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defaultThemeVersion="124226"/>
  <mc:AlternateContent xmlns:mc="http://schemas.openxmlformats.org/markup-compatibility/2006">
    <mc:Choice Requires="x15">
      <x15ac:absPath xmlns:x15ac="http://schemas.microsoft.com/office/spreadsheetml/2010/11/ac" url="C:\Users\loren\switchdrive\MFA LM &amp; YZH\ESB_6TH ED_2019\1.Questionnaire 6th Edition\1. DATABASE dernières versions 2021\"/>
    </mc:Choice>
  </mc:AlternateContent>
  <xr:revisionPtr revIDLastSave="0" documentId="8_{5D61C188-882B-4A50-9470-B835B0C5D938}" xr6:coauthVersionLast="46" xr6:coauthVersionMax="46" xr10:uidLastSave="{00000000-0000-0000-0000-000000000000}"/>
  <bookViews>
    <workbookView xWindow="19090" yWindow="-110" windowWidth="38620" windowHeight="21220" tabRatio="1000" activeTab="2" xr2:uid="{00000000-000D-0000-FFFF-FFFF00000000}"/>
  </bookViews>
  <sheets>
    <sheet name="0_Definitions" sheetId="8" r:id="rId1"/>
    <sheet name="1_Police_raw" sheetId="1" r:id="rId2"/>
    <sheet name="1_Police_100K" sheetId="15" r:id="rId3"/>
    <sheet name="Hoja2" sheetId="21" r:id="rId4"/>
    <sheet name="1_Police_%1.1-1.2" sheetId="18" r:id="rId5"/>
    <sheet name="1_Police_% 1.3-end" sheetId="9" r:id="rId6"/>
    <sheet name="% offence distribution" sheetId="19" r:id="rId7"/>
    <sheet name="2_Prosecution" sheetId="2" r:id="rId8"/>
    <sheet name="Hoja1" sheetId="20" r:id="rId9"/>
    <sheet name="2_Prosecution_100K" sheetId="12" r:id="rId10"/>
    <sheet name="2_Prosecution %" sheetId="11" r:id="rId11"/>
    <sheet name="4-5_Prison and Probation" sheetId="5" r:id="rId12"/>
    <sheet name="4-5_Prison and Probation 100K" sheetId="16" r:id="rId13"/>
    <sheet name="4-5_Prison and Probation %" sheetId="13" r:id="rId14"/>
    <sheet name="6_Victimisation" sheetId="7"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U52" i="13" l="1"/>
  <c r="KV52" i="13"/>
  <c r="KW52" i="13"/>
  <c r="KX52" i="13"/>
  <c r="KY52" i="13"/>
  <c r="KZ52" i="13"/>
  <c r="KT52" i="13"/>
  <c r="KU51" i="13"/>
  <c r="KV51" i="13"/>
  <c r="KW51" i="13"/>
  <c r="KX51" i="13"/>
  <c r="KY51" i="13"/>
  <c r="KZ51" i="13"/>
  <c r="KT51" i="13"/>
  <c r="KU50" i="13"/>
  <c r="KV50" i="13"/>
  <c r="KW50" i="13"/>
  <c r="KX50" i="13"/>
  <c r="KY50" i="13"/>
  <c r="KZ50" i="13"/>
  <c r="KT50" i="13"/>
  <c r="KU49" i="13"/>
  <c r="KV49" i="13"/>
  <c r="KW49" i="13"/>
  <c r="KX49" i="13"/>
  <c r="KY49" i="13"/>
  <c r="KZ49" i="13"/>
  <c r="KZ4" i="13"/>
  <c r="KZ5" i="13"/>
  <c r="KZ6" i="13"/>
  <c r="KZ7" i="13"/>
  <c r="KZ8" i="13"/>
  <c r="KZ9" i="13"/>
  <c r="KZ10" i="13"/>
  <c r="KZ11" i="13"/>
  <c r="KZ12" i="13"/>
  <c r="KZ13" i="13"/>
  <c r="KZ14" i="13"/>
  <c r="KZ15" i="13"/>
  <c r="KZ16" i="13"/>
  <c r="KZ17" i="13"/>
  <c r="KZ18" i="13"/>
  <c r="KZ19" i="13"/>
  <c r="KZ20" i="13"/>
  <c r="KZ21" i="13"/>
  <c r="KZ22" i="13"/>
  <c r="KZ23" i="13"/>
  <c r="KZ24" i="13"/>
  <c r="KZ25" i="13"/>
  <c r="KZ26" i="13"/>
  <c r="KZ27" i="13"/>
  <c r="KZ28" i="13"/>
  <c r="KZ29" i="13"/>
  <c r="KZ30" i="13"/>
  <c r="KZ31" i="13"/>
  <c r="KZ32" i="13"/>
  <c r="KZ33" i="13"/>
  <c r="KZ34" i="13"/>
  <c r="KZ35" i="13"/>
  <c r="KZ36" i="13"/>
  <c r="KZ37" i="13"/>
  <c r="KZ38" i="13"/>
  <c r="KZ39" i="13"/>
  <c r="KZ40" i="13"/>
  <c r="KZ41" i="13"/>
  <c r="KZ42" i="13"/>
  <c r="KZ43" i="13"/>
  <c r="KZ44" i="13"/>
  <c r="KZ45" i="13"/>
  <c r="KZ46" i="13"/>
  <c r="KZ47" i="13"/>
  <c r="KZ48" i="13"/>
  <c r="KZ3" i="13"/>
  <c r="KY4" i="13"/>
  <c r="KY5" i="13"/>
  <c r="KY6" i="13"/>
  <c r="KY7" i="13"/>
  <c r="KY8" i="13"/>
  <c r="KY9" i="13"/>
  <c r="KY10" i="13"/>
  <c r="KY11" i="13"/>
  <c r="KY12" i="13"/>
  <c r="KY13" i="13"/>
  <c r="KY14" i="13"/>
  <c r="KY15" i="13"/>
  <c r="KY16" i="13"/>
  <c r="KY17" i="13"/>
  <c r="KY18" i="13"/>
  <c r="KY19" i="13"/>
  <c r="KY20" i="13"/>
  <c r="KY21" i="13"/>
  <c r="KY22" i="13"/>
  <c r="KY23" i="13"/>
  <c r="KY24" i="13"/>
  <c r="KY25" i="13"/>
  <c r="KY26" i="13"/>
  <c r="KY27" i="13"/>
  <c r="KY28" i="13"/>
  <c r="KY29" i="13"/>
  <c r="KY30" i="13"/>
  <c r="KY31" i="13"/>
  <c r="KY32" i="13"/>
  <c r="KY33" i="13"/>
  <c r="KY34" i="13"/>
  <c r="KY35" i="13"/>
  <c r="KY36" i="13"/>
  <c r="KY37" i="13"/>
  <c r="KY38" i="13"/>
  <c r="KY39" i="13"/>
  <c r="KY40" i="13"/>
  <c r="KY41" i="13"/>
  <c r="KY42" i="13"/>
  <c r="KY43" i="13"/>
  <c r="KY44" i="13"/>
  <c r="KY45" i="13"/>
  <c r="KY46" i="13"/>
  <c r="KY47" i="13"/>
  <c r="KY48" i="13"/>
  <c r="KY3" i="13"/>
  <c r="KX4" i="13"/>
  <c r="KX5" i="13"/>
  <c r="KX6" i="13"/>
  <c r="KX7" i="13"/>
  <c r="KX8" i="13"/>
  <c r="KX9" i="13"/>
  <c r="KX10" i="13"/>
  <c r="KX11" i="13"/>
  <c r="KX12" i="13"/>
  <c r="KX13" i="13"/>
  <c r="KX14" i="13"/>
  <c r="KX15" i="13"/>
  <c r="KX16" i="13"/>
  <c r="KX17" i="13"/>
  <c r="KX18" i="13"/>
  <c r="KX19" i="13"/>
  <c r="KX20" i="13"/>
  <c r="KX21" i="13"/>
  <c r="KX22" i="13"/>
  <c r="KX23" i="13"/>
  <c r="KX24" i="13"/>
  <c r="KX25" i="13"/>
  <c r="KX26" i="13"/>
  <c r="KX27" i="13"/>
  <c r="KX28" i="13"/>
  <c r="KX29" i="13"/>
  <c r="KX30" i="13"/>
  <c r="KX31" i="13"/>
  <c r="KX32" i="13"/>
  <c r="KX33" i="13"/>
  <c r="KX34" i="13"/>
  <c r="KX35" i="13"/>
  <c r="KX36" i="13"/>
  <c r="KX37" i="13"/>
  <c r="KX38" i="13"/>
  <c r="KX39" i="13"/>
  <c r="KX40" i="13"/>
  <c r="KX41" i="13"/>
  <c r="KX42" i="13"/>
  <c r="KX43" i="13"/>
  <c r="KX44" i="13"/>
  <c r="KX45" i="13"/>
  <c r="KX46" i="13"/>
  <c r="KX47" i="13"/>
  <c r="KX48" i="13"/>
  <c r="KX3" i="13"/>
  <c r="KW4" i="13"/>
  <c r="KW5" i="13"/>
  <c r="KW6" i="13"/>
  <c r="KW7" i="13"/>
  <c r="KW8" i="13"/>
  <c r="KW9" i="13"/>
  <c r="KW10" i="13"/>
  <c r="KW11" i="13"/>
  <c r="KW12" i="13"/>
  <c r="KW13" i="13"/>
  <c r="KW14" i="13"/>
  <c r="KW15" i="13"/>
  <c r="KW16" i="13"/>
  <c r="KW17" i="13"/>
  <c r="KW18" i="13"/>
  <c r="KW19" i="13"/>
  <c r="KW20" i="13"/>
  <c r="KW21" i="13"/>
  <c r="KW22" i="13"/>
  <c r="KW23" i="13"/>
  <c r="KW24" i="13"/>
  <c r="KW25" i="13"/>
  <c r="KW26" i="13"/>
  <c r="KW27" i="13"/>
  <c r="KW28" i="13"/>
  <c r="KW29" i="13"/>
  <c r="KW30" i="13"/>
  <c r="KW31" i="13"/>
  <c r="KW32" i="13"/>
  <c r="KW33" i="13"/>
  <c r="KW34" i="13"/>
  <c r="KW35" i="13"/>
  <c r="KW36" i="13"/>
  <c r="KW37" i="13"/>
  <c r="KW38" i="13"/>
  <c r="KW39" i="13"/>
  <c r="KW40" i="13"/>
  <c r="KW41" i="13"/>
  <c r="KW42" i="13"/>
  <c r="KW43" i="13"/>
  <c r="KW44" i="13"/>
  <c r="KW45" i="13"/>
  <c r="KW46" i="13"/>
  <c r="KW47" i="13"/>
  <c r="KW48" i="13"/>
  <c r="KW3" i="13"/>
  <c r="KV4" i="13"/>
  <c r="KV5" i="13"/>
  <c r="KV6" i="13"/>
  <c r="KV7" i="13"/>
  <c r="KV8" i="13"/>
  <c r="KV9" i="13"/>
  <c r="KV10" i="13"/>
  <c r="KV11" i="13"/>
  <c r="KV12" i="13"/>
  <c r="KV13" i="13"/>
  <c r="KV14" i="13"/>
  <c r="KV15" i="13"/>
  <c r="KV16" i="13"/>
  <c r="KV17" i="13"/>
  <c r="KV18" i="13"/>
  <c r="KV19" i="13"/>
  <c r="KV20" i="13"/>
  <c r="KV21" i="13"/>
  <c r="KV22" i="13"/>
  <c r="KV23" i="13"/>
  <c r="KV24" i="13"/>
  <c r="KV25" i="13"/>
  <c r="KV26" i="13"/>
  <c r="KV27" i="13"/>
  <c r="KV28" i="13"/>
  <c r="KV29" i="13"/>
  <c r="KV30" i="13"/>
  <c r="KV31" i="13"/>
  <c r="KV32" i="13"/>
  <c r="KV33" i="13"/>
  <c r="KV34" i="13"/>
  <c r="KV35" i="13"/>
  <c r="KV36" i="13"/>
  <c r="KV37" i="13"/>
  <c r="KV38" i="13"/>
  <c r="KV39" i="13"/>
  <c r="KV40" i="13"/>
  <c r="KV41" i="13"/>
  <c r="KV42" i="13"/>
  <c r="KV43" i="13"/>
  <c r="KV44" i="13"/>
  <c r="KV45" i="13"/>
  <c r="KV46" i="13"/>
  <c r="KV47" i="13"/>
  <c r="KV48" i="13"/>
  <c r="KV3" i="13"/>
  <c r="KU4" i="13"/>
  <c r="KU5" i="13"/>
  <c r="KU6" i="13"/>
  <c r="KU7" i="13"/>
  <c r="KU8" i="13"/>
  <c r="KU9" i="13"/>
  <c r="KU10" i="13"/>
  <c r="KU11" i="13"/>
  <c r="KU12" i="13"/>
  <c r="KU13" i="13"/>
  <c r="KU14" i="13"/>
  <c r="KU15" i="13"/>
  <c r="KU16" i="13"/>
  <c r="KU17" i="13"/>
  <c r="KU18" i="13"/>
  <c r="KU19" i="13"/>
  <c r="KU20" i="13"/>
  <c r="KU21" i="13"/>
  <c r="KU22" i="13"/>
  <c r="KU23" i="13"/>
  <c r="KU24" i="13"/>
  <c r="KU25" i="13"/>
  <c r="KU26" i="13"/>
  <c r="KU27" i="13"/>
  <c r="KU28" i="13"/>
  <c r="KU29" i="13"/>
  <c r="KU30" i="13"/>
  <c r="KU31" i="13"/>
  <c r="KU32" i="13"/>
  <c r="KU33" i="13"/>
  <c r="KU34" i="13"/>
  <c r="KU35" i="13"/>
  <c r="KU36" i="13"/>
  <c r="KU37" i="13"/>
  <c r="KU38" i="13"/>
  <c r="KU39" i="13"/>
  <c r="KU40" i="13"/>
  <c r="KU41" i="13"/>
  <c r="KU42" i="13"/>
  <c r="KU43" i="13"/>
  <c r="KU44" i="13"/>
  <c r="KU45" i="13"/>
  <c r="KU46" i="13"/>
  <c r="KU47" i="13"/>
  <c r="KU48" i="13"/>
  <c r="KU3" i="13"/>
  <c r="A50" i="21" l="1"/>
  <c r="A49" i="21"/>
  <c r="A48" i="21"/>
  <c r="A47" i="21"/>
  <c r="Z3" i="19" l="1"/>
  <c r="Z4" i="19"/>
  <c r="Z5" i="19"/>
  <c r="Z6"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2" i="19"/>
  <c r="Y3" i="19"/>
  <c r="Y4" i="19"/>
  <c r="Y5" i="19"/>
  <c r="Y6" i="19"/>
  <c r="Y7" i="19"/>
  <c r="Y8" i="19"/>
  <c r="Y9" i="19"/>
  <c r="Y10" i="19"/>
  <c r="Y11" i="19"/>
  <c r="Y12" i="19"/>
  <c r="Y13" i="19"/>
  <c r="Y14" i="19"/>
  <c r="Y15" i="19"/>
  <c r="Y16" i="19"/>
  <c r="Y17" i="19"/>
  <c r="Y18" i="19"/>
  <c r="Y19" i="19"/>
  <c r="Y20" i="19"/>
  <c r="Y21" i="19"/>
  <c r="Y22" i="19"/>
  <c r="Y23" i="19"/>
  <c r="Y24" i="19"/>
  <c r="Y25" i="19"/>
  <c r="Y26" i="19"/>
  <c r="Y27" i="19"/>
  <c r="Y28" i="19"/>
  <c r="Y29" i="19"/>
  <c r="Y30" i="19"/>
  <c r="Y31" i="19"/>
  <c r="Y32" i="19"/>
  <c r="Y33" i="19"/>
  <c r="Y34" i="19"/>
  <c r="Y35" i="19"/>
  <c r="Y36" i="19"/>
  <c r="Y37" i="19"/>
  <c r="Y38" i="19"/>
  <c r="Y39" i="19"/>
  <c r="Y40" i="19"/>
  <c r="Y41" i="19"/>
  <c r="Y42" i="19"/>
  <c r="Y43" i="19"/>
  <c r="Y44" i="19"/>
  <c r="Y45" i="19"/>
  <c r="Y46" i="19"/>
  <c r="Y47" i="19"/>
  <c r="Y2" i="19"/>
  <c r="X3" i="19"/>
  <c r="X4" i="19"/>
  <c r="X5" i="19"/>
  <c r="X6" i="19"/>
  <c r="X7" i="19"/>
  <c r="X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34" i="19"/>
  <c r="X35" i="19"/>
  <c r="X36" i="19"/>
  <c r="X37" i="19"/>
  <c r="X38" i="19"/>
  <c r="X39" i="19"/>
  <c r="X40" i="19"/>
  <c r="X41" i="19"/>
  <c r="X42" i="19"/>
  <c r="X43" i="19"/>
  <c r="X44" i="19"/>
  <c r="X45" i="19"/>
  <c r="X46" i="19"/>
  <c r="X47" i="19"/>
  <c r="X2" i="19"/>
  <c r="W3" i="19"/>
  <c r="W4" i="19"/>
  <c r="W5" i="19"/>
  <c r="W6" i="19"/>
  <c r="W7" i="19"/>
  <c r="W8" i="19"/>
  <c r="W9" i="19"/>
  <c r="W10" i="19"/>
  <c r="W11" i="19"/>
  <c r="W12" i="19"/>
  <c r="W13" i="19"/>
  <c r="W14" i="19"/>
  <c r="W15" i="19"/>
  <c r="W16" i="19"/>
  <c r="W17" i="19"/>
  <c r="W18" i="19"/>
  <c r="W19" i="19"/>
  <c r="W20" i="19"/>
  <c r="W21" i="19"/>
  <c r="W22" i="19"/>
  <c r="W23" i="19"/>
  <c r="W24" i="19"/>
  <c r="W25" i="19"/>
  <c r="W26" i="19"/>
  <c r="W27" i="19"/>
  <c r="W28" i="19"/>
  <c r="W29" i="19"/>
  <c r="W30" i="19"/>
  <c r="W31" i="19"/>
  <c r="W32" i="19"/>
  <c r="W33" i="19"/>
  <c r="W34" i="19"/>
  <c r="W35" i="19"/>
  <c r="W36" i="19"/>
  <c r="W37" i="19"/>
  <c r="W38" i="19"/>
  <c r="W39" i="19"/>
  <c r="W40" i="19"/>
  <c r="W41" i="19"/>
  <c r="W42" i="19"/>
  <c r="W43" i="19"/>
  <c r="W44" i="19"/>
  <c r="W45" i="19"/>
  <c r="W46" i="19"/>
  <c r="W47" i="19"/>
  <c r="W2" i="19"/>
  <c r="V3" i="19"/>
  <c r="V4" i="19"/>
  <c r="V5" i="19"/>
  <c r="V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2" i="19"/>
  <c r="U3" i="19"/>
  <c r="U4" i="19"/>
  <c r="U5" i="19"/>
  <c r="U6" i="19"/>
  <c r="U7" i="19"/>
  <c r="U8" i="19"/>
  <c r="U9" i="19"/>
  <c r="U10" i="19"/>
  <c r="U11" i="19"/>
  <c r="U12" i="19"/>
  <c r="U13" i="19"/>
  <c r="U14" i="19"/>
  <c r="U15" i="19"/>
  <c r="U16" i="19"/>
  <c r="U17" i="19"/>
  <c r="U18" i="19"/>
  <c r="U19" i="19"/>
  <c r="U20" i="19"/>
  <c r="U21" i="19"/>
  <c r="U22" i="19"/>
  <c r="U23" i="19"/>
  <c r="U24" i="19"/>
  <c r="U25" i="19"/>
  <c r="U26" i="19"/>
  <c r="U27" i="19"/>
  <c r="U28" i="19"/>
  <c r="U29" i="19"/>
  <c r="U30" i="19"/>
  <c r="U31" i="19"/>
  <c r="U32" i="19"/>
  <c r="U33" i="19"/>
  <c r="U34" i="19"/>
  <c r="U35" i="19"/>
  <c r="U36" i="19"/>
  <c r="U37" i="19"/>
  <c r="U38" i="19"/>
  <c r="U39" i="19"/>
  <c r="U40" i="19"/>
  <c r="U41" i="19"/>
  <c r="U42" i="19"/>
  <c r="U43" i="19"/>
  <c r="U44" i="19"/>
  <c r="U45" i="19"/>
  <c r="U46" i="19"/>
  <c r="U47" i="19"/>
  <c r="U2" i="19"/>
  <c r="T3" i="19"/>
  <c r="T4" i="19"/>
  <c r="T5" i="19"/>
  <c r="T6" i="19"/>
  <c r="T7" i="19"/>
  <c r="T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34" i="19"/>
  <c r="T35" i="19"/>
  <c r="T36" i="19"/>
  <c r="T37" i="19"/>
  <c r="T38" i="19"/>
  <c r="T39" i="19"/>
  <c r="T40" i="19"/>
  <c r="T41" i="19"/>
  <c r="T42" i="19"/>
  <c r="T43" i="19"/>
  <c r="T44" i="19"/>
  <c r="T45" i="19"/>
  <c r="T46" i="19"/>
  <c r="T47" i="19"/>
  <c r="T2" i="19"/>
  <c r="S3" i="19"/>
  <c r="S4" i="19"/>
  <c r="S5" i="19"/>
  <c r="S6" i="19"/>
  <c r="S7" i="19"/>
  <c r="S8" i="19"/>
  <c r="S9" i="19"/>
  <c r="S10" i="19"/>
  <c r="S11" i="19"/>
  <c r="S12" i="19"/>
  <c r="S13" i="19"/>
  <c r="S14" i="19"/>
  <c r="S15" i="19"/>
  <c r="S16" i="19"/>
  <c r="S17" i="19"/>
  <c r="S18" i="19"/>
  <c r="S19" i="19"/>
  <c r="S20" i="19"/>
  <c r="S21" i="19"/>
  <c r="S22" i="19"/>
  <c r="S23" i="19"/>
  <c r="S24" i="19"/>
  <c r="S25" i="19"/>
  <c r="S26" i="19"/>
  <c r="S27" i="19"/>
  <c r="S28" i="19"/>
  <c r="S29" i="19"/>
  <c r="S30" i="19"/>
  <c r="S31" i="19"/>
  <c r="S32" i="19"/>
  <c r="S33" i="19"/>
  <c r="S34" i="19"/>
  <c r="S35" i="19"/>
  <c r="S36" i="19"/>
  <c r="S37" i="19"/>
  <c r="S38" i="19"/>
  <c r="S39" i="19"/>
  <c r="S40" i="19"/>
  <c r="S41" i="19"/>
  <c r="S42" i="19"/>
  <c r="S43" i="19"/>
  <c r="S44" i="19"/>
  <c r="S45" i="19"/>
  <c r="S46" i="19"/>
  <c r="S47" i="19"/>
  <c r="S2" i="19"/>
  <c r="R3" i="19"/>
  <c r="R4" i="19"/>
  <c r="R5" i="19"/>
  <c r="R6"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42" i="19"/>
  <c r="R43" i="19"/>
  <c r="R44" i="19"/>
  <c r="R45" i="19"/>
  <c r="R46" i="19"/>
  <c r="R47" i="19"/>
  <c r="R2" i="19"/>
  <c r="Q3" i="19"/>
  <c r="Q4" i="19"/>
  <c r="Q5" i="19"/>
  <c r="Q6" i="19"/>
  <c r="Q7" i="19"/>
  <c r="Q8" i="19"/>
  <c r="Q9" i="19"/>
  <c r="Q10" i="19"/>
  <c r="Q11" i="19"/>
  <c r="Q12"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2" i="19"/>
  <c r="AA47" i="19" l="1"/>
  <c r="AA46" i="19"/>
  <c r="AA45" i="19"/>
  <c r="AA44" i="19"/>
  <c r="AA43" i="19"/>
  <c r="AA42" i="19"/>
  <c r="AA41" i="19"/>
  <c r="AA40" i="19"/>
  <c r="AA39" i="19"/>
  <c r="AA38" i="19"/>
  <c r="AA37" i="19"/>
  <c r="AA36" i="19"/>
  <c r="AA35" i="19"/>
  <c r="AA34" i="19"/>
  <c r="AA33" i="19"/>
  <c r="AA32" i="19"/>
  <c r="AA31" i="19"/>
  <c r="AA30" i="19"/>
  <c r="AA29" i="19"/>
  <c r="AA28" i="19"/>
  <c r="AA27" i="19"/>
  <c r="AA26" i="19"/>
  <c r="AA25" i="19"/>
  <c r="AA24" i="19"/>
  <c r="AA23" i="19"/>
  <c r="AA22" i="19"/>
  <c r="AA21" i="19"/>
  <c r="AA20" i="19"/>
  <c r="AA19" i="19"/>
  <c r="AA18" i="19"/>
  <c r="AA17" i="19"/>
  <c r="AA16" i="19"/>
  <c r="AA15" i="19"/>
  <c r="AA14" i="19"/>
  <c r="AA13" i="19"/>
  <c r="AA12" i="19"/>
  <c r="AA11" i="19"/>
  <c r="AA10" i="19"/>
  <c r="AA9" i="19"/>
  <c r="AA8" i="19"/>
  <c r="AA7" i="19"/>
  <c r="AA6" i="19"/>
  <c r="AA5" i="19"/>
  <c r="AA4" i="19"/>
  <c r="AA3" i="19"/>
  <c r="AA2" i="19"/>
  <c r="M42" i="19"/>
  <c r="I42" i="19"/>
  <c r="D5" i="19"/>
  <c r="QA50" i="13" l="1"/>
  <c r="PZ50" i="13"/>
  <c r="PY50" i="13"/>
  <c r="PX50" i="13"/>
  <c r="PY49" i="13"/>
  <c r="PX49" i="13"/>
  <c r="QC48" i="13"/>
  <c r="QB48" i="13"/>
  <c r="QA48" i="13"/>
  <c r="PZ48" i="13"/>
  <c r="PY48" i="13"/>
  <c r="PX48" i="13"/>
  <c r="QC47" i="13"/>
  <c r="QB47" i="13"/>
  <c r="QA47" i="13"/>
  <c r="PZ47" i="13"/>
  <c r="PY47" i="13"/>
  <c r="PX47" i="13"/>
  <c r="QC46" i="13"/>
  <c r="QB46" i="13"/>
  <c r="QA46" i="13"/>
  <c r="PZ46" i="13"/>
  <c r="PY46" i="13"/>
  <c r="PX46" i="13"/>
  <c r="QC45" i="13"/>
  <c r="QB45" i="13"/>
  <c r="QA45" i="13"/>
  <c r="PZ45" i="13"/>
  <c r="PY45" i="13"/>
  <c r="PX45" i="13"/>
  <c r="QC44" i="13"/>
  <c r="QB44" i="13"/>
  <c r="QA44" i="13"/>
  <c r="PZ44" i="13"/>
  <c r="PY44" i="13"/>
  <c r="PX44" i="13"/>
  <c r="QC43" i="13"/>
  <c r="QB43" i="13"/>
  <c r="QA43" i="13"/>
  <c r="PZ43" i="13"/>
  <c r="PY43" i="13"/>
  <c r="PX43" i="13"/>
  <c r="QC42" i="13"/>
  <c r="QB42" i="13"/>
  <c r="QA42" i="13"/>
  <c r="PZ42" i="13"/>
  <c r="PY42" i="13"/>
  <c r="PX42" i="13"/>
  <c r="QC41" i="13"/>
  <c r="QB41" i="13"/>
  <c r="QA41" i="13"/>
  <c r="PZ41" i="13"/>
  <c r="PY41" i="13"/>
  <c r="PX41" i="13"/>
  <c r="QC40" i="13"/>
  <c r="QB40" i="13"/>
  <c r="QA40" i="13"/>
  <c r="PZ40" i="13"/>
  <c r="PY40" i="13"/>
  <c r="PX40" i="13"/>
  <c r="QC39" i="13"/>
  <c r="QB39" i="13"/>
  <c r="QA39" i="13"/>
  <c r="PZ39" i="13"/>
  <c r="PY39" i="13"/>
  <c r="PX39" i="13"/>
  <c r="QC38" i="13"/>
  <c r="QB38" i="13"/>
  <c r="QA38" i="13"/>
  <c r="PZ38" i="13"/>
  <c r="PY38" i="13"/>
  <c r="PX38" i="13"/>
  <c r="QC37" i="13"/>
  <c r="QB37" i="13"/>
  <c r="QA37" i="13"/>
  <c r="PZ37" i="13"/>
  <c r="PY37" i="13"/>
  <c r="PX37" i="13"/>
  <c r="QC36" i="13"/>
  <c r="QB36" i="13"/>
  <c r="QA36" i="13"/>
  <c r="PZ36" i="13"/>
  <c r="PY36" i="13"/>
  <c r="PX36" i="13"/>
  <c r="QC35" i="13"/>
  <c r="QB35" i="13"/>
  <c r="QA35" i="13"/>
  <c r="PZ35" i="13"/>
  <c r="PY35" i="13"/>
  <c r="PX35" i="13"/>
  <c r="QC34" i="13"/>
  <c r="QB34" i="13"/>
  <c r="QA34" i="13"/>
  <c r="PZ34" i="13"/>
  <c r="PY34" i="13"/>
  <c r="PX34" i="13"/>
  <c r="QC33" i="13"/>
  <c r="QB33" i="13"/>
  <c r="QA33" i="13"/>
  <c r="PZ33" i="13"/>
  <c r="PY33" i="13"/>
  <c r="PX33" i="13"/>
  <c r="QC32" i="13"/>
  <c r="QB32" i="13"/>
  <c r="QA32" i="13"/>
  <c r="PZ32" i="13"/>
  <c r="PY32" i="13"/>
  <c r="PX32" i="13"/>
  <c r="QC31" i="13"/>
  <c r="QB31" i="13"/>
  <c r="QA31" i="13"/>
  <c r="PZ31" i="13"/>
  <c r="PY31" i="13"/>
  <c r="PX31" i="13"/>
  <c r="QC30" i="13"/>
  <c r="QB30" i="13"/>
  <c r="QA30" i="13"/>
  <c r="PZ30" i="13"/>
  <c r="PY30" i="13"/>
  <c r="PX30" i="13"/>
  <c r="QC29" i="13"/>
  <c r="QB29" i="13"/>
  <c r="QA29" i="13"/>
  <c r="PZ29" i="13"/>
  <c r="PY29" i="13"/>
  <c r="PX29" i="13"/>
  <c r="QC28" i="13"/>
  <c r="QB28" i="13"/>
  <c r="QA28" i="13"/>
  <c r="PZ28" i="13"/>
  <c r="PY28" i="13"/>
  <c r="PX28" i="13"/>
  <c r="QC27" i="13"/>
  <c r="QB27" i="13"/>
  <c r="QA27" i="13"/>
  <c r="PZ27" i="13"/>
  <c r="PY27" i="13"/>
  <c r="PX27" i="13"/>
  <c r="QC26" i="13"/>
  <c r="QB26" i="13"/>
  <c r="QA26" i="13"/>
  <c r="PZ26" i="13"/>
  <c r="PY26" i="13"/>
  <c r="PX26" i="13"/>
  <c r="QC25" i="13"/>
  <c r="QB25" i="13"/>
  <c r="QA25" i="13"/>
  <c r="PZ25" i="13"/>
  <c r="PY25" i="13"/>
  <c r="PX25" i="13"/>
  <c r="QC24" i="13"/>
  <c r="QB24" i="13"/>
  <c r="QA24" i="13"/>
  <c r="PZ24" i="13"/>
  <c r="PY24" i="13"/>
  <c r="PX24" i="13"/>
  <c r="QC23" i="13"/>
  <c r="QB23" i="13"/>
  <c r="QA23" i="13"/>
  <c r="PZ23" i="13"/>
  <c r="PY23" i="13"/>
  <c r="PX23" i="13"/>
  <c r="QC22" i="13"/>
  <c r="QB22" i="13"/>
  <c r="QA22" i="13"/>
  <c r="PZ22" i="13"/>
  <c r="PY22" i="13"/>
  <c r="PX22" i="13"/>
  <c r="QC21" i="13"/>
  <c r="QB21" i="13"/>
  <c r="QA21" i="13"/>
  <c r="PZ21" i="13"/>
  <c r="PY21" i="13"/>
  <c r="PX21" i="13"/>
  <c r="QC20" i="13"/>
  <c r="QB20" i="13"/>
  <c r="QA20" i="13"/>
  <c r="PZ20" i="13"/>
  <c r="PY20" i="13"/>
  <c r="PX20" i="13"/>
  <c r="QC19" i="13"/>
  <c r="QB19" i="13"/>
  <c r="QA19" i="13"/>
  <c r="PZ19" i="13"/>
  <c r="PY19" i="13"/>
  <c r="PX19" i="13"/>
  <c r="QC18" i="13"/>
  <c r="QB18" i="13"/>
  <c r="QA18" i="13"/>
  <c r="PZ18" i="13"/>
  <c r="PY18" i="13"/>
  <c r="PX18" i="13"/>
  <c r="QC17" i="13"/>
  <c r="QB17" i="13"/>
  <c r="QA17" i="13"/>
  <c r="PZ17" i="13"/>
  <c r="PY17" i="13"/>
  <c r="PX17" i="13"/>
  <c r="QC16" i="13"/>
  <c r="QB16" i="13"/>
  <c r="QA16" i="13"/>
  <c r="PZ16" i="13"/>
  <c r="PY16" i="13"/>
  <c r="PX16" i="13"/>
  <c r="QC15" i="13"/>
  <c r="QB15" i="13"/>
  <c r="QA15" i="13"/>
  <c r="PZ15" i="13"/>
  <c r="PY15" i="13"/>
  <c r="PX15" i="13"/>
  <c r="QC14" i="13"/>
  <c r="QB14" i="13"/>
  <c r="QA14" i="13"/>
  <c r="PZ14" i="13"/>
  <c r="PY14" i="13"/>
  <c r="PX14" i="13"/>
  <c r="QC13" i="13"/>
  <c r="QB13" i="13"/>
  <c r="QA13" i="13"/>
  <c r="PZ13" i="13"/>
  <c r="PY13" i="13"/>
  <c r="PX13" i="13"/>
  <c r="QC12" i="13"/>
  <c r="QB12" i="13"/>
  <c r="QA12" i="13"/>
  <c r="PZ12" i="13"/>
  <c r="PY12" i="13"/>
  <c r="PX12" i="13"/>
  <c r="QC11" i="13"/>
  <c r="QB11" i="13"/>
  <c r="QA11" i="13"/>
  <c r="PZ11" i="13"/>
  <c r="PY11" i="13"/>
  <c r="PX11" i="13"/>
  <c r="QC10" i="13"/>
  <c r="QB10" i="13"/>
  <c r="QA10" i="13"/>
  <c r="PZ10" i="13"/>
  <c r="PY10" i="13"/>
  <c r="PX10" i="13"/>
  <c r="QC9" i="13"/>
  <c r="QB9" i="13"/>
  <c r="QA9" i="13"/>
  <c r="PZ9" i="13"/>
  <c r="PY9" i="13"/>
  <c r="PX9" i="13"/>
  <c r="QC8" i="13"/>
  <c r="QB8" i="13"/>
  <c r="QA8" i="13"/>
  <c r="PZ8" i="13"/>
  <c r="PY8" i="13"/>
  <c r="PX8" i="13"/>
  <c r="QC7" i="13"/>
  <c r="QB7" i="13"/>
  <c r="QA7" i="13"/>
  <c r="PZ7" i="13"/>
  <c r="PY7" i="13"/>
  <c r="PX7" i="13"/>
  <c r="QC6" i="13"/>
  <c r="QB6" i="13"/>
  <c r="QA6" i="13"/>
  <c r="PZ6" i="13"/>
  <c r="PY6" i="13"/>
  <c r="PX6" i="13"/>
  <c r="QC5" i="13"/>
  <c r="QB5" i="13"/>
  <c r="QA5" i="13"/>
  <c r="PZ5" i="13"/>
  <c r="PY5" i="13"/>
  <c r="PX5" i="13"/>
  <c r="QC4" i="13"/>
  <c r="QB4" i="13"/>
  <c r="QA4" i="13"/>
  <c r="PZ4" i="13"/>
  <c r="PY4" i="13"/>
  <c r="PX4" i="13"/>
  <c r="QC3" i="13"/>
  <c r="QC52" i="13" s="1"/>
  <c r="QB3" i="13"/>
  <c r="QB52" i="13" s="1"/>
  <c r="QA3" i="13"/>
  <c r="QA51" i="13" s="1"/>
  <c r="PZ3" i="13"/>
  <c r="PZ51" i="13" s="1"/>
  <c r="PY3" i="13"/>
  <c r="PY51" i="13" s="1"/>
  <c r="PX3" i="13"/>
  <c r="PX51" i="13" s="1"/>
  <c r="PO3" i="13"/>
  <c r="PO51" i="13" s="1"/>
  <c r="PS52" i="13"/>
  <c r="PT50" i="13"/>
  <c r="PS50" i="13"/>
  <c r="PP49" i="13"/>
  <c r="PT48" i="13"/>
  <c r="PS48" i="13"/>
  <c r="PR48" i="13"/>
  <c r="PT47" i="13"/>
  <c r="PS47" i="13"/>
  <c r="PR47" i="13"/>
  <c r="PT46" i="13"/>
  <c r="PS46" i="13"/>
  <c r="PR46" i="13"/>
  <c r="PT45" i="13"/>
  <c r="PS45" i="13"/>
  <c r="PR45" i="13"/>
  <c r="PT44" i="13"/>
  <c r="PS44" i="13"/>
  <c r="PR44" i="13"/>
  <c r="PT43" i="13"/>
  <c r="PS43" i="13"/>
  <c r="PR43" i="13"/>
  <c r="PT42" i="13"/>
  <c r="PS42" i="13"/>
  <c r="PR42" i="13"/>
  <c r="PT41" i="13"/>
  <c r="PS41" i="13"/>
  <c r="PR41" i="13"/>
  <c r="PT40" i="13"/>
  <c r="PS40" i="13"/>
  <c r="PR40" i="13"/>
  <c r="PT39" i="13"/>
  <c r="PS39" i="13"/>
  <c r="PR39" i="13"/>
  <c r="PT38" i="13"/>
  <c r="PS38" i="13"/>
  <c r="PR38" i="13"/>
  <c r="PT37" i="13"/>
  <c r="PS37" i="13"/>
  <c r="PR37" i="13"/>
  <c r="PT36" i="13"/>
  <c r="PS36" i="13"/>
  <c r="PR36" i="13"/>
  <c r="PT35" i="13"/>
  <c r="PS35" i="13"/>
  <c r="PR35" i="13"/>
  <c r="PT34" i="13"/>
  <c r="PS34" i="13"/>
  <c r="PR34" i="13"/>
  <c r="PT33" i="13"/>
  <c r="PS33" i="13"/>
  <c r="PR33" i="13"/>
  <c r="PT32" i="13"/>
  <c r="PS32" i="13"/>
  <c r="PR32" i="13"/>
  <c r="PT31" i="13"/>
  <c r="PS31" i="13"/>
  <c r="PR31" i="13"/>
  <c r="PT30" i="13"/>
  <c r="PS30" i="13"/>
  <c r="PR30" i="13"/>
  <c r="PT29" i="13"/>
  <c r="PS29" i="13"/>
  <c r="PR29" i="13"/>
  <c r="PT28" i="13"/>
  <c r="PS28" i="13"/>
  <c r="PR28" i="13"/>
  <c r="PT27" i="13"/>
  <c r="PS27" i="13"/>
  <c r="PR27" i="13"/>
  <c r="PT26" i="13"/>
  <c r="PS26" i="13"/>
  <c r="PR26" i="13"/>
  <c r="PT25" i="13"/>
  <c r="PS25" i="13"/>
  <c r="PR25" i="13"/>
  <c r="PT24" i="13"/>
  <c r="PS24" i="13"/>
  <c r="PR24" i="13"/>
  <c r="PT23" i="13"/>
  <c r="PS23" i="13"/>
  <c r="PR23" i="13"/>
  <c r="PT22" i="13"/>
  <c r="PS22" i="13"/>
  <c r="PR22" i="13"/>
  <c r="PT21" i="13"/>
  <c r="PS21" i="13"/>
  <c r="PR21" i="13"/>
  <c r="PT20" i="13"/>
  <c r="PS20" i="13"/>
  <c r="PR20" i="13"/>
  <c r="PT19" i="13"/>
  <c r="PS19" i="13"/>
  <c r="PR19" i="13"/>
  <c r="PT18" i="13"/>
  <c r="PS18" i="13"/>
  <c r="PR18" i="13"/>
  <c r="PT17" i="13"/>
  <c r="PS17" i="13"/>
  <c r="PR17" i="13"/>
  <c r="PT16" i="13"/>
  <c r="PS16" i="13"/>
  <c r="PR16" i="13"/>
  <c r="PT15" i="13"/>
  <c r="PS15" i="13"/>
  <c r="PR15" i="13"/>
  <c r="PT14" i="13"/>
  <c r="PS14" i="13"/>
  <c r="PR14" i="13"/>
  <c r="PT13" i="13"/>
  <c r="PS13" i="13"/>
  <c r="PR13" i="13"/>
  <c r="PT12" i="13"/>
  <c r="PS12" i="13"/>
  <c r="PR12" i="13"/>
  <c r="PT11" i="13"/>
  <c r="PS11" i="13"/>
  <c r="PR11" i="13"/>
  <c r="PT10" i="13"/>
  <c r="PS10" i="13"/>
  <c r="PR10" i="13"/>
  <c r="PT9" i="13"/>
  <c r="PS9" i="13"/>
  <c r="PR9" i="13"/>
  <c r="PT8" i="13"/>
  <c r="PS8" i="13"/>
  <c r="PR8" i="13"/>
  <c r="PT7" i="13"/>
  <c r="PS7" i="13"/>
  <c r="PR7" i="13"/>
  <c r="PT6" i="13"/>
  <c r="PS6" i="13"/>
  <c r="PR6" i="13"/>
  <c r="PT5" i="13"/>
  <c r="PS5" i="13"/>
  <c r="PR5" i="13"/>
  <c r="PT4" i="13"/>
  <c r="PS4" i="13"/>
  <c r="PR4" i="13"/>
  <c r="PS3" i="13"/>
  <c r="PS51" i="13" s="1"/>
  <c r="PT3" i="13"/>
  <c r="PT51" i="13" s="1"/>
  <c r="PR3" i="13"/>
  <c r="PR50" i="13" s="1"/>
  <c r="PQ48" i="13"/>
  <c r="PP48" i="13"/>
  <c r="PO48" i="13"/>
  <c r="PQ47" i="13"/>
  <c r="PP47" i="13"/>
  <c r="PO47" i="13"/>
  <c r="PQ46" i="13"/>
  <c r="PP46" i="13"/>
  <c r="PO46" i="13"/>
  <c r="PQ45" i="13"/>
  <c r="PP45" i="13"/>
  <c r="PO45" i="13"/>
  <c r="PQ44" i="13"/>
  <c r="PP44" i="13"/>
  <c r="PO44" i="13"/>
  <c r="PQ43" i="13"/>
  <c r="PP43" i="13"/>
  <c r="PO43" i="13"/>
  <c r="PQ42" i="13"/>
  <c r="PP42" i="13"/>
  <c r="PO42" i="13"/>
  <c r="PQ41" i="13"/>
  <c r="PP41" i="13"/>
  <c r="PO41" i="13"/>
  <c r="PQ40" i="13"/>
  <c r="PP40" i="13"/>
  <c r="PO40" i="13"/>
  <c r="PQ39" i="13"/>
  <c r="PP39" i="13"/>
  <c r="PO39" i="13"/>
  <c r="PQ38" i="13"/>
  <c r="PP38" i="13"/>
  <c r="PO38" i="13"/>
  <c r="PQ37" i="13"/>
  <c r="PP37" i="13"/>
  <c r="PO37" i="13"/>
  <c r="PQ36" i="13"/>
  <c r="PP36" i="13"/>
  <c r="PO36" i="13"/>
  <c r="PQ35" i="13"/>
  <c r="PP35" i="13"/>
  <c r="PO35" i="13"/>
  <c r="PQ34" i="13"/>
  <c r="PP34" i="13"/>
  <c r="PO34" i="13"/>
  <c r="PQ33" i="13"/>
  <c r="PP33" i="13"/>
  <c r="PO33" i="13"/>
  <c r="PQ32" i="13"/>
  <c r="PP32" i="13"/>
  <c r="PO32" i="13"/>
  <c r="PQ31" i="13"/>
  <c r="PP31" i="13"/>
  <c r="PO31" i="13"/>
  <c r="PQ30" i="13"/>
  <c r="PP30" i="13"/>
  <c r="PO30" i="13"/>
  <c r="PQ29" i="13"/>
  <c r="PP29" i="13"/>
  <c r="PO29" i="13"/>
  <c r="PQ28" i="13"/>
  <c r="PP28" i="13"/>
  <c r="PO28" i="13"/>
  <c r="PQ27" i="13"/>
  <c r="PP27" i="13"/>
  <c r="PO27" i="13"/>
  <c r="PQ26" i="13"/>
  <c r="PP26" i="13"/>
  <c r="PO26" i="13"/>
  <c r="PQ25" i="13"/>
  <c r="PP25" i="13"/>
  <c r="PO25" i="13"/>
  <c r="PQ24" i="13"/>
  <c r="PP24" i="13"/>
  <c r="PO24" i="13"/>
  <c r="PQ23" i="13"/>
  <c r="PP23" i="13"/>
  <c r="PO23" i="13"/>
  <c r="PQ22" i="13"/>
  <c r="PP22" i="13"/>
  <c r="PO22" i="13"/>
  <c r="PQ21" i="13"/>
  <c r="PP21" i="13"/>
  <c r="PO21" i="13"/>
  <c r="PQ20" i="13"/>
  <c r="PP20" i="13"/>
  <c r="PO20" i="13"/>
  <c r="PQ19" i="13"/>
  <c r="PP19" i="13"/>
  <c r="PO19" i="13"/>
  <c r="PQ18" i="13"/>
  <c r="PP18" i="13"/>
  <c r="PO18" i="13"/>
  <c r="PQ17" i="13"/>
  <c r="PP17" i="13"/>
  <c r="PO17" i="13"/>
  <c r="PQ16" i="13"/>
  <c r="PP16" i="13"/>
  <c r="PO16" i="13"/>
  <c r="PQ15" i="13"/>
  <c r="PP15" i="13"/>
  <c r="PO15" i="13"/>
  <c r="PQ14" i="13"/>
  <c r="PP14" i="13"/>
  <c r="PO14" i="13"/>
  <c r="PQ13" i="13"/>
  <c r="PP13" i="13"/>
  <c r="PO13" i="13"/>
  <c r="PQ12" i="13"/>
  <c r="PP12" i="13"/>
  <c r="PO12" i="13"/>
  <c r="PQ11" i="13"/>
  <c r="PP11" i="13"/>
  <c r="PO11" i="13"/>
  <c r="PQ10" i="13"/>
  <c r="PP10" i="13"/>
  <c r="PO10" i="13"/>
  <c r="PQ9" i="13"/>
  <c r="PP9" i="13"/>
  <c r="PO9" i="13"/>
  <c r="PQ8" i="13"/>
  <c r="PP8" i="13"/>
  <c r="PO8" i="13"/>
  <c r="PQ7" i="13"/>
  <c r="PP7" i="13"/>
  <c r="PO7" i="13"/>
  <c r="PQ6" i="13"/>
  <c r="PP6" i="13"/>
  <c r="PP51" i="13" s="1"/>
  <c r="PO6" i="13"/>
  <c r="PQ5" i="13"/>
  <c r="PQ52" i="13" s="1"/>
  <c r="PP5" i="13"/>
  <c r="PO5" i="13"/>
  <c r="PQ4" i="13"/>
  <c r="PP4" i="13"/>
  <c r="PO4" i="13"/>
  <c r="PO52" i="13" s="1"/>
  <c r="PQ3" i="13"/>
  <c r="PQ50" i="13" s="1"/>
  <c r="PP3" i="13"/>
  <c r="PP52" i="13" s="1"/>
  <c r="PK52" i="13"/>
  <c r="PG50" i="13"/>
  <c r="PK48" i="13"/>
  <c r="PJ48" i="13"/>
  <c r="PI48" i="13"/>
  <c r="PH48" i="13"/>
  <c r="PG48" i="13"/>
  <c r="PF48" i="13"/>
  <c r="PK47" i="13"/>
  <c r="PJ47" i="13"/>
  <c r="PI47" i="13"/>
  <c r="PH47" i="13"/>
  <c r="PG47" i="13"/>
  <c r="PF47" i="13"/>
  <c r="PK46" i="13"/>
  <c r="PJ46" i="13"/>
  <c r="PI46" i="13"/>
  <c r="PH46" i="13"/>
  <c r="PG46" i="13"/>
  <c r="PF46" i="13"/>
  <c r="PK44" i="13"/>
  <c r="PJ44" i="13"/>
  <c r="PI44" i="13"/>
  <c r="PH44" i="13"/>
  <c r="PG44" i="13"/>
  <c r="PF44" i="13"/>
  <c r="PK43" i="13"/>
  <c r="PJ43" i="13"/>
  <c r="PI43" i="13"/>
  <c r="PH43" i="13"/>
  <c r="PG43" i="13"/>
  <c r="PF43" i="13"/>
  <c r="PK42" i="13"/>
  <c r="PJ42" i="13"/>
  <c r="PI42" i="13"/>
  <c r="PH42" i="13"/>
  <c r="PG42" i="13"/>
  <c r="PF42" i="13"/>
  <c r="PK41" i="13"/>
  <c r="PJ41" i="13"/>
  <c r="PI41" i="13"/>
  <c r="PH41" i="13"/>
  <c r="PG41" i="13"/>
  <c r="PF41" i="13"/>
  <c r="PK40" i="13"/>
  <c r="PJ40" i="13"/>
  <c r="PI40" i="13"/>
  <c r="PH40" i="13"/>
  <c r="PG40" i="13"/>
  <c r="PF40" i="13"/>
  <c r="PK39" i="13"/>
  <c r="PJ39" i="13"/>
  <c r="PI39" i="13"/>
  <c r="PH39" i="13"/>
  <c r="PG39" i="13"/>
  <c r="PF39" i="13"/>
  <c r="PK38" i="13"/>
  <c r="PJ38" i="13"/>
  <c r="PI38" i="13"/>
  <c r="PH38" i="13"/>
  <c r="PG38" i="13"/>
  <c r="PF38" i="13"/>
  <c r="PK37" i="13"/>
  <c r="PJ37" i="13"/>
  <c r="PI37" i="13"/>
  <c r="PH37" i="13"/>
  <c r="PG37" i="13"/>
  <c r="PF37" i="13"/>
  <c r="PK36" i="13"/>
  <c r="PJ36" i="13"/>
  <c r="PI36" i="13"/>
  <c r="PH36" i="13"/>
  <c r="PG36" i="13"/>
  <c r="PF36" i="13"/>
  <c r="PK35" i="13"/>
  <c r="PJ35" i="13"/>
  <c r="PI35" i="13"/>
  <c r="PH35" i="13"/>
  <c r="PG35" i="13"/>
  <c r="PF35" i="13"/>
  <c r="PK34" i="13"/>
  <c r="PJ34" i="13"/>
  <c r="PI34" i="13"/>
  <c r="PH34" i="13"/>
  <c r="PG34" i="13"/>
  <c r="PF34" i="13"/>
  <c r="PK33" i="13"/>
  <c r="PJ33" i="13"/>
  <c r="PI33" i="13"/>
  <c r="PH33" i="13"/>
  <c r="PG33" i="13"/>
  <c r="PF33" i="13"/>
  <c r="PK32" i="13"/>
  <c r="PJ32" i="13"/>
  <c r="PI32" i="13"/>
  <c r="PH32" i="13"/>
  <c r="PG32" i="13"/>
  <c r="PF32" i="13"/>
  <c r="PK31" i="13"/>
  <c r="PJ31" i="13"/>
  <c r="PI31" i="13"/>
  <c r="PH31" i="13"/>
  <c r="PG31" i="13"/>
  <c r="PF31" i="13"/>
  <c r="PK30" i="13"/>
  <c r="PJ30" i="13"/>
  <c r="PI30" i="13"/>
  <c r="PH30" i="13"/>
  <c r="PG30" i="13"/>
  <c r="PF30" i="13"/>
  <c r="PK29" i="13"/>
  <c r="PJ29" i="13"/>
  <c r="PI29" i="13"/>
  <c r="PH29" i="13"/>
  <c r="PG29" i="13"/>
  <c r="PF29" i="13"/>
  <c r="PK28" i="13"/>
  <c r="PJ28" i="13"/>
  <c r="PI28" i="13"/>
  <c r="PH28" i="13"/>
  <c r="PG28" i="13"/>
  <c r="PF28" i="13"/>
  <c r="PK27" i="13"/>
  <c r="PJ27" i="13"/>
  <c r="PI27" i="13"/>
  <c r="PH27" i="13"/>
  <c r="PG27" i="13"/>
  <c r="PF27" i="13"/>
  <c r="PK26" i="13"/>
  <c r="PJ26" i="13"/>
  <c r="PI26" i="13"/>
  <c r="PH26" i="13"/>
  <c r="PG26" i="13"/>
  <c r="PF26" i="13"/>
  <c r="PK25" i="13"/>
  <c r="PJ25" i="13"/>
  <c r="PI25" i="13"/>
  <c r="PH25" i="13"/>
  <c r="PG25" i="13"/>
  <c r="PF25" i="13"/>
  <c r="PK24" i="13"/>
  <c r="PJ24" i="13"/>
  <c r="PI24" i="13"/>
  <c r="PH24" i="13"/>
  <c r="PG24" i="13"/>
  <c r="PF24" i="13"/>
  <c r="PK23" i="13"/>
  <c r="PJ23" i="13"/>
  <c r="PI23" i="13"/>
  <c r="PH23" i="13"/>
  <c r="PG23" i="13"/>
  <c r="PF23" i="13"/>
  <c r="PK22" i="13"/>
  <c r="PJ22" i="13"/>
  <c r="PI22" i="13"/>
  <c r="PH22" i="13"/>
  <c r="PG22" i="13"/>
  <c r="PF22" i="13"/>
  <c r="PK21" i="13"/>
  <c r="PJ21" i="13"/>
  <c r="PI21" i="13"/>
  <c r="PH21" i="13"/>
  <c r="PG21" i="13"/>
  <c r="PF21" i="13"/>
  <c r="PK20" i="13"/>
  <c r="PJ20" i="13"/>
  <c r="PI20" i="13"/>
  <c r="PH20" i="13"/>
  <c r="PG20" i="13"/>
  <c r="PF20" i="13"/>
  <c r="PK19" i="13"/>
  <c r="PJ19" i="13"/>
  <c r="PI19" i="13"/>
  <c r="PH19" i="13"/>
  <c r="PG19" i="13"/>
  <c r="PF19" i="13"/>
  <c r="PK18" i="13"/>
  <c r="PJ18" i="13"/>
  <c r="PI18" i="13"/>
  <c r="PH18" i="13"/>
  <c r="PG18" i="13"/>
  <c r="PF18" i="13"/>
  <c r="PK17" i="13"/>
  <c r="PJ17" i="13"/>
  <c r="PI17" i="13"/>
  <c r="PH17" i="13"/>
  <c r="PG17" i="13"/>
  <c r="PF17" i="13"/>
  <c r="PK16" i="13"/>
  <c r="PJ16" i="13"/>
  <c r="PI16" i="13"/>
  <c r="PH16" i="13"/>
  <c r="PG16" i="13"/>
  <c r="PF16" i="13"/>
  <c r="PK15" i="13"/>
  <c r="PJ15" i="13"/>
  <c r="PI15" i="13"/>
  <c r="PH15" i="13"/>
  <c r="PG15" i="13"/>
  <c r="PF15" i="13"/>
  <c r="PK14" i="13"/>
  <c r="PJ14" i="13"/>
  <c r="PI14" i="13"/>
  <c r="PH14" i="13"/>
  <c r="PG14" i="13"/>
  <c r="PF14" i="13"/>
  <c r="PK13" i="13"/>
  <c r="PJ13" i="13"/>
  <c r="PI13" i="13"/>
  <c r="PH13" i="13"/>
  <c r="PG13" i="13"/>
  <c r="PF13" i="13"/>
  <c r="PK12" i="13"/>
  <c r="PJ12" i="13"/>
  <c r="PI12" i="13"/>
  <c r="PH12" i="13"/>
  <c r="PG12" i="13"/>
  <c r="PF12" i="13"/>
  <c r="PK11" i="13"/>
  <c r="PJ11" i="13"/>
  <c r="PI11" i="13"/>
  <c r="PH11" i="13"/>
  <c r="PG11" i="13"/>
  <c r="PF11" i="13"/>
  <c r="PK10" i="13"/>
  <c r="PJ10" i="13"/>
  <c r="PI10" i="13"/>
  <c r="PH10" i="13"/>
  <c r="PG10" i="13"/>
  <c r="PF10" i="13"/>
  <c r="PK9" i="13"/>
  <c r="PJ9" i="13"/>
  <c r="PI9" i="13"/>
  <c r="PH9" i="13"/>
  <c r="PG9" i="13"/>
  <c r="PF9" i="13"/>
  <c r="PK8" i="13"/>
  <c r="PJ8" i="13"/>
  <c r="PI8" i="13"/>
  <c r="PH8" i="13"/>
  <c r="PG8" i="13"/>
  <c r="PF8" i="13"/>
  <c r="PK7" i="13"/>
  <c r="PJ7" i="13"/>
  <c r="PI7" i="13"/>
  <c r="PH7" i="13"/>
  <c r="PG7" i="13"/>
  <c r="PF7" i="13"/>
  <c r="PK6" i="13"/>
  <c r="PJ6" i="13"/>
  <c r="PI6" i="13"/>
  <c r="PH6" i="13"/>
  <c r="PH50" i="13" s="1"/>
  <c r="PG6" i="13"/>
  <c r="PF6" i="13"/>
  <c r="PK5" i="13"/>
  <c r="PJ5" i="13"/>
  <c r="PI5" i="13"/>
  <c r="PH5" i="13"/>
  <c r="PG5" i="13"/>
  <c r="PG49" i="13" s="1"/>
  <c r="PF5" i="13"/>
  <c r="PF49" i="13" s="1"/>
  <c r="PK4" i="13"/>
  <c r="PJ4" i="13"/>
  <c r="PI4" i="13"/>
  <c r="PH4" i="13"/>
  <c r="PG4" i="13"/>
  <c r="PG52" i="13" s="1"/>
  <c r="PF4" i="13"/>
  <c r="PF50" i="13" s="1"/>
  <c r="PK3" i="13"/>
  <c r="PK49" i="13" s="1"/>
  <c r="PJ3" i="13"/>
  <c r="PJ52" i="13" s="1"/>
  <c r="PI3" i="13"/>
  <c r="PI50" i="13" s="1"/>
  <c r="PH3" i="13"/>
  <c r="PH51" i="13" s="1"/>
  <c r="PG3" i="13"/>
  <c r="PG51" i="13" s="1"/>
  <c r="PF3" i="13"/>
  <c r="PF51" i="13" s="1"/>
  <c r="KN47" i="5"/>
  <c r="KN46" i="5"/>
  <c r="KN45" i="5"/>
  <c r="KN44" i="5"/>
  <c r="KN43" i="5"/>
  <c r="KN42" i="5"/>
  <c r="KN41" i="5"/>
  <c r="KN40" i="5"/>
  <c r="KN39" i="5"/>
  <c r="KN38" i="5"/>
  <c r="KN37" i="5"/>
  <c r="KN36" i="5"/>
  <c r="KN35" i="5"/>
  <c r="KN34" i="5"/>
  <c r="KN33" i="5"/>
  <c r="KN32" i="5"/>
  <c r="KN31" i="5"/>
  <c r="KN30" i="5"/>
  <c r="KN29" i="5"/>
  <c r="KN28" i="5"/>
  <c r="KN27" i="5"/>
  <c r="KN26" i="5"/>
  <c r="KN25" i="5"/>
  <c r="KN24" i="5"/>
  <c r="KN23" i="5"/>
  <c r="KN22" i="5"/>
  <c r="KN21" i="5"/>
  <c r="KN20" i="5"/>
  <c r="KN19" i="5"/>
  <c r="KN18" i="5"/>
  <c r="KN17" i="5"/>
  <c r="KN16" i="5"/>
  <c r="KN15" i="5"/>
  <c r="KN14" i="5"/>
  <c r="KN13" i="5"/>
  <c r="KN12" i="5"/>
  <c r="KN11" i="5"/>
  <c r="KN10" i="5"/>
  <c r="KN9" i="5"/>
  <c r="KN8" i="5"/>
  <c r="KN7" i="5"/>
  <c r="KN6" i="5"/>
  <c r="KN5" i="5"/>
  <c r="KN4" i="5"/>
  <c r="KN3" i="5"/>
  <c r="KN2" i="5"/>
  <c r="KO25" i="5"/>
  <c r="KO22" i="5"/>
  <c r="KO4" i="5"/>
  <c r="IZ48" i="13"/>
  <c r="IZ47" i="13"/>
  <c r="IZ46" i="13"/>
  <c r="IZ44" i="13"/>
  <c r="IZ43" i="13"/>
  <c r="IZ42" i="13"/>
  <c r="IZ41" i="13"/>
  <c r="IZ40" i="13"/>
  <c r="IZ39" i="13"/>
  <c r="IZ38" i="13"/>
  <c r="IZ37" i="13"/>
  <c r="IZ36" i="13"/>
  <c r="IZ35" i="13"/>
  <c r="IZ34" i="13"/>
  <c r="IZ33" i="13"/>
  <c r="IZ32" i="13"/>
  <c r="IZ31" i="13"/>
  <c r="IZ30" i="13"/>
  <c r="IZ29" i="13"/>
  <c r="IZ28" i="13"/>
  <c r="IZ27" i="13"/>
  <c r="IZ26" i="13"/>
  <c r="IZ25" i="13"/>
  <c r="IZ24" i="13"/>
  <c r="IZ23" i="13"/>
  <c r="IZ22" i="13"/>
  <c r="IZ21" i="13"/>
  <c r="IZ20" i="13"/>
  <c r="IZ19" i="13"/>
  <c r="IZ18" i="13"/>
  <c r="IZ17" i="13"/>
  <c r="IZ16" i="13"/>
  <c r="IZ15" i="13"/>
  <c r="IZ14" i="13"/>
  <c r="IZ13" i="13"/>
  <c r="IZ12" i="13"/>
  <c r="IZ11" i="13"/>
  <c r="IZ10" i="13"/>
  <c r="IZ9" i="13"/>
  <c r="IZ8" i="13"/>
  <c r="IZ7" i="13"/>
  <c r="IZ6" i="13"/>
  <c r="IZ5" i="13"/>
  <c r="IZ4" i="13"/>
  <c r="IZ52" i="13" s="1"/>
  <c r="IY48" i="13"/>
  <c r="IY47" i="13"/>
  <c r="IY46" i="13"/>
  <c r="IY45" i="13"/>
  <c r="IY44" i="13"/>
  <c r="IY43" i="13"/>
  <c r="IY42" i="13"/>
  <c r="IY41" i="13"/>
  <c r="IY40" i="13"/>
  <c r="IY39" i="13"/>
  <c r="IY38" i="13"/>
  <c r="IY37" i="13"/>
  <c r="IY36" i="13"/>
  <c r="IY35" i="13"/>
  <c r="IY34" i="13"/>
  <c r="IY33" i="13"/>
  <c r="IY32" i="13"/>
  <c r="IY31" i="13"/>
  <c r="IY30" i="13"/>
  <c r="IY29" i="13"/>
  <c r="IY28" i="13"/>
  <c r="IY27" i="13"/>
  <c r="IY26" i="13"/>
  <c r="IY25" i="13"/>
  <c r="IY24" i="13"/>
  <c r="IY23" i="13"/>
  <c r="IY22" i="13"/>
  <c r="IY21" i="13"/>
  <c r="IY20" i="13"/>
  <c r="IY19" i="13"/>
  <c r="IY18" i="13"/>
  <c r="IY17" i="13"/>
  <c r="IY16" i="13"/>
  <c r="IY15" i="13"/>
  <c r="IY14" i="13"/>
  <c r="IY13" i="13"/>
  <c r="IY12" i="13"/>
  <c r="IY11" i="13"/>
  <c r="IY10" i="13"/>
  <c r="IY9" i="13"/>
  <c r="IY8" i="13"/>
  <c r="IY7" i="13"/>
  <c r="IY6" i="13"/>
  <c r="IY5" i="13"/>
  <c r="IY4" i="13"/>
  <c r="IY3" i="13"/>
  <c r="IY2" i="16"/>
  <c r="GK48" i="13"/>
  <c r="GK47" i="13"/>
  <c r="GK46" i="13"/>
  <c r="GK45" i="13"/>
  <c r="GK44" i="13"/>
  <c r="GK43" i="13"/>
  <c r="GK42" i="13"/>
  <c r="GK41" i="13"/>
  <c r="GK40" i="13"/>
  <c r="GK39" i="13"/>
  <c r="GK38" i="13"/>
  <c r="GK37" i="13"/>
  <c r="GK36" i="13"/>
  <c r="GK35" i="13"/>
  <c r="GK34" i="13"/>
  <c r="GK33" i="13"/>
  <c r="GK32" i="13"/>
  <c r="GK31" i="13"/>
  <c r="GK30" i="13"/>
  <c r="GK29" i="13"/>
  <c r="GK28" i="13"/>
  <c r="GK27" i="13"/>
  <c r="GK26" i="13"/>
  <c r="GK25" i="13"/>
  <c r="GK24" i="13"/>
  <c r="GK23" i="13"/>
  <c r="GK22" i="13"/>
  <c r="GK21" i="13"/>
  <c r="GK20" i="13"/>
  <c r="GK19" i="13"/>
  <c r="GK18" i="13"/>
  <c r="GK17" i="13"/>
  <c r="GK16" i="13"/>
  <c r="GK15" i="13"/>
  <c r="GK14" i="13"/>
  <c r="GK13" i="13"/>
  <c r="GK12" i="13"/>
  <c r="GK11" i="13"/>
  <c r="GK10" i="13"/>
  <c r="GK9" i="13"/>
  <c r="GK8" i="13"/>
  <c r="GK7" i="13"/>
  <c r="GK6" i="13"/>
  <c r="GK5" i="13"/>
  <c r="GK4" i="13"/>
  <c r="GQ48" i="13"/>
  <c r="GQ47" i="13"/>
  <c r="GQ46" i="13"/>
  <c r="GQ45" i="13"/>
  <c r="GQ44" i="13"/>
  <c r="GQ43" i="13"/>
  <c r="GQ42" i="13"/>
  <c r="GQ41" i="13"/>
  <c r="GQ40" i="13"/>
  <c r="GQ39" i="13"/>
  <c r="GQ38" i="13"/>
  <c r="GQ37" i="13"/>
  <c r="GQ36" i="13"/>
  <c r="GQ35" i="13"/>
  <c r="GQ34" i="13"/>
  <c r="GQ33" i="13"/>
  <c r="GQ32" i="13"/>
  <c r="GQ31" i="13"/>
  <c r="GQ30" i="13"/>
  <c r="GQ29" i="13"/>
  <c r="GQ28" i="13"/>
  <c r="GQ27" i="13"/>
  <c r="GQ26" i="13"/>
  <c r="GQ25" i="13"/>
  <c r="GQ24" i="13"/>
  <c r="GQ23" i="13"/>
  <c r="GQ22" i="13"/>
  <c r="GQ21" i="13"/>
  <c r="GQ20" i="13"/>
  <c r="GQ19" i="13"/>
  <c r="GQ18" i="13"/>
  <c r="GQ17" i="13"/>
  <c r="GQ16" i="13"/>
  <c r="GQ15" i="13"/>
  <c r="GQ14" i="13"/>
  <c r="GQ13" i="13"/>
  <c r="GQ12" i="13"/>
  <c r="GQ11" i="13"/>
  <c r="GQ10" i="13"/>
  <c r="GQ9" i="13"/>
  <c r="GQ8" i="13"/>
  <c r="GQ7" i="13"/>
  <c r="GQ6" i="13"/>
  <c r="GQ5" i="13"/>
  <c r="GQ4" i="13"/>
  <c r="GW48" i="13"/>
  <c r="GW47" i="13"/>
  <c r="GW46" i="13"/>
  <c r="GW45" i="13"/>
  <c r="GW44" i="13"/>
  <c r="GW43" i="13"/>
  <c r="GW42" i="13"/>
  <c r="GW41" i="13"/>
  <c r="GW40" i="13"/>
  <c r="GW39" i="13"/>
  <c r="GW38" i="13"/>
  <c r="GW37" i="13"/>
  <c r="GW36" i="13"/>
  <c r="GW35" i="13"/>
  <c r="GW34" i="13"/>
  <c r="GW33" i="13"/>
  <c r="GW32" i="13"/>
  <c r="GW31" i="13"/>
  <c r="GW30" i="13"/>
  <c r="GW29" i="13"/>
  <c r="GW28" i="13"/>
  <c r="GW27" i="13"/>
  <c r="GW26" i="13"/>
  <c r="GW25" i="13"/>
  <c r="GW24" i="13"/>
  <c r="GW23" i="13"/>
  <c r="GW22" i="13"/>
  <c r="GW21" i="13"/>
  <c r="GW20" i="13"/>
  <c r="GW19" i="13"/>
  <c r="GW18" i="13"/>
  <c r="GW17" i="13"/>
  <c r="GW16" i="13"/>
  <c r="GW15" i="13"/>
  <c r="GW14" i="13"/>
  <c r="GW13" i="13"/>
  <c r="GW12" i="13"/>
  <c r="GW11" i="13"/>
  <c r="GW10" i="13"/>
  <c r="GW9" i="13"/>
  <c r="GW8" i="13"/>
  <c r="GW7" i="13"/>
  <c r="GW6" i="13"/>
  <c r="GW5" i="13"/>
  <c r="GW4" i="13"/>
  <c r="HC48" i="13"/>
  <c r="HC47" i="13"/>
  <c r="HC46" i="13"/>
  <c r="HC45" i="13"/>
  <c r="HC44" i="13"/>
  <c r="HC43" i="13"/>
  <c r="HC42" i="13"/>
  <c r="HC41" i="13"/>
  <c r="HC40" i="13"/>
  <c r="HC39" i="13"/>
  <c r="HC38" i="13"/>
  <c r="HC37" i="13"/>
  <c r="HC36" i="13"/>
  <c r="HC35" i="13"/>
  <c r="HC34" i="13"/>
  <c r="HC33" i="13"/>
  <c r="HC32" i="13"/>
  <c r="HC31" i="13"/>
  <c r="HC30" i="13"/>
  <c r="HC29" i="13"/>
  <c r="HC28" i="13"/>
  <c r="HC27" i="13"/>
  <c r="HC26" i="13"/>
  <c r="HC25" i="13"/>
  <c r="HC24" i="13"/>
  <c r="HC23" i="13"/>
  <c r="HC22" i="13"/>
  <c r="HC21" i="13"/>
  <c r="HC20" i="13"/>
  <c r="HC19" i="13"/>
  <c r="HC18" i="13"/>
  <c r="HC17" i="13"/>
  <c r="HC16" i="13"/>
  <c r="HC15" i="13"/>
  <c r="HC14" i="13"/>
  <c r="HC13" i="13"/>
  <c r="HC12" i="13"/>
  <c r="HC11" i="13"/>
  <c r="HC10" i="13"/>
  <c r="HC9" i="13"/>
  <c r="HC8" i="13"/>
  <c r="HC7" i="13"/>
  <c r="HC6" i="13"/>
  <c r="HC5" i="13"/>
  <c r="HC4" i="13"/>
  <c r="HI48" i="13"/>
  <c r="HI47" i="13"/>
  <c r="HI46" i="13"/>
  <c r="HI45" i="13"/>
  <c r="HI44" i="13"/>
  <c r="HI43" i="13"/>
  <c r="HI42" i="13"/>
  <c r="HI41" i="13"/>
  <c r="HI40" i="13"/>
  <c r="HI39" i="13"/>
  <c r="HI38" i="13"/>
  <c r="HI37" i="13"/>
  <c r="HI36" i="13"/>
  <c r="HI35" i="13"/>
  <c r="HI34" i="13"/>
  <c r="HI33" i="13"/>
  <c r="HI32" i="13"/>
  <c r="HI31" i="13"/>
  <c r="HI30" i="13"/>
  <c r="HI29" i="13"/>
  <c r="HI28" i="13"/>
  <c r="HI27" i="13"/>
  <c r="HI26" i="13"/>
  <c r="HI25" i="13"/>
  <c r="HI24" i="13"/>
  <c r="HI23" i="13"/>
  <c r="HI22" i="13"/>
  <c r="HI21" i="13"/>
  <c r="HI20" i="13"/>
  <c r="HI19" i="13"/>
  <c r="HI18" i="13"/>
  <c r="HI17" i="13"/>
  <c r="HI16" i="13"/>
  <c r="HI15" i="13"/>
  <c r="HI14" i="13"/>
  <c r="HI13" i="13"/>
  <c r="HI12" i="13"/>
  <c r="HI11" i="13"/>
  <c r="HI10" i="13"/>
  <c r="HI9" i="13"/>
  <c r="HI8" i="13"/>
  <c r="HI7" i="13"/>
  <c r="HI6" i="13"/>
  <c r="HI5" i="13"/>
  <c r="HI4" i="13"/>
  <c r="HO48" i="13"/>
  <c r="HO47" i="13"/>
  <c r="HO46" i="13"/>
  <c r="HO45" i="13"/>
  <c r="HO44" i="13"/>
  <c r="HO43" i="13"/>
  <c r="HO42" i="13"/>
  <c r="HO41" i="13"/>
  <c r="HO40" i="13"/>
  <c r="HO39" i="13"/>
  <c r="HO38" i="13"/>
  <c r="HO37" i="13"/>
  <c r="HO36" i="13"/>
  <c r="HO35" i="13"/>
  <c r="HO34" i="13"/>
  <c r="HO33" i="13"/>
  <c r="HO32" i="13"/>
  <c r="HO31" i="13"/>
  <c r="HO30" i="13"/>
  <c r="HO29" i="13"/>
  <c r="HO28" i="13"/>
  <c r="HO27" i="13"/>
  <c r="HO26" i="13"/>
  <c r="HO25" i="13"/>
  <c r="HO24" i="13"/>
  <c r="HO23" i="13"/>
  <c r="HO22" i="13"/>
  <c r="HO21" i="13"/>
  <c r="HO20" i="13"/>
  <c r="HO19" i="13"/>
  <c r="HO18" i="13"/>
  <c r="HO17" i="13"/>
  <c r="HO16" i="13"/>
  <c r="HO15" i="13"/>
  <c r="HO14" i="13"/>
  <c r="HO13" i="13"/>
  <c r="HO12" i="13"/>
  <c r="HO11" i="13"/>
  <c r="HO10" i="13"/>
  <c r="HO9" i="13"/>
  <c r="HO8" i="13"/>
  <c r="HO7" i="13"/>
  <c r="HO6" i="13"/>
  <c r="HO5" i="13"/>
  <c r="HO4" i="13"/>
  <c r="HU48" i="13"/>
  <c r="HU47" i="13"/>
  <c r="HU46" i="13"/>
  <c r="HU45" i="13"/>
  <c r="HU44" i="13"/>
  <c r="HU43" i="13"/>
  <c r="HU42" i="13"/>
  <c r="HU41" i="13"/>
  <c r="HU40" i="13"/>
  <c r="HU39" i="13"/>
  <c r="HU38" i="13"/>
  <c r="HU37" i="13"/>
  <c r="HU36" i="13"/>
  <c r="HU35" i="13"/>
  <c r="HU34" i="13"/>
  <c r="HU33" i="13"/>
  <c r="HU32" i="13"/>
  <c r="HU31" i="13"/>
  <c r="HU30" i="13"/>
  <c r="HU29" i="13"/>
  <c r="HU28" i="13"/>
  <c r="HU27" i="13"/>
  <c r="HU26" i="13"/>
  <c r="HU25" i="13"/>
  <c r="HU24" i="13"/>
  <c r="HU23" i="13"/>
  <c r="HU22" i="13"/>
  <c r="HU21" i="13"/>
  <c r="HU20" i="13"/>
  <c r="HU19" i="13"/>
  <c r="HU18" i="13"/>
  <c r="HU17" i="13"/>
  <c r="HU16" i="13"/>
  <c r="HU15" i="13"/>
  <c r="HU14" i="13"/>
  <c r="HU13" i="13"/>
  <c r="HU12" i="13"/>
  <c r="HU11" i="13"/>
  <c r="HU10" i="13"/>
  <c r="HU9" i="13"/>
  <c r="HU8" i="13"/>
  <c r="HU7" i="13"/>
  <c r="HU6" i="13"/>
  <c r="HU5" i="13"/>
  <c r="HU4" i="13"/>
  <c r="IA48" i="13"/>
  <c r="IA47" i="13"/>
  <c r="IA46" i="13"/>
  <c r="IA45" i="13"/>
  <c r="IA44" i="13"/>
  <c r="IA43" i="13"/>
  <c r="IA42" i="13"/>
  <c r="IA41" i="13"/>
  <c r="IA40" i="13"/>
  <c r="IA39" i="13"/>
  <c r="IA38" i="13"/>
  <c r="IA37" i="13"/>
  <c r="IA36" i="13"/>
  <c r="IA35" i="13"/>
  <c r="IA34" i="13"/>
  <c r="IA33" i="13"/>
  <c r="IA32" i="13"/>
  <c r="IA31" i="13"/>
  <c r="IA30" i="13"/>
  <c r="IA29" i="13"/>
  <c r="IA28" i="13"/>
  <c r="IA27" i="13"/>
  <c r="IA26" i="13"/>
  <c r="IA25" i="13"/>
  <c r="IA24" i="13"/>
  <c r="IA23" i="13"/>
  <c r="IA22" i="13"/>
  <c r="IA21" i="13"/>
  <c r="IA20" i="13"/>
  <c r="IA19" i="13"/>
  <c r="IA18" i="13"/>
  <c r="IA17" i="13"/>
  <c r="IA16" i="13"/>
  <c r="IA15" i="13"/>
  <c r="IA14" i="13"/>
  <c r="IA13" i="13"/>
  <c r="IA12" i="13"/>
  <c r="IA11" i="13"/>
  <c r="IA10" i="13"/>
  <c r="IA9" i="13"/>
  <c r="IA8" i="13"/>
  <c r="IA7" i="13"/>
  <c r="IA6" i="13"/>
  <c r="IA5" i="13"/>
  <c r="IA4" i="13"/>
  <c r="IG48" i="13"/>
  <c r="IG47" i="13"/>
  <c r="IG46" i="13"/>
  <c r="IG45" i="13"/>
  <c r="IG44" i="13"/>
  <c r="IG43" i="13"/>
  <c r="IG42" i="13"/>
  <c r="IG41" i="13"/>
  <c r="IG40" i="13"/>
  <c r="IG39" i="13"/>
  <c r="IG38" i="13"/>
  <c r="IG37" i="13"/>
  <c r="IG36" i="13"/>
  <c r="IG35" i="13"/>
  <c r="IG34" i="13"/>
  <c r="IG33" i="13"/>
  <c r="IG32" i="13"/>
  <c r="IG31" i="13"/>
  <c r="IG30" i="13"/>
  <c r="IG29" i="13"/>
  <c r="IG28" i="13"/>
  <c r="IG27" i="13"/>
  <c r="IG26" i="13"/>
  <c r="IG25" i="13"/>
  <c r="IG24" i="13"/>
  <c r="IG23" i="13"/>
  <c r="IG22" i="13"/>
  <c r="IG21" i="13"/>
  <c r="IG20" i="13"/>
  <c r="IG19" i="13"/>
  <c r="IG18" i="13"/>
  <c r="IG17" i="13"/>
  <c r="IG16" i="13"/>
  <c r="IG15" i="13"/>
  <c r="IG14" i="13"/>
  <c r="IG13" i="13"/>
  <c r="IG12" i="13"/>
  <c r="IG11" i="13"/>
  <c r="IG10" i="13"/>
  <c r="IG9" i="13"/>
  <c r="IG8" i="13"/>
  <c r="IG7" i="13"/>
  <c r="IG6" i="13"/>
  <c r="IG5" i="13"/>
  <c r="IG4" i="13"/>
  <c r="IM48" i="13"/>
  <c r="IM47" i="13"/>
  <c r="IM46" i="13"/>
  <c r="IM45" i="13"/>
  <c r="IM44" i="13"/>
  <c r="IM43" i="13"/>
  <c r="IM42" i="13"/>
  <c r="IM41" i="13"/>
  <c r="IM40" i="13"/>
  <c r="IM39" i="13"/>
  <c r="IM38" i="13"/>
  <c r="IM37" i="13"/>
  <c r="IM36" i="13"/>
  <c r="IM35" i="13"/>
  <c r="IM34" i="13"/>
  <c r="IM33" i="13"/>
  <c r="IM32" i="13"/>
  <c r="IM31" i="13"/>
  <c r="IM30" i="13"/>
  <c r="IM29" i="13"/>
  <c r="IM28" i="13"/>
  <c r="IM27" i="13"/>
  <c r="IM26" i="13"/>
  <c r="IM25" i="13"/>
  <c r="IM24" i="13"/>
  <c r="IM23" i="13"/>
  <c r="IM22" i="13"/>
  <c r="IM21" i="13"/>
  <c r="IM20" i="13"/>
  <c r="IM19" i="13"/>
  <c r="IM18" i="13"/>
  <c r="IM17" i="13"/>
  <c r="IM16" i="13"/>
  <c r="IM15" i="13"/>
  <c r="IM14" i="13"/>
  <c r="IM13" i="13"/>
  <c r="IM12" i="13"/>
  <c r="IM11" i="13"/>
  <c r="IM10" i="13"/>
  <c r="IM9" i="13"/>
  <c r="IM8" i="13"/>
  <c r="IM7" i="13"/>
  <c r="IM6" i="13"/>
  <c r="IM5" i="13"/>
  <c r="IM4" i="13"/>
  <c r="IS30" i="13"/>
  <c r="IS48" i="13"/>
  <c r="IS47" i="13"/>
  <c r="IS46" i="13"/>
  <c r="IS45" i="13"/>
  <c r="IS44" i="13"/>
  <c r="IS43" i="13"/>
  <c r="IS42" i="13"/>
  <c r="IS41" i="13"/>
  <c r="IS40" i="13"/>
  <c r="IS39" i="13"/>
  <c r="IS38" i="13"/>
  <c r="IS37" i="13"/>
  <c r="IS36" i="13"/>
  <c r="IS35" i="13"/>
  <c r="IS34" i="13"/>
  <c r="IS33" i="13"/>
  <c r="IS32" i="13"/>
  <c r="IS31" i="13"/>
  <c r="IS29" i="13"/>
  <c r="IS28" i="13"/>
  <c r="IS27" i="13"/>
  <c r="IS26" i="13"/>
  <c r="IS25" i="13"/>
  <c r="IS24" i="13"/>
  <c r="IS23" i="13"/>
  <c r="IS22" i="13"/>
  <c r="IS21" i="13"/>
  <c r="IS20" i="13"/>
  <c r="IS19" i="13"/>
  <c r="IS18" i="13"/>
  <c r="IS17" i="13"/>
  <c r="IS16" i="13"/>
  <c r="IS15" i="13"/>
  <c r="IS14" i="13"/>
  <c r="IS13" i="13"/>
  <c r="IS12" i="13"/>
  <c r="IS11" i="13"/>
  <c r="IS10" i="13"/>
  <c r="IS9" i="13"/>
  <c r="IS8" i="13"/>
  <c r="IS7" i="13"/>
  <c r="IS6" i="13"/>
  <c r="IS5" i="13"/>
  <c r="IS4" i="13"/>
  <c r="IS3" i="13"/>
  <c r="IM3" i="13"/>
  <c r="IG3" i="13"/>
  <c r="IA3" i="13"/>
  <c r="HU3" i="13"/>
  <c r="HO3" i="13"/>
  <c r="HI3" i="13"/>
  <c r="HC3" i="13"/>
  <c r="GW3" i="13"/>
  <c r="GQ3" i="13"/>
  <c r="GK3" i="13"/>
  <c r="GE48" i="13"/>
  <c r="GE47" i="13"/>
  <c r="GE46" i="13"/>
  <c r="GE45" i="13"/>
  <c r="GE44" i="13"/>
  <c r="GE43" i="13"/>
  <c r="GE42" i="13"/>
  <c r="GE41" i="13"/>
  <c r="GE40" i="13"/>
  <c r="GE39" i="13"/>
  <c r="GE38" i="13"/>
  <c r="GE37" i="13"/>
  <c r="GE36" i="13"/>
  <c r="GE35" i="13"/>
  <c r="GE34" i="13"/>
  <c r="GE33" i="13"/>
  <c r="GE32" i="13"/>
  <c r="GE31" i="13"/>
  <c r="GE30" i="13"/>
  <c r="GE29" i="13"/>
  <c r="GE28" i="13"/>
  <c r="GE27" i="13"/>
  <c r="GE26" i="13"/>
  <c r="GE25" i="13"/>
  <c r="GE24" i="13"/>
  <c r="GE23" i="13"/>
  <c r="GE22" i="13"/>
  <c r="GE21" i="13"/>
  <c r="GE20" i="13"/>
  <c r="GE19" i="13"/>
  <c r="GE18" i="13"/>
  <c r="GE17" i="13"/>
  <c r="GE16" i="13"/>
  <c r="GE15" i="13"/>
  <c r="GE14" i="13"/>
  <c r="GE13" i="13"/>
  <c r="GE12" i="13"/>
  <c r="GE11" i="13"/>
  <c r="GE10" i="13"/>
  <c r="GE9" i="13"/>
  <c r="GE8" i="13"/>
  <c r="GE7" i="13"/>
  <c r="GE6" i="13"/>
  <c r="GE5" i="13"/>
  <c r="GE4" i="13"/>
  <c r="GE3" i="13"/>
  <c r="NU2" i="13"/>
  <c r="OF48" i="13"/>
  <c r="OE48" i="13"/>
  <c r="OD48" i="13"/>
  <c r="OC48" i="13"/>
  <c r="OB48" i="13"/>
  <c r="OA48" i="13"/>
  <c r="NZ48" i="13"/>
  <c r="NY48" i="13"/>
  <c r="NX48" i="13"/>
  <c r="NW48" i="13"/>
  <c r="NV48" i="13"/>
  <c r="NU48" i="13"/>
  <c r="OF47" i="13"/>
  <c r="OE47" i="13"/>
  <c r="OD47" i="13"/>
  <c r="OC47" i="13"/>
  <c r="OB47" i="13"/>
  <c r="OA47" i="13"/>
  <c r="NZ47" i="13"/>
  <c r="NY47" i="13"/>
  <c r="NX47" i="13"/>
  <c r="NW47" i="13"/>
  <c r="NV47" i="13"/>
  <c r="NU47" i="13"/>
  <c r="OF46" i="13"/>
  <c r="OE46" i="13"/>
  <c r="OD46" i="13"/>
  <c r="OC46" i="13"/>
  <c r="OB46" i="13"/>
  <c r="OA46" i="13"/>
  <c r="NZ46" i="13"/>
  <c r="NY46" i="13"/>
  <c r="NX46" i="13"/>
  <c r="NW46" i="13"/>
  <c r="NV46" i="13"/>
  <c r="NU46" i="13"/>
  <c r="OF45" i="13"/>
  <c r="OE45" i="13"/>
  <c r="OD45" i="13"/>
  <c r="OC45" i="13"/>
  <c r="OB45" i="13"/>
  <c r="OA45" i="13"/>
  <c r="NZ45" i="13"/>
  <c r="NY45" i="13"/>
  <c r="NX45" i="13"/>
  <c r="NW45" i="13"/>
  <c r="NV45" i="13"/>
  <c r="NU45" i="13"/>
  <c r="OF44" i="13"/>
  <c r="OE44" i="13"/>
  <c r="OD44" i="13"/>
  <c r="OC44" i="13"/>
  <c r="OB44" i="13"/>
  <c r="OA44" i="13"/>
  <c r="NZ44" i="13"/>
  <c r="NY44" i="13"/>
  <c r="NX44" i="13"/>
  <c r="NW44" i="13"/>
  <c r="NV44" i="13"/>
  <c r="NU44" i="13"/>
  <c r="OF43" i="13"/>
  <c r="OE43" i="13"/>
  <c r="OD43" i="13"/>
  <c r="OC43" i="13"/>
  <c r="OB43" i="13"/>
  <c r="OA43" i="13"/>
  <c r="NZ43" i="13"/>
  <c r="NY43" i="13"/>
  <c r="NX43" i="13"/>
  <c r="NW43" i="13"/>
  <c r="NV43" i="13"/>
  <c r="NU43" i="13"/>
  <c r="OF42" i="13"/>
  <c r="OE42" i="13"/>
  <c r="OD42" i="13"/>
  <c r="OC42" i="13"/>
  <c r="OB42" i="13"/>
  <c r="OA42" i="13"/>
  <c r="NZ42" i="13"/>
  <c r="NY42" i="13"/>
  <c r="NX42" i="13"/>
  <c r="NW42" i="13"/>
  <c r="NV42" i="13"/>
  <c r="NU42" i="13"/>
  <c r="OF41" i="13"/>
  <c r="OE41" i="13"/>
  <c r="OD41" i="13"/>
  <c r="OC41" i="13"/>
  <c r="OB41" i="13"/>
  <c r="OA41" i="13"/>
  <c r="NZ41" i="13"/>
  <c r="NY41" i="13"/>
  <c r="NX41" i="13"/>
  <c r="NW41" i="13"/>
  <c r="NV41" i="13"/>
  <c r="NU41" i="13"/>
  <c r="OF40" i="13"/>
  <c r="OE40" i="13"/>
  <c r="OD40" i="13"/>
  <c r="OC40" i="13"/>
  <c r="OB40" i="13"/>
  <c r="OA40" i="13"/>
  <c r="NZ40" i="13"/>
  <c r="NY40" i="13"/>
  <c r="NX40" i="13"/>
  <c r="NW40" i="13"/>
  <c r="NV40" i="13"/>
  <c r="NU40" i="13"/>
  <c r="OF39" i="13"/>
  <c r="OE39" i="13"/>
  <c r="OD39" i="13"/>
  <c r="OC39" i="13"/>
  <c r="OB39" i="13"/>
  <c r="OA39" i="13"/>
  <c r="NZ39" i="13"/>
  <c r="NY39" i="13"/>
  <c r="NX39" i="13"/>
  <c r="NW39" i="13"/>
  <c r="NV39" i="13"/>
  <c r="NU39" i="13"/>
  <c r="OF38" i="13"/>
  <c r="OE38" i="13"/>
  <c r="OD38" i="13"/>
  <c r="OC38" i="13"/>
  <c r="OB38" i="13"/>
  <c r="OA38" i="13"/>
  <c r="NZ38" i="13"/>
  <c r="NY38" i="13"/>
  <c r="NX38" i="13"/>
  <c r="NW38" i="13"/>
  <c r="NV38" i="13"/>
  <c r="NU38" i="13"/>
  <c r="OF37" i="13"/>
  <c r="OE37" i="13"/>
  <c r="OD37" i="13"/>
  <c r="OC37" i="13"/>
  <c r="OB37" i="13"/>
  <c r="OA37" i="13"/>
  <c r="NZ37" i="13"/>
  <c r="NY37" i="13"/>
  <c r="NX37" i="13"/>
  <c r="NW37" i="13"/>
  <c r="NV37" i="13"/>
  <c r="NU37" i="13"/>
  <c r="OF36" i="13"/>
  <c r="OE36" i="13"/>
  <c r="OD36" i="13"/>
  <c r="OC36" i="13"/>
  <c r="OB36" i="13"/>
  <c r="OA36" i="13"/>
  <c r="NZ36" i="13"/>
  <c r="NY36" i="13"/>
  <c r="NX36" i="13"/>
  <c r="NW36" i="13"/>
  <c r="NV36" i="13"/>
  <c r="NU36" i="13"/>
  <c r="OF35" i="13"/>
  <c r="OE35" i="13"/>
  <c r="OD35" i="13"/>
  <c r="OC35" i="13"/>
  <c r="OB35" i="13"/>
  <c r="OA35" i="13"/>
  <c r="NZ35" i="13"/>
  <c r="NY35" i="13"/>
  <c r="NX35" i="13"/>
  <c r="NW35" i="13"/>
  <c r="NV35" i="13"/>
  <c r="NU35" i="13"/>
  <c r="OF34" i="13"/>
  <c r="OE34" i="13"/>
  <c r="OD34" i="13"/>
  <c r="OC34" i="13"/>
  <c r="OB34" i="13"/>
  <c r="OA34" i="13"/>
  <c r="NZ34" i="13"/>
  <c r="NY34" i="13"/>
  <c r="NX34" i="13"/>
  <c r="NW34" i="13"/>
  <c r="NV34" i="13"/>
  <c r="NU34" i="13"/>
  <c r="OF33" i="13"/>
  <c r="OE33" i="13"/>
  <c r="OD33" i="13"/>
  <c r="OC33" i="13"/>
  <c r="OB33" i="13"/>
  <c r="OA33" i="13"/>
  <c r="NZ33" i="13"/>
  <c r="NY33" i="13"/>
  <c r="NX33" i="13"/>
  <c r="NW33" i="13"/>
  <c r="NV33" i="13"/>
  <c r="NU33" i="13"/>
  <c r="OF32" i="13"/>
  <c r="OE32" i="13"/>
  <c r="OD32" i="13"/>
  <c r="OC32" i="13"/>
  <c r="OB32" i="13"/>
  <c r="OA32" i="13"/>
  <c r="NZ32" i="13"/>
  <c r="NY32" i="13"/>
  <c r="NX32" i="13"/>
  <c r="NW32" i="13"/>
  <c r="NV32" i="13"/>
  <c r="NU32" i="13"/>
  <c r="OF31" i="13"/>
  <c r="OE31" i="13"/>
  <c r="OD31" i="13"/>
  <c r="OC31" i="13"/>
  <c r="OB31" i="13"/>
  <c r="OA31" i="13"/>
  <c r="NZ31" i="13"/>
  <c r="NY31" i="13"/>
  <c r="NX31" i="13"/>
  <c r="NW31" i="13"/>
  <c r="NV31" i="13"/>
  <c r="NU31" i="13"/>
  <c r="OF30" i="13"/>
  <c r="OE30" i="13"/>
  <c r="OD30" i="13"/>
  <c r="OC30" i="13"/>
  <c r="OB30" i="13"/>
  <c r="OA30" i="13"/>
  <c r="NZ30" i="13"/>
  <c r="NY30" i="13"/>
  <c r="NX30" i="13"/>
  <c r="NW30" i="13"/>
  <c r="NV30" i="13"/>
  <c r="NU30" i="13"/>
  <c r="OF29" i="13"/>
  <c r="OE29" i="13"/>
  <c r="OD29" i="13"/>
  <c r="OC29" i="13"/>
  <c r="OB29" i="13"/>
  <c r="OA29" i="13"/>
  <c r="NZ29" i="13"/>
  <c r="NY29" i="13"/>
  <c r="NX29" i="13"/>
  <c r="NW29" i="13"/>
  <c r="NV29" i="13"/>
  <c r="NU29" i="13"/>
  <c r="OF28" i="13"/>
  <c r="OE28" i="13"/>
  <c r="OD28" i="13"/>
  <c r="OC28" i="13"/>
  <c r="OB28" i="13"/>
  <c r="OA28" i="13"/>
  <c r="NZ28" i="13"/>
  <c r="NY28" i="13"/>
  <c r="NX28" i="13"/>
  <c r="NW28" i="13"/>
  <c r="NV28" i="13"/>
  <c r="NU28" i="13"/>
  <c r="OF27" i="13"/>
  <c r="OE27" i="13"/>
  <c r="OD27" i="13"/>
  <c r="OC27" i="13"/>
  <c r="OB27" i="13"/>
  <c r="OA27" i="13"/>
  <c r="NZ27" i="13"/>
  <c r="NY27" i="13"/>
  <c r="NX27" i="13"/>
  <c r="NW27" i="13"/>
  <c r="NV27" i="13"/>
  <c r="NU27" i="13"/>
  <c r="OF26" i="13"/>
  <c r="OE26" i="13"/>
  <c r="OD26" i="13"/>
  <c r="OC26" i="13"/>
  <c r="OB26" i="13"/>
  <c r="OA26" i="13"/>
  <c r="NZ26" i="13"/>
  <c r="NY26" i="13"/>
  <c r="NX26" i="13"/>
  <c r="NW26" i="13"/>
  <c r="NV26" i="13"/>
  <c r="NU26" i="13"/>
  <c r="OF25" i="13"/>
  <c r="OE25" i="13"/>
  <c r="OD25" i="13"/>
  <c r="OC25" i="13"/>
  <c r="OB25" i="13"/>
  <c r="OA25" i="13"/>
  <c r="NZ25" i="13"/>
  <c r="NY25" i="13"/>
  <c r="NX25" i="13"/>
  <c r="NW25" i="13"/>
  <c r="NV25" i="13"/>
  <c r="NU25" i="13"/>
  <c r="OF24" i="13"/>
  <c r="OE24" i="13"/>
  <c r="OD24" i="13"/>
  <c r="OC24" i="13"/>
  <c r="OB24" i="13"/>
  <c r="OA24" i="13"/>
  <c r="NZ24" i="13"/>
  <c r="NY24" i="13"/>
  <c r="NX24" i="13"/>
  <c r="NW24" i="13"/>
  <c r="NV24" i="13"/>
  <c r="NU24" i="13"/>
  <c r="OF23" i="13"/>
  <c r="OE23" i="13"/>
  <c r="OD23" i="13"/>
  <c r="OC23" i="13"/>
  <c r="OB23" i="13"/>
  <c r="OA23" i="13"/>
  <c r="NZ23" i="13"/>
  <c r="NY23" i="13"/>
  <c r="NX23" i="13"/>
  <c r="NW23" i="13"/>
  <c r="NV23" i="13"/>
  <c r="NU23" i="13"/>
  <c r="OF22" i="13"/>
  <c r="OE22" i="13"/>
  <c r="OD22" i="13"/>
  <c r="OC22" i="13"/>
  <c r="OB22" i="13"/>
  <c r="OA22" i="13"/>
  <c r="NZ22" i="13"/>
  <c r="NY22" i="13"/>
  <c r="NX22" i="13"/>
  <c r="NW22" i="13"/>
  <c r="NV22" i="13"/>
  <c r="NU22" i="13"/>
  <c r="OF21" i="13"/>
  <c r="OE21" i="13"/>
  <c r="OD21" i="13"/>
  <c r="OC21" i="13"/>
  <c r="OB21" i="13"/>
  <c r="OA21" i="13"/>
  <c r="NZ21" i="13"/>
  <c r="NY21" i="13"/>
  <c r="NX21" i="13"/>
  <c r="NW21" i="13"/>
  <c r="NV21" i="13"/>
  <c r="NU21" i="13"/>
  <c r="OF20" i="13"/>
  <c r="OE20" i="13"/>
  <c r="OD20" i="13"/>
  <c r="OC20" i="13"/>
  <c r="OB20" i="13"/>
  <c r="OA20" i="13"/>
  <c r="NZ20" i="13"/>
  <c r="NY20" i="13"/>
  <c r="NX20" i="13"/>
  <c r="NW20" i="13"/>
  <c r="NV20" i="13"/>
  <c r="NU20" i="13"/>
  <c r="OF19" i="13"/>
  <c r="OE19" i="13"/>
  <c r="OD19" i="13"/>
  <c r="OC19" i="13"/>
  <c r="OB19" i="13"/>
  <c r="OA19" i="13"/>
  <c r="NZ19" i="13"/>
  <c r="NY19" i="13"/>
  <c r="NX19" i="13"/>
  <c r="NW19" i="13"/>
  <c r="NV19" i="13"/>
  <c r="NU19" i="13"/>
  <c r="OF18" i="13"/>
  <c r="OE18" i="13"/>
  <c r="OD18" i="13"/>
  <c r="OC18" i="13"/>
  <c r="OB18" i="13"/>
  <c r="OA18" i="13"/>
  <c r="NZ18" i="13"/>
  <c r="NY18" i="13"/>
  <c r="NX18" i="13"/>
  <c r="NW18" i="13"/>
  <c r="NV18" i="13"/>
  <c r="NU18" i="13"/>
  <c r="OF17" i="13"/>
  <c r="OE17" i="13"/>
  <c r="OD17" i="13"/>
  <c r="OC17" i="13"/>
  <c r="OB17" i="13"/>
  <c r="OA17" i="13"/>
  <c r="NZ17" i="13"/>
  <c r="NY17" i="13"/>
  <c r="NX17" i="13"/>
  <c r="NW17" i="13"/>
  <c r="NV17" i="13"/>
  <c r="NU17" i="13"/>
  <c r="OF16" i="13"/>
  <c r="OE16" i="13"/>
  <c r="OD16" i="13"/>
  <c r="OC16" i="13"/>
  <c r="OB16" i="13"/>
  <c r="OA16" i="13"/>
  <c r="NZ16" i="13"/>
  <c r="NY16" i="13"/>
  <c r="NX16" i="13"/>
  <c r="NW16" i="13"/>
  <c r="NV16" i="13"/>
  <c r="NU16" i="13"/>
  <c r="OF15" i="13"/>
  <c r="OE15" i="13"/>
  <c r="OD15" i="13"/>
  <c r="OC15" i="13"/>
  <c r="OB15" i="13"/>
  <c r="OA15" i="13"/>
  <c r="NZ15" i="13"/>
  <c r="NY15" i="13"/>
  <c r="NX15" i="13"/>
  <c r="NW15" i="13"/>
  <c r="NV15" i="13"/>
  <c r="NU15" i="13"/>
  <c r="OF14" i="13"/>
  <c r="OE14" i="13"/>
  <c r="OD14" i="13"/>
  <c r="OC14" i="13"/>
  <c r="OB14" i="13"/>
  <c r="OA14" i="13"/>
  <c r="NZ14" i="13"/>
  <c r="NY14" i="13"/>
  <c r="NX14" i="13"/>
  <c r="NW14" i="13"/>
  <c r="NV14" i="13"/>
  <c r="NU14" i="13"/>
  <c r="OF13" i="13"/>
  <c r="OE13" i="13"/>
  <c r="OD13" i="13"/>
  <c r="OC13" i="13"/>
  <c r="OB13" i="13"/>
  <c r="OA13" i="13"/>
  <c r="NZ13" i="13"/>
  <c r="NY13" i="13"/>
  <c r="NX13" i="13"/>
  <c r="NW13" i="13"/>
  <c r="NV13" i="13"/>
  <c r="NU13" i="13"/>
  <c r="OF12" i="13"/>
  <c r="OE12" i="13"/>
  <c r="OD12" i="13"/>
  <c r="OC12" i="13"/>
  <c r="OB12" i="13"/>
  <c r="OA12" i="13"/>
  <c r="NZ12" i="13"/>
  <c r="NY12" i="13"/>
  <c r="NX12" i="13"/>
  <c r="NW12" i="13"/>
  <c r="NV12" i="13"/>
  <c r="NU12" i="13"/>
  <c r="OF11" i="13"/>
  <c r="OE11" i="13"/>
  <c r="OD11" i="13"/>
  <c r="OC11" i="13"/>
  <c r="OB11" i="13"/>
  <c r="OA11" i="13"/>
  <c r="NZ11" i="13"/>
  <c r="NY11" i="13"/>
  <c r="NX11" i="13"/>
  <c r="NW11" i="13"/>
  <c r="NV11" i="13"/>
  <c r="NU11" i="13"/>
  <c r="OF10" i="13"/>
  <c r="OE10" i="13"/>
  <c r="OD10" i="13"/>
  <c r="OC10" i="13"/>
  <c r="OB10" i="13"/>
  <c r="OA10" i="13"/>
  <c r="NZ10" i="13"/>
  <c r="NY10" i="13"/>
  <c r="NX10" i="13"/>
  <c r="NW10" i="13"/>
  <c r="NV10" i="13"/>
  <c r="NU10" i="13"/>
  <c r="OF9" i="13"/>
  <c r="OE9" i="13"/>
  <c r="OD9" i="13"/>
  <c r="OC9" i="13"/>
  <c r="OB9" i="13"/>
  <c r="OA9" i="13"/>
  <c r="NZ9" i="13"/>
  <c r="NY9" i="13"/>
  <c r="NX9" i="13"/>
  <c r="NW9" i="13"/>
  <c r="NV9" i="13"/>
  <c r="NU9" i="13"/>
  <c r="OF8" i="13"/>
  <c r="OE8" i="13"/>
  <c r="OD8" i="13"/>
  <c r="OC8" i="13"/>
  <c r="OB8" i="13"/>
  <c r="OA8" i="13"/>
  <c r="NZ8" i="13"/>
  <c r="NY8" i="13"/>
  <c r="NX8" i="13"/>
  <c r="NW8" i="13"/>
  <c r="NV8" i="13"/>
  <c r="NU8" i="13"/>
  <c r="OF7" i="13"/>
  <c r="OE7" i="13"/>
  <c r="OD7" i="13"/>
  <c r="OC7" i="13"/>
  <c r="OB7" i="13"/>
  <c r="OA7" i="13"/>
  <c r="NZ7" i="13"/>
  <c r="NY7" i="13"/>
  <c r="NX7" i="13"/>
  <c r="NW7" i="13"/>
  <c r="NV7" i="13"/>
  <c r="NU7" i="13"/>
  <c r="OF6" i="13"/>
  <c r="OE6" i="13"/>
  <c r="OD6" i="13"/>
  <c r="OC6" i="13"/>
  <c r="OB6" i="13"/>
  <c r="OA6" i="13"/>
  <c r="NZ6" i="13"/>
  <c r="NY6" i="13"/>
  <c r="NX6" i="13"/>
  <c r="NW6" i="13"/>
  <c r="NV6" i="13"/>
  <c r="NU6" i="13"/>
  <c r="OF5" i="13"/>
  <c r="OE5" i="13"/>
  <c r="OD5" i="13"/>
  <c r="OC5" i="13"/>
  <c r="OB5" i="13"/>
  <c r="OA5" i="13"/>
  <c r="NZ5" i="13"/>
  <c r="NY5" i="13"/>
  <c r="NX5" i="13"/>
  <c r="NW5" i="13"/>
  <c r="NV5" i="13"/>
  <c r="NU5" i="13"/>
  <c r="OF4" i="13"/>
  <c r="OE4" i="13"/>
  <c r="OD4" i="13"/>
  <c r="OC4" i="13"/>
  <c r="OB4" i="13"/>
  <c r="OA4" i="13"/>
  <c r="NZ4" i="13"/>
  <c r="NY4" i="13"/>
  <c r="NX4" i="13"/>
  <c r="NW4" i="13"/>
  <c r="NV4" i="13"/>
  <c r="NU4" i="13"/>
  <c r="OF3" i="13"/>
  <c r="OF52" i="13" s="1"/>
  <c r="OE3" i="13"/>
  <c r="OD3" i="13"/>
  <c r="OC3" i="13"/>
  <c r="OB3" i="13"/>
  <c r="OA3" i="13"/>
  <c r="NZ3" i="13"/>
  <c r="NY3" i="13"/>
  <c r="NX3" i="13"/>
  <c r="NW3" i="13"/>
  <c r="NV3" i="13"/>
  <c r="NU3" i="13"/>
  <c r="IZ49" i="13" l="1"/>
  <c r="PJ51" i="13"/>
  <c r="PQ49" i="13"/>
  <c r="PR52" i="13"/>
  <c r="QB51" i="13"/>
  <c r="QC51" i="13"/>
  <c r="OD52" i="13"/>
  <c r="PH49" i="13"/>
  <c r="PJ50" i="13"/>
  <c r="PF52" i="13"/>
  <c r="PS49" i="13"/>
  <c r="PQ51" i="13"/>
  <c r="PT52" i="13"/>
  <c r="PZ49" i="13"/>
  <c r="QB50" i="13"/>
  <c r="PX52" i="13"/>
  <c r="PI51" i="13"/>
  <c r="PK51" i="13"/>
  <c r="PI49" i="13"/>
  <c r="PK50" i="13"/>
  <c r="PO49" i="13"/>
  <c r="PT49" i="13"/>
  <c r="PR51" i="13"/>
  <c r="QA49" i="13"/>
  <c r="QC50" i="13"/>
  <c r="PY52" i="13"/>
  <c r="PJ49" i="13"/>
  <c r="PH52" i="13"/>
  <c r="PO50" i="13"/>
  <c r="PP50" i="13"/>
  <c r="QB49" i="13"/>
  <c r="PZ52" i="13"/>
  <c r="PI52" i="13"/>
  <c r="QC49" i="13"/>
  <c r="QA52" i="13"/>
  <c r="PR49" i="13"/>
  <c r="OC52" i="13"/>
  <c r="IZ50" i="13"/>
  <c r="IZ51" i="13"/>
  <c r="OE52" i="13"/>
  <c r="NW50" i="13"/>
  <c r="NY51" i="13"/>
  <c r="NV50" i="13"/>
  <c r="NX50" i="13"/>
  <c r="NZ51" i="13"/>
  <c r="OA51" i="13"/>
  <c r="OB51" i="13"/>
  <c r="NY50" i="13"/>
  <c r="OC51" i="13"/>
  <c r="NV49" i="13"/>
  <c r="NZ50" i="13"/>
  <c r="OD51" i="13"/>
  <c r="NW49" i="13"/>
  <c r="OA50" i="13"/>
  <c r="OE51" i="13"/>
  <c r="NX49" i="13"/>
  <c r="OB50" i="13"/>
  <c r="OF51" i="13"/>
  <c r="NY49" i="13"/>
  <c r="OC50" i="13"/>
  <c r="NZ49" i="13"/>
  <c r="OD50" i="13"/>
  <c r="NV52" i="13"/>
  <c r="OA49" i="13"/>
  <c r="OE50" i="13"/>
  <c r="NW52" i="13"/>
  <c r="OB49" i="13"/>
  <c r="OF50" i="13"/>
  <c r="NX52" i="13"/>
  <c r="OC49" i="13"/>
  <c r="NY52" i="13"/>
  <c r="OD49" i="13"/>
  <c r="NV51" i="13"/>
  <c r="NZ52" i="13"/>
  <c r="OE49" i="13"/>
  <c r="NW51" i="13"/>
  <c r="OA52" i="13"/>
  <c r="OF49" i="13"/>
  <c r="NX51" i="13"/>
  <c r="OB52" i="13"/>
  <c r="PA48" i="13"/>
  <c r="OZ48" i="13"/>
  <c r="OY48" i="13"/>
  <c r="OX48" i="13"/>
  <c r="OW48" i="13"/>
  <c r="PB47" i="13"/>
  <c r="PA47" i="13"/>
  <c r="OZ47" i="13"/>
  <c r="OY47" i="13"/>
  <c r="OX47" i="13"/>
  <c r="OW47" i="13"/>
  <c r="PA46" i="13"/>
  <c r="OZ46" i="13"/>
  <c r="OY46" i="13"/>
  <c r="OX46" i="13"/>
  <c r="OW46" i="13"/>
  <c r="PB45" i="13"/>
  <c r="PA45" i="13"/>
  <c r="OZ45" i="13"/>
  <c r="OY45" i="13"/>
  <c r="OX45" i="13"/>
  <c r="OW45" i="13"/>
  <c r="PA44" i="13"/>
  <c r="OZ44" i="13"/>
  <c r="OY44" i="13"/>
  <c r="OX44" i="13"/>
  <c r="OW44" i="13"/>
  <c r="PA43" i="13"/>
  <c r="OZ43" i="13"/>
  <c r="OY43" i="13"/>
  <c r="OX43" i="13"/>
  <c r="OW43" i="13"/>
  <c r="PB42" i="13"/>
  <c r="PA42" i="13"/>
  <c r="OZ42" i="13"/>
  <c r="OY42" i="13"/>
  <c r="OX42" i="13"/>
  <c r="OW42" i="13"/>
  <c r="PA41" i="13"/>
  <c r="OZ41" i="13"/>
  <c r="OY41" i="13"/>
  <c r="OX41" i="13"/>
  <c r="OW41" i="13"/>
  <c r="PA40" i="13"/>
  <c r="OZ40" i="13"/>
  <c r="OY40" i="13"/>
  <c r="OX40" i="13"/>
  <c r="OW40" i="13"/>
  <c r="PB39" i="13"/>
  <c r="PA39" i="13"/>
  <c r="OZ39" i="13"/>
  <c r="OY39" i="13"/>
  <c r="OX39" i="13"/>
  <c r="OW39" i="13"/>
  <c r="PA38" i="13"/>
  <c r="OZ38" i="13"/>
  <c r="OY38" i="13"/>
  <c r="OX38" i="13"/>
  <c r="OW38" i="13"/>
  <c r="PB37" i="13"/>
  <c r="PA37" i="13"/>
  <c r="OZ37" i="13"/>
  <c r="OY37" i="13"/>
  <c r="OX37" i="13"/>
  <c r="OW37" i="13"/>
  <c r="PB36" i="13"/>
  <c r="PA36" i="13"/>
  <c r="OZ36" i="13"/>
  <c r="OY36" i="13"/>
  <c r="OX36" i="13"/>
  <c r="OW36" i="13"/>
  <c r="PA35" i="13"/>
  <c r="OZ35" i="13"/>
  <c r="OY35" i="13"/>
  <c r="OX35" i="13"/>
  <c r="OW35" i="13"/>
  <c r="PB34" i="13"/>
  <c r="PA34" i="13"/>
  <c r="OZ34" i="13"/>
  <c r="OY34" i="13"/>
  <c r="OX34" i="13"/>
  <c r="OW34" i="13"/>
  <c r="PB33" i="13"/>
  <c r="PA33" i="13"/>
  <c r="OZ33" i="13"/>
  <c r="OY33" i="13"/>
  <c r="OX33" i="13"/>
  <c r="OW33" i="13"/>
  <c r="PA32" i="13"/>
  <c r="OZ32" i="13"/>
  <c r="OY32" i="13"/>
  <c r="OX32" i="13"/>
  <c r="OW32" i="13"/>
  <c r="PA31" i="13"/>
  <c r="OZ31" i="13"/>
  <c r="OY31" i="13"/>
  <c r="OX31" i="13"/>
  <c r="OW31" i="13"/>
  <c r="PA30" i="13"/>
  <c r="OZ30" i="13"/>
  <c r="OY30" i="13"/>
  <c r="OX30" i="13"/>
  <c r="OW30" i="13"/>
  <c r="PA29" i="13"/>
  <c r="OZ29" i="13"/>
  <c r="OY29" i="13"/>
  <c r="OX29" i="13"/>
  <c r="OW29" i="13"/>
  <c r="PB28" i="13"/>
  <c r="PA28" i="13"/>
  <c r="OZ28" i="13"/>
  <c r="OY28" i="13"/>
  <c r="OX28" i="13"/>
  <c r="OW28" i="13"/>
  <c r="PB27" i="13"/>
  <c r="PA27" i="13"/>
  <c r="OZ27" i="13"/>
  <c r="OY27" i="13"/>
  <c r="OX27" i="13"/>
  <c r="OW27" i="13"/>
  <c r="PA26" i="13"/>
  <c r="OZ26" i="13"/>
  <c r="OY26" i="13"/>
  <c r="OX26" i="13"/>
  <c r="OW26" i="13"/>
  <c r="PA25" i="13"/>
  <c r="OZ25" i="13"/>
  <c r="OY25" i="13"/>
  <c r="OX25" i="13"/>
  <c r="OW25" i="13"/>
  <c r="PB24" i="13"/>
  <c r="PA24" i="13"/>
  <c r="OZ24" i="13"/>
  <c r="OY24" i="13"/>
  <c r="OX24" i="13"/>
  <c r="OW24" i="13"/>
  <c r="PA23" i="13"/>
  <c r="OZ23" i="13"/>
  <c r="OY23" i="13"/>
  <c r="OX23" i="13"/>
  <c r="OW23" i="13"/>
  <c r="PA22" i="13"/>
  <c r="OZ22" i="13"/>
  <c r="OY22" i="13"/>
  <c r="OX22" i="13"/>
  <c r="OW22" i="13"/>
  <c r="PA21" i="13"/>
  <c r="OZ21" i="13"/>
  <c r="OY21" i="13"/>
  <c r="OX21" i="13"/>
  <c r="OW21" i="13"/>
  <c r="PB20" i="13"/>
  <c r="PA20" i="13"/>
  <c r="OZ20" i="13"/>
  <c r="OY20" i="13"/>
  <c r="OX20" i="13"/>
  <c r="OW20" i="13"/>
  <c r="PA19" i="13"/>
  <c r="OZ19" i="13"/>
  <c r="OY19" i="13"/>
  <c r="OX19" i="13"/>
  <c r="OW19" i="13"/>
  <c r="PB18" i="13"/>
  <c r="PA18" i="13"/>
  <c r="OZ18" i="13"/>
  <c r="OY18" i="13"/>
  <c r="OX18" i="13"/>
  <c r="OW18" i="13"/>
  <c r="PB17" i="13"/>
  <c r="PA17" i="13"/>
  <c r="OZ17" i="13"/>
  <c r="OY17" i="13"/>
  <c r="OX17" i="13"/>
  <c r="OW17" i="13"/>
  <c r="PA16" i="13"/>
  <c r="OZ16" i="13"/>
  <c r="OY16" i="13"/>
  <c r="OX16" i="13"/>
  <c r="OW16" i="13"/>
  <c r="PB15" i="13"/>
  <c r="PA15" i="13"/>
  <c r="OZ15" i="13"/>
  <c r="OY15" i="13"/>
  <c r="OX15" i="13"/>
  <c r="OW15" i="13"/>
  <c r="PA14" i="13"/>
  <c r="OZ14" i="13"/>
  <c r="OY14" i="13"/>
  <c r="OX14" i="13"/>
  <c r="OW14" i="13"/>
  <c r="PA13" i="13"/>
  <c r="OZ13" i="13"/>
  <c r="OY13" i="13"/>
  <c r="OX13" i="13"/>
  <c r="OW13" i="13"/>
  <c r="PB12" i="13"/>
  <c r="PA12" i="13"/>
  <c r="OZ12" i="13"/>
  <c r="OY12" i="13"/>
  <c r="OX12" i="13"/>
  <c r="OW12" i="13"/>
  <c r="PB11" i="13"/>
  <c r="PA11" i="13"/>
  <c r="OZ11" i="13"/>
  <c r="OY11" i="13"/>
  <c r="OX11" i="13"/>
  <c r="OW11" i="13"/>
  <c r="PB10" i="13"/>
  <c r="PA10" i="13"/>
  <c r="OZ10" i="13"/>
  <c r="OY10" i="13"/>
  <c r="OX10" i="13"/>
  <c r="OW10" i="13"/>
  <c r="PA9" i="13"/>
  <c r="OZ9" i="13"/>
  <c r="OY9" i="13"/>
  <c r="OX9" i="13"/>
  <c r="OW9" i="13"/>
  <c r="PB8" i="13"/>
  <c r="PA8" i="13"/>
  <c r="OZ8" i="13"/>
  <c r="OY8" i="13"/>
  <c r="OX8" i="13"/>
  <c r="OW8" i="13"/>
  <c r="PB7" i="13"/>
  <c r="PA7" i="13"/>
  <c r="OZ7" i="13"/>
  <c r="OY7" i="13"/>
  <c r="OX7" i="13"/>
  <c r="OW7" i="13"/>
  <c r="PA6" i="13"/>
  <c r="OZ6" i="13"/>
  <c r="OY6" i="13"/>
  <c r="OX6" i="13"/>
  <c r="OW6" i="13"/>
  <c r="PA5" i="13"/>
  <c r="OZ5" i="13"/>
  <c r="OY5" i="13"/>
  <c r="OX5" i="13"/>
  <c r="OW5" i="13"/>
  <c r="PA4" i="13"/>
  <c r="OZ4" i="13"/>
  <c r="OY4" i="13"/>
  <c r="OX4" i="13"/>
  <c r="OW4" i="13"/>
  <c r="PB3" i="13"/>
  <c r="PB51" i="13" s="1"/>
  <c r="PA3" i="13"/>
  <c r="PA51" i="13" s="1"/>
  <c r="OZ3" i="13"/>
  <c r="OY3" i="13"/>
  <c r="OX3" i="13"/>
  <c r="OX49" i="13" s="1"/>
  <c r="OW3" i="13"/>
  <c r="OW50" i="13" s="1"/>
  <c r="OT48" i="13"/>
  <c r="OS48" i="13"/>
  <c r="OR48" i="13"/>
  <c r="OQ48" i="13"/>
  <c r="OP48" i="13"/>
  <c r="OT47" i="13"/>
  <c r="OS47" i="13"/>
  <c r="OR47" i="13"/>
  <c r="OQ47" i="13"/>
  <c r="OP47" i="13"/>
  <c r="OT46" i="13"/>
  <c r="OS46" i="13"/>
  <c r="OR46" i="13"/>
  <c r="OQ46" i="13"/>
  <c r="OP46" i="13"/>
  <c r="OU45" i="13"/>
  <c r="OT45" i="13"/>
  <c r="OS45" i="13"/>
  <c r="OR45" i="13"/>
  <c r="OQ45" i="13"/>
  <c r="OP45" i="13"/>
  <c r="OT44" i="13"/>
  <c r="OS44" i="13"/>
  <c r="OR44" i="13"/>
  <c r="OQ44" i="13"/>
  <c r="OP44" i="13"/>
  <c r="OT43" i="13"/>
  <c r="OS43" i="13"/>
  <c r="OR43" i="13"/>
  <c r="OQ43" i="13"/>
  <c r="OP43" i="13"/>
  <c r="OU42" i="13"/>
  <c r="OT42" i="13"/>
  <c r="OS42" i="13"/>
  <c r="OR42" i="13"/>
  <c r="OQ42" i="13"/>
  <c r="OP42" i="13"/>
  <c r="OT41" i="13"/>
  <c r="OS41" i="13"/>
  <c r="OR41" i="13"/>
  <c r="OQ41" i="13"/>
  <c r="OP41" i="13"/>
  <c r="OT40" i="13"/>
  <c r="OS40" i="13"/>
  <c r="OR40" i="13"/>
  <c r="OQ40" i="13"/>
  <c r="OP40" i="13"/>
  <c r="OU39" i="13"/>
  <c r="OT39" i="13"/>
  <c r="OS39" i="13"/>
  <c r="OR39" i="13"/>
  <c r="OQ39" i="13"/>
  <c r="OP39" i="13"/>
  <c r="OT38" i="13"/>
  <c r="OS38" i="13"/>
  <c r="OR38" i="13"/>
  <c r="OQ38" i="13"/>
  <c r="OP38" i="13"/>
  <c r="OU37" i="13"/>
  <c r="OT37" i="13"/>
  <c r="OS37" i="13"/>
  <c r="OR37" i="13"/>
  <c r="OQ37" i="13"/>
  <c r="OP37" i="13"/>
  <c r="OU36" i="13"/>
  <c r="OT36" i="13"/>
  <c r="OS36" i="13"/>
  <c r="OR36" i="13"/>
  <c r="OQ36" i="13"/>
  <c r="OP36" i="13"/>
  <c r="OT35" i="13"/>
  <c r="OS35" i="13"/>
  <c r="OR35" i="13"/>
  <c r="OQ35" i="13"/>
  <c r="OP35" i="13"/>
  <c r="OU34" i="13"/>
  <c r="OT34" i="13"/>
  <c r="OS34" i="13"/>
  <c r="OR34" i="13"/>
  <c r="OQ34" i="13"/>
  <c r="OP34" i="13"/>
  <c r="OU33" i="13"/>
  <c r="OT33" i="13"/>
  <c r="OS33" i="13"/>
  <c r="OR33" i="13"/>
  <c r="OQ33" i="13"/>
  <c r="OP33" i="13"/>
  <c r="OU32" i="13"/>
  <c r="OT32" i="13"/>
  <c r="OS32" i="13"/>
  <c r="OR32" i="13"/>
  <c r="OQ32" i="13"/>
  <c r="OP32" i="13"/>
  <c r="OT31" i="13"/>
  <c r="OS31" i="13"/>
  <c r="OR31" i="13"/>
  <c r="OQ31" i="13"/>
  <c r="OP31" i="13"/>
  <c r="OT30" i="13"/>
  <c r="OS30" i="13"/>
  <c r="OR30" i="13"/>
  <c r="OQ30" i="13"/>
  <c r="OP30" i="13"/>
  <c r="OT29" i="13"/>
  <c r="OS29" i="13"/>
  <c r="OR29" i="13"/>
  <c r="OQ29" i="13"/>
  <c r="OP29" i="13"/>
  <c r="OU28" i="13"/>
  <c r="OT28" i="13"/>
  <c r="OS28" i="13"/>
  <c r="OR28" i="13"/>
  <c r="OQ28" i="13"/>
  <c r="OP28" i="13"/>
  <c r="OU27" i="13"/>
  <c r="OT27" i="13"/>
  <c r="OS27" i="13"/>
  <c r="OR27" i="13"/>
  <c r="OQ27" i="13"/>
  <c r="OP27" i="13"/>
  <c r="OU26" i="13"/>
  <c r="OT26" i="13"/>
  <c r="OS26" i="13"/>
  <c r="OR26" i="13"/>
  <c r="OQ26" i="13"/>
  <c r="OP26" i="13"/>
  <c r="OT25" i="13"/>
  <c r="OS25" i="13"/>
  <c r="OR25" i="13"/>
  <c r="OQ25" i="13"/>
  <c r="OP25" i="13"/>
  <c r="OU24" i="13"/>
  <c r="OT24" i="13"/>
  <c r="OS24" i="13"/>
  <c r="OR24" i="13"/>
  <c r="OQ24" i="13"/>
  <c r="OP24" i="13"/>
  <c r="OT23" i="13"/>
  <c r="OS23" i="13"/>
  <c r="OR23" i="13"/>
  <c r="OQ23" i="13"/>
  <c r="OP23" i="13"/>
  <c r="OT22" i="13"/>
  <c r="OS22" i="13"/>
  <c r="OR22" i="13"/>
  <c r="OQ22" i="13"/>
  <c r="OP22" i="13"/>
  <c r="OT21" i="13"/>
  <c r="OS21" i="13"/>
  <c r="OR21" i="13"/>
  <c r="OQ21" i="13"/>
  <c r="OP21" i="13"/>
  <c r="OU20" i="13"/>
  <c r="OT20" i="13"/>
  <c r="OS20" i="13"/>
  <c r="OR20" i="13"/>
  <c r="OQ20" i="13"/>
  <c r="OP20" i="13"/>
  <c r="OT19" i="13"/>
  <c r="OS19" i="13"/>
  <c r="OR19" i="13"/>
  <c r="OQ19" i="13"/>
  <c r="OP19" i="13"/>
  <c r="OU18" i="13"/>
  <c r="OT18" i="13"/>
  <c r="OS18" i="13"/>
  <c r="OR18" i="13"/>
  <c r="OQ18" i="13"/>
  <c r="OP18" i="13"/>
  <c r="OU17" i="13"/>
  <c r="OT17" i="13"/>
  <c r="OS17" i="13"/>
  <c r="OR17" i="13"/>
  <c r="OQ17" i="13"/>
  <c r="OP17" i="13"/>
  <c r="OT16" i="13"/>
  <c r="OS16" i="13"/>
  <c r="OR16" i="13"/>
  <c r="OQ16" i="13"/>
  <c r="OP16" i="13"/>
  <c r="OU15" i="13"/>
  <c r="OT15" i="13"/>
  <c r="OS15" i="13"/>
  <c r="OR15" i="13"/>
  <c r="OQ15" i="13"/>
  <c r="OP15" i="13"/>
  <c r="OT14" i="13"/>
  <c r="OS14" i="13"/>
  <c r="OR14" i="13"/>
  <c r="OQ14" i="13"/>
  <c r="OP14" i="13"/>
  <c r="OT13" i="13"/>
  <c r="OS13" i="13"/>
  <c r="OR13" i="13"/>
  <c r="OQ13" i="13"/>
  <c r="OP13" i="13"/>
  <c r="OU12" i="13"/>
  <c r="OT12" i="13"/>
  <c r="OS12" i="13"/>
  <c r="OR12" i="13"/>
  <c r="OQ12" i="13"/>
  <c r="OP12" i="13"/>
  <c r="OU11" i="13"/>
  <c r="OT11" i="13"/>
  <c r="OS11" i="13"/>
  <c r="OR11" i="13"/>
  <c r="OQ11" i="13"/>
  <c r="OP11" i="13"/>
  <c r="OU10" i="13"/>
  <c r="OT10" i="13"/>
  <c r="OS10" i="13"/>
  <c r="OR10" i="13"/>
  <c r="OQ10" i="13"/>
  <c r="OP10" i="13"/>
  <c r="OT9" i="13"/>
  <c r="OS9" i="13"/>
  <c r="OR9" i="13"/>
  <c r="OQ9" i="13"/>
  <c r="OP9" i="13"/>
  <c r="OU8" i="13"/>
  <c r="OT8" i="13"/>
  <c r="OS8" i="13"/>
  <c r="OR8" i="13"/>
  <c r="OQ8" i="13"/>
  <c r="OP8" i="13"/>
  <c r="OU7" i="13"/>
  <c r="OT7" i="13"/>
  <c r="OS7" i="13"/>
  <c r="OR7" i="13"/>
  <c r="OQ7" i="13"/>
  <c r="OP7" i="13"/>
  <c r="OT6" i="13"/>
  <c r="OS6" i="13"/>
  <c r="OR6" i="13"/>
  <c r="OQ6" i="13"/>
  <c r="OP6" i="13"/>
  <c r="OT5" i="13"/>
  <c r="OS5" i="13"/>
  <c r="OR5" i="13"/>
  <c r="OQ5" i="13"/>
  <c r="OP5" i="13"/>
  <c r="OT4" i="13"/>
  <c r="OS4" i="13"/>
  <c r="OR4" i="13"/>
  <c r="OQ4" i="13"/>
  <c r="OP4" i="13"/>
  <c r="OU3" i="13"/>
  <c r="OT3" i="13"/>
  <c r="OS3" i="13"/>
  <c r="OR3" i="13"/>
  <c r="OQ3" i="13"/>
  <c r="OP3" i="13"/>
  <c r="OX52" i="13"/>
  <c r="OW52" i="13"/>
  <c r="OX51" i="13"/>
  <c r="OW51" i="13"/>
  <c r="OM48" i="13"/>
  <c r="OL48" i="13"/>
  <c r="OK48" i="13"/>
  <c r="OJ48" i="13"/>
  <c r="OI48" i="13"/>
  <c r="OM47" i="13"/>
  <c r="OL47" i="13"/>
  <c r="OK47" i="13"/>
  <c r="OJ47" i="13"/>
  <c r="OI47" i="13"/>
  <c r="OM46" i="13"/>
  <c r="OL46" i="13"/>
  <c r="OK46" i="13"/>
  <c r="OJ46" i="13"/>
  <c r="OI46" i="13"/>
  <c r="ON45" i="13"/>
  <c r="OM45" i="13"/>
  <c r="OL45" i="13"/>
  <c r="OK45" i="13"/>
  <c r="OJ45" i="13"/>
  <c r="OI45" i="13"/>
  <c r="ON44" i="13"/>
  <c r="OM44" i="13"/>
  <c r="OL44" i="13"/>
  <c r="OK44" i="13"/>
  <c r="OJ44" i="13"/>
  <c r="OI44" i="13"/>
  <c r="OM43" i="13"/>
  <c r="OL43" i="13"/>
  <c r="OK43" i="13"/>
  <c r="OJ43" i="13"/>
  <c r="OI43" i="13"/>
  <c r="ON42" i="13"/>
  <c r="OM42" i="13"/>
  <c r="OL42" i="13"/>
  <c r="OK42" i="13"/>
  <c r="OJ42" i="13"/>
  <c r="OI42" i="13"/>
  <c r="OM41" i="13"/>
  <c r="OL41" i="13"/>
  <c r="OK41" i="13"/>
  <c r="OJ41" i="13"/>
  <c r="OI41" i="13"/>
  <c r="OM40" i="13"/>
  <c r="OL40" i="13"/>
  <c r="OK40" i="13"/>
  <c r="OJ40" i="13"/>
  <c r="OI40" i="13"/>
  <c r="ON39" i="13"/>
  <c r="OM39" i="13"/>
  <c r="OL39" i="13"/>
  <c r="OK39" i="13"/>
  <c r="OJ39" i="13"/>
  <c r="OI39" i="13"/>
  <c r="OM38" i="13"/>
  <c r="OL38" i="13"/>
  <c r="OK38" i="13"/>
  <c r="OJ38" i="13"/>
  <c r="OI38" i="13"/>
  <c r="ON37" i="13"/>
  <c r="OM37" i="13"/>
  <c r="OL37" i="13"/>
  <c r="OK37" i="13"/>
  <c r="OJ37" i="13"/>
  <c r="OI37" i="13"/>
  <c r="ON36" i="13"/>
  <c r="OM36" i="13"/>
  <c r="OL36" i="13"/>
  <c r="OK36" i="13"/>
  <c r="OJ36" i="13"/>
  <c r="OI36" i="13"/>
  <c r="ON35" i="13"/>
  <c r="OM35" i="13"/>
  <c r="OL35" i="13"/>
  <c r="OK35" i="13"/>
  <c r="OJ35" i="13"/>
  <c r="OI35" i="13"/>
  <c r="ON34" i="13"/>
  <c r="OM34" i="13"/>
  <c r="OL34" i="13"/>
  <c r="OK34" i="13"/>
  <c r="OJ34" i="13"/>
  <c r="OI34" i="13"/>
  <c r="ON33" i="13"/>
  <c r="OM33" i="13"/>
  <c r="OL33" i="13"/>
  <c r="OK33" i="13"/>
  <c r="OJ33" i="13"/>
  <c r="OI33" i="13"/>
  <c r="ON32" i="13"/>
  <c r="OM32" i="13"/>
  <c r="OL32" i="13"/>
  <c r="OK32" i="13"/>
  <c r="OJ32" i="13"/>
  <c r="OI32" i="13"/>
  <c r="OM31" i="13"/>
  <c r="OL31" i="13"/>
  <c r="OK31" i="13"/>
  <c r="OJ31" i="13"/>
  <c r="OI31" i="13"/>
  <c r="OM30" i="13"/>
  <c r="OL30" i="13"/>
  <c r="OK30" i="13"/>
  <c r="OJ30" i="13"/>
  <c r="OI30" i="13"/>
  <c r="OM29" i="13"/>
  <c r="OL29" i="13"/>
  <c r="OK29" i="13"/>
  <c r="OJ29" i="13"/>
  <c r="OI29" i="13"/>
  <c r="ON28" i="13"/>
  <c r="OM28" i="13"/>
  <c r="OL28" i="13"/>
  <c r="OK28" i="13"/>
  <c r="OJ28" i="13"/>
  <c r="OI28" i="13"/>
  <c r="ON27" i="13"/>
  <c r="OM27" i="13"/>
  <c r="OL27" i="13"/>
  <c r="OK27" i="13"/>
  <c r="OJ27" i="13"/>
  <c r="OI27" i="13"/>
  <c r="ON26" i="13"/>
  <c r="OM26" i="13"/>
  <c r="OL26" i="13"/>
  <c r="OK26" i="13"/>
  <c r="OJ26" i="13"/>
  <c r="OI26" i="13"/>
  <c r="OM25" i="13"/>
  <c r="OL25" i="13"/>
  <c r="OK25" i="13"/>
  <c r="OJ25" i="13"/>
  <c r="OI25" i="13"/>
  <c r="ON24" i="13"/>
  <c r="OM24" i="13"/>
  <c r="OL24" i="13"/>
  <c r="OK24" i="13"/>
  <c r="OJ24" i="13"/>
  <c r="OI24" i="13"/>
  <c r="OM23" i="13"/>
  <c r="OL23" i="13"/>
  <c r="OK23" i="13"/>
  <c r="OJ23" i="13"/>
  <c r="OI23" i="13"/>
  <c r="OM22" i="13"/>
  <c r="OL22" i="13"/>
  <c r="OK22" i="13"/>
  <c r="OJ22" i="13"/>
  <c r="OI22" i="13"/>
  <c r="OM21" i="13"/>
  <c r="OL21" i="13"/>
  <c r="OK21" i="13"/>
  <c r="OJ21" i="13"/>
  <c r="OI21" i="13"/>
  <c r="ON20" i="13"/>
  <c r="OM20" i="13"/>
  <c r="OL20" i="13"/>
  <c r="OK20" i="13"/>
  <c r="OJ20" i="13"/>
  <c r="OI20" i="13"/>
  <c r="OM19" i="13"/>
  <c r="OL19" i="13"/>
  <c r="OK19" i="13"/>
  <c r="OJ19" i="13"/>
  <c r="OI19" i="13"/>
  <c r="ON18" i="13"/>
  <c r="OM18" i="13"/>
  <c r="OL18" i="13"/>
  <c r="OK18" i="13"/>
  <c r="OJ18" i="13"/>
  <c r="OI18" i="13"/>
  <c r="ON17" i="13"/>
  <c r="OM17" i="13"/>
  <c r="OL17" i="13"/>
  <c r="OK17" i="13"/>
  <c r="OJ17" i="13"/>
  <c r="OI17" i="13"/>
  <c r="OM16" i="13"/>
  <c r="OL16" i="13"/>
  <c r="OK16" i="13"/>
  <c r="OJ16" i="13"/>
  <c r="OI16" i="13"/>
  <c r="ON15" i="13"/>
  <c r="OM15" i="13"/>
  <c r="OL15" i="13"/>
  <c r="OK15" i="13"/>
  <c r="OJ15" i="13"/>
  <c r="OI15" i="13"/>
  <c r="OM14" i="13"/>
  <c r="OL14" i="13"/>
  <c r="OK14" i="13"/>
  <c r="OJ14" i="13"/>
  <c r="OI14" i="13"/>
  <c r="OM13" i="13"/>
  <c r="OL13" i="13"/>
  <c r="OK13" i="13"/>
  <c r="OJ13" i="13"/>
  <c r="OI13" i="13"/>
  <c r="ON12" i="13"/>
  <c r="OM12" i="13"/>
  <c r="OL12" i="13"/>
  <c r="OK12" i="13"/>
  <c r="OJ12" i="13"/>
  <c r="OI12" i="13"/>
  <c r="ON11" i="13"/>
  <c r="OM11" i="13"/>
  <c r="OL11" i="13"/>
  <c r="OK11" i="13"/>
  <c r="OJ11" i="13"/>
  <c r="OI11" i="13"/>
  <c r="ON10" i="13"/>
  <c r="OM10" i="13"/>
  <c r="OL10" i="13"/>
  <c r="OK10" i="13"/>
  <c r="OJ10" i="13"/>
  <c r="OI10" i="13"/>
  <c r="OM9" i="13"/>
  <c r="OL9" i="13"/>
  <c r="OK9" i="13"/>
  <c r="OJ9" i="13"/>
  <c r="OI9" i="13"/>
  <c r="ON8" i="13"/>
  <c r="OM8" i="13"/>
  <c r="OL8" i="13"/>
  <c r="OK8" i="13"/>
  <c r="OJ8" i="13"/>
  <c r="OI8" i="13"/>
  <c r="ON7" i="13"/>
  <c r="OM7" i="13"/>
  <c r="OL7" i="13"/>
  <c r="OK7" i="13"/>
  <c r="OJ7" i="13"/>
  <c r="OI7" i="13"/>
  <c r="OM6" i="13"/>
  <c r="OL6" i="13"/>
  <c r="OK6" i="13"/>
  <c r="OJ6" i="13"/>
  <c r="OI6" i="13"/>
  <c r="OM5" i="13"/>
  <c r="OL5" i="13"/>
  <c r="OK5" i="13"/>
  <c r="OJ5" i="13"/>
  <c r="OI5" i="13"/>
  <c r="ON4" i="13"/>
  <c r="OM4" i="13"/>
  <c r="OL4" i="13"/>
  <c r="OK4" i="13"/>
  <c r="OJ4" i="13"/>
  <c r="OI4" i="13"/>
  <c r="ON3" i="13"/>
  <c r="OM3" i="13"/>
  <c r="OL3" i="13"/>
  <c r="OK3" i="13"/>
  <c r="OJ3" i="13"/>
  <c r="OI3" i="13"/>
  <c r="OZ52" i="13" l="1"/>
  <c r="OY52" i="13"/>
  <c r="OP50" i="13"/>
  <c r="OR52" i="13"/>
  <c r="OS52" i="13"/>
  <c r="OT52" i="13"/>
  <c r="ON50" i="13"/>
  <c r="OT50" i="13"/>
  <c r="OI52" i="13"/>
  <c r="OT49" i="13"/>
  <c r="OK50" i="13"/>
  <c r="OL51" i="13"/>
  <c r="OJ49" i="13"/>
  <c r="ON51" i="13"/>
  <c r="OM51" i="13"/>
  <c r="OR50" i="13"/>
  <c r="OL49" i="13"/>
  <c r="OK52" i="13"/>
  <c r="OM50" i="13"/>
  <c r="OX50" i="13"/>
  <c r="OK49" i="13"/>
  <c r="OL52" i="13"/>
  <c r="OM52" i="13"/>
  <c r="OM49" i="13"/>
  <c r="ON52" i="13"/>
  <c r="ON49" i="13"/>
  <c r="OJ50" i="13"/>
  <c r="OQ52" i="13"/>
  <c r="OL50" i="13"/>
  <c r="OT51" i="13"/>
  <c r="OJ51" i="13"/>
  <c r="OS50" i="13"/>
  <c r="OK51" i="13"/>
  <c r="OP52" i="13"/>
  <c r="OI50" i="13"/>
  <c r="OW49" i="13"/>
  <c r="OR49" i="13"/>
  <c r="OI51" i="13"/>
  <c r="OS51" i="13"/>
  <c r="OI49" i="13"/>
  <c r="OJ52" i="13"/>
  <c r="OQ49" i="13"/>
  <c r="PA50" i="13"/>
  <c r="PB52" i="13"/>
  <c r="OY51" i="13"/>
  <c r="OZ51" i="13"/>
  <c r="OY49" i="13"/>
  <c r="OZ49" i="13"/>
  <c r="PA49" i="13"/>
  <c r="PB49" i="13"/>
  <c r="PA52" i="13"/>
  <c r="OY50" i="13"/>
  <c r="OZ50" i="13"/>
  <c r="PB50" i="13"/>
  <c r="OS49" i="13"/>
  <c r="OQ50" i="13"/>
  <c r="OQ51" i="13"/>
  <c r="OR51" i="13"/>
  <c r="OP51" i="13"/>
  <c r="OP49" i="13"/>
  <c r="NR48" i="13"/>
  <c r="NQ48" i="13"/>
  <c r="NP48" i="13"/>
  <c r="NO48" i="13"/>
  <c r="NN48" i="13"/>
  <c r="NM48" i="13"/>
  <c r="NL48" i="13"/>
  <c r="NK48" i="13"/>
  <c r="NJ48" i="13"/>
  <c r="NI48" i="13"/>
  <c r="NR47" i="13"/>
  <c r="NQ47" i="13"/>
  <c r="NP47" i="13"/>
  <c r="NO47" i="13"/>
  <c r="NN47" i="13"/>
  <c r="NM47" i="13"/>
  <c r="NL47" i="13"/>
  <c r="NK47" i="13"/>
  <c r="NJ47" i="13"/>
  <c r="NI47" i="13"/>
  <c r="NR46" i="13"/>
  <c r="NQ46" i="13"/>
  <c r="NP46" i="13"/>
  <c r="NO46" i="13"/>
  <c r="NN46" i="13"/>
  <c r="NM46" i="13"/>
  <c r="NL46" i="13"/>
  <c r="NK46" i="13"/>
  <c r="NJ46" i="13"/>
  <c r="NI46" i="13"/>
  <c r="NR45" i="13"/>
  <c r="NQ45" i="13"/>
  <c r="NP45" i="13"/>
  <c r="NO45" i="13"/>
  <c r="NN45" i="13"/>
  <c r="NM45" i="13"/>
  <c r="NL45" i="13"/>
  <c r="NK45" i="13"/>
  <c r="NJ45" i="13"/>
  <c r="NI45" i="13"/>
  <c r="NR44" i="13"/>
  <c r="NQ44" i="13"/>
  <c r="NP44" i="13"/>
  <c r="NO44" i="13"/>
  <c r="NN44" i="13"/>
  <c r="NM44" i="13"/>
  <c r="NL44" i="13"/>
  <c r="NK44" i="13"/>
  <c r="NJ44" i="13"/>
  <c r="NI44" i="13"/>
  <c r="NR43" i="13"/>
  <c r="NQ43" i="13"/>
  <c r="NP43" i="13"/>
  <c r="NO43" i="13"/>
  <c r="NN43" i="13"/>
  <c r="NM43" i="13"/>
  <c r="NL43" i="13"/>
  <c r="NK43" i="13"/>
  <c r="NJ43" i="13"/>
  <c r="NI43" i="13"/>
  <c r="NR42" i="13"/>
  <c r="NQ42" i="13"/>
  <c r="NP42" i="13"/>
  <c r="NO42" i="13"/>
  <c r="NN42" i="13"/>
  <c r="NM42" i="13"/>
  <c r="NL42" i="13"/>
  <c r="NK42" i="13"/>
  <c r="NJ42" i="13"/>
  <c r="NI42" i="13"/>
  <c r="NR41" i="13"/>
  <c r="NQ41" i="13"/>
  <c r="NP41" i="13"/>
  <c r="NO41" i="13"/>
  <c r="NN41" i="13"/>
  <c r="NM41" i="13"/>
  <c r="NL41" i="13"/>
  <c r="NK41" i="13"/>
  <c r="NJ41" i="13"/>
  <c r="NI41" i="13"/>
  <c r="NR40" i="13"/>
  <c r="NQ40" i="13"/>
  <c r="NP40" i="13"/>
  <c r="NO40" i="13"/>
  <c r="NN40" i="13"/>
  <c r="NM40" i="13"/>
  <c r="NL40" i="13"/>
  <c r="NK40" i="13"/>
  <c r="NJ40" i="13"/>
  <c r="NI40" i="13"/>
  <c r="NR39" i="13"/>
  <c r="NQ39" i="13"/>
  <c r="NP39" i="13"/>
  <c r="NO39" i="13"/>
  <c r="NN39" i="13"/>
  <c r="NM39" i="13"/>
  <c r="NL39" i="13"/>
  <c r="NK39" i="13"/>
  <c r="NJ39" i="13"/>
  <c r="NI39" i="13"/>
  <c r="NR38" i="13"/>
  <c r="NQ38" i="13"/>
  <c r="NP38" i="13"/>
  <c r="NO38" i="13"/>
  <c r="NN38" i="13"/>
  <c r="NM38" i="13"/>
  <c r="NL38" i="13"/>
  <c r="NK38" i="13"/>
  <c r="NJ38" i="13"/>
  <c r="NI38" i="13"/>
  <c r="NR37" i="13"/>
  <c r="NQ37" i="13"/>
  <c r="NP37" i="13"/>
  <c r="NO37" i="13"/>
  <c r="NN37" i="13"/>
  <c r="NM37" i="13"/>
  <c r="NL37" i="13"/>
  <c r="NK37" i="13"/>
  <c r="NJ37" i="13"/>
  <c r="NI37" i="13"/>
  <c r="NR36" i="13"/>
  <c r="NQ36" i="13"/>
  <c r="NP36" i="13"/>
  <c r="NO36" i="13"/>
  <c r="NN36" i="13"/>
  <c r="NM36" i="13"/>
  <c r="NL36" i="13"/>
  <c r="NK36" i="13"/>
  <c r="NJ36" i="13"/>
  <c r="NI36" i="13"/>
  <c r="NR35" i="13"/>
  <c r="NQ35" i="13"/>
  <c r="NP35" i="13"/>
  <c r="NO35" i="13"/>
  <c r="NN35" i="13"/>
  <c r="NM35" i="13"/>
  <c r="NL35" i="13"/>
  <c r="NK35" i="13"/>
  <c r="NJ35" i="13"/>
  <c r="NI35" i="13"/>
  <c r="NR34" i="13"/>
  <c r="NQ34" i="13"/>
  <c r="NP34" i="13"/>
  <c r="NO34" i="13"/>
  <c r="NN34" i="13"/>
  <c r="NM34" i="13"/>
  <c r="NL34" i="13"/>
  <c r="NK34" i="13"/>
  <c r="NJ34" i="13"/>
  <c r="NI34" i="13"/>
  <c r="NR33" i="13"/>
  <c r="NQ33" i="13"/>
  <c r="NP33" i="13"/>
  <c r="NO33" i="13"/>
  <c r="NN33" i="13"/>
  <c r="NM33" i="13"/>
  <c r="NL33" i="13"/>
  <c r="NK33" i="13"/>
  <c r="NJ33" i="13"/>
  <c r="NI33" i="13"/>
  <c r="NR32" i="13"/>
  <c r="NQ32" i="13"/>
  <c r="NP32" i="13"/>
  <c r="NO32" i="13"/>
  <c r="NN32" i="13"/>
  <c r="NM32" i="13"/>
  <c r="NL32" i="13"/>
  <c r="NK32" i="13"/>
  <c r="NJ32" i="13"/>
  <c r="NI32" i="13"/>
  <c r="NR31" i="13"/>
  <c r="NQ31" i="13"/>
  <c r="NP31" i="13"/>
  <c r="NO31" i="13"/>
  <c r="NN31" i="13"/>
  <c r="NM31" i="13"/>
  <c r="NL31" i="13"/>
  <c r="NK31" i="13"/>
  <c r="NJ31" i="13"/>
  <c r="NI31" i="13"/>
  <c r="NR30" i="13"/>
  <c r="NQ30" i="13"/>
  <c r="NP30" i="13"/>
  <c r="NO30" i="13"/>
  <c r="NN30" i="13"/>
  <c r="NM30" i="13"/>
  <c r="NL30" i="13"/>
  <c r="NK30" i="13"/>
  <c r="NJ30" i="13"/>
  <c r="NI30" i="13"/>
  <c r="NR29" i="13"/>
  <c r="NQ29" i="13"/>
  <c r="NP29" i="13"/>
  <c r="NO29" i="13"/>
  <c r="NN29" i="13"/>
  <c r="NM29" i="13"/>
  <c r="NL29" i="13"/>
  <c r="NK29" i="13"/>
  <c r="NJ29" i="13"/>
  <c r="NI29" i="13"/>
  <c r="NR28" i="13"/>
  <c r="NQ28" i="13"/>
  <c r="NP28" i="13"/>
  <c r="NO28" i="13"/>
  <c r="NN28" i="13"/>
  <c r="NM28" i="13"/>
  <c r="NL28" i="13"/>
  <c r="NK28" i="13"/>
  <c r="NJ28" i="13"/>
  <c r="NI28" i="13"/>
  <c r="NR27" i="13"/>
  <c r="NQ27" i="13"/>
  <c r="NP27" i="13"/>
  <c r="NO27" i="13"/>
  <c r="NN27" i="13"/>
  <c r="NM27" i="13"/>
  <c r="NL27" i="13"/>
  <c r="NK27" i="13"/>
  <c r="NJ27" i="13"/>
  <c r="NI27" i="13"/>
  <c r="NR26" i="13"/>
  <c r="NQ26" i="13"/>
  <c r="NP26" i="13"/>
  <c r="NO26" i="13"/>
  <c r="NN26" i="13"/>
  <c r="NM26" i="13"/>
  <c r="NL26" i="13"/>
  <c r="NK26" i="13"/>
  <c r="NJ26" i="13"/>
  <c r="NI26" i="13"/>
  <c r="NR25" i="13"/>
  <c r="NQ25" i="13"/>
  <c r="NP25" i="13"/>
  <c r="NO25" i="13"/>
  <c r="NN25" i="13"/>
  <c r="NM25" i="13"/>
  <c r="NL25" i="13"/>
  <c r="NK25" i="13"/>
  <c r="NJ25" i="13"/>
  <c r="NI25" i="13"/>
  <c r="NR24" i="13"/>
  <c r="NQ24" i="13"/>
  <c r="NP24" i="13"/>
  <c r="NO24" i="13"/>
  <c r="NN24" i="13"/>
  <c r="NM24" i="13"/>
  <c r="NL24" i="13"/>
  <c r="NK24" i="13"/>
  <c r="NJ24" i="13"/>
  <c r="NI24" i="13"/>
  <c r="NR23" i="13"/>
  <c r="NQ23" i="13"/>
  <c r="NP23" i="13"/>
  <c r="NO23" i="13"/>
  <c r="NN23" i="13"/>
  <c r="NM23" i="13"/>
  <c r="NL23" i="13"/>
  <c r="NK23" i="13"/>
  <c r="NJ23" i="13"/>
  <c r="NI23" i="13"/>
  <c r="NR22" i="13"/>
  <c r="NQ22" i="13"/>
  <c r="NP22" i="13"/>
  <c r="NO22" i="13"/>
  <c r="NN22" i="13"/>
  <c r="NM22" i="13"/>
  <c r="NL22" i="13"/>
  <c r="NK22" i="13"/>
  <c r="NJ22" i="13"/>
  <c r="NI22" i="13"/>
  <c r="NR21" i="13"/>
  <c r="NQ21" i="13"/>
  <c r="NP21" i="13"/>
  <c r="NO21" i="13"/>
  <c r="NN21" i="13"/>
  <c r="NM21" i="13"/>
  <c r="NL21" i="13"/>
  <c r="NK21" i="13"/>
  <c r="NJ21" i="13"/>
  <c r="NI21" i="13"/>
  <c r="NR20" i="13"/>
  <c r="NQ20" i="13"/>
  <c r="NP20" i="13"/>
  <c r="NO20" i="13"/>
  <c r="NN20" i="13"/>
  <c r="NM20" i="13"/>
  <c r="NL20" i="13"/>
  <c r="NK20" i="13"/>
  <c r="NJ20" i="13"/>
  <c r="NI20" i="13"/>
  <c r="NR19" i="13"/>
  <c r="NQ19" i="13"/>
  <c r="NP19" i="13"/>
  <c r="NO19" i="13"/>
  <c r="NN19" i="13"/>
  <c r="NM19" i="13"/>
  <c r="NL19" i="13"/>
  <c r="NK19" i="13"/>
  <c r="NJ19" i="13"/>
  <c r="NI19" i="13"/>
  <c r="NR18" i="13"/>
  <c r="NQ18" i="13"/>
  <c r="NP18" i="13"/>
  <c r="NO18" i="13"/>
  <c r="NN18" i="13"/>
  <c r="NM18" i="13"/>
  <c r="NL18" i="13"/>
  <c r="NK18" i="13"/>
  <c r="NJ18" i="13"/>
  <c r="NI18" i="13"/>
  <c r="NR17" i="13"/>
  <c r="NQ17" i="13"/>
  <c r="NP17" i="13"/>
  <c r="NO17" i="13"/>
  <c r="NN17" i="13"/>
  <c r="NM17" i="13"/>
  <c r="NL17" i="13"/>
  <c r="NK17" i="13"/>
  <c r="NJ17" i="13"/>
  <c r="NI17" i="13"/>
  <c r="NR16" i="13"/>
  <c r="NQ16" i="13"/>
  <c r="NP16" i="13"/>
  <c r="NO16" i="13"/>
  <c r="NN16" i="13"/>
  <c r="NM16" i="13"/>
  <c r="NL16" i="13"/>
  <c r="NK16" i="13"/>
  <c r="NJ16" i="13"/>
  <c r="NI16" i="13"/>
  <c r="NR15" i="13"/>
  <c r="NQ15" i="13"/>
  <c r="NP15" i="13"/>
  <c r="NO15" i="13"/>
  <c r="NN15" i="13"/>
  <c r="NM15" i="13"/>
  <c r="NL15" i="13"/>
  <c r="NK15" i="13"/>
  <c r="NJ15" i="13"/>
  <c r="NI15" i="13"/>
  <c r="NR14" i="13"/>
  <c r="NQ14" i="13"/>
  <c r="NP14" i="13"/>
  <c r="NO14" i="13"/>
  <c r="NN14" i="13"/>
  <c r="NM14" i="13"/>
  <c r="NL14" i="13"/>
  <c r="NK14" i="13"/>
  <c r="NJ14" i="13"/>
  <c r="NI14" i="13"/>
  <c r="NR13" i="13"/>
  <c r="NQ13" i="13"/>
  <c r="NP13" i="13"/>
  <c r="NO13" i="13"/>
  <c r="NN13" i="13"/>
  <c r="NM13" i="13"/>
  <c r="NL13" i="13"/>
  <c r="NK13" i="13"/>
  <c r="NJ13" i="13"/>
  <c r="NI13" i="13"/>
  <c r="NR12" i="13"/>
  <c r="NQ12" i="13"/>
  <c r="NP12" i="13"/>
  <c r="NO12" i="13"/>
  <c r="NN12" i="13"/>
  <c r="NM12" i="13"/>
  <c r="NL12" i="13"/>
  <c r="NK12" i="13"/>
  <c r="NJ12" i="13"/>
  <c r="NI12" i="13"/>
  <c r="NR11" i="13"/>
  <c r="NQ11" i="13"/>
  <c r="NP11" i="13"/>
  <c r="NO11" i="13"/>
  <c r="NN11" i="13"/>
  <c r="NM11" i="13"/>
  <c r="NL11" i="13"/>
  <c r="NK11" i="13"/>
  <c r="NJ11" i="13"/>
  <c r="NI11" i="13"/>
  <c r="NR10" i="13"/>
  <c r="NQ10" i="13"/>
  <c r="NP10" i="13"/>
  <c r="NO10" i="13"/>
  <c r="NN10" i="13"/>
  <c r="NM10" i="13"/>
  <c r="NL10" i="13"/>
  <c r="NK10" i="13"/>
  <c r="NJ10" i="13"/>
  <c r="NI10" i="13"/>
  <c r="NR9" i="13"/>
  <c r="NQ9" i="13"/>
  <c r="NP9" i="13"/>
  <c r="NO9" i="13"/>
  <c r="NN9" i="13"/>
  <c r="NM9" i="13"/>
  <c r="NL9" i="13"/>
  <c r="NK9" i="13"/>
  <c r="NJ9" i="13"/>
  <c r="NI9" i="13"/>
  <c r="NR8" i="13"/>
  <c r="NQ8" i="13"/>
  <c r="NP8" i="13"/>
  <c r="NO8" i="13"/>
  <c r="NN8" i="13"/>
  <c r="NM8" i="13"/>
  <c r="NL8" i="13"/>
  <c r="NK8" i="13"/>
  <c r="NJ8" i="13"/>
  <c r="NI8" i="13"/>
  <c r="NR7" i="13"/>
  <c r="NQ7" i="13"/>
  <c r="NP7" i="13"/>
  <c r="NO7" i="13"/>
  <c r="NN7" i="13"/>
  <c r="NM7" i="13"/>
  <c r="NL7" i="13"/>
  <c r="NK7" i="13"/>
  <c r="NJ7" i="13"/>
  <c r="NI7" i="13"/>
  <c r="NR6" i="13"/>
  <c r="NQ6" i="13"/>
  <c r="NP6" i="13"/>
  <c r="NO6" i="13"/>
  <c r="NN6" i="13"/>
  <c r="NM6" i="13"/>
  <c r="NL6" i="13"/>
  <c r="NK6" i="13"/>
  <c r="NJ6" i="13"/>
  <c r="NI6" i="13"/>
  <c r="NR5" i="13"/>
  <c r="NQ5" i="13"/>
  <c r="NP5" i="13"/>
  <c r="NO5" i="13"/>
  <c r="NN5" i="13"/>
  <c r="NM5" i="13"/>
  <c r="NL5" i="13"/>
  <c r="NK5" i="13"/>
  <c r="NJ5" i="13"/>
  <c r="NI5" i="13"/>
  <c r="NR4" i="13"/>
  <c r="NQ4" i="13"/>
  <c r="NP4" i="13"/>
  <c r="NO4" i="13"/>
  <c r="NN4" i="13"/>
  <c r="NM4" i="13"/>
  <c r="NL4" i="13"/>
  <c r="NK4" i="13"/>
  <c r="NJ4" i="13"/>
  <c r="NI4" i="13"/>
  <c r="NM3" i="13"/>
  <c r="NR3" i="13"/>
  <c r="NQ3" i="13"/>
  <c r="NP3" i="13"/>
  <c r="NO3" i="13"/>
  <c r="NN3" i="13"/>
  <c r="NK3" i="13"/>
  <c r="NK51" i="13" s="1"/>
  <c r="NL3" i="13"/>
  <c r="NJ3" i="13"/>
  <c r="NI3" i="13"/>
  <c r="NH48" i="13"/>
  <c r="NH47" i="13"/>
  <c r="NH46" i="13"/>
  <c r="NH45" i="13"/>
  <c r="NH44" i="13"/>
  <c r="NH43" i="13"/>
  <c r="NH42" i="13"/>
  <c r="NH41" i="13"/>
  <c r="NH40" i="13"/>
  <c r="NH39" i="13"/>
  <c r="NH38" i="13"/>
  <c r="NH37" i="13"/>
  <c r="NH36" i="13"/>
  <c r="NH35" i="13"/>
  <c r="NH34" i="13"/>
  <c r="NH33" i="13"/>
  <c r="NH32" i="13"/>
  <c r="NH31" i="13"/>
  <c r="NH30" i="13"/>
  <c r="NH29" i="13"/>
  <c r="NH28" i="13"/>
  <c r="NH27" i="13"/>
  <c r="NH26" i="13"/>
  <c r="NH25" i="13"/>
  <c r="NH24" i="13"/>
  <c r="NH23" i="13"/>
  <c r="NH22" i="13"/>
  <c r="NH21" i="13"/>
  <c r="NH20" i="13"/>
  <c r="NH19" i="13"/>
  <c r="NH18" i="13"/>
  <c r="NH17" i="13"/>
  <c r="NH16" i="13"/>
  <c r="NH15" i="13"/>
  <c r="NH14" i="13"/>
  <c r="NH13" i="13"/>
  <c r="NH12" i="13"/>
  <c r="NH11" i="13"/>
  <c r="NH10" i="13"/>
  <c r="NH9" i="13"/>
  <c r="NH8" i="13"/>
  <c r="NH7" i="13"/>
  <c r="NH6" i="13"/>
  <c r="NH5" i="13"/>
  <c r="NH4" i="13"/>
  <c r="NH3" i="13"/>
  <c r="NG2" i="13"/>
  <c r="DP45" i="5"/>
  <c r="EU15" i="5"/>
  <c r="NN52" i="13" l="1"/>
  <c r="NM52" i="13"/>
  <c r="NR49" i="13"/>
  <c r="NQ49" i="13"/>
  <c r="NO52" i="13"/>
  <c r="NL49" i="13"/>
  <c r="NI51" i="13"/>
  <c r="NJ51" i="13"/>
  <c r="NH50" i="13"/>
  <c r="NL51" i="13"/>
  <c r="NP52" i="13"/>
  <c r="NI50" i="13"/>
  <c r="NM51" i="13"/>
  <c r="NQ52" i="13"/>
  <c r="NJ50" i="13"/>
  <c r="NN51" i="13"/>
  <c r="NR52" i="13"/>
  <c r="NK50" i="13"/>
  <c r="NO51" i="13"/>
  <c r="NH49" i="13"/>
  <c r="NL50" i="13"/>
  <c r="NP51" i="13"/>
  <c r="NI49" i="13"/>
  <c r="NM50" i="13"/>
  <c r="NQ51" i="13"/>
  <c r="NJ49" i="13"/>
  <c r="NN50" i="13"/>
  <c r="NR51" i="13"/>
  <c r="NK49" i="13"/>
  <c r="NO50" i="13"/>
  <c r="NP50" i="13"/>
  <c r="NH52" i="13"/>
  <c r="NM49" i="13"/>
  <c r="NQ50" i="13"/>
  <c r="NI52" i="13"/>
  <c r="NN49" i="13"/>
  <c r="NR50" i="13"/>
  <c r="NJ52" i="13"/>
  <c r="NO49" i="13"/>
  <c r="NK52" i="13"/>
  <c r="NP49" i="13"/>
  <c r="NH51" i="13"/>
  <c r="NL52" i="13"/>
  <c r="DT47" i="5"/>
  <c r="DS47" i="5"/>
  <c r="DR47" i="5"/>
  <c r="DQ47" i="5"/>
  <c r="DP47" i="5"/>
  <c r="DT46" i="5"/>
  <c r="DS46" i="5"/>
  <c r="DR46" i="5"/>
  <c r="DQ46" i="5"/>
  <c r="DP46" i="5"/>
  <c r="DT45" i="5"/>
  <c r="DS45" i="5"/>
  <c r="DR45" i="5"/>
  <c r="DQ45" i="5"/>
  <c r="DU44" i="5"/>
  <c r="DT44" i="5"/>
  <c r="DS44" i="5"/>
  <c r="DR44" i="5"/>
  <c r="DQ44" i="5"/>
  <c r="DP44" i="5"/>
  <c r="DT43" i="5"/>
  <c r="DS43" i="5"/>
  <c r="DR43" i="5"/>
  <c r="DQ43" i="5"/>
  <c r="DP43" i="5"/>
  <c r="DU42" i="5"/>
  <c r="DT42" i="5"/>
  <c r="DS42" i="5"/>
  <c r="DR42" i="5"/>
  <c r="DQ42" i="5"/>
  <c r="DP42" i="5"/>
  <c r="DU41" i="5"/>
  <c r="DT41" i="5"/>
  <c r="DS41" i="5"/>
  <c r="DR41" i="5"/>
  <c r="DQ41" i="5"/>
  <c r="DP41" i="5"/>
  <c r="DT40" i="5"/>
  <c r="DS40" i="5"/>
  <c r="DR40" i="5"/>
  <c r="DQ40" i="5"/>
  <c r="DP40" i="5"/>
  <c r="DT39" i="5"/>
  <c r="DS39" i="5"/>
  <c r="DR39" i="5"/>
  <c r="DQ39" i="5"/>
  <c r="DP39" i="5"/>
  <c r="DU38" i="5"/>
  <c r="DT38" i="5"/>
  <c r="DS38" i="5"/>
  <c r="DR38" i="5"/>
  <c r="DQ38" i="5"/>
  <c r="DP38" i="5"/>
  <c r="DU37" i="5"/>
  <c r="DT37" i="5"/>
  <c r="DS37" i="5"/>
  <c r="DR37" i="5"/>
  <c r="DQ37" i="5"/>
  <c r="DP37" i="5"/>
  <c r="DU36" i="5"/>
  <c r="DT36" i="5"/>
  <c r="DS36" i="5"/>
  <c r="DR36" i="5"/>
  <c r="DQ36" i="5"/>
  <c r="DP36" i="5"/>
  <c r="DU35" i="5"/>
  <c r="DT35" i="5"/>
  <c r="DS35" i="5"/>
  <c r="DR35" i="5"/>
  <c r="DQ35" i="5"/>
  <c r="DP35" i="5"/>
  <c r="DU34" i="5"/>
  <c r="DT34" i="5"/>
  <c r="DS34" i="5"/>
  <c r="DR34" i="5"/>
  <c r="DQ34" i="5"/>
  <c r="DP34" i="5"/>
  <c r="DU33" i="5"/>
  <c r="DT33" i="5"/>
  <c r="DS33" i="5"/>
  <c r="DR33" i="5"/>
  <c r="DQ33" i="5"/>
  <c r="DP33" i="5"/>
  <c r="DU32" i="5"/>
  <c r="DT32" i="5"/>
  <c r="DS32" i="5"/>
  <c r="DR32" i="5"/>
  <c r="DQ32" i="5"/>
  <c r="DP32" i="5"/>
  <c r="DT31" i="5"/>
  <c r="DS31" i="5"/>
  <c r="DR31" i="5"/>
  <c r="DQ31" i="5"/>
  <c r="DP31" i="5"/>
  <c r="DT30" i="5"/>
  <c r="DS30" i="5"/>
  <c r="DR30" i="5"/>
  <c r="DQ30" i="5"/>
  <c r="DP30" i="5"/>
  <c r="DU29" i="5"/>
  <c r="DT29" i="5"/>
  <c r="DS29" i="5"/>
  <c r="DR29" i="5"/>
  <c r="DQ29" i="5"/>
  <c r="DP29" i="5"/>
  <c r="DT28" i="5"/>
  <c r="DS28" i="5"/>
  <c r="DR28" i="5"/>
  <c r="DQ28" i="5"/>
  <c r="DP28" i="5"/>
  <c r="DU27" i="5"/>
  <c r="DT27" i="5"/>
  <c r="DS27" i="5"/>
  <c r="DR27" i="5"/>
  <c r="DQ27" i="5"/>
  <c r="DP27" i="5"/>
  <c r="DU26" i="5"/>
  <c r="DT26" i="5"/>
  <c r="DS26" i="5"/>
  <c r="DR26" i="5"/>
  <c r="DQ26" i="5"/>
  <c r="DP26" i="5"/>
  <c r="DU25" i="5"/>
  <c r="DT25" i="5"/>
  <c r="DS25" i="5"/>
  <c r="DR25" i="5"/>
  <c r="DQ25" i="5"/>
  <c r="DP25" i="5"/>
  <c r="DT24" i="5"/>
  <c r="DS24" i="5"/>
  <c r="DR24" i="5"/>
  <c r="DQ24" i="5"/>
  <c r="DP24" i="5"/>
  <c r="DT22" i="5"/>
  <c r="DS22" i="5"/>
  <c r="DR22" i="5"/>
  <c r="DQ22" i="5"/>
  <c r="DP22" i="5"/>
  <c r="DU21" i="5"/>
  <c r="DT21" i="5"/>
  <c r="DS21" i="5"/>
  <c r="DR21" i="5"/>
  <c r="DQ21" i="5"/>
  <c r="DP21" i="5"/>
  <c r="DT20" i="5"/>
  <c r="DS20" i="5"/>
  <c r="DR20" i="5"/>
  <c r="DQ20" i="5"/>
  <c r="DP20" i="5"/>
  <c r="DU19" i="5"/>
  <c r="DT19" i="5"/>
  <c r="DS19" i="5"/>
  <c r="DR19" i="5"/>
  <c r="DQ19" i="5"/>
  <c r="DP19" i="5"/>
  <c r="DT18" i="5"/>
  <c r="DS18" i="5"/>
  <c r="DQ18" i="5"/>
  <c r="DP18" i="5"/>
  <c r="DU17" i="5"/>
  <c r="DT17" i="5"/>
  <c r="DS17" i="5"/>
  <c r="DR17" i="5"/>
  <c r="DQ17" i="5"/>
  <c r="DP17" i="5"/>
  <c r="DT15" i="5"/>
  <c r="DS15" i="5"/>
  <c r="DR15" i="5"/>
  <c r="DQ15" i="5"/>
  <c r="DP15" i="5"/>
  <c r="DU14" i="5"/>
  <c r="DT14" i="5"/>
  <c r="DS14" i="5"/>
  <c r="DR14" i="5"/>
  <c r="DQ14" i="5"/>
  <c r="DP14" i="5"/>
  <c r="DT13" i="5"/>
  <c r="DS13" i="5"/>
  <c r="DR13" i="5"/>
  <c r="DQ13" i="5"/>
  <c r="DP13" i="5"/>
  <c r="DT12" i="5"/>
  <c r="DU11" i="5"/>
  <c r="DT11" i="5"/>
  <c r="DS11" i="5"/>
  <c r="DR11" i="5"/>
  <c r="DQ11" i="5"/>
  <c r="DP11" i="5"/>
  <c r="DT10" i="5"/>
  <c r="DS10" i="5"/>
  <c r="DR10" i="5"/>
  <c r="DQ10" i="5"/>
  <c r="DP10" i="5"/>
  <c r="DU9" i="5"/>
  <c r="DT9" i="5"/>
  <c r="DS9" i="5"/>
  <c r="DR9" i="5"/>
  <c r="DQ9" i="5"/>
  <c r="DP9" i="5"/>
  <c r="DT8" i="5"/>
  <c r="DS8" i="5"/>
  <c r="DR8" i="5"/>
  <c r="DQ8" i="5"/>
  <c r="DP8" i="5"/>
  <c r="DU7" i="5"/>
  <c r="DT7" i="5"/>
  <c r="DS7" i="5"/>
  <c r="DR7" i="5"/>
  <c r="DQ7" i="5"/>
  <c r="DP7" i="5"/>
  <c r="DU6" i="5"/>
  <c r="DT6" i="5"/>
  <c r="DS6" i="5"/>
  <c r="DR6" i="5"/>
  <c r="DQ6" i="5"/>
  <c r="DP6" i="5"/>
  <c r="DT5" i="5"/>
  <c r="DS5" i="5"/>
  <c r="DR5" i="5"/>
  <c r="DQ5" i="5"/>
  <c r="DP5" i="5"/>
  <c r="DT4" i="5"/>
  <c r="DS4" i="5"/>
  <c r="DR4" i="5"/>
  <c r="DQ4" i="5"/>
  <c r="DP4" i="5"/>
  <c r="DT3" i="5"/>
  <c r="DS3" i="5"/>
  <c r="DR3" i="5"/>
  <c r="DQ3" i="5"/>
  <c r="DP3" i="5"/>
  <c r="DU2" i="5"/>
  <c r="DT2" i="5"/>
  <c r="DS2" i="5"/>
  <c r="DR2" i="5"/>
  <c r="DQ2" i="5"/>
  <c r="DP2" i="5"/>
  <c r="GF42" i="5"/>
  <c r="GF40" i="5"/>
  <c r="GF38" i="5"/>
  <c r="GF37" i="5"/>
  <c r="GF31" i="5"/>
  <c r="GF30" i="5"/>
  <c r="GF29" i="5"/>
  <c r="GF28" i="5"/>
  <c r="GF27" i="5"/>
  <c r="GF26" i="5"/>
  <c r="GF25" i="5"/>
  <c r="GF22" i="5"/>
  <c r="GF20" i="5"/>
  <c r="GF18" i="5"/>
  <c r="GF10" i="5"/>
  <c r="GF13" i="5"/>
  <c r="GF5" i="5"/>
  <c r="FY5" i="5"/>
  <c r="FY10" i="5"/>
  <c r="FY18" i="5"/>
  <c r="FY19" i="5"/>
  <c r="FY20" i="5"/>
  <c r="FY21" i="5"/>
  <c r="FY26" i="5"/>
  <c r="FY27" i="5"/>
  <c r="FY28" i="5"/>
  <c r="FY29" i="5"/>
  <c r="FY31" i="5"/>
  <c r="FY34" i="5"/>
  <c r="FY38" i="5"/>
  <c r="FY39" i="5"/>
  <c r="FY42" i="5"/>
  <c r="FR40" i="5"/>
  <c r="FR39" i="5"/>
  <c r="FR38" i="5"/>
  <c r="FR37" i="5"/>
  <c r="FR34" i="5"/>
  <c r="FR31" i="5"/>
  <c r="FR30" i="5"/>
  <c r="FR29" i="5"/>
  <c r="FR28" i="5"/>
  <c r="FR26" i="5"/>
  <c r="FR21" i="5"/>
  <c r="FR20" i="5"/>
  <c r="FR18" i="5"/>
  <c r="FR13" i="5"/>
  <c r="FR5" i="5"/>
  <c r="FR4" i="5"/>
  <c r="FR3" i="5"/>
  <c r="FK46" i="5"/>
  <c r="FK45" i="5"/>
  <c r="FK42" i="5"/>
  <c r="FK40" i="5"/>
  <c r="FK37" i="5"/>
  <c r="FK34" i="5"/>
  <c r="FK31" i="5"/>
  <c r="FK30" i="5"/>
  <c r="FK29" i="5"/>
  <c r="FK28" i="5"/>
  <c r="FK26" i="5"/>
  <c r="FK22" i="5"/>
  <c r="FK21" i="5"/>
  <c r="FK20" i="5"/>
  <c r="FK18" i="5"/>
  <c r="FK13" i="5"/>
  <c r="FK12" i="5"/>
  <c r="FK9" i="5"/>
  <c r="FK8" i="5"/>
  <c r="FK5" i="5"/>
  <c r="FK4" i="5"/>
  <c r="FK3" i="5"/>
  <c r="FD5" i="5"/>
  <c r="FD4" i="5"/>
  <c r="FD3" i="5"/>
  <c r="FD46" i="5"/>
  <c r="FD42" i="5"/>
  <c r="FD37" i="5"/>
  <c r="FD34" i="5"/>
  <c r="FD30" i="5"/>
  <c r="FD31" i="5"/>
  <c r="FD29" i="5"/>
  <c r="FD28" i="5"/>
  <c r="FD26" i="5"/>
  <c r="FD22" i="5"/>
  <c r="FD21" i="5"/>
  <c r="FD20" i="5"/>
  <c r="FD18" i="5"/>
  <c r="FD13" i="5"/>
  <c r="EW46" i="5"/>
  <c r="EW43" i="5"/>
  <c r="DU43" i="5" s="1"/>
  <c r="EW42" i="5"/>
  <c r="EW39" i="5"/>
  <c r="EW37" i="5"/>
  <c r="EW34" i="5"/>
  <c r="EW31" i="5"/>
  <c r="DU31" i="5" s="1"/>
  <c r="EW30" i="5"/>
  <c r="EW29" i="5"/>
  <c r="EW28" i="5"/>
  <c r="EW26" i="5"/>
  <c r="EW22" i="5"/>
  <c r="EW21" i="5"/>
  <c r="EW20" i="5"/>
  <c r="EW18" i="5"/>
  <c r="EW12" i="5"/>
  <c r="EW13" i="5"/>
  <c r="EW5" i="5"/>
  <c r="EW4" i="5"/>
  <c r="EW3" i="5"/>
  <c r="DU3" i="5" s="1"/>
  <c r="EW10" i="5"/>
  <c r="DU10" i="5" s="1"/>
  <c r="EP24" i="5"/>
  <c r="EP18" i="5"/>
  <c r="EP40" i="5"/>
  <c r="PB41" i="13" s="1"/>
  <c r="EP39" i="5"/>
  <c r="EP37" i="5"/>
  <c r="PB38" i="13" s="1"/>
  <c r="EP34" i="5"/>
  <c r="EP31" i="5"/>
  <c r="PB32" i="13" s="1"/>
  <c r="EP30" i="5"/>
  <c r="EP29" i="5"/>
  <c r="EP25" i="5"/>
  <c r="PB26" i="13" s="1"/>
  <c r="EP22" i="5"/>
  <c r="PB23" i="13" s="1"/>
  <c r="EP21" i="5"/>
  <c r="PB22" i="13" s="1"/>
  <c r="EP20" i="5"/>
  <c r="PB21" i="13" s="1"/>
  <c r="EP15" i="5"/>
  <c r="EP13" i="5"/>
  <c r="PB14" i="13" s="1"/>
  <c r="EP12" i="5"/>
  <c r="EP8" i="5"/>
  <c r="EP5" i="5"/>
  <c r="EP4" i="5"/>
  <c r="EI47" i="5"/>
  <c r="EI45" i="5"/>
  <c r="EI43" i="5"/>
  <c r="EI42" i="5"/>
  <c r="EI40" i="5"/>
  <c r="EI39" i="5"/>
  <c r="EI37" i="5"/>
  <c r="EI34" i="5"/>
  <c r="OU35" i="13" s="1"/>
  <c r="EI30" i="5"/>
  <c r="EI29" i="5"/>
  <c r="OU30" i="13" s="1"/>
  <c r="EI28" i="5"/>
  <c r="EI24" i="5"/>
  <c r="OU25" i="13" s="1"/>
  <c r="EI22" i="5"/>
  <c r="EI20" i="5"/>
  <c r="EI18" i="5"/>
  <c r="EI15" i="5"/>
  <c r="EI13" i="5"/>
  <c r="EI12" i="5"/>
  <c r="EI8" i="5"/>
  <c r="EI5" i="5"/>
  <c r="OU6" i="13" s="1"/>
  <c r="EI3" i="5"/>
  <c r="EI4" i="5"/>
  <c r="OU5" i="13" s="1"/>
  <c r="EB15" i="5"/>
  <c r="ON16" i="13" s="1"/>
  <c r="EB5" i="5"/>
  <c r="ON6" i="13" s="1"/>
  <c r="EB4" i="5"/>
  <c r="ON5" i="13" s="1"/>
  <c r="EB8" i="5"/>
  <c r="ON9" i="13" s="1"/>
  <c r="EB13" i="5"/>
  <c r="ON14" i="13" s="1"/>
  <c r="EB12" i="5"/>
  <c r="ON13" i="13" s="1"/>
  <c r="EB40" i="5"/>
  <c r="ON41" i="13" s="1"/>
  <c r="EB47" i="5"/>
  <c r="ON48" i="13" s="1"/>
  <c r="EB46" i="5"/>
  <c r="EB45" i="5"/>
  <c r="ON46" i="13" s="1"/>
  <c r="EB42" i="5"/>
  <c r="ON43" i="13" s="1"/>
  <c r="EB39" i="5"/>
  <c r="ON40" i="13" s="1"/>
  <c r="EB37" i="5"/>
  <c r="ON38" i="13" s="1"/>
  <c r="EB30" i="5"/>
  <c r="ON31" i="13" s="1"/>
  <c r="EB29" i="5"/>
  <c r="ON30" i="13" s="1"/>
  <c r="EB28" i="5"/>
  <c r="ON29" i="13" s="1"/>
  <c r="EB24" i="5"/>
  <c r="ON25" i="13" s="1"/>
  <c r="EB22" i="5"/>
  <c r="ON23" i="13" s="1"/>
  <c r="EB21" i="5"/>
  <c r="EB20" i="5"/>
  <c r="ON21" i="13" s="1"/>
  <c r="EB18" i="5"/>
  <c r="ON19" i="13" s="1"/>
  <c r="CE28" i="5"/>
  <c r="AS28" i="16"/>
  <c r="BP28" i="16"/>
  <c r="BQ43" i="16"/>
  <c r="BQ42" i="16"/>
  <c r="CL46" i="5"/>
  <c r="CL45" i="5"/>
  <c r="CL42" i="5"/>
  <c r="CL37" i="5"/>
  <c r="CL33" i="5"/>
  <c r="CL31" i="5"/>
  <c r="CL30" i="5"/>
  <c r="CL29" i="5"/>
  <c r="CL28" i="5"/>
  <c r="CL26" i="5"/>
  <c r="CL25" i="5"/>
  <c r="CL22" i="5"/>
  <c r="CL21" i="5"/>
  <c r="CL20" i="5"/>
  <c r="CL18" i="5"/>
  <c r="CL15" i="5"/>
  <c r="CL13" i="5"/>
  <c r="CL11" i="5"/>
  <c r="CL8" i="5"/>
  <c r="CL5" i="5"/>
  <c r="CL4" i="5"/>
  <c r="CE46" i="5"/>
  <c r="CE45" i="5"/>
  <c r="CE42" i="5"/>
  <c r="CE39" i="5"/>
  <c r="CE37" i="5"/>
  <c r="CE33" i="5"/>
  <c r="CE31" i="5"/>
  <c r="CE30" i="5"/>
  <c r="CE29" i="5"/>
  <c r="CE26" i="5"/>
  <c r="CE21" i="5"/>
  <c r="CE18" i="5"/>
  <c r="CE17" i="5"/>
  <c r="CE15" i="5"/>
  <c r="CE13" i="5"/>
  <c r="CE12" i="5"/>
  <c r="CE11" i="5"/>
  <c r="CE8" i="5"/>
  <c r="CE5" i="5"/>
  <c r="CE4" i="5"/>
  <c r="CE20" i="5"/>
  <c r="DU30" i="5" l="1"/>
  <c r="OU9" i="13"/>
  <c r="PB29" i="13"/>
  <c r="OU29" i="13"/>
  <c r="PB44" i="13"/>
  <c r="OU44" i="13"/>
  <c r="PB16" i="13"/>
  <c r="PB35" i="13"/>
  <c r="DU12" i="5"/>
  <c r="DU45" i="5"/>
  <c r="OU22" i="13"/>
  <c r="ON22" i="13"/>
  <c r="OU14" i="13"/>
  <c r="OU31" i="13"/>
  <c r="PB48" i="13"/>
  <c r="OU48" i="13"/>
  <c r="PB40" i="13"/>
  <c r="DU5" i="5"/>
  <c r="DU15" i="5"/>
  <c r="OU13" i="13"/>
  <c r="OU16" i="13"/>
  <c r="PB5" i="13"/>
  <c r="DU24" i="5"/>
  <c r="DU28" i="5"/>
  <c r="DU40" i="5"/>
  <c r="DU20" i="5"/>
  <c r="OU47" i="13"/>
  <c r="ON47" i="13"/>
  <c r="OU19" i="13"/>
  <c r="OU38" i="13"/>
  <c r="PB6" i="13"/>
  <c r="PB19" i="13"/>
  <c r="DU4" i="5"/>
  <c r="DU8" i="5"/>
  <c r="DU47" i="5"/>
  <c r="OU46" i="13"/>
  <c r="PB46" i="13"/>
  <c r="OU21" i="13"/>
  <c r="OU40" i="13"/>
  <c r="PB9" i="13"/>
  <c r="PB30" i="13"/>
  <c r="PB25" i="13"/>
  <c r="DU18" i="5"/>
  <c r="DU22" i="5"/>
  <c r="DU39" i="5"/>
  <c r="OU43" i="13"/>
  <c r="PB43" i="13"/>
  <c r="PB4" i="13"/>
  <c r="OU4" i="13"/>
  <c r="OU23" i="13"/>
  <c r="OU41" i="13"/>
  <c r="PB13" i="13"/>
  <c r="PB31" i="13"/>
  <c r="DU13" i="5"/>
  <c r="DU46" i="5"/>
  <c r="Z23" i="16"/>
  <c r="AA23" i="16"/>
  <c r="AB23" i="16"/>
  <c r="AC23" i="16"/>
  <c r="AD23" i="16"/>
  <c r="AE23" i="16"/>
  <c r="AE44" i="16"/>
  <c r="AC7" i="16"/>
  <c r="AD7" i="16"/>
  <c r="AE7" i="16"/>
  <c r="W44" i="16"/>
  <c r="M44" i="16"/>
  <c r="M3" i="16"/>
  <c r="N30" i="16"/>
  <c r="N38" i="16"/>
  <c r="N41" i="16"/>
  <c r="AO44" i="5"/>
  <c r="BG12" i="2"/>
  <c r="OR11" i="1"/>
  <c r="OQ11" i="1"/>
  <c r="OP11" i="1"/>
  <c r="OO11" i="1"/>
  <c r="OL28" i="1"/>
  <c r="OK28" i="1"/>
  <c r="OJ28" i="1"/>
  <c r="CZ28" i="1"/>
  <c r="IZ45" i="13" l="1"/>
  <c r="PK45" i="13"/>
  <c r="PJ45" i="13"/>
  <c r="PI45" i="13"/>
  <c r="PG45" i="13"/>
  <c r="PH45" i="13"/>
  <c r="PF45" i="13"/>
  <c r="OU50" i="13"/>
  <c r="OU52" i="13"/>
  <c r="OU49" i="13"/>
  <c r="OU51" i="13"/>
  <c r="AF23" i="16"/>
  <c r="H52" i="13"/>
  <c r="G52" i="13"/>
  <c r="F52" i="13"/>
  <c r="E52" i="13"/>
  <c r="D52" i="13"/>
  <c r="C52" i="13"/>
  <c r="H51" i="13"/>
  <c r="G51" i="13"/>
  <c r="F51" i="13"/>
  <c r="E51" i="13"/>
  <c r="D51" i="13"/>
  <c r="C51" i="13"/>
  <c r="H50" i="13"/>
  <c r="G50" i="13"/>
  <c r="F50" i="13"/>
  <c r="E50" i="13"/>
  <c r="D50" i="13"/>
  <c r="C50" i="13"/>
  <c r="H49" i="13"/>
  <c r="G49" i="13"/>
  <c r="F49" i="13"/>
  <c r="E49" i="13"/>
  <c r="D49" i="13"/>
  <c r="C49" i="13"/>
  <c r="LC48" i="13"/>
  <c r="LB48" i="13"/>
  <c r="KT48" i="13"/>
  <c r="KN48" i="13"/>
  <c r="DG48" i="13"/>
  <c r="DF48" i="13"/>
  <c r="DE48" i="13"/>
  <c r="DD48" i="13"/>
  <c r="DC48" i="13"/>
  <c r="DB48" i="13"/>
  <c r="LC47" i="13"/>
  <c r="LB47" i="13"/>
  <c r="KT47" i="13"/>
  <c r="KN47" i="13"/>
  <c r="DG47" i="13"/>
  <c r="DF47" i="13"/>
  <c r="DE47" i="13"/>
  <c r="DD47" i="13"/>
  <c r="DC47" i="13"/>
  <c r="DB47" i="13"/>
  <c r="LC46" i="13"/>
  <c r="LB46" i="13"/>
  <c r="KT46" i="13"/>
  <c r="KN46" i="13"/>
  <c r="DG46" i="13"/>
  <c r="DF46" i="13"/>
  <c r="DE46" i="13"/>
  <c r="DD46" i="13"/>
  <c r="DC46" i="13"/>
  <c r="DB46" i="13"/>
  <c r="LC45" i="13"/>
  <c r="LB45" i="13"/>
  <c r="KT45" i="13"/>
  <c r="KN45" i="13"/>
  <c r="DG45" i="13"/>
  <c r="DF45" i="13"/>
  <c r="DE45" i="13"/>
  <c r="DD45" i="13"/>
  <c r="DC45" i="13"/>
  <c r="DB45" i="13"/>
  <c r="LC44" i="13"/>
  <c r="LB44" i="13"/>
  <c r="KT44" i="13"/>
  <c r="KN44" i="13"/>
  <c r="DG44" i="13"/>
  <c r="DF44" i="13"/>
  <c r="DE44" i="13"/>
  <c r="DD44" i="13"/>
  <c r="DC44" i="13"/>
  <c r="DB44" i="13"/>
  <c r="LC43" i="13"/>
  <c r="LB43" i="13"/>
  <c r="KT43" i="13"/>
  <c r="KN43" i="13"/>
  <c r="DG43" i="13"/>
  <c r="DF43" i="13"/>
  <c r="DE43" i="13"/>
  <c r="DD43" i="13"/>
  <c r="DC43" i="13"/>
  <c r="DB43" i="13"/>
  <c r="LC42" i="13"/>
  <c r="LB42" i="13"/>
  <c r="KT42" i="13"/>
  <c r="KN42" i="13"/>
  <c r="DG42" i="13"/>
  <c r="DF42" i="13"/>
  <c r="DE42" i="13"/>
  <c r="DD42" i="13"/>
  <c r="DC42" i="13"/>
  <c r="DB42" i="13"/>
  <c r="LC41" i="13"/>
  <c r="LB41" i="13"/>
  <c r="KT41" i="13"/>
  <c r="KN41" i="13"/>
  <c r="DG41" i="13"/>
  <c r="DF41" i="13"/>
  <c r="DE41" i="13"/>
  <c r="DD41" i="13"/>
  <c r="DC41" i="13"/>
  <c r="DB41" i="13"/>
  <c r="LC40" i="13"/>
  <c r="LB40" i="13"/>
  <c r="KT40" i="13"/>
  <c r="KN40" i="13"/>
  <c r="DG40" i="13"/>
  <c r="DF40" i="13"/>
  <c r="DE40" i="13"/>
  <c r="DD40" i="13"/>
  <c r="DC40" i="13"/>
  <c r="DB40" i="13"/>
  <c r="LC39" i="13"/>
  <c r="LB39" i="13"/>
  <c r="KT39" i="13"/>
  <c r="KN39" i="13"/>
  <c r="DG39" i="13"/>
  <c r="DF39" i="13"/>
  <c r="DE39" i="13"/>
  <c r="DD39" i="13"/>
  <c r="DC39" i="13"/>
  <c r="DB39" i="13"/>
  <c r="LC38" i="13"/>
  <c r="LB38" i="13"/>
  <c r="KT38" i="13"/>
  <c r="KN38" i="13"/>
  <c r="DG38" i="13"/>
  <c r="DF38" i="13"/>
  <c r="DE38" i="13"/>
  <c r="DD38" i="13"/>
  <c r="DC38" i="13"/>
  <c r="DB38" i="13"/>
  <c r="LC37" i="13"/>
  <c r="LB37" i="13"/>
  <c r="KT37" i="13"/>
  <c r="KN37" i="13"/>
  <c r="DG37" i="13"/>
  <c r="DF37" i="13"/>
  <c r="DE37" i="13"/>
  <c r="DD37" i="13"/>
  <c r="DC37" i="13"/>
  <c r="DB37" i="13"/>
  <c r="LC36" i="13"/>
  <c r="LB36" i="13"/>
  <c r="KT36" i="13"/>
  <c r="KN36" i="13"/>
  <c r="DG36" i="13"/>
  <c r="DF36" i="13"/>
  <c r="DE36" i="13"/>
  <c r="DD36" i="13"/>
  <c r="DC36" i="13"/>
  <c r="DB36" i="13"/>
  <c r="LC35" i="13"/>
  <c r="LB35" i="13"/>
  <c r="KT35" i="13"/>
  <c r="KN35" i="13"/>
  <c r="DG35" i="13"/>
  <c r="DF35" i="13"/>
  <c r="DE35" i="13"/>
  <c r="DD35" i="13"/>
  <c r="DC35" i="13"/>
  <c r="DB35" i="13"/>
  <c r="LC34" i="13"/>
  <c r="LB34" i="13"/>
  <c r="KT34" i="13"/>
  <c r="KN34" i="13"/>
  <c r="DG34" i="13"/>
  <c r="DF34" i="13"/>
  <c r="DE34" i="13"/>
  <c r="DD34" i="13"/>
  <c r="DC34" i="13"/>
  <c r="DB34" i="13"/>
  <c r="LC33" i="13"/>
  <c r="LB33" i="13"/>
  <c r="KT33" i="13"/>
  <c r="KN33" i="13"/>
  <c r="DG33" i="13"/>
  <c r="DF33" i="13"/>
  <c r="DE33" i="13"/>
  <c r="DD33" i="13"/>
  <c r="DC33" i="13"/>
  <c r="DB33" i="13"/>
  <c r="LC32" i="13"/>
  <c r="LB32" i="13"/>
  <c r="KT32" i="13"/>
  <c r="KN32" i="13"/>
  <c r="DG32" i="13"/>
  <c r="DF32" i="13"/>
  <c r="DE32" i="13"/>
  <c r="DD32" i="13"/>
  <c r="DC32" i="13"/>
  <c r="DB32" i="13"/>
  <c r="LC31" i="13"/>
  <c r="LB31" i="13"/>
  <c r="KT31" i="13"/>
  <c r="KN31" i="13"/>
  <c r="DG31" i="13"/>
  <c r="DF31" i="13"/>
  <c r="DE31" i="13"/>
  <c r="DD31" i="13"/>
  <c r="DC31" i="13"/>
  <c r="DB31" i="13"/>
  <c r="LC30" i="13"/>
  <c r="LB30" i="13"/>
  <c r="KT30" i="13"/>
  <c r="KN30" i="13"/>
  <c r="DG30" i="13"/>
  <c r="DF30" i="13"/>
  <c r="DE30" i="13"/>
  <c r="DD30" i="13"/>
  <c r="DC30" i="13"/>
  <c r="DB30" i="13"/>
  <c r="LC29" i="13"/>
  <c r="LB29" i="13"/>
  <c r="KT29" i="13"/>
  <c r="KN29" i="13"/>
  <c r="DG29" i="13"/>
  <c r="DF29" i="13"/>
  <c r="DE29" i="13"/>
  <c r="DD29" i="13"/>
  <c r="DC29" i="13"/>
  <c r="DB29" i="13"/>
  <c r="LC28" i="13"/>
  <c r="LB28" i="13"/>
  <c r="KT28" i="13"/>
  <c r="KN28" i="13"/>
  <c r="DG28" i="13"/>
  <c r="DF28" i="13"/>
  <c r="DE28" i="13"/>
  <c r="DD28" i="13"/>
  <c r="DC28" i="13"/>
  <c r="DB28" i="13"/>
  <c r="LC27" i="13"/>
  <c r="LB27" i="13"/>
  <c r="KT27" i="13"/>
  <c r="KN27" i="13"/>
  <c r="DG27" i="13"/>
  <c r="DF27" i="13"/>
  <c r="DE27" i="13"/>
  <c r="DD27" i="13"/>
  <c r="DC27" i="13"/>
  <c r="DB27" i="13"/>
  <c r="LC26" i="13"/>
  <c r="LB26" i="13"/>
  <c r="KT26" i="13"/>
  <c r="KN26" i="13"/>
  <c r="DG26" i="13"/>
  <c r="DF26" i="13"/>
  <c r="DE26" i="13"/>
  <c r="DD26" i="13"/>
  <c r="DC26" i="13"/>
  <c r="DB26" i="13"/>
  <c r="LC25" i="13"/>
  <c r="LB25" i="13"/>
  <c r="KT25" i="13"/>
  <c r="KN25" i="13"/>
  <c r="DG25" i="13"/>
  <c r="DF25" i="13"/>
  <c r="DE25" i="13"/>
  <c r="DD25" i="13"/>
  <c r="DC25" i="13"/>
  <c r="DB25" i="13"/>
  <c r="LC24" i="13"/>
  <c r="LB24" i="13"/>
  <c r="KT24" i="13"/>
  <c r="KN24" i="13"/>
  <c r="DG24" i="13"/>
  <c r="DF24" i="13"/>
  <c r="DE24" i="13"/>
  <c r="DD24" i="13"/>
  <c r="DC24" i="13"/>
  <c r="DB24" i="13"/>
  <c r="LC23" i="13"/>
  <c r="LB23" i="13"/>
  <c r="KT23" i="13"/>
  <c r="KN23" i="13"/>
  <c r="DG23" i="13"/>
  <c r="DF23" i="13"/>
  <c r="DE23" i="13"/>
  <c r="DD23" i="13"/>
  <c r="DC23" i="13"/>
  <c r="DB23" i="13"/>
  <c r="LC22" i="13"/>
  <c r="LB22" i="13"/>
  <c r="KT22" i="13"/>
  <c r="KN22" i="13"/>
  <c r="DG22" i="13"/>
  <c r="DF22" i="13"/>
  <c r="DE22" i="13"/>
  <c r="DD22" i="13"/>
  <c r="DC22" i="13"/>
  <c r="DB22" i="13"/>
  <c r="LC21" i="13"/>
  <c r="LB21" i="13"/>
  <c r="KT21" i="13"/>
  <c r="KN21" i="13"/>
  <c r="DG21" i="13"/>
  <c r="DF21" i="13"/>
  <c r="DE21" i="13"/>
  <c r="DD21" i="13"/>
  <c r="DC21" i="13"/>
  <c r="DB21" i="13"/>
  <c r="LC20" i="13"/>
  <c r="LB20" i="13"/>
  <c r="KT20" i="13"/>
  <c r="KN20" i="13"/>
  <c r="DG20" i="13"/>
  <c r="DF20" i="13"/>
  <c r="DE20" i="13"/>
  <c r="DD20" i="13"/>
  <c r="DC20" i="13"/>
  <c r="DB20" i="13"/>
  <c r="LC19" i="13"/>
  <c r="LB19" i="13"/>
  <c r="KT19" i="13"/>
  <c r="KN19" i="13"/>
  <c r="DG19" i="13"/>
  <c r="DF19" i="13"/>
  <c r="DE19" i="13"/>
  <c r="DD19" i="13"/>
  <c r="DC19" i="13"/>
  <c r="DB19" i="13"/>
  <c r="LC18" i="13"/>
  <c r="LB18" i="13"/>
  <c r="KT18" i="13"/>
  <c r="KN18" i="13"/>
  <c r="DG18" i="13"/>
  <c r="DF18" i="13"/>
  <c r="DE18" i="13"/>
  <c r="DD18" i="13"/>
  <c r="DC18" i="13"/>
  <c r="DB18" i="13"/>
  <c r="LC17" i="13"/>
  <c r="LB17" i="13"/>
  <c r="KT17" i="13"/>
  <c r="KN17" i="13"/>
  <c r="DG17" i="13"/>
  <c r="DF17" i="13"/>
  <c r="DE17" i="13"/>
  <c r="DD17" i="13"/>
  <c r="DC17" i="13"/>
  <c r="DB17" i="13"/>
  <c r="LC16" i="13"/>
  <c r="LB16" i="13"/>
  <c r="KT16" i="13"/>
  <c r="KN16" i="13"/>
  <c r="DG16" i="13"/>
  <c r="DF16" i="13"/>
  <c r="DE16" i="13"/>
  <c r="DD16" i="13"/>
  <c r="DC16" i="13"/>
  <c r="DB16" i="13"/>
  <c r="LC15" i="13"/>
  <c r="LB15" i="13"/>
  <c r="KT15" i="13"/>
  <c r="KN15" i="13"/>
  <c r="DG15" i="13"/>
  <c r="DF15" i="13"/>
  <c r="DE15" i="13"/>
  <c r="DD15" i="13"/>
  <c r="DC15" i="13"/>
  <c r="DB15" i="13"/>
  <c r="LC14" i="13"/>
  <c r="LB14" i="13"/>
  <c r="KT14" i="13"/>
  <c r="KN14" i="13"/>
  <c r="DG14" i="13"/>
  <c r="DF14" i="13"/>
  <c r="DE14" i="13"/>
  <c r="DD14" i="13"/>
  <c r="DC14" i="13"/>
  <c r="DB14" i="13"/>
  <c r="LC13" i="13"/>
  <c r="LB13" i="13"/>
  <c r="KT13" i="13"/>
  <c r="KN13" i="13"/>
  <c r="DG13" i="13"/>
  <c r="DF13" i="13"/>
  <c r="DE13" i="13"/>
  <c r="DD13" i="13"/>
  <c r="DC13" i="13"/>
  <c r="DB13" i="13"/>
  <c r="LC12" i="13"/>
  <c r="LB12" i="13"/>
  <c r="KT12" i="13"/>
  <c r="KN12" i="13"/>
  <c r="DG12" i="13"/>
  <c r="DF12" i="13"/>
  <c r="DE12" i="13"/>
  <c r="DD12" i="13"/>
  <c r="DC12" i="13"/>
  <c r="DB12" i="13"/>
  <c r="LC11" i="13"/>
  <c r="LB11" i="13"/>
  <c r="KT11" i="13"/>
  <c r="KN11" i="13"/>
  <c r="DG11" i="13"/>
  <c r="DF11" i="13"/>
  <c r="DE11" i="13"/>
  <c r="DD11" i="13"/>
  <c r="DC11" i="13"/>
  <c r="DB11" i="13"/>
  <c r="LC10" i="13"/>
  <c r="LB10" i="13"/>
  <c r="KT10" i="13"/>
  <c r="KN10" i="13"/>
  <c r="DG10" i="13"/>
  <c r="DF10" i="13"/>
  <c r="DE10" i="13"/>
  <c r="DD10" i="13"/>
  <c r="DC10" i="13"/>
  <c r="DB10" i="13"/>
  <c r="LC9" i="13"/>
  <c r="LB9" i="13"/>
  <c r="KT9" i="13"/>
  <c r="KN9" i="13"/>
  <c r="DG9" i="13"/>
  <c r="DF9" i="13"/>
  <c r="DE9" i="13"/>
  <c r="DD9" i="13"/>
  <c r="DC9" i="13"/>
  <c r="DB9" i="13"/>
  <c r="LC8" i="13"/>
  <c r="LB8" i="13"/>
  <c r="KT8" i="13"/>
  <c r="KN8" i="13"/>
  <c r="DG8" i="13"/>
  <c r="DF8" i="13"/>
  <c r="DE8" i="13"/>
  <c r="DD8" i="13"/>
  <c r="DC8" i="13"/>
  <c r="DB8" i="13"/>
  <c r="LC7" i="13"/>
  <c r="LB7" i="13"/>
  <c r="KT7" i="13"/>
  <c r="KN7" i="13"/>
  <c r="DG7" i="13"/>
  <c r="DF7" i="13"/>
  <c r="DE7" i="13"/>
  <c r="DD7" i="13"/>
  <c r="DC7" i="13"/>
  <c r="DB7" i="13"/>
  <c r="LC6" i="13"/>
  <c r="LB6" i="13"/>
  <c r="KT6" i="13"/>
  <c r="KN6" i="13"/>
  <c r="DG6" i="13"/>
  <c r="DF6" i="13"/>
  <c r="DE6" i="13"/>
  <c r="DD6" i="13"/>
  <c r="DC6" i="13"/>
  <c r="DB6" i="13"/>
  <c r="LC5" i="13"/>
  <c r="LB5" i="13"/>
  <c r="KT5" i="13"/>
  <c r="KN5" i="13"/>
  <c r="DG5" i="13"/>
  <c r="DF5" i="13"/>
  <c r="DE5" i="13"/>
  <c r="DD5" i="13"/>
  <c r="DC5" i="13"/>
  <c r="DB5" i="13"/>
  <c r="LC4" i="13"/>
  <c r="LB4" i="13"/>
  <c r="KT4" i="13"/>
  <c r="KN4" i="13"/>
  <c r="DG4" i="13"/>
  <c r="DF4" i="13"/>
  <c r="DE4" i="13"/>
  <c r="DD4" i="13"/>
  <c r="DC4" i="13"/>
  <c r="DB4" i="13"/>
  <c r="LC3" i="13"/>
  <c r="LB3" i="13"/>
  <c r="KT3" i="13"/>
  <c r="KN3" i="13"/>
  <c r="DG3" i="13"/>
  <c r="DG51" i="13" s="1"/>
  <c r="DF3" i="13"/>
  <c r="DF51" i="13" s="1"/>
  <c r="DE3" i="13"/>
  <c r="DD3" i="13"/>
  <c r="DD51" i="13" s="1"/>
  <c r="DC3" i="13"/>
  <c r="DC51" i="13" s="1"/>
  <c r="DB3" i="13"/>
  <c r="DB52" i="13" s="1"/>
  <c r="H51" i="16"/>
  <c r="G51" i="16"/>
  <c r="F51" i="16"/>
  <c r="E51" i="16"/>
  <c r="D51" i="16"/>
  <c r="C51" i="16"/>
  <c r="H50" i="16"/>
  <c r="G50" i="16"/>
  <c r="F50" i="16"/>
  <c r="E50" i="16"/>
  <c r="D50" i="16"/>
  <c r="C50" i="16"/>
  <c r="H49" i="16"/>
  <c r="G49" i="16"/>
  <c r="F49" i="16"/>
  <c r="E49" i="16"/>
  <c r="D49" i="16"/>
  <c r="C49" i="16"/>
  <c r="H48" i="16"/>
  <c r="G48" i="16"/>
  <c r="F48" i="16"/>
  <c r="E48" i="16"/>
  <c r="D48" i="16"/>
  <c r="C48" i="16"/>
  <c r="NC47" i="16"/>
  <c r="NB47" i="16"/>
  <c r="NA47" i="16"/>
  <c r="MZ47" i="16"/>
  <c r="NA48" i="13" s="1"/>
  <c r="MX47" i="16"/>
  <c r="MW47" i="16"/>
  <c r="MV47" i="16"/>
  <c r="MU47" i="16"/>
  <c r="MS47" i="16"/>
  <c r="MR47" i="16"/>
  <c r="MQ47" i="16"/>
  <c r="MP47" i="16"/>
  <c r="MN47" i="16"/>
  <c r="MO48" i="13" s="1"/>
  <c r="ML47" i="16"/>
  <c r="MK47" i="16"/>
  <c r="MJ47" i="16"/>
  <c r="MI47" i="16"/>
  <c r="MH47" i="16"/>
  <c r="MG47" i="16"/>
  <c r="MF47" i="16"/>
  <c r="MG48" i="13" s="1"/>
  <c r="MD47" i="16"/>
  <c r="MC47" i="16"/>
  <c r="MB47" i="16"/>
  <c r="MA47" i="16"/>
  <c r="LZ47" i="16"/>
  <c r="LY47" i="16"/>
  <c r="LW47" i="16"/>
  <c r="LV47" i="16"/>
  <c r="LU47" i="16"/>
  <c r="LT47" i="16"/>
  <c r="LS47" i="16"/>
  <c r="LR47" i="16"/>
  <c r="LP47" i="16"/>
  <c r="LO47" i="16"/>
  <c r="LN47" i="16"/>
  <c r="LM47" i="16"/>
  <c r="LL47" i="16"/>
  <c r="LK47" i="16"/>
  <c r="LI47" i="16"/>
  <c r="LH47" i="16"/>
  <c r="LG47" i="16"/>
  <c r="LF47" i="16"/>
  <c r="LE47" i="16"/>
  <c r="LD47" i="16"/>
  <c r="LB47" i="16"/>
  <c r="LA47" i="16"/>
  <c r="KY47" i="16"/>
  <c r="KX47" i="16"/>
  <c r="KW47" i="16"/>
  <c r="KV47" i="16"/>
  <c r="KU47" i="16"/>
  <c r="KT47" i="16"/>
  <c r="KS47" i="16"/>
  <c r="KQ47" i="16"/>
  <c r="KP47" i="16"/>
  <c r="KO47" i="16"/>
  <c r="KN47" i="16"/>
  <c r="KM47" i="16"/>
  <c r="KK47" i="16"/>
  <c r="KJ47" i="16"/>
  <c r="KI47" i="16"/>
  <c r="KH47" i="16"/>
  <c r="KG47" i="16"/>
  <c r="KH48" i="13" s="1"/>
  <c r="KE47" i="16"/>
  <c r="KD47" i="16"/>
  <c r="KC47" i="16"/>
  <c r="KB47" i="16"/>
  <c r="JZ47" i="16"/>
  <c r="JY47" i="16"/>
  <c r="JX47" i="16"/>
  <c r="JW47" i="16"/>
  <c r="JX48" i="13" s="1"/>
  <c r="JV47" i="16"/>
  <c r="JU47" i="16"/>
  <c r="JS47" i="16"/>
  <c r="JR47" i="16"/>
  <c r="JQ47" i="16"/>
  <c r="JP47" i="16"/>
  <c r="JO47" i="16"/>
  <c r="JN47" i="16"/>
  <c r="JL47" i="16"/>
  <c r="JK47" i="16"/>
  <c r="JJ47" i="16"/>
  <c r="JI47" i="16"/>
  <c r="JH47" i="16"/>
  <c r="JG47" i="16"/>
  <c r="JF47" i="16"/>
  <c r="JE47" i="16"/>
  <c r="JD47" i="16"/>
  <c r="JC47" i="16"/>
  <c r="JA47" i="16"/>
  <c r="IZ47" i="16"/>
  <c r="IY47" i="16"/>
  <c r="IW47" i="16"/>
  <c r="IV47" i="16"/>
  <c r="IU47" i="16"/>
  <c r="IT47" i="16"/>
  <c r="IS47" i="16"/>
  <c r="IQ47" i="16"/>
  <c r="IP47" i="16"/>
  <c r="IO47" i="16"/>
  <c r="IN47" i="16"/>
  <c r="IM47" i="16"/>
  <c r="IK47" i="16"/>
  <c r="IJ47" i="16"/>
  <c r="II47" i="16"/>
  <c r="IH47" i="16"/>
  <c r="IG47" i="16"/>
  <c r="IE47" i="16"/>
  <c r="ID47" i="16"/>
  <c r="IC47" i="16"/>
  <c r="IB47" i="16"/>
  <c r="IA47" i="16"/>
  <c r="HY47" i="16"/>
  <c r="HX47" i="16"/>
  <c r="HW47" i="16"/>
  <c r="HV47" i="16"/>
  <c r="HU47" i="16"/>
  <c r="HS47" i="16"/>
  <c r="HR47" i="16"/>
  <c r="HQ47" i="16"/>
  <c r="HP47" i="16"/>
  <c r="HO47" i="16"/>
  <c r="HM47" i="16"/>
  <c r="HL47" i="16"/>
  <c r="HK47" i="16"/>
  <c r="HJ47" i="16"/>
  <c r="HI47" i="16"/>
  <c r="HG47" i="16"/>
  <c r="HF47" i="16"/>
  <c r="HF48" i="13" s="1"/>
  <c r="HE47" i="16"/>
  <c r="HD47" i="16"/>
  <c r="HC47" i="16"/>
  <c r="HA47" i="16"/>
  <c r="GZ47" i="16"/>
  <c r="GY47" i="16"/>
  <c r="GX47" i="16"/>
  <c r="GW47" i="16"/>
  <c r="GU47" i="16"/>
  <c r="GT47" i="16"/>
  <c r="GS47" i="16"/>
  <c r="GR47" i="16"/>
  <c r="GQ47" i="16"/>
  <c r="GO47" i="16"/>
  <c r="GN47" i="16"/>
  <c r="GM47" i="16"/>
  <c r="GL47" i="16"/>
  <c r="GK47" i="16"/>
  <c r="GI47" i="16"/>
  <c r="GH47" i="16"/>
  <c r="GG47" i="16"/>
  <c r="GF47" i="16"/>
  <c r="GE47" i="16"/>
  <c r="GA47" i="16"/>
  <c r="FZ47" i="16"/>
  <c r="FY47" i="16"/>
  <c r="FX47" i="16"/>
  <c r="FW47" i="16"/>
  <c r="FV47" i="16"/>
  <c r="FS47" i="16"/>
  <c r="FR47" i="16"/>
  <c r="FQ47" i="16"/>
  <c r="FP47" i="16"/>
  <c r="FO47" i="16"/>
  <c r="FN47" i="16"/>
  <c r="FK47" i="16"/>
  <c r="FJ47" i="16"/>
  <c r="FI47" i="16"/>
  <c r="FH47" i="16"/>
  <c r="FG47" i="16"/>
  <c r="FF47" i="16"/>
  <c r="FC47" i="16"/>
  <c r="FB47" i="16"/>
  <c r="FA47" i="16"/>
  <c r="EZ47" i="16"/>
  <c r="EY47" i="16"/>
  <c r="EX47" i="16"/>
  <c r="EU47" i="16"/>
  <c r="ET47" i="16"/>
  <c r="ES47" i="16"/>
  <c r="ER47" i="16"/>
  <c r="EQ47" i="16"/>
  <c r="EP47" i="16"/>
  <c r="EM47" i="16"/>
  <c r="EL47" i="16"/>
  <c r="EK47" i="16"/>
  <c r="EJ47" i="16"/>
  <c r="EI47" i="16"/>
  <c r="EH47" i="16"/>
  <c r="EE47" i="16"/>
  <c r="ED47" i="16"/>
  <c r="EC47" i="16"/>
  <c r="EB47" i="16"/>
  <c r="EA47" i="16"/>
  <c r="DZ47" i="16"/>
  <c r="DW47" i="16"/>
  <c r="DV47" i="16"/>
  <c r="DU47" i="16"/>
  <c r="DT47" i="16"/>
  <c r="DS47" i="16"/>
  <c r="DR47" i="16"/>
  <c r="DO47" i="16"/>
  <c r="DN47" i="16"/>
  <c r="DM47" i="16"/>
  <c r="DL47" i="16"/>
  <c r="DK47" i="16"/>
  <c r="DJ47" i="16"/>
  <c r="DG47" i="16"/>
  <c r="DF47" i="16"/>
  <c r="DE47" i="16"/>
  <c r="DD47" i="16"/>
  <c r="DC47" i="16"/>
  <c r="DB47" i="16"/>
  <c r="CY47" i="16"/>
  <c r="CX47" i="16"/>
  <c r="CW47" i="16"/>
  <c r="CV47" i="16"/>
  <c r="CU47" i="16"/>
  <c r="CT47" i="16"/>
  <c r="CQ47" i="16"/>
  <c r="CP47" i="16"/>
  <c r="CO47" i="16"/>
  <c r="CN47" i="16"/>
  <c r="CM47" i="16"/>
  <c r="CL47" i="16"/>
  <c r="CI47" i="16"/>
  <c r="CH47" i="16"/>
  <c r="CG47" i="16"/>
  <c r="CF47" i="16"/>
  <c r="CE47" i="16"/>
  <c r="CD47" i="16"/>
  <c r="CA47" i="16"/>
  <c r="BZ47" i="16"/>
  <c r="BY47" i="16"/>
  <c r="BX47" i="16"/>
  <c r="BW47" i="16"/>
  <c r="BV47" i="16"/>
  <c r="BS47" i="16"/>
  <c r="BR47" i="16"/>
  <c r="BQ47" i="16"/>
  <c r="BP47" i="16"/>
  <c r="BO47" i="16"/>
  <c r="BN47" i="16"/>
  <c r="BK47" i="16"/>
  <c r="BJ47" i="16"/>
  <c r="BJ48" i="13" s="1"/>
  <c r="BI47" i="16"/>
  <c r="BH47" i="16"/>
  <c r="BH48" i="13" s="1"/>
  <c r="BG47" i="16"/>
  <c r="BG48" i="13" s="1"/>
  <c r="BF47" i="16"/>
  <c r="BF48" i="13" s="1"/>
  <c r="BC47" i="16"/>
  <c r="BB47" i="16"/>
  <c r="BA47" i="16"/>
  <c r="AZ47" i="16"/>
  <c r="AY47" i="16"/>
  <c r="AX47" i="16"/>
  <c r="AU47" i="16"/>
  <c r="AT47" i="16"/>
  <c r="AS47" i="16"/>
  <c r="AR47" i="16"/>
  <c r="AQ47" i="16"/>
  <c r="AP47" i="16"/>
  <c r="AM47" i="16"/>
  <c r="AL47" i="16"/>
  <c r="AK47" i="16"/>
  <c r="AJ47" i="16"/>
  <c r="AI47" i="16"/>
  <c r="AH47" i="16"/>
  <c r="AE47" i="16"/>
  <c r="AD47" i="16"/>
  <c r="AC47" i="16"/>
  <c r="AB47" i="16"/>
  <c r="AA47" i="16"/>
  <c r="Z47" i="16"/>
  <c r="W47" i="16"/>
  <c r="V47" i="16"/>
  <c r="U47" i="16"/>
  <c r="T47" i="16"/>
  <c r="S47" i="16"/>
  <c r="R47" i="16"/>
  <c r="O47" i="16"/>
  <c r="N47" i="16"/>
  <c r="N48" i="13" s="1"/>
  <c r="M47" i="16"/>
  <c r="M48" i="13" s="1"/>
  <c r="L47" i="16"/>
  <c r="L48" i="13" s="1"/>
  <c r="K47" i="16"/>
  <c r="K48" i="13" s="1"/>
  <c r="J47" i="16"/>
  <c r="J48" i="13" s="1"/>
  <c r="NC46" i="16"/>
  <c r="NB46" i="16"/>
  <c r="NA46" i="16"/>
  <c r="MZ46" i="16"/>
  <c r="NA47" i="13" s="1"/>
  <c r="MX46" i="16"/>
  <c r="MW46" i="16"/>
  <c r="MV46" i="16"/>
  <c r="MU46" i="16"/>
  <c r="MS46" i="16"/>
  <c r="MR46" i="16"/>
  <c r="MQ46" i="16"/>
  <c r="MP46" i="16"/>
  <c r="MN46" i="16"/>
  <c r="MO47" i="13" s="1"/>
  <c r="ML46" i="16"/>
  <c r="MK46" i="16"/>
  <c r="MJ46" i="16"/>
  <c r="MI46" i="16"/>
  <c r="MH46" i="16"/>
  <c r="MG46" i="16"/>
  <c r="MF46" i="16"/>
  <c r="MG47" i="13" s="1"/>
  <c r="MD46" i="16"/>
  <c r="MC46" i="16"/>
  <c r="MB46" i="16"/>
  <c r="MA46" i="16"/>
  <c r="LZ46" i="16"/>
  <c r="LY46" i="16"/>
  <c r="LW46" i="16"/>
  <c r="LV46" i="16"/>
  <c r="LU46" i="16"/>
  <c r="LT46" i="16"/>
  <c r="LS46" i="16"/>
  <c r="LR46" i="16"/>
  <c r="LP46" i="16"/>
  <c r="LO46" i="16"/>
  <c r="LN46" i="16"/>
  <c r="LM46" i="16"/>
  <c r="LL46" i="16"/>
  <c r="LK46" i="16"/>
  <c r="LI46" i="16"/>
  <c r="LH46" i="16"/>
  <c r="LG46" i="16"/>
  <c r="LF46" i="16"/>
  <c r="LE46" i="16"/>
  <c r="LD46" i="16"/>
  <c r="LB46" i="16"/>
  <c r="LA46" i="16"/>
  <c r="KY46" i="16"/>
  <c r="KX46" i="16"/>
  <c r="KW46" i="16"/>
  <c r="KV46" i="16"/>
  <c r="KU46" i="16"/>
  <c r="KT46" i="16"/>
  <c r="KS46" i="16"/>
  <c r="KQ46" i="16"/>
  <c r="KP46" i="16"/>
  <c r="KO46" i="16"/>
  <c r="KN46" i="16"/>
  <c r="KM46" i="16"/>
  <c r="KK46" i="16"/>
  <c r="KJ46" i="16"/>
  <c r="KI46" i="16"/>
  <c r="KH46" i="16"/>
  <c r="KG46" i="16"/>
  <c r="KH47" i="13" s="1"/>
  <c r="KE46" i="16"/>
  <c r="KD46" i="16"/>
  <c r="KC46" i="16"/>
  <c r="KB46" i="16"/>
  <c r="JZ46" i="16"/>
  <c r="JY46" i="16"/>
  <c r="JX46" i="16"/>
  <c r="JW46" i="16"/>
  <c r="JV46" i="16"/>
  <c r="JU46" i="16"/>
  <c r="JS46" i="16"/>
  <c r="JR46" i="16"/>
  <c r="JQ46" i="16"/>
  <c r="JP46" i="16"/>
  <c r="JO46" i="16"/>
  <c r="JN46" i="16"/>
  <c r="JL46" i="16"/>
  <c r="JK46" i="16"/>
  <c r="JJ46" i="16"/>
  <c r="JI46" i="16"/>
  <c r="JH46" i="16"/>
  <c r="JG46" i="16"/>
  <c r="JF46" i="16"/>
  <c r="JE46" i="16"/>
  <c r="JD46" i="16"/>
  <c r="JC46" i="16"/>
  <c r="JA46" i="16"/>
  <c r="IZ46" i="16"/>
  <c r="IY46" i="16"/>
  <c r="IW46" i="16"/>
  <c r="IV46" i="16"/>
  <c r="IU46" i="16"/>
  <c r="IT46" i="16"/>
  <c r="IS46" i="16"/>
  <c r="IQ46" i="16"/>
  <c r="IP46" i="16"/>
  <c r="IO46" i="16"/>
  <c r="IN46" i="16"/>
  <c r="IM46" i="16"/>
  <c r="IK46" i="16"/>
  <c r="IJ46" i="16"/>
  <c r="II46" i="16"/>
  <c r="IH46" i="16"/>
  <c r="IG46" i="16"/>
  <c r="IE46" i="16"/>
  <c r="ID46" i="16"/>
  <c r="IC46" i="16"/>
  <c r="IB46" i="16"/>
  <c r="IA46" i="16"/>
  <c r="HY46" i="16"/>
  <c r="HX46" i="16"/>
  <c r="HW46" i="16"/>
  <c r="HV46" i="16"/>
  <c r="HU46" i="16"/>
  <c r="HS46" i="16"/>
  <c r="HR46" i="16"/>
  <c r="HQ46" i="16"/>
  <c r="HP46" i="16"/>
  <c r="HO46" i="16"/>
  <c r="HM46" i="16"/>
  <c r="HL46" i="16"/>
  <c r="HK46" i="16"/>
  <c r="HJ46" i="16"/>
  <c r="HI46" i="16"/>
  <c r="HG46" i="16"/>
  <c r="HF46" i="16"/>
  <c r="HE46" i="16"/>
  <c r="HE47" i="13" s="1"/>
  <c r="HD46" i="16"/>
  <c r="HD47" i="13" s="1"/>
  <c r="HC46" i="16"/>
  <c r="HA46" i="16"/>
  <c r="GZ46" i="16"/>
  <c r="GY46" i="16"/>
  <c r="GX46" i="16"/>
  <c r="GW46" i="16"/>
  <c r="GU46" i="16"/>
  <c r="GT46" i="16"/>
  <c r="GS46" i="16"/>
  <c r="GR46" i="16"/>
  <c r="GQ46" i="16"/>
  <c r="GO46" i="16"/>
  <c r="GN46" i="16"/>
  <c r="GM46" i="16"/>
  <c r="GL46" i="16"/>
  <c r="GK46" i="16"/>
  <c r="GI46" i="16"/>
  <c r="GH46" i="16"/>
  <c r="GG46" i="16"/>
  <c r="GF46" i="16"/>
  <c r="GE46" i="16"/>
  <c r="GA46" i="16"/>
  <c r="FZ46" i="16"/>
  <c r="FY46" i="16"/>
  <c r="FX46" i="16"/>
  <c r="FW46" i="16"/>
  <c r="FV46" i="16"/>
  <c r="FS46" i="16"/>
  <c r="FR46" i="16"/>
  <c r="FQ46" i="16"/>
  <c r="FP46" i="16"/>
  <c r="FO46" i="16"/>
  <c r="FN46" i="16"/>
  <c r="FK46" i="16"/>
  <c r="FJ46" i="16"/>
  <c r="FI46" i="16"/>
  <c r="FH46" i="16"/>
  <c r="FG46" i="16"/>
  <c r="FF46" i="16"/>
  <c r="FC46" i="16"/>
  <c r="FB46" i="16"/>
  <c r="FA46" i="16"/>
  <c r="EZ46" i="16"/>
  <c r="EY46" i="16"/>
  <c r="EX46" i="16"/>
  <c r="EU46" i="16"/>
  <c r="ET46" i="16"/>
  <c r="ES46" i="16"/>
  <c r="ER46" i="16"/>
  <c r="EQ46" i="16"/>
  <c r="EP46" i="16"/>
  <c r="EM46" i="16"/>
  <c r="EL46" i="16"/>
  <c r="EK46" i="16"/>
  <c r="EJ46" i="16"/>
  <c r="EI46" i="16"/>
  <c r="EH46" i="16"/>
  <c r="EE46" i="16"/>
  <c r="ED46" i="16"/>
  <c r="EC46" i="16"/>
  <c r="EB46" i="16"/>
  <c r="EA46" i="16"/>
  <c r="DZ46" i="16"/>
  <c r="DZ47" i="13" s="1"/>
  <c r="DW46" i="16"/>
  <c r="DV46" i="16"/>
  <c r="DU46" i="16"/>
  <c r="DT46" i="16"/>
  <c r="DS46" i="16"/>
  <c r="DR46" i="16"/>
  <c r="DO46" i="16"/>
  <c r="DN46" i="16"/>
  <c r="DM46" i="16"/>
  <c r="DL46" i="16"/>
  <c r="DK46" i="16"/>
  <c r="DJ46" i="16"/>
  <c r="DG46" i="16"/>
  <c r="DF46" i="16"/>
  <c r="DE46" i="16"/>
  <c r="DD46" i="16"/>
  <c r="DC46" i="16"/>
  <c r="DB46" i="16"/>
  <c r="CY46" i="16"/>
  <c r="CX46" i="16"/>
  <c r="CW46" i="16"/>
  <c r="CV46" i="16"/>
  <c r="CU46" i="16"/>
  <c r="CT46" i="16"/>
  <c r="CQ46" i="16"/>
  <c r="CP46" i="16"/>
  <c r="CO46" i="16"/>
  <c r="CN46" i="16"/>
  <c r="CM46" i="16"/>
  <c r="CL46" i="16"/>
  <c r="CI46" i="16"/>
  <c r="CH46" i="16"/>
  <c r="CG46" i="16"/>
  <c r="CF46" i="16"/>
  <c r="CE46" i="16"/>
  <c r="CD46" i="16"/>
  <c r="CA46" i="16"/>
  <c r="BZ46" i="16"/>
  <c r="BY46" i="16"/>
  <c r="BX46" i="16"/>
  <c r="BW46" i="16"/>
  <c r="BV46" i="16"/>
  <c r="BS46" i="16"/>
  <c r="BR46" i="16"/>
  <c r="BQ46" i="16"/>
  <c r="BP46" i="16"/>
  <c r="BO46" i="16"/>
  <c r="BN46" i="16"/>
  <c r="BK46" i="16"/>
  <c r="BJ46" i="16"/>
  <c r="BJ47" i="13" s="1"/>
  <c r="BI46" i="16"/>
  <c r="BI47" i="13" s="1"/>
  <c r="BH46" i="16"/>
  <c r="BH47" i="13" s="1"/>
  <c r="BG46" i="16"/>
  <c r="BG47" i="13" s="1"/>
  <c r="BF46" i="16"/>
  <c r="BF47" i="13" s="1"/>
  <c r="BC46" i="16"/>
  <c r="BB46" i="16"/>
  <c r="BA46" i="16"/>
  <c r="AZ46" i="16"/>
  <c r="AY46" i="16"/>
  <c r="AX46" i="16"/>
  <c r="AU46" i="16"/>
  <c r="AT46" i="16"/>
  <c r="AS46" i="16"/>
  <c r="AR46" i="16"/>
  <c r="AQ46" i="16"/>
  <c r="AP46" i="16"/>
  <c r="AM46" i="16"/>
  <c r="AL46" i="16"/>
  <c r="AK46" i="16"/>
  <c r="AJ46" i="16"/>
  <c r="AI46" i="16"/>
  <c r="AH46" i="16"/>
  <c r="AE46" i="16"/>
  <c r="AD46" i="16"/>
  <c r="AC46" i="16"/>
  <c r="AB46" i="16"/>
  <c r="AA46" i="16"/>
  <c r="Z46" i="16"/>
  <c r="W46" i="16"/>
  <c r="V46" i="16"/>
  <c r="U46" i="16"/>
  <c r="T46" i="16"/>
  <c r="S46" i="16"/>
  <c r="R46" i="16"/>
  <c r="O46" i="16"/>
  <c r="O47" i="13" s="1"/>
  <c r="N46" i="16"/>
  <c r="N47" i="13" s="1"/>
  <c r="M46" i="16"/>
  <c r="M47" i="13" s="1"/>
  <c r="L46" i="16"/>
  <c r="L47" i="13" s="1"/>
  <c r="K46" i="16"/>
  <c r="K47" i="13" s="1"/>
  <c r="J46" i="16"/>
  <c r="J47" i="13" s="1"/>
  <c r="NC45" i="16"/>
  <c r="NB45" i="16"/>
  <c r="NA45" i="16"/>
  <c r="MZ45" i="16"/>
  <c r="NA46" i="13" s="1"/>
  <c r="MX45" i="16"/>
  <c r="MW45" i="16"/>
  <c r="MV45" i="16"/>
  <c r="MU45" i="16"/>
  <c r="MS45" i="16"/>
  <c r="MR45" i="16"/>
  <c r="MQ45" i="16"/>
  <c r="MP45" i="16"/>
  <c r="MN45" i="16"/>
  <c r="MO46" i="13" s="1"/>
  <c r="ML45" i="16"/>
  <c r="MK45" i="16"/>
  <c r="MJ45" i="16"/>
  <c r="MI45" i="16"/>
  <c r="MH45" i="16"/>
  <c r="MG45" i="16"/>
  <c r="MF45" i="16"/>
  <c r="MG46" i="13" s="1"/>
  <c r="MD45" i="16"/>
  <c r="MC45" i="16"/>
  <c r="MB45" i="16"/>
  <c r="MA45" i="16"/>
  <c r="LZ45" i="16"/>
  <c r="LY45" i="16"/>
  <c r="LW45" i="16"/>
  <c r="LV45" i="16"/>
  <c r="LU45" i="16"/>
  <c r="LT45" i="16"/>
  <c r="LS45" i="16"/>
  <c r="LR45" i="16"/>
  <c r="LP45" i="16"/>
  <c r="LO45" i="16"/>
  <c r="LN45" i="16"/>
  <c r="LM45" i="16"/>
  <c r="LL45" i="16"/>
  <c r="LK45" i="16"/>
  <c r="LI45" i="16"/>
  <c r="LH45" i="16"/>
  <c r="LG45" i="16"/>
  <c r="LF45" i="16"/>
  <c r="LE45" i="16"/>
  <c r="LD45" i="16"/>
  <c r="LB45" i="16"/>
  <c r="LA45" i="16"/>
  <c r="KY45" i="16"/>
  <c r="KX45" i="16"/>
  <c r="KW45" i="16"/>
  <c r="KV45" i="16"/>
  <c r="KU45" i="16"/>
  <c r="KT45" i="16"/>
  <c r="KS45" i="16"/>
  <c r="KQ45" i="16"/>
  <c r="KP45" i="16"/>
  <c r="KO45" i="16"/>
  <c r="KN45" i="16"/>
  <c r="KM45" i="16"/>
  <c r="KK45" i="16"/>
  <c r="KJ45" i="16"/>
  <c r="KI45" i="16"/>
  <c r="KH45" i="16"/>
  <c r="KG45" i="16"/>
  <c r="KH46" i="13" s="1"/>
  <c r="KE45" i="16"/>
  <c r="KD45" i="16"/>
  <c r="KC45" i="16"/>
  <c r="KB45" i="16"/>
  <c r="JZ45" i="16"/>
  <c r="JY45" i="16"/>
  <c r="JX45" i="16"/>
  <c r="JW45" i="16"/>
  <c r="JV45" i="16"/>
  <c r="JU45" i="16"/>
  <c r="JS45" i="16"/>
  <c r="JR45" i="16"/>
  <c r="JQ45" i="16"/>
  <c r="JP45" i="16"/>
  <c r="JO45" i="16"/>
  <c r="JN45" i="16"/>
  <c r="JL45" i="16"/>
  <c r="JK45" i="16"/>
  <c r="JJ45" i="16"/>
  <c r="JI45" i="16"/>
  <c r="JH45" i="16"/>
  <c r="JG45" i="16"/>
  <c r="JF45" i="16"/>
  <c r="JE45" i="16"/>
  <c r="JD45" i="16"/>
  <c r="JC45" i="16"/>
  <c r="JA45" i="16"/>
  <c r="IZ45" i="16"/>
  <c r="IY45" i="16"/>
  <c r="IW45" i="16"/>
  <c r="IV45" i="16"/>
  <c r="IU45" i="16"/>
  <c r="IT45" i="16"/>
  <c r="IS45" i="16"/>
  <c r="IQ45" i="16"/>
  <c r="IP45" i="16"/>
  <c r="IO45" i="16"/>
  <c r="IN45" i="16"/>
  <c r="IM45" i="16"/>
  <c r="IK45" i="16"/>
  <c r="IJ45" i="16"/>
  <c r="II45" i="16"/>
  <c r="IH45" i="16"/>
  <c r="IG45" i="16"/>
  <c r="IE45" i="16"/>
  <c r="ID45" i="16"/>
  <c r="IC45" i="16"/>
  <c r="IB45" i="16"/>
  <c r="IA45" i="16"/>
  <c r="HY45" i="16"/>
  <c r="HX45" i="16"/>
  <c r="HW45" i="16"/>
  <c r="HV45" i="16"/>
  <c r="HU45" i="16"/>
  <c r="HS45" i="16"/>
  <c r="HR45" i="16"/>
  <c r="HQ45" i="16"/>
  <c r="HP45" i="16"/>
  <c r="HO45" i="16"/>
  <c r="HM45" i="16"/>
  <c r="HL45" i="16"/>
  <c r="HK45" i="16"/>
  <c r="HJ45" i="16"/>
  <c r="HI45" i="16"/>
  <c r="HG45" i="16"/>
  <c r="HF45" i="16"/>
  <c r="HE45" i="16"/>
  <c r="HD45" i="16"/>
  <c r="HC45" i="16"/>
  <c r="HA45" i="16"/>
  <c r="GZ45" i="16"/>
  <c r="GY45" i="16"/>
  <c r="GX45" i="16"/>
  <c r="GW45" i="16"/>
  <c r="GU45" i="16"/>
  <c r="GT45" i="16"/>
  <c r="GS45" i="16"/>
  <c r="GR45" i="16"/>
  <c r="GQ45" i="16"/>
  <c r="GO45" i="16"/>
  <c r="GN45" i="16"/>
  <c r="GM45" i="16"/>
  <c r="GL45" i="16"/>
  <c r="GK45" i="16"/>
  <c r="GI45" i="16"/>
  <c r="GH45" i="16"/>
  <c r="GG45" i="16"/>
  <c r="GF45" i="16"/>
  <c r="GE45" i="16"/>
  <c r="GA45" i="16"/>
  <c r="FZ45" i="16"/>
  <c r="FY45" i="16"/>
  <c r="FX45" i="16"/>
  <c r="FW45" i="16"/>
  <c r="FV45" i="16"/>
  <c r="FS45" i="16"/>
  <c r="FR45" i="16"/>
  <c r="FQ45" i="16"/>
  <c r="FP45" i="16"/>
  <c r="FO45" i="16"/>
  <c r="FN45" i="16"/>
  <c r="FK45" i="16"/>
  <c r="FJ45" i="16"/>
  <c r="FI45" i="16"/>
  <c r="FH45" i="16"/>
  <c r="FG45" i="16"/>
  <c r="FF45" i="16"/>
  <c r="FC45" i="16"/>
  <c r="FB45" i="16"/>
  <c r="FA45" i="16"/>
  <c r="EZ45" i="16"/>
  <c r="EY45" i="16"/>
  <c r="EX45" i="16"/>
  <c r="EU45" i="16"/>
  <c r="ET45" i="16"/>
  <c r="ES45" i="16"/>
  <c r="ER45" i="16"/>
  <c r="EQ45" i="16"/>
  <c r="EP45" i="16"/>
  <c r="EM45" i="16"/>
  <c r="EL45" i="16"/>
  <c r="EK45" i="16"/>
  <c r="EJ45" i="16"/>
  <c r="EI45" i="16"/>
  <c r="EH45" i="16"/>
  <c r="EE45" i="16"/>
  <c r="ED45" i="16"/>
  <c r="EC45" i="16"/>
  <c r="EB45" i="16"/>
  <c r="EA45" i="16"/>
  <c r="DZ45" i="16"/>
  <c r="DW45" i="16"/>
  <c r="DV45" i="16"/>
  <c r="DU45" i="16"/>
  <c r="DT45" i="16"/>
  <c r="DS45" i="16"/>
  <c r="DR45" i="16"/>
  <c r="DO45" i="16"/>
  <c r="DN45" i="16"/>
  <c r="DM45" i="16"/>
  <c r="DL45" i="16"/>
  <c r="DK45" i="16"/>
  <c r="DJ45" i="16"/>
  <c r="DG45" i="16"/>
  <c r="DF45" i="16"/>
  <c r="DE45" i="16"/>
  <c r="DD45" i="16"/>
  <c r="DC45" i="16"/>
  <c r="DB45" i="16"/>
  <c r="CY45" i="16"/>
  <c r="CX45" i="16"/>
  <c r="CW45" i="16"/>
  <c r="CV45" i="16"/>
  <c r="CU45" i="16"/>
  <c r="CT45" i="16"/>
  <c r="CQ45" i="16"/>
  <c r="CP45" i="16"/>
  <c r="CO45" i="16"/>
  <c r="CN45" i="16"/>
  <c r="CM45" i="16"/>
  <c r="CL45" i="16"/>
  <c r="CI45" i="16"/>
  <c r="CH45" i="16"/>
  <c r="CG45" i="16"/>
  <c r="CF45" i="16"/>
  <c r="CE45" i="16"/>
  <c r="CD45" i="16"/>
  <c r="CA45" i="16"/>
  <c r="BZ45" i="16"/>
  <c r="BY45" i="16"/>
  <c r="BX45" i="16"/>
  <c r="BW45" i="16"/>
  <c r="BV45" i="16"/>
  <c r="BS45" i="16"/>
  <c r="BR45" i="16"/>
  <c r="BQ45" i="16"/>
  <c r="BP45" i="16"/>
  <c r="BO45" i="16"/>
  <c r="BN45" i="16"/>
  <c r="BK45" i="16"/>
  <c r="BK46" i="13" s="1"/>
  <c r="BJ45" i="16"/>
  <c r="BJ46" i="13" s="1"/>
  <c r="BI45" i="16"/>
  <c r="BI46" i="13" s="1"/>
  <c r="BH45" i="16"/>
  <c r="BH46" i="13" s="1"/>
  <c r="BG45" i="16"/>
  <c r="BG46" i="13" s="1"/>
  <c r="BF45" i="16"/>
  <c r="BF46" i="13" s="1"/>
  <c r="BC45" i="16"/>
  <c r="BB45" i="16"/>
  <c r="BA45" i="16"/>
  <c r="AZ45" i="16"/>
  <c r="AY45" i="16"/>
  <c r="AX45" i="16"/>
  <c r="AU45" i="16"/>
  <c r="AT45" i="16"/>
  <c r="AS45" i="16"/>
  <c r="AR45" i="16"/>
  <c r="AQ45" i="16"/>
  <c r="AP45" i="16"/>
  <c r="AM45" i="16"/>
  <c r="AL45" i="16"/>
  <c r="AK45" i="16"/>
  <c r="AJ45" i="16"/>
  <c r="AI45" i="16"/>
  <c r="AH45" i="16"/>
  <c r="AE45" i="16"/>
  <c r="AD45" i="16"/>
  <c r="AC45" i="16"/>
  <c r="AB45" i="16"/>
  <c r="AA45" i="16"/>
  <c r="Z45" i="16"/>
  <c r="W45" i="16"/>
  <c r="V45" i="16"/>
  <c r="U45" i="16"/>
  <c r="T45" i="16"/>
  <c r="S45" i="16"/>
  <c r="R45" i="16"/>
  <c r="O45" i="16"/>
  <c r="O46" i="13" s="1"/>
  <c r="N45" i="16"/>
  <c r="N46" i="13" s="1"/>
  <c r="M45" i="16"/>
  <c r="M46" i="13" s="1"/>
  <c r="L45" i="16"/>
  <c r="L46" i="13" s="1"/>
  <c r="K45" i="16"/>
  <c r="K46" i="13" s="1"/>
  <c r="J45" i="16"/>
  <c r="J46" i="13" s="1"/>
  <c r="NC44" i="16"/>
  <c r="NB44" i="16"/>
  <c r="NA44" i="16"/>
  <c r="MZ44" i="16"/>
  <c r="NA45" i="13" s="1"/>
  <c r="MX44" i="16"/>
  <c r="MW44" i="16"/>
  <c r="MV44" i="16"/>
  <c r="MU44" i="16"/>
  <c r="MS44" i="16"/>
  <c r="MR44" i="16"/>
  <c r="MQ44" i="16"/>
  <c r="MP44" i="16"/>
  <c r="MN44" i="16"/>
  <c r="MO45" i="13" s="1"/>
  <c r="ML44" i="16"/>
  <c r="MK44" i="16"/>
  <c r="MJ44" i="16"/>
  <c r="MI44" i="16"/>
  <c r="MH44" i="16"/>
  <c r="MG44" i="16"/>
  <c r="MF44" i="16"/>
  <c r="MG45" i="13" s="1"/>
  <c r="MD44" i="16"/>
  <c r="MC44" i="16"/>
  <c r="MB44" i="16"/>
  <c r="MA44" i="16"/>
  <c r="LZ44" i="16"/>
  <c r="LY44" i="16"/>
  <c r="LW44" i="16"/>
  <c r="LV44" i="16"/>
  <c r="LU44" i="16"/>
  <c r="LT44" i="16"/>
  <c r="LS44" i="16"/>
  <c r="LR44" i="16"/>
  <c r="LP44" i="16"/>
  <c r="LO44" i="16"/>
  <c r="LN44" i="16"/>
  <c r="LM44" i="16"/>
  <c r="LL44" i="16"/>
  <c r="LK44" i="16"/>
  <c r="LI44" i="16"/>
  <c r="LH44" i="16"/>
  <c r="LG44" i="16"/>
  <c r="LF44" i="16"/>
  <c r="LE44" i="16"/>
  <c r="LD44" i="16"/>
  <c r="LB44" i="16"/>
  <c r="LA44" i="16"/>
  <c r="KY44" i="16"/>
  <c r="KX44" i="16"/>
  <c r="KW44" i="16"/>
  <c r="KV44" i="16"/>
  <c r="KU44" i="16"/>
  <c r="KT44" i="16"/>
  <c r="KS44" i="16"/>
  <c r="KQ44" i="16"/>
  <c r="KP44" i="16"/>
  <c r="KO44" i="16"/>
  <c r="KN44" i="16"/>
  <c r="KM44" i="16"/>
  <c r="KK44" i="16"/>
  <c r="KJ44" i="16"/>
  <c r="KI44" i="16"/>
  <c r="KH44" i="16"/>
  <c r="KG44" i="16"/>
  <c r="KH45" i="13" s="1"/>
  <c r="KE44" i="16"/>
  <c r="KD44" i="16"/>
  <c r="KC44" i="16"/>
  <c r="KB44" i="16"/>
  <c r="JZ44" i="16"/>
  <c r="JY44" i="16"/>
  <c r="JX44" i="16"/>
  <c r="JW44" i="16"/>
  <c r="JV44" i="16"/>
  <c r="JU44" i="16"/>
  <c r="JS44" i="16"/>
  <c r="JR44" i="16"/>
  <c r="JQ44" i="16"/>
  <c r="JP44" i="16"/>
  <c r="JO44" i="16"/>
  <c r="JN44" i="16"/>
  <c r="JL44" i="16"/>
  <c r="JK44" i="16"/>
  <c r="JJ44" i="16"/>
  <c r="JI44" i="16"/>
  <c r="JH44" i="16"/>
  <c r="JG44" i="16"/>
  <c r="JF44" i="16"/>
  <c r="JE44" i="16"/>
  <c r="JD44" i="16"/>
  <c r="JC44" i="16"/>
  <c r="JA44" i="16"/>
  <c r="IZ44" i="16"/>
  <c r="IY44" i="16"/>
  <c r="IW44" i="16"/>
  <c r="IV44" i="16"/>
  <c r="IU44" i="16"/>
  <c r="IT44" i="16"/>
  <c r="IS44" i="16"/>
  <c r="IQ44" i="16"/>
  <c r="IP44" i="16"/>
  <c r="IO44" i="16"/>
  <c r="IN44" i="16"/>
  <c r="IM44" i="16"/>
  <c r="IK44" i="16"/>
  <c r="IJ44" i="16"/>
  <c r="II44" i="16"/>
  <c r="IH44" i="16"/>
  <c r="IG44" i="16"/>
  <c r="IE44" i="16"/>
  <c r="ID44" i="16"/>
  <c r="IC44" i="16"/>
  <c r="IB44" i="16"/>
  <c r="IA44" i="16"/>
  <c r="HY44" i="16"/>
  <c r="HX44" i="16"/>
  <c r="HW44" i="16"/>
  <c r="HV44" i="16"/>
  <c r="HU44" i="16"/>
  <c r="HS44" i="16"/>
  <c r="HR44" i="16"/>
  <c r="HQ44" i="16"/>
  <c r="HP44" i="16"/>
  <c r="HO44" i="16"/>
  <c r="HM44" i="16"/>
  <c r="HL44" i="16"/>
  <c r="HK44" i="16"/>
  <c r="HJ44" i="16"/>
  <c r="HI44" i="16"/>
  <c r="HG44" i="16"/>
  <c r="HF44" i="16"/>
  <c r="HE44" i="16"/>
  <c r="HD44" i="16"/>
  <c r="HD45" i="13" s="1"/>
  <c r="HC44" i="16"/>
  <c r="HA44" i="16"/>
  <c r="GZ44" i="16"/>
  <c r="GY44" i="16"/>
  <c r="GX44" i="16"/>
  <c r="GW44" i="16"/>
  <c r="GU44" i="16"/>
  <c r="GT44" i="16"/>
  <c r="GS44" i="16"/>
  <c r="GR44" i="16"/>
  <c r="GQ44" i="16"/>
  <c r="GO44" i="16"/>
  <c r="GN44" i="16"/>
  <c r="GM44" i="16"/>
  <c r="GL44" i="16"/>
  <c r="GK44" i="16"/>
  <c r="GI44" i="16"/>
  <c r="GH44" i="16"/>
  <c r="GG44" i="16"/>
  <c r="GF44" i="16"/>
  <c r="GE44" i="16"/>
  <c r="NG45" i="13" s="1"/>
  <c r="GA44" i="16"/>
  <c r="FZ44" i="16"/>
  <c r="FY44" i="16"/>
  <c r="FX44" i="16"/>
  <c r="FW44" i="16"/>
  <c r="FV44" i="16"/>
  <c r="FS44" i="16"/>
  <c r="FR44" i="16"/>
  <c r="FQ44" i="16"/>
  <c r="FP44" i="16"/>
  <c r="FO44" i="16"/>
  <c r="FN44" i="16"/>
  <c r="FK44" i="16"/>
  <c r="FJ44" i="16"/>
  <c r="FI44" i="16"/>
  <c r="FH44" i="16"/>
  <c r="FG44" i="16"/>
  <c r="FF44" i="16"/>
  <c r="FC44" i="16"/>
  <c r="FB44" i="16"/>
  <c r="FA44" i="16"/>
  <c r="EZ44" i="16"/>
  <c r="EY44" i="16"/>
  <c r="EX44" i="16"/>
  <c r="EU44" i="16"/>
  <c r="ET44" i="16"/>
  <c r="ES44" i="16"/>
  <c r="ER44" i="16"/>
  <c r="EQ44" i="16"/>
  <c r="EP44" i="16"/>
  <c r="EM44" i="16"/>
  <c r="EL44" i="16"/>
  <c r="EK44" i="16"/>
  <c r="EJ44" i="16"/>
  <c r="EI44" i="16"/>
  <c r="EH44" i="16"/>
  <c r="EE44" i="16"/>
  <c r="ED44" i="16"/>
  <c r="EC44" i="16"/>
  <c r="EB44" i="16"/>
  <c r="EA44" i="16"/>
  <c r="DZ44" i="16"/>
  <c r="DW44" i="16"/>
  <c r="DV44" i="16"/>
  <c r="DU44" i="16"/>
  <c r="DT44" i="16"/>
  <c r="DS44" i="16"/>
  <c r="DR44" i="16"/>
  <c r="DO44" i="16"/>
  <c r="DN44" i="16"/>
  <c r="DM44" i="16"/>
  <c r="DL44" i="16"/>
  <c r="DK44" i="16"/>
  <c r="DJ44" i="16"/>
  <c r="DG44" i="16"/>
  <c r="DF44" i="16"/>
  <c r="DE44" i="16"/>
  <c r="DD44" i="16"/>
  <c r="DC44" i="16"/>
  <c r="DB44" i="16"/>
  <c r="CY44" i="16"/>
  <c r="CX44" i="16"/>
  <c r="CW44" i="16"/>
  <c r="CV44" i="16"/>
  <c r="CU44" i="16"/>
  <c r="CT44" i="16"/>
  <c r="CQ44" i="16"/>
  <c r="CP44" i="16"/>
  <c r="CO44" i="16"/>
  <c r="CN44" i="16"/>
  <c r="CM44" i="16"/>
  <c r="CL44" i="16"/>
  <c r="CI44" i="16"/>
  <c r="CH44" i="16"/>
  <c r="CG44" i="16"/>
  <c r="CF44" i="16"/>
  <c r="CE44" i="16"/>
  <c r="CD44" i="16"/>
  <c r="CA44" i="16"/>
  <c r="BZ44" i="16"/>
  <c r="BY44" i="16"/>
  <c r="BX44" i="16"/>
  <c r="BW44" i="16"/>
  <c r="BV44" i="16"/>
  <c r="BS44" i="16"/>
  <c r="BR44" i="16"/>
  <c r="BQ44" i="16"/>
  <c r="BP44" i="16"/>
  <c r="BO44" i="16"/>
  <c r="BN44" i="16"/>
  <c r="BK44" i="16"/>
  <c r="BJ44" i="16"/>
  <c r="BI44" i="16"/>
  <c r="BH44" i="16"/>
  <c r="BG44" i="16"/>
  <c r="BF44" i="16"/>
  <c r="BF45" i="13" s="1"/>
  <c r="BC44" i="16"/>
  <c r="BB44" i="16"/>
  <c r="BA44" i="16"/>
  <c r="AZ44" i="16"/>
  <c r="AY44" i="16"/>
  <c r="AX44" i="16"/>
  <c r="AU44" i="16"/>
  <c r="AT44" i="16"/>
  <c r="AS44" i="16"/>
  <c r="AR44" i="16"/>
  <c r="AQ44" i="16"/>
  <c r="AP44" i="16"/>
  <c r="AM44" i="16"/>
  <c r="AL44" i="16"/>
  <c r="AK44" i="16"/>
  <c r="AJ44" i="16"/>
  <c r="AI44" i="16"/>
  <c r="AH44" i="16"/>
  <c r="AD44" i="16"/>
  <c r="AC44" i="16"/>
  <c r="AB44" i="16"/>
  <c r="AA44" i="16"/>
  <c r="Z44" i="16"/>
  <c r="AF44" i="16" s="1"/>
  <c r="V44" i="16"/>
  <c r="U44" i="16"/>
  <c r="T44" i="16"/>
  <c r="S44" i="16"/>
  <c r="R44" i="16"/>
  <c r="O44" i="16"/>
  <c r="N44" i="16"/>
  <c r="N45" i="13" s="1"/>
  <c r="M45" i="13"/>
  <c r="L44" i="16"/>
  <c r="L45" i="13" s="1"/>
  <c r="K44" i="16"/>
  <c r="K45" i="13" s="1"/>
  <c r="J44" i="16"/>
  <c r="J45" i="13" s="1"/>
  <c r="NC43" i="16"/>
  <c r="NB43" i="16"/>
  <c r="NA43" i="16"/>
  <c r="MZ43" i="16"/>
  <c r="NA44" i="13" s="1"/>
  <c r="MX43" i="16"/>
  <c r="MW43" i="16"/>
  <c r="MV43" i="16"/>
  <c r="MU43" i="16"/>
  <c r="MS43" i="16"/>
  <c r="MR43" i="16"/>
  <c r="MQ43" i="16"/>
  <c r="MP43" i="16"/>
  <c r="MN43" i="16"/>
  <c r="MO44" i="13" s="1"/>
  <c r="ML43" i="16"/>
  <c r="MK43" i="16"/>
  <c r="MJ43" i="16"/>
  <c r="MI43" i="16"/>
  <c r="MH43" i="16"/>
  <c r="MG43" i="16"/>
  <c r="MF43" i="16"/>
  <c r="MG44" i="13" s="1"/>
  <c r="MD43" i="16"/>
  <c r="MC43" i="16"/>
  <c r="MB43" i="16"/>
  <c r="MA43" i="16"/>
  <c r="LZ43" i="16"/>
  <c r="LY43" i="16"/>
  <c r="LW43" i="16"/>
  <c r="LV43" i="16"/>
  <c r="LU43" i="16"/>
  <c r="LT43" i="16"/>
  <c r="LS43" i="16"/>
  <c r="LR43" i="16"/>
  <c r="LP43" i="16"/>
  <c r="LO43" i="16"/>
  <c r="LN43" i="16"/>
  <c r="LM43" i="16"/>
  <c r="LL43" i="16"/>
  <c r="LK43" i="16"/>
  <c r="LI43" i="16"/>
  <c r="LH43" i="16"/>
  <c r="LG43" i="16"/>
  <c r="LF43" i="16"/>
  <c r="LE43" i="16"/>
  <c r="LD43" i="16"/>
  <c r="LB43" i="16"/>
  <c r="LA43" i="16"/>
  <c r="KY43" i="16"/>
  <c r="KX43" i="16"/>
  <c r="KW43" i="16"/>
  <c r="KV43" i="16"/>
  <c r="KU43" i="16"/>
  <c r="KT43" i="16"/>
  <c r="KS43" i="16"/>
  <c r="KQ43" i="16"/>
  <c r="KP43" i="16"/>
  <c r="KO43" i="16"/>
  <c r="KN43" i="16"/>
  <c r="KM43" i="16"/>
  <c r="KK43" i="16"/>
  <c r="KJ43" i="16"/>
  <c r="KI43" i="16"/>
  <c r="KH43" i="16"/>
  <c r="KG43" i="16"/>
  <c r="KH44" i="13" s="1"/>
  <c r="KE43" i="16"/>
  <c r="KD43" i="16"/>
  <c r="KC43" i="16"/>
  <c r="KB43" i="16"/>
  <c r="JZ43" i="16"/>
  <c r="JY43" i="16"/>
  <c r="JX43" i="16"/>
  <c r="JW43" i="16"/>
  <c r="JV43" i="16"/>
  <c r="JU43" i="16"/>
  <c r="JS43" i="16"/>
  <c r="JR43" i="16"/>
  <c r="JQ43" i="16"/>
  <c r="JP43" i="16"/>
  <c r="JO43" i="16"/>
  <c r="JN43" i="16"/>
  <c r="JL43" i="16"/>
  <c r="JK43" i="16"/>
  <c r="JJ43" i="16"/>
  <c r="JI43" i="16"/>
  <c r="JH43" i="16"/>
  <c r="JG43" i="16"/>
  <c r="JF43" i="16"/>
  <c r="JE43" i="16"/>
  <c r="JD43" i="16"/>
  <c r="JC43" i="16"/>
  <c r="JA43" i="16"/>
  <c r="IZ43" i="16"/>
  <c r="IY43" i="16"/>
  <c r="IW43" i="16"/>
  <c r="IV43" i="16"/>
  <c r="IU43" i="16"/>
  <c r="IT43" i="16"/>
  <c r="IS43" i="16"/>
  <c r="IQ43" i="16"/>
  <c r="IP43" i="16"/>
  <c r="IO43" i="16"/>
  <c r="IN43" i="16"/>
  <c r="IM43" i="16"/>
  <c r="IK43" i="16"/>
  <c r="IJ43" i="16"/>
  <c r="II43" i="16"/>
  <c r="IH43" i="16"/>
  <c r="IG43" i="16"/>
  <c r="IE43" i="16"/>
  <c r="ID43" i="16"/>
  <c r="IC43" i="16"/>
  <c r="IB43" i="16"/>
  <c r="IA43" i="16"/>
  <c r="HY43" i="16"/>
  <c r="HX43" i="16"/>
  <c r="HW43" i="16"/>
  <c r="HV43" i="16"/>
  <c r="HU43" i="16"/>
  <c r="HS43" i="16"/>
  <c r="HR43" i="16"/>
  <c r="HQ43" i="16"/>
  <c r="HP43" i="16"/>
  <c r="HO43" i="16"/>
  <c r="HM43" i="16"/>
  <c r="HL43" i="16"/>
  <c r="HK43" i="16"/>
  <c r="HJ43" i="16"/>
  <c r="HI43" i="16"/>
  <c r="HG43" i="16"/>
  <c r="HF43" i="16"/>
  <c r="HF44" i="13" s="1"/>
  <c r="HE43" i="16"/>
  <c r="HE44" i="13" s="1"/>
  <c r="HD43" i="16"/>
  <c r="HC43" i="16"/>
  <c r="HA43" i="16"/>
  <c r="GZ43" i="16"/>
  <c r="GY43" i="16"/>
  <c r="GX43" i="16"/>
  <c r="GW43" i="16"/>
  <c r="GU43" i="16"/>
  <c r="GT43" i="16"/>
  <c r="GS43" i="16"/>
  <c r="GR43" i="16"/>
  <c r="GQ43" i="16"/>
  <c r="GO43" i="16"/>
  <c r="GN43" i="16"/>
  <c r="GM43" i="16"/>
  <c r="GL43" i="16"/>
  <c r="GK43" i="16"/>
  <c r="GI43" i="16"/>
  <c r="GH43" i="16"/>
  <c r="GG43" i="16"/>
  <c r="GF43" i="16"/>
  <c r="GE43" i="16"/>
  <c r="NG44" i="13" s="1"/>
  <c r="GA43" i="16"/>
  <c r="FZ43" i="16"/>
  <c r="FY43" i="16"/>
  <c r="FX43" i="16"/>
  <c r="FW43" i="16"/>
  <c r="FV43" i="16"/>
  <c r="FS43" i="16"/>
  <c r="FR43" i="16"/>
  <c r="FQ43" i="16"/>
  <c r="FP43" i="16"/>
  <c r="FO43" i="16"/>
  <c r="FN43" i="16"/>
  <c r="FK43" i="16"/>
  <c r="FJ43" i="16"/>
  <c r="FI43" i="16"/>
  <c r="FH43" i="16"/>
  <c r="FG43" i="16"/>
  <c r="FF43" i="16"/>
  <c r="FC43" i="16"/>
  <c r="FB43" i="16"/>
  <c r="FA43" i="16"/>
  <c r="EZ43" i="16"/>
  <c r="EY43" i="16"/>
  <c r="EX43" i="16"/>
  <c r="EU43" i="16"/>
  <c r="ET43" i="16"/>
  <c r="ES43" i="16"/>
  <c r="ER43" i="16"/>
  <c r="EQ43" i="16"/>
  <c r="EP43" i="16"/>
  <c r="EM43" i="16"/>
  <c r="EL43" i="16"/>
  <c r="EK43" i="16"/>
  <c r="EJ43" i="16"/>
  <c r="EI43" i="16"/>
  <c r="EH43" i="16"/>
  <c r="EE43" i="16"/>
  <c r="ED43" i="16"/>
  <c r="EC43" i="16"/>
  <c r="EB43" i="16"/>
  <c r="EA43" i="16"/>
  <c r="DZ43" i="16"/>
  <c r="DW43" i="16"/>
  <c r="DV43" i="16"/>
  <c r="DU43" i="16"/>
  <c r="DT43" i="16"/>
  <c r="DS43" i="16"/>
  <c r="DR43" i="16"/>
  <c r="DO43" i="16"/>
  <c r="DN43" i="16"/>
  <c r="DM43" i="16"/>
  <c r="DL43" i="16"/>
  <c r="DK43" i="16"/>
  <c r="DJ43" i="16"/>
  <c r="DG43" i="16"/>
  <c r="DF43" i="16"/>
  <c r="DE43" i="16"/>
  <c r="DD43" i="16"/>
  <c r="DC43" i="16"/>
  <c r="DB43" i="16"/>
  <c r="CY43" i="16"/>
  <c r="CX43" i="16"/>
  <c r="CW43" i="16"/>
  <c r="CV43" i="16"/>
  <c r="CU43" i="16"/>
  <c r="CT43" i="16"/>
  <c r="CQ43" i="16"/>
  <c r="CP43" i="16"/>
  <c r="CO43" i="16"/>
  <c r="CN43" i="16"/>
  <c r="CM43" i="16"/>
  <c r="CL43" i="16"/>
  <c r="CI43" i="16"/>
  <c r="CH43" i="16"/>
  <c r="CG43" i="16"/>
  <c r="CF43" i="16"/>
  <c r="CE43" i="16"/>
  <c r="CD43" i="16"/>
  <c r="CA43" i="16"/>
  <c r="BZ43" i="16"/>
  <c r="BY43" i="16"/>
  <c r="BX43" i="16"/>
  <c r="BW43" i="16"/>
  <c r="BV43" i="16"/>
  <c r="BS43" i="16"/>
  <c r="BR43" i="16"/>
  <c r="BP43" i="16"/>
  <c r="BO43" i="16"/>
  <c r="BN43" i="16"/>
  <c r="BK43" i="16"/>
  <c r="BK44" i="13" s="1"/>
  <c r="BJ43" i="16"/>
  <c r="BJ44" i="13" s="1"/>
  <c r="BI43" i="16"/>
  <c r="BI44" i="13" s="1"/>
  <c r="BH43" i="16"/>
  <c r="BH44" i="13" s="1"/>
  <c r="BG43" i="16"/>
  <c r="BG44" i="13" s="1"/>
  <c r="BF43" i="16"/>
  <c r="BF44" i="13" s="1"/>
  <c r="BC43" i="16"/>
  <c r="BB43" i="16"/>
  <c r="BA43" i="16"/>
  <c r="AZ43" i="16"/>
  <c r="AY43" i="16"/>
  <c r="AX43" i="16"/>
  <c r="AU43" i="16"/>
  <c r="AT43" i="16"/>
  <c r="AS43" i="16"/>
  <c r="AR43" i="16"/>
  <c r="AQ43" i="16"/>
  <c r="AP43" i="16"/>
  <c r="AM43" i="16"/>
  <c r="AL43" i="16"/>
  <c r="AK43" i="16"/>
  <c r="AJ43" i="16"/>
  <c r="AI43" i="16"/>
  <c r="AH43" i="16"/>
  <c r="AE43" i="16"/>
  <c r="AD43" i="16"/>
  <c r="AC43" i="16"/>
  <c r="AB43" i="16"/>
  <c r="AA43" i="16"/>
  <c r="Z43" i="16"/>
  <c r="W43" i="16"/>
  <c r="V43" i="16"/>
  <c r="U43" i="16"/>
  <c r="T43" i="16"/>
  <c r="S43" i="16"/>
  <c r="R43" i="16"/>
  <c r="O43" i="16"/>
  <c r="N43" i="16"/>
  <c r="N44" i="13" s="1"/>
  <c r="M43" i="16"/>
  <c r="M44" i="13" s="1"/>
  <c r="L43" i="16"/>
  <c r="L44" i="13" s="1"/>
  <c r="K43" i="16"/>
  <c r="K44" i="13" s="1"/>
  <c r="J43" i="16"/>
  <c r="J44" i="13" s="1"/>
  <c r="NC42" i="16"/>
  <c r="NB42" i="16"/>
  <c r="NA42" i="16"/>
  <c r="MZ42" i="16"/>
  <c r="NA43" i="13" s="1"/>
  <c r="MX42" i="16"/>
  <c r="MW42" i="16"/>
  <c r="MV42" i="16"/>
  <c r="MU42" i="16"/>
  <c r="MS42" i="16"/>
  <c r="MR42" i="16"/>
  <c r="MQ42" i="16"/>
  <c r="MP42" i="16"/>
  <c r="MN42" i="16"/>
  <c r="MO43" i="13" s="1"/>
  <c r="ML42" i="16"/>
  <c r="MK42" i="16"/>
  <c r="MJ42" i="16"/>
  <c r="MI42" i="16"/>
  <c r="MH42" i="16"/>
  <c r="MG42" i="16"/>
  <c r="MF42" i="16"/>
  <c r="MG43" i="13" s="1"/>
  <c r="MD42" i="16"/>
  <c r="MC42" i="16"/>
  <c r="MB42" i="16"/>
  <c r="MA42" i="16"/>
  <c r="LZ42" i="16"/>
  <c r="LY42" i="16"/>
  <c r="LW42" i="16"/>
  <c r="LV42" i="16"/>
  <c r="LU42" i="16"/>
  <c r="LT42" i="16"/>
  <c r="LS42" i="16"/>
  <c r="LR42" i="16"/>
  <c r="LP42" i="16"/>
  <c r="LO42" i="16"/>
  <c r="LN42" i="16"/>
  <c r="LM42" i="16"/>
  <c r="LL42" i="16"/>
  <c r="LK42" i="16"/>
  <c r="LI42" i="16"/>
  <c r="LH42" i="16"/>
  <c r="LG42" i="16"/>
  <c r="LF42" i="16"/>
  <c r="LE42" i="16"/>
  <c r="LD42" i="16"/>
  <c r="LB42" i="16"/>
  <c r="LA42" i="16"/>
  <c r="KY42" i="16"/>
  <c r="KX42" i="16"/>
  <c r="KW42" i="16"/>
  <c r="KV42" i="16"/>
  <c r="KU42" i="16"/>
  <c r="KT42" i="16"/>
  <c r="KS42" i="16"/>
  <c r="KQ42" i="16"/>
  <c r="KP42" i="16"/>
  <c r="KO42" i="16"/>
  <c r="KN42" i="16"/>
  <c r="KM42" i="16"/>
  <c r="KK42" i="16"/>
  <c r="KJ42" i="16"/>
  <c r="KI42" i="16"/>
  <c r="KH42" i="16"/>
  <c r="KG42" i="16"/>
  <c r="KH43" i="13" s="1"/>
  <c r="KE42" i="16"/>
  <c r="KD42" i="16"/>
  <c r="KC42" i="16"/>
  <c r="KB42" i="16"/>
  <c r="JZ42" i="16"/>
  <c r="JY42" i="16"/>
  <c r="JX42" i="16"/>
  <c r="JW42" i="16"/>
  <c r="JV42" i="16"/>
  <c r="JU42" i="16"/>
  <c r="JS42" i="16"/>
  <c r="JR42" i="16"/>
  <c r="JQ42" i="16"/>
  <c r="JP42" i="16"/>
  <c r="JO42" i="16"/>
  <c r="JN42" i="16"/>
  <c r="JL42" i="16"/>
  <c r="JK42" i="16"/>
  <c r="JJ42" i="16"/>
  <c r="JI42" i="16"/>
  <c r="JH42" i="16"/>
  <c r="JG42" i="16"/>
  <c r="JF42" i="16"/>
  <c r="JE42" i="16"/>
  <c r="JD42" i="16"/>
  <c r="JC42" i="16"/>
  <c r="JA42" i="16"/>
  <c r="IZ42" i="16"/>
  <c r="IY42" i="16"/>
  <c r="IW42" i="16"/>
  <c r="IV42" i="16"/>
  <c r="IU42" i="16"/>
  <c r="IT42" i="16"/>
  <c r="IS42" i="16"/>
  <c r="IQ42" i="16"/>
  <c r="IP42" i="16"/>
  <c r="IO42" i="16"/>
  <c r="IN42" i="16"/>
  <c r="IM42" i="16"/>
  <c r="IK42" i="16"/>
  <c r="IJ42" i="16"/>
  <c r="II42" i="16"/>
  <c r="IH42" i="16"/>
  <c r="IG42" i="16"/>
  <c r="IE42" i="16"/>
  <c r="ID42" i="16"/>
  <c r="IC42" i="16"/>
  <c r="IB42" i="16"/>
  <c r="IA42" i="16"/>
  <c r="HY42" i="16"/>
  <c r="HX42" i="16"/>
  <c r="HW42" i="16"/>
  <c r="HV42" i="16"/>
  <c r="HU42" i="16"/>
  <c r="HS42" i="16"/>
  <c r="HR42" i="16"/>
  <c r="HQ42" i="16"/>
  <c r="HP42" i="16"/>
  <c r="HO42" i="16"/>
  <c r="HM42" i="16"/>
  <c r="HL42" i="16"/>
  <c r="HK42" i="16"/>
  <c r="HJ42" i="16"/>
  <c r="HI42" i="16"/>
  <c r="HG42" i="16"/>
  <c r="HF42" i="16"/>
  <c r="HE42" i="16"/>
  <c r="HD42" i="16"/>
  <c r="HC42" i="16"/>
  <c r="HA42" i="16"/>
  <c r="GZ42" i="16"/>
  <c r="GY42" i="16"/>
  <c r="GX42" i="16"/>
  <c r="GW42" i="16"/>
  <c r="GU42" i="16"/>
  <c r="GT42" i="16"/>
  <c r="GS42" i="16"/>
  <c r="GR42" i="16"/>
  <c r="GQ42" i="16"/>
  <c r="GO42" i="16"/>
  <c r="GN42" i="16"/>
  <c r="GM42" i="16"/>
  <c r="GL42" i="16"/>
  <c r="GK42" i="16"/>
  <c r="GI42" i="16"/>
  <c r="GH42" i="16"/>
  <c r="GG42" i="16"/>
  <c r="GF42" i="16"/>
  <c r="GE42" i="16"/>
  <c r="NG43" i="13" s="1"/>
  <c r="GA42" i="16"/>
  <c r="FZ42" i="16"/>
  <c r="FY42" i="16"/>
  <c r="FX42" i="16"/>
  <c r="FW42" i="16"/>
  <c r="FV42" i="16"/>
  <c r="FS42" i="16"/>
  <c r="FR42" i="16"/>
  <c r="FQ42" i="16"/>
  <c r="FP42" i="16"/>
  <c r="FO42" i="16"/>
  <c r="FN42" i="16"/>
  <c r="FK42" i="16"/>
  <c r="FJ42" i="16"/>
  <c r="FI42" i="16"/>
  <c r="FH42" i="16"/>
  <c r="FG42" i="16"/>
  <c r="FF42" i="16"/>
  <c r="FC42" i="16"/>
  <c r="FB42" i="16"/>
  <c r="FA42" i="16"/>
  <c r="EZ42" i="16"/>
  <c r="EY42" i="16"/>
  <c r="EX42" i="16"/>
  <c r="EU42" i="16"/>
  <c r="ET42" i="16"/>
  <c r="ES42" i="16"/>
  <c r="ER42" i="16"/>
  <c r="EQ42" i="16"/>
  <c r="EP42" i="16"/>
  <c r="EM42" i="16"/>
  <c r="EL42" i="16"/>
  <c r="EK42" i="16"/>
  <c r="EJ42" i="16"/>
  <c r="EI42" i="16"/>
  <c r="EH42" i="16"/>
  <c r="EE42" i="16"/>
  <c r="ED42" i="16"/>
  <c r="EC42" i="16"/>
  <c r="EB42" i="16"/>
  <c r="EA42" i="16"/>
  <c r="DZ42" i="16"/>
  <c r="DW42" i="16"/>
  <c r="DV42" i="16"/>
  <c r="DU42" i="16"/>
  <c r="DT42" i="16"/>
  <c r="DS42" i="16"/>
  <c r="DR42" i="16"/>
  <c r="DO42" i="16"/>
  <c r="DN42" i="16"/>
  <c r="DM42" i="16"/>
  <c r="DL42" i="16"/>
  <c r="DK42" i="16"/>
  <c r="DJ42" i="16"/>
  <c r="DG42" i="16"/>
  <c r="DF42" i="16"/>
  <c r="DE42" i="16"/>
  <c r="DD42" i="16"/>
  <c r="DC42" i="16"/>
  <c r="DB42" i="16"/>
  <c r="CY42" i="16"/>
  <c r="CX42" i="16"/>
  <c r="CW42" i="16"/>
  <c r="CV42" i="16"/>
  <c r="CU42" i="16"/>
  <c r="CT42" i="16"/>
  <c r="CQ42" i="16"/>
  <c r="CP42" i="16"/>
  <c r="CO42" i="16"/>
  <c r="CN42" i="16"/>
  <c r="CM42" i="16"/>
  <c r="CL42" i="16"/>
  <c r="CI42" i="16"/>
  <c r="CH42" i="16"/>
  <c r="CG42" i="16"/>
  <c r="CF42" i="16"/>
  <c r="CE42" i="16"/>
  <c r="CD42" i="16"/>
  <c r="CA42" i="16"/>
  <c r="BZ42" i="16"/>
  <c r="BY42" i="16"/>
  <c r="BX42" i="16"/>
  <c r="BW42" i="16"/>
  <c r="BV42" i="16"/>
  <c r="BS42" i="16"/>
  <c r="BR42" i="16"/>
  <c r="BP42" i="16"/>
  <c r="BO42" i="16"/>
  <c r="BN42" i="16"/>
  <c r="BK42" i="16"/>
  <c r="BK43" i="13" s="1"/>
  <c r="BJ42" i="16"/>
  <c r="BJ43" i="13" s="1"/>
  <c r="BI42" i="16"/>
  <c r="BH42" i="16"/>
  <c r="BH43" i="13" s="1"/>
  <c r="BG42" i="16"/>
  <c r="BG43" i="13" s="1"/>
  <c r="BF42" i="16"/>
  <c r="BF43" i="13" s="1"/>
  <c r="BC42" i="16"/>
  <c r="BB42" i="16"/>
  <c r="BA42" i="16"/>
  <c r="AZ42" i="16"/>
  <c r="AY42" i="16"/>
  <c r="AX42" i="16"/>
  <c r="AU42" i="16"/>
  <c r="AT42" i="16"/>
  <c r="AS42" i="16"/>
  <c r="AR42" i="16"/>
  <c r="AQ42" i="16"/>
  <c r="AP42" i="16"/>
  <c r="AM42" i="16"/>
  <c r="AL42" i="16"/>
  <c r="AK42" i="16"/>
  <c r="AJ42" i="16"/>
  <c r="AI42" i="16"/>
  <c r="AH42" i="16"/>
  <c r="AE42" i="16"/>
  <c r="AD42" i="16"/>
  <c r="AC42" i="16"/>
  <c r="AB42" i="16"/>
  <c r="AA42" i="16"/>
  <c r="Z42" i="16"/>
  <c r="W42" i="16"/>
  <c r="V42" i="16"/>
  <c r="U42" i="16"/>
  <c r="T42" i="16"/>
  <c r="S42" i="16"/>
  <c r="R42" i="16"/>
  <c r="O42" i="16"/>
  <c r="O43" i="13" s="1"/>
  <c r="N42" i="16"/>
  <c r="N43" i="13" s="1"/>
  <c r="M42" i="16"/>
  <c r="M43" i="13" s="1"/>
  <c r="L42" i="16"/>
  <c r="L43" i="13" s="1"/>
  <c r="K42" i="16"/>
  <c r="K43" i="13" s="1"/>
  <c r="J42" i="16"/>
  <c r="J43" i="13" s="1"/>
  <c r="NC41" i="16"/>
  <c r="NB41" i="16"/>
  <c r="NA41" i="16"/>
  <c r="MZ41" i="16"/>
  <c r="NA42" i="13" s="1"/>
  <c r="MX41" i="16"/>
  <c r="MW41" i="16"/>
  <c r="MV41" i="16"/>
  <c r="MU41" i="16"/>
  <c r="MS41" i="16"/>
  <c r="MR41" i="16"/>
  <c r="MQ41" i="16"/>
  <c r="MP41" i="16"/>
  <c r="MN41" i="16"/>
  <c r="MO42" i="13" s="1"/>
  <c r="ML41" i="16"/>
  <c r="MK41" i="16"/>
  <c r="MJ41" i="16"/>
  <c r="MI41" i="16"/>
  <c r="MH41" i="16"/>
  <c r="MG41" i="16"/>
  <c r="MF41" i="16"/>
  <c r="MG42" i="13" s="1"/>
  <c r="MD41" i="16"/>
  <c r="MC41" i="16"/>
  <c r="MB41" i="16"/>
  <c r="MA41" i="16"/>
  <c r="LZ41" i="16"/>
  <c r="LY41" i="16"/>
  <c r="LW41" i="16"/>
  <c r="LV41" i="16"/>
  <c r="LU41" i="16"/>
  <c r="LT41" i="16"/>
  <c r="LS41" i="16"/>
  <c r="LR41" i="16"/>
  <c r="LP41" i="16"/>
  <c r="LO41" i="16"/>
  <c r="LN41" i="16"/>
  <c r="LM41" i="16"/>
  <c r="LL41" i="16"/>
  <c r="LK41" i="16"/>
  <c r="LI41" i="16"/>
  <c r="LH41" i="16"/>
  <c r="LG41" i="16"/>
  <c r="LF41" i="16"/>
  <c r="LE41" i="16"/>
  <c r="LD41" i="16"/>
  <c r="LB41" i="16"/>
  <c r="LA41" i="16"/>
  <c r="KY41" i="16"/>
  <c r="KX41" i="16"/>
  <c r="KW41" i="16"/>
  <c r="KV41" i="16"/>
  <c r="KU41" i="16"/>
  <c r="KT41" i="16"/>
  <c r="KS41" i="16"/>
  <c r="KQ41" i="16"/>
  <c r="KP41" i="16"/>
  <c r="KO41" i="16"/>
  <c r="KN41" i="16"/>
  <c r="KM41" i="16"/>
  <c r="KK41" i="16"/>
  <c r="KJ41" i="16"/>
  <c r="KI41" i="16"/>
  <c r="KH41" i="16"/>
  <c r="KG41" i="16"/>
  <c r="KH42" i="13" s="1"/>
  <c r="KE41" i="16"/>
  <c r="KD41" i="16"/>
  <c r="KC41" i="16"/>
  <c r="KB41" i="16"/>
  <c r="JZ41" i="16"/>
  <c r="JY41" i="16"/>
  <c r="JX41" i="16"/>
  <c r="JW41" i="16"/>
  <c r="JV41" i="16"/>
  <c r="JU41" i="16"/>
  <c r="JS41" i="16"/>
  <c r="JR41" i="16"/>
  <c r="JQ41" i="16"/>
  <c r="JP41" i="16"/>
  <c r="JO41" i="16"/>
  <c r="JN41" i="16"/>
  <c r="JL41" i="16"/>
  <c r="JK41" i="16"/>
  <c r="JJ41" i="16"/>
  <c r="JI41" i="16"/>
  <c r="JH41" i="16"/>
  <c r="JG41" i="16"/>
  <c r="JF41" i="16"/>
  <c r="JE41" i="16"/>
  <c r="JD41" i="16"/>
  <c r="JC41" i="16"/>
  <c r="JA41" i="16"/>
  <c r="IZ41" i="16"/>
  <c r="IY41" i="16"/>
  <c r="IW41" i="16"/>
  <c r="IV41" i="16"/>
  <c r="IU41" i="16"/>
  <c r="IT41" i="16"/>
  <c r="IS41" i="16"/>
  <c r="IQ41" i="16"/>
  <c r="IP41" i="16"/>
  <c r="IO41" i="16"/>
  <c r="IN41" i="16"/>
  <c r="IM41" i="16"/>
  <c r="IK41" i="16"/>
  <c r="IJ41" i="16"/>
  <c r="II41" i="16"/>
  <c r="IH41" i="16"/>
  <c r="IG41" i="16"/>
  <c r="IE41" i="16"/>
  <c r="ID41" i="16"/>
  <c r="IC41" i="16"/>
  <c r="IB41" i="16"/>
  <c r="IA41" i="16"/>
  <c r="HY41" i="16"/>
  <c r="HX41" i="16"/>
  <c r="HW41" i="16"/>
  <c r="HV41" i="16"/>
  <c r="HU41" i="16"/>
  <c r="HS41" i="16"/>
  <c r="HR41" i="16"/>
  <c r="HQ41" i="16"/>
  <c r="HP41" i="16"/>
  <c r="HO41" i="16"/>
  <c r="HM41" i="16"/>
  <c r="HL41" i="16"/>
  <c r="HK41" i="16"/>
  <c r="HJ41" i="16"/>
  <c r="HI41" i="16"/>
  <c r="HG41" i="16"/>
  <c r="HF41" i="16"/>
  <c r="HE41" i="16"/>
  <c r="HE42" i="13" s="1"/>
  <c r="HD41" i="16"/>
  <c r="HD42" i="13" s="1"/>
  <c r="HC41" i="16"/>
  <c r="HA41" i="16"/>
  <c r="GZ41" i="16"/>
  <c r="GY41" i="16"/>
  <c r="GX41" i="16"/>
  <c r="GW41" i="16"/>
  <c r="GU41" i="16"/>
  <c r="GT41" i="16"/>
  <c r="GS41" i="16"/>
  <c r="GR41" i="16"/>
  <c r="GQ41" i="16"/>
  <c r="GO41" i="16"/>
  <c r="GN41" i="16"/>
  <c r="GM41" i="16"/>
  <c r="GL41" i="16"/>
  <c r="GK41" i="16"/>
  <c r="GI41" i="16"/>
  <c r="GH41" i="16"/>
  <c r="GG41" i="16"/>
  <c r="GF41" i="16"/>
  <c r="GE41" i="16"/>
  <c r="GA41" i="16"/>
  <c r="FZ41" i="16"/>
  <c r="FY41" i="16"/>
  <c r="FX41" i="16"/>
  <c r="FW41" i="16"/>
  <c r="FV41" i="16"/>
  <c r="FS41" i="16"/>
  <c r="FR41" i="16"/>
  <c r="FQ41" i="16"/>
  <c r="FP41" i="16"/>
  <c r="FO41" i="16"/>
  <c r="FN41" i="16"/>
  <c r="FK41" i="16"/>
  <c r="FJ41" i="16"/>
  <c r="FI41" i="16"/>
  <c r="FH41" i="16"/>
  <c r="FG41" i="16"/>
  <c r="FF41" i="16"/>
  <c r="FC41" i="16"/>
  <c r="FB41" i="16"/>
  <c r="FA41" i="16"/>
  <c r="EZ41" i="16"/>
  <c r="EY41" i="16"/>
  <c r="EX41" i="16"/>
  <c r="EU41" i="16"/>
  <c r="ET41" i="16"/>
  <c r="ES41" i="16"/>
  <c r="ER41" i="16"/>
  <c r="EQ41" i="16"/>
  <c r="EP41" i="16"/>
  <c r="EM41" i="16"/>
  <c r="EL41" i="16"/>
  <c r="EK41" i="16"/>
  <c r="EJ41" i="16"/>
  <c r="EI41" i="16"/>
  <c r="EH41" i="16"/>
  <c r="EE41" i="16"/>
  <c r="ED41" i="16"/>
  <c r="EC41" i="16"/>
  <c r="EB41" i="16"/>
  <c r="EA41" i="16"/>
  <c r="DZ41" i="16"/>
  <c r="DW41" i="16"/>
  <c r="DV41" i="16"/>
  <c r="DU41" i="16"/>
  <c r="DT41" i="16"/>
  <c r="DS41" i="16"/>
  <c r="DR41" i="16"/>
  <c r="DO41" i="16"/>
  <c r="DN41" i="16"/>
  <c r="DM41" i="16"/>
  <c r="DL41" i="16"/>
  <c r="DK41" i="16"/>
  <c r="DJ41" i="16"/>
  <c r="DG41" i="16"/>
  <c r="DF41" i="16"/>
  <c r="DE41" i="16"/>
  <c r="DD41" i="16"/>
  <c r="DC41" i="16"/>
  <c r="DB41" i="16"/>
  <c r="CY41" i="16"/>
  <c r="CX41" i="16"/>
  <c r="CW41" i="16"/>
  <c r="CV41" i="16"/>
  <c r="CU41" i="16"/>
  <c r="CT41" i="16"/>
  <c r="CQ41" i="16"/>
  <c r="CP41" i="16"/>
  <c r="CO41" i="16"/>
  <c r="CN41" i="16"/>
  <c r="CM41" i="16"/>
  <c r="CL41" i="16"/>
  <c r="CI41" i="16"/>
  <c r="CH41" i="16"/>
  <c r="CG41" i="16"/>
  <c r="CF41" i="16"/>
  <c r="CE41" i="16"/>
  <c r="CD41" i="16"/>
  <c r="CA41" i="16"/>
  <c r="BZ41" i="16"/>
  <c r="BY41" i="16"/>
  <c r="BX41" i="16"/>
  <c r="BW41" i="16"/>
  <c r="BV41" i="16"/>
  <c r="BS41" i="16"/>
  <c r="BR41" i="16"/>
  <c r="BQ41" i="16"/>
  <c r="BP41" i="16"/>
  <c r="BO41" i="16"/>
  <c r="BN41" i="16"/>
  <c r="BK41" i="16"/>
  <c r="BK42" i="13" s="1"/>
  <c r="BJ41" i="16"/>
  <c r="BJ42" i="13" s="1"/>
  <c r="BI41" i="16"/>
  <c r="BI42" i="13" s="1"/>
  <c r="BH41" i="16"/>
  <c r="BH42" i="13" s="1"/>
  <c r="BG41" i="16"/>
  <c r="BG42" i="13" s="1"/>
  <c r="BF41" i="16"/>
  <c r="BF42" i="13" s="1"/>
  <c r="BC41" i="16"/>
  <c r="BB41" i="16"/>
  <c r="BA41" i="16"/>
  <c r="AZ41" i="16"/>
  <c r="AY41" i="16"/>
  <c r="AX41" i="16"/>
  <c r="AU41" i="16"/>
  <c r="AT41" i="16"/>
  <c r="AS41" i="16"/>
  <c r="AR41" i="16"/>
  <c r="AQ41" i="16"/>
  <c r="AP41" i="16"/>
  <c r="AM41" i="16"/>
  <c r="AL41" i="16"/>
  <c r="AK41" i="16"/>
  <c r="AJ41" i="16"/>
  <c r="AI41" i="16"/>
  <c r="AH41" i="16"/>
  <c r="AE41" i="16"/>
  <c r="AD41" i="16"/>
  <c r="AC41" i="16"/>
  <c r="AB41" i="16"/>
  <c r="AA41" i="16"/>
  <c r="Z41" i="16"/>
  <c r="W41" i="16"/>
  <c r="V41" i="16"/>
  <c r="V42" i="13" s="1"/>
  <c r="U41" i="16"/>
  <c r="T41" i="16"/>
  <c r="S41" i="16"/>
  <c r="R41" i="16"/>
  <c r="O41" i="16"/>
  <c r="O42" i="13" s="1"/>
  <c r="N42" i="13"/>
  <c r="M41" i="16"/>
  <c r="M42" i="13" s="1"/>
  <c r="L41" i="16"/>
  <c r="L42" i="13" s="1"/>
  <c r="K41" i="16"/>
  <c r="K42" i="13" s="1"/>
  <c r="J41" i="16"/>
  <c r="J42" i="13" s="1"/>
  <c r="NC40" i="16"/>
  <c r="NB40" i="16"/>
  <c r="NA40" i="16"/>
  <c r="MZ40" i="16"/>
  <c r="NA41" i="13" s="1"/>
  <c r="MX40" i="16"/>
  <c r="MW40" i="16"/>
  <c r="MV40" i="16"/>
  <c r="MU40" i="16"/>
  <c r="MS40" i="16"/>
  <c r="MR40" i="16"/>
  <c r="MQ40" i="16"/>
  <c r="MP40" i="16"/>
  <c r="MN40" i="16"/>
  <c r="MO41" i="13" s="1"/>
  <c r="ML40" i="16"/>
  <c r="MK40" i="16"/>
  <c r="MJ40" i="16"/>
  <c r="MI40" i="16"/>
  <c r="MH40" i="16"/>
  <c r="MG40" i="16"/>
  <c r="MF40" i="16"/>
  <c r="MG41" i="13" s="1"/>
  <c r="MD40" i="16"/>
  <c r="MC40" i="16"/>
  <c r="MB40" i="16"/>
  <c r="MA40" i="16"/>
  <c r="LZ40" i="16"/>
  <c r="LY40" i="16"/>
  <c r="LW40" i="16"/>
  <c r="LV40" i="16"/>
  <c r="LU40" i="16"/>
  <c r="LT40" i="16"/>
  <c r="LS40" i="16"/>
  <c r="LR40" i="16"/>
  <c r="LP40" i="16"/>
  <c r="LO40" i="16"/>
  <c r="LN40" i="16"/>
  <c r="LM40" i="16"/>
  <c r="LL40" i="16"/>
  <c r="LK40" i="16"/>
  <c r="LI40" i="16"/>
  <c r="LH40" i="16"/>
  <c r="LG40" i="16"/>
  <c r="LF40" i="16"/>
  <c r="LE40" i="16"/>
  <c r="LD40" i="16"/>
  <c r="LB40" i="16"/>
  <c r="LA40" i="16"/>
  <c r="KY40" i="16"/>
  <c r="KX40" i="16"/>
  <c r="KW40" i="16"/>
  <c r="KV40" i="16"/>
  <c r="KU40" i="16"/>
  <c r="KT40" i="16"/>
  <c r="KS40" i="16"/>
  <c r="KQ40" i="16"/>
  <c r="KP40" i="16"/>
  <c r="KO40" i="16"/>
  <c r="KN40" i="16"/>
  <c r="KM40" i="16"/>
  <c r="KK40" i="16"/>
  <c r="KJ40" i="16"/>
  <c r="KI40" i="16"/>
  <c r="KH40" i="16"/>
  <c r="KG40" i="16"/>
  <c r="KH41" i="13" s="1"/>
  <c r="KE40" i="16"/>
  <c r="KD40" i="16"/>
  <c r="KC40" i="16"/>
  <c r="KB40" i="16"/>
  <c r="JZ40" i="16"/>
  <c r="JY40" i="16"/>
  <c r="JX40" i="16"/>
  <c r="JW40" i="16"/>
  <c r="JV40" i="16"/>
  <c r="JU40" i="16"/>
  <c r="JS40" i="16"/>
  <c r="JR40" i="16"/>
  <c r="JQ40" i="16"/>
  <c r="JP40" i="16"/>
  <c r="JO40" i="16"/>
  <c r="JN40" i="16"/>
  <c r="JL40" i="16"/>
  <c r="JK40" i="16"/>
  <c r="JJ40" i="16"/>
  <c r="JI40" i="16"/>
  <c r="JH40" i="16"/>
  <c r="JG40" i="16"/>
  <c r="JF40" i="16"/>
  <c r="JE40" i="16"/>
  <c r="JD40" i="16"/>
  <c r="JC40" i="16"/>
  <c r="JA40" i="16"/>
  <c r="IZ40" i="16"/>
  <c r="IY40" i="16"/>
  <c r="IW40" i="16"/>
  <c r="IV40" i="16"/>
  <c r="IU40" i="16"/>
  <c r="IT40" i="16"/>
  <c r="IS40" i="16"/>
  <c r="IQ40" i="16"/>
  <c r="IP40" i="16"/>
  <c r="IO40" i="16"/>
  <c r="IN40" i="16"/>
  <c r="IM40" i="16"/>
  <c r="IK40" i="16"/>
  <c r="IJ40" i="16"/>
  <c r="II40" i="16"/>
  <c r="IH40" i="16"/>
  <c r="IG40" i="16"/>
  <c r="IE40" i="16"/>
  <c r="ID40" i="16"/>
  <c r="IC40" i="16"/>
  <c r="IB40" i="16"/>
  <c r="IA40" i="16"/>
  <c r="HY40" i="16"/>
  <c r="HX40" i="16"/>
  <c r="HW40" i="16"/>
  <c r="HV40" i="16"/>
  <c r="HU40" i="16"/>
  <c r="HS40" i="16"/>
  <c r="HR40" i="16"/>
  <c r="HQ40" i="16"/>
  <c r="HP40" i="16"/>
  <c r="HO40" i="16"/>
  <c r="HM40" i="16"/>
  <c r="HL40" i="16"/>
  <c r="HK40" i="16"/>
  <c r="HJ40" i="16"/>
  <c r="HI40" i="16"/>
  <c r="HG40" i="16"/>
  <c r="HF40" i="16"/>
  <c r="HE40" i="16"/>
  <c r="HD40" i="16"/>
  <c r="HC40" i="16"/>
  <c r="HA40" i="16"/>
  <c r="GZ40" i="16"/>
  <c r="GY40" i="16"/>
  <c r="GX40" i="16"/>
  <c r="GW40" i="16"/>
  <c r="GU40" i="16"/>
  <c r="GT40" i="16"/>
  <c r="GS40" i="16"/>
  <c r="GR40" i="16"/>
  <c r="GQ40" i="16"/>
  <c r="GO40" i="16"/>
  <c r="GN40" i="16"/>
  <c r="GM40" i="16"/>
  <c r="GL40" i="16"/>
  <c r="GK40" i="16"/>
  <c r="GI40" i="16"/>
  <c r="GH40" i="16"/>
  <c r="GG40" i="16"/>
  <c r="GF40" i="16"/>
  <c r="GE40" i="16"/>
  <c r="NG41" i="13" s="1"/>
  <c r="GA40" i="16"/>
  <c r="FZ40" i="16"/>
  <c r="FY40" i="16"/>
  <c r="FX40" i="16"/>
  <c r="FW40" i="16"/>
  <c r="FV40" i="16"/>
  <c r="FS40" i="16"/>
  <c r="FR40" i="16"/>
  <c r="FQ40" i="16"/>
  <c r="FP40" i="16"/>
  <c r="FO40" i="16"/>
  <c r="FN40" i="16"/>
  <c r="FK40" i="16"/>
  <c r="FJ40" i="16"/>
  <c r="FI40" i="16"/>
  <c r="FH40" i="16"/>
  <c r="FG40" i="16"/>
  <c r="FF40" i="16"/>
  <c r="FC40" i="16"/>
  <c r="FB40" i="16"/>
  <c r="FA40" i="16"/>
  <c r="EZ40" i="16"/>
  <c r="EY40" i="16"/>
  <c r="EX40" i="16"/>
  <c r="EU40" i="16"/>
  <c r="ET40" i="16"/>
  <c r="ES40" i="16"/>
  <c r="ER40" i="16"/>
  <c r="EQ40" i="16"/>
  <c r="EP40" i="16"/>
  <c r="EM40" i="16"/>
  <c r="EL40" i="16"/>
  <c r="EK40" i="16"/>
  <c r="EJ40" i="16"/>
  <c r="EI40" i="16"/>
  <c r="EH40" i="16"/>
  <c r="EE40" i="16"/>
  <c r="ED40" i="16"/>
  <c r="EC40" i="16"/>
  <c r="EB40" i="16"/>
  <c r="EA40" i="16"/>
  <c r="DZ40" i="16"/>
  <c r="DW40" i="16"/>
  <c r="DV40" i="16"/>
  <c r="DU40" i="16"/>
  <c r="DT40" i="16"/>
  <c r="DS40" i="16"/>
  <c r="DR40" i="16"/>
  <c r="DO40" i="16"/>
  <c r="DN40" i="16"/>
  <c r="DM40" i="16"/>
  <c r="DL40" i="16"/>
  <c r="DK40" i="16"/>
  <c r="DJ40" i="16"/>
  <c r="DG40" i="16"/>
  <c r="DF40" i="16"/>
  <c r="DE40" i="16"/>
  <c r="DD40" i="16"/>
  <c r="DC40" i="16"/>
  <c r="DB40" i="16"/>
  <c r="CY40" i="16"/>
  <c r="CX40" i="16"/>
  <c r="CW40" i="16"/>
  <c r="CV40" i="16"/>
  <c r="CU40" i="16"/>
  <c r="CT40" i="16"/>
  <c r="CQ40" i="16"/>
  <c r="CP40" i="16"/>
  <c r="CO40" i="16"/>
  <c r="CN40" i="16"/>
  <c r="CM40" i="16"/>
  <c r="CL40" i="16"/>
  <c r="CI40" i="16"/>
  <c r="CH40" i="16"/>
  <c r="CG40" i="16"/>
  <c r="CF40" i="16"/>
  <c r="CE40" i="16"/>
  <c r="CD40" i="16"/>
  <c r="CA40" i="16"/>
  <c r="BZ40" i="16"/>
  <c r="BY40" i="16"/>
  <c r="BX40" i="16"/>
  <c r="BW40" i="16"/>
  <c r="BV40" i="16"/>
  <c r="BS40" i="16"/>
  <c r="BR40" i="16"/>
  <c r="BQ40" i="16"/>
  <c r="BP40" i="16"/>
  <c r="BO40" i="16"/>
  <c r="BN40" i="16"/>
  <c r="BK40" i="16"/>
  <c r="BJ40" i="16"/>
  <c r="BJ41" i="13" s="1"/>
  <c r="BI40" i="16"/>
  <c r="BI41" i="13" s="1"/>
  <c r="BH40" i="16"/>
  <c r="BH41" i="13" s="1"/>
  <c r="BG40" i="16"/>
  <c r="BG41" i="13" s="1"/>
  <c r="BF40" i="16"/>
  <c r="BF41" i="13" s="1"/>
  <c r="BC40" i="16"/>
  <c r="BB40" i="16"/>
  <c r="BA40" i="16"/>
  <c r="AZ40" i="16"/>
  <c r="AY40" i="16"/>
  <c r="AX40" i="16"/>
  <c r="AU40" i="16"/>
  <c r="AT40" i="16"/>
  <c r="AS40" i="16"/>
  <c r="AR40" i="16"/>
  <c r="AQ40" i="16"/>
  <c r="AP40" i="16"/>
  <c r="AM40" i="16"/>
  <c r="AL40" i="16"/>
  <c r="AK40" i="16"/>
  <c r="AJ40" i="16"/>
  <c r="AI40" i="16"/>
  <c r="AH40" i="16"/>
  <c r="AE40" i="16"/>
  <c r="AD40" i="16"/>
  <c r="AC40" i="16"/>
  <c r="AB40" i="16"/>
  <c r="AA40" i="16"/>
  <c r="Z40" i="16"/>
  <c r="W40" i="16"/>
  <c r="V40" i="16"/>
  <c r="U40" i="16"/>
  <c r="T40" i="16"/>
  <c r="S40" i="16"/>
  <c r="R40" i="16"/>
  <c r="O40" i="16"/>
  <c r="O41" i="13" s="1"/>
  <c r="N40" i="16"/>
  <c r="N41" i="13" s="1"/>
  <c r="M40" i="16"/>
  <c r="M41" i="13" s="1"/>
  <c r="L40" i="16"/>
  <c r="L41" i="13" s="1"/>
  <c r="K40" i="16"/>
  <c r="K41" i="13" s="1"/>
  <c r="J40" i="16"/>
  <c r="J41" i="13" s="1"/>
  <c r="NC39" i="16"/>
  <c r="NB39" i="16"/>
  <c r="NA39" i="16"/>
  <c r="MZ39" i="16"/>
  <c r="NA40" i="13" s="1"/>
  <c r="MX39" i="16"/>
  <c r="MW39" i="16"/>
  <c r="MV39" i="16"/>
  <c r="MU39" i="16"/>
  <c r="MS39" i="16"/>
  <c r="MR39" i="16"/>
  <c r="MQ39" i="16"/>
  <c r="MP39" i="16"/>
  <c r="MN39" i="16"/>
  <c r="MO40" i="13" s="1"/>
  <c r="ML39" i="16"/>
  <c r="MK39" i="16"/>
  <c r="MJ39" i="16"/>
  <c r="MI39" i="16"/>
  <c r="MH39" i="16"/>
  <c r="MG39" i="16"/>
  <c r="MF39" i="16"/>
  <c r="MG40" i="13" s="1"/>
  <c r="MD39" i="16"/>
  <c r="MC39" i="16"/>
  <c r="MB39" i="16"/>
  <c r="MA39" i="16"/>
  <c r="LZ39" i="16"/>
  <c r="LY39" i="16"/>
  <c r="LW39" i="16"/>
  <c r="LV39" i="16"/>
  <c r="LU39" i="16"/>
  <c r="LT39" i="16"/>
  <c r="LS39" i="16"/>
  <c r="LR39" i="16"/>
  <c r="LP39" i="16"/>
  <c r="LO39" i="16"/>
  <c r="LN39" i="16"/>
  <c r="LM39" i="16"/>
  <c r="LL39" i="16"/>
  <c r="LK39" i="16"/>
  <c r="LI39" i="16"/>
  <c r="LH39" i="16"/>
  <c r="LG39" i="16"/>
  <c r="LF39" i="16"/>
  <c r="LE39" i="16"/>
  <c r="LD39" i="16"/>
  <c r="LB39" i="16"/>
  <c r="LA39" i="16"/>
  <c r="KY39" i="16"/>
  <c r="KX39" i="16"/>
  <c r="KW39" i="16"/>
  <c r="KV39" i="16"/>
  <c r="KU39" i="16"/>
  <c r="KT39" i="16"/>
  <c r="KS39" i="16"/>
  <c r="KQ39" i="16"/>
  <c r="KP39" i="16"/>
  <c r="KO39" i="16"/>
  <c r="KN39" i="16"/>
  <c r="KM39" i="16"/>
  <c r="KK39" i="16"/>
  <c r="KJ39" i="16"/>
  <c r="KI39" i="16"/>
  <c r="KH39" i="16"/>
  <c r="KG39" i="16"/>
  <c r="KH40" i="13" s="1"/>
  <c r="KE39" i="16"/>
  <c r="KD39" i="16"/>
  <c r="KC39" i="16"/>
  <c r="KB39" i="16"/>
  <c r="JZ39" i="16"/>
  <c r="JY39" i="16"/>
  <c r="JX39" i="16"/>
  <c r="JW39" i="16"/>
  <c r="JV39" i="16"/>
  <c r="JU39" i="16"/>
  <c r="JS39" i="16"/>
  <c r="JR39" i="16"/>
  <c r="JQ39" i="16"/>
  <c r="JP39" i="16"/>
  <c r="JO39" i="16"/>
  <c r="JN39" i="16"/>
  <c r="JL39" i="16"/>
  <c r="JK39" i="16"/>
  <c r="JJ39" i="16"/>
  <c r="JI39" i="16"/>
  <c r="JH39" i="16"/>
  <c r="JG39" i="16"/>
  <c r="JF39" i="16"/>
  <c r="JE39" i="16"/>
  <c r="JD39" i="16"/>
  <c r="JC39" i="16"/>
  <c r="JA39" i="16"/>
  <c r="IZ39" i="16"/>
  <c r="IY39" i="16"/>
  <c r="IW39" i="16"/>
  <c r="IV39" i="16"/>
  <c r="IU39" i="16"/>
  <c r="IT39" i="16"/>
  <c r="IS39" i="16"/>
  <c r="IQ39" i="16"/>
  <c r="IP39" i="16"/>
  <c r="IO39" i="16"/>
  <c r="IN39" i="16"/>
  <c r="IM39" i="16"/>
  <c r="IK39" i="16"/>
  <c r="IJ39" i="16"/>
  <c r="II39" i="16"/>
  <c r="IH39" i="16"/>
  <c r="IG39" i="16"/>
  <c r="IE39" i="16"/>
  <c r="ID39" i="16"/>
  <c r="IC39" i="16"/>
  <c r="IB39" i="16"/>
  <c r="IA39" i="16"/>
  <c r="HY39" i="16"/>
  <c r="HX39" i="16"/>
  <c r="HW39" i="16"/>
  <c r="HV39" i="16"/>
  <c r="HU39" i="16"/>
  <c r="HS39" i="16"/>
  <c r="HR39" i="16"/>
  <c r="HQ39" i="16"/>
  <c r="HP39" i="16"/>
  <c r="HO39" i="16"/>
  <c r="HM39" i="16"/>
  <c r="HL39" i="16"/>
  <c r="HK39" i="16"/>
  <c r="HJ39" i="16"/>
  <c r="HI39" i="16"/>
  <c r="HG39" i="16"/>
  <c r="HF39" i="16"/>
  <c r="HE39" i="16"/>
  <c r="HE40" i="13" s="1"/>
  <c r="HD39" i="16"/>
  <c r="HC39" i="16"/>
  <c r="HA39" i="16"/>
  <c r="GZ39" i="16"/>
  <c r="GY39" i="16"/>
  <c r="GX39" i="16"/>
  <c r="GW39" i="16"/>
  <c r="GU39" i="16"/>
  <c r="GT39" i="16"/>
  <c r="GS39" i="16"/>
  <c r="GR39" i="16"/>
  <c r="GQ39" i="16"/>
  <c r="GO39" i="16"/>
  <c r="GN39" i="16"/>
  <c r="GM39" i="16"/>
  <c r="GL39" i="16"/>
  <c r="GK39" i="16"/>
  <c r="GI39" i="16"/>
  <c r="GH39" i="16"/>
  <c r="GG39" i="16"/>
  <c r="GF39" i="16"/>
  <c r="GE39" i="16"/>
  <c r="GA39" i="16"/>
  <c r="FZ39" i="16"/>
  <c r="FY39" i="16"/>
  <c r="FX39" i="16"/>
  <c r="FW39" i="16"/>
  <c r="FV39" i="16"/>
  <c r="FS39" i="16"/>
  <c r="FR39" i="16"/>
  <c r="FQ39" i="16"/>
  <c r="FP39" i="16"/>
  <c r="FO39" i="16"/>
  <c r="FN39" i="16"/>
  <c r="FK39" i="16"/>
  <c r="FJ39" i="16"/>
  <c r="FI39" i="16"/>
  <c r="FH39" i="16"/>
  <c r="FG39" i="16"/>
  <c r="FF39" i="16"/>
  <c r="FC39" i="16"/>
  <c r="FB39" i="16"/>
  <c r="FA39" i="16"/>
  <c r="EZ39" i="16"/>
  <c r="EY39" i="16"/>
  <c r="EX39" i="16"/>
  <c r="EU39" i="16"/>
  <c r="ET39" i="16"/>
  <c r="ES39" i="16"/>
  <c r="ER39" i="16"/>
  <c r="EQ39" i="16"/>
  <c r="EP39" i="16"/>
  <c r="EM39" i="16"/>
  <c r="EL39" i="16"/>
  <c r="EK39" i="16"/>
  <c r="EJ39" i="16"/>
  <c r="EI39" i="16"/>
  <c r="EH39" i="16"/>
  <c r="EE39" i="16"/>
  <c r="ED39" i="16"/>
  <c r="EC39" i="16"/>
  <c r="EB39" i="16"/>
  <c r="EA39" i="16"/>
  <c r="DZ39" i="16"/>
  <c r="DW39" i="16"/>
  <c r="DV39" i="16"/>
  <c r="DU39" i="16"/>
  <c r="DT39" i="16"/>
  <c r="DS39" i="16"/>
  <c r="DR39" i="16"/>
  <c r="DO39" i="16"/>
  <c r="DN39" i="16"/>
  <c r="DM39" i="16"/>
  <c r="DL39" i="16"/>
  <c r="DK39" i="16"/>
  <c r="DJ39" i="16"/>
  <c r="DG39" i="16"/>
  <c r="DF39" i="16"/>
  <c r="DE39" i="16"/>
  <c r="DD39" i="16"/>
  <c r="DC39" i="16"/>
  <c r="DB39" i="16"/>
  <c r="CY39" i="16"/>
  <c r="CX39" i="16"/>
  <c r="CW39" i="16"/>
  <c r="CV39" i="16"/>
  <c r="CU39" i="16"/>
  <c r="CT39" i="16"/>
  <c r="CQ39" i="16"/>
  <c r="CP39" i="16"/>
  <c r="CO39" i="16"/>
  <c r="CN39" i="16"/>
  <c r="CM39" i="16"/>
  <c r="CL39" i="16"/>
  <c r="CI39" i="16"/>
  <c r="CH39" i="16"/>
  <c r="CG39" i="16"/>
  <c r="CF39" i="16"/>
  <c r="CE39" i="16"/>
  <c r="CD39" i="16"/>
  <c r="CA39" i="16"/>
  <c r="BZ39" i="16"/>
  <c r="BY39" i="16"/>
  <c r="BX39" i="16"/>
  <c r="BW39" i="16"/>
  <c r="BV39" i="16"/>
  <c r="BS39" i="16"/>
  <c r="BR39" i="16"/>
  <c r="BQ39" i="16"/>
  <c r="BP39" i="16"/>
  <c r="BO39" i="16"/>
  <c r="BN39" i="16"/>
  <c r="BK39" i="16"/>
  <c r="BK40" i="13" s="1"/>
  <c r="BJ39" i="16"/>
  <c r="BJ40" i="13" s="1"/>
  <c r="BI39" i="16"/>
  <c r="BI40" i="13" s="1"/>
  <c r="BH39" i="16"/>
  <c r="BH40" i="13" s="1"/>
  <c r="BG39" i="16"/>
  <c r="BG40" i="13" s="1"/>
  <c r="BF39" i="16"/>
  <c r="BF40" i="13" s="1"/>
  <c r="BC39" i="16"/>
  <c r="BB39" i="16"/>
  <c r="BA39" i="16"/>
  <c r="AZ39" i="16"/>
  <c r="AY39" i="16"/>
  <c r="AX39" i="16"/>
  <c r="AU39" i="16"/>
  <c r="AT39" i="16"/>
  <c r="AS39" i="16"/>
  <c r="AR39" i="16"/>
  <c r="AQ39" i="16"/>
  <c r="AP39" i="16"/>
  <c r="AM39" i="16"/>
  <c r="AL39" i="16"/>
  <c r="AK39" i="16"/>
  <c r="AJ39" i="16"/>
  <c r="AI39" i="16"/>
  <c r="AH39" i="16"/>
  <c r="AE39" i="16"/>
  <c r="AD39" i="16"/>
  <c r="AC39" i="16"/>
  <c r="AB39" i="16"/>
  <c r="AA39" i="16"/>
  <c r="Z39" i="16"/>
  <c r="W39" i="16"/>
  <c r="V39" i="16"/>
  <c r="U39" i="16"/>
  <c r="T39" i="16"/>
  <c r="S39" i="16"/>
  <c r="R39" i="16"/>
  <c r="O39" i="16"/>
  <c r="N39" i="16"/>
  <c r="N40" i="13" s="1"/>
  <c r="M39" i="16"/>
  <c r="M40" i="13" s="1"/>
  <c r="L39" i="16"/>
  <c r="L40" i="13" s="1"/>
  <c r="K39" i="16"/>
  <c r="K40" i="13" s="1"/>
  <c r="J39" i="16"/>
  <c r="J40" i="13" s="1"/>
  <c r="NC38" i="16"/>
  <c r="NB38" i="16"/>
  <c r="NA38" i="16"/>
  <c r="MZ38" i="16"/>
  <c r="NA39" i="13" s="1"/>
  <c r="MX38" i="16"/>
  <c r="MW38" i="16"/>
  <c r="MV38" i="16"/>
  <c r="MU38" i="16"/>
  <c r="MS38" i="16"/>
  <c r="MR38" i="16"/>
  <c r="MQ38" i="16"/>
  <c r="MP38" i="16"/>
  <c r="MN38" i="16"/>
  <c r="MO39" i="13" s="1"/>
  <c r="ML38" i="16"/>
  <c r="MK38" i="16"/>
  <c r="MJ38" i="16"/>
  <c r="MI38" i="16"/>
  <c r="MH38" i="16"/>
  <c r="MG38" i="16"/>
  <c r="MF38" i="16"/>
  <c r="MG39" i="13" s="1"/>
  <c r="MD38" i="16"/>
  <c r="MC38" i="16"/>
  <c r="MB38" i="16"/>
  <c r="MA38" i="16"/>
  <c r="LZ38" i="16"/>
  <c r="LY38" i="16"/>
  <c r="LW38" i="16"/>
  <c r="LV38" i="16"/>
  <c r="LU38" i="16"/>
  <c r="LT38" i="16"/>
  <c r="LS38" i="16"/>
  <c r="LR38" i="16"/>
  <c r="LP38" i="16"/>
  <c r="LO38" i="16"/>
  <c r="LN38" i="16"/>
  <c r="LM38" i="16"/>
  <c r="LL38" i="16"/>
  <c r="LK38" i="16"/>
  <c r="LI38" i="16"/>
  <c r="LH38" i="16"/>
  <c r="LG38" i="16"/>
  <c r="LF38" i="16"/>
  <c r="LE38" i="16"/>
  <c r="LD38" i="16"/>
  <c r="LB38" i="16"/>
  <c r="LA38" i="16"/>
  <c r="KY38" i="16"/>
  <c r="KX38" i="16"/>
  <c r="KW38" i="16"/>
  <c r="KV38" i="16"/>
  <c r="KU38" i="16"/>
  <c r="KT38" i="16"/>
  <c r="KS38" i="16"/>
  <c r="KQ38" i="16"/>
  <c r="KP38" i="16"/>
  <c r="KO38" i="16"/>
  <c r="KN38" i="16"/>
  <c r="KM38" i="16"/>
  <c r="KK38" i="16"/>
  <c r="KJ38" i="16"/>
  <c r="KI38" i="16"/>
  <c r="KH38" i="16"/>
  <c r="KG38" i="16"/>
  <c r="KH39" i="13" s="1"/>
  <c r="KE38" i="16"/>
  <c r="KD38" i="16"/>
  <c r="KC38" i="16"/>
  <c r="KB38" i="16"/>
  <c r="JZ38" i="16"/>
  <c r="JY38" i="16"/>
  <c r="JX38" i="16"/>
  <c r="JW38" i="16"/>
  <c r="JV38" i="16"/>
  <c r="JU38" i="16"/>
  <c r="JS38" i="16"/>
  <c r="JR38" i="16"/>
  <c r="JQ38" i="16"/>
  <c r="JP38" i="16"/>
  <c r="JO38" i="16"/>
  <c r="JN38" i="16"/>
  <c r="JL38" i="16"/>
  <c r="JK38" i="16"/>
  <c r="JJ38" i="16"/>
  <c r="JI38" i="16"/>
  <c r="JH38" i="16"/>
  <c r="JG38" i="16"/>
  <c r="JF38" i="16"/>
  <c r="JE38" i="16"/>
  <c r="JD38" i="16"/>
  <c r="JC38" i="16"/>
  <c r="JA38" i="16"/>
  <c r="IZ38" i="16"/>
  <c r="IY38" i="16"/>
  <c r="IW38" i="16"/>
  <c r="IV38" i="16"/>
  <c r="IU38" i="16"/>
  <c r="IT38" i="16"/>
  <c r="IS38" i="16"/>
  <c r="IQ38" i="16"/>
  <c r="IP38" i="16"/>
  <c r="IO38" i="16"/>
  <c r="IN38" i="16"/>
  <c r="IM38" i="16"/>
  <c r="IK38" i="16"/>
  <c r="IJ38" i="16"/>
  <c r="II38" i="16"/>
  <c r="IH38" i="16"/>
  <c r="IG38" i="16"/>
  <c r="IE38" i="16"/>
  <c r="ID38" i="16"/>
  <c r="IC38" i="16"/>
  <c r="IB38" i="16"/>
  <c r="IA38" i="16"/>
  <c r="HY38" i="16"/>
  <c r="HX38" i="16"/>
  <c r="HW38" i="16"/>
  <c r="HV38" i="16"/>
  <c r="HU38" i="16"/>
  <c r="HS38" i="16"/>
  <c r="HR38" i="16"/>
  <c r="HQ38" i="16"/>
  <c r="HP38" i="16"/>
  <c r="HO38" i="16"/>
  <c r="HM38" i="16"/>
  <c r="HL38" i="16"/>
  <c r="HK38" i="16"/>
  <c r="HJ38" i="16"/>
  <c r="HI38" i="16"/>
  <c r="HG38" i="16"/>
  <c r="HF38" i="16"/>
  <c r="HE38" i="16"/>
  <c r="HD38" i="16"/>
  <c r="HC38" i="16"/>
  <c r="HA38" i="16"/>
  <c r="GZ38" i="16"/>
  <c r="GY38" i="16"/>
  <c r="GX38" i="16"/>
  <c r="GW38" i="16"/>
  <c r="GU38" i="16"/>
  <c r="GT38" i="16"/>
  <c r="GS38" i="16"/>
  <c r="GR38" i="16"/>
  <c r="GQ38" i="16"/>
  <c r="GO38" i="16"/>
  <c r="GN38" i="16"/>
  <c r="GM38" i="16"/>
  <c r="GL38" i="16"/>
  <c r="GK38" i="16"/>
  <c r="GI38" i="16"/>
  <c r="GH38" i="16"/>
  <c r="GG38" i="16"/>
  <c r="GF38" i="16"/>
  <c r="GE38" i="16"/>
  <c r="GA38" i="16"/>
  <c r="FZ38" i="16"/>
  <c r="FY38" i="16"/>
  <c r="FX38" i="16"/>
  <c r="FW38" i="16"/>
  <c r="FV38" i="16"/>
  <c r="FS38" i="16"/>
  <c r="FR38" i="16"/>
  <c r="FQ38" i="16"/>
  <c r="FP38" i="16"/>
  <c r="FO38" i="16"/>
  <c r="FN38" i="16"/>
  <c r="FK38" i="16"/>
  <c r="FJ38" i="16"/>
  <c r="FI38" i="16"/>
  <c r="FH38" i="16"/>
  <c r="FG38" i="16"/>
  <c r="FF38" i="16"/>
  <c r="FC38" i="16"/>
  <c r="FB38" i="16"/>
  <c r="FA38" i="16"/>
  <c r="EZ38" i="16"/>
  <c r="EY38" i="16"/>
  <c r="EX38" i="16"/>
  <c r="EU38" i="16"/>
  <c r="ET38" i="16"/>
  <c r="ES38" i="16"/>
  <c r="ER38" i="16"/>
  <c r="EQ38" i="16"/>
  <c r="EP38" i="16"/>
  <c r="EM38" i="16"/>
  <c r="EL38" i="16"/>
  <c r="EK38" i="16"/>
  <c r="EJ38" i="16"/>
  <c r="EI38" i="16"/>
  <c r="EH38" i="16"/>
  <c r="EE38" i="16"/>
  <c r="ED38" i="16"/>
  <c r="EC38" i="16"/>
  <c r="EB38" i="16"/>
  <c r="EA38" i="16"/>
  <c r="DZ38" i="16"/>
  <c r="DW38" i="16"/>
  <c r="DV38" i="16"/>
  <c r="DU38" i="16"/>
  <c r="DT38" i="16"/>
  <c r="DS38" i="16"/>
  <c r="DR38" i="16"/>
  <c r="DO38" i="16"/>
  <c r="DN38" i="16"/>
  <c r="DM38" i="16"/>
  <c r="DL38" i="16"/>
  <c r="DK38" i="16"/>
  <c r="DJ38" i="16"/>
  <c r="DG38" i="16"/>
  <c r="DF38" i="16"/>
  <c r="DE38" i="16"/>
  <c r="DD38" i="16"/>
  <c r="DC38" i="16"/>
  <c r="DB38" i="16"/>
  <c r="CY38" i="16"/>
  <c r="CX38" i="16"/>
  <c r="CW38" i="16"/>
  <c r="CV38" i="16"/>
  <c r="CU38" i="16"/>
  <c r="CT38" i="16"/>
  <c r="CQ38" i="16"/>
  <c r="CP38" i="16"/>
  <c r="CO38" i="16"/>
  <c r="CN38" i="16"/>
  <c r="CM38" i="16"/>
  <c r="CL38" i="16"/>
  <c r="CI38" i="16"/>
  <c r="CH38" i="16"/>
  <c r="CG38" i="16"/>
  <c r="CF38" i="16"/>
  <c r="CE38" i="16"/>
  <c r="CD38" i="16"/>
  <c r="CA38" i="16"/>
  <c r="BZ38" i="16"/>
  <c r="BY38" i="16"/>
  <c r="BX38" i="16"/>
  <c r="BW38" i="16"/>
  <c r="BV38" i="16"/>
  <c r="BS38" i="16"/>
  <c r="BR38" i="16"/>
  <c r="BQ38" i="16"/>
  <c r="BP38" i="16"/>
  <c r="BO38" i="16"/>
  <c r="BN38" i="16"/>
  <c r="BK38" i="16"/>
  <c r="BJ38" i="16"/>
  <c r="BJ39" i="13" s="1"/>
  <c r="BI38" i="16"/>
  <c r="BI39" i="13" s="1"/>
  <c r="BH38" i="16"/>
  <c r="BH39" i="13" s="1"/>
  <c r="BG38" i="16"/>
  <c r="BG39" i="13" s="1"/>
  <c r="BF38" i="16"/>
  <c r="BF39" i="13" s="1"/>
  <c r="BC38" i="16"/>
  <c r="BB38" i="16"/>
  <c r="BB39" i="13" s="1"/>
  <c r="BA38" i="16"/>
  <c r="AZ38" i="16"/>
  <c r="AY38" i="16"/>
  <c r="AX38" i="16"/>
  <c r="AU38" i="16"/>
  <c r="AT38" i="16"/>
  <c r="AS38" i="16"/>
  <c r="AR38" i="16"/>
  <c r="AQ38" i="16"/>
  <c r="AP38" i="16"/>
  <c r="AM38" i="16"/>
  <c r="AL38" i="16"/>
  <c r="AK38" i="16"/>
  <c r="AJ38" i="16"/>
  <c r="AI38" i="16"/>
  <c r="AH38" i="16"/>
  <c r="AE38" i="16"/>
  <c r="AD38" i="16"/>
  <c r="AD39" i="13" s="1"/>
  <c r="AC38" i="16"/>
  <c r="AB38" i="16"/>
  <c r="AA38" i="16"/>
  <c r="Z38" i="16"/>
  <c r="W38" i="16"/>
  <c r="V38" i="16"/>
  <c r="V39" i="13" s="1"/>
  <c r="U38" i="16"/>
  <c r="T38" i="16"/>
  <c r="S38" i="16"/>
  <c r="R38" i="16"/>
  <c r="O38" i="16"/>
  <c r="O39" i="13" s="1"/>
  <c r="N39" i="13"/>
  <c r="M38" i="16"/>
  <c r="M39" i="13" s="1"/>
  <c r="L38" i="16"/>
  <c r="L39" i="13" s="1"/>
  <c r="K38" i="16"/>
  <c r="K39" i="13" s="1"/>
  <c r="J38" i="16"/>
  <c r="J39" i="13" s="1"/>
  <c r="NC37" i="16"/>
  <c r="NB37" i="16"/>
  <c r="NA37" i="16"/>
  <c r="MZ37" i="16"/>
  <c r="NA38" i="13" s="1"/>
  <c r="MX37" i="16"/>
  <c r="MW37" i="16"/>
  <c r="MV37" i="16"/>
  <c r="MU37" i="16"/>
  <c r="MS37" i="16"/>
  <c r="MR37" i="16"/>
  <c r="MQ37" i="16"/>
  <c r="MP37" i="16"/>
  <c r="MN37" i="16"/>
  <c r="MO38" i="13" s="1"/>
  <c r="ML37" i="16"/>
  <c r="MK37" i="16"/>
  <c r="MJ37" i="16"/>
  <c r="MI37" i="16"/>
  <c r="MH37" i="16"/>
  <c r="MG37" i="16"/>
  <c r="MF37" i="16"/>
  <c r="MG38" i="13" s="1"/>
  <c r="MD37" i="16"/>
  <c r="MC37" i="16"/>
  <c r="MB37" i="16"/>
  <c r="MA37" i="16"/>
  <c r="LZ37" i="16"/>
  <c r="LY37" i="16"/>
  <c r="LW37" i="16"/>
  <c r="LV37" i="16"/>
  <c r="LU37" i="16"/>
  <c r="LT37" i="16"/>
  <c r="LS37" i="16"/>
  <c r="LR37" i="16"/>
  <c r="LP37" i="16"/>
  <c r="LO37" i="16"/>
  <c r="LN37" i="16"/>
  <c r="LM37" i="16"/>
  <c r="LL37" i="16"/>
  <c r="LK37" i="16"/>
  <c r="LI37" i="16"/>
  <c r="LH37" i="16"/>
  <c r="LG37" i="16"/>
  <c r="LF37" i="16"/>
  <c r="LE37" i="16"/>
  <c r="LD37" i="16"/>
  <c r="LB37" i="16"/>
  <c r="LA37" i="16"/>
  <c r="KY37" i="16"/>
  <c r="KX37" i="16"/>
  <c r="KW37" i="16"/>
  <c r="KV37" i="16"/>
  <c r="KU37" i="16"/>
  <c r="KT37" i="16"/>
  <c r="KS37" i="16"/>
  <c r="KQ37" i="16"/>
  <c r="KP37" i="16"/>
  <c r="KO37" i="16"/>
  <c r="KN37" i="16"/>
  <c r="KM37" i="16"/>
  <c r="KK37" i="16"/>
  <c r="KJ37" i="16"/>
  <c r="KI37" i="16"/>
  <c r="KH37" i="16"/>
  <c r="KG37" i="16"/>
  <c r="KH38" i="13" s="1"/>
  <c r="KE37" i="16"/>
  <c r="KD37" i="16"/>
  <c r="KC37" i="16"/>
  <c r="KB37" i="16"/>
  <c r="JZ37" i="16"/>
  <c r="JY37" i="16"/>
  <c r="JX37" i="16"/>
  <c r="JW37" i="16"/>
  <c r="JV37" i="16"/>
  <c r="JU37" i="16"/>
  <c r="JS37" i="16"/>
  <c r="JR37" i="16"/>
  <c r="JQ37" i="16"/>
  <c r="JP37" i="16"/>
  <c r="JO37" i="16"/>
  <c r="JN37" i="16"/>
  <c r="JL37" i="16"/>
  <c r="JK37" i="16"/>
  <c r="JJ37" i="16"/>
  <c r="JI37" i="16"/>
  <c r="JH37" i="16"/>
  <c r="JG37" i="16"/>
  <c r="JF37" i="16"/>
  <c r="JE37" i="16"/>
  <c r="JD37" i="16"/>
  <c r="JC37" i="16"/>
  <c r="JA37" i="16"/>
  <c r="IZ37" i="16"/>
  <c r="IY37" i="16"/>
  <c r="IW37" i="16"/>
  <c r="IV37" i="16"/>
  <c r="IU37" i="16"/>
  <c r="IT37" i="16"/>
  <c r="IS37" i="16"/>
  <c r="IQ37" i="16"/>
  <c r="IP37" i="16"/>
  <c r="IO37" i="16"/>
  <c r="IN37" i="16"/>
  <c r="IM37" i="16"/>
  <c r="IK37" i="16"/>
  <c r="IJ37" i="16"/>
  <c r="II37" i="16"/>
  <c r="IH37" i="16"/>
  <c r="IG37" i="16"/>
  <c r="IE37" i="16"/>
  <c r="ID37" i="16"/>
  <c r="IC37" i="16"/>
  <c r="IB37" i="16"/>
  <c r="IA37" i="16"/>
  <c r="HY37" i="16"/>
  <c r="HX37" i="16"/>
  <c r="HW37" i="16"/>
  <c r="HV37" i="16"/>
  <c r="HU37" i="16"/>
  <c r="HS37" i="16"/>
  <c r="HR37" i="16"/>
  <c r="HQ37" i="16"/>
  <c r="HP37" i="16"/>
  <c r="HO37" i="16"/>
  <c r="HM37" i="16"/>
  <c r="HL37" i="16"/>
  <c r="HK37" i="16"/>
  <c r="HJ37" i="16"/>
  <c r="HI37" i="16"/>
  <c r="HG37" i="16"/>
  <c r="HF37" i="16"/>
  <c r="HE37" i="16"/>
  <c r="HE38" i="13" s="1"/>
  <c r="HD37" i="16"/>
  <c r="HD38" i="13" s="1"/>
  <c r="HC37" i="16"/>
  <c r="HA37" i="16"/>
  <c r="GZ37" i="16"/>
  <c r="GY37" i="16"/>
  <c r="GX37" i="16"/>
  <c r="GW37" i="16"/>
  <c r="GU37" i="16"/>
  <c r="GT37" i="16"/>
  <c r="GS37" i="16"/>
  <c r="GR37" i="16"/>
  <c r="GQ37" i="16"/>
  <c r="GO37" i="16"/>
  <c r="GN37" i="16"/>
  <c r="GM37" i="16"/>
  <c r="GL37" i="16"/>
  <c r="GK37" i="16"/>
  <c r="GI37" i="16"/>
  <c r="GH37" i="16"/>
  <c r="GG37" i="16"/>
  <c r="GF37" i="16"/>
  <c r="GE37" i="16"/>
  <c r="NG38" i="13" s="1"/>
  <c r="GA37" i="16"/>
  <c r="FZ37" i="16"/>
  <c r="FY37" i="16"/>
  <c r="FX37" i="16"/>
  <c r="FW37" i="16"/>
  <c r="FV37" i="16"/>
  <c r="FS37" i="16"/>
  <c r="FR37" i="16"/>
  <c r="FQ37" i="16"/>
  <c r="FP37" i="16"/>
  <c r="FO37" i="16"/>
  <c r="FN37" i="16"/>
  <c r="FK37" i="16"/>
  <c r="FJ37" i="16"/>
  <c r="FI37" i="16"/>
  <c r="FH37" i="16"/>
  <c r="FG37" i="16"/>
  <c r="FF37" i="16"/>
  <c r="FC37" i="16"/>
  <c r="FB37" i="16"/>
  <c r="FA37" i="16"/>
  <c r="EZ37" i="16"/>
  <c r="EY37" i="16"/>
  <c r="EX37" i="16"/>
  <c r="EU37" i="16"/>
  <c r="ET37" i="16"/>
  <c r="ES37" i="16"/>
  <c r="ER37" i="16"/>
  <c r="EQ37" i="16"/>
  <c r="EP37" i="16"/>
  <c r="EM37" i="16"/>
  <c r="EL37" i="16"/>
  <c r="EK37" i="16"/>
  <c r="EJ37" i="16"/>
  <c r="EI37" i="16"/>
  <c r="EH37" i="16"/>
  <c r="EE37" i="16"/>
  <c r="ED37" i="16"/>
  <c r="EC37" i="16"/>
  <c r="EB37" i="16"/>
  <c r="EA37" i="16"/>
  <c r="DZ37" i="16"/>
  <c r="DW37" i="16"/>
  <c r="DV37" i="16"/>
  <c r="DU37" i="16"/>
  <c r="DT37" i="16"/>
  <c r="DS37" i="16"/>
  <c r="DR37" i="16"/>
  <c r="DO37" i="16"/>
  <c r="DN37" i="16"/>
  <c r="DM37" i="16"/>
  <c r="DL37" i="16"/>
  <c r="DK37" i="16"/>
  <c r="DJ37" i="16"/>
  <c r="DG37" i="16"/>
  <c r="DF37" i="16"/>
  <c r="DE37" i="16"/>
  <c r="DD37" i="16"/>
  <c r="DC37" i="16"/>
  <c r="DB37" i="16"/>
  <c r="CY37" i="16"/>
  <c r="CX37" i="16"/>
  <c r="CW37" i="16"/>
  <c r="CV37" i="16"/>
  <c r="CU37" i="16"/>
  <c r="CT37" i="16"/>
  <c r="CQ37" i="16"/>
  <c r="CP37" i="16"/>
  <c r="CO37" i="16"/>
  <c r="CN37" i="16"/>
  <c r="CM37" i="16"/>
  <c r="CL37" i="16"/>
  <c r="CI37" i="16"/>
  <c r="CH37" i="16"/>
  <c r="CG37" i="16"/>
  <c r="CF37" i="16"/>
  <c r="CE37" i="16"/>
  <c r="CD37" i="16"/>
  <c r="CA37" i="16"/>
  <c r="BZ37" i="16"/>
  <c r="BY37" i="16"/>
  <c r="BX37" i="16"/>
  <c r="BW37" i="16"/>
  <c r="BV37" i="16"/>
  <c r="BS37" i="16"/>
  <c r="BR37" i="16"/>
  <c r="BQ37" i="16"/>
  <c r="BP37" i="16"/>
  <c r="BO37" i="16"/>
  <c r="BN37" i="16"/>
  <c r="BK37" i="16"/>
  <c r="BK38" i="13" s="1"/>
  <c r="BJ37" i="16"/>
  <c r="BJ38" i="13" s="1"/>
  <c r="BI37" i="16"/>
  <c r="BI38" i="13" s="1"/>
  <c r="BH37" i="16"/>
  <c r="BH38" i="13" s="1"/>
  <c r="BG37" i="16"/>
  <c r="BG38" i="13" s="1"/>
  <c r="BF37" i="16"/>
  <c r="BF38" i="13" s="1"/>
  <c r="BC37" i="16"/>
  <c r="BB37" i="16"/>
  <c r="BA37" i="16"/>
  <c r="AZ37" i="16"/>
  <c r="AY37" i="16"/>
  <c r="AX37" i="16"/>
  <c r="AU37" i="16"/>
  <c r="AT37" i="16"/>
  <c r="AS37" i="16"/>
  <c r="AR37" i="16"/>
  <c r="AQ37" i="16"/>
  <c r="AP37" i="16"/>
  <c r="AM37" i="16"/>
  <c r="AL37" i="16"/>
  <c r="AK37" i="16"/>
  <c r="AJ37" i="16"/>
  <c r="AI37" i="16"/>
  <c r="AH37" i="16"/>
  <c r="AE37" i="16"/>
  <c r="AD37" i="16"/>
  <c r="AC37" i="16"/>
  <c r="AB37" i="16"/>
  <c r="AA37" i="16"/>
  <c r="Z37" i="16"/>
  <c r="W37" i="16"/>
  <c r="V37" i="16"/>
  <c r="U37" i="16"/>
  <c r="T37" i="16"/>
  <c r="S37" i="16"/>
  <c r="R37" i="16"/>
  <c r="O37" i="16"/>
  <c r="O38" i="13" s="1"/>
  <c r="N37" i="16"/>
  <c r="N38" i="13" s="1"/>
  <c r="M37" i="16"/>
  <c r="M38" i="13" s="1"/>
  <c r="L37" i="16"/>
  <c r="L38" i="13" s="1"/>
  <c r="K37" i="16"/>
  <c r="K38" i="13" s="1"/>
  <c r="J37" i="16"/>
  <c r="J38" i="13" s="1"/>
  <c r="NC36" i="16"/>
  <c r="NB36" i="16"/>
  <c r="NA36" i="16"/>
  <c r="MZ36" i="16"/>
  <c r="NA37" i="13" s="1"/>
  <c r="MX36" i="16"/>
  <c r="MW36" i="16"/>
  <c r="MV36" i="16"/>
  <c r="MU36" i="16"/>
  <c r="MS36" i="16"/>
  <c r="MR36" i="16"/>
  <c r="MQ36" i="16"/>
  <c r="MP36" i="16"/>
  <c r="MN36" i="16"/>
  <c r="MO37" i="13" s="1"/>
  <c r="ML36" i="16"/>
  <c r="MK36" i="16"/>
  <c r="MJ36" i="16"/>
  <c r="MI36" i="16"/>
  <c r="MH36" i="16"/>
  <c r="MG36" i="16"/>
  <c r="MF36" i="16"/>
  <c r="MG37" i="13" s="1"/>
  <c r="MD36" i="16"/>
  <c r="MC36" i="16"/>
  <c r="MB36" i="16"/>
  <c r="MA36" i="16"/>
  <c r="LZ36" i="16"/>
  <c r="LY36" i="16"/>
  <c r="LW36" i="16"/>
  <c r="LV36" i="16"/>
  <c r="LU36" i="16"/>
  <c r="LT36" i="16"/>
  <c r="LS36" i="16"/>
  <c r="LR36" i="16"/>
  <c r="LP36" i="16"/>
  <c r="LO36" i="16"/>
  <c r="LN36" i="16"/>
  <c r="LM36" i="16"/>
  <c r="LL36" i="16"/>
  <c r="LK36" i="16"/>
  <c r="LI36" i="16"/>
  <c r="LH36" i="16"/>
  <c r="LG36" i="16"/>
  <c r="LF36" i="16"/>
  <c r="LE36" i="16"/>
  <c r="LD36" i="16"/>
  <c r="LB36" i="16"/>
  <c r="LA36" i="16"/>
  <c r="KY36" i="16"/>
  <c r="KX36" i="16"/>
  <c r="KW36" i="16"/>
  <c r="KV36" i="16"/>
  <c r="KU36" i="16"/>
  <c r="KT36" i="16"/>
  <c r="KS36" i="16"/>
  <c r="KQ36" i="16"/>
  <c r="KP36" i="16"/>
  <c r="KO36" i="16"/>
  <c r="KN36" i="16"/>
  <c r="KM36" i="16"/>
  <c r="KK36" i="16"/>
  <c r="KJ36" i="16"/>
  <c r="KI36" i="16"/>
  <c r="KH36" i="16"/>
  <c r="KG36" i="16"/>
  <c r="KH37" i="13" s="1"/>
  <c r="KE36" i="16"/>
  <c r="KD36" i="16"/>
  <c r="KC36" i="16"/>
  <c r="KB36" i="16"/>
  <c r="JZ36" i="16"/>
  <c r="JY36" i="16"/>
  <c r="JX36" i="16"/>
  <c r="JW36" i="16"/>
  <c r="JV36" i="16"/>
  <c r="JU36" i="16"/>
  <c r="JS36" i="16"/>
  <c r="JR36" i="16"/>
  <c r="JQ36" i="16"/>
  <c r="JP36" i="16"/>
  <c r="JO36" i="16"/>
  <c r="JN36" i="16"/>
  <c r="JL36" i="16"/>
  <c r="JK36" i="16"/>
  <c r="JJ36" i="16"/>
  <c r="JI36" i="16"/>
  <c r="JH36" i="16"/>
  <c r="JG36" i="16"/>
  <c r="JF36" i="16"/>
  <c r="JE36" i="16"/>
  <c r="JD36" i="16"/>
  <c r="JC36" i="16"/>
  <c r="JA36" i="16"/>
  <c r="IZ36" i="16"/>
  <c r="IY36" i="16"/>
  <c r="IW36" i="16"/>
  <c r="IV36" i="16"/>
  <c r="IU36" i="16"/>
  <c r="IT36" i="16"/>
  <c r="IS36" i="16"/>
  <c r="IQ36" i="16"/>
  <c r="IP36" i="16"/>
  <c r="IO36" i="16"/>
  <c r="IN36" i="16"/>
  <c r="IM36" i="16"/>
  <c r="IK36" i="16"/>
  <c r="IJ36" i="16"/>
  <c r="II36" i="16"/>
  <c r="IH36" i="16"/>
  <c r="IG36" i="16"/>
  <c r="IE36" i="16"/>
  <c r="ID36" i="16"/>
  <c r="IC36" i="16"/>
  <c r="IB36" i="16"/>
  <c r="IA36" i="16"/>
  <c r="HY36" i="16"/>
  <c r="HX36" i="16"/>
  <c r="HW36" i="16"/>
  <c r="HV36" i="16"/>
  <c r="HU36" i="16"/>
  <c r="HS36" i="16"/>
  <c r="HR36" i="16"/>
  <c r="HQ36" i="16"/>
  <c r="HP36" i="16"/>
  <c r="HO36" i="16"/>
  <c r="HM36" i="16"/>
  <c r="HL36" i="16"/>
  <c r="HK36" i="16"/>
  <c r="HJ36" i="16"/>
  <c r="HI36" i="16"/>
  <c r="HG36" i="16"/>
  <c r="HF36" i="16"/>
  <c r="HE36" i="16"/>
  <c r="HE37" i="13" s="1"/>
  <c r="HD36" i="16"/>
  <c r="HC36" i="16"/>
  <c r="HA36" i="16"/>
  <c r="GZ36" i="16"/>
  <c r="GY36" i="16"/>
  <c r="GX36" i="16"/>
  <c r="GW36" i="16"/>
  <c r="GU36" i="16"/>
  <c r="GT36" i="16"/>
  <c r="GS36" i="16"/>
  <c r="GR36" i="16"/>
  <c r="GQ36" i="16"/>
  <c r="GO36" i="16"/>
  <c r="GN36" i="16"/>
  <c r="GM36" i="16"/>
  <c r="GL36" i="16"/>
  <c r="GK36" i="16"/>
  <c r="GI36" i="16"/>
  <c r="GH36" i="16"/>
  <c r="GG36" i="16"/>
  <c r="GF36" i="16"/>
  <c r="GE36" i="16"/>
  <c r="NG37" i="13" s="1"/>
  <c r="GA36" i="16"/>
  <c r="FZ36" i="16"/>
  <c r="FY36" i="16"/>
  <c r="FX36" i="16"/>
  <c r="FW36" i="16"/>
  <c r="FV36" i="16"/>
  <c r="FS36" i="16"/>
  <c r="FR36" i="16"/>
  <c r="FQ36" i="16"/>
  <c r="FP36" i="16"/>
  <c r="FO36" i="16"/>
  <c r="FN36" i="16"/>
  <c r="FK36" i="16"/>
  <c r="FJ36" i="16"/>
  <c r="FI36" i="16"/>
  <c r="FH36" i="16"/>
  <c r="FG36" i="16"/>
  <c r="FF36" i="16"/>
  <c r="FC36" i="16"/>
  <c r="FB36" i="16"/>
  <c r="FA36" i="16"/>
  <c r="EZ36" i="16"/>
  <c r="EY36" i="16"/>
  <c r="EX36" i="16"/>
  <c r="EU36" i="16"/>
  <c r="ET36" i="16"/>
  <c r="ES36" i="16"/>
  <c r="ER36" i="16"/>
  <c r="EQ36" i="16"/>
  <c r="EP36" i="16"/>
  <c r="EM36" i="16"/>
  <c r="EL36" i="16"/>
  <c r="EK36" i="16"/>
  <c r="EJ36" i="16"/>
  <c r="EI36" i="16"/>
  <c r="EH36" i="16"/>
  <c r="EE36" i="16"/>
  <c r="ED36" i="16"/>
  <c r="EC36" i="16"/>
  <c r="EB36" i="16"/>
  <c r="EA36" i="16"/>
  <c r="DZ36" i="16"/>
  <c r="DW36" i="16"/>
  <c r="DV36" i="16"/>
  <c r="DU36" i="16"/>
  <c r="DT36" i="16"/>
  <c r="DS36" i="16"/>
  <c r="DR36" i="16"/>
  <c r="DO36" i="16"/>
  <c r="DN36" i="16"/>
  <c r="DM36" i="16"/>
  <c r="DL36" i="16"/>
  <c r="DK36" i="16"/>
  <c r="DJ36" i="16"/>
  <c r="DG36" i="16"/>
  <c r="DF36" i="16"/>
  <c r="DE36" i="16"/>
  <c r="DD36" i="16"/>
  <c r="DC36" i="16"/>
  <c r="DB36" i="16"/>
  <c r="CY36" i="16"/>
  <c r="CX36" i="16"/>
  <c r="CW36" i="16"/>
  <c r="CV36" i="16"/>
  <c r="CU36" i="16"/>
  <c r="CT36" i="16"/>
  <c r="CQ36" i="16"/>
  <c r="CP36" i="16"/>
  <c r="CO36" i="16"/>
  <c r="CN36" i="16"/>
  <c r="CM36" i="16"/>
  <c r="CL36" i="16"/>
  <c r="CI36" i="16"/>
  <c r="CH36" i="16"/>
  <c r="CG36" i="16"/>
  <c r="CF36" i="16"/>
  <c r="CE36" i="16"/>
  <c r="CD36" i="16"/>
  <c r="CA36" i="16"/>
  <c r="BZ36" i="16"/>
  <c r="BY36" i="16"/>
  <c r="BX36" i="16"/>
  <c r="BW36" i="16"/>
  <c r="BV36" i="16"/>
  <c r="BS36" i="16"/>
  <c r="BR36" i="16"/>
  <c r="BQ36" i="16"/>
  <c r="BP36" i="16"/>
  <c r="BO36" i="16"/>
  <c r="BN36" i="16"/>
  <c r="BK36" i="16"/>
  <c r="BK37" i="13" s="1"/>
  <c r="BJ36" i="16"/>
  <c r="BJ37" i="13" s="1"/>
  <c r="BI36" i="16"/>
  <c r="BI37" i="13" s="1"/>
  <c r="BH36" i="16"/>
  <c r="BH37" i="13" s="1"/>
  <c r="BG36" i="16"/>
  <c r="BG37" i="13" s="1"/>
  <c r="BF36" i="16"/>
  <c r="BF37" i="13" s="1"/>
  <c r="BC36" i="16"/>
  <c r="BB36" i="16"/>
  <c r="BA36" i="16"/>
  <c r="AZ36" i="16"/>
  <c r="AY36" i="16"/>
  <c r="AX36" i="16"/>
  <c r="AU36" i="16"/>
  <c r="AT36" i="16"/>
  <c r="AS36" i="16"/>
  <c r="AR36" i="16"/>
  <c r="AQ36" i="16"/>
  <c r="AP36" i="16"/>
  <c r="AM36" i="16"/>
  <c r="AL36" i="16"/>
  <c r="AK36" i="16"/>
  <c r="AJ36" i="16"/>
  <c r="AI36" i="16"/>
  <c r="AH36" i="16"/>
  <c r="AE36" i="16"/>
  <c r="AD36" i="16"/>
  <c r="AC36" i="16"/>
  <c r="AB36" i="16"/>
  <c r="AA36" i="16"/>
  <c r="Z36" i="16"/>
  <c r="W36" i="16"/>
  <c r="V36" i="16"/>
  <c r="U36" i="16"/>
  <c r="T36" i="16"/>
  <c r="S36" i="16"/>
  <c r="R36" i="16"/>
  <c r="O36" i="16"/>
  <c r="O37" i="13" s="1"/>
  <c r="N36" i="16"/>
  <c r="N37" i="13" s="1"/>
  <c r="M36" i="16"/>
  <c r="M37" i="13" s="1"/>
  <c r="L36" i="16"/>
  <c r="L37" i="13" s="1"/>
  <c r="K36" i="16"/>
  <c r="K37" i="13" s="1"/>
  <c r="J36" i="16"/>
  <c r="J37" i="13" s="1"/>
  <c r="NC35" i="16"/>
  <c r="NB35" i="16"/>
  <c r="NA35" i="16"/>
  <c r="MZ35" i="16"/>
  <c r="NA36" i="13" s="1"/>
  <c r="MX35" i="16"/>
  <c r="MW35" i="16"/>
  <c r="MV35" i="16"/>
  <c r="MU35" i="16"/>
  <c r="MS35" i="16"/>
  <c r="MR35" i="16"/>
  <c r="MQ35" i="16"/>
  <c r="MP35" i="16"/>
  <c r="MN35" i="16"/>
  <c r="MO36" i="13" s="1"/>
  <c r="ML35" i="16"/>
  <c r="MK35" i="16"/>
  <c r="MJ35" i="16"/>
  <c r="MI35" i="16"/>
  <c r="MH35" i="16"/>
  <c r="MG35" i="16"/>
  <c r="MF35" i="16"/>
  <c r="MG36" i="13" s="1"/>
  <c r="MD35" i="16"/>
  <c r="MC35" i="16"/>
  <c r="MB35" i="16"/>
  <c r="MA35" i="16"/>
  <c r="LZ35" i="16"/>
  <c r="LY35" i="16"/>
  <c r="LW35" i="16"/>
  <c r="LV35" i="16"/>
  <c r="LU35" i="16"/>
  <c r="LT35" i="16"/>
  <c r="LS35" i="16"/>
  <c r="LR35" i="16"/>
  <c r="LP35" i="16"/>
  <c r="LO35" i="16"/>
  <c r="LN35" i="16"/>
  <c r="LM35" i="16"/>
  <c r="LL35" i="16"/>
  <c r="LK35" i="16"/>
  <c r="LI35" i="16"/>
  <c r="LH35" i="16"/>
  <c r="LG35" i="16"/>
  <c r="LF35" i="16"/>
  <c r="LE35" i="16"/>
  <c r="LD35" i="16"/>
  <c r="LB35" i="16"/>
  <c r="LA35" i="16"/>
  <c r="KY35" i="16"/>
  <c r="KX35" i="16"/>
  <c r="KW35" i="16"/>
  <c r="KV35" i="16"/>
  <c r="KU35" i="16"/>
  <c r="KT35" i="16"/>
  <c r="KS35" i="16"/>
  <c r="KQ35" i="16"/>
  <c r="KP35" i="16"/>
  <c r="KO35" i="16"/>
  <c r="KN35" i="16"/>
  <c r="KM35" i="16"/>
  <c r="KK35" i="16"/>
  <c r="KJ35" i="16"/>
  <c r="KI35" i="16"/>
  <c r="KH35" i="16"/>
  <c r="KG35" i="16"/>
  <c r="KH36" i="13" s="1"/>
  <c r="KE35" i="16"/>
  <c r="KD35" i="16"/>
  <c r="KC35" i="16"/>
  <c r="KB35" i="16"/>
  <c r="JZ35" i="16"/>
  <c r="JY35" i="16"/>
  <c r="JX35" i="16"/>
  <c r="JW35" i="16"/>
  <c r="JV35" i="16"/>
  <c r="JU35" i="16"/>
  <c r="JS35" i="16"/>
  <c r="JR35" i="16"/>
  <c r="JQ35" i="16"/>
  <c r="JP35" i="16"/>
  <c r="JO35" i="16"/>
  <c r="JN35" i="16"/>
  <c r="JL35" i="16"/>
  <c r="JK35" i="16"/>
  <c r="JJ35" i="16"/>
  <c r="JI35" i="16"/>
  <c r="JH35" i="16"/>
  <c r="JG35" i="16"/>
  <c r="JF35" i="16"/>
  <c r="JE35" i="16"/>
  <c r="JD35" i="16"/>
  <c r="JC35" i="16"/>
  <c r="JA35" i="16"/>
  <c r="IZ35" i="16"/>
  <c r="IY35" i="16"/>
  <c r="IW35" i="16"/>
  <c r="IV35" i="16"/>
  <c r="IU35" i="16"/>
  <c r="IT35" i="16"/>
  <c r="IS35" i="16"/>
  <c r="IQ35" i="16"/>
  <c r="IP35" i="16"/>
  <c r="IO35" i="16"/>
  <c r="IN35" i="16"/>
  <c r="IM35" i="16"/>
  <c r="IK35" i="16"/>
  <c r="IJ35" i="16"/>
  <c r="II35" i="16"/>
  <c r="IH35" i="16"/>
  <c r="IG35" i="16"/>
  <c r="IE35" i="16"/>
  <c r="ID35" i="16"/>
  <c r="IC35" i="16"/>
  <c r="IB35" i="16"/>
  <c r="IA35" i="16"/>
  <c r="HY35" i="16"/>
  <c r="HX35" i="16"/>
  <c r="HW35" i="16"/>
  <c r="HV35" i="16"/>
  <c r="HU35" i="16"/>
  <c r="HS35" i="16"/>
  <c r="HR35" i="16"/>
  <c r="HQ35" i="16"/>
  <c r="HP35" i="16"/>
  <c r="HO35" i="16"/>
  <c r="HM35" i="16"/>
  <c r="HL35" i="16"/>
  <c r="HK35" i="16"/>
  <c r="HJ35" i="16"/>
  <c r="HI35" i="16"/>
  <c r="HG35" i="16"/>
  <c r="HF35" i="16"/>
  <c r="HE35" i="16"/>
  <c r="HE36" i="13" s="1"/>
  <c r="HD35" i="16"/>
  <c r="HC35" i="16"/>
  <c r="HA35" i="16"/>
  <c r="GZ35" i="16"/>
  <c r="GY35" i="16"/>
  <c r="GX35" i="16"/>
  <c r="GW35" i="16"/>
  <c r="GU35" i="16"/>
  <c r="GT35" i="16"/>
  <c r="GS35" i="16"/>
  <c r="GR35" i="16"/>
  <c r="GQ35" i="16"/>
  <c r="GO35" i="16"/>
  <c r="GN35" i="16"/>
  <c r="GM35" i="16"/>
  <c r="GL35" i="16"/>
  <c r="GK35" i="16"/>
  <c r="GI35" i="16"/>
  <c r="GH35" i="16"/>
  <c r="GG35" i="16"/>
  <c r="GF35" i="16"/>
  <c r="GE35" i="16"/>
  <c r="GA35" i="16"/>
  <c r="FZ35" i="16"/>
  <c r="FY35" i="16"/>
  <c r="FX35" i="16"/>
  <c r="FW35" i="16"/>
  <c r="FV35" i="16"/>
  <c r="FS35" i="16"/>
  <c r="FR35" i="16"/>
  <c r="FQ35" i="16"/>
  <c r="FP35" i="16"/>
  <c r="FO35" i="16"/>
  <c r="FN35" i="16"/>
  <c r="FK35" i="16"/>
  <c r="FJ35" i="16"/>
  <c r="FI35" i="16"/>
  <c r="FH35" i="16"/>
  <c r="FG35" i="16"/>
  <c r="FF35" i="16"/>
  <c r="FC35" i="16"/>
  <c r="FB35" i="16"/>
  <c r="FA35" i="16"/>
  <c r="EZ35" i="16"/>
  <c r="EY35" i="16"/>
  <c r="EX35" i="16"/>
  <c r="EU35" i="16"/>
  <c r="ET35" i="16"/>
  <c r="ES35" i="16"/>
  <c r="ER35" i="16"/>
  <c r="EQ35" i="16"/>
  <c r="EP35" i="16"/>
  <c r="EM35" i="16"/>
  <c r="EL35" i="16"/>
  <c r="EK35" i="16"/>
  <c r="EJ35" i="16"/>
  <c r="EI35" i="16"/>
  <c r="EH35" i="16"/>
  <c r="EE35" i="16"/>
  <c r="ED35" i="16"/>
  <c r="EC35" i="16"/>
  <c r="EB35" i="16"/>
  <c r="EA35" i="16"/>
  <c r="DZ35" i="16"/>
  <c r="DW35" i="16"/>
  <c r="DV35" i="16"/>
  <c r="DU35" i="16"/>
  <c r="DT35" i="16"/>
  <c r="DS35" i="16"/>
  <c r="DR35" i="16"/>
  <c r="DO35" i="16"/>
  <c r="DN35" i="16"/>
  <c r="DM35" i="16"/>
  <c r="DL35" i="16"/>
  <c r="DK35" i="16"/>
  <c r="DJ35" i="16"/>
  <c r="DG35" i="16"/>
  <c r="DF35" i="16"/>
  <c r="DE35" i="16"/>
  <c r="DD35" i="16"/>
  <c r="DC35" i="16"/>
  <c r="DB35" i="16"/>
  <c r="CY35" i="16"/>
  <c r="CX35" i="16"/>
  <c r="CW35" i="16"/>
  <c r="CV35" i="16"/>
  <c r="CU35" i="16"/>
  <c r="CT35" i="16"/>
  <c r="CQ35" i="16"/>
  <c r="CP35" i="16"/>
  <c r="CO35" i="16"/>
  <c r="CN35" i="16"/>
  <c r="CM35" i="16"/>
  <c r="CL35" i="16"/>
  <c r="CI35" i="16"/>
  <c r="CH35" i="16"/>
  <c r="CG35" i="16"/>
  <c r="CF35" i="16"/>
  <c r="CE35" i="16"/>
  <c r="CD35" i="16"/>
  <c r="CA35" i="16"/>
  <c r="BZ35" i="16"/>
  <c r="BY35" i="16"/>
  <c r="BX35" i="16"/>
  <c r="BW35" i="16"/>
  <c r="BV35" i="16"/>
  <c r="BS35" i="16"/>
  <c r="BR35" i="16"/>
  <c r="BQ35" i="16"/>
  <c r="BP35" i="16"/>
  <c r="BO35" i="16"/>
  <c r="BN35" i="16"/>
  <c r="BK35" i="16"/>
  <c r="BJ35" i="16"/>
  <c r="BJ36" i="13" s="1"/>
  <c r="BI35" i="16"/>
  <c r="BI36" i="13" s="1"/>
  <c r="BH35" i="16"/>
  <c r="BH36" i="13" s="1"/>
  <c r="BG35" i="16"/>
  <c r="BF35" i="16"/>
  <c r="BC35" i="16"/>
  <c r="BB35" i="16"/>
  <c r="BA35" i="16"/>
  <c r="AZ35" i="16"/>
  <c r="AY35" i="16"/>
  <c r="AX35" i="16"/>
  <c r="AU35" i="16"/>
  <c r="AT35" i="16"/>
  <c r="AS35" i="16"/>
  <c r="AR35" i="16"/>
  <c r="AQ35" i="16"/>
  <c r="AP35" i="16"/>
  <c r="AM35" i="16"/>
  <c r="AL35" i="16"/>
  <c r="AK35" i="16"/>
  <c r="AJ35" i="16"/>
  <c r="AI35" i="16"/>
  <c r="AH35" i="16"/>
  <c r="AE35" i="16"/>
  <c r="AD35" i="16"/>
  <c r="AC35" i="16"/>
  <c r="AB35" i="16"/>
  <c r="AA35" i="16"/>
  <c r="Z35" i="16"/>
  <c r="W35" i="16"/>
  <c r="V35" i="16"/>
  <c r="U35" i="16"/>
  <c r="T35" i="16"/>
  <c r="S35" i="16"/>
  <c r="R35" i="16"/>
  <c r="O35" i="16"/>
  <c r="O36" i="13" s="1"/>
  <c r="N35" i="16"/>
  <c r="N36" i="13" s="1"/>
  <c r="M35" i="16"/>
  <c r="M36" i="13" s="1"/>
  <c r="L35" i="16"/>
  <c r="L36" i="13" s="1"/>
  <c r="K35" i="16"/>
  <c r="K36" i="13" s="1"/>
  <c r="J35" i="16"/>
  <c r="J36" i="13" s="1"/>
  <c r="NC34" i="16"/>
  <c r="NB34" i="16"/>
  <c r="NA34" i="16"/>
  <c r="MZ34" i="16"/>
  <c r="NA35" i="13" s="1"/>
  <c r="MX34" i="16"/>
  <c r="MW34" i="16"/>
  <c r="MV34" i="16"/>
  <c r="MU34" i="16"/>
  <c r="MS34" i="16"/>
  <c r="MR34" i="16"/>
  <c r="MQ34" i="16"/>
  <c r="MP34" i="16"/>
  <c r="MN34" i="16"/>
  <c r="MO35" i="13" s="1"/>
  <c r="ML34" i="16"/>
  <c r="MK34" i="16"/>
  <c r="MJ34" i="16"/>
  <c r="MI34" i="16"/>
  <c r="MH34" i="16"/>
  <c r="MG34" i="16"/>
  <c r="MF34" i="16"/>
  <c r="MG35" i="13" s="1"/>
  <c r="MD34" i="16"/>
  <c r="MC34" i="16"/>
  <c r="MB34" i="16"/>
  <c r="MA34" i="16"/>
  <c r="LZ34" i="16"/>
  <c r="LY34" i="16"/>
  <c r="LW34" i="16"/>
  <c r="LV34" i="16"/>
  <c r="LU34" i="16"/>
  <c r="LT34" i="16"/>
  <c r="LS34" i="16"/>
  <c r="LR34" i="16"/>
  <c r="LP34" i="16"/>
  <c r="LO34" i="16"/>
  <c r="LN34" i="16"/>
  <c r="LM34" i="16"/>
  <c r="LL34" i="16"/>
  <c r="LK34" i="16"/>
  <c r="LI34" i="16"/>
  <c r="LH34" i="16"/>
  <c r="LG34" i="16"/>
  <c r="LF34" i="16"/>
  <c r="LE34" i="16"/>
  <c r="LD34" i="16"/>
  <c r="LB34" i="16"/>
  <c r="LA34" i="16"/>
  <c r="KY34" i="16"/>
  <c r="KX34" i="16"/>
  <c r="KW34" i="16"/>
  <c r="KV34" i="16"/>
  <c r="KU34" i="16"/>
  <c r="KT34" i="16"/>
  <c r="KS34" i="16"/>
  <c r="KQ34" i="16"/>
  <c r="KP34" i="16"/>
  <c r="KO34" i="16"/>
  <c r="KN34" i="16"/>
  <c r="KM34" i="16"/>
  <c r="KK34" i="16"/>
  <c r="KJ34" i="16"/>
  <c r="KI34" i="16"/>
  <c r="KH34" i="16"/>
  <c r="KG34" i="16"/>
  <c r="KH35" i="13" s="1"/>
  <c r="KE34" i="16"/>
  <c r="KD34" i="16"/>
  <c r="KC34" i="16"/>
  <c r="KB34" i="16"/>
  <c r="JZ34" i="16"/>
  <c r="JY34" i="16"/>
  <c r="JX34" i="16"/>
  <c r="JW34" i="16"/>
  <c r="JV34" i="16"/>
  <c r="JU34" i="16"/>
  <c r="JS34" i="16"/>
  <c r="JR34" i="16"/>
  <c r="JQ34" i="16"/>
  <c r="JP34" i="16"/>
  <c r="JO34" i="16"/>
  <c r="JN34" i="16"/>
  <c r="JL34" i="16"/>
  <c r="JK34" i="16"/>
  <c r="JJ34" i="16"/>
  <c r="JI34" i="16"/>
  <c r="JH34" i="16"/>
  <c r="JG34" i="16"/>
  <c r="JF34" i="16"/>
  <c r="JE34" i="16"/>
  <c r="JD34" i="16"/>
  <c r="JC34" i="16"/>
  <c r="JA34" i="16"/>
  <c r="IZ34" i="16"/>
  <c r="IY34" i="16"/>
  <c r="IW34" i="16"/>
  <c r="IV34" i="16"/>
  <c r="IU34" i="16"/>
  <c r="IT34" i="16"/>
  <c r="IS34" i="16"/>
  <c r="IQ34" i="16"/>
  <c r="IP34" i="16"/>
  <c r="IO34" i="16"/>
  <c r="IN34" i="16"/>
  <c r="IM34" i="16"/>
  <c r="IK34" i="16"/>
  <c r="IJ34" i="16"/>
  <c r="II34" i="16"/>
  <c r="IH34" i="16"/>
  <c r="IG34" i="16"/>
  <c r="IE34" i="16"/>
  <c r="ID34" i="16"/>
  <c r="IC34" i="16"/>
  <c r="IB34" i="16"/>
  <c r="IA34" i="16"/>
  <c r="HY34" i="16"/>
  <c r="HX34" i="16"/>
  <c r="HW34" i="16"/>
  <c r="HV34" i="16"/>
  <c r="HU34" i="16"/>
  <c r="HS34" i="16"/>
  <c r="HR34" i="16"/>
  <c r="HQ34" i="16"/>
  <c r="HP34" i="16"/>
  <c r="HO34" i="16"/>
  <c r="HM34" i="16"/>
  <c r="HL34" i="16"/>
  <c r="HK34" i="16"/>
  <c r="HJ34" i="16"/>
  <c r="HI34" i="16"/>
  <c r="HG34" i="16"/>
  <c r="HF34" i="16"/>
  <c r="HE34" i="16"/>
  <c r="HD34" i="16"/>
  <c r="HC34" i="16"/>
  <c r="HA34" i="16"/>
  <c r="GZ34" i="16"/>
  <c r="GY34" i="16"/>
  <c r="GX34" i="16"/>
  <c r="GW34" i="16"/>
  <c r="GU34" i="16"/>
  <c r="GT34" i="16"/>
  <c r="GS34" i="16"/>
  <c r="GR34" i="16"/>
  <c r="GQ34" i="16"/>
  <c r="GO34" i="16"/>
  <c r="GN34" i="16"/>
  <c r="GM34" i="16"/>
  <c r="GL34" i="16"/>
  <c r="GK34" i="16"/>
  <c r="GI34" i="16"/>
  <c r="GH34" i="16"/>
  <c r="GG34" i="16"/>
  <c r="GF34" i="16"/>
  <c r="GE34" i="16"/>
  <c r="GA34" i="16"/>
  <c r="FZ34" i="16"/>
  <c r="FY34" i="16"/>
  <c r="FX34" i="16"/>
  <c r="FW34" i="16"/>
  <c r="FV34" i="16"/>
  <c r="FS34" i="16"/>
  <c r="FR34" i="16"/>
  <c r="FQ34" i="16"/>
  <c r="FP34" i="16"/>
  <c r="FO34" i="16"/>
  <c r="FN34" i="16"/>
  <c r="FK34" i="16"/>
  <c r="FJ34" i="16"/>
  <c r="FI34" i="16"/>
  <c r="FH34" i="16"/>
  <c r="FG34" i="16"/>
  <c r="FF34" i="16"/>
  <c r="FC34" i="16"/>
  <c r="FB34" i="16"/>
  <c r="FA34" i="16"/>
  <c r="EZ34" i="16"/>
  <c r="EY34" i="16"/>
  <c r="EX34" i="16"/>
  <c r="EU34" i="16"/>
  <c r="ET34" i="16"/>
  <c r="ES34" i="16"/>
  <c r="ER34" i="16"/>
  <c r="EQ34" i="16"/>
  <c r="EP34" i="16"/>
  <c r="EM34" i="16"/>
  <c r="EL34" i="16"/>
  <c r="EK34" i="16"/>
  <c r="EJ34" i="16"/>
  <c r="EI34" i="16"/>
  <c r="EH34" i="16"/>
  <c r="EE34" i="16"/>
  <c r="ED34" i="16"/>
  <c r="EC34" i="16"/>
  <c r="EB34" i="16"/>
  <c r="EA34" i="16"/>
  <c r="DZ34" i="16"/>
  <c r="DW34" i="16"/>
  <c r="DV34" i="16"/>
  <c r="DU34" i="16"/>
  <c r="DT34" i="16"/>
  <c r="DS34" i="16"/>
  <c r="DR34" i="16"/>
  <c r="DO34" i="16"/>
  <c r="DN34" i="16"/>
  <c r="DM34" i="16"/>
  <c r="DL34" i="16"/>
  <c r="DK34" i="16"/>
  <c r="DJ34" i="16"/>
  <c r="DG34" i="16"/>
  <c r="DF34" i="16"/>
  <c r="DE34" i="16"/>
  <c r="DD34" i="16"/>
  <c r="DC34" i="16"/>
  <c r="DB34" i="16"/>
  <c r="CY34" i="16"/>
  <c r="CX34" i="16"/>
  <c r="CW34" i="16"/>
  <c r="CV34" i="16"/>
  <c r="CU34" i="16"/>
  <c r="CT34" i="16"/>
  <c r="CQ34" i="16"/>
  <c r="CP34" i="16"/>
  <c r="CO34" i="16"/>
  <c r="CN34" i="16"/>
  <c r="CM34" i="16"/>
  <c r="CL34" i="16"/>
  <c r="CI34" i="16"/>
  <c r="CH34" i="16"/>
  <c r="CG34" i="16"/>
  <c r="CF34" i="16"/>
  <c r="CE34" i="16"/>
  <c r="CD34" i="16"/>
  <c r="CA34" i="16"/>
  <c r="BZ34" i="16"/>
  <c r="BY34" i="16"/>
  <c r="BX34" i="16"/>
  <c r="BW34" i="16"/>
  <c r="BV34" i="16"/>
  <c r="BS34" i="16"/>
  <c r="BR34" i="16"/>
  <c r="BQ34" i="16"/>
  <c r="BP34" i="16"/>
  <c r="BO34" i="16"/>
  <c r="BN34" i="16"/>
  <c r="BK34" i="16"/>
  <c r="BK35" i="13" s="1"/>
  <c r="BJ34" i="16"/>
  <c r="BJ35" i="13" s="1"/>
  <c r="BI34" i="16"/>
  <c r="BI35" i="13" s="1"/>
  <c r="BH34" i="16"/>
  <c r="BH35" i="13" s="1"/>
  <c r="BG34" i="16"/>
  <c r="BG35" i="13" s="1"/>
  <c r="BF34" i="16"/>
  <c r="BC34" i="16"/>
  <c r="BB34" i="16"/>
  <c r="BA34" i="16"/>
  <c r="AZ34" i="16"/>
  <c r="AY34" i="16"/>
  <c r="AX34" i="16"/>
  <c r="AU34" i="16"/>
  <c r="AT34" i="16"/>
  <c r="AS34" i="16"/>
  <c r="AR34" i="16"/>
  <c r="AQ34" i="16"/>
  <c r="AP34" i="16"/>
  <c r="AM34" i="16"/>
  <c r="AL34" i="16"/>
  <c r="AK34" i="16"/>
  <c r="AJ34" i="16"/>
  <c r="AI34" i="16"/>
  <c r="AH34" i="16"/>
  <c r="AE34" i="16"/>
  <c r="AD34" i="16"/>
  <c r="AC34" i="16"/>
  <c r="AB34" i="16"/>
  <c r="AA34" i="16"/>
  <c r="Z34" i="16"/>
  <c r="W34" i="16"/>
  <c r="V34" i="16"/>
  <c r="U34" i="16"/>
  <c r="T34" i="16"/>
  <c r="S34" i="16"/>
  <c r="R34" i="16"/>
  <c r="O34" i="16"/>
  <c r="N34" i="16"/>
  <c r="N35" i="13" s="1"/>
  <c r="M34" i="16"/>
  <c r="M35" i="13" s="1"/>
  <c r="L34" i="16"/>
  <c r="L35" i="13" s="1"/>
  <c r="K34" i="16"/>
  <c r="K35" i="13" s="1"/>
  <c r="J34" i="16"/>
  <c r="J35" i="13" s="1"/>
  <c r="NC33" i="16"/>
  <c r="NB33" i="16"/>
  <c r="NA33" i="16"/>
  <c r="MZ33" i="16"/>
  <c r="NA34" i="13" s="1"/>
  <c r="MX33" i="16"/>
  <c r="MW33" i="16"/>
  <c r="MV33" i="16"/>
  <c r="MU33" i="16"/>
  <c r="MS33" i="16"/>
  <c r="MR33" i="16"/>
  <c r="MQ33" i="16"/>
  <c r="MP33" i="16"/>
  <c r="MN33" i="16"/>
  <c r="MO34" i="13" s="1"/>
  <c r="ML33" i="16"/>
  <c r="MK33" i="16"/>
  <c r="MJ33" i="16"/>
  <c r="MI33" i="16"/>
  <c r="MH33" i="16"/>
  <c r="MG33" i="16"/>
  <c r="MF33" i="16"/>
  <c r="MG34" i="13" s="1"/>
  <c r="MD33" i="16"/>
  <c r="MC33" i="16"/>
  <c r="MB33" i="16"/>
  <c r="MA33" i="16"/>
  <c r="LZ33" i="16"/>
  <c r="LY33" i="16"/>
  <c r="LW33" i="16"/>
  <c r="LV33" i="16"/>
  <c r="LU33" i="16"/>
  <c r="LT33" i="16"/>
  <c r="LS33" i="16"/>
  <c r="LR33" i="16"/>
  <c r="LP33" i="16"/>
  <c r="LO33" i="16"/>
  <c r="LN33" i="16"/>
  <c r="LM33" i="16"/>
  <c r="LN34" i="13" s="1"/>
  <c r="LL33" i="16"/>
  <c r="LK33" i="16"/>
  <c r="LI33" i="16"/>
  <c r="LH33" i="16"/>
  <c r="LG33" i="16"/>
  <c r="LF33" i="16"/>
  <c r="LE33" i="16"/>
  <c r="LD33" i="16"/>
  <c r="LB33" i="16"/>
  <c r="LA33" i="16"/>
  <c r="KY33" i="16"/>
  <c r="KX33" i="16"/>
  <c r="KW33" i="16"/>
  <c r="KV33" i="16"/>
  <c r="KU33" i="16"/>
  <c r="KT33" i="16"/>
  <c r="KS33" i="16"/>
  <c r="KQ33" i="16"/>
  <c r="KP33" i="16"/>
  <c r="KO33" i="16"/>
  <c r="KN33" i="16"/>
  <c r="KM33" i="16"/>
  <c r="KK33" i="16"/>
  <c r="KJ33" i="16"/>
  <c r="KI33" i="16"/>
  <c r="KH33" i="16"/>
  <c r="KG33" i="16"/>
  <c r="KH34" i="13" s="1"/>
  <c r="KE33" i="16"/>
  <c r="KD33" i="16"/>
  <c r="KC33" i="16"/>
  <c r="KB33" i="16"/>
  <c r="JZ33" i="16"/>
  <c r="JY33" i="16"/>
  <c r="JX33" i="16"/>
  <c r="JW33" i="16"/>
  <c r="JV33" i="16"/>
  <c r="JU33" i="16"/>
  <c r="JS33" i="16"/>
  <c r="JR33" i="16"/>
  <c r="JQ33" i="16"/>
  <c r="JP33" i="16"/>
  <c r="JO33" i="16"/>
  <c r="JN33" i="16"/>
  <c r="JL33" i="16"/>
  <c r="JK33" i="16"/>
  <c r="JJ33" i="16"/>
  <c r="JI33" i="16"/>
  <c r="JH33" i="16"/>
  <c r="JG33" i="16"/>
  <c r="JF33" i="16"/>
  <c r="JE33" i="16"/>
  <c r="JD33" i="16"/>
  <c r="JC33" i="16"/>
  <c r="JA33" i="16"/>
  <c r="IZ33" i="16"/>
  <c r="IY33" i="16"/>
  <c r="IW33" i="16"/>
  <c r="IV33" i="16"/>
  <c r="IU33" i="16"/>
  <c r="IT33" i="16"/>
  <c r="IS33" i="16"/>
  <c r="IQ33" i="16"/>
  <c r="IP33" i="16"/>
  <c r="IO33" i="16"/>
  <c r="IN33" i="16"/>
  <c r="IM33" i="16"/>
  <c r="IK33" i="16"/>
  <c r="IJ33" i="16"/>
  <c r="II33" i="16"/>
  <c r="IH33" i="16"/>
  <c r="IG33" i="16"/>
  <c r="IE33" i="16"/>
  <c r="ID33" i="16"/>
  <c r="IC33" i="16"/>
  <c r="IB33" i="16"/>
  <c r="IA33" i="16"/>
  <c r="HY33" i="16"/>
  <c r="HX33" i="16"/>
  <c r="HW33" i="16"/>
  <c r="HV33" i="16"/>
  <c r="HU33" i="16"/>
  <c r="HS33" i="16"/>
  <c r="HR33" i="16"/>
  <c r="HQ33" i="16"/>
  <c r="HP33" i="16"/>
  <c r="HO33" i="16"/>
  <c r="HM33" i="16"/>
  <c r="HL33" i="16"/>
  <c r="HK33" i="16"/>
  <c r="HJ33" i="16"/>
  <c r="HI33" i="16"/>
  <c r="HG33" i="16"/>
  <c r="HF33" i="16"/>
  <c r="HE33" i="16"/>
  <c r="HD33" i="16"/>
  <c r="HC33" i="16"/>
  <c r="HA33" i="16"/>
  <c r="GZ33" i="16"/>
  <c r="GY33" i="16"/>
  <c r="GX33" i="16"/>
  <c r="GW33" i="16"/>
  <c r="GU33" i="16"/>
  <c r="GT33" i="16"/>
  <c r="GS33" i="16"/>
  <c r="GR33" i="16"/>
  <c r="GQ33" i="16"/>
  <c r="GO33" i="16"/>
  <c r="GN33" i="16"/>
  <c r="GM33" i="16"/>
  <c r="GL33" i="16"/>
  <c r="GK33" i="16"/>
  <c r="GI33" i="16"/>
  <c r="GH33" i="16"/>
  <c r="GG33" i="16"/>
  <c r="GF33" i="16"/>
  <c r="GE33" i="16"/>
  <c r="NG34" i="13" s="1"/>
  <c r="GA33" i="16"/>
  <c r="FZ33" i="16"/>
  <c r="FY33" i="16"/>
  <c r="FX33" i="16"/>
  <c r="FW33" i="16"/>
  <c r="FV33" i="16"/>
  <c r="FS33" i="16"/>
  <c r="FR33" i="16"/>
  <c r="FQ33" i="16"/>
  <c r="FP33" i="16"/>
  <c r="FO33" i="16"/>
  <c r="FN33" i="16"/>
  <c r="FK33" i="16"/>
  <c r="FJ33" i="16"/>
  <c r="FI33" i="16"/>
  <c r="FH33" i="16"/>
  <c r="FG33" i="16"/>
  <c r="FF33" i="16"/>
  <c r="FC33" i="16"/>
  <c r="FB33" i="16"/>
  <c r="FA33" i="16"/>
  <c r="EZ33" i="16"/>
  <c r="EY33" i="16"/>
  <c r="EX33" i="16"/>
  <c r="EU33" i="16"/>
  <c r="ET33" i="16"/>
  <c r="ES33" i="16"/>
  <c r="ER33" i="16"/>
  <c r="EQ33" i="16"/>
  <c r="EP33" i="16"/>
  <c r="EM33" i="16"/>
  <c r="EL33" i="16"/>
  <c r="EK33" i="16"/>
  <c r="EJ33" i="16"/>
  <c r="EI33" i="16"/>
  <c r="EH33" i="16"/>
  <c r="EE33" i="16"/>
  <c r="ED33" i="16"/>
  <c r="EC33" i="16"/>
  <c r="EB33" i="16"/>
  <c r="EA33" i="16"/>
  <c r="DZ33" i="16"/>
  <c r="DW33" i="16"/>
  <c r="DV33" i="16"/>
  <c r="DU33" i="16"/>
  <c r="DT33" i="16"/>
  <c r="DS33" i="16"/>
  <c r="DR33" i="16"/>
  <c r="DO33" i="16"/>
  <c r="DN33" i="16"/>
  <c r="DM33" i="16"/>
  <c r="DL33" i="16"/>
  <c r="DK33" i="16"/>
  <c r="DJ33" i="16"/>
  <c r="DG33" i="16"/>
  <c r="DF33" i="16"/>
  <c r="DE33" i="16"/>
  <c r="DD33" i="16"/>
  <c r="DC33" i="16"/>
  <c r="DB33" i="16"/>
  <c r="CY33" i="16"/>
  <c r="CX33" i="16"/>
  <c r="CW33" i="16"/>
  <c r="CV33" i="16"/>
  <c r="CU33" i="16"/>
  <c r="CT33" i="16"/>
  <c r="CQ33" i="16"/>
  <c r="CP33" i="16"/>
  <c r="CO33" i="16"/>
  <c r="CN33" i="16"/>
  <c r="CM33" i="16"/>
  <c r="CL33" i="16"/>
  <c r="CI33" i="16"/>
  <c r="CH33" i="16"/>
  <c r="CG33" i="16"/>
  <c r="CF33" i="16"/>
  <c r="CE33" i="16"/>
  <c r="CD33" i="16"/>
  <c r="CA33" i="16"/>
  <c r="BZ33" i="16"/>
  <c r="BY33" i="16"/>
  <c r="BX33" i="16"/>
  <c r="BW33" i="16"/>
  <c r="BV33" i="16"/>
  <c r="BS33" i="16"/>
  <c r="BR33" i="16"/>
  <c r="BQ33" i="16"/>
  <c r="BP33" i="16"/>
  <c r="BO33" i="16"/>
  <c r="BN33" i="16"/>
  <c r="BK33" i="16"/>
  <c r="BK34" i="13" s="1"/>
  <c r="BJ33" i="16"/>
  <c r="BJ34" i="13" s="1"/>
  <c r="BI33" i="16"/>
  <c r="BI34" i="13" s="1"/>
  <c r="BH33" i="16"/>
  <c r="BH34" i="13" s="1"/>
  <c r="BG33" i="16"/>
  <c r="BG34" i="13" s="1"/>
  <c r="BF33" i="16"/>
  <c r="BC33" i="16"/>
  <c r="BB33" i="16"/>
  <c r="BA33" i="16"/>
  <c r="AZ33" i="16"/>
  <c r="AY33" i="16"/>
  <c r="AX33" i="16"/>
  <c r="AU33" i="16"/>
  <c r="AT33" i="16"/>
  <c r="AS33" i="16"/>
  <c r="AR33" i="16"/>
  <c r="AQ33" i="16"/>
  <c r="AP33" i="16"/>
  <c r="AM33" i="16"/>
  <c r="AL33" i="16"/>
  <c r="AK33" i="16"/>
  <c r="AJ33" i="16"/>
  <c r="AI33" i="16"/>
  <c r="AH33" i="16"/>
  <c r="AE33" i="16"/>
  <c r="AD33" i="16"/>
  <c r="AC33" i="16"/>
  <c r="AB33" i="16"/>
  <c r="AA33" i="16"/>
  <c r="Z33" i="16"/>
  <c r="W33" i="16"/>
  <c r="V33" i="16"/>
  <c r="U33" i="16"/>
  <c r="T33" i="16"/>
  <c r="S33" i="16"/>
  <c r="R33" i="16"/>
  <c r="O33" i="16"/>
  <c r="O34" i="13" s="1"/>
  <c r="N33" i="16"/>
  <c r="N34" i="13" s="1"/>
  <c r="M33" i="16"/>
  <c r="M34" i="13" s="1"/>
  <c r="L33" i="16"/>
  <c r="L34" i="13" s="1"/>
  <c r="K33" i="16"/>
  <c r="K34" i="13" s="1"/>
  <c r="J33" i="16"/>
  <c r="J34" i="13" s="1"/>
  <c r="NC32" i="16"/>
  <c r="NB32" i="16"/>
  <c r="NA32" i="16"/>
  <c r="MZ32" i="16"/>
  <c r="NA33" i="13" s="1"/>
  <c r="MX32" i="16"/>
  <c r="MW32" i="16"/>
  <c r="MV32" i="16"/>
  <c r="MU32" i="16"/>
  <c r="MS32" i="16"/>
  <c r="MR32" i="16"/>
  <c r="MQ32" i="16"/>
  <c r="MP32" i="16"/>
  <c r="MN32" i="16"/>
  <c r="MO33" i="13" s="1"/>
  <c r="ML32" i="16"/>
  <c r="MK32" i="16"/>
  <c r="MJ32" i="16"/>
  <c r="MI32" i="16"/>
  <c r="MH32" i="16"/>
  <c r="MG32" i="16"/>
  <c r="MF32" i="16"/>
  <c r="MG33" i="13" s="1"/>
  <c r="MD32" i="16"/>
  <c r="MC32" i="16"/>
  <c r="MB32" i="16"/>
  <c r="MA32" i="16"/>
  <c r="LZ32" i="16"/>
  <c r="LY32" i="16"/>
  <c r="LW32" i="16"/>
  <c r="LV32" i="16"/>
  <c r="LU32" i="16"/>
  <c r="LT32" i="16"/>
  <c r="LS32" i="16"/>
  <c r="LR32" i="16"/>
  <c r="LP32" i="16"/>
  <c r="LO32" i="16"/>
  <c r="LN32" i="16"/>
  <c r="LM32" i="16"/>
  <c r="LL32" i="16"/>
  <c r="LK32" i="16"/>
  <c r="LI32" i="16"/>
  <c r="LH32" i="16"/>
  <c r="LG32" i="16"/>
  <c r="LF32" i="16"/>
  <c r="LE32" i="16"/>
  <c r="LD32" i="16"/>
  <c r="LB32" i="16"/>
  <c r="LA32" i="16"/>
  <c r="KY32" i="16"/>
  <c r="KX32" i="16"/>
  <c r="KW32" i="16"/>
  <c r="KV32" i="16"/>
  <c r="KU32" i="16"/>
  <c r="KT32" i="16"/>
  <c r="KS32" i="16"/>
  <c r="KQ32" i="16"/>
  <c r="KP32" i="16"/>
  <c r="KO32" i="16"/>
  <c r="KN32" i="16"/>
  <c r="KM32" i="16"/>
  <c r="KK32" i="16"/>
  <c r="KJ32" i="16"/>
  <c r="KI32" i="16"/>
  <c r="KH32" i="16"/>
  <c r="KG32" i="16"/>
  <c r="KH33" i="13" s="1"/>
  <c r="KE32" i="16"/>
  <c r="KD32" i="16"/>
  <c r="KC32" i="16"/>
  <c r="KB32" i="16"/>
  <c r="JZ32" i="16"/>
  <c r="JY32" i="16"/>
  <c r="JX32" i="16"/>
  <c r="JW32" i="16"/>
  <c r="JV32" i="16"/>
  <c r="JU32" i="16"/>
  <c r="JS32" i="16"/>
  <c r="JR32" i="16"/>
  <c r="JQ32" i="16"/>
  <c r="JP32" i="16"/>
  <c r="JO32" i="16"/>
  <c r="JN32" i="16"/>
  <c r="JL32" i="16"/>
  <c r="JK32" i="16"/>
  <c r="JJ32" i="16"/>
  <c r="JI32" i="16"/>
  <c r="JH32" i="16"/>
  <c r="JG32" i="16"/>
  <c r="JF32" i="16"/>
  <c r="JE32" i="16"/>
  <c r="JD32" i="16"/>
  <c r="JC32" i="16"/>
  <c r="JA32" i="16"/>
  <c r="IZ32" i="16"/>
  <c r="IY32" i="16"/>
  <c r="IW32" i="16"/>
  <c r="IV32" i="16"/>
  <c r="IU32" i="16"/>
  <c r="IT32" i="16"/>
  <c r="IS32" i="16"/>
  <c r="IQ32" i="16"/>
  <c r="IP32" i="16"/>
  <c r="IO32" i="16"/>
  <c r="IN32" i="16"/>
  <c r="IM32" i="16"/>
  <c r="IK32" i="16"/>
  <c r="IJ32" i="16"/>
  <c r="II32" i="16"/>
  <c r="IH32" i="16"/>
  <c r="IG32" i="16"/>
  <c r="IE32" i="16"/>
  <c r="ID32" i="16"/>
  <c r="IC32" i="16"/>
  <c r="IB32" i="16"/>
  <c r="IA32" i="16"/>
  <c r="HY32" i="16"/>
  <c r="HX32" i="16"/>
  <c r="HW32" i="16"/>
  <c r="HV32" i="16"/>
  <c r="HU32" i="16"/>
  <c r="HS32" i="16"/>
  <c r="HR32" i="16"/>
  <c r="HQ32" i="16"/>
  <c r="HP32" i="16"/>
  <c r="HO32" i="16"/>
  <c r="HM32" i="16"/>
  <c r="HL32" i="16"/>
  <c r="HK32" i="16"/>
  <c r="HJ32" i="16"/>
  <c r="HI32" i="16"/>
  <c r="HG32" i="16"/>
  <c r="HF32" i="16"/>
  <c r="HE32" i="16"/>
  <c r="HD32" i="16"/>
  <c r="HC32" i="16"/>
  <c r="HA32" i="16"/>
  <c r="GZ32" i="16"/>
  <c r="GY32" i="16"/>
  <c r="GX32" i="16"/>
  <c r="GW32" i="16"/>
  <c r="GU32" i="16"/>
  <c r="GT32" i="16"/>
  <c r="GS32" i="16"/>
  <c r="GR32" i="16"/>
  <c r="GQ32" i="16"/>
  <c r="GO32" i="16"/>
  <c r="GN32" i="16"/>
  <c r="GM32" i="16"/>
  <c r="GL32" i="16"/>
  <c r="GK32" i="16"/>
  <c r="GI32" i="16"/>
  <c r="GH32" i="16"/>
  <c r="GG32" i="16"/>
  <c r="GF32" i="16"/>
  <c r="GE32" i="16"/>
  <c r="NG33" i="13" s="1"/>
  <c r="GA32" i="16"/>
  <c r="FZ32" i="16"/>
  <c r="FY32" i="16"/>
  <c r="FX32" i="16"/>
  <c r="FW32" i="16"/>
  <c r="FV32" i="16"/>
  <c r="FS32" i="16"/>
  <c r="FR32" i="16"/>
  <c r="FQ32" i="16"/>
  <c r="FP32" i="16"/>
  <c r="FO32" i="16"/>
  <c r="FN32" i="16"/>
  <c r="FK32" i="16"/>
  <c r="FJ32" i="16"/>
  <c r="FI32" i="16"/>
  <c r="FH32" i="16"/>
  <c r="FG32" i="16"/>
  <c r="FF32" i="16"/>
  <c r="FC32" i="16"/>
  <c r="FB32" i="16"/>
  <c r="FA32" i="16"/>
  <c r="EZ32" i="16"/>
  <c r="EY32" i="16"/>
  <c r="EX32" i="16"/>
  <c r="EU32" i="16"/>
  <c r="ET32" i="16"/>
  <c r="ES32" i="16"/>
  <c r="ER32" i="16"/>
  <c r="EQ32" i="16"/>
  <c r="EP32" i="16"/>
  <c r="EM32" i="16"/>
  <c r="EL32" i="16"/>
  <c r="EK32" i="16"/>
  <c r="EJ32" i="16"/>
  <c r="EI32" i="16"/>
  <c r="EH32" i="16"/>
  <c r="EE32" i="16"/>
  <c r="ED32" i="16"/>
  <c r="EC32" i="16"/>
  <c r="EB32" i="16"/>
  <c r="EA32" i="16"/>
  <c r="DZ32" i="16"/>
  <c r="DW32" i="16"/>
  <c r="DV32" i="16"/>
  <c r="DU32" i="16"/>
  <c r="DT32" i="16"/>
  <c r="DS32" i="16"/>
  <c r="DR32" i="16"/>
  <c r="DO32" i="16"/>
  <c r="DN32" i="16"/>
  <c r="DM32" i="16"/>
  <c r="DL32" i="16"/>
  <c r="DK32" i="16"/>
  <c r="DJ32" i="16"/>
  <c r="DG32" i="16"/>
  <c r="DF32" i="16"/>
  <c r="DE32" i="16"/>
  <c r="DD32" i="16"/>
  <c r="DC32" i="16"/>
  <c r="DB32" i="16"/>
  <c r="CY32" i="16"/>
  <c r="CX32" i="16"/>
  <c r="CW32" i="16"/>
  <c r="CV32" i="16"/>
  <c r="CU32" i="16"/>
  <c r="CT32" i="16"/>
  <c r="CQ32" i="16"/>
  <c r="CP32" i="16"/>
  <c r="CO32" i="16"/>
  <c r="CN32" i="16"/>
  <c r="CM32" i="16"/>
  <c r="CL32" i="16"/>
  <c r="CI32" i="16"/>
  <c r="CH32" i="16"/>
  <c r="CG32" i="16"/>
  <c r="CF32" i="16"/>
  <c r="CE32" i="16"/>
  <c r="CD32" i="16"/>
  <c r="CA32" i="16"/>
  <c r="BZ32" i="16"/>
  <c r="BY32" i="16"/>
  <c r="BX32" i="16"/>
  <c r="BW32" i="16"/>
  <c r="BV32" i="16"/>
  <c r="BS32" i="16"/>
  <c r="BR32" i="16"/>
  <c r="BQ32" i="16"/>
  <c r="BP32" i="16"/>
  <c r="BO32" i="16"/>
  <c r="BN32" i="16"/>
  <c r="BK32" i="16"/>
  <c r="BJ32" i="16"/>
  <c r="BJ33" i="13" s="1"/>
  <c r="BI32" i="16"/>
  <c r="BI33" i="13" s="1"/>
  <c r="BH32" i="16"/>
  <c r="BH33" i="13" s="1"/>
  <c r="BG32" i="16"/>
  <c r="BG33" i="13" s="1"/>
  <c r="BF32" i="16"/>
  <c r="BF33" i="13" s="1"/>
  <c r="BC32" i="16"/>
  <c r="BB32" i="16"/>
  <c r="BA32" i="16"/>
  <c r="AZ32" i="16"/>
  <c r="AY32" i="16"/>
  <c r="AX32" i="16"/>
  <c r="AU32" i="16"/>
  <c r="AT32" i="16"/>
  <c r="AS32" i="16"/>
  <c r="AR32" i="16"/>
  <c r="AQ32" i="16"/>
  <c r="AP32" i="16"/>
  <c r="AM32" i="16"/>
  <c r="AL32" i="16"/>
  <c r="AK32" i="16"/>
  <c r="AJ32" i="16"/>
  <c r="AI32" i="16"/>
  <c r="AH32" i="16"/>
  <c r="AE32" i="16"/>
  <c r="AD32" i="16"/>
  <c r="AC32" i="16"/>
  <c r="AB32" i="16"/>
  <c r="AA32" i="16"/>
  <c r="Z32" i="16"/>
  <c r="W32" i="16"/>
  <c r="V32" i="16"/>
  <c r="U32" i="16"/>
  <c r="T32" i="16"/>
  <c r="S32" i="16"/>
  <c r="R32" i="16"/>
  <c r="O32" i="16"/>
  <c r="O33" i="13" s="1"/>
  <c r="N32" i="16"/>
  <c r="N33" i="13" s="1"/>
  <c r="M32" i="16"/>
  <c r="M33" i="13" s="1"/>
  <c r="L32" i="16"/>
  <c r="L33" i="13" s="1"/>
  <c r="K32" i="16"/>
  <c r="K33" i="13" s="1"/>
  <c r="J32" i="16"/>
  <c r="J33" i="13" s="1"/>
  <c r="NC31" i="16"/>
  <c r="NB31" i="16"/>
  <c r="NA31" i="16"/>
  <c r="MZ31" i="16"/>
  <c r="NA32" i="13" s="1"/>
  <c r="MX31" i="16"/>
  <c r="MW31" i="16"/>
  <c r="MV31" i="16"/>
  <c r="MU31" i="16"/>
  <c r="MS31" i="16"/>
  <c r="MR31" i="16"/>
  <c r="MQ31" i="16"/>
  <c r="MP31" i="16"/>
  <c r="MN31" i="16"/>
  <c r="MO32" i="13" s="1"/>
  <c r="ML31" i="16"/>
  <c r="MK31" i="16"/>
  <c r="MJ31" i="16"/>
  <c r="MI31" i="16"/>
  <c r="MH31" i="16"/>
  <c r="MG31" i="16"/>
  <c r="MF31" i="16"/>
  <c r="MG32" i="13" s="1"/>
  <c r="MD31" i="16"/>
  <c r="MC31" i="16"/>
  <c r="MB31" i="16"/>
  <c r="MA31" i="16"/>
  <c r="LZ31" i="16"/>
  <c r="LY31" i="16"/>
  <c r="LW31" i="16"/>
  <c r="LV31" i="16"/>
  <c r="LU31" i="16"/>
  <c r="LT31" i="16"/>
  <c r="LS31" i="16"/>
  <c r="LR31" i="16"/>
  <c r="LP31" i="16"/>
  <c r="LO31" i="16"/>
  <c r="LN31" i="16"/>
  <c r="LM31" i="16"/>
  <c r="LL31" i="16"/>
  <c r="LK31" i="16"/>
  <c r="LI31" i="16"/>
  <c r="LH31" i="16"/>
  <c r="LG31" i="16"/>
  <c r="LF31" i="16"/>
  <c r="LE31" i="16"/>
  <c r="LD31" i="16"/>
  <c r="LB31" i="16"/>
  <c r="LA31" i="16"/>
  <c r="KY31" i="16"/>
  <c r="KX31" i="16"/>
  <c r="KW31" i="16"/>
  <c r="KV31" i="16"/>
  <c r="KU31" i="16"/>
  <c r="KT31" i="16"/>
  <c r="KS31" i="16"/>
  <c r="KQ31" i="16"/>
  <c r="KP31" i="16"/>
  <c r="KO31" i="16"/>
  <c r="KN31" i="16"/>
  <c r="KM31" i="16"/>
  <c r="KK31" i="16"/>
  <c r="KJ31" i="16"/>
  <c r="KI31" i="16"/>
  <c r="KH31" i="16"/>
  <c r="KG31" i="16"/>
  <c r="KH32" i="13" s="1"/>
  <c r="KE31" i="16"/>
  <c r="KD31" i="16"/>
  <c r="KC31" i="16"/>
  <c r="KB31" i="16"/>
  <c r="JZ31" i="16"/>
  <c r="JY31" i="16"/>
  <c r="JX31" i="16"/>
  <c r="JW31" i="16"/>
  <c r="JV31" i="16"/>
  <c r="JU31" i="16"/>
  <c r="JS31" i="16"/>
  <c r="JR31" i="16"/>
  <c r="JQ31" i="16"/>
  <c r="JP31" i="16"/>
  <c r="JO31" i="16"/>
  <c r="JN31" i="16"/>
  <c r="JL31" i="16"/>
  <c r="JK31" i="16"/>
  <c r="JJ31" i="16"/>
  <c r="JI31" i="16"/>
  <c r="JH31" i="16"/>
  <c r="JG31" i="16"/>
  <c r="JF31" i="16"/>
  <c r="JE31" i="16"/>
  <c r="JD31" i="16"/>
  <c r="JC31" i="16"/>
  <c r="JA31" i="16"/>
  <c r="IZ31" i="16"/>
  <c r="IY31" i="16"/>
  <c r="IW31" i="16"/>
  <c r="IV31" i="16"/>
  <c r="IU31" i="16"/>
  <c r="IT31" i="16"/>
  <c r="IS31" i="16"/>
  <c r="IQ31" i="16"/>
  <c r="IP31" i="16"/>
  <c r="IO31" i="16"/>
  <c r="IN31" i="16"/>
  <c r="IM31" i="16"/>
  <c r="IK31" i="16"/>
  <c r="IJ31" i="16"/>
  <c r="II31" i="16"/>
  <c r="IH31" i="16"/>
  <c r="IG31" i="16"/>
  <c r="IE31" i="16"/>
  <c r="ID31" i="16"/>
  <c r="IC31" i="16"/>
  <c r="IB31" i="16"/>
  <c r="IA31" i="16"/>
  <c r="HY31" i="16"/>
  <c r="HX31" i="16"/>
  <c r="HW31" i="16"/>
  <c r="HV31" i="16"/>
  <c r="HU31" i="16"/>
  <c r="HS31" i="16"/>
  <c r="HR31" i="16"/>
  <c r="HQ31" i="16"/>
  <c r="HP31" i="16"/>
  <c r="HO31" i="16"/>
  <c r="HM31" i="16"/>
  <c r="HL31" i="16"/>
  <c r="HK31" i="16"/>
  <c r="HJ31" i="16"/>
  <c r="HI31" i="16"/>
  <c r="HG31" i="16"/>
  <c r="HF31" i="16"/>
  <c r="HE31" i="16"/>
  <c r="HE32" i="13" s="1"/>
  <c r="HD31" i="16"/>
  <c r="HC31" i="16"/>
  <c r="HA31" i="16"/>
  <c r="GZ31" i="16"/>
  <c r="GY31" i="16"/>
  <c r="GX31" i="16"/>
  <c r="GW31" i="16"/>
  <c r="GU31" i="16"/>
  <c r="GT31" i="16"/>
  <c r="GS31" i="16"/>
  <c r="GR31" i="16"/>
  <c r="GQ31" i="16"/>
  <c r="GO31" i="16"/>
  <c r="GN31" i="16"/>
  <c r="GM31" i="16"/>
  <c r="GL31" i="16"/>
  <c r="GK31" i="16"/>
  <c r="GI31" i="16"/>
  <c r="GH31" i="16"/>
  <c r="GG31" i="16"/>
  <c r="GF31" i="16"/>
  <c r="GE31" i="16"/>
  <c r="NG32" i="13" s="1"/>
  <c r="GA31" i="16"/>
  <c r="FZ31" i="16"/>
  <c r="FY31" i="16"/>
  <c r="FX31" i="16"/>
  <c r="FW31" i="16"/>
  <c r="FV31" i="16"/>
  <c r="FS31" i="16"/>
  <c r="FR31" i="16"/>
  <c r="FQ31" i="16"/>
  <c r="FP31" i="16"/>
  <c r="FO31" i="16"/>
  <c r="FN31" i="16"/>
  <c r="FK31" i="16"/>
  <c r="FJ31" i="16"/>
  <c r="FI31" i="16"/>
  <c r="FH31" i="16"/>
  <c r="FG31" i="16"/>
  <c r="FF31" i="16"/>
  <c r="FC31" i="16"/>
  <c r="FB31" i="16"/>
  <c r="FA31" i="16"/>
  <c r="EZ31" i="16"/>
  <c r="EY31" i="16"/>
  <c r="EX31" i="16"/>
  <c r="EU31" i="16"/>
  <c r="ET31" i="16"/>
  <c r="ES31" i="16"/>
  <c r="ER31" i="16"/>
  <c r="EQ31" i="16"/>
  <c r="EP31" i="16"/>
  <c r="EM31" i="16"/>
  <c r="EL31" i="16"/>
  <c r="EK31" i="16"/>
  <c r="EJ31" i="16"/>
  <c r="EI31" i="16"/>
  <c r="EH31" i="16"/>
  <c r="EE31" i="16"/>
  <c r="ED31" i="16"/>
  <c r="EC31" i="16"/>
  <c r="EB31" i="16"/>
  <c r="EA31" i="16"/>
  <c r="DZ31" i="16"/>
  <c r="DW31" i="16"/>
  <c r="DV31" i="16"/>
  <c r="DU31" i="16"/>
  <c r="DT31" i="16"/>
  <c r="DS31" i="16"/>
  <c r="DR31" i="16"/>
  <c r="DO31" i="16"/>
  <c r="DN31" i="16"/>
  <c r="DM31" i="16"/>
  <c r="DL31" i="16"/>
  <c r="DK31" i="16"/>
  <c r="DJ31" i="16"/>
  <c r="DP31" i="16" s="1"/>
  <c r="DG31" i="16"/>
  <c r="DF31" i="16"/>
  <c r="DE31" i="16"/>
  <c r="DD31" i="16"/>
  <c r="DC31" i="16"/>
  <c r="DB31" i="16"/>
  <c r="CY31" i="16"/>
  <c r="CX31" i="16"/>
  <c r="CW31" i="16"/>
  <c r="CV31" i="16"/>
  <c r="CU31" i="16"/>
  <c r="CT31" i="16"/>
  <c r="CQ31" i="16"/>
  <c r="CP31" i="16"/>
  <c r="CO31" i="16"/>
  <c r="CN31" i="16"/>
  <c r="CM31" i="16"/>
  <c r="CL31" i="16"/>
  <c r="CI31" i="16"/>
  <c r="CH31" i="16"/>
  <c r="CG31" i="16"/>
  <c r="CF31" i="16"/>
  <c r="CE31" i="16"/>
  <c r="CD31" i="16"/>
  <c r="CA31" i="16"/>
  <c r="BZ31" i="16"/>
  <c r="BY31" i="16"/>
  <c r="BX31" i="16"/>
  <c r="BW31" i="16"/>
  <c r="BV31" i="16"/>
  <c r="BS31" i="16"/>
  <c r="BR31" i="16"/>
  <c r="BQ31" i="16"/>
  <c r="BP31" i="16"/>
  <c r="BO31" i="16"/>
  <c r="BN31" i="16"/>
  <c r="BK31" i="16"/>
  <c r="BK32" i="13" s="1"/>
  <c r="BJ31" i="16"/>
  <c r="BJ32" i="13" s="1"/>
  <c r="BI31" i="16"/>
  <c r="BI32" i="13" s="1"/>
  <c r="BH31" i="16"/>
  <c r="BH32" i="13" s="1"/>
  <c r="BG31" i="16"/>
  <c r="BG32" i="13" s="1"/>
  <c r="BF31" i="16"/>
  <c r="BF32" i="13" s="1"/>
  <c r="BC31" i="16"/>
  <c r="BB31" i="16"/>
  <c r="BA31" i="16"/>
  <c r="AZ31" i="16"/>
  <c r="AY31" i="16"/>
  <c r="AX31" i="16"/>
  <c r="AU31" i="16"/>
  <c r="AT31" i="16"/>
  <c r="AS31" i="16"/>
  <c r="AR31" i="16"/>
  <c r="AQ31" i="16"/>
  <c r="AP31" i="16"/>
  <c r="AM31" i="16"/>
  <c r="AL31" i="16"/>
  <c r="AK31" i="16"/>
  <c r="AJ31" i="16"/>
  <c r="AI31" i="16"/>
  <c r="AH31" i="16"/>
  <c r="AE31" i="16"/>
  <c r="AD31" i="16"/>
  <c r="AC31" i="16"/>
  <c r="AB31" i="16"/>
  <c r="AA31" i="16"/>
  <c r="Z31" i="16"/>
  <c r="W31" i="16"/>
  <c r="V31" i="16"/>
  <c r="U31" i="16"/>
  <c r="T31" i="16"/>
  <c r="S31" i="16"/>
  <c r="R31" i="16"/>
  <c r="O31" i="16"/>
  <c r="O32" i="13" s="1"/>
  <c r="N31" i="16"/>
  <c r="N32" i="13" s="1"/>
  <c r="M31" i="16"/>
  <c r="M32" i="13" s="1"/>
  <c r="L31" i="16"/>
  <c r="L32" i="13" s="1"/>
  <c r="K31" i="16"/>
  <c r="K32" i="13" s="1"/>
  <c r="J31" i="16"/>
  <c r="J32" i="13" s="1"/>
  <c r="NC30" i="16"/>
  <c r="NB30" i="16"/>
  <c r="NA30" i="16"/>
  <c r="MZ30" i="16"/>
  <c r="NA31" i="13" s="1"/>
  <c r="MX30" i="16"/>
  <c r="MW30" i="16"/>
  <c r="MV30" i="16"/>
  <c r="MU30" i="16"/>
  <c r="MS30" i="16"/>
  <c r="MR30" i="16"/>
  <c r="MQ30" i="16"/>
  <c r="MP30" i="16"/>
  <c r="MN30" i="16"/>
  <c r="MO31" i="13" s="1"/>
  <c r="ML30" i="16"/>
  <c r="MK30" i="16"/>
  <c r="MJ30" i="16"/>
  <c r="MI30" i="16"/>
  <c r="MH30" i="16"/>
  <c r="MG30" i="16"/>
  <c r="MF30" i="16"/>
  <c r="MG31" i="13" s="1"/>
  <c r="MD30" i="16"/>
  <c r="MC30" i="16"/>
  <c r="MB30" i="16"/>
  <c r="MA30" i="16"/>
  <c r="LZ30" i="16"/>
  <c r="LY30" i="16"/>
  <c r="LW30" i="16"/>
  <c r="LV30" i="16"/>
  <c r="LU30" i="16"/>
  <c r="LT30" i="16"/>
  <c r="LS30" i="16"/>
  <c r="LR30" i="16"/>
  <c r="LP30" i="16"/>
  <c r="LO30" i="16"/>
  <c r="LN30" i="16"/>
  <c r="LM30" i="16"/>
  <c r="LL30" i="16"/>
  <c r="LK30" i="16"/>
  <c r="LI30" i="16"/>
  <c r="LH30" i="16"/>
  <c r="LG30" i="16"/>
  <c r="LF30" i="16"/>
  <c r="LE30" i="16"/>
  <c r="LD30" i="16"/>
  <c r="LB30" i="16"/>
  <c r="LA30" i="16"/>
  <c r="KY30" i="16"/>
  <c r="KX30" i="16"/>
  <c r="KW30" i="16"/>
  <c r="KV30" i="16"/>
  <c r="KU30" i="16"/>
  <c r="KT30" i="16"/>
  <c r="KS30" i="16"/>
  <c r="KQ30" i="16"/>
  <c r="KP30" i="16"/>
  <c r="KO30" i="16"/>
  <c r="KN30" i="16"/>
  <c r="KM30" i="16"/>
  <c r="KK30" i="16"/>
  <c r="KJ30" i="16"/>
  <c r="KI30" i="16"/>
  <c r="KH30" i="16"/>
  <c r="KG30" i="16"/>
  <c r="KH31" i="13" s="1"/>
  <c r="KE30" i="16"/>
  <c r="KD30" i="16"/>
  <c r="KC30" i="16"/>
  <c r="KB30" i="16"/>
  <c r="JZ30" i="16"/>
  <c r="JY30" i="16"/>
  <c r="JX30" i="16"/>
  <c r="JW30" i="16"/>
  <c r="JV30" i="16"/>
  <c r="JU30" i="16"/>
  <c r="JS30" i="16"/>
  <c r="JR30" i="16"/>
  <c r="JQ30" i="16"/>
  <c r="JP30" i="16"/>
  <c r="JO30" i="16"/>
  <c r="JN30" i="16"/>
  <c r="JL30" i="16"/>
  <c r="JK30" i="16"/>
  <c r="JJ30" i="16"/>
  <c r="JI30" i="16"/>
  <c r="JH30" i="16"/>
  <c r="JG30" i="16"/>
  <c r="JF30" i="16"/>
  <c r="JE30" i="16"/>
  <c r="JD30" i="16"/>
  <c r="JC30" i="16"/>
  <c r="JA30" i="16"/>
  <c r="IZ30" i="16"/>
  <c r="IY30" i="16"/>
  <c r="IW30" i="16"/>
  <c r="IV30" i="16"/>
  <c r="IU30" i="16"/>
  <c r="IT30" i="16"/>
  <c r="IS30" i="16"/>
  <c r="IQ30" i="16"/>
  <c r="IP30" i="16"/>
  <c r="IO30" i="16"/>
  <c r="IN30" i="16"/>
  <c r="IM30" i="16"/>
  <c r="IK30" i="16"/>
  <c r="IJ30" i="16"/>
  <c r="II30" i="16"/>
  <c r="IH30" i="16"/>
  <c r="IG30" i="16"/>
  <c r="IE30" i="16"/>
  <c r="ID30" i="16"/>
  <c r="IC30" i="16"/>
  <c r="IB30" i="16"/>
  <c r="IA30" i="16"/>
  <c r="HY30" i="16"/>
  <c r="HX30" i="16"/>
  <c r="HW30" i="16"/>
  <c r="HV30" i="16"/>
  <c r="HU30" i="16"/>
  <c r="HS30" i="16"/>
  <c r="HR30" i="16"/>
  <c r="HQ30" i="16"/>
  <c r="HP30" i="16"/>
  <c r="HO30" i="16"/>
  <c r="HM30" i="16"/>
  <c r="HL30" i="16"/>
  <c r="HK30" i="16"/>
  <c r="HJ30" i="16"/>
  <c r="HI30" i="16"/>
  <c r="HG30" i="16"/>
  <c r="HF30" i="16"/>
  <c r="HE30" i="16"/>
  <c r="HD30" i="16"/>
  <c r="HC30" i="16"/>
  <c r="HA30" i="16"/>
  <c r="GZ30" i="16"/>
  <c r="GY30" i="16"/>
  <c r="GX30" i="16"/>
  <c r="GW30" i="16"/>
  <c r="GU30" i="16"/>
  <c r="GT30" i="16"/>
  <c r="GS30" i="16"/>
  <c r="GR30" i="16"/>
  <c r="GQ30" i="16"/>
  <c r="GO30" i="16"/>
  <c r="GN30" i="16"/>
  <c r="GM30" i="16"/>
  <c r="GL30" i="16"/>
  <c r="GK30" i="16"/>
  <c r="GI30" i="16"/>
  <c r="GH30" i="16"/>
  <c r="GG30" i="16"/>
  <c r="GF30" i="16"/>
  <c r="GE30" i="16"/>
  <c r="NG31" i="13" s="1"/>
  <c r="GA30" i="16"/>
  <c r="FZ30" i="16"/>
  <c r="FY30" i="16"/>
  <c r="FX30" i="16"/>
  <c r="FW30" i="16"/>
  <c r="FV30" i="16"/>
  <c r="FS30" i="16"/>
  <c r="FR30" i="16"/>
  <c r="FQ30" i="16"/>
  <c r="FP30" i="16"/>
  <c r="FO30" i="16"/>
  <c r="FN30" i="16"/>
  <c r="FK30" i="16"/>
  <c r="FJ30" i="16"/>
  <c r="FI30" i="16"/>
  <c r="FH30" i="16"/>
  <c r="FG30" i="16"/>
  <c r="FF30" i="16"/>
  <c r="FC30" i="16"/>
  <c r="FB30" i="16"/>
  <c r="FA30" i="16"/>
  <c r="EZ30" i="16"/>
  <c r="EY30" i="16"/>
  <c r="EX30" i="16"/>
  <c r="EU30" i="16"/>
  <c r="ET30" i="16"/>
  <c r="ES30" i="16"/>
  <c r="ER30" i="16"/>
  <c r="EQ30" i="16"/>
  <c r="EP30" i="16"/>
  <c r="EM30" i="16"/>
  <c r="EL30" i="16"/>
  <c r="EK30" i="16"/>
  <c r="EJ30" i="16"/>
  <c r="EI30" i="16"/>
  <c r="EH30" i="16"/>
  <c r="EE30" i="16"/>
  <c r="ED30" i="16"/>
  <c r="EC30" i="16"/>
  <c r="EB30" i="16"/>
  <c r="EA30" i="16"/>
  <c r="DZ30" i="16"/>
  <c r="DW30" i="16"/>
  <c r="DV30" i="16"/>
  <c r="DU30" i="16"/>
  <c r="DT30" i="16"/>
  <c r="DS30" i="16"/>
  <c r="DR30" i="16"/>
  <c r="DO30" i="16"/>
  <c r="DN30" i="16"/>
  <c r="DM30" i="16"/>
  <c r="DL30" i="16"/>
  <c r="DK30" i="16"/>
  <c r="DJ30" i="16"/>
  <c r="DG30" i="16"/>
  <c r="DF30" i="16"/>
  <c r="DE30" i="16"/>
  <c r="DD30" i="16"/>
  <c r="DC30" i="16"/>
  <c r="DB30" i="16"/>
  <c r="CY30" i="16"/>
  <c r="CX30" i="16"/>
  <c r="CW30" i="16"/>
  <c r="CV30" i="16"/>
  <c r="CU30" i="16"/>
  <c r="CT30" i="16"/>
  <c r="CQ30" i="16"/>
  <c r="CP30" i="16"/>
  <c r="CO30" i="16"/>
  <c r="CN30" i="16"/>
  <c r="CM30" i="16"/>
  <c r="CL30" i="16"/>
  <c r="CI30" i="16"/>
  <c r="CH30" i="16"/>
  <c r="CG30" i="16"/>
  <c r="CF30" i="16"/>
  <c r="CE30" i="16"/>
  <c r="CD30" i="16"/>
  <c r="CA30" i="16"/>
  <c r="BZ30" i="16"/>
  <c r="BY30" i="16"/>
  <c r="BX30" i="16"/>
  <c r="BW30" i="16"/>
  <c r="BV30" i="16"/>
  <c r="BS30" i="16"/>
  <c r="BR30" i="16"/>
  <c r="BQ30" i="16"/>
  <c r="BP30" i="16"/>
  <c r="BO30" i="16"/>
  <c r="BN30" i="16"/>
  <c r="BK30" i="16"/>
  <c r="BK31" i="13" s="1"/>
  <c r="BJ30" i="16"/>
  <c r="BJ31" i="13" s="1"/>
  <c r="BI30" i="16"/>
  <c r="BI31" i="13" s="1"/>
  <c r="BH30" i="16"/>
  <c r="BH31" i="13" s="1"/>
  <c r="BG30" i="16"/>
  <c r="BG31" i="13" s="1"/>
  <c r="BF30" i="16"/>
  <c r="BF31" i="13" s="1"/>
  <c r="BC30" i="16"/>
  <c r="BB30" i="16"/>
  <c r="BB31" i="13" s="1"/>
  <c r="BA30" i="16"/>
  <c r="AZ30" i="16"/>
  <c r="AY30" i="16"/>
  <c r="AX30" i="16"/>
  <c r="AU30" i="16"/>
  <c r="AT30" i="16"/>
  <c r="AS30" i="16"/>
  <c r="AR30" i="16"/>
  <c r="AQ30" i="16"/>
  <c r="AP30" i="16"/>
  <c r="AM30" i="16"/>
  <c r="AL30" i="16"/>
  <c r="AK30" i="16"/>
  <c r="AJ30" i="16"/>
  <c r="AI30" i="16"/>
  <c r="AH30" i="16"/>
  <c r="AE30" i="16"/>
  <c r="AD30" i="16"/>
  <c r="AC30" i="16"/>
  <c r="AB30" i="16"/>
  <c r="AA30" i="16"/>
  <c r="Z30" i="16"/>
  <c r="W30" i="16"/>
  <c r="V30" i="16"/>
  <c r="V31" i="13" s="1"/>
  <c r="U30" i="16"/>
  <c r="T30" i="16"/>
  <c r="S30" i="16"/>
  <c r="R30" i="16"/>
  <c r="O30" i="16"/>
  <c r="O31" i="13" s="1"/>
  <c r="N31" i="13"/>
  <c r="M30" i="16"/>
  <c r="M31" i="13" s="1"/>
  <c r="L30" i="16"/>
  <c r="L31" i="13" s="1"/>
  <c r="K30" i="16"/>
  <c r="K31" i="13" s="1"/>
  <c r="J30" i="16"/>
  <c r="J31" i="13" s="1"/>
  <c r="NC29" i="16"/>
  <c r="NB29" i="16"/>
  <c r="NA29" i="16"/>
  <c r="MZ29" i="16"/>
  <c r="NA30" i="13" s="1"/>
  <c r="MX29" i="16"/>
  <c r="MW29" i="16"/>
  <c r="MV29" i="16"/>
  <c r="MU29" i="16"/>
  <c r="MS29" i="16"/>
  <c r="MR29" i="16"/>
  <c r="MQ29" i="16"/>
  <c r="MP29" i="16"/>
  <c r="MN29" i="16"/>
  <c r="MO30" i="13" s="1"/>
  <c r="ML29" i="16"/>
  <c r="MK29" i="16"/>
  <c r="MJ29" i="16"/>
  <c r="MI29" i="16"/>
  <c r="MH29" i="16"/>
  <c r="MG29" i="16"/>
  <c r="MF29" i="16"/>
  <c r="MG30" i="13" s="1"/>
  <c r="MD29" i="16"/>
  <c r="MC29" i="16"/>
  <c r="MB29" i="16"/>
  <c r="MA29" i="16"/>
  <c r="LZ29" i="16"/>
  <c r="LY29" i="16"/>
  <c r="LW29" i="16"/>
  <c r="LV29" i="16"/>
  <c r="LU29" i="16"/>
  <c r="LT29" i="16"/>
  <c r="LS29" i="16"/>
  <c r="LR29" i="16"/>
  <c r="LP29" i="16"/>
  <c r="LO29" i="16"/>
  <c r="LN29" i="16"/>
  <c r="LM29" i="16"/>
  <c r="LL29" i="16"/>
  <c r="LK29" i="16"/>
  <c r="LI29" i="16"/>
  <c r="LH29" i="16"/>
  <c r="LG29" i="16"/>
  <c r="LF29" i="16"/>
  <c r="LE29" i="16"/>
  <c r="LD29" i="16"/>
  <c r="LB29" i="16"/>
  <c r="LA29" i="16"/>
  <c r="KY29" i="16"/>
  <c r="KX29" i="16"/>
  <c r="KW29" i="16"/>
  <c r="KV29" i="16"/>
  <c r="KU29" i="16"/>
  <c r="KT29" i="16"/>
  <c r="KS29" i="16"/>
  <c r="KQ29" i="16"/>
  <c r="KP29" i="16"/>
  <c r="KO29" i="16"/>
  <c r="KN29" i="16"/>
  <c r="KM29" i="16"/>
  <c r="KK29" i="16"/>
  <c r="KJ29" i="16"/>
  <c r="KI29" i="16"/>
  <c r="KH29" i="16"/>
  <c r="KG29" i="16"/>
  <c r="KH30" i="13" s="1"/>
  <c r="KE29" i="16"/>
  <c r="KD29" i="16"/>
  <c r="KC29" i="16"/>
  <c r="KB29" i="16"/>
  <c r="JZ29" i="16"/>
  <c r="JY29" i="16"/>
  <c r="JX29" i="16"/>
  <c r="JW29" i="16"/>
  <c r="JV29" i="16"/>
  <c r="JU29" i="16"/>
  <c r="JS29" i="16"/>
  <c r="JR29" i="16"/>
  <c r="JQ29" i="16"/>
  <c r="JP29" i="16"/>
  <c r="JO29" i="16"/>
  <c r="JN29" i="16"/>
  <c r="JL29" i="16"/>
  <c r="JK29" i="16"/>
  <c r="JJ29" i="16"/>
  <c r="JI29" i="16"/>
  <c r="JH29" i="16"/>
  <c r="JG29" i="16"/>
  <c r="JF29" i="16"/>
  <c r="JE29" i="16"/>
  <c r="JD29" i="16"/>
  <c r="JC29" i="16"/>
  <c r="JA29" i="16"/>
  <c r="IZ29" i="16"/>
  <c r="IY29" i="16"/>
  <c r="IW29" i="16"/>
  <c r="IV29" i="16"/>
  <c r="IU29" i="16"/>
  <c r="IT29" i="16"/>
  <c r="IS29" i="16"/>
  <c r="IQ29" i="16"/>
  <c r="IP29" i="16"/>
  <c r="IO29" i="16"/>
  <c r="IN29" i="16"/>
  <c r="IM29" i="16"/>
  <c r="IK29" i="16"/>
  <c r="IJ29" i="16"/>
  <c r="II29" i="16"/>
  <c r="IH29" i="16"/>
  <c r="IG29" i="16"/>
  <c r="IE29" i="16"/>
  <c r="ID29" i="16"/>
  <c r="IC29" i="16"/>
  <c r="IB29" i="16"/>
  <c r="IA29" i="16"/>
  <c r="HY29" i="16"/>
  <c r="HX29" i="16"/>
  <c r="HW29" i="16"/>
  <c r="HV29" i="16"/>
  <c r="HU29" i="16"/>
  <c r="HS29" i="16"/>
  <c r="HR29" i="16"/>
  <c r="HQ29" i="16"/>
  <c r="HP29" i="16"/>
  <c r="HO29" i="16"/>
  <c r="HM29" i="16"/>
  <c r="HL29" i="16"/>
  <c r="HK29" i="16"/>
  <c r="HJ29" i="16"/>
  <c r="HI29" i="16"/>
  <c r="HG29" i="16"/>
  <c r="HF29" i="16"/>
  <c r="HE29" i="16"/>
  <c r="HD29" i="16"/>
  <c r="HC29" i="16"/>
  <c r="HA29" i="16"/>
  <c r="GZ29" i="16"/>
  <c r="GY29" i="16"/>
  <c r="GX29" i="16"/>
  <c r="GW29" i="16"/>
  <c r="GU29" i="16"/>
  <c r="GT29" i="16"/>
  <c r="GS29" i="16"/>
  <c r="GR29" i="16"/>
  <c r="GQ29" i="16"/>
  <c r="GO29" i="16"/>
  <c r="GN29" i="16"/>
  <c r="GM29" i="16"/>
  <c r="GL29" i="16"/>
  <c r="GK29" i="16"/>
  <c r="GI29" i="16"/>
  <c r="GH29" i="16"/>
  <c r="GG29" i="16"/>
  <c r="GF29" i="16"/>
  <c r="GE29" i="16"/>
  <c r="NG30" i="13" s="1"/>
  <c r="GA29" i="16"/>
  <c r="FZ29" i="16"/>
  <c r="FY29" i="16"/>
  <c r="FX29" i="16"/>
  <c r="FW29" i="16"/>
  <c r="FV29" i="16"/>
  <c r="FS29" i="16"/>
  <c r="FR29" i="16"/>
  <c r="FQ29" i="16"/>
  <c r="FP29" i="16"/>
  <c r="FO29" i="16"/>
  <c r="FN29" i="16"/>
  <c r="FK29" i="16"/>
  <c r="FJ29" i="16"/>
  <c r="FI29" i="16"/>
  <c r="FH29" i="16"/>
  <c r="FG29" i="16"/>
  <c r="FF29" i="16"/>
  <c r="FC29" i="16"/>
  <c r="FB29" i="16"/>
  <c r="FA29" i="16"/>
  <c r="EZ29" i="16"/>
  <c r="EY29" i="16"/>
  <c r="EX29" i="16"/>
  <c r="EU29" i="16"/>
  <c r="ET29" i="16"/>
  <c r="ES29" i="16"/>
  <c r="ER29" i="16"/>
  <c r="EQ29" i="16"/>
  <c r="EP29" i="16"/>
  <c r="EM29" i="16"/>
  <c r="EL29" i="16"/>
  <c r="EK29" i="16"/>
  <c r="EJ29" i="16"/>
  <c r="EI29" i="16"/>
  <c r="EH29" i="16"/>
  <c r="EE29" i="16"/>
  <c r="ED29" i="16"/>
  <c r="EC29" i="16"/>
  <c r="EB29" i="16"/>
  <c r="EA29" i="16"/>
  <c r="DZ29" i="16"/>
  <c r="DW29" i="16"/>
  <c r="DV29" i="16"/>
  <c r="DU29" i="16"/>
  <c r="DT29" i="16"/>
  <c r="DS29" i="16"/>
  <c r="DR29" i="16"/>
  <c r="DO29" i="16"/>
  <c r="DN29" i="16"/>
  <c r="DM29" i="16"/>
  <c r="DL29" i="16"/>
  <c r="DK29" i="16"/>
  <c r="DJ29" i="16"/>
  <c r="DG29" i="16"/>
  <c r="DF29" i="16"/>
  <c r="DE29" i="16"/>
  <c r="DD29" i="16"/>
  <c r="DC29" i="16"/>
  <c r="DB29" i="16"/>
  <c r="CY29" i="16"/>
  <c r="CX29" i="16"/>
  <c r="CW29" i="16"/>
  <c r="CV29" i="16"/>
  <c r="CU29" i="16"/>
  <c r="CT29" i="16"/>
  <c r="CQ29" i="16"/>
  <c r="CP29" i="16"/>
  <c r="CO29" i="16"/>
  <c r="CN29" i="16"/>
  <c r="CM29" i="16"/>
  <c r="CL29" i="16"/>
  <c r="CI29" i="16"/>
  <c r="CH29" i="16"/>
  <c r="CG29" i="16"/>
  <c r="CF29" i="16"/>
  <c r="CE29" i="16"/>
  <c r="CD29" i="16"/>
  <c r="CA29" i="16"/>
  <c r="BZ29" i="16"/>
  <c r="BY29" i="16"/>
  <c r="BX29" i="16"/>
  <c r="BW29" i="16"/>
  <c r="BV29" i="16"/>
  <c r="BS29" i="16"/>
  <c r="BR29" i="16"/>
  <c r="BQ29" i="16"/>
  <c r="BP29" i="16"/>
  <c r="BO29" i="16"/>
  <c r="BN29" i="16"/>
  <c r="BK29" i="16"/>
  <c r="BK30" i="13" s="1"/>
  <c r="BJ29" i="16"/>
  <c r="BJ30" i="13" s="1"/>
  <c r="BI29" i="16"/>
  <c r="BI30" i="13" s="1"/>
  <c r="BH29" i="16"/>
  <c r="BH30" i="13" s="1"/>
  <c r="BG29" i="16"/>
  <c r="BG30" i="13" s="1"/>
  <c r="BF29" i="16"/>
  <c r="BF30" i="13" s="1"/>
  <c r="BC29" i="16"/>
  <c r="BB29" i="16"/>
  <c r="BA29" i="16"/>
  <c r="AZ29" i="16"/>
  <c r="AY29" i="16"/>
  <c r="AX29" i="16"/>
  <c r="AU29" i="16"/>
  <c r="AT29" i="16"/>
  <c r="AS29" i="16"/>
  <c r="AR29" i="16"/>
  <c r="AQ29" i="16"/>
  <c r="AP29" i="16"/>
  <c r="AM29" i="16"/>
  <c r="AL29" i="16"/>
  <c r="AK29" i="16"/>
  <c r="AJ29" i="16"/>
  <c r="AI29" i="16"/>
  <c r="AH29" i="16"/>
  <c r="AE29" i="16"/>
  <c r="AD29" i="16"/>
  <c r="AC29" i="16"/>
  <c r="AB29" i="16"/>
  <c r="AA29" i="16"/>
  <c r="Z29" i="16"/>
  <c r="W29" i="16"/>
  <c r="V29" i="16"/>
  <c r="U29" i="16"/>
  <c r="T29" i="16"/>
  <c r="S29" i="16"/>
  <c r="R29" i="16"/>
  <c r="O29" i="16"/>
  <c r="O30" i="13" s="1"/>
  <c r="N29" i="16"/>
  <c r="N30" i="13" s="1"/>
  <c r="M29" i="16"/>
  <c r="M30" i="13" s="1"/>
  <c r="L29" i="16"/>
  <c r="L30" i="13" s="1"/>
  <c r="K29" i="16"/>
  <c r="K30" i="13" s="1"/>
  <c r="J29" i="16"/>
  <c r="J30" i="13" s="1"/>
  <c r="NC28" i="16"/>
  <c r="NB28" i="16"/>
  <c r="NA28" i="16"/>
  <c r="MZ28" i="16"/>
  <c r="NA29" i="13" s="1"/>
  <c r="MX28" i="16"/>
  <c r="MW28" i="16"/>
  <c r="MV28" i="16"/>
  <c r="MU28" i="16"/>
  <c r="MS28" i="16"/>
  <c r="MR28" i="16"/>
  <c r="MQ28" i="16"/>
  <c r="MP28" i="16"/>
  <c r="MN28" i="16"/>
  <c r="MO29" i="13" s="1"/>
  <c r="ML28" i="16"/>
  <c r="MK28" i="16"/>
  <c r="MJ28" i="16"/>
  <c r="MI28" i="16"/>
  <c r="MH28" i="16"/>
  <c r="MG28" i="16"/>
  <c r="MF28" i="16"/>
  <c r="MG29" i="13" s="1"/>
  <c r="MD28" i="16"/>
  <c r="MC28" i="16"/>
  <c r="MB28" i="16"/>
  <c r="MA28" i="16"/>
  <c r="LZ28" i="16"/>
  <c r="LY28" i="16"/>
  <c r="LW28" i="16"/>
  <c r="LV28" i="16"/>
  <c r="LU28" i="16"/>
  <c r="LT28" i="16"/>
  <c r="LS28" i="16"/>
  <c r="LR28" i="16"/>
  <c r="LP28" i="16"/>
  <c r="LO28" i="16"/>
  <c r="LN28" i="16"/>
  <c r="LM28" i="16"/>
  <c r="LL28" i="16"/>
  <c r="LK28" i="16"/>
  <c r="LI28" i="16"/>
  <c r="LH28" i="16"/>
  <c r="LG28" i="16"/>
  <c r="LF28" i="16"/>
  <c r="LE28" i="16"/>
  <c r="LD28" i="16"/>
  <c r="LB28" i="16"/>
  <c r="LA28" i="16"/>
  <c r="KY28" i="16"/>
  <c r="KX28" i="16"/>
  <c r="KW28" i="16"/>
  <c r="KV28" i="16"/>
  <c r="KU28" i="16"/>
  <c r="KT28" i="16"/>
  <c r="KS28" i="16"/>
  <c r="KQ28" i="16"/>
  <c r="KP28" i="16"/>
  <c r="KO28" i="16"/>
  <c r="KN28" i="16"/>
  <c r="KM28" i="16"/>
  <c r="KK28" i="16"/>
  <c r="KJ28" i="16"/>
  <c r="KI28" i="16"/>
  <c r="KH28" i="16"/>
  <c r="KG28" i="16"/>
  <c r="KH29" i="13" s="1"/>
  <c r="KE28" i="16"/>
  <c r="KD28" i="16"/>
  <c r="KC28" i="16"/>
  <c r="KB28" i="16"/>
  <c r="JZ28" i="16"/>
  <c r="JY28" i="16"/>
  <c r="JX28" i="16"/>
  <c r="JW28" i="16"/>
  <c r="JV28" i="16"/>
  <c r="JU28" i="16"/>
  <c r="JS28" i="16"/>
  <c r="JR28" i="16"/>
  <c r="JQ28" i="16"/>
  <c r="JP28" i="16"/>
  <c r="JO28" i="16"/>
  <c r="JN28" i="16"/>
  <c r="JL28" i="16"/>
  <c r="JK28" i="16"/>
  <c r="JJ28" i="16"/>
  <c r="JI28" i="16"/>
  <c r="JH28" i="16"/>
  <c r="JG28" i="16"/>
  <c r="JF28" i="16"/>
  <c r="JE28" i="16"/>
  <c r="JD28" i="16"/>
  <c r="JC28" i="16"/>
  <c r="JA28" i="16"/>
  <c r="IZ28" i="16"/>
  <c r="IY28" i="16"/>
  <c r="IW28" i="16"/>
  <c r="IV28" i="16"/>
  <c r="IU28" i="16"/>
  <c r="IT28" i="16"/>
  <c r="IS28" i="16"/>
  <c r="IQ28" i="16"/>
  <c r="IP28" i="16"/>
  <c r="IO28" i="16"/>
  <c r="IN28" i="16"/>
  <c r="IM28" i="16"/>
  <c r="IK28" i="16"/>
  <c r="IJ28" i="16"/>
  <c r="II28" i="16"/>
  <c r="IH28" i="16"/>
  <c r="IG28" i="16"/>
  <c r="IE28" i="16"/>
  <c r="ID28" i="16"/>
  <c r="IC28" i="16"/>
  <c r="IB28" i="16"/>
  <c r="IA28" i="16"/>
  <c r="HY28" i="16"/>
  <c r="HX28" i="16"/>
  <c r="HW28" i="16"/>
  <c r="HV28" i="16"/>
  <c r="HU28" i="16"/>
  <c r="HS28" i="16"/>
  <c r="HR28" i="16"/>
  <c r="HQ28" i="16"/>
  <c r="HP28" i="16"/>
  <c r="HO28" i="16"/>
  <c r="HM28" i="16"/>
  <c r="HL28" i="16"/>
  <c r="HK28" i="16"/>
  <c r="HJ28" i="16"/>
  <c r="HI28" i="16"/>
  <c r="HG28" i="16"/>
  <c r="HF28" i="16"/>
  <c r="HE28" i="16"/>
  <c r="HE29" i="13" s="1"/>
  <c r="HD28" i="16"/>
  <c r="HC28" i="16"/>
  <c r="HA28" i="16"/>
  <c r="GZ28" i="16"/>
  <c r="GY28" i="16"/>
  <c r="GX28" i="16"/>
  <c r="GW28" i="16"/>
  <c r="GU28" i="16"/>
  <c r="GT28" i="16"/>
  <c r="GS28" i="16"/>
  <c r="GR28" i="16"/>
  <c r="GQ28" i="16"/>
  <c r="GO28" i="16"/>
  <c r="GN28" i="16"/>
  <c r="GM28" i="16"/>
  <c r="GL28" i="16"/>
  <c r="GK28" i="16"/>
  <c r="GI28" i="16"/>
  <c r="GH28" i="16"/>
  <c r="GG28" i="16"/>
  <c r="GF28" i="16"/>
  <c r="GE28" i="16"/>
  <c r="NG29" i="13" s="1"/>
  <c r="GA28" i="16"/>
  <c r="FZ28" i="16"/>
  <c r="FY28" i="16"/>
  <c r="FX28" i="16"/>
  <c r="FW28" i="16"/>
  <c r="FV28" i="16"/>
  <c r="FS28" i="16"/>
  <c r="FR28" i="16"/>
  <c r="FQ28" i="16"/>
  <c r="FP28" i="16"/>
  <c r="FO28" i="16"/>
  <c r="FN28" i="16"/>
  <c r="FK28" i="16"/>
  <c r="FJ28" i="16"/>
  <c r="FI28" i="16"/>
  <c r="FH28" i="16"/>
  <c r="FG28" i="16"/>
  <c r="FF28" i="16"/>
  <c r="FC28" i="16"/>
  <c r="FB28" i="16"/>
  <c r="FA28" i="16"/>
  <c r="EZ28" i="16"/>
  <c r="EY28" i="16"/>
  <c r="EX28" i="16"/>
  <c r="EU28" i="16"/>
  <c r="ET28" i="16"/>
  <c r="ES28" i="16"/>
  <c r="ER28" i="16"/>
  <c r="EQ28" i="16"/>
  <c r="EP28" i="16"/>
  <c r="EM28" i="16"/>
  <c r="EL28" i="16"/>
  <c r="EK28" i="16"/>
  <c r="EJ28" i="16"/>
  <c r="EI28" i="16"/>
  <c r="EH28" i="16"/>
  <c r="EE28" i="16"/>
  <c r="ED28" i="16"/>
  <c r="EC28" i="16"/>
  <c r="EB28" i="16"/>
  <c r="EA28" i="16"/>
  <c r="DZ28" i="16"/>
  <c r="DW28" i="16"/>
  <c r="DV28" i="16"/>
  <c r="DU28" i="16"/>
  <c r="DT28" i="16"/>
  <c r="DS28" i="16"/>
  <c r="DR28" i="16"/>
  <c r="DO28" i="16"/>
  <c r="DN28" i="16"/>
  <c r="DM28" i="16"/>
  <c r="DL28" i="16"/>
  <c r="DK28" i="16"/>
  <c r="DJ28" i="16"/>
  <c r="DG28" i="16"/>
  <c r="DF28" i="16"/>
  <c r="DE28" i="16"/>
  <c r="DD28" i="16"/>
  <c r="DC28" i="16"/>
  <c r="DB28" i="16"/>
  <c r="CY28" i="16"/>
  <c r="CX28" i="16"/>
  <c r="CW28" i="16"/>
  <c r="CV28" i="16"/>
  <c r="CU28" i="16"/>
  <c r="CT28" i="16"/>
  <c r="CQ28" i="16"/>
  <c r="CP28" i="16"/>
  <c r="CO28" i="16"/>
  <c r="CN28" i="16"/>
  <c r="CM28" i="16"/>
  <c r="CL28" i="16"/>
  <c r="CI28" i="16"/>
  <c r="CH28" i="16"/>
  <c r="CG28" i="16"/>
  <c r="CF28" i="16"/>
  <c r="CE28" i="16"/>
  <c r="CD28" i="16"/>
  <c r="CA28" i="16"/>
  <c r="BZ28" i="16"/>
  <c r="BY28" i="16"/>
  <c r="BX28" i="16"/>
  <c r="BW28" i="16"/>
  <c r="BV28" i="16"/>
  <c r="BS28" i="16"/>
  <c r="BR28" i="16"/>
  <c r="BQ28" i="16"/>
  <c r="BO28" i="16"/>
  <c r="BN28" i="16"/>
  <c r="BK28" i="16"/>
  <c r="BK29" i="13" s="1"/>
  <c r="BJ28" i="16"/>
  <c r="BJ29" i="13" s="1"/>
  <c r="BI28" i="16"/>
  <c r="BI29" i="13" s="1"/>
  <c r="BH28" i="16"/>
  <c r="BH29" i="13" s="1"/>
  <c r="BG28" i="16"/>
  <c r="BG29" i="13" s="1"/>
  <c r="BF28" i="16"/>
  <c r="BF29" i="13" s="1"/>
  <c r="BC28" i="16"/>
  <c r="BB28" i="16"/>
  <c r="BA28" i="16"/>
  <c r="AZ28" i="16"/>
  <c r="AY28" i="16"/>
  <c r="AX28" i="16"/>
  <c r="AU28" i="16"/>
  <c r="AT28" i="16"/>
  <c r="AR28" i="16"/>
  <c r="AQ28" i="16"/>
  <c r="AP28" i="16"/>
  <c r="AM28" i="16"/>
  <c r="AL28" i="16"/>
  <c r="AK28" i="16"/>
  <c r="AJ28" i="16"/>
  <c r="AI28" i="16"/>
  <c r="AH28" i="16"/>
  <c r="AE28" i="16"/>
  <c r="AD28" i="16"/>
  <c r="AC28" i="16"/>
  <c r="AB28" i="16"/>
  <c r="AA28" i="16"/>
  <c r="Z28" i="16"/>
  <c r="W28" i="16"/>
  <c r="V28" i="16"/>
  <c r="U28" i="16"/>
  <c r="T28" i="16"/>
  <c r="S28" i="16"/>
  <c r="R28" i="16"/>
  <c r="O28" i="16"/>
  <c r="N28" i="16"/>
  <c r="N29" i="13" s="1"/>
  <c r="M28" i="16"/>
  <c r="M29" i="13" s="1"/>
  <c r="L28" i="16"/>
  <c r="L29" i="13" s="1"/>
  <c r="K28" i="16"/>
  <c r="K29" i="13" s="1"/>
  <c r="J28" i="16"/>
  <c r="J29" i="13" s="1"/>
  <c r="NC27" i="16"/>
  <c r="NB27" i="16"/>
  <c r="NA27" i="16"/>
  <c r="MZ27" i="16"/>
  <c r="NA28" i="13" s="1"/>
  <c r="MX27" i="16"/>
  <c r="MW27" i="16"/>
  <c r="MV27" i="16"/>
  <c r="MU27" i="16"/>
  <c r="MS27" i="16"/>
  <c r="MR27" i="16"/>
  <c r="MQ27" i="16"/>
  <c r="MP27" i="16"/>
  <c r="MN27" i="16"/>
  <c r="MO28" i="13" s="1"/>
  <c r="ML27" i="16"/>
  <c r="MK27" i="16"/>
  <c r="MJ27" i="16"/>
  <c r="MI27" i="16"/>
  <c r="MH27" i="16"/>
  <c r="MG27" i="16"/>
  <c r="MF27" i="16"/>
  <c r="MG28" i="13" s="1"/>
  <c r="MD27" i="16"/>
  <c r="MC27" i="16"/>
  <c r="MB27" i="16"/>
  <c r="MA27" i="16"/>
  <c r="LZ27" i="16"/>
  <c r="LY27" i="16"/>
  <c r="LW27" i="16"/>
  <c r="LV27" i="16"/>
  <c r="LU27" i="16"/>
  <c r="LT27" i="16"/>
  <c r="LS27" i="16"/>
  <c r="LR27" i="16"/>
  <c r="LP27" i="16"/>
  <c r="LO27" i="16"/>
  <c r="LN27" i="16"/>
  <c r="LM27" i="16"/>
  <c r="LL27" i="16"/>
  <c r="LK27" i="16"/>
  <c r="LI27" i="16"/>
  <c r="LH27" i="16"/>
  <c r="LG27" i="16"/>
  <c r="LF27" i="16"/>
  <c r="LE27" i="16"/>
  <c r="LD27" i="16"/>
  <c r="LB27" i="16"/>
  <c r="LA27" i="16"/>
  <c r="KY27" i="16"/>
  <c r="KX27" i="16"/>
  <c r="KW27" i="16"/>
  <c r="KV27" i="16"/>
  <c r="KU27" i="16"/>
  <c r="KT27" i="16"/>
  <c r="KS27" i="16"/>
  <c r="KQ27" i="16"/>
  <c r="KP27" i="16"/>
  <c r="KO27" i="16"/>
  <c r="KN27" i="16"/>
  <c r="KM27" i="16"/>
  <c r="KK27" i="16"/>
  <c r="KJ27" i="16"/>
  <c r="KI27" i="16"/>
  <c r="KH27" i="16"/>
  <c r="KG27" i="16"/>
  <c r="KH28" i="13" s="1"/>
  <c r="KE27" i="16"/>
  <c r="KD27" i="16"/>
  <c r="KC27" i="16"/>
  <c r="KB27" i="16"/>
  <c r="JZ27" i="16"/>
  <c r="JY27" i="16"/>
  <c r="JX27" i="16"/>
  <c r="JW27" i="16"/>
  <c r="JV27" i="16"/>
  <c r="JU27" i="16"/>
  <c r="JS27" i="16"/>
  <c r="JR27" i="16"/>
  <c r="JQ27" i="16"/>
  <c r="JP27" i="16"/>
  <c r="JO27" i="16"/>
  <c r="JN27" i="16"/>
  <c r="JL27" i="16"/>
  <c r="JK27" i="16"/>
  <c r="JJ27" i="16"/>
  <c r="JI27" i="16"/>
  <c r="JH27" i="16"/>
  <c r="JG27" i="16"/>
  <c r="JF27" i="16"/>
  <c r="JE27" i="16"/>
  <c r="JD27" i="16"/>
  <c r="JC27" i="16"/>
  <c r="JA27" i="16"/>
  <c r="IZ27" i="16"/>
  <c r="IY27" i="16"/>
  <c r="IW27" i="16"/>
  <c r="IV27" i="16"/>
  <c r="IU27" i="16"/>
  <c r="IT27" i="16"/>
  <c r="IS27" i="16"/>
  <c r="IQ27" i="16"/>
  <c r="IP27" i="16"/>
  <c r="IO27" i="16"/>
  <c r="IN27" i="16"/>
  <c r="IM27" i="16"/>
  <c r="IK27" i="16"/>
  <c r="IJ27" i="16"/>
  <c r="II27" i="16"/>
  <c r="IH27" i="16"/>
  <c r="IG27" i="16"/>
  <c r="IE27" i="16"/>
  <c r="ID27" i="16"/>
  <c r="IC27" i="16"/>
  <c r="IB27" i="16"/>
  <c r="IA27" i="16"/>
  <c r="HY27" i="16"/>
  <c r="HX27" i="16"/>
  <c r="HW27" i="16"/>
  <c r="HV27" i="16"/>
  <c r="HU27" i="16"/>
  <c r="HS27" i="16"/>
  <c r="HR27" i="16"/>
  <c r="HQ27" i="16"/>
  <c r="HP27" i="16"/>
  <c r="HO27" i="16"/>
  <c r="HM27" i="16"/>
  <c r="HL27" i="16"/>
  <c r="HK27" i="16"/>
  <c r="HJ27" i="16"/>
  <c r="HI27" i="16"/>
  <c r="HG27" i="16"/>
  <c r="HG28" i="13" s="1"/>
  <c r="HF27" i="16"/>
  <c r="HE27" i="16"/>
  <c r="HD27" i="16"/>
  <c r="HC27" i="16"/>
  <c r="HA27" i="16"/>
  <c r="GZ27" i="16"/>
  <c r="GY27" i="16"/>
  <c r="GX27" i="16"/>
  <c r="GW27" i="16"/>
  <c r="GU27" i="16"/>
  <c r="GT27" i="16"/>
  <c r="GS27" i="16"/>
  <c r="GR27" i="16"/>
  <c r="GQ27" i="16"/>
  <c r="GO27" i="16"/>
  <c r="GN27" i="16"/>
  <c r="GM27" i="16"/>
  <c r="GL27" i="16"/>
  <c r="GK27" i="16"/>
  <c r="GI27" i="16"/>
  <c r="GH27" i="16"/>
  <c r="GG27" i="16"/>
  <c r="GF27" i="16"/>
  <c r="GE27" i="16"/>
  <c r="NG28" i="13" s="1"/>
  <c r="GA27" i="16"/>
  <c r="FZ27" i="16"/>
  <c r="FY27" i="16"/>
  <c r="FX27" i="16"/>
  <c r="FW27" i="16"/>
  <c r="FV27" i="16"/>
  <c r="FS27" i="16"/>
  <c r="FR27" i="16"/>
  <c r="FQ27" i="16"/>
  <c r="FP27" i="16"/>
  <c r="FO27" i="16"/>
  <c r="FN27" i="16"/>
  <c r="FK27" i="16"/>
  <c r="FJ27" i="16"/>
  <c r="FI27" i="16"/>
  <c r="FH27" i="16"/>
  <c r="FG27" i="16"/>
  <c r="FF27" i="16"/>
  <c r="FC27" i="16"/>
  <c r="FB27" i="16"/>
  <c r="FA27" i="16"/>
  <c r="EZ27" i="16"/>
  <c r="EY27" i="16"/>
  <c r="EX27" i="16"/>
  <c r="EU27" i="16"/>
  <c r="ET27" i="16"/>
  <c r="ES27" i="16"/>
  <c r="ER27" i="16"/>
  <c r="EQ27" i="16"/>
  <c r="EP27" i="16"/>
  <c r="EM27" i="16"/>
  <c r="EL27" i="16"/>
  <c r="EK27" i="16"/>
  <c r="EJ27" i="16"/>
  <c r="EI27" i="16"/>
  <c r="EH27" i="16"/>
  <c r="EE27" i="16"/>
  <c r="ED27" i="16"/>
  <c r="EC27" i="16"/>
  <c r="EB27" i="16"/>
  <c r="EA27" i="16"/>
  <c r="DZ27" i="16"/>
  <c r="DW27" i="16"/>
  <c r="DV27" i="16"/>
  <c r="DU27" i="16"/>
  <c r="DT27" i="16"/>
  <c r="DS27" i="16"/>
  <c r="DR27" i="16"/>
  <c r="DO27" i="16"/>
  <c r="DN27" i="16"/>
  <c r="DM27" i="16"/>
  <c r="DL27" i="16"/>
  <c r="DK27" i="16"/>
  <c r="DJ27" i="16"/>
  <c r="DG27" i="16"/>
  <c r="DF27" i="16"/>
  <c r="DE27" i="16"/>
  <c r="DD27" i="16"/>
  <c r="DC27" i="16"/>
  <c r="DB27" i="16"/>
  <c r="CY27" i="16"/>
  <c r="CX27" i="16"/>
  <c r="CW27" i="16"/>
  <c r="CV27" i="16"/>
  <c r="CU27" i="16"/>
  <c r="CT27" i="16"/>
  <c r="CQ27" i="16"/>
  <c r="CP27" i="16"/>
  <c r="CO27" i="16"/>
  <c r="CN27" i="16"/>
  <c r="CM27" i="16"/>
  <c r="CL27" i="16"/>
  <c r="CI27" i="16"/>
  <c r="CH27" i="16"/>
  <c r="CG27" i="16"/>
  <c r="CF27" i="16"/>
  <c r="CE27" i="16"/>
  <c r="CD27" i="16"/>
  <c r="CA27" i="16"/>
  <c r="BZ27" i="16"/>
  <c r="BY27" i="16"/>
  <c r="BX27" i="16"/>
  <c r="BW27" i="16"/>
  <c r="BV27" i="16"/>
  <c r="BS27" i="16"/>
  <c r="BR27" i="16"/>
  <c r="BQ27" i="16"/>
  <c r="BP27" i="16"/>
  <c r="BO27" i="16"/>
  <c r="BN27" i="16"/>
  <c r="BK27" i="16"/>
  <c r="BJ27" i="16"/>
  <c r="BJ28" i="13" s="1"/>
  <c r="BI27" i="16"/>
  <c r="BH27" i="16"/>
  <c r="BH28" i="13" s="1"/>
  <c r="BG27" i="16"/>
  <c r="BG28" i="13" s="1"/>
  <c r="BF27" i="16"/>
  <c r="BF28" i="13" s="1"/>
  <c r="BC27" i="16"/>
  <c r="BB27" i="16"/>
  <c r="BA27" i="16"/>
  <c r="AZ27" i="16"/>
  <c r="AY27" i="16"/>
  <c r="AX27" i="16"/>
  <c r="AU27" i="16"/>
  <c r="AT27" i="16"/>
  <c r="AS27" i="16"/>
  <c r="AR27" i="16"/>
  <c r="AQ27" i="16"/>
  <c r="AP27" i="16"/>
  <c r="AM27" i="16"/>
  <c r="AL27" i="16"/>
  <c r="AK27" i="16"/>
  <c r="AJ27" i="16"/>
  <c r="AI27" i="16"/>
  <c r="AH27" i="16"/>
  <c r="AE27" i="16"/>
  <c r="AD27" i="16"/>
  <c r="AC27" i="16"/>
  <c r="AB27" i="16"/>
  <c r="AA27" i="16"/>
  <c r="Z27" i="16"/>
  <c r="W27" i="16"/>
  <c r="V27" i="16"/>
  <c r="U27" i="16"/>
  <c r="T27" i="16"/>
  <c r="S27" i="16"/>
  <c r="R27" i="16"/>
  <c r="O27" i="16"/>
  <c r="O28" i="13" s="1"/>
  <c r="N27" i="16"/>
  <c r="N28" i="13" s="1"/>
  <c r="M27" i="16"/>
  <c r="M28" i="13" s="1"/>
  <c r="L27" i="16"/>
  <c r="L28" i="13" s="1"/>
  <c r="K27" i="16"/>
  <c r="K28" i="13" s="1"/>
  <c r="J27" i="16"/>
  <c r="J28" i="13" s="1"/>
  <c r="NC26" i="16"/>
  <c r="NB26" i="16"/>
  <c r="NA26" i="16"/>
  <c r="MZ26" i="16"/>
  <c r="NA27" i="13" s="1"/>
  <c r="MX26" i="16"/>
  <c r="MW26" i="16"/>
  <c r="MV26" i="16"/>
  <c r="MU26" i="16"/>
  <c r="MS26" i="16"/>
  <c r="MR26" i="16"/>
  <c r="MQ26" i="16"/>
  <c r="MP26" i="16"/>
  <c r="MN26" i="16"/>
  <c r="MO27" i="13" s="1"/>
  <c r="ML26" i="16"/>
  <c r="MK26" i="16"/>
  <c r="MJ26" i="16"/>
  <c r="MI26" i="16"/>
  <c r="MH26" i="16"/>
  <c r="MG26" i="16"/>
  <c r="MF26" i="16"/>
  <c r="MG27" i="13" s="1"/>
  <c r="MD26" i="16"/>
  <c r="MC26" i="16"/>
  <c r="MB26" i="16"/>
  <c r="MA26" i="16"/>
  <c r="LZ26" i="16"/>
  <c r="LY26" i="16"/>
  <c r="LW26" i="16"/>
  <c r="LV26" i="16"/>
  <c r="LU26" i="16"/>
  <c r="LT26" i="16"/>
  <c r="LS26" i="16"/>
  <c r="LR26" i="16"/>
  <c r="LP26" i="16"/>
  <c r="LO26" i="16"/>
  <c r="LN26" i="16"/>
  <c r="LM26" i="16"/>
  <c r="LL26" i="16"/>
  <c r="LK26" i="16"/>
  <c r="LI26" i="16"/>
  <c r="LH26" i="16"/>
  <c r="LG26" i="16"/>
  <c r="LF26" i="16"/>
  <c r="LE26" i="16"/>
  <c r="LD26" i="16"/>
  <c r="LB26" i="16"/>
  <c r="LA26" i="16"/>
  <c r="KY26" i="16"/>
  <c r="KX26" i="16"/>
  <c r="KW26" i="16"/>
  <c r="KV26" i="16"/>
  <c r="KU26" i="16"/>
  <c r="KT26" i="16"/>
  <c r="KS26" i="16"/>
  <c r="KQ26" i="16"/>
  <c r="KP26" i="16"/>
  <c r="KO26" i="16"/>
  <c r="KN26" i="16"/>
  <c r="KM26" i="16"/>
  <c r="KK26" i="16"/>
  <c r="KJ26" i="16"/>
  <c r="KI26" i="16"/>
  <c r="KH26" i="16"/>
  <c r="KG26" i="16"/>
  <c r="KH27" i="13" s="1"/>
  <c r="KE26" i="16"/>
  <c r="KD26" i="16"/>
  <c r="KC26" i="16"/>
  <c r="KB26" i="16"/>
  <c r="JZ26" i="16"/>
  <c r="JY26" i="16"/>
  <c r="JX26" i="16"/>
  <c r="JW26" i="16"/>
  <c r="JV26" i="16"/>
  <c r="JU26" i="16"/>
  <c r="JS26" i="16"/>
  <c r="JR26" i="16"/>
  <c r="JQ26" i="16"/>
  <c r="JP26" i="16"/>
  <c r="JO26" i="16"/>
  <c r="JN26" i="16"/>
  <c r="JL26" i="16"/>
  <c r="JK26" i="16"/>
  <c r="JJ26" i="16"/>
  <c r="JI26" i="16"/>
  <c r="JH26" i="16"/>
  <c r="JG26" i="16"/>
  <c r="JF26" i="16"/>
  <c r="JE26" i="16"/>
  <c r="JD26" i="16"/>
  <c r="JC26" i="16"/>
  <c r="JA26" i="16"/>
  <c r="IZ26" i="16"/>
  <c r="IY26" i="16"/>
  <c r="IW26" i="16"/>
  <c r="IV26" i="16"/>
  <c r="IU26" i="16"/>
  <c r="IT26" i="16"/>
  <c r="IS26" i="16"/>
  <c r="IQ26" i="16"/>
  <c r="IP26" i="16"/>
  <c r="IO26" i="16"/>
  <c r="IN26" i="16"/>
  <c r="IM26" i="16"/>
  <c r="IK26" i="16"/>
  <c r="IJ26" i="16"/>
  <c r="II26" i="16"/>
  <c r="IH26" i="16"/>
  <c r="IG26" i="16"/>
  <c r="IE26" i="16"/>
  <c r="ID26" i="16"/>
  <c r="IC26" i="16"/>
  <c r="IB26" i="16"/>
  <c r="IA26" i="16"/>
  <c r="HY26" i="16"/>
  <c r="HX26" i="16"/>
  <c r="HW26" i="16"/>
  <c r="HV26" i="16"/>
  <c r="HU26" i="16"/>
  <c r="HS26" i="16"/>
  <c r="HR26" i="16"/>
  <c r="HQ26" i="16"/>
  <c r="HP26" i="16"/>
  <c r="HO26" i="16"/>
  <c r="HM26" i="16"/>
  <c r="HL26" i="16"/>
  <c r="HK26" i="16"/>
  <c r="HJ26" i="16"/>
  <c r="HI26" i="16"/>
  <c r="HG26" i="16"/>
  <c r="HF26" i="16"/>
  <c r="HE26" i="16"/>
  <c r="HE27" i="13" s="1"/>
  <c r="HD26" i="16"/>
  <c r="HC26" i="16"/>
  <c r="HA26" i="16"/>
  <c r="GZ26" i="16"/>
  <c r="GY26" i="16"/>
  <c r="GX26" i="16"/>
  <c r="GW26" i="16"/>
  <c r="GU26" i="16"/>
  <c r="GT26" i="16"/>
  <c r="GS26" i="16"/>
  <c r="GR26" i="16"/>
  <c r="GQ26" i="16"/>
  <c r="GO26" i="16"/>
  <c r="GN26" i="16"/>
  <c r="GM26" i="16"/>
  <c r="GL26" i="16"/>
  <c r="GK26" i="16"/>
  <c r="GI26" i="16"/>
  <c r="GH26" i="16"/>
  <c r="GG26" i="16"/>
  <c r="GF26" i="16"/>
  <c r="GE26" i="16"/>
  <c r="NG27" i="13" s="1"/>
  <c r="GA26" i="16"/>
  <c r="FZ26" i="16"/>
  <c r="FY26" i="16"/>
  <c r="FX26" i="16"/>
  <c r="FW26" i="16"/>
  <c r="FV26" i="16"/>
  <c r="FS26" i="16"/>
  <c r="FR26" i="16"/>
  <c r="FQ26" i="16"/>
  <c r="FP26" i="16"/>
  <c r="FO26" i="16"/>
  <c r="FN26" i="16"/>
  <c r="FK26" i="16"/>
  <c r="FJ26" i="16"/>
  <c r="FI26" i="16"/>
  <c r="FH26" i="16"/>
  <c r="FG26" i="16"/>
  <c r="FF26" i="16"/>
  <c r="FC26" i="16"/>
  <c r="FB26" i="16"/>
  <c r="FA26" i="16"/>
  <c r="EZ26" i="16"/>
  <c r="EY26" i="16"/>
  <c r="EX26" i="16"/>
  <c r="EU26" i="16"/>
  <c r="ET26" i="16"/>
  <c r="ES26" i="16"/>
  <c r="ER26" i="16"/>
  <c r="EQ26" i="16"/>
  <c r="EP26" i="16"/>
  <c r="EM26" i="16"/>
  <c r="EL26" i="16"/>
  <c r="EK26" i="16"/>
  <c r="EJ26" i="16"/>
  <c r="EI26" i="16"/>
  <c r="EH26" i="16"/>
  <c r="EE26" i="16"/>
  <c r="ED26" i="16"/>
  <c r="EC26" i="16"/>
  <c r="EB26" i="16"/>
  <c r="EA26" i="16"/>
  <c r="DZ26" i="16"/>
  <c r="DW26" i="16"/>
  <c r="DV26" i="16"/>
  <c r="DU26" i="16"/>
  <c r="DT26" i="16"/>
  <c r="DS26" i="16"/>
  <c r="DR26" i="16"/>
  <c r="DO26" i="16"/>
  <c r="DN26" i="16"/>
  <c r="DM26" i="16"/>
  <c r="DL26" i="16"/>
  <c r="DK26" i="16"/>
  <c r="DJ26" i="16"/>
  <c r="DG26" i="16"/>
  <c r="DF26" i="16"/>
  <c r="DE26" i="16"/>
  <c r="DD26" i="16"/>
  <c r="DC26" i="16"/>
  <c r="DB26" i="16"/>
  <c r="CY26" i="16"/>
  <c r="CX26" i="16"/>
  <c r="CW26" i="16"/>
  <c r="CV26" i="16"/>
  <c r="CU26" i="16"/>
  <c r="CT26" i="16"/>
  <c r="CQ26" i="16"/>
  <c r="CP26" i="16"/>
  <c r="CO26" i="16"/>
  <c r="CN26" i="16"/>
  <c r="CM26" i="16"/>
  <c r="CL26" i="16"/>
  <c r="CI26" i="16"/>
  <c r="CH26" i="16"/>
  <c r="CG26" i="16"/>
  <c r="CF26" i="16"/>
  <c r="CE26" i="16"/>
  <c r="CD26" i="16"/>
  <c r="CA26" i="16"/>
  <c r="BZ26" i="16"/>
  <c r="BY26" i="16"/>
  <c r="BX26" i="16"/>
  <c r="BW26" i="16"/>
  <c r="BV26" i="16"/>
  <c r="BS26" i="16"/>
  <c r="BR26" i="16"/>
  <c r="BQ26" i="16"/>
  <c r="BP26" i="16"/>
  <c r="BO26" i="16"/>
  <c r="BN26" i="16"/>
  <c r="BK26" i="16"/>
  <c r="BK27" i="13" s="1"/>
  <c r="BJ26" i="16"/>
  <c r="BJ27" i="13" s="1"/>
  <c r="BI26" i="16"/>
  <c r="BI27" i="13" s="1"/>
  <c r="BH26" i="16"/>
  <c r="BH27" i="13" s="1"/>
  <c r="BG26" i="16"/>
  <c r="BG27" i="13" s="1"/>
  <c r="BF26" i="16"/>
  <c r="BF27" i="13" s="1"/>
  <c r="BC26" i="16"/>
  <c r="BB26" i="16"/>
  <c r="BA26" i="16"/>
  <c r="AZ26" i="16"/>
  <c r="AY26" i="16"/>
  <c r="AX26" i="16"/>
  <c r="AU26" i="16"/>
  <c r="AT26" i="16"/>
  <c r="AS26" i="16"/>
  <c r="AR26" i="16"/>
  <c r="AQ26" i="16"/>
  <c r="AP26" i="16"/>
  <c r="AM26" i="16"/>
  <c r="AL26" i="16"/>
  <c r="AK26" i="16"/>
  <c r="AJ26" i="16"/>
  <c r="AI26" i="16"/>
  <c r="AH26" i="16"/>
  <c r="AE26" i="16"/>
  <c r="AD26" i="16"/>
  <c r="AC26" i="16"/>
  <c r="AB26" i="16"/>
  <c r="AA26" i="16"/>
  <c r="Z26" i="16"/>
  <c r="W26" i="16"/>
  <c r="V26" i="16"/>
  <c r="U26" i="16"/>
  <c r="T26" i="16"/>
  <c r="S26" i="16"/>
  <c r="R26" i="16"/>
  <c r="O26" i="16"/>
  <c r="O27" i="13" s="1"/>
  <c r="N26" i="16"/>
  <c r="N27" i="13" s="1"/>
  <c r="M26" i="16"/>
  <c r="M27" i="13" s="1"/>
  <c r="L26" i="16"/>
  <c r="L27" i="13" s="1"/>
  <c r="K26" i="16"/>
  <c r="K27" i="13" s="1"/>
  <c r="J26" i="16"/>
  <c r="J27" i="13" s="1"/>
  <c r="NC25" i="16"/>
  <c r="NB25" i="16"/>
  <c r="NA25" i="16"/>
  <c r="MZ25" i="16"/>
  <c r="NA26" i="13" s="1"/>
  <c r="MX25" i="16"/>
  <c r="MW25" i="16"/>
  <c r="MV25" i="16"/>
  <c r="MU25" i="16"/>
  <c r="MS25" i="16"/>
  <c r="MR25" i="16"/>
  <c r="MQ25" i="16"/>
  <c r="MP25" i="16"/>
  <c r="MN25" i="16"/>
  <c r="MO26" i="13" s="1"/>
  <c r="ML25" i="16"/>
  <c r="MK25" i="16"/>
  <c r="MJ25" i="16"/>
  <c r="MI25" i="16"/>
  <c r="MH25" i="16"/>
  <c r="MG25" i="16"/>
  <c r="MF25" i="16"/>
  <c r="MG26" i="13" s="1"/>
  <c r="MD25" i="16"/>
  <c r="MC25" i="16"/>
  <c r="MB25" i="16"/>
  <c r="MA25" i="16"/>
  <c r="LZ25" i="16"/>
  <c r="LY25" i="16"/>
  <c r="LW25" i="16"/>
  <c r="LV25" i="16"/>
  <c r="LU25" i="16"/>
  <c r="LT25" i="16"/>
  <c r="LS25" i="16"/>
  <c r="LR25" i="16"/>
  <c r="LP25" i="16"/>
  <c r="LO25" i="16"/>
  <c r="LN25" i="16"/>
  <c r="LM25" i="16"/>
  <c r="LL25" i="16"/>
  <c r="LK25" i="16"/>
  <c r="LI25" i="16"/>
  <c r="LH25" i="16"/>
  <c r="LG25" i="16"/>
  <c r="LF25" i="16"/>
  <c r="LE25" i="16"/>
  <c r="LD25" i="16"/>
  <c r="LB25" i="16"/>
  <c r="LA25" i="16"/>
  <c r="KY25" i="16"/>
  <c r="KX25" i="16"/>
  <c r="KW25" i="16"/>
  <c r="KV25" i="16"/>
  <c r="KU25" i="16"/>
  <c r="KT25" i="16"/>
  <c r="KS25" i="16"/>
  <c r="KQ25" i="16"/>
  <c r="KP25" i="16"/>
  <c r="KO25" i="16"/>
  <c r="KN25" i="16"/>
  <c r="KM25" i="16"/>
  <c r="KK25" i="16"/>
  <c r="KJ25" i="16"/>
  <c r="KI25" i="16"/>
  <c r="KH25" i="16"/>
  <c r="KG25" i="16"/>
  <c r="KH26" i="13" s="1"/>
  <c r="KE25" i="16"/>
  <c r="KD25" i="16"/>
  <c r="KC25" i="16"/>
  <c r="KB25" i="16"/>
  <c r="JZ25" i="16"/>
  <c r="JY25" i="16"/>
  <c r="JX25" i="16"/>
  <c r="JW25" i="16"/>
  <c r="JV25" i="16"/>
  <c r="JU25" i="16"/>
  <c r="JS25" i="16"/>
  <c r="JR25" i="16"/>
  <c r="JQ25" i="16"/>
  <c r="JP25" i="16"/>
  <c r="JO25" i="16"/>
  <c r="JN25" i="16"/>
  <c r="JL25" i="16"/>
  <c r="JK25" i="16"/>
  <c r="JJ25" i="16"/>
  <c r="JI25" i="16"/>
  <c r="JH25" i="16"/>
  <c r="JG25" i="16"/>
  <c r="JF25" i="16"/>
  <c r="JE25" i="16"/>
  <c r="JD25" i="16"/>
  <c r="JC25" i="16"/>
  <c r="JA25" i="16"/>
  <c r="IZ25" i="16"/>
  <c r="IY25" i="16"/>
  <c r="IW25" i="16"/>
  <c r="IV25" i="16"/>
  <c r="IU25" i="16"/>
  <c r="IT25" i="16"/>
  <c r="IS25" i="16"/>
  <c r="IQ25" i="16"/>
  <c r="IP25" i="16"/>
  <c r="IO25" i="16"/>
  <c r="IN25" i="16"/>
  <c r="IM25" i="16"/>
  <c r="IK25" i="16"/>
  <c r="IJ25" i="16"/>
  <c r="II25" i="16"/>
  <c r="IH25" i="16"/>
  <c r="IG25" i="16"/>
  <c r="IE25" i="16"/>
  <c r="ID25" i="16"/>
  <c r="IC25" i="16"/>
  <c r="IB25" i="16"/>
  <c r="IA25" i="16"/>
  <c r="HY25" i="16"/>
  <c r="HX25" i="16"/>
  <c r="HW25" i="16"/>
  <c r="HV25" i="16"/>
  <c r="HU25" i="16"/>
  <c r="HS25" i="16"/>
  <c r="HR25" i="16"/>
  <c r="HQ25" i="16"/>
  <c r="HP25" i="16"/>
  <c r="HO25" i="16"/>
  <c r="HM25" i="16"/>
  <c r="HL25" i="16"/>
  <c r="HK25" i="16"/>
  <c r="HJ25" i="16"/>
  <c r="HI25" i="16"/>
  <c r="HG25" i="16"/>
  <c r="HG26" i="13" s="1"/>
  <c r="HF25" i="16"/>
  <c r="HE25" i="16"/>
  <c r="HD25" i="16"/>
  <c r="HC25" i="16"/>
  <c r="HA25" i="16"/>
  <c r="GZ25" i="16"/>
  <c r="GY25" i="16"/>
  <c r="GX25" i="16"/>
  <c r="GW25" i="16"/>
  <c r="GU25" i="16"/>
  <c r="GT25" i="16"/>
  <c r="GS25" i="16"/>
  <c r="GR25" i="16"/>
  <c r="GQ25" i="16"/>
  <c r="GO25" i="16"/>
  <c r="GN25" i="16"/>
  <c r="GM25" i="16"/>
  <c r="GL25" i="16"/>
  <c r="GK25" i="16"/>
  <c r="GI25" i="16"/>
  <c r="GH25" i="16"/>
  <c r="GG25" i="16"/>
  <c r="GF25" i="16"/>
  <c r="GE25" i="16"/>
  <c r="NG26" i="13" s="1"/>
  <c r="GA25" i="16"/>
  <c r="FZ25" i="16"/>
  <c r="FY25" i="16"/>
  <c r="FX25" i="16"/>
  <c r="FW25" i="16"/>
  <c r="FV25" i="16"/>
  <c r="FS25" i="16"/>
  <c r="FR25" i="16"/>
  <c r="FQ25" i="16"/>
  <c r="FP25" i="16"/>
  <c r="FO25" i="16"/>
  <c r="FN25" i="16"/>
  <c r="FK25" i="16"/>
  <c r="FJ25" i="16"/>
  <c r="FI25" i="16"/>
  <c r="FH25" i="16"/>
  <c r="FG25" i="16"/>
  <c r="FF25" i="16"/>
  <c r="FC25" i="16"/>
  <c r="FB25" i="16"/>
  <c r="FA25" i="16"/>
  <c r="EZ25" i="16"/>
  <c r="EY25" i="16"/>
  <c r="EX25" i="16"/>
  <c r="EU25" i="16"/>
  <c r="ET25" i="16"/>
  <c r="ES25" i="16"/>
  <c r="ER25" i="16"/>
  <c r="EQ25" i="16"/>
  <c r="EP25" i="16"/>
  <c r="EM25" i="16"/>
  <c r="EL25" i="16"/>
  <c r="EK25" i="16"/>
  <c r="EJ25" i="16"/>
  <c r="EI25" i="16"/>
  <c r="EH25" i="16"/>
  <c r="EE25" i="16"/>
  <c r="ED25" i="16"/>
  <c r="EC25" i="16"/>
  <c r="EB25" i="16"/>
  <c r="EA25" i="16"/>
  <c r="DZ25" i="16"/>
  <c r="DW25" i="16"/>
  <c r="DV25" i="16"/>
  <c r="DU25" i="16"/>
  <c r="DT25" i="16"/>
  <c r="DS25" i="16"/>
  <c r="DR25" i="16"/>
  <c r="DO25" i="16"/>
  <c r="DN25" i="16"/>
  <c r="DM25" i="16"/>
  <c r="DL25" i="16"/>
  <c r="DK25" i="16"/>
  <c r="DJ25" i="16"/>
  <c r="DG25" i="16"/>
  <c r="DF25" i="16"/>
  <c r="DE25" i="16"/>
  <c r="DD25" i="16"/>
  <c r="DC25" i="16"/>
  <c r="DB25" i="16"/>
  <c r="CY25" i="16"/>
  <c r="CX25" i="16"/>
  <c r="CW25" i="16"/>
  <c r="CV25" i="16"/>
  <c r="CU25" i="16"/>
  <c r="CT25" i="16"/>
  <c r="CQ25" i="16"/>
  <c r="CP25" i="16"/>
  <c r="CO25" i="16"/>
  <c r="CN25" i="16"/>
  <c r="CM25" i="16"/>
  <c r="CL25" i="16"/>
  <c r="CI25" i="16"/>
  <c r="CH25" i="16"/>
  <c r="CG25" i="16"/>
  <c r="CF25" i="16"/>
  <c r="CE25" i="16"/>
  <c r="CD25" i="16"/>
  <c r="CA25" i="16"/>
  <c r="BZ25" i="16"/>
  <c r="BY25" i="16"/>
  <c r="BX25" i="16"/>
  <c r="BW25" i="16"/>
  <c r="BV25" i="16"/>
  <c r="BS25" i="16"/>
  <c r="BR25" i="16"/>
  <c r="BQ25" i="16"/>
  <c r="BP25" i="16"/>
  <c r="BO25" i="16"/>
  <c r="BN25" i="16"/>
  <c r="BK25" i="16"/>
  <c r="BK26" i="13" s="1"/>
  <c r="BJ25" i="16"/>
  <c r="BJ26" i="13" s="1"/>
  <c r="BI25" i="16"/>
  <c r="BI26" i="13" s="1"/>
  <c r="BH25" i="16"/>
  <c r="BH26" i="13" s="1"/>
  <c r="BG25" i="16"/>
  <c r="BG26" i="13" s="1"/>
  <c r="BF25" i="16"/>
  <c r="BF26" i="13" s="1"/>
  <c r="BC25" i="16"/>
  <c r="BB25" i="16"/>
  <c r="BA25" i="16"/>
  <c r="AZ25" i="16"/>
  <c r="AY25" i="16"/>
  <c r="AX25" i="16"/>
  <c r="AU25" i="16"/>
  <c r="AT25" i="16"/>
  <c r="AS25" i="16"/>
  <c r="AR25" i="16"/>
  <c r="AQ25" i="16"/>
  <c r="AP25" i="16"/>
  <c r="AM25" i="16"/>
  <c r="AL25" i="16"/>
  <c r="AK25" i="16"/>
  <c r="AJ25" i="16"/>
  <c r="AI25" i="16"/>
  <c r="AH25" i="16"/>
  <c r="AE25" i="16"/>
  <c r="AD25" i="16"/>
  <c r="AC25" i="16"/>
  <c r="AB25" i="16"/>
  <c r="AA25" i="16"/>
  <c r="Z25" i="16"/>
  <c r="W25" i="16"/>
  <c r="V25" i="16"/>
  <c r="U25" i="16"/>
  <c r="T25" i="16"/>
  <c r="S25" i="16"/>
  <c r="R25" i="16"/>
  <c r="O25" i="16"/>
  <c r="O26" i="13" s="1"/>
  <c r="N25" i="16"/>
  <c r="N26" i="13" s="1"/>
  <c r="M25" i="16"/>
  <c r="M26" i="13" s="1"/>
  <c r="L25" i="16"/>
  <c r="L26" i="13" s="1"/>
  <c r="K25" i="16"/>
  <c r="K26" i="13" s="1"/>
  <c r="J25" i="16"/>
  <c r="J26" i="13" s="1"/>
  <c r="NC24" i="16"/>
  <c r="NB24" i="16"/>
  <c r="NA24" i="16"/>
  <c r="MZ24" i="16"/>
  <c r="NA25" i="13" s="1"/>
  <c r="MX24" i="16"/>
  <c r="MW24" i="16"/>
  <c r="MV24" i="16"/>
  <c r="MU24" i="16"/>
  <c r="MS24" i="16"/>
  <c r="MR24" i="16"/>
  <c r="MQ24" i="16"/>
  <c r="MP24" i="16"/>
  <c r="MN24" i="16"/>
  <c r="MO25" i="13" s="1"/>
  <c r="ML24" i="16"/>
  <c r="MK24" i="16"/>
  <c r="MJ24" i="16"/>
  <c r="MI24" i="16"/>
  <c r="MH24" i="16"/>
  <c r="MG24" i="16"/>
  <c r="MF24" i="16"/>
  <c r="MG25" i="13" s="1"/>
  <c r="MD24" i="16"/>
  <c r="MC24" i="16"/>
  <c r="MB24" i="16"/>
  <c r="MA24" i="16"/>
  <c r="LZ24" i="16"/>
  <c r="LY24" i="16"/>
  <c r="LW24" i="16"/>
  <c r="LV24" i="16"/>
  <c r="LU24" i="16"/>
  <c r="LT24" i="16"/>
  <c r="LS24" i="16"/>
  <c r="LR24" i="16"/>
  <c r="LP24" i="16"/>
  <c r="LO24" i="16"/>
  <c r="LN24" i="16"/>
  <c r="LM24" i="16"/>
  <c r="LL24" i="16"/>
  <c r="LK24" i="16"/>
  <c r="LI24" i="16"/>
  <c r="LH24" i="16"/>
  <c r="LG24" i="16"/>
  <c r="LF24" i="16"/>
  <c r="LE24" i="16"/>
  <c r="LD24" i="16"/>
  <c r="LB24" i="16"/>
  <c r="LA24" i="16"/>
  <c r="KY24" i="16"/>
  <c r="KX24" i="16"/>
  <c r="KW24" i="16"/>
  <c r="KV24" i="16"/>
  <c r="KU24" i="16"/>
  <c r="KT24" i="16"/>
  <c r="KS24" i="16"/>
  <c r="KQ24" i="16"/>
  <c r="KP24" i="16"/>
  <c r="KO24" i="16"/>
  <c r="KN24" i="16"/>
  <c r="KM24" i="16"/>
  <c r="KK24" i="16"/>
  <c r="KJ24" i="16"/>
  <c r="KI24" i="16"/>
  <c r="KH24" i="16"/>
  <c r="KG24" i="16"/>
  <c r="KH25" i="13" s="1"/>
  <c r="KE24" i="16"/>
  <c r="KD24" i="16"/>
  <c r="KC24" i="16"/>
  <c r="KB24" i="16"/>
  <c r="JZ24" i="16"/>
  <c r="JY24" i="16"/>
  <c r="JX24" i="16"/>
  <c r="JW24" i="16"/>
  <c r="JV24" i="16"/>
  <c r="JU24" i="16"/>
  <c r="JS24" i="16"/>
  <c r="JR24" i="16"/>
  <c r="JQ24" i="16"/>
  <c r="JP24" i="16"/>
  <c r="JO24" i="16"/>
  <c r="JN24" i="16"/>
  <c r="JL24" i="16"/>
  <c r="JK24" i="16"/>
  <c r="JJ24" i="16"/>
  <c r="JI24" i="16"/>
  <c r="JH24" i="16"/>
  <c r="JG24" i="16"/>
  <c r="JF24" i="16"/>
  <c r="JE24" i="16"/>
  <c r="JD24" i="16"/>
  <c r="JC24" i="16"/>
  <c r="JA24" i="16"/>
  <c r="IZ24" i="16"/>
  <c r="IY24" i="16"/>
  <c r="IW24" i="16"/>
  <c r="IV24" i="16"/>
  <c r="IU24" i="16"/>
  <c r="IT24" i="16"/>
  <c r="IS24" i="16"/>
  <c r="IQ24" i="16"/>
  <c r="IP24" i="16"/>
  <c r="IO24" i="16"/>
  <c r="IN24" i="16"/>
  <c r="IM24" i="16"/>
  <c r="IK24" i="16"/>
  <c r="IJ24" i="16"/>
  <c r="II24" i="16"/>
  <c r="IH24" i="16"/>
  <c r="IG24" i="16"/>
  <c r="IE24" i="16"/>
  <c r="ID24" i="16"/>
  <c r="IC24" i="16"/>
  <c r="IB24" i="16"/>
  <c r="IA24" i="16"/>
  <c r="HY24" i="16"/>
  <c r="HX24" i="16"/>
  <c r="HW24" i="16"/>
  <c r="HV24" i="16"/>
  <c r="HU24" i="16"/>
  <c r="HS24" i="16"/>
  <c r="HR24" i="16"/>
  <c r="HQ24" i="16"/>
  <c r="HP24" i="16"/>
  <c r="HO24" i="16"/>
  <c r="HM24" i="16"/>
  <c r="HL24" i="16"/>
  <c r="HK24" i="16"/>
  <c r="HJ24" i="16"/>
  <c r="HI24" i="16"/>
  <c r="HG24" i="16"/>
  <c r="HF24" i="16"/>
  <c r="HE24" i="16"/>
  <c r="HD24" i="16"/>
  <c r="HC24" i="16"/>
  <c r="HA24" i="16"/>
  <c r="GZ24" i="16"/>
  <c r="GY24" i="16"/>
  <c r="GX24" i="16"/>
  <c r="GW24" i="16"/>
  <c r="GU24" i="16"/>
  <c r="GT24" i="16"/>
  <c r="GS24" i="16"/>
  <c r="GR24" i="16"/>
  <c r="GQ24" i="16"/>
  <c r="GO24" i="16"/>
  <c r="GN24" i="16"/>
  <c r="GM24" i="16"/>
  <c r="GL24" i="16"/>
  <c r="GK24" i="16"/>
  <c r="GI24" i="16"/>
  <c r="GH24" i="16"/>
  <c r="GG24" i="16"/>
  <c r="GF24" i="16"/>
  <c r="GE24" i="16"/>
  <c r="NG25" i="13" s="1"/>
  <c r="GA24" i="16"/>
  <c r="FZ24" i="16"/>
  <c r="FY24" i="16"/>
  <c r="FX24" i="16"/>
  <c r="FW24" i="16"/>
  <c r="FV24" i="16"/>
  <c r="FS24" i="16"/>
  <c r="FR24" i="16"/>
  <c r="FQ24" i="16"/>
  <c r="FP24" i="16"/>
  <c r="FO24" i="16"/>
  <c r="FN24" i="16"/>
  <c r="FK24" i="16"/>
  <c r="FJ24" i="16"/>
  <c r="FI24" i="16"/>
  <c r="FH24" i="16"/>
  <c r="FG24" i="16"/>
  <c r="FF24" i="16"/>
  <c r="FC24" i="16"/>
  <c r="FB24" i="16"/>
  <c r="FA24" i="16"/>
  <c r="EZ24" i="16"/>
  <c r="EY24" i="16"/>
  <c r="EX24" i="16"/>
  <c r="EU24" i="16"/>
  <c r="ET24" i="16"/>
  <c r="ES24" i="16"/>
  <c r="ER24" i="16"/>
  <c r="EQ24" i="16"/>
  <c r="EP24" i="16"/>
  <c r="EM24" i="16"/>
  <c r="EL24" i="16"/>
  <c r="EK24" i="16"/>
  <c r="EJ24" i="16"/>
  <c r="EI24" i="16"/>
  <c r="EH24" i="16"/>
  <c r="EE24" i="16"/>
  <c r="ED24" i="16"/>
  <c r="EC24" i="16"/>
  <c r="EB24" i="16"/>
  <c r="EA24" i="16"/>
  <c r="DZ24" i="16"/>
  <c r="DW24" i="16"/>
  <c r="DV24" i="16"/>
  <c r="DU24" i="16"/>
  <c r="DT24" i="16"/>
  <c r="DS24" i="16"/>
  <c r="DR24" i="16"/>
  <c r="DO24" i="16"/>
  <c r="DN24" i="16"/>
  <c r="DM24" i="16"/>
  <c r="DL24" i="16"/>
  <c r="DK24" i="16"/>
  <c r="DJ24" i="16"/>
  <c r="DG24" i="16"/>
  <c r="DF24" i="16"/>
  <c r="DE24" i="16"/>
  <c r="DD24" i="16"/>
  <c r="DC24" i="16"/>
  <c r="DB24" i="16"/>
  <c r="CY24" i="16"/>
  <c r="CX24" i="16"/>
  <c r="CW24" i="16"/>
  <c r="CV24" i="16"/>
  <c r="CU24" i="16"/>
  <c r="CT24" i="16"/>
  <c r="CQ24" i="16"/>
  <c r="CP24" i="16"/>
  <c r="CO24" i="16"/>
  <c r="CN24" i="16"/>
  <c r="CM24" i="16"/>
  <c r="CL24" i="16"/>
  <c r="CI24" i="16"/>
  <c r="CH24" i="16"/>
  <c r="CG24" i="16"/>
  <c r="CF24" i="16"/>
  <c r="CE24" i="16"/>
  <c r="CD24" i="16"/>
  <c r="CA24" i="16"/>
  <c r="BZ24" i="16"/>
  <c r="BY24" i="16"/>
  <c r="BX24" i="16"/>
  <c r="BW24" i="16"/>
  <c r="BV24" i="16"/>
  <c r="BS24" i="16"/>
  <c r="BR24" i="16"/>
  <c r="BQ24" i="16"/>
  <c r="BP24" i="16"/>
  <c r="BO24" i="16"/>
  <c r="BN24" i="16"/>
  <c r="BK24" i="16"/>
  <c r="BJ24" i="16"/>
  <c r="BJ25" i="13" s="1"/>
  <c r="BI24" i="16"/>
  <c r="BI25" i="13" s="1"/>
  <c r="BH24" i="16"/>
  <c r="BH25" i="13" s="1"/>
  <c r="BG24" i="16"/>
  <c r="BG25" i="13" s="1"/>
  <c r="BF24" i="16"/>
  <c r="BF25" i="13" s="1"/>
  <c r="BC24" i="16"/>
  <c r="BB24" i="16"/>
  <c r="BA24" i="16"/>
  <c r="AZ24" i="16"/>
  <c r="AY24" i="16"/>
  <c r="AX24" i="16"/>
  <c r="AU24" i="16"/>
  <c r="AT24" i="16"/>
  <c r="AS24" i="16"/>
  <c r="AR24" i="16"/>
  <c r="AQ24" i="16"/>
  <c r="AP24" i="16"/>
  <c r="AM24" i="16"/>
  <c r="AL24" i="16"/>
  <c r="AK24" i="16"/>
  <c r="AJ24" i="16"/>
  <c r="AI24" i="16"/>
  <c r="AH24" i="16"/>
  <c r="AE24" i="16"/>
  <c r="AD24" i="16"/>
  <c r="AC24" i="16"/>
  <c r="AB24" i="16"/>
  <c r="AA24" i="16"/>
  <c r="Z24" i="16"/>
  <c r="W24" i="16"/>
  <c r="V24" i="16"/>
  <c r="U24" i="16"/>
  <c r="T24" i="16"/>
  <c r="S24" i="16"/>
  <c r="R24" i="16"/>
  <c r="O24" i="16"/>
  <c r="O25" i="13" s="1"/>
  <c r="N24" i="16"/>
  <c r="N25" i="13" s="1"/>
  <c r="M24" i="16"/>
  <c r="M25" i="13" s="1"/>
  <c r="L24" i="16"/>
  <c r="L25" i="13" s="1"/>
  <c r="K24" i="16"/>
  <c r="K25" i="13" s="1"/>
  <c r="J24" i="16"/>
  <c r="J25" i="13" s="1"/>
  <c r="NC23" i="16"/>
  <c r="NB23" i="16"/>
  <c r="NA23" i="16"/>
  <c r="MZ23" i="16"/>
  <c r="NA24" i="13" s="1"/>
  <c r="MX23" i="16"/>
  <c r="MW23" i="16"/>
  <c r="MV23" i="16"/>
  <c r="MU23" i="16"/>
  <c r="MS23" i="16"/>
  <c r="MR23" i="16"/>
  <c r="MQ23" i="16"/>
  <c r="MP23" i="16"/>
  <c r="MN23" i="16"/>
  <c r="MO24" i="13" s="1"/>
  <c r="ML23" i="16"/>
  <c r="MK23" i="16"/>
  <c r="MJ23" i="16"/>
  <c r="MI23" i="16"/>
  <c r="MH23" i="16"/>
  <c r="MG23" i="16"/>
  <c r="MF23" i="16"/>
  <c r="MG24" i="13" s="1"/>
  <c r="MD23" i="16"/>
  <c r="MC23" i="16"/>
  <c r="MB23" i="16"/>
  <c r="MA23" i="16"/>
  <c r="LZ23" i="16"/>
  <c r="LY23" i="16"/>
  <c r="LW23" i="16"/>
  <c r="LV23" i="16"/>
  <c r="LU23" i="16"/>
  <c r="LT23" i="16"/>
  <c r="LS23" i="16"/>
  <c r="LR23" i="16"/>
  <c r="LP23" i="16"/>
  <c r="LO23" i="16"/>
  <c r="LN23" i="16"/>
  <c r="LM23" i="16"/>
  <c r="LL23" i="16"/>
  <c r="LK23" i="16"/>
  <c r="LI23" i="16"/>
  <c r="LH23" i="16"/>
  <c r="LG23" i="16"/>
  <c r="LF23" i="16"/>
  <c r="LE23" i="16"/>
  <c r="LD23" i="16"/>
  <c r="LB23" i="16"/>
  <c r="LA23" i="16"/>
  <c r="KY23" i="16"/>
  <c r="KX23" i="16"/>
  <c r="KW23" i="16"/>
  <c r="KV23" i="16"/>
  <c r="KU23" i="16"/>
  <c r="KT23" i="16"/>
  <c r="KS23" i="16"/>
  <c r="KQ23" i="16"/>
  <c r="KP23" i="16"/>
  <c r="KO23" i="16"/>
  <c r="KN23" i="16"/>
  <c r="KM23" i="16"/>
  <c r="KK23" i="16"/>
  <c r="KJ23" i="16"/>
  <c r="KI23" i="16"/>
  <c r="KH23" i="16"/>
  <c r="KG23" i="16"/>
  <c r="KH24" i="13" s="1"/>
  <c r="KE23" i="16"/>
  <c r="KD23" i="16"/>
  <c r="KC23" i="16"/>
  <c r="KB23" i="16"/>
  <c r="JZ23" i="16"/>
  <c r="JY23" i="16"/>
  <c r="JX23" i="16"/>
  <c r="JW23" i="16"/>
  <c r="JV23" i="16"/>
  <c r="JU23" i="16"/>
  <c r="JS23" i="16"/>
  <c r="JR23" i="16"/>
  <c r="JQ23" i="16"/>
  <c r="JP23" i="16"/>
  <c r="JO23" i="16"/>
  <c r="JN23" i="16"/>
  <c r="JL23" i="16"/>
  <c r="JK23" i="16"/>
  <c r="JJ23" i="16"/>
  <c r="JI23" i="16"/>
  <c r="JH23" i="16"/>
  <c r="JG23" i="16"/>
  <c r="JF23" i="16"/>
  <c r="JE23" i="16"/>
  <c r="JD23" i="16"/>
  <c r="JC23" i="16"/>
  <c r="JA23" i="16"/>
  <c r="IZ23" i="16"/>
  <c r="IY23" i="16"/>
  <c r="IW23" i="16"/>
  <c r="IV23" i="16"/>
  <c r="IU23" i="16"/>
  <c r="IT23" i="16"/>
  <c r="IS23" i="16"/>
  <c r="IQ23" i="16"/>
  <c r="IP23" i="16"/>
  <c r="IO23" i="16"/>
  <c r="IN23" i="16"/>
  <c r="IM23" i="16"/>
  <c r="IK23" i="16"/>
  <c r="IJ23" i="16"/>
  <c r="II23" i="16"/>
  <c r="IH23" i="16"/>
  <c r="IG23" i="16"/>
  <c r="IE23" i="16"/>
  <c r="ID23" i="16"/>
  <c r="IC23" i="16"/>
  <c r="IB23" i="16"/>
  <c r="IA23" i="16"/>
  <c r="HY23" i="16"/>
  <c r="HX23" i="16"/>
  <c r="HW23" i="16"/>
  <c r="HV23" i="16"/>
  <c r="HU23" i="16"/>
  <c r="HS23" i="16"/>
  <c r="HR23" i="16"/>
  <c r="HQ23" i="16"/>
  <c r="HP23" i="16"/>
  <c r="HO23" i="16"/>
  <c r="HM23" i="16"/>
  <c r="HL23" i="16"/>
  <c r="HK23" i="16"/>
  <c r="HJ23" i="16"/>
  <c r="HI23" i="16"/>
  <c r="HG23" i="16"/>
  <c r="HG24" i="13" s="1"/>
  <c r="HF23" i="16"/>
  <c r="HE23" i="16"/>
  <c r="HD23" i="16"/>
  <c r="HC23" i="16"/>
  <c r="HA23" i="16"/>
  <c r="GZ23" i="16"/>
  <c r="GY23" i="16"/>
  <c r="GX23" i="16"/>
  <c r="GW23" i="16"/>
  <c r="GU23" i="16"/>
  <c r="GT23" i="16"/>
  <c r="GS23" i="16"/>
  <c r="GR23" i="16"/>
  <c r="GQ23" i="16"/>
  <c r="GO23" i="16"/>
  <c r="GN23" i="16"/>
  <c r="GM23" i="16"/>
  <c r="GL23" i="16"/>
  <c r="GK23" i="16"/>
  <c r="GI23" i="16"/>
  <c r="GH23" i="16"/>
  <c r="GG23" i="16"/>
  <c r="GF23" i="16"/>
  <c r="GE23" i="16"/>
  <c r="NG24" i="13" s="1"/>
  <c r="GA23" i="16"/>
  <c r="FZ23" i="16"/>
  <c r="FY23" i="16"/>
  <c r="FX23" i="16"/>
  <c r="FW23" i="16"/>
  <c r="FV23" i="16"/>
  <c r="FS23" i="16"/>
  <c r="FR23" i="16"/>
  <c r="FQ23" i="16"/>
  <c r="FP23" i="16"/>
  <c r="FO23" i="16"/>
  <c r="FN23" i="16"/>
  <c r="FK23" i="16"/>
  <c r="FJ23" i="16"/>
  <c r="FI23" i="16"/>
  <c r="FH23" i="16"/>
  <c r="FG23" i="16"/>
  <c r="FF23" i="16"/>
  <c r="FC23" i="16"/>
  <c r="FB23" i="16"/>
  <c r="FA23" i="16"/>
  <c r="EZ23" i="16"/>
  <c r="EY23" i="16"/>
  <c r="EX23" i="16"/>
  <c r="EU23" i="16"/>
  <c r="ET23" i="16"/>
  <c r="ES23" i="16"/>
  <c r="ER23" i="16"/>
  <c r="EQ23" i="16"/>
  <c r="EP23" i="16"/>
  <c r="EM23" i="16"/>
  <c r="EL23" i="16"/>
  <c r="EK23" i="16"/>
  <c r="EJ23" i="16"/>
  <c r="EI23" i="16"/>
  <c r="EH23" i="16"/>
  <c r="EE23" i="16"/>
  <c r="ED23" i="16"/>
  <c r="EC23" i="16"/>
  <c r="EB23" i="16"/>
  <c r="EA23" i="16"/>
  <c r="DZ23" i="16"/>
  <c r="DW23" i="16"/>
  <c r="DV23" i="16"/>
  <c r="DU23" i="16"/>
  <c r="DT23" i="16"/>
  <c r="DS23" i="16"/>
  <c r="DR23" i="16"/>
  <c r="DO23" i="16"/>
  <c r="DN23" i="16"/>
  <c r="DM23" i="16"/>
  <c r="DL23" i="16"/>
  <c r="DK23" i="16"/>
  <c r="DJ23" i="16"/>
  <c r="DG23" i="16"/>
  <c r="DF23" i="16"/>
  <c r="DE23" i="16"/>
  <c r="DD23" i="16"/>
  <c r="DC23" i="16"/>
  <c r="DB23" i="16"/>
  <c r="CY23" i="16"/>
  <c r="CX23" i="16"/>
  <c r="CW23" i="16"/>
  <c r="CV23" i="16"/>
  <c r="CU23" i="16"/>
  <c r="CT23" i="16"/>
  <c r="CQ23" i="16"/>
  <c r="CP23" i="16"/>
  <c r="CO23" i="16"/>
  <c r="CN23" i="16"/>
  <c r="CM23" i="16"/>
  <c r="CL23" i="16"/>
  <c r="CI23" i="16"/>
  <c r="CH23" i="16"/>
  <c r="CG23" i="16"/>
  <c r="CF23" i="16"/>
  <c r="CE23" i="16"/>
  <c r="CD23" i="16"/>
  <c r="CA23" i="16"/>
  <c r="BZ23" i="16"/>
  <c r="BY23" i="16"/>
  <c r="BX23" i="16"/>
  <c r="BW23" i="16"/>
  <c r="BV23" i="16"/>
  <c r="BS23" i="16"/>
  <c r="BR23" i="16"/>
  <c r="BQ23" i="16"/>
  <c r="BP23" i="16"/>
  <c r="BO23" i="16"/>
  <c r="BN23" i="16"/>
  <c r="BK23" i="16"/>
  <c r="BJ23" i="16"/>
  <c r="BI23" i="16"/>
  <c r="BH23" i="16"/>
  <c r="BG23" i="16"/>
  <c r="BF23" i="16"/>
  <c r="BC23" i="16"/>
  <c r="BB23" i="16"/>
  <c r="BA23" i="16"/>
  <c r="AZ23" i="16"/>
  <c r="AY23" i="16"/>
  <c r="AX23" i="16"/>
  <c r="AU23" i="16"/>
  <c r="AT23" i="16"/>
  <c r="AS23" i="16"/>
  <c r="AR23" i="16"/>
  <c r="AQ23" i="16"/>
  <c r="AP23" i="16"/>
  <c r="AM23" i="16"/>
  <c r="AL23" i="16"/>
  <c r="AK23" i="16"/>
  <c r="AJ23" i="16"/>
  <c r="AI23" i="16"/>
  <c r="AH23" i="16"/>
  <c r="W23" i="16"/>
  <c r="V23" i="16"/>
  <c r="U23" i="16"/>
  <c r="T23" i="16"/>
  <c r="S23" i="16"/>
  <c r="R23" i="16"/>
  <c r="O23" i="16"/>
  <c r="O24" i="13" s="1"/>
  <c r="N23" i="16"/>
  <c r="N24" i="13" s="1"/>
  <c r="M23" i="16"/>
  <c r="M24" i="13" s="1"/>
  <c r="L23" i="16"/>
  <c r="L24" i="13" s="1"/>
  <c r="K23" i="16"/>
  <c r="K24" i="13" s="1"/>
  <c r="J23" i="16"/>
  <c r="J24" i="13" s="1"/>
  <c r="NC22" i="16"/>
  <c r="NB22" i="16"/>
  <c r="NA22" i="16"/>
  <c r="MZ22" i="16"/>
  <c r="NA23" i="13" s="1"/>
  <c r="MX22" i="16"/>
  <c r="MW22" i="16"/>
  <c r="MV22" i="16"/>
  <c r="MU22" i="16"/>
  <c r="MS22" i="16"/>
  <c r="MR22" i="16"/>
  <c r="MQ22" i="16"/>
  <c r="MP22" i="16"/>
  <c r="MN22" i="16"/>
  <c r="MO23" i="13" s="1"/>
  <c r="ML22" i="16"/>
  <c r="MK22" i="16"/>
  <c r="MJ22" i="16"/>
  <c r="MI22" i="16"/>
  <c r="MH22" i="16"/>
  <c r="MG22" i="16"/>
  <c r="MF22" i="16"/>
  <c r="MG23" i="13" s="1"/>
  <c r="MD22" i="16"/>
  <c r="MC22" i="16"/>
  <c r="MB22" i="16"/>
  <c r="MA22" i="16"/>
  <c r="LZ22" i="16"/>
  <c r="LY22" i="16"/>
  <c r="LW22" i="16"/>
  <c r="LV22" i="16"/>
  <c r="LU22" i="16"/>
  <c r="LT22" i="16"/>
  <c r="LS22" i="16"/>
  <c r="LR22" i="16"/>
  <c r="LP22" i="16"/>
  <c r="LO22" i="16"/>
  <c r="LN22" i="16"/>
  <c r="LM22" i="16"/>
  <c r="LL22" i="16"/>
  <c r="LK22" i="16"/>
  <c r="LI22" i="16"/>
  <c r="LH22" i="16"/>
  <c r="LG22" i="16"/>
  <c r="LF22" i="16"/>
  <c r="LE22" i="16"/>
  <c r="LD22" i="16"/>
  <c r="LB22" i="16"/>
  <c r="LA22" i="16"/>
  <c r="KY22" i="16"/>
  <c r="KX22" i="16"/>
  <c r="KW22" i="16"/>
  <c r="KV22" i="16"/>
  <c r="KU22" i="16"/>
  <c r="KT22" i="16"/>
  <c r="KS22" i="16"/>
  <c r="KQ22" i="16"/>
  <c r="KP22" i="16"/>
  <c r="KO22" i="16"/>
  <c r="KN22" i="16"/>
  <c r="KM22" i="16"/>
  <c r="KK22" i="16"/>
  <c r="KJ22" i="16"/>
  <c r="KI22" i="16"/>
  <c r="KH22" i="16"/>
  <c r="KG22" i="16"/>
  <c r="KH23" i="13" s="1"/>
  <c r="KE22" i="16"/>
  <c r="KD22" i="16"/>
  <c r="KC22" i="16"/>
  <c r="KB22" i="16"/>
  <c r="JZ22" i="16"/>
  <c r="JY22" i="16"/>
  <c r="JX22" i="16"/>
  <c r="JW22" i="16"/>
  <c r="JV22" i="16"/>
  <c r="JU22" i="16"/>
  <c r="JS22" i="16"/>
  <c r="JR22" i="16"/>
  <c r="JQ22" i="16"/>
  <c r="JP22" i="16"/>
  <c r="JO22" i="16"/>
  <c r="JN22" i="16"/>
  <c r="JL22" i="16"/>
  <c r="JK22" i="16"/>
  <c r="JJ22" i="16"/>
  <c r="JI22" i="16"/>
  <c r="JH22" i="16"/>
  <c r="JG22" i="16"/>
  <c r="JF22" i="16"/>
  <c r="JE22" i="16"/>
  <c r="JD22" i="16"/>
  <c r="JC22" i="16"/>
  <c r="JA22" i="16"/>
  <c r="IZ22" i="16"/>
  <c r="IY22" i="16"/>
  <c r="IW22" i="16"/>
  <c r="IV22" i="16"/>
  <c r="IU22" i="16"/>
  <c r="IT22" i="16"/>
  <c r="IS22" i="16"/>
  <c r="IQ22" i="16"/>
  <c r="IP22" i="16"/>
  <c r="IO22" i="16"/>
  <c r="IN22" i="16"/>
  <c r="IM22" i="16"/>
  <c r="IK22" i="16"/>
  <c r="IJ22" i="16"/>
  <c r="II22" i="16"/>
  <c r="IH22" i="16"/>
  <c r="IG22" i="16"/>
  <c r="IE22" i="16"/>
  <c r="ID22" i="16"/>
  <c r="IC22" i="16"/>
  <c r="IB22" i="16"/>
  <c r="IA22" i="16"/>
  <c r="HY22" i="16"/>
  <c r="HX22" i="16"/>
  <c r="HW22" i="16"/>
  <c r="HV22" i="16"/>
  <c r="HU22" i="16"/>
  <c r="HS22" i="16"/>
  <c r="HR22" i="16"/>
  <c r="HQ22" i="16"/>
  <c r="HP22" i="16"/>
  <c r="HO22" i="16"/>
  <c r="HM22" i="16"/>
  <c r="HL22" i="16"/>
  <c r="HK22" i="16"/>
  <c r="HJ22" i="16"/>
  <c r="HI22" i="16"/>
  <c r="HG22" i="16"/>
  <c r="HF22" i="16"/>
  <c r="HE22" i="16"/>
  <c r="HE23" i="13" s="1"/>
  <c r="HD22" i="16"/>
  <c r="HC22" i="16"/>
  <c r="HA22" i="16"/>
  <c r="GZ22" i="16"/>
  <c r="GY22" i="16"/>
  <c r="GX22" i="16"/>
  <c r="GW22" i="16"/>
  <c r="GU22" i="16"/>
  <c r="GT22" i="16"/>
  <c r="GS22" i="16"/>
  <c r="GR22" i="16"/>
  <c r="GQ22" i="16"/>
  <c r="GO22" i="16"/>
  <c r="GN22" i="16"/>
  <c r="GM22" i="16"/>
  <c r="GL22" i="16"/>
  <c r="GK22" i="16"/>
  <c r="GI22" i="16"/>
  <c r="GH22" i="16"/>
  <c r="GG22" i="16"/>
  <c r="GF22" i="16"/>
  <c r="GE22" i="16"/>
  <c r="NG23" i="13" s="1"/>
  <c r="GA22" i="16"/>
  <c r="FZ22" i="16"/>
  <c r="FY22" i="16"/>
  <c r="FX22" i="16"/>
  <c r="FW22" i="16"/>
  <c r="FV22" i="16"/>
  <c r="FS22" i="16"/>
  <c r="FR22" i="16"/>
  <c r="FQ22" i="16"/>
  <c r="FP22" i="16"/>
  <c r="FO22" i="16"/>
  <c r="FN22" i="16"/>
  <c r="FK22" i="16"/>
  <c r="FJ22" i="16"/>
  <c r="FI22" i="16"/>
  <c r="FH22" i="16"/>
  <c r="FG22" i="16"/>
  <c r="FF22" i="16"/>
  <c r="FC22" i="16"/>
  <c r="FB22" i="16"/>
  <c r="FA22" i="16"/>
  <c r="EZ22" i="16"/>
  <c r="EY22" i="16"/>
  <c r="EX22" i="16"/>
  <c r="EU22" i="16"/>
  <c r="ET22" i="16"/>
  <c r="ES22" i="16"/>
  <c r="ER22" i="16"/>
  <c r="EQ22" i="16"/>
  <c r="EP22" i="16"/>
  <c r="EM22" i="16"/>
  <c r="EL22" i="16"/>
  <c r="EK22" i="16"/>
  <c r="EJ22" i="16"/>
  <c r="EI22" i="16"/>
  <c r="EH22" i="16"/>
  <c r="EE22" i="16"/>
  <c r="ED22" i="16"/>
  <c r="EC22" i="16"/>
  <c r="EB22" i="16"/>
  <c r="EA22" i="16"/>
  <c r="DZ22" i="16"/>
  <c r="DW22" i="16"/>
  <c r="DV22" i="16"/>
  <c r="DU22" i="16"/>
  <c r="DT22" i="16"/>
  <c r="DS22" i="16"/>
  <c r="DR22" i="16"/>
  <c r="DO22" i="16"/>
  <c r="DN22" i="16"/>
  <c r="DM22" i="16"/>
  <c r="DL22" i="16"/>
  <c r="DK22" i="16"/>
  <c r="DJ22" i="16"/>
  <c r="DG22" i="16"/>
  <c r="DF22" i="16"/>
  <c r="DE22" i="16"/>
  <c r="DD22" i="16"/>
  <c r="DC22" i="16"/>
  <c r="DB22" i="16"/>
  <c r="CY22" i="16"/>
  <c r="CX22" i="16"/>
  <c r="CW22" i="16"/>
  <c r="CV22" i="16"/>
  <c r="CU22" i="16"/>
  <c r="CT22" i="16"/>
  <c r="CQ22" i="16"/>
  <c r="CP22" i="16"/>
  <c r="CO22" i="16"/>
  <c r="CN22" i="16"/>
  <c r="CM22" i="16"/>
  <c r="CL22" i="16"/>
  <c r="CI22" i="16"/>
  <c r="CH22" i="16"/>
  <c r="CG22" i="16"/>
  <c r="CF22" i="16"/>
  <c r="CE22" i="16"/>
  <c r="CD22" i="16"/>
  <c r="CA22" i="16"/>
  <c r="BZ22" i="16"/>
  <c r="BY22" i="16"/>
  <c r="BX22" i="16"/>
  <c r="BW22" i="16"/>
  <c r="BV22" i="16"/>
  <c r="BS22" i="16"/>
  <c r="BR22" i="16"/>
  <c r="BQ22" i="16"/>
  <c r="BP22" i="16"/>
  <c r="BO22" i="16"/>
  <c r="BN22" i="16"/>
  <c r="BK22" i="16"/>
  <c r="BK23" i="13" s="1"/>
  <c r="BJ22" i="16"/>
  <c r="BJ23" i="13" s="1"/>
  <c r="BI22" i="16"/>
  <c r="BI23" i="13" s="1"/>
  <c r="BH22" i="16"/>
  <c r="BH23" i="13" s="1"/>
  <c r="BG22" i="16"/>
  <c r="BG23" i="13" s="1"/>
  <c r="BF22" i="16"/>
  <c r="BF23" i="13" s="1"/>
  <c r="BC22" i="16"/>
  <c r="BB22" i="16"/>
  <c r="BA22" i="16"/>
  <c r="AZ22" i="16"/>
  <c r="AY22" i="16"/>
  <c r="AX22" i="16"/>
  <c r="AU22" i="16"/>
  <c r="AT22" i="16"/>
  <c r="AS22" i="16"/>
  <c r="AR22" i="16"/>
  <c r="AQ22" i="16"/>
  <c r="AP22" i="16"/>
  <c r="AM22" i="16"/>
  <c r="AL22" i="16"/>
  <c r="AK22" i="16"/>
  <c r="AJ22" i="16"/>
  <c r="AI22" i="16"/>
  <c r="AH22" i="16"/>
  <c r="AE22" i="16"/>
  <c r="AD22" i="16"/>
  <c r="AC22" i="16"/>
  <c r="AB22" i="16"/>
  <c r="AA22" i="16"/>
  <c r="Z22" i="16"/>
  <c r="W22" i="16"/>
  <c r="V22" i="16"/>
  <c r="U22" i="16"/>
  <c r="T22" i="16"/>
  <c r="S22" i="16"/>
  <c r="R22" i="16"/>
  <c r="O22" i="16"/>
  <c r="O23" i="13" s="1"/>
  <c r="N22" i="16"/>
  <c r="N23" i="13" s="1"/>
  <c r="M22" i="16"/>
  <c r="M23" i="13" s="1"/>
  <c r="L22" i="16"/>
  <c r="L23" i="13" s="1"/>
  <c r="K22" i="16"/>
  <c r="K23" i="13" s="1"/>
  <c r="J22" i="16"/>
  <c r="J23" i="13" s="1"/>
  <c r="NC21" i="16"/>
  <c r="NB21" i="16"/>
  <c r="NA21" i="16"/>
  <c r="MZ21" i="16"/>
  <c r="NA22" i="13" s="1"/>
  <c r="MX21" i="16"/>
  <c r="MW21" i="16"/>
  <c r="MV21" i="16"/>
  <c r="MU21" i="16"/>
  <c r="MS21" i="16"/>
  <c r="MR21" i="16"/>
  <c r="MQ21" i="16"/>
  <c r="MP21" i="16"/>
  <c r="MN21" i="16"/>
  <c r="MO22" i="13" s="1"/>
  <c r="ML21" i="16"/>
  <c r="MK21" i="16"/>
  <c r="MJ21" i="16"/>
  <c r="MI21" i="16"/>
  <c r="MH21" i="16"/>
  <c r="MG21" i="16"/>
  <c r="MF21" i="16"/>
  <c r="MG22" i="13" s="1"/>
  <c r="MD21" i="16"/>
  <c r="MC21" i="16"/>
  <c r="MB21" i="16"/>
  <c r="MA21" i="16"/>
  <c r="LZ21" i="16"/>
  <c r="LY21" i="16"/>
  <c r="LW21" i="16"/>
  <c r="LV21" i="16"/>
  <c r="LU21" i="16"/>
  <c r="LT21" i="16"/>
  <c r="LS21" i="16"/>
  <c r="LR21" i="16"/>
  <c r="LP21" i="16"/>
  <c r="LO21" i="16"/>
  <c r="LN21" i="16"/>
  <c r="LM21" i="16"/>
  <c r="LL21" i="16"/>
  <c r="LK21" i="16"/>
  <c r="LI21" i="16"/>
  <c r="LH21" i="16"/>
  <c r="LG21" i="16"/>
  <c r="LF21" i="16"/>
  <c r="LE21" i="16"/>
  <c r="LD21" i="16"/>
  <c r="LB21" i="16"/>
  <c r="LA21" i="16"/>
  <c r="KY21" i="16"/>
  <c r="KX21" i="16"/>
  <c r="KW21" i="16"/>
  <c r="KV21" i="16"/>
  <c r="KU21" i="16"/>
  <c r="KT21" i="16"/>
  <c r="KS21" i="16"/>
  <c r="KQ21" i="16"/>
  <c r="KP21" i="16"/>
  <c r="KO21" i="16"/>
  <c r="KN21" i="16"/>
  <c r="KM21" i="16"/>
  <c r="KK21" i="16"/>
  <c r="KJ21" i="16"/>
  <c r="KI21" i="16"/>
  <c r="KH21" i="16"/>
  <c r="KG21" i="16"/>
  <c r="KH22" i="13" s="1"/>
  <c r="KE21" i="16"/>
  <c r="KD21" i="16"/>
  <c r="KC21" i="16"/>
  <c r="KB21" i="16"/>
  <c r="JZ21" i="16"/>
  <c r="JY21" i="16"/>
  <c r="JX21" i="16"/>
  <c r="JW21" i="16"/>
  <c r="JV21" i="16"/>
  <c r="JU21" i="16"/>
  <c r="JS21" i="16"/>
  <c r="JR21" i="16"/>
  <c r="JQ21" i="16"/>
  <c r="JP21" i="16"/>
  <c r="JO21" i="16"/>
  <c r="JN21" i="16"/>
  <c r="JL21" i="16"/>
  <c r="JK21" i="16"/>
  <c r="JJ21" i="16"/>
  <c r="JI21" i="16"/>
  <c r="JH21" i="16"/>
  <c r="JG21" i="16"/>
  <c r="JF21" i="16"/>
  <c r="JE21" i="16"/>
  <c r="JD21" i="16"/>
  <c r="JC21" i="16"/>
  <c r="JA21" i="16"/>
  <c r="IZ21" i="16"/>
  <c r="IY21" i="16"/>
  <c r="IW21" i="16"/>
  <c r="IV21" i="16"/>
  <c r="IU21" i="16"/>
  <c r="IT21" i="16"/>
  <c r="IS21" i="16"/>
  <c r="IQ21" i="16"/>
  <c r="IP21" i="16"/>
  <c r="IO21" i="16"/>
  <c r="IN21" i="16"/>
  <c r="IM21" i="16"/>
  <c r="IK21" i="16"/>
  <c r="IJ21" i="16"/>
  <c r="II21" i="16"/>
  <c r="IH21" i="16"/>
  <c r="IG21" i="16"/>
  <c r="IE21" i="16"/>
  <c r="ID21" i="16"/>
  <c r="IC21" i="16"/>
  <c r="IB21" i="16"/>
  <c r="IA21" i="16"/>
  <c r="HY21" i="16"/>
  <c r="HX21" i="16"/>
  <c r="HW21" i="16"/>
  <c r="HV21" i="16"/>
  <c r="HU21" i="16"/>
  <c r="HS21" i="16"/>
  <c r="HR21" i="16"/>
  <c r="HQ21" i="16"/>
  <c r="HP21" i="16"/>
  <c r="HO21" i="16"/>
  <c r="HM21" i="16"/>
  <c r="HL21" i="16"/>
  <c r="HK21" i="16"/>
  <c r="HJ21" i="16"/>
  <c r="HI21" i="16"/>
  <c r="HG21" i="16"/>
  <c r="HF21" i="16"/>
  <c r="HE21" i="16"/>
  <c r="HD21" i="16"/>
  <c r="HC21" i="16"/>
  <c r="HA21" i="16"/>
  <c r="GZ21" i="16"/>
  <c r="GY21" i="16"/>
  <c r="GX21" i="16"/>
  <c r="GW21" i="16"/>
  <c r="GU21" i="16"/>
  <c r="GT21" i="16"/>
  <c r="GS21" i="16"/>
  <c r="GR21" i="16"/>
  <c r="GQ21" i="16"/>
  <c r="GO21" i="16"/>
  <c r="GN21" i="16"/>
  <c r="GM21" i="16"/>
  <c r="GL21" i="16"/>
  <c r="GK21" i="16"/>
  <c r="GI21" i="16"/>
  <c r="GH21" i="16"/>
  <c r="GG21" i="16"/>
  <c r="GF21" i="16"/>
  <c r="GE21" i="16"/>
  <c r="NG22" i="13" s="1"/>
  <c r="GA21" i="16"/>
  <c r="FZ21" i="16"/>
  <c r="FY21" i="16"/>
  <c r="FX21" i="16"/>
  <c r="FW21" i="16"/>
  <c r="FV21" i="16"/>
  <c r="FS21" i="16"/>
  <c r="FR21" i="16"/>
  <c r="FQ21" i="16"/>
  <c r="FP21" i="16"/>
  <c r="FO21" i="16"/>
  <c r="FN21" i="16"/>
  <c r="FK21" i="16"/>
  <c r="FJ21" i="16"/>
  <c r="FI21" i="16"/>
  <c r="FH21" i="16"/>
  <c r="FG21" i="16"/>
  <c r="FF21" i="16"/>
  <c r="FC21" i="16"/>
  <c r="FB21" i="16"/>
  <c r="FA21" i="16"/>
  <c r="EZ21" i="16"/>
  <c r="EY21" i="16"/>
  <c r="EX21" i="16"/>
  <c r="EU21" i="16"/>
  <c r="ET21" i="16"/>
  <c r="ES21" i="16"/>
  <c r="ER21" i="16"/>
  <c r="EQ21" i="16"/>
  <c r="EP21" i="16"/>
  <c r="EM21" i="16"/>
  <c r="EL21" i="16"/>
  <c r="EK21" i="16"/>
  <c r="EJ21" i="16"/>
  <c r="EI21" i="16"/>
  <c r="EH21" i="16"/>
  <c r="EE21" i="16"/>
  <c r="ED21" i="16"/>
  <c r="EC21" i="16"/>
  <c r="EB21" i="16"/>
  <c r="EA21" i="16"/>
  <c r="DZ21" i="16"/>
  <c r="DW21" i="16"/>
  <c r="DV21" i="16"/>
  <c r="DU21" i="16"/>
  <c r="DT21" i="16"/>
  <c r="DS21" i="16"/>
  <c r="DR21" i="16"/>
  <c r="DO21" i="16"/>
  <c r="DN21" i="16"/>
  <c r="DM21" i="16"/>
  <c r="DL21" i="16"/>
  <c r="DK21" i="16"/>
  <c r="DJ21" i="16"/>
  <c r="DG21" i="16"/>
  <c r="DF21" i="16"/>
  <c r="DE21" i="16"/>
  <c r="DD21" i="16"/>
  <c r="DC21" i="16"/>
  <c r="DB21" i="16"/>
  <c r="CY21" i="16"/>
  <c r="CX21" i="16"/>
  <c r="CW21" i="16"/>
  <c r="CV21" i="16"/>
  <c r="CU21" i="16"/>
  <c r="CT21" i="16"/>
  <c r="CQ21" i="16"/>
  <c r="CP21" i="16"/>
  <c r="CO21" i="16"/>
  <c r="CN21" i="16"/>
  <c r="CM21" i="16"/>
  <c r="CL21" i="16"/>
  <c r="CI21" i="16"/>
  <c r="CH21" i="16"/>
  <c r="CG21" i="16"/>
  <c r="CF21" i="16"/>
  <c r="CE21" i="16"/>
  <c r="CD21" i="16"/>
  <c r="CA21" i="16"/>
  <c r="BZ21" i="16"/>
  <c r="BY21" i="16"/>
  <c r="BX21" i="16"/>
  <c r="BW21" i="16"/>
  <c r="BV21" i="16"/>
  <c r="BS21" i="16"/>
  <c r="BR21" i="16"/>
  <c r="BQ21" i="16"/>
  <c r="BP21" i="16"/>
  <c r="BO21" i="16"/>
  <c r="BN21" i="16"/>
  <c r="BK21" i="16"/>
  <c r="BK22" i="13" s="1"/>
  <c r="BJ21" i="16"/>
  <c r="BJ22" i="13" s="1"/>
  <c r="BI21" i="16"/>
  <c r="BI22" i="13" s="1"/>
  <c r="BH21" i="16"/>
  <c r="BH22" i="13" s="1"/>
  <c r="BG21" i="16"/>
  <c r="BG22" i="13" s="1"/>
  <c r="BF21" i="16"/>
  <c r="BF22" i="13" s="1"/>
  <c r="BC21" i="16"/>
  <c r="BB21" i="16"/>
  <c r="BA21" i="16"/>
  <c r="AZ21" i="16"/>
  <c r="AY21" i="16"/>
  <c r="AX21" i="16"/>
  <c r="AU21" i="16"/>
  <c r="AT21" i="16"/>
  <c r="AS21" i="16"/>
  <c r="AR21" i="16"/>
  <c r="AQ21" i="16"/>
  <c r="AP21" i="16"/>
  <c r="AM21" i="16"/>
  <c r="AL21" i="16"/>
  <c r="AK21" i="16"/>
  <c r="AJ21" i="16"/>
  <c r="AI21" i="16"/>
  <c r="AH21" i="16"/>
  <c r="AE21" i="16"/>
  <c r="AD21" i="16"/>
  <c r="AC21" i="16"/>
  <c r="AB21" i="16"/>
  <c r="AA21" i="16"/>
  <c r="Z21" i="16"/>
  <c r="W21" i="16"/>
  <c r="V21" i="16"/>
  <c r="U21" i="16"/>
  <c r="T21" i="16"/>
  <c r="S21" i="16"/>
  <c r="R21" i="16"/>
  <c r="O21" i="16"/>
  <c r="O22" i="13" s="1"/>
  <c r="N21" i="16"/>
  <c r="N22" i="13" s="1"/>
  <c r="M21" i="16"/>
  <c r="M22" i="13" s="1"/>
  <c r="L21" i="16"/>
  <c r="L22" i="13" s="1"/>
  <c r="K21" i="16"/>
  <c r="K22" i="13" s="1"/>
  <c r="J21" i="16"/>
  <c r="J22" i="13" s="1"/>
  <c r="NC20" i="16"/>
  <c r="NB20" i="16"/>
  <c r="NA20" i="16"/>
  <c r="MZ20" i="16"/>
  <c r="NA21" i="13" s="1"/>
  <c r="MX20" i="16"/>
  <c r="MW20" i="16"/>
  <c r="MV20" i="16"/>
  <c r="MU20" i="16"/>
  <c r="MS20" i="16"/>
  <c r="MR20" i="16"/>
  <c r="MQ20" i="16"/>
  <c r="MP20" i="16"/>
  <c r="MN20" i="16"/>
  <c r="MO21" i="13" s="1"/>
  <c r="ML20" i="16"/>
  <c r="MK20" i="16"/>
  <c r="MJ20" i="16"/>
  <c r="MI20" i="16"/>
  <c r="MH20" i="16"/>
  <c r="MG20" i="16"/>
  <c r="MF20" i="16"/>
  <c r="MG21" i="13" s="1"/>
  <c r="MD20" i="16"/>
  <c r="MC20" i="16"/>
  <c r="MB20" i="16"/>
  <c r="MA20" i="16"/>
  <c r="LZ20" i="16"/>
  <c r="LY20" i="16"/>
  <c r="LW20" i="16"/>
  <c r="LV20" i="16"/>
  <c r="LU20" i="16"/>
  <c r="LT20" i="16"/>
  <c r="LS20" i="16"/>
  <c r="LR20" i="16"/>
  <c r="LP20" i="16"/>
  <c r="LO20" i="16"/>
  <c r="LN20" i="16"/>
  <c r="LM20" i="16"/>
  <c r="LL20" i="16"/>
  <c r="LK20" i="16"/>
  <c r="LI20" i="16"/>
  <c r="LH20" i="16"/>
  <c r="LG20" i="16"/>
  <c r="LF20" i="16"/>
  <c r="LE20" i="16"/>
  <c r="LD20" i="16"/>
  <c r="LB20" i="16"/>
  <c r="LA20" i="16"/>
  <c r="KY20" i="16"/>
  <c r="KX20" i="16"/>
  <c r="KW20" i="16"/>
  <c r="KV20" i="16"/>
  <c r="KU20" i="16"/>
  <c r="KT20" i="16"/>
  <c r="KS20" i="16"/>
  <c r="KQ20" i="16"/>
  <c r="KP20" i="16"/>
  <c r="KO20" i="16"/>
  <c r="KN20" i="16"/>
  <c r="KM20" i="16"/>
  <c r="KK20" i="16"/>
  <c r="KJ20" i="16"/>
  <c r="KI20" i="16"/>
  <c r="KH20" i="16"/>
  <c r="KG20" i="16"/>
  <c r="KH21" i="13" s="1"/>
  <c r="KE20" i="16"/>
  <c r="KD20" i="16"/>
  <c r="KC20" i="16"/>
  <c r="KB20" i="16"/>
  <c r="JZ20" i="16"/>
  <c r="JY20" i="16"/>
  <c r="JX20" i="16"/>
  <c r="JW20" i="16"/>
  <c r="JV20" i="16"/>
  <c r="JU20" i="16"/>
  <c r="JS20" i="16"/>
  <c r="JR20" i="16"/>
  <c r="JQ20" i="16"/>
  <c r="JP20" i="16"/>
  <c r="JO20" i="16"/>
  <c r="JN20" i="16"/>
  <c r="JL20" i="16"/>
  <c r="JK20" i="16"/>
  <c r="JJ20" i="16"/>
  <c r="JI20" i="16"/>
  <c r="JH20" i="16"/>
  <c r="JG20" i="16"/>
  <c r="JF20" i="16"/>
  <c r="JE20" i="16"/>
  <c r="JD20" i="16"/>
  <c r="JC20" i="16"/>
  <c r="JA20" i="16"/>
  <c r="IZ20" i="16"/>
  <c r="IY20" i="16"/>
  <c r="IW20" i="16"/>
  <c r="IV20" i="16"/>
  <c r="IU20" i="16"/>
  <c r="IT20" i="16"/>
  <c r="IS20" i="16"/>
  <c r="IQ20" i="16"/>
  <c r="IP20" i="16"/>
  <c r="IO20" i="16"/>
  <c r="IN20" i="16"/>
  <c r="IM20" i="16"/>
  <c r="IK20" i="16"/>
  <c r="IJ20" i="16"/>
  <c r="II20" i="16"/>
  <c r="IH20" i="16"/>
  <c r="IG20" i="16"/>
  <c r="IE20" i="16"/>
  <c r="ID20" i="16"/>
  <c r="IC20" i="16"/>
  <c r="IB20" i="16"/>
  <c r="IA20" i="16"/>
  <c r="HY20" i="16"/>
  <c r="HX20" i="16"/>
  <c r="HW20" i="16"/>
  <c r="HV20" i="16"/>
  <c r="HU20" i="16"/>
  <c r="HS20" i="16"/>
  <c r="HR20" i="16"/>
  <c r="HQ20" i="16"/>
  <c r="HP20" i="16"/>
  <c r="HO20" i="16"/>
  <c r="HM20" i="16"/>
  <c r="HL20" i="16"/>
  <c r="HK20" i="16"/>
  <c r="HJ20" i="16"/>
  <c r="HI20" i="16"/>
  <c r="HG20" i="16"/>
  <c r="HF20" i="16"/>
  <c r="HE20" i="16"/>
  <c r="HD20" i="16"/>
  <c r="HC20" i="16"/>
  <c r="HA20" i="16"/>
  <c r="GZ20" i="16"/>
  <c r="GY20" i="16"/>
  <c r="GX20" i="16"/>
  <c r="GW20" i="16"/>
  <c r="GU20" i="16"/>
  <c r="GT20" i="16"/>
  <c r="GS20" i="16"/>
  <c r="GR20" i="16"/>
  <c r="GQ20" i="16"/>
  <c r="GO20" i="16"/>
  <c r="GN20" i="16"/>
  <c r="GM20" i="16"/>
  <c r="GL20" i="16"/>
  <c r="GK20" i="16"/>
  <c r="GI20" i="16"/>
  <c r="GH20" i="16"/>
  <c r="GG20" i="16"/>
  <c r="GF20" i="16"/>
  <c r="GE20" i="16"/>
  <c r="NG21" i="13" s="1"/>
  <c r="GA20" i="16"/>
  <c r="FZ20" i="16"/>
  <c r="FY20" i="16"/>
  <c r="FX20" i="16"/>
  <c r="FW20" i="16"/>
  <c r="FV20" i="16"/>
  <c r="FS20" i="16"/>
  <c r="FR20" i="16"/>
  <c r="FQ20" i="16"/>
  <c r="FP20" i="16"/>
  <c r="FO20" i="16"/>
  <c r="FN20" i="16"/>
  <c r="FK20" i="16"/>
  <c r="FJ20" i="16"/>
  <c r="FI20" i="16"/>
  <c r="FH20" i="16"/>
  <c r="FG20" i="16"/>
  <c r="FF20" i="16"/>
  <c r="FC20" i="16"/>
  <c r="FB20" i="16"/>
  <c r="FA20" i="16"/>
  <c r="EZ20" i="16"/>
  <c r="EY20" i="16"/>
  <c r="EX20" i="16"/>
  <c r="EU20" i="16"/>
  <c r="ET20" i="16"/>
  <c r="ES20" i="16"/>
  <c r="ER20" i="16"/>
  <c r="EQ20" i="16"/>
  <c r="EP20" i="16"/>
  <c r="EM20" i="16"/>
  <c r="EL20" i="16"/>
  <c r="EK20" i="16"/>
  <c r="EJ20" i="16"/>
  <c r="EI20" i="16"/>
  <c r="EH20" i="16"/>
  <c r="EE20" i="16"/>
  <c r="ED20" i="16"/>
  <c r="EC20" i="16"/>
  <c r="EB20" i="16"/>
  <c r="EA20" i="16"/>
  <c r="DZ20" i="16"/>
  <c r="DW20" i="16"/>
  <c r="DV20" i="16"/>
  <c r="DU20" i="16"/>
  <c r="DT20" i="16"/>
  <c r="DS20" i="16"/>
  <c r="DR20" i="16"/>
  <c r="DO20" i="16"/>
  <c r="DN20" i="16"/>
  <c r="DM20" i="16"/>
  <c r="DL20" i="16"/>
  <c r="DK20" i="16"/>
  <c r="DJ20" i="16"/>
  <c r="DG20" i="16"/>
  <c r="DF20" i="16"/>
  <c r="DE20" i="16"/>
  <c r="DD20" i="16"/>
  <c r="DC20" i="16"/>
  <c r="DB20" i="16"/>
  <c r="CY20" i="16"/>
  <c r="CX20" i="16"/>
  <c r="CW20" i="16"/>
  <c r="CV20" i="16"/>
  <c r="CU20" i="16"/>
  <c r="CT20" i="16"/>
  <c r="CQ20" i="16"/>
  <c r="CP20" i="16"/>
  <c r="CO20" i="16"/>
  <c r="CN20" i="16"/>
  <c r="CM20" i="16"/>
  <c r="CL20" i="16"/>
  <c r="CI20" i="16"/>
  <c r="CH20" i="16"/>
  <c r="CG20" i="16"/>
  <c r="CF20" i="16"/>
  <c r="CE20" i="16"/>
  <c r="CD20" i="16"/>
  <c r="CA20" i="16"/>
  <c r="BZ20" i="16"/>
  <c r="BY20" i="16"/>
  <c r="BX20" i="16"/>
  <c r="BW20" i="16"/>
  <c r="BV20" i="16"/>
  <c r="BS20" i="16"/>
  <c r="BR20" i="16"/>
  <c r="BQ20" i="16"/>
  <c r="BP20" i="16"/>
  <c r="BO20" i="16"/>
  <c r="BN20" i="16"/>
  <c r="BK20" i="16"/>
  <c r="BK21" i="13" s="1"/>
  <c r="BJ20" i="16"/>
  <c r="BJ21" i="13" s="1"/>
  <c r="BI20" i="16"/>
  <c r="BI21" i="13" s="1"/>
  <c r="BH20" i="16"/>
  <c r="BH21" i="13" s="1"/>
  <c r="BG20" i="16"/>
  <c r="BG21" i="13" s="1"/>
  <c r="BF20" i="16"/>
  <c r="BF21" i="13" s="1"/>
  <c r="BC20" i="16"/>
  <c r="BB20" i="16"/>
  <c r="BA20" i="16"/>
  <c r="AZ20" i="16"/>
  <c r="AY20" i="16"/>
  <c r="AX20" i="16"/>
  <c r="AU20" i="16"/>
  <c r="AT20" i="16"/>
  <c r="AS20" i="16"/>
  <c r="AR20" i="16"/>
  <c r="AQ20" i="16"/>
  <c r="AP20" i="16"/>
  <c r="AM20" i="16"/>
  <c r="AL20" i="16"/>
  <c r="AK20" i="16"/>
  <c r="AJ20" i="16"/>
  <c r="AI20" i="16"/>
  <c r="AH20" i="16"/>
  <c r="AE20" i="16"/>
  <c r="AD20" i="16"/>
  <c r="AC20" i="16"/>
  <c r="AB20" i="16"/>
  <c r="AA20" i="16"/>
  <c r="Z20" i="16"/>
  <c r="W20" i="16"/>
  <c r="V20" i="16"/>
  <c r="U20" i="16"/>
  <c r="T20" i="16"/>
  <c r="S20" i="16"/>
  <c r="R20" i="16"/>
  <c r="O20" i="16"/>
  <c r="O21" i="13" s="1"/>
  <c r="N20" i="16"/>
  <c r="N21" i="13" s="1"/>
  <c r="M20" i="16"/>
  <c r="M21" i="13" s="1"/>
  <c r="L20" i="16"/>
  <c r="L21" i="13" s="1"/>
  <c r="K20" i="16"/>
  <c r="K21" i="13" s="1"/>
  <c r="J20" i="16"/>
  <c r="J21" i="13" s="1"/>
  <c r="NC19" i="16"/>
  <c r="NB19" i="16"/>
  <c r="NA19" i="16"/>
  <c r="MZ19" i="16"/>
  <c r="NA20" i="13" s="1"/>
  <c r="MX19" i="16"/>
  <c r="MW19" i="16"/>
  <c r="MV19" i="16"/>
  <c r="MU19" i="16"/>
  <c r="MS19" i="16"/>
  <c r="MR19" i="16"/>
  <c r="MQ19" i="16"/>
  <c r="MP19" i="16"/>
  <c r="MN19" i="16"/>
  <c r="MO20" i="13" s="1"/>
  <c r="ML19" i="16"/>
  <c r="MK19" i="16"/>
  <c r="MJ19" i="16"/>
  <c r="MI19" i="16"/>
  <c r="MH19" i="16"/>
  <c r="MG19" i="16"/>
  <c r="MF19" i="16"/>
  <c r="MG20" i="13" s="1"/>
  <c r="MD19" i="16"/>
  <c r="MC19" i="16"/>
  <c r="MB19" i="16"/>
  <c r="MA19" i="16"/>
  <c r="LZ19" i="16"/>
  <c r="LY19" i="16"/>
  <c r="LW19" i="16"/>
  <c r="LV19" i="16"/>
  <c r="LU19" i="16"/>
  <c r="LT19" i="16"/>
  <c r="LS19" i="16"/>
  <c r="LR19" i="16"/>
  <c r="LP19" i="16"/>
  <c r="LO19" i="16"/>
  <c r="LN19" i="16"/>
  <c r="LM19" i="16"/>
  <c r="LL19" i="16"/>
  <c r="LK19" i="16"/>
  <c r="LI19" i="16"/>
  <c r="LH19" i="16"/>
  <c r="LG19" i="16"/>
  <c r="LF19" i="16"/>
  <c r="LE19" i="16"/>
  <c r="LD19" i="16"/>
  <c r="LB19" i="16"/>
  <c r="LA19" i="16"/>
  <c r="KY19" i="16"/>
  <c r="KX19" i="16"/>
  <c r="KW19" i="16"/>
  <c r="KV19" i="16"/>
  <c r="KU19" i="16"/>
  <c r="KT19" i="16"/>
  <c r="KS19" i="16"/>
  <c r="KQ19" i="16"/>
  <c r="KP19" i="16"/>
  <c r="KO19" i="16"/>
  <c r="KN19" i="16"/>
  <c r="KM19" i="16"/>
  <c r="KK19" i="16"/>
  <c r="KJ19" i="16"/>
  <c r="KI19" i="16"/>
  <c r="KH19" i="16"/>
  <c r="KG19" i="16"/>
  <c r="KH20" i="13" s="1"/>
  <c r="KE19" i="16"/>
  <c r="KD19" i="16"/>
  <c r="KC19" i="16"/>
  <c r="KB19" i="16"/>
  <c r="JZ19" i="16"/>
  <c r="JY19" i="16"/>
  <c r="JX19" i="16"/>
  <c r="JW19" i="16"/>
  <c r="JV19" i="16"/>
  <c r="JU19" i="16"/>
  <c r="JS19" i="16"/>
  <c r="JR19" i="16"/>
  <c r="JQ19" i="16"/>
  <c r="JP19" i="16"/>
  <c r="JO19" i="16"/>
  <c r="JN19" i="16"/>
  <c r="JL19" i="16"/>
  <c r="JK19" i="16"/>
  <c r="JJ19" i="16"/>
  <c r="JI19" i="16"/>
  <c r="JH19" i="16"/>
  <c r="JG19" i="16"/>
  <c r="JF19" i="16"/>
  <c r="JE19" i="16"/>
  <c r="JD19" i="16"/>
  <c r="JC19" i="16"/>
  <c r="JA19" i="16"/>
  <c r="IZ19" i="16"/>
  <c r="IY19" i="16"/>
  <c r="IW19" i="16"/>
  <c r="IV19" i="16"/>
  <c r="IU19" i="16"/>
  <c r="IT19" i="16"/>
  <c r="IS19" i="16"/>
  <c r="IQ19" i="16"/>
  <c r="IP19" i="16"/>
  <c r="IO19" i="16"/>
  <c r="IN19" i="16"/>
  <c r="IM19" i="16"/>
  <c r="IK19" i="16"/>
  <c r="IJ19" i="16"/>
  <c r="II19" i="16"/>
  <c r="IH19" i="16"/>
  <c r="IG19" i="16"/>
  <c r="IE19" i="16"/>
  <c r="ID19" i="16"/>
  <c r="IC19" i="16"/>
  <c r="IB19" i="16"/>
  <c r="IA19" i="16"/>
  <c r="HY19" i="16"/>
  <c r="HX19" i="16"/>
  <c r="HW19" i="16"/>
  <c r="HV19" i="16"/>
  <c r="HU19" i="16"/>
  <c r="HS19" i="16"/>
  <c r="HR19" i="16"/>
  <c r="HQ19" i="16"/>
  <c r="HP19" i="16"/>
  <c r="HO19" i="16"/>
  <c r="HM19" i="16"/>
  <c r="HL19" i="16"/>
  <c r="HK19" i="16"/>
  <c r="HJ19" i="16"/>
  <c r="HI19" i="16"/>
  <c r="HG19" i="16"/>
  <c r="HF19" i="16"/>
  <c r="HE19" i="16"/>
  <c r="HD19" i="16"/>
  <c r="HC19" i="16"/>
  <c r="HA19" i="16"/>
  <c r="GZ19" i="16"/>
  <c r="GY19" i="16"/>
  <c r="GX19" i="16"/>
  <c r="GW19" i="16"/>
  <c r="GU19" i="16"/>
  <c r="GT19" i="16"/>
  <c r="GS19" i="16"/>
  <c r="GR19" i="16"/>
  <c r="GQ19" i="16"/>
  <c r="GO19" i="16"/>
  <c r="GN19" i="16"/>
  <c r="GM19" i="16"/>
  <c r="GL19" i="16"/>
  <c r="GK19" i="16"/>
  <c r="GI19" i="16"/>
  <c r="GH19" i="16"/>
  <c r="GG19" i="16"/>
  <c r="GF19" i="16"/>
  <c r="GE19" i="16"/>
  <c r="NG20" i="13" s="1"/>
  <c r="GA19" i="16"/>
  <c r="FZ19" i="16"/>
  <c r="FY19" i="16"/>
  <c r="FX19" i="16"/>
  <c r="FW19" i="16"/>
  <c r="FV19" i="16"/>
  <c r="FS19" i="16"/>
  <c r="FR19" i="16"/>
  <c r="FQ19" i="16"/>
  <c r="FP19" i="16"/>
  <c r="FO19" i="16"/>
  <c r="FN19" i="16"/>
  <c r="FK19" i="16"/>
  <c r="FJ19" i="16"/>
  <c r="FI19" i="16"/>
  <c r="FH19" i="16"/>
  <c r="FG19" i="16"/>
  <c r="FF19" i="16"/>
  <c r="FC19" i="16"/>
  <c r="FB19" i="16"/>
  <c r="FA19" i="16"/>
  <c r="EZ19" i="16"/>
  <c r="EY19" i="16"/>
  <c r="EX19" i="16"/>
  <c r="EU19" i="16"/>
  <c r="ET19" i="16"/>
  <c r="ES19" i="16"/>
  <c r="ER19" i="16"/>
  <c r="EQ19" i="16"/>
  <c r="EP19" i="16"/>
  <c r="EM19" i="16"/>
  <c r="EL19" i="16"/>
  <c r="EK19" i="16"/>
  <c r="EJ19" i="16"/>
  <c r="EI19" i="16"/>
  <c r="EH19" i="16"/>
  <c r="EE19" i="16"/>
  <c r="ED19" i="16"/>
  <c r="EC19" i="16"/>
  <c r="EB19" i="16"/>
  <c r="EA19" i="16"/>
  <c r="DZ19" i="16"/>
  <c r="DW19" i="16"/>
  <c r="DV19" i="16"/>
  <c r="DU19" i="16"/>
  <c r="DT19" i="16"/>
  <c r="DS19" i="16"/>
  <c r="DR19" i="16"/>
  <c r="DO19" i="16"/>
  <c r="DN19" i="16"/>
  <c r="DM19" i="16"/>
  <c r="DL19" i="16"/>
  <c r="DK19" i="16"/>
  <c r="DJ19" i="16"/>
  <c r="DG19" i="16"/>
  <c r="DF19" i="16"/>
  <c r="DE19" i="16"/>
  <c r="DD19" i="16"/>
  <c r="DC19" i="16"/>
  <c r="DB19" i="16"/>
  <c r="CY19" i="16"/>
  <c r="CX19" i="16"/>
  <c r="CW19" i="16"/>
  <c r="CV19" i="16"/>
  <c r="CU19" i="16"/>
  <c r="CT19" i="16"/>
  <c r="CQ19" i="16"/>
  <c r="CP19" i="16"/>
  <c r="CO19" i="16"/>
  <c r="CN19" i="16"/>
  <c r="CM19" i="16"/>
  <c r="CL19" i="16"/>
  <c r="CI19" i="16"/>
  <c r="CH19" i="16"/>
  <c r="CG19" i="16"/>
  <c r="CF19" i="16"/>
  <c r="CE19" i="16"/>
  <c r="CD19" i="16"/>
  <c r="CA19" i="16"/>
  <c r="BZ19" i="16"/>
  <c r="BY19" i="16"/>
  <c r="BX19" i="16"/>
  <c r="BW19" i="16"/>
  <c r="BV19" i="16"/>
  <c r="BS19" i="16"/>
  <c r="BR19" i="16"/>
  <c r="BQ19" i="16"/>
  <c r="BP19" i="16"/>
  <c r="BO19" i="16"/>
  <c r="BN19" i="16"/>
  <c r="BK19" i="16"/>
  <c r="BK20" i="13" s="1"/>
  <c r="BJ19" i="16"/>
  <c r="BJ20" i="13" s="1"/>
  <c r="BI19" i="16"/>
  <c r="BI20" i="13" s="1"/>
  <c r="BH19" i="16"/>
  <c r="BH20" i="13" s="1"/>
  <c r="BG19" i="16"/>
  <c r="BG20" i="13" s="1"/>
  <c r="BF19" i="16"/>
  <c r="BF20" i="13" s="1"/>
  <c r="BC19" i="16"/>
  <c r="BB19" i="16"/>
  <c r="BA19" i="16"/>
  <c r="AZ19" i="16"/>
  <c r="AY19" i="16"/>
  <c r="AX19" i="16"/>
  <c r="AU19" i="16"/>
  <c r="AT19" i="16"/>
  <c r="AS19" i="16"/>
  <c r="AR19" i="16"/>
  <c r="AQ19" i="16"/>
  <c r="AP19" i="16"/>
  <c r="AM19" i="16"/>
  <c r="AL19" i="16"/>
  <c r="AK19" i="16"/>
  <c r="AJ19" i="16"/>
  <c r="AI19" i="16"/>
  <c r="AH19" i="16"/>
  <c r="AE19" i="16"/>
  <c r="AD19" i="16"/>
  <c r="AC19" i="16"/>
  <c r="AB19" i="16"/>
  <c r="AA19" i="16"/>
  <c r="Z19" i="16"/>
  <c r="W19" i="16"/>
  <c r="V19" i="16"/>
  <c r="U19" i="16"/>
  <c r="T19" i="16"/>
  <c r="S19" i="16"/>
  <c r="R19" i="16"/>
  <c r="O19" i="16"/>
  <c r="O20" i="13" s="1"/>
  <c r="N19" i="16"/>
  <c r="N20" i="13" s="1"/>
  <c r="M19" i="16"/>
  <c r="M20" i="13" s="1"/>
  <c r="L19" i="16"/>
  <c r="L20" i="13" s="1"/>
  <c r="K19" i="16"/>
  <c r="K20" i="13" s="1"/>
  <c r="J19" i="16"/>
  <c r="J20" i="13" s="1"/>
  <c r="NC18" i="16"/>
  <c r="NB18" i="16"/>
  <c r="NA18" i="16"/>
  <c r="MZ18" i="16"/>
  <c r="NA19" i="13" s="1"/>
  <c r="MX18" i="16"/>
  <c r="MW18" i="16"/>
  <c r="MV18" i="16"/>
  <c r="MU18" i="16"/>
  <c r="MS18" i="16"/>
  <c r="MR18" i="16"/>
  <c r="MQ18" i="16"/>
  <c r="MP18" i="16"/>
  <c r="MN18" i="16"/>
  <c r="MO19" i="13" s="1"/>
  <c r="ML18" i="16"/>
  <c r="MK18" i="16"/>
  <c r="MJ18" i="16"/>
  <c r="MI18" i="16"/>
  <c r="MH18" i="16"/>
  <c r="MG18" i="16"/>
  <c r="MF18" i="16"/>
  <c r="MG19" i="13" s="1"/>
  <c r="MD18" i="16"/>
  <c r="MC18" i="16"/>
  <c r="MB18" i="16"/>
  <c r="MA18" i="16"/>
  <c r="LZ18" i="16"/>
  <c r="LY18" i="16"/>
  <c r="LW18" i="16"/>
  <c r="LV18" i="16"/>
  <c r="LU18" i="16"/>
  <c r="LT18" i="16"/>
  <c r="LS18" i="16"/>
  <c r="LR18" i="16"/>
  <c r="LP18" i="16"/>
  <c r="LO18" i="16"/>
  <c r="LN18" i="16"/>
  <c r="LM18" i="16"/>
  <c r="LL18" i="16"/>
  <c r="LK18" i="16"/>
  <c r="LI18" i="16"/>
  <c r="LH18" i="16"/>
  <c r="LG18" i="16"/>
  <c r="LF18" i="16"/>
  <c r="LE18" i="16"/>
  <c r="LD18" i="16"/>
  <c r="LB18" i="16"/>
  <c r="LA18" i="16"/>
  <c r="KY18" i="16"/>
  <c r="KX18" i="16"/>
  <c r="KW18" i="16"/>
  <c r="KV18" i="16"/>
  <c r="KU18" i="16"/>
  <c r="KT18" i="16"/>
  <c r="KS18" i="16"/>
  <c r="KQ18" i="16"/>
  <c r="KP18" i="16"/>
  <c r="KO18" i="16"/>
  <c r="KN18" i="16"/>
  <c r="KM18" i="16"/>
  <c r="KK18" i="16"/>
  <c r="KJ18" i="16"/>
  <c r="KI18" i="16"/>
  <c r="KH18" i="16"/>
  <c r="KG18" i="16"/>
  <c r="KH19" i="13" s="1"/>
  <c r="KE18" i="16"/>
  <c r="KD18" i="16"/>
  <c r="KC18" i="16"/>
  <c r="KB18" i="16"/>
  <c r="JZ18" i="16"/>
  <c r="JY18" i="16"/>
  <c r="JX18" i="16"/>
  <c r="JW18" i="16"/>
  <c r="JV18" i="16"/>
  <c r="JU18" i="16"/>
  <c r="JS18" i="16"/>
  <c r="JR18" i="16"/>
  <c r="JQ18" i="16"/>
  <c r="JP18" i="16"/>
  <c r="JO18" i="16"/>
  <c r="JN18" i="16"/>
  <c r="JL18" i="16"/>
  <c r="JK18" i="16"/>
  <c r="JJ18" i="16"/>
  <c r="JI18" i="16"/>
  <c r="JH18" i="16"/>
  <c r="JG18" i="16"/>
  <c r="JF18" i="16"/>
  <c r="JE18" i="16"/>
  <c r="JD18" i="16"/>
  <c r="JC18" i="16"/>
  <c r="JA18" i="16"/>
  <c r="IZ18" i="16"/>
  <c r="IY18" i="16"/>
  <c r="IW18" i="16"/>
  <c r="IV18" i="16"/>
  <c r="IU18" i="16"/>
  <c r="IT18" i="16"/>
  <c r="IS18" i="16"/>
  <c r="IQ18" i="16"/>
  <c r="IP18" i="16"/>
  <c r="IO18" i="16"/>
  <c r="IN18" i="16"/>
  <c r="IM18" i="16"/>
  <c r="IK18" i="16"/>
  <c r="IJ18" i="16"/>
  <c r="II18" i="16"/>
  <c r="IH18" i="16"/>
  <c r="IG18" i="16"/>
  <c r="IE18" i="16"/>
  <c r="ID18" i="16"/>
  <c r="IC18" i="16"/>
  <c r="IB18" i="16"/>
  <c r="IA18" i="16"/>
  <c r="HY18" i="16"/>
  <c r="HX18" i="16"/>
  <c r="HW18" i="16"/>
  <c r="HV18" i="16"/>
  <c r="HU18" i="16"/>
  <c r="HS18" i="16"/>
  <c r="HR18" i="16"/>
  <c r="HQ18" i="16"/>
  <c r="HP18" i="16"/>
  <c r="HO18" i="16"/>
  <c r="HM18" i="16"/>
  <c r="HL18" i="16"/>
  <c r="HK18" i="16"/>
  <c r="HJ18" i="16"/>
  <c r="HI18" i="16"/>
  <c r="HG18" i="16"/>
  <c r="HF18" i="16"/>
  <c r="HE18" i="16"/>
  <c r="HE19" i="13" s="1"/>
  <c r="HD18" i="16"/>
  <c r="HC18" i="16"/>
  <c r="HA18" i="16"/>
  <c r="GZ18" i="16"/>
  <c r="GY18" i="16"/>
  <c r="GX18" i="16"/>
  <c r="GW18" i="16"/>
  <c r="GU18" i="16"/>
  <c r="GT18" i="16"/>
  <c r="GS18" i="16"/>
  <c r="GR18" i="16"/>
  <c r="GQ18" i="16"/>
  <c r="GO18" i="16"/>
  <c r="GN18" i="16"/>
  <c r="GM18" i="16"/>
  <c r="GL18" i="16"/>
  <c r="GK18" i="16"/>
  <c r="GI18" i="16"/>
  <c r="GH18" i="16"/>
  <c r="GG18" i="16"/>
  <c r="GF18" i="16"/>
  <c r="GE18" i="16"/>
  <c r="NG19" i="13" s="1"/>
  <c r="GA18" i="16"/>
  <c r="FZ18" i="16"/>
  <c r="FY18" i="16"/>
  <c r="FX18" i="16"/>
  <c r="FW18" i="16"/>
  <c r="FV18" i="16"/>
  <c r="FS18" i="16"/>
  <c r="FR18" i="16"/>
  <c r="FQ18" i="16"/>
  <c r="FP18" i="16"/>
  <c r="FO18" i="16"/>
  <c r="FN18" i="16"/>
  <c r="FK18" i="16"/>
  <c r="FJ18" i="16"/>
  <c r="FI18" i="16"/>
  <c r="FH18" i="16"/>
  <c r="FG18" i="16"/>
  <c r="FF18" i="16"/>
  <c r="FC18" i="16"/>
  <c r="FB18" i="16"/>
  <c r="FA18" i="16"/>
  <c r="EZ18" i="16"/>
  <c r="EY18" i="16"/>
  <c r="EX18" i="16"/>
  <c r="EU18" i="16"/>
  <c r="ET18" i="16"/>
  <c r="ES18" i="16"/>
  <c r="ER18" i="16"/>
  <c r="EQ18" i="16"/>
  <c r="EP18" i="16"/>
  <c r="EM18" i="16"/>
  <c r="EL18" i="16"/>
  <c r="EK18" i="16"/>
  <c r="EJ18" i="16"/>
  <c r="EI18" i="16"/>
  <c r="EH18" i="16"/>
  <c r="EE18" i="16"/>
  <c r="ED18" i="16"/>
  <c r="EC18" i="16"/>
  <c r="EB18" i="16"/>
  <c r="EA18" i="16"/>
  <c r="DZ18" i="16"/>
  <c r="DW18" i="16"/>
  <c r="DV18" i="16"/>
  <c r="DU18" i="16"/>
  <c r="DT18" i="16"/>
  <c r="DS18" i="16"/>
  <c r="DR18" i="16"/>
  <c r="DO18" i="16"/>
  <c r="DN18" i="16"/>
  <c r="DM18" i="16"/>
  <c r="DL18" i="16"/>
  <c r="DK18" i="16"/>
  <c r="DJ18" i="16"/>
  <c r="DG18" i="16"/>
  <c r="DF18" i="16"/>
  <c r="DE18" i="16"/>
  <c r="DD18" i="16"/>
  <c r="DC18" i="16"/>
  <c r="DB18" i="16"/>
  <c r="CY18" i="16"/>
  <c r="CX18" i="16"/>
  <c r="CW18" i="16"/>
  <c r="CV18" i="16"/>
  <c r="CU18" i="16"/>
  <c r="CT18" i="16"/>
  <c r="CQ18" i="16"/>
  <c r="CP18" i="16"/>
  <c r="CO18" i="16"/>
  <c r="CN18" i="16"/>
  <c r="CM18" i="16"/>
  <c r="CL18" i="16"/>
  <c r="CI18" i="16"/>
  <c r="CH18" i="16"/>
  <c r="CG18" i="16"/>
  <c r="CF18" i="16"/>
  <c r="CE18" i="16"/>
  <c r="CD18" i="16"/>
  <c r="CA18" i="16"/>
  <c r="BZ18" i="16"/>
  <c r="BY18" i="16"/>
  <c r="BX18" i="16"/>
  <c r="BW18" i="16"/>
  <c r="BV18" i="16"/>
  <c r="BS18" i="16"/>
  <c r="BR18" i="16"/>
  <c r="BQ18" i="16"/>
  <c r="BP18" i="16"/>
  <c r="BO18" i="16"/>
  <c r="BN18" i="16"/>
  <c r="BK18" i="16"/>
  <c r="BK19" i="13" s="1"/>
  <c r="BJ18" i="16"/>
  <c r="BJ19" i="13" s="1"/>
  <c r="BI18" i="16"/>
  <c r="BI19" i="13" s="1"/>
  <c r="BH18" i="16"/>
  <c r="BH19" i="13" s="1"/>
  <c r="BG18" i="16"/>
  <c r="BF18" i="16"/>
  <c r="BC18" i="16"/>
  <c r="BB18" i="16"/>
  <c r="BA18" i="16"/>
  <c r="AZ18" i="16"/>
  <c r="AY18" i="16"/>
  <c r="AX18" i="16"/>
  <c r="AU18" i="16"/>
  <c r="AT18" i="16"/>
  <c r="AS18" i="16"/>
  <c r="AR18" i="16"/>
  <c r="AQ18" i="16"/>
  <c r="AP18" i="16"/>
  <c r="AM18" i="16"/>
  <c r="AL18" i="16"/>
  <c r="AK18" i="16"/>
  <c r="AJ18" i="16"/>
  <c r="AI18" i="16"/>
  <c r="AH18" i="16"/>
  <c r="AE18" i="16"/>
  <c r="AD18" i="16"/>
  <c r="AC18" i="16"/>
  <c r="AB18" i="16"/>
  <c r="AA18" i="16"/>
  <c r="Z18" i="16"/>
  <c r="W18" i="16"/>
  <c r="V18" i="16"/>
  <c r="U18" i="16"/>
  <c r="T18" i="16"/>
  <c r="S18" i="16"/>
  <c r="R18" i="16"/>
  <c r="O18" i="16"/>
  <c r="O19" i="13" s="1"/>
  <c r="N18" i="16"/>
  <c r="N19" i="13" s="1"/>
  <c r="M18" i="16"/>
  <c r="M19" i="13" s="1"/>
  <c r="L18" i="16"/>
  <c r="L19" i="13" s="1"/>
  <c r="K18" i="16"/>
  <c r="K19" i="13" s="1"/>
  <c r="J18" i="16"/>
  <c r="J19" i="13" s="1"/>
  <c r="NC17" i="16"/>
  <c r="NB17" i="16"/>
  <c r="NA17" i="16"/>
  <c r="MZ17" i="16"/>
  <c r="NA18" i="13" s="1"/>
  <c r="MX17" i="16"/>
  <c r="MW17" i="16"/>
  <c r="MV17" i="16"/>
  <c r="MU17" i="16"/>
  <c r="MS17" i="16"/>
  <c r="MR17" i="16"/>
  <c r="MQ17" i="16"/>
  <c r="MP17" i="16"/>
  <c r="MN17" i="16"/>
  <c r="MO18" i="13" s="1"/>
  <c r="ML17" i="16"/>
  <c r="MK17" i="16"/>
  <c r="MJ17" i="16"/>
  <c r="MI17" i="16"/>
  <c r="MH17" i="16"/>
  <c r="MG17" i="16"/>
  <c r="MF17" i="16"/>
  <c r="MG18" i="13" s="1"/>
  <c r="MD17" i="16"/>
  <c r="MC17" i="16"/>
  <c r="MB17" i="16"/>
  <c r="MA17" i="16"/>
  <c r="LZ17" i="16"/>
  <c r="LY17" i="16"/>
  <c r="LW17" i="16"/>
  <c r="LV17" i="16"/>
  <c r="LU17" i="16"/>
  <c r="LT17" i="16"/>
  <c r="LS17" i="16"/>
  <c r="LR17" i="16"/>
  <c r="LP17" i="16"/>
  <c r="LO17" i="16"/>
  <c r="LN17" i="16"/>
  <c r="LM17" i="16"/>
  <c r="LL17" i="16"/>
  <c r="LK17" i="16"/>
  <c r="LI17" i="16"/>
  <c r="LH17" i="16"/>
  <c r="LG17" i="16"/>
  <c r="LF17" i="16"/>
  <c r="LE17" i="16"/>
  <c r="LD17" i="16"/>
  <c r="LB17" i="16"/>
  <c r="LA17" i="16"/>
  <c r="KY17" i="16"/>
  <c r="KX17" i="16"/>
  <c r="KW17" i="16"/>
  <c r="KV17" i="16"/>
  <c r="KU17" i="16"/>
  <c r="KT17" i="16"/>
  <c r="KS17" i="16"/>
  <c r="KQ17" i="16"/>
  <c r="KP17" i="16"/>
  <c r="KO17" i="16"/>
  <c r="KN17" i="16"/>
  <c r="KM17" i="16"/>
  <c r="KK17" i="16"/>
  <c r="KJ17" i="16"/>
  <c r="KI17" i="16"/>
  <c r="KH17" i="16"/>
  <c r="KG17" i="16"/>
  <c r="KH18" i="13" s="1"/>
  <c r="KE17" i="16"/>
  <c r="KD17" i="16"/>
  <c r="KC17" i="16"/>
  <c r="KB17" i="16"/>
  <c r="JZ17" i="16"/>
  <c r="JY17" i="16"/>
  <c r="JX17" i="16"/>
  <c r="JW17" i="16"/>
  <c r="JV17" i="16"/>
  <c r="JU17" i="16"/>
  <c r="JS17" i="16"/>
  <c r="JR17" i="16"/>
  <c r="JQ17" i="16"/>
  <c r="JP17" i="16"/>
  <c r="JO17" i="16"/>
  <c r="JN17" i="16"/>
  <c r="JL17" i="16"/>
  <c r="JK17" i="16"/>
  <c r="JJ17" i="16"/>
  <c r="JI17" i="16"/>
  <c r="JH17" i="16"/>
  <c r="JG17" i="16"/>
  <c r="JF17" i="16"/>
  <c r="JE17" i="16"/>
  <c r="JD17" i="16"/>
  <c r="JC17" i="16"/>
  <c r="JA17" i="16"/>
  <c r="IZ17" i="16"/>
  <c r="IY17" i="16"/>
  <c r="IW17" i="16"/>
  <c r="IV17" i="16"/>
  <c r="IU17" i="16"/>
  <c r="IT17" i="16"/>
  <c r="IS17" i="16"/>
  <c r="IQ17" i="16"/>
  <c r="IP17" i="16"/>
  <c r="IO17" i="16"/>
  <c r="IN17" i="16"/>
  <c r="IM17" i="16"/>
  <c r="IK17" i="16"/>
  <c r="IJ17" i="16"/>
  <c r="II17" i="16"/>
  <c r="IH17" i="16"/>
  <c r="IG17" i="16"/>
  <c r="IE17" i="16"/>
  <c r="ID17" i="16"/>
  <c r="IC17" i="16"/>
  <c r="IB17" i="16"/>
  <c r="IA17" i="16"/>
  <c r="HY17" i="16"/>
  <c r="HX17" i="16"/>
  <c r="HW17" i="16"/>
  <c r="HV17" i="16"/>
  <c r="HU17" i="16"/>
  <c r="HS17" i="16"/>
  <c r="HR17" i="16"/>
  <c r="HQ17" i="16"/>
  <c r="HP17" i="16"/>
  <c r="HO17" i="16"/>
  <c r="HM17" i="16"/>
  <c r="HL17" i="16"/>
  <c r="HK17" i="16"/>
  <c r="HJ17" i="16"/>
  <c r="HI17" i="16"/>
  <c r="HG17" i="16"/>
  <c r="HF17" i="16"/>
  <c r="HE17" i="16"/>
  <c r="HD17" i="16"/>
  <c r="HC17" i="16"/>
  <c r="HA17" i="16"/>
  <c r="GZ17" i="16"/>
  <c r="GY17" i="16"/>
  <c r="GX17" i="16"/>
  <c r="GW17" i="16"/>
  <c r="GU17" i="16"/>
  <c r="GT17" i="16"/>
  <c r="GS17" i="16"/>
  <c r="GR17" i="16"/>
  <c r="GQ17" i="16"/>
  <c r="GO17" i="16"/>
  <c r="GN17" i="16"/>
  <c r="GM17" i="16"/>
  <c r="GL17" i="16"/>
  <c r="GK17" i="16"/>
  <c r="GI17" i="16"/>
  <c r="GH17" i="16"/>
  <c r="GG17" i="16"/>
  <c r="GF17" i="16"/>
  <c r="GE17" i="16"/>
  <c r="NG18" i="13" s="1"/>
  <c r="GA17" i="16"/>
  <c r="FZ17" i="16"/>
  <c r="FY17" i="16"/>
  <c r="FX17" i="16"/>
  <c r="FW17" i="16"/>
  <c r="FV17" i="16"/>
  <c r="FS17" i="16"/>
  <c r="FR17" i="16"/>
  <c r="FQ17" i="16"/>
  <c r="FP17" i="16"/>
  <c r="FO17" i="16"/>
  <c r="FN17" i="16"/>
  <c r="FK17" i="16"/>
  <c r="FJ17" i="16"/>
  <c r="FI17" i="16"/>
  <c r="FH17" i="16"/>
  <c r="FG17" i="16"/>
  <c r="FF17" i="16"/>
  <c r="FC17" i="16"/>
  <c r="FB17" i="16"/>
  <c r="FA17" i="16"/>
  <c r="EZ17" i="16"/>
  <c r="EY17" i="16"/>
  <c r="EX17" i="16"/>
  <c r="EU17" i="16"/>
  <c r="ET17" i="16"/>
  <c r="ES17" i="16"/>
  <c r="ER17" i="16"/>
  <c r="EQ17" i="16"/>
  <c r="EP17" i="16"/>
  <c r="EM17" i="16"/>
  <c r="EL17" i="16"/>
  <c r="EK17" i="16"/>
  <c r="EJ17" i="16"/>
  <c r="EI17" i="16"/>
  <c r="EH17" i="16"/>
  <c r="EE17" i="16"/>
  <c r="ED17" i="16"/>
  <c r="EC17" i="16"/>
  <c r="EB17" i="16"/>
  <c r="EA17" i="16"/>
  <c r="DZ17" i="16"/>
  <c r="DW17" i="16"/>
  <c r="DV17" i="16"/>
  <c r="DU17" i="16"/>
  <c r="DT17" i="16"/>
  <c r="DS17" i="16"/>
  <c r="DR17" i="16"/>
  <c r="DO17" i="16"/>
  <c r="DN17" i="16"/>
  <c r="DM17" i="16"/>
  <c r="DL17" i="16"/>
  <c r="DK17" i="16"/>
  <c r="DJ17" i="16"/>
  <c r="DG17" i="16"/>
  <c r="DF17" i="16"/>
  <c r="DE17" i="16"/>
  <c r="DD17" i="16"/>
  <c r="DC17" i="16"/>
  <c r="DB17" i="16"/>
  <c r="CY17" i="16"/>
  <c r="CX17" i="16"/>
  <c r="CW17" i="16"/>
  <c r="CV17" i="16"/>
  <c r="CU17" i="16"/>
  <c r="CT17" i="16"/>
  <c r="CQ17" i="16"/>
  <c r="CP17" i="16"/>
  <c r="CO17" i="16"/>
  <c r="CN17" i="16"/>
  <c r="CM17" i="16"/>
  <c r="CL17" i="16"/>
  <c r="CI17" i="16"/>
  <c r="CH17" i="16"/>
  <c r="CG17" i="16"/>
  <c r="CF17" i="16"/>
  <c r="CE17" i="16"/>
  <c r="CD17" i="16"/>
  <c r="CA17" i="16"/>
  <c r="BZ17" i="16"/>
  <c r="BY17" i="16"/>
  <c r="BX17" i="16"/>
  <c r="BW17" i="16"/>
  <c r="BV17" i="16"/>
  <c r="BS17" i="16"/>
  <c r="BR17" i="16"/>
  <c r="BQ17" i="16"/>
  <c r="BP17" i="16"/>
  <c r="BO17" i="16"/>
  <c r="BN17" i="16"/>
  <c r="BK17" i="16"/>
  <c r="BK18" i="13" s="1"/>
  <c r="BJ17" i="16"/>
  <c r="BJ18" i="13" s="1"/>
  <c r="BI17" i="16"/>
  <c r="BI18" i="13" s="1"/>
  <c r="BH17" i="16"/>
  <c r="BH18" i="13" s="1"/>
  <c r="BG17" i="16"/>
  <c r="BG18" i="13" s="1"/>
  <c r="BF17" i="16"/>
  <c r="BF18" i="13" s="1"/>
  <c r="BC17" i="16"/>
  <c r="BB17" i="16"/>
  <c r="BA17" i="16"/>
  <c r="AZ17" i="16"/>
  <c r="AY17" i="16"/>
  <c r="AX17" i="16"/>
  <c r="AU17" i="16"/>
  <c r="AT17" i="16"/>
  <c r="AS17" i="16"/>
  <c r="AR17" i="16"/>
  <c r="AQ17" i="16"/>
  <c r="AP17" i="16"/>
  <c r="AM17" i="16"/>
  <c r="AL17" i="16"/>
  <c r="AK17" i="16"/>
  <c r="AJ17" i="16"/>
  <c r="AI17" i="16"/>
  <c r="AH17" i="16"/>
  <c r="AE17" i="16"/>
  <c r="AD17" i="16"/>
  <c r="AC17" i="16"/>
  <c r="AB17" i="16"/>
  <c r="AA17" i="16"/>
  <c r="Z17" i="16"/>
  <c r="W17" i="16"/>
  <c r="V17" i="16"/>
  <c r="U17" i="16"/>
  <c r="T17" i="16"/>
  <c r="S17" i="16"/>
  <c r="R17" i="16"/>
  <c r="O17" i="16"/>
  <c r="O18" i="13" s="1"/>
  <c r="N17" i="16"/>
  <c r="N18" i="13" s="1"/>
  <c r="M17" i="16"/>
  <c r="M18" i="13" s="1"/>
  <c r="L17" i="16"/>
  <c r="L18" i="13" s="1"/>
  <c r="K17" i="16"/>
  <c r="K18" i="13" s="1"/>
  <c r="J17" i="16"/>
  <c r="J18" i="13" s="1"/>
  <c r="NC16" i="16"/>
  <c r="NB16" i="16"/>
  <c r="NA16" i="16"/>
  <c r="MZ16" i="16"/>
  <c r="NA17" i="13" s="1"/>
  <c r="MX16" i="16"/>
  <c r="MW16" i="16"/>
  <c r="MV16" i="16"/>
  <c r="MU16" i="16"/>
  <c r="MS16" i="16"/>
  <c r="MR16" i="16"/>
  <c r="MQ16" i="16"/>
  <c r="MP16" i="16"/>
  <c r="MN16" i="16"/>
  <c r="MO17" i="13" s="1"/>
  <c r="ML16" i="16"/>
  <c r="MK16" i="16"/>
  <c r="MJ16" i="16"/>
  <c r="MI16" i="16"/>
  <c r="MH16" i="16"/>
  <c r="MG16" i="16"/>
  <c r="MF16" i="16"/>
  <c r="MG17" i="13" s="1"/>
  <c r="MD16" i="16"/>
  <c r="MC16" i="16"/>
  <c r="MB16" i="16"/>
  <c r="MA16" i="16"/>
  <c r="LZ16" i="16"/>
  <c r="LY16" i="16"/>
  <c r="LW16" i="16"/>
  <c r="LV16" i="16"/>
  <c r="LU16" i="16"/>
  <c r="LT16" i="16"/>
  <c r="LS16" i="16"/>
  <c r="LR16" i="16"/>
  <c r="LP16" i="16"/>
  <c r="LO16" i="16"/>
  <c r="LN16" i="16"/>
  <c r="LM16" i="16"/>
  <c r="LL16" i="16"/>
  <c r="LK16" i="16"/>
  <c r="LI16" i="16"/>
  <c r="LH16" i="16"/>
  <c r="LG16" i="16"/>
  <c r="LF16" i="16"/>
  <c r="LE16" i="16"/>
  <c r="LD16" i="16"/>
  <c r="LB16" i="16"/>
  <c r="LA16" i="16"/>
  <c r="KY16" i="16"/>
  <c r="KX16" i="16"/>
  <c r="KW16" i="16"/>
  <c r="KV16" i="16"/>
  <c r="KU16" i="16"/>
  <c r="KT16" i="16"/>
  <c r="KS16" i="16"/>
  <c r="KQ16" i="16"/>
  <c r="KP16" i="16"/>
  <c r="KO16" i="16"/>
  <c r="KN16" i="16"/>
  <c r="KM16" i="16"/>
  <c r="KK16" i="16"/>
  <c r="KJ16" i="16"/>
  <c r="KI16" i="16"/>
  <c r="KH16" i="16"/>
  <c r="KG16" i="16"/>
  <c r="KH17" i="13" s="1"/>
  <c r="KE16" i="16"/>
  <c r="KD16" i="16"/>
  <c r="KC16" i="16"/>
  <c r="KB16" i="16"/>
  <c r="JZ16" i="16"/>
  <c r="JY16" i="16"/>
  <c r="JX16" i="16"/>
  <c r="JW16" i="16"/>
  <c r="JV16" i="16"/>
  <c r="JU16" i="16"/>
  <c r="JS16" i="16"/>
  <c r="JR16" i="16"/>
  <c r="JQ16" i="16"/>
  <c r="JP16" i="16"/>
  <c r="JO16" i="16"/>
  <c r="JN16" i="16"/>
  <c r="JL16" i="16"/>
  <c r="JK16" i="16"/>
  <c r="JJ16" i="16"/>
  <c r="JI16" i="16"/>
  <c r="JH16" i="16"/>
  <c r="JG16" i="16"/>
  <c r="JF16" i="16"/>
  <c r="JE16" i="16"/>
  <c r="JD16" i="16"/>
  <c r="JC16" i="16"/>
  <c r="JA16" i="16"/>
  <c r="IZ16" i="16"/>
  <c r="IY16" i="16"/>
  <c r="IW16" i="16"/>
  <c r="IV16" i="16"/>
  <c r="IU16" i="16"/>
  <c r="IT16" i="16"/>
  <c r="IS16" i="16"/>
  <c r="IQ16" i="16"/>
  <c r="IP16" i="16"/>
  <c r="IO16" i="16"/>
  <c r="IN16" i="16"/>
  <c r="IM16" i="16"/>
  <c r="IK16" i="16"/>
  <c r="IJ16" i="16"/>
  <c r="II16" i="16"/>
  <c r="IH16" i="16"/>
  <c r="IG16" i="16"/>
  <c r="IE16" i="16"/>
  <c r="ID16" i="16"/>
  <c r="IC16" i="16"/>
  <c r="IB16" i="16"/>
  <c r="IA16" i="16"/>
  <c r="HY16" i="16"/>
  <c r="HX16" i="16"/>
  <c r="HW16" i="16"/>
  <c r="HV16" i="16"/>
  <c r="HU16" i="16"/>
  <c r="HS16" i="16"/>
  <c r="HR16" i="16"/>
  <c r="HQ16" i="16"/>
  <c r="HP16" i="16"/>
  <c r="HO16" i="16"/>
  <c r="HM16" i="16"/>
  <c r="HL16" i="16"/>
  <c r="HK16" i="16"/>
  <c r="HJ16" i="16"/>
  <c r="HI16" i="16"/>
  <c r="HG16" i="16"/>
  <c r="HF16" i="16"/>
  <c r="HE16" i="16"/>
  <c r="HD16" i="16"/>
  <c r="HC16" i="16"/>
  <c r="HA16" i="16"/>
  <c r="GZ16" i="16"/>
  <c r="GY16" i="16"/>
  <c r="GX16" i="16"/>
  <c r="GW16" i="16"/>
  <c r="GU16" i="16"/>
  <c r="GT16" i="16"/>
  <c r="GS16" i="16"/>
  <c r="GR16" i="16"/>
  <c r="GQ16" i="16"/>
  <c r="GO16" i="16"/>
  <c r="GN16" i="16"/>
  <c r="GM16" i="16"/>
  <c r="GL16" i="16"/>
  <c r="GK16" i="16"/>
  <c r="GI16" i="16"/>
  <c r="GH16" i="16"/>
  <c r="GG16" i="16"/>
  <c r="GF16" i="16"/>
  <c r="GE16" i="16"/>
  <c r="NG17" i="13" s="1"/>
  <c r="GA16" i="16"/>
  <c r="FZ16" i="16"/>
  <c r="FY16" i="16"/>
  <c r="FX16" i="16"/>
  <c r="FW16" i="16"/>
  <c r="FV16" i="16"/>
  <c r="FS16" i="16"/>
  <c r="FR16" i="16"/>
  <c r="FQ16" i="16"/>
  <c r="FP16" i="16"/>
  <c r="FO16" i="16"/>
  <c r="FN16" i="16"/>
  <c r="FK16" i="16"/>
  <c r="FJ16" i="16"/>
  <c r="FI16" i="16"/>
  <c r="FH16" i="16"/>
  <c r="FG16" i="16"/>
  <c r="FF16" i="16"/>
  <c r="FC16" i="16"/>
  <c r="FB16" i="16"/>
  <c r="FA16" i="16"/>
  <c r="EZ16" i="16"/>
  <c r="EY16" i="16"/>
  <c r="EX16" i="16"/>
  <c r="EU16" i="16"/>
  <c r="ET16" i="16"/>
  <c r="ES16" i="16"/>
  <c r="ER16" i="16"/>
  <c r="EQ16" i="16"/>
  <c r="EP16" i="16"/>
  <c r="EM16" i="16"/>
  <c r="EL16" i="16"/>
  <c r="EK16" i="16"/>
  <c r="EJ16" i="16"/>
  <c r="EI16" i="16"/>
  <c r="EH16" i="16"/>
  <c r="EE16" i="16"/>
  <c r="ED16" i="16"/>
  <c r="EC16" i="16"/>
  <c r="EB16" i="16"/>
  <c r="EA16" i="16"/>
  <c r="DZ16" i="16"/>
  <c r="DW16" i="16"/>
  <c r="DV16" i="16"/>
  <c r="DU16" i="16"/>
  <c r="DT16" i="16"/>
  <c r="DS16" i="16"/>
  <c r="DR16" i="16"/>
  <c r="DO16" i="16"/>
  <c r="DN16" i="16"/>
  <c r="DM16" i="16"/>
  <c r="DL16" i="16"/>
  <c r="DK16" i="16"/>
  <c r="DJ16" i="16"/>
  <c r="DG16" i="16"/>
  <c r="DF16" i="16"/>
  <c r="DE16" i="16"/>
  <c r="DD16" i="16"/>
  <c r="DC16" i="16"/>
  <c r="DB16" i="16"/>
  <c r="CY16" i="16"/>
  <c r="CX16" i="16"/>
  <c r="CW16" i="16"/>
  <c r="CV16" i="16"/>
  <c r="CU16" i="16"/>
  <c r="CT16" i="16"/>
  <c r="CQ16" i="16"/>
  <c r="CP16" i="16"/>
  <c r="CO16" i="16"/>
  <c r="CN16" i="16"/>
  <c r="CM16" i="16"/>
  <c r="CL16" i="16"/>
  <c r="CI16" i="16"/>
  <c r="CH16" i="16"/>
  <c r="CG16" i="16"/>
  <c r="CF16" i="16"/>
  <c r="CE16" i="16"/>
  <c r="CD16" i="16"/>
  <c r="CA16" i="16"/>
  <c r="BZ16" i="16"/>
  <c r="BY16" i="16"/>
  <c r="BX16" i="16"/>
  <c r="BW16" i="16"/>
  <c r="BV16" i="16"/>
  <c r="BS16" i="16"/>
  <c r="BR16" i="16"/>
  <c r="BQ16" i="16"/>
  <c r="BP16" i="16"/>
  <c r="BO16" i="16"/>
  <c r="BN16" i="16"/>
  <c r="BK16" i="16"/>
  <c r="BK17" i="13" s="1"/>
  <c r="BJ16" i="16"/>
  <c r="BJ17" i="13" s="1"/>
  <c r="BI16" i="16"/>
  <c r="BI17" i="13" s="1"/>
  <c r="BH16" i="16"/>
  <c r="BH17" i="13" s="1"/>
  <c r="BG16" i="16"/>
  <c r="BG17" i="13" s="1"/>
  <c r="BF16" i="16"/>
  <c r="BF17" i="13" s="1"/>
  <c r="BC16" i="16"/>
  <c r="BB16" i="16"/>
  <c r="BA16" i="16"/>
  <c r="AZ16" i="16"/>
  <c r="AY16" i="16"/>
  <c r="AX16" i="16"/>
  <c r="AU16" i="16"/>
  <c r="AT16" i="16"/>
  <c r="AS16" i="16"/>
  <c r="AR16" i="16"/>
  <c r="AQ16" i="16"/>
  <c r="AP16" i="16"/>
  <c r="AM16" i="16"/>
  <c r="AL16" i="16"/>
  <c r="AK16" i="16"/>
  <c r="AJ16" i="16"/>
  <c r="AI16" i="16"/>
  <c r="AH16" i="16"/>
  <c r="AE16" i="16"/>
  <c r="AD16" i="16"/>
  <c r="AC16" i="16"/>
  <c r="AB16" i="16"/>
  <c r="AA16" i="16"/>
  <c r="Z16" i="16"/>
  <c r="W16" i="16"/>
  <c r="V16" i="16"/>
  <c r="U16" i="16"/>
  <c r="T16" i="16"/>
  <c r="S16" i="16"/>
  <c r="R16" i="16"/>
  <c r="O16" i="16"/>
  <c r="O17" i="13" s="1"/>
  <c r="N16" i="16"/>
  <c r="N17" i="13" s="1"/>
  <c r="M16" i="16"/>
  <c r="M17" i="13" s="1"/>
  <c r="L16" i="16"/>
  <c r="L17" i="13" s="1"/>
  <c r="K16" i="16"/>
  <c r="K17" i="13" s="1"/>
  <c r="J16" i="16"/>
  <c r="J17" i="13" s="1"/>
  <c r="NC15" i="16"/>
  <c r="NB15" i="16"/>
  <c r="NA15" i="16"/>
  <c r="MZ15" i="16"/>
  <c r="NA16" i="13" s="1"/>
  <c r="MX15" i="16"/>
  <c r="MW15" i="16"/>
  <c r="MV15" i="16"/>
  <c r="MU15" i="16"/>
  <c r="MS15" i="16"/>
  <c r="MR15" i="16"/>
  <c r="MQ15" i="16"/>
  <c r="MP15" i="16"/>
  <c r="MN15" i="16"/>
  <c r="MO16" i="13" s="1"/>
  <c r="ML15" i="16"/>
  <c r="MK15" i="16"/>
  <c r="MJ15" i="16"/>
  <c r="MI15" i="16"/>
  <c r="MH15" i="16"/>
  <c r="MG15" i="16"/>
  <c r="MF15" i="16"/>
  <c r="MG16" i="13" s="1"/>
  <c r="MD15" i="16"/>
  <c r="MC15" i="16"/>
  <c r="MB15" i="16"/>
  <c r="MA15" i="16"/>
  <c r="LZ15" i="16"/>
  <c r="LY15" i="16"/>
  <c r="LW15" i="16"/>
  <c r="LV15" i="16"/>
  <c r="LU15" i="16"/>
  <c r="LT15" i="16"/>
  <c r="LS15" i="16"/>
  <c r="LR15" i="16"/>
  <c r="LP15" i="16"/>
  <c r="LO15" i="16"/>
  <c r="LN15" i="16"/>
  <c r="LM15" i="16"/>
  <c r="LL15" i="16"/>
  <c r="LK15" i="16"/>
  <c r="LI15" i="16"/>
  <c r="LH15" i="16"/>
  <c r="LG15" i="16"/>
  <c r="LF15" i="16"/>
  <c r="LE15" i="16"/>
  <c r="LD15" i="16"/>
  <c r="LB15" i="16"/>
  <c r="LA15" i="16"/>
  <c r="KY15" i="16"/>
  <c r="KX15" i="16"/>
  <c r="KW15" i="16"/>
  <c r="KV15" i="16"/>
  <c r="KU15" i="16"/>
  <c r="KT15" i="16"/>
  <c r="KS15" i="16"/>
  <c r="KQ15" i="16"/>
  <c r="KP15" i="16"/>
  <c r="KO15" i="16"/>
  <c r="KN15" i="16"/>
  <c r="KM15" i="16"/>
  <c r="KK15" i="16"/>
  <c r="KJ15" i="16"/>
  <c r="KI15" i="16"/>
  <c r="KH15" i="16"/>
  <c r="KG15" i="16"/>
  <c r="KH16" i="13" s="1"/>
  <c r="KE15" i="16"/>
  <c r="KD15" i="16"/>
  <c r="KC15" i="16"/>
  <c r="KB15" i="16"/>
  <c r="JZ15" i="16"/>
  <c r="JY15" i="16"/>
  <c r="JX15" i="16"/>
  <c r="JW15" i="16"/>
  <c r="JV15" i="16"/>
  <c r="JU15" i="16"/>
  <c r="JS15" i="16"/>
  <c r="JR15" i="16"/>
  <c r="JQ15" i="16"/>
  <c r="JP15" i="16"/>
  <c r="JO15" i="16"/>
  <c r="JN15" i="16"/>
  <c r="JL15" i="16"/>
  <c r="JK15" i="16"/>
  <c r="JJ15" i="16"/>
  <c r="JI15" i="16"/>
  <c r="JH15" i="16"/>
  <c r="JG15" i="16"/>
  <c r="JF15" i="16"/>
  <c r="JE15" i="16"/>
  <c r="JD15" i="16"/>
  <c r="JC15" i="16"/>
  <c r="JA15" i="16"/>
  <c r="IZ15" i="16"/>
  <c r="IY15" i="16"/>
  <c r="IW15" i="16"/>
  <c r="IV15" i="16"/>
  <c r="IU15" i="16"/>
  <c r="IT15" i="16"/>
  <c r="IS15" i="16"/>
  <c r="IQ15" i="16"/>
  <c r="IP15" i="16"/>
  <c r="IO15" i="16"/>
  <c r="IN15" i="16"/>
  <c r="IM15" i="16"/>
  <c r="IK15" i="16"/>
  <c r="IJ15" i="16"/>
  <c r="II15" i="16"/>
  <c r="IH15" i="16"/>
  <c r="IG15" i="16"/>
  <c r="IE15" i="16"/>
  <c r="ID15" i="16"/>
  <c r="IC15" i="16"/>
  <c r="IB15" i="16"/>
  <c r="IA15" i="16"/>
  <c r="HY15" i="16"/>
  <c r="HX15" i="16"/>
  <c r="HW15" i="16"/>
  <c r="HV15" i="16"/>
  <c r="HU15" i="16"/>
  <c r="HS15" i="16"/>
  <c r="HR15" i="16"/>
  <c r="HQ15" i="16"/>
  <c r="HP15" i="16"/>
  <c r="HO15" i="16"/>
  <c r="HM15" i="16"/>
  <c r="HL15" i="16"/>
  <c r="HK15" i="16"/>
  <c r="HJ15" i="16"/>
  <c r="HI15" i="16"/>
  <c r="HG15" i="16"/>
  <c r="HF15" i="16"/>
  <c r="HE15" i="16"/>
  <c r="HD15" i="16"/>
  <c r="HC15" i="16"/>
  <c r="HA15" i="16"/>
  <c r="GZ15" i="16"/>
  <c r="GY15" i="16"/>
  <c r="GX15" i="16"/>
  <c r="GW15" i="16"/>
  <c r="GU15" i="16"/>
  <c r="GT15" i="16"/>
  <c r="GS15" i="16"/>
  <c r="GR15" i="16"/>
  <c r="GQ15" i="16"/>
  <c r="GO15" i="16"/>
  <c r="GN15" i="16"/>
  <c r="GM15" i="16"/>
  <c r="GL15" i="16"/>
  <c r="GK15" i="16"/>
  <c r="GI15" i="16"/>
  <c r="GH15" i="16"/>
  <c r="GG15" i="16"/>
  <c r="GF15" i="16"/>
  <c r="GE15" i="16"/>
  <c r="NG16" i="13" s="1"/>
  <c r="GA15" i="16"/>
  <c r="FZ15" i="16"/>
  <c r="FY15" i="16"/>
  <c r="FX15" i="16"/>
  <c r="FW15" i="16"/>
  <c r="FV15" i="16"/>
  <c r="FS15" i="16"/>
  <c r="FR15" i="16"/>
  <c r="FQ15" i="16"/>
  <c r="FP15" i="16"/>
  <c r="FO15" i="16"/>
  <c r="FN15" i="16"/>
  <c r="FK15" i="16"/>
  <c r="FJ15" i="16"/>
  <c r="FI15" i="16"/>
  <c r="FH15" i="16"/>
  <c r="FG15" i="16"/>
  <c r="FF15" i="16"/>
  <c r="FC15" i="16"/>
  <c r="FB15" i="16"/>
  <c r="FA15" i="16"/>
  <c r="EZ15" i="16"/>
  <c r="EY15" i="16"/>
  <c r="EX15" i="16"/>
  <c r="EU15" i="16"/>
  <c r="ET15" i="16"/>
  <c r="ES15" i="16"/>
  <c r="ER15" i="16"/>
  <c r="EQ15" i="16"/>
  <c r="EP15" i="16"/>
  <c r="EM15" i="16"/>
  <c r="EL15" i="16"/>
  <c r="EK15" i="16"/>
  <c r="EJ15" i="16"/>
  <c r="EI15" i="16"/>
  <c r="EH15" i="16"/>
  <c r="EE15" i="16"/>
  <c r="ED15" i="16"/>
  <c r="EC15" i="16"/>
  <c r="EB15" i="16"/>
  <c r="EA15" i="16"/>
  <c r="DZ15" i="16"/>
  <c r="DW15" i="16"/>
  <c r="DV15" i="16"/>
  <c r="DU15" i="16"/>
  <c r="DT15" i="16"/>
  <c r="DS15" i="16"/>
  <c r="DR15" i="16"/>
  <c r="DO15" i="16"/>
  <c r="DN15" i="16"/>
  <c r="DM15" i="16"/>
  <c r="DL15" i="16"/>
  <c r="DK15" i="16"/>
  <c r="DJ15" i="16"/>
  <c r="DG15" i="16"/>
  <c r="DF15" i="16"/>
  <c r="DE15" i="16"/>
  <c r="DD15" i="16"/>
  <c r="DC15" i="16"/>
  <c r="DB15" i="16"/>
  <c r="CY15" i="16"/>
  <c r="CX15" i="16"/>
  <c r="CW15" i="16"/>
  <c r="CV15" i="16"/>
  <c r="CU15" i="16"/>
  <c r="CT15" i="16"/>
  <c r="CQ15" i="16"/>
  <c r="CP15" i="16"/>
  <c r="CO15" i="16"/>
  <c r="CN15" i="16"/>
  <c r="CM15" i="16"/>
  <c r="CL15" i="16"/>
  <c r="CI15" i="16"/>
  <c r="CH15" i="16"/>
  <c r="CG15" i="16"/>
  <c r="CF15" i="16"/>
  <c r="CE15" i="16"/>
  <c r="CD15" i="16"/>
  <c r="CA15" i="16"/>
  <c r="BZ15" i="16"/>
  <c r="BY15" i="16"/>
  <c r="BX15" i="16"/>
  <c r="BW15" i="16"/>
  <c r="BV15" i="16"/>
  <c r="BS15" i="16"/>
  <c r="BR15" i="16"/>
  <c r="BQ15" i="16"/>
  <c r="BP15" i="16"/>
  <c r="BO15" i="16"/>
  <c r="BN15" i="16"/>
  <c r="BK15" i="16"/>
  <c r="BK16" i="13" s="1"/>
  <c r="BJ15" i="16"/>
  <c r="BJ16" i="13" s="1"/>
  <c r="BI15" i="16"/>
  <c r="BH15" i="16"/>
  <c r="BH16" i="13" s="1"/>
  <c r="BG15" i="16"/>
  <c r="BG16" i="13" s="1"/>
  <c r="BF15" i="16"/>
  <c r="BF16" i="13" s="1"/>
  <c r="BC15" i="16"/>
  <c r="BB15" i="16"/>
  <c r="BA15" i="16"/>
  <c r="AZ15" i="16"/>
  <c r="AY15" i="16"/>
  <c r="AX15" i="16"/>
  <c r="AU15" i="16"/>
  <c r="AT15" i="16"/>
  <c r="AS15" i="16"/>
  <c r="AR15" i="16"/>
  <c r="AQ15" i="16"/>
  <c r="AP15" i="16"/>
  <c r="AM15" i="16"/>
  <c r="AL15" i="16"/>
  <c r="AK15" i="16"/>
  <c r="AJ15" i="16"/>
  <c r="AI15" i="16"/>
  <c r="AH15" i="16"/>
  <c r="AE15" i="16"/>
  <c r="AD15" i="16"/>
  <c r="AC15" i="16"/>
  <c r="AB15" i="16"/>
  <c r="AA15" i="16"/>
  <c r="Z15" i="16"/>
  <c r="W15" i="16"/>
  <c r="V15" i="16"/>
  <c r="U15" i="16"/>
  <c r="T15" i="16"/>
  <c r="S15" i="16"/>
  <c r="R15" i="16"/>
  <c r="O15" i="16"/>
  <c r="O16" i="13" s="1"/>
  <c r="N15" i="16"/>
  <c r="N16" i="13" s="1"/>
  <c r="M15" i="16"/>
  <c r="M16" i="13" s="1"/>
  <c r="L15" i="16"/>
  <c r="L16" i="13" s="1"/>
  <c r="K15" i="16"/>
  <c r="K16" i="13" s="1"/>
  <c r="J15" i="16"/>
  <c r="J16" i="13" s="1"/>
  <c r="NC14" i="16"/>
  <c r="NB14" i="16"/>
  <c r="NA14" i="16"/>
  <c r="MZ14" i="16"/>
  <c r="NA15" i="13" s="1"/>
  <c r="MX14" i="16"/>
  <c r="MW14" i="16"/>
  <c r="MV14" i="16"/>
  <c r="MU14" i="16"/>
  <c r="MS14" i="16"/>
  <c r="MR14" i="16"/>
  <c r="MQ14" i="16"/>
  <c r="MP14" i="16"/>
  <c r="MN14" i="16"/>
  <c r="MO15" i="13" s="1"/>
  <c r="ML14" i="16"/>
  <c r="MK14" i="16"/>
  <c r="MJ14" i="16"/>
  <c r="MI14" i="16"/>
  <c r="MH14" i="16"/>
  <c r="MG14" i="16"/>
  <c r="MF14" i="16"/>
  <c r="MG15" i="13" s="1"/>
  <c r="MD14" i="16"/>
  <c r="MC14" i="16"/>
  <c r="MB14" i="16"/>
  <c r="MA14" i="16"/>
  <c r="LZ14" i="16"/>
  <c r="LY14" i="16"/>
  <c r="LW14" i="16"/>
  <c r="LV14" i="16"/>
  <c r="LU14" i="16"/>
  <c r="LT14" i="16"/>
  <c r="LS14" i="16"/>
  <c r="LR14" i="16"/>
  <c r="LP14" i="16"/>
  <c r="LO14" i="16"/>
  <c r="LN14" i="16"/>
  <c r="LM14" i="16"/>
  <c r="LL14" i="16"/>
  <c r="LK14" i="16"/>
  <c r="LI14" i="16"/>
  <c r="LH14" i="16"/>
  <c r="LG14" i="16"/>
  <c r="LF14" i="16"/>
  <c r="LE14" i="16"/>
  <c r="LD14" i="16"/>
  <c r="LB14" i="16"/>
  <c r="LA14" i="16"/>
  <c r="KY14" i="16"/>
  <c r="KX14" i="16"/>
  <c r="KW14" i="16"/>
  <c r="KV14" i="16"/>
  <c r="KU14" i="16"/>
  <c r="KT14" i="16"/>
  <c r="KS14" i="16"/>
  <c r="KQ14" i="16"/>
  <c r="KP14" i="16"/>
  <c r="KO14" i="16"/>
  <c r="KN14" i="16"/>
  <c r="KM14" i="16"/>
  <c r="KK14" i="16"/>
  <c r="KJ14" i="16"/>
  <c r="KI14" i="16"/>
  <c r="KH14" i="16"/>
  <c r="KG14" i="16"/>
  <c r="KH15" i="13" s="1"/>
  <c r="KE14" i="16"/>
  <c r="KD14" i="16"/>
  <c r="KC14" i="16"/>
  <c r="KB14" i="16"/>
  <c r="JZ14" i="16"/>
  <c r="JY14" i="16"/>
  <c r="JX14" i="16"/>
  <c r="JW14" i="16"/>
  <c r="JV14" i="16"/>
  <c r="JU14" i="16"/>
  <c r="JS14" i="16"/>
  <c r="JR14" i="16"/>
  <c r="JQ14" i="16"/>
  <c r="JP14" i="16"/>
  <c r="JO14" i="16"/>
  <c r="JN14" i="16"/>
  <c r="JL14" i="16"/>
  <c r="JK14" i="16"/>
  <c r="JJ14" i="16"/>
  <c r="JI14" i="16"/>
  <c r="JH14" i="16"/>
  <c r="JG14" i="16"/>
  <c r="JF14" i="16"/>
  <c r="JE14" i="16"/>
  <c r="JD14" i="16"/>
  <c r="JC14" i="16"/>
  <c r="JA14" i="16"/>
  <c r="IZ14" i="16"/>
  <c r="IY14" i="16"/>
  <c r="IW14" i="16"/>
  <c r="IV14" i="16"/>
  <c r="IU14" i="16"/>
  <c r="IT14" i="16"/>
  <c r="IS14" i="16"/>
  <c r="IQ14" i="16"/>
  <c r="IP14" i="16"/>
  <c r="IO14" i="16"/>
  <c r="IN14" i="16"/>
  <c r="IM14" i="16"/>
  <c r="IK14" i="16"/>
  <c r="IJ14" i="16"/>
  <c r="II14" i="16"/>
  <c r="IH14" i="16"/>
  <c r="IG14" i="16"/>
  <c r="IE14" i="16"/>
  <c r="ID14" i="16"/>
  <c r="IC14" i="16"/>
  <c r="IB14" i="16"/>
  <c r="IA14" i="16"/>
  <c r="HY14" i="16"/>
  <c r="HX14" i="16"/>
  <c r="HW14" i="16"/>
  <c r="HV14" i="16"/>
  <c r="HU14" i="16"/>
  <c r="HS14" i="16"/>
  <c r="HR14" i="16"/>
  <c r="HQ14" i="16"/>
  <c r="HP14" i="16"/>
  <c r="HO14" i="16"/>
  <c r="HM14" i="16"/>
  <c r="HL14" i="16"/>
  <c r="HK14" i="16"/>
  <c r="HJ14" i="16"/>
  <c r="HI14" i="16"/>
  <c r="HG14" i="16"/>
  <c r="HF14" i="16"/>
  <c r="HE14" i="16"/>
  <c r="HE15" i="13" s="1"/>
  <c r="HD14" i="16"/>
  <c r="HC14" i="16"/>
  <c r="HA14" i="16"/>
  <c r="GZ14" i="16"/>
  <c r="GY14" i="16"/>
  <c r="GX14" i="16"/>
  <c r="GW14" i="16"/>
  <c r="GU14" i="16"/>
  <c r="GT14" i="16"/>
  <c r="GS14" i="16"/>
  <c r="GR14" i="16"/>
  <c r="GQ14" i="16"/>
  <c r="GO14" i="16"/>
  <c r="GN14" i="16"/>
  <c r="GM14" i="16"/>
  <c r="GL14" i="16"/>
  <c r="GK14" i="16"/>
  <c r="GI14" i="16"/>
  <c r="GH14" i="16"/>
  <c r="GG14" i="16"/>
  <c r="GF14" i="16"/>
  <c r="GE14" i="16"/>
  <c r="NG15" i="13" s="1"/>
  <c r="GA14" i="16"/>
  <c r="FZ14" i="16"/>
  <c r="FY14" i="16"/>
  <c r="FX14" i="16"/>
  <c r="FW14" i="16"/>
  <c r="FV14" i="16"/>
  <c r="FS14" i="16"/>
  <c r="FR14" i="16"/>
  <c r="FQ14" i="16"/>
  <c r="FP14" i="16"/>
  <c r="FO14" i="16"/>
  <c r="FN14" i="16"/>
  <c r="FK14" i="16"/>
  <c r="FJ14" i="16"/>
  <c r="FI14" i="16"/>
  <c r="FH14" i="16"/>
  <c r="FG14" i="16"/>
  <c r="FF14" i="16"/>
  <c r="FC14" i="16"/>
  <c r="FB14" i="16"/>
  <c r="FA14" i="16"/>
  <c r="EZ14" i="16"/>
  <c r="EY14" i="16"/>
  <c r="EX14" i="16"/>
  <c r="EU14" i="16"/>
  <c r="ET14" i="16"/>
  <c r="ES14" i="16"/>
  <c r="ER14" i="16"/>
  <c r="EQ14" i="16"/>
  <c r="EP14" i="16"/>
  <c r="EM14" i="16"/>
  <c r="EL14" i="16"/>
  <c r="EK14" i="16"/>
  <c r="EJ14" i="16"/>
  <c r="EI14" i="16"/>
  <c r="EH14" i="16"/>
  <c r="EE14" i="16"/>
  <c r="ED14" i="16"/>
  <c r="EC14" i="16"/>
  <c r="EB14" i="16"/>
  <c r="EA14" i="16"/>
  <c r="DZ14" i="16"/>
  <c r="DW14" i="16"/>
  <c r="DV14" i="16"/>
  <c r="DU14" i="16"/>
  <c r="DT14" i="16"/>
  <c r="DS14" i="16"/>
  <c r="DR14" i="16"/>
  <c r="DO14" i="16"/>
  <c r="DN14" i="16"/>
  <c r="DM14" i="16"/>
  <c r="DL14" i="16"/>
  <c r="DK14" i="16"/>
  <c r="DJ14" i="16"/>
  <c r="DG14" i="16"/>
  <c r="DF14" i="16"/>
  <c r="DE14" i="16"/>
  <c r="DD14" i="16"/>
  <c r="DC14" i="16"/>
  <c r="DB14" i="16"/>
  <c r="CY14" i="16"/>
  <c r="CX14" i="16"/>
  <c r="CW14" i="16"/>
  <c r="CV14" i="16"/>
  <c r="CU14" i="16"/>
  <c r="CT14" i="16"/>
  <c r="CQ14" i="16"/>
  <c r="CP14" i="16"/>
  <c r="CO14" i="16"/>
  <c r="CN14" i="16"/>
  <c r="CM14" i="16"/>
  <c r="CL14" i="16"/>
  <c r="CI14" i="16"/>
  <c r="CH14" i="16"/>
  <c r="CG14" i="16"/>
  <c r="CF14" i="16"/>
  <c r="CE14" i="16"/>
  <c r="CD14" i="16"/>
  <c r="CA14" i="16"/>
  <c r="BZ14" i="16"/>
  <c r="BY14" i="16"/>
  <c r="BX14" i="16"/>
  <c r="BW14" i="16"/>
  <c r="BV14" i="16"/>
  <c r="BS14" i="16"/>
  <c r="BR14" i="16"/>
  <c r="BQ14" i="16"/>
  <c r="BP14" i="16"/>
  <c r="BO14" i="16"/>
  <c r="BN14" i="16"/>
  <c r="BK14" i="16"/>
  <c r="BK15" i="13" s="1"/>
  <c r="BJ14" i="16"/>
  <c r="BJ15" i="13" s="1"/>
  <c r="BI14" i="16"/>
  <c r="BI15" i="13" s="1"/>
  <c r="BH14" i="16"/>
  <c r="BH15" i="13" s="1"/>
  <c r="BG14" i="16"/>
  <c r="BG15" i="13" s="1"/>
  <c r="BF14" i="16"/>
  <c r="BF15" i="13" s="1"/>
  <c r="BC14" i="16"/>
  <c r="BB14" i="16"/>
  <c r="BA14" i="16"/>
  <c r="AZ14" i="16"/>
  <c r="AY14" i="16"/>
  <c r="AX14" i="16"/>
  <c r="AU14" i="16"/>
  <c r="AT14" i="16"/>
  <c r="AS14" i="16"/>
  <c r="AR14" i="16"/>
  <c r="AQ14" i="16"/>
  <c r="AP14" i="16"/>
  <c r="AM14" i="16"/>
  <c r="AL14" i="16"/>
  <c r="AK14" i="16"/>
  <c r="AJ14" i="16"/>
  <c r="AI14" i="16"/>
  <c r="AH14" i="16"/>
  <c r="AE14" i="16"/>
  <c r="AD14" i="16"/>
  <c r="AC14" i="16"/>
  <c r="AB14" i="16"/>
  <c r="AA14" i="16"/>
  <c r="Z14" i="16"/>
  <c r="W14" i="16"/>
  <c r="V14" i="16"/>
  <c r="U14" i="16"/>
  <c r="T14" i="16"/>
  <c r="S14" i="16"/>
  <c r="R14" i="16"/>
  <c r="O14" i="16"/>
  <c r="O15" i="13" s="1"/>
  <c r="N14" i="16"/>
  <c r="N15" i="13" s="1"/>
  <c r="M14" i="16"/>
  <c r="M15" i="13" s="1"/>
  <c r="L14" i="16"/>
  <c r="L15" i="13" s="1"/>
  <c r="K14" i="16"/>
  <c r="K15" i="13" s="1"/>
  <c r="J14" i="16"/>
  <c r="J15" i="13" s="1"/>
  <c r="NC13" i="16"/>
  <c r="NB13" i="16"/>
  <c r="NA13" i="16"/>
  <c r="MZ13" i="16"/>
  <c r="NA14" i="13" s="1"/>
  <c r="MX13" i="16"/>
  <c r="MW13" i="16"/>
  <c r="MV13" i="16"/>
  <c r="MU13" i="16"/>
  <c r="MS13" i="16"/>
  <c r="MR13" i="16"/>
  <c r="MQ13" i="16"/>
  <c r="MP13" i="16"/>
  <c r="MN13" i="16"/>
  <c r="MO14" i="13" s="1"/>
  <c r="ML13" i="16"/>
  <c r="MK13" i="16"/>
  <c r="MJ13" i="16"/>
  <c r="MI13" i="16"/>
  <c r="MH13" i="16"/>
  <c r="MG13" i="16"/>
  <c r="MF13" i="16"/>
  <c r="MG14" i="13" s="1"/>
  <c r="MD13" i="16"/>
  <c r="MC13" i="16"/>
  <c r="MB13" i="16"/>
  <c r="MA13" i="16"/>
  <c r="LZ13" i="16"/>
  <c r="LY13" i="16"/>
  <c r="LW13" i="16"/>
  <c r="LV13" i="16"/>
  <c r="LU13" i="16"/>
  <c r="LT13" i="16"/>
  <c r="LS13" i="16"/>
  <c r="LR13" i="16"/>
  <c r="LP13" i="16"/>
  <c r="LO13" i="16"/>
  <c r="LN13" i="16"/>
  <c r="LM13" i="16"/>
  <c r="LL13" i="16"/>
  <c r="LK13" i="16"/>
  <c r="LI13" i="16"/>
  <c r="LH13" i="16"/>
  <c r="LG13" i="16"/>
  <c r="LF13" i="16"/>
  <c r="LE13" i="16"/>
  <c r="LD13" i="16"/>
  <c r="LB13" i="16"/>
  <c r="LA13" i="16"/>
  <c r="KY13" i="16"/>
  <c r="KX13" i="16"/>
  <c r="KW13" i="16"/>
  <c r="KV13" i="16"/>
  <c r="KU13" i="16"/>
  <c r="KT13" i="16"/>
  <c r="KS13" i="16"/>
  <c r="KQ13" i="16"/>
  <c r="KP13" i="16"/>
  <c r="KO13" i="16"/>
  <c r="KN13" i="16"/>
  <c r="KM13" i="16"/>
  <c r="KK13" i="16"/>
  <c r="KJ13" i="16"/>
  <c r="KI13" i="16"/>
  <c r="KH13" i="16"/>
  <c r="KG13" i="16"/>
  <c r="KH14" i="13" s="1"/>
  <c r="KE13" i="16"/>
  <c r="KD13" i="16"/>
  <c r="KC13" i="16"/>
  <c r="KB13" i="16"/>
  <c r="JZ13" i="16"/>
  <c r="JY13" i="16"/>
  <c r="JX13" i="16"/>
  <c r="JW13" i="16"/>
  <c r="JV13" i="16"/>
  <c r="JU13" i="16"/>
  <c r="JS13" i="16"/>
  <c r="JR13" i="16"/>
  <c r="JQ13" i="16"/>
  <c r="JP13" i="16"/>
  <c r="JO13" i="16"/>
  <c r="JN13" i="16"/>
  <c r="JL13" i="16"/>
  <c r="JK13" i="16"/>
  <c r="JJ13" i="16"/>
  <c r="JI13" i="16"/>
  <c r="JH13" i="16"/>
  <c r="JG13" i="16"/>
  <c r="JF13" i="16"/>
  <c r="JE13" i="16"/>
  <c r="JD13" i="16"/>
  <c r="JC13" i="16"/>
  <c r="JA13" i="16"/>
  <c r="IZ13" i="16"/>
  <c r="IY13" i="16"/>
  <c r="IW13" i="16"/>
  <c r="IV13" i="16"/>
  <c r="IU13" i="16"/>
  <c r="IT13" i="16"/>
  <c r="IS13" i="16"/>
  <c r="IQ13" i="16"/>
  <c r="IP13" i="16"/>
  <c r="IO13" i="16"/>
  <c r="IN13" i="16"/>
  <c r="IM13" i="16"/>
  <c r="IK13" i="16"/>
  <c r="IJ13" i="16"/>
  <c r="II13" i="16"/>
  <c r="IH13" i="16"/>
  <c r="IG13" i="16"/>
  <c r="IE13" i="16"/>
  <c r="ID13" i="16"/>
  <c r="IC13" i="16"/>
  <c r="IB13" i="16"/>
  <c r="IA13" i="16"/>
  <c r="HY13" i="16"/>
  <c r="HX13" i="16"/>
  <c r="HW13" i="16"/>
  <c r="HV13" i="16"/>
  <c r="HU13" i="16"/>
  <c r="HS13" i="16"/>
  <c r="HR13" i="16"/>
  <c r="HQ13" i="16"/>
  <c r="HP13" i="16"/>
  <c r="HO13" i="16"/>
  <c r="HM13" i="16"/>
  <c r="HL13" i="16"/>
  <c r="HK13" i="16"/>
  <c r="HJ13" i="16"/>
  <c r="HI13" i="16"/>
  <c r="HG13" i="16"/>
  <c r="HF13" i="16"/>
  <c r="HE13" i="16"/>
  <c r="HD13" i="16"/>
  <c r="HC13" i="16"/>
  <c r="HA13" i="16"/>
  <c r="GZ13" i="16"/>
  <c r="GY13" i="16"/>
  <c r="GX13" i="16"/>
  <c r="GW13" i="16"/>
  <c r="GU13" i="16"/>
  <c r="GT13" i="16"/>
  <c r="GS13" i="16"/>
  <c r="GR13" i="16"/>
  <c r="GQ13" i="16"/>
  <c r="GO13" i="16"/>
  <c r="GN13" i="16"/>
  <c r="GM13" i="16"/>
  <c r="GL13" i="16"/>
  <c r="GK13" i="16"/>
  <c r="GI13" i="16"/>
  <c r="GH13" i="16"/>
  <c r="GG13" i="16"/>
  <c r="GF13" i="16"/>
  <c r="GE13" i="16"/>
  <c r="NG14" i="13" s="1"/>
  <c r="GA13" i="16"/>
  <c r="FZ13" i="16"/>
  <c r="FY13" i="16"/>
  <c r="FX13" i="16"/>
  <c r="FW13" i="16"/>
  <c r="FV13" i="16"/>
  <c r="FS13" i="16"/>
  <c r="FR13" i="16"/>
  <c r="FQ13" i="16"/>
  <c r="FP13" i="16"/>
  <c r="FO13" i="16"/>
  <c r="FN13" i="16"/>
  <c r="FK13" i="16"/>
  <c r="FJ13" i="16"/>
  <c r="FI13" i="16"/>
  <c r="FH13" i="16"/>
  <c r="FG13" i="16"/>
  <c r="FF13" i="16"/>
  <c r="FC13" i="16"/>
  <c r="FB13" i="16"/>
  <c r="FA13" i="16"/>
  <c r="EZ13" i="16"/>
  <c r="EY13" i="16"/>
  <c r="EX13" i="16"/>
  <c r="EU13" i="16"/>
  <c r="ET13" i="16"/>
  <c r="ES13" i="16"/>
  <c r="ER13" i="16"/>
  <c r="EQ13" i="16"/>
  <c r="EP13" i="16"/>
  <c r="EM13" i="16"/>
  <c r="EL13" i="16"/>
  <c r="EK13" i="16"/>
  <c r="EJ13" i="16"/>
  <c r="EI13" i="16"/>
  <c r="EH13" i="16"/>
  <c r="EE13" i="16"/>
  <c r="ED13" i="16"/>
  <c r="EC13" i="16"/>
  <c r="EB13" i="16"/>
  <c r="EA13" i="16"/>
  <c r="DZ13" i="16"/>
  <c r="DW13" i="16"/>
  <c r="DV13" i="16"/>
  <c r="DU13" i="16"/>
  <c r="DT13" i="16"/>
  <c r="DS13" i="16"/>
  <c r="DR13" i="16"/>
  <c r="DO13" i="16"/>
  <c r="DN13" i="16"/>
  <c r="DM13" i="16"/>
  <c r="DL13" i="16"/>
  <c r="DK13" i="16"/>
  <c r="DJ13" i="16"/>
  <c r="DG13" i="16"/>
  <c r="DF13" i="16"/>
  <c r="DE13" i="16"/>
  <c r="DD13" i="16"/>
  <c r="DC13" i="16"/>
  <c r="DB13" i="16"/>
  <c r="CY13" i="16"/>
  <c r="CX13" i="16"/>
  <c r="CW13" i="16"/>
  <c r="CV13" i="16"/>
  <c r="CU13" i="16"/>
  <c r="CT13" i="16"/>
  <c r="CQ13" i="16"/>
  <c r="CP13" i="16"/>
  <c r="CO13" i="16"/>
  <c r="CN13" i="16"/>
  <c r="CM13" i="16"/>
  <c r="CL13" i="16"/>
  <c r="CI13" i="16"/>
  <c r="CH13" i="16"/>
  <c r="CG13" i="16"/>
  <c r="CF13" i="16"/>
  <c r="CE13" i="16"/>
  <c r="CD13" i="16"/>
  <c r="CA13" i="16"/>
  <c r="BZ13" i="16"/>
  <c r="BY13" i="16"/>
  <c r="BX13" i="16"/>
  <c r="BW13" i="16"/>
  <c r="BV13" i="16"/>
  <c r="BS13" i="16"/>
  <c r="BR13" i="16"/>
  <c r="BQ13" i="16"/>
  <c r="BP13" i="16"/>
  <c r="BO13" i="16"/>
  <c r="BN13" i="16"/>
  <c r="BK13" i="16"/>
  <c r="BJ13" i="16"/>
  <c r="BJ14" i="13" s="1"/>
  <c r="BI13" i="16"/>
  <c r="BI14" i="13" s="1"/>
  <c r="BH13" i="16"/>
  <c r="BH14" i="13" s="1"/>
  <c r="BG13" i="16"/>
  <c r="BG14" i="13" s="1"/>
  <c r="BF13" i="16"/>
  <c r="BF14" i="13" s="1"/>
  <c r="BC13" i="16"/>
  <c r="BB13" i="16"/>
  <c r="BA13" i="16"/>
  <c r="AZ13" i="16"/>
  <c r="AY13" i="16"/>
  <c r="AX13" i="16"/>
  <c r="AU13" i="16"/>
  <c r="AT13" i="16"/>
  <c r="AS13" i="16"/>
  <c r="AR13" i="16"/>
  <c r="AQ13" i="16"/>
  <c r="AP13" i="16"/>
  <c r="AM13" i="16"/>
  <c r="AL13" i="16"/>
  <c r="AK13" i="16"/>
  <c r="AJ13" i="16"/>
  <c r="AI13" i="16"/>
  <c r="AH13" i="16"/>
  <c r="AE13" i="16"/>
  <c r="AD13" i="16"/>
  <c r="AC13" i="16"/>
  <c r="AB13" i="16"/>
  <c r="AA13" i="16"/>
  <c r="Z13" i="16"/>
  <c r="W13" i="16"/>
  <c r="V13" i="16"/>
  <c r="U13" i="16"/>
  <c r="T13" i="16"/>
  <c r="S13" i="16"/>
  <c r="R13" i="16"/>
  <c r="O13" i="16"/>
  <c r="O14" i="13" s="1"/>
  <c r="N13" i="16"/>
  <c r="N14" i="13" s="1"/>
  <c r="M13" i="16"/>
  <c r="M14" i="13" s="1"/>
  <c r="L13" i="16"/>
  <c r="L14" i="13" s="1"/>
  <c r="K13" i="16"/>
  <c r="K14" i="13" s="1"/>
  <c r="J13" i="16"/>
  <c r="J14" i="13" s="1"/>
  <c r="NC12" i="16"/>
  <c r="NB12" i="16"/>
  <c r="NA12" i="16"/>
  <c r="MZ12" i="16"/>
  <c r="NA13" i="13" s="1"/>
  <c r="MX12" i="16"/>
  <c r="MW12" i="16"/>
  <c r="MV12" i="16"/>
  <c r="MU12" i="16"/>
  <c r="MS12" i="16"/>
  <c r="MR12" i="16"/>
  <c r="MQ12" i="16"/>
  <c r="MP12" i="16"/>
  <c r="MN12" i="16"/>
  <c r="MO13" i="13" s="1"/>
  <c r="ML12" i="16"/>
  <c r="MK12" i="16"/>
  <c r="MJ12" i="16"/>
  <c r="MI12" i="16"/>
  <c r="MH12" i="16"/>
  <c r="MG12" i="16"/>
  <c r="MF12" i="16"/>
  <c r="MG13" i="13" s="1"/>
  <c r="MD12" i="16"/>
  <c r="MC12" i="16"/>
  <c r="MB12" i="16"/>
  <c r="MA12" i="16"/>
  <c r="LZ12" i="16"/>
  <c r="LY12" i="16"/>
  <c r="LW12" i="16"/>
  <c r="LV12" i="16"/>
  <c r="LU12" i="16"/>
  <c r="LT12" i="16"/>
  <c r="LS12" i="16"/>
  <c r="LR12" i="16"/>
  <c r="LP12" i="16"/>
  <c r="LO12" i="16"/>
  <c r="LN12" i="16"/>
  <c r="LM12" i="16"/>
  <c r="LL12" i="16"/>
  <c r="LK12" i="16"/>
  <c r="LI12" i="16"/>
  <c r="LH12" i="16"/>
  <c r="LG12" i="16"/>
  <c r="LF12" i="16"/>
  <c r="LE12" i="16"/>
  <c r="LD12" i="16"/>
  <c r="LB12" i="16"/>
  <c r="LA12" i="16"/>
  <c r="KY12" i="16"/>
  <c r="KX12" i="16"/>
  <c r="KW12" i="16"/>
  <c r="KV12" i="16"/>
  <c r="KU12" i="16"/>
  <c r="KT12" i="16"/>
  <c r="KS12" i="16"/>
  <c r="KQ12" i="16"/>
  <c r="KP12" i="16"/>
  <c r="KO12" i="16"/>
  <c r="KN12" i="16"/>
  <c r="KM12" i="16"/>
  <c r="KK12" i="16"/>
  <c r="KJ12" i="16"/>
  <c r="KI12" i="16"/>
  <c r="KH12" i="16"/>
  <c r="KG12" i="16"/>
  <c r="KH13" i="13" s="1"/>
  <c r="KE12" i="16"/>
  <c r="KD12" i="16"/>
  <c r="KC12" i="16"/>
  <c r="KB12" i="16"/>
  <c r="JZ12" i="16"/>
  <c r="JY12" i="16"/>
  <c r="JX12" i="16"/>
  <c r="JW12" i="16"/>
  <c r="JV12" i="16"/>
  <c r="JU12" i="16"/>
  <c r="JS12" i="16"/>
  <c r="JR12" i="16"/>
  <c r="JQ12" i="16"/>
  <c r="JP12" i="16"/>
  <c r="JO12" i="16"/>
  <c r="JN12" i="16"/>
  <c r="JL12" i="16"/>
  <c r="JK12" i="16"/>
  <c r="JJ12" i="16"/>
  <c r="JI12" i="16"/>
  <c r="JH12" i="16"/>
  <c r="JG12" i="16"/>
  <c r="JF12" i="16"/>
  <c r="JE12" i="16"/>
  <c r="JD12" i="16"/>
  <c r="JC12" i="16"/>
  <c r="JA12" i="16"/>
  <c r="IZ12" i="16"/>
  <c r="IY12" i="16"/>
  <c r="IW12" i="16"/>
  <c r="IV12" i="16"/>
  <c r="IU12" i="16"/>
  <c r="IT12" i="16"/>
  <c r="IS12" i="16"/>
  <c r="IQ12" i="16"/>
  <c r="IP12" i="16"/>
  <c r="IO12" i="16"/>
  <c r="IN12" i="16"/>
  <c r="IM12" i="16"/>
  <c r="IK12" i="16"/>
  <c r="IJ12" i="16"/>
  <c r="II12" i="16"/>
  <c r="IH12" i="16"/>
  <c r="IG12" i="16"/>
  <c r="IE12" i="16"/>
  <c r="ID12" i="16"/>
  <c r="IC12" i="16"/>
  <c r="IB12" i="16"/>
  <c r="IA12" i="16"/>
  <c r="HY12" i="16"/>
  <c r="HX12" i="16"/>
  <c r="HW12" i="16"/>
  <c r="HV12" i="16"/>
  <c r="HU12" i="16"/>
  <c r="HS12" i="16"/>
  <c r="HR12" i="16"/>
  <c r="HQ12" i="16"/>
  <c r="HP12" i="16"/>
  <c r="HO12" i="16"/>
  <c r="HM12" i="16"/>
  <c r="HL12" i="16"/>
  <c r="HK12" i="16"/>
  <c r="HJ12" i="16"/>
  <c r="HI12" i="16"/>
  <c r="HG12" i="16"/>
  <c r="HF12" i="16"/>
  <c r="HE12" i="16"/>
  <c r="HD12" i="16"/>
  <c r="HC12" i="16"/>
  <c r="HA12" i="16"/>
  <c r="GZ12" i="16"/>
  <c r="GY12" i="16"/>
  <c r="GX12" i="16"/>
  <c r="GW12" i="16"/>
  <c r="GU12" i="16"/>
  <c r="GT12" i="16"/>
  <c r="GS12" i="16"/>
  <c r="GR12" i="16"/>
  <c r="GQ12" i="16"/>
  <c r="GO12" i="16"/>
  <c r="GN12" i="16"/>
  <c r="GM12" i="16"/>
  <c r="GL12" i="16"/>
  <c r="GK12" i="16"/>
  <c r="GI12" i="16"/>
  <c r="GH12" i="16"/>
  <c r="GG12" i="16"/>
  <c r="GF12" i="16"/>
  <c r="GE12" i="16"/>
  <c r="NG13" i="13" s="1"/>
  <c r="GA12" i="16"/>
  <c r="FZ12" i="16"/>
  <c r="FY12" i="16"/>
  <c r="FX12" i="16"/>
  <c r="FW12" i="16"/>
  <c r="FV12" i="16"/>
  <c r="FS12" i="16"/>
  <c r="FR12" i="16"/>
  <c r="FQ12" i="16"/>
  <c r="FP12" i="16"/>
  <c r="FO12" i="16"/>
  <c r="FN12" i="16"/>
  <c r="FK12" i="16"/>
  <c r="FJ12" i="16"/>
  <c r="FI12" i="16"/>
  <c r="FH12" i="16"/>
  <c r="FG12" i="16"/>
  <c r="FF12" i="16"/>
  <c r="FC12" i="16"/>
  <c r="FB12" i="16"/>
  <c r="FA12" i="16"/>
  <c r="EZ12" i="16"/>
  <c r="EY12" i="16"/>
  <c r="EX12" i="16"/>
  <c r="EU12" i="16"/>
  <c r="ET12" i="16"/>
  <c r="ES12" i="16"/>
  <c r="ER12" i="16"/>
  <c r="EQ12" i="16"/>
  <c r="EP12" i="16"/>
  <c r="EM12" i="16"/>
  <c r="EL12" i="16"/>
  <c r="EK12" i="16"/>
  <c r="EJ12" i="16"/>
  <c r="EI12" i="16"/>
  <c r="EH12" i="16"/>
  <c r="EE12" i="16"/>
  <c r="ED12" i="16"/>
  <c r="EC12" i="16"/>
  <c r="EB12" i="16"/>
  <c r="EA12" i="16"/>
  <c r="DZ12" i="16"/>
  <c r="DW12" i="16"/>
  <c r="DV12" i="16"/>
  <c r="DU12" i="16"/>
  <c r="DT12" i="16"/>
  <c r="DS12" i="16"/>
  <c r="DR12" i="16"/>
  <c r="DO12" i="16"/>
  <c r="DN12" i="16"/>
  <c r="DM12" i="16"/>
  <c r="DL12" i="16"/>
  <c r="DK12" i="16"/>
  <c r="DJ12" i="16"/>
  <c r="DG12" i="16"/>
  <c r="DF12" i="16"/>
  <c r="DE12" i="16"/>
  <c r="DD12" i="16"/>
  <c r="DC12" i="16"/>
  <c r="DB12" i="16"/>
  <c r="CY12" i="16"/>
  <c r="CX12" i="16"/>
  <c r="CW12" i="16"/>
  <c r="CV12" i="16"/>
  <c r="CU12" i="16"/>
  <c r="CT12" i="16"/>
  <c r="CQ12" i="16"/>
  <c r="CP12" i="16"/>
  <c r="CO12" i="16"/>
  <c r="CN12" i="16"/>
  <c r="CM12" i="16"/>
  <c r="CL12" i="16"/>
  <c r="CI12" i="16"/>
  <c r="CH12" i="16"/>
  <c r="CG12" i="16"/>
  <c r="CF12" i="16"/>
  <c r="CE12" i="16"/>
  <c r="CD12" i="16"/>
  <c r="CA12" i="16"/>
  <c r="BZ12" i="16"/>
  <c r="BY12" i="16"/>
  <c r="BX12" i="16"/>
  <c r="BW12" i="16"/>
  <c r="BV12" i="16"/>
  <c r="BS12" i="16"/>
  <c r="BR12" i="16"/>
  <c r="BQ12" i="16"/>
  <c r="BP12" i="16"/>
  <c r="BO12" i="16"/>
  <c r="BN12" i="16"/>
  <c r="BK12" i="16"/>
  <c r="BJ12" i="16"/>
  <c r="BJ13" i="13" s="1"/>
  <c r="BI12" i="16"/>
  <c r="BI13" i="13" s="1"/>
  <c r="BH12" i="16"/>
  <c r="BH13" i="13" s="1"/>
  <c r="BG12" i="16"/>
  <c r="BG13" i="13" s="1"/>
  <c r="BF12" i="16"/>
  <c r="BF13" i="13" s="1"/>
  <c r="BC12" i="16"/>
  <c r="BB12" i="16"/>
  <c r="BA12" i="16"/>
  <c r="AZ12" i="16"/>
  <c r="AY12" i="16"/>
  <c r="AX12" i="16"/>
  <c r="AU12" i="16"/>
  <c r="AT12" i="16"/>
  <c r="AS12" i="16"/>
  <c r="AR12" i="16"/>
  <c r="AQ12" i="16"/>
  <c r="AP12" i="16"/>
  <c r="AM12" i="16"/>
  <c r="AL12" i="16"/>
  <c r="AK12" i="16"/>
  <c r="AJ12" i="16"/>
  <c r="AI12" i="16"/>
  <c r="AH12" i="16"/>
  <c r="AE12" i="16"/>
  <c r="AD12" i="16"/>
  <c r="AC12" i="16"/>
  <c r="AB12" i="16"/>
  <c r="AA12" i="16"/>
  <c r="Z12" i="16"/>
  <c r="W12" i="16"/>
  <c r="V12" i="16"/>
  <c r="U12" i="16"/>
  <c r="T12" i="16"/>
  <c r="S12" i="16"/>
  <c r="R12" i="16"/>
  <c r="O12" i="16"/>
  <c r="O13" i="13" s="1"/>
  <c r="N12" i="16"/>
  <c r="N13" i="13" s="1"/>
  <c r="M12" i="16"/>
  <c r="M13" i="13" s="1"/>
  <c r="L12" i="16"/>
  <c r="L13" i="13" s="1"/>
  <c r="K12" i="16"/>
  <c r="K13" i="13" s="1"/>
  <c r="J12" i="16"/>
  <c r="J13" i="13" s="1"/>
  <c r="NC11" i="16"/>
  <c r="NB11" i="16"/>
  <c r="NA11" i="16"/>
  <c r="MZ11" i="16"/>
  <c r="NA12" i="13" s="1"/>
  <c r="MX11" i="16"/>
  <c r="MW11" i="16"/>
  <c r="MV11" i="16"/>
  <c r="MU11" i="16"/>
  <c r="MS11" i="16"/>
  <c r="MR11" i="16"/>
  <c r="MQ11" i="16"/>
  <c r="MP11" i="16"/>
  <c r="MN11" i="16"/>
  <c r="MO12" i="13" s="1"/>
  <c r="ML11" i="16"/>
  <c r="MK11" i="16"/>
  <c r="MJ11" i="16"/>
  <c r="MI11" i="16"/>
  <c r="MH11" i="16"/>
  <c r="MG11" i="16"/>
  <c r="MF11" i="16"/>
  <c r="MG12" i="13" s="1"/>
  <c r="MD11" i="16"/>
  <c r="MC11" i="16"/>
  <c r="MB11" i="16"/>
  <c r="MA11" i="16"/>
  <c r="LZ11" i="16"/>
  <c r="LY11" i="16"/>
  <c r="LW11" i="16"/>
  <c r="LV11" i="16"/>
  <c r="LU11" i="16"/>
  <c r="LT11" i="16"/>
  <c r="LS11" i="16"/>
  <c r="LR11" i="16"/>
  <c r="LP11" i="16"/>
  <c r="LO11" i="16"/>
  <c r="LN11" i="16"/>
  <c r="LM11" i="16"/>
  <c r="LL11" i="16"/>
  <c r="LK11" i="16"/>
  <c r="LI11" i="16"/>
  <c r="LH11" i="16"/>
  <c r="LG11" i="16"/>
  <c r="LF11" i="16"/>
  <c r="LE11" i="16"/>
  <c r="LD11" i="16"/>
  <c r="LB11" i="16"/>
  <c r="LA11" i="16"/>
  <c r="KY11" i="16"/>
  <c r="KX11" i="16"/>
  <c r="KW11" i="16"/>
  <c r="KV11" i="16"/>
  <c r="KU11" i="16"/>
  <c r="KT11" i="16"/>
  <c r="KS11" i="16"/>
  <c r="KQ11" i="16"/>
  <c r="KP11" i="16"/>
  <c r="KO11" i="16"/>
  <c r="KN11" i="16"/>
  <c r="KM11" i="16"/>
  <c r="KK11" i="16"/>
  <c r="KJ11" i="16"/>
  <c r="KI11" i="16"/>
  <c r="KH11" i="16"/>
  <c r="KG11" i="16"/>
  <c r="KH12" i="13" s="1"/>
  <c r="KE11" i="16"/>
  <c r="KD11" i="16"/>
  <c r="KC11" i="16"/>
  <c r="KB11" i="16"/>
  <c r="JZ11" i="16"/>
  <c r="JY11" i="16"/>
  <c r="JX11" i="16"/>
  <c r="JW11" i="16"/>
  <c r="JV11" i="16"/>
  <c r="JU11" i="16"/>
  <c r="JS11" i="16"/>
  <c r="JR11" i="16"/>
  <c r="JQ11" i="16"/>
  <c r="JP11" i="16"/>
  <c r="JO11" i="16"/>
  <c r="JN11" i="16"/>
  <c r="JL11" i="16"/>
  <c r="JK11" i="16"/>
  <c r="JJ11" i="16"/>
  <c r="JI11" i="16"/>
  <c r="JH11" i="16"/>
  <c r="JG11" i="16"/>
  <c r="JF11" i="16"/>
  <c r="JE11" i="16"/>
  <c r="JD11" i="16"/>
  <c r="JC11" i="16"/>
  <c r="JA11" i="16"/>
  <c r="IZ11" i="16"/>
  <c r="IY11" i="16"/>
  <c r="IW11" i="16"/>
  <c r="IV11" i="16"/>
  <c r="IU11" i="16"/>
  <c r="IT11" i="16"/>
  <c r="IS11" i="16"/>
  <c r="IQ11" i="16"/>
  <c r="IP11" i="16"/>
  <c r="IO11" i="16"/>
  <c r="IN11" i="16"/>
  <c r="IM11" i="16"/>
  <c r="IK11" i="16"/>
  <c r="IJ11" i="16"/>
  <c r="II11" i="16"/>
  <c r="IH11" i="16"/>
  <c r="IG11" i="16"/>
  <c r="IE11" i="16"/>
  <c r="ID11" i="16"/>
  <c r="IC11" i="16"/>
  <c r="IB11" i="16"/>
  <c r="IA11" i="16"/>
  <c r="HY11" i="16"/>
  <c r="HX11" i="16"/>
  <c r="HW11" i="16"/>
  <c r="HV11" i="16"/>
  <c r="HU11" i="16"/>
  <c r="HS11" i="16"/>
  <c r="HR11" i="16"/>
  <c r="HQ11" i="16"/>
  <c r="HP11" i="16"/>
  <c r="HO11" i="16"/>
  <c r="HM11" i="16"/>
  <c r="HL11" i="16"/>
  <c r="HK11" i="16"/>
  <c r="HJ11" i="16"/>
  <c r="HI11" i="16"/>
  <c r="HG11" i="16"/>
  <c r="HF11" i="16"/>
  <c r="HE11" i="16"/>
  <c r="HD11" i="16"/>
  <c r="HC11" i="16"/>
  <c r="HA11" i="16"/>
  <c r="GZ11" i="16"/>
  <c r="GY11" i="16"/>
  <c r="GX11" i="16"/>
  <c r="GW11" i="16"/>
  <c r="GU11" i="16"/>
  <c r="GT11" i="16"/>
  <c r="GS11" i="16"/>
  <c r="GR11" i="16"/>
  <c r="GQ11" i="16"/>
  <c r="GO11" i="16"/>
  <c r="GN11" i="16"/>
  <c r="GM11" i="16"/>
  <c r="GL11" i="16"/>
  <c r="GK11" i="16"/>
  <c r="GI11" i="16"/>
  <c r="GH11" i="16"/>
  <c r="GG11" i="16"/>
  <c r="GF11" i="16"/>
  <c r="GE11" i="16"/>
  <c r="NG12" i="13" s="1"/>
  <c r="GA11" i="16"/>
  <c r="FZ11" i="16"/>
  <c r="FY11" i="16"/>
  <c r="FX11" i="16"/>
  <c r="FW11" i="16"/>
  <c r="FV11" i="16"/>
  <c r="FS11" i="16"/>
  <c r="FR11" i="16"/>
  <c r="FQ11" i="16"/>
  <c r="FP11" i="16"/>
  <c r="FO11" i="16"/>
  <c r="FN11" i="16"/>
  <c r="FK11" i="16"/>
  <c r="FJ11" i="16"/>
  <c r="FI11" i="16"/>
  <c r="FH11" i="16"/>
  <c r="FG11" i="16"/>
  <c r="FF11" i="16"/>
  <c r="FC11" i="16"/>
  <c r="FB11" i="16"/>
  <c r="FA11" i="16"/>
  <c r="EZ11" i="16"/>
  <c r="EY11" i="16"/>
  <c r="EX11" i="16"/>
  <c r="EU11" i="16"/>
  <c r="ET11" i="16"/>
  <c r="ES11" i="16"/>
  <c r="ER11" i="16"/>
  <c r="EQ11" i="16"/>
  <c r="EP11" i="16"/>
  <c r="EM11" i="16"/>
  <c r="EL11" i="16"/>
  <c r="EK11" i="16"/>
  <c r="EJ11" i="16"/>
  <c r="EI11" i="16"/>
  <c r="EH11" i="16"/>
  <c r="EE11" i="16"/>
  <c r="ED11" i="16"/>
  <c r="EC11" i="16"/>
  <c r="EB11" i="16"/>
  <c r="EA11" i="16"/>
  <c r="DZ11" i="16"/>
  <c r="DW11" i="16"/>
  <c r="DV11" i="16"/>
  <c r="DU11" i="16"/>
  <c r="DT11" i="16"/>
  <c r="DS11" i="16"/>
  <c r="DR11" i="16"/>
  <c r="DO11" i="16"/>
  <c r="DN11" i="16"/>
  <c r="DM11" i="16"/>
  <c r="DL11" i="16"/>
  <c r="DK11" i="16"/>
  <c r="DJ11" i="16"/>
  <c r="DG11" i="16"/>
  <c r="DF11" i="16"/>
  <c r="DE11" i="16"/>
  <c r="DD11" i="16"/>
  <c r="DC11" i="16"/>
  <c r="DB11" i="16"/>
  <c r="CY11" i="16"/>
  <c r="CX11" i="16"/>
  <c r="CW11" i="16"/>
  <c r="CV11" i="16"/>
  <c r="CU11" i="16"/>
  <c r="CT11" i="16"/>
  <c r="CQ11" i="16"/>
  <c r="CP11" i="16"/>
  <c r="CO11" i="16"/>
  <c r="CN11" i="16"/>
  <c r="CM11" i="16"/>
  <c r="CL11" i="16"/>
  <c r="CI11" i="16"/>
  <c r="CH11" i="16"/>
  <c r="CG11" i="16"/>
  <c r="CF11" i="16"/>
  <c r="CE11" i="16"/>
  <c r="CD11" i="16"/>
  <c r="CA11" i="16"/>
  <c r="BZ11" i="16"/>
  <c r="BY11" i="16"/>
  <c r="BX11" i="16"/>
  <c r="BW11" i="16"/>
  <c r="BV11" i="16"/>
  <c r="BS11" i="16"/>
  <c r="BR11" i="16"/>
  <c r="BQ11" i="16"/>
  <c r="BP11" i="16"/>
  <c r="BO11" i="16"/>
  <c r="BN11" i="16"/>
  <c r="BK11" i="16"/>
  <c r="BK12" i="13" s="1"/>
  <c r="BJ11" i="16"/>
  <c r="BJ12" i="13" s="1"/>
  <c r="BI11" i="16"/>
  <c r="BI12" i="13" s="1"/>
  <c r="BH11" i="16"/>
  <c r="BH12" i="13" s="1"/>
  <c r="BG11" i="16"/>
  <c r="BG12" i="13" s="1"/>
  <c r="BF11" i="16"/>
  <c r="BF12" i="13" s="1"/>
  <c r="BC11" i="16"/>
  <c r="BB11" i="16"/>
  <c r="BA11" i="16"/>
  <c r="AZ11" i="16"/>
  <c r="AY11" i="16"/>
  <c r="AX11" i="16"/>
  <c r="AU11" i="16"/>
  <c r="AT11" i="16"/>
  <c r="AS11" i="16"/>
  <c r="AR11" i="16"/>
  <c r="AQ11" i="16"/>
  <c r="AP11" i="16"/>
  <c r="AM11" i="16"/>
  <c r="AL11" i="16"/>
  <c r="AK11" i="16"/>
  <c r="AJ11" i="16"/>
  <c r="AI11" i="16"/>
  <c r="AH11" i="16"/>
  <c r="AE11" i="16"/>
  <c r="AD11" i="16"/>
  <c r="AC11" i="16"/>
  <c r="AB11" i="16"/>
  <c r="AA11" i="16"/>
  <c r="Z11" i="16"/>
  <c r="W11" i="16"/>
  <c r="V11" i="16"/>
  <c r="U11" i="16"/>
  <c r="T11" i="16"/>
  <c r="S11" i="16"/>
  <c r="R11" i="16"/>
  <c r="O11" i="16"/>
  <c r="O12" i="13" s="1"/>
  <c r="N11" i="16"/>
  <c r="N12" i="13" s="1"/>
  <c r="M11" i="16"/>
  <c r="M12" i="13" s="1"/>
  <c r="L11" i="16"/>
  <c r="L12" i="13" s="1"/>
  <c r="K11" i="16"/>
  <c r="K12" i="13" s="1"/>
  <c r="J11" i="16"/>
  <c r="J12" i="13" s="1"/>
  <c r="NC10" i="16"/>
  <c r="NB10" i="16"/>
  <c r="NA10" i="16"/>
  <c r="MZ10" i="16"/>
  <c r="NA11" i="13" s="1"/>
  <c r="MX10" i="16"/>
  <c r="MW10" i="16"/>
  <c r="MV10" i="16"/>
  <c r="MU10" i="16"/>
  <c r="MS10" i="16"/>
  <c r="MR10" i="16"/>
  <c r="MQ10" i="16"/>
  <c r="MP10" i="16"/>
  <c r="MN10" i="16"/>
  <c r="MO11" i="13" s="1"/>
  <c r="ML10" i="16"/>
  <c r="MK10" i="16"/>
  <c r="MJ10" i="16"/>
  <c r="MI10" i="16"/>
  <c r="MH10" i="16"/>
  <c r="MG10" i="16"/>
  <c r="MF10" i="16"/>
  <c r="MG11" i="13" s="1"/>
  <c r="MD10" i="16"/>
  <c r="MC10" i="16"/>
  <c r="MB10" i="16"/>
  <c r="MA10" i="16"/>
  <c r="LZ10" i="16"/>
  <c r="LY10" i="16"/>
  <c r="LW10" i="16"/>
  <c r="LV10" i="16"/>
  <c r="LU10" i="16"/>
  <c r="LT10" i="16"/>
  <c r="LS10" i="16"/>
  <c r="LR10" i="16"/>
  <c r="LP10" i="16"/>
  <c r="LO10" i="16"/>
  <c r="LN10" i="16"/>
  <c r="LM10" i="16"/>
  <c r="LL10" i="16"/>
  <c r="LK10" i="16"/>
  <c r="LI10" i="16"/>
  <c r="LH10" i="16"/>
  <c r="LG10" i="16"/>
  <c r="LF10" i="16"/>
  <c r="LE10" i="16"/>
  <c r="LD10" i="16"/>
  <c r="LB10" i="16"/>
  <c r="LA10" i="16"/>
  <c r="KY10" i="16"/>
  <c r="KX10" i="16"/>
  <c r="KW10" i="16"/>
  <c r="KV10" i="16"/>
  <c r="KU10" i="16"/>
  <c r="KT10" i="16"/>
  <c r="KS10" i="16"/>
  <c r="KQ10" i="16"/>
  <c r="KP10" i="16"/>
  <c r="KO10" i="16"/>
  <c r="KN10" i="16"/>
  <c r="KM10" i="16"/>
  <c r="KK10" i="16"/>
  <c r="KJ10" i="16"/>
  <c r="KI10" i="16"/>
  <c r="KH10" i="16"/>
  <c r="KG10" i="16"/>
  <c r="KH11" i="13" s="1"/>
  <c r="KE10" i="16"/>
  <c r="KD10" i="16"/>
  <c r="KC10" i="16"/>
  <c r="KB10" i="16"/>
  <c r="JZ10" i="16"/>
  <c r="JY10" i="16"/>
  <c r="JX10" i="16"/>
  <c r="JW10" i="16"/>
  <c r="JV10" i="16"/>
  <c r="JU10" i="16"/>
  <c r="JS10" i="16"/>
  <c r="JR10" i="16"/>
  <c r="JQ10" i="16"/>
  <c r="JP10" i="16"/>
  <c r="JO10" i="16"/>
  <c r="JN10" i="16"/>
  <c r="JL10" i="16"/>
  <c r="JK10" i="16"/>
  <c r="JJ10" i="16"/>
  <c r="JI10" i="16"/>
  <c r="JH10" i="16"/>
  <c r="JG10" i="16"/>
  <c r="JF10" i="16"/>
  <c r="JE10" i="16"/>
  <c r="JD10" i="16"/>
  <c r="JC10" i="16"/>
  <c r="JA10" i="16"/>
  <c r="IZ10" i="16"/>
  <c r="IY10" i="16"/>
  <c r="IW10" i="16"/>
  <c r="IV10" i="16"/>
  <c r="IU10" i="16"/>
  <c r="IT10" i="16"/>
  <c r="IS10" i="16"/>
  <c r="IQ10" i="16"/>
  <c r="IP10" i="16"/>
  <c r="IO10" i="16"/>
  <c r="IN10" i="16"/>
  <c r="IM10" i="16"/>
  <c r="IK10" i="16"/>
  <c r="IJ10" i="16"/>
  <c r="II10" i="16"/>
  <c r="IH10" i="16"/>
  <c r="IG10" i="16"/>
  <c r="IE10" i="16"/>
  <c r="ID10" i="16"/>
  <c r="IC10" i="16"/>
  <c r="IB10" i="16"/>
  <c r="IA10" i="16"/>
  <c r="HY10" i="16"/>
  <c r="HX10" i="16"/>
  <c r="HW10" i="16"/>
  <c r="HV10" i="16"/>
  <c r="HU10" i="16"/>
  <c r="HS10" i="16"/>
  <c r="HR10" i="16"/>
  <c r="HQ10" i="16"/>
  <c r="HP10" i="16"/>
  <c r="HO10" i="16"/>
  <c r="HM10" i="16"/>
  <c r="HL10" i="16"/>
  <c r="HK10" i="16"/>
  <c r="HJ10" i="16"/>
  <c r="HI10" i="16"/>
  <c r="HG10" i="16"/>
  <c r="HF10" i="16"/>
  <c r="HE10" i="16"/>
  <c r="HD10" i="16"/>
  <c r="HC10" i="16"/>
  <c r="HA10" i="16"/>
  <c r="GZ10" i="16"/>
  <c r="GY10" i="16"/>
  <c r="GX10" i="16"/>
  <c r="GW10" i="16"/>
  <c r="GU10" i="16"/>
  <c r="GT10" i="16"/>
  <c r="GS10" i="16"/>
  <c r="GR10" i="16"/>
  <c r="GQ10" i="16"/>
  <c r="GO10" i="16"/>
  <c r="GN10" i="16"/>
  <c r="GM10" i="16"/>
  <c r="GL10" i="16"/>
  <c r="GK10" i="16"/>
  <c r="GI10" i="16"/>
  <c r="GH10" i="16"/>
  <c r="GG10" i="16"/>
  <c r="GF10" i="16"/>
  <c r="GE10" i="16"/>
  <c r="NG11" i="13" s="1"/>
  <c r="GA10" i="16"/>
  <c r="FZ10" i="16"/>
  <c r="FY10" i="16"/>
  <c r="FX10" i="16"/>
  <c r="FW10" i="16"/>
  <c r="FV10" i="16"/>
  <c r="FS10" i="16"/>
  <c r="FR10" i="16"/>
  <c r="FQ10" i="16"/>
  <c r="FP10" i="16"/>
  <c r="FO10" i="16"/>
  <c r="FN10" i="16"/>
  <c r="FK10" i="16"/>
  <c r="FJ10" i="16"/>
  <c r="FI10" i="16"/>
  <c r="FH10" i="16"/>
  <c r="FG10" i="16"/>
  <c r="FF10" i="16"/>
  <c r="FC10" i="16"/>
  <c r="FB10" i="16"/>
  <c r="FA10" i="16"/>
  <c r="EZ10" i="16"/>
  <c r="EY10" i="16"/>
  <c r="EX10" i="16"/>
  <c r="EU10" i="16"/>
  <c r="ET10" i="16"/>
  <c r="ES10" i="16"/>
  <c r="ER10" i="16"/>
  <c r="EQ10" i="16"/>
  <c r="EP10" i="16"/>
  <c r="EM10" i="16"/>
  <c r="EL10" i="16"/>
  <c r="EK10" i="16"/>
  <c r="EJ10" i="16"/>
  <c r="EI10" i="16"/>
  <c r="EH10" i="16"/>
  <c r="EE10" i="16"/>
  <c r="ED10" i="16"/>
  <c r="EC10" i="16"/>
  <c r="EB10" i="16"/>
  <c r="EA10" i="16"/>
  <c r="DZ10" i="16"/>
  <c r="DW10" i="16"/>
  <c r="DV10" i="16"/>
  <c r="DU10" i="16"/>
  <c r="DT10" i="16"/>
  <c r="DS10" i="16"/>
  <c r="DR10" i="16"/>
  <c r="DO10" i="16"/>
  <c r="DN10" i="16"/>
  <c r="DM10" i="16"/>
  <c r="DL10" i="16"/>
  <c r="DK10" i="16"/>
  <c r="DJ10" i="16"/>
  <c r="DG10" i="16"/>
  <c r="DF10" i="16"/>
  <c r="DE10" i="16"/>
  <c r="DD10" i="16"/>
  <c r="DC10" i="16"/>
  <c r="DB10" i="16"/>
  <c r="CY10" i="16"/>
  <c r="CX10" i="16"/>
  <c r="CW10" i="16"/>
  <c r="CV10" i="16"/>
  <c r="CU10" i="16"/>
  <c r="CT10" i="16"/>
  <c r="CQ10" i="16"/>
  <c r="CP10" i="16"/>
  <c r="CO10" i="16"/>
  <c r="CN10" i="16"/>
  <c r="CM10" i="16"/>
  <c r="CL10" i="16"/>
  <c r="CI10" i="16"/>
  <c r="CH10" i="16"/>
  <c r="CG10" i="16"/>
  <c r="CF10" i="16"/>
  <c r="CE10" i="16"/>
  <c r="CD10" i="16"/>
  <c r="CA10" i="16"/>
  <c r="BZ10" i="16"/>
  <c r="BY10" i="16"/>
  <c r="BX10" i="16"/>
  <c r="BW10" i="16"/>
  <c r="BV10" i="16"/>
  <c r="BS10" i="16"/>
  <c r="BR10" i="16"/>
  <c r="BQ10" i="16"/>
  <c r="BP10" i="16"/>
  <c r="BO10" i="16"/>
  <c r="BN10" i="16"/>
  <c r="BK10" i="16"/>
  <c r="BK11" i="13" s="1"/>
  <c r="BJ10" i="16"/>
  <c r="BJ11" i="13" s="1"/>
  <c r="BI10" i="16"/>
  <c r="BI11" i="13" s="1"/>
  <c r="BH10" i="16"/>
  <c r="BH11" i="13" s="1"/>
  <c r="BG10" i="16"/>
  <c r="BG11" i="13" s="1"/>
  <c r="BF10" i="16"/>
  <c r="BF11" i="13" s="1"/>
  <c r="BC10" i="16"/>
  <c r="BB10" i="16"/>
  <c r="BA10" i="16"/>
  <c r="AZ10" i="16"/>
  <c r="AY10" i="16"/>
  <c r="AX10" i="16"/>
  <c r="AU10" i="16"/>
  <c r="AT10" i="16"/>
  <c r="AS10" i="16"/>
  <c r="AR10" i="16"/>
  <c r="AQ10" i="16"/>
  <c r="AP10" i="16"/>
  <c r="AM10" i="16"/>
  <c r="AL10" i="16"/>
  <c r="AK10" i="16"/>
  <c r="AJ10" i="16"/>
  <c r="AI10" i="16"/>
  <c r="AH10" i="16"/>
  <c r="AE10" i="16"/>
  <c r="AD10" i="16"/>
  <c r="AC10" i="16"/>
  <c r="AB10" i="16"/>
  <c r="AA10" i="16"/>
  <c r="Z10" i="16"/>
  <c r="W10" i="16"/>
  <c r="V10" i="16"/>
  <c r="U10" i="16"/>
  <c r="T10" i="16"/>
  <c r="S10" i="16"/>
  <c r="R10" i="16"/>
  <c r="O10" i="16"/>
  <c r="N10" i="16"/>
  <c r="N11" i="13" s="1"/>
  <c r="M10" i="16"/>
  <c r="M11" i="13" s="1"/>
  <c r="L10" i="16"/>
  <c r="L11" i="13" s="1"/>
  <c r="K10" i="16"/>
  <c r="K11" i="13" s="1"/>
  <c r="J10" i="16"/>
  <c r="J11" i="13" s="1"/>
  <c r="NC9" i="16"/>
  <c r="NB9" i="16"/>
  <c r="NA9" i="16"/>
  <c r="MZ9" i="16"/>
  <c r="NA10" i="13" s="1"/>
  <c r="MX9" i="16"/>
  <c r="MW9" i="16"/>
  <c r="MV9" i="16"/>
  <c r="MU9" i="16"/>
  <c r="MS9" i="16"/>
  <c r="MR9" i="16"/>
  <c r="MQ9" i="16"/>
  <c r="MP9" i="16"/>
  <c r="MN9" i="16"/>
  <c r="MO10" i="13" s="1"/>
  <c r="ML9" i="16"/>
  <c r="MK9" i="16"/>
  <c r="MJ9" i="16"/>
  <c r="MI9" i="16"/>
  <c r="MH9" i="16"/>
  <c r="MG9" i="16"/>
  <c r="MF9" i="16"/>
  <c r="MG10" i="13" s="1"/>
  <c r="MD9" i="16"/>
  <c r="MC9" i="16"/>
  <c r="MB9" i="16"/>
  <c r="MA9" i="16"/>
  <c r="LZ9" i="16"/>
  <c r="LY9" i="16"/>
  <c r="LW9" i="16"/>
  <c r="LV9" i="16"/>
  <c r="LU9" i="16"/>
  <c r="LT9" i="16"/>
  <c r="LS9" i="16"/>
  <c r="LR9" i="16"/>
  <c r="LP9" i="16"/>
  <c r="LO9" i="16"/>
  <c r="LN9" i="16"/>
  <c r="LM9" i="16"/>
  <c r="LL9" i="16"/>
  <c r="LK9" i="16"/>
  <c r="LI9" i="16"/>
  <c r="LH9" i="16"/>
  <c r="LG9" i="16"/>
  <c r="LF9" i="16"/>
  <c r="LE9" i="16"/>
  <c r="LD9" i="16"/>
  <c r="LB9" i="16"/>
  <c r="LA9" i="16"/>
  <c r="KY9" i="16"/>
  <c r="KX9" i="16"/>
  <c r="KW9" i="16"/>
  <c r="KV9" i="16"/>
  <c r="KU9" i="16"/>
  <c r="KT9" i="16"/>
  <c r="KS9" i="16"/>
  <c r="KQ9" i="16"/>
  <c r="KP9" i="16"/>
  <c r="KO9" i="16"/>
  <c r="KN9" i="16"/>
  <c r="KM9" i="16"/>
  <c r="KK9" i="16"/>
  <c r="KJ9" i="16"/>
  <c r="KI9" i="16"/>
  <c r="KH9" i="16"/>
  <c r="KG9" i="16"/>
  <c r="KH10" i="13" s="1"/>
  <c r="KE9" i="16"/>
  <c r="KD9" i="16"/>
  <c r="KC9" i="16"/>
  <c r="KB9" i="16"/>
  <c r="JZ9" i="16"/>
  <c r="JY9" i="16"/>
  <c r="JX9" i="16"/>
  <c r="JW9" i="16"/>
  <c r="JV9" i="16"/>
  <c r="JU9" i="16"/>
  <c r="JS9" i="16"/>
  <c r="JR9" i="16"/>
  <c r="JQ9" i="16"/>
  <c r="JP9" i="16"/>
  <c r="JO9" i="16"/>
  <c r="JN9" i="16"/>
  <c r="JL9" i="16"/>
  <c r="JK9" i="16"/>
  <c r="JJ9" i="16"/>
  <c r="JI9" i="16"/>
  <c r="JH9" i="16"/>
  <c r="JG9" i="16"/>
  <c r="JF9" i="16"/>
  <c r="JE9" i="16"/>
  <c r="JD9" i="16"/>
  <c r="JC9" i="16"/>
  <c r="JA9" i="16"/>
  <c r="IZ9" i="16"/>
  <c r="IY9" i="16"/>
  <c r="IW9" i="16"/>
  <c r="IV9" i="16"/>
  <c r="IU9" i="16"/>
  <c r="IT9" i="16"/>
  <c r="IS9" i="16"/>
  <c r="IQ9" i="16"/>
  <c r="IP9" i="16"/>
  <c r="IO9" i="16"/>
  <c r="IN9" i="16"/>
  <c r="IM9" i="16"/>
  <c r="IK9" i="16"/>
  <c r="IJ9" i="16"/>
  <c r="II9" i="16"/>
  <c r="IH9" i="16"/>
  <c r="IG9" i="16"/>
  <c r="IE9" i="16"/>
  <c r="ID9" i="16"/>
  <c r="IC9" i="16"/>
  <c r="IB9" i="16"/>
  <c r="IA9" i="16"/>
  <c r="HY9" i="16"/>
  <c r="HX9" i="16"/>
  <c r="HW9" i="16"/>
  <c r="HV9" i="16"/>
  <c r="HU9" i="16"/>
  <c r="HS9" i="16"/>
  <c r="HR9" i="16"/>
  <c r="HQ9" i="16"/>
  <c r="HP9" i="16"/>
  <c r="HO9" i="16"/>
  <c r="HM9" i="16"/>
  <c r="HL9" i="16"/>
  <c r="HK9" i="16"/>
  <c r="HJ9" i="16"/>
  <c r="HI9" i="16"/>
  <c r="HG9" i="16"/>
  <c r="HF9" i="16"/>
  <c r="HE9" i="16"/>
  <c r="HD9" i="16"/>
  <c r="HC9" i="16"/>
  <c r="HA9" i="16"/>
  <c r="GZ9" i="16"/>
  <c r="GY9" i="16"/>
  <c r="GX9" i="16"/>
  <c r="GW9" i="16"/>
  <c r="GU9" i="16"/>
  <c r="GT9" i="16"/>
  <c r="GS9" i="16"/>
  <c r="GR9" i="16"/>
  <c r="GQ9" i="16"/>
  <c r="GO9" i="16"/>
  <c r="GN9" i="16"/>
  <c r="GM9" i="16"/>
  <c r="GL9" i="16"/>
  <c r="GK9" i="16"/>
  <c r="GI9" i="16"/>
  <c r="GH9" i="16"/>
  <c r="GG9" i="16"/>
  <c r="GF9" i="16"/>
  <c r="GE9" i="16"/>
  <c r="NG10" i="13" s="1"/>
  <c r="GA9" i="16"/>
  <c r="FZ9" i="16"/>
  <c r="FY9" i="16"/>
  <c r="FX9" i="16"/>
  <c r="FW9" i="16"/>
  <c r="FV9" i="16"/>
  <c r="FS9" i="16"/>
  <c r="FR9" i="16"/>
  <c r="FQ9" i="16"/>
  <c r="FP9" i="16"/>
  <c r="FO9" i="16"/>
  <c r="FN9" i="16"/>
  <c r="FK9" i="16"/>
  <c r="FJ9" i="16"/>
  <c r="FI9" i="16"/>
  <c r="FH9" i="16"/>
  <c r="FG9" i="16"/>
  <c r="FF9" i="16"/>
  <c r="FC9" i="16"/>
  <c r="FB9" i="16"/>
  <c r="FA9" i="16"/>
  <c r="EZ9" i="16"/>
  <c r="EY9" i="16"/>
  <c r="EX9" i="16"/>
  <c r="EU9" i="16"/>
  <c r="ET9" i="16"/>
  <c r="ES9" i="16"/>
  <c r="ER9" i="16"/>
  <c r="EQ9" i="16"/>
  <c r="EP9" i="16"/>
  <c r="EM9" i="16"/>
  <c r="EL9" i="16"/>
  <c r="EK9" i="16"/>
  <c r="EJ9" i="16"/>
  <c r="EI9" i="16"/>
  <c r="EH9" i="16"/>
  <c r="EE9" i="16"/>
  <c r="ED9" i="16"/>
  <c r="EC9" i="16"/>
  <c r="EB9" i="16"/>
  <c r="EA9" i="16"/>
  <c r="DZ9" i="16"/>
  <c r="DW9" i="16"/>
  <c r="DV9" i="16"/>
  <c r="DU9" i="16"/>
  <c r="DT9" i="16"/>
  <c r="DS9" i="16"/>
  <c r="DR9" i="16"/>
  <c r="DO9" i="16"/>
  <c r="DN9" i="16"/>
  <c r="DM9" i="16"/>
  <c r="DL9" i="16"/>
  <c r="DK9" i="16"/>
  <c r="DJ9" i="16"/>
  <c r="DG9" i="16"/>
  <c r="DF9" i="16"/>
  <c r="DE9" i="16"/>
  <c r="DD9" i="16"/>
  <c r="DC9" i="16"/>
  <c r="DB9" i="16"/>
  <c r="CY9" i="16"/>
  <c r="CX9" i="16"/>
  <c r="CW9" i="16"/>
  <c r="CV9" i="16"/>
  <c r="CU9" i="16"/>
  <c r="CT9" i="16"/>
  <c r="CQ9" i="16"/>
  <c r="CP9" i="16"/>
  <c r="CO9" i="16"/>
  <c r="CN9" i="16"/>
  <c r="CM9" i="16"/>
  <c r="CL9" i="16"/>
  <c r="CI9" i="16"/>
  <c r="CH9" i="16"/>
  <c r="CG9" i="16"/>
  <c r="CF9" i="16"/>
  <c r="CE9" i="16"/>
  <c r="CD9" i="16"/>
  <c r="CA9" i="16"/>
  <c r="BZ9" i="16"/>
  <c r="BY9" i="16"/>
  <c r="BX9" i="16"/>
  <c r="BW9" i="16"/>
  <c r="BV9" i="16"/>
  <c r="BS9" i="16"/>
  <c r="BR9" i="16"/>
  <c r="BQ9" i="16"/>
  <c r="BP9" i="16"/>
  <c r="BO9" i="16"/>
  <c r="BN9" i="16"/>
  <c r="BK9" i="16"/>
  <c r="BJ9" i="16"/>
  <c r="BJ10" i="13" s="1"/>
  <c r="BI9" i="16"/>
  <c r="BI10" i="13" s="1"/>
  <c r="BH9" i="16"/>
  <c r="BH10" i="13" s="1"/>
  <c r="BG9" i="16"/>
  <c r="BG10" i="13" s="1"/>
  <c r="BF9" i="16"/>
  <c r="BF10" i="13" s="1"/>
  <c r="BC9" i="16"/>
  <c r="BB9" i="16"/>
  <c r="BA9" i="16"/>
  <c r="AZ9" i="16"/>
  <c r="AY9" i="16"/>
  <c r="AX9" i="16"/>
  <c r="AU9" i="16"/>
  <c r="AT9" i="16"/>
  <c r="AS9" i="16"/>
  <c r="AR9" i="16"/>
  <c r="AQ9" i="16"/>
  <c r="AP9" i="16"/>
  <c r="AM9" i="16"/>
  <c r="AL9" i="16"/>
  <c r="AK9" i="16"/>
  <c r="AJ9" i="16"/>
  <c r="AI9" i="16"/>
  <c r="AH9" i="16"/>
  <c r="AE9" i="16"/>
  <c r="AD9" i="16"/>
  <c r="AC9" i="16"/>
  <c r="AB9" i="16"/>
  <c r="AA9" i="16"/>
  <c r="Z9" i="16"/>
  <c r="W9" i="16"/>
  <c r="V9" i="16"/>
  <c r="U9" i="16"/>
  <c r="T9" i="16"/>
  <c r="S9" i="16"/>
  <c r="R9" i="16"/>
  <c r="O9" i="16"/>
  <c r="O10" i="13" s="1"/>
  <c r="N9" i="16"/>
  <c r="N10" i="13" s="1"/>
  <c r="M9" i="16"/>
  <c r="M10" i="13" s="1"/>
  <c r="L9" i="16"/>
  <c r="L10" i="13" s="1"/>
  <c r="K9" i="16"/>
  <c r="K10" i="13" s="1"/>
  <c r="J9" i="16"/>
  <c r="J10" i="13" s="1"/>
  <c r="NC8" i="16"/>
  <c r="NB8" i="16"/>
  <c r="NA8" i="16"/>
  <c r="MZ8" i="16"/>
  <c r="NA9" i="13" s="1"/>
  <c r="MX8" i="16"/>
  <c r="MW8" i="16"/>
  <c r="MV8" i="16"/>
  <c r="MU8" i="16"/>
  <c r="MS8" i="16"/>
  <c r="MR8" i="16"/>
  <c r="MQ8" i="16"/>
  <c r="MP8" i="16"/>
  <c r="MN8" i="16"/>
  <c r="MO9" i="13" s="1"/>
  <c r="ML8" i="16"/>
  <c r="MK8" i="16"/>
  <c r="MJ8" i="16"/>
  <c r="MI8" i="16"/>
  <c r="MH8" i="16"/>
  <c r="MG8" i="16"/>
  <c r="MF8" i="16"/>
  <c r="MG9" i="13" s="1"/>
  <c r="MD8" i="16"/>
  <c r="MC8" i="16"/>
  <c r="MB8" i="16"/>
  <c r="MA8" i="16"/>
  <c r="LZ8" i="16"/>
  <c r="LY8" i="16"/>
  <c r="LW8" i="16"/>
  <c r="LV8" i="16"/>
  <c r="LU8" i="16"/>
  <c r="LT8" i="16"/>
  <c r="LS8" i="16"/>
  <c r="LR8" i="16"/>
  <c r="LP8" i="16"/>
  <c r="LO8" i="16"/>
  <c r="LN8" i="16"/>
  <c r="LM8" i="16"/>
  <c r="LL8" i="16"/>
  <c r="LK8" i="16"/>
  <c r="LI8" i="16"/>
  <c r="LH8" i="16"/>
  <c r="LG8" i="16"/>
  <c r="LF8" i="16"/>
  <c r="LE8" i="16"/>
  <c r="LD8" i="16"/>
  <c r="LB8" i="16"/>
  <c r="LA8" i="16"/>
  <c r="KY8" i="16"/>
  <c r="KX8" i="16"/>
  <c r="KW8" i="16"/>
  <c r="KV8" i="16"/>
  <c r="KU8" i="16"/>
  <c r="KT8" i="16"/>
  <c r="KS8" i="16"/>
  <c r="KQ8" i="16"/>
  <c r="KP8" i="16"/>
  <c r="KO8" i="16"/>
  <c r="KN8" i="16"/>
  <c r="KM8" i="16"/>
  <c r="KK8" i="16"/>
  <c r="KJ8" i="16"/>
  <c r="KI8" i="16"/>
  <c r="KH8" i="16"/>
  <c r="KG8" i="16"/>
  <c r="KH9" i="13" s="1"/>
  <c r="KE8" i="16"/>
  <c r="KD8" i="16"/>
  <c r="KC8" i="16"/>
  <c r="KB8" i="16"/>
  <c r="JZ8" i="16"/>
  <c r="JY8" i="16"/>
  <c r="JX8" i="16"/>
  <c r="JW8" i="16"/>
  <c r="JV8" i="16"/>
  <c r="JU8" i="16"/>
  <c r="JS8" i="16"/>
  <c r="JR8" i="16"/>
  <c r="JQ8" i="16"/>
  <c r="JP8" i="16"/>
  <c r="JO8" i="16"/>
  <c r="JN8" i="16"/>
  <c r="JL8" i="16"/>
  <c r="JK8" i="16"/>
  <c r="JJ8" i="16"/>
  <c r="JI8" i="16"/>
  <c r="JH8" i="16"/>
  <c r="JG8" i="16"/>
  <c r="JF8" i="16"/>
  <c r="JE8" i="16"/>
  <c r="JD8" i="16"/>
  <c r="JC8" i="16"/>
  <c r="JA8" i="16"/>
  <c r="IZ8" i="16"/>
  <c r="IY8" i="16"/>
  <c r="IW8" i="16"/>
  <c r="IV8" i="16"/>
  <c r="IU8" i="16"/>
  <c r="IT8" i="16"/>
  <c r="IS8" i="16"/>
  <c r="IQ8" i="16"/>
  <c r="IP8" i="16"/>
  <c r="IO8" i="16"/>
  <c r="IN8" i="16"/>
  <c r="IM8" i="16"/>
  <c r="IK8" i="16"/>
  <c r="IJ8" i="16"/>
  <c r="II8" i="16"/>
  <c r="IH8" i="16"/>
  <c r="IG8" i="16"/>
  <c r="IE8" i="16"/>
  <c r="ID8" i="16"/>
  <c r="IC8" i="16"/>
  <c r="IB8" i="16"/>
  <c r="IA8" i="16"/>
  <c r="HY8" i="16"/>
  <c r="HX8" i="16"/>
  <c r="HW8" i="16"/>
  <c r="HV8" i="16"/>
  <c r="HU8" i="16"/>
  <c r="HS8" i="16"/>
  <c r="HR8" i="16"/>
  <c r="HQ8" i="16"/>
  <c r="HP8" i="16"/>
  <c r="HO8" i="16"/>
  <c r="HM8" i="16"/>
  <c r="HL8" i="16"/>
  <c r="HK8" i="16"/>
  <c r="HJ8" i="16"/>
  <c r="HI8" i="16"/>
  <c r="HG8" i="16"/>
  <c r="HF8" i="16"/>
  <c r="HE8" i="16"/>
  <c r="HD8" i="16"/>
  <c r="HC8" i="16"/>
  <c r="HA8" i="16"/>
  <c r="GZ8" i="16"/>
  <c r="GY8" i="16"/>
  <c r="GX8" i="16"/>
  <c r="GW8" i="16"/>
  <c r="GU8" i="16"/>
  <c r="GT8" i="16"/>
  <c r="GS8" i="16"/>
  <c r="GR8" i="16"/>
  <c r="GQ8" i="16"/>
  <c r="GO8" i="16"/>
  <c r="GN8" i="16"/>
  <c r="GM8" i="16"/>
  <c r="GL8" i="16"/>
  <c r="GK8" i="16"/>
  <c r="GI8" i="16"/>
  <c r="GH8" i="16"/>
  <c r="GG8" i="16"/>
  <c r="GF8" i="16"/>
  <c r="GE8" i="16"/>
  <c r="NG9" i="13" s="1"/>
  <c r="GA8" i="16"/>
  <c r="FZ8" i="16"/>
  <c r="FY8" i="16"/>
  <c r="FX8" i="16"/>
  <c r="FW8" i="16"/>
  <c r="FV8" i="16"/>
  <c r="FS8" i="16"/>
  <c r="FR8" i="16"/>
  <c r="FQ8" i="16"/>
  <c r="FP8" i="16"/>
  <c r="FO8" i="16"/>
  <c r="FN8" i="16"/>
  <c r="FK8" i="16"/>
  <c r="FJ8" i="16"/>
  <c r="FI8" i="16"/>
  <c r="FH8" i="16"/>
  <c r="FG8" i="16"/>
  <c r="FF8" i="16"/>
  <c r="FC8" i="16"/>
  <c r="FB8" i="16"/>
  <c r="FA8" i="16"/>
  <c r="EZ8" i="16"/>
  <c r="EY8" i="16"/>
  <c r="EX8" i="16"/>
  <c r="EU8" i="16"/>
  <c r="ET8" i="16"/>
  <c r="ES8" i="16"/>
  <c r="ER8" i="16"/>
  <c r="EQ8" i="16"/>
  <c r="EP8" i="16"/>
  <c r="EM8" i="16"/>
  <c r="EL8" i="16"/>
  <c r="EK8" i="16"/>
  <c r="EJ8" i="16"/>
  <c r="EI8" i="16"/>
  <c r="EH8" i="16"/>
  <c r="EE8" i="16"/>
  <c r="ED8" i="16"/>
  <c r="EC8" i="16"/>
  <c r="EB8" i="16"/>
  <c r="EA8" i="16"/>
  <c r="DZ8" i="16"/>
  <c r="DW8" i="16"/>
  <c r="DV8" i="16"/>
  <c r="DU8" i="16"/>
  <c r="DT8" i="16"/>
  <c r="DS8" i="16"/>
  <c r="DR8" i="16"/>
  <c r="DO8" i="16"/>
  <c r="DN8" i="16"/>
  <c r="DM8" i="16"/>
  <c r="DL8" i="16"/>
  <c r="DK8" i="16"/>
  <c r="DJ8" i="16"/>
  <c r="DG8" i="16"/>
  <c r="DF8" i="16"/>
  <c r="DE8" i="16"/>
  <c r="DD8" i="16"/>
  <c r="DC8" i="16"/>
  <c r="DB8" i="16"/>
  <c r="CY8" i="16"/>
  <c r="CX8" i="16"/>
  <c r="CW8" i="16"/>
  <c r="CV8" i="16"/>
  <c r="CU8" i="16"/>
  <c r="CT8" i="16"/>
  <c r="CQ8" i="16"/>
  <c r="CP8" i="16"/>
  <c r="CO8" i="16"/>
  <c r="CN8" i="16"/>
  <c r="CM8" i="16"/>
  <c r="CL8" i="16"/>
  <c r="CI8" i="16"/>
  <c r="CH8" i="16"/>
  <c r="CG8" i="16"/>
  <c r="CF8" i="16"/>
  <c r="CE8" i="16"/>
  <c r="CD8" i="16"/>
  <c r="CA8" i="16"/>
  <c r="BZ8" i="16"/>
  <c r="BY8" i="16"/>
  <c r="BX8" i="16"/>
  <c r="BW8" i="16"/>
  <c r="BV8" i="16"/>
  <c r="BS8" i="16"/>
  <c r="BR8" i="16"/>
  <c r="BQ8" i="16"/>
  <c r="BP8" i="16"/>
  <c r="BO8" i="16"/>
  <c r="BN8" i="16"/>
  <c r="BK8" i="16"/>
  <c r="BK9" i="13" s="1"/>
  <c r="BJ8" i="16"/>
  <c r="BJ9" i="13" s="1"/>
  <c r="BI8" i="16"/>
  <c r="BI9" i="13" s="1"/>
  <c r="BH8" i="16"/>
  <c r="BH9" i="13" s="1"/>
  <c r="BG8" i="16"/>
  <c r="BG9" i="13" s="1"/>
  <c r="BF8" i="16"/>
  <c r="BF9" i="13" s="1"/>
  <c r="BC8" i="16"/>
  <c r="BB8" i="16"/>
  <c r="BA8" i="16"/>
  <c r="AZ8" i="16"/>
  <c r="AY8" i="16"/>
  <c r="AX8" i="16"/>
  <c r="AU8" i="16"/>
  <c r="AT8" i="16"/>
  <c r="AS8" i="16"/>
  <c r="AR8" i="16"/>
  <c r="AQ8" i="16"/>
  <c r="AP8" i="16"/>
  <c r="AM8" i="16"/>
  <c r="AL8" i="16"/>
  <c r="AK8" i="16"/>
  <c r="AJ8" i="16"/>
  <c r="AI8" i="16"/>
  <c r="AH8" i="16"/>
  <c r="AE8" i="16"/>
  <c r="AD8" i="16"/>
  <c r="AC8" i="16"/>
  <c r="AB8" i="16"/>
  <c r="AA8" i="16"/>
  <c r="Z8" i="16"/>
  <c r="W8" i="16"/>
  <c r="V8" i="16"/>
  <c r="U8" i="16"/>
  <c r="T8" i="16"/>
  <c r="S8" i="16"/>
  <c r="R8" i="16"/>
  <c r="O8" i="16"/>
  <c r="O9" i="13" s="1"/>
  <c r="N8" i="16"/>
  <c r="N9" i="13" s="1"/>
  <c r="M8" i="16"/>
  <c r="M9" i="13" s="1"/>
  <c r="L8" i="16"/>
  <c r="L9" i="13" s="1"/>
  <c r="K8" i="16"/>
  <c r="K9" i="13" s="1"/>
  <c r="J8" i="16"/>
  <c r="J9" i="13" s="1"/>
  <c r="NC7" i="16"/>
  <c r="NB7" i="16"/>
  <c r="NA7" i="16"/>
  <c r="MZ7" i="16"/>
  <c r="NA8" i="13" s="1"/>
  <c r="MX7" i="16"/>
  <c r="MW7" i="16"/>
  <c r="MV7" i="16"/>
  <c r="MU7" i="16"/>
  <c r="MS7" i="16"/>
  <c r="MR7" i="16"/>
  <c r="MQ7" i="16"/>
  <c r="MP7" i="16"/>
  <c r="MN7" i="16"/>
  <c r="MO8" i="13" s="1"/>
  <c r="ML7" i="16"/>
  <c r="MK7" i="16"/>
  <c r="MJ7" i="16"/>
  <c r="MI7" i="16"/>
  <c r="MH7" i="16"/>
  <c r="MG7" i="16"/>
  <c r="MF7" i="16"/>
  <c r="MG8" i="13" s="1"/>
  <c r="MD7" i="16"/>
  <c r="MC7" i="16"/>
  <c r="MB7" i="16"/>
  <c r="MA7" i="16"/>
  <c r="LZ7" i="16"/>
  <c r="LY7" i="16"/>
  <c r="LW7" i="16"/>
  <c r="LV7" i="16"/>
  <c r="LU7" i="16"/>
  <c r="LT7" i="16"/>
  <c r="LS7" i="16"/>
  <c r="LR7" i="16"/>
  <c r="LP7" i="16"/>
  <c r="LO7" i="16"/>
  <c r="LN7" i="16"/>
  <c r="LM7" i="16"/>
  <c r="LL7" i="16"/>
  <c r="LK7" i="16"/>
  <c r="LI7" i="16"/>
  <c r="LH7" i="16"/>
  <c r="LG7" i="16"/>
  <c r="LF7" i="16"/>
  <c r="LE7" i="16"/>
  <c r="LD7" i="16"/>
  <c r="LB7" i="16"/>
  <c r="LA7" i="16"/>
  <c r="KY7" i="16"/>
  <c r="KX7" i="16"/>
  <c r="KW7" i="16"/>
  <c r="KV7" i="16"/>
  <c r="KU7" i="16"/>
  <c r="KT7" i="16"/>
  <c r="KS7" i="16"/>
  <c r="KQ7" i="16"/>
  <c r="KP7" i="16"/>
  <c r="KO7" i="16"/>
  <c r="KN7" i="16"/>
  <c r="KM7" i="16"/>
  <c r="KK7" i="16"/>
  <c r="KJ7" i="16"/>
  <c r="KI7" i="16"/>
  <c r="KH7" i="16"/>
  <c r="KG7" i="16"/>
  <c r="KH8" i="13" s="1"/>
  <c r="KE7" i="16"/>
  <c r="KD7" i="16"/>
  <c r="KC7" i="16"/>
  <c r="KB7" i="16"/>
  <c r="JZ7" i="16"/>
  <c r="JY7" i="16"/>
  <c r="JX7" i="16"/>
  <c r="JW7" i="16"/>
  <c r="JV7" i="16"/>
  <c r="JU7" i="16"/>
  <c r="JS7" i="16"/>
  <c r="JR7" i="16"/>
  <c r="JQ7" i="16"/>
  <c r="JP7" i="16"/>
  <c r="JO7" i="16"/>
  <c r="JN7" i="16"/>
  <c r="JL7" i="16"/>
  <c r="JK7" i="16"/>
  <c r="JJ7" i="16"/>
  <c r="JI7" i="16"/>
  <c r="JH7" i="16"/>
  <c r="JG7" i="16"/>
  <c r="JF7" i="16"/>
  <c r="JE7" i="16"/>
  <c r="JD7" i="16"/>
  <c r="JC7" i="16"/>
  <c r="JA7" i="16"/>
  <c r="IZ7" i="16"/>
  <c r="IY7" i="16"/>
  <c r="IW7" i="16"/>
  <c r="IV7" i="16"/>
  <c r="IU7" i="16"/>
  <c r="IT7" i="16"/>
  <c r="IS7" i="16"/>
  <c r="IQ7" i="16"/>
  <c r="IP7" i="16"/>
  <c r="IO7" i="16"/>
  <c r="IN7" i="16"/>
  <c r="IM7" i="16"/>
  <c r="IK7" i="16"/>
  <c r="IJ7" i="16"/>
  <c r="II7" i="16"/>
  <c r="IH7" i="16"/>
  <c r="IG7" i="16"/>
  <c r="IE7" i="16"/>
  <c r="ID7" i="16"/>
  <c r="IC7" i="16"/>
  <c r="IB7" i="16"/>
  <c r="IA7" i="16"/>
  <c r="HY7" i="16"/>
  <c r="HX7" i="16"/>
  <c r="HW7" i="16"/>
  <c r="HV7" i="16"/>
  <c r="HU7" i="16"/>
  <c r="HS7" i="16"/>
  <c r="HR7" i="16"/>
  <c r="HQ7" i="16"/>
  <c r="HP7" i="16"/>
  <c r="HO7" i="16"/>
  <c r="HM7" i="16"/>
  <c r="HL7" i="16"/>
  <c r="HK7" i="16"/>
  <c r="HJ7" i="16"/>
  <c r="HI7" i="16"/>
  <c r="HG7" i="16"/>
  <c r="HF7" i="16"/>
  <c r="HE7" i="16"/>
  <c r="HD7" i="16"/>
  <c r="HC7" i="16"/>
  <c r="HA7" i="16"/>
  <c r="GZ7" i="16"/>
  <c r="GY7" i="16"/>
  <c r="GX7" i="16"/>
  <c r="GW7" i="16"/>
  <c r="GU7" i="16"/>
  <c r="GT7" i="16"/>
  <c r="GS7" i="16"/>
  <c r="GR7" i="16"/>
  <c r="GQ7" i="16"/>
  <c r="GO7" i="16"/>
  <c r="GN7" i="16"/>
  <c r="GM7" i="16"/>
  <c r="GL7" i="16"/>
  <c r="GK7" i="16"/>
  <c r="GI7" i="16"/>
  <c r="GH7" i="16"/>
  <c r="GG7" i="16"/>
  <c r="GF7" i="16"/>
  <c r="GE7" i="16"/>
  <c r="NG8" i="13" s="1"/>
  <c r="GA7" i="16"/>
  <c r="FZ7" i="16"/>
  <c r="FY7" i="16"/>
  <c r="FX7" i="16"/>
  <c r="FW7" i="16"/>
  <c r="FV7" i="16"/>
  <c r="FS7" i="16"/>
  <c r="FR7" i="16"/>
  <c r="FQ7" i="16"/>
  <c r="FP7" i="16"/>
  <c r="FO7" i="16"/>
  <c r="FN7" i="16"/>
  <c r="FK7" i="16"/>
  <c r="FJ7" i="16"/>
  <c r="FI7" i="16"/>
  <c r="FH7" i="16"/>
  <c r="FG7" i="16"/>
  <c r="FF7" i="16"/>
  <c r="FC7" i="16"/>
  <c r="FB7" i="16"/>
  <c r="FA7" i="16"/>
  <c r="EZ7" i="16"/>
  <c r="EY7" i="16"/>
  <c r="EX7" i="16"/>
  <c r="EU7" i="16"/>
  <c r="ET7" i="16"/>
  <c r="ES7" i="16"/>
  <c r="ER7" i="16"/>
  <c r="EQ7" i="16"/>
  <c r="EP7" i="16"/>
  <c r="EM7" i="16"/>
  <c r="EL7" i="16"/>
  <c r="EK7" i="16"/>
  <c r="EJ7" i="16"/>
  <c r="EI7" i="16"/>
  <c r="EH7" i="16"/>
  <c r="EE7" i="16"/>
  <c r="ED7" i="16"/>
  <c r="EC7" i="16"/>
  <c r="EB7" i="16"/>
  <c r="EA7" i="16"/>
  <c r="DZ7" i="16"/>
  <c r="DW7" i="16"/>
  <c r="DV7" i="16"/>
  <c r="DU7" i="16"/>
  <c r="DT7" i="16"/>
  <c r="DS7" i="16"/>
  <c r="DR7" i="16"/>
  <c r="DO7" i="16"/>
  <c r="DN7" i="16"/>
  <c r="DM7" i="16"/>
  <c r="DL7" i="16"/>
  <c r="DK7" i="16"/>
  <c r="DJ7" i="16"/>
  <c r="DG7" i="16"/>
  <c r="DF7" i="16"/>
  <c r="DE7" i="16"/>
  <c r="DD7" i="16"/>
  <c r="DC7" i="16"/>
  <c r="DB7" i="16"/>
  <c r="CY7" i="16"/>
  <c r="CX7" i="16"/>
  <c r="CW7" i="16"/>
  <c r="CV7" i="16"/>
  <c r="CU7" i="16"/>
  <c r="CT7" i="16"/>
  <c r="CQ7" i="16"/>
  <c r="CP7" i="16"/>
  <c r="CO7" i="16"/>
  <c r="CN7" i="16"/>
  <c r="CM7" i="16"/>
  <c r="CL7" i="16"/>
  <c r="CI7" i="16"/>
  <c r="CH7" i="16"/>
  <c r="CG7" i="16"/>
  <c r="CF7" i="16"/>
  <c r="CE7" i="16"/>
  <c r="CD7" i="16"/>
  <c r="CA7" i="16"/>
  <c r="BZ7" i="16"/>
  <c r="BY7" i="16"/>
  <c r="BX7" i="16"/>
  <c r="BW7" i="16"/>
  <c r="BV7" i="16"/>
  <c r="BS7" i="16"/>
  <c r="BR7" i="16"/>
  <c r="BQ7" i="16"/>
  <c r="BP7" i="16"/>
  <c r="BO7" i="16"/>
  <c r="BN7" i="16"/>
  <c r="BK7" i="16"/>
  <c r="BJ7" i="16"/>
  <c r="BI7" i="16"/>
  <c r="BH7" i="16"/>
  <c r="BG7" i="16"/>
  <c r="BG8" i="13" s="1"/>
  <c r="BF7" i="16"/>
  <c r="BF8" i="13" s="1"/>
  <c r="BC7" i="16"/>
  <c r="BB7" i="16"/>
  <c r="BA7" i="16"/>
  <c r="AZ7" i="16"/>
  <c r="AY7" i="16"/>
  <c r="AX7" i="16"/>
  <c r="AU7" i="16"/>
  <c r="AT7" i="16"/>
  <c r="AS7" i="16"/>
  <c r="AR7" i="16"/>
  <c r="AQ7" i="16"/>
  <c r="AP7" i="16"/>
  <c r="AM7" i="16"/>
  <c r="AL7" i="16"/>
  <c r="AK7" i="16"/>
  <c r="AJ7" i="16"/>
  <c r="AI7" i="16"/>
  <c r="AH7" i="16"/>
  <c r="AB7" i="16"/>
  <c r="AA7" i="16"/>
  <c r="Z7" i="16"/>
  <c r="AF7" i="16" s="1"/>
  <c r="W7" i="16"/>
  <c r="V7" i="16"/>
  <c r="U7" i="16"/>
  <c r="T7" i="16"/>
  <c r="S7" i="16"/>
  <c r="R7" i="16"/>
  <c r="O7" i="16"/>
  <c r="O8" i="13" s="1"/>
  <c r="N7" i="16"/>
  <c r="N8" i="13" s="1"/>
  <c r="M7" i="16"/>
  <c r="M8" i="13" s="1"/>
  <c r="L7" i="16"/>
  <c r="L8" i="13" s="1"/>
  <c r="K7" i="16"/>
  <c r="K8" i="13" s="1"/>
  <c r="J7" i="16"/>
  <c r="J8" i="13" s="1"/>
  <c r="NC6" i="16"/>
  <c r="NB6" i="16"/>
  <c r="NA6" i="16"/>
  <c r="MZ6" i="16"/>
  <c r="NA7" i="13" s="1"/>
  <c r="MX6" i="16"/>
  <c r="MW6" i="16"/>
  <c r="MV6" i="16"/>
  <c r="MU6" i="16"/>
  <c r="MS6" i="16"/>
  <c r="MR6" i="16"/>
  <c r="MQ6" i="16"/>
  <c r="MP6" i="16"/>
  <c r="MN6" i="16"/>
  <c r="MO7" i="13" s="1"/>
  <c r="ML6" i="16"/>
  <c r="MK6" i="16"/>
  <c r="MJ6" i="16"/>
  <c r="MI6" i="16"/>
  <c r="MH6" i="16"/>
  <c r="MG6" i="16"/>
  <c r="MF6" i="16"/>
  <c r="MG7" i="13" s="1"/>
  <c r="MD6" i="16"/>
  <c r="MC6" i="16"/>
  <c r="MB6" i="16"/>
  <c r="MA6" i="16"/>
  <c r="LZ6" i="16"/>
  <c r="LY6" i="16"/>
  <c r="LW6" i="16"/>
  <c r="LV6" i="16"/>
  <c r="LU6" i="16"/>
  <c r="LT6" i="16"/>
  <c r="LS6" i="16"/>
  <c r="LR6" i="16"/>
  <c r="LP6" i="16"/>
  <c r="LO6" i="16"/>
  <c r="LN6" i="16"/>
  <c r="LM6" i="16"/>
  <c r="LL6" i="16"/>
  <c r="LK6" i="16"/>
  <c r="LI6" i="16"/>
  <c r="LH6" i="16"/>
  <c r="LG6" i="16"/>
  <c r="LF6" i="16"/>
  <c r="LE6" i="16"/>
  <c r="LD6" i="16"/>
  <c r="LB6" i="16"/>
  <c r="LA6" i="16"/>
  <c r="KY6" i="16"/>
  <c r="KX6" i="16"/>
  <c r="KW6" i="16"/>
  <c r="KV6" i="16"/>
  <c r="KU6" i="16"/>
  <c r="KT6" i="16"/>
  <c r="KS6" i="16"/>
  <c r="KQ6" i="16"/>
  <c r="KP6" i="16"/>
  <c r="KO6" i="16"/>
  <c r="KN6" i="16"/>
  <c r="KM6" i="16"/>
  <c r="KK6" i="16"/>
  <c r="KJ6" i="16"/>
  <c r="KI6" i="16"/>
  <c r="KH6" i="16"/>
  <c r="KG6" i="16"/>
  <c r="KH7" i="13" s="1"/>
  <c r="KE6" i="16"/>
  <c r="KD6" i="16"/>
  <c r="KC6" i="16"/>
  <c r="KB6" i="16"/>
  <c r="JZ6" i="16"/>
  <c r="JY6" i="16"/>
  <c r="JX6" i="16"/>
  <c r="JW6" i="16"/>
  <c r="JV6" i="16"/>
  <c r="JU6" i="16"/>
  <c r="JS6" i="16"/>
  <c r="JR6" i="16"/>
  <c r="JQ6" i="16"/>
  <c r="JP6" i="16"/>
  <c r="JO6" i="16"/>
  <c r="JN6" i="16"/>
  <c r="JL6" i="16"/>
  <c r="JK6" i="16"/>
  <c r="JJ6" i="16"/>
  <c r="JI6" i="16"/>
  <c r="JH6" i="16"/>
  <c r="JG6" i="16"/>
  <c r="JF6" i="16"/>
  <c r="JE6" i="16"/>
  <c r="JD6" i="16"/>
  <c r="JC6" i="16"/>
  <c r="JA6" i="16"/>
  <c r="IZ6" i="16"/>
  <c r="IY6" i="16"/>
  <c r="IW6" i="16"/>
  <c r="IV6" i="16"/>
  <c r="IU6" i="16"/>
  <c r="IT6" i="16"/>
  <c r="IS6" i="16"/>
  <c r="IQ6" i="16"/>
  <c r="IP6" i="16"/>
  <c r="IO6" i="16"/>
  <c r="IN6" i="16"/>
  <c r="IM6" i="16"/>
  <c r="IK6" i="16"/>
  <c r="IJ6" i="16"/>
  <c r="II6" i="16"/>
  <c r="IH6" i="16"/>
  <c r="IG6" i="16"/>
  <c r="IE6" i="16"/>
  <c r="ID6" i="16"/>
  <c r="IC6" i="16"/>
  <c r="IB6" i="16"/>
  <c r="IA6" i="16"/>
  <c r="HY6" i="16"/>
  <c r="HX6" i="16"/>
  <c r="HW6" i="16"/>
  <c r="HV6" i="16"/>
  <c r="HU6" i="16"/>
  <c r="HS6" i="16"/>
  <c r="HR6" i="16"/>
  <c r="HQ6" i="16"/>
  <c r="HP6" i="16"/>
  <c r="HO6" i="16"/>
  <c r="HM6" i="16"/>
  <c r="HL6" i="16"/>
  <c r="HK6" i="16"/>
  <c r="HJ6" i="16"/>
  <c r="HI6" i="16"/>
  <c r="HG6" i="16"/>
  <c r="HF6" i="16"/>
  <c r="HF7" i="13" s="1"/>
  <c r="HE6" i="16"/>
  <c r="HE7" i="13" s="1"/>
  <c r="HD6" i="16"/>
  <c r="HC6" i="16"/>
  <c r="HA6" i="16"/>
  <c r="GZ6" i="16"/>
  <c r="GY6" i="16"/>
  <c r="GX6" i="16"/>
  <c r="GW6" i="16"/>
  <c r="GU6" i="16"/>
  <c r="GT6" i="16"/>
  <c r="GS6" i="16"/>
  <c r="GR6" i="16"/>
  <c r="GQ6" i="16"/>
  <c r="GO6" i="16"/>
  <c r="GN6" i="16"/>
  <c r="GM6" i="16"/>
  <c r="GL6" i="16"/>
  <c r="GK6" i="16"/>
  <c r="GI6" i="16"/>
  <c r="GH6" i="16"/>
  <c r="GG6" i="16"/>
  <c r="GF6" i="16"/>
  <c r="GE6" i="16"/>
  <c r="NG7" i="13" s="1"/>
  <c r="GA6" i="16"/>
  <c r="FZ6" i="16"/>
  <c r="FY6" i="16"/>
  <c r="FX6" i="16"/>
  <c r="FW6" i="16"/>
  <c r="FV6" i="16"/>
  <c r="FS6" i="16"/>
  <c r="FR6" i="16"/>
  <c r="FQ6" i="16"/>
  <c r="FP6" i="16"/>
  <c r="FO6" i="16"/>
  <c r="FN6" i="16"/>
  <c r="FK6" i="16"/>
  <c r="FJ6" i="16"/>
  <c r="FI6" i="16"/>
  <c r="FH6" i="16"/>
  <c r="FG6" i="16"/>
  <c r="FF6" i="16"/>
  <c r="FC6" i="16"/>
  <c r="FB6" i="16"/>
  <c r="FA6" i="16"/>
  <c r="EZ6" i="16"/>
  <c r="EY6" i="16"/>
  <c r="EX6" i="16"/>
  <c r="EU6" i="16"/>
  <c r="ET6" i="16"/>
  <c r="ES6" i="16"/>
  <c r="ER6" i="16"/>
  <c r="EQ6" i="16"/>
  <c r="EP6" i="16"/>
  <c r="EM6" i="16"/>
  <c r="EL6" i="16"/>
  <c r="EK6" i="16"/>
  <c r="EJ6" i="16"/>
  <c r="EI6" i="16"/>
  <c r="EH6" i="16"/>
  <c r="EE6" i="16"/>
  <c r="ED6" i="16"/>
  <c r="EC6" i="16"/>
  <c r="EB6" i="16"/>
  <c r="EA6" i="16"/>
  <c r="DZ6" i="16"/>
  <c r="DW6" i="16"/>
  <c r="DV6" i="16"/>
  <c r="DU6" i="16"/>
  <c r="DT6" i="16"/>
  <c r="DS6" i="16"/>
  <c r="DR6" i="16"/>
  <c r="DO6" i="16"/>
  <c r="DN6" i="16"/>
  <c r="DM6" i="16"/>
  <c r="DL6" i="16"/>
  <c r="DK6" i="16"/>
  <c r="DJ6" i="16"/>
  <c r="DG6" i="16"/>
  <c r="DF6" i="16"/>
  <c r="DE6" i="16"/>
  <c r="DD6" i="16"/>
  <c r="DC6" i="16"/>
  <c r="DB6" i="16"/>
  <c r="CY6" i="16"/>
  <c r="CX6" i="16"/>
  <c r="CW6" i="16"/>
  <c r="CV6" i="16"/>
  <c r="CU6" i="16"/>
  <c r="CT6" i="16"/>
  <c r="CQ6" i="16"/>
  <c r="CP6" i="16"/>
  <c r="CO6" i="16"/>
  <c r="CN6" i="16"/>
  <c r="CM6" i="16"/>
  <c r="CL6" i="16"/>
  <c r="CI6" i="16"/>
  <c r="CH6" i="16"/>
  <c r="CG6" i="16"/>
  <c r="CF6" i="16"/>
  <c r="CE6" i="16"/>
  <c r="CD6" i="16"/>
  <c r="CA6" i="16"/>
  <c r="BZ6" i="16"/>
  <c r="BY6" i="16"/>
  <c r="BX6" i="16"/>
  <c r="BW6" i="16"/>
  <c r="BV6" i="16"/>
  <c r="BS6" i="16"/>
  <c r="BR6" i="16"/>
  <c r="BQ6" i="16"/>
  <c r="BP6" i="16"/>
  <c r="BO6" i="16"/>
  <c r="BN6" i="16"/>
  <c r="BK6" i="16"/>
  <c r="BJ6" i="16"/>
  <c r="BJ7" i="13" s="1"/>
  <c r="BI6" i="16"/>
  <c r="BI7" i="13" s="1"/>
  <c r="BH6" i="16"/>
  <c r="BH7" i="13" s="1"/>
  <c r="BG6" i="16"/>
  <c r="BG7" i="13" s="1"/>
  <c r="BF6" i="16"/>
  <c r="BF7" i="13" s="1"/>
  <c r="BC6" i="16"/>
  <c r="BB6" i="16"/>
  <c r="BA6" i="16"/>
  <c r="AZ6" i="16"/>
  <c r="AY6" i="16"/>
  <c r="AX6" i="16"/>
  <c r="AU6" i="16"/>
  <c r="AT6" i="16"/>
  <c r="AS6" i="16"/>
  <c r="AR6" i="16"/>
  <c r="AQ6" i="16"/>
  <c r="AP6" i="16"/>
  <c r="AM6" i="16"/>
  <c r="AL6" i="16"/>
  <c r="AK6" i="16"/>
  <c r="AJ6" i="16"/>
  <c r="AI6" i="16"/>
  <c r="AH6" i="16"/>
  <c r="AE6" i="16"/>
  <c r="AD6" i="16"/>
  <c r="AC6" i="16"/>
  <c r="AB6" i="16"/>
  <c r="AA6" i="16"/>
  <c r="Z6" i="16"/>
  <c r="W6" i="16"/>
  <c r="V6" i="16"/>
  <c r="U6" i="16"/>
  <c r="T6" i="16"/>
  <c r="S6" i="16"/>
  <c r="R6" i="16"/>
  <c r="O6" i="16"/>
  <c r="O7" i="13" s="1"/>
  <c r="N6" i="16"/>
  <c r="N7" i="13" s="1"/>
  <c r="M6" i="16"/>
  <c r="M7" i="13" s="1"/>
  <c r="L6" i="16"/>
  <c r="L7" i="13" s="1"/>
  <c r="K6" i="16"/>
  <c r="K7" i="13" s="1"/>
  <c r="J6" i="16"/>
  <c r="J7" i="13" s="1"/>
  <c r="NC5" i="16"/>
  <c r="NB5" i="16"/>
  <c r="NA5" i="16"/>
  <c r="MZ5" i="16"/>
  <c r="NA6" i="13" s="1"/>
  <c r="MX5" i="16"/>
  <c r="MW5" i="16"/>
  <c r="MV5" i="16"/>
  <c r="MU5" i="16"/>
  <c r="MS5" i="16"/>
  <c r="MR5" i="16"/>
  <c r="MQ5" i="16"/>
  <c r="MP5" i="16"/>
  <c r="MN5" i="16"/>
  <c r="MO6" i="13" s="1"/>
  <c r="ML5" i="16"/>
  <c r="MK5" i="16"/>
  <c r="MJ5" i="16"/>
  <c r="MI5" i="16"/>
  <c r="MH5" i="16"/>
  <c r="MG5" i="16"/>
  <c r="MF5" i="16"/>
  <c r="MG6" i="13" s="1"/>
  <c r="MD5" i="16"/>
  <c r="MC5" i="16"/>
  <c r="MB5" i="16"/>
  <c r="MA5" i="16"/>
  <c r="LZ5" i="16"/>
  <c r="LY5" i="16"/>
  <c r="LW5" i="16"/>
  <c r="LV5" i="16"/>
  <c r="LU5" i="16"/>
  <c r="LT5" i="16"/>
  <c r="LS5" i="16"/>
  <c r="LR5" i="16"/>
  <c r="LP5" i="16"/>
  <c r="LO5" i="16"/>
  <c r="LN5" i="16"/>
  <c r="LM5" i="16"/>
  <c r="LL5" i="16"/>
  <c r="LK5" i="16"/>
  <c r="LI5" i="16"/>
  <c r="LH5" i="16"/>
  <c r="LG5" i="16"/>
  <c r="LF5" i="16"/>
  <c r="LE5" i="16"/>
  <c r="LD5" i="16"/>
  <c r="LB5" i="16"/>
  <c r="LA5" i="16"/>
  <c r="KY5" i="16"/>
  <c r="KX5" i="16"/>
  <c r="KW5" i="16"/>
  <c r="KV5" i="16"/>
  <c r="KU5" i="16"/>
  <c r="KT5" i="16"/>
  <c r="KS5" i="16"/>
  <c r="KQ5" i="16"/>
  <c r="KP5" i="16"/>
  <c r="KO5" i="16"/>
  <c r="KN5" i="16"/>
  <c r="KM5" i="16"/>
  <c r="KK5" i="16"/>
  <c r="KJ5" i="16"/>
  <c r="KI5" i="16"/>
  <c r="KH5" i="16"/>
  <c r="KG5" i="16"/>
  <c r="KH6" i="13" s="1"/>
  <c r="KE5" i="16"/>
  <c r="KD5" i="16"/>
  <c r="KC5" i="16"/>
  <c r="KB5" i="16"/>
  <c r="JZ5" i="16"/>
  <c r="JY5" i="16"/>
  <c r="JX5" i="16"/>
  <c r="JW5" i="16"/>
  <c r="JV5" i="16"/>
  <c r="JU5" i="16"/>
  <c r="JS5" i="16"/>
  <c r="JR5" i="16"/>
  <c r="JQ5" i="16"/>
  <c r="JP5" i="16"/>
  <c r="JO5" i="16"/>
  <c r="JN5" i="16"/>
  <c r="JL5" i="16"/>
  <c r="JK5" i="16"/>
  <c r="JJ5" i="16"/>
  <c r="JI5" i="16"/>
  <c r="JH5" i="16"/>
  <c r="JG5" i="16"/>
  <c r="JF5" i="16"/>
  <c r="JE5" i="16"/>
  <c r="JD5" i="16"/>
  <c r="JC5" i="16"/>
  <c r="JA5" i="16"/>
  <c r="IZ5" i="16"/>
  <c r="IY5" i="16"/>
  <c r="IW5" i="16"/>
  <c r="IV5" i="16"/>
  <c r="IU5" i="16"/>
  <c r="IT5" i="16"/>
  <c r="IS5" i="16"/>
  <c r="IQ5" i="16"/>
  <c r="IP5" i="16"/>
  <c r="IO5" i="16"/>
  <c r="IN5" i="16"/>
  <c r="IM5" i="16"/>
  <c r="IK5" i="16"/>
  <c r="IJ5" i="16"/>
  <c r="II5" i="16"/>
  <c r="IH5" i="16"/>
  <c r="IG5" i="16"/>
  <c r="IE5" i="16"/>
  <c r="ID5" i="16"/>
  <c r="IC5" i="16"/>
  <c r="IB5" i="16"/>
  <c r="IA5" i="16"/>
  <c r="HY5" i="16"/>
  <c r="HX5" i="16"/>
  <c r="HW5" i="16"/>
  <c r="HV5" i="16"/>
  <c r="HU5" i="16"/>
  <c r="HS5" i="16"/>
  <c r="HR5" i="16"/>
  <c r="HQ5" i="16"/>
  <c r="HP5" i="16"/>
  <c r="HO5" i="16"/>
  <c r="HM5" i="16"/>
  <c r="HL5" i="16"/>
  <c r="HK5" i="16"/>
  <c r="HJ5" i="16"/>
  <c r="HI5" i="16"/>
  <c r="HG5" i="16"/>
  <c r="HF5" i="16"/>
  <c r="HE5" i="16"/>
  <c r="HD5" i="16"/>
  <c r="HC5" i="16"/>
  <c r="HA5" i="16"/>
  <c r="GZ5" i="16"/>
  <c r="GY5" i="16"/>
  <c r="GX5" i="16"/>
  <c r="GW5" i="16"/>
  <c r="GU5" i="16"/>
  <c r="GT5" i="16"/>
  <c r="GS5" i="16"/>
  <c r="GR5" i="16"/>
  <c r="GQ5" i="16"/>
  <c r="GO5" i="16"/>
  <c r="GN5" i="16"/>
  <c r="GM5" i="16"/>
  <c r="GL5" i="16"/>
  <c r="GK5" i="16"/>
  <c r="GI5" i="16"/>
  <c r="GH5" i="16"/>
  <c r="GG5" i="16"/>
  <c r="GF5" i="16"/>
  <c r="GE5" i="16"/>
  <c r="NG6" i="13" s="1"/>
  <c r="GA5" i="16"/>
  <c r="FZ5" i="16"/>
  <c r="FY5" i="16"/>
  <c r="FX5" i="16"/>
  <c r="FW5" i="16"/>
  <c r="FV5" i="16"/>
  <c r="FS5" i="16"/>
  <c r="FR5" i="16"/>
  <c r="FQ5" i="16"/>
  <c r="FP5" i="16"/>
  <c r="FO5" i="16"/>
  <c r="FN5" i="16"/>
  <c r="FK5" i="16"/>
  <c r="FJ5" i="16"/>
  <c r="FI5" i="16"/>
  <c r="FH5" i="16"/>
  <c r="FG5" i="16"/>
  <c r="FF5" i="16"/>
  <c r="FC5" i="16"/>
  <c r="FB5" i="16"/>
  <c r="FA5" i="16"/>
  <c r="EZ5" i="16"/>
  <c r="EY5" i="16"/>
  <c r="EX5" i="16"/>
  <c r="EU5" i="16"/>
  <c r="ET5" i="16"/>
  <c r="ES5" i="16"/>
  <c r="ER5" i="16"/>
  <c r="EQ5" i="16"/>
  <c r="EP5" i="16"/>
  <c r="EM5" i="16"/>
  <c r="EL5" i="16"/>
  <c r="EK5" i="16"/>
  <c r="EJ5" i="16"/>
  <c r="EI5" i="16"/>
  <c r="EH5" i="16"/>
  <c r="EE5" i="16"/>
  <c r="ED5" i="16"/>
  <c r="EC5" i="16"/>
  <c r="EB5" i="16"/>
  <c r="EA5" i="16"/>
  <c r="DZ5" i="16"/>
  <c r="DW5" i="16"/>
  <c r="DV5" i="16"/>
  <c r="DU5" i="16"/>
  <c r="DT5" i="16"/>
  <c r="DS5" i="16"/>
  <c r="DR5" i="16"/>
  <c r="DO5" i="16"/>
  <c r="DN5" i="16"/>
  <c r="DM5" i="16"/>
  <c r="DL5" i="16"/>
  <c r="DK5" i="16"/>
  <c r="DJ5" i="16"/>
  <c r="DG5" i="16"/>
  <c r="DF5" i="16"/>
  <c r="DE5" i="16"/>
  <c r="DD5" i="16"/>
  <c r="DC5" i="16"/>
  <c r="DB5" i="16"/>
  <c r="CY5" i="16"/>
  <c r="CX5" i="16"/>
  <c r="CW5" i="16"/>
  <c r="CV5" i="16"/>
  <c r="CU5" i="16"/>
  <c r="CT5" i="16"/>
  <c r="CQ5" i="16"/>
  <c r="CP5" i="16"/>
  <c r="CO5" i="16"/>
  <c r="CN5" i="16"/>
  <c r="CM5" i="16"/>
  <c r="CL5" i="16"/>
  <c r="CI5" i="16"/>
  <c r="CH5" i="16"/>
  <c r="CG5" i="16"/>
  <c r="CF5" i="16"/>
  <c r="CE5" i="16"/>
  <c r="CD5" i="16"/>
  <c r="CA5" i="16"/>
  <c r="BZ5" i="16"/>
  <c r="BY5" i="16"/>
  <c r="BX5" i="16"/>
  <c r="BW5" i="16"/>
  <c r="BV5" i="16"/>
  <c r="BS5" i="16"/>
  <c r="BR5" i="16"/>
  <c r="BQ5" i="16"/>
  <c r="BP5" i="16"/>
  <c r="BO5" i="16"/>
  <c r="BN5" i="16"/>
  <c r="BK5" i="16"/>
  <c r="BK6" i="13" s="1"/>
  <c r="BJ5" i="16"/>
  <c r="BJ6" i="13" s="1"/>
  <c r="BI5" i="16"/>
  <c r="BI6" i="13" s="1"/>
  <c r="BH5" i="16"/>
  <c r="BH6" i="13" s="1"/>
  <c r="BG5" i="16"/>
  <c r="BG6" i="13" s="1"/>
  <c r="BF5" i="16"/>
  <c r="BF6" i="13" s="1"/>
  <c r="BC5" i="16"/>
  <c r="BB5" i="16"/>
  <c r="BA5" i="16"/>
  <c r="AZ5" i="16"/>
  <c r="AY5" i="16"/>
  <c r="AX5" i="16"/>
  <c r="AU5" i="16"/>
  <c r="AT5" i="16"/>
  <c r="AS5" i="16"/>
  <c r="AR5" i="16"/>
  <c r="AQ5" i="16"/>
  <c r="AP5" i="16"/>
  <c r="AM5" i="16"/>
  <c r="AL5" i="16"/>
  <c r="AK5" i="16"/>
  <c r="AJ5" i="16"/>
  <c r="AI5" i="16"/>
  <c r="AH5" i="16"/>
  <c r="AE5" i="16"/>
  <c r="AD5" i="16"/>
  <c r="AC5" i="16"/>
  <c r="AB5" i="16"/>
  <c r="AA5" i="16"/>
  <c r="Z5" i="16"/>
  <c r="W5" i="16"/>
  <c r="V5" i="16"/>
  <c r="U5" i="16"/>
  <c r="T5" i="16"/>
  <c r="S5" i="16"/>
  <c r="R5" i="16"/>
  <c r="O5" i="16"/>
  <c r="O6" i="13" s="1"/>
  <c r="N5" i="16"/>
  <c r="N6" i="13" s="1"/>
  <c r="M5" i="16"/>
  <c r="M6" i="13" s="1"/>
  <c r="L5" i="16"/>
  <c r="L6" i="13" s="1"/>
  <c r="K5" i="16"/>
  <c r="K6" i="13" s="1"/>
  <c r="J5" i="16"/>
  <c r="J6" i="13" s="1"/>
  <c r="NC4" i="16"/>
  <c r="NB4" i="16"/>
  <c r="NA4" i="16"/>
  <c r="MZ4" i="16"/>
  <c r="NA5" i="13" s="1"/>
  <c r="MX4" i="16"/>
  <c r="MW4" i="16"/>
  <c r="MV4" i="16"/>
  <c r="MU4" i="16"/>
  <c r="MS4" i="16"/>
  <c r="MR4" i="16"/>
  <c r="MQ4" i="16"/>
  <c r="MP4" i="16"/>
  <c r="MN4" i="16"/>
  <c r="MO5" i="13" s="1"/>
  <c r="ML4" i="16"/>
  <c r="MK4" i="16"/>
  <c r="MJ4" i="16"/>
  <c r="MI4" i="16"/>
  <c r="MH4" i="16"/>
  <c r="MG4" i="16"/>
  <c r="MF4" i="16"/>
  <c r="MG5" i="13" s="1"/>
  <c r="MD4" i="16"/>
  <c r="MC4" i="16"/>
  <c r="MB4" i="16"/>
  <c r="MA4" i="16"/>
  <c r="LZ4" i="16"/>
  <c r="LY4" i="16"/>
  <c r="LW4" i="16"/>
  <c r="LV4" i="16"/>
  <c r="LU4" i="16"/>
  <c r="LT4" i="16"/>
  <c r="LS4" i="16"/>
  <c r="LR4" i="16"/>
  <c r="LP4" i="16"/>
  <c r="LO4" i="16"/>
  <c r="LN4" i="16"/>
  <c r="LM4" i="16"/>
  <c r="LL4" i="16"/>
  <c r="LK4" i="16"/>
  <c r="LI4" i="16"/>
  <c r="LH4" i="16"/>
  <c r="LG4" i="16"/>
  <c r="LF4" i="16"/>
  <c r="LE4" i="16"/>
  <c r="LD4" i="16"/>
  <c r="LB4" i="16"/>
  <c r="LA4" i="16"/>
  <c r="KY4" i="16"/>
  <c r="KX4" i="16"/>
  <c r="KW4" i="16"/>
  <c r="KV4" i="16"/>
  <c r="KU4" i="16"/>
  <c r="KT4" i="16"/>
  <c r="KS4" i="16"/>
  <c r="KQ4" i="16"/>
  <c r="KP4" i="16"/>
  <c r="KO4" i="16"/>
  <c r="KN4" i="16"/>
  <c r="KM4" i="16"/>
  <c r="KK4" i="16"/>
  <c r="KJ4" i="16"/>
  <c r="KI4" i="16"/>
  <c r="KH4" i="16"/>
  <c r="KG4" i="16"/>
  <c r="KH5" i="13" s="1"/>
  <c r="KE4" i="16"/>
  <c r="KD4" i="16"/>
  <c r="KC4" i="16"/>
  <c r="KB4" i="16"/>
  <c r="JZ4" i="16"/>
  <c r="JY4" i="16"/>
  <c r="JX4" i="16"/>
  <c r="JW4" i="16"/>
  <c r="JV4" i="16"/>
  <c r="JU4" i="16"/>
  <c r="JS4" i="16"/>
  <c r="JR4" i="16"/>
  <c r="JQ4" i="16"/>
  <c r="JP4" i="16"/>
  <c r="JO4" i="16"/>
  <c r="JN4" i="16"/>
  <c r="JL4" i="16"/>
  <c r="JK4" i="16"/>
  <c r="JJ4" i="16"/>
  <c r="JI4" i="16"/>
  <c r="JH4" i="16"/>
  <c r="JG4" i="16"/>
  <c r="JF4" i="16"/>
  <c r="JE4" i="16"/>
  <c r="JD4" i="16"/>
  <c r="JC4" i="16"/>
  <c r="JA4" i="16"/>
  <c r="IZ4" i="16"/>
  <c r="IY4" i="16"/>
  <c r="IW4" i="16"/>
  <c r="IV4" i="16"/>
  <c r="IU4" i="16"/>
  <c r="IT4" i="16"/>
  <c r="IS4" i="16"/>
  <c r="IQ4" i="16"/>
  <c r="IP4" i="16"/>
  <c r="IO4" i="16"/>
  <c r="IN4" i="16"/>
  <c r="IM4" i="16"/>
  <c r="IK4" i="16"/>
  <c r="IJ4" i="16"/>
  <c r="II4" i="16"/>
  <c r="IH4" i="16"/>
  <c r="IG4" i="16"/>
  <c r="IE4" i="16"/>
  <c r="ID4" i="16"/>
  <c r="IC4" i="16"/>
  <c r="IB4" i="16"/>
  <c r="IA4" i="16"/>
  <c r="HY4" i="16"/>
  <c r="HX4" i="16"/>
  <c r="HW4" i="16"/>
  <c r="HV4" i="16"/>
  <c r="HU4" i="16"/>
  <c r="HS4" i="16"/>
  <c r="HR4" i="16"/>
  <c r="HQ4" i="16"/>
  <c r="HP4" i="16"/>
  <c r="HO4" i="16"/>
  <c r="HM4" i="16"/>
  <c r="HL4" i="16"/>
  <c r="HK4" i="16"/>
  <c r="HJ4" i="16"/>
  <c r="HI4" i="16"/>
  <c r="HG4" i="16"/>
  <c r="HF4" i="16"/>
  <c r="HF5" i="13" s="1"/>
  <c r="HE4" i="16"/>
  <c r="HE5" i="13" s="1"/>
  <c r="HD4" i="16"/>
  <c r="HC4" i="16"/>
  <c r="HA4" i="16"/>
  <c r="GZ4" i="16"/>
  <c r="GY4" i="16"/>
  <c r="GX4" i="16"/>
  <c r="GW4" i="16"/>
  <c r="GU4" i="16"/>
  <c r="GT4" i="16"/>
  <c r="GS4" i="16"/>
  <c r="GR4" i="16"/>
  <c r="GQ4" i="16"/>
  <c r="GO4" i="16"/>
  <c r="GN4" i="16"/>
  <c r="GM4" i="16"/>
  <c r="GL4" i="16"/>
  <c r="GK4" i="16"/>
  <c r="GI4" i="16"/>
  <c r="GH4" i="16"/>
  <c r="GG4" i="16"/>
  <c r="GF4" i="16"/>
  <c r="GE4" i="16"/>
  <c r="NG5" i="13" s="1"/>
  <c r="GA4" i="16"/>
  <c r="FZ4" i="16"/>
  <c r="FY4" i="16"/>
  <c r="FX4" i="16"/>
  <c r="FW4" i="16"/>
  <c r="FV4" i="16"/>
  <c r="FS4" i="16"/>
  <c r="FR4" i="16"/>
  <c r="FQ4" i="16"/>
  <c r="FP4" i="16"/>
  <c r="FO4" i="16"/>
  <c r="FN4" i="16"/>
  <c r="FK4" i="16"/>
  <c r="FJ4" i="16"/>
  <c r="FI4" i="16"/>
  <c r="FH4" i="16"/>
  <c r="FG4" i="16"/>
  <c r="FF4" i="16"/>
  <c r="FC4" i="16"/>
  <c r="FB4" i="16"/>
  <c r="FA4" i="16"/>
  <c r="EZ4" i="16"/>
  <c r="EY4" i="16"/>
  <c r="EX4" i="16"/>
  <c r="EU4" i="16"/>
  <c r="ET4" i="16"/>
  <c r="ES4" i="16"/>
  <c r="ER4" i="16"/>
  <c r="EQ4" i="16"/>
  <c r="EP4" i="16"/>
  <c r="EM4" i="16"/>
  <c r="EL4" i="16"/>
  <c r="EK4" i="16"/>
  <c r="EJ4" i="16"/>
  <c r="EI4" i="16"/>
  <c r="EH4" i="16"/>
  <c r="EE4" i="16"/>
  <c r="ED4" i="16"/>
  <c r="EC4" i="16"/>
  <c r="EB4" i="16"/>
  <c r="EA4" i="16"/>
  <c r="DZ4" i="16"/>
  <c r="DW4" i="16"/>
  <c r="DV4" i="16"/>
  <c r="DU4" i="16"/>
  <c r="DT4" i="16"/>
  <c r="DS4" i="16"/>
  <c r="DR4" i="16"/>
  <c r="DO4" i="16"/>
  <c r="DN4" i="16"/>
  <c r="DM4" i="16"/>
  <c r="DL4" i="16"/>
  <c r="DK4" i="16"/>
  <c r="DJ4" i="16"/>
  <c r="DG4" i="16"/>
  <c r="DF4" i="16"/>
  <c r="DE4" i="16"/>
  <c r="DD4" i="16"/>
  <c r="DC4" i="16"/>
  <c r="DB4" i="16"/>
  <c r="CY4" i="16"/>
  <c r="CX4" i="16"/>
  <c r="CW4" i="16"/>
  <c r="CV4" i="16"/>
  <c r="CU4" i="16"/>
  <c r="CT4" i="16"/>
  <c r="CQ4" i="16"/>
  <c r="CP4" i="16"/>
  <c r="CO4" i="16"/>
  <c r="CN4" i="16"/>
  <c r="CM4" i="16"/>
  <c r="CL4" i="16"/>
  <c r="CI4" i="16"/>
  <c r="CH4" i="16"/>
  <c r="CG4" i="16"/>
  <c r="CF4" i="16"/>
  <c r="CE4" i="16"/>
  <c r="CD4" i="16"/>
  <c r="CA4" i="16"/>
  <c r="BZ4" i="16"/>
  <c r="BY4" i="16"/>
  <c r="BX4" i="16"/>
  <c r="BW4" i="16"/>
  <c r="BV4" i="16"/>
  <c r="BS4" i="16"/>
  <c r="BR4" i="16"/>
  <c r="BQ4" i="16"/>
  <c r="BP4" i="16"/>
  <c r="BO4" i="16"/>
  <c r="BN4" i="16"/>
  <c r="BK4" i="16"/>
  <c r="BK5" i="13" s="1"/>
  <c r="BJ4" i="16"/>
  <c r="BJ5" i="13" s="1"/>
  <c r="BI4" i="16"/>
  <c r="BI5" i="13" s="1"/>
  <c r="BH4" i="16"/>
  <c r="BH5" i="13" s="1"/>
  <c r="BG4" i="16"/>
  <c r="BG5" i="13" s="1"/>
  <c r="BF4" i="16"/>
  <c r="BF5" i="13" s="1"/>
  <c r="BC4" i="16"/>
  <c r="BB4" i="16"/>
  <c r="BA4" i="16"/>
  <c r="AZ4" i="16"/>
  <c r="AY4" i="16"/>
  <c r="AX4" i="16"/>
  <c r="AU4" i="16"/>
  <c r="AT4" i="16"/>
  <c r="AS4" i="16"/>
  <c r="AR4" i="16"/>
  <c r="AQ4" i="16"/>
  <c r="AP4" i="16"/>
  <c r="AM4" i="16"/>
  <c r="AL4" i="16"/>
  <c r="AK4" i="16"/>
  <c r="AJ4" i="16"/>
  <c r="AI4" i="16"/>
  <c r="AH4" i="16"/>
  <c r="AE4" i="16"/>
  <c r="AD4" i="16"/>
  <c r="AC4" i="16"/>
  <c r="AB4" i="16"/>
  <c r="AA4" i="16"/>
  <c r="Z4" i="16"/>
  <c r="W4" i="16"/>
  <c r="V4" i="16"/>
  <c r="U4" i="16"/>
  <c r="T4" i="16"/>
  <c r="S4" i="16"/>
  <c r="R4" i="16"/>
  <c r="O4" i="16"/>
  <c r="O5" i="13" s="1"/>
  <c r="N4" i="16"/>
  <c r="N5" i="13" s="1"/>
  <c r="M4" i="16"/>
  <c r="M5" i="13" s="1"/>
  <c r="L4" i="16"/>
  <c r="L5" i="13" s="1"/>
  <c r="K4" i="16"/>
  <c r="K5" i="13" s="1"/>
  <c r="J4" i="16"/>
  <c r="J5" i="13" s="1"/>
  <c r="NC3" i="16"/>
  <c r="NB3" i="16"/>
  <c r="NA3" i="16"/>
  <c r="MZ3" i="16"/>
  <c r="NA4" i="13" s="1"/>
  <c r="MX3" i="16"/>
  <c r="MW3" i="16"/>
  <c r="MV3" i="16"/>
  <c r="MU3" i="16"/>
  <c r="MS3" i="16"/>
  <c r="MR3" i="16"/>
  <c r="MQ3" i="16"/>
  <c r="MP3" i="16"/>
  <c r="MN3" i="16"/>
  <c r="MO4" i="13" s="1"/>
  <c r="ML3" i="16"/>
  <c r="MK3" i="16"/>
  <c r="MJ3" i="16"/>
  <c r="MI3" i="16"/>
  <c r="MH3" i="16"/>
  <c r="MG3" i="16"/>
  <c r="MF3" i="16"/>
  <c r="MG4" i="13" s="1"/>
  <c r="MD3" i="16"/>
  <c r="MC3" i="16"/>
  <c r="MB3" i="16"/>
  <c r="MA3" i="16"/>
  <c r="LZ3" i="16"/>
  <c r="LY3" i="16"/>
  <c r="LW3" i="16"/>
  <c r="LV3" i="16"/>
  <c r="LU3" i="16"/>
  <c r="LT3" i="16"/>
  <c r="LS3" i="16"/>
  <c r="LR3" i="16"/>
  <c r="LP3" i="16"/>
  <c r="LO3" i="16"/>
  <c r="LN3" i="16"/>
  <c r="LM3" i="16"/>
  <c r="LL3" i="16"/>
  <c r="LK3" i="16"/>
  <c r="LI3" i="16"/>
  <c r="LH3" i="16"/>
  <c r="LG3" i="16"/>
  <c r="LF3" i="16"/>
  <c r="LE3" i="16"/>
  <c r="LD3" i="16"/>
  <c r="LB3" i="16"/>
  <c r="LA3" i="16"/>
  <c r="KY3" i="16"/>
  <c r="KX3" i="16"/>
  <c r="KW3" i="16"/>
  <c r="KV3" i="16"/>
  <c r="KU3" i="16"/>
  <c r="KT3" i="16"/>
  <c r="KS3" i="16"/>
  <c r="KQ3" i="16"/>
  <c r="KP3" i="16"/>
  <c r="KO3" i="16"/>
  <c r="KN3" i="16"/>
  <c r="KM3" i="16"/>
  <c r="KK3" i="16"/>
  <c r="KJ3" i="16"/>
  <c r="KI3" i="16"/>
  <c r="KH3" i="16"/>
  <c r="KG3" i="16"/>
  <c r="KH4" i="13" s="1"/>
  <c r="KE3" i="16"/>
  <c r="KD3" i="16"/>
  <c r="KC3" i="16"/>
  <c r="KB3" i="16"/>
  <c r="JZ3" i="16"/>
  <c r="JY3" i="16"/>
  <c r="JX3" i="16"/>
  <c r="JW3" i="16"/>
  <c r="JV3" i="16"/>
  <c r="JU3" i="16"/>
  <c r="JS3" i="16"/>
  <c r="JR3" i="16"/>
  <c r="JQ3" i="16"/>
  <c r="JP3" i="16"/>
  <c r="JO3" i="16"/>
  <c r="JN3" i="16"/>
  <c r="JL3" i="16"/>
  <c r="JK3" i="16"/>
  <c r="JJ3" i="16"/>
  <c r="JI3" i="16"/>
  <c r="JH3" i="16"/>
  <c r="JG3" i="16"/>
  <c r="JF3" i="16"/>
  <c r="JE3" i="16"/>
  <c r="JD3" i="16"/>
  <c r="JC3" i="16"/>
  <c r="JA3" i="16"/>
  <c r="IZ3" i="16"/>
  <c r="IY3" i="16"/>
  <c r="IW3" i="16"/>
  <c r="IV3" i="16"/>
  <c r="IU3" i="16"/>
  <c r="IT3" i="16"/>
  <c r="IS3" i="16"/>
  <c r="IQ3" i="16"/>
  <c r="IP3" i="16"/>
  <c r="IO3" i="16"/>
  <c r="IN3" i="16"/>
  <c r="IM3" i="16"/>
  <c r="IK3" i="16"/>
  <c r="IJ3" i="16"/>
  <c r="II3" i="16"/>
  <c r="IH3" i="16"/>
  <c r="IG3" i="16"/>
  <c r="IE3" i="16"/>
  <c r="ID3" i="16"/>
  <c r="IC3" i="16"/>
  <c r="IB3" i="16"/>
  <c r="IA3" i="16"/>
  <c r="HY3" i="16"/>
  <c r="HX3" i="16"/>
  <c r="HW3" i="16"/>
  <c r="HV3" i="16"/>
  <c r="HU3" i="16"/>
  <c r="HS3" i="16"/>
  <c r="HR3" i="16"/>
  <c r="HQ3" i="16"/>
  <c r="HP3" i="16"/>
  <c r="HO3" i="16"/>
  <c r="HM3" i="16"/>
  <c r="HL3" i="16"/>
  <c r="HK3" i="16"/>
  <c r="HJ3" i="16"/>
  <c r="HI3" i="16"/>
  <c r="HG3" i="16"/>
  <c r="HF3" i="16"/>
  <c r="HF4" i="13" s="1"/>
  <c r="HE3" i="16"/>
  <c r="HD3" i="16"/>
  <c r="HC3" i="16"/>
  <c r="HA3" i="16"/>
  <c r="GZ3" i="16"/>
  <c r="GY3" i="16"/>
  <c r="GX3" i="16"/>
  <c r="GW3" i="16"/>
  <c r="GU3" i="16"/>
  <c r="GT3" i="16"/>
  <c r="GS3" i="16"/>
  <c r="GR3" i="16"/>
  <c r="GQ3" i="16"/>
  <c r="GO3" i="16"/>
  <c r="GN3" i="16"/>
  <c r="GM3" i="16"/>
  <c r="GL3" i="16"/>
  <c r="GK3" i="16"/>
  <c r="GI3" i="16"/>
  <c r="GH3" i="16"/>
  <c r="GG3" i="16"/>
  <c r="GF3" i="16"/>
  <c r="GE3" i="16"/>
  <c r="NG4" i="13" s="1"/>
  <c r="GA3" i="16"/>
  <c r="FZ3" i="16"/>
  <c r="FY3" i="16"/>
  <c r="FX3" i="16"/>
  <c r="FW3" i="16"/>
  <c r="FV3" i="16"/>
  <c r="FS3" i="16"/>
  <c r="FR3" i="16"/>
  <c r="FQ3" i="16"/>
  <c r="FP3" i="16"/>
  <c r="FO3" i="16"/>
  <c r="FN3" i="16"/>
  <c r="FK3" i="16"/>
  <c r="FJ3" i="16"/>
  <c r="FI3" i="16"/>
  <c r="FH3" i="16"/>
  <c r="FG3" i="16"/>
  <c r="FF3" i="16"/>
  <c r="FC3" i="16"/>
  <c r="FB3" i="16"/>
  <c r="FA3" i="16"/>
  <c r="EZ3" i="16"/>
  <c r="EY3" i="16"/>
  <c r="EX3" i="16"/>
  <c r="EU3" i="16"/>
  <c r="ET3" i="16"/>
  <c r="ES3" i="16"/>
  <c r="ER3" i="16"/>
  <c r="EQ3" i="16"/>
  <c r="EP3" i="16"/>
  <c r="EM3" i="16"/>
  <c r="EL3" i="16"/>
  <c r="EK3" i="16"/>
  <c r="EJ3" i="16"/>
  <c r="EI3" i="16"/>
  <c r="EH3" i="16"/>
  <c r="EE3" i="16"/>
  <c r="ED3" i="16"/>
  <c r="EC3" i="16"/>
  <c r="EB3" i="16"/>
  <c r="EA3" i="16"/>
  <c r="DZ3" i="16"/>
  <c r="DW3" i="16"/>
  <c r="DV3" i="16"/>
  <c r="DU3" i="16"/>
  <c r="DT3" i="16"/>
  <c r="DS3" i="16"/>
  <c r="DR3" i="16"/>
  <c r="DO3" i="16"/>
  <c r="DN3" i="16"/>
  <c r="DM3" i="16"/>
  <c r="DL3" i="16"/>
  <c r="DK3" i="16"/>
  <c r="DJ3" i="16"/>
  <c r="DG3" i="16"/>
  <c r="DF3" i="16"/>
  <c r="DE3" i="16"/>
  <c r="DD3" i="16"/>
  <c r="DC3" i="16"/>
  <c r="DB3" i="16"/>
  <c r="CY3" i="16"/>
  <c r="CX3" i="16"/>
  <c r="CW3" i="16"/>
  <c r="CV3" i="16"/>
  <c r="CU3" i="16"/>
  <c r="CT3" i="16"/>
  <c r="CQ3" i="16"/>
  <c r="CP3" i="16"/>
  <c r="CO3" i="16"/>
  <c r="CN3" i="16"/>
  <c r="CM3" i="16"/>
  <c r="CL3" i="16"/>
  <c r="CI3" i="16"/>
  <c r="CH3" i="16"/>
  <c r="CG3" i="16"/>
  <c r="CF3" i="16"/>
  <c r="CE3" i="16"/>
  <c r="CD3" i="16"/>
  <c r="CA3" i="16"/>
  <c r="BZ3" i="16"/>
  <c r="BY3" i="16"/>
  <c r="BX3" i="16"/>
  <c r="BW3" i="16"/>
  <c r="BV3" i="16"/>
  <c r="BS3" i="16"/>
  <c r="BR3" i="16"/>
  <c r="BQ3" i="16"/>
  <c r="BP3" i="16"/>
  <c r="BO3" i="16"/>
  <c r="BN3" i="16"/>
  <c r="BK3" i="16"/>
  <c r="BJ3" i="16"/>
  <c r="BI3" i="16"/>
  <c r="BH3" i="16"/>
  <c r="BG3" i="16"/>
  <c r="BF3" i="16"/>
  <c r="BC3" i="16"/>
  <c r="BB3" i="16"/>
  <c r="BA3" i="16"/>
  <c r="BA4" i="13" s="1"/>
  <c r="AZ3" i="16"/>
  <c r="AY3" i="16"/>
  <c r="AX3" i="16"/>
  <c r="AU3" i="16"/>
  <c r="AT3" i="16"/>
  <c r="AS3" i="16"/>
  <c r="AR3" i="16"/>
  <c r="AQ3" i="16"/>
  <c r="AP3" i="16"/>
  <c r="AM3" i="16"/>
  <c r="AL3" i="16"/>
  <c r="AK3" i="16"/>
  <c r="AK4" i="13" s="1"/>
  <c r="AJ3" i="16"/>
  <c r="AI3" i="16"/>
  <c r="AH3" i="16"/>
  <c r="AE3" i="16"/>
  <c r="AD3" i="16"/>
  <c r="AC3" i="16"/>
  <c r="AB3" i="16"/>
  <c r="AA3" i="16"/>
  <c r="Z3" i="16"/>
  <c r="W3" i="16"/>
  <c r="V3" i="16"/>
  <c r="U3" i="16"/>
  <c r="T3" i="16"/>
  <c r="S3" i="16"/>
  <c r="R3" i="16"/>
  <c r="O3" i="16"/>
  <c r="O4" i="13" s="1"/>
  <c r="N3" i="16"/>
  <c r="N4" i="13" s="1"/>
  <c r="M4" i="13"/>
  <c r="L3" i="16"/>
  <c r="L4" i="13" s="1"/>
  <c r="K3" i="16"/>
  <c r="K4" i="13" s="1"/>
  <c r="J3" i="16"/>
  <c r="J4" i="13" s="1"/>
  <c r="NC2" i="16"/>
  <c r="NB2" i="16"/>
  <c r="NA2" i="16"/>
  <c r="MZ2" i="16"/>
  <c r="MX2" i="16"/>
  <c r="MW2" i="16"/>
  <c r="MV2" i="16"/>
  <c r="MU2" i="16"/>
  <c r="MS2" i="16"/>
  <c r="MR2" i="16"/>
  <c r="MQ2" i="16"/>
  <c r="MP2" i="16"/>
  <c r="MN2" i="16"/>
  <c r="ML2" i="16"/>
  <c r="MK2" i="16"/>
  <c r="MJ2" i="16"/>
  <c r="MI2" i="16"/>
  <c r="MH2" i="16"/>
  <c r="MG2" i="16"/>
  <c r="MF2" i="16"/>
  <c r="MD2" i="16"/>
  <c r="MC2" i="16"/>
  <c r="MB2" i="16"/>
  <c r="MA2" i="16"/>
  <c r="LZ2" i="16"/>
  <c r="LY2" i="16"/>
  <c r="LW2" i="16"/>
  <c r="LV2" i="16"/>
  <c r="LU2" i="16"/>
  <c r="LT2" i="16"/>
  <c r="LS2" i="16"/>
  <c r="LR2" i="16"/>
  <c r="LP2" i="16"/>
  <c r="LO2" i="16"/>
  <c r="LN2" i="16"/>
  <c r="LM2" i="16"/>
  <c r="LL2" i="16"/>
  <c r="LK2" i="16"/>
  <c r="LI2" i="16"/>
  <c r="LH2" i="16"/>
  <c r="LG2" i="16"/>
  <c r="LF2" i="16"/>
  <c r="LE2" i="16"/>
  <c r="LD2" i="16"/>
  <c r="LB2" i="16"/>
  <c r="LA2" i="16"/>
  <c r="KY2" i="16"/>
  <c r="KX2" i="16"/>
  <c r="KW2" i="16"/>
  <c r="KV2" i="16"/>
  <c r="KU2" i="16"/>
  <c r="KT2" i="16"/>
  <c r="KS2" i="16"/>
  <c r="KQ2" i="16"/>
  <c r="KP2" i="16"/>
  <c r="KO2" i="16"/>
  <c r="KN2" i="16"/>
  <c r="KM2" i="16"/>
  <c r="KK2" i="16"/>
  <c r="KJ2" i="16"/>
  <c r="KI2" i="16"/>
  <c r="KH2" i="16"/>
  <c r="KG2" i="16"/>
  <c r="KE2" i="16"/>
  <c r="KD2" i="16"/>
  <c r="KC2" i="16"/>
  <c r="KB2" i="16"/>
  <c r="JZ2" i="16"/>
  <c r="JY2" i="16"/>
  <c r="JX2" i="16"/>
  <c r="JW2" i="16"/>
  <c r="JV2" i="16"/>
  <c r="JU2" i="16"/>
  <c r="JS2" i="16"/>
  <c r="JR2" i="16"/>
  <c r="JQ2" i="16"/>
  <c r="JP2" i="16"/>
  <c r="JO2" i="16"/>
  <c r="JN2" i="16"/>
  <c r="JL2" i="16"/>
  <c r="JK2" i="16"/>
  <c r="JJ2" i="16"/>
  <c r="JI2" i="16"/>
  <c r="JH2" i="16"/>
  <c r="JG2" i="16"/>
  <c r="JF2" i="16"/>
  <c r="JE2" i="16"/>
  <c r="JD2" i="16"/>
  <c r="JC2" i="16"/>
  <c r="JA2" i="16"/>
  <c r="IZ2" i="16"/>
  <c r="IW2" i="16"/>
  <c r="IV2" i="16"/>
  <c r="IU2" i="16"/>
  <c r="IT2" i="16"/>
  <c r="IS2" i="16"/>
  <c r="IQ2" i="16"/>
  <c r="IP2" i="16"/>
  <c r="IO2" i="16"/>
  <c r="IN2" i="16"/>
  <c r="IM2" i="16"/>
  <c r="IK2" i="16"/>
  <c r="IJ2" i="16"/>
  <c r="II2" i="16"/>
  <c r="IH2" i="16"/>
  <c r="IG2" i="16"/>
  <c r="IE2" i="16"/>
  <c r="ID2" i="16"/>
  <c r="IC2" i="16"/>
  <c r="IB2" i="16"/>
  <c r="IA2" i="16"/>
  <c r="HY2" i="16"/>
  <c r="HX2" i="16"/>
  <c r="HW2" i="16"/>
  <c r="HV2" i="16"/>
  <c r="HU2" i="16"/>
  <c r="HS2" i="16"/>
  <c r="HR2" i="16"/>
  <c r="HQ2" i="16"/>
  <c r="HP2" i="16"/>
  <c r="HO2" i="16"/>
  <c r="HM2" i="16"/>
  <c r="HL2" i="16"/>
  <c r="HK2" i="16"/>
  <c r="HJ2" i="16"/>
  <c r="HI2" i="16"/>
  <c r="HG2" i="16"/>
  <c r="HF2" i="16"/>
  <c r="HE2" i="16"/>
  <c r="HE3" i="13" s="1"/>
  <c r="HD2" i="16"/>
  <c r="HD3" i="13" s="1"/>
  <c r="HC2" i="16"/>
  <c r="HA2" i="16"/>
  <c r="GZ2" i="16"/>
  <c r="GY2" i="16"/>
  <c r="GX2" i="16"/>
  <c r="GW2" i="16"/>
  <c r="GU2" i="16"/>
  <c r="GT2" i="16"/>
  <c r="GS2" i="16"/>
  <c r="GR2" i="16"/>
  <c r="GQ2" i="16"/>
  <c r="GO2" i="16"/>
  <c r="GN2" i="16"/>
  <c r="GM2" i="16"/>
  <c r="GL2" i="16"/>
  <c r="GK2" i="16"/>
  <c r="GI2" i="16"/>
  <c r="GH2" i="16"/>
  <c r="GG2" i="16"/>
  <c r="GF2" i="16"/>
  <c r="GE2" i="16"/>
  <c r="GA2" i="16"/>
  <c r="FZ2" i="16"/>
  <c r="FY2" i="16"/>
  <c r="FX2" i="16"/>
  <c r="FW2" i="16"/>
  <c r="FV2" i="16"/>
  <c r="FS2" i="16"/>
  <c r="FR2" i="16"/>
  <c r="FQ2" i="16"/>
  <c r="FP2" i="16"/>
  <c r="FO2" i="16"/>
  <c r="FN2" i="16"/>
  <c r="FK2" i="16"/>
  <c r="FJ2" i="16"/>
  <c r="FI2" i="16"/>
  <c r="FH2" i="16"/>
  <c r="FG2" i="16"/>
  <c r="FF2" i="16"/>
  <c r="FC2" i="16"/>
  <c r="FB2" i="16"/>
  <c r="FA2" i="16"/>
  <c r="EZ2" i="16"/>
  <c r="EY2" i="16"/>
  <c r="EX2" i="16"/>
  <c r="EU2" i="16"/>
  <c r="ET2" i="16"/>
  <c r="ES2" i="16"/>
  <c r="ER2" i="16"/>
  <c r="EQ2" i="16"/>
  <c r="EP2" i="16"/>
  <c r="EM2" i="16"/>
  <c r="EL2" i="16"/>
  <c r="EK2" i="16"/>
  <c r="EJ2" i="16"/>
  <c r="EI2" i="16"/>
  <c r="EH2" i="16"/>
  <c r="EE2" i="16"/>
  <c r="ED2" i="16"/>
  <c r="EC2" i="16"/>
  <c r="EB2" i="16"/>
  <c r="EA2" i="16"/>
  <c r="DZ2" i="16"/>
  <c r="DW2" i="16"/>
  <c r="DV2" i="16"/>
  <c r="DU2" i="16"/>
  <c r="DT2" i="16"/>
  <c r="DS2" i="16"/>
  <c r="DR2" i="16"/>
  <c r="DO2" i="16"/>
  <c r="DN2" i="16"/>
  <c r="DM2" i="16"/>
  <c r="DL2" i="16"/>
  <c r="DK2" i="16"/>
  <c r="DJ2" i="16"/>
  <c r="DG2" i="16"/>
  <c r="DF2" i="16"/>
  <c r="DE2" i="16"/>
  <c r="DD2" i="16"/>
  <c r="DC2" i="16"/>
  <c r="DB2" i="16"/>
  <c r="CY2" i="16"/>
  <c r="CX2" i="16"/>
  <c r="CW2" i="16"/>
  <c r="CV2" i="16"/>
  <c r="CU2" i="16"/>
  <c r="CT2" i="16"/>
  <c r="CQ2" i="16"/>
  <c r="CP2" i="16"/>
  <c r="CO2" i="16"/>
  <c r="CN2" i="16"/>
  <c r="CM2" i="16"/>
  <c r="CL2" i="16"/>
  <c r="CI2" i="16"/>
  <c r="CH2" i="16"/>
  <c r="CG2" i="16"/>
  <c r="CF2" i="16"/>
  <c r="CE2" i="16"/>
  <c r="CD2" i="16"/>
  <c r="CA2" i="16"/>
  <c r="BZ2" i="16"/>
  <c r="BY2" i="16"/>
  <c r="BX2" i="16"/>
  <c r="BW2" i="16"/>
  <c r="BV2" i="16"/>
  <c r="BS2" i="16"/>
  <c r="BR2" i="16"/>
  <c r="BQ2" i="16"/>
  <c r="BP2" i="16"/>
  <c r="BO2" i="16"/>
  <c r="BN2" i="16"/>
  <c r="BK2" i="16"/>
  <c r="BJ2" i="16"/>
  <c r="BI2" i="16"/>
  <c r="BH2" i="16"/>
  <c r="BG2" i="16"/>
  <c r="BF2" i="16"/>
  <c r="BC2" i="16"/>
  <c r="BB2" i="16"/>
  <c r="BA2" i="16"/>
  <c r="AZ2" i="16"/>
  <c r="AY2" i="16"/>
  <c r="AX2" i="16"/>
  <c r="AU2" i="16"/>
  <c r="AT2" i="16"/>
  <c r="AS2" i="16"/>
  <c r="AR2" i="16"/>
  <c r="AQ2" i="16"/>
  <c r="AP2" i="16"/>
  <c r="AM2" i="16"/>
  <c r="AL2" i="16"/>
  <c r="AK2" i="16"/>
  <c r="AJ2" i="16"/>
  <c r="AI2" i="16"/>
  <c r="AH2" i="16"/>
  <c r="AE2" i="16"/>
  <c r="AD2" i="16"/>
  <c r="AC2" i="16"/>
  <c r="AB2" i="16"/>
  <c r="AA2" i="16"/>
  <c r="Z2" i="16"/>
  <c r="W2" i="16"/>
  <c r="V2" i="16"/>
  <c r="U2" i="16"/>
  <c r="T2" i="16"/>
  <c r="S2" i="16"/>
  <c r="R2" i="16"/>
  <c r="O2" i="16"/>
  <c r="N2" i="16"/>
  <c r="M2" i="16"/>
  <c r="L2" i="16"/>
  <c r="K2" i="16"/>
  <c r="J2" i="16"/>
  <c r="H52" i="11"/>
  <c r="G52" i="11"/>
  <c r="F52" i="11"/>
  <c r="E52" i="11"/>
  <c r="D52" i="11"/>
  <c r="C52" i="11"/>
  <c r="H51" i="11"/>
  <c r="G51" i="11"/>
  <c r="F51" i="11"/>
  <c r="E51" i="11"/>
  <c r="D51" i="11"/>
  <c r="C51" i="11"/>
  <c r="H50" i="11"/>
  <c r="G50" i="11"/>
  <c r="F50" i="11"/>
  <c r="E50" i="11"/>
  <c r="D50" i="11"/>
  <c r="C50" i="11"/>
  <c r="H49" i="11"/>
  <c r="G49" i="11"/>
  <c r="F49" i="11"/>
  <c r="E49" i="11"/>
  <c r="D49" i="11"/>
  <c r="C49" i="11"/>
  <c r="EZ48" i="11"/>
  <c r="EW48" i="11"/>
  <c r="EV48" i="11"/>
  <c r="EU48" i="11"/>
  <c r="ET48" i="11"/>
  <c r="ES48" i="11"/>
  <c r="ER48" i="11"/>
  <c r="EO48" i="11"/>
  <c r="EP48" i="11" s="1"/>
  <c r="EN48" i="11"/>
  <c r="EM48" i="11"/>
  <c r="EL48" i="11"/>
  <c r="EK48" i="11"/>
  <c r="EJ48" i="11"/>
  <c r="EH48" i="11"/>
  <c r="EG48" i="11"/>
  <c r="EE48" i="11"/>
  <c r="ED48" i="11"/>
  <c r="EB48" i="11"/>
  <c r="EA48" i="11"/>
  <c r="DY48" i="11"/>
  <c r="DX48" i="11"/>
  <c r="DV48" i="11"/>
  <c r="DU48" i="11"/>
  <c r="DS48" i="11"/>
  <c r="DR48" i="11"/>
  <c r="DP48" i="11"/>
  <c r="DO48" i="11"/>
  <c r="DM48" i="11"/>
  <c r="DL48" i="11"/>
  <c r="DJ48" i="11"/>
  <c r="DI48" i="11"/>
  <c r="DG48" i="11"/>
  <c r="DF48" i="11"/>
  <c r="DD48" i="11"/>
  <c r="DC48" i="11"/>
  <c r="DA48" i="11"/>
  <c r="CZ48" i="11"/>
  <c r="CX48" i="11"/>
  <c r="CW48" i="11"/>
  <c r="CU48" i="11"/>
  <c r="CT48" i="11"/>
  <c r="CR48" i="11"/>
  <c r="CQ48" i="11"/>
  <c r="CO48" i="11"/>
  <c r="CN48" i="11"/>
  <c r="CL48" i="11"/>
  <c r="CK48" i="11"/>
  <c r="CI48" i="11"/>
  <c r="CH48" i="11"/>
  <c r="CF48" i="11"/>
  <c r="CE48" i="11"/>
  <c r="CC48" i="11"/>
  <c r="CB48" i="11"/>
  <c r="BZ48" i="11"/>
  <c r="BY48" i="11"/>
  <c r="BW48" i="11"/>
  <c r="BV48" i="11"/>
  <c r="BT48" i="11"/>
  <c r="BS48" i="11"/>
  <c r="BQ48" i="11"/>
  <c r="BP48" i="11"/>
  <c r="BN48" i="11"/>
  <c r="BM48" i="11"/>
  <c r="BK48" i="11"/>
  <c r="BJ48" i="11"/>
  <c r="BH48" i="11"/>
  <c r="BG48" i="11"/>
  <c r="BE48" i="11"/>
  <c r="BD48" i="11"/>
  <c r="BB48" i="11"/>
  <c r="BA48" i="11"/>
  <c r="AY48" i="11"/>
  <c r="AX48" i="11"/>
  <c r="AV48" i="11"/>
  <c r="AU48" i="11"/>
  <c r="AS48" i="11"/>
  <c r="AR48" i="11"/>
  <c r="AP48" i="11"/>
  <c r="AO48" i="11"/>
  <c r="AM48" i="11"/>
  <c r="AL48" i="11"/>
  <c r="AK48" i="11"/>
  <c r="AJ48" i="11"/>
  <c r="AI48" i="11"/>
  <c r="AG48" i="11"/>
  <c r="AF48" i="11"/>
  <c r="AE48" i="11"/>
  <c r="AD48" i="11"/>
  <c r="AC48" i="11"/>
  <c r="Z48" i="11"/>
  <c r="Y48" i="11"/>
  <c r="X48" i="11"/>
  <c r="W48" i="11"/>
  <c r="V48" i="11"/>
  <c r="U48" i="11"/>
  <c r="R48" i="11"/>
  <c r="S48" i="11" s="1"/>
  <c r="Q48" i="11"/>
  <c r="P48" i="11"/>
  <c r="O48" i="11"/>
  <c r="N48" i="11"/>
  <c r="M48" i="11"/>
  <c r="K48" i="11"/>
  <c r="J48" i="11"/>
  <c r="EZ47" i="11"/>
  <c r="EW47" i="11"/>
  <c r="EV47" i="11"/>
  <c r="EU47" i="11"/>
  <c r="ET47" i="11"/>
  <c r="ES47" i="11"/>
  <c r="ER47" i="11"/>
  <c r="EO47" i="11"/>
  <c r="EP47" i="11" s="1"/>
  <c r="EN47" i="11"/>
  <c r="EM47" i="11"/>
  <c r="EL47" i="11"/>
  <c r="EK47" i="11"/>
  <c r="EJ47" i="11"/>
  <c r="EH47" i="11"/>
  <c r="EG47" i="11"/>
  <c r="EE47" i="11"/>
  <c r="ED47" i="11"/>
  <c r="EB47" i="11"/>
  <c r="EA47" i="11"/>
  <c r="DY47" i="11"/>
  <c r="DX47" i="11"/>
  <c r="DV47" i="11"/>
  <c r="DU47" i="11"/>
  <c r="DS47" i="11"/>
  <c r="DR47" i="11"/>
  <c r="DP47" i="11"/>
  <c r="DO47" i="11"/>
  <c r="DM47" i="11"/>
  <c r="DL47" i="11"/>
  <c r="DJ47" i="11"/>
  <c r="DI47" i="11"/>
  <c r="DG47" i="11"/>
  <c r="DF47" i="11"/>
  <c r="DD47" i="11"/>
  <c r="DC47" i="11"/>
  <c r="DA47" i="11"/>
  <c r="CZ47" i="11"/>
  <c r="CX47" i="11"/>
  <c r="CW47" i="11"/>
  <c r="CU47" i="11"/>
  <c r="CT47" i="11"/>
  <c r="CR47" i="11"/>
  <c r="CQ47" i="11"/>
  <c r="CO47" i="11"/>
  <c r="CN47" i="11"/>
  <c r="CL47" i="11"/>
  <c r="CK47" i="11"/>
  <c r="CI47" i="11"/>
  <c r="CH47" i="11"/>
  <c r="CF47" i="11"/>
  <c r="CE47" i="11"/>
  <c r="CC47" i="11"/>
  <c r="CB47" i="11"/>
  <c r="BZ47" i="11"/>
  <c r="BY47" i="11"/>
  <c r="BW47" i="11"/>
  <c r="BV47" i="11"/>
  <c r="BT47" i="11"/>
  <c r="BS47" i="11"/>
  <c r="BQ47" i="11"/>
  <c r="BP47" i="11"/>
  <c r="BN47" i="11"/>
  <c r="BM47" i="11"/>
  <c r="BK47" i="11"/>
  <c r="BJ47" i="11"/>
  <c r="BH47" i="11"/>
  <c r="BG47" i="11"/>
  <c r="BE47" i="11"/>
  <c r="BD47" i="11"/>
  <c r="BB47" i="11"/>
  <c r="BA47" i="11"/>
  <c r="AY47" i="11"/>
  <c r="AX47" i="11"/>
  <c r="AV47" i="11"/>
  <c r="AU47" i="11"/>
  <c r="AS47" i="11"/>
  <c r="AR47" i="11"/>
  <c r="AP47" i="11"/>
  <c r="AO47" i="11"/>
  <c r="AM47" i="11"/>
  <c r="AL47" i="11"/>
  <c r="AK47" i="11"/>
  <c r="AJ47" i="11"/>
  <c r="AI47" i="11"/>
  <c r="AG47" i="11"/>
  <c r="AF47" i="11"/>
  <c r="AE47" i="11"/>
  <c r="AD47" i="11"/>
  <c r="AC47" i="11"/>
  <c r="Z47" i="11"/>
  <c r="Y47" i="11"/>
  <c r="X47" i="11"/>
  <c r="W47" i="11"/>
  <c r="V47" i="11"/>
  <c r="U47" i="11"/>
  <c r="AA47" i="11" s="1"/>
  <c r="R47" i="11"/>
  <c r="Q47" i="11"/>
  <c r="P47" i="11"/>
  <c r="O47" i="11"/>
  <c r="N47" i="11"/>
  <c r="M47" i="11"/>
  <c r="K47" i="11"/>
  <c r="J47" i="11"/>
  <c r="EZ46" i="11"/>
  <c r="EW46" i="11"/>
  <c r="EV46" i="11"/>
  <c r="EU46" i="11"/>
  <c r="ET46" i="11"/>
  <c r="ES46" i="11"/>
  <c r="ER46" i="11"/>
  <c r="EX46" i="11" s="1"/>
  <c r="EO46" i="11"/>
  <c r="EP46" i="11" s="1"/>
  <c r="EN46" i="11"/>
  <c r="EM46" i="11"/>
  <c r="EL46" i="11"/>
  <c r="EK46" i="11"/>
  <c r="EJ46" i="11"/>
  <c r="EH46" i="11"/>
  <c r="EG46" i="11"/>
  <c r="EE46" i="11"/>
  <c r="ED46" i="11"/>
  <c r="EB46" i="11"/>
  <c r="EA46" i="11"/>
  <c r="DY46" i="11"/>
  <c r="DX46" i="11"/>
  <c r="DV46" i="11"/>
  <c r="DU46" i="11"/>
  <c r="DS46" i="11"/>
  <c r="DR46" i="11"/>
  <c r="DP46" i="11"/>
  <c r="DO46" i="11"/>
  <c r="DM46" i="11"/>
  <c r="DL46" i="11"/>
  <c r="DJ46" i="11"/>
  <c r="DI46" i="11"/>
  <c r="DG46" i="11"/>
  <c r="DF46" i="11"/>
  <c r="DD46" i="11"/>
  <c r="DC46" i="11"/>
  <c r="DA46" i="11"/>
  <c r="CZ46" i="11"/>
  <c r="CX46" i="11"/>
  <c r="CW46" i="11"/>
  <c r="CU46" i="11"/>
  <c r="CT46" i="11"/>
  <c r="CR46" i="11"/>
  <c r="CQ46" i="11"/>
  <c r="CO46" i="11"/>
  <c r="CN46" i="11"/>
  <c r="CL46" i="11"/>
  <c r="CK46" i="11"/>
  <c r="CI46" i="11"/>
  <c r="CH46" i="11"/>
  <c r="CF46" i="11"/>
  <c r="CE46" i="11"/>
  <c r="CC46" i="11"/>
  <c r="CB46" i="11"/>
  <c r="BZ46" i="11"/>
  <c r="BY46" i="11"/>
  <c r="BW46" i="11"/>
  <c r="BV46" i="11"/>
  <c r="BT46" i="11"/>
  <c r="BS46" i="11"/>
  <c r="BQ46" i="11"/>
  <c r="BP46" i="11"/>
  <c r="BN46" i="11"/>
  <c r="BM46" i="11"/>
  <c r="BK46" i="11"/>
  <c r="BJ46" i="11"/>
  <c r="BH46" i="11"/>
  <c r="BG46" i="11"/>
  <c r="BE46" i="11"/>
  <c r="BD46" i="11"/>
  <c r="BB46" i="11"/>
  <c r="BA46" i="11"/>
  <c r="AY46" i="11"/>
  <c r="AX46" i="11"/>
  <c r="AV46" i="11"/>
  <c r="AU46" i="11"/>
  <c r="AS46" i="11"/>
  <c r="AR46" i="11"/>
  <c r="AP46" i="11"/>
  <c r="AO46" i="11"/>
  <c r="AM46" i="11"/>
  <c r="AL46" i="11"/>
  <c r="AK46" i="11"/>
  <c r="AJ46" i="11"/>
  <c r="AI46" i="11"/>
  <c r="AG46" i="11"/>
  <c r="AF46" i="11"/>
  <c r="AE46" i="11"/>
  <c r="AD46" i="11"/>
  <c r="AC46" i="11"/>
  <c r="Z46" i="11"/>
  <c r="Y46" i="11"/>
  <c r="X46" i="11"/>
  <c r="W46" i="11"/>
  <c r="V46" i="11"/>
  <c r="U46" i="11"/>
  <c r="R46" i="11"/>
  <c r="Q46" i="11"/>
  <c r="P46" i="11"/>
  <c r="O46" i="11"/>
  <c r="N46" i="11"/>
  <c r="M46" i="11"/>
  <c r="S46" i="11" s="1"/>
  <c r="K46" i="11"/>
  <c r="J46" i="11"/>
  <c r="EZ45" i="11"/>
  <c r="EW45" i="11"/>
  <c r="EV45" i="11"/>
  <c r="EU45" i="11"/>
  <c r="ET45" i="11"/>
  <c r="ES45" i="11"/>
  <c r="ER45" i="11"/>
  <c r="EX45" i="11" s="1"/>
  <c r="EO45" i="11"/>
  <c r="EN45" i="11"/>
  <c r="EM45" i="11"/>
  <c r="EL45" i="11"/>
  <c r="EK45" i="11"/>
  <c r="EJ45" i="11"/>
  <c r="EH45" i="11"/>
  <c r="EG45" i="11"/>
  <c r="EE45" i="11"/>
  <c r="ED45" i="11"/>
  <c r="EB45" i="11"/>
  <c r="EA45" i="11"/>
  <c r="DY45" i="11"/>
  <c r="DX45" i="11"/>
  <c r="DV45" i="11"/>
  <c r="DU45" i="11"/>
  <c r="DS45" i="11"/>
  <c r="DR45" i="11"/>
  <c r="DP45" i="11"/>
  <c r="DO45" i="11"/>
  <c r="DM45" i="11"/>
  <c r="DL45" i="11"/>
  <c r="DJ45" i="11"/>
  <c r="DI45" i="11"/>
  <c r="DG45" i="11"/>
  <c r="DF45" i="11"/>
  <c r="DD45" i="11"/>
  <c r="DC45" i="11"/>
  <c r="DA45" i="11"/>
  <c r="CZ45" i="11"/>
  <c r="CX45" i="11"/>
  <c r="CW45" i="11"/>
  <c r="CU45" i="11"/>
  <c r="CT45" i="11"/>
  <c r="CR45" i="11"/>
  <c r="CQ45" i="11"/>
  <c r="CO45" i="11"/>
  <c r="CN45" i="11"/>
  <c r="CL45" i="11"/>
  <c r="CK45" i="11"/>
  <c r="CI45" i="11"/>
  <c r="CH45" i="11"/>
  <c r="CF45" i="11"/>
  <c r="CE45" i="11"/>
  <c r="CC45" i="11"/>
  <c r="CB45" i="11"/>
  <c r="BZ45" i="11"/>
  <c r="BY45" i="11"/>
  <c r="BW45" i="11"/>
  <c r="BV45" i="11"/>
  <c r="BT45" i="11"/>
  <c r="BS45" i="11"/>
  <c r="BQ45" i="11"/>
  <c r="BP45" i="11"/>
  <c r="BN45" i="11"/>
  <c r="BM45" i="11"/>
  <c r="BK45" i="11"/>
  <c r="BJ45" i="11"/>
  <c r="BH45" i="11"/>
  <c r="BG45" i="11"/>
  <c r="BE45" i="11"/>
  <c r="BD45" i="11"/>
  <c r="BB45" i="11"/>
  <c r="BA45" i="11"/>
  <c r="AY45" i="11"/>
  <c r="AX45" i="11"/>
  <c r="AV45" i="11"/>
  <c r="AU45" i="11"/>
  <c r="AS45" i="11"/>
  <c r="AR45" i="11"/>
  <c r="AP45" i="11"/>
  <c r="AO45" i="11"/>
  <c r="AM45" i="11"/>
  <c r="AL45" i="11"/>
  <c r="AK45" i="11"/>
  <c r="AJ45" i="11"/>
  <c r="AI45" i="11"/>
  <c r="AG45" i="11"/>
  <c r="AF45" i="11"/>
  <c r="AE45" i="11"/>
  <c r="AD45" i="11"/>
  <c r="AC45" i="11"/>
  <c r="Z45" i="11"/>
  <c r="Y45" i="11"/>
  <c r="X45" i="11"/>
  <c r="W45" i="11"/>
  <c r="V45" i="11"/>
  <c r="U45" i="11"/>
  <c r="AA45" i="11" s="1"/>
  <c r="R45" i="11"/>
  <c r="Q45" i="11"/>
  <c r="P45" i="11"/>
  <c r="O45" i="11"/>
  <c r="N45" i="11"/>
  <c r="M45" i="11"/>
  <c r="K45" i="11"/>
  <c r="J45" i="11"/>
  <c r="EZ44" i="11"/>
  <c r="EW44" i="11"/>
  <c r="EV44" i="11"/>
  <c r="EU44" i="11"/>
  <c r="ET44" i="11"/>
  <c r="ES44" i="11"/>
  <c r="ER44" i="11"/>
  <c r="EX44" i="11" s="1"/>
  <c r="EO44" i="11"/>
  <c r="EN44" i="11"/>
  <c r="EM44" i="11"/>
  <c r="EL44" i="11"/>
  <c r="EK44" i="11"/>
  <c r="EJ44" i="11"/>
  <c r="EH44" i="11"/>
  <c r="EG44" i="11"/>
  <c r="EE44" i="11"/>
  <c r="ED44" i="11"/>
  <c r="EB44" i="11"/>
  <c r="EA44" i="11"/>
  <c r="DY44" i="11"/>
  <c r="DX44" i="11"/>
  <c r="DV44" i="11"/>
  <c r="DU44" i="11"/>
  <c r="DS44" i="11"/>
  <c r="DR44" i="11"/>
  <c r="DP44" i="11"/>
  <c r="DO44" i="11"/>
  <c r="DM44" i="11"/>
  <c r="DL44" i="11"/>
  <c r="DJ44" i="11"/>
  <c r="DI44" i="11"/>
  <c r="DG44" i="11"/>
  <c r="DF44" i="11"/>
  <c r="DD44" i="11"/>
  <c r="DC44" i="11"/>
  <c r="DA44" i="11"/>
  <c r="CZ44" i="11"/>
  <c r="CX44" i="11"/>
  <c r="CW44" i="11"/>
  <c r="CU44" i="11"/>
  <c r="CT44" i="11"/>
  <c r="CR44" i="11"/>
  <c r="CQ44" i="11"/>
  <c r="CO44" i="11"/>
  <c r="CN44" i="11"/>
  <c r="CL44" i="11"/>
  <c r="CK44" i="11"/>
  <c r="CI44" i="11"/>
  <c r="CH44" i="11"/>
  <c r="CF44" i="11"/>
  <c r="CE44" i="11"/>
  <c r="CC44" i="11"/>
  <c r="CB44" i="11"/>
  <c r="BZ44" i="11"/>
  <c r="BY44" i="11"/>
  <c r="BW44" i="11"/>
  <c r="BV44" i="11"/>
  <c r="BT44" i="11"/>
  <c r="BS44" i="11"/>
  <c r="BQ44" i="11"/>
  <c r="BP44" i="11"/>
  <c r="BN44" i="11"/>
  <c r="BM44" i="11"/>
  <c r="BK44" i="11"/>
  <c r="BJ44" i="11"/>
  <c r="BH44" i="11"/>
  <c r="BG44" i="11"/>
  <c r="BE44" i="11"/>
  <c r="BD44" i="11"/>
  <c r="BB44" i="11"/>
  <c r="BA44" i="11"/>
  <c r="AY44" i="11"/>
  <c r="AX44" i="11"/>
  <c r="AV44" i="11"/>
  <c r="AU44" i="11"/>
  <c r="AS44" i="11"/>
  <c r="AR44" i="11"/>
  <c r="AP44" i="11"/>
  <c r="AO44" i="11"/>
  <c r="AM44" i="11"/>
  <c r="AL44" i="11"/>
  <c r="AK44" i="11"/>
  <c r="AJ44" i="11"/>
  <c r="AI44" i="11"/>
  <c r="AG44" i="11"/>
  <c r="AF44" i="11"/>
  <c r="AE44" i="11"/>
  <c r="AD44" i="11"/>
  <c r="AC44" i="11"/>
  <c r="Z44" i="11"/>
  <c r="Y44" i="11"/>
  <c r="X44" i="11"/>
  <c r="W44" i="11"/>
  <c r="V44" i="11"/>
  <c r="U44" i="11"/>
  <c r="AA44" i="11" s="1"/>
  <c r="R44" i="11"/>
  <c r="Q44" i="11"/>
  <c r="P44" i="11"/>
  <c r="O44" i="11"/>
  <c r="N44" i="11"/>
  <c r="M44" i="11"/>
  <c r="S44" i="11" s="1"/>
  <c r="K44" i="11"/>
  <c r="J44" i="11"/>
  <c r="EZ43" i="11"/>
  <c r="EW43" i="11"/>
  <c r="EV43" i="11"/>
  <c r="EU43" i="11"/>
  <c r="ET43" i="11"/>
  <c r="ES43" i="11"/>
  <c r="ER43" i="11"/>
  <c r="EX43" i="11" s="1"/>
  <c r="EO43" i="11"/>
  <c r="EN43" i="11"/>
  <c r="EM43" i="11"/>
  <c r="EL43" i="11"/>
  <c r="EK43" i="11"/>
  <c r="EJ43" i="11"/>
  <c r="EP43" i="11" s="1"/>
  <c r="EH43" i="11"/>
  <c r="EG43" i="11"/>
  <c r="EE43" i="11"/>
  <c r="ED43" i="11"/>
  <c r="EB43" i="11"/>
  <c r="EA43" i="11"/>
  <c r="DY43" i="11"/>
  <c r="DX43" i="11"/>
  <c r="DV43" i="11"/>
  <c r="DU43" i="11"/>
  <c r="DS43" i="11"/>
  <c r="DR43" i="11"/>
  <c r="DP43" i="11"/>
  <c r="DO43" i="11"/>
  <c r="DM43" i="11"/>
  <c r="DL43" i="11"/>
  <c r="DJ43" i="11"/>
  <c r="DI43" i="11"/>
  <c r="DG43" i="11"/>
  <c r="DF43" i="11"/>
  <c r="DD43" i="11"/>
  <c r="DC43" i="11"/>
  <c r="DA43" i="11"/>
  <c r="CZ43" i="11"/>
  <c r="CX43" i="11"/>
  <c r="CW43" i="11"/>
  <c r="CU43" i="11"/>
  <c r="CT43" i="11"/>
  <c r="CR43" i="11"/>
  <c r="CQ43" i="11"/>
  <c r="CO43" i="11"/>
  <c r="CN43" i="11"/>
  <c r="CL43" i="11"/>
  <c r="CK43" i="11"/>
  <c r="CI43" i="11"/>
  <c r="CH43" i="11"/>
  <c r="CF43" i="11"/>
  <c r="CE43" i="11"/>
  <c r="CC43" i="11"/>
  <c r="CB43" i="11"/>
  <c r="BZ43" i="11"/>
  <c r="BY43" i="11"/>
  <c r="BW43" i="11"/>
  <c r="BV43" i="11"/>
  <c r="BT43" i="11"/>
  <c r="BS43" i="11"/>
  <c r="BQ43" i="11"/>
  <c r="BP43" i="11"/>
  <c r="BN43" i="11"/>
  <c r="BM43" i="11"/>
  <c r="BK43" i="11"/>
  <c r="BJ43" i="11"/>
  <c r="BH43" i="11"/>
  <c r="BG43" i="11"/>
  <c r="BE43" i="11"/>
  <c r="BD43" i="11"/>
  <c r="BB43" i="11"/>
  <c r="BA43" i="11"/>
  <c r="AY43" i="11"/>
  <c r="AX43" i="11"/>
  <c r="AV43" i="11"/>
  <c r="AU43" i="11"/>
  <c r="AS43" i="11"/>
  <c r="AR43" i="11"/>
  <c r="AP43" i="11"/>
  <c r="AO43" i="11"/>
  <c r="AM43" i="11"/>
  <c r="AL43" i="11"/>
  <c r="AK43" i="11"/>
  <c r="AJ43" i="11"/>
  <c r="AI43" i="11"/>
  <c r="AG43" i="11"/>
  <c r="AF43" i="11"/>
  <c r="AE43" i="11"/>
  <c r="AD43" i="11"/>
  <c r="AC43" i="11"/>
  <c r="Z43" i="11"/>
  <c r="AA43" i="11" s="1"/>
  <c r="Y43" i="11"/>
  <c r="X43" i="11"/>
  <c r="W43" i="11"/>
  <c r="V43" i="11"/>
  <c r="U43" i="11"/>
  <c r="R43" i="11"/>
  <c r="Q43" i="11"/>
  <c r="P43" i="11"/>
  <c r="O43" i="11"/>
  <c r="N43" i="11"/>
  <c r="M43" i="11"/>
  <c r="K43" i="11"/>
  <c r="J43" i="11"/>
  <c r="EZ42" i="11"/>
  <c r="EW42" i="11"/>
  <c r="EV42" i="11"/>
  <c r="EU42" i="11"/>
  <c r="ET42" i="11"/>
  <c r="ES42" i="11"/>
  <c r="ER42" i="11"/>
  <c r="EO42" i="11"/>
  <c r="EN42" i="11"/>
  <c r="EM42" i="11"/>
  <c r="EL42" i="11"/>
  <c r="EK42" i="11"/>
  <c r="EJ42" i="11"/>
  <c r="EP42" i="11" s="1"/>
  <c r="EH42" i="11"/>
  <c r="EG42" i="11"/>
  <c r="EE42" i="11"/>
  <c r="ED42" i="11"/>
  <c r="EB42" i="11"/>
  <c r="EA42" i="11"/>
  <c r="DY42" i="11"/>
  <c r="DX42" i="11"/>
  <c r="DV42" i="11"/>
  <c r="DU42" i="11"/>
  <c r="DS42" i="11"/>
  <c r="DR42" i="11"/>
  <c r="DP42" i="11"/>
  <c r="DO42" i="11"/>
  <c r="DM42" i="11"/>
  <c r="DL42" i="11"/>
  <c r="DJ42" i="11"/>
  <c r="DI42" i="11"/>
  <c r="DG42" i="11"/>
  <c r="DF42" i="11"/>
  <c r="DD42" i="11"/>
  <c r="DC42" i="11"/>
  <c r="DA42" i="11"/>
  <c r="CZ42" i="11"/>
  <c r="CX42" i="11"/>
  <c r="CW42" i="11"/>
  <c r="CU42" i="11"/>
  <c r="CT42" i="11"/>
  <c r="CR42" i="11"/>
  <c r="CQ42" i="11"/>
  <c r="CO42" i="11"/>
  <c r="CN42" i="11"/>
  <c r="CL42" i="11"/>
  <c r="CK42" i="11"/>
  <c r="CI42" i="11"/>
  <c r="CH42" i="11"/>
  <c r="CF42" i="11"/>
  <c r="CE42" i="11"/>
  <c r="CC42" i="11"/>
  <c r="CB42" i="11"/>
  <c r="BZ42" i="11"/>
  <c r="BY42" i="11"/>
  <c r="BW42" i="11"/>
  <c r="BV42" i="11"/>
  <c r="BT42" i="11"/>
  <c r="BS42" i="11"/>
  <c r="BQ42" i="11"/>
  <c r="BP42" i="11"/>
  <c r="BN42" i="11"/>
  <c r="BM42" i="11"/>
  <c r="BK42" i="11"/>
  <c r="BJ42" i="11"/>
  <c r="BH42" i="11"/>
  <c r="BG42" i="11"/>
  <c r="BE42" i="11"/>
  <c r="BD42" i="11"/>
  <c r="BB42" i="11"/>
  <c r="BA42" i="11"/>
  <c r="AY42" i="11"/>
  <c r="AX42" i="11"/>
  <c r="AV42" i="11"/>
  <c r="AU42" i="11"/>
  <c r="AS42" i="11"/>
  <c r="AR42" i="11"/>
  <c r="AP42" i="11"/>
  <c r="AO42" i="11"/>
  <c r="AM42" i="11"/>
  <c r="AL42" i="11"/>
  <c r="AK42" i="11"/>
  <c r="AJ42" i="11"/>
  <c r="AI42" i="11"/>
  <c r="AG42" i="11"/>
  <c r="AF42" i="11"/>
  <c r="AE42" i="11"/>
  <c r="AD42" i="11"/>
  <c r="AC42" i="11"/>
  <c r="Z42" i="11"/>
  <c r="Y42" i="11"/>
  <c r="X42" i="11"/>
  <c r="W42" i="11"/>
  <c r="V42" i="11"/>
  <c r="U42" i="11"/>
  <c r="R42" i="11"/>
  <c r="Q42" i="11"/>
  <c r="P42" i="11"/>
  <c r="O42" i="11"/>
  <c r="N42" i="11"/>
  <c r="M42" i="11"/>
  <c r="K42" i="11"/>
  <c r="J42" i="11"/>
  <c r="EZ41" i="11"/>
  <c r="EW41" i="11"/>
  <c r="EX41" i="11" s="1"/>
  <c r="EV41" i="11"/>
  <c r="EU41" i="11"/>
  <c r="ET41" i="11"/>
  <c r="ES41" i="11"/>
  <c r="ER41" i="11"/>
  <c r="EO41" i="11"/>
  <c r="EN41" i="11"/>
  <c r="EM41" i="11"/>
  <c r="EL41" i="11"/>
  <c r="EK41" i="11"/>
  <c r="EJ41" i="11"/>
  <c r="EH41" i="11"/>
  <c r="EG41" i="11"/>
  <c r="EE41" i="11"/>
  <c r="ED41" i="11"/>
  <c r="EB41" i="11"/>
  <c r="EA41" i="11"/>
  <c r="DY41" i="11"/>
  <c r="DX41" i="11"/>
  <c r="DV41" i="11"/>
  <c r="DU41" i="11"/>
  <c r="DS41" i="11"/>
  <c r="DR41" i="11"/>
  <c r="DP41" i="11"/>
  <c r="DO41" i="11"/>
  <c r="DM41" i="11"/>
  <c r="DL41" i="11"/>
  <c r="DJ41" i="11"/>
  <c r="DI41" i="11"/>
  <c r="DG41" i="11"/>
  <c r="DF41" i="11"/>
  <c r="DD41" i="11"/>
  <c r="DC41" i="11"/>
  <c r="DA41" i="11"/>
  <c r="CZ41" i="11"/>
  <c r="CX41" i="11"/>
  <c r="CW41" i="11"/>
  <c r="CU41" i="11"/>
  <c r="CT41" i="11"/>
  <c r="CR41" i="11"/>
  <c r="CQ41" i="11"/>
  <c r="CO41" i="11"/>
  <c r="CN41" i="11"/>
  <c r="CL41" i="11"/>
  <c r="CK41" i="11"/>
  <c r="CI41" i="11"/>
  <c r="CH41" i="11"/>
  <c r="CF41" i="11"/>
  <c r="CE41" i="11"/>
  <c r="CC41" i="11"/>
  <c r="CB41" i="11"/>
  <c r="BZ41" i="11"/>
  <c r="BY41" i="11"/>
  <c r="BW41" i="11"/>
  <c r="BV41" i="11"/>
  <c r="BT41" i="11"/>
  <c r="BS41" i="11"/>
  <c r="BQ41" i="11"/>
  <c r="BP41" i="11"/>
  <c r="BN41" i="11"/>
  <c r="BM41" i="11"/>
  <c r="BK41" i="11"/>
  <c r="BJ41" i="11"/>
  <c r="BH41" i="11"/>
  <c r="BG41" i="11"/>
  <c r="BE41" i="11"/>
  <c r="BD41" i="11"/>
  <c r="BB41" i="11"/>
  <c r="BA41" i="11"/>
  <c r="AY41" i="11"/>
  <c r="AX41" i="11"/>
  <c r="AV41" i="11"/>
  <c r="AU41" i="11"/>
  <c r="AS41" i="11"/>
  <c r="AR41" i="11"/>
  <c r="AP41" i="11"/>
  <c r="AO41" i="11"/>
  <c r="AM41" i="11"/>
  <c r="AL41" i="11"/>
  <c r="AK41" i="11"/>
  <c r="AJ41" i="11"/>
  <c r="AI41" i="11"/>
  <c r="AG41" i="11"/>
  <c r="AF41" i="11"/>
  <c r="AE41" i="11"/>
  <c r="AD41" i="11"/>
  <c r="AC41" i="11"/>
  <c r="Z41" i="11"/>
  <c r="AA41" i="11" s="1"/>
  <c r="Y41" i="11"/>
  <c r="X41" i="11"/>
  <c r="W41" i="11"/>
  <c r="V41" i="11"/>
  <c r="U41" i="11"/>
  <c r="R41" i="11"/>
  <c r="Q41" i="11"/>
  <c r="P41" i="11"/>
  <c r="O41" i="11"/>
  <c r="N41" i="11"/>
  <c r="M41" i="11"/>
  <c r="K41" i="11"/>
  <c r="J41" i="11"/>
  <c r="EZ40" i="11"/>
  <c r="EW40" i="11"/>
  <c r="EX40" i="11" s="1"/>
  <c r="EV40" i="11"/>
  <c r="EU40" i="11"/>
  <c r="ET40" i="11"/>
  <c r="ES40" i="11"/>
  <c r="ER40" i="11"/>
  <c r="EO40" i="11"/>
  <c r="EP40" i="11" s="1"/>
  <c r="EN40" i="11"/>
  <c r="EM40" i="11"/>
  <c r="EL40" i="11"/>
  <c r="EK40" i="11"/>
  <c r="EJ40" i="11"/>
  <c r="EH40" i="11"/>
  <c r="EG40" i="11"/>
  <c r="EE40" i="11"/>
  <c r="ED40" i="11"/>
  <c r="EB40" i="11"/>
  <c r="EA40" i="11"/>
  <c r="DY40" i="11"/>
  <c r="DX40" i="11"/>
  <c r="DV40" i="11"/>
  <c r="DU40" i="11"/>
  <c r="DS40" i="11"/>
  <c r="DR40" i="11"/>
  <c r="DP40" i="11"/>
  <c r="DO40" i="11"/>
  <c r="DM40" i="11"/>
  <c r="DL40" i="11"/>
  <c r="DJ40" i="11"/>
  <c r="DI40" i="11"/>
  <c r="DG40" i="11"/>
  <c r="DF40" i="11"/>
  <c r="DD40" i="11"/>
  <c r="DC40" i="11"/>
  <c r="DA40" i="11"/>
  <c r="CZ40" i="11"/>
  <c r="CX40" i="11"/>
  <c r="CW40" i="11"/>
  <c r="CU40" i="11"/>
  <c r="CT40" i="11"/>
  <c r="CR40" i="11"/>
  <c r="CQ40" i="11"/>
  <c r="CO40" i="11"/>
  <c r="CN40" i="11"/>
  <c r="CL40" i="11"/>
  <c r="CK40" i="11"/>
  <c r="CI40" i="11"/>
  <c r="CH40" i="11"/>
  <c r="CF40" i="11"/>
  <c r="CE40" i="11"/>
  <c r="CC40" i="11"/>
  <c r="CB40" i="11"/>
  <c r="BZ40" i="11"/>
  <c r="BY40" i="11"/>
  <c r="BW40" i="11"/>
  <c r="BV40" i="11"/>
  <c r="BT40" i="11"/>
  <c r="BS40" i="11"/>
  <c r="BQ40" i="11"/>
  <c r="BP40" i="11"/>
  <c r="BN40" i="11"/>
  <c r="BM40" i="11"/>
  <c r="BK40" i="11"/>
  <c r="BJ40" i="11"/>
  <c r="BH40" i="11"/>
  <c r="BG40" i="11"/>
  <c r="BE40" i="11"/>
  <c r="BD40" i="11"/>
  <c r="BB40" i="11"/>
  <c r="BA40" i="11"/>
  <c r="AY40" i="11"/>
  <c r="AX40" i="11"/>
  <c r="AV40" i="11"/>
  <c r="AU40" i="11"/>
  <c r="AS40" i="11"/>
  <c r="AR40" i="11"/>
  <c r="AP40" i="11"/>
  <c r="AO40" i="11"/>
  <c r="AM40" i="11"/>
  <c r="AL40" i="11"/>
  <c r="AK40" i="11"/>
  <c r="AJ40" i="11"/>
  <c r="AI40" i="11"/>
  <c r="AG40" i="11"/>
  <c r="AF40" i="11"/>
  <c r="AE40" i="11"/>
  <c r="AD40" i="11"/>
  <c r="AC40" i="11"/>
  <c r="Z40" i="11"/>
  <c r="Y40" i="11"/>
  <c r="X40" i="11"/>
  <c r="W40" i="11"/>
  <c r="V40" i="11"/>
  <c r="U40" i="11"/>
  <c r="R40" i="11"/>
  <c r="S40" i="11" s="1"/>
  <c r="Q40" i="11"/>
  <c r="P40" i="11"/>
  <c r="O40" i="11"/>
  <c r="N40" i="11"/>
  <c r="M40" i="11"/>
  <c r="K40" i="11"/>
  <c r="J40" i="11"/>
  <c r="EZ39" i="11"/>
  <c r="EX39" i="11"/>
  <c r="EW39" i="11"/>
  <c r="EV39" i="11"/>
  <c r="EU39" i="11"/>
  <c r="ET39" i="11"/>
  <c r="ES39" i="11"/>
  <c r="ER39" i="11"/>
  <c r="EO39" i="11"/>
  <c r="EN39" i="11"/>
  <c r="EM39" i="11"/>
  <c r="EL39" i="11"/>
  <c r="EK39" i="11"/>
  <c r="EJ39" i="11"/>
  <c r="EH39" i="11"/>
  <c r="EG39" i="11"/>
  <c r="EE39" i="11"/>
  <c r="ED39" i="11"/>
  <c r="EB39" i="11"/>
  <c r="EA39" i="11"/>
  <c r="DY39" i="11"/>
  <c r="DX39" i="11"/>
  <c r="DV39" i="11"/>
  <c r="DU39" i="11"/>
  <c r="DS39" i="11"/>
  <c r="DR39" i="11"/>
  <c r="DP39" i="11"/>
  <c r="DO39" i="11"/>
  <c r="DM39" i="11"/>
  <c r="DL39" i="11"/>
  <c r="DJ39" i="11"/>
  <c r="DI39" i="11"/>
  <c r="DG39" i="11"/>
  <c r="DF39" i="11"/>
  <c r="DD39" i="11"/>
  <c r="DC39" i="11"/>
  <c r="DA39" i="11"/>
  <c r="CZ39" i="11"/>
  <c r="CX39" i="11"/>
  <c r="CW39" i="11"/>
  <c r="CU39" i="11"/>
  <c r="CT39" i="11"/>
  <c r="CR39" i="11"/>
  <c r="CQ39" i="11"/>
  <c r="CO39" i="11"/>
  <c r="CN39" i="11"/>
  <c r="CL39" i="11"/>
  <c r="CK39" i="11"/>
  <c r="CI39" i="11"/>
  <c r="CH39" i="11"/>
  <c r="CF39" i="11"/>
  <c r="CE39" i="11"/>
  <c r="CC39" i="11"/>
  <c r="CB39" i="11"/>
  <c r="BZ39" i="11"/>
  <c r="BY39" i="11"/>
  <c r="BW39" i="11"/>
  <c r="BV39" i="11"/>
  <c r="BT39" i="11"/>
  <c r="BS39" i="11"/>
  <c r="BQ39" i="11"/>
  <c r="BP39" i="11"/>
  <c r="BN39" i="11"/>
  <c r="BM39" i="11"/>
  <c r="BK39" i="11"/>
  <c r="BJ39" i="11"/>
  <c r="BH39" i="11"/>
  <c r="BG39" i="11"/>
  <c r="BE39" i="11"/>
  <c r="BD39" i="11"/>
  <c r="BB39" i="11"/>
  <c r="BA39" i="11"/>
  <c r="AY39" i="11"/>
  <c r="AX39" i="11"/>
  <c r="AV39" i="11"/>
  <c r="AU39" i="11"/>
  <c r="AS39" i="11"/>
  <c r="AR39" i="11"/>
  <c r="AP39" i="11"/>
  <c r="AO39" i="11"/>
  <c r="AM39" i="11"/>
  <c r="AL39" i="11"/>
  <c r="AK39" i="11"/>
  <c r="AJ39" i="11"/>
  <c r="AI39" i="11"/>
  <c r="AG39" i="11"/>
  <c r="AF39" i="11"/>
  <c r="AE39" i="11"/>
  <c r="AD39" i="11"/>
  <c r="AC39" i="11"/>
  <c r="Z39" i="11"/>
  <c r="AA39" i="11" s="1"/>
  <c r="Y39" i="11"/>
  <c r="X39" i="11"/>
  <c r="W39" i="11"/>
  <c r="V39" i="11"/>
  <c r="U39" i="11"/>
  <c r="S39" i="11"/>
  <c r="R39" i="11"/>
  <c r="Q39" i="11"/>
  <c r="P39" i="11"/>
  <c r="O39" i="11"/>
  <c r="N39" i="11"/>
  <c r="M39" i="11"/>
  <c r="K39" i="11"/>
  <c r="J39" i="11"/>
  <c r="EZ38" i="11"/>
  <c r="EW38" i="11"/>
  <c r="EX38" i="11" s="1"/>
  <c r="EV38" i="11"/>
  <c r="EU38" i="11"/>
  <c r="ET38" i="11"/>
  <c r="ES38" i="11"/>
  <c r="ER38" i="11"/>
  <c r="EO38" i="11"/>
  <c r="EP38" i="11" s="1"/>
  <c r="EN38" i="11"/>
  <c r="EM38" i="11"/>
  <c r="EL38" i="11"/>
  <c r="EK38" i="11"/>
  <c r="EJ38" i="11"/>
  <c r="EH38" i="11"/>
  <c r="EG38" i="11"/>
  <c r="EE38" i="11"/>
  <c r="ED38" i="11"/>
  <c r="EB38" i="11"/>
  <c r="EA38" i="11"/>
  <c r="DY38" i="11"/>
  <c r="DX38" i="11"/>
  <c r="DV38" i="11"/>
  <c r="DU38" i="11"/>
  <c r="DS38" i="11"/>
  <c r="DR38" i="11"/>
  <c r="DP38" i="11"/>
  <c r="DO38" i="11"/>
  <c r="DM38" i="11"/>
  <c r="DL38" i="11"/>
  <c r="DJ38" i="11"/>
  <c r="DI38" i="11"/>
  <c r="DG38" i="11"/>
  <c r="DF38" i="11"/>
  <c r="DD38" i="11"/>
  <c r="DC38" i="11"/>
  <c r="DA38" i="11"/>
  <c r="CZ38" i="11"/>
  <c r="CX38" i="11"/>
  <c r="CW38" i="11"/>
  <c r="CU38" i="11"/>
  <c r="CT38" i="11"/>
  <c r="CR38" i="11"/>
  <c r="CQ38" i="11"/>
  <c r="CO38" i="11"/>
  <c r="CN38" i="11"/>
  <c r="CL38" i="11"/>
  <c r="CK38" i="11"/>
  <c r="CI38" i="11"/>
  <c r="CH38" i="11"/>
  <c r="CF38" i="11"/>
  <c r="CE38" i="11"/>
  <c r="CC38" i="11"/>
  <c r="CB38" i="11"/>
  <c r="BZ38" i="11"/>
  <c r="BY38" i="11"/>
  <c r="BW38" i="11"/>
  <c r="BV38" i="11"/>
  <c r="BT38" i="11"/>
  <c r="BS38" i="11"/>
  <c r="BQ38" i="11"/>
  <c r="BP38" i="11"/>
  <c r="BN38" i="11"/>
  <c r="BM38" i="11"/>
  <c r="BK38" i="11"/>
  <c r="BJ38" i="11"/>
  <c r="BH38" i="11"/>
  <c r="BG38" i="11"/>
  <c r="BE38" i="11"/>
  <c r="BD38" i="11"/>
  <c r="BB38" i="11"/>
  <c r="BA38" i="11"/>
  <c r="AY38" i="11"/>
  <c r="AX38" i="11"/>
  <c r="AV38" i="11"/>
  <c r="AU38" i="11"/>
  <c r="AS38" i="11"/>
  <c r="AR38" i="11"/>
  <c r="AP38" i="11"/>
  <c r="AO38" i="11"/>
  <c r="AM38" i="11"/>
  <c r="AL38" i="11"/>
  <c r="AK38" i="11"/>
  <c r="AJ38" i="11"/>
  <c r="AI38" i="11"/>
  <c r="AG38" i="11"/>
  <c r="AF38" i="11"/>
  <c r="AE38" i="11"/>
  <c r="AD38" i="11"/>
  <c r="AC38" i="11"/>
  <c r="Z38" i="11"/>
  <c r="AA38" i="11" s="1"/>
  <c r="Y38" i="11"/>
  <c r="X38" i="11"/>
  <c r="W38" i="11"/>
  <c r="V38" i="11"/>
  <c r="U38" i="11"/>
  <c r="S38" i="11"/>
  <c r="R38" i="11"/>
  <c r="Q38" i="11"/>
  <c r="P38" i="11"/>
  <c r="O38" i="11"/>
  <c r="N38" i="11"/>
  <c r="M38" i="11"/>
  <c r="K38" i="11"/>
  <c r="J38" i="11"/>
  <c r="EZ37" i="11"/>
  <c r="EW37" i="11"/>
  <c r="EX37" i="11" s="1"/>
  <c r="EV37" i="11"/>
  <c r="EU37" i="11"/>
  <c r="ET37" i="11"/>
  <c r="ES37" i="11"/>
  <c r="ER37" i="11"/>
  <c r="EO37" i="11"/>
  <c r="EP37" i="11" s="1"/>
  <c r="EN37" i="11"/>
  <c r="EM37" i="11"/>
  <c r="EL37" i="11"/>
  <c r="EK37" i="11"/>
  <c r="EJ37" i="11"/>
  <c r="EH37" i="11"/>
  <c r="EG37" i="11"/>
  <c r="EE37" i="11"/>
  <c r="ED37" i="11"/>
  <c r="EB37" i="11"/>
  <c r="EA37" i="11"/>
  <c r="DY37" i="11"/>
  <c r="DX37" i="11"/>
  <c r="DV37" i="11"/>
  <c r="DU37" i="11"/>
  <c r="DS37" i="11"/>
  <c r="DR37" i="11"/>
  <c r="DP37" i="11"/>
  <c r="DO37" i="11"/>
  <c r="DM37" i="11"/>
  <c r="DL37" i="11"/>
  <c r="DJ37" i="11"/>
  <c r="DI37" i="11"/>
  <c r="DG37" i="11"/>
  <c r="DF37" i="11"/>
  <c r="DD37" i="11"/>
  <c r="DC37" i="11"/>
  <c r="DA37" i="11"/>
  <c r="CZ37" i="11"/>
  <c r="CX37" i="11"/>
  <c r="CW37" i="11"/>
  <c r="CU37" i="11"/>
  <c r="CT37" i="11"/>
  <c r="CR37" i="11"/>
  <c r="CQ37" i="11"/>
  <c r="CO37" i="11"/>
  <c r="CN37" i="11"/>
  <c r="CL37" i="11"/>
  <c r="CK37" i="11"/>
  <c r="CI37" i="11"/>
  <c r="CH37" i="11"/>
  <c r="CF37" i="11"/>
  <c r="CE37" i="11"/>
  <c r="CC37" i="11"/>
  <c r="CB37" i="11"/>
  <c r="BZ37" i="11"/>
  <c r="BY37" i="11"/>
  <c r="BW37" i="11"/>
  <c r="BV37" i="11"/>
  <c r="BT37" i="11"/>
  <c r="BS37" i="11"/>
  <c r="BQ37" i="11"/>
  <c r="BP37" i="11"/>
  <c r="BN37" i="11"/>
  <c r="BM37" i="11"/>
  <c r="BK37" i="11"/>
  <c r="BJ37" i="11"/>
  <c r="BH37" i="11"/>
  <c r="BG37" i="11"/>
  <c r="BE37" i="11"/>
  <c r="BD37" i="11"/>
  <c r="BB37" i="11"/>
  <c r="BA37" i="11"/>
  <c r="AY37" i="11"/>
  <c r="AX37" i="11"/>
  <c r="AV37" i="11"/>
  <c r="AU37" i="11"/>
  <c r="AS37" i="11"/>
  <c r="AR37" i="11"/>
  <c r="AP37" i="11"/>
  <c r="AO37" i="11"/>
  <c r="AM37" i="11"/>
  <c r="AL37" i="11"/>
  <c r="AK37" i="11"/>
  <c r="AJ37" i="11"/>
  <c r="AI37" i="11"/>
  <c r="AG37" i="11"/>
  <c r="AF37" i="11"/>
  <c r="AE37" i="11"/>
  <c r="AD37" i="11"/>
  <c r="AC37" i="11"/>
  <c r="Z37" i="11"/>
  <c r="Y37" i="11"/>
  <c r="X37" i="11"/>
  <c r="W37" i="11"/>
  <c r="V37" i="11"/>
  <c r="U37" i="11"/>
  <c r="R37" i="11"/>
  <c r="Q37" i="11"/>
  <c r="P37" i="11"/>
  <c r="O37" i="11"/>
  <c r="N37" i="11"/>
  <c r="M37" i="11"/>
  <c r="K37" i="11"/>
  <c r="J37" i="11"/>
  <c r="EZ36" i="11"/>
  <c r="EW36" i="11"/>
  <c r="EX36" i="11" s="1"/>
  <c r="EV36" i="11"/>
  <c r="EU36" i="11"/>
  <c r="ET36" i="11"/>
  <c r="ES36" i="11"/>
  <c r="ER36" i="11"/>
  <c r="EO36" i="11"/>
  <c r="EP36" i="11" s="1"/>
  <c r="EN36" i="11"/>
  <c r="EM36" i="11"/>
  <c r="EL36" i="11"/>
  <c r="EK36" i="11"/>
  <c r="EJ36" i="11"/>
  <c r="EH36" i="11"/>
  <c r="EG36" i="11"/>
  <c r="EE36" i="11"/>
  <c r="ED36" i="11"/>
  <c r="EB36" i="11"/>
  <c r="EA36" i="11"/>
  <c r="DY36" i="11"/>
  <c r="DX36" i="11"/>
  <c r="DV36" i="11"/>
  <c r="DU36" i="11"/>
  <c r="DS36" i="11"/>
  <c r="DR36" i="11"/>
  <c r="DP36" i="11"/>
  <c r="DO36" i="11"/>
  <c r="DM36" i="11"/>
  <c r="DL36" i="11"/>
  <c r="DJ36" i="11"/>
  <c r="DI36" i="11"/>
  <c r="DG36" i="11"/>
  <c r="DF36" i="11"/>
  <c r="DD36" i="11"/>
  <c r="DC36" i="11"/>
  <c r="DA36" i="11"/>
  <c r="CZ36" i="11"/>
  <c r="CX36" i="11"/>
  <c r="CW36" i="11"/>
  <c r="CU36" i="11"/>
  <c r="CT36" i="11"/>
  <c r="CR36" i="11"/>
  <c r="CQ36" i="11"/>
  <c r="CO36" i="11"/>
  <c r="CN36" i="11"/>
  <c r="CL36" i="11"/>
  <c r="CK36" i="11"/>
  <c r="CI36" i="11"/>
  <c r="CH36" i="11"/>
  <c r="CF36" i="11"/>
  <c r="CE36" i="11"/>
  <c r="CC36" i="11"/>
  <c r="CB36" i="11"/>
  <c r="BZ36" i="11"/>
  <c r="BY36" i="11"/>
  <c r="BW36" i="11"/>
  <c r="BV36" i="11"/>
  <c r="BT36" i="11"/>
  <c r="BS36" i="11"/>
  <c r="BQ36" i="11"/>
  <c r="BP36" i="11"/>
  <c r="BN36" i="11"/>
  <c r="BM36" i="11"/>
  <c r="BK36" i="11"/>
  <c r="BJ36" i="11"/>
  <c r="BH36" i="11"/>
  <c r="BG36" i="11"/>
  <c r="BE36" i="11"/>
  <c r="BD36" i="11"/>
  <c r="BB36" i="11"/>
  <c r="BA36" i="11"/>
  <c r="AY36" i="11"/>
  <c r="AX36" i="11"/>
  <c r="AV36" i="11"/>
  <c r="AU36" i="11"/>
  <c r="AS36" i="11"/>
  <c r="AR36" i="11"/>
  <c r="AP36" i="11"/>
  <c r="AO36" i="11"/>
  <c r="AM36" i="11"/>
  <c r="AL36" i="11"/>
  <c r="AK36" i="11"/>
  <c r="AJ36" i="11"/>
  <c r="AI36" i="11"/>
  <c r="AG36" i="11"/>
  <c r="AF36" i="11"/>
  <c r="AE36" i="11"/>
  <c r="AD36" i="11"/>
  <c r="AC36" i="11"/>
  <c r="Z36" i="11"/>
  <c r="AA36" i="11" s="1"/>
  <c r="Y36" i="11"/>
  <c r="X36" i="11"/>
  <c r="W36" i="11"/>
  <c r="V36" i="11"/>
  <c r="U36" i="11"/>
  <c r="S36" i="11"/>
  <c r="R36" i="11"/>
  <c r="Q36" i="11"/>
  <c r="P36" i="11"/>
  <c r="O36" i="11"/>
  <c r="N36" i="11"/>
  <c r="M36" i="11"/>
  <c r="K36" i="11"/>
  <c r="J36" i="11"/>
  <c r="EZ35" i="11"/>
  <c r="EW35" i="11"/>
  <c r="EX35" i="11" s="1"/>
  <c r="EV35" i="11"/>
  <c r="EU35" i="11"/>
  <c r="ET35" i="11"/>
  <c r="ES35" i="11"/>
  <c r="ER35" i="11"/>
  <c r="EO35" i="11"/>
  <c r="EP35" i="11" s="1"/>
  <c r="EN35" i="11"/>
  <c r="EM35" i="11"/>
  <c r="EL35" i="11"/>
  <c r="EK35" i="11"/>
  <c r="EJ35" i="11"/>
  <c r="EH35" i="11"/>
  <c r="EG35" i="11"/>
  <c r="EE35" i="11"/>
  <c r="ED35" i="11"/>
  <c r="EB35" i="11"/>
  <c r="EA35" i="11"/>
  <c r="DY35" i="11"/>
  <c r="DX35" i="11"/>
  <c r="DV35" i="11"/>
  <c r="DU35" i="11"/>
  <c r="DS35" i="11"/>
  <c r="DR35" i="11"/>
  <c r="DP35" i="11"/>
  <c r="DO35" i="11"/>
  <c r="DM35" i="11"/>
  <c r="DL35" i="11"/>
  <c r="DJ35" i="11"/>
  <c r="DI35" i="11"/>
  <c r="DG35" i="11"/>
  <c r="DF35" i="11"/>
  <c r="DD35" i="11"/>
  <c r="DC35" i="11"/>
  <c r="DA35" i="11"/>
  <c r="CZ35" i="11"/>
  <c r="CX35" i="11"/>
  <c r="CW35" i="11"/>
  <c r="CU35" i="11"/>
  <c r="CT35" i="11"/>
  <c r="CR35" i="11"/>
  <c r="CQ35" i="11"/>
  <c r="CO35" i="11"/>
  <c r="CN35" i="11"/>
  <c r="CL35" i="11"/>
  <c r="CK35" i="11"/>
  <c r="CI35" i="11"/>
  <c r="CH35" i="11"/>
  <c r="CF35" i="11"/>
  <c r="CE35" i="11"/>
  <c r="CC35" i="11"/>
  <c r="CB35" i="11"/>
  <c r="BZ35" i="11"/>
  <c r="BY35" i="11"/>
  <c r="BW35" i="11"/>
  <c r="BV35" i="11"/>
  <c r="BT35" i="11"/>
  <c r="BS35" i="11"/>
  <c r="BQ35" i="11"/>
  <c r="BP35" i="11"/>
  <c r="BN35" i="11"/>
  <c r="BM35" i="11"/>
  <c r="BK35" i="11"/>
  <c r="BJ35" i="11"/>
  <c r="BH35" i="11"/>
  <c r="BG35" i="11"/>
  <c r="BE35" i="11"/>
  <c r="BD35" i="11"/>
  <c r="BB35" i="11"/>
  <c r="BA35" i="11"/>
  <c r="AY35" i="11"/>
  <c r="AX35" i="11"/>
  <c r="AV35" i="11"/>
  <c r="AU35" i="11"/>
  <c r="AS35" i="11"/>
  <c r="AR35" i="11"/>
  <c r="AP35" i="11"/>
  <c r="AO35" i="11"/>
  <c r="AM35" i="11"/>
  <c r="AL35" i="11"/>
  <c r="AK35" i="11"/>
  <c r="AJ35" i="11"/>
  <c r="AI35" i="11"/>
  <c r="AG35" i="11"/>
  <c r="AF35" i="11"/>
  <c r="AE35" i="11"/>
  <c r="AD35" i="11"/>
  <c r="AC35" i="11"/>
  <c r="Z35" i="11"/>
  <c r="AA35" i="11" s="1"/>
  <c r="Y35" i="11"/>
  <c r="X35" i="11"/>
  <c r="W35" i="11"/>
  <c r="V35" i="11"/>
  <c r="U35" i="11"/>
  <c r="S35" i="11"/>
  <c r="R35" i="11"/>
  <c r="Q35" i="11"/>
  <c r="P35" i="11"/>
  <c r="O35" i="11"/>
  <c r="N35" i="11"/>
  <c r="M35" i="11"/>
  <c r="K35" i="11"/>
  <c r="J35" i="11"/>
  <c r="EZ34" i="11"/>
  <c r="EW34" i="11"/>
  <c r="EV34" i="11"/>
  <c r="EU34" i="11"/>
  <c r="ET34" i="11"/>
  <c r="ES34" i="11"/>
  <c r="ER34" i="11"/>
  <c r="EO34" i="11"/>
  <c r="EP34" i="11" s="1"/>
  <c r="EN34" i="11"/>
  <c r="EM34" i="11"/>
  <c r="EL34" i="11"/>
  <c r="EK34" i="11"/>
  <c r="EJ34" i="11"/>
  <c r="EH34" i="11"/>
  <c r="EG34" i="11"/>
  <c r="EE34" i="11"/>
  <c r="ED34" i="11"/>
  <c r="EB34" i="11"/>
  <c r="EA34" i="11"/>
  <c r="DY34" i="11"/>
  <c r="DX34" i="11"/>
  <c r="DV34" i="11"/>
  <c r="DU34" i="11"/>
  <c r="DS34" i="11"/>
  <c r="DR34" i="11"/>
  <c r="DP34" i="11"/>
  <c r="DO34" i="11"/>
  <c r="DM34" i="11"/>
  <c r="DL34" i="11"/>
  <c r="DJ34" i="11"/>
  <c r="DI34" i="11"/>
  <c r="DG34" i="11"/>
  <c r="DF34" i="11"/>
  <c r="DD34" i="11"/>
  <c r="DC34" i="11"/>
  <c r="DA34" i="11"/>
  <c r="CZ34" i="11"/>
  <c r="CX34" i="11"/>
  <c r="CW34" i="11"/>
  <c r="CU34" i="11"/>
  <c r="CT34" i="11"/>
  <c r="CR34" i="11"/>
  <c r="CQ34" i="11"/>
  <c r="CO34" i="11"/>
  <c r="CN34" i="11"/>
  <c r="CL34" i="11"/>
  <c r="CK34" i="11"/>
  <c r="CI34" i="11"/>
  <c r="CH34" i="11"/>
  <c r="CF34" i="11"/>
  <c r="CE34" i="11"/>
  <c r="CC34" i="11"/>
  <c r="CB34" i="11"/>
  <c r="BZ34" i="11"/>
  <c r="BY34" i="11"/>
  <c r="BW34" i="11"/>
  <c r="BV34" i="11"/>
  <c r="BT34" i="11"/>
  <c r="BS34" i="11"/>
  <c r="BQ34" i="11"/>
  <c r="BP34" i="11"/>
  <c r="BN34" i="11"/>
  <c r="BM34" i="11"/>
  <c r="BK34" i="11"/>
  <c r="BJ34" i="11"/>
  <c r="BH34" i="11"/>
  <c r="BG34" i="11"/>
  <c r="BE34" i="11"/>
  <c r="BD34" i="11"/>
  <c r="BB34" i="11"/>
  <c r="BA34" i="11"/>
  <c r="AY34" i="11"/>
  <c r="AX34" i="11"/>
  <c r="AV34" i="11"/>
  <c r="AU34" i="11"/>
  <c r="AS34" i="11"/>
  <c r="AR34" i="11"/>
  <c r="AP34" i="11"/>
  <c r="AO34" i="11"/>
  <c r="AM34" i="11"/>
  <c r="AL34" i="11"/>
  <c r="AK34" i="11"/>
  <c r="AJ34" i="11"/>
  <c r="AI34" i="11"/>
  <c r="AG34" i="11"/>
  <c r="AF34" i="11"/>
  <c r="AE34" i="11"/>
  <c r="AD34" i="11"/>
  <c r="AC34" i="11"/>
  <c r="Z34" i="11"/>
  <c r="AA34" i="11" s="1"/>
  <c r="Y34" i="11"/>
  <c r="X34" i="11"/>
  <c r="W34" i="11"/>
  <c r="V34" i="11"/>
  <c r="U34" i="11"/>
  <c r="R34" i="11"/>
  <c r="S34" i="11" s="1"/>
  <c r="Q34" i="11"/>
  <c r="P34" i="11"/>
  <c r="O34" i="11"/>
  <c r="N34" i="11"/>
  <c r="M34" i="11"/>
  <c r="K34" i="11"/>
  <c r="J34" i="11"/>
  <c r="EZ33" i="11"/>
  <c r="EX33" i="11"/>
  <c r="EW33" i="11"/>
  <c r="EV33" i="11"/>
  <c r="EU33" i="11"/>
  <c r="ET33" i="11"/>
  <c r="ES33" i="11"/>
  <c r="ER33" i="11"/>
  <c r="EO33" i="11"/>
  <c r="EP33" i="11" s="1"/>
  <c r="EN33" i="11"/>
  <c r="EM33" i="11"/>
  <c r="EL33" i="11"/>
  <c r="EK33" i="11"/>
  <c r="EJ33" i="11"/>
  <c r="EH33" i="11"/>
  <c r="EG33" i="11"/>
  <c r="EE33" i="11"/>
  <c r="ED33" i="11"/>
  <c r="EB33" i="11"/>
  <c r="EA33" i="11"/>
  <c r="DY33" i="11"/>
  <c r="DX33" i="11"/>
  <c r="DV33" i="11"/>
  <c r="DU33" i="11"/>
  <c r="DS33" i="11"/>
  <c r="DR33" i="11"/>
  <c r="DP33" i="11"/>
  <c r="DO33" i="11"/>
  <c r="DM33" i="11"/>
  <c r="DL33" i="11"/>
  <c r="DJ33" i="11"/>
  <c r="DI33" i="11"/>
  <c r="DG33" i="11"/>
  <c r="DF33" i="11"/>
  <c r="DD33" i="11"/>
  <c r="DC33" i="11"/>
  <c r="DA33" i="11"/>
  <c r="CZ33" i="11"/>
  <c r="CX33" i="11"/>
  <c r="CW33" i="11"/>
  <c r="CU33" i="11"/>
  <c r="CT33" i="11"/>
  <c r="CR33" i="11"/>
  <c r="CQ33" i="11"/>
  <c r="CO33" i="11"/>
  <c r="CN33" i="11"/>
  <c r="CL33" i="11"/>
  <c r="CK33" i="11"/>
  <c r="CI33" i="11"/>
  <c r="CH33" i="11"/>
  <c r="CF33" i="11"/>
  <c r="CE33" i="11"/>
  <c r="CC33" i="11"/>
  <c r="CB33" i="11"/>
  <c r="BZ33" i="11"/>
  <c r="BY33" i="11"/>
  <c r="BW33" i="11"/>
  <c r="BV33" i="11"/>
  <c r="BT33" i="11"/>
  <c r="BS33" i="11"/>
  <c r="BQ33" i="11"/>
  <c r="BP33" i="11"/>
  <c r="BN33" i="11"/>
  <c r="BM33" i="11"/>
  <c r="BK33" i="11"/>
  <c r="BJ33" i="11"/>
  <c r="BH33" i="11"/>
  <c r="BG33" i="11"/>
  <c r="BE33" i="11"/>
  <c r="BD33" i="11"/>
  <c r="BB33" i="11"/>
  <c r="BA33" i="11"/>
  <c r="AY33" i="11"/>
  <c r="AX33" i="11"/>
  <c r="AV33" i="11"/>
  <c r="AU33" i="11"/>
  <c r="AS33" i="11"/>
  <c r="AR33" i="11"/>
  <c r="AP33" i="11"/>
  <c r="AO33" i="11"/>
  <c r="AM33" i="11"/>
  <c r="AL33" i="11"/>
  <c r="AK33" i="11"/>
  <c r="AJ33" i="11"/>
  <c r="AI33" i="11"/>
  <c r="AG33" i="11"/>
  <c r="AF33" i="11"/>
  <c r="AE33" i="11"/>
  <c r="AD33" i="11"/>
  <c r="AC33" i="11"/>
  <c r="Z33" i="11"/>
  <c r="AA33" i="11" s="1"/>
  <c r="Y33" i="11"/>
  <c r="X33" i="11"/>
  <c r="W33" i="11"/>
  <c r="V33" i="11"/>
  <c r="U33" i="11"/>
  <c r="R33" i="11"/>
  <c r="S33" i="11" s="1"/>
  <c r="Q33" i="11"/>
  <c r="P33" i="11"/>
  <c r="O33" i="11"/>
  <c r="N33" i="11"/>
  <c r="M33" i="11"/>
  <c r="K33" i="11"/>
  <c r="J33" i="11"/>
  <c r="EZ32" i="11"/>
  <c r="EX32" i="11"/>
  <c r="EW32" i="11"/>
  <c r="EV32" i="11"/>
  <c r="EU32" i="11"/>
  <c r="ET32" i="11"/>
  <c r="ES32" i="11"/>
  <c r="ER32" i="11"/>
  <c r="EO32" i="11"/>
  <c r="EP32" i="11" s="1"/>
  <c r="EN32" i="11"/>
  <c r="EM32" i="11"/>
  <c r="EL32" i="11"/>
  <c r="EK32" i="11"/>
  <c r="EJ32" i="11"/>
  <c r="EH32" i="11"/>
  <c r="EG32" i="11"/>
  <c r="EE32" i="11"/>
  <c r="ED32" i="11"/>
  <c r="EB32" i="11"/>
  <c r="EA32" i="11"/>
  <c r="DY32" i="11"/>
  <c r="DX32" i="11"/>
  <c r="DV32" i="11"/>
  <c r="DU32" i="11"/>
  <c r="DS32" i="11"/>
  <c r="DR32" i="11"/>
  <c r="DP32" i="11"/>
  <c r="DO32" i="11"/>
  <c r="DM32" i="11"/>
  <c r="DL32" i="11"/>
  <c r="DJ32" i="11"/>
  <c r="DI32" i="11"/>
  <c r="DG32" i="11"/>
  <c r="DF32" i="11"/>
  <c r="DD32" i="11"/>
  <c r="DC32" i="11"/>
  <c r="DA32" i="11"/>
  <c r="CZ32" i="11"/>
  <c r="CX32" i="11"/>
  <c r="CW32" i="11"/>
  <c r="CU32" i="11"/>
  <c r="CT32" i="11"/>
  <c r="CR32" i="11"/>
  <c r="CQ32" i="11"/>
  <c r="CO32" i="11"/>
  <c r="CN32" i="11"/>
  <c r="CL32" i="11"/>
  <c r="CK32" i="11"/>
  <c r="CI32" i="11"/>
  <c r="CH32" i="11"/>
  <c r="CF32" i="11"/>
  <c r="CE32" i="11"/>
  <c r="CC32" i="11"/>
  <c r="CB32" i="11"/>
  <c r="BZ32" i="11"/>
  <c r="BY32" i="11"/>
  <c r="BW32" i="11"/>
  <c r="BV32" i="11"/>
  <c r="BT32" i="11"/>
  <c r="BS32" i="11"/>
  <c r="BQ32" i="11"/>
  <c r="BP32" i="11"/>
  <c r="BN32" i="11"/>
  <c r="BM32" i="11"/>
  <c r="BK32" i="11"/>
  <c r="BJ32" i="11"/>
  <c r="BH32" i="11"/>
  <c r="BG32" i="11"/>
  <c r="BE32" i="11"/>
  <c r="BD32" i="11"/>
  <c r="BB32" i="11"/>
  <c r="BA32" i="11"/>
  <c r="AY32" i="11"/>
  <c r="AX32" i="11"/>
  <c r="AV32" i="11"/>
  <c r="AU32" i="11"/>
  <c r="AS32" i="11"/>
  <c r="AR32" i="11"/>
  <c r="AP32" i="11"/>
  <c r="AO32" i="11"/>
  <c r="AM32" i="11"/>
  <c r="AL32" i="11"/>
  <c r="AK32" i="11"/>
  <c r="AJ32" i="11"/>
  <c r="AI32" i="11"/>
  <c r="AG32" i="11"/>
  <c r="AF32" i="11"/>
  <c r="AE32" i="11"/>
  <c r="AD32" i="11"/>
  <c r="AC32" i="11"/>
  <c r="Z32" i="11"/>
  <c r="Y32" i="11"/>
  <c r="X32" i="11"/>
  <c r="W32" i="11"/>
  <c r="V32" i="11"/>
  <c r="U32" i="11"/>
  <c r="R32" i="11"/>
  <c r="S32" i="11" s="1"/>
  <c r="Q32" i="11"/>
  <c r="P32" i="11"/>
  <c r="O32" i="11"/>
  <c r="N32" i="11"/>
  <c r="M32" i="11"/>
  <c r="K32" i="11"/>
  <c r="J32" i="11"/>
  <c r="EZ31" i="11"/>
  <c r="EW31" i="11"/>
  <c r="EX31" i="11" s="1"/>
  <c r="EV31" i="11"/>
  <c r="EU31" i="11"/>
  <c r="ET31" i="11"/>
  <c r="ES31" i="11"/>
  <c r="ER31" i="11"/>
  <c r="EO31" i="11"/>
  <c r="EN31" i="11"/>
  <c r="EM31" i="11"/>
  <c r="EL31" i="11"/>
  <c r="EK31" i="11"/>
  <c r="EJ31" i="11"/>
  <c r="EP31" i="11" s="1"/>
  <c r="EH31" i="11"/>
  <c r="EG31" i="11"/>
  <c r="EE31" i="11"/>
  <c r="ED31" i="11"/>
  <c r="EB31" i="11"/>
  <c r="EA31" i="11"/>
  <c r="DY31" i="11"/>
  <c r="DX31" i="11"/>
  <c r="DV31" i="11"/>
  <c r="DU31" i="11"/>
  <c r="DS31" i="11"/>
  <c r="DR31" i="11"/>
  <c r="DP31" i="11"/>
  <c r="DO31" i="11"/>
  <c r="DM31" i="11"/>
  <c r="DL31" i="11"/>
  <c r="DJ31" i="11"/>
  <c r="DI31" i="11"/>
  <c r="DG31" i="11"/>
  <c r="DF31" i="11"/>
  <c r="DD31" i="11"/>
  <c r="DC31" i="11"/>
  <c r="DA31" i="11"/>
  <c r="CZ31" i="11"/>
  <c r="CX31" i="11"/>
  <c r="CW31" i="11"/>
  <c r="CU31" i="11"/>
  <c r="CT31" i="11"/>
  <c r="CR31" i="11"/>
  <c r="CQ31" i="11"/>
  <c r="CO31" i="11"/>
  <c r="CN31" i="11"/>
  <c r="CL31" i="11"/>
  <c r="CK31" i="11"/>
  <c r="CI31" i="11"/>
  <c r="CH31" i="11"/>
  <c r="CF31" i="11"/>
  <c r="CE31" i="11"/>
  <c r="CC31" i="11"/>
  <c r="CB31" i="11"/>
  <c r="BZ31" i="11"/>
  <c r="BY31" i="11"/>
  <c r="BW31" i="11"/>
  <c r="BV31" i="11"/>
  <c r="BT31" i="11"/>
  <c r="BS31" i="11"/>
  <c r="BQ31" i="11"/>
  <c r="BP31" i="11"/>
  <c r="BN31" i="11"/>
  <c r="BM31" i="11"/>
  <c r="BK31" i="11"/>
  <c r="BJ31" i="11"/>
  <c r="BH31" i="11"/>
  <c r="BG31" i="11"/>
  <c r="BE31" i="11"/>
  <c r="BD31" i="11"/>
  <c r="BB31" i="11"/>
  <c r="BA31" i="11"/>
  <c r="AY31" i="11"/>
  <c r="AX31" i="11"/>
  <c r="AV31" i="11"/>
  <c r="AU31" i="11"/>
  <c r="AS31" i="11"/>
  <c r="AR31" i="11"/>
  <c r="AP31" i="11"/>
  <c r="AO31" i="11"/>
  <c r="AM31" i="11"/>
  <c r="AL31" i="11"/>
  <c r="AK31" i="11"/>
  <c r="AJ31" i="11"/>
  <c r="AI31" i="11"/>
  <c r="AG31" i="11"/>
  <c r="AF31" i="11"/>
  <c r="AE31" i="11"/>
  <c r="AD31" i="11"/>
  <c r="AC31" i="11"/>
  <c r="AA31" i="11"/>
  <c r="Z31" i="11"/>
  <c r="Y31" i="11"/>
  <c r="X31" i="11"/>
  <c r="W31" i="11"/>
  <c r="V31" i="11"/>
  <c r="U31" i="11"/>
  <c r="R31" i="11"/>
  <c r="S31" i="11" s="1"/>
  <c r="Q31" i="11"/>
  <c r="P31" i="11"/>
  <c r="O31" i="11"/>
  <c r="N31" i="11"/>
  <c r="M31" i="11"/>
  <c r="K31" i="11"/>
  <c r="J31" i="11"/>
  <c r="EZ30" i="11"/>
  <c r="EX30" i="11"/>
  <c r="EW30" i="11"/>
  <c r="EV30" i="11"/>
  <c r="EU30" i="11"/>
  <c r="ET30" i="11"/>
  <c r="ES30" i="11"/>
  <c r="ER30" i="11"/>
  <c r="EP30" i="11"/>
  <c r="EO30" i="11"/>
  <c r="EN30" i="11"/>
  <c r="EM30" i="11"/>
  <c r="EL30" i="11"/>
  <c r="EK30" i="11"/>
  <c r="EJ30" i="11"/>
  <c r="EH30" i="11"/>
  <c r="EG30" i="11"/>
  <c r="EE30" i="11"/>
  <c r="ED30" i="11"/>
  <c r="EB30" i="11"/>
  <c r="EA30" i="11"/>
  <c r="DY30" i="11"/>
  <c r="DX30" i="11"/>
  <c r="DV30" i="11"/>
  <c r="DU30" i="11"/>
  <c r="DS30" i="11"/>
  <c r="DR30" i="11"/>
  <c r="DP30" i="11"/>
  <c r="DO30" i="11"/>
  <c r="DM30" i="11"/>
  <c r="DL30" i="11"/>
  <c r="DJ30" i="11"/>
  <c r="DI30" i="11"/>
  <c r="DG30" i="11"/>
  <c r="DF30" i="11"/>
  <c r="DD30" i="11"/>
  <c r="DC30" i="11"/>
  <c r="DA30" i="11"/>
  <c r="CZ30" i="11"/>
  <c r="CX30" i="11"/>
  <c r="CW30" i="11"/>
  <c r="CU30" i="11"/>
  <c r="CT30" i="11"/>
  <c r="CR30" i="11"/>
  <c r="CQ30" i="11"/>
  <c r="CO30" i="11"/>
  <c r="CN30" i="11"/>
  <c r="CL30" i="11"/>
  <c r="CK30" i="11"/>
  <c r="CI30" i="11"/>
  <c r="CH30" i="11"/>
  <c r="CF30" i="11"/>
  <c r="CE30" i="11"/>
  <c r="CC30" i="11"/>
  <c r="CB30" i="11"/>
  <c r="BZ30" i="11"/>
  <c r="BY30" i="11"/>
  <c r="BW30" i="11"/>
  <c r="BV30" i="11"/>
  <c r="BT30" i="11"/>
  <c r="BS30" i="11"/>
  <c r="BQ30" i="11"/>
  <c r="BP30" i="11"/>
  <c r="BN30" i="11"/>
  <c r="BM30" i="11"/>
  <c r="BK30" i="11"/>
  <c r="BJ30" i="11"/>
  <c r="BH30" i="11"/>
  <c r="BG30" i="11"/>
  <c r="BE30" i="11"/>
  <c r="BD30" i="11"/>
  <c r="BB30" i="11"/>
  <c r="BA30" i="11"/>
  <c r="AY30" i="11"/>
  <c r="AX30" i="11"/>
  <c r="AV30" i="11"/>
  <c r="AU30" i="11"/>
  <c r="AS30" i="11"/>
  <c r="AR30" i="11"/>
  <c r="AP30" i="11"/>
  <c r="AO30" i="11"/>
  <c r="AM30" i="11"/>
  <c r="AL30" i="11"/>
  <c r="AK30" i="11"/>
  <c r="AJ30" i="11"/>
  <c r="AI30" i="11"/>
  <c r="AG30" i="11"/>
  <c r="AF30" i="11"/>
  <c r="AE30" i="11"/>
  <c r="AD30" i="11"/>
  <c r="AC30" i="11"/>
  <c r="Z30" i="11"/>
  <c r="Y30" i="11"/>
  <c r="X30" i="11"/>
  <c r="W30" i="11"/>
  <c r="V30" i="11"/>
  <c r="U30" i="11"/>
  <c r="AA30" i="11" s="1"/>
  <c r="R30" i="11"/>
  <c r="S30" i="11" s="1"/>
  <c r="Q30" i="11"/>
  <c r="P30" i="11"/>
  <c r="O30" i="11"/>
  <c r="N30" i="11"/>
  <c r="M30" i="11"/>
  <c r="K30" i="11"/>
  <c r="J30" i="11"/>
  <c r="EZ29" i="11"/>
  <c r="EW29" i="11"/>
  <c r="EV29" i="11"/>
  <c r="EU29" i="11"/>
  <c r="ET29" i="11"/>
  <c r="ES29" i="11"/>
  <c r="ER29" i="11"/>
  <c r="EP29" i="11"/>
  <c r="EO29" i="11"/>
  <c r="EN29" i="11"/>
  <c r="EM29" i="11"/>
  <c r="EL29" i="11"/>
  <c r="EK29" i="11"/>
  <c r="EJ29" i="11"/>
  <c r="EH29" i="11"/>
  <c r="EG29" i="11"/>
  <c r="EE29" i="11"/>
  <c r="ED29" i="11"/>
  <c r="EB29" i="11"/>
  <c r="EA29" i="11"/>
  <c r="DY29" i="11"/>
  <c r="DX29" i="11"/>
  <c r="DV29" i="11"/>
  <c r="DU29" i="11"/>
  <c r="DS29" i="11"/>
  <c r="DR29" i="11"/>
  <c r="DP29" i="11"/>
  <c r="DO29" i="11"/>
  <c r="DM29" i="11"/>
  <c r="DL29" i="11"/>
  <c r="DJ29" i="11"/>
  <c r="DI29" i="11"/>
  <c r="DG29" i="11"/>
  <c r="DF29" i="11"/>
  <c r="DD29" i="11"/>
  <c r="DC29" i="11"/>
  <c r="DA29" i="11"/>
  <c r="CZ29" i="11"/>
  <c r="CX29" i="11"/>
  <c r="CW29" i="11"/>
  <c r="CU29" i="11"/>
  <c r="CT29" i="11"/>
  <c r="CR29" i="11"/>
  <c r="CQ29" i="11"/>
  <c r="CO29" i="11"/>
  <c r="CN29" i="11"/>
  <c r="CL29" i="11"/>
  <c r="CK29" i="11"/>
  <c r="CI29" i="11"/>
  <c r="CH29" i="11"/>
  <c r="CF29" i="11"/>
  <c r="CE29" i="11"/>
  <c r="CC29" i="11"/>
  <c r="CB29" i="11"/>
  <c r="BZ29" i="11"/>
  <c r="BY29" i="11"/>
  <c r="BW29" i="11"/>
  <c r="BV29" i="11"/>
  <c r="BT29" i="11"/>
  <c r="BS29" i="11"/>
  <c r="BQ29" i="11"/>
  <c r="BP29" i="11"/>
  <c r="BN29" i="11"/>
  <c r="BM29" i="11"/>
  <c r="BK29" i="11"/>
  <c r="BJ29" i="11"/>
  <c r="BH29" i="11"/>
  <c r="BG29" i="11"/>
  <c r="BE29" i="11"/>
  <c r="BD29" i="11"/>
  <c r="BB29" i="11"/>
  <c r="BA29" i="11"/>
  <c r="AY29" i="11"/>
  <c r="AX29" i="11"/>
  <c r="AV29" i="11"/>
  <c r="AU29" i="11"/>
  <c r="AS29" i="11"/>
  <c r="AR29" i="11"/>
  <c r="AP29" i="11"/>
  <c r="AO29" i="11"/>
  <c r="AM29" i="11"/>
  <c r="AL29" i="11"/>
  <c r="AK29" i="11"/>
  <c r="AJ29" i="11"/>
  <c r="AI29" i="11"/>
  <c r="AG29" i="11"/>
  <c r="AF29" i="11"/>
  <c r="AE29" i="11"/>
  <c r="AD29" i="11"/>
  <c r="AC29" i="11"/>
  <c r="Z29" i="11"/>
  <c r="Y29" i="11"/>
  <c r="X29" i="11"/>
  <c r="W29" i="11"/>
  <c r="V29" i="11"/>
  <c r="U29" i="11"/>
  <c r="R29" i="11"/>
  <c r="Q29" i="11"/>
  <c r="P29" i="11"/>
  <c r="O29" i="11"/>
  <c r="N29" i="11"/>
  <c r="M29" i="11"/>
  <c r="K29" i="11"/>
  <c r="J29" i="11"/>
  <c r="EZ28" i="11"/>
  <c r="EW28" i="11"/>
  <c r="EV28" i="11"/>
  <c r="EU28" i="11"/>
  <c r="ET28" i="11"/>
  <c r="ES28" i="11"/>
  <c r="ER28" i="11"/>
  <c r="EO28" i="11"/>
  <c r="EP28" i="11" s="1"/>
  <c r="EN28" i="11"/>
  <c r="EM28" i="11"/>
  <c r="EL28" i="11"/>
  <c r="EK28" i="11"/>
  <c r="EJ28" i="11"/>
  <c r="EH28" i="11"/>
  <c r="EG28" i="11"/>
  <c r="EE28" i="11"/>
  <c r="ED28" i="11"/>
  <c r="EB28" i="11"/>
  <c r="EA28" i="11"/>
  <c r="DY28" i="11"/>
  <c r="DX28" i="11"/>
  <c r="DV28" i="11"/>
  <c r="DU28" i="11"/>
  <c r="DS28" i="11"/>
  <c r="DR28" i="11"/>
  <c r="DP28" i="11"/>
  <c r="DO28" i="11"/>
  <c r="DM28" i="11"/>
  <c r="DL28" i="11"/>
  <c r="DJ28" i="11"/>
  <c r="DI28" i="11"/>
  <c r="DG28" i="11"/>
  <c r="DF28" i="11"/>
  <c r="DD28" i="11"/>
  <c r="DC28" i="11"/>
  <c r="DA28" i="11"/>
  <c r="CZ28" i="11"/>
  <c r="CX28" i="11"/>
  <c r="CW28" i="11"/>
  <c r="CU28" i="11"/>
  <c r="CT28" i="11"/>
  <c r="CR28" i="11"/>
  <c r="CQ28" i="11"/>
  <c r="CO28" i="11"/>
  <c r="CN28" i="11"/>
  <c r="CL28" i="11"/>
  <c r="CK28" i="11"/>
  <c r="CI28" i="11"/>
  <c r="CH28" i="11"/>
  <c r="CF28" i="11"/>
  <c r="CE28" i="11"/>
  <c r="CC28" i="11"/>
  <c r="CB28" i="11"/>
  <c r="BZ28" i="11"/>
  <c r="BY28" i="11"/>
  <c r="BW28" i="11"/>
  <c r="BV28" i="11"/>
  <c r="BT28" i="11"/>
  <c r="BS28" i="11"/>
  <c r="BQ28" i="11"/>
  <c r="BP28" i="11"/>
  <c r="BN28" i="11"/>
  <c r="BM28" i="11"/>
  <c r="BK28" i="11"/>
  <c r="BJ28" i="11"/>
  <c r="BH28" i="11"/>
  <c r="BG28" i="11"/>
  <c r="BE28" i="11"/>
  <c r="BD28" i="11"/>
  <c r="BB28" i="11"/>
  <c r="BA28" i="11"/>
  <c r="AY28" i="11"/>
  <c r="AX28" i="11"/>
  <c r="AV28" i="11"/>
  <c r="AU28" i="11"/>
  <c r="AS28" i="11"/>
  <c r="AR28" i="11"/>
  <c r="AP28" i="11"/>
  <c r="AO28" i="11"/>
  <c r="AM28" i="11"/>
  <c r="AL28" i="11"/>
  <c r="AK28" i="11"/>
  <c r="AJ28" i="11"/>
  <c r="AI28" i="11"/>
  <c r="AG28" i="11"/>
  <c r="AF28" i="11"/>
  <c r="AE28" i="11"/>
  <c r="AD28" i="11"/>
  <c r="AC28" i="11"/>
  <c r="Z28" i="11"/>
  <c r="Y28" i="11"/>
  <c r="X28" i="11"/>
  <c r="W28" i="11"/>
  <c r="V28" i="11"/>
  <c r="U28" i="11"/>
  <c r="S28" i="11"/>
  <c r="R28" i="11"/>
  <c r="Q28" i="11"/>
  <c r="P28" i="11"/>
  <c r="O28" i="11"/>
  <c r="N28" i="11"/>
  <c r="M28" i="11"/>
  <c r="K28" i="11"/>
  <c r="J28" i="11"/>
  <c r="EZ27" i="11"/>
  <c r="EW27" i="11"/>
  <c r="EV27" i="11"/>
  <c r="EU27" i="11"/>
  <c r="ET27" i="11"/>
  <c r="ES27" i="11"/>
  <c r="ER27" i="11"/>
  <c r="EO27" i="11"/>
  <c r="EP27" i="11" s="1"/>
  <c r="EN27" i="11"/>
  <c r="EM27" i="11"/>
  <c r="EL27" i="11"/>
  <c r="EK27" i="11"/>
  <c r="EJ27" i="11"/>
  <c r="EH27" i="11"/>
  <c r="EG27" i="11"/>
  <c r="EE27" i="11"/>
  <c r="ED27" i="11"/>
  <c r="EB27" i="11"/>
  <c r="EA27" i="11"/>
  <c r="DY27" i="11"/>
  <c r="DX27" i="11"/>
  <c r="DV27" i="11"/>
  <c r="DU27" i="11"/>
  <c r="DS27" i="11"/>
  <c r="DR27" i="11"/>
  <c r="DP27" i="11"/>
  <c r="DO27" i="11"/>
  <c r="DM27" i="11"/>
  <c r="DL27" i="11"/>
  <c r="DJ27" i="11"/>
  <c r="DI27" i="11"/>
  <c r="DG27" i="11"/>
  <c r="DF27" i="11"/>
  <c r="DD27" i="11"/>
  <c r="DC27" i="11"/>
  <c r="DA27" i="11"/>
  <c r="CZ27" i="11"/>
  <c r="CX27" i="11"/>
  <c r="CW27" i="11"/>
  <c r="CU27" i="11"/>
  <c r="CT27" i="11"/>
  <c r="CR27" i="11"/>
  <c r="CQ27" i="11"/>
  <c r="CO27" i="11"/>
  <c r="CN27" i="11"/>
  <c r="CL27" i="11"/>
  <c r="CK27" i="11"/>
  <c r="CI27" i="11"/>
  <c r="CH27" i="11"/>
  <c r="CF27" i="11"/>
  <c r="CE27" i="11"/>
  <c r="CC27" i="11"/>
  <c r="CB27" i="11"/>
  <c r="BZ27" i="11"/>
  <c r="BY27" i="11"/>
  <c r="BW27" i="11"/>
  <c r="BV27" i="11"/>
  <c r="BT27" i="11"/>
  <c r="BS27" i="11"/>
  <c r="BQ27" i="11"/>
  <c r="BP27" i="11"/>
  <c r="BN27" i="11"/>
  <c r="BM27" i="11"/>
  <c r="BK27" i="11"/>
  <c r="BJ27" i="11"/>
  <c r="BH27" i="11"/>
  <c r="BG27" i="11"/>
  <c r="BE27" i="11"/>
  <c r="BD27" i="11"/>
  <c r="BB27" i="11"/>
  <c r="BA27" i="11"/>
  <c r="AY27" i="11"/>
  <c r="AX27" i="11"/>
  <c r="AV27" i="11"/>
  <c r="AU27" i="11"/>
  <c r="AS27" i="11"/>
  <c r="AR27" i="11"/>
  <c r="AP27" i="11"/>
  <c r="AO27" i="11"/>
  <c r="AM27" i="11"/>
  <c r="AL27" i="11"/>
  <c r="AK27" i="11"/>
  <c r="AJ27" i="11"/>
  <c r="AI27" i="11"/>
  <c r="AG27" i="11"/>
  <c r="AF27" i="11"/>
  <c r="AE27" i="11"/>
  <c r="AD27" i="11"/>
  <c r="AC27" i="11"/>
  <c r="Z27" i="11"/>
  <c r="Y27" i="11"/>
  <c r="X27" i="11"/>
  <c r="W27" i="11"/>
  <c r="V27" i="11"/>
  <c r="U27" i="11"/>
  <c r="S27" i="11"/>
  <c r="R27" i="11"/>
  <c r="Q27" i="11"/>
  <c r="P27" i="11"/>
  <c r="O27" i="11"/>
  <c r="N27" i="11"/>
  <c r="M27" i="11"/>
  <c r="K27" i="11"/>
  <c r="J27" i="11"/>
  <c r="EZ26" i="11"/>
  <c r="EW26" i="11"/>
  <c r="EV26" i="11"/>
  <c r="EU26" i="11"/>
  <c r="ET26" i="11"/>
  <c r="ES26" i="11"/>
  <c r="ER26" i="11"/>
  <c r="EX26" i="11" s="1"/>
  <c r="EO26" i="11"/>
  <c r="EP26" i="11" s="1"/>
  <c r="EN26" i="11"/>
  <c r="EM26" i="11"/>
  <c r="EL26" i="11"/>
  <c r="EK26" i="11"/>
  <c r="EJ26" i="11"/>
  <c r="EH26" i="11"/>
  <c r="EG26" i="11"/>
  <c r="EE26" i="11"/>
  <c r="ED26" i="11"/>
  <c r="EB26" i="11"/>
  <c r="EA26" i="11"/>
  <c r="DY26" i="11"/>
  <c r="DX26" i="11"/>
  <c r="DV26" i="11"/>
  <c r="DU26" i="11"/>
  <c r="DS26" i="11"/>
  <c r="DR26" i="11"/>
  <c r="DP26" i="11"/>
  <c r="DO26" i="11"/>
  <c r="DM26" i="11"/>
  <c r="DL26" i="11"/>
  <c r="DJ26" i="11"/>
  <c r="DI26" i="11"/>
  <c r="DG26" i="11"/>
  <c r="DF26" i="11"/>
  <c r="DD26" i="11"/>
  <c r="DC26" i="11"/>
  <c r="DA26" i="11"/>
  <c r="CZ26" i="11"/>
  <c r="CX26" i="11"/>
  <c r="CW26" i="11"/>
  <c r="CU26" i="11"/>
  <c r="CT26" i="11"/>
  <c r="CR26" i="11"/>
  <c r="CQ26" i="11"/>
  <c r="CO26" i="11"/>
  <c r="CN26" i="11"/>
  <c r="CL26" i="11"/>
  <c r="CK26" i="11"/>
  <c r="CI26" i="11"/>
  <c r="CH26" i="11"/>
  <c r="CF26" i="11"/>
  <c r="CE26" i="11"/>
  <c r="CC26" i="11"/>
  <c r="CB26" i="11"/>
  <c r="BZ26" i="11"/>
  <c r="BY26" i="11"/>
  <c r="BW26" i="11"/>
  <c r="BV26" i="11"/>
  <c r="BT26" i="11"/>
  <c r="BS26" i="11"/>
  <c r="BQ26" i="11"/>
  <c r="BP26" i="11"/>
  <c r="BN26" i="11"/>
  <c r="BM26" i="11"/>
  <c r="BK26" i="11"/>
  <c r="BJ26" i="11"/>
  <c r="BH26" i="11"/>
  <c r="BG26" i="11"/>
  <c r="BE26" i="11"/>
  <c r="BD26" i="11"/>
  <c r="BB26" i="11"/>
  <c r="BA26" i="11"/>
  <c r="AY26" i="11"/>
  <c r="AX26" i="11"/>
  <c r="AV26" i="11"/>
  <c r="AU26" i="11"/>
  <c r="AS26" i="11"/>
  <c r="AR26" i="11"/>
  <c r="AP26" i="11"/>
  <c r="AO26" i="11"/>
  <c r="AM26" i="11"/>
  <c r="AL26" i="11"/>
  <c r="AK26" i="11"/>
  <c r="AJ26" i="11"/>
  <c r="AI26" i="11"/>
  <c r="AG26" i="11"/>
  <c r="AF26" i="11"/>
  <c r="AE26" i="11"/>
  <c r="AD26" i="11"/>
  <c r="AC26" i="11"/>
  <c r="Z26" i="11"/>
  <c r="Y26" i="11"/>
  <c r="X26" i="11"/>
  <c r="W26" i="11"/>
  <c r="V26" i="11"/>
  <c r="U26" i="11"/>
  <c r="R26" i="11"/>
  <c r="S26" i="11" s="1"/>
  <c r="Q26" i="11"/>
  <c r="P26" i="11"/>
  <c r="O26" i="11"/>
  <c r="N26" i="11"/>
  <c r="M26" i="11"/>
  <c r="K26" i="11"/>
  <c r="J26" i="11"/>
  <c r="EZ25" i="11"/>
  <c r="EW25" i="11"/>
  <c r="EX25" i="11" s="1"/>
  <c r="EV25" i="11"/>
  <c r="EU25" i="11"/>
  <c r="ET25" i="11"/>
  <c r="ES25" i="11"/>
  <c r="ER25" i="11"/>
  <c r="EO25" i="11"/>
  <c r="EP25" i="11" s="1"/>
  <c r="EN25" i="11"/>
  <c r="EM25" i="11"/>
  <c r="EL25" i="11"/>
  <c r="EK25" i="11"/>
  <c r="EJ25" i="11"/>
  <c r="EH25" i="11"/>
  <c r="EG25" i="11"/>
  <c r="EE25" i="11"/>
  <c r="ED25" i="11"/>
  <c r="EB25" i="11"/>
  <c r="EA25" i="11"/>
  <c r="DY25" i="11"/>
  <c r="DX25" i="11"/>
  <c r="DV25" i="11"/>
  <c r="DU25" i="11"/>
  <c r="DS25" i="11"/>
  <c r="DR25" i="11"/>
  <c r="DP25" i="11"/>
  <c r="DO25" i="11"/>
  <c r="DM25" i="11"/>
  <c r="DL25" i="11"/>
  <c r="DJ25" i="11"/>
  <c r="DI25" i="11"/>
  <c r="DG25" i="11"/>
  <c r="DF25" i="11"/>
  <c r="DD25" i="11"/>
  <c r="DC25" i="11"/>
  <c r="DA25" i="11"/>
  <c r="CZ25" i="11"/>
  <c r="CX25" i="11"/>
  <c r="CW25" i="11"/>
  <c r="CU25" i="11"/>
  <c r="CT25" i="11"/>
  <c r="CR25" i="11"/>
  <c r="CQ25" i="11"/>
  <c r="CO25" i="11"/>
  <c r="CN25" i="11"/>
  <c r="CL25" i="11"/>
  <c r="CK25" i="11"/>
  <c r="CI25" i="11"/>
  <c r="CH25" i="11"/>
  <c r="CF25" i="11"/>
  <c r="CE25" i="11"/>
  <c r="CC25" i="11"/>
  <c r="CB25" i="11"/>
  <c r="BZ25" i="11"/>
  <c r="BY25" i="11"/>
  <c r="BW25" i="11"/>
  <c r="BV25" i="11"/>
  <c r="BT25" i="11"/>
  <c r="BS25" i="11"/>
  <c r="BQ25" i="11"/>
  <c r="BP25" i="11"/>
  <c r="BN25" i="11"/>
  <c r="BM25" i="11"/>
  <c r="BK25" i="11"/>
  <c r="BJ25" i="11"/>
  <c r="BH25" i="11"/>
  <c r="BG25" i="11"/>
  <c r="BE25" i="11"/>
  <c r="BD25" i="11"/>
  <c r="BB25" i="11"/>
  <c r="BA25" i="11"/>
  <c r="AY25" i="11"/>
  <c r="AX25" i="11"/>
  <c r="AV25" i="11"/>
  <c r="AU25" i="11"/>
  <c r="AS25" i="11"/>
  <c r="AR25" i="11"/>
  <c r="AP25" i="11"/>
  <c r="AO25" i="11"/>
  <c r="AM25" i="11"/>
  <c r="AL25" i="11"/>
  <c r="AK25" i="11"/>
  <c r="AJ25" i="11"/>
  <c r="AI25" i="11"/>
  <c r="AG25" i="11"/>
  <c r="AF25" i="11"/>
  <c r="AE25" i="11"/>
  <c r="AD25" i="11"/>
  <c r="AC25" i="11"/>
  <c r="Z25" i="11"/>
  <c r="Y25" i="11"/>
  <c r="X25" i="11"/>
  <c r="W25" i="11"/>
  <c r="V25" i="11"/>
  <c r="U25" i="11"/>
  <c r="R25" i="11"/>
  <c r="S25" i="11" s="1"/>
  <c r="Q25" i="11"/>
  <c r="P25" i="11"/>
  <c r="O25" i="11"/>
  <c r="N25" i="11"/>
  <c r="M25" i="11"/>
  <c r="K25" i="11"/>
  <c r="J25" i="11"/>
  <c r="EZ24" i="11"/>
  <c r="EW24" i="11"/>
  <c r="EX24" i="11" s="1"/>
  <c r="EV24" i="11"/>
  <c r="EU24" i="11"/>
  <c r="ET24" i="11"/>
  <c r="ES24" i="11"/>
  <c r="ER24" i="11"/>
  <c r="EO24" i="11"/>
  <c r="EP24" i="11" s="1"/>
  <c r="EN24" i="11"/>
  <c r="EM24" i="11"/>
  <c r="EL24" i="11"/>
  <c r="EK24" i="11"/>
  <c r="EJ24" i="11"/>
  <c r="EH24" i="11"/>
  <c r="EG24" i="11"/>
  <c r="EE24" i="11"/>
  <c r="ED24" i="11"/>
  <c r="EB24" i="11"/>
  <c r="EA24" i="11"/>
  <c r="DY24" i="11"/>
  <c r="DX24" i="11"/>
  <c r="DV24" i="11"/>
  <c r="DU24" i="11"/>
  <c r="DS24" i="11"/>
  <c r="DR24" i="11"/>
  <c r="DP24" i="11"/>
  <c r="DO24" i="11"/>
  <c r="DM24" i="11"/>
  <c r="DL24" i="11"/>
  <c r="DJ24" i="11"/>
  <c r="DI24" i="11"/>
  <c r="DG24" i="11"/>
  <c r="DF24" i="11"/>
  <c r="DD24" i="11"/>
  <c r="DC24" i="11"/>
  <c r="DA24" i="11"/>
  <c r="CZ24" i="11"/>
  <c r="CX24" i="11"/>
  <c r="CW24" i="11"/>
  <c r="CU24" i="11"/>
  <c r="CT24" i="11"/>
  <c r="CR24" i="11"/>
  <c r="CQ24" i="11"/>
  <c r="CO24" i="11"/>
  <c r="CN24" i="11"/>
  <c r="CL24" i="11"/>
  <c r="CK24" i="11"/>
  <c r="CI24" i="11"/>
  <c r="CH24" i="11"/>
  <c r="CF24" i="11"/>
  <c r="CE24" i="11"/>
  <c r="CC24" i="11"/>
  <c r="CB24" i="11"/>
  <c r="BZ24" i="11"/>
  <c r="BY24" i="11"/>
  <c r="BW24" i="11"/>
  <c r="BV24" i="11"/>
  <c r="BT24" i="11"/>
  <c r="BS24" i="11"/>
  <c r="BQ24" i="11"/>
  <c r="BP24" i="11"/>
  <c r="BN24" i="11"/>
  <c r="BM24" i="11"/>
  <c r="BK24" i="11"/>
  <c r="BJ24" i="11"/>
  <c r="BH24" i="11"/>
  <c r="BG24" i="11"/>
  <c r="BE24" i="11"/>
  <c r="BD24" i="11"/>
  <c r="BB24" i="11"/>
  <c r="BA24" i="11"/>
  <c r="AY24" i="11"/>
  <c r="AX24" i="11"/>
  <c r="AV24" i="11"/>
  <c r="AU24" i="11"/>
  <c r="AS24" i="11"/>
  <c r="AR24" i="11"/>
  <c r="AP24" i="11"/>
  <c r="AO24" i="11"/>
  <c r="AM24" i="11"/>
  <c r="AL24" i="11"/>
  <c r="AK24" i="11"/>
  <c r="AJ24" i="11"/>
  <c r="AI24" i="11"/>
  <c r="AG24" i="11"/>
  <c r="AF24" i="11"/>
  <c r="AE24" i="11"/>
  <c r="AD24" i="11"/>
  <c r="AC24" i="11"/>
  <c r="Z24" i="11"/>
  <c r="Y24" i="11"/>
  <c r="X24" i="11"/>
  <c r="W24" i="11"/>
  <c r="V24" i="11"/>
  <c r="U24" i="11"/>
  <c r="AA24" i="11" s="1"/>
  <c r="R24" i="11"/>
  <c r="S24" i="11" s="1"/>
  <c r="Q24" i="11"/>
  <c r="P24" i="11"/>
  <c r="O24" i="11"/>
  <c r="N24" i="11"/>
  <c r="M24" i="11"/>
  <c r="K24" i="11"/>
  <c r="J24" i="11"/>
  <c r="EZ23" i="11"/>
  <c r="EW23" i="11"/>
  <c r="EX23" i="11" s="1"/>
  <c r="EV23" i="11"/>
  <c r="EU23" i="11"/>
  <c r="ET23" i="11"/>
  <c r="ES23" i="11"/>
  <c r="ER23" i="11"/>
  <c r="EO23" i="11"/>
  <c r="EN23" i="11"/>
  <c r="EM23" i="11"/>
  <c r="EL23" i="11"/>
  <c r="EK23" i="11"/>
  <c r="EJ23" i="11"/>
  <c r="EH23" i="11"/>
  <c r="EG23" i="11"/>
  <c r="EE23" i="11"/>
  <c r="ED23" i="11"/>
  <c r="EB23" i="11"/>
  <c r="EA23" i="11"/>
  <c r="DY23" i="11"/>
  <c r="DX23" i="11"/>
  <c r="DV23" i="11"/>
  <c r="DU23" i="11"/>
  <c r="DS23" i="11"/>
  <c r="DR23" i="11"/>
  <c r="DP23" i="11"/>
  <c r="DO23" i="11"/>
  <c r="DM23" i="11"/>
  <c r="DL23" i="11"/>
  <c r="DJ23" i="11"/>
  <c r="DI23" i="11"/>
  <c r="DG23" i="11"/>
  <c r="DF23" i="11"/>
  <c r="DD23" i="11"/>
  <c r="DC23" i="11"/>
  <c r="DA23" i="11"/>
  <c r="CZ23" i="11"/>
  <c r="CX23" i="11"/>
  <c r="CW23" i="11"/>
  <c r="CU23" i="11"/>
  <c r="CT23" i="11"/>
  <c r="CR23" i="11"/>
  <c r="CQ23" i="11"/>
  <c r="CO23" i="11"/>
  <c r="CN23" i="11"/>
  <c r="CL23" i="11"/>
  <c r="CK23" i="11"/>
  <c r="CI23" i="11"/>
  <c r="CH23" i="11"/>
  <c r="CF23" i="11"/>
  <c r="CE23" i="11"/>
  <c r="CC23" i="11"/>
  <c r="CB23" i="11"/>
  <c r="BZ23" i="11"/>
  <c r="BY23" i="11"/>
  <c r="BW23" i="11"/>
  <c r="BV23" i="11"/>
  <c r="BT23" i="11"/>
  <c r="BS23" i="11"/>
  <c r="BQ23" i="11"/>
  <c r="BP23" i="11"/>
  <c r="BN23" i="11"/>
  <c r="BM23" i="11"/>
  <c r="BK23" i="11"/>
  <c r="BJ23" i="11"/>
  <c r="BH23" i="11"/>
  <c r="BG23" i="11"/>
  <c r="BE23" i="11"/>
  <c r="BD23" i="11"/>
  <c r="BB23" i="11"/>
  <c r="BA23" i="11"/>
  <c r="AY23" i="11"/>
  <c r="AX23" i="11"/>
  <c r="AV23" i="11"/>
  <c r="AU23" i="11"/>
  <c r="AS23" i="11"/>
  <c r="AR23" i="11"/>
  <c r="AP23" i="11"/>
  <c r="AO23" i="11"/>
  <c r="AM23" i="11"/>
  <c r="AL23" i="11"/>
  <c r="AK23" i="11"/>
  <c r="AJ23" i="11"/>
  <c r="AI23" i="11"/>
  <c r="AG23" i="11"/>
  <c r="AF23" i="11"/>
  <c r="AE23" i="11"/>
  <c r="AD23" i="11"/>
  <c r="AC23" i="11"/>
  <c r="Z23" i="11"/>
  <c r="AA23" i="11" s="1"/>
  <c r="Y23" i="11"/>
  <c r="X23" i="11"/>
  <c r="W23" i="11"/>
  <c r="V23" i="11"/>
  <c r="U23" i="11"/>
  <c r="R23" i="11"/>
  <c r="S23" i="11" s="1"/>
  <c r="Q23" i="11"/>
  <c r="P23" i="11"/>
  <c r="O23" i="11"/>
  <c r="N23" i="11"/>
  <c r="M23" i="11"/>
  <c r="K23" i="11"/>
  <c r="J23" i="11"/>
  <c r="EZ22" i="11"/>
  <c r="EW22" i="11"/>
  <c r="EV22" i="11"/>
  <c r="EU22" i="11"/>
  <c r="ET22" i="11"/>
  <c r="ES22" i="11"/>
  <c r="ER22" i="11"/>
  <c r="EO22" i="11"/>
  <c r="EP22" i="11" s="1"/>
  <c r="EN22" i="11"/>
  <c r="EM22" i="11"/>
  <c r="EL22" i="11"/>
  <c r="EK22" i="11"/>
  <c r="EJ22" i="11"/>
  <c r="EH22" i="11"/>
  <c r="EG22" i="11"/>
  <c r="EE22" i="11"/>
  <c r="ED22" i="11"/>
  <c r="EB22" i="11"/>
  <c r="EA22" i="11"/>
  <c r="DY22" i="11"/>
  <c r="DX22" i="11"/>
  <c r="DV22" i="11"/>
  <c r="DU22" i="11"/>
  <c r="DS22" i="11"/>
  <c r="DR22" i="11"/>
  <c r="DP22" i="11"/>
  <c r="DO22" i="11"/>
  <c r="DM22" i="11"/>
  <c r="DL22" i="11"/>
  <c r="DJ22" i="11"/>
  <c r="DI22" i="11"/>
  <c r="DG22" i="11"/>
  <c r="DF22" i="11"/>
  <c r="DD22" i="11"/>
  <c r="DC22" i="11"/>
  <c r="DA22" i="11"/>
  <c r="CZ22" i="11"/>
  <c r="CX22" i="11"/>
  <c r="CW22" i="11"/>
  <c r="CU22" i="11"/>
  <c r="CT22" i="11"/>
  <c r="CR22" i="11"/>
  <c r="CQ22" i="11"/>
  <c r="CO22" i="11"/>
  <c r="CN22" i="11"/>
  <c r="CL22" i="11"/>
  <c r="CK22" i="11"/>
  <c r="CI22" i="11"/>
  <c r="CH22" i="11"/>
  <c r="CF22" i="11"/>
  <c r="CE22" i="11"/>
  <c r="CC22" i="11"/>
  <c r="CB22" i="11"/>
  <c r="BZ22" i="11"/>
  <c r="BY22" i="11"/>
  <c r="BW22" i="11"/>
  <c r="BV22" i="11"/>
  <c r="BT22" i="11"/>
  <c r="BS22" i="11"/>
  <c r="BQ22" i="11"/>
  <c r="BP22" i="11"/>
  <c r="BN22" i="11"/>
  <c r="BM22" i="11"/>
  <c r="BK22" i="11"/>
  <c r="BJ22" i="11"/>
  <c r="BH22" i="11"/>
  <c r="BG22" i="11"/>
  <c r="BE22" i="11"/>
  <c r="BD22" i="11"/>
  <c r="BB22" i="11"/>
  <c r="BA22" i="11"/>
  <c r="AY22" i="11"/>
  <c r="AX22" i="11"/>
  <c r="AV22" i="11"/>
  <c r="AU22" i="11"/>
  <c r="AS22" i="11"/>
  <c r="AR22" i="11"/>
  <c r="AP22" i="11"/>
  <c r="AO22" i="11"/>
  <c r="AM22" i="11"/>
  <c r="AL22" i="11"/>
  <c r="AK22" i="11"/>
  <c r="AJ22" i="11"/>
  <c r="AI22" i="11"/>
  <c r="AG22" i="11"/>
  <c r="AF22" i="11"/>
  <c r="AE22" i="11"/>
  <c r="AD22" i="11"/>
  <c r="AC22" i="11"/>
  <c r="Z22" i="11"/>
  <c r="Y22" i="11"/>
  <c r="X22" i="11"/>
  <c r="W22" i="11"/>
  <c r="V22" i="11"/>
  <c r="U22" i="11"/>
  <c r="R22" i="11"/>
  <c r="S22" i="11" s="1"/>
  <c r="Q22" i="11"/>
  <c r="P22" i="11"/>
  <c r="O22" i="11"/>
  <c r="N22" i="11"/>
  <c r="M22" i="11"/>
  <c r="K22" i="11"/>
  <c r="J22" i="11"/>
  <c r="EZ21" i="11"/>
  <c r="EW21" i="11"/>
  <c r="EV21" i="11"/>
  <c r="EU21" i="11"/>
  <c r="ET21" i="11"/>
  <c r="ES21" i="11"/>
  <c r="ER21" i="11"/>
  <c r="EO21" i="11"/>
  <c r="EP21" i="11" s="1"/>
  <c r="EN21" i="11"/>
  <c r="EM21" i="11"/>
  <c r="EL21" i="11"/>
  <c r="EK21" i="11"/>
  <c r="EJ21" i="11"/>
  <c r="EH21" i="11"/>
  <c r="EG21" i="11"/>
  <c r="EE21" i="11"/>
  <c r="ED21" i="11"/>
  <c r="EB21" i="11"/>
  <c r="EA21" i="11"/>
  <c r="DY21" i="11"/>
  <c r="DX21" i="11"/>
  <c r="DV21" i="11"/>
  <c r="DU21" i="11"/>
  <c r="DS21" i="11"/>
  <c r="DR21" i="11"/>
  <c r="DP21" i="11"/>
  <c r="DO21" i="11"/>
  <c r="DM21" i="11"/>
  <c r="DL21" i="11"/>
  <c r="DJ21" i="11"/>
  <c r="DI21" i="11"/>
  <c r="DG21" i="11"/>
  <c r="DF21" i="11"/>
  <c r="DD21" i="11"/>
  <c r="DC21" i="11"/>
  <c r="DA21" i="11"/>
  <c r="CZ21" i="11"/>
  <c r="CX21" i="11"/>
  <c r="CW21" i="11"/>
  <c r="CU21" i="11"/>
  <c r="CT21" i="11"/>
  <c r="CR21" i="11"/>
  <c r="CQ21" i="11"/>
  <c r="CO21" i="11"/>
  <c r="CN21" i="11"/>
  <c r="CL21" i="11"/>
  <c r="CK21" i="11"/>
  <c r="CI21" i="11"/>
  <c r="CH21" i="11"/>
  <c r="CF21" i="11"/>
  <c r="CE21" i="11"/>
  <c r="CC21" i="11"/>
  <c r="CB21" i="11"/>
  <c r="BZ21" i="11"/>
  <c r="BY21" i="11"/>
  <c r="BW21" i="11"/>
  <c r="BV21" i="11"/>
  <c r="BT21" i="11"/>
  <c r="BS21" i="11"/>
  <c r="BQ21" i="11"/>
  <c r="BP21" i="11"/>
  <c r="BN21" i="11"/>
  <c r="BM21" i="11"/>
  <c r="BK21" i="11"/>
  <c r="BJ21" i="11"/>
  <c r="BH21" i="11"/>
  <c r="BG21" i="11"/>
  <c r="BE21" i="11"/>
  <c r="BD21" i="11"/>
  <c r="BB21" i="11"/>
  <c r="BA21" i="11"/>
  <c r="AY21" i="11"/>
  <c r="AX21" i="11"/>
  <c r="AV21" i="11"/>
  <c r="AU21" i="11"/>
  <c r="AS21" i="11"/>
  <c r="AR21" i="11"/>
  <c r="AP21" i="11"/>
  <c r="AO21" i="11"/>
  <c r="AM21" i="11"/>
  <c r="AL21" i="11"/>
  <c r="AK21" i="11"/>
  <c r="AJ21" i="11"/>
  <c r="AI21" i="11"/>
  <c r="AG21" i="11"/>
  <c r="AF21" i="11"/>
  <c r="AE21" i="11"/>
  <c r="AD21" i="11"/>
  <c r="AC21" i="11"/>
  <c r="Z21" i="11"/>
  <c r="Y21" i="11"/>
  <c r="X21" i="11"/>
  <c r="W21" i="11"/>
  <c r="V21" i="11"/>
  <c r="U21" i="11"/>
  <c r="R21" i="11"/>
  <c r="Q21" i="11"/>
  <c r="P21" i="11"/>
  <c r="O21" i="11"/>
  <c r="N21" i="11"/>
  <c r="M21" i="11"/>
  <c r="K21" i="11"/>
  <c r="J21" i="11"/>
  <c r="EZ20" i="11"/>
  <c r="EW20" i="11"/>
  <c r="EV20" i="11"/>
  <c r="EU20" i="11"/>
  <c r="ET20" i="11"/>
  <c r="ES20" i="11"/>
  <c r="ER20" i="11"/>
  <c r="EO20" i="11"/>
  <c r="EP20" i="11" s="1"/>
  <c r="EN20" i="11"/>
  <c r="EM20" i="11"/>
  <c r="EL20" i="11"/>
  <c r="EK20" i="11"/>
  <c r="EJ20" i="11"/>
  <c r="EH20" i="11"/>
  <c r="EG20" i="11"/>
  <c r="EE20" i="11"/>
  <c r="ED20" i="11"/>
  <c r="EB20" i="11"/>
  <c r="EA20" i="11"/>
  <c r="DY20" i="11"/>
  <c r="DX20" i="11"/>
  <c r="DV20" i="11"/>
  <c r="DU20" i="11"/>
  <c r="DS20" i="11"/>
  <c r="DR20" i="11"/>
  <c r="DP20" i="11"/>
  <c r="DO20" i="11"/>
  <c r="DM20" i="11"/>
  <c r="DL20" i="11"/>
  <c r="DJ20" i="11"/>
  <c r="DI20" i="11"/>
  <c r="DG20" i="11"/>
  <c r="DF20" i="11"/>
  <c r="DD20" i="11"/>
  <c r="DC20" i="11"/>
  <c r="DA20" i="11"/>
  <c r="CZ20" i="11"/>
  <c r="CX20" i="11"/>
  <c r="CW20" i="11"/>
  <c r="CU20" i="11"/>
  <c r="CT20" i="11"/>
  <c r="CR20" i="11"/>
  <c r="CQ20" i="11"/>
  <c r="CO20" i="11"/>
  <c r="CN20" i="11"/>
  <c r="CL20" i="11"/>
  <c r="CK20" i="11"/>
  <c r="CI20" i="11"/>
  <c r="CH20" i="11"/>
  <c r="CF20" i="11"/>
  <c r="CE20" i="11"/>
  <c r="CC20" i="11"/>
  <c r="CB20" i="11"/>
  <c r="BZ20" i="11"/>
  <c r="BY20" i="11"/>
  <c r="BW20" i="11"/>
  <c r="BV20" i="11"/>
  <c r="BT20" i="11"/>
  <c r="BS20" i="11"/>
  <c r="BQ20" i="11"/>
  <c r="BP20" i="11"/>
  <c r="BN20" i="11"/>
  <c r="BM20" i="11"/>
  <c r="BK20" i="11"/>
  <c r="BJ20" i="11"/>
  <c r="BH20" i="11"/>
  <c r="BG20" i="11"/>
  <c r="BE20" i="11"/>
  <c r="BD20" i="11"/>
  <c r="BB20" i="11"/>
  <c r="BA20" i="11"/>
  <c r="AY20" i="11"/>
  <c r="AX20" i="11"/>
  <c r="AV20" i="11"/>
  <c r="AU20" i="11"/>
  <c r="AS20" i="11"/>
  <c r="AR20" i="11"/>
  <c r="AP20" i="11"/>
  <c r="AO20" i="11"/>
  <c r="AM20" i="11"/>
  <c r="AL20" i="11"/>
  <c r="AK20" i="11"/>
  <c r="AJ20" i="11"/>
  <c r="AI20" i="11"/>
  <c r="AG20" i="11"/>
  <c r="AF20" i="11"/>
  <c r="AE20" i="11"/>
  <c r="AD20" i="11"/>
  <c r="AC20" i="11"/>
  <c r="Z20" i="11"/>
  <c r="Y20" i="11"/>
  <c r="X20" i="11"/>
  <c r="W20" i="11"/>
  <c r="V20" i="11"/>
  <c r="U20" i="11"/>
  <c r="R20" i="11"/>
  <c r="S20" i="11" s="1"/>
  <c r="Q20" i="11"/>
  <c r="P20" i="11"/>
  <c r="O20" i="11"/>
  <c r="N20" i="11"/>
  <c r="M20" i="11"/>
  <c r="K20" i="11"/>
  <c r="J20" i="11"/>
  <c r="EZ19" i="11"/>
  <c r="EW19" i="11"/>
  <c r="EV19" i="11"/>
  <c r="EU19" i="11"/>
  <c r="ET19" i="11"/>
  <c r="ES19" i="11"/>
  <c r="ER19" i="11"/>
  <c r="EO19" i="11"/>
  <c r="EP19" i="11" s="1"/>
  <c r="EN19" i="11"/>
  <c r="EM19" i="11"/>
  <c r="EL19" i="11"/>
  <c r="EK19" i="11"/>
  <c r="EJ19" i="11"/>
  <c r="EH19" i="11"/>
  <c r="EG19" i="11"/>
  <c r="EE19" i="11"/>
  <c r="ED19" i="11"/>
  <c r="EB19" i="11"/>
  <c r="EA19" i="11"/>
  <c r="DY19" i="11"/>
  <c r="DX19" i="11"/>
  <c r="DV19" i="11"/>
  <c r="DU19" i="11"/>
  <c r="DS19" i="11"/>
  <c r="DR19" i="11"/>
  <c r="DP19" i="11"/>
  <c r="DO19" i="11"/>
  <c r="DM19" i="11"/>
  <c r="DL19" i="11"/>
  <c r="DJ19" i="11"/>
  <c r="DI19" i="11"/>
  <c r="DG19" i="11"/>
  <c r="DF19" i="11"/>
  <c r="DD19" i="11"/>
  <c r="DC19" i="11"/>
  <c r="DA19" i="11"/>
  <c r="CZ19" i="11"/>
  <c r="CX19" i="11"/>
  <c r="CW19" i="11"/>
  <c r="CU19" i="11"/>
  <c r="CT19" i="11"/>
  <c r="CR19" i="11"/>
  <c r="CQ19" i="11"/>
  <c r="CO19" i="11"/>
  <c r="CN19" i="11"/>
  <c r="CL19" i="11"/>
  <c r="CK19" i="11"/>
  <c r="CI19" i="11"/>
  <c r="CH19" i="11"/>
  <c r="CF19" i="11"/>
  <c r="CE19" i="11"/>
  <c r="CC19" i="11"/>
  <c r="CB19" i="11"/>
  <c r="BZ19" i="11"/>
  <c r="BY19" i="11"/>
  <c r="BW19" i="11"/>
  <c r="BV19" i="11"/>
  <c r="BT19" i="11"/>
  <c r="BS19" i="11"/>
  <c r="BQ19" i="11"/>
  <c r="BP19" i="11"/>
  <c r="BN19" i="11"/>
  <c r="BM19" i="11"/>
  <c r="BK19" i="11"/>
  <c r="BJ19" i="11"/>
  <c r="BH19" i="11"/>
  <c r="BG19" i="11"/>
  <c r="BE19" i="11"/>
  <c r="BD19" i="11"/>
  <c r="BB19" i="11"/>
  <c r="BA19" i="11"/>
  <c r="AY19" i="11"/>
  <c r="AX19" i="11"/>
  <c r="AV19" i="11"/>
  <c r="AU19" i="11"/>
  <c r="AS19" i="11"/>
  <c r="AR19" i="11"/>
  <c r="AP19" i="11"/>
  <c r="AO19" i="11"/>
  <c r="AM19" i="11"/>
  <c r="AL19" i="11"/>
  <c r="AK19" i="11"/>
  <c r="AJ19" i="11"/>
  <c r="AI19" i="11"/>
  <c r="AG19" i="11"/>
  <c r="AF19" i="11"/>
  <c r="AE19" i="11"/>
  <c r="AD19" i="11"/>
  <c r="AC19" i="11"/>
  <c r="Z19" i="11"/>
  <c r="Y19" i="11"/>
  <c r="X19" i="11"/>
  <c r="W19" i="11"/>
  <c r="V19" i="11"/>
  <c r="U19" i="11"/>
  <c r="R19" i="11"/>
  <c r="S19" i="11" s="1"/>
  <c r="Q19" i="11"/>
  <c r="P19" i="11"/>
  <c r="O19" i="11"/>
  <c r="N19" i="11"/>
  <c r="M19" i="11"/>
  <c r="K19" i="11"/>
  <c r="J19" i="11"/>
  <c r="EZ18" i="11"/>
  <c r="EW18" i="11"/>
  <c r="EV18" i="11"/>
  <c r="EU18" i="11"/>
  <c r="ET18" i="11"/>
  <c r="ES18" i="11"/>
  <c r="ER18" i="11"/>
  <c r="EO18" i="11"/>
  <c r="EP18" i="11" s="1"/>
  <c r="EN18" i="11"/>
  <c r="EM18" i="11"/>
  <c r="EL18" i="11"/>
  <c r="EK18" i="11"/>
  <c r="EJ18" i="11"/>
  <c r="EH18" i="11"/>
  <c r="EG18" i="11"/>
  <c r="EE18" i="11"/>
  <c r="ED18" i="11"/>
  <c r="EB18" i="11"/>
  <c r="EA18" i="11"/>
  <c r="DY18" i="11"/>
  <c r="DX18" i="11"/>
  <c r="DV18" i="11"/>
  <c r="DU18" i="11"/>
  <c r="DS18" i="11"/>
  <c r="DR18" i="11"/>
  <c r="DP18" i="11"/>
  <c r="DO18" i="11"/>
  <c r="DM18" i="11"/>
  <c r="DL18" i="11"/>
  <c r="DJ18" i="11"/>
  <c r="DI18" i="11"/>
  <c r="DG18" i="11"/>
  <c r="DF18" i="11"/>
  <c r="DD18" i="11"/>
  <c r="DC18" i="11"/>
  <c r="DA18" i="11"/>
  <c r="CZ18" i="11"/>
  <c r="CX18" i="11"/>
  <c r="CW18" i="11"/>
  <c r="CU18" i="11"/>
  <c r="CT18" i="11"/>
  <c r="CR18" i="11"/>
  <c r="CQ18" i="11"/>
  <c r="CO18" i="11"/>
  <c r="CN18" i="11"/>
  <c r="CL18" i="11"/>
  <c r="CK18" i="11"/>
  <c r="CI18" i="11"/>
  <c r="CH18" i="11"/>
  <c r="CF18" i="11"/>
  <c r="CE18" i="11"/>
  <c r="CC18" i="11"/>
  <c r="CB18" i="11"/>
  <c r="BZ18" i="11"/>
  <c r="BY18" i="11"/>
  <c r="BW18" i="11"/>
  <c r="BV18" i="11"/>
  <c r="BT18" i="11"/>
  <c r="BS18" i="11"/>
  <c r="BQ18" i="11"/>
  <c r="BP18" i="11"/>
  <c r="BN18" i="11"/>
  <c r="BM18" i="11"/>
  <c r="BK18" i="11"/>
  <c r="BJ18" i="11"/>
  <c r="BH18" i="11"/>
  <c r="BG18" i="11"/>
  <c r="BE18" i="11"/>
  <c r="BD18" i="11"/>
  <c r="BB18" i="11"/>
  <c r="BA18" i="11"/>
  <c r="AY18" i="11"/>
  <c r="AX18" i="11"/>
  <c r="AV18" i="11"/>
  <c r="AU18" i="11"/>
  <c r="AS18" i="11"/>
  <c r="AR18" i="11"/>
  <c r="AP18" i="11"/>
  <c r="AO18" i="11"/>
  <c r="AM18" i="11"/>
  <c r="AL18" i="11"/>
  <c r="AK18" i="11"/>
  <c r="AJ18" i="11"/>
  <c r="AI18" i="11"/>
  <c r="AG18" i="11"/>
  <c r="AF18" i="11"/>
  <c r="AE18" i="11"/>
  <c r="AD18" i="11"/>
  <c r="AC18" i="11"/>
  <c r="Z18" i="11"/>
  <c r="Y18" i="11"/>
  <c r="X18" i="11"/>
  <c r="W18" i="11"/>
  <c r="V18" i="11"/>
  <c r="U18" i="11"/>
  <c r="R18" i="11"/>
  <c r="S18" i="11" s="1"/>
  <c r="Q18" i="11"/>
  <c r="P18" i="11"/>
  <c r="O18" i="11"/>
  <c r="N18" i="11"/>
  <c r="M18" i="11"/>
  <c r="K18" i="11"/>
  <c r="J18" i="11"/>
  <c r="EZ17" i="11"/>
  <c r="EW17" i="11"/>
  <c r="EX17" i="11" s="1"/>
  <c r="EV17" i="11"/>
  <c r="EU17" i="11"/>
  <c r="ET17" i="11"/>
  <c r="ES17" i="11"/>
  <c r="ER17" i="11"/>
  <c r="EO17" i="11"/>
  <c r="EN17" i="11"/>
  <c r="EM17" i="11"/>
  <c r="EL17" i="11"/>
  <c r="EK17" i="11"/>
  <c r="EJ17" i="11"/>
  <c r="EH17" i="11"/>
  <c r="EG17" i="11"/>
  <c r="EE17" i="11"/>
  <c r="ED17" i="11"/>
  <c r="EB17" i="11"/>
  <c r="EA17" i="11"/>
  <c r="DY17" i="11"/>
  <c r="DX17" i="11"/>
  <c r="DV17" i="11"/>
  <c r="DU17" i="11"/>
  <c r="DS17" i="11"/>
  <c r="DR17" i="11"/>
  <c r="DP17" i="11"/>
  <c r="DO17" i="11"/>
  <c r="DM17" i="11"/>
  <c r="DL17" i="11"/>
  <c r="DJ17" i="11"/>
  <c r="DI17" i="11"/>
  <c r="DG17" i="11"/>
  <c r="DF17" i="11"/>
  <c r="DD17" i="11"/>
  <c r="DC17" i="11"/>
  <c r="DA17" i="11"/>
  <c r="CZ17" i="11"/>
  <c r="CX17" i="11"/>
  <c r="CW17" i="11"/>
  <c r="CU17" i="11"/>
  <c r="CT17" i="11"/>
  <c r="CR17" i="11"/>
  <c r="CQ17" i="11"/>
  <c r="CO17" i="11"/>
  <c r="CN17" i="11"/>
  <c r="CL17" i="11"/>
  <c r="CK17" i="11"/>
  <c r="CI17" i="11"/>
  <c r="CH17" i="11"/>
  <c r="CF17" i="11"/>
  <c r="CE17" i="11"/>
  <c r="CC17" i="11"/>
  <c r="CB17" i="11"/>
  <c r="BZ17" i="11"/>
  <c r="BY17" i="11"/>
  <c r="BW17" i="11"/>
  <c r="BV17" i="11"/>
  <c r="BT17" i="11"/>
  <c r="BS17" i="11"/>
  <c r="BQ17" i="11"/>
  <c r="BP17" i="11"/>
  <c r="BN17" i="11"/>
  <c r="BM17" i="11"/>
  <c r="BK17" i="11"/>
  <c r="BJ17" i="11"/>
  <c r="BH17" i="11"/>
  <c r="BG17" i="11"/>
  <c r="BE17" i="11"/>
  <c r="BD17" i="11"/>
  <c r="BB17" i="11"/>
  <c r="BA17" i="11"/>
  <c r="AY17" i="11"/>
  <c r="AX17" i="11"/>
  <c r="AV17" i="11"/>
  <c r="AU17" i="11"/>
  <c r="AS17" i="11"/>
  <c r="AR17" i="11"/>
  <c r="AP17" i="11"/>
  <c r="AO17" i="11"/>
  <c r="AM17" i="11"/>
  <c r="AL17" i="11"/>
  <c r="AK17" i="11"/>
  <c r="AJ17" i="11"/>
  <c r="AI17" i="11"/>
  <c r="AG17" i="11"/>
  <c r="AF17" i="11"/>
  <c r="AE17" i="11"/>
  <c r="AD17" i="11"/>
  <c r="AC17" i="11"/>
  <c r="Z17" i="11"/>
  <c r="Y17" i="11"/>
  <c r="X17" i="11"/>
  <c r="W17" i="11"/>
  <c r="V17" i="11"/>
  <c r="U17" i="11"/>
  <c r="R17" i="11"/>
  <c r="Q17" i="11"/>
  <c r="P17" i="11"/>
  <c r="O17" i="11"/>
  <c r="N17" i="11"/>
  <c r="M17" i="11"/>
  <c r="K17" i="11"/>
  <c r="J17" i="11"/>
  <c r="EZ16" i="11"/>
  <c r="EW16" i="11"/>
  <c r="EV16" i="11"/>
  <c r="EU16" i="11"/>
  <c r="ET16" i="11"/>
  <c r="ES16" i="11"/>
  <c r="ER16" i="11"/>
  <c r="EO16" i="11"/>
  <c r="EP16" i="11" s="1"/>
  <c r="EN16" i="11"/>
  <c r="EM16" i="11"/>
  <c r="EL16" i="11"/>
  <c r="EK16" i="11"/>
  <c r="EJ16" i="11"/>
  <c r="EH16" i="11"/>
  <c r="EG16" i="11"/>
  <c r="EE16" i="11"/>
  <c r="ED16" i="11"/>
  <c r="EB16" i="11"/>
  <c r="EA16" i="11"/>
  <c r="DY16" i="11"/>
  <c r="DX16" i="11"/>
  <c r="DV16" i="11"/>
  <c r="DU16" i="11"/>
  <c r="DS16" i="11"/>
  <c r="DR16" i="11"/>
  <c r="DP16" i="11"/>
  <c r="DO16" i="11"/>
  <c r="DM16" i="11"/>
  <c r="DL16" i="11"/>
  <c r="DJ16" i="11"/>
  <c r="DI16" i="11"/>
  <c r="DG16" i="11"/>
  <c r="DF16" i="11"/>
  <c r="DD16" i="11"/>
  <c r="DC16" i="11"/>
  <c r="DA16" i="11"/>
  <c r="CZ16" i="11"/>
  <c r="CX16" i="11"/>
  <c r="CW16" i="11"/>
  <c r="CU16" i="11"/>
  <c r="CT16" i="11"/>
  <c r="CR16" i="11"/>
  <c r="CQ16" i="11"/>
  <c r="CO16" i="11"/>
  <c r="CN16" i="11"/>
  <c r="CL16" i="11"/>
  <c r="CK16" i="11"/>
  <c r="CI16" i="11"/>
  <c r="CH16" i="11"/>
  <c r="CF16" i="11"/>
  <c r="CE16" i="11"/>
  <c r="CC16" i="11"/>
  <c r="CB16" i="11"/>
  <c r="BZ16" i="11"/>
  <c r="BY16" i="11"/>
  <c r="BW16" i="11"/>
  <c r="BV16" i="11"/>
  <c r="BT16" i="11"/>
  <c r="BS16" i="11"/>
  <c r="BQ16" i="11"/>
  <c r="BP16" i="11"/>
  <c r="BN16" i="11"/>
  <c r="BM16" i="11"/>
  <c r="BK16" i="11"/>
  <c r="BJ16" i="11"/>
  <c r="BH16" i="11"/>
  <c r="BG16" i="11"/>
  <c r="BE16" i="11"/>
  <c r="BD16" i="11"/>
  <c r="BB16" i="11"/>
  <c r="BA16" i="11"/>
  <c r="AY16" i="11"/>
  <c r="AX16" i="11"/>
  <c r="AV16" i="11"/>
  <c r="AU16" i="11"/>
  <c r="AS16" i="11"/>
  <c r="AR16" i="11"/>
  <c r="AP16" i="11"/>
  <c r="AO16" i="11"/>
  <c r="AM16" i="11"/>
  <c r="AL16" i="11"/>
  <c r="AK16" i="11"/>
  <c r="AJ16" i="11"/>
  <c r="AI16" i="11"/>
  <c r="AG16" i="11"/>
  <c r="AF16" i="11"/>
  <c r="AE16" i="11"/>
  <c r="AD16" i="11"/>
  <c r="AC16" i="11"/>
  <c r="Z16" i="11"/>
  <c r="Y16" i="11"/>
  <c r="X16" i="11"/>
  <c r="W16" i="11"/>
  <c r="V16" i="11"/>
  <c r="U16" i="11"/>
  <c r="R16" i="11"/>
  <c r="S16" i="11" s="1"/>
  <c r="Q16" i="11"/>
  <c r="P16" i="11"/>
  <c r="O16" i="11"/>
  <c r="N16" i="11"/>
  <c r="M16" i="11"/>
  <c r="K16" i="11"/>
  <c r="J16" i="11"/>
  <c r="EZ15" i="11"/>
  <c r="EW15" i="11"/>
  <c r="EV15" i="11"/>
  <c r="EU15" i="11"/>
  <c r="ET15" i="11"/>
  <c r="ES15" i="11"/>
  <c r="ER15" i="11"/>
  <c r="EO15" i="11"/>
  <c r="EN15" i="11"/>
  <c r="EM15" i="11"/>
  <c r="EL15" i="11"/>
  <c r="EK15" i="11"/>
  <c r="EJ15" i="11"/>
  <c r="EH15" i="11"/>
  <c r="EG15" i="11"/>
  <c r="EE15" i="11"/>
  <c r="ED15" i="11"/>
  <c r="EB15" i="11"/>
  <c r="EA15" i="11"/>
  <c r="DY15" i="11"/>
  <c r="DX15" i="11"/>
  <c r="DV15" i="11"/>
  <c r="DU15" i="11"/>
  <c r="DS15" i="11"/>
  <c r="DR15" i="11"/>
  <c r="DP15" i="11"/>
  <c r="DO15" i="11"/>
  <c r="DM15" i="11"/>
  <c r="DL15" i="11"/>
  <c r="DJ15" i="11"/>
  <c r="DI15" i="11"/>
  <c r="DG15" i="11"/>
  <c r="DF15" i="11"/>
  <c r="DD15" i="11"/>
  <c r="DC15" i="11"/>
  <c r="DA15" i="11"/>
  <c r="CZ15" i="11"/>
  <c r="CX15" i="11"/>
  <c r="CW15" i="11"/>
  <c r="CU15" i="11"/>
  <c r="CT15" i="11"/>
  <c r="CR15" i="11"/>
  <c r="CQ15" i="11"/>
  <c r="CO15" i="11"/>
  <c r="CN15" i="11"/>
  <c r="CL15" i="11"/>
  <c r="CK15" i="11"/>
  <c r="CI15" i="11"/>
  <c r="CH15" i="11"/>
  <c r="CF15" i="11"/>
  <c r="CE15" i="11"/>
  <c r="CC15" i="11"/>
  <c r="CB15" i="11"/>
  <c r="BZ15" i="11"/>
  <c r="BY15" i="11"/>
  <c r="BW15" i="11"/>
  <c r="BV15" i="11"/>
  <c r="BT15" i="11"/>
  <c r="BS15" i="11"/>
  <c r="BQ15" i="11"/>
  <c r="BP15" i="11"/>
  <c r="BN15" i="11"/>
  <c r="BM15" i="11"/>
  <c r="BK15" i="11"/>
  <c r="BJ15" i="11"/>
  <c r="BH15" i="11"/>
  <c r="BG15" i="11"/>
  <c r="BE15" i="11"/>
  <c r="BD15" i="11"/>
  <c r="BB15" i="11"/>
  <c r="BA15" i="11"/>
  <c r="AY15" i="11"/>
  <c r="AX15" i="11"/>
  <c r="AV15" i="11"/>
  <c r="AU15" i="11"/>
  <c r="AS15" i="11"/>
  <c r="AR15" i="11"/>
  <c r="AP15" i="11"/>
  <c r="AO15" i="11"/>
  <c r="AM15" i="11"/>
  <c r="AL15" i="11"/>
  <c r="AK15" i="11"/>
  <c r="AJ15" i="11"/>
  <c r="AI15" i="11"/>
  <c r="AG15" i="11"/>
  <c r="AF15" i="11"/>
  <c r="AE15" i="11"/>
  <c r="AD15" i="11"/>
  <c r="AC15" i="11"/>
  <c r="Z15" i="11"/>
  <c r="Y15" i="11"/>
  <c r="X15" i="11"/>
  <c r="W15" i="11"/>
  <c r="V15" i="11"/>
  <c r="U15" i="11"/>
  <c r="R15" i="11"/>
  <c r="S15" i="11" s="1"/>
  <c r="Q15" i="11"/>
  <c r="P15" i="11"/>
  <c r="O15" i="11"/>
  <c r="N15" i="11"/>
  <c r="M15" i="11"/>
  <c r="K15" i="11"/>
  <c r="J15" i="11"/>
  <c r="EZ14" i="11"/>
  <c r="EW14" i="11"/>
  <c r="EX14" i="11" s="1"/>
  <c r="EV14" i="11"/>
  <c r="EU14" i="11"/>
  <c r="ET14" i="11"/>
  <c r="ES14" i="11"/>
  <c r="ER14" i="11"/>
  <c r="EO14" i="11"/>
  <c r="EN14" i="11"/>
  <c r="EM14" i="11"/>
  <c r="EL14" i="11"/>
  <c r="EK14" i="11"/>
  <c r="EJ14" i="11"/>
  <c r="EH14" i="11"/>
  <c r="EG14" i="11"/>
  <c r="EE14" i="11"/>
  <c r="ED14" i="11"/>
  <c r="EB14" i="11"/>
  <c r="EA14" i="11"/>
  <c r="DY14" i="11"/>
  <c r="DX14" i="11"/>
  <c r="DV14" i="11"/>
  <c r="DU14" i="11"/>
  <c r="DS14" i="11"/>
  <c r="DR14" i="11"/>
  <c r="DP14" i="11"/>
  <c r="DO14" i="11"/>
  <c r="DM14" i="11"/>
  <c r="DL14" i="11"/>
  <c r="DJ14" i="11"/>
  <c r="DI14" i="11"/>
  <c r="DG14" i="11"/>
  <c r="DF14" i="11"/>
  <c r="DD14" i="11"/>
  <c r="DC14" i="11"/>
  <c r="DA14" i="11"/>
  <c r="CZ14" i="11"/>
  <c r="CX14" i="11"/>
  <c r="CW14" i="11"/>
  <c r="CU14" i="11"/>
  <c r="CT14" i="11"/>
  <c r="CR14" i="11"/>
  <c r="CQ14" i="11"/>
  <c r="CO14" i="11"/>
  <c r="CN14" i="11"/>
  <c r="CL14" i="11"/>
  <c r="CK14" i="11"/>
  <c r="CI14" i="11"/>
  <c r="CH14" i="11"/>
  <c r="CF14" i="11"/>
  <c r="CE14" i="11"/>
  <c r="CC14" i="11"/>
  <c r="CB14" i="11"/>
  <c r="BZ14" i="11"/>
  <c r="BY14" i="11"/>
  <c r="BW14" i="11"/>
  <c r="BV14" i="11"/>
  <c r="BT14" i="11"/>
  <c r="BS14" i="11"/>
  <c r="BQ14" i="11"/>
  <c r="BP14" i="11"/>
  <c r="BN14" i="11"/>
  <c r="BM14" i="11"/>
  <c r="BK14" i="11"/>
  <c r="BJ14" i="11"/>
  <c r="BH14" i="11"/>
  <c r="BG14" i="11"/>
  <c r="BE14" i="11"/>
  <c r="BD14" i="11"/>
  <c r="BB14" i="11"/>
  <c r="BA14" i="11"/>
  <c r="AY14" i="11"/>
  <c r="AX14" i="11"/>
  <c r="AV14" i="11"/>
  <c r="AU14" i="11"/>
  <c r="AS14" i="11"/>
  <c r="AR14" i="11"/>
  <c r="AP14" i="11"/>
  <c r="AO14" i="11"/>
  <c r="AM14" i="11"/>
  <c r="AL14" i="11"/>
  <c r="AK14" i="11"/>
  <c r="AJ14" i="11"/>
  <c r="AI14" i="11"/>
  <c r="AG14" i="11"/>
  <c r="AF14" i="11"/>
  <c r="AE14" i="11"/>
  <c r="AD14" i="11"/>
  <c r="AC14" i="11"/>
  <c r="Z14" i="11"/>
  <c r="Y14" i="11"/>
  <c r="X14" i="11"/>
  <c r="W14" i="11"/>
  <c r="V14" i="11"/>
  <c r="U14" i="11"/>
  <c r="R14" i="11"/>
  <c r="Q14" i="11"/>
  <c r="P14" i="11"/>
  <c r="O14" i="11"/>
  <c r="N14" i="11"/>
  <c r="M14" i="11"/>
  <c r="K14" i="11"/>
  <c r="J14" i="11"/>
  <c r="EZ13" i="11"/>
  <c r="EW13" i="11"/>
  <c r="EV13" i="11"/>
  <c r="EU13" i="11"/>
  <c r="ET13" i="11"/>
  <c r="ES13" i="11"/>
  <c r="ER13" i="11"/>
  <c r="EO13" i="11"/>
  <c r="EN13" i="11"/>
  <c r="EM13" i="11"/>
  <c r="EL13" i="11"/>
  <c r="EK13" i="11"/>
  <c r="EJ13" i="11"/>
  <c r="EH13" i="11"/>
  <c r="EG13" i="11"/>
  <c r="EE13" i="11"/>
  <c r="ED13" i="11"/>
  <c r="EB13" i="11"/>
  <c r="EA13" i="11"/>
  <c r="DY13" i="11"/>
  <c r="DX13" i="11"/>
  <c r="DV13" i="11"/>
  <c r="DU13" i="11"/>
  <c r="DS13" i="11"/>
  <c r="DR13" i="11"/>
  <c r="DP13" i="11"/>
  <c r="DO13" i="11"/>
  <c r="DM13" i="11"/>
  <c r="DL13" i="11"/>
  <c r="DJ13" i="11"/>
  <c r="DI13" i="11"/>
  <c r="DG13" i="11"/>
  <c r="DF13" i="11"/>
  <c r="DD13" i="11"/>
  <c r="DC13" i="11"/>
  <c r="DA13" i="11"/>
  <c r="CZ13" i="11"/>
  <c r="CX13" i="11"/>
  <c r="CW13" i="11"/>
  <c r="CU13" i="11"/>
  <c r="CT13" i="11"/>
  <c r="CR13" i="11"/>
  <c r="CQ13" i="11"/>
  <c r="CO13" i="11"/>
  <c r="CN13" i="11"/>
  <c r="CL13" i="11"/>
  <c r="CK13" i="11"/>
  <c r="CI13" i="11"/>
  <c r="CH13" i="11"/>
  <c r="CF13" i="11"/>
  <c r="CE13" i="11"/>
  <c r="CC13" i="11"/>
  <c r="CB13" i="11"/>
  <c r="BZ13" i="11"/>
  <c r="BY13" i="11"/>
  <c r="BW13" i="11"/>
  <c r="BV13" i="11"/>
  <c r="BT13" i="11"/>
  <c r="BS13" i="11"/>
  <c r="BQ13" i="11"/>
  <c r="BP13" i="11"/>
  <c r="BN13" i="11"/>
  <c r="BM13" i="11"/>
  <c r="BK13" i="11"/>
  <c r="BJ13" i="11"/>
  <c r="BH13" i="11"/>
  <c r="BG13" i="11"/>
  <c r="BE13" i="11"/>
  <c r="BD13" i="11"/>
  <c r="BB13" i="11"/>
  <c r="BA13" i="11"/>
  <c r="AY13" i="11"/>
  <c r="AX13" i="11"/>
  <c r="AV13" i="11"/>
  <c r="AU13" i="11"/>
  <c r="AS13" i="11"/>
  <c r="AR13" i="11"/>
  <c r="AP13" i="11"/>
  <c r="AO13" i="11"/>
  <c r="AM13" i="11"/>
  <c r="AL13" i="11"/>
  <c r="AK13" i="11"/>
  <c r="AJ13" i="11"/>
  <c r="AI13" i="11"/>
  <c r="AG13" i="11"/>
  <c r="AF13" i="11"/>
  <c r="AE13" i="11"/>
  <c r="AD13" i="11"/>
  <c r="AC13" i="11"/>
  <c r="Z13" i="11"/>
  <c r="Y13" i="11"/>
  <c r="X13" i="11"/>
  <c r="W13" i="11"/>
  <c r="V13" i="11"/>
  <c r="U13" i="11"/>
  <c r="R13" i="11"/>
  <c r="Q13" i="11"/>
  <c r="P13" i="11"/>
  <c r="O13" i="11"/>
  <c r="N13" i="11"/>
  <c r="M13" i="11"/>
  <c r="K13" i="11"/>
  <c r="J13" i="11"/>
  <c r="EZ12" i="11"/>
  <c r="EW12" i="11"/>
  <c r="EV12" i="11"/>
  <c r="EU12" i="11"/>
  <c r="ET12" i="11"/>
  <c r="ES12" i="11"/>
  <c r="ER12" i="11"/>
  <c r="EO12" i="11"/>
  <c r="EN12" i="11"/>
  <c r="EM12" i="11"/>
  <c r="EL12" i="11"/>
  <c r="EK12" i="11"/>
  <c r="EJ12" i="11"/>
  <c r="EH12" i="11"/>
  <c r="EG12" i="11"/>
  <c r="EE12" i="11"/>
  <c r="ED12" i="11"/>
  <c r="EB12" i="11"/>
  <c r="EA12" i="11"/>
  <c r="DY12" i="11"/>
  <c r="DX12" i="11"/>
  <c r="DV12" i="11"/>
  <c r="DU12" i="11"/>
  <c r="DS12" i="11"/>
  <c r="DR12" i="11"/>
  <c r="DP12" i="11"/>
  <c r="DO12" i="11"/>
  <c r="DM12" i="11"/>
  <c r="DL12" i="11"/>
  <c r="DJ12" i="11"/>
  <c r="DI12" i="11"/>
  <c r="DG12" i="11"/>
  <c r="DF12" i="11"/>
  <c r="DD12" i="11"/>
  <c r="DC12" i="11"/>
  <c r="DA12" i="11"/>
  <c r="CZ12" i="11"/>
  <c r="CX12" i="11"/>
  <c r="CW12" i="11"/>
  <c r="CU12" i="11"/>
  <c r="CT12" i="11"/>
  <c r="CR12" i="11"/>
  <c r="CQ12" i="11"/>
  <c r="CO12" i="11"/>
  <c r="CN12" i="11"/>
  <c r="CL12" i="11"/>
  <c r="CK12" i="11"/>
  <c r="CI12" i="11"/>
  <c r="CH12" i="11"/>
  <c r="CF12" i="11"/>
  <c r="CE12" i="11"/>
  <c r="CC12" i="11"/>
  <c r="CB12" i="11"/>
  <c r="BZ12" i="11"/>
  <c r="BY12" i="11"/>
  <c r="BW12" i="11"/>
  <c r="BV12" i="11"/>
  <c r="BT12" i="11"/>
  <c r="BS12" i="11"/>
  <c r="BQ12" i="11"/>
  <c r="BP12" i="11"/>
  <c r="BN12" i="11"/>
  <c r="BM12" i="11"/>
  <c r="BK12" i="11"/>
  <c r="BJ12" i="11"/>
  <c r="BH12" i="11"/>
  <c r="BG12" i="11"/>
  <c r="BE12" i="11"/>
  <c r="BD12" i="11"/>
  <c r="BB12" i="11"/>
  <c r="BA12" i="11"/>
  <c r="AY12" i="11"/>
  <c r="AX12" i="11"/>
  <c r="AV12" i="11"/>
  <c r="AU12" i="11"/>
  <c r="AS12" i="11"/>
  <c r="AR12" i="11"/>
  <c r="AP12" i="11"/>
  <c r="AO12" i="11"/>
  <c r="AM12" i="11"/>
  <c r="AL12" i="11"/>
  <c r="AK12" i="11"/>
  <c r="AJ12" i="11"/>
  <c r="AI12" i="11"/>
  <c r="AG12" i="11"/>
  <c r="AF12" i="11"/>
  <c r="AE12" i="11"/>
  <c r="AD12" i="11"/>
  <c r="AC12" i="11"/>
  <c r="Z12" i="11"/>
  <c r="Y12" i="11"/>
  <c r="X12" i="11"/>
  <c r="W12" i="11"/>
  <c r="V12" i="11"/>
  <c r="U12" i="11"/>
  <c r="R12" i="11"/>
  <c r="Q12" i="11"/>
  <c r="P12" i="11"/>
  <c r="O12" i="11"/>
  <c r="N12" i="11"/>
  <c r="M12" i="11"/>
  <c r="K12" i="11"/>
  <c r="J12" i="11"/>
  <c r="EZ11" i="11"/>
  <c r="EW11" i="11"/>
  <c r="EV11" i="11"/>
  <c r="EU11" i="11"/>
  <c r="ET11" i="11"/>
  <c r="ES11" i="11"/>
  <c r="ER11" i="11"/>
  <c r="EO11" i="11"/>
  <c r="EN11" i="11"/>
  <c r="EM11" i="11"/>
  <c r="EL11" i="11"/>
  <c r="EK11" i="11"/>
  <c r="EJ11" i="11"/>
  <c r="EH11" i="11"/>
  <c r="EG11" i="11"/>
  <c r="EE11" i="11"/>
  <c r="ED11" i="11"/>
  <c r="EB11" i="11"/>
  <c r="EA11" i="11"/>
  <c r="DY11" i="11"/>
  <c r="DX11" i="11"/>
  <c r="DV11" i="11"/>
  <c r="DU11" i="11"/>
  <c r="DS11" i="11"/>
  <c r="DR11" i="11"/>
  <c r="DP11" i="11"/>
  <c r="DO11" i="11"/>
  <c r="DM11" i="11"/>
  <c r="DL11" i="11"/>
  <c r="DJ11" i="11"/>
  <c r="DI11" i="11"/>
  <c r="DG11" i="11"/>
  <c r="DF11" i="11"/>
  <c r="DD11" i="11"/>
  <c r="DC11" i="11"/>
  <c r="DA11" i="11"/>
  <c r="CZ11" i="11"/>
  <c r="CX11" i="11"/>
  <c r="CW11" i="11"/>
  <c r="CU11" i="11"/>
  <c r="CT11" i="11"/>
  <c r="CR11" i="11"/>
  <c r="CQ11" i="11"/>
  <c r="CO11" i="11"/>
  <c r="CN11" i="11"/>
  <c r="CL11" i="11"/>
  <c r="CK11" i="11"/>
  <c r="CI11" i="11"/>
  <c r="CH11" i="11"/>
  <c r="CF11" i="11"/>
  <c r="CE11" i="11"/>
  <c r="CC11" i="11"/>
  <c r="CB11" i="11"/>
  <c r="BZ11" i="11"/>
  <c r="BY11" i="11"/>
  <c r="BW11" i="11"/>
  <c r="BV11" i="11"/>
  <c r="BT11" i="11"/>
  <c r="BS11" i="11"/>
  <c r="BQ11" i="11"/>
  <c r="BP11" i="11"/>
  <c r="BN11" i="11"/>
  <c r="BM11" i="11"/>
  <c r="BK11" i="11"/>
  <c r="BJ11" i="11"/>
  <c r="BH11" i="11"/>
  <c r="BG11" i="11"/>
  <c r="BE11" i="11"/>
  <c r="BD11" i="11"/>
  <c r="BB11" i="11"/>
  <c r="BA11" i="11"/>
  <c r="AY11" i="11"/>
  <c r="AX11" i="11"/>
  <c r="AV11" i="11"/>
  <c r="AU11" i="11"/>
  <c r="AS11" i="11"/>
  <c r="AR11" i="11"/>
  <c r="AP11" i="11"/>
  <c r="AO11" i="11"/>
  <c r="AM11" i="11"/>
  <c r="AL11" i="11"/>
  <c r="AK11" i="11"/>
  <c r="AJ11" i="11"/>
  <c r="AI11" i="11"/>
  <c r="AG11" i="11"/>
  <c r="AF11" i="11"/>
  <c r="AE11" i="11"/>
  <c r="AD11" i="11"/>
  <c r="AC11" i="11"/>
  <c r="Z11" i="11"/>
  <c r="Y11" i="11"/>
  <c r="X11" i="11"/>
  <c r="W11" i="11"/>
  <c r="V11" i="11"/>
  <c r="U11" i="11"/>
  <c r="R11" i="11"/>
  <c r="Q11" i="11"/>
  <c r="P11" i="11"/>
  <c r="O11" i="11"/>
  <c r="N11" i="11"/>
  <c r="M11" i="11"/>
  <c r="K11" i="11"/>
  <c r="J11" i="11"/>
  <c r="EZ10" i="11"/>
  <c r="EW10" i="11"/>
  <c r="EV10" i="11"/>
  <c r="EU10" i="11"/>
  <c r="ET10" i="11"/>
  <c r="ES10" i="11"/>
  <c r="ER10" i="11"/>
  <c r="EO10" i="11"/>
  <c r="EN10" i="11"/>
  <c r="EM10" i="11"/>
  <c r="EL10" i="11"/>
  <c r="EK10" i="11"/>
  <c r="EJ10" i="11"/>
  <c r="EH10" i="11"/>
  <c r="EG10" i="11"/>
  <c r="EE10" i="11"/>
  <c r="ED10" i="11"/>
  <c r="EB10" i="11"/>
  <c r="EA10" i="11"/>
  <c r="DY10" i="11"/>
  <c r="DX10" i="11"/>
  <c r="DV10" i="11"/>
  <c r="DU10" i="11"/>
  <c r="DS10" i="11"/>
  <c r="DR10" i="11"/>
  <c r="DP10" i="11"/>
  <c r="DO10" i="11"/>
  <c r="DM10" i="11"/>
  <c r="DL10" i="11"/>
  <c r="DJ10" i="11"/>
  <c r="DI10" i="11"/>
  <c r="DG10" i="11"/>
  <c r="DF10" i="11"/>
  <c r="DD10" i="11"/>
  <c r="DC10" i="11"/>
  <c r="DA10" i="11"/>
  <c r="CZ10" i="11"/>
  <c r="CX10" i="11"/>
  <c r="CW10" i="11"/>
  <c r="CU10" i="11"/>
  <c r="CT10" i="11"/>
  <c r="CR10" i="11"/>
  <c r="CQ10" i="11"/>
  <c r="CO10" i="11"/>
  <c r="CN10" i="11"/>
  <c r="CL10" i="11"/>
  <c r="CK10" i="11"/>
  <c r="CI10" i="11"/>
  <c r="CH10" i="11"/>
  <c r="CF10" i="11"/>
  <c r="CE10" i="11"/>
  <c r="CC10" i="11"/>
  <c r="CB10" i="11"/>
  <c r="BZ10" i="11"/>
  <c r="BY10" i="11"/>
  <c r="BW10" i="11"/>
  <c r="BV10" i="11"/>
  <c r="BT10" i="11"/>
  <c r="BS10" i="11"/>
  <c r="BQ10" i="11"/>
  <c r="BP10" i="11"/>
  <c r="BN10" i="11"/>
  <c r="BM10" i="11"/>
  <c r="BK10" i="11"/>
  <c r="BJ10" i="11"/>
  <c r="BH10" i="11"/>
  <c r="BG10" i="11"/>
  <c r="BE10" i="11"/>
  <c r="BD10" i="11"/>
  <c r="BB10" i="11"/>
  <c r="BA10" i="11"/>
  <c r="AY10" i="11"/>
  <c r="AX10" i="11"/>
  <c r="AV10" i="11"/>
  <c r="AU10" i="11"/>
  <c r="AS10" i="11"/>
  <c r="AR10" i="11"/>
  <c r="AP10" i="11"/>
  <c r="AO10" i="11"/>
  <c r="AM10" i="11"/>
  <c r="AL10" i="11"/>
  <c r="AK10" i="11"/>
  <c r="AJ10" i="11"/>
  <c r="AI10" i="11"/>
  <c r="AG10" i="11"/>
  <c r="AF10" i="11"/>
  <c r="AE10" i="11"/>
  <c r="AD10" i="11"/>
  <c r="AC10" i="11"/>
  <c r="Z10" i="11"/>
  <c r="Y10" i="11"/>
  <c r="X10" i="11"/>
  <c r="W10" i="11"/>
  <c r="V10" i="11"/>
  <c r="U10" i="11"/>
  <c r="R10" i="11"/>
  <c r="Q10" i="11"/>
  <c r="P10" i="11"/>
  <c r="O10" i="11"/>
  <c r="N10" i="11"/>
  <c r="M10" i="11"/>
  <c r="K10" i="11"/>
  <c r="J10" i="11"/>
  <c r="EZ9" i="11"/>
  <c r="EW9" i="11"/>
  <c r="EV9" i="11"/>
  <c r="EU9" i="11"/>
  <c r="ET9" i="11"/>
  <c r="ES9" i="11"/>
  <c r="ER9" i="11"/>
  <c r="EO9" i="11"/>
  <c r="EN9" i="11"/>
  <c r="EM9" i="11"/>
  <c r="EL9" i="11"/>
  <c r="EK9" i="11"/>
  <c r="EJ9" i="11"/>
  <c r="EH9" i="11"/>
  <c r="EG9" i="11"/>
  <c r="EE9" i="11"/>
  <c r="ED9" i="11"/>
  <c r="EB9" i="11"/>
  <c r="EA9" i="11"/>
  <c r="DY9" i="11"/>
  <c r="DX9" i="11"/>
  <c r="DV9" i="11"/>
  <c r="DU9" i="11"/>
  <c r="DS9" i="11"/>
  <c r="DR9" i="11"/>
  <c r="DP9" i="11"/>
  <c r="DO9" i="11"/>
  <c r="DM9" i="11"/>
  <c r="DL9" i="11"/>
  <c r="DJ9" i="11"/>
  <c r="DI9" i="11"/>
  <c r="DG9" i="11"/>
  <c r="DF9" i="11"/>
  <c r="DD9" i="11"/>
  <c r="DC9" i="11"/>
  <c r="DA9" i="11"/>
  <c r="CZ9" i="11"/>
  <c r="CX9" i="11"/>
  <c r="CW9" i="11"/>
  <c r="CU9" i="11"/>
  <c r="CT9" i="11"/>
  <c r="CR9" i="11"/>
  <c r="CQ9" i="11"/>
  <c r="CO9" i="11"/>
  <c r="CN9" i="11"/>
  <c r="CL9" i="11"/>
  <c r="CK9" i="11"/>
  <c r="CI9" i="11"/>
  <c r="CH9" i="11"/>
  <c r="CF9" i="11"/>
  <c r="CE9" i="11"/>
  <c r="CC9" i="11"/>
  <c r="CB9" i="11"/>
  <c r="BZ9" i="11"/>
  <c r="BY9" i="11"/>
  <c r="BW9" i="11"/>
  <c r="BV9" i="11"/>
  <c r="BT9" i="11"/>
  <c r="BS9" i="11"/>
  <c r="BQ9" i="11"/>
  <c r="BP9" i="11"/>
  <c r="BN9" i="11"/>
  <c r="BM9" i="11"/>
  <c r="BK9" i="11"/>
  <c r="BJ9" i="11"/>
  <c r="BH9" i="11"/>
  <c r="BG9" i="11"/>
  <c r="BE9" i="11"/>
  <c r="BD9" i="11"/>
  <c r="BB9" i="11"/>
  <c r="BA9" i="11"/>
  <c r="AY9" i="11"/>
  <c r="AX9" i="11"/>
  <c r="AV9" i="11"/>
  <c r="AU9" i="11"/>
  <c r="AS9" i="11"/>
  <c r="AR9" i="11"/>
  <c r="AP9" i="11"/>
  <c r="AO9" i="11"/>
  <c r="AM9" i="11"/>
  <c r="AL9" i="11"/>
  <c r="AK9" i="11"/>
  <c r="AJ9" i="11"/>
  <c r="AI9" i="11"/>
  <c r="AG9" i="11"/>
  <c r="AF9" i="11"/>
  <c r="AE9" i="11"/>
  <c r="AD9" i="11"/>
  <c r="AC9" i="11"/>
  <c r="Z9" i="11"/>
  <c r="Y9" i="11"/>
  <c r="X9" i="11"/>
  <c r="W9" i="11"/>
  <c r="V9" i="11"/>
  <c r="U9" i="11"/>
  <c r="R9" i="11"/>
  <c r="Q9" i="11"/>
  <c r="P9" i="11"/>
  <c r="O9" i="11"/>
  <c r="N9" i="11"/>
  <c r="M9" i="11"/>
  <c r="K9" i="11"/>
  <c r="J9" i="11"/>
  <c r="EZ8" i="11"/>
  <c r="EW8" i="11"/>
  <c r="EV8" i="11"/>
  <c r="EU8" i="11"/>
  <c r="ET8" i="11"/>
  <c r="ES8" i="11"/>
  <c r="ER8" i="11"/>
  <c r="EO8" i="11"/>
  <c r="EN8" i="11"/>
  <c r="EM8" i="11"/>
  <c r="EL8" i="11"/>
  <c r="EK8" i="11"/>
  <c r="EJ8" i="11"/>
  <c r="EH8" i="11"/>
  <c r="EG8" i="11"/>
  <c r="EE8" i="11"/>
  <c r="ED8" i="11"/>
  <c r="EB8" i="11"/>
  <c r="EA8" i="11"/>
  <c r="DY8" i="11"/>
  <c r="DX8" i="11"/>
  <c r="DV8" i="11"/>
  <c r="DU8" i="11"/>
  <c r="DS8" i="11"/>
  <c r="DR8" i="11"/>
  <c r="DP8" i="11"/>
  <c r="DO8" i="11"/>
  <c r="DM8" i="11"/>
  <c r="DL8" i="11"/>
  <c r="DJ8" i="11"/>
  <c r="DI8" i="11"/>
  <c r="DG8" i="11"/>
  <c r="DF8" i="11"/>
  <c r="DD8" i="11"/>
  <c r="DC8" i="11"/>
  <c r="DA8" i="11"/>
  <c r="CZ8" i="11"/>
  <c r="CX8" i="11"/>
  <c r="CW8" i="11"/>
  <c r="CU8" i="11"/>
  <c r="CT8" i="11"/>
  <c r="CR8" i="11"/>
  <c r="CQ8" i="11"/>
  <c r="CO8" i="11"/>
  <c r="CN8" i="11"/>
  <c r="CL8" i="11"/>
  <c r="CK8" i="11"/>
  <c r="CI8" i="11"/>
  <c r="CH8" i="11"/>
  <c r="CF8" i="11"/>
  <c r="CE8" i="11"/>
  <c r="CC8" i="11"/>
  <c r="CB8" i="11"/>
  <c r="BZ8" i="11"/>
  <c r="BY8" i="11"/>
  <c r="BW8" i="11"/>
  <c r="BV8" i="11"/>
  <c r="BT8" i="11"/>
  <c r="BS8" i="11"/>
  <c r="BQ8" i="11"/>
  <c r="BP8" i="11"/>
  <c r="BN8" i="11"/>
  <c r="BM8" i="11"/>
  <c r="BK8" i="11"/>
  <c r="BJ8" i="11"/>
  <c r="BH8" i="11"/>
  <c r="BG8" i="11"/>
  <c r="BE8" i="11"/>
  <c r="BD8" i="11"/>
  <c r="BB8" i="11"/>
  <c r="BA8" i="11"/>
  <c r="AY8" i="11"/>
  <c r="AX8" i="11"/>
  <c r="AV8" i="11"/>
  <c r="AU8" i="11"/>
  <c r="AS8" i="11"/>
  <c r="AR8" i="11"/>
  <c r="AP8" i="11"/>
  <c r="AO8" i="11"/>
  <c r="AM8" i="11"/>
  <c r="AL8" i="11"/>
  <c r="AK8" i="11"/>
  <c r="AJ8" i="11"/>
  <c r="AI8" i="11"/>
  <c r="AG8" i="11"/>
  <c r="AF8" i="11"/>
  <c r="AE8" i="11"/>
  <c r="AD8" i="11"/>
  <c r="AC8" i="11"/>
  <c r="Z8" i="11"/>
  <c r="Y8" i="11"/>
  <c r="X8" i="11"/>
  <c r="W8" i="11"/>
  <c r="V8" i="11"/>
  <c r="U8" i="11"/>
  <c r="R8" i="11"/>
  <c r="Q8" i="11"/>
  <c r="P8" i="11"/>
  <c r="O8" i="11"/>
  <c r="N8" i="11"/>
  <c r="M8" i="11"/>
  <c r="K8" i="11"/>
  <c r="J8" i="11"/>
  <c r="EZ7" i="11"/>
  <c r="EW7" i="11"/>
  <c r="EV7" i="11"/>
  <c r="EU7" i="11"/>
  <c r="ET7" i="11"/>
  <c r="ES7" i="11"/>
  <c r="ER7" i="11"/>
  <c r="EO7" i="11"/>
  <c r="EN7" i="11"/>
  <c r="EM7" i="11"/>
  <c r="EL7" i="11"/>
  <c r="EK7" i="11"/>
  <c r="EJ7" i="11"/>
  <c r="EH7" i="11"/>
  <c r="EG7" i="11"/>
  <c r="EE7" i="11"/>
  <c r="ED7" i="11"/>
  <c r="EB7" i="11"/>
  <c r="EA7" i="11"/>
  <c r="DY7" i="11"/>
  <c r="DX7" i="11"/>
  <c r="DV7" i="11"/>
  <c r="DU7" i="11"/>
  <c r="DS7" i="11"/>
  <c r="DR7" i="11"/>
  <c r="DP7" i="11"/>
  <c r="DO7" i="11"/>
  <c r="DM7" i="11"/>
  <c r="DL7" i="11"/>
  <c r="DJ7" i="11"/>
  <c r="DI7" i="11"/>
  <c r="DG7" i="11"/>
  <c r="DF7" i="11"/>
  <c r="DD7" i="11"/>
  <c r="DC7" i="11"/>
  <c r="DA7" i="11"/>
  <c r="CZ7" i="11"/>
  <c r="CX7" i="11"/>
  <c r="CW7" i="11"/>
  <c r="CU7" i="11"/>
  <c r="CT7" i="11"/>
  <c r="CR7" i="11"/>
  <c r="CQ7" i="11"/>
  <c r="CO7" i="11"/>
  <c r="CN7" i="11"/>
  <c r="CL7" i="11"/>
  <c r="CK7" i="11"/>
  <c r="CI7" i="11"/>
  <c r="CH7" i="11"/>
  <c r="CF7" i="11"/>
  <c r="CE7" i="11"/>
  <c r="CC7" i="11"/>
  <c r="CB7" i="11"/>
  <c r="BZ7" i="11"/>
  <c r="BY7" i="11"/>
  <c r="BW7" i="11"/>
  <c r="BV7" i="11"/>
  <c r="BT7" i="11"/>
  <c r="BS7" i="11"/>
  <c r="BQ7" i="11"/>
  <c r="BP7" i="11"/>
  <c r="BN7" i="11"/>
  <c r="BM7" i="11"/>
  <c r="BK7" i="11"/>
  <c r="BJ7" i="11"/>
  <c r="BH7" i="11"/>
  <c r="BG7" i="11"/>
  <c r="BE7" i="11"/>
  <c r="BD7" i="11"/>
  <c r="BB7" i="11"/>
  <c r="BA7" i="11"/>
  <c r="AY7" i="11"/>
  <c r="AX7" i="11"/>
  <c r="AV7" i="11"/>
  <c r="AU7" i="11"/>
  <c r="AS7" i="11"/>
  <c r="AR7" i="11"/>
  <c r="AP7" i="11"/>
  <c r="AO7" i="11"/>
  <c r="AM7" i="11"/>
  <c r="AL7" i="11"/>
  <c r="AK7" i="11"/>
  <c r="AJ7" i="11"/>
  <c r="AI7" i="11"/>
  <c r="AG7" i="11"/>
  <c r="AF7" i="11"/>
  <c r="AE7" i="11"/>
  <c r="AD7" i="11"/>
  <c r="AC7" i="11"/>
  <c r="Z7" i="11"/>
  <c r="Y7" i="11"/>
  <c r="X7" i="11"/>
  <c r="W7" i="11"/>
  <c r="V7" i="11"/>
  <c r="U7" i="11"/>
  <c r="R7" i="11"/>
  <c r="Q7" i="11"/>
  <c r="P7" i="11"/>
  <c r="O7" i="11"/>
  <c r="N7" i="11"/>
  <c r="M7" i="11"/>
  <c r="K7" i="11"/>
  <c r="J7" i="11"/>
  <c r="EZ6" i="11"/>
  <c r="EW6" i="11"/>
  <c r="EV6" i="11"/>
  <c r="EU6" i="11"/>
  <c r="ET6" i="11"/>
  <c r="ES6" i="11"/>
  <c r="ER6" i="11"/>
  <c r="EO6" i="11"/>
  <c r="EN6" i="11"/>
  <c r="EM6" i="11"/>
  <c r="EL6" i="11"/>
  <c r="EK6" i="11"/>
  <c r="EJ6" i="11"/>
  <c r="EH6" i="11"/>
  <c r="EG6" i="11"/>
  <c r="EE6" i="11"/>
  <c r="ED6" i="11"/>
  <c r="EB6" i="11"/>
  <c r="EA6" i="11"/>
  <c r="DY6" i="11"/>
  <c r="DX6" i="11"/>
  <c r="DV6" i="11"/>
  <c r="DU6" i="11"/>
  <c r="DS6" i="11"/>
  <c r="DR6" i="11"/>
  <c r="DP6" i="11"/>
  <c r="DO6" i="11"/>
  <c r="DM6" i="11"/>
  <c r="DL6" i="11"/>
  <c r="DJ6" i="11"/>
  <c r="DI6" i="11"/>
  <c r="DG6" i="11"/>
  <c r="DF6" i="11"/>
  <c r="DD6" i="11"/>
  <c r="DC6" i="11"/>
  <c r="DA6" i="11"/>
  <c r="CZ6" i="11"/>
  <c r="CX6" i="11"/>
  <c r="CW6" i="11"/>
  <c r="CU6" i="11"/>
  <c r="CT6" i="11"/>
  <c r="CR6" i="11"/>
  <c r="CQ6" i="11"/>
  <c r="CO6" i="11"/>
  <c r="CN6" i="11"/>
  <c r="CL6" i="11"/>
  <c r="CK6" i="11"/>
  <c r="CI6" i="11"/>
  <c r="CH6" i="11"/>
  <c r="CF6" i="11"/>
  <c r="CE6" i="11"/>
  <c r="CC6" i="11"/>
  <c r="CB6" i="11"/>
  <c r="BZ6" i="11"/>
  <c r="BY6" i="11"/>
  <c r="BW6" i="11"/>
  <c r="BV6" i="11"/>
  <c r="BT6" i="11"/>
  <c r="BS6" i="11"/>
  <c r="BQ6" i="11"/>
  <c r="BP6" i="11"/>
  <c r="BN6" i="11"/>
  <c r="BM6" i="11"/>
  <c r="BK6" i="11"/>
  <c r="BJ6" i="11"/>
  <c r="BH6" i="11"/>
  <c r="BG6" i="11"/>
  <c r="BE6" i="11"/>
  <c r="BD6" i="11"/>
  <c r="BB6" i="11"/>
  <c r="BA6" i="11"/>
  <c r="AY6" i="11"/>
  <c r="AX6" i="11"/>
  <c r="AV6" i="11"/>
  <c r="AU6" i="11"/>
  <c r="AS6" i="11"/>
  <c r="AR6" i="11"/>
  <c r="AP6" i="11"/>
  <c r="AO6" i="11"/>
  <c r="AM6" i="11"/>
  <c r="AL6" i="11"/>
  <c r="AK6" i="11"/>
  <c r="AJ6" i="11"/>
  <c r="AI6" i="11"/>
  <c r="AG6" i="11"/>
  <c r="AF6" i="11"/>
  <c r="AE6" i="11"/>
  <c r="AD6" i="11"/>
  <c r="AC6" i="11"/>
  <c r="Z6" i="11"/>
  <c r="Y6" i="11"/>
  <c r="X6" i="11"/>
  <c r="W6" i="11"/>
  <c r="V6" i="11"/>
  <c r="U6" i="11"/>
  <c r="R6" i="11"/>
  <c r="Q6" i="11"/>
  <c r="P6" i="11"/>
  <c r="O6" i="11"/>
  <c r="N6" i="11"/>
  <c r="M6" i="11"/>
  <c r="K6" i="11"/>
  <c r="J6" i="11"/>
  <c r="EZ5" i="11"/>
  <c r="EW5" i="11"/>
  <c r="EV5" i="11"/>
  <c r="EU5" i="11"/>
  <c r="ET5" i="11"/>
  <c r="ES5" i="11"/>
  <c r="ER5" i="11"/>
  <c r="EO5" i="11"/>
  <c r="EN5" i="11"/>
  <c r="EM5" i="11"/>
  <c r="EL5" i="11"/>
  <c r="EK5" i="11"/>
  <c r="EJ5" i="11"/>
  <c r="EH5" i="11"/>
  <c r="EG5" i="11"/>
  <c r="EE5" i="11"/>
  <c r="ED5" i="11"/>
  <c r="EB5" i="11"/>
  <c r="EA5" i="11"/>
  <c r="DY5" i="11"/>
  <c r="DX5" i="11"/>
  <c r="DV5" i="11"/>
  <c r="DU5" i="11"/>
  <c r="DS5" i="11"/>
  <c r="DR5" i="11"/>
  <c r="DP5" i="11"/>
  <c r="DO5" i="11"/>
  <c r="DM5" i="11"/>
  <c r="DL5" i="11"/>
  <c r="DJ5" i="11"/>
  <c r="DI5" i="11"/>
  <c r="DG5" i="11"/>
  <c r="DF5" i="11"/>
  <c r="DD5" i="11"/>
  <c r="DC5" i="11"/>
  <c r="DA5" i="11"/>
  <c r="CZ5" i="11"/>
  <c r="CX5" i="11"/>
  <c r="CW5" i="11"/>
  <c r="CU5" i="11"/>
  <c r="CT5" i="11"/>
  <c r="CR5" i="11"/>
  <c r="CQ5" i="11"/>
  <c r="CO5" i="11"/>
  <c r="CN5" i="11"/>
  <c r="CL5" i="11"/>
  <c r="CK5" i="11"/>
  <c r="CI5" i="11"/>
  <c r="CH5" i="11"/>
  <c r="CF5" i="11"/>
  <c r="CE5" i="11"/>
  <c r="CC5" i="11"/>
  <c r="CB5" i="11"/>
  <c r="BZ5" i="11"/>
  <c r="BY5" i="11"/>
  <c r="BW5" i="11"/>
  <c r="BV5" i="11"/>
  <c r="BT5" i="11"/>
  <c r="BS5" i="11"/>
  <c r="BQ5" i="11"/>
  <c r="BP5" i="11"/>
  <c r="BN5" i="11"/>
  <c r="BM5" i="11"/>
  <c r="BK5" i="11"/>
  <c r="BJ5" i="11"/>
  <c r="BH5" i="11"/>
  <c r="BG5" i="11"/>
  <c r="BE5" i="11"/>
  <c r="BD5" i="11"/>
  <c r="BB5" i="11"/>
  <c r="BA5" i="11"/>
  <c r="AY5" i="11"/>
  <c r="AX5" i="11"/>
  <c r="AV5" i="11"/>
  <c r="AU5" i="11"/>
  <c r="AS5" i="11"/>
  <c r="AR5" i="11"/>
  <c r="AP5" i="11"/>
  <c r="AO5" i="11"/>
  <c r="AM5" i="11"/>
  <c r="AL5" i="11"/>
  <c r="AK5" i="11"/>
  <c r="AJ5" i="11"/>
  <c r="AI5" i="11"/>
  <c r="AG5" i="11"/>
  <c r="AF5" i="11"/>
  <c r="AE5" i="11"/>
  <c r="AD5" i="11"/>
  <c r="AC5" i="11"/>
  <c r="Z5" i="11"/>
  <c r="Y5" i="11"/>
  <c r="X5" i="11"/>
  <c r="W5" i="11"/>
  <c r="V5" i="11"/>
  <c r="U5" i="11"/>
  <c r="R5" i="11"/>
  <c r="Q5" i="11"/>
  <c r="P5" i="11"/>
  <c r="O5" i="11"/>
  <c r="N5" i="11"/>
  <c r="M5" i="11"/>
  <c r="K5" i="11"/>
  <c r="J5" i="11"/>
  <c r="EZ4" i="11"/>
  <c r="EW4" i="11"/>
  <c r="EV4" i="11"/>
  <c r="EU4" i="11"/>
  <c r="ET4" i="11"/>
  <c r="ES4" i="11"/>
  <c r="ER4" i="11"/>
  <c r="EO4" i="11"/>
  <c r="EN4" i="11"/>
  <c r="EM4" i="11"/>
  <c r="EL4" i="11"/>
  <c r="EK4" i="11"/>
  <c r="EJ4" i="11"/>
  <c r="EH4" i="11"/>
  <c r="EG4" i="11"/>
  <c r="EE4" i="11"/>
  <c r="ED4" i="11"/>
  <c r="EB4" i="11"/>
  <c r="EA4" i="11"/>
  <c r="DY4" i="11"/>
  <c r="DX4" i="11"/>
  <c r="DV4" i="11"/>
  <c r="DU4" i="11"/>
  <c r="DS4" i="11"/>
  <c r="DR4" i="11"/>
  <c r="DP4" i="11"/>
  <c r="DO4" i="11"/>
  <c r="DM4" i="11"/>
  <c r="DL4" i="11"/>
  <c r="DJ4" i="11"/>
  <c r="DI4" i="11"/>
  <c r="DG4" i="11"/>
  <c r="DF4" i="11"/>
  <c r="DD4" i="11"/>
  <c r="DC4" i="11"/>
  <c r="DA4" i="11"/>
  <c r="CZ4" i="11"/>
  <c r="CX4" i="11"/>
  <c r="CW4" i="11"/>
  <c r="CU4" i="11"/>
  <c r="CT4" i="11"/>
  <c r="CR4" i="11"/>
  <c r="CQ4" i="11"/>
  <c r="CO4" i="11"/>
  <c r="CN4" i="11"/>
  <c r="CL4" i="11"/>
  <c r="CK4" i="11"/>
  <c r="CI4" i="11"/>
  <c r="CH4" i="11"/>
  <c r="CF4" i="11"/>
  <c r="CE4" i="11"/>
  <c r="CC4" i="11"/>
  <c r="CB4" i="11"/>
  <c r="BZ4" i="11"/>
  <c r="BY4" i="11"/>
  <c r="BW4" i="11"/>
  <c r="BV4" i="11"/>
  <c r="BT4" i="11"/>
  <c r="BS4" i="11"/>
  <c r="BQ4" i="11"/>
  <c r="BP4" i="11"/>
  <c r="BN4" i="11"/>
  <c r="BM4" i="11"/>
  <c r="BK4" i="11"/>
  <c r="BJ4" i="11"/>
  <c r="BH4" i="11"/>
  <c r="BG4" i="11"/>
  <c r="BE4" i="11"/>
  <c r="BD4" i="11"/>
  <c r="BB4" i="11"/>
  <c r="BA4" i="11"/>
  <c r="AY4" i="11"/>
  <c r="AX4" i="11"/>
  <c r="AV4" i="11"/>
  <c r="AU4" i="11"/>
  <c r="AS4" i="11"/>
  <c r="AR4" i="11"/>
  <c r="AP4" i="11"/>
  <c r="AO4" i="11"/>
  <c r="AM4" i="11"/>
  <c r="AL4" i="11"/>
  <c r="AK4" i="11"/>
  <c r="AJ4" i="11"/>
  <c r="AI4" i="11"/>
  <c r="AG4" i="11"/>
  <c r="AF4" i="11"/>
  <c r="AE4" i="11"/>
  <c r="AD4" i="11"/>
  <c r="AC4" i="11"/>
  <c r="Z4" i="11"/>
  <c r="Y4" i="11"/>
  <c r="X4" i="11"/>
  <c r="W4" i="11"/>
  <c r="V4" i="11"/>
  <c r="U4" i="11"/>
  <c r="R4" i="11"/>
  <c r="Q4" i="11"/>
  <c r="P4" i="11"/>
  <c r="O4" i="11"/>
  <c r="N4" i="11"/>
  <c r="M4" i="11"/>
  <c r="K4" i="11"/>
  <c r="J4" i="11"/>
  <c r="EZ3" i="11"/>
  <c r="EW3" i="11"/>
  <c r="EW52" i="11" s="1"/>
  <c r="EV3" i="11"/>
  <c r="EU3" i="11"/>
  <c r="ET3" i="11"/>
  <c r="ES3" i="11"/>
  <c r="ER3" i="11"/>
  <c r="EO3" i="11"/>
  <c r="EN3" i="11"/>
  <c r="EM3" i="11"/>
  <c r="EM52" i="11" s="1"/>
  <c r="EL3" i="11"/>
  <c r="EK3" i="11"/>
  <c r="EJ3" i="11"/>
  <c r="EH3" i="11"/>
  <c r="EG3" i="11"/>
  <c r="EE3" i="11"/>
  <c r="ED3" i="11"/>
  <c r="EB3" i="11"/>
  <c r="EB49" i="11" s="1"/>
  <c r="EA3" i="11"/>
  <c r="DY3" i="11"/>
  <c r="DX3" i="11"/>
  <c r="DV3" i="11"/>
  <c r="DU3" i="11"/>
  <c r="DS3" i="11"/>
  <c r="DR3" i="11"/>
  <c r="DP3" i="11"/>
  <c r="DP49" i="11" s="1"/>
  <c r="DO3" i="11"/>
  <c r="DM3" i="11"/>
  <c r="DL3" i="11"/>
  <c r="DJ3" i="11"/>
  <c r="DI3" i="11"/>
  <c r="DG3" i="11"/>
  <c r="DF3" i="11"/>
  <c r="DD3" i="11"/>
  <c r="DC3" i="11"/>
  <c r="DA3" i="11"/>
  <c r="CZ3" i="11"/>
  <c r="CX3" i="11"/>
  <c r="CW3" i="11"/>
  <c r="CU3" i="11"/>
  <c r="CT3" i="11"/>
  <c r="CR3" i="11"/>
  <c r="CQ3" i="11"/>
  <c r="CO3" i="11"/>
  <c r="CN3" i="11"/>
  <c r="CL3" i="11"/>
  <c r="CK3" i="11"/>
  <c r="CI3" i="11"/>
  <c r="CH3" i="11"/>
  <c r="CF3" i="11"/>
  <c r="CF49" i="11" s="1"/>
  <c r="CE3" i="11"/>
  <c r="CC3" i="11"/>
  <c r="CB3" i="11"/>
  <c r="BZ3" i="11"/>
  <c r="BY3" i="11"/>
  <c r="BW3" i="11"/>
  <c r="BV3" i="11"/>
  <c r="BT3" i="11"/>
  <c r="BS3" i="11"/>
  <c r="BQ3" i="11"/>
  <c r="BP3" i="11"/>
  <c r="BN3" i="11"/>
  <c r="BM3" i="11"/>
  <c r="BK3" i="11"/>
  <c r="BJ3" i="11"/>
  <c r="BH3" i="11"/>
  <c r="BH52" i="11" s="1"/>
  <c r="BG3" i="11"/>
  <c r="BE3" i="11"/>
  <c r="BD3" i="11"/>
  <c r="BB3" i="11"/>
  <c r="BA3" i="11"/>
  <c r="BA50" i="11" s="1"/>
  <c r="AY3" i="11"/>
  <c r="AY50" i="11" s="1"/>
  <c r="AX3" i="11"/>
  <c r="AV3" i="11"/>
  <c r="AV52" i="11" s="1"/>
  <c r="AU3" i="11"/>
  <c r="AS3" i="11"/>
  <c r="AR3" i="11"/>
  <c r="AP3" i="11"/>
  <c r="AO3" i="11"/>
  <c r="AM3" i="11"/>
  <c r="AM50" i="11" s="1"/>
  <c r="AL3" i="11"/>
  <c r="AK3" i="11"/>
  <c r="AK49" i="11" s="1"/>
  <c r="AJ3" i="11"/>
  <c r="AJ49" i="11" s="1"/>
  <c r="AI3" i="11"/>
  <c r="AG3" i="11"/>
  <c r="AF3" i="11"/>
  <c r="AE3" i="11"/>
  <c r="AE50" i="11" s="1"/>
  <c r="AD3" i="11"/>
  <c r="AD50" i="11" s="1"/>
  <c r="AC3" i="11"/>
  <c r="Z3" i="11"/>
  <c r="Y3" i="11"/>
  <c r="X3" i="11"/>
  <c r="W3" i="11"/>
  <c r="V3" i="11"/>
  <c r="U3" i="11"/>
  <c r="R3" i="11"/>
  <c r="Q3" i="11"/>
  <c r="P3" i="11"/>
  <c r="O3" i="11"/>
  <c r="N3" i="11"/>
  <c r="M3" i="11"/>
  <c r="K3" i="11"/>
  <c r="J3" i="11"/>
  <c r="H52" i="12"/>
  <c r="G52" i="12"/>
  <c r="F52" i="12"/>
  <c r="E52" i="12"/>
  <c r="D52" i="12"/>
  <c r="C52" i="12"/>
  <c r="H51" i="12"/>
  <c r="G51" i="12"/>
  <c r="F51" i="12"/>
  <c r="E51" i="12"/>
  <c r="D51" i="12"/>
  <c r="C51" i="12"/>
  <c r="H50" i="12"/>
  <c r="G50" i="12"/>
  <c r="F50" i="12"/>
  <c r="E50" i="12"/>
  <c r="D50" i="12"/>
  <c r="C50" i="12"/>
  <c r="H49" i="12"/>
  <c r="G49" i="12"/>
  <c r="F49" i="12"/>
  <c r="E49" i="12"/>
  <c r="D49" i="12"/>
  <c r="C49" i="12"/>
  <c r="EZ48" i="12"/>
  <c r="EW48" i="12"/>
  <c r="EX48" i="12" s="1"/>
  <c r="EV48" i="12"/>
  <c r="EU48" i="12"/>
  <c r="ET48" i="12"/>
  <c r="ES48" i="12"/>
  <c r="ER48" i="12"/>
  <c r="EO48" i="12"/>
  <c r="EP48" i="12" s="1"/>
  <c r="EN48" i="12"/>
  <c r="EM48" i="12"/>
  <c r="EL48" i="12"/>
  <c r="EK48" i="12"/>
  <c r="EJ48" i="12"/>
  <c r="EH48" i="12"/>
  <c r="EG48" i="12"/>
  <c r="EE48" i="12"/>
  <c r="ED48" i="12"/>
  <c r="EB48" i="12"/>
  <c r="EA48" i="12"/>
  <c r="DY48" i="12"/>
  <c r="DX48" i="12"/>
  <c r="DV48" i="12"/>
  <c r="DU48" i="12"/>
  <c r="DS48" i="12"/>
  <c r="DR48" i="12"/>
  <c r="DP48" i="12"/>
  <c r="DO48" i="12"/>
  <c r="DM48" i="12"/>
  <c r="DL48" i="12"/>
  <c r="DJ48" i="12"/>
  <c r="DI48" i="12"/>
  <c r="DG48" i="12"/>
  <c r="DF48" i="12"/>
  <c r="DD48" i="12"/>
  <c r="DC48" i="12"/>
  <c r="DA48" i="12"/>
  <c r="CZ48" i="12"/>
  <c r="CX48" i="12"/>
  <c r="CW48" i="12"/>
  <c r="CU48" i="12"/>
  <c r="CT48" i="12"/>
  <c r="CR48" i="12"/>
  <c r="CQ48" i="12"/>
  <c r="CO48" i="12"/>
  <c r="CN48" i="12"/>
  <c r="CL48" i="12"/>
  <c r="CK48" i="12"/>
  <c r="CI48" i="12"/>
  <c r="CH48" i="12"/>
  <c r="CF48" i="12"/>
  <c r="CE48" i="12"/>
  <c r="CC48" i="12"/>
  <c r="CB48" i="12"/>
  <c r="BZ48" i="12"/>
  <c r="BY48" i="12"/>
  <c r="BW48" i="12"/>
  <c r="BV48" i="12"/>
  <c r="BT48" i="12"/>
  <c r="BS48" i="12"/>
  <c r="BQ48" i="12"/>
  <c r="BP48" i="12"/>
  <c r="BN48" i="12"/>
  <c r="BM48" i="12"/>
  <c r="BK48" i="12"/>
  <c r="BJ48" i="12"/>
  <c r="BH48" i="12"/>
  <c r="BG48" i="12"/>
  <c r="BE48" i="12"/>
  <c r="BD48" i="12"/>
  <c r="BB48" i="12"/>
  <c r="BA48" i="12"/>
  <c r="AY48" i="12"/>
  <c r="AX48" i="12"/>
  <c r="AV48" i="12"/>
  <c r="AU48" i="12"/>
  <c r="AS48" i="12"/>
  <c r="AR48" i="12"/>
  <c r="AP48" i="12"/>
  <c r="AO48" i="12"/>
  <c r="AM48" i="12"/>
  <c r="AL48" i="12"/>
  <c r="AK48" i="12"/>
  <c r="AJ48" i="12"/>
  <c r="AI48" i="12"/>
  <c r="AG48" i="12"/>
  <c r="AF48" i="12"/>
  <c r="AE48" i="12"/>
  <c r="AD48" i="12"/>
  <c r="AC48" i="12"/>
  <c r="Z48" i="12"/>
  <c r="AA48" i="12" s="1"/>
  <c r="Y48" i="12"/>
  <c r="X48" i="12"/>
  <c r="W48" i="12"/>
  <c r="V48" i="12"/>
  <c r="U48" i="12"/>
  <c r="R48" i="12"/>
  <c r="Q48" i="12"/>
  <c r="P48" i="12"/>
  <c r="O48" i="12"/>
  <c r="N48" i="12"/>
  <c r="M48" i="12"/>
  <c r="S48" i="12" s="1"/>
  <c r="K48" i="12"/>
  <c r="J48" i="12"/>
  <c r="EZ47" i="12"/>
  <c r="EW47" i="12"/>
  <c r="EX47" i="12" s="1"/>
  <c r="EV47" i="12"/>
  <c r="EU47" i="12"/>
  <c r="ET47" i="12"/>
  <c r="ES47" i="12"/>
  <c r="ER47" i="12"/>
  <c r="EO47" i="12"/>
  <c r="EN47" i="12"/>
  <c r="EM47" i="12"/>
  <c r="EL47" i="12"/>
  <c r="EK47" i="12"/>
  <c r="EJ47" i="12"/>
  <c r="EH47" i="12"/>
  <c r="EG47" i="12"/>
  <c r="EE47" i="12"/>
  <c r="ED47" i="12"/>
  <c r="EB47" i="12"/>
  <c r="EA47" i="12"/>
  <c r="DY47" i="12"/>
  <c r="DX47" i="12"/>
  <c r="DV47" i="12"/>
  <c r="DU47" i="12"/>
  <c r="DS47" i="12"/>
  <c r="DR47" i="12"/>
  <c r="DP47" i="12"/>
  <c r="DO47" i="12"/>
  <c r="DM47" i="12"/>
  <c r="DL47" i="12"/>
  <c r="DJ47" i="12"/>
  <c r="DI47" i="12"/>
  <c r="DG47" i="12"/>
  <c r="DF47" i="12"/>
  <c r="DD47" i="12"/>
  <c r="DC47" i="12"/>
  <c r="DA47" i="12"/>
  <c r="CZ47" i="12"/>
  <c r="CX47" i="12"/>
  <c r="CW47" i="12"/>
  <c r="CU47" i="12"/>
  <c r="CT47" i="12"/>
  <c r="CR47" i="12"/>
  <c r="CQ47" i="12"/>
  <c r="CO47" i="12"/>
  <c r="CN47" i="12"/>
  <c r="CL47" i="12"/>
  <c r="CK47" i="12"/>
  <c r="CI47" i="12"/>
  <c r="CH47" i="12"/>
  <c r="CF47" i="12"/>
  <c r="CE47" i="12"/>
  <c r="CC47" i="12"/>
  <c r="CB47" i="12"/>
  <c r="BZ47" i="12"/>
  <c r="BY47" i="12"/>
  <c r="BW47" i="12"/>
  <c r="BV47" i="12"/>
  <c r="BT47" i="12"/>
  <c r="BS47" i="12"/>
  <c r="BQ47" i="12"/>
  <c r="BP47" i="12"/>
  <c r="BN47" i="12"/>
  <c r="BM47" i="12"/>
  <c r="BK47" i="12"/>
  <c r="BJ47" i="12"/>
  <c r="BH47" i="12"/>
  <c r="BG47" i="12"/>
  <c r="BE47" i="12"/>
  <c r="BD47" i="12"/>
  <c r="BB47" i="12"/>
  <c r="BA47" i="12"/>
  <c r="AY47" i="12"/>
  <c r="AX47" i="12"/>
  <c r="AV47" i="12"/>
  <c r="AU47" i="12"/>
  <c r="AS47" i="12"/>
  <c r="AR47" i="12"/>
  <c r="AP47" i="12"/>
  <c r="AO47" i="12"/>
  <c r="AM47" i="12"/>
  <c r="AL47" i="12"/>
  <c r="AK47" i="12"/>
  <c r="AJ47" i="12"/>
  <c r="AI47" i="12"/>
  <c r="AG47" i="12"/>
  <c r="AF47" i="12"/>
  <c r="AE47" i="12"/>
  <c r="AD47" i="12"/>
  <c r="AC47" i="12"/>
  <c r="Z47" i="12"/>
  <c r="AA47" i="12" s="1"/>
  <c r="Y47" i="12"/>
  <c r="X47" i="12"/>
  <c r="W47" i="12"/>
  <c r="V47" i="12"/>
  <c r="U47" i="12"/>
  <c r="R47" i="12"/>
  <c r="Q47" i="12"/>
  <c r="P47" i="12"/>
  <c r="O47" i="12"/>
  <c r="N47" i="12"/>
  <c r="M47" i="12"/>
  <c r="S47" i="12" s="1"/>
  <c r="K47" i="12"/>
  <c r="J47" i="12"/>
  <c r="EZ46" i="12"/>
  <c r="EW46" i="12"/>
  <c r="EX46" i="12" s="1"/>
  <c r="EV46" i="12"/>
  <c r="EU46" i="12"/>
  <c r="ET46" i="12"/>
  <c r="ES46" i="12"/>
  <c r="ER46" i="12"/>
  <c r="EO46" i="12"/>
  <c r="EN46" i="12"/>
  <c r="EM46" i="12"/>
  <c r="EL46" i="12"/>
  <c r="EK46" i="12"/>
  <c r="EJ46" i="12"/>
  <c r="EH46" i="12"/>
  <c r="EG46" i="12"/>
  <c r="EE46" i="12"/>
  <c r="ED46" i="12"/>
  <c r="EB46" i="12"/>
  <c r="EA46" i="12"/>
  <c r="DY46" i="12"/>
  <c r="DX46" i="12"/>
  <c r="DV46" i="12"/>
  <c r="DU46" i="12"/>
  <c r="DS46" i="12"/>
  <c r="DR46" i="12"/>
  <c r="DP46" i="12"/>
  <c r="DO46" i="12"/>
  <c r="DM46" i="12"/>
  <c r="DL46" i="12"/>
  <c r="DJ46" i="12"/>
  <c r="DI46" i="12"/>
  <c r="DG46" i="12"/>
  <c r="DF46" i="12"/>
  <c r="DD46" i="12"/>
  <c r="DC46" i="12"/>
  <c r="DA46" i="12"/>
  <c r="CZ46" i="12"/>
  <c r="CX46" i="12"/>
  <c r="CW46" i="12"/>
  <c r="CU46" i="12"/>
  <c r="CT46" i="12"/>
  <c r="CR46" i="12"/>
  <c r="CQ46" i="12"/>
  <c r="CO46" i="12"/>
  <c r="CN46" i="12"/>
  <c r="CL46" i="12"/>
  <c r="CK46" i="12"/>
  <c r="CI46" i="12"/>
  <c r="CH46" i="12"/>
  <c r="CF46" i="12"/>
  <c r="CE46" i="12"/>
  <c r="CC46" i="12"/>
  <c r="CB46" i="12"/>
  <c r="BZ46" i="12"/>
  <c r="BY46" i="12"/>
  <c r="BW46" i="12"/>
  <c r="BV46" i="12"/>
  <c r="BT46" i="12"/>
  <c r="BS46" i="12"/>
  <c r="BQ46" i="12"/>
  <c r="BP46" i="12"/>
  <c r="BN46" i="12"/>
  <c r="BM46" i="12"/>
  <c r="BK46" i="12"/>
  <c r="BJ46" i="12"/>
  <c r="BH46" i="12"/>
  <c r="BG46" i="12"/>
  <c r="BE46" i="12"/>
  <c r="BD46" i="12"/>
  <c r="BB46" i="12"/>
  <c r="BA46" i="12"/>
  <c r="AY46" i="12"/>
  <c r="AX46" i="12"/>
  <c r="AV46" i="12"/>
  <c r="AU46" i="12"/>
  <c r="AS46" i="12"/>
  <c r="AR46" i="12"/>
  <c r="AP46" i="12"/>
  <c r="AO46" i="12"/>
  <c r="AM46" i="12"/>
  <c r="AL46" i="12"/>
  <c r="AK46" i="12"/>
  <c r="AJ46" i="12"/>
  <c r="AI46" i="12"/>
  <c r="AG46" i="12"/>
  <c r="AF46" i="12"/>
  <c r="AE46" i="12"/>
  <c r="AD46" i="12"/>
  <c r="AC46" i="12"/>
  <c r="Z46" i="12"/>
  <c r="AA46" i="12" s="1"/>
  <c r="Y46" i="12"/>
  <c r="X46" i="12"/>
  <c r="W46" i="12"/>
  <c r="V46" i="12"/>
  <c r="U46" i="12"/>
  <c r="R46" i="12"/>
  <c r="S46" i="12" s="1"/>
  <c r="Q46" i="12"/>
  <c r="P46" i="12"/>
  <c r="O46" i="12"/>
  <c r="N46" i="12"/>
  <c r="M46" i="12"/>
  <c r="K46" i="12"/>
  <c r="J46" i="12"/>
  <c r="EZ45" i="12"/>
  <c r="EW45" i="12"/>
  <c r="EX45" i="12" s="1"/>
  <c r="EV45" i="12"/>
  <c r="EU45" i="12"/>
  <c r="ET45" i="12"/>
  <c r="ES45" i="12"/>
  <c r="ER45" i="12"/>
  <c r="EO45" i="12"/>
  <c r="EN45" i="12"/>
  <c r="EM45" i="12"/>
  <c r="EL45" i="12"/>
  <c r="EK45" i="12"/>
  <c r="EJ45" i="12"/>
  <c r="EH45" i="12"/>
  <c r="EG45" i="12"/>
  <c r="EE45" i="12"/>
  <c r="ED45" i="12"/>
  <c r="EB45" i="12"/>
  <c r="EA45" i="12"/>
  <c r="DY45" i="12"/>
  <c r="DX45" i="12"/>
  <c r="DV45" i="12"/>
  <c r="DU45" i="12"/>
  <c r="DS45" i="12"/>
  <c r="DR45" i="12"/>
  <c r="DP45" i="12"/>
  <c r="DO45" i="12"/>
  <c r="DM45" i="12"/>
  <c r="DL45" i="12"/>
  <c r="DJ45" i="12"/>
  <c r="DI45" i="12"/>
  <c r="DG45" i="12"/>
  <c r="DF45" i="12"/>
  <c r="DD45" i="12"/>
  <c r="DC45" i="12"/>
  <c r="DA45" i="12"/>
  <c r="CZ45" i="12"/>
  <c r="CX45" i="12"/>
  <c r="CW45" i="12"/>
  <c r="CU45" i="12"/>
  <c r="CT45" i="12"/>
  <c r="CR45" i="12"/>
  <c r="CQ45" i="12"/>
  <c r="CO45" i="12"/>
  <c r="CN45" i="12"/>
  <c r="CL45" i="12"/>
  <c r="CK45" i="12"/>
  <c r="CI45" i="12"/>
  <c r="CH45" i="12"/>
  <c r="CF45" i="12"/>
  <c r="CE45" i="12"/>
  <c r="CC45" i="12"/>
  <c r="CB45" i="12"/>
  <c r="BZ45" i="12"/>
  <c r="BY45" i="12"/>
  <c r="BW45" i="12"/>
  <c r="BV45" i="12"/>
  <c r="BT45" i="12"/>
  <c r="BS45" i="12"/>
  <c r="BQ45" i="12"/>
  <c r="BP45" i="12"/>
  <c r="BN45" i="12"/>
  <c r="BM45" i="12"/>
  <c r="BK45" i="12"/>
  <c r="BJ45" i="12"/>
  <c r="BH45" i="12"/>
  <c r="BG45" i="12"/>
  <c r="BE45" i="12"/>
  <c r="BD45" i="12"/>
  <c r="BB45" i="12"/>
  <c r="BA45" i="12"/>
  <c r="AY45" i="12"/>
  <c r="AX45" i="12"/>
  <c r="AV45" i="12"/>
  <c r="AU45" i="12"/>
  <c r="AS45" i="12"/>
  <c r="AR45" i="12"/>
  <c r="AP45" i="12"/>
  <c r="AO45" i="12"/>
  <c r="AM45" i="12"/>
  <c r="AL45" i="12"/>
  <c r="AK45" i="12"/>
  <c r="AJ45" i="12"/>
  <c r="AI45" i="12"/>
  <c r="AG45" i="12"/>
  <c r="AF45" i="12"/>
  <c r="AE45" i="12"/>
  <c r="AD45" i="12"/>
  <c r="AC45" i="12"/>
  <c r="Z45" i="12"/>
  <c r="AA45" i="12" s="1"/>
  <c r="Y45" i="12"/>
  <c r="X45" i="12"/>
  <c r="W45" i="12"/>
  <c r="V45" i="12"/>
  <c r="U45" i="12"/>
  <c r="R45" i="12"/>
  <c r="S45" i="12" s="1"/>
  <c r="Q45" i="12"/>
  <c r="P45" i="12"/>
  <c r="O45" i="12"/>
  <c r="N45" i="12"/>
  <c r="M45" i="12"/>
  <c r="K45" i="12"/>
  <c r="J45" i="12"/>
  <c r="EZ44" i="12"/>
  <c r="EX44" i="12"/>
  <c r="EW44" i="12"/>
  <c r="EV44" i="12"/>
  <c r="EU44" i="12"/>
  <c r="ET44" i="12"/>
  <c r="ES44" i="12"/>
  <c r="ER44" i="12"/>
  <c r="EO44" i="12"/>
  <c r="EN44" i="12"/>
  <c r="EM44" i="12"/>
  <c r="EL44" i="12"/>
  <c r="EK44" i="12"/>
  <c r="EJ44" i="12"/>
  <c r="EH44" i="12"/>
  <c r="EG44" i="12"/>
  <c r="EE44" i="12"/>
  <c r="ED44" i="12"/>
  <c r="EB44" i="12"/>
  <c r="EA44" i="12"/>
  <c r="DY44" i="12"/>
  <c r="DX44" i="12"/>
  <c r="DV44" i="12"/>
  <c r="DU44" i="12"/>
  <c r="DS44" i="12"/>
  <c r="DR44" i="12"/>
  <c r="DP44" i="12"/>
  <c r="DO44" i="12"/>
  <c r="DM44" i="12"/>
  <c r="DL44" i="12"/>
  <c r="DJ44" i="12"/>
  <c r="DI44" i="12"/>
  <c r="DG44" i="12"/>
  <c r="DF44" i="12"/>
  <c r="DD44" i="12"/>
  <c r="DC44" i="12"/>
  <c r="DA44" i="12"/>
  <c r="CZ44" i="12"/>
  <c r="CX44" i="12"/>
  <c r="CW44" i="12"/>
  <c r="CU44" i="12"/>
  <c r="CT44" i="12"/>
  <c r="CR44" i="12"/>
  <c r="CQ44" i="12"/>
  <c r="CO44" i="12"/>
  <c r="CN44" i="12"/>
  <c r="CL44" i="12"/>
  <c r="CK44" i="12"/>
  <c r="CI44" i="12"/>
  <c r="CH44" i="12"/>
  <c r="CF44" i="12"/>
  <c r="CE44" i="12"/>
  <c r="CC44" i="12"/>
  <c r="CB44" i="12"/>
  <c r="BZ44" i="12"/>
  <c r="BY44" i="12"/>
  <c r="BW44" i="12"/>
  <c r="BV44" i="12"/>
  <c r="BT44" i="12"/>
  <c r="BS44" i="12"/>
  <c r="BQ44" i="12"/>
  <c r="BP44" i="12"/>
  <c r="BN44" i="12"/>
  <c r="BM44" i="12"/>
  <c r="BK44" i="12"/>
  <c r="BJ44" i="12"/>
  <c r="BH44" i="12"/>
  <c r="BG44" i="12"/>
  <c r="BE44" i="12"/>
  <c r="BD44" i="12"/>
  <c r="BB44" i="12"/>
  <c r="BA44" i="12"/>
  <c r="AY44" i="12"/>
  <c r="AX44" i="12"/>
  <c r="AV44" i="12"/>
  <c r="AU44" i="12"/>
  <c r="AS44" i="12"/>
  <c r="AR44" i="12"/>
  <c r="AP44" i="12"/>
  <c r="AO44" i="12"/>
  <c r="AM44" i="12"/>
  <c r="AL44" i="12"/>
  <c r="AK44" i="12"/>
  <c r="AJ44" i="12"/>
  <c r="AI44" i="12"/>
  <c r="AG44" i="12"/>
  <c r="AF44" i="12"/>
  <c r="AE44" i="12"/>
  <c r="AD44" i="12"/>
  <c r="AC44" i="12"/>
  <c r="AA44" i="12"/>
  <c r="Z44" i="12"/>
  <c r="Y44" i="12"/>
  <c r="X44" i="12"/>
  <c r="W44" i="12"/>
  <c r="V44" i="12"/>
  <c r="U44" i="12"/>
  <c r="R44" i="12"/>
  <c r="S44" i="12" s="1"/>
  <c r="Q44" i="12"/>
  <c r="P44" i="12"/>
  <c r="O44" i="12"/>
  <c r="N44" i="12"/>
  <c r="M44" i="12"/>
  <c r="K44" i="12"/>
  <c r="J44" i="12"/>
  <c r="EZ43" i="12"/>
  <c r="EX43" i="12"/>
  <c r="EW43" i="12"/>
  <c r="EV43" i="12"/>
  <c r="EU43" i="12"/>
  <c r="ET43" i="12"/>
  <c r="ES43" i="12"/>
  <c r="ER43" i="12"/>
  <c r="EP43" i="12"/>
  <c r="EO43" i="12"/>
  <c r="EN43" i="12"/>
  <c r="EM43" i="12"/>
  <c r="EL43" i="12"/>
  <c r="EK43" i="12"/>
  <c r="EJ43" i="12"/>
  <c r="EH43" i="12"/>
  <c r="EG43" i="12"/>
  <c r="EE43" i="12"/>
  <c r="ED43" i="12"/>
  <c r="EB43" i="12"/>
  <c r="EA43" i="12"/>
  <c r="DY43" i="12"/>
  <c r="DX43" i="12"/>
  <c r="DV43" i="12"/>
  <c r="DU43" i="12"/>
  <c r="DS43" i="12"/>
  <c r="DR43" i="12"/>
  <c r="DP43" i="12"/>
  <c r="DO43" i="12"/>
  <c r="DM43" i="12"/>
  <c r="DL43" i="12"/>
  <c r="DJ43" i="12"/>
  <c r="DI43" i="12"/>
  <c r="DG43" i="12"/>
  <c r="DF43" i="12"/>
  <c r="DD43" i="12"/>
  <c r="DC43" i="12"/>
  <c r="DA43" i="12"/>
  <c r="CZ43" i="12"/>
  <c r="CX43" i="12"/>
  <c r="CW43" i="12"/>
  <c r="CU43" i="12"/>
  <c r="CT43" i="12"/>
  <c r="CR43" i="12"/>
  <c r="CQ43" i="12"/>
  <c r="CO43" i="12"/>
  <c r="CN43" i="12"/>
  <c r="CL43" i="12"/>
  <c r="CK43" i="12"/>
  <c r="CI43" i="12"/>
  <c r="CH43" i="12"/>
  <c r="CF43" i="12"/>
  <c r="CE43" i="12"/>
  <c r="CC43" i="12"/>
  <c r="CB43" i="12"/>
  <c r="BZ43" i="12"/>
  <c r="BY43" i="12"/>
  <c r="BW43" i="12"/>
  <c r="BV43" i="12"/>
  <c r="BT43" i="12"/>
  <c r="BS43" i="12"/>
  <c r="BQ43" i="12"/>
  <c r="BP43" i="12"/>
  <c r="BN43" i="12"/>
  <c r="BM43" i="12"/>
  <c r="BK43" i="12"/>
  <c r="BJ43" i="12"/>
  <c r="BH43" i="12"/>
  <c r="BG43" i="12"/>
  <c r="BE43" i="12"/>
  <c r="BD43" i="12"/>
  <c r="BB43" i="12"/>
  <c r="BA43" i="12"/>
  <c r="AY43" i="12"/>
  <c r="AX43" i="12"/>
  <c r="AV43" i="12"/>
  <c r="AU43" i="12"/>
  <c r="AS43" i="12"/>
  <c r="AR43" i="12"/>
  <c r="AP43" i="12"/>
  <c r="AO43" i="12"/>
  <c r="AM43" i="12"/>
  <c r="AL43" i="12"/>
  <c r="AK43" i="12"/>
  <c r="AJ43" i="12"/>
  <c r="AI43" i="12"/>
  <c r="AG43" i="12"/>
  <c r="AF43" i="12"/>
  <c r="AE43" i="12"/>
  <c r="AD43" i="12"/>
  <c r="AC43" i="12"/>
  <c r="Z43" i="12"/>
  <c r="Y43" i="12"/>
  <c r="X43" i="12"/>
  <c r="W43" i="12"/>
  <c r="V43" i="12"/>
  <c r="U43" i="12"/>
  <c r="R43" i="12"/>
  <c r="S43" i="12" s="1"/>
  <c r="Q43" i="12"/>
  <c r="P43" i="12"/>
  <c r="O43" i="12"/>
  <c r="N43" i="12"/>
  <c r="M43" i="12"/>
  <c r="K43" i="12"/>
  <c r="J43" i="12"/>
  <c r="EZ42" i="12"/>
  <c r="EW42" i="12"/>
  <c r="EX42" i="12" s="1"/>
  <c r="EV42" i="12"/>
  <c r="EU42" i="12"/>
  <c r="ET42" i="12"/>
  <c r="ES42" i="12"/>
  <c r="ER42" i="12"/>
  <c r="EO42" i="12"/>
  <c r="EP42" i="12" s="1"/>
  <c r="EN42" i="12"/>
  <c r="EM42" i="12"/>
  <c r="EL42" i="12"/>
  <c r="EK42" i="12"/>
  <c r="EJ42" i="12"/>
  <c r="EH42" i="12"/>
  <c r="EG42" i="12"/>
  <c r="EE42" i="12"/>
  <c r="ED42" i="12"/>
  <c r="EB42" i="12"/>
  <c r="EA42" i="12"/>
  <c r="DY42" i="12"/>
  <c r="DX42" i="12"/>
  <c r="DV42" i="12"/>
  <c r="DU42" i="12"/>
  <c r="DS42" i="12"/>
  <c r="DR42" i="12"/>
  <c r="DP42" i="12"/>
  <c r="DO42" i="12"/>
  <c r="DM42" i="12"/>
  <c r="DL42" i="12"/>
  <c r="DJ42" i="12"/>
  <c r="DI42" i="12"/>
  <c r="DG42" i="12"/>
  <c r="DF42" i="12"/>
  <c r="DD42" i="12"/>
  <c r="DC42" i="12"/>
  <c r="DA42" i="12"/>
  <c r="CZ42" i="12"/>
  <c r="CX42" i="12"/>
  <c r="CW42" i="12"/>
  <c r="CU42" i="12"/>
  <c r="CT42" i="12"/>
  <c r="CR42" i="12"/>
  <c r="CQ42" i="12"/>
  <c r="CO42" i="12"/>
  <c r="CN42" i="12"/>
  <c r="CL42" i="12"/>
  <c r="CK42" i="12"/>
  <c r="CI42" i="12"/>
  <c r="CH42" i="12"/>
  <c r="CF42" i="12"/>
  <c r="CE42" i="12"/>
  <c r="CC42" i="12"/>
  <c r="CB42" i="12"/>
  <c r="BZ42" i="12"/>
  <c r="BY42" i="12"/>
  <c r="BW42" i="12"/>
  <c r="BV42" i="12"/>
  <c r="BT42" i="12"/>
  <c r="BS42" i="12"/>
  <c r="BQ42" i="12"/>
  <c r="BP42" i="12"/>
  <c r="BN42" i="12"/>
  <c r="BM42" i="12"/>
  <c r="BK42" i="12"/>
  <c r="BJ42" i="12"/>
  <c r="BH42" i="12"/>
  <c r="BG42" i="12"/>
  <c r="BE42" i="12"/>
  <c r="BD42" i="12"/>
  <c r="BB42" i="12"/>
  <c r="BA42" i="12"/>
  <c r="AY42" i="12"/>
  <c r="AX42" i="12"/>
  <c r="AV42" i="12"/>
  <c r="AU42" i="12"/>
  <c r="AS42" i="12"/>
  <c r="AR42" i="12"/>
  <c r="AP42" i="12"/>
  <c r="AO42" i="12"/>
  <c r="AM42" i="12"/>
  <c r="AL42" i="12"/>
  <c r="AK42" i="12"/>
  <c r="AJ42" i="12"/>
  <c r="AI42" i="12"/>
  <c r="AG42" i="12"/>
  <c r="AF42" i="12"/>
  <c r="AE42" i="12"/>
  <c r="AD42" i="12"/>
  <c r="AC42" i="12"/>
  <c r="Z42" i="12"/>
  <c r="Y42" i="12"/>
  <c r="X42" i="12"/>
  <c r="W42" i="12"/>
  <c r="V42" i="12"/>
  <c r="U42" i="12"/>
  <c r="AA42" i="12" s="1"/>
  <c r="R42" i="12"/>
  <c r="S42" i="12" s="1"/>
  <c r="Q42" i="12"/>
  <c r="P42" i="12"/>
  <c r="O42" i="12"/>
  <c r="N42" i="12"/>
  <c r="M42" i="12"/>
  <c r="K42" i="12"/>
  <c r="J42" i="12"/>
  <c r="EZ41" i="12"/>
  <c r="EW41" i="12"/>
  <c r="EV41" i="12"/>
  <c r="EU41" i="12"/>
  <c r="ET41" i="12"/>
  <c r="ES41" i="12"/>
  <c r="ER41" i="12"/>
  <c r="EP41" i="12"/>
  <c r="EO41" i="12"/>
  <c r="EN41" i="12"/>
  <c r="EM41" i="12"/>
  <c r="EL41" i="12"/>
  <c r="EK41" i="12"/>
  <c r="EJ41" i="12"/>
  <c r="EH41" i="12"/>
  <c r="EG41" i="12"/>
  <c r="EE41" i="12"/>
  <c r="ED41" i="12"/>
  <c r="EB41" i="12"/>
  <c r="EA41" i="12"/>
  <c r="DY41" i="12"/>
  <c r="DX41" i="12"/>
  <c r="DV41" i="12"/>
  <c r="DU41" i="12"/>
  <c r="DS41" i="12"/>
  <c r="DR41" i="12"/>
  <c r="DP41" i="12"/>
  <c r="DO41" i="12"/>
  <c r="DM41" i="12"/>
  <c r="DL41" i="12"/>
  <c r="DJ41" i="12"/>
  <c r="DI41" i="12"/>
  <c r="DG41" i="12"/>
  <c r="DF41" i="12"/>
  <c r="DD41" i="12"/>
  <c r="DC41" i="12"/>
  <c r="DA41" i="12"/>
  <c r="CZ41" i="12"/>
  <c r="CX41" i="12"/>
  <c r="CW41" i="12"/>
  <c r="CU41" i="12"/>
  <c r="CT41" i="12"/>
  <c r="CR41" i="12"/>
  <c r="CQ41" i="12"/>
  <c r="CO41" i="12"/>
  <c r="CN41" i="12"/>
  <c r="CL41" i="12"/>
  <c r="CK41" i="12"/>
  <c r="CI41" i="12"/>
  <c r="CH41" i="12"/>
  <c r="CF41" i="12"/>
  <c r="CE41" i="12"/>
  <c r="CC41" i="12"/>
  <c r="CB41" i="12"/>
  <c r="BZ41" i="12"/>
  <c r="BY41" i="12"/>
  <c r="BW41" i="12"/>
  <c r="BV41" i="12"/>
  <c r="BT41" i="12"/>
  <c r="BS41" i="12"/>
  <c r="BQ41" i="12"/>
  <c r="BP41" i="12"/>
  <c r="BN41" i="12"/>
  <c r="BM41" i="12"/>
  <c r="BK41" i="12"/>
  <c r="BJ41" i="12"/>
  <c r="BH41" i="12"/>
  <c r="BG41" i="12"/>
  <c r="BE41" i="12"/>
  <c r="BD41" i="12"/>
  <c r="BB41" i="12"/>
  <c r="BA41" i="12"/>
  <c r="AY41" i="12"/>
  <c r="AX41" i="12"/>
  <c r="AV41" i="12"/>
  <c r="AU41" i="12"/>
  <c r="AS41" i="12"/>
  <c r="AR41" i="12"/>
  <c r="AP41" i="12"/>
  <c r="AO41" i="12"/>
  <c r="AM41" i="12"/>
  <c r="AL41" i="12"/>
  <c r="AK41" i="12"/>
  <c r="AJ41" i="12"/>
  <c r="AI41" i="12"/>
  <c r="AG41" i="12"/>
  <c r="AF41" i="12"/>
  <c r="AE41" i="12"/>
  <c r="AD41" i="12"/>
  <c r="AC41" i="12"/>
  <c r="Z41" i="12"/>
  <c r="Y41" i="12"/>
  <c r="X41" i="12"/>
  <c r="W41" i="12"/>
  <c r="V41" i="12"/>
  <c r="U41" i="12"/>
  <c r="AA41" i="12" s="1"/>
  <c r="R41" i="12"/>
  <c r="Q41" i="12"/>
  <c r="P41" i="12"/>
  <c r="O41" i="12"/>
  <c r="N41" i="12"/>
  <c r="M41" i="12"/>
  <c r="S41" i="12" s="1"/>
  <c r="K41" i="12"/>
  <c r="J41" i="12"/>
  <c r="EZ40" i="12"/>
  <c r="EW40" i="12"/>
  <c r="EV40" i="12"/>
  <c r="EU40" i="12"/>
  <c r="ET40" i="12"/>
  <c r="ES40" i="12"/>
  <c r="ER40" i="12"/>
  <c r="EO40" i="12"/>
  <c r="EN40" i="12"/>
  <c r="EM40" i="12"/>
  <c r="EL40" i="12"/>
  <c r="EK40" i="12"/>
  <c r="EJ40" i="12"/>
  <c r="EP40" i="12" s="1"/>
  <c r="EH40" i="12"/>
  <c r="EG40" i="12"/>
  <c r="EE40" i="12"/>
  <c r="ED40" i="12"/>
  <c r="EB40" i="12"/>
  <c r="EA40" i="12"/>
  <c r="DY40" i="12"/>
  <c r="DX40" i="12"/>
  <c r="DV40" i="12"/>
  <c r="DU40" i="12"/>
  <c r="DS40" i="12"/>
  <c r="DR40" i="12"/>
  <c r="DP40" i="12"/>
  <c r="DO40" i="12"/>
  <c r="DM40" i="12"/>
  <c r="DL40" i="12"/>
  <c r="DJ40" i="12"/>
  <c r="DI40" i="12"/>
  <c r="DG40" i="12"/>
  <c r="DF40" i="12"/>
  <c r="DD40" i="12"/>
  <c r="DC40" i="12"/>
  <c r="DA40" i="12"/>
  <c r="CZ40" i="12"/>
  <c r="CX40" i="12"/>
  <c r="CW40" i="12"/>
  <c r="CU40" i="12"/>
  <c r="CT40" i="12"/>
  <c r="CR40" i="12"/>
  <c r="CQ40" i="12"/>
  <c r="CO40" i="12"/>
  <c r="CN40" i="12"/>
  <c r="CL40" i="12"/>
  <c r="CK40" i="12"/>
  <c r="CI40" i="12"/>
  <c r="CH40" i="12"/>
  <c r="CF40" i="12"/>
  <c r="CE40" i="12"/>
  <c r="CC40" i="12"/>
  <c r="CB40" i="12"/>
  <c r="BZ40" i="12"/>
  <c r="BY40" i="12"/>
  <c r="BW40" i="12"/>
  <c r="BV40" i="12"/>
  <c r="BT40" i="12"/>
  <c r="BS40" i="12"/>
  <c r="BQ40" i="12"/>
  <c r="BP40" i="12"/>
  <c r="BN40" i="12"/>
  <c r="BM40" i="12"/>
  <c r="BK40" i="12"/>
  <c r="BJ40" i="12"/>
  <c r="BH40" i="12"/>
  <c r="BG40" i="12"/>
  <c r="BE40" i="12"/>
  <c r="BD40" i="12"/>
  <c r="BB40" i="12"/>
  <c r="BA40" i="12"/>
  <c r="AY40" i="12"/>
  <c r="AX40" i="12"/>
  <c r="AV40" i="12"/>
  <c r="AU40" i="12"/>
  <c r="AS40" i="12"/>
  <c r="AR40" i="12"/>
  <c r="AP40" i="12"/>
  <c r="AO40" i="12"/>
  <c r="AM40" i="12"/>
  <c r="AL40" i="12"/>
  <c r="AK40" i="12"/>
  <c r="AJ40" i="12"/>
  <c r="AI40" i="12"/>
  <c r="AG40" i="12"/>
  <c r="AF40" i="12"/>
  <c r="AE40" i="12"/>
  <c r="AD40" i="12"/>
  <c r="AC40" i="12"/>
  <c r="Z40" i="12"/>
  <c r="AA40" i="12" s="1"/>
  <c r="Y40" i="12"/>
  <c r="X40" i="12"/>
  <c r="W40" i="12"/>
  <c r="V40" i="12"/>
  <c r="U40" i="12"/>
  <c r="R40" i="12"/>
  <c r="Q40" i="12"/>
  <c r="P40" i="12"/>
  <c r="O40" i="12"/>
  <c r="N40" i="12"/>
  <c r="M40" i="12"/>
  <c r="K40" i="12"/>
  <c r="J40" i="12"/>
  <c r="EZ39" i="12"/>
  <c r="EW39" i="12"/>
  <c r="EV39" i="12"/>
  <c r="EU39" i="12"/>
  <c r="ET39" i="12"/>
  <c r="ES39" i="12"/>
  <c r="ER39" i="12"/>
  <c r="EO39" i="12"/>
  <c r="EN39" i="12"/>
  <c r="EM39" i="12"/>
  <c r="EL39" i="12"/>
  <c r="EK39" i="12"/>
  <c r="EJ39" i="12"/>
  <c r="EP39" i="12" s="1"/>
  <c r="EH39" i="12"/>
  <c r="EG39" i="12"/>
  <c r="EE39" i="12"/>
  <c r="ED39" i="12"/>
  <c r="EB39" i="12"/>
  <c r="EA39" i="12"/>
  <c r="DY39" i="12"/>
  <c r="DX39" i="12"/>
  <c r="DV39" i="12"/>
  <c r="DU39" i="12"/>
  <c r="DS39" i="12"/>
  <c r="DR39" i="12"/>
  <c r="DP39" i="12"/>
  <c r="DO39" i="12"/>
  <c r="DM39" i="12"/>
  <c r="DL39" i="12"/>
  <c r="DJ39" i="12"/>
  <c r="DI39" i="12"/>
  <c r="DG39" i="12"/>
  <c r="DF39" i="12"/>
  <c r="DD39" i="12"/>
  <c r="DC39" i="12"/>
  <c r="DA39" i="12"/>
  <c r="CZ39" i="12"/>
  <c r="CX39" i="12"/>
  <c r="CW39" i="12"/>
  <c r="CU39" i="12"/>
  <c r="CT39" i="12"/>
  <c r="CR39" i="12"/>
  <c r="CQ39" i="12"/>
  <c r="CO39" i="12"/>
  <c r="CN39" i="12"/>
  <c r="CL39" i="12"/>
  <c r="CK39" i="12"/>
  <c r="CI39" i="12"/>
  <c r="CH39" i="12"/>
  <c r="CF39" i="12"/>
  <c r="CE39" i="12"/>
  <c r="CC39" i="12"/>
  <c r="CB39" i="12"/>
  <c r="BZ39" i="12"/>
  <c r="BY39" i="12"/>
  <c r="BW39" i="12"/>
  <c r="BV39" i="12"/>
  <c r="BT39" i="12"/>
  <c r="BS39" i="12"/>
  <c r="BQ39" i="12"/>
  <c r="BP39" i="12"/>
  <c r="BN39" i="12"/>
  <c r="BM39" i="12"/>
  <c r="BK39" i="12"/>
  <c r="BJ39" i="12"/>
  <c r="BH39" i="12"/>
  <c r="BG39" i="12"/>
  <c r="BE39" i="12"/>
  <c r="BD39" i="12"/>
  <c r="BB39" i="12"/>
  <c r="BA39" i="12"/>
  <c r="AY39" i="12"/>
  <c r="AX39" i="12"/>
  <c r="AV39" i="12"/>
  <c r="AU39" i="12"/>
  <c r="AS39" i="12"/>
  <c r="AR39" i="12"/>
  <c r="AP39" i="12"/>
  <c r="AO39" i="12"/>
  <c r="AM39" i="12"/>
  <c r="AL39" i="12"/>
  <c r="AK39" i="12"/>
  <c r="AJ39" i="12"/>
  <c r="AI39" i="12"/>
  <c r="AG39" i="12"/>
  <c r="AF39" i="12"/>
  <c r="AE39" i="12"/>
  <c r="AD39" i="12"/>
  <c r="AC39" i="12"/>
  <c r="Z39" i="12"/>
  <c r="Y39" i="12"/>
  <c r="X39" i="12"/>
  <c r="W39" i="12"/>
  <c r="V39" i="12"/>
  <c r="U39" i="12"/>
  <c r="R39" i="12"/>
  <c r="S39" i="12" s="1"/>
  <c r="Q39" i="12"/>
  <c r="P39" i="12"/>
  <c r="O39" i="12"/>
  <c r="N39" i="12"/>
  <c r="M39" i="12"/>
  <c r="K39" i="12"/>
  <c r="J39" i="12"/>
  <c r="EZ38" i="12"/>
  <c r="EW38" i="12"/>
  <c r="EX38" i="12" s="1"/>
  <c r="EV38" i="12"/>
  <c r="EU38" i="12"/>
  <c r="ET38" i="12"/>
  <c r="ES38" i="12"/>
  <c r="ER38" i="12"/>
  <c r="EO38" i="12"/>
  <c r="EN38" i="12"/>
  <c r="EM38" i="12"/>
  <c r="EL38" i="12"/>
  <c r="EK38" i="12"/>
  <c r="EJ38" i="12"/>
  <c r="EH38" i="12"/>
  <c r="EG38" i="12"/>
  <c r="EE38" i="12"/>
  <c r="ED38" i="12"/>
  <c r="EB38" i="12"/>
  <c r="EA38" i="12"/>
  <c r="DY38" i="12"/>
  <c r="DX38" i="12"/>
  <c r="DV38" i="12"/>
  <c r="DU38" i="12"/>
  <c r="DS38" i="12"/>
  <c r="DR38" i="12"/>
  <c r="DP38" i="12"/>
  <c r="DO38" i="12"/>
  <c r="DM38" i="12"/>
  <c r="DL38" i="12"/>
  <c r="DJ38" i="12"/>
  <c r="DI38" i="12"/>
  <c r="DG38" i="12"/>
  <c r="DF38" i="12"/>
  <c r="DD38" i="12"/>
  <c r="DC38" i="12"/>
  <c r="DA38" i="12"/>
  <c r="CZ38" i="12"/>
  <c r="CX38" i="12"/>
  <c r="CW38" i="12"/>
  <c r="CU38" i="12"/>
  <c r="CT38" i="12"/>
  <c r="CR38" i="12"/>
  <c r="CQ38" i="12"/>
  <c r="CO38" i="12"/>
  <c r="CN38" i="12"/>
  <c r="CL38" i="12"/>
  <c r="CK38" i="12"/>
  <c r="CI38" i="12"/>
  <c r="CH38" i="12"/>
  <c r="CF38" i="12"/>
  <c r="CE38" i="12"/>
  <c r="CC38" i="12"/>
  <c r="CB38" i="12"/>
  <c r="BZ38" i="12"/>
  <c r="BY38" i="12"/>
  <c r="BW38" i="12"/>
  <c r="BV38" i="12"/>
  <c r="BT38" i="12"/>
  <c r="BS38" i="12"/>
  <c r="BQ38" i="12"/>
  <c r="BP38" i="12"/>
  <c r="BN38" i="12"/>
  <c r="BM38" i="12"/>
  <c r="BK38" i="12"/>
  <c r="BJ38" i="12"/>
  <c r="BH38" i="12"/>
  <c r="BG38" i="12"/>
  <c r="BE38" i="12"/>
  <c r="BD38" i="12"/>
  <c r="BB38" i="12"/>
  <c r="BA38" i="12"/>
  <c r="AY38" i="12"/>
  <c r="AX38" i="12"/>
  <c r="AV38" i="12"/>
  <c r="AU38" i="12"/>
  <c r="AS38" i="12"/>
  <c r="AR38" i="12"/>
  <c r="AP38" i="12"/>
  <c r="AO38" i="12"/>
  <c r="AM38" i="12"/>
  <c r="AL38" i="12"/>
  <c r="AK38" i="12"/>
  <c r="AJ38" i="12"/>
  <c r="AI38" i="12"/>
  <c r="AG38" i="12"/>
  <c r="AF38" i="12"/>
  <c r="AE38" i="12"/>
  <c r="AD38" i="12"/>
  <c r="AC38" i="12"/>
  <c r="Z38" i="12"/>
  <c r="AA38" i="12" s="1"/>
  <c r="Y38" i="12"/>
  <c r="X38" i="12"/>
  <c r="W38" i="12"/>
  <c r="V38" i="12"/>
  <c r="U38" i="12"/>
  <c r="R38" i="12"/>
  <c r="S38" i="12" s="1"/>
  <c r="Q38" i="12"/>
  <c r="P38" i="12"/>
  <c r="O38" i="12"/>
  <c r="N38" i="12"/>
  <c r="M38" i="12"/>
  <c r="K38" i="12"/>
  <c r="J38" i="12"/>
  <c r="EZ37" i="12"/>
  <c r="EW37" i="12"/>
  <c r="EX37" i="12" s="1"/>
  <c r="EV37" i="12"/>
  <c r="EU37" i="12"/>
  <c r="ET37" i="12"/>
  <c r="ES37" i="12"/>
  <c r="ER37" i="12"/>
  <c r="EO37" i="12"/>
  <c r="EN37" i="12"/>
  <c r="EM37" i="12"/>
  <c r="EL37" i="12"/>
  <c r="EK37" i="12"/>
  <c r="EJ37" i="12"/>
  <c r="EH37" i="12"/>
  <c r="EG37" i="12"/>
  <c r="EE37" i="12"/>
  <c r="ED37" i="12"/>
  <c r="EB37" i="12"/>
  <c r="EA37" i="12"/>
  <c r="DY37" i="12"/>
  <c r="DX37" i="12"/>
  <c r="DV37" i="12"/>
  <c r="DU37" i="12"/>
  <c r="DS37" i="12"/>
  <c r="DR37" i="12"/>
  <c r="DP37" i="12"/>
  <c r="DO37" i="12"/>
  <c r="DM37" i="12"/>
  <c r="DL37" i="12"/>
  <c r="DJ37" i="12"/>
  <c r="DI37" i="12"/>
  <c r="DG37" i="12"/>
  <c r="DF37" i="12"/>
  <c r="DD37" i="12"/>
  <c r="DC37" i="12"/>
  <c r="DA37" i="12"/>
  <c r="CZ37" i="12"/>
  <c r="CX37" i="12"/>
  <c r="CW37" i="12"/>
  <c r="CU37" i="12"/>
  <c r="CT37" i="12"/>
  <c r="CR37" i="12"/>
  <c r="CQ37" i="12"/>
  <c r="CO37" i="12"/>
  <c r="CN37" i="12"/>
  <c r="CL37" i="12"/>
  <c r="CK37" i="12"/>
  <c r="CI37" i="12"/>
  <c r="CH37" i="12"/>
  <c r="CF37" i="12"/>
  <c r="CE37" i="12"/>
  <c r="CC37" i="12"/>
  <c r="CB37" i="12"/>
  <c r="BZ37" i="12"/>
  <c r="BY37" i="12"/>
  <c r="BW37" i="12"/>
  <c r="BV37" i="12"/>
  <c r="BT37" i="12"/>
  <c r="BS37" i="12"/>
  <c r="BQ37" i="12"/>
  <c r="BP37" i="12"/>
  <c r="BN37" i="12"/>
  <c r="BM37" i="12"/>
  <c r="BK37" i="12"/>
  <c r="BJ37" i="12"/>
  <c r="BH37" i="12"/>
  <c r="BG37" i="12"/>
  <c r="BE37" i="12"/>
  <c r="BD37" i="12"/>
  <c r="BB37" i="12"/>
  <c r="BA37" i="12"/>
  <c r="AY37" i="12"/>
  <c r="AX37" i="12"/>
  <c r="AV37" i="12"/>
  <c r="AU37" i="12"/>
  <c r="AS37" i="12"/>
  <c r="AR37" i="12"/>
  <c r="AP37" i="12"/>
  <c r="AO37" i="12"/>
  <c r="AM37" i="12"/>
  <c r="AL37" i="12"/>
  <c r="AK37" i="12"/>
  <c r="AJ37" i="12"/>
  <c r="AI37" i="12"/>
  <c r="AG37" i="12"/>
  <c r="AF37" i="12"/>
  <c r="AE37" i="12"/>
  <c r="AD37" i="12"/>
  <c r="AC37" i="12"/>
  <c r="Z37" i="12"/>
  <c r="AA37" i="12" s="1"/>
  <c r="Y37" i="12"/>
  <c r="X37" i="12"/>
  <c r="W37" i="12"/>
  <c r="V37" i="12"/>
  <c r="U37" i="12"/>
  <c r="R37" i="12"/>
  <c r="S37" i="12" s="1"/>
  <c r="Q37" i="12"/>
  <c r="P37" i="12"/>
  <c r="O37" i="12"/>
  <c r="N37" i="12"/>
  <c r="M37" i="12"/>
  <c r="K37" i="12"/>
  <c r="J37" i="12"/>
  <c r="EZ36" i="12"/>
  <c r="EX36" i="12"/>
  <c r="EW36" i="12"/>
  <c r="EV36" i="12"/>
  <c r="EU36" i="12"/>
  <c r="ET36" i="12"/>
  <c r="ES36" i="12"/>
  <c r="ER36" i="12"/>
  <c r="EO36" i="12"/>
  <c r="EN36" i="12"/>
  <c r="EM36" i="12"/>
  <c r="EL36" i="12"/>
  <c r="EK36" i="12"/>
  <c r="EJ36" i="12"/>
  <c r="EH36" i="12"/>
  <c r="EG36" i="12"/>
  <c r="EE36" i="12"/>
  <c r="ED36" i="12"/>
  <c r="EB36" i="12"/>
  <c r="EA36" i="12"/>
  <c r="DY36" i="12"/>
  <c r="DX36" i="12"/>
  <c r="DV36" i="12"/>
  <c r="DU36" i="12"/>
  <c r="DS36" i="12"/>
  <c r="DR36" i="12"/>
  <c r="DP36" i="12"/>
  <c r="DO36" i="12"/>
  <c r="DM36" i="12"/>
  <c r="DL36" i="12"/>
  <c r="DJ36" i="12"/>
  <c r="DI36" i="12"/>
  <c r="DG36" i="12"/>
  <c r="DF36" i="12"/>
  <c r="DD36" i="12"/>
  <c r="DC36" i="12"/>
  <c r="DA36" i="12"/>
  <c r="CZ36" i="12"/>
  <c r="CX36" i="12"/>
  <c r="CW36" i="12"/>
  <c r="CU36" i="12"/>
  <c r="CT36" i="12"/>
  <c r="CR36" i="12"/>
  <c r="CQ36" i="12"/>
  <c r="CO36" i="12"/>
  <c r="CN36" i="12"/>
  <c r="CL36" i="12"/>
  <c r="CK36" i="12"/>
  <c r="CI36" i="12"/>
  <c r="CH36" i="12"/>
  <c r="CF36" i="12"/>
  <c r="CE36" i="12"/>
  <c r="CC36" i="12"/>
  <c r="CB36" i="12"/>
  <c r="BZ36" i="12"/>
  <c r="BY36" i="12"/>
  <c r="BW36" i="12"/>
  <c r="BV36" i="12"/>
  <c r="BT36" i="12"/>
  <c r="BS36" i="12"/>
  <c r="BQ36" i="12"/>
  <c r="BP36" i="12"/>
  <c r="BN36" i="12"/>
  <c r="BM36" i="12"/>
  <c r="BK36" i="12"/>
  <c r="BJ36" i="12"/>
  <c r="BH36" i="12"/>
  <c r="BG36" i="12"/>
  <c r="BE36" i="12"/>
  <c r="BD36" i="12"/>
  <c r="BB36" i="12"/>
  <c r="BA36" i="12"/>
  <c r="AY36" i="12"/>
  <c r="AX36" i="12"/>
  <c r="AV36" i="12"/>
  <c r="AU36" i="12"/>
  <c r="AS36" i="12"/>
  <c r="AR36" i="12"/>
  <c r="AP36" i="12"/>
  <c r="AO36" i="12"/>
  <c r="AM36" i="12"/>
  <c r="AL36" i="12"/>
  <c r="AK36" i="12"/>
  <c r="AJ36" i="12"/>
  <c r="AI36" i="12"/>
  <c r="AG36" i="12"/>
  <c r="AF36" i="12"/>
  <c r="AE36" i="12"/>
  <c r="AD36" i="12"/>
  <c r="AC36" i="12"/>
  <c r="AA36" i="12"/>
  <c r="Z36" i="12"/>
  <c r="Y36" i="12"/>
  <c r="X36" i="12"/>
  <c r="W36" i="12"/>
  <c r="V36" i="12"/>
  <c r="U36" i="12"/>
  <c r="R36" i="12"/>
  <c r="S36" i="12" s="1"/>
  <c r="Q36" i="12"/>
  <c r="P36" i="12"/>
  <c r="O36" i="12"/>
  <c r="N36" i="12"/>
  <c r="M36" i="12"/>
  <c r="K36" i="12"/>
  <c r="J36" i="12"/>
  <c r="EZ35" i="12"/>
  <c r="EX35" i="12"/>
  <c r="EW35" i="12"/>
  <c r="EV35" i="12"/>
  <c r="EU35" i="12"/>
  <c r="ET35" i="12"/>
  <c r="ES35" i="12"/>
  <c r="ER35" i="12"/>
  <c r="EP35" i="12"/>
  <c r="EO35" i="12"/>
  <c r="EN35" i="12"/>
  <c r="EM35" i="12"/>
  <c r="EL35" i="12"/>
  <c r="EK35" i="12"/>
  <c r="EJ35" i="12"/>
  <c r="EH35" i="12"/>
  <c r="EG35" i="12"/>
  <c r="EE35" i="12"/>
  <c r="ED35" i="12"/>
  <c r="EB35" i="12"/>
  <c r="EA35" i="12"/>
  <c r="DY35" i="12"/>
  <c r="DX35" i="12"/>
  <c r="DV35" i="12"/>
  <c r="DU35" i="12"/>
  <c r="DS35" i="12"/>
  <c r="DR35" i="12"/>
  <c r="DP35" i="12"/>
  <c r="DO35" i="12"/>
  <c r="DM35" i="12"/>
  <c r="DL35" i="12"/>
  <c r="DJ35" i="12"/>
  <c r="DI35" i="12"/>
  <c r="DG35" i="12"/>
  <c r="DF35" i="12"/>
  <c r="DD35" i="12"/>
  <c r="DC35" i="12"/>
  <c r="DA35" i="12"/>
  <c r="CZ35" i="12"/>
  <c r="CX35" i="12"/>
  <c r="CW35" i="12"/>
  <c r="CU35" i="12"/>
  <c r="CT35" i="12"/>
  <c r="CR35" i="12"/>
  <c r="CQ35" i="12"/>
  <c r="CO35" i="12"/>
  <c r="CN35" i="12"/>
  <c r="CL35" i="12"/>
  <c r="CK35" i="12"/>
  <c r="CI35" i="12"/>
  <c r="CH35" i="12"/>
  <c r="CF35" i="12"/>
  <c r="CE35" i="12"/>
  <c r="CC35" i="12"/>
  <c r="CB35" i="12"/>
  <c r="BZ35" i="12"/>
  <c r="BY35" i="12"/>
  <c r="BW35" i="12"/>
  <c r="BV35" i="12"/>
  <c r="BT35" i="12"/>
  <c r="BS35" i="12"/>
  <c r="BQ35" i="12"/>
  <c r="BP35" i="12"/>
  <c r="BN35" i="12"/>
  <c r="BM35" i="12"/>
  <c r="BK35" i="12"/>
  <c r="BJ35" i="12"/>
  <c r="BH35" i="12"/>
  <c r="BG35" i="12"/>
  <c r="BE35" i="12"/>
  <c r="BD35" i="12"/>
  <c r="BB35" i="12"/>
  <c r="BA35" i="12"/>
  <c r="AY35" i="12"/>
  <c r="AX35" i="12"/>
  <c r="AV35" i="12"/>
  <c r="AU35" i="12"/>
  <c r="AS35" i="12"/>
  <c r="AR35" i="12"/>
  <c r="AP35" i="12"/>
  <c r="AO35" i="12"/>
  <c r="AM35" i="12"/>
  <c r="AL35" i="12"/>
  <c r="AK35" i="12"/>
  <c r="AJ35" i="12"/>
  <c r="AI35" i="12"/>
  <c r="AG35" i="12"/>
  <c r="AF35" i="12"/>
  <c r="AE35" i="12"/>
  <c r="AD35" i="12"/>
  <c r="AC35" i="12"/>
  <c r="Z35" i="12"/>
  <c r="Y35" i="12"/>
  <c r="X35" i="12"/>
  <c r="W35" i="12"/>
  <c r="V35" i="12"/>
  <c r="U35" i="12"/>
  <c r="R35" i="12"/>
  <c r="S35" i="12" s="1"/>
  <c r="Q35" i="12"/>
  <c r="P35" i="12"/>
  <c r="O35" i="12"/>
  <c r="N35" i="12"/>
  <c r="M35" i="12"/>
  <c r="K35" i="12"/>
  <c r="J35" i="12"/>
  <c r="EZ34" i="12"/>
  <c r="EW34" i="12"/>
  <c r="EX34" i="12" s="1"/>
  <c r="EV34" i="12"/>
  <c r="EU34" i="12"/>
  <c r="ET34" i="12"/>
  <c r="ES34" i="12"/>
  <c r="ER34" i="12"/>
  <c r="EO34" i="12"/>
  <c r="EP34" i="12" s="1"/>
  <c r="EN34" i="12"/>
  <c r="EM34" i="12"/>
  <c r="EL34" i="12"/>
  <c r="EK34" i="12"/>
  <c r="EJ34" i="12"/>
  <c r="EH34" i="12"/>
  <c r="EG34" i="12"/>
  <c r="EE34" i="12"/>
  <c r="ED34" i="12"/>
  <c r="EB34" i="12"/>
  <c r="EA34" i="12"/>
  <c r="DY34" i="12"/>
  <c r="DX34" i="12"/>
  <c r="DV34" i="12"/>
  <c r="DU34" i="12"/>
  <c r="DS34" i="12"/>
  <c r="DR34" i="12"/>
  <c r="DP34" i="12"/>
  <c r="DO34" i="12"/>
  <c r="DM34" i="12"/>
  <c r="DL34" i="12"/>
  <c r="DJ34" i="12"/>
  <c r="DI34" i="12"/>
  <c r="DG34" i="12"/>
  <c r="DF34" i="12"/>
  <c r="DD34" i="12"/>
  <c r="DC34" i="12"/>
  <c r="DA34" i="12"/>
  <c r="CZ34" i="12"/>
  <c r="CX34" i="12"/>
  <c r="CW34" i="12"/>
  <c r="CU34" i="12"/>
  <c r="CT34" i="12"/>
  <c r="CR34" i="12"/>
  <c r="CQ34" i="12"/>
  <c r="CO34" i="12"/>
  <c r="CN34" i="12"/>
  <c r="CL34" i="12"/>
  <c r="CK34" i="12"/>
  <c r="CI34" i="12"/>
  <c r="CH34" i="12"/>
  <c r="CF34" i="12"/>
  <c r="CE34" i="12"/>
  <c r="CC34" i="12"/>
  <c r="CB34" i="12"/>
  <c r="BZ34" i="12"/>
  <c r="BY34" i="12"/>
  <c r="BW34" i="12"/>
  <c r="BV34" i="12"/>
  <c r="BT34" i="12"/>
  <c r="BS34" i="12"/>
  <c r="BQ34" i="12"/>
  <c r="BP34" i="12"/>
  <c r="BN34" i="12"/>
  <c r="BM34" i="12"/>
  <c r="BK34" i="12"/>
  <c r="BJ34" i="12"/>
  <c r="BH34" i="12"/>
  <c r="BG34" i="12"/>
  <c r="BE34" i="12"/>
  <c r="BD34" i="12"/>
  <c r="BB34" i="12"/>
  <c r="BA34" i="12"/>
  <c r="AY34" i="12"/>
  <c r="AX34" i="12"/>
  <c r="AV34" i="12"/>
  <c r="AU34" i="12"/>
  <c r="AS34" i="12"/>
  <c r="AR34" i="12"/>
  <c r="AP34" i="12"/>
  <c r="AO34" i="12"/>
  <c r="AM34" i="12"/>
  <c r="AL34" i="12"/>
  <c r="AK34" i="12"/>
  <c r="AJ34" i="12"/>
  <c r="AI34" i="12"/>
  <c r="AG34" i="12"/>
  <c r="AF34" i="12"/>
  <c r="AE34" i="12"/>
  <c r="AD34" i="12"/>
  <c r="AC34" i="12"/>
  <c r="Z34" i="12"/>
  <c r="Y34" i="12"/>
  <c r="X34" i="12"/>
  <c r="W34" i="12"/>
  <c r="V34" i="12"/>
  <c r="U34" i="12"/>
  <c r="AA34" i="12" s="1"/>
  <c r="R34" i="12"/>
  <c r="S34" i="12" s="1"/>
  <c r="Q34" i="12"/>
  <c r="P34" i="12"/>
  <c r="O34" i="12"/>
  <c r="N34" i="12"/>
  <c r="M34" i="12"/>
  <c r="K34" i="12"/>
  <c r="J34" i="12"/>
  <c r="EZ33" i="12"/>
  <c r="EW33" i="12"/>
  <c r="EV33" i="12"/>
  <c r="EU33" i="12"/>
  <c r="ET33" i="12"/>
  <c r="ES33" i="12"/>
  <c r="ER33" i="12"/>
  <c r="EP33" i="12"/>
  <c r="EO33" i="12"/>
  <c r="EN33" i="12"/>
  <c r="EM33" i="12"/>
  <c r="EL33" i="12"/>
  <c r="EK33" i="12"/>
  <c r="EJ33" i="12"/>
  <c r="EH33" i="12"/>
  <c r="EG33" i="12"/>
  <c r="EE33" i="12"/>
  <c r="ED33" i="12"/>
  <c r="EB33" i="12"/>
  <c r="EA33" i="12"/>
  <c r="DY33" i="12"/>
  <c r="DX33" i="12"/>
  <c r="DV33" i="12"/>
  <c r="DU33" i="12"/>
  <c r="DS33" i="12"/>
  <c r="DR33" i="12"/>
  <c r="DP33" i="12"/>
  <c r="DO33" i="12"/>
  <c r="DM33" i="12"/>
  <c r="DL33" i="12"/>
  <c r="DJ33" i="12"/>
  <c r="DI33" i="12"/>
  <c r="DG33" i="12"/>
  <c r="DF33" i="12"/>
  <c r="DD33" i="12"/>
  <c r="DC33" i="12"/>
  <c r="DA33" i="12"/>
  <c r="CZ33" i="12"/>
  <c r="CX33" i="12"/>
  <c r="CW33" i="12"/>
  <c r="CU33" i="12"/>
  <c r="CT33" i="12"/>
  <c r="CR33" i="12"/>
  <c r="CQ33" i="12"/>
  <c r="CO33" i="12"/>
  <c r="CN33" i="12"/>
  <c r="CL33" i="12"/>
  <c r="CK33" i="12"/>
  <c r="CI33" i="12"/>
  <c r="CH33" i="12"/>
  <c r="CF33" i="12"/>
  <c r="CE33" i="12"/>
  <c r="CC33" i="12"/>
  <c r="CB33" i="12"/>
  <c r="BZ33" i="12"/>
  <c r="BY33" i="12"/>
  <c r="BW33" i="12"/>
  <c r="BV33" i="12"/>
  <c r="BT33" i="12"/>
  <c r="BS33" i="12"/>
  <c r="BQ33" i="12"/>
  <c r="BP33" i="12"/>
  <c r="BN33" i="12"/>
  <c r="BM33" i="12"/>
  <c r="BK33" i="12"/>
  <c r="BJ33" i="12"/>
  <c r="BH33" i="12"/>
  <c r="BG33" i="12"/>
  <c r="BE33" i="12"/>
  <c r="BD33" i="12"/>
  <c r="BB33" i="12"/>
  <c r="BA33" i="12"/>
  <c r="AY33" i="12"/>
  <c r="AX33" i="12"/>
  <c r="AV33" i="12"/>
  <c r="AU33" i="12"/>
  <c r="AS33" i="12"/>
  <c r="AR33" i="12"/>
  <c r="AP33" i="12"/>
  <c r="AO33" i="12"/>
  <c r="AM33" i="12"/>
  <c r="AL33" i="12"/>
  <c r="AK33" i="12"/>
  <c r="AJ33" i="12"/>
  <c r="AI33" i="12"/>
  <c r="AG33" i="12"/>
  <c r="AF33" i="12"/>
  <c r="AE33" i="12"/>
  <c r="AD33" i="12"/>
  <c r="AC33" i="12"/>
  <c r="Z33" i="12"/>
  <c r="Y33" i="12"/>
  <c r="X33" i="12"/>
  <c r="W33" i="12"/>
  <c r="V33" i="12"/>
  <c r="U33" i="12"/>
  <c r="AA33" i="12" s="1"/>
  <c r="R33" i="12"/>
  <c r="Q33" i="12"/>
  <c r="P33" i="12"/>
  <c r="O33" i="12"/>
  <c r="N33" i="12"/>
  <c r="M33" i="12"/>
  <c r="S33" i="12" s="1"/>
  <c r="K33" i="12"/>
  <c r="J33" i="12"/>
  <c r="EZ32" i="12"/>
  <c r="EW32" i="12"/>
  <c r="EV32" i="12"/>
  <c r="EU32" i="12"/>
  <c r="ET32" i="12"/>
  <c r="ES32" i="12"/>
  <c r="ER32" i="12"/>
  <c r="EO32" i="12"/>
  <c r="EN32" i="12"/>
  <c r="EM32" i="12"/>
  <c r="EL32" i="12"/>
  <c r="EK32" i="12"/>
  <c r="EJ32" i="12"/>
  <c r="EP32" i="12" s="1"/>
  <c r="EH32" i="12"/>
  <c r="EG32" i="12"/>
  <c r="EE32" i="12"/>
  <c r="ED32" i="12"/>
  <c r="EB32" i="12"/>
  <c r="EA32" i="12"/>
  <c r="DY32" i="12"/>
  <c r="DX32" i="12"/>
  <c r="DV32" i="12"/>
  <c r="DU32" i="12"/>
  <c r="DS32" i="12"/>
  <c r="DR32" i="12"/>
  <c r="DP32" i="12"/>
  <c r="DO32" i="12"/>
  <c r="DM32" i="12"/>
  <c r="DL32" i="12"/>
  <c r="DJ32" i="12"/>
  <c r="DI32" i="12"/>
  <c r="DG32" i="12"/>
  <c r="DF32" i="12"/>
  <c r="DD32" i="12"/>
  <c r="DC32" i="12"/>
  <c r="DA32" i="12"/>
  <c r="CZ32" i="12"/>
  <c r="CX32" i="12"/>
  <c r="CW32" i="12"/>
  <c r="CU32" i="12"/>
  <c r="CT32" i="12"/>
  <c r="CR32" i="12"/>
  <c r="CQ32" i="12"/>
  <c r="CO32" i="12"/>
  <c r="CN32" i="12"/>
  <c r="CL32" i="12"/>
  <c r="CK32" i="12"/>
  <c r="CI32" i="12"/>
  <c r="CH32" i="12"/>
  <c r="CF32" i="12"/>
  <c r="CE32" i="12"/>
  <c r="CC32" i="12"/>
  <c r="CB32" i="12"/>
  <c r="BZ32" i="12"/>
  <c r="BY32" i="12"/>
  <c r="BW32" i="12"/>
  <c r="BV32" i="12"/>
  <c r="BT32" i="12"/>
  <c r="BS32" i="12"/>
  <c r="BQ32" i="12"/>
  <c r="BP32" i="12"/>
  <c r="BN32" i="12"/>
  <c r="BM32" i="12"/>
  <c r="BK32" i="12"/>
  <c r="BJ32" i="12"/>
  <c r="BH32" i="12"/>
  <c r="BG32" i="12"/>
  <c r="BE32" i="12"/>
  <c r="BD32" i="12"/>
  <c r="BB32" i="12"/>
  <c r="BA32" i="12"/>
  <c r="AY32" i="12"/>
  <c r="AX32" i="12"/>
  <c r="AV32" i="12"/>
  <c r="AU32" i="12"/>
  <c r="AS32" i="12"/>
  <c r="AR32" i="12"/>
  <c r="AP32" i="12"/>
  <c r="AO32" i="12"/>
  <c r="AM32" i="12"/>
  <c r="AL32" i="12"/>
  <c r="AK32" i="12"/>
  <c r="AJ32" i="12"/>
  <c r="AI32" i="12"/>
  <c r="AG32" i="12"/>
  <c r="AF32" i="12"/>
  <c r="AE32" i="12"/>
  <c r="AD32" i="12"/>
  <c r="AC32" i="12"/>
  <c r="Z32" i="12"/>
  <c r="AA32" i="12" s="1"/>
  <c r="Y32" i="12"/>
  <c r="X32" i="12"/>
  <c r="W32" i="12"/>
  <c r="V32" i="12"/>
  <c r="U32" i="12"/>
  <c r="R32" i="12"/>
  <c r="Q32" i="12"/>
  <c r="P32" i="12"/>
  <c r="O32" i="12"/>
  <c r="N32" i="12"/>
  <c r="M32" i="12"/>
  <c r="K32" i="12"/>
  <c r="J32" i="12"/>
  <c r="EZ31" i="12"/>
  <c r="EW31" i="12"/>
  <c r="EV31" i="12"/>
  <c r="EU31" i="12"/>
  <c r="ET31" i="12"/>
  <c r="ES31" i="12"/>
  <c r="ER31" i="12"/>
  <c r="EO31" i="12"/>
  <c r="EN31" i="12"/>
  <c r="EM31" i="12"/>
  <c r="EL31" i="12"/>
  <c r="EK31" i="12"/>
  <c r="EJ31" i="12"/>
  <c r="EP31" i="12" s="1"/>
  <c r="EH31" i="12"/>
  <c r="EG31" i="12"/>
  <c r="EE31" i="12"/>
  <c r="ED31" i="12"/>
  <c r="EB31" i="12"/>
  <c r="EA31" i="12"/>
  <c r="DY31" i="12"/>
  <c r="DX31" i="12"/>
  <c r="DV31" i="12"/>
  <c r="DU31" i="12"/>
  <c r="DS31" i="12"/>
  <c r="DR31" i="12"/>
  <c r="DP31" i="12"/>
  <c r="DO31" i="12"/>
  <c r="DM31" i="12"/>
  <c r="DL31" i="12"/>
  <c r="DJ31" i="12"/>
  <c r="DI31" i="12"/>
  <c r="DG31" i="12"/>
  <c r="DF31" i="12"/>
  <c r="DD31" i="12"/>
  <c r="DC31" i="12"/>
  <c r="DA31" i="12"/>
  <c r="CZ31" i="12"/>
  <c r="CX31" i="12"/>
  <c r="CW31" i="12"/>
  <c r="CU31" i="12"/>
  <c r="CT31" i="12"/>
  <c r="CR31" i="12"/>
  <c r="CQ31" i="12"/>
  <c r="CO31" i="12"/>
  <c r="CN31" i="12"/>
  <c r="CL31" i="12"/>
  <c r="CK31" i="12"/>
  <c r="CI31" i="12"/>
  <c r="CH31" i="12"/>
  <c r="CF31" i="12"/>
  <c r="CE31" i="12"/>
  <c r="CC31" i="12"/>
  <c r="CB31" i="12"/>
  <c r="BZ31" i="12"/>
  <c r="BY31" i="12"/>
  <c r="BW31" i="12"/>
  <c r="BV31" i="12"/>
  <c r="BT31" i="12"/>
  <c r="BS31" i="12"/>
  <c r="BQ31" i="12"/>
  <c r="BP31" i="12"/>
  <c r="BN31" i="12"/>
  <c r="BM31" i="12"/>
  <c r="BK31" i="12"/>
  <c r="BJ31" i="12"/>
  <c r="BH31" i="12"/>
  <c r="BG31" i="12"/>
  <c r="BE31" i="12"/>
  <c r="BD31" i="12"/>
  <c r="BB31" i="12"/>
  <c r="BA31" i="12"/>
  <c r="AY31" i="12"/>
  <c r="AX31" i="12"/>
  <c r="AV31" i="12"/>
  <c r="AU31" i="12"/>
  <c r="AS31" i="12"/>
  <c r="AR31" i="12"/>
  <c r="AP31" i="12"/>
  <c r="AO31" i="12"/>
  <c r="AM31" i="12"/>
  <c r="AL31" i="12"/>
  <c r="AK31" i="12"/>
  <c r="AJ31" i="12"/>
  <c r="AI31" i="12"/>
  <c r="AG31" i="12"/>
  <c r="AF31" i="12"/>
  <c r="AE31" i="12"/>
  <c r="AD31" i="12"/>
  <c r="AC31" i="12"/>
  <c r="Z31" i="12"/>
  <c r="Y31" i="12"/>
  <c r="X31" i="12"/>
  <c r="W31" i="12"/>
  <c r="V31" i="12"/>
  <c r="U31" i="12"/>
  <c r="R31" i="12"/>
  <c r="Q31" i="12"/>
  <c r="P31" i="12"/>
  <c r="O31" i="12"/>
  <c r="N31" i="12"/>
  <c r="M31" i="12"/>
  <c r="S31" i="12" s="1"/>
  <c r="K31" i="12"/>
  <c r="J31" i="12"/>
  <c r="EZ30" i="12"/>
  <c r="EW30" i="12"/>
  <c r="EX30" i="12" s="1"/>
  <c r="EV30" i="12"/>
  <c r="EU30" i="12"/>
  <c r="ET30" i="12"/>
  <c r="ES30" i="12"/>
  <c r="ER30" i="12"/>
  <c r="EO30" i="12"/>
  <c r="EN30" i="12"/>
  <c r="EM30" i="12"/>
  <c r="EL30" i="12"/>
  <c r="EK30" i="12"/>
  <c r="EJ30" i="12"/>
  <c r="EH30" i="12"/>
  <c r="EG30" i="12"/>
  <c r="EE30" i="12"/>
  <c r="ED30" i="12"/>
  <c r="EB30" i="12"/>
  <c r="EA30" i="12"/>
  <c r="DY30" i="12"/>
  <c r="DX30" i="12"/>
  <c r="DV30" i="12"/>
  <c r="DU30" i="12"/>
  <c r="DS30" i="12"/>
  <c r="DR30" i="12"/>
  <c r="DP30" i="12"/>
  <c r="DO30" i="12"/>
  <c r="DM30" i="12"/>
  <c r="DL30" i="12"/>
  <c r="DJ30" i="12"/>
  <c r="DI30" i="12"/>
  <c r="DG30" i="12"/>
  <c r="DF30" i="12"/>
  <c r="DD30" i="12"/>
  <c r="DC30" i="12"/>
  <c r="DA30" i="12"/>
  <c r="CZ30" i="12"/>
  <c r="CX30" i="12"/>
  <c r="CW30" i="12"/>
  <c r="CU30" i="12"/>
  <c r="CT30" i="12"/>
  <c r="CR30" i="12"/>
  <c r="CQ30" i="12"/>
  <c r="CO30" i="12"/>
  <c r="CN30" i="12"/>
  <c r="CL30" i="12"/>
  <c r="CK30" i="12"/>
  <c r="CI30" i="12"/>
  <c r="CH30" i="12"/>
  <c r="CF30" i="12"/>
  <c r="CE30" i="12"/>
  <c r="CC30" i="12"/>
  <c r="CB30" i="12"/>
  <c r="BZ30" i="12"/>
  <c r="BY30" i="12"/>
  <c r="BW30" i="12"/>
  <c r="BV30" i="12"/>
  <c r="BT30" i="12"/>
  <c r="BS30" i="12"/>
  <c r="BQ30" i="12"/>
  <c r="BP30" i="12"/>
  <c r="BN30" i="12"/>
  <c r="BM30" i="12"/>
  <c r="BK30" i="12"/>
  <c r="BJ30" i="12"/>
  <c r="BH30" i="12"/>
  <c r="BG30" i="12"/>
  <c r="BE30" i="12"/>
  <c r="BD30" i="12"/>
  <c r="BB30" i="12"/>
  <c r="BA30" i="12"/>
  <c r="AY30" i="12"/>
  <c r="AX30" i="12"/>
  <c r="AV30" i="12"/>
  <c r="AU30" i="12"/>
  <c r="AS30" i="12"/>
  <c r="AR30" i="12"/>
  <c r="AP30" i="12"/>
  <c r="AO30" i="12"/>
  <c r="AM30" i="12"/>
  <c r="AL30" i="12"/>
  <c r="AK30" i="12"/>
  <c r="AJ30" i="12"/>
  <c r="AI30" i="12"/>
  <c r="AG30" i="12"/>
  <c r="AF30" i="12"/>
  <c r="AE30" i="12"/>
  <c r="AD30" i="12"/>
  <c r="AC30" i="12"/>
  <c r="Z30" i="12"/>
  <c r="AA30" i="12" s="1"/>
  <c r="Y30" i="12"/>
  <c r="X30" i="12"/>
  <c r="W30" i="12"/>
  <c r="V30" i="12"/>
  <c r="U30" i="12"/>
  <c r="R30" i="12"/>
  <c r="S30" i="12" s="1"/>
  <c r="Q30" i="12"/>
  <c r="P30" i="12"/>
  <c r="O30" i="12"/>
  <c r="N30" i="12"/>
  <c r="M30" i="12"/>
  <c r="K30" i="12"/>
  <c r="J30" i="12"/>
  <c r="EZ29" i="12"/>
  <c r="EW29" i="12"/>
  <c r="EX29" i="12" s="1"/>
  <c r="EV29" i="12"/>
  <c r="EU29" i="12"/>
  <c r="ET29" i="12"/>
  <c r="ES29" i="12"/>
  <c r="ER29" i="12"/>
  <c r="EO29" i="12"/>
  <c r="EN29" i="12"/>
  <c r="EM29" i="12"/>
  <c r="EL29" i="12"/>
  <c r="EK29" i="12"/>
  <c r="EJ29" i="12"/>
  <c r="EH29" i="12"/>
  <c r="EG29" i="12"/>
  <c r="EE29" i="12"/>
  <c r="ED29" i="12"/>
  <c r="EB29" i="12"/>
  <c r="EA29" i="12"/>
  <c r="DY29" i="12"/>
  <c r="DX29" i="12"/>
  <c r="DV29" i="12"/>
  <c r="DU29" i="12"/>
  <c r="DS29" i="12"/>
  <c r="DR29" i="12"/>
  <c r="DP29" i="12"/>
  <c r="DO29" i="12"/>
  <c r="DM29" i="12"/>
  <c r="DL29" i="12"/>
  <c r="DJ29" i="12"/>
  <c r="DI29" i="12"/>
  <c r="DG29" i="12"/>
  <c r="DF29" i="12"/>
  <c r="DD29" i="12"/>
  <c r="DC29" i="12"/>
  <c r="DA29" i="12"/>
  <c r="CZ29" i="12"/>
  <c r="CX29" i="12"/>
  <c r="CW29" i="12"/>
  <c r="CU29" i="12"/>
  <c r="CT29" i="12"/>
  <c r="CR29" i="12"/>
  <c r="CQ29" i="12"/>
  <c r="CO29" i="12"/>
  <c r="CN29" i="12"/>
  <c r="CL29" i="12"/>
  <c r="CK29" i="12"/>
  <c r="CI29" i="12"/>
  <c r="CH29" i="12"/>
  <c r="CF29" i="12"/>
  <c r="CE29" i="12"/>
  <c r="CC29" i="12"/>
  <c r="CB29" i="12"/>
  <c r="BZ29" i="12"/>
  <c r="BY29" i="12"/>
  <c r="BW29" i="12"/>
  <c r="BV29" i="12"/>
  <c r="BT29" i="12"/>
  <c r="BS29" i="12"/>
  <c r="BQ29" i="12"/>
  <c r="BP29" i="12"/>
  <c r="BN29" i="12"/>
  <c r="BM29" i="12"/>
  <c r="BK29" i="12"/>
  <c r="BJ29" i="12"/>
  <c r="BH29" i="12"/>
  <c r="BG29" i="12"/>
  <c r="BE29" i="12"/>
  <c r="BD29" i="12"/>
  <c r="BB29" i="12"/>
  <c r="BA29" i="12"/>
  <c r="AY29" i="12"/>
  <c r="AX29" i="12"/>
  <c r="AV29" i="12"/>
  <c r="AU29" i="12"/>
  <c r="AS29" i="12"/>
  <c r="AR29" i="12"/>
  <c r="AP29" i="12"/>
  <c r="AO29" i="12"/>
  <c r="AM29" i="12"/>
  <c r="AL29" i="12"/>
  <c r="AK29" i="12"/>
  <c r="AJ29" i="12"/>
  <c r="AI29" i="12"/>
  <c r="AG29" i="12"/>
  <c r="AF29" i="12"/>
  <c r="AE29" i="12"/>
  <c r="AD29" i="12"/>
  <c r="AC29" i="12"/>
  <c r="Z29" i="12"/>
  <c r="AA29" i="12" s="1"/>
  <c r="Y29" i="12"/>
  <c r="X29" i="12"/>
  <c r="W29" i="12"/>
  <c r="V29" i="12"/>
  <c r="U29" i="12"/>
  <c r="R29" i="12"/>
  <c r="S29" i="12" s="1"/>
  <c r="Q29" i="12"/>
  <c r="P29" i="12"/>
  <c r="O29" i="12"/>
  <c r="N29" i="12"/>
  <c r="M29" i="12"/>
  <c r="K29" i="12"/>
  <c r="J29" i="12"/>
  <c r="EZ28" i="12"/>
  <c r="EW28" i="12"/>
  <c r="EX28" i="12" s="1"/>
  <c r="EV28" i="12"/>
  <c r="EU28" i="12"/>
  <c r="ET28" i="12"/>
  <c r="ES28" i="12"/>
  <c r="ER28" i="12"/>
  <c r="EO28" i="12"/>
  <c r="EN28" i="12"/>
  <c r="EM28" i="12"/>
  <c r="EL28" i="12"/>
  <c r="EK28" i="12"/>
  <c r="EJ28" i="12"/>
  <c r="EH28" i="12"/>
  <c r="EG28" i="12"/>
  <c r="EE28" i="12"/>
  <c r="ED28" i="12"/>
  <c r="EB28" i="12"/>
  <c r="EA28" i="12"/>
  <c r="DY28" i="12"/>
  <c r="DX28" i="12"/>
  <c r="DV28" i="12"/>
  <c r="DU28" i="12"/>
  <c r="DS28" i="12"/>
  <c r="DR28" i="12"/>
  <c r="DP28" i="12"/>
  <c r="DO28" i="12"/>
  <c r="DM28" i="12"/>
  <c r="DL28" i="12"/>
  <c r="DJ28" i="12"/>
  <c r="DI28" i="12"/>
  <c r="DG28" i="12"/>
  <c r="DF28" i="12"/>
  <c r="DD28" i="12"/>
  <c r="DC28" i="12"/>
  <c r="DA28" i="12"/>
  <c r="CZ28" i="12"/>
  <c r="CX28" i="12"/>
  <c r="CW28" i="12"/>
  <c r="CU28" i="12"/>
  <c r="CT28" i="12"/>
  <c r="CR28" i="12"/>
  <c r="CQ28" i="12"/>
  <c r="CO28" i="12"/>
  <c r="CN28" i="12"/>
  <c r="CL28" i="12"/>
  <c r="CK28" i="12"/>
  <c r="CI28" i="12"/>
  <c r="CH28" i="12"/>
  <c r="CF28" i="12"/>
  <c r="CE28" i="12"/>
  <c r="CC28" i="12"/>
  <c r="CB28" i="12"/>
  <c r="BZ28" i="12"/>
  <c r="BY28" i="12"/>
  <c r="BW28" i="12"/>
  <c r="BV28" i="12"/>
  <c r="BT28" i="12"/>
  <c r="BS28" i="12"/>
  <c r="BQ28" i="12"/>
  <c r="BP28" i="12"/>
  <c r="BN28" i="12"/>
  <c r="BM28" i="12"/>
  <c r="BK28" i="12"/>
  <c r="BJ28" i="12"/>
  <c r="BH28" i="12"/>
  <c r="BG28" i="12"/>
  <c r="BE28" i="12"/>
  <c r="BD28" i="12"/>
  <c r="BB28" i="12"/>
  <c r="BA28" i="12"/>
  <c r="AY28" i="12"/>
  <c r="AX28" i="12"/>
  <c r="AV28" i="12"/>
  <c r="AU28" i="12"/>
  <c r="AS28" i="12"/>
  <c r="AR28" i="12"/>
  <c r="AP28" i="12"/>
  <c r="AO28" i="12"/>
  <c r="AM28" i="12"/>
  <c r="AL28" i="12"/>
  <c r="AK28" i="12"/>
  <c r="AJ28" i="12"/>
  <c r="AI28" i="12"/>
  <c r="AG28" i="12"/>
  <c r="AF28" i="12"/>
  <c r="AE28" i="12"/>
  <c r="AD28" i="12"/>
  <c r="AC28" i="12"/>
  <c r="AA28" i="12"/>
  <c r="Z28" i="12"/>
  <c r="Y28" i="12"/>
  <c r="X28" i="12"/>
  <c r="W28" i="12"/>
  <c r="V28" i="12"/>
  <c r="U28" i="12"/>
  <c r="R28" i="12"/>
  <c r="S28" i="12" s="1"/>
  <c r="Q28" i="12"/>
  <c r="P28" i="12"/>
  <c r="O28" i="12"/>
  <c r="N28" i="12"/>
  <c r="M28" i="12"/>
  <c r="K28" i="12"/>
  <c r="J28" i="12"/>
  <c r="EZ27" i="12"/>
  <c r="EX27" i="12"/>
  <c r="EW27" i="12"/>
  <c r="EV27" i="12"/>
  <c r="EU27" i="12"/>
  <c r="ET27" i="12"/>
  <c r="ES27" i="12"/>
  <c r="ER27" i="12"/>
  <c r="EO27" i="12"/>
  <c r="EP27" i="12" s="1"/>
  <c r="EN27" i="12"/>
  <c r="EM27" i="12"/>
  <c r="EL27" i="12"/>
  <c r="EK27" i="12"/>
  <c r="EJ27" i="12"/>
  <c r="EH27" i="12"/>
  <c r="EG27" i="12"/>
  <c r="EE27" i="12"/>
  <c r="ED27" i="12"/>
  <c r="EB27" i="12"/>
  <c r="EA27" i="12"/>
  <c r="DY27" i="12"/>
  <c r="DX27" i="12"/>
  <c r="DV27" i="12"/>
  <c r="DU27" i="12"/>
  <c r="DS27" i="12"/>
  <c r="DR27" i="12"/>
  <c r="DP27" i="12"/>
  <c r="DO27" i="12"/>
  <c r="DM27" i="12"/>
  <c r="DL27" i="12"/>
  <c r="DJ27" i="12"/>
  <c r="DI27" i="12"/>
  <c r="DG27" i="12"/>
  <c r="DF27" i="12"/>
  <c r="DD27" i="12"/>
  <c r="DC27" i="12"/>
  <c r="DA27" i="12"/>
  <c r="CZ27" i="12"/>
  <c r="CX27" i="12"/>
  <c r="CW27" i="12"/>
  <c r="CU27" i="12"/>
  <c r="CT27" i="12"/>
  <c r="CR27" i="12"/>
  <c r="CQ27" i="12"/>
  <c r="CO27" i="12"/>
  <c r="CN27" i="12"/>
  <c r="CL27" i="12"/>
  <c r="CK27" i="12"/>
  <c r="CI27" i="12"/>
  <c r="CH27" i="12"/>
  <c r="CF27" i="12"/>
  <c r="CE27" i="12"/>
  <c r="CC27" i="12"/>
  <c r="CB27" i="12"/>
  <c r="BZ27" i="12"/>
  <c r="BY27" i="12"/>
  <c r="BW27" i="12"/>
  <c r="BV27" i="12"/>
  <c r="BT27" i="12"/>
  <c r="BS27" i="12"/>
  <c r="BQ27" i="12"/>
  <c r="BP27" i="12"/>
  <c r="BN27" i="12"/>
  <c r="BM27" i="12"/>
  <c r="BK27" i="12"/>
  <c r="BJ27" i="12"/>
  <c r="BH27" i="12"/>
  <c r="BG27" i="12"/>
  <c r="BE27" i="12"/>
  <c r="BD27" i="12"/>
  <c r="BB27" i="12"/>
  <c r="BA27" i="12"/>
  <c r="AY27" i="12"/>
  <c r="AX27" i="12"/>
  <c r="AV27" i="12"/>
  <c r="AU27" i="12"/>
  <c r="AS27" i="12"/>
  <c r="AR27" i="12"/>
  <c r="AP27" i="12"/>
  <c r="AO27" i="12"/>
  <c r="AM27" i="12"/>
  <c r="AL27" i="12"/>
  <c r="AK27" i="12"/>
  <c r="AJ27" i="12"/>
  <c r="AI27" i="12"/>
  <c r="AG27" i="12"/>
  <c r="AF27" i="12"/>
  <c r="AE27" i="12"/>
  <c r="AD27" i="12"/>
  <c r="AC27" i="12"/>
  <c r="Z27" i="12"/>
  <c r="Y27" i="12"/>
  <c r="X27" i="12"/>
  <c r="W27" i="12"/>
  <c r="V27" i="12"/>
  <c r="U27" i="12"/>
  <c r="R27" i="12"/>
  <c r="S27" i="12" s="1"/>
  <c r="Q27" i="12"/>
  <c r="P27" i="12"/>
  <c r="O27" i="12"/>
  <c r="N27" i="12"/>
  <c r="M27" i="12"/>
  <c r="K27" i="12"/>
  <c r="J27" i="12"/>
  <c r="EZ26" i="12"/>
  <c r="EW26" i="12"/>
  <c r="EX26" i="12" s="1"/>
  <c r="EV26" i="12"/>
  <c r="EU26" i="12"/>
  <c r="ET26" i="12"/>
  <c r="ES26" i="12"/>
  <c r="ER26" i="12"/>
  <c r="EO26" i="12"/>
  <c r="EP26" i="12" s="1"/>
  <c r="EN26" i="12"/>
  <c r="EM26" i="12"/>
  <c r="EL26" i="12"/>
  <c r="EK26" i="12"/>
  <c r="EJ26" i="12"/>
  <c r="EH26" i="12"/>
  <c r="EG26" i="12"/>
  <c r="EE26" i="12"/>
  <c r="ED26" i="12"/>
  <c r="EB26" i="12"/>
  <c r="EA26" i="12"/>
  <c r="DY26" i="12"/>
  <c r="DX26" i="12"/>
  <c r="DV26" i="12"/>
  <c r="DU26" i="12"/>
  <c r="DS26" i="12"/>
  <c r="DR26" i="12"/>
  <c r="DP26" i="12"/>
  <c r="DO26" i="12"/>
  <c r="DM26" i="12"/>
  <c r="DL26" i="12"/>
  <c r="DJ26" i="12"/>
  <c r="DI26" i="12"/>
  <c r="DG26" i="12"/>
  <c r="DF26" i="12"/>
  <c r="DD26" i="12"/>
  <c r="DC26" i="12"/>
  <c r="DA26" i="12"/>
  <c r="CZ26" i="12"/>
  <c r="CX26" i="12"/>
  <c r="CW26" i="12"/>
  <c r="CU26" i="12"/>
  <c r="CT26" i="12"/>
  <c r="CR26" i="12"/>
  <c r="CQ26" i="12"/>
  <c r="CO26" i="12"/>
  <c r="CN26" i="12"/>
  <c r="CL26" i="12"/>
  <c r="CK26" i="12"/>
  <c r="CI26" i="12"/>
  <c r="CH26" i="12"/>
  <c r="CF26" i="12"/>
  <c r="CE26" i="12"/>
  <c r="CC26" i="12"/>
  <c r="CB26" i="12"/>
  <c r="BZ26" i="12"/>
  <c r="BY26" i="12"/>
  <c r="BW26" i="12"/>
  <c r="BV26" i="12"/>
  <c r="BT26" i="12"/>
  <c r="BS26" i="12"/>
  <c r="BQ26" i="12"/>
  <c r="BP26" i="12"/>
  <c r="BN26" i="12"/>
  <c r="BM26" i="12"/>
  <c r="BK26" i="12"/>
  <c r="BJ26" i="12"/>
  <c r="BH26" i="12"/>
  <c r="BG26" i="12"/>
  <c r="BE26" i="12"/>
  <c r="BD26" i="12"/>
  <c r="BB26" i="12"/>
  <c r="BA26" i="12"/>
  <c r="AY26" i="12"/>
  <c r="AX26" i="12"/>
  <c r="AV26" i="12"/>
  <c r="AU26" i="12"/>
  <c r="AS26" i="12"/>
  <c r="AR26" i="12"/>
  <c r="AP26" i="12"/>
  <c r="AO26" i="12"/>
  <c r="AM26" i="12"/>
  <c r="AL26" i="12"/>
  <c r="AK26" i="12"/>
  <c r="AJ26" i="12"/>
  <c r="AI26" i="12"/>
  <c r="AG26" i="12"/>
  <c r="AF26" i="12"/>
  <c r="AE26" i="12"/>
  <c r="AD26" i="12"/>
  <c r="AC26" i="12"/>
  <c r="Z26" i="12"/>
  <c r="Y26" i="12"/>
  <c r="X26" i="12"/>
  <c r="W26" i="12"/>
  <c r="V26" i="12"/>
  <c r="U26" i="12"/>
  <c r="AA26" i="12" s="1"/>
  <c r="R26" i="12"/>
  <c r="S26" i="12" s="1"/>
  <c r="Q26" i="12"/>
  <c r="P26" i="12"/>
  <c r="O26" i="12"/>
  <c r="N26" i="12"/>
  <c r="M26" i="12"/>
  <c r="K26" i="12"/>
  <c r="J26" i="12"/>
  <c r="EZ25" i="12"/>
  <c r="EW25" i="12"/>
  <c r="EV25" i="12"/>
  <c r="EU25" i="12"/>
  <c r="ET25" i="12"/>
  <c r="ES25" i="12"/>
  <c r="ER25" i="12"/>
  <c r="EP25" i="12"/>
  <c r="EO25" i="12"/>
  <c r="EN25" i="12"/>
  <c r="EM25" i="12"/>
  <c r="EL25" i="12"/>
  <c r="EK25" i="12"/>
  <c r="EJ25" i="12"/>
  <c r="EH25" i="12"/>
  <c r="EG25" i="12"/>
  <c r="EE25" i="12"/>
  <c r="ED25" i="12"/>
  <c r="EB25" i="12"/>
  <c r="EA25" i="12"/>
  <c r="DY25" i="12"/>
  <c r="DX25" i="12"/>
  <c r="DV25" i="12"/>
  <c r="DU25" i="12"/>
  <c r="DS25" i="12"/>
  <c r="DR25" i="12"/>
  <c r="DP25" i="12"/>
  <c r="DO25" i="12"/>
  <c r="DM25" i="12"/>
  <c r="DL25" i="12"/>
  <c r="DJ25" i="12"/>
  <c r="DI25" i="12"/>
  <c r="DG25" i="12"/>
  <c r="DF25" i="12"/>
  <c r="DD25" i="12"/>
  <c r="DC25" i="12"/>
  <c r="DA25" i="12"/>
  <c r="CZ25" i="12"/>
  <c r="CX25" i="12"/>
  <c r="CW25" i="12"/>
  <c r="CU25" i="12"/>
  <c r="CT25" i="12"/>
  <c r="CR25" i="12"/>
  <c r="CQ25" i="12"/>
  <c r="CO25" i="12"/>
  <c r="CN25" i="12"/>
  <c r="CL25" i="12"/>
  <c r="CK25" i="12"/>
  <c r="CI25" i="12"/>
  <c r="CH25" i="12"/>
  <c r="CF25" i="12"/>
  <c r="CE25" i="12"/>
  <c r="CC25" i="12"/>
  <c r="CB25" i="12"/>
  <c r="BZ25" i="12"/>
  <c r="BY25" i="12"/>
  <c r="BW25" i="12"/>
  <c r="BV25" i="12"/>
  <c r="BT25" i="12"/>
  <c r="BS25" i="12"/>
  <c r="BQ25" i="12"/>
  <c r="BP25" i="12"/>
  <c r="BN25" i="12"/>
  <c r="BM25" i="12"/>
  <c r="BK25" i="12"/>
  <c r="BJ25" i="12"/>
  <c r="BH25" i="12"/>
  <c r="BG25" i="12"/>
  <c r="BE25" i="12"/>
  <c r="BD25" i="12"/>
  <c r="BB25" i="12"/>
  <c r="BA25" i="12"/>
  <c r="AY25" i="12"/>
  <c r="AX25" i="12"/>
  <c r="AV25" i="12"/>
  <c r="AU25" i="12"/>
  <c r="AS25" i="12"/>
  <c r="AR25" i="12"/>
  <c r="AP25" i="12"/>
  <c r="AO25" i="12"/>
  <c r="AM25" i="12"/>
  <c r="AL25" i="12"/>
  <c r="AK25" i="12"/>
  <c r="AJ25" i="12"/>
  <c r="AI25" i="12"/>
  <c r="AG25" i="12"/>
  <c r="AF25" i="12"/>
  <c r="AE25" i="12"/>
  <c r="AD25" i="12"/>
  <c r="AC25" i="12"/>
  <c r="Z25" i="12"/>
  <c r="Y25" i="12"/>
  <c r="X25" i="12"/>
  <c r="W25" i="12"/>
  <c r="V25" i="12"/>
  <c r="U25" i="12"/>
  <c r="AA25" i="12" s="1"/>
  <c r="R25" i="12"/>
  <c r="Q25" i="12"/>
  <c r="P25" i="12"/>
  <c r="O25" i="12"/>
  <c r="N25" i="12"/>
  <c r="M25" i="12"/>
  <c r="S25" i="12" s="1"/>
  <c r="K25" i="12"/>
  <c r="J25" i="12"/>
  <c r="EZ24" i="12"/>
  <c r="EW24" i="12"/>
  <c r="EV24" i="12"/>
  <c r="EU24" i="12"/>
  <c r="ET24" i="12"/>
  <c r="ES24" i="12"/>
  <c r="ER24" i="12"/>
  <c r="EO24" i="12"/>
  <c r="EN24" i="12"/>
  <c r="EM24" i="12"/>
  <c r="EL24" i="12"/>
  <c r="EK24" i="12"/>
  <c r="EJ24" i="12"/>
  <c r="EP24" i="12" s="1"/>
  <c r="EH24" i="12"/>
  <c r="EG24" i="12"/>
  <c r="EE24" i="12"/>
  <c r="ED24" i="12"/>
  <c r="EB24" i="12"/>
  <c r="EA24" i="12"/>
  <c r="DY24" i="12"/>
  <c r="DX24" i="12"/>
  <c r="DV24" i="12"/>
  <c r="DU24" i="12"/>
  <c r="DS24" i="12"/>
  <c r="DR24" i="12"/>
  <c r="DP24" i="12"/>
  <c r="DO24" i="12"/>
  <c r="DM24" i="12"/>
  <c r="DL24" i="12"/>
  <c r="DJ24" i="12"/>
  <c r="DI24" i="12"/>
  <c r="DG24" i="12"/>
  <c r="DF24" i="12"/>
  <c r="DD24" i="12"/>
  <c r="DC24" i="12"/>
  <c r="DA24" i="12"/>
  <c r="CZ24" i="12"/>
  <c r="CX24" i="12"/>
  <c r="CW24" i="12"/>
  <c r="CU24" i="12"/>
  <c r="CT24" i="12"/>
  <c r="CR24" i="12"/>
  <c r="CQ24" i="12"/>
  <c r="CO24" i="12"/>
  <c r="CN24" i="12"/>
  <c r="CL24" i="12"/>
  <c r="CK24" i="12"/>
  <c r="CI24" i="12"/>
  <c r="CH24" i="12"/>
  <c r="CF24" i="12"/>
  <c r="CE24" i="12"/>
  <c r="CC24" i="12"/>
  <c r="CB24" i="12"/>
  <c r="BZ24" i="12"/>
  <c r="BY24" i="12"/>
  <c r="BW24" i="12"/>
  <c r="BV24" i="12"/>
  <c r="BT24" i="12"/>
  <c r="BS24" i="12"/>
  <c r="BQ24" i="12"/>
  <c r="BP24" i="12"/>
  <c r="BN24" i="12"/>
  <c r="BM24" i="12"/>
  <c r="BK24" i="12"/>
  <c r="BJ24" i="12"/>
  <c r="BH24" i="12"/>
  <c r="BG24" i="12"/>
  <c r="BE24" i="12"/>
  <c r="BD24" i="12"/>
  <c r="BB24" i="12"/>
  <c r="BA24" i="12"/>
  <c r="AY24" i="12"/>
  <c r="AX24" i="12"/>
  <c r="AV24" i="12"/>
  <c r="AU24" i="12"/>
  <c r="AS24" i="12"/>
  <c r="AR24" i="12"/>
  <c r="AP24" i="12"/>
  <c r="AO24" i="12"/>
  <c r="AM24" i="12"/>
  <c r="AL24" i="12"/>
  <c r="AK24" i="12"/>
  <c r="AJ24" i="12"/>
  <c r="AI24" i="12"/>
  <c r="AG24" i="12"/>
  <c r="AF24" i="12"/>
  <c r="AE24" i="12"/>
  <c r="AD24" i="12"/>
  <c r="AC24" i="12"/>
  <c r="Z24" i="12"/>
  <c r="AA24" i="12" s="1"/>
  <c r="Y24" i="12"/>
  <c r="X24" i="12"/>
  <c r="W24" i="12"/>
  <c r="V24" i="12"/>
  <c r="U24" i="12"/>
  <c r="R24" i="12"/>
  <c r="Q24" i="12"/>
  <c r="P24" i="12"/>
  <c r="O24" i="12"/>
  <c r="N24" i="12"/>
  <c r="M24" i="12"/>
  <c r="K24" i="12"/>
  <c r="J24" i="12"/>
  <c r="EZ23" i="12"/>
  <c r="EW23" i="12"/>
  <c r="EV23" i="12"/>
  <c r="EU23" i="12"/>
  <c r="ET23" i="12"/>
  <c r="ES23" i="12"/>
  <c r="ER23" i="12"/>
  <c r="EO23" i="12"/>
  <c r="EN23" i="12"/>
  <c r="EM23" i="12"/>
  <c r="EL23" i="12"/>
  <c r="EK23" i="12"/>
  <c r="EJ23" i="12"/>
  <c r="EP23" i="12" s="1"/>
  <c r="EH23" i="12"/>
  <c r="EG23" i="12"/>
  <c r="EE23" i="12"/>
  <c r="ED23" i="12"/>
  <c r="EB23" i="12"/>
  <c r="EA23" i="12"/>
  <c r="DY23" i="12"/>
  <c r="DX23" i="12"/>
  <c r="DV23" i="12"/>
  <c r="DU23" i="12"/>
  <c r="DS23" i="12"/>
  <c r="DR23" i="12"/>
  <c r="DP23" i="12"/>
  <c r="DO23" i="12"/>
  <c r="DM23" i="12"/>
  <c r="DL23" i="12"/>
  <c r="DJ23" i="12"/>
  <c r="DI23" i="12"/>
  <c r="DG23" i="12"/>
  <c r="DF23" i="12"/>
  <c r="DD23" i="12"/>
  <c r="DC23" i="12"/>
  <c r="DA23" i="12"/>
  <c r="CZ23" i="12"/>
  <c r="CX23" i="12"/>
  <c r="CW23" i="12"/>
  <c r="CU23" i="12"/>
  <c r="CT23" i="12"/>
  <c r="CR23" i="12"/>
  <c r="CQ23" i="12"/>
  <c r="CO23" i="12"/>
  <c r="CN23" i="12"/>
  <c r="CL23" i="12"/>
  <c r="CK23" i="12"/>
  <c r="CI23" i="12"/>
  <c r="CH23" i="12"/>
  <c r="CF23" i="12"/>
  <c r="CE23" i="12"/>
  <c r="CC23" i="12"/>
  <c r="CB23" i="12"/>
  <c r="BZ23" i="12"/>
  <c r="BY23" i="12"/>
  <c r="BW23" i="12"/>
  <c r="BV23" i="12"/>
  <c r="BT23" i="12"/>
  <c r="BS23" i="12"/>
  <c r="BQ23" i="12"/>
  <c r="BP23" i="12"/>
  <c r="BN23" i="12"/>
  <c r="BM23" i="12"/>
  <c r="BK23" i="12"/>
  <c r="BJ23" i="12"/>
  <c r="BH23" i="12"/>
  <c r="BG23" i="12"/>
  <c r="BE23" i="12"/>
  <c r="BD23" i="12"/>
  <c r="BB23" i="12"/>
  <c r="BA23" i="12"/>
  <c r="AY23" i="12"/>
  <c r="AX23" i="12"/>
  <c r="AV23" i="12"/>
  <c r="AU23" i="12"/>
  <c r="AS23" i="12"/>
  <c r="AR23" i="12"/>
  <c r="AP23" i="12"/>
  <c r="AO23" i="12"/>
  <c r="AM23" i="12"/>
  <c r="AL23" i="12"/>
  <c r="AK23" i="12"/>
  <c r="AJ23" i="12"/>
  <c r="AI23" i="12"/>
  <c r="AG23" i="12"/>
  <c r="AF23" i="12"/>
  <c r="AE23" i="12"/>
  <c r="AD23" i="12"/>
  <c r="AC23" i="12"/>
  <c r="Z23" i="12"/>
  <c r="Y23" i="12"/>
  <c r="X23" i="12"/>
  <c r="W23" i="12"/>
  <c r="V23" i="12"/>
  <c r="U23" i="12"/>
  <c r="R23" i="12"/>
  <c r="S23" i="12" s="1"/>
  <c r="Q23" i="12"/>
  <c r="P23" i="12"/>
  <c r="O23" i="12"/>
  <c r="N23" i="12"/>
  <c r="M23" i="12"/>
  <c r="K23" i="12"/>
  <c r="J23" i="12"/>
  <c r="EZ22" i="12"/>
  <c r="EW22" i="12"/>
  <c r="EX22" i="12" s="1"/>
  <c r="EV22" i="12"/>
  <c r="EU22" i="12"/>
  <c r="ET22" i="12"/>
  <c r="ES22" i="12"/>
  <c r="ER22" i="12"/>
  <c r="EO22" i="12"/>
  <c r="EN22" i="12"/>
  <c r="EM22" i="12"/>
  <c r="EL22" i="12"/>
  <c r="EK22" i="12"/>
  <c r="EJ22" i="12"/>
  <c r="EH22" i="12"/>
  <c r="EG22" i="12"/>
  <c r="EE22" i="12"/>
  <c r="ED22" i="12"/>
  <c r="EB22" i="12"/>
  <c r="EA22" i="12"/>
  <c r="DY22" i="12"/>
  <c r="DX22" i="12"/>
  <c r="DV22" i="12"/>
  <c r="DU22" i="12"/>
  <c r="DS22" i="12"/>
  <c r="DR22" i="12"/>
  <c r="DP22" i="12"/>
  <c r="DO22" i="12"/>
  <c r="DM22" i="12"/>
  <c r="DL22" i="12"/>
  <c r="DJ22" i="12"/>
  <c r="DI22" i="12"/>
  <c r="DG22" i="12"/>
  <c r="DF22" i="12"/>
  <c r="DD22" i="12"/>
  <c r="DC22" i="12"/>
  <c r="DA22" i="12"/>
  <c r="CZ22" i="12"/>
  <c r="CX22" i="12"/>
  <c r="CW22" i="12"/>
  <c r="CU22" i="12"/>
  <c r="CT22" i="12"/>
  <c r="CR22" i="12"/>
  <c r="CQ22" i="12"/>
  <c r="CO22" i="12"/>
  <c r="CN22" i="12"/>
  <c r="CL22" i="12"/>
  <c r="CK22" i="12"/>
  <c r="CI22" i="12"/>
  <c r="CH22" i="12"/>
  <c r="CF22" i="12"/>
  <c r="CE22" i="12"/>
  <c r="CC22" i="12"/>
  <c r="CB22" i="12"/>
  <c r="BZ22" i="12"/>
  <c r="BY22" i="12"/>
  <c r="BW22" i="12"/>
  <c r="BV22" i="12"/>
  <c r="BT22" i="12"/>
  <c r="BS22" i="12"/>
  <c r="BQ22" i="12"/>
  <c r="BP22" i="12"/>
  <c r="BN22" i="12"/>
  <c r="BM22" i="12"/>
  <c r="BK22" i="12"/>
  <c r="BJ22" i="12"/>
  <c r="BH22" i="12"/>
  <c r="BG22" i="12"/>
  <c r="BE22" i="12"/>
  <c r="BD22" i="12"/>
  <c r="BB22" i="12"/>
  <c r="BA22" i="12"/>
  <c r="AY22" i="12"/>
  <c r="AX22" i="12"/>
  <c r="AV22" i="12"/>
  <c r="AU22" i="12"/>
  <c r="AS22" i="12"/>
  <c r="AR22" i="12"/>
  <c r="AP22" i="12"/>
  <c r="AO22" i="12"/>
  <c r="AM22" i="12"/>
  <c r="AL22" i="12"/>
  <c r="AK22" i="12"/>
  <c r="AJ22" i="12"/>
  <c r="AI22" i="12"/>
  <c r="AG22" i="12"/>
  <c r="AF22" i="12"/>
  <c r="AE22" i="12"/>
  <c r="AD22" i="12"/>
  <c r="AC22" i="12"/>
  <c r="Z22" i="12"/>
  <c r="AA22" i="12" s="1"/>
  <c r="Y22" i="12"/>
  <c r="X22" i="12"/>
  <c r="W22" i="12"/>
  <c r="V22" i="12"/>
  <c r="U22" i="12"/>
  <c r="R22" i="12"/>
  <c r="Q22" i="12"/>
  <c r="P22" i="12"/>
  <c r="O22" i="12"/>
  <c r="N22" i="12"/>
  <c r="M22" i="12"/>
  <c r="K22" i="12"/>
  <c r="J22" i="12"/>
  <c r="EZ21" i="12"/>
  <c r="EW21" i="12"/>
  <c r="EV21" i="12"/>
  <c r="EU21" i="12"/>
  <c r="ET21" i="12"/>
  <c r="ES21" i="12"/>
  <c r="ER21" i="12"/>
  <c r="EO21" i="12"/>
  <c r="EN21" i="12"/>
  <c r="EM21" i="12"/>
  <c r="EL21" i="12"/>
  <c r="EK21" i="12"/>
  <c r="EJ21" i="12"/>
  <c r="EH21" i="12"/>
  <c r="EG21" i="12"/>
  <c r="EE21" i="12"/>
  <c r="ED21" i="12"/>
  <c r="EB21" i="12"/>
  <c r="EA21" i="12"/>
  <c r="DY21" i="12"/>
  <c r="DX21" i="12"/>
  <c r="DV21" i="12"/>
  <c r="DU21" i="12"/>
  <c r="DS21" i="12"/>
  <c r="DR21" i="12"/>
  <c r="DP21" i="12"/>
  <c r="DO21" i="12"/>
  <c r="DM21" i="12"/>
  <c r="DL21" i="12"/>
  <c r="DJ21" i="12"/>
  <c r="DI21" i="12"/>
  <c r="DG21" i="12"/>
  <c r="DF21" i="12"/>
  <c r="DD21" i="12"/>
  <c r="DC21" i="12"/>
  <c r="DA21" i="12"/>
  <c r="CZ21" i="12"/>
  <c r="CX21" i="12"/>
  <c r="CW21" i="12"/>
  <c r="CU21" i="12"/>
  <c r="CT21" i="12"/>
  <c r="CR21" i="12"/>
  <c r="CQ21" i="12"/>
  <c r="CO21" i="12"/>
  <c r="CN21" i="12"/>
  <c r="CL21" i="12"/>
  <c r="CK21" i="12"/>
  <c r="CI21" i="12"/>
  <c r="CH21" i="12"/>
  <c r="CF21" i="12"/>
  <c r="CE21" i="12"/>
  <c r="CC21" i="12"/>
  <c r="CB21" i="12"/>
  <c r="BZ21" i="12"/>
  <c r="BY21" i="12"/>
  <c r="BW21" i="12"/>
  <c r="BV21" i="12"/>
  <c r="BT21" i="12"/>
  <c r="BS21" i="12"/>
  <c r="BQ21" i="12"/>
  <c r="BP21" i="12"/>
  <c r="BN21" i="12"/>
  <c r="BM21" i="12"/>
  <c r="BK21" i="12"/>
  <c r="BJ21" i="12"/>
  <c r="BH21" i="12"/>
  <c r="BG21" i="12"/>
  <c r="BE21" i="12"/>
  <c r="BD21" i="12"/>
  <c r="BB21" i="12"/>
  <c r="BA21" i="12"/>
  <c r="AY21" i="12"/>
  <c r="AX21" i="12"/>
  <c r="AV21" i="12"/>
  <c r="AU21" i="12"/>
  <c r="AS21" i="12"/>
  <c r="AR21" i="12"/>
  <c r="AP21" i="12"/>
  <c r="AO21" i="12"/>
  <c r="AM21" i="12"/>
  <c r="AL21" i="12"/>
  <c r="AK21" i="12"/>
  <c r="AJ21" i="12"/>
  <c r="AI21" i="12"/>
  <c r="AG21" i="12"/>
  <c r="AF21" i="12"/>
  <c r="AE21" i="12"/>
  <c r="AD21" i="12"/>
  <c r="AC21" i="12"/>
  <c r="Z21" i="12"/>
  <c r="Y21" i="12"/>
  <c r="X21" i="12"/>
  <c r="W21" i="12"/>
  <c r="V21" i="12"/>
  <c r="U21" i="12"/>
  <c r="R21" i="12"/>
  <c r="Q21" i="12"/>
  <c r="P21" i="12"/>
  <c r="O21" i="12"/>
  <c r="N21" i="12"/>
  <c r="M21" i="12"/>
  <c r="K21" i="12"/>
  <c r="J21" i="12"/>
  <c r="EZ20" i="12"/>
  <c r="EW20" i="12"/>
  <c r="EV20" i="12"/>
  <c r="EU20" i="12"/>
  <c r="ET20" i="12"/>
  <c r="ES20" i="12"/>
  <c r="ER20" i="12"/>
  <c r="EO20" i="12"/>
  <c r="EN20" i="12"/>
  <c r="EM20" i="12"/>
  <c r="EL20" i="12"/>
  <c r="EK20" i="12"/>
  <c r="EJ20" i="12"/>
  <c r="EH20" i="12"/>
  <c r="EG20" i="12"/>
  <c r="EE20" i="12"/>
  <c r="ED20" i="12"/>
  <c r="EB20" i="12"/>
  <c r="EA20" i="12"/>
  <c r="DY20" i="12"/>
  <c r="DX20" i="12"/>
  <c r="DV20" i="12"/>
  <c r="DU20" i="12"/>
  <c r="DS20" i="12"/>
  <c r="DR20" i="12"/>
  <c r="DP20" i="12"/>
  <c r="DO20" i="12"/>
  <c r="DM20" i="12"/>
  <c r="DL20" i="12"/>
  <c r="DJ20" i="12"/>
  <c r="DI20" i="12"/>
  <c r="DG20" i="12"/>
  <c r="DF20" i="12"/>
  <c r="DD20" i="12"/>
  <c r="DC20" i="12"/>
  <c r="DA20" i="12"/>
  <c r="CZ20" i="12"/>
  <c r="CX20" i="12"/>
  <c r="CW20" i="12"/>
  <c r="CU20" i="12"/>
  <c r="CT20" i="12"/>
  <c r="CR20" i="12"/>
  <c r="CQ20" i="12"/>
  <c r="CO20" i="12"/>
  <c r="CN20" i="12"/>
  <c r="CL20" i="12"/>
  <c r="CK20" i="12"/>
  <c r="CI20" i="12"/>
  <c r="CH20" i="12"/>
  <c r="CF20" i="12"/>
  <c r="CE20" i="12"/>
  <c r="CC20" i="12"/>
  <c r="CB20" i="12"/>
  <c r="BZ20" i="12"/>
  <c r="BY20" i="12"/>
  <c r="BW20" i="12"/>
  <c r="BV20" i="12"/>
  <c r="BT20" i="12"/>
  <c r="BS20" i="12"/>
  <c r="BQ20" i="12"/>
  <c r="BP20" i="12"/>
  <c r="BN20" i="12"/>
  <c r="BM20" i="12"/>
  <c r="BK20" i="12"/>
  <c r="BJ20" i="12"/>
  <c r="BH20" i="12"/>
  <c r="BG20" i="12"/>
  <c r="BE20" i="12"/>
  <c r="BD20" i="12"/>
  <c r="BB20" i="12"/>
  <c r="BA20" i="12"/>
  <c r="AY20" i="12"/>
  <c r="AX20" i="12"/>
  <c r="AV20" i="12"/>
  <c r="AU20" i="12"/>
  <c r="AS20" i="12"/>
  <c r="AR20" i="12"/>
  <c r="AP20" i="12"/>
  <c r="AO20" i="12"/>
  <c r="AM20" i="12"/>
  <c r="AL20" i="12"/>
  <c r="AK20" i="12"/>
  <c r="AJ20" i="12"/>
  <c r="AI20" i="12"/>
  <c r="AG20" i="12"/>
  <c r="AF20" i="12"/>
  <c r="AE20" i="12"/>
  <c r="AD20" i="12"/>
  <c r="AC20" i="12"/>
  <c r="Z20" i="12"/>
  <c r="Y20" i="12"/>
  <c r="X20" i="12"/>
  <c r="W20" i="12"/>
  <c r="V20" i="12"/>
  <c r="U20" i="12"/>
  <c r="AA20" i="12" s="1"/>
  <c r="R20" i="12"/>
  <c r="Q20" i="12"/>
  <c r="P20" i="12"/>
  <c r="O20" i="12"/>
  <c r="N20" i="12"/>
  <c r="M20" i="12"/>
  <c r="K20" i="12"/>
  <c r="J20" i="12"/>
  <c r="EZ19" i="12"/>
  <c r="EW19" i="12"/>
  <c r="EV19" i="12"/>
  <c r="EU19" i="12"/>
  <c r="ET19" i="12"/>
  <c r="ES19" i="12"/>
  <c r="ER19" i="12"/>
  <c r="EX19" i="12" s="1"/>
  <c r="EO19" i="12"/>
  <c r="EN19" i="12"/>
  <c r="EM19" i="12"/>
  <c r="EL19" i="12"/>
  <c r="EK19" i="12"/>
  <c r="EJ19" i="12"/>
  <c r="EH19" i="12"/>
  <c r="EG19" i="12"/>
  <c r="EE19" i="12"/>
  <c r="ED19" i="12"/>
  <c r="EB19" i="12"/>
  <c r="EA19" i="12"/>
  <c r="DY19" i="12"/>
  <c r="DX19" i="12"/>
  <c r="DV19" i="12"/>
  <c r="DU19" i="12"/>
  <c r="DS19" i="12"/>
  <c r="DR19" i="12"/>
  <c r="DP19" i="12"/>
  <c r="DO19" i="12"/>
  <c r="DM19" i="12"/>
  <c r="DL19" i="12"/>
  <c r="DJ19" i="12"/>
  <c r="DI19" i="12"/>
  <c r="DG19" i="12"/>
  <c r="DF19" i="12"/>
  <c r="DD19" i="12"/>
  <c r="DC19" i="12"/>
  <c r="DA19" i="12"/>
  <c r="CZ19" i="12"/>
  <c r="CX19" i="12"/>
  <c r="CW19" i="12"/>
  <c r="CU19" i="12"/>
  <c r="CT19" i="12"/>
  <c r="CR19" i="12"/>
  <c r="CQ19" i="12"/>
  <c r="CO19" i="12"/>
  <c r="CN19" i="12"/>
  <c r="CL19" i="12"/>
  <c r="CK19" i="12"/>
  <c r="CI19" i="12"/>
  <c r="CH19" i="12"/>
  <c r="CF19" i="12"/>
  <c r="CE19" i="12"/>
  <c r="CC19" i="12"/>
  <c r="CB19" i="12"/>
  <c r="BZ19" i="12"/>
  <c r="BY19" i="12"/>
  <c r="BW19" i="12"/>
  <c r="BV19" i="12"/>
  <c r="BT19" i="12"/>
  <c r="BS19" i="12"/>
  <c r="BQ19" i="12"/>
  <c r="BP19" i="12"/>
  <c r="BN19" i="12"/>
  <c r="BM19" i="12"/>
  <c r="BK19" i="12"/>
  <c r="BJ19" i="12"/>
  <c r="BH19" i="12"/>
  <c r="BG19" i="12"/>
  <c r="BE19" i="12"/>
  <c r="BD19" i="12"/>
  <c r="BB19" i="12"/>
  <c r="BA19" i="12"/>
  <c r="AY19" i="12"/>
  <c r="AX19" i="12"/>
  <c r="AV19" i="12"/>
  <c r="AU19" i="12"/>
  <c r="AS19" i="12"/>
  <c r="AR19" i="12"/>
  <c r="AP19" i="12"/>
  <c r="AO19" i="12"/>
  <c r="AM19" i="12"/>
  <c r="AL19" i="12"/>
  <c r="AK19" i="12"/>
  <c r="AJ19" i="12"/>
  <c r="AI19" i="12"/>
  <c r="AG19" i="12"/>
  <c r="AF19" i="12"/>
  <c r="AE19" i="12"/>
  <c r="AD19" i="12"/>
  <c r="AC19" i="12"/>
  <c r="Z19" i="12"/>
  <c r="Y19" i="12"/>
  <c r="X19" i="12"/>
  <c r="W19" i="12"/>
  <c r="V19" i="12"/>
  <c r="U19" i="12"/>
  <c r="AA19" i="12" s="1"/>
  <c r="R19" i="12"/>
  <c r="Q19" i="12"/>
  <c r="P19" i="12"/>
  <c r="O19" i="12"/>
  <c r="N19" i="12"/>
  <c r="M19" i="12"/>
  <c r="K19" i="12"/>
  <c r="J19" i="12"/>
  <c r="EZ18" i="12"/>
  <c r="EW18" i="12"/>
  <c r="EV18" i="12"/>
  <c r="EU18" i="12"/>
  <c r="ET18" i="12"/>
  <c r="ES18" i="12"/>
  <c r="ER18" i="12"/>
  <c r="EO18" i="12"/>
  <c r="EP18" i="12" s="1"/>
  <c r="EN18" i="12"/>
  <c r="EM18" i="12"/>
  <c r="EL18" i="12"/>
  <c r="EK18" i="12"/>
  <c r="EJ18" i="12"/>
  <c r="EH18" i="12"/>
  <c r="EG18" i="12"/>
  <c r="EE18" i="12"/>
  <c r="ED18" i="12"/>
  <c r="EB18" i="12"/>
  <c r="EA18" i="12"/>
  <c r="DY18" i="12"/>
  <c r="DX18" i="12"/>
  <c r="DV18" i="12"/>
  <c r="DU18" i="12"/>
  <c r="DS18" i="12"/>
  <c r="DR18" i="12"/>
  <c r="DP18" i="12"/>
  <c r="DO18" i="12"/>
  <c r="DM18" i="12"/>
  <c r="DL18" i="12"/>
  <c r="DJ18" i="12"/>
  <c r="DI18" i="12"/>
  <c r="DG18" i="12"/>
  <c r="DF18" i="12"/>
  <c r="DD18" i="12"/>
  <c r="DC18" i="12"/>
  <c r="DA18" i="12"/>
  <c r="CZ18" i="12"/>
  <c r="CX18" i="12"/>
  <c r="CW18" i="12"/>
  <c r="CU18" i="12"/>
  <c r="CT18" i="12"/>
  <c r="CR18" i="12"/>
  <c r="CQ18" i="12"/>
  <c r="CO18" i="12"/>
  <c r="CN18" i="12"/>
  <c r="CL18" i="12"/>
  <c r="CK18" i="12"/>
  <c r="CI18" i="12"/>
  <c r="CH18" i="12"/>
  <c r="CF18" i="12"/>
  <c r="CE18" i="12"/>
  <c r="CC18" i="12"/>
  <c r="CB18" i="12"/>
  <c r="BZ18" i="12"/>
  <c r="BY18" i="12"/>
  <c r="BW18" i="12"/>
  <c r="BV18" i="12"/>
  <c r="BT18" i="12"/>
  <c r="BS18" i="12"/>
  <c r="BQ18" i="12"/>
  <c r="BP18" i="12"/>
  <c r="BN18" i="12"/>
  <c r="BM18" i="12"/>
  <c r="BK18" i="12"/>
  <c r="BJ18" i="12"/>
  <c r="BH18" i="12"/>
  <c r="BG18" i="12"/>
  <c r="BE18" i="12"/>
  <c r="BD18" i="12"/>
  <c r="BB18" i="12"/>
  <c r="BA18" i="12"/>
  <c r="AY18" i="12"/>
  <c r="AX18" i="12"/>
  <c r="AV18" i="12"/>
  <c r="AU18" i="12"/>
  <c r="AS18" i="12"/>
  <c r="AR18" i="12"/>
  <c r="AP18" i="12"/>
  <c r="AO18" i="12"/>
  <c r="AM18" i="12"/>
  <c r="AL18" i="12"/>
  <c r="AK18" i="12"/>
  <c r="AJ18" i="12"/>
  <c r="AI18" i="12"/>
  <c r="AG18" i="12"/>
  <c r="AF18" i="12"/>
  <c r="AE18" i="12"/>
  <c r="AD18" i="12"/>
  <c r="AC18" i="12"/>
  <c r="Z18" i="12"/>
  <c r="Y18" i="12"/>
  <c r="X18" i="12"/>
  <c r="W18" i="12"/>
  <c r="V18" i="12"/>
  <c r="U18" i="12"/>
  <c r="R18" i="12"/>
  <c r="Q18" i="12"/>
  <c r="P18" i="12"/>
  <c r="O18" i="12"/>
  <c r="N18" i="12"/>
  <c r="M18" i="12"/>
  <c r="K18" i="12"/>
  <c r="J18" i="12"/>
  <c r="EZ17" i="12"/>
  <c r="EW17" i="12"/>
  <c r="EV17" i="12"/>
  <c r="EU17" i="12"/>
  <c r="ET17" i="12"/>
  <c r="ES17" i="12"/>
  <c r="ER17" i="12"/>
  <c r="EO17" i="12"/>
  <c r="EN17" i="12"/>
  <c r="EM17" i="12"/>
  <c r="EL17" i="12"/>
  <c r="EK17" i="12"/>
  <c r="EJ17" i="12"/>
  <c r="EH17" i="12"/>
  <c r="EG17" i="12"/>
  <c r="EE17" i="12"/>
  <c r="ED17" i="12"/>
  <c r="EB17" i="12"/>
  <c r="EA17" i="12"/>
  <c r="DY17" i="12"/>
  <c r="DX17" i="12"/>
  <c r="DV17" i="12"/>
  <c r="DU17" i="12"/>
  <c r="DS17" i="12"/>
  <c r="DR17" i="12"/>
  <c r="DP17" i="12"/>
  <c r="DO17" i="12"/>
  <c r="DM17" i="12"/>
  <c r="DL17" i="12"/>
  <c r="DJ17" i="12"/>
  <c r="DI17" i="12"/>
  <c r="DG17" i="12"/>
  <c r="DF17" i="12"/>
  <c r="DD17" i="12"/>
  <c r="DC17" i="12"/>
  <c r="DA17" i="12"/>
  <c r="CZ17" i="12"/>
  <c r="CX17" i="12"/>
  <c r="CW17" i="12"/>
  <c r="CU17" i="12"/>
  <c r="CT17" i="12"/>
  <c r="CR17" i="12"/>
  <c r="CQ17" i="12"/>
  <c r="CO17" i="12"/>
  <c r="CN17" i="12"/>
  <c r="CL17" i="12"/>
  <c r="CK17" i="12"/>
  <c r="CI17" i="12"/>
  <c r="CH17" i="12"/>
  <c r="CF17" i="12"/>
  <c r="CE17" i="12"/>
  <c r="CC17" i="12"/>
  <c r="CB17" i="12"/>
  <c r="BZ17" i="12"/>
  <c r="BY17" i="12"/>
  <c r="BW17" i="12"/>
  <c r="BV17" i="12"/>
  <c r="BT17" i="12"/>
  <c r="BS17" i="12"/>
  <c r="BQ17" i="12"/>
  <c r="BP17" i="12"/>
  <c r="BN17" i="12"/>
  <c r="BM17" i="12"/>
  <c r="BK17" i="12"/>
  <c r="BJ17" i="12"/>
  <c r="BH17" i="12"/>
  <c r="BG17" i="12"/>
  <c r="BE17" i="12"/>
  <c r="BD17" i="12"/>
  <c r="BB17" i="12"/>
  <c r="BA17" i="12"/>
  <c r="AY17" i="12"/>
  <c r="AX17" i="12"/>
  <c r="AV17" i="12"/>
  <c r="AU17" i="12"/>
  <c r="AS17" i="12"/>
  <c r="AR17" i="12"/>
  <c r="AP17" i="12"/>
  <c r="AO17" i="12"/>
  <c r="AM17" i="12"/>
  <c r="AL17" i="12"/>
  <c r="AK17" i="12"/>
  <c r="AJ17" i="12"/>
  <c r="AI17" i="12"/>
  <c r="AG17" i="12"/>
  <c r="AF17" i="12"/>
  <c r="AE17" i="12"/>
  <c r="AD17" i="12"/>
  <c r="AC17" i="12"/>
  <c r="Z17" i="12"/>
  <c r="Y17" i="12"/>
  <c r="X17" i="12"/>
  <c r="W17" i="12"/>
  <c r="V17" i="12"/>
  <c r="U17" i="12"/>
  <c r="R17" i="12"/>
  <c r="Q17" i="12"/>
  <c r="P17" i="12"/>
  <c r="O17" i="12"/>
  <c r="N17" i="12"/>
  <c r="M17" i="12"/>
  <c r="K17" i="12"/>
  <c r="J17" i="12"/>
  <c r="EZ16" i="12"/>
  <c r="EW16" i="12"/>
  <c r="EV16" i="12"/>
  <c r="EU16" i="12"/>
  <c r="ET16" i="12"/>
  <c r="ES16" i="12"/>
  <c r="ER16" i="12"/>
  <c r="EO16" i="12"/>
  <c r="EP16" i="12" s="1"/>
  <c r="EN16" i="12"/>
  <c r="EM16" i="12"/>
  <c r="EL16" i="12"/>
  <c r="EK16" i="12"/>
  <c r="EJ16" i="12"/>
  <c r="EH16" i="12"/>
  <c r="EG16" i="12"/>
  <c r="EE16" i="12"/>
  <c r="ED16" i="12"/>
  <c r="EB16" i="12"/>
  <c r="EA16" i="12"/>
  <c r="DY16" i="12"/>
  <c r="DX16" i="12"/>
  <c r="DV16" i="12"/>
  <c r="DU16" i="12"/>
  <c r="DS16" i="12"/>
  <c r="DR16" i="12"/>
  <c r="DP16" i="12"/>
  <c r="DO16" i="12"/>
  <c r="DM16" i="12"/>
  <c r="DL16" i="12"/>
  <c r="DJ16" i="12"/>
  <c r="DI16" i="12"/>
  <c r="DG16" i="12"/>
  <c r="DF16" i="12"/>
  <c r="DD16" i="12"/>
  <c r="DC16" i="12"/>
  <c r="DA16" i="12"/>
  <c r="CZ16" i="12"/>
  <c r="CX16" i="12"/>
  <c r="CW16" i="12"/>
  <c r="CU16" i="12"/>
  <c r="CT16" i="12"/>
  <c r="CR16" i="12"/>
  <c r="CQ16" i="12"/>
  <c r="CO16" i="12"/>
  <c r="CN16" i="12"/>
  <c r="CL16" i="12"/>
  <c r="CK16" i="12"/>
  <c r="CI16" i="12"/>
  <c r="CH16" i="12"/>
  <c r="CF16" i="12"/>
  <c r="CE16" i="12"/>
  <c r="CC16" i="12"/>
  <c r="CB16" i="12"/>
  <c r="BZ16" i="12"/>
  <c r="BY16" i="12"/>
  <c r="BW16" i="12"/>
  <c r="BV16" i="12"/>
  <c r="BT16" i="12"/>
  <c r="BS16" i="12"/>
  <c r="BQ16" i="12"/>
  <c r="BP16" i="12"/>
  <c r="BN16" i="12"/>
  <c r="BM16" i="12"/>
  <c r="BK16" i="12"/>
  <c r="BJ16" i="12"/>
  <c r="BH16" i="12"/>
  <c r="BG16" i="12"/>
  <c r="BE16" i="12"/>
  <c r="BD16" i="12"/>
  <c r="BB16" i="12"/>
  <c r="BA16" i="12"/>
  <c r="AY16" i="12"/>
  <c r="AX16" i="12"/>
  <c r="AV16" i="12"/>
  <c r="AU16" i="12"/>
  <c r="AS16" i="12"/>
  <c r="AR16" i="12"/>
  <c r="AP16" i="12"/>
  <c r="AO16" i="12"/>
  <c r="AM16" i="12"/>
  <c r="AL16" i="12"/>
  <c r="AK16" i="12"/>
  <c r="AJ16" i="12"/>
  <c r="AI16" i="12"/>
  <c r="AG16" i="12"/>
  <c r="AF16" i="12"/>
  <c r="AE16" i="12"/>
  <c r="AD16" i="12"/>
  <c r="AC16" i="12"/>
  <c r="Z16" i="12"/>
  <c r="Y16" i="12"/>
  <c r="X16" i="12"/>
  <c r="W16" i="12"/>
  <c r="V16" i="12"/>
  <c r="U16" i="12"/>
  <c r="R16" i="12"/>
  <c r="S16" i="12" s="1"/>
  <c r="Q16" i="12"/>
  <c r="P16" i="12"/>
  <c r="O16" i="12"/>
  <c r="N16" i="12"/>
  <c r="M16" i="12"/>
  <c r="K16" i="12"/>
  <c r="J16" i="12"/>
  <c r="EZ15" i="12"/>
  <c r="EW15" i="12"/>
  <c r="EV15" i="12"/>
  <c r="EU15" i="12"/>
  <c r="ET15" i="12"/>
  <c r="ES15" i="12"/>
  <c r="ER15" i="12"/>
  <c r="EO15" i="12"/>
  <c r="EN15" i="12"/>
  <c r="EM15" i="12"/>
  <c r="EL15" i="12"/>
  <c r="EK15" i="12"/>
  <c r="EJ15" i="12"/>
  <c r="EH15" i="12"/>
  <c r="EG15" i="12"/>
  <c r="EE15" i="12"/>
  <c r="ED15" i="12"/>
  <c r="EB15" i="12"/>
  <c r="EA15" i="12"/>
  <c r="DY15" i="12"/>
  <c r="DX15" i="12"/>
  <c r="DV15" i="12"/>
  <c r="DU15" i="12"/>
  <c r="DS15" i="12"/>
  <c r="DR15" i="12"/>
  <c r="DP15" i="12"/>
  <c r="DO15" i="12"/>
  <c r="DM15" i="12"/>
  <c r="DL15" i="12"/>
  <c r="DJ15" i="12"/>
  <c r="DI15" i="12"/>
  <c r="DG15" i="12"/>
  <c r="DF15" i="12"/>
  <c r="DD15" i="12"/>
  <c r="DC15" i="12"/>
  <c r="DA15" i="12"/>
  <c r="CZ15" i="12"/>
  <c r="CX15" i="12"/>
  <c r="CW15" i="12"/>
  <c r="CU15" i="12"/>
  <c r="CT15" i="12"/>
  <c r="CR15" i="12"/>
  <c r="CQ15" i="12"/>
  <c r="CO15" i="12"/>
  <c r="CN15" i="12"/>
  <c r="CL15" i="12"/>
  <c r="CK15" i="12"/>
  <c r="CI15" i="12"/>
  <c r="CH15" i="12"/>
  <c r="CF15" i="12"/>
  <c r="CE15" i="12"/>
  <c r="CC15" i="12"/>
  <c r="CB15" i="12"/>
  <c r="BZ15" i="12"/>
  <c r="BY15" i="12"/>
  <c r="BW15" i="12"/>
  <c r="BV15" i="12"/>
  <c r="BT15" i="12"/>
  <c r="BS15" i="12"/>
  <c r="BQ15" i="12"/>
  <c r="BP15" i="12"/>
  <c r="BN15" i="12"/>
  <c r="BM15" i="12"/>
  <c r="BK15" i="12"/>
  <c r="BJ15" i="12"/>
  <c r="BH15" i="12"/>
  <c r="BG15" i="12"/>
  <c r="BE15" i="12"/>
  <c r="BD15" i="12"/>
  <c r="BB15" i="12"/>
  <c r="BA15" i="12"/>
  <c r="AY15" i="12"/>
  <c r="AX15" i="12"/>
  <c r="AV15" i="12"/>
  <c r="AU15" i="12"/>
  <c r="AS15" i="12"/>
  <c r="AR15" i="12"/>
  <c r="AP15" i="12"/>
  <c r="AO15" i="12"/>
  <c r="AM15" i="12"/>
  <c r="AL15" i="12"/>
  <c r="AK15" i="12"/>
  <c r="AJ15" i="12"/>
  <c r="AI15" i="12"/>
  <c r="AG15" i="12"/>
  <c r="AF15" i="12"/>
  <c r="AE15" i="12"/>
  <c r="AD15" i="12"/>
  <c r="AC15" i="12"/>
  <c r="Z15" i="12"/>
  <c r="Y15" i="12"/>
  <c r="X15" i="12"/>
  <c r="W15" i="12"/>
  <c r="V15" i="12"/>
  <c r="U15" i="12"/>
  <c r="R15" i="12"/>
  <c r="Q15" i="12"/>
  <c r="P15" i="12"/>
  <c r="O15" i="12"/>
  <c r="N15" i="12"/>
  <c r="M15" i="12"/>
  <c r="K15" i="12"/>
  <c r="J15" i="12"/>
  <c r="EZ14" i="12"/>
  <c r="EW14" i="12"/>
  <c r="EX14" i="12" s="1"/>
  <c r="EV14" i="12"/>
  <c r="EU14" i="12"/>
  <c r="ET14" i="12"/>
  <c r="ES14" i="12"/>
  <c r="ER14" i="12"/>
  <c r="EO14" i="12"/>
  <c r="EP14" i="12" s="1"/>
  <c r="EN14" i="12"/>
  <c r="EM14" i="12"/>
  <c r="EL14" i="12"/>
  <c r="EK14" i="12"/>
  <c r="EJ14" i="12"/>
  <c r="EH14" i="12"/>
  <c r="EG14" i="12"/>
  <c r="EE14" i="12"/>
  <c r="ED14" i="12"/>
  <c r="EB14" i="12"/>
  <c r="EA14" i="12"/>
  <c r="DY14" i="12"/>
  <c r="DX14" i="12"/>
  <c r="DV14" i="12"/>
  <c r="DU14" i="12"/>
  <c r="DS14" i="12"/>
  <c r="DR14" i="12"/>
  <c r="DP14" i="12"/>
  <c r="DO14" i="12"/>
  <c r="DM14" i="12"/>
  <c r="DL14" i="12"/>
  <c r="DJ14" i="12"/>
  <c r="DI14" i="12"/>
  <c r="DG14" i="12"/>
  <c r="DF14" i="12"/>
  <c r="DD14" i="12"/>
  <c r="DC14" i="12"/>
  <c r="DA14" i="12"/>
  <c r="CZ14" i="12"/>
  <c r="CX14" i="12"/>
  <c r="CW14" i="12"/>
  <c r="CU14" i="12"/>
  <c r="CT14" i="12"/>
  <c r="CR14" i="12"/>
  <c r="CQ14" i="12"/>
  <c r="CO14" i="12"/>
  <c r="CN14" i="12"/>
  <c r="CL14" i="12"/>
  <c r="CK14" i="12"/>
  <c r="CI14" i="12"/>
  <c r="CH14" i="12"/>
  <c r="CF14" i="12"/>
  <c r="CE14" i="12"/>
  <c r="CC14" i="12"/>
  <c r="CB14" i="12"/>
  <c r="BZ14" i="12"/>
  <c r="BY14" i="12"/>
  <c r="BW14" i="12"/>
  <c r="BV14" i="12"/>
  <c r="BT14" i="12"/>
  <c r="BS14" i="12"/>
  <c r="BQ14" i="12"/>
  <c r="BP14" i="12"/>
  <c r="BN14" i="12"/>
  <c r="BM14" i="12"/>
  <c r="BK14" i="12"/>
  <c r="BJ14" i="12"/>
  <c r="BH14" i="12"/>
  <c r="BG14" i="12"/>
  <c r="BE14" i="12"/>
  <c r="BD14" i="12"/>
  <c r="BB14" i="12"/>
  <c r="BA14" i="12"/>
  <c r="AY14" i="12"/>
  <c r="AX14" i="12"/>
  <c r="AV14" i="12"/>
  <c r="AU14" i="12"/>
  <c r="AS14" i="12"/>
  <c r="AR14" i="12"/>
  <c r="AP14" i="12"/>
  <c r="AO14" i="12"/>
  <c r="AM14" i="12"/>
  <c r="AL14" i="12"/>
  <c r="AK14" i="12"/>
  <c r="AJ14" i="12"/>
  <c r="AI14" i="12"/>
  <c r="AG14" i="12"/>
  <c r="AF14" i="12"/>
  <c r="AE14" i="12"/>
  <c r="AD14" i="12"/>
  <c r="AC14" i="12"/>
  <c r="Z14" i="12"/>
  <c r="Y14" i="12"/>
  <c r="X14" i="12"/>
  <c r="W14" i="12"/>
  <c r="V14" i="12"/>
  <c r="U14" i="12"/>
  <c r="R14" i="12"/>
  <c r="S14" i="12" s="1"/>
  <c r="Q14" i="12"/>
  <c r="P14" i="12"/>
  <c r="O14" i="12"/>
  <c r="N14" i="12"/>
  <c r="M14" i="12"/>
  <c r="K14" i="12"/>
  <c r="J14" i="12"/>
  <c r="EZ13" i="12"/>
  <c r="EW13" i="12"/>
  <c r="EV13" i="12"/>
  <c r="EU13" i="12"/>
  <c r="ET13" i="12"/>
  <c r="ES13" i="12"/>
  <c r="ER13" i="12"/>
  <c r="EO13" i="12"/>
  <c r="EP13" i="12" s="1"/>
  <c r="EN13" i="12"/>
  <c r="EM13" i="12"/>
  <c r="EL13" i="12"/>
  <c r="EK13" i="12"/>
  <c r="EJ13" i="12"/>
  <c r="EH13" i="12"/>
  <c r="EG13" i="12"/>
  <c r="EE13" i="12"/>
  <c r="ED13" i="12"/>
  <c r="EB13" i="12"/>
  <c r="EA13" i="12"/>
  <c r="DY13" i="12"/>
  <c r="DX13" i="12"/>
  <c r="DV13" i="12"/>
  <c r="DU13" i="12"/>
  <c r="DS13" i="12"/>
  <c r="DR13" i="12"/>
  <c r="DP13" i="12"/>
  <c r="DO13" i="12"/>
  <c r="DM13" i="12"/>
  <c r="DL13" i="12"/>
  <c r="DJ13" i="12"/>
  <c r="DI13" i="12"/>
  <c r="DG13" i="12"/>
  <c r="DF13" i="12"/>
  <c r="DD13" i="12"/>
  <c r="DC13" i="12"/>
  <c r="DA13" i="12"/>
  <c r="CZ13" i="12"/>
  <c r="CX13" i="12"/>
  <c r="CW13" i="12"/>
  <c r="CU13" i="12"/>
  <c r="CT13" i="12"/>
  <c r="CR13" i="12"/>
  <c r="CQ13" i="12"/>
  <c r="CO13" i="12"/>
  <c r="CN13" i="12"/>
  <c r="CL13" i="12"/>
  <c r="CK13" i="12"/>
  <c r="CI13" i="12"/>
  <c r="CH13" i="12"/>
  <c r="CF13" i="12"/>
  <c r="CE13" i="12"/>
  <c r="CC13" i="12"/>
  <c r="CB13" i="12"/>
  <c r="BZ13" i="12"/>
  <c r="BY13" i="12"/>
  <c r="BW13" i="12"/>
  <c r="BV13" i="12"/>
  <c r="BT13" i="12"/>
  <c r="BS13" i="12"/>
  <c r="BQ13" i="12"/>
  <c r="BP13" i="12"/>
  <c r="BN13" i="12"/>
  <c r="BM13" i="12"/>
  <c r="BK13" i="12"/>
  <c r="BJ13" i="12"/>
  <c r="BH13" i="12"/>
  <c r="BG13" i="12"/>
  <c r="BE13" i="12"/>
  <c r="BD13" i="12"/>
  <c r="BB13" i="12"/>
  <c r="BA13" i="12"/>
  <c r="AY13" i="12"/>
  <c r="AX13" i="12"/>
  <c r="AV13" i="12"/>
  <c r="AU13" i="12"/>
  <c r="AS13" i="12"/>
  <c r="AR13" i="12"/>
  <c r="AP13" i="12"/>
  <c r="AO13" i="12"/>
  <c r="AM13" i="12"/>
  <c r="AL13" i="12"/>
  <c r="AK13" i="12"/>
  <c r="AJ13" i="12"/>
  <c r="AI13" i="12"/>
  <c r="AG13" i="12"/>
  <c r="AF13" i="12"/>
  <c r="AE13" i="12"/>
  <c r="AD13" i="12"/>
  <c r="AC13" i="12"/>
  <c r="Z13" i="12"/>
  <c r="Y13" i="12"/>
  <c r="X13" i="12"/>
  <c r="W13" i="12"/>
  <c r="V13" i="12"/>
  <c r="U13" i="12"/>
  <c r="R13" i="12"/>
  <c r="S13" i="12" s="1"/>
  <c r="Q13" i="12"/>
  <c r="P13" i="12"/>
  <c r="O13" i="12"/>
  <c r="N13" i="12"/>
  <c r="M13" i="12"/>
  <c r="K13" i="12"/>
  <c r="J13" i="12"/>
  <c r="EZ12" i="12"/>
  <c r="EW12" i="12"/>
  <c r="EV12" i="12"/>
  <c r="EU12" i="12"/>
  <c r="ET12" i="12"/>
  <c r="ES12" i="12"/>
  <c r="ER12" i="12"/>
  <c r="EO12" i="12"/>
  <c r="EN12" i="12"/>
  <c r="EM12" i="12"/>
  <c r="EL12" i="12"/>
  <c r="EK12" i="12"/>
  <c r="EJ12" i="12"/>
  <c r="EH12" i="12"/>
  <c r="EG12" i="12"/>
  <c r="EE12" i="12"/>
  <c r="ED12" i="12"/>
  <c r="EB12" i="12"/>
  <c r="EA12" i="12"/>
  <c r="DY12" i="12"/>
  <c r="DX12" i="12"/>
  <c r="DV12" i="12"/>
  <c r="DU12" i="12"/>
  <c r="DS12" i="12"/>
  <c r="DR12" i="12"/>
  <c r="DP12" i="12"/>
  <c r="DO12" i="12"/>
  <c r="DM12" i="12"/>
  <c r="DL12" i="12"/>
  <c r="DJ12" i="12"/>
  <c r="DI12" i="12"/>
  <c r="DG12" i="12"/>
  <c r="DF12" i="12"/>
  <c r="DD12" i="12"/>
  <c r="DC12" i="12"/>
  <c r="DA12" i="12"/>
  <c r="CZ12" i="12"/>
  <c r="CX12" i="12"/>
  <c r="CW12" i="12"/>
  <c r="CU12" i="12"/>
  <c r="CT12" i="12"/>
  <c r="CR12" i="12"/>
  <c r="CQ12" i="12"/>
  <c r="CO12" i="12"/>
  <c r="CN12" i="12"/>
  <c r="CL12" i="12"/>
  <c r="CK12" i="12"/>
  <c r="CI12" i="12"/>
  <c r="CH12" i="12"/>
  <c r="CF12" i="12"/>
  <c r="CE12" i="12"/>
  <c r="CC12" i="12"/>
  <c r="CB12" i="12"/>
  <c r="BZ12" i="12"/>
  <c r="BY12" i="12"/>
  <c r="BW12" i="12"/>
  <c r="BV12" i="12"/>
  <c r="BT12" i="12"/>
  <c r="BS12" i="12"/>
  <c r="BQ12" i="12"/>
  <c r="BP12" i="12"/>
  <c r="BN12" i="12"/>
  <c r="BM12" i="12"/>
  <c r="BK12" i="12"/>
  <c r="BJ12" i="12"/>
  <c r="BH12" i="12"/>
  <c r="BG12" i="12"/>
  <c r="BE12" i="12"/>
  <c r="BD12" i="12"/>
  <c r="BB12" i="12"/>
  <c r="BA12" i="12"/>
  <c r="AY12" i="12"/>
  <c r="AX12" i="12"/>
  <c r="AV12" i="12"/>
  <c r="AU12" i="12"/>
  <c r="AS12" i="12"/>
  <c r="AR12" i="12"/>
  <c r="AP12" i="12"/>
  <c r="AO12" i="12"/>
  <c r="AM12" i="12"/>
  <c r="AL12" i="12"/>
  <c r="AK12" i="12"/>
  <c r="AJ12" i="12"/>
  <c r="AI12" i="12"/>
  <c r="AG12" i="12"/>
  <c r="AF12" i="12"/>
  <c r="AE12" i="12"/>
  <c r="AD12" i="12"/>
  <c r="AC12" i="12"/>
  <c r="Z12" i="12"/>
  <c r="Y12" i="12"/>
  <c r="X12" i="12"/>
  <c r="W12" i="12"/>
  <c r="V12" i="12"/>
  <c r="U12" i="12"/>
  <c r="R12" i="12"/>
  <c r="Q12" i="12"/>
  <c r="P12" i="12"/>
  <c r="O12" i="12"/>
  <c r="N12" i="12"/>
  <c r="M12" i="12"/>
  <c r="K12" i="12"/>
  <c r="J12" i="12"/>
  <c r="EZ11" i="12"/>
  <c r="EW11" i="12"/>
  <c r="EX11" i="12" s="1"/>
  <c r="EV11" i="12"/>
  <c r="EU11" i="12"/>
  <c r="ET11" i="12"/>
  <c r="ES11" i="12"/>
  <c r="ER11" i="12"/>
  <c r="EO11" i="12"/>
  <c r="EN11" i="12"/>
  <c r="EM11" i="12"/>
  <c r="EL11" i="12"/>
  <c r="EK11" i="12"/>
  <c r="EJ11" i="12"/>
  <c r="EH11" i="12"/>
  <c r="EG11" i="12"/>
  <c r="EE11" i="12"/>
  <c r="ED11" i="12"/>
  <c r="EB11" i="12"/>
  <c r="EA11" i="12"/>
  <c r="DY11" i="12"/>
  <c r="DX11" i="12"/>
  <c r="DV11" i="12"/>
  <c r="DU11" i="12"/>
  <c r="DS11" i="12"/>
  <c r="DR11" i="12"/>
  <c r="DP11" i="12"/>
  <c r="DO11" i="12"/>
  <c r="DM11" i="12"/>
  <c r="DL11" i="12"/>
  <c r="DJ11" i="12"/>
  <c r="DI11" i="12"/>
  <c r="DG11" i="12"/>
  <c r="DF11" i="12"/>
  <c r="DD11" i="12"/>
  <c r="DC11" i="12"/>
  <c r="DA11" i="12"/>
  <c r="CZ11" i="12"/>
  <c r="CX11" i="12"/>
  <c r="CW11" i="12"/>
  <c r="CU11" i="12"/>
  <c r="CT11" i="12"/>
  <c r="CR11" i="12"/>
  <c r="CQ11" i="12"/>
  <c r="CO11" i="12"/>
  <c r="CN11" i="12"/>
  <c r="CL11" i="12"/>
  <c r="CK11" i="12"/>
  <c r="CI11" i="12"/>
  <c r="CH11" i="12"/>
  <c r="CF11" i="12"/>
  <c r="CE11" i="12"/>
  <c r="CC11" i="12"/>
  <c r="CB11" i="12"/>
  <c r="BZ11" i="12"/>
  <c r="BY11" i="12"/>
  <c r="BW11" i="12"/>
  <c r="BV11" i="12"/>
  <c r="BT11" i="12"/>
  <c r="BS11" i="12"/>
  <c r="BQ11" i="12"/>
  <c r="BP11" i="12"/>
  <c r="BN11" i="12"/>
  <c r="BM11" i="12"/>
  <c r="BK11" i="12"/>
  <c r="BJ11" i="12"/>
  <c r="BH11" i="12"/>
  <c r="BG11" i="12"/>
  <c r="BE11" i="12"/>
  <c r="BD11" i="12"/>
  <c r="BB11" i="12"/>
  <c r="BA11" i="12"/>
  <c r="AY11" i="12"/>
  <c r="AX11" i="12"/>
  <c r="AV11" i="12"/>
  <c r="AU11" i="12"/>
  <c r="AS11" i="12"/>
  <c r="AR11" i="12"/>
  <c r="AP11" i="12"/>
  <c r="AO11" i="12"/>
  <c r="AM11" i="12"/>
  <c r="AL11" i="12"/>
  <c r="AK11" i="12"/>
  <c r="AJ11" i="12"/>
  <c r="AI11" i="12"/>
  <c r="AG11" i="12"/>
  <c r="AF11" i="12"/>
  <c r="AE11" i="12"/>
  <c r="AD11" i="12"/>
  <c r="AC11" i="12"/>
  <c r="Z11" i="12"/>
  <c r="AA11" i="12" s="1"/>
  <c r="Y11" i="12"/>
  <c r="X11" i="12"/>
  <c r="W11" i="12"/>
  <c r="V11" i="12"/>
  <c r="U11" i="12"/>
  <c r="R11" i="12"/>
  <c r="Q11" i="12"/>
  <c r="P11" i="12"/>
  <c r="O11" i="12"/>
  <c r="N11" i="12"/>
  <c r="M11" i="12"/>
  <c r="K11" i="12"/>
  <c r="J11" i="12"/>
  <c r="EZ10" i="12"/>
  <c r="EW10" i="12"/>
  <c r="EV10" i="12"/>
  <c r="EU10" i="12"/>
  <c r="ET10" i="12"/>
  <c r="ES10" i="12"/>
  <c r="ER10" i="12"/>
  <c r="EO10" i="12"/>
  <c r="EN10" i="12"/>
  <c r="EM10" i="12"/>
  <c r="EL10" i="12"/>
  <c r="EK10" i="12"/>
  <c r="EJ10" i="12"/>
  <c r="EH10" i="12"/>
  <c r="EG10" i="12"/>
  <c r="EE10" i="12"/>
  <c r="ED10" i="12"/>
  <c r="EB10" i="12"/>
  <c r="EA10" i="12"/>
  <c r="DY10" i="12"/>
  <c r="DX10" i="12"/>
  <c r="DV10" i="12"/>
  <c r="DU10" i="12"/>
  <c r="DS10" i="12"/>
  <c r="DR10" i="12"/>
  <c r="DP10" i="12"/>
  <c r="DO10" i="12"/>
  <c r="DM10" i="12"/>
  <c r="DL10" i="12"/>
  <c r="DJ10" i="12"/>
  <c r="DI10" i="12"/>
  <c r="DG10" i="12"/>
  <c r="DF10" i="12"/>
  <c r="DD10" i="12"/>
  <c r="DC10" i="12"/>
  <c r="DA10" i="12"/>
  <c r="CZ10" i="12"/>
  <c r="CX10" i="12"/>
  <c r="CW10" i="12"/>
  <c r="CU10" i="12"/>
  <c r="CT10" i="12"/>
  <c r="CR10" i="12"/>
  <c r="CQ10" i="12"/>
  <c r="CO10" i="12"/>
  <c r="CN10" i="12"/>
  <c r="CL10" i="12"/>
  <c r="CK10" i="12"/>
  <c r="CI10" i="12"/>
  <c r="CH10" i="12"/>
  <c r="CF10" i="12"/>
  <c r="CE10" i="12"/>
  <c r="CC10" i="12"/>
  <c r="CB10" i="12"/>
  <c r="BZ10" i="12"/>
  <c r="BY10" i="12"/>
  <c r="BW10" i="12"/>
  <c r="BV10" i="12"/>
  <c r="BT10" i="12"/>
  <c r="BS10" i="12"/>
  <c r="BQ10" i="12"/>
  <c r="BP10" i="12"/>
  <c r="BN10" i="12"/>
  <c r="BM10" i="12"/>
  <c r="BK10" i="12"/>
  <c r="BJ10" i="12"/>
  <c r="BH10" i="12"/>
  <c r="BG10" i="12"/>
  <c r="BE10" i="12"/>
  <c r="BD10" i="12"/>
  <c r="BB10" i="12"/>
  <c r="BA10" i="12"/>
  <c r="AY10" i="12"/>
  <c r="AX10" i="12"/>
  <c r="AV10" i="12"/>
  <c r="AU10" i="12"/>
  <c r="AS10" i="12"/>
  <c r="AR10" i="12"/>
  <c r="AP10" i="12"/>
  <c r="AO10" i="12"/>
  <c r="AM10" i="12"/>
  <c r="AL10" i="12"/>
  <c r="AK10" i="12"/>
  <c r="AJ10" i="12"/>
  <c r="AI10" i="12"/>
  <c r="AG10" i="12"/>
  <c r="AF10" i="12"/>
  <c r="AE10" i="12"/>
  <c r="AD10" i="12"/>
  <c r="AC10" i="12"/>
  <c r="Z10" i="12"/>
  <c r="Y10" i="12"/>
  <c r="X10" i="12"/>
  <c r="W10" i="12"/>
  <c r="V10" i="12"/>
  <c r="U10" i="12"/>
  <c r="R10" i="12"/>
  <c r="Q10" i="12"/>
  <c r="P10" i="12"/>
  <c r="O10" i="12"/>
  <c r="N10" i="12"/>
  <c r="M10" i="12"/>
  <c r="K10" i="12"/>
  <c r="J10" i="12"/>
  <c r="EZ9" i="12"/>
  <c r="EW9" i="12"/>
  <c r="EV9" i="12"/>
  <c r="EU9" i="12"/>
  <c r="ET9" i="12"/>
  <c r="ES9" i="12"/>
  <c r="ER9" i="12"/>
  <c r="EO9" i="12"/>
  <c r="EP9" i="12" s="1"/>
  <c r="EN9" i="12"/>
  <c r="EM9" i="12"/>
  <c r="EL9" i="12"/>
  <c r="EK9" i="12"/>
  <c r="EJ9" i="12"/>
  <c r="EH9" i="12"/>
  <c r="EG9" i="12"/>
  <c r="EE9" i="12"/>
  <c r="ED9" i="12"/>
  <c r="EB9" i="12"/>
  <c r="EA9" i="12"/>
  <c r="DY9" i="12"/>
  <c r="DX9" i="12"/>
  <c r="DV9" i="12"/>
  <c r="DU9" i="12"/>
  <c r="DS9" i="12"/>
  <c r="DR9" i="12"/>
  <c r="DP9" i="12"/>
  <c r="DO9" i="12"/>
  <c r="DM9" i="12"/>
  <c r="DL9" i="12"/>
  <c r="DJ9" i="12"/>
  <c r="DI9" i="12"/>
  <c r="DG9" i="12"/>
  <c r="DF9" i="12"/>
  <c r="DD9" i="12"/>
  <c r="DC9" i="12"/>
  <c r="DA9" i="12"/>
  <c r="CZ9" i="12"/>
  <c r="CX9" i="12"/>
  <c r="CW9" i="12"/>
  <c r="CU9" i="12"/>
  <c r="CT9" i="12"/>
  <c r="CR9" i="12"/>
  <c r="CQ9" i="12"/>
  <c r="CO9" i="12"/>
  <c r="CN9" i="12"/>
  <c r="CL9" i="12"/>
  <c r="CK9" i="12"/>
  <c r="CI9" i="12"/>
  <c r="CH9" i="12"/>
  <c r="CF9" i="12"/>
  <c r="CE9" i="12"/>
  <c r="CC9" i="12"/>
  <c r="CB9" i="12"/>
  <c r="BZ9" i="12"/>
  <c r="BY9" i="12"/>
  <c r="BW9" i="12"/>
  <c r="BV9" i="12"/>
  <c r="BT9" i="12"/>
  <c r="BS9" i="12"/>
  <c r="BQ9" i="12"/>
  <c r="BP9" i="12"/>
  <c r="BN9" i="12"/>
  <c r="BM9" i="12"/>
  <c r="BK9" i="12"/>
  <c r="BJ9" i="12"/>
  <c r="BH9" i="12"/>
  <c r="BG9" i="12"/>
  <c r="BE9" i="12"/>
  <c r="BD9" i="12"/>
  <c r="BB9" i="12"/>
  <c r="BA9" i="12"/>
  <c r="AY9" i="12"/>
  <c r="AX9" i="12"/>
  <c r="AV9" i="12"/>
  <c r="AU9" i="12"/>
  <c r="AS9" i="12"/>
  <c r="AR9" i="12"/>
  <c r="AP9" i="12"/>
  <c r="AO9" i="12"/>
  <c r="AM9" i="12"/>
  <c r="AL9" i="12"/>
  <c r="AK9" i="12"/>
  <c r="AJ9" i="12"/>
  <c r="AI9" i="12"/>
  <c r="AG9" i="12"/>
  <c r="AF9" i="12"/>
  <c r="AE9" i="12"/>
  <c r="AD9" i="12"/>
  <c r="AC9" i="12"/>
  <c r="Z9" i="12"/>
  <c r="Y9" i="12"/>
  <c r="X9" i="12"/>
  <c r="W9" i="12"/>
  <c r="V9" i="12"/>
  <c r="U9" i="12"/>
  <c r="R9" i="12"/>
  <c r="Q9" i="12"/>
  <c r="P9" i="12"/>
  <c r="O9" i="12"/>
  <c r="N9" i="12"/>
  <c r="M9" i="12"/>
  <c r="K9" i="12"/>
  <c r="J9" i="12"/>
  <c r="EZ8" i="12"/>
  <c r="EW8" i="12"/>
  <c r="EV8" i="12"/>
  <c r="EU8" i="12"/>
  <c r="ET8" i="12"/>
  <c r="ES8" i="12"/>
  <c r="ER8" i="12"/>
  <c r="EO8" i="12"/>
  <c r="EN8" i="12"/>
  <c r="EM8" i="12"/>
  <c r="EL8" i="12"/>
  <c r="EK8" i="12"/>
  <c r="EJ8" i="12"/>
  <c r="EH8" i="12"/>
  <c r="EG8" i="12"/>
  <c r="EE8" i="12"/>
  <c r="ED8" i="12"/>
  <c r="EB8" i="12"/>
  <c r="EA8" i="12"/>
  <c r="DY8" i="12"/>
  <c r="DX8" i="12"/>
  <c r="DV8" i="12"/>
  <c r="DU8" i="12"/>
  <c r="DS8" i="12"/>
  <c r="DR8" i="12"/>
  <c r="DP8" i="12"/>
  <c r="DO8" i="12"/>
  <c r="DM8" i="12"/>
  <c r="DL8" i="12"/>
  <c r="DJ8" i="12"/>
  <c r="DI8" i="12"/>
  <c r="DG8" i="12"/>
  <c r="DF8" i="12"/>
  <c r="DD8" i="12"/>
  <c r="DC8" i="12"/>
  <c r="DA8" i="12"/>
  <c r="CZ8" i="12"/>
  <c r="CX8" i="12"/>
  <c r="CW8" i="12"/>
  <c r="CU8" i="12"/>
  <c r="CT8" i="12"/>
  <c r="CR8" i="12"/>
  <c r="CQ8" i="12"/>
  <c r="CO8" i="12"/>
  <c r="CN8" i="12"/>
  <c r="CL8" i="12"/>
  <c r="CK8" i="12"/>
  <c r="CI8" i="12"/>
  <c r="CH8" i="12"/>
  <c r="CF8" i="12"/>
  <c r="CE8" i="12"/>
  <c r="CC8" i="12"/>
  <c r="CB8" i="12"/>
  <c r="BZ8" i="12"/>
  <c r="BY8" i="12"/>
  <c r="BW8" i="12"/>
  <c r="BV8" i="12"/>
  <c r="BT8" i="12"/>
  <c r="BS8" i="12"/>
  <c r="BQ8" i="12"/>
  <c r="BP8" i="12"/>
  <c r="BN8" i="12"/>
  <c r="BM8" i="12"/>
  <c r="BK8" i="12"/>
  <c r="BJ8" i="12"/>
  <c r="BH8" i="12"/>
  <c r="BG8" i="12"/>
  <c r="BE8" i="12"/>
  <c r="BD8" i="12"/>
  <c r="BB8" i="12"/>
  <c r="BA8" i="12"/>
  <c r="AY8" i="12"/>
  <c r="AX8" i="12"/>
  <c r="AV8" i="12"/>
  <c r="AU8" i="12"/>
  <c r="AS8" i="12"/>
  <c r="AR8" i="12"/>
  <c r="AP8" i="12"/>
  <c r="AO8" i="12"/>
  <c r="AM8" i="12"/>
  <c r="AL8" i="12"/>
  <c r="AK8" i="12"/>
  <c r="AJ8" i="12"/>
  <c r="AI8" i="12"/>
  <c r="AG8" i="12"/>
  <c r="AF8" i="12"/>
  <c r="AE8" i="12"/>
  <c r="AD8" i="12"/>
  <c r="AC8" i="12"/>
  <c r="Z8" i="12"/>
  <c r="Y8" i="12"/>
  <c r="X8" i="12"/>
  <c r="W8" i="12"/>
  <c r="V8" i="12"/>
  <c r="U8" i="12"/>
  <c r="R8" i="12"/>
  <c r="Q8" i="12"/>
  <c r="P8" i="12"/>
  <c r="O8" i="12"/>
  <c r="N8" i="12"/>
  <c r="M8" i="12"/>
  <c r="K8" i="12"/>
  <c r="J8" i="12"/>
  <c r="EZ7" i="12"/>
  <c r="EW7" i="12"/>
  <c r="EV7" i="12"/>
  <c r="EU7" i="12"/>
  <c r="ET7" i="12"/>
  <c r="ES7" i="12"/>
  <c r="ER7" i="12"/>
  <c r="EO7" i="12"/>
  <c r="EN7" i="12"/>
  <c r="EM7" i="12"/>
  <c r="EL7" i="12"/>
  <c r="EK7" i="12"/>
  <c r="EJ7" i="12"/>
  <c r="EH7" i="12"/>
  <c r="EG7" i="12"/>
  <c r="EE7" i="12"/>
  <c r="ED7" i="12"/>
  <c r="EB7" i="12"/>
  <c r="EA7" i="12"/>
  <c r="DY7" i="12"/>
  <c r="DX7" i="12"/>
  <c r="DV7" i="12"/>
  <c r="DU7" i="12"/>
  <c r="DS7" i="12"/>
  <c r="DR7" i="12"/>
  <c r="DP7" i="12"/>
  <c r="DO7" i="12"/>
  <c r="DM7" i="12"/>
  <c r="DL7" i="12"/>
  <c r="DJ7" i="12"/>
  <c r="DI7" i="12"/>
  <c r="DG7" i="12"/>
  <c r="DF7" i="12"/>
  <c r="DD7" i="12"/>
  <c r="DC7" i="12"/>
  <c r="DA7" i="12"/>
  <c r="CZ7" i="12"/>
  <c r="CX7" i="12"/>
  <c r="CW7" i="12"/>
  <c r="CU7" i="12"/>
  <c r="CT7" i="12"/>
  <c r="CR7" i="12"/>
  <c r="CQ7" i="12"/>
  <c r="CO7" i="12"/>
  <c r="CN7" i="12"/>
  <c r="CL7" i="12"/>
  <c r="CK7" i="12"/>
  <c r="CI7" i="12"/>
  <c r="CH7" i="12"/>
  <c r="CF7" i="12"/>
  <c r="CE7" i="12"/>
  <c r="CC7" i="12"/>
  <c r="CB7" i="12"/>
  <c r="BZ7" i="12"/>
  <c r="BY7" i="12"/>
  <c r="BW7" i="12"/>
  <c r="BV7" i="12"/>
  <c r="BT7" i="12"/>
  <c r="BS7" i="12"/>
  <c r="BQ7" i="12"/>
  <c r="BP7" i="12"/>
  <c r="BN7" i="12"/>
  <c r="BM7" i="12"/>
  <c r="BK7" i="12"/>
  <c r="BJ7" i="12"/>
  <c r="BH7" i="12"/>
  <c r="BG7" i="12"/>
  <c r="BE7" i="12"/>
  <c r="BD7" i="12"/>
  <c r="BB7" i="12"/>
  <c r="BA7" i="12"/>
  <c r="AY7" i="12"/>
  <c r="AX7" i="12"/>
  <c r="AV7" i="12"/>
  <c r="AU7" i="12"/>
  <c r="AS7" i="12"/>
  <c r="AR7" i="12"/>
  <c r="AP7" i="12"/>
  <c r="AO7" i="12"/>
  <c r="AM7" i="12"/>
  <c r="AL7" i="12"/>
  <c r="AK7" i="12"/>
  <c r="AJ7" i="12"/>
  <c r="AI7" i="12"/>
  <c r="AG7" i="12"/>
  <c r="AF7" i="12"/>
  <c r="AE7" i="12"/>
  <c r="AD7" i="12"/>
  <c r="AC7" i="12"/>
  <c r="Z7" i="12"/>
  <c r="AA7" i="12" s="1"/>
  <c r="Y7" i="12"/>
  <c r="X7" i="12"/>
  <c r="W7" i="12"/>
  <c r="V7" i="12"/>
  <c r="U7" i="12"/>
  <c r="R7" i="12"/>
  <c r="Q7" i="12"/>
  <c r="P7" i="12"/>
  <c r="O7" i="12"/>
  <c r="N7" i="12"/>
  <c r="M7" i="12"/>
  <c r="K7" i="12"/>
  <c r="J7" i="12"/>
  <c r="EZ6" i="12"/>
  <c r="EW6" i="12"/>
  <c r="EX6" i="12" s="1"/>
  <c r="EV6" i="12"/>
  <c r="EU6" i="12"/>
  <c r="ET6" i="12"/>
  <c r="ES6" i="12"/>
  <c r="ER6" i="12"/>
  <c r="EO6" i="12"/>
  <c r="EN6" i="12"/>
  <c r="EM6" i="12"/>
  <c r="EL6" i="12"/>
  <c r="EK6" i="12"/>
  <c r="EJ6" i="12"/>
  <c r="EH6" i="12"/>
  <c r="EG6" i="12"/>
  <c r="EE6" i="12"/>
  <c r="ED6" i="12"/>
  <c r="EB6" i="12"/>
  <c r="EA6" i="12"/>
  <c r="DY6" i="12"/>
  <c r="DX6" i="12"/>
  <c r="DV6" i="12"/>
  <c r="DU6" i="12"/>
  <c r="DS6" i="12"/>
  <c r="DR6" i="12"/>
  <c r="DP6" i="12"/>
  <c r="DO6" i="12"/>
  <c r="DM6" i="12"/>
  <c r="DL6" i="12"/>
  <c r="DJ6" i="12"/>
  <c r="DI6" i="12"/>
  <c r="DG6" i="12"/>
  <c r="DF6" i="12"/>
  <c r="DD6" i="12"/>
  <c r="DC6" i="12"/>
  <c r="DA6" i="12"/>
  <c r="CZ6" i="12"/>
  <c r="CX6" i="12"/>
  <c r="CW6" i="12"/>
  <c r="CU6" i="12"/>
  <c r="CT6" i="12"/>
  <c r="CR6" i="12"/>
  <c r="CQ6" i="12"/>
  <c r="CO6" i="12"/>
  <c r="CN6" i="12"/>
  <c r="CL6" i="12"/>
  <c r="CK6" i="12"/>
  <c r="CI6" i="12"/>
  <c r="CH6" i="12"/>
  <c r="CF6" i="12"/>
  <c r="CE6" i="12"/>
  <c r="CC6" i="12"/>
  <c r="CB6" i="12"/>
  <c r="BZ6" i="12"/>
  <c r="BY6" i="12"/>
  <c r="BW6" i="12"/>
  <c r="BV6" i="12"/>
  <c r="BT6" i="12"/>
  <c r="BS6" i="12"/>
  <c r="BQ6" i="12"/>
  <c r="BP6" i="12"/>
  <c r="BN6" i="12"/>
  <c r="BM6" i="12"/>
  <c r="BK6" i="12"/>
  <c r="BJ6" i="12"/>
  <c r="BH6" i="12"/>
  <c r="BG6" i="12"/>
  <c r="BE6" i="12"/>
  <c r="BD6" i="12"/>
  <c r="BB6" i="12"/>
  <c r="BA6" i="12"/>
  <c r="AY6" i="12"/>
  <c r="AX6" i="12"/>
  <c r="AV6" i="12"/>
  <c r="AU6" i="12"/>
  <c r="AS6" i="12"/>
  <c r="AR6" i="12"/>
  <c r="AP6" i="12"/>
  <c r="AO6" i="12"/>
  <c r="AM6" i="12"/>
  <c r="AL6" i="12"/>
  <c r="AK6" i="12"/>
  <c r="AJ6" i="12"/>
  <c r="AI6" i="12"/>
  <c r="AG6" i="12"/>
  <c r="AF6" i="12"/>
  <c r="AE6" i="12"/>
  <c r="AD6" i="12"/>
  <c r="AC6" i="12"/>
  <c r="Z6" i="12"/>
  <c r="Y6" i="12"/>
  <c r="X6" i="12"/>
  <c r="W6" i="12"/>
  <c r="V6" i="12"/>
  <c r="U6" i="12"/>
  <c r="R6" i="12"/>
  <c r="Q6" i="12"/>
  <c r="P6" i="12"/>
  <c r="O6" i="12"/>
  <c r="N6" i="12"/>
  <c r="M6" i="12"/>
  <c r="K6" i="12"/>
  <c r="J6" i="12"/>
  <c r="EZ5" i="12"/>
  <c r="EW5" i="12"/>
  <c r="EV5" i="12"/>
  <c r="EU5" i="12"/>
  <c r="ET5" i="12"/>
  <c r="ES5" i="12"/>
  <c r="ER5" i="12"/>
  <c r="EO5" i="12"/>
  <c r="EN5" i="12"/>
  <c r="EM5" i="12"/>
  <c r="EL5" i="12"/>
  <c r="EK5" i="12"/>
  <c r="EJ5" i="12"/>
  <c r="EH5" i="12"/>
  <c r="EG5" i="12"/>
  <c r="EE5" i="12"/>
  <c r="ED5" i="12"/>
  <c r="EB5" i="12"/>
  <c r="EA5" i="12"/>
  <c r="DY5" i="12"/>
  <c r="DX5" i="12"/>
  <c r="DV5" i="12"/>
  <c r="DU5" i="12"/>
  <c r="DS5" i="12"/>
  <c r="DR5" i="12"/>
  <c r="DP5" i="12"/>
  <c r="DO5" i="12"/>
  <c r="DM5" i="12"/>
  <c r="DL5" i="12"/>
  <c r="DJ5" i="12"/>
  <c r="DI5" i="12"/>
  <c r="DG5" i="12"/>
  <c r="DF5" i="12"/>
  <c r="DD5" i="12"/>
  <c r="DC5" i="12"/>
  <c r="DA5" i="12"/>
  <c r="CZ5" i="12"/>
  <c r="CX5" i="12"/>
  <c r="CW5" i="12"/>
  <c r="CU5" i="12"/>
  <c r="CT5" i="12"/>
  <c r="CR5" i="12"/>
  <c r="CQ5" i="12"/>
  <c r="CO5" i="12"/>
  <c r="CN5" i="12"/>
  <c r="CL5" i="12"/>
  <c r="CK5" i="12"/>
  <c r="CI5" i="12"/>
  <c r="CH5" i="12"/>
  <c r="CF5" i="12"/>
  <c r="CE5" i="12"/>
  <c r="CC5" i="12"/>
  <c r="CB5" i="12"/>
  <c r="BZ5" i="12"/>
  <c r="BY5" i="12"/>
  <c r="BW5" i="12"/>
  <c r="BV5" i="12"/>
  <c r="BT5" i="12"/>
  <c r="BS5" i="12"/>
  <c r="BQ5" i="12"/>
  <c r="BP5" i="12"/>
  <c r="BN5" i="12"/>
  <c r="BM5" i="12"/>
  <c r="BK5" i="12"/>
  <c r="BJ5" i="12"/>
  <c r="BH5" i="12"/>
  <c r="BG5" i="12"/>
  <c r="BE5" i="12"/>
  <c r="BD5" i="12"/>
  <c r="BB5" i="12"/>
  <c r="BA5" i="12"/>
  <c r="AY5" i="12"/>
  <c r="AX5" i="12"/>
  <c r="AV5" i="12"/>
  <c r="AU5" i="12"/>
  <c r="AS5" i="12"/>
  <c r="AR5" i="12"/>
  <c r="AP5" i="12"/>
  <c r="AO5" i="12"/>
  <c r="AM5" i="12"/>
  <c r="AL5" i="12"/>
  <c r="AK5" i="12"/>
  <c r="AJ5" i="12"/>
  <c r="AI5" i="12"/>
  <c r="AG5" i="12"/>
  <c r="AF5" i="12"/>
  <c r="AE5" i="12"/>
  <c r="AD5" i="12"/>
  <c r="AC5" i="12"/>
  <c r="Z5" i="12"/>
  <c r="Y5" i="12"/>
  <c r="X5" i="12"/>
  <c r="W5" i="12"/>
  <c r="V5" i="12"/>
  <c r="U5" i="12"/>
  <c r="R5" i="12"/>
  <c r="Q5" i="12"/>
  <c r="P5" i="12"/>
  <c r="O5" i="12"/>
  <c r="N5" i="12"/>
  <c r="M5" i="12"/>
  <c r="K5" i="12"/>
  <c r="J5" i="12"/>
  <c r="EZ4" i="12"/>
  <c r="EW4" i="12"/>
  <c r="EV4" i="12"/>
  <c r="EU4" i="12"/>
  <c r="ET4" i="12"/>
  <c r="ES4" i="12"/>
  <c r="ER4" i="12"/>
  <c r="EO4" i="12"/>
  <c r="EN4" i="12"/>
  <c r="EM4" i="12"/>
  <c r="EL4" i="12"/>
  <c r="EK4" i="12"/>
  <c r="EJ4" i="12"/>
  <c r="EH4" i="12"/>
  <c r="EG4" i="12"/>
  <c r="EE4" i="12"/>
  <c r="ED4" i="12"/>
  <c r="EB4" i="12"/>
  <c r="EA4" i="12"/>
  <c r="DY4" i="12"/>
  <c r="DX4" i="12"/>
  <c r="DV4" i="12"/>
  <c r="DU4" i="12"/>
  <c r="DS4" i="12"/>
  <c r="DR4" i="12"/>
  <c r="DP4" i="12"/>
  <c r="DO4" i="12"/>
  <c r="DM4" i="12"/>
  <c r="DL4" i="12"/>
  <c r="DJ4" i="12"/>
  <c r="DI4" i="12"/>
  <c r="DG4" i="12"/>
  <c r="DF4" i="12"/>
  <c r="DD4" i="12"/>
  <c r="DC4" i="12"/>
  <c r="DA4" i="12"/>
  <c r="CZ4" i="12"/>
  <c r="CX4" i="12"/>
  <c r="CW4" i="12"/>
  <c r="CU4" i="12"/>
  <c r="CT4" i="12"/>
  <c r="CR4" i="12"/>
  <c r="CQ4" i="12"/>
  <c r="CO4" i="12"/>
  <c r="CN4" i="12"/>
  <c r="CL4" i="12"/>
  <c r="CK4" i="12"/>
  <c r="CI4" i="12"/>
  <c r="CH4" i="12"/>
  <c r="CF4" i="12"/>
  <c r="CE4" i="12"/>
  <c r="CC4" i="12"/>
  <c r="CB4" i="12"/>
  <c r="BZ4" i="12"/>
  <c r="BY4" i="12"/>
  <c r="BW4" i="12"/>
  <c r="BV4" i="12"/>
  <c r="BT4" i="12"/>
  <c r="BS4" i="12"/>
  <c r="BQ4" i="12"/>
  <c r="BP4" i="12"/>
  <c r="BN4" i="12"/>
  <c r="BM4" i="12"/>
  <c r="BK4" i="12"/>
  <c r="BJ4" i="12"/>
  <c r="BH4" i="12"/>
  <c r="BG4" i="12"/>
  <c r="BE4" i="12"/>
  <c r="BD4" i="12"/>
  <c r="BB4" i="12"/>
  <c r="BA4" i="12"/>
  <c r="AY4" i="12"/>
  <c r="AX4" i="12"/>
  <c r="AV4" i="12"/>
  <c r="AU4" i="12"/>
  <c r="AS4" i="12"/>
  <c r="AR4" i="12"/>
  <c r="AP4" i="12"/>
  <c r="AO4" i="12"/>
  <c r="AM4" i="12"/>
  <c r="AL4" i="12"/>
  <c r="AK4" i="12"/>
  <c r="AJ4" i="12"/>
  <c r="AI4" i="12"/>
  <c r="AG4" i="12"/>
  <c r="AF4" i="12"/>
  <c r="AE4" i="12"/>
  <c r="AD4" i="12"/>
  <c r="AC4" i="12"/>
  <c r="Z4" i="12"/>
  <c r="Y4" i="12"/>
  <c r="X4" i="12"/>
  <c r="W4" i="12"/>
  <c r="V4" i="12"/>
  <c r="U4" i="12"/>
  <c r="R4" i="12"/>
  <c r="Q4" i="12"/>
  <c r="P4" i="12"/>
  <c r="O4" i="12"/>
  <c r="N4" i="12"/>
  <c r="M4" i="12"/>
  <c r="K4" i="12"/>
  <c r="J4" i="12"/>
  <c r="EZ3" i="12"/>
  <c r="EW3" i="12"/>
  <c r="EV3" i="12"/>
  <c r="EU3" i="12"/>
  <c r="ET3" i="12"/>
  <c r="ES3" i="12"/>
  <c r="ER3" i="12"/>
  <c r="ER49" i="12" s="1"/>
  <c r="EO3" i="12"/>
  <c r="EN3" i="12"/>
  <c r="EM3" i="12"/>
  <c r="EL3" i="12"/>
  <c r="EK3" i="12"/>
  <c r="EJ3" i="12"/>
  <c r="EJ52" i="12" s="1"/>
  <c r="EH3" i="12"/>
  <c r="EG3" i="12"/>
  <c r="EE3" i="12"/>
  <c r="ED3" i="12"/>
  <c r="EB3" i="12"/>
  <c r="EA3" i="12"/>
  <c r="DY3" i="12"/>
  <c r="DX3" i="12"/>
  <c r="DV3" i="12"/>
  <c r="DU3" i="12"/>
  <c r="DS3" i="12"/>
  <c r="DR3" i="12"/>
  <c r="DP3" i="12"/>
  <c r="DO3" i="12"/>
  <c r="DM3" i="12"/>
  <c r="DL3" i="12"/>
  <c r="DJ3" i="12"/>
  <c r="DJ49" i="12" s="1"/>
  <c r="DI3" i="12"/>
  <c r="DG3" i="12"/>
  <c r="DG51" i="12" s="1"/>
  <c r="DF3" i="12"/>
  <c r="DF51" i="12" s="1"/>
  <c r="DD3" i="12"/>
  <c r="DC3" i="12"/>
  <c r="DA3" i="12"/>
  <c r="CZ3" i="12"/>
  <c r="CX3" i="12"/>
  <c r="CW3" i="12"/>
  <c r="CU3" i="12"/>
  <c r="CT3" i="12"/>
  <c r="CR3" i="12"/>
  <c r="CQ3" i="12"/>
  <c r="CO3" i="12"/>
  <c r="CN3" i="12"/>
  <c r="CL3" i="12"/>
  <c r="CK3" i="12"/>
  <c r="CI3" i="12"/>
  <c r="CH3" i="12"/>
  <c r="CF3" i="12"/>
  <c r="CE3" i="12"/>
  <c r="CC3" i="12"/>
  <c r="CB3" i="12"/>
  <c r="BZ3" i="12"/>
  <c r="BY3" i="12"/>
  <c r="BW3" i="12"/>
  <c r="BV3" i="12"/>
  <c r="BT3" i="12"/>
  <c r="BS3" i="12"/>
  <c r="BQ3" i="12"/>
  <c r="BQ50" i="12" s="1"/>
  <c r="BP3" i="12"/>
  <c r="BP52" i="12" s="1"/>
  <c r="BN3" i="12"/>
  <c r="BN49" i="12" s="1"/>
  <c r="BM3" i="12"/>
  <c r="BK3" i="12"/>
  <c r="BK51" i="12" s="1"/>
  <c r="BJ3" i="12"/>
  <c r="BJ51" i="12" s="1"/>
  <c r="BH3" i="12"/>
  <c r="BH51" i="12" s="1"/>
  <c r="BG3" i="12"/>
  <c r="BG50" i="12" s="1"/>
  <c r="BE3" i="12"/>
  <c r="BE50" i="12" s="1"/>
  <c r="BD3" i="12"/>
  <c r="BD52" i="12" s="1"/>
  <c r="BB3" i="12"/>
  <c r="BB49" i="12" s="1"/>
  <c r="BA3" i="12"/>
  <c r="AY3" i="12"/>
  <c r="AY51" i="12" s="1"/>
  <c r="AX3" i="12"/>
  <c r="AX51" i="12" s="1"/>
  <c r="AV3" i="12"/>
  <c r="AV51" i="12" s="1"/>
  <c r="AU3" i="12"/>
  <c r="AU50" i="12" s="1"/>
  <c r="AS3" i="12"/>
  <c r="AS50" i="12" s="1"/>
  <c r="AR3" i="12"/>
  <c r="AP3" i="12"/>
  <c r="AP49" i="12" s="1"/>
  <c r="AO3" i="12"/>
  <c r="AM3" i="12"/>
  <c r="AM51" i="12" s="1"/>
  <c r="AL3" i="12"/>
  <c r="AL51" i="12" s="1"/>
  <c r="AK3" i="12"/>
  <c r="AK51" i="12" s="1"/>
  <c r="AJ3" i="12"/>
  <c r="AJ50" i="12" s="1"/>
  <c r="AI3" i="12"/>
  <c r="AG3" i="12"/>
  <c r="AG52" i="12" s="1"/>
  <c r="AF3" i="12"/>
  <c r="AF49" i="12" s="1"/>
  <c r="AE3" i="12"/>
  <c r="AD3" i="12"/>
  <c r="AD51" i="12" s="1"/>
  <c r="AC3" i="12"/>
  <c r="Z3" i="12"/>
  <c r="Y3" i="12"/>
  <c r="X3" i="12"/>
  <c r="W3" i="12"/>
  <c r="V3" i="12"/>
  <c r="U3" i="12"/>
  <c r="R3" i="12"/>
  <c r="Q3" i="12"/>
  <c r="P3" i="12"/>
  <c r="O3" i="12"/>
  <c r="N3" i="12"/>
  <c r="M3" i="12"/>
  <c r="K3" i="12"/>
  <c r="K49" i="12" s="1"/>
  <c r="J3" i="12"/>
  <c r="EG48" i="9"/>
  <c r="EF48" i="9"/>
  <c r="ED48" i="9"/>
  <c r="EC48" i="9"/>
  <c r="EB48" i="9"/>
  <c r="EA48" i="9"/>
  <c r="DZ48" i="9"/>
  <c r="DX48" i="9"/>
  <c r="DW48" i="9"/>
  <c r="DV48" i="9"/>
  <c r="DU48" i="9"/>
  <c r="DT48" i="9"/>
  <c r="DR48" i="9"/>
  <c r="DQ48" i="9"/>
  <c r="DP48" i="9"/>
  <c r="DO48" i="9"/>
  <c r="DN48" i="9"/>
  <c r="DL48" i="9"/>
  <c r="DK48" i="9"/>
  <c r="DJ48" i="9"/>
  <c r="DI48" i="9"/>
  <c r="DH48" i="9"/>
  <c r="DF48" i="9"/>
  <c r="DE48" i="9"/>
  <c r="DD48" i="9"/>
  <c r="DC48" i="9"/>
  <c r="DB48" i="9"/>
  <c r="CZ48" i="9"/>
  <c r="CY48" i="9"/>
  <c r="CX48" i="9"/>
  <c r="CW48" i="9"/>
  <c r="CV48" i="9"/>
  <c r="CT48" i="9"/>
  <c r="CS48" i="9"/>
  <c r="CR48" i="9"/>
  <c r="CQ48" i="9"/>
  <c r="CP48" i="9"/>
  <c r="CN48" i="9"/>
  <c r="CM48" i="9"/>
  <c r="CL48" i="9"/>
  <c r="CK48" i="9"/>
  <c r="CJ48" i="9"/>
  <c r="CH48" i="9"/>
  <c r="CG48" i="9"/>
  <c r="CF48" i="9"/>
  <c r="CE48" i="9"/>
  <c r="CD48" i="9"/>
  <c r="CB48" i="9"/>
  <c r="CA48" i="9"/>
  <c r="BZ48" i="9"/>
  <c r="BY48" i="9"/>
  <c r="BX48" i="9"/>
  <c r="BV48" i="9"/>
  <c r="BU48" i="9"/>
  <c r="BT48" i="9"/>
  <c r="BS48" i="9"/>
  <c r="BR48" i="9"/>
  <c r="BP48" i="9"/>
  <c r="BO48" i="9"/>
  <c r="BN48" i="9"/>
  <c r="BM48" i="9"/>
  <c r="BL48" i="9"/>
  <c r="BJ48" i="9"/>
  <c r="BI48" i="9"/>
  <c r="BH48" i="9"/>
  <c r="BG48" i="9"/>
  <c r="BF48" i="9"/>
  <c r="BD48" i="9"/>
  <c r="BC48" i="9"/>
  <c r="BB48" i="9"/>
  <c r="BA48" i="9"/>
  <c r="AZ48" i="9"/>
  <c r="AX48" i="9"/>
  <c r="AW48" i="9"/>
  <c r="AV48" i="9"/>
  <c r="AU48" i="9"/>
  <c r="AT48" i="9"/>
  <c r="AR48" i="9"/>
  <c r="AQ48" i="9"/>
  <c r="AP48" i="9"/>
  <c r="AO48" i="9"/>
  <c r="AN48" i="9"/>
  <c r="AL48" i="9"/>
  <c r="AK48" i="9"/>
  <c r="AJ48" i="9"/>
  <c r="AI48" i="9"/>
  <c r="AH48" i="9"/>
  <c r="AF48" i="9"/>
  <c r="AE48" i="9"/>
  <c r="AD48" i="9"/>
  <c r="AC48" i="9"/>
  <c r="AB48" i="9"/>
  <c r="Z48" i="9"/>
  <c r="Y48" i="9"/>
  <c r="X48" i="9"/>
  <c r="W48" i="9"/>
  <c r="V48" i="9"/>
  <c r="T48" i="9"/>
  <c r="S48" i="9"/>
  <c r="R48" i="9"/>
  <c r="Q48" i="9"/>
  <c r="P48" i="9"/>
  <c r="N48" i="9"/>
  <c r="M48" i="9"/>
  <c r="L48" i="9"/>
  <c r="K48" i="9"/>
  <c r="J48" i="9"/>
  <c r="H48" i="9"/>
  <c r="G48" i="9"/>
  <c r="F48" i="9"/>
  <c r="E48" i="9"/>
  <c r="EG47" i="9"/>
  <c r="EF47" i="9"/>
  <c r="ED47" i="9"/>
  <c r="EC47" i="9"/>
  <c r="EB47" i="9"/>
  <c r="EA47" i="9"/>
  <c r="DZ47" i="9"/>
  <c r="DX47" i="9"/>
  <c r="DW47" i="9"/>
  <c r="DV47" i="9"/>
  <c r="DU47" i="9"/>
  <c r="DT47" i="9"/>
  <c r="DR47" i="9"/>
  <c r="DQ47" i="9"/>
  <c r="DP47" i="9"/>
  <c r="DO47" i="9"/>
  <c r="DN47" i="9"/>
  <c r="DL47" i="9"/>
  <c r="DK47" i="9"/>
  <c r="DJ47" i="9"/>
  <c r="DI47" i="9"/>
  <c r="DH47" i="9"/>
  <c r="DF47" i="9"/>
  <c r="DE47" i="9"/>
  <c r="DD47" i="9"/>
  <c r="DC47" i="9"/>
  <c r="DB47" i="9"/>
  <c r="CZ47" i="9"/>
  <c r="CY47" i="9"/>
  <c r="CX47" i="9"/>
  <c r="CW47" i="9"/>
  <c r="CV47" i="9"/>
  <c r="CT47" i="9"/>
  <c r="CS47" i="9"/>
  <c r="CR47" i="9"/>
  <c r="CQ47" i="9"/>
  <c r="CP47" i="9"/>
  <c r="CN47" i="9"/>
  <c r="CM47" i="9"/>
  <c r="CL47" i="9"/>
  <c r="CK47" i="9"/>
  <c r="CJ47" i="9"/>
  <c r="CH47" i="9"/>
  <c r="CG47" i="9"/>
  <c r="CF47" i="9"/>
  <c r="CE47" i="9"/>
  <c r="CD47" i="9"/>
  <c r="CB47" i="9"/>
  <c r="CA47" i="9"/>
  <c r="BZ47" i="9"/>
  <c r="BY47" i="9"/>
  <c r="BX47" i="9"/>
  <c r="BV47" i="9"/>
  <c r="BU47" i="9"/>
  <c r="BT47" i="9"/>
  <c r="BS47" i="9"/>
  <c r="BR47" i="9"/>
  <c r="BP47" i="9"/>
  <c r="BO47" i="9"/>
  <c r="BN47" i="9"/>
  <c r="BM47" i="9"/>
  <c r="BL47" i="9"/>
  <c r="BJ47" i="9"/>
  <c r="BI47" i="9"/>
  <c r="BH47" i="9"/>
  <c r="BG47" i="9"/>
  <c r="BF47" i="9"/>
  <c r="BD47" i="9"/>
  <c r="BC47" i="9"/>
  <c r="BB47" i="9"/>
  <c r="BA47" i="9"/>
  <c r="AZ47" i="9"/>
  <c r="AX47" i="9"/>
  <c r="AW47" i="9"/>
  <c r="AV47" i="9"/>
  <c r="AU47" i="9"/>
  <c r="AT47" i="9"/>
  <c r="AR47" i="9"/>
  <c r="AQ47" i="9"/>
  <c r="AP47" i="9"/>
  <c r="AO47" i="9"/>
  <c r="AN47" i="9"/>
  <c r="AL47" i="9"/>
  <c r="AK47" i="9"/>
  <c r="AJ47" i="9"/>
  <c r="AI47" i="9"/>
  <c r="AH47" i="9"/>
  <c r="AF47" i="9"/>
  <c r="AE47" i="9"/>
  <c r="AD47" i="9"/>
  <c r="AC47" i="9"/>
  <c r="AB47" i="9"/>
  <c r="Z47" i="9"/>
  <c r="Y47" i="9"/>
  <c r="X47" i="9"/>
  <c r="W47" i="9"/>
  <c r="V47" i="9"/>
  <c r="T47" i="9"/>
  <c r="S47" i="9"/>
  <c r="R47" i="9"/>
  <c r="Q47" i="9"/>
  <c r="P47" i="9"/>
  <c r="N47" i="9"/>
  <c r="M47" i="9"/>
  <c r="L47" i="9"/>
  <c r="K47" i="9"/>
  <c r="J47" i="9"/>
  <c r="H47" i="9"/>
  <c r="G47" i="9"/>
  <c r="F47" i="9"/>
  <c r="E47" i="9"/>
  <c r="EG46" i="9"/>
  <c r="EF46" i="9"/>
  <c r="ED46" i="9"/>
  <c r="EC46" i="9"/>
  <c r="EB46" i="9"/>
  <c r="EA46" i="9"/>
  <c r="DZ46" i="9"/>
  <c r="DX46" i="9"/>
  <c r="DW46" i="9"/>
  <c r="DV46" i="9"/>
  <c r="DU46" i="9"/>
  <c r="DT46" i="9"/>
  <c r="DR46" i="9"/>
  <c r="DQ46" i="9"/>
  <c r="DP46" i="9"/>
  <c r="DO46" i="9"/>
  <c r="DN46" i="9"/>
  <c r="DL46" i="9"/>
  <c r="DK46" i="9"/>
  <c r="DJ46" i="9"/>
  <c r="DI46" i="9"/>
  <c r="DH46" i="9"/>
  <c r="DF46" i="9"/>
  <c r="DE46" i="9"/>
  <c r="DD46" i="9"/>
  <c r="DC46" i="9"/>
  <c r="DB46" i="9"/>
  <c r="CZ46" i="9"/>
  <c r="CY46" i="9"/>
  <c r="CX46" i="9"/>
  <c r="CW46" i="9"/>
  <c r="CV46" i="9"/>
  <c r="CT46" i="9"/>
  <c r="CS46" i="9"/>
  <c r="CR46" i="9"/>
  <c r="CQ46" i="9"/>
  <c r="CP46" i="9"/>
  <c r="CN46" i="9"/>
  <c r="CM46" i="9"/>
  <c r="CL46" i="9"/>
  <c r="CK46" i="9"/>
  <c r="CJ46" i="9"/>
  <c r="CH46" i="9"/>
  <c r="CG46" i="9"/>
  <c r="CF46" i="9"/>
  <c r="CE46" i="9"/>
  <c r="CD46" i="9"/>
  <c r="CB46" i="9"/>
  <c r="CA46" i="9"/>
  <c r="BZ46" i="9"/>
  <c r="BY46" i="9"/>
  <c r="BX46" i="9"/>
  <c r="BV46" i="9"/>
  <c r="BU46" i="9"/>
  <c r="BT46" i="9"/>
  <c r="BS46" i="9"/>
  <c r="BR46" i="9"/>
  <c r="BP46" i="9"/>
  <c r="BO46" i="9"/>
  <c r="BN46" i="9"/>
  <c r="BM46" i="9"/>
  <c r="BL46" i="9"/>
  <c r="BJ46" i="9"/>
  <c r="BI46" i="9"/>
  <c r="BH46" i="9"/>
  <c r="BG46" i="9"/>
  <c r="BF46" i="9"/>
  <c r="BD46" i="9"/>
  <c r="BC46" i="9"/>
  <c r="BB46" i="9"/>
  <c r="BA46" i="9"/>
  <c r="AZ46" i="9"/>
  <c r="AX46" i="9"/>
  <c r="AW46" i="9"/>
  <c r="AV46" i="9"/>
  <c r="AU46" i="9"/>
  <c r="AT46" i="9"/>
  <c r="AR46" i="9"/>
  <c r="AQ46" i="9"/>
  <c r="AP46" i="9"/>
  <c r="AO46" i="9"/>
  <c r="AN46" i="9"/>
  <c r="AL46" i="9"/>
  <c r="AK46" i="9"/>
  <c r="AJ46" i="9"/>
  <c r="AI46" i="9"/>
  <c r="AH46" i="9"/>
  <c r="AF46" i="9"/>
  <c r="AE46" i="9"/>
  <c r="AD46" i="9"/>
  <c r="AC46" i="9"/>
  <c r="AB46" i="9"/>
  <c r="Z46" i="9"/>
  <c r="Y46" i="9"/>
  <c r="X46" i="9"/>
  <c r="W46" i="9"/>
  <c r="V46" i="9"/>
  <c r="T46" i="9"/>
  <c r="S46" i="9"/>
  <c r="R46" i="9"/>
  <c r="Q46" i="9"/>
  <c r="P46" i="9"/>
  <c r="N46" i="9"/>
  <c r="M46" i="9"/>
  <c r="L46" i="9"/>
  <c r="K46" i="9"/>
  <c r="J46" i="9"/>
  <c r="H46" i="9"/>
  <c r="G46" i="9"/>
  <c r="F46" i="9"/>
  <c r="E46" i="9"/>
  <c r="EG45" i="9"/>
  <c r="EF45" i="9"/>
  <c r="ED45" i="9"/>
  <c r="EC45" i="9"/>
  <c r="EB45" i="9"/>
  <c r="EA45" i="9"/>
  <c r="DZ45" i="9"/>
  <c r="DX45" i="9"/>
  <c r="DW45" i="9"/>
  <c r="DV45" i="9"/>
  <c r="DU45" i="9"/>
  <c r="DT45" i="9"/>
  <c r="DR45" i="9"/>
  <c r="DQ45" i="9"/>
  <c r="DP45" i="9"/>
  <c r="DO45" i="9"/>
  <c r="DN45" i="9"/>
  <c r="DL45" i="9"/>
  <c r="DK45" i="9"/>
  <c r="DJ45" i="9"/>
  <c r="DI45" i="9"/>
  <c r="DH45" i="9"/>
  <c r="DF45" i="9"/>
  <c r="DE45" i="9"/>
  <c r="DD45" i="9"/>
  <c r="DC45" i="9"/>
  <c r="DB45" i="9"/>
  <c r="CZ45" i="9"/>
  <c r="CY45" i="9"/>
  <c r="CX45" i="9"/>
  <c r="CW45" i="9"/>
  <c r="CV45" i="9"/>
  <c r="CT45" i="9"/>
  <c r="CS45" i="9"/>
  <c r="CR45" i="9"/>
  <c r="CQ45" i="9"/>
  <c r="CP45" i="9"/>
  <c r="CN45" i="9"/>
  <c r="CM45" i="9"/>
  <c r="CL45" i="9"/>
  <c r="CK45" i="9"/>
  <c r="CJ45" i="9"/>
  <c r="CH45" i="9"/>
  <c r="CG45" i="9"/>
  <c r="CF45" i="9"/>
  <c r="CE45" i="9"/>
  <c r="CD45" i="9"/>
  <c r="CB45" i="9"/>
  <c r="CA45" i="9"/>
  <c r="BZ45" i="9"/>
  <c r="BY45" i="9"/>
  <c r="BX45" i="9"/>
  <c r="BV45" i="9"/>
  <c r="BU45" i="9"/>
  <c r="BT45" i="9"/>
  <c r="BS45" i="9"/>
  <c r="BR45" i="9"/>
  <c r="BP45" i="9"/>
  <c r="BO45" i="9"/>
  <c r="BN45" i="9"/>
  <c r="BM45" i="9"/>
  <c r="BL45" i="9"/>
  <c r="BJ45" i="9"/>
  <c r="BI45" i="9"/>
  <c r="BH45" i="9"/>
  <c r="BG45" i="9"/>
  <c r="BF45" i="9"/>
  <c r="BD45" i="9"/>
  <c r="BC45" i="9"/>
  <c r="BB45" i="9"/>
  <c r="BA45" i="9"/>
  <c r="AZ45" i="9"/>
  <c r="AX45" i="9"/>
  <c r="AW45" i="9"/>
  <c r="AV45" i="9"/>
  <c r="AU45" i="9"/>
  <c r="AT45" i="9"/>
  <c r="AR45" i="9"/>
  <c r="AQ45" i="9"/>
  <c r="AP45" i="9"/>
  <c r="AO45" i="9"/>
  <c r="AN45" i="9"/>
  <c r="AL45" i="9"/>
  <c r="AK45" i="9"/>
  <c r="AJ45" i="9"/>
  <c r="AI45" i="9"/>
  <c r="AH45" i="9"/>
  <c r="AF45" i="9"/>
  <c r="AE45" i="9"/>
  <c r="AD45" i="9"/>
  <c r="AC45" i="9"/>
  <c r="AB45" i="9"/>
  <c r="Z45" i="9"/>
  <c r="Y45" i="9"/>
  <c r="X45" i="9"/>
  <c r="W45" i="9"/>
  <c r="V45" i="9"/>
  <c r="T45" i="9"/>
  <c r="S45" i="9"/>
  <c r="R45" i="9"/>
  <c r="Q45" i="9"/>
  <c r="P45" i="9"/>
  <c r="N45" i="9"/>
  <c r="M45" i="9"/>
  <c r="L45" i="9"/>
  <c r="K45" i="9"/>
  <c r="J45" i="9"/>
  <c r="H45" i="9"/>
  <c r="G45" i="9"/>
  <c r="F45" i="9"/>
  <c r="E45" i="9"/>
  <c r="EG44" i="9"/>
  <c r="EF44" i="9"/>
  <c r="ED44" i="9"/>
  <c r="EC44" i="9"/>
  <c r="EB44" i="9"/>
  <c r="EA44" i="9"/>
  <c r="DZ44" i="9"/>
  <c r="DX44" i="9"/>
  <c r="DW44" i="9"/>
  <c r="DV44" i="9"/>
  <c r="DU44" i="9"/>
  <c r="DT44" i="9"/>
  <c r="DR44" i="9"/>
  <c r="DQ44" i="9"/>
  <c r="DP44" i="9"/>
  <c r="DO44" i="9"/>
  <c r="DN44" i="9"/>
  <c r="DL44" i="9"/>
  <c r="DK44" i="9"/>
  <c r="DJ44" i="9"/>
  <c r="DI44" i="9"/>
  <c r="DH44" i="9"/>
  <c r="DF44" i="9"/>
  <c r="DE44" i="9"/>
  <c r="DD44" i="9"/>
  <c r="DC44" i="9"/>
  <c r="DB44" i="9"/>
  <c r="CZ44" i="9"/>
  <c r="CY44" i="9"/>
  <c r="CX44" i="9"/>
  <c r="CW44" i="9"/>
  <c r="CV44" i="9"/>
  <c r="CT44" i="9"/>
  <c r="CS44" i="9"/>
  <c r="CR44" i="9"/>
  <c r="CQ44" i="9"/>
  <c r="CP44" i="9"/>
  <c r="CN44" i="9"/>
  <c r="CM44" i="9"/>
  <c r="CL44" i="9"/>
  <c r="CK44" i="9"/>
  <c r="CJ44" i="9"/>
  <c r="CH44" i="9"/>
  <c r="CG44" i="9"/>
  <c r="CF44" i="9"/>
  <c r="CE44" i="9"/>
  <c r="CD44" i="9"/>
  <c r="CB44" i="9"/>
  <c r="CA44" i="9"/>
  <c r="BZ44" i="9"/>
  <c r="BY44" i="9"/>
  <c r="BX44" i="9"/>
  <c r="BV44" i="9"/>
  <c r="BU44" i="9"/>
  <c r="BT44" i="9"/>
  <c r="BS44" i="9"/>
  <c r="BR44" i="9"/>
  <c r="BP44" i="9"/>
  <c r="BO44" i="9"/>
  <c r="BN44" i="9"/>
  <c r="BM44" i="9"/>
  <c r="BL44" i="9"/>
  <c r="BJ44" i="9"/>
  <c r="BI44" i="9"/>
  <c r="BH44" i="9"/>
  <c r="BG44" i="9"/>
  <c r="BF44" i="9"/>
  <c r="BD44" i="9"/>
  <c r="BC44" i="9"/>
  <c r="BB44" i="9"/>
  <c r="BA44" i="9"/>
  <c r="AZ44" i="9"/>
  <c r="AX44" i="9"/>
  <c r="AW44" i="9"/>
  <c r="AV44" i="9"/>
  <c r="AU44" i="9"/>
  <c r="AT44" i="9"/>
  <c r="AR44" i="9"/>
  <c r="AQ44" i="9"/>
  <c r="AP44" i="9"/>
  <c r="AO44" i="9"/>
  <c r="AN44" i="9"/>
  <c r="AL44" i="9"/>
  <c r="AK44" i="9"/>
  <c r="AJ44" i="9"/>
  <c r="AI44" i="9"/>
  <c r="AH44" i="9"/>
  <c r="AF44" i="9"/>
  <c r="AE44" i="9"/>
  <c r="AD44" i="9"/>
  <c r="AC44" i="9"/>
  <c r="AB44" i="9"/>
  <c r="Z44" i="9"/>
  <c r="Y44" i="9"/>
  <c r="X44" i="9"/>
  <c r="W44" i="9"/>
  <c r="V44" i="9"/>
  <c r="T44" i="9"/>
  <c r="S44" i="9"/>
  <c r="R44" i="9"/>
  <c r="Q44" i="9"/>
  <c r="P44" i="9"/>
  <c r="N44" i="9"/>
  <c r="M44" i="9"/>
  <c r="L44" i="9"/>
  <c r="K44" i="9"/>
  <c r="J44" i="9"/>
  <c r="H44" i="9"/>
  <c r="G44" i="9"/>
  <c r="F44" i="9"/>
  <c r="E44" i="9"/>
  <c r="EG43" i="9"/>
  <c r="EF43" i="9"/>
  <c r="ED43" i="9"/>
  <c r="EC43" i="9"/>
  <c r="EA43" i="9"/>
  <c r="DZ43" i="9"/>
  <c r="DX43" i="9"/>
  <c r="DW43" i="9"/>
  <c r="DV43" i="9"/>
  <c r="DU43" i="9"/>
  <c r="DT43" i="9"/>
  <c r="DR43" i="9"/>
  <c r="DQ43" i="9"/>
  <c r="DP43" i="9"/>
  <c r="DO43" i="9"/>
  <c r="DN43" i="9"/>
  <c r="DL43" i="9"/>
  <c r="DK43" i="9"/>
  <c r="DJ43" i="9"/>
  <c r="DI43" i="9"/>
  <c r="DH43" i="9"/>
  <c r="DF43" i="9"/>
  <c r="DE43" i="9"/>
  <c r="DD43" i="9"/>
  <c r="DC43" i="9"/>
  <c r="DB43" i="9"/>
  <c r="CZ43" i="9"/>
  <c r="CY43" i="9"/>
  <c r="CX43" i="9"/>
  <c r="CW43" i="9"/>
  <c r="CT43" i="9"/>
  <c r="CN43" i="9"/>
  <c r="CM43" i="9"/>
  <c r="CL43" i="9"/>
  <c r="CK43" i="9"/>
  <c r="CJ43" i="9"/>
  <c r="CH43" i="9"/>
  <c r="CG43" i="9"/>
  <c r="CF43" i="9"/>
  <c r="CE43" i="9"/>
  <c r="CD43" i="9"/>
  <c r="CB43" i="9"/>
  <c r="BV43" i="9"/>
  <c r="BU43" i="9"/>
  <c r="BS43" i="9"/>
  <c r="BR43" i="9"/>
  <c r="BP43" i="9"/>
  <c r="BO43" i="9"/>
  <c r="BN43" i="9"/>
  <c r="BM43" i="9"/>
  <c r="BL43" i="9"/>
  <c r="BJ43" i="9"/>
  <c r="BI43" i="9"/>
  <c r="BH43" i="9"/>
  <c r="BG43" i="9"/>
  <c r="BF43" i="9"/>
  <c r="BD43" i="9"/>
  <c r="BC43" i="9"/>
  <c r="BB43" i="9"/>
  <c r="BA43" i="9"/>
  <c r="AZ43" i="9"/>
  <c r="AX43" i="9"/>
  <c r="AW43" i="9"/>
  <c r="AV43" i="9"/>
  <c r="AU43" i="9"/>
  <c r="AT43" i="9"/>
  <c r="AR43" i="9"/>
  <c r="AQ43" i="9"/>
  <c r="AP43" i="9"/>
  <c r="AO43" i="9"/>
  <c r="AN43" i="9"/>
  <c r="AL43" i="9"/>
  <c r="AK43" i="9"/>
  <c r="AJ43" i="9"/>
  <c r="AI43" i="9"/>
  <c r="AH43" i="9"/>
  <c r="AF43" i="9"/>
  <c r="AE43" i="9"/>
  <c r="AD43" i="9"/>
  <c r="AC43" i="9"/>
  <c r="AB43" i="9"/>
  <c r="Z43" i="9"/>
  <c r="Y43" i="9"/>
  <c r="X43" i="9"/>
  <c r="W43" i="9"/>
  <c r="V43" i="9"/>
  <c r="T43" i="9"/>
  <c r="S43" i="9"/>
  <c r="R43" i="9"/>
  <c r="Q43" i="9"/>
  <c r="P43" i="9"/>
  <c r="N43" i="9"/>
  <c r="M43" i="9"/>
  <c r="L43" i="9"/>
  <c r="K43" i="9"/>
  <c r="J43" i="9"/>
  <c r="H43" i="9"/>
  <c r="G43" i="9"/>
  <c r="F43" i="9"/>
  <c r="E43" i="9"/>
  <c r="EG42" i="9"/>
  <c r="EF42" i="9"/>
  <c r="ED42" i="9"/>
  <c r="EC42" i="9"/>
  <c r="EB42" i="9"/>
  <c r="EA42" i="9"/>
  <c r="DZ42" i="9"/>
  <c r="DX42" i="9"/>
  <c r="DW42" i="9"/>
  <c r="DV42" i="9"/>
  <c r="DU42" i="9"/>
  <c r="DT42" i="9"/>
  <c r="DR42" i="9"/>
  <c r="DQ42" i="9"/>
  <c r="DP42" i="9"/>
  <c r="DO42" i="9"/>
  <c r="DN42" i="9"/>
  <c r="DL42" i="9"/>
  <c r="DK42" i="9"/>
  <c r="DJ42" i="9"/>
  <c r="DI42" i="9"/>
  <c r="DH42" i="9"/>
  <c r="DF42" i="9"/>
  <c r="DE42" i="9"/>
  <c r="DD42" i="9"/>
  <c r="DC42" i="9"/>
  <c r="DB42" i="9"/>
  <c r="CZ42" i="9"/>
  <c r="CY42" i="9"/>
  <c r="CX42" i="9"/>
  <c r="CW42" i="9"/>
  <c r="CV42" i="9"/>
  <c r="CT42" i="9"/>
  <c r="CS42" i="9"/>
  <c r="CR42" i="9"/>
  <c r="CQ42" i="9"/>
  <c r="CP42" i="9"/>
  <c r="CN42" i="9"/>
  <c r="CM42" i="9"/>
  <c r="CL42" i="9"/>
  <c r="CK42" i="9"/>
  <c r="CJ42" i="9"/>
  <c r="CH42" i="9"/>
  <c r="CG42" i="9"/>
  <c r="CF42" i="9"/>
  <c r="CE42" i="9"/>
  <c r="CD42" i="9"/>
  <c r="CB42" i="9"/>
  <c r="CA42" i="9"/>
  <c r="BZ42" i="9"/>
  <c r="BY42" i="9"/>
  <c r="BX42" i="9"/>
  <c r="BV42" i="9"/>
  <c r="BU42" i="9"/>
  <c r="BT42" i="9"/>
  <c r="BS42" i="9"/>
  <c r="BR42" i="9"/>
  <c r="BP42" i="9"/>
  <c r="BO42" i="9"/>
  <c r="BN42" i="9"/>
  <c r="BM42" i="9"/>
  <c r="BL42" i="9"/>
  <c r="BJ42" i="9"/>
  <c r="BI42" i="9"/>
  <c r="BH42" i="9"/>
  <c r="BG42" i="9"/>
  <c r="BF42" i="9"/>
  <c r="BD42" i="9"/>
  <c r="BC42" i="9"/>
  <c r="BB42" i="9"/>
  <c r="BA42" i="9"/>
  <c r="AZ42" i="9"/>
  <c r="AX42" i="9"/>
  <c r="AW42" i="9"/>
  <c r="AV42" i="9"/>
  <c r="AU42" i="9"/>
  <c r="AT42" i="9"/>
  <c r="AR42" i="9"/>
  <c r="AQ42" i="9"/>
  <c r="AP42" i="9"/>
  <c r="AO42" i="9"/>
  <c r="AN42" i="9"/>
  <c r="AL42" i="9"/>
  <c r="AK42" i="9"/>
  <c r="AJ42" i="9"/>
  <c r="AI42" i="9"/>
  <c r="AH42" i="9"/>
  <c r="AF42" i="9"/>
  <c r="AE42" i="9"/>
  <c r="AD42" i="9"/>
  <c r="AC42" i="9"/>
  <c r="AB42" i="9"/>
  <c r="Z42" i="9"/>
  <c r="Y42" i="9"/>
  <c r="X42" i="9"/>
  <c r="W42" i="9"/>
  <c r="V42" i="9"/>
  <c r="T42" i="9"/>
  <c r="S42" i="9"/>
  <c r="R42" i="9"/>
  <c r="Q42" i="9"/>
  <c r="P42" i="9"/>
  <c r="N42" i="9"/>
  <c r="M42" i="9"/>
  <c r="L42" i="9"/>
  <c r="K42" i="9"/>
  <c r="J42" i="9"/>
  <c r="H42" i="9"/>
  <c r="G42" i="9"/>
  <c r="F42" i="9"/>
  <c r="E42" i="9"/>
  <c r="EG41" i="9"/>
  <c r="EF41" i="9"/>
  <c r="ED41" i="9"/>
  <c r="EC41" i="9"/>
  <c r="EB41" i="9"/>
  <c r="EA41" i="9"/>
  <c r="DZ41" i="9"/>
  <c r="DX41" i="9"/>
  <c r="DW41" i="9"/>
  <c r="DV41" i="9"/>
  <c r="DU41" i="9"/>
  <c r="DT41" i="9"/>
  <c r="DR41" i="9"/>
  <c r="DQ41" i="9"/>
  <c r="DP41" i="9"/>
  <c r="DO41" i="9"/>
  <c r="DN41" i="9"/>
  <c r="DL41" i="9"/>
  <c r="DK41" i="9"/>
  <c r="DJ41" i="9"/>
  <c r="DI41" i="9"/>
  <c r="DH41" i="9"/>
  <c r="DF41" i="9"/>
  <c r="DE41" i="9"/>
  <c r="DD41" i="9"/>
  <c r="DC41" i="9"/>
  <c r="DB41" i="9"/>
  <c r="CZ41" i="9"/>
  <c r="CY41" i="9"/>
  <c r="CX41" i="9"/>
  <c r="CW41" i="9"/>
  <c r="CV41" i="9"/>
  <c r="CT41" i="9"/>
  <c r="CS41" i="9"/>
  <c r="CR41" i="9"/>
  <c r="CQ41" i="9"/>
  <c r="CP41" i="9"/>
  <c r="CN41" i="9"/>
  <c r="CM41" i="9"/>
  <c r="CL41" i="9"/>
  <c r="CK41" i="9"/>
  <c r="CJ41" i="9"/>
  <c r="CH41" i="9"/>
  <c r="CG41" i="9"/>
  <c r="CF41" i="9"/>
  <c r="CE41" i="9"/>
  <c r="CD41" i="9"/>
  <c r="CB41" i="9"/>
  <c r="CA41" i="9"/>
  <c r="BZ41" i="9"/>
  <c r="BY41" i="9"/>
  <c r="BX41" i="9"/>
  <c r="BV41" i="9"/>
  <c r="BU41" i="9"/>
  <c r="BT41" i="9"/>
  <c r="BS41" i="9"/>
  <c r="BR41" i="9"/>
  <c r="BP41" i="9"/>
  <c r="BO41" i="9"/>
  <c r="BN41" i="9"/>
  <c r="BM41" i="9"/>
  <c r="BL41" i="9"/>
  <c r="BJ41" i="9"/>
  <c r="BI41" i="9"/>
  <c r="BH41" i="9"/>
  <c r="BG41" i="9"/>
  <c r="BF41" i="9"/>
  <c r="BD41" i="9"/>
  <c r="BC41" i="9"/>
  <c r="BB41" i="9"/>
  <c r="BA41" i="9"/>
  <c r="AZ41" i="9"/>
  <c r="AX41" i="9"/>
  <c r="AW41" i="9"/>
  <c r="AV41" i="9"/>
  <c r="AU41" i="9"/>
  <c r="AT41" i="9"/>
  <c r="AR41" i="9"/>
  <c r="AQ41" i="9"/>
  <c r="AP41" i="9"/>
  <c r="AO41" i="9"/>
  <c r="AN41" i="9"/>
  <c r="AL41" i="9"/>
  <c r="AK41" i="9"/>
  <c r="AJ41" i="9"/>
  <c r="AI41" i="9"/>
  <c r="AH41" i="9"/>
  <c r="AF41" i="9"/>
  <c r="AE41" i="9"/>
  <c r="AD41" i="9"/>
  <c r="AC41" i="9"/>
  <c r="AB41" i="9"/>
  <c r="Z41" i="9"/>
  <c r="Y41" i="9"/>
  <c r="X41" i="9"/>
  <c r="W41" i="9"/>
  <c r="V41" i="9"/>
  <c r="T41" i="9"/>
  <c r="S41" i="9"/>
  <c r="R41" i="9"/>
  <c r="Q41" i="9"/>
  <c r="P41" i="9"/>
  <c r="N41" i="9"/>
  <c r="M41" i="9"/>
  <c r="L41" i="9"/>
  <c r="K41" i="9"/>
  <c r="J41" i="9"/>
  <c r="H41" i="9"/>
  <c r="G41" i="9"/>
  <c r="F41" i="9"/>
  <c r="E41" i="9"/>
  <c r="EG40" i="9"/>
  <c r="EF40" i="9"/>
  <c r="ED40" i="9"/>
  <c r="EC40" i="9"/>
  <c r="EB40" i="9"/>
  <c r="EA40" i="9"/>
  <c r="DZ40" i="9"/>
  <c r="DX40" i="9"/>
  <c r="DW40" i="9"/>
  <c r="DV40" i="9"/>
  <c r="DU40" i="9"/>
  <c r="DT40" i="9"/>
  <c r="DR40" i="9"/>
  <c r="DQ40" i="9"/>
  <c r="DP40" i="9"/>
  <c r="DO40" i="9"/>
  <c r="DN40" i="9"/>
  <c r="DL40" i="9"/>
  <c r="DK40" i="9"/>
  <c r="DJ40" i="9"/>
  <c r="DI40" i="9"/>
  <c r="DH40" i="9"/>
  <c r="DF40" i="9"/>
  <c r="DE40" i="9"/>
  <c r="DD40" i="9"/>
  <c r="DC40" i="9"/>
  <c r="DB40" i="9"/>
  <c r="CZ40" i="9"/>
  <c r="CY40" i="9"/>
  <c r="CX40" i="9"/>
  <c r="CW40" i="9"/>
  <c r="CV40" i="9"/>
  <c r="CT40" i="9"/>
  <c r="CS40" i="9"/>
  <c r="CR40" i="9"/>
  <c r="CQ40" i="9"/>
  <c r="CP40" i="9"/>
  <c r="CN40" i="9"/>
  <c r="CM40" i="9"/>
  <c r="CL40" i="9"/>
  <c r="CK40" i="9"/>
  <c r="CJ40" i="9"/>
  <c r="CH40" i="9"/>
  <c r="CG40" i="9"/>
  <c r="CF40" i="9"/>
  <c r="CE40" i="9"/>
  <c r="CD40" i="9"/>
  <c r="CB40" i="9"/>
  <c r="CA40" i="9"/>
  <c r="BZ40" i="9"/>
  <c r="BY40" i="9"/>
  <c r="BX40" i="9"/>
  <c r="BV40" i="9"/>
  <c r="BU40" i="9"/>
  <c r="BT40" i="9"/>
  <c r="BS40" i="9"/>
  <c r="BR40" i="9"/>
  <c r="BP40" i="9"/>
  <c r="BO40" i="9"/>
  <c r="BN40" i="9"/>
  <c r="BM40" i="9"/>
  <c r="BL40" i="9"/>
  <c r="BJ40" i="9"/>
  <c r="BI40" i="9"/>
  <c r="BH40" i="9"/>
  <c r="BG40" i="9"/>
  <c r="BF40" i="9"/>
  <c r="BD40" i="9"/>
  <c r="BC40" i="9"/>
  <c r="BB40" i="9"/>
  <c r="BA40" i="9"/>
  <c r="AZ40" i="9"/>
  <c r="AX40" i="9"/>
  <c r="AW40" i="9"/>
  <c r="AV40" i="9"/>
  <c r="AU40" i="9"/>
  <c r="AT40" i="9"/>
  <c r="AR40" i="9"/>
  <c r="AQ40" i="9"/>
  <c r="AP40" i="9"/>
  <c r="AO40" i="9"/>
  <c r="AN40" i="9"/>
  <c r="AL40" i="9"/>
  <c r="AK40" i="9"/>
  <c r="AJ40" i="9"/>
  <c r="AI40" i="9"/>
  <c r="AH40" i="9"/>
  <c r="AF40" i="9"/>
  <c r="AE40" i="9"/>
  <c r="AD40" i="9"/>
  <c r="AC40" i="9"/>
  <c r="AB40" i="9"/>
  <c r="Z40" i="9"/>
  <c r="Y40" i="9"/>
  <c r="X40" i="9"/>
  <c r="W40" i="9"/>
  <c r="V40" i="9"/>
  <c r="T40" i="9"/>
  <c r="S40" i="9"/>
  <c r="R40" i="9"/>
  <c r="Q40" i="9"/>
  <c r="P40" i="9"/>
  <c r="N40" i="9"/>
  <c r="M40" i="9"/>
  <c r="L40" i="9"/>
  <c r="K40" i="9"/>
  <c r="J40" i="9"/>
  <c r="H40" i="9"/>
  <c r="G40" i="9"/>
  <c r="F40" i="9"/>
  <c r="E40" i="9"/>
  <c r="EG39" i="9"/>
  <c r="EF39" i="9"/>
  <c r="ED39" i="9"/>
  <c r="EC39" i="9"/>
  <c r="EB39" i="9"/>
  <c r="EA39" i="9"/>
  <c r="DZ39" i="9"/>
  <c r="DX39" i="9"/>
  <c r="DW39" i="9"/>
  <c r="DV39" i="9"/>
  <c r="DU39" i="9"/>
  <c r="DT39" i="9"/>
  <c r="DR39" i="9"/>
  <c r="DQ39" i="9"/>
  <c r="DP39" i="9"/>
  <c r="DO39" i="9"/>
  <c r="DN39" i="9"/>
  <c r="DL39" i="9"/>
  <c r="DK39" i="9"/>
  <c r="DJ39" i="9"/>
  <c r="DI39" i="9"/>
  <c r="DH39" i="9"/>
  <c r="DF39" i="9"/>
  <c r="DE39" i="9"/>
  <c r="DD39" i="9"/>
  <c r="DC39" i="9"/>
  <c r="DB39" i="9"/>
  <c r="CZ39" i="9"/>
  <c r="CY39" i="9"/>
  <c r="CX39" i="9"/>
  <c r="CW39" i="9"/>
  <c r="CV39" i="9"/>
  <c r="CT39" i="9"/>
  <c r="CS39" i="9"/>
  <c r="CR39" i="9"/>
  <c r="CQ39" i="9"/>
  <c r="CP39" i="9"/>
  <c r="CN39" i="9"/>
  <c r="CM39" i="9"/>
  <c r="CL39" i="9"/>
  <c r="CK39" i="9"/>
  <c r="CJ39" i="9"/>
  <c r="CH39" i="9"/>
  <c r="CG39" i="9"/>
  <c r="CF39" i="9"/>
  <c r="CE39" i="9"/>
  <c r="CD39" i="9"/>
  <c r="CB39" i="9"/>
  <c r="CA39" i="9"/>
  <c r="BZ39" i="9"/>
  <c r="BY39" i="9"/>
  <c r="BX39" i="9"/>
  <c r="BV39" i="9"/>
  <c r="BU39" i="9"/>
  <c r="BT39" i="9"/>
  <c r="BS39" i="9"/>
  <c r="BR39" i="9"/>
  <c r="BP39" i="9"/>
  <c r="BO39" i="9"/>
  <c r="BN39" i="9"/>
  <c r="BM39" i="9"/>
  <c r="BL39" i="9"/>
  <c r="BJ39" i="9"/>
  <c r="BI39" i="9"/>
  <c r="BH39" i="9"/>
  <c r="BG39" i="9"/>
  <c r="BF39" i="9"/>
  <c r="BD39" i="9"/>
  <c r="BC39" i="9"/>
  <c r="BB39" i="9"/>
  <c r="BA39" i="9"/>
  <c r="AZ39" i="9"/>
  <c r="AX39" i="9"/>
  <c r="AW39" i="9"/>
  <c r="AV39" i="9"/>
  <c r="AU39" i="9"/>
  <c r="AT39" i="9"/>
  <c r="AR39" i="9"/>
  <c r="AQ39" i="9"/>
  <c r="AP39" i="9"/>
  <c r="AO39" i="9"/>
  <c r="AN39" i="9"/>
  <c r="AL39" i="9"/>
  <c r="AK39" i="9"/>
  <c r="AJ39" i="9"/>
  <c r="AI39" i="9"/>
  <c r="AH39" i="9"/>
  <c r="AF39" i="9"/>
  <c r="AE39" i="9"/>
  <c r="AD39" i="9"/>
  <c r="AC39" i="9"/>
  <c r="AB39" i="9"/>
  <c r="Z39" i="9"/>
  <c r="Y39" i="9"/>
  <c r="X39" i="9"/>
  <c r="W39" i="9"/>
  <c r="V39" i="9"/>
  <c r="T39" i="9"/>
  <c r="S39" i="9"/>
  <c r="R39" i="9"/>
  <c r="Q39" i="9"/>
  <c r="P39" i="9"/>
  <c r="N39" i="9"/>
  <c r="M39" i="9"/>
  <c r="L39" i="9"/>
  <c r="K39" i="9"/>
  <c r="J39" i="9"/>
  <c r="H39" i="9"/>
  <c r="G39" i="9"/>
  <c r="F39" i="9"/>
  <c r="E39" i="9"/>
  <c r="EG38" i="9"/>
  <c r="EF38" i="9"/>
  <c r="ED38" i="9"/>
  <c r="EC38" i="9"/>
  <c r="EB38" i="9"/>
  <c r="EA38" i="9"/>
  <c r="DZ38" i="9"/>
  <c r="DX38" i="9"/>
  <c r="DW38" i="9"/>
  <c r="DV38" i="9"/>
  <c r="DU38" i="9"/>
  <c r="DT38" i="9"/>
  <c r="DR38" i="9"/>
  <c r="DQ38" i="9"/>
  <c r="DP38" i="9"/>
  <c r="DO38" i="9"/>
  <c r="DN38" i="9"/>
  <c r="DL38" i="9"/>
  <c r="DK38" i="9"/>
  <c r="DJ38" i="9"/>
  <c r="DI38" i="9"/>
  <c r="DH38" i="9"/>
  <c r="DF38" i="9"/>
  <c r="DE38" i="9"/>
  <c r="DD38" i="9"/>
  <c r="DC38" i="9"/>
  <c r="DB38" i="9"/>
  <c r="CZ38" i="9"/>
  <c r="CY38" i="9"/>
  <c r="CX38" i="9"/>
  <c r="CW38" i="9"/>
  <c r="CV38" i="9"/>
  <c r="CT38" i="9"/>
  <c r="CS38" i="9"/>
  <c r="CR38" i="9"/>
  <c r="CQ38" i="9"/>
  <c r="CP38" i="9"/>
  <c r="CN38" i="9"/>
  <c r="CM38" i="9"/>
  <c r="CL38" i="9"/>
  <c r="CK38" i="9"/>
  <c r="CJ38" i="9"/>
  <c r="CH38" i="9"/>
  <c r="CG38" i="9"/>
  <c r="CF38" i="9"/>
  <c r="CE38" i="9"/>
  <c r="CD38" i="9"/>
  <c r="CB38" i="9"/>
  <c r="CA38" i="9"/>
  <c r="BZ38" i="9"/>
  <c r="BY38" i="9"/>
  <c r="BX38" i="9"/>
  <c r="BV38" i="9"/>
  <c r="BU38" i="9"/>
  <c r="BT38" i="9"/>
  <c r="BS38" i="9"/>
  <c r="BR38" i="9"/>
  <c r="BP38" i="9"/>
  <c r="BO38" i="9"/>
  <c r="BN38" i="9"/>
  <c r="BM38" i="9"/>
  <c r="BL38" i="9"/>
  <c r="BJ38" i="9"/>
  <c r="BI38" i="9"/>
  <c r="BH38" i="9"/>
  <c r="BG38" i="9"/>
  <c r="BF38" i="9"/>
  <c r="BD38" i="9"/>
  <c r="BC38" i="9"/>
  <c r="BB38" i="9"/>
  <c r="BA38" i="9"/>
  <c r="AZ38" i="9"/>
  <c r="AX38" i="9"/>
  <c r="AW38" i="9"/>
  <c r="AV38" i="9"/>
  <c r="AU38" i="9"/>
  <c r="AT38" i="9"/>
  <c r="AR38" i="9"/>
  <c r="AQ38" i="9"/>
  <c r="AP38" i="9"/>
  <c r="AO38" i="9"/>
  <c r="AN38" i="9"/>
  <c r="AL38" i="9"/>
  <c r="AK38" i="9"/>
  <c r="AJ38" i="9"/>
  <c r="AI38" i="9"/>
  <c r="AH38" i="9"/>
  <c r="AF38" i="9"/>
  <c r="AE38" i="9"/>
  <c r="AD38" i="9"/>
  <c r="AC38" i="9"/>
  <c r="AB38" i="9"/>
  <c r="Z38" i="9"/>
  <c r="Y38" i="9"/>
  <c r="X38" i="9"/>
  <c r="W38" i="9"/>
  <c r="V38" i="9"/>
  <c r="T38" i="9"/>
  <c r="S38" i="9"/>
  <c r="R38" i="9"/>
  <c r="Q38" i="9"/>
  <c r="P38" i="9"/>
  <c r="N38" i="9"/>
  <c r="M38" i="9"/>
  <c r="L38" i="9"/>
  <c r="K38" i="9"/>
  <c r="J38" i="9"/>
  <c r="H38" i="9"/>
  <c r="G38" i="9"/>
  <c r="F38" i="9"/>
  <c r="E38" i="9"/>
  <c r="EG37" i="9"/>
  <c r="EF37" i="9"/>
  <c r="ED37" i="9"/>
  <c r="EC37" i="9"/>
  <c r="EB37" i="9"/>
  <c r="EA37" i="9"/>
  <c r="DZ37" i="9"/>
  <c r="DX37" i="9"/>
  <c r="DW37" i="9"/>
  <c r="DV37" i="9"/>
  <c r="DU37" i="9"/>
  <c r="DT37" i="9"/>
  <c r="DR37" i="9"/>
  <c r="DQ37" i="9"/>
  <c r="DP37" i="9"/>
  <c r="DO37" i="9"/>
  <c r="DN37" i="9"/>
  <c r="DL37" i="9"/>
  <c r="DK37" i="9"/>
  <c r="DJ37" i="9"/>
  <c r="DI37" i="9"/>
  <c r="DH37" i="9"/>
  <c r="DF37" i="9"/>
  <c r="DE37" i="9"/>
  <c r="DD37" i="9"/>
  <c r="DC37" i="9"/>
  <c r="DB37" i="9"/>
  <c r="CZ37" i="9"/>
  <c r="CY37" i="9"/>
  <c r="CX37" i="9"/>
  <c r="CW37" i="9"/>
  <c r="CV37" i="9"/>
  <c r="CT37" i="9"/>
  <c r="CS37" i="9"/>
  <c r="CR37" i="9"/>
  <c r="CQ37" i="9"/>
  <c r="CP37" i="9"/>
  <c r="CN37" i="9"/>
  <c r="CM37" i="9"/>
  <c r="CL37" i="9"/>
  <c r="CK37" i="9"/>
  <c r="CJ37" i="9"/>
  <c r="CH37" i="9"/>
  <c r="CG37" i="9"/>
  <c r="CF37" i="9"/>
  <c r="CE37" i="9"/>
  <c r="CD37" i="9"/>
  <c r="CB37" i="9"/>
  <c r="CA37" i="9"/>
  <c r="BZ37" i="9"/>
  <c r="BY37" i="9"/>
  <c r="BX37" i="9"/>
  <c r="BV37" i="9"/>
  <c r="BU37" i="9"/>
  <c r="BT37" i="9"/>
  <c r="BS37" i="9"/>
  <c r="BR37" i="9"/>
  <c r="BP37" i="9"/>
  <c r="BO37" i="9"/>
  <c r="BN37" i="9"/>
  <c r="BM37" i="9"/>
  <c r="BL37" i="9"/>
  <c r="BJ37" i="9"/>
  <c r="BI37" i="9"/>
  <c r="BH37" i="9"/>
  <c r="BG37" i="9"/>
  <c r="BF37" i="9"/>
  <c r="BD37" i="9"/>
  <c r="BC37" i="9"/>
  <c r="BB37" i="9"/>
  <c r="BA37" i="9"/>
  <c r="AZ37" i="9"/>
  <c r="AX37" i="9"/>
  <c r="AW37" i="9"/>
  <c r="AV37" i="9"/>
  <c r="AU37" i="9"/>
  <c r="AT37" i="9"/>
  <c r="AR37" i="9"/>
  <c r="AQ37" i="9"/>
  <c r="AP37" i="9"/>
  <c r="AO37" i="9"/>
  <c r="AN37" i="9"/>
  <c r="AL37" i="9"/>
  <c r="AK37" i="9"/>
  <c r="AJ37" i="9"/>
  <c r="AI37" i="9"/>
  <c r="AH37" i="9"/>
  <c r="AF37" i="9"/>
  <c r="AE37" i="9"/>
  <c r="AD37" i="9"/>
  <c r="AC37" i="9"/>
  <c r="AB37" i="9"/>
  <c r="Z37" i="9"/>
  <c r="Y37" i="9"/>
  <c r="X37" i="9"/>
  <c r="W37" i="9"/>
  <c r="V37" i="9"/>
  <c r="T37" i="9"/>
  <c r="S37" i="9"/>
  <c r="R37" i="9"/>
  <c r="Q37" i="9"/>
  <c r="P37" i="9"/>
  <c r="N37" i="9"/>
  <c r="M37" i="9"/>
  <c r="L37" i="9"/>
  <c r="K37" i="9"/>
  <c r="J37" i="9"/>
  <c r="H37" i="9"/>
  <c r="G37" i="9"/>
  <c r="F37" i="9"/>
  <c r="E37" i="9"/>
  <c r="EG36" i="9"/>
  <c r="EF36" i="9"/>
  <c r="ED36" i="9"/>
  <c r="EC36" i="9"/>
  <c r="EB36" i="9"/>
  <c r="EA36" i="9"/>
  <c r="DZ36" i="9"/>
  <c r="DX36" i="9"/>
  <c r="DW36" i="9"/>
  <c r="DV36" i="9"/>
  <c r="DU36" i="9"/>
  <c r="DT36" i="9"/>
  <c r="DR36" i="9"/>
  <c r="DQ36" i="9"/>
  <c r="DP36" i="9"/>
  <c r="DO36" i="9"/>
  <c r="DN36" i="9"/>
  <c r="DL36" i="9"/>
  <c r="DK36" i="9"/>
  <c r="DJ36" i="9"/>
  <c r="DI36" i="9"/>
  <c r="DH36" i="9"/>
  <c r="DF36" i="9"/>
  <c r="DE36" i="9"/>
  <c r="DD36" i="9"/>
  <c r="DC36" i="9"/>
  <c r="DB36" i="9"/>
  <c r="CZ36" i="9"/>
  <c r="CY36" i="9"/>
  <c r="CX36" i="9"/>
  <c r="CW36" i="9"/>
  <c r="CV36" i="9"/>
  <c r="CT36" i="9"/>
  <c r="CS36" i="9"/>
  <c r="CR36" i="9"/>
  <c r="CQ36" i="9"/>
  <c r="CP36" i="9"/>
  <c r="CN36" i="9"/>
  <c r="CM36" i="9"/>
  <c r="CL36" i="9"/>
  <c r="CK36" i="9"/>
  <c r="CJ36" i="9"/>
  <c r="CH36" i="9"/>
  <c r="CG36" i="9"/>
  <c r="CF36" i="9"/>
  <c r="CE36" i="9"/>
  <c r="CD36" i="9"/>
  <c r="CB36" i="9"/>
  <c r="CA36" i="9"/>
  <c r="BZ36" i="9"/>
  <c r="BY36" i="9"/>
  <c r="BX36" i="9"/>
  <c r="BV36" i="9"/>
  <c r="BU36" i="9"/>
  <c r="BT36" i="9"/>
  <c r="BS36" i="9"/>
  <c r="BR36" i="9"/>
  <c r="BP36" i="9"/>
  <c r="BO36" i="9"/>
  <c r="BN36" i="9"/>
  <c r="BM36" i="9"/>
  <c r="BL36" i="9"/>
  <c r="BJ36" i="9"/>
  <c r="BI36" i="9"/>
  <c r="BH36" i="9"/>
  <c r="BG36" i="9"/>
  <c r="BF36" i="9"/>
  <c r="BD36" i="9"/>
  <c r="BC36" i="9"/>
  <c r="BB36" i="9"/>
  <c r="BA36" i="9"/>
  <c r="AZ36" i="9"/>
  <c r="AX36" i="9"/>
  <c r="AW36" i="9"/>
  <c r="AV36" i="9"/>
  <c r="AU36" i="9"/>
  <c r="AT36" i="9"/>
  <c r="AR36" i="9"/>
  <c r="AQ36" i="9"/>
  <c r="AP36" i="9"/>
  <c r="AO36" i="9"/>
  <c r="AN36" i="9"/>
  <c r="AL36" i="9"/>
  <c r="AK36" i="9"/>
  <c r="AJ36" i="9"/>
  <c r="AI36" i="9"/>
  <c r="AH36" i="9"/>
  <c r="AF36" i="9"/>
  <c r="AE36" i="9"/>
  <c r="AD36" i="9"/>
  <c r="AC36" i="9"/>
  <c r="AB36" i="9"/>
  <c r="Z36" i="9"/>
  <c r="Y36" i="9"/>
  <c r="X36" i="9"/>
  <c r="W36" i="9"/>
  <c r="V36" i="9"/>
  <c r="T36" i="9"/>
  <c r="S36" i="9"/>
  <c r="R36" i="9"/>
  <c r="Q36" i="9"/>
  <c r="P36" i="9"/>
  <c r="N36" i="9"/>
  <c r="M36" i="9"/>
  <c r="L36" i="9"/>
  <c r="K36" i="9"/>
  <c r="J36" i="9"/>
  <c r="H36" i="9"/>
  <c r="G36" i="9"/>
  <c r="F36" i="9"/>
  <c r="E36" i="9"/>
  <c r="EG35" i="9"/>
  <c r="EF35" i="9"/>
  <c r="ED35" i="9"/>
  <c r="EC35" i="9"/>
  <c r="EB35" i="9"/>
  <c r="EA35" i="9"/>
  <c r="DZ35" i="9"/>
  <c r="DX35" i="9"/>
  <c r="DW35" i="9"/>
  <c r="DV35" i="9"/>
  <c r="DU35" i="9"/>
  <c r="DT35" i="9"/>
  <c r="DR35" i="9"/>
  <c r="DQ35" i="9"/>
  <c r="DP35" i="9"/>
  <c r="DO35" i="9"/>
  <c r="DN35" i="9"/>
  <c r="DL35" i="9"/>
  <c r="DK35" i="9"/>
  <c r="DJ35" i="9"/>
  <c r="DI35" i="9"/>
  <c r="DH35" i="9"/>
  <c r="DF35" i="9"/>
  <c r="DE35" i="9"/>
  <c r="DD35" i="9"/>
  <c r="DC35" i="9"/>
  <c r="DB35" i="9"/>
  <c r="CZ35" i="9"/>
  <c r="CY35" i="9"/>
  <c r="CX35" i="9"/>
  <c r="CW35" i="9"/>
  <c r="CV35" i="9"/>
  <c r="CT35" i="9"/>
  <c r="CS35" i="9"/>
  <c r="CR35" i="9"/>
  <c r="CQ35" i="9"/>
  <c r="CP35" i="9"/>
  <c r="CN35" i="9"/>
  <c r="CM35" i="9"/>
  <c r="CL35" i="9"/>
  <c r="CK35" i="9"/>
  <c r="CJ35" i="9"/>
  <c r="CH35" i="9"/>
  <c r="CG35" i="9"/>
  <c r="CF35" i="9"/>
  <c r="CE35" i="9"/>
  <c r="CD35" i="9"/>
  <c r="CB35" i="9"/>
  <c r="CA35" i="9"/>
  <c r="BZ35" i="9"/>
  <c r="BY35" i="9"/>
  <c r="BX35" i="9"/>
  <c r="BV35" i="9"/>
  <c r="BU35" i="9"/>
  <c r="BT35" i="9"/>
  <c r="BS35" i="9"/>
  <c r="BR35" i="9"/>
  <c r="BP35" i="9"/>
  <c r="BO35" i="9"/>
  <c r="BN35" i="9"/>
  <c r="BM35" i="9"/>
  <c r="BL35" i="9"/>
  <c r="BJ35" i="9"/>
  <c r="BI35" i="9"/>
  <c r="BH35" i="9"/>
  <c r="BG35" i="9"/>
  <c r="BF35" i="9"/>
  <c r="BD35" i="9"/>
  <c r="BC35" i="9"/>
  <c r="BB35" i="9"/>
  <c r="BA35" i="9"/>
  <c r="AZ35" i="9"/>
  <c r="AX35" i="9"/>
  <c r="AW35" i="9"/>
  <c r="AV35" i="9"/>
  <c r="AU35" i="9"/>
  <c r="AT35" i="9"/>
  <c r="AR35" i="9"/>
  <c r="AQ35" i="9"/>
  <c r="AP35" i="9"/>
  <c r="AO35" i="9"/>
  <c r="AN35" i="9"/>
  <c r="AL35" i="9"/>
  <c r="AK35" i="9"/>
  <c r="AJ35" i="9"/>
  <c r="AI35" i="9"/>
  <c r="AH35" i="9"/>
  <c r="AF35" i="9"/>
  <c r="AE35" i="9"/>
  <c r="AD35" i="9"/>
  <c r="AC35" i="9"/>
  <c r="AB35" i="9"/>
  <c r="Z35" i="9"/>
  <c r="Y35" i="9"/>
  <c r="X35" i="9"/>
  <c r="W35" i="9"/>
  <c r="V35" i="9"/>
  <c r="T35" i="9"/>
  <c r="S35" i="9"/>
  <c r="R35" i="9"/>
  <c r="Q35" i="9"/>
  <c r="P35" i="9"/>
  <c r="N35" i="9"/>
  <c r="M35" i="9"/>
  <c r="L35" i="9"/>
  <c r="K35" i="9"/>
  <c r="J35" i="9"/>
  <c r="H35" i="9"/>
  <c r="G35" i="9"/>
  <c r="F35" i="9"/>
  <c r="E35" i="9"/>
  <c r="EG34" i="9"/>
  <c r="EF34" i="9"/>
  <c r="ED34" i="9"/>
  <c r="EC34" i="9"/>
  <c r="EB34" i="9"/>
  <c r="EA34" i="9"/>
  <c r="DZ34" i="9"/>
  <c r="DX34" i="9"/>
  <c r="DW34" i="9"/>
  <c r="DV34" i="9"/>
  <c r="DU34" i="9"/>
  <c r="DT34" i="9"/>
  <c r="DR34" i="9"/>
  <c r="DQ34" i="9"/>
  <c r="DP34" i="9"/>
  <c r="DO34" i="9"/>
  <c r="DN34" i="9"/>
  <c r="DL34" i="9"/>
  <c r="DK34" i="9"/>
  <c r="DJ34" i="9"/>
  <c r="DI34" i="9"/>
  <c r="DH34" i="9"/>
  <c r="DF34" i="9"/>
  <c r="DE34" i="9"/>
  <c r="DD34" i="9"/>
  <c r="DC34" i="9"/>
  <c r="DB34" i="9"/>
  <c r="CZ34" i="9"/>
  <c r="CY34" i="9"/>
  <c r="CX34" i="9"/>
  <c r="CW34" i="9"/>
  <c r="CV34" i="9"/>
  <c r="CT34" i="9"/>
  <c r="CS34" i="9"/>
  <c r="CR34" i="9"/>
  <c r="CQ34" i="9"/>
  <c r="CP34" i="9"/>
  <c r="CN34" i="9"/>
  <c r="CM34" i="9"/>
  <c r="CL34" i="9"/>
  <c r="CK34" i="9"/>
  <c r="CJ34" i="9"/>
  <c r="CH34" i="9"/>
  <c r="CG34" i="9"/>
  <c r="CF34" i="9"/>
  <c r="CE34" i="9"/>
  <c r="CD34" i="9"/>
  <c r="CB34" i="9"/>
  <c r="CA34" i="9"/>
  <c r="BZ34" i="9"/>
  <c r="BY34" i="9"/>
  <c r="BX34" i="9"/>
  <c r="BV34" i="9"/>
  <c r="BU34" i="9"/>
  <c r="BT34" i="9"/>
  <c r="BS34" i="9"/>
  <c r="BR34" i="9"/>
  <c r="BP34" i="9"/>
  <c r="BO34" i="9"/>
  <c r="BN34" i="9"/>
  <c r="BM34" i="9"/>
  <c r="BL34" i="9"/>
  <c r="BJ34" i="9"/>
  <c r="BI34" i="9"/>
  <c r="BH34" i="9"/>
  <c r="BG34" i="9"/>
  <c r="BF34" i="9"/>
  <c r="BD34" i="9"/>
  <c r="BC34" i="9"/>
  <c r="BB34" i="9"/>
  <c r="BA34" i="9"/>
  <c r="AZ34" i="9"/>
  <c r="AX34" i="9"/>
  <c r="AW34" i="9"/>
  <c r="AV34" i="9"/>
  <c r="AU34" i="9"/>
  <c r="AT34" i="9"/>
  <c r="AR34" i="9"/>
  <c r="AQ34" i="9"/>
  <c r="AP34" i="9"/>
  <c r="AO34" i="9"/>
  <c r="AN34" i="9"/>
  <c r="AL34" i="9"/>
  <c r="AK34" i="9"/>
  <c r="AJ34" i="9"/>
  <c r="AI34" i="9"/>
  <c r="AH34" i="9"/>
  <c r="AF34" i="9"/>
  <c r="AE34" i="9"/>
  <c r="AD34" i="9"/>
  <c r="AC34" i="9"/>
  <c r="AB34" i="9"/>
  <c r="Z34" i="9"/>
  <c r="Y34" i="9"/>
  <c r="X34" i="9"/>
  <c r="W34" i="9"/>
  <c r="V34" i="9"/>
  <c r="T34" i="9"/>
  <c r="S34" i="9"/>
  <c r="R34" i="9"/>
  <c r="Q34" i="9"/>
  <c r="P34" i="9"/>
  <c r="N34" i="9"/>
  <c r="M34" i="9"/>
  <c r="L34" i="9"/>
  <c r="K34" i="9"/>
  <c r="J34" i="9"/>
  <c r="H34" i="9"/>
  <c r="G34" i="9"/>
  <c r="F34" i="9"/>
  <c r="E34" i="9"/>
  <c r="EG33" i="9"/>
  <c r="EF33" i="9"/>
  <c r="ED33" i="9"/>
  <c r="EC33" i="9"/>
  <c r="EB33" i="9"/>
  <c r="EA33" i="9"/>
  <c r="DZ33" i="9"/>
  <c r="DX33" i="9"/>
  <c r="DW33" i="9"/>
  <c r="DV33" i="9"/>
  <c r="DU33" i="9"/>
  <c r="DT33" i="9"/>
  <c r="DR33" i="9"/>
  <c r="DQ33" i="9"/>
  <c r="DP33" i="9"/>
  <c r="DO33" i="9"/>
  <c r="DN33" i="9"/>
  <c r="DL33" i="9"/>
  <c r="DK33" i="9"/>
  <c r="DJ33" i="9"/>
  <c r="DI33" i="9"/>
  <c r="DH33" i="9"/>
  <c r="DF33" i="9"/>
  <c r="DE33" i="9"/>
  <c r="DD33" i="9"/>
  <c r="DC33" i="9"/>
  <c r="DB33" i="9"/>
  <c r="CZ33" i="9"/>
  <c r="CY33" i="9"/>
  <c r="CX33" i="9"/>
  <c r="CW33" i="9"/>
  <c r="CV33" i="9"/>
  <c r="CT33" i="9"/>
  <c r="CS33" i="9"/>
  <c r="CR33" i="9"/>
  <c r="CQ33" i="9"/>
  <c r="CP33" i="9"/>
  <c r="CN33" i="9"/>
  <c r="CM33" i="9"/>
  <c r="CL33" i="9"/>
  <c r="CK33" i="9"/>
  <c r="CJ33" i="9"/>
  <c r="CH33" i="9"/>
  <c r="CG33" i="9"/>
  <c r="CF33" i="9"/>
  <c r="CE33" i="9"/>
  <c r="CD33" i="9"/>
  <c r="CB33" i="9"/>
  <c r="CA33" i="9"/>
  <c r="BZ33" i="9"/>
  <c r="BY33" i="9"/>
  <c r="BX33" i="9"/>
  <c r="BV33" i="9"/>
  <c r="BU33" i="9"/>
  <c r="BT33" i="9"/>
  <c r="BS33" i="9"/>
  <c r="BR33" i="9"/>
  <c r="BP33" i="9"/>
  <c r="BO33" i="9"/>
  <c r="BN33" i="9"/>
  <c r="BM33" i="9"/>
  <c r="BL33" i="9"/>
  <c r="BJ33" i="9"/>
  <c r="BI33" i="9"/>
  <c r="BH33" i="9"/>
  <c r="BG33" i="9"/>
  <c r="BF33" i="9"/>
  <c r="BD33" i="9"/>
  <c r="BC33" i="9"/>
  <c r="BB33" i="9"/>
  <c r="BA33" i="9"/>
  <c r="AZ33" i="9"/>
  <c r="AX33" i="9"/>
  <c r="AW33" i="9"/>
  <c r="AV33" i="9"/>
  <c r="AU33" i="9"/>
  <c r="AT33" i="9"/>
  <c r="AR33" i="9"/>
  <c r="AQ33" i="9"/>
  <c r="AP33" i="9"/>
  <c r="AO33" i="9"/>
  <c r="AN33" i="9"/>
  <c r="AL33" i="9"/>
  <c r="AK33" i="9"/>
  <c r="AJ33" i="9"/>
  <c r="AI33" i="9"/>
  <c r="AH33" i="9"/>
  <c r="AF33" i="9"/>
  <c r="AE33" i="9"/>
  <c r="AD33" i="9"/>
  <c r="AC33" i="9"/>
  <c r="AB33" i="9"/>
  <c r="Z33" i="9"/>
  <c r="Y33" i="9"/>
  <c r="X33" i="9"/>
  <c r="W33" i="9"/>
  <c r="V33" i="9"/>
  <c r="T33" i="9"/>
  <c r="S33" i="9"/>
  <c r="R33" i="9"/>
  <c r="Q33" i="9"/>
  <c r="P33" i="9"/>
  <c r="N33" i="9"/>
  <c r="M33" i="9"/>
  <c r="L33" i="9"/>
  <c r="K33" i="9"/>
  <c r="J33" i="9"/>
  <c r="H33" i="9"/>
  <c r="G33" i="9"/>
  <c r="F33" i="9"/>
  <c r="E33" i="9"/>
  <c r="EG32" i="9"/>
  <c r="EF32" i="9"/>
  <c r="ED32" i="9"/>
  <c r="EC32" i="9"/>
  <c r="EB32" i="9"/>
  <c r="EA32" i="9"/>
  <c r="DZ32" i="9"/>
  <c r="DX32" i="9"/>
  <c r="DW32" i="9"/>
  <c r="DV32" i="9"/>
  <c r="DU32" i="9"/>
  <c r="DT32" i="9"/>
  <c r="DR32" i="9"/>
  <c r="DQ32" i="9"/>
  <c r="DP32" i="9"/>
  <c r="DO32" i="9"/>
  <c r="DN32" i="9"/>
  <c r="DL32" i="9"/>
  <c r="DK32" i="9"/>
  <c r="DJ32" i="9"/>
  <c r="DI32" i="9"/>
  <c r="DH32" i="9"/>
  <c r="DF32" i="9"/>
  <c r="DE32" i="9"/>
  <c r="DD32" i="9"/>
  <c r="DC32" i="9"/>
  <c r="DB32" i="9"/>
  <c r="CZ32" i="9"/>
  <c r="CY32" i="9"/>
  <c r="CX32" i="9"/>
  <c r="CW32" i="9"/>
  <c r="CV32" i="9"/>
  <c r="CT32" i="9"/>
  <c r="CS32" i="9"/>
  <c r="CR32" i="9"/>
  <c r="CQ32" i="9"/>
  <c r="CP32" i="9"/>
  <c r="CN32" i="9"/>
  <c r="CM32" i="9"/>
  <c r="CL32" i="9"/>
  <c r="CK32" i="9"/>
  <c r="CJ32" i="9"/>
  <c r="CH32" i="9"/>
  <c r="CG32" i="9"/>
  <c r="CF32" i="9"/>
  <c r="CE32" i="9"/>
  <c r="CD32" i="9"/>
  <c r="CB32" i="9"/>
  <c r="CA32" i="9"/>
  <c r="BZ32" i="9"/>
  <c r="BY32" i="9"/>
  <c r="BX32" i="9"/>
  <c r="BV32" i="9"/>
  <c r="BU32" i="9"/>
  <c r="BT32" i="9"/>
  <c r="BS32" i="9"/>
  <c r="BR32" i="9"/>
  <c r="BP32" i="9"/>
  <c r="BO32" i="9"/>
  <c r="BN32" i="9"/>
  <c r="BM32" i="9"/>
  <c r="BL32" i="9"/>
  <c r="BJ32" i="9"/>
  <c r="BI32" i="9"/>
  <c r="BH32" i="9"/>
  <c r="BG32" i="9"/>
  <c r="BF32" i="9"/>
  <c r="BD32" i="9"/>
  <c r="BC32" i="9"/>
  <c r="BB32" i="9"/>
  <c r="BA32" i="9"/>
  <c r="AZ32" i="9"/>
  <c r="AX32" i="9"/>
  <c r="AW32" i="9"/>
  <c r="AV32" i="9"/>
  <c r="AU32" i="9"/>
  <c r="AT32" i="9"/>
  <c r="AR32" i="9"/>
  <c r="AQ32" i="9"/>
  <c r="AP32" i="9"/>
  <c r="AO32" i="9"/>
  <c r="AN32" i="9"/>
  <c r="AL32" i="9"/>
  <c r="AK32" i="9"/>
  <c r="AJ32" i="9"/>
  <c r="AI32" i="9"/>
  <c r="AH32" i="9"/>
  <c r="AF32" i="9"/>
  <c r="AE32" i="9"/>
  <c r="AD32" i="9"/>
  <c r="AC32" i="9"/>
  <c r="AB32" i="9"/>
  <c r="Z32" i="9"/>
  <c r="Y32" i="9"/>
  <c r="X32" i="9"/>
  <c r="W32" i="9"/>
  <c r="V32" i="9"/>
  <c r="T32" i="9"/>
  <c r="S32" i="9"/>
  <c r="R32" i="9"/>
  <c r="Q32" i="9"/>
  <c r="P32" i="9"/>
  <c r="N32" i="9"/>
  <c r="M32" i="9"/>
  <c r="L32" i="9"/>
  <c r="K32" i="9"/>
  <c r="J32" i="9"/>
  <c r="H32" i="9"/>
  <c r="G32" i="9"/>
  <c r="F32" i="9"/>
  <c r="E32" i="9"/>
  <c r="EG31" i="9"/>
  <c r="EF31" i="9"/>
  <c r="ED31" i="9"/>
  <c r="EC31" i="9"/>
  <c r="EB31" i="9"/>
  <c r="EA31" i="9"/>
  <c r="DZ31" i="9"/>
  <c r="DX31" i="9"/>
  <c r="DW31" i="9"/>
  <c r="DV31" i="9"/>
  <c r="DU31" i="9"/>
  <c r="DT31" i="9"/>
  <c r="DR31" i="9"/>
  <c r="DQ31" i="9"/>
  <c r="DP31" i="9"/>
  <c r="DO31" i="9"/>
  <c r="DN31" i="9"/>
  <c r="DL31" i="9"/>
  <c r="DK31" i="9"/>
  <c r="DJ31" i="9"/>
  <c r="DI31" i="9"/>
  <c r="DH31" i="9"/>
  <c r="DF31" i="9"/>
  <c r="DE31" i="9"/>
  <c r="DD31" i="9"/>
  <c r="DC31" i="9"/>
  <c r="DB31" i="9"/>
  <c r="CZ31" i="9"/>
  <c r="CY31" i="9"/>
  <c r="CX31" i="9"/>
  <c r="CW31" i="9"/>
  <c r="CV31" i="9"/>
  <c r="CT31" i="9"/>
  <c r="CS31" i="9"/>
  <c r="CR31" i="9"/>
  <c r="CQ31" i="9"/>
  <c r="CP31" i="9"/>
  <c r="CN31" i="9"/>
  <c r="CM31" i="9"/>
  <c r="CL31" i="9"/>
  <c r="CK31" i="9"/>
  <c r="CJ31" i="9"/>
  <c r="CH31" i="9"/>
  <c r="CG31" i="9"/>
  <c r="CF31" i="9"/>
  <c r="CE31" i="9"/>
  <c r="CD31" i="9"/>
  <c r="CB31" i="9"/>
  <c r="CA31" i="9"/>
  <c r="BZ31" i="9"/>
  <c r="BY31" i="9"/>
  <c r="BX31" i="9"/>
  <c r="BV31" i="9"/>
  <c r="BU31" i="9"/>
  <c r="BT31" i="9"/>
  <c r="BS31" i="9"/>
  <c r="BR31" i="9"/>
  <c r="BP31" i="9"/>
  <c r="BO31" i="9"/>
  <c r="BN31" i="9"/>
  <c r="BM31" i="9"/>
  <c r="BL31" i="9"/>
  <c r="BJ31" i="9"/>
  <c r="BI31" i="9"/>
  <c r="BH31" i="9"/>
  <c r="BG31" i="9"/>
  <c r="BF31" i="9"/>
  <c r="BD31" i="9"/>
  <c r="BC31" i="9"/>
  <c r="BB31" i="9"/>
  <c r="BA31" i="9"/>
  <c r="AZ31" i="9"/>
  <c r="AX31" i="9"/>
  <c r="AW31" i="9"/>
  <c r="AV31" i="9"/>
  <c r="AU31" i="9"/>
  <c r="AT31" i="9"/>
  <c r="AR31" i="9"/>
  <c r="AQ31" i="9"/>
  <c r="AP31" i="9"/>
  <c r="AO31" i="9"/>
  <c r="AN31" i="9"/>
  <c r="AL31" i="9"/>
  <c r="AK31" i="9"/>
  <c r="AJ31" i="9"/>
  <c r="AI31" i="9"/>
  <c r="AH31" i="9"/>
  <c r="AF31" i="9"/>
  <c r="AE31" i="9"/>
  <c r="AD31" i="9"/>
  <c r="AC31" i="9"/>
  <c r="AB31" i="9"/>
  <c r="Z31" i="9"/>
  <c r="Y31" i="9"/>
  <c r="X31" i="9"/>
  <c r="W31" i="9"/>
  <c r="V31" i="9"/>
  <c r="T31" i="9"/>
  <c r="S31" i="9"/>
  <c r="R31" i="9"/>
  <c r="Q31" i="9"/>
  <c r="P31" i="9"/>
  <c r="N31" i="9"/>
  <c r="M31" i="9"/>
  <c r="L31" i="9"/>
  <c r="K31" i="9"/>
  <c r="J31" i="9"/>
  <c r="H31" i="9"/>
  <c r="G31" i="9"/>
  <c r="F31" i="9"/>
  <c r="E31" i="9"/>
  <c r="EG30" i="9"/>
  <c r="EF30" i="9"/>
  <c r="ED30" i="9"/>
  <c r="EC30" i="9"/>
  <c r="EB30" i="9"/>
  <c r="EA30" i="9"/>
  <c r="DZ30" i="9"/>
  <c r="DX30" i="9"/>
  <c r="DW30" i="9"/>
  <c r="DV30" i="9"/>
  <c r="DU30" i="9"/>
  <c r="DT30" i="9"/>
  <c r="DR30" i="9"/>
  <c r="DQ30" i="9"/>
  <c r="DP30" i="9"/>
  <c r="DO30" i="9"/>
  <c r="DN30" i="9"/>
  <c r="DL30" i="9"/>
  <c r="DK30" i="9"/>
  <c r="DJ30" i="9"/>
  <c r="DI30" i="9"/>
  <c r="DH30" i="9"/>
  <c r="DF30" i="9"/>
  <c r="DE30" i="9"/>
  <c r="DD30" i="9"/>
  <c r="DC30" i="9"/>
  <c r="DB30" i="9"/>
  <c r="CZ30" i="9"/>
  <c r="CY30" i="9"/>
  <c r="CX30" i="9"/>
  <c r="CW30" i="9"/>
  <c r="CV30" i="9"/>
  <c r="CT30" i="9"/>
  <c r="CS30" i="9"/>
  <c r="CR30" i="9"/>
  <c r="CQ30" i="9"/>
  <c r="CP30" i="9"/>
  <c r="CN30" i="9"/>
  <c r="CM30" i="9"/>
  <c r="CL30" i="9"/>
  <c r="CK30" i="9"/>
  <c r="CJ30" i="9"/>
  <c r="CH30" i="9"/>
  <c r="CG30" i="9"/>
  <c r="CF30" i="9"/>
  <c r="CE30" i="9"/>
  <c r="CD30" i="9"/>
  <c r="CB30" i="9"/>
  <c r="CA30" i="9"/>
  <c r="BZ30" i="9"/>
  <c r="BY30" i="9"/>
  <c r="BX30" i="9"/>
  <c r="BV30" i="9"/>
  <c r="BU30" i="9"/>
  <c r="BT30" i="9"/>
  <c r="BS30" i="9"/>
  <c r="BR30" i="9"/>
  <c r="BP30" i="9"/>
  <c r="BO30" i="9"/>
  <c r="BN30" i="9"/>
  <c r="BM30" i="9"/>
  <c r="BL30" i="9"/>
  <c r="BJ30" i="9"/>
  <c r="BI30" i="9"/>
  <c r="BH30" i="9"/>
  <c r="BG30" i="9"/>
  <c r="BF30" i="9"/>
  <c r="BD30" i="9"/>
  <c r="BC30" i="9"/>
  <c r="BB30" i="9"/>
  <c r="BA30" i="9"/>
  <c r="AZ30" i="9"/>
  <c r="AX30" i="9"/>
  <c r="AW30" i="9"/>
  <c r="AV30" i="9"/>
  <c r="AU30" i="9"/>
  <c r="AT30" i="9"/>
  <c r="AR30" i="9"/>
  <c r="AQ30" i="9"/>
  <c r="AP30" i="9"/>
  <c r="AO30" i="9"/>
  <c r="AN30" i="9"/>
  <c r="AL30" i="9"/>
  <c r="AK30" i="9"/>
  <c r="AJ30" i="9"/>
  <c r="AI30" i="9"/>
  <c r="AH30" i="9"/>
  <c r="AF30" i="9"/>
  <c r="AE30" i="9"/>
  <c r="AD30" i="9"/>
  <c r="AC30" i="9"/>
  <c r="AB30" i="9"/>
  <c r="Z30" i="9"/>
  <c r="Y30" i="9"/>
  <c r="X30" i="9"/>
  <c r="W30" i="9"/>
  <c r="V30" i="9"/>
  <c r="T30" i="9"/>
  <c r="S30" i="9"/>
  <c r="R30" i="9"/>
  <c r="Q30" i="9"/>
  <c r="P30" i="9"/>
  <c r="N30" i="9"/>
  <c r="M30" i="9"/>
  <c r="L30" i="9"/>
  <c r="K30" i="9"/>
  <c r="J30" i="9"/>
  <c r="H30" i="9"/>
  <c r="G30" i="9"/>
  <c r="F30" i="9"/>
  <c r="E30" i="9"/>
  <c r="EG29" i="9"/>
  <c r="EF29" i="9"/>
  <c r="ED29" i="9"/>
  <c r="EC29" i="9"/>
  <c r="EB29" i="9"/>
  <c r="EA29" i="9"/>
  <c r="DZ29" i="9"/>
  <c r="DX29" i="9"/>
  <c r="DW29" i="9"/>
  <c r="DV29" i="9"/>
  <c r="DU29" i="9"/>
  <c r="DT29" i="9"/>
  <c r="DR29" i="9"/>
  <c r="DQ29" i="9"/>
  <c r="DP29" i="9"/>
  <c r="DO29" i="9"/>
  <c r="DN29" i="9"/>
  <c r="DL29" i="9"/>
  <c r="DK29" i="9"/>
  <c r="DJ29" i="9"/>
  <c r="DI29" i="9"/>
  <c r="DH29" i="9"/>
  <c r="DF29" i="9"/>
  <c r="DE29" i="9"/>
  <c r="DD29" i="9"/>
  <c r="DC29" i="9"/>
  <c r="DB29" i="9"/>
  <c r="CZ29" i="9"/>
  <c r="CY29" i="9"/>
  <c r="CX29" i="9"/>
  <c r="CW29" i="9"/>
  <c r="CV29" i="9"/>
  <c r="CT29" i="9"/>
  <c r="CS29" i="9"/>
  <c r="CR29" i="9"/>
  <c r="CQ29" i="9"/>
  <c r="CP29" i="9"/>
  <c r="CN29" i="9"/>
  <c r="CM29" i="9"/>
  <c r="CL29" i="9"/>
  <c r="CK29" i="9"/>
  <c r="CJ29" i="9"/>
  <c r="CH29" i="9"/>
  <c r="CG29" i="9"/>
  <c r="CF29" i="9"/>
  <c r="CE29" i="9"/>
  <c r="CD29" i="9"/>
  <c r="CB29" i="9"/>
  <c r="CA29" i="9"/>
  <c r="BZ29" i="9"/>
  <c r="BY29" i="9"/>
  <c r="BX29" i="9"/>
  <c r="BV29" i="9"/>
  <c r="BU29" i="9"/>
  <c r="BT29" i="9"/>
  <c r="BS29" i="9"/>
  <c r="BR29" i="9"/>
  <c r="BP29" i="9"/>
  <c r="BO29" i="9"/>
  <c r="BN29" i="9"/>
  <c r="BM29" i="9"/>
  <c r="BL29" i="9"/>
  <c r="BJ29" i="9"/>
  <c r="BI29" i="9"/>
  <c r="BH29" i="9"/>
  <c r="BG29" i="9"/>
  <c r="BF29" i="9"/>
  <c r="BD29" i="9"/>
  <c r="BC29" i="9"/>
  <c r="BB29" i="9"/>
  <c r="BA29" i="9"/>
  <c r="AZ29" i="9"/>
  <c r="AX29" i="9"/>
  <c r="AW29" i="9"/>
  <c r="AV29" i="9"/>
  <c r="AU29" i="9"/>
  <c r="AT29" i="9"/>
  <c r="AR29" i="9"/>
  <c r="AQ29" i="9"/>
  <c r="AP29" i="9"/>
  <c r="AO29" i="9"/>
  <c r="AN29" i="9"/>
  <c r="AL29" i="9"/>
  <c r="AK29" i="9"/>
  <c r="AJ29" i="9"/>
  <c r="AI29" i="9"/>
  <c r="AH29" i="9"/>
  <c r="AF29" i="9"/>
  <c r="AE29" i="9"/>
  <c r="AD29" i="9"/>
  <c r="AC29" i="9"/>
  <c r="AB29" i="9"/>
  <c r="Z29" i="9"/>
  <c r="Y29" i="9"/>
  <c r="X29" i="9"/>
  <c r="W29" i="9"/>
  <c r="V29" i="9"/>
  <c r="T29" i="9"/>
  <c r="S29" i="9"/>
  <c r="R29" i="9"/>
  <c r="Q29" i="9"/>
  <c r="P29" i="9"/>
  <c r="N29" i="9"/>
  <c r="M29" i="9"/>
  <c r="L29" i="9"/>
  <c r="K29" i="9"/>
  <c r="J29" i="9"/>
  <c r="H29" i="9"/>
  <c r="G29" i="9"/>
  <c r="F29" i="9"/>
  <c r="E29" i="9"/>
  <c r="EG28" i="9"/>
  <c r="EF28" i="9"/>
  <c r="ED28" i="9"/>
  <c r="EC28" i="9"/>
  <c r="EB28" i="9"/>
  <c r="EA28" i="9"/>
  <c r="DZ28" i="9"/>
  <c r="DX28" i="9"/>
  <c r="DW28" i="9"/>
  <c r="DV28" i="9"/>
  <c r="DU28" i="9"/>
  <c r="DT28" i="9"/>
  <c r="DR28" i="9"/>
  <c r="DQ28" i="9"/>
  <c r="DP28" i="9"/>
  <c r="DO28" i="9"/>
  <c r="DN28" i="9"/>
  <c r="DL28" i="9"/>
  <c r="DK28" i="9"/>
  <c r="DJ28" i="9"/>
  <c r="DI28" i="9"/>
  <c r="DH28" i="9"/>
  <c r="DF28" i="9"/>
  <c r="DE28" i="9"/>
  <c r="DD28" i="9"/>
  <c r="DC28" i="9"/>
  <c r="DB28" i="9"/>
  <c r="CZ28" i="9"/>
  <c r="CY28" i="9"/>
  <c r="CX28" i="9"/>
  <c r="CW28" i="9"/>
  <c r="CV28" i="9"/>
  <c r="CT28" i="9"/>
  <c r="CS28" i="9"/>
  <c r="CR28" i="9"/>
  <c r="CQ28" i="9"/>
  <c r="CP28" i="9"/>
  <c r="CN28" i="9"/>
  <c r="CM28" i="9"/>
  <c r="CL28" i="9"/>
  <c r="CK28" i="9"/>
  <c r="CJ28" i="9"/>
  <c r="CH28" i="9"/>
  <c r="CG28" i="9"/>
  <c r="CF28" i="9"/>
  <c r="CE28" i="9"/>
  <c r="CD28" i="9"/>
  <c r="CB28" i="9"/>
  <c r="CA28" i="9"/>
  <c r="BZ28" i="9"/>
  <c r="BY28" i="9"/>
  <c r="BX28" i="9"/>
  <c r="BV28" i="9"/>
  <c r="BU28" i="9"/>
  <c r="BT28" i="9"/>
  <c r="BS28" i="9"/>
  <c r="BR28" i="9"/>
  <c r="BP28" i="9"/>
  <c r="BO28" i="9"/>
  <c r="BN28" i="9"/>
  <c r="BM28" i="9"/>
  <c r="BL28" i="9"/>
  <c r="BJ28" i="9"/>
  <c r="BI28" i="9"/>
  <c r="BH28" i="9"/>
  <c r="BG28" i="9"/>
  <c r="BF28" i="9"/>
  <c r="BD28" i="9"/>
  <c r="BC28" i="9"/>
  <c r="BB28" i="9"/>
  <c r="BA28" i="9"/>
  <c r="AZ28" i="9"/>
  <c r="AX28" i="9"/>
  <c r="AW28" i="9"/>
  <c r="AV28" i="9"/>
  <c r="AU28" i="9"/>
  <c r="AT28" i="9"/>
  <c r="AR28" i="9"/>
  <c r="AQ28" i="9"/>
  <c r="AP28" i="9"/>
  <c r="AO28" i="9"/>
  <c r="AN28" i="9"/>
  <c r="AL28" i="9"/>
  <c r="AK28" i="9"/>
  <c r="AJ28" i="9"/>
  <c r="AI28" i="9"/>
  <c r="AH28" i="9"/>
  <c r="AF28" i="9"/>
  <c r="AE28" i="9"/>
  <c r="AD28" i="9"/>
  <c r="AC28" i="9"/>
  <c r="AB28" i="9"/>
  <c r="Z28" i="9"/>
  <c r="Y28" i="9"/>
  <c r="X28" i="9"/>
  <c r="W28" i="9"/>
  <c r="V28" i="9"/>
  <c r="T28" i="9"/>
  <c r="S28" i="9"/>
  <c r="R28" i="9"/>
  <c r="Q28" i="9"/>
  <c r="P28" i="9"/>
  <c r="N28" i="9"/>
  <c r="M28" i="9"/>
  <c r="L28" i="9"/>
  <c r="K28" i="9"/>
  <c r="J28" i="9"/>
  <c r="H28" i="9"/>
  <c r="G28" i="9"/>
  <c r="F28" i="9"/>
  <c r="E28" i="9"/>
  <c r="EG27" i="9"/>
  <c r="EF27" i="9"/>
  <c r="ED27" i="9"/>
  <c r="EC27" i="9"/>
  <c r="EB27" i="9"/>
  <c r="EA27" i="9"/>
  <c r="DZ27" i="9"/>
  <c r="DX27" i="9"/>
  <c r="DW27" i="9"/>
  <c r="DV27" i="9"/>
  <c r="DU27" i="9"/>
  <c r="DT27" i="9"/>
  <c r="DR27" i="9"/>
  <c r="DQ27" i="9"/>
  <c r="DP27" i="9"/>
  <c r="DO27" i="9"/>
  <c r="DN27" i="9"/>
  <c r="DL27" i="9"/>
  <c r="DK27" i="9"/>
  <c r="DJ27" i="9"/>
  <c r="DI27" i="9"/>
  <c r="DH27" i="9"/>
  <c r="DF27" i="9"/>
  <c r="DE27" i="9"/>
  <c r="DD27" i="9"/>
  <c r="DC27" i="9"/>
  <c r="DB27" i="9"/>
  <c r="CZ27" i="9"/>
  <c r="CY27" i="9"/>
  <c r="CX27" i="9"/>
  <c r="CW27" i="9"/>
  <c r="CV27" i="9"/>
  <c r="CT27" i="9"/>
  <c r="CS27" i="9"/>
  <c r="CR27" i="9"/>
  <c r="CQ27" i="9"/>
  <c r="CP27" i="9"/>
  <c r="CN27" i="9"/>
  <c r="CM27" i="9"/>
  <c r="CL27" i="9"/>
  <c r="CK27" i="9"/>
  <c r="CJ27" i="9"/>
  <c r="CH27" i="9"/>
  <c r="CG27" i="9"/>
  <c r="CF27" i="9"/>
  <c r="CE27" i="9"/>
  <c r="CD27" i="9"/>
  <c r="CB27" i="9"/>
  <c r="CA27" i="9"/>
  <c r="BZ27" i="9"/>
  <c r="BY27" i="9"/>
  <c r="BX27" i="9"/>
  <c r="BV27" i="9"/>
  <c r="BU27" i="9"/>
  <c r="BT27" i="9"/>
  <c r="BS27" i="9"/>
  <c r="BR27" i="9"/>
  <c r="BP27" i="9"/>
  <c r="BO27" i="9"/>
  <c r="BN27" i="9"/>
  <c r="BM27" i="9"/>
  <c r="BL27" i="9"/>
  <c r="BJ27" i="9"/>
  <c r="BI27" i="9"/>
  <c r="BH27" i="9"/>
  <c r="BG27" i="9"/>
  <c r="BF27" i="9"/>
  <c r="BD27" i="9"/>
  <c r="BC27" i="9"/>
  <c r="BB27" i="9"/>
  <c r="BA27" i="9"/>
  <c r="AZ27" i="9"/>
  <c r="AX27" i="9"/>
  <c r="AW27" i="9"/>
  <c r="AV27" i="9"/>
  <c r="AU27" i="9"/>
  <c r="AT27" i="9"/>
  <c r="AR27" i="9"/>
  <c r="AQ27" i="9"/>
  <c r="AP27" i="9"/>
  <c r="AO27" i="9"/>
  <c r="AN27" i="9"/>
  <c r="AL27" i="9"/>
  <c r="AK27" i="9"/>
  <c r="AJ27" i="9"/>
  <c r="AI27" i="9"/>
  <c r="AH27" i="9"/>
  <c r="AF27" i="9"/>
  <c r="AE27" i="9"/>
  <c r="AD27" i="9"/>
  <c r="AC27" i="9"/>
  <c r="AB27" i="9"/>
  <c r="Z27" i="9"/>
  <c r="Y27" i="9"/>
  <c r="X27" i="9"/>
  <c r="W27" i="9"/>
  <c r="V27" i="9"/>
  <c r="T27" i="9"/>
  <c r="S27" i="9"/>
  <c r="R27" i="9"/>
  <c r="Q27" i="9"/>
  <c r="P27" i="9"/>
  <c r="N27" i="9"/>
  <c r="M27" i="9"/>
  <c r="L27" i="9"/>
  <c r="K27" i="9"/>
  <c r="J27" i="9"/>
  <c r="H27" i="9"/>
  <c r="G27" i="9"/>
  <c r="F27" i="9"/>
  <c r="E27" i="9"/>
  <c r="EG26" i="9"/>
  <c r="EF26" i="9"/>
  <c r="ED26" i="9"/>
  <c r="EC26" i="9"/>
  <c r="EB26" i="9"/>
  <c r="EA26" i="9"/>
  <c r="DZ26" i="9"/>
  <c r="DX26" i="9"/>
  <c r="DW26" i="9"/>
  <c r="DV26" i="9"/>
  <c r="DU26" i="9"/>
  <c r="DT26" i="9"/>
  <c r="DR26" i="9"/>
  <c r="DQ26" i="9"/>
  <c r="DP26" i="9"/>
  <c r="DO26" i="9"/>
  <c r="DN26" i="9"/>
  <c r="DL26" i="9"/>
  <c r="DK26" i="9"/>
  <c r="DJ26" i="9"/>
  <c r="DI26" i="9"/>
  <c r="DH26" i="9"/>
  <c r="DF26" i="9"/>
  <c r="DE26" i="9"/>
  <c r="DD26" i="9"/>
  <c r="DC26" i="9"/>
  <c r="DB26" i="9"/>
  <c r="CZ26" i="9"/>
  <c r="CY26" i="9"/>
  <c r="CX26" i="9"/>
  <c r="CW26" i="9"/>
  <c r="CV26" i="9"/>
  <c r="CT26" i="9"/>
  <c r="CS26" i="9"/>
  <c r="CR26" i="9"/>
  <c r="CQ26" i="9"/>
  <c r="CP26" i="9"/>
  <c r="CN26" i="9"/>
  <c r="CM26" i="9"/>
  <c r="CL26" i="9"/>
  <c r="CK26" i="9"/>
  <c r="CJ26" i="9"/>
  <c r="CH26" i="9"/>
  <c r="CG26" i="9"/>
  <c r="CF26" i="9"/>
  <c r="CE26" i="9"/>
  <c r="CD26" i="9"/>
  <c r="CB26" i="9"/>
  <c r="CA26" i="9"/>
  <c r="BZ26" i="9"/>
  <c r="BY26" i="9"/>
  <c r="BX26" i="9"/>
  <c r="BV26" i="9"/>
  <c r="BU26" i="9"/>
  <c r="BT26" i="9"/>
  <c r="BS26" i="9"/>
  <c r="BR26" i="9"/>
  <c r="BP26" i="9"/>
  <c r="BO26" i="9"/>
  <c r="BN26" i="9"/>
  <c r="BM26" i="9"/>
  <c r="BL26" i="9"/>
  <c r="BJ26" i="9"/>
  <c r="BI26" i="9"/>
  <c r="BH26" i="9"/>
  <c r="BG26" i="9"/>
  <c r="BF26" i="9"/>
  <c r="BD26" i="9"/>
  <c r="BC26" i="9"/>
  <c r="BB26" i="9"/>
  <c r="BA26" i="9"/>
  <c r="AZ26" i="9"/>
  <c r="AX26" i="9"/>
  <c r="AW26" i="9"/>
  <c r="AV26" i="9"/>
  <c r="AU26" i="9"/>
  <c r="AT26" i="9"/>
  <c r="AR26" i="9"/>
  <c r="AQ26" i="9"/>
  <c r="AP26" i="9"/>
  <c r="AO26" i="9"/>
  <c r="AN26" i="9"/>
  <c r="AL26" i="9"/>
  <c r="AK26" i="9"/>
  <c r="AJ26" i="9"/>
  <c r="AI26" i="9"/>
  <c r="AH26" i="9"/>
  <c r="AF26" i="9"/>
  <c r="AE26" i="9"/>
  <c r="AD26" i="9"/>
  <c r="AC26" i="9"/>
  <c r="AB26" i="9"/>
  <c r="Z26" i="9"/>
  <c r="Y26" i="9"/>
  <c r="X26" i="9"/>
  <c r="W26" i="9"/>
  <c r="V26" i="9"/>
  <c r="T26" i="9"/>
  <c r="S26" i="9"/>
  <c r="R26" i="9"/>
  <c r="Q26" i="9"/>
  <c r="P26" i="9"/>
  <c r="N26" i="9"/>
  <c r="M26" i="9"/>
  <c r="L26" i="9"/>
  <c r="K26" i="9"/>
  <c r="J26" i="9"/>
  <c r="H26" i="9"/>
  <c r="G26" i="9"/>
  <c r="F26" i="9"/>
  <c r="E26" i="9"/>
  <c r="EG25" i="9"/>
  <c r="EF25" i="9"/>
  <c r="ED25" i="9"/>
  <c r="EC25" i="9"/>
  <c r="EB25" i="9"/>
  <c r="EA25" i="9"/>
  <c r="DZ25" i="9"/>
  <c r="DX25" i="9"/>
  <c r="DW25" i="9"/>
  <c r="DV25" i="9"/>
  <c r="DU25" i="9"/>
  <c r="DT25" i="9"/>
  <c r="DR25" i="9"/>
  <c r="DQ25" i="9"/>
  <c r="DP25" i="9"/>
  <c r="DO25" i="9"/>
  <c r="DN25" i="9"/>
  <c r="DL25" i="9"/>
  <c r="DK25" i="9"/>
  <c r="DJ25" i="9"/>
  <c r="DI25" i="9"/>
  <c r="DH25" i="9"/>
  <c r="DF25" i="9"/>
  <c r="DE25" i="9"/>
  <c r="DD25" i="9"/>
  <c r="DC25" i="9"/>
  <c r="DB25" i="9"/>
  <c r="CZ25" i="9"/>
  <c r="CY25" i="9"/>
  <c r="CX25" i="9"/>
  <c r="CW25" i="9"/>
  <c r="CV25" i="9"/>
  <c r="CT25" i="9"/>
  <c r="CS25" i="9"/>
  <c r="CR25" i="9"/>
  <c r="CQ25" i="9"/>
  <c r="CP25" i="9"/>
  <c r="CN25" i="9"/>
  <c r="CM25" i="9"/>
  <c r="CL25" i="9"/>
  <c r="CK25" i="9"/>
  <c r="CJ25" i="9"/>
  <c r="CH25" i="9"/>
  <c r="CG25" i="9"/>
  <c r="CF25" i="9"/>
  <c r="CE25" i="9"/>
  <c r="CD25" i="9"/>
  <c r="CB25" i="9"/>
  <c r="CA25" i="9"/>
  <c r="BZ25" i="9"/>
  <c r="BY25" i="9"/>
  <c r="BX25" i="9"/>
  <c r="BV25" i="9"/>
  <c r="BU25" i="9"/>
  <c r="BT25" i="9"/>
  <c r="BS25" i="9"/>
  <c r="BR25" i="9"/>
  <c r="BP25" i="9"/>
  <c r="BO25" i="9"/>
  <c r="BN25" i="9"/>
  <c r="BM25" i="9"/>
  <c r="BL25" i="9"/>
  <c r="BJ25" i="9"/>
  <c r="BI25" i="9"/>
  <c r="BH25" i="9"/>
  <c r="BG25" i="9"/>
  <c r="BF25" i="9"/>
  <c r="BD25" i="9"/>
  <c r="BC25" i="9"/>
  <c r="BB25" i="9"/>
  <c r="BA25" i="9"/>
  <c r="AZ25" i="9"/>
  <c r="AX25" i="9"/>
  <c r="AW25" i="9"/>
  <c r="AV25" i="9"/>
  <c r="AU25" i="9"/>
  <c r="AT25" i="9"/>
  <c r="AR25" i="9"/>
  <c r="AQ25" i="9"/>
  <c r="AP25" i="9"/>
  <c r="AO25" i="9"/>
  <c r="AN25" i="9"/>
  <c r="AL25" i="9"/>
  <c r="AK25" i="9"/>
  <c r="AJ25" i="9"/>
  <c r="AI25" i="9"/>
  <c r="AH25" i="9"/>
  <c r="AF25" i="9"/>
  <c r="AE25" i="9"/>
  <c r="AD25" i="9"/>
  <c r="AC25" i="9"/>
  <c r="AB25" i="9"/>
  <c r="Z25" i="9"/>
  <c r="Y25" i="9"/>
  <c r="X25" i="9"/>
  <c r="W25" i="9"/>
  <c r="V25" i="9"/>
  <c r="T25" i="9"/>
  <c r="S25" i="9"/>
  <c r="R25" i="9"/>
  <c r="Q25" i="9"/>
  <c r="P25" i="9"/>
  <c r="N25" i="9"/>
  <c r="M25" i="9"/>
  <c r="L25" i="9"/>
  <c r="K25" i="9"/>
  <c r="J25" i="9"/>
  <c r="H25" i="9"/>
  <c r="G25" i="9"/>
  <c r="F25" i="9"/>
  <c r="E25" i="9"/>
  <c r="EG24" i="9"/>
  <c r="EF24" i="9"/>
  <c r="ED24" i="9"/>
  <c r="EC24" i="9"/>
  <c r="EB24" i="9"/>
  <c r="EA24" i="9"/>
  <c r="DZ24" i="9"/>
  <c r="DX24" i="9"/>
  <c r="DW24" i="9"/>
  <c r="DV24" i="9"/>
  <c r="DU24" i="9"/>
  <c r="DT24" i="9"/>
  <c r="DR24" i="9"/>
  <c r="DQ24" i="9"/>
  <c r="DP24" i="9"/>
  <c r="DO24" i="9"/>
  <c r="DN24" i="9"/>
  <c r="DL24" i="9"/>
  <c r="DK24" i="9"/>
  <c r="DJ24" i="9"/>
  <c r="DI24" i="9"/>
  <c r="DH24" i="9"/>
  <c r="DF24" i="9"/>
  <c r="DE24" i="9"/>
  <c r="DD24" i="9"/>
  <c r="DC24" i="9"/>
  <c r="DB24" i="9"/>
  <c r="CZ24" i="9"/>
  <c r="CY24" i="9"/>
  <c r="CX24" i="9"/>
  <c r="CW24" i="9"/>
  <c r="CV24" i="9"/>
  <c r="CT24" i="9"/>
  <c r="CS24" i="9"/>
  <c r="CR24" i="9"/>
  <c r="CQ24" i="9"/>
  <c r="CP24" i="9"/>
  <c r="CN24" i="9"/>
  <c r="CM24" i="9"/>
  <c r="CL24" i="9"/>
  <c r="CK24" i="9"/>
  <c r="CJ24" i="9"/>
  <c r="CH24" i="9"/>
  <c r="CG24" i="9"/>
  <c r="CF24" i="9"/>
  <c r="CE24" i="9"/>
  <c r="CD24" i="9"/>
  <c r="CB24" i="9"/>
  <c r="CA24" i="9"/>
  <c r="BZ24" i="9"/>
  <c r="BY24" i="9"/>
  <c r="BX24" i="9"/>
  <c r="BV24" i="9"/>
  <c r="BU24" i="9"/>
  <c r="BT24" i="9"/>
  <c r="BS24" i="9"/>
  <c r="BR24" i="9"/>
  <c r="BP24" i="9"/>
  <c r="BO24" i="9"/>
  <c r="BN24" i="9"/>
  <c r="BM24" i="9"/>
  <c r="BL24" i="9"/>
  <c r="BJ24" i="9"/>
  <c r="BI24" i="9"/>
  <c r="BH24" i="9"/>
  <c r="BG24" i="9"/>
  <c r="BF24" i="9"/>
  <c r="BD24" i="9"/>
  <c r="BC24" i="9"/>
  <c r="BB24" i="9"/>
  <c r="BA24" i="9"/>
  <c r="AZ24" i="9"/>
  <c r="AX24" i="9"/>
  <c r="AW24" i="9"/>
  <c r="AV24" i="9"/>
  <c r="AU24" i="9"/>
  <c r="AT24" i="9"/>
  <c r="AR24" i="9"/>
  <c r="AQ24" i="9"/>
  <c r="AP24" i="9"/>
  <c r="AO24" i="9"/>
  <c r="AN24" i="9"/>
  <c r="AL24" i="9"/>
  <c r="AK24" i="9"/>
  <c r="AJ24" i="9"/>
  <c r="AI24" i="9"/>
  <c r="AH24" i="9"/>
  <c r="AF24" i="9"/>
  <c r="AE24" i="9"/>
  <c r="AD24" i="9"/>
  <c r="AC24" i="9"/>
  <c r="AB24" i="9"/>
  <c r="Z24" i="9"/>
  <c r="Y24" i="9"/>
  <c r="X24" i="9"/>
  <c r="W24" i="9"/>
  <c r="V24" i="9"/>
  <c r="T24" i="9"/>
  <c r="S24" i="9"/>
  <c r="R24" i="9"/>
  <c r="Q24" i="9"/>
  <c r="P24" i="9"/>
  <c r="N24" i="9"/>
  <c r="M24" i="9"/>
  <c r="L24" i="9"/>
  <c r="K24" i="9"/>
  <c r="J24" i="9"/>
  <c r="H24" i="9"/>
  <c r="G24" i="9"/>
  <c r="F24" i="9"/>
  <c r="E24" i="9"/>
  <c r="EG23" i="9"/>
  <c r="EF23" i="9"/>
  <c r="ED23" i="9"/>
  <c r="EC23" i="9"/>
  <c r="EB23" i="9"/>
  <c r="EA23" i="9"/>
  <c r="DZ23" i="9"/>
  <c r="DX23" i="9"/>
  <c r="DW23" i="9"/>
  <c r="DV23" i="9"/>
  <c r="DU23" i="9"/>
  <c r="DT23" i="9"/>
  <c r="DR23" i="9"/>
  <c r="DQ23" i="9"/>
  <c r="DP23" i="9"/>
  <c r="DO23" i="9"/>
  <c r="DN23" i="9"/>
  <c r="DL23" i="9"/>
  <c r="DK23" i="9"/>
  <c r="DJ23" i="9"/>
  <c r="DI23" i="9"/>
  <c r="DH23" i="9"/>
  <c r="DF23" i="9"/>
  <c r="DE23" i="9"/>
  <c r="DD23" i="9"/>
  <c r="DC23" i="9"/>
  <c r="DB23" i="9"/>
  <c r="CZ23" i="9"/>
  <c r="CY23" i="9"/>
  <c r="CX23" i="9"/>
  <c r="CW23" i="9"/>
  <c r="CV23" i="9"/>
  <c r="CT23" i="9"/>
  <c r="CS23" i="9"/>
  <c r="CR23" i="9"/>
  <c r="CQ23" i="9"/>
  <c r="CP23" i="9"/>
  <c r="CN23" i="9"/>
  <c r="CM23" i="9"/>
  <c r="CL23" i="9"/>
  <c r="CK23" i="9"/>
  <c r="CJ23" i="9"/>
  <c r="CH23" i="9"/>
  <c r="CG23" i="9"/>
  <c r="CF23" i="9"/>
  <c r="CE23" i="9"/>
  <c r="CD23" i="9"/>
  <c r="CB23" i="9"/>
  <c r="CA23" i="9"/>
  <c r="BZ23" i="9"/>
  <c r="BY23" i="9"/>
  <c r="BX23" i="9"/>
  <c r="BV23" i="9"/>
  <c r="BU23" i="9"/>
  <c r="BT23" i="9"/>
  <c r="BS23" i="9"/>
  <c r="BR23" i="9"/>
  <c r="BP23" i="9"/>
  <c r="BO23" i="9"/>
  <c r="BN23" i="9"/>
  <c r="BM23" i="9"/>
  <c r="BL23" i="9"/>
  <c r="BJ23" i="9"/>
  <c r="BI23" i="9"/>
  <c r="BH23" i="9"/>
  <c r="BG23" i="9"/>
  <c r="BF23" i="9"/>
  <c r="BD23" i="9"/>
  <c r="BC23" i="9"/>
  <c r="BB23" i="9"/>
  <c r="BA23" i="9"/>
  <c r="AZ23" i="9"/>
  <c r="AX23" i="9"/>
  <c r="AW23" i="9"/>
  <c r="AV23" i="9"/>
  <c r="AU23" i="9"/>
  <c r="AT23" i="9"/>
  <c r="AR23" i="9"/>
  <c r="AQ23" i="9"/>
  <c r="AP23" i="9"/>
  <c r="AO23" i="9"/>
  <c r="AN23" i="9"/>
  <c r="AL23" i="9"/>
  <c r="AK23" i="9"/>
  <c r="AJ23" i="9"/>
  <c r="AI23" i="9"/>
  <c r="AH23" i="9"/>
  <c r="AF23" i="9"/>
  <c r="AE23" i="9"/>
  <c r="AD23" i="9"/>
  <c r="AC23" i="9"/>
  <c r="AB23" i="9"/>
  <c r="Z23" i="9"/>
  <c r="Y23" i="9"/>
  <c r="X23" i="9"/>
  <c r="W23" i="9"/>
  <c r="V23" i="9"/>
  <c r="T23" i="9"/>
  <c r="S23" i="9"/>
  <c r="R23" i="9"/>
  <c r="Q23" i="9"/>
  <c r="P23" i="9"/>
  <c r="N23" i="9"/>
  <c r="M23" i="9"/>
  <c r="L23" i="9"/>
  <c r="K23" i="9"/>
  <c r="J23" i="9"/>
  <c r="H23" i="9"/>
  <c r="G23" i="9"/>
  <c r="F23" i="9"/>
  <c r="E23" i="9"/>
  <c r="EG22" i="9"/>
  <c r="EF22" i="9"/>
  <c r="ED22" i="9"/>
  <c r="EC22" i="9"/>
  <c r="EB22" i="9"/>
  <c r="EA22" i="9"/>
  <c r="DZ22" i="9"/>
  <c r="DX22" i="9"/>
  <c r="DW22" i="9"/>
  <c r="DV22" i="9"/>
  <c r="DU22" i="9"/>
  <c r="DT22" i="9"/>
  <c r="DR22" i="9"/>
  <c r="DQ22" i="9"/>
  <c r="DP22" i="9"/>
  <c r="DO22" i="9"/>
  <c r="DN22" i="9"/>
  <c r="DL22" i="9"/>
  <c r="DK22" i="9"/>
  <c r="DJ22" i="9"/>
  <c r="DI22" i="9"/>
  <c r="DH22" i="9"/>
  <c r="DF22" i="9"/>
  <c r="DE22" i="9"/>
  <c r="DD22" i="9"/>
  <c r="DC22" i="9"/>
  <c r="DB22" i="9"/>
  <c r="CZ22" i="9"/>
  <c r="CY22" i="9"/>
  <c r="CX22" i="9"/>
  <c r="CW22" i="9"/>
  <c r="CV22" i="9"/>
  <c r="CT22" i="9"/>
  <c r="CS22" i="9"/>
  <c r="CR22" i="9"/>
  <c r="CQ22" i="9"/>
  <c r="CP22" i="9"/>
  <c r="CN22" i="9"/>
  <c r="CM22" i="9"/>
  <c r="CL22" i="9"/>
  <c r="CK22" i="9"/>
  <c r="CJ22" i="9"/>
  <c r="CH22" i="9"/>
  <c r="CG22" i="9"/>
  <c r="CF22" i="9"/>
  <c r="CE22" i="9"/>
  <c r="CD22" i="9"/>
  <c r="CB22" i="9"/>
  <c r="CA22" i="9"/>
  <c r="BZ22" i="9"/>
  <c r="BY22" i="9"/>
  <c r="BX22" i="9"/>
  <c r="BV22" i="9"/>
  <c r="BU22" i="9"/>
  <c r="BT22" i="9"/>
  <c r="BS22" i="9"/>
  <c r="BR22" i="9"/>
  <c r="BP22" i="9"/>
  <c r="BO22" i="9"/>
  <c r="BN22" i="9"/>
  <c r="BM22" i="9"/>
  <c r="BL22" i="9"/>
  <c r="BJ22" i="9"/>
  <c r="BI22" i="9"/>
  <c r="BH22" i="9"/>
  <c r="BG22" i="9"/>
  <c r="BF22" i="9"/>
  <c r="BD22" i="9"/>
  <c r="BC22" i="9"/>
  <c r="BB22" i="9"/>
  <c r="BA22" i="9"/>
  <c r="AZ22" i="9"/>
  <c r="AX22" i="9"/>
  <c r="AW22" i="9"/>
  <c r="AV22" i="9"/>
  <c r="AU22" i="9"/>
  <c r="AT22" i="9"/>
  <c r="AR22" i="9"/>
  <c r="AQ22" i="9"/>
  <c r="AP22" i="9"/>
  <c r="AO22" i="9"/>
  <c r="AN22" i="9"/>
  <c r="AL22" i="9"/>
  <c r="AK22" i="9"/>
  <c r="AJ22" i="9"/>
  <c r="AI22" i="9"/>
  <c r="AH22" i="9"/>
  <c r="AF22" i="9"/>
  <c r="AE22" i="9"/>
  <c r="AD22" i="9"/>
  <c r="AC22" i="9"/>
  <c r="AB22" i="9"/>
  <c r="Z22" i="9"/>
  <c r="Y22" i="9"/>
  <c r="X22" i="9"/>
  <c r="W22" i="9"/>
  <c r="V22" i="9"/>
  <c r="T22" i="9"/>
  <c r="S22" i="9"/>
  <c r="R22" i="9"/>
  <c r="Q22" i="9"/>
  <c r="P22" i="9"/>
  <c r="N22" i="9"/>
  <c r="M22" i="9"/>
  <c r="L22" i="9"/>
  <c r="K22" i="9"/>
  <c r="J22" i="9"/>
  <c r="H22" i="9"/>
  <c r="G22" i="9"/>
  <c r="F22" i="9"/>
  <c r="E22" i="9"/>
  <c r="EG21" i="9"/>
  <c r="EF21" i="9"/>
  <c r="ED21" i="9"/>
  <c r="EC21" i="9"/>
  <c r="EB21" i="9"/>
  <c r="EA21" i="9"/>
  <c r="DZ21" i="9"/>
  <c r="DX21" i="9"/>
  <c r="DW21" i="9"/>
  <c r="DV21" i="9"/>
  <c r="DU21" i="9"/>
  <c r="DT21" i="9"/>
  <c r="DR21" i="9"/>
  <c r="DQ21" i="9"/>
  <c r="DP21" i="9"/>
  <c r="DO21" i="9"/>
  <c r="DN21" i="9"/>
  <c r="DL21" i="9"/>
  <c r="DK21" i="9"/>
  <c r="DJ21" i="9"/>
  <c r="DI21" i="9"/>
  <c r="DH21" i="9"/>
  <c r="DF21" i="9"/>
  <c r="DE21" i="9"/>
  <c r="DD21" i="9"/>
  <c r="DC21" i="9"/>
  <c r="DB21" i="9"/>
  <c r="CZ21" i="9"/>
  <c r="CY21" i="9"/>
  <c r="CX21" i="9"/>
  <c r="CW21" i="9"/>
  <c r="CV21" i="9"/>
  <c r="CT21" i="9"/>
  <c r="CS21" i="9"/>
  <c r="CR21" i="9"/>
  <c r="CQ21" i="9"/>
  <c r="CP21" i="9"/>
  <c r="CN21" i="9"/>
  <c r="CM21" i="9"/>
  <c r="CL21" i="9"/>
  <c r="CK21" i="9"/>
  <c r="CJ21" i="9"/>
  <c r="CH21" i="9"/>
  <c r="CG21" i="9"/>
  <c r="CF21" i="9"/>
  <c r="CE21" i="9"/>
  <c r="CD21" i="9"/>
  <c r="CB21" i="9"/>
  <c r="CA21" i="9"/>
  <c r="BZ21" i="9"/>
  <c r="BY21" i="9"/>
  <c r="BX21" i="9"/>
  <c r="BV21" i="9"/>
  <c r="BU21" i="9"/>
  <c r="BT21" i="9"/>
  <c r="BS21" i="9"/>
  <c r="BR21" i="9"/>
  <c r="BP21" i="9"/>
  <c r="BO21" i="9"/>
  <c r="BN21" i="9"/>
  <c r="BM21" i="9"/>
  <c r="BL21" i="9"/>
  <c r="BJ21" i="9"/>
  <c r="BI21" i="9"/>
  <c r="BH21" i="9"/>
  <c r="BG21" i="9"/>
  <c r="BF21" i="9"/>
  <c r="BD21" i="9"/>
  <c r="BC21" i="9"/>
  <c r="BB21" i="9"/>
  <c r="BA21" i="9"/>
  <c r="AZ21" i="9"/>
  <c r="AX21" i="9"/>
  <c r="AW21" i="9"/>
  <c r="AV21" i="9"/>
  <c r="AU21" i="9"/>
  <c r="AT21" i="9"/>
  <c r="AR21" i="9"/>
  <c r="AQ21" i="9"/>
  <c r="AP21" i="9"/>
  <c r="AO21" i="9"/>
  <c r="AN21" i="9"/>
  <c r="AL21" i="9"/>
  <c r="AK21" i="9"/>
  <c r="AJ21" i="9"/>
  <c r="AI21" i="9"/>
  <c r="AH21" i="9"/>
  <c r="AF21" i="9"/>
  <c r="AE21" i="9"/>
  <c r="AD21" i="9"/>
  <c r="AC21" i="9"/>
  <c r="AB21" i="9"/>
  <c r="Z21" i="9"/>
  <c r="Y21" i="9"/>
  <c r="X21" i="9"/>
  <c r="W21" i="9"/>
  <c r="V21" i="9"/>
  <c r="T21" i="9"/>
  <c r="S21" i="9"/>
  <c r="R21" i="9"/>
  <c r="Q21" i="9"/>
  <c r="P21" i="9"/>
  <c r="N21" i="9"/>
  <c r="M21" i="9"/>
  <c r="L21" i="9"/>
  <c r="K21" i="9"/>
  <c r="J21" i="9"/>
  <c r="H21" i="9"/>
  <c r="G21" i="9"/>
  <c r="F21" i="9"/>
  <c r="E21" i="9"/>
  <c r="EG20" i="9"/>
  <c r="EF20" i="9"/>
  <c r="ED20" i="9"/>
  <c r="EC20" i="9"/>
  <c r="EB20" i="9"/>
  <c r="EA20" i="9"/>
  <c r="DZ20" i="9"/>
  <c r="DX20" i="9"/>
  <c r="DW20" i="9"/>
  <c r="DV20" i="9"/>
  <c r="DU20" i="9"/>
  <c r="DT20" i="9"/>
  <c r="DR20" i="9"/>
  <c r="DQ20" i="9"/>
  <c r="DP20" i="9"/>
  <c r="DO20" i="9"/>
  <c r="DN20" i="9"/>
  <c r="DL20" i="9"/>
  <c r="DK20" i="9"/>
  <c r="DJ20" i="9"/>
  <c r="DI20" i="9"/>
  <c r="DH20" i="9"/>
  <c r="DF20" i="9"/>
  <c r="DE20" i="9"/>
  <c r="DD20" i="9"/>
  <c r="DC20" i="9"/>
  <c r="DB20" i="9"/>
  <c r="CZ20" i="9"/>
  <c r="CY20" i="9"/>
  <c r="CX20" i="9"/>
  <c r="CW20" i="9"/>
  <c r="CV20" i="9"/>
  <c r="CT20" i="9"/>
  <c r="CS20" i="9"/>
  <c r="CR20" i="9"/>
  <c r="CQ20" i="9"/>
  <c r="CP20" i="9"/>
  <c r="CN20" i="9"/>
  <c r="CM20" i="9"/>
  <c r="CL20" i="9"/>
  <c r="CK20" i="9"/>
  <c r="CJ20" i="9"/>
  <c r="CH20" i="9"/>
  <c r="CG20" i="9"/>
  <c r="CF20" i="9"/>
  <c r="CE20" i="9"/>
  <c r="CD20" i="9"/>
  <c r="CB20" i="9"/>
  <c r="CA20" i="9"/>
  <c r="BZ20" i="9"/>
  <c r="BY20" i="9"/>
  <c r="BX20" i="9"/>
  <c r="BV20" i="9"/>
  <c r="BU20" i="9"/>
  <c r="BT20" i="9"/>
  <c r="BS20" i="9"/>
  <c r="BR20" i="9"/>
  <c r="BP20" i="9"/>
  <c r="BO20" i="9"/>
  <c r="BN20" i="9"/>
  <c r="BM20" i="9"/>
  <c r="BL20" i="9"/>
  <c r="BJ20" i="9"/>
  <c r="BI20" i="9"/>
  <c r="BH20" i="9"/>
  <c r="BG20" i="9"/>
  <c r="BF20" i="9"/>
  <c r="BD20" i="9"/>
  <c r="BC20" i="9"/>
  <c r="BB20" i="9"/>
  <c r="BA20" i="9"/>
  <c r="AZ20" i="9"/>
  <c r="AX20" i="9"/>
  <c r="AW20" i="9"/>
  <c r="AV20" i="9"/>
  <c r="AU20" i="9"/>
  <c r="AT20" i="9"/>
  <c r="AR20" i="9"/>
  <c r="AQ20" i="9"/>
  <c r="AP20" i="9"/>
  <c r="AO20" i="9"/>
  <c r="AN20" i="9"/>
  <c r="AL20" i="9"/>
  <c r="AK20" i="9"/>
  <c r="AJ20" i="9"/>
  <c r="AI20" i="9"/>
  <c r="AH20" i="9"/>
  <c r="AF20" i="9"/>
  <c r="AE20" i="9"/>
  <c r="AD20" i="9"/>
  <c r="AC20" i="9"/>
  <c r="AB20" i="9"/>
  <c r="Z20" i="9"/>
  <c r="Y20" i="9"/>
  <c r="X20" i="9"/>
  <c r="W20" i="9"/>
  <c r="V20" i="9"/>
  <c r="T20" i="9"/>
  <c r="S20" i="9"/>
  <c r="R20" i="9"/>
  <c r="Q20" i="9"/>
  <c r="P20" i="9"/>
  <c r="N20" i="9"/>
  <c r="M20" i="9"/>
  <c r="L20" i="9"/>
  <c r="K20" i="9"/>
  <c r="J20" i="9"/>
  <c r="H20" i="9"/>
  <c r="G20" i="9"/>
  <c r="F20" i="9"/>
  <c r="E20" i="9"/>
  <c r="EG19" i="9"/>
  <c r="EF19" i="9"/>
  <c r="ED19" i="9"/>
  <c r="EC19" i="9"/>
  <c r="EB19" i="9"/>
  <c r="EA19" i="9"/>
  <c r="DZ19" i="9"/>
  <c r="DX19" i="9"/>
  <c r="DW19" i="9"/>
  <c r="DV19" i="9"/>
  <c r="DU19" i="9"/>
  <c r="DT19" i="9"/>
  <c r="DR19" i="9"/>
  <c r="DQ19" i="9"/>
  <c r="DP19" i="9"/>
  <c r="DO19" i="9"/>
  <c r="DN19" i="9"/>
  <c r="DL19" i="9"/>
  <c r="DK19" i="9"/>
  <c r="DJ19" i="9"/>
  <c r="DI19" i="9"/>
  <c r="DH19" i="9"/>
  <c r="DF19" i="9"/>
  <c r="DE19" i="9"/>
  <c r="DD19" i="9"/>
  <c r="DC19" i="9"/>
  <c r="DB19" i="9"/>
  <c r="CZ19" i="9"/>
  <c r="CY19" i="9"/>
  <c r="CX19" i="9"/>
  <c r="CW19" i="9"/>
  <c r="CV19" i="9"/>
  <c r="CT19" i="9"/>
  <c r="CS19" i="9"/>
  <c r="CR19" i="9"/>
  <c r="CQ19" i="9"/>
  <c r="CP19" i="9"/>
  <c r="CN19" i="9"/>
  <c r="CM19" i="9"/>
  <c r="CL19" i="9"/>
  <c r="CK19" i="9"/>
  <c r="CJ19" i="9"/>
  <c r="CH19" i="9"/>
  <c r="CG19" i="9"/>
  <c r="CF19" i="9"/>
  <c r="CE19" i="9"/>
  <c r="CD19" i="9"/>
  <c r="CB19" i="9"/>
  <c r="CA19" i="9"/>
  <c r="BZ19" i="9"/>
  <c r="BY19" i="9"/>
  <c r="BX19" i="9"/>
  <c r="BV19" i="9"/>
  <c r="BU19" i="9"/>
  <c r="BT19" i="9"/>
  <c r="BS19" i="9"/>
  <c r="BR19" i="9"/>
  <c r="BP19" i="9"/>
  <c r="BO19" i="9"/>
  <c r="BN19" i="9"/>
  <c r="BM19" i="9"/>
  <c r="BL19" i="9"/>
  <c r="BJ19" i="9"/>
  <c r="BI19" i="9"/>
  <c r="BH19" i="9"/>
  <c r="BG19" i="9"/>
  <c r="BF19" i="9"/>
  <c r="BD19" i="9"/>
  <c r="BC19" i="9"/>
  <c r="BB19" i="9"/>
  <c r="BA19" i="9"/>
  <c r="AZ19" i="9"/>
  <c r="AX19" i="9"/>
  <c r="AW19" i="9"/>
  <c r="AV19" i="9"/>
  <c r="AU19" i="9"/>
  <c r="AT19" i="9"/>
  <c r="AR19" i="9"/>
  <c r="AQ19" i="9"/>
  <c r="AP19" i="9"/>
  <c r="AO19" i="9"/>
  <c r="AN19" i="9"/>
  <c r="AL19" i="9"/>
  <c r="AK19" i="9"/>
  <c r="AJ19" i="9"/>
  <c r="AI19" i="9"/>
  <c r="AH19" i="9"/>
  <c r="AF19" i="9"/>
  <c r="AE19" i="9"/>
  <c r="AD19" i="9"/>
  <c r="AC19" i="9"/>
  <c r="AB19" i="9"/>
  <c r="Z19" i="9"/>
  <c r="Y19" i="9"/>
  <c r="X19" i="9"/>
  <c r="W19" i="9"/>
  <c r="V19" i="9"/>
  <c r="T19" i="9"/>
  <c r="S19" i="9"/>
  <c r="R19" i="9"/>
  <c r="Q19" i="9"/>
  <c r="P19" i="9"/>
  <c r="N19" i="9"/>
  <c r="M19" i="9"/>
  <c r="L19" i="9"/>
  <c r="K19" i="9"/>
  <c r="J19" i="9"/>
  <c r="H19" i="9"/>
  <c r="G19" i="9"/>
  <c r="F19" i="9"/>
  <c r="E19" i="9"/>
  <c r="EG18" i="9"/>
  <c r="EF18" i="9"/>
  <c r="ED18" i="9"/>
  <c r="EC18" i="9"/>
  <c r="EB18" i="9"/>
  <c r="EA18" i="9"/>
  <c r="DZ18" i="9"/>
  <c r="DX18" i="9"/>
  <c r="DW18" i="9"/>
  <c r="DV18" i="9"/>
  <c r="DU18" i="9"/>
  <c r="DT18" i="9"/>
  <c r="DR18" i="9"/>
  <c r="DQ18" i="9"/>
  <c r="DP18" i="9"/>
  <c r="DO18" i="9"/>
  <c r="DN18" i="9"/>
  <c r="DL18" i="9"/>
  <c r="DK18" i="9"/>
  <c r="DJ18" i="9"/>
  <c r="DI18" i="9"/>
  <c r="DH18" i="9"/>
  <c r="DF18" i="9"/>
  <c r="DE18" i="9"/>
  <c r="DD18" i="9"/>
  <c r="DC18" i="9"/>
  <c r="DB18" i="9"/>
  <c r="CZ18" i="9"/>
  <c r="CY18" i="9"/>
  <c r="CX18" i="9"/>
  <c r="CW18" i="9"/>
  <c r="CV18" i="9"/>
  <c r="CT18" i="9"/>
  <c r="CS18" i="9"/>
  <c r="CR18" i="9"/>
  <c r="CQ18" i="9"/>
  <c r="CP18" i="9"/>
  <c r="CN18" i="9"/>
  <c r="CM18" i="9"/>
  <c r="CL18" i="9"/>
  <c r="CK18" i="9"/>
  <c r="CJ18" i="9"/>
  <c r="CH18" i="9"/>
  <c r="CG18" i="9"/>
  <c r="CF18" i="9"/>
  <c r="CE18" i="9"/>
  <c r="CD18" i="9"/>
  <c r="CB18" i="9"/>
  <c r="CA18" i="9"/>
  <c r="BZ18" i="9"/>
  <c r="BY18" i="9"/>
  <c r="BX18" i="9"/>
  <c r="BV18" i="9"/>
  <c r="BU18" i="9"/>
  <c r="BT18" i="9"/>
  <c r="BS18" i="9"/>
  <c r="BR18" i="9"/>
  <c r="BP18" i="9"/>
  <c r="BO18" i="9"/>
  <c r="BN18" i="9"/>
  <c r="BM18" i="9"/>
  <c r="BL18" i="9"/>
  <c r="BJ18" i="9"/>
  <c r="BI18" i="9"/>
  <c r="BH18" i="9"/>
  <c r="BG18" i="9"/>
  <c r="BF18" i="9"/>
  <c r="BD18" i="9"/>
  <c r="BC18" i="9"/>
  <c r="BB18" i="9"/>
  <c r="BA18" i="9"/>
  <c r="AZ18" i="9"/>
  <c r="AX18" i="9"/>
  <c r="AW18" i="9"/>
  <c r="AV18" i="9"/>
  <c r="AU18" i="9"/>
  <c r="AT18" i="9"/>
  <c r="AR18" i="9"/>
  <c r="AQ18" i="9"/>
  <c r="AP18" i="9"/>
  <c r="AO18" i="9"/>
  <c r="AN18" i="9"/>
  <c r="AL18" i="9"/>
  <c r="AK18" i="9"/>
  <c r="AJ18" i="9"/>
  <c r="AI18" i="9"/>
  <c r="AH18" i="9"/>
  <c r="AF18" i="9"/>
  <c r="AE18" i="9"/>
  <c r="AD18" i="9"/>
  <c r="AC18" i="9"/>
  <c r="AB18" i="9"/>
  <c r="Z18" i="9"/>
  <c r="Y18" i="9"/>
  <c r="X18" i="9"/>
  <c r="W18" i="9"/>
  <c r="V18" i="9"/>
  <c r="T18" i="9"/>
  <c r="S18" i="9"/>
  <c r="R18" i="9"/>
  <c r="Q18" i="9"/>
  <c r="P18" i="9"/>
  <c r="N18" i="9"/>
  <c r="M18" i="9"/>
  <c r="L18" i="9"/>
  <c r="K18" i="9"/>
  <c r="J18" i="9"/>
  <c r="H18" i="9"/>
  <c r="G18" i="9"/>
  <c r="F18" i="9"/>
  <c r="E18" i="9"/>
  <c r="EG17" i="9"/>
  <c r="EF17" i="9"/>
  <c r="ED17" i="9"/>
  <c r="EC17" i="9"/>
  <c r="EB17" i="9"/>
  <c r="EA17" i="9"/>
  <c r="DZ17" i="9"/>
  <c r="DX17" i="9"/>
  <c r="DW17" i="9"/>
  <c r="DV17" i="9"/>
  <c r="DU17" i="9"/>
  <c r="DT17" i="9"/>
  <c r="DR17" i="9"/>
  <c r="DQ17" i="9"/>
  <c r="DP17" i="9"/>
  <c r="DO17" i="9"/>
  <c r="DN17" i="9"/>
  <c r="DL17" i="9"/>
  <c r="DK17" i="9"/>
  <c r="DJ17" i="9"/>
  <c r="DI17" i="9"/>
  <c r="DH17" i="9"/>
  <c r="DF17" i="9"/>
  <c r="DE17" i="9"/>
  <c r="DD17" i="9"/>
  <c r="DC17" i="9"/>
  <c r="DB17" i="9"/>
  <c r="CZ17" i="9"/>
  <c r="CY17" i="9"/>
  <c r="CX17" i="9"/>
  <c r="CW17" i="9"/>
  <c r="CV17" i="9"/>
  <c r="CT17" i="9"/>
  <c r="CS17" i="9"/>
  <c r="CR17" i="9"/>
  <c r="CQ17" i="9"/>
  <c r="CP17" i="9"/>
  <c r="CN17" i="9"/>
  <c r="CM17" i="9"/>
  <c r="CL17" i="9"/>
  <c r="CK17" i="9"/>
  <c r="CJ17" i="9"/>
  <c r="CH17" i="9"/>
  <c r="CG17" i="9"/>
  <c r="CF17" i="9"/>
  <c r="CE17" i="9"/>
  <c r="CD17" i="9"/>
  <c r="CB17" i="9"/>
  <c r="CA17" i="9"/>
  <c r="BZ17" i="9"/>
  <c r="BY17" i="9"/>
  <c r="BX17" i="9"/>
  <c r="BV17" i="9"/>
  <c r="BU17" i="9"/>
  <c r="BT17" i="9"/>
  <c r="BS17" i="9"/>
  <c r="BR17" i="9"/>
  <c r="BP17" i="9"/>
  <c r="BO17" i="9"/>
  <c r="BN17" i="9"/>
  <c r="BM17" i="9"/>
  <c r="BL17" i="9"/>
  <c r="BJ17" i="9"/>
  <c r="BI17" i="9"/>
  <c r="BH17" i="9"/>
  <c r="BG17" i="9"/>
  <c r="BF17" i="9"/>
  <c r="BD17" i="9"/>
  <c r="BC17" i="9"/>
  <c r="BB17" i="9"/>
  <c r="BA17" i="9"/>
  <c r="AZ17" i="9"/>
  <c r="AX17" i="9"/>
  <c r="AW17" i="9"/>
  <c r="AV17" i="9"/>
  <c r="AU17" i="9"/>
  <c r="AT17" i="9"/>
  <c r="AR17" i="9"/>
  <c r="AQ17" i="9"/>
  <c r="AP17" i="9"/>
  <c r="AO17" i="9"/>
  <c r="AN17" i="9"/>
  <c r="AL17" i="9"/>
  <c r="AK17" i="9"/>
  <c r="AJ17" i="9"/>
  <c r="AI17" i="9"/>
  <c r="AH17" i="9"/>
  <c r="AF17" i="9"/>
  <c r="AE17" i="9"/>
  <c r="AD17" i="9"/>
  <c r="AC17" i="9"/>
  <c r="AB17" i="9"/>
  <c r="Z17" i="9"/>
  <c r="Y17" i="9"/>
  <c r="X17" i="9"/>
  <c r="W17" i="9"/>
  <c r="V17" i="9"/>
  <c r="T17" i="9"/>
  <c r="S17" i="9"/>
  <c r="R17" i="9"/>
  <c r="Q17" i="9"/>
  <c r="P17" i="9"/>
  <c r="N17" i="9"/>
  <c r="M17" i="9"/>
  <c r="L17" i="9"/>
  <c r="K17" i="9"/>
  <c r="J17" i="9"/>
  <c r="H17" i="9"/>
  <c r="G17" i="9"/>
  <c r="F17" i="9"/>
  <c r="E17" i="9"/>
  <c r="EG16" i="9"/>
  <c r="EF16" i="9"/>
  <c r="ED16" i="9"/>
  <c r="EC16" i="9"/>
  <c r="EB16" i="9"/>
  <c r="EA16" i="9"/>
  <c r="DZ16" i="9"/>
  <c r="DX16" i="9"/>
  <c r="DW16" i="9"/>
  <c r="DV16" i="9"/>
  <c r="DU16" i="9"/>
  <c r="DT16" i="9"/>
  <c r="DR16" i="9"/>
  <c r="DQ16" i="9"/>
  <c r="DP16" i="9"/>
  <c r="DO16" i="9"/>
  <c r="DN16" i="9"/>
  <c r="DL16" i="9"/>
  <c r="DK16" i="9"/>
  <c r="DJ16" i="9"/>
  <c r="DI16" i="9"/>
  <c r="DH16" i="9"/>
  <c r="DF16" i="9"/>
  <c r="DE16" i="9"/>
  <c r="DD16" i="9"/>
  <c r="DC16" i="9"/>
  <c r="DB16" i="9"/>
  <c r="CZ16" i="9"/>
  <c r="CY16" i="9"/>
  <c r="CX16" i="9"/>
  <c r="CW16" i="9"/>
  <c r="CV16" i="9"/>
  <c r="CT16" i="9"/>
  <c r="CS16" i="9"/>
  <c r="CR16" i="9"/>
  <c r="CQ16" i="9"/>
  <c r="CP16" i="9"/>
  <c r="CN16" i="9"/>
  <c r="CM16" i="9"/>
  <c r="CL16" i="9"/>
  <c r="CK16" i="9"/>
  <c r="CJ16" i="9"/>
  <c r="CH16" i="9"/>
  <c r="CG16" i="9"/>
  <c r="CF16" i="9"/>
  <c r="CE16" i="9"/>
  <c r="CD16" i="9"/>
  <c r="CB16" i="9"/>
  <c r="BV16" i="9"/>
  <c r="BU16" i="9"/>
  <c r="BT16" i="9"/>
  <c r="BS16" i="9"/>
  <c r="BR16" i="9"/>
  <c r="BP16" i="9"/>
  <c r="BO16" i="9"/>
  <c r="BN16" i="9"/>
  <c r="BM16" i="9"/>
  <c r="BL16" i="9"/>
  <c r="BJ16" i="9"/>
  <c r="BI16" i="9"/>
  <c r="BH16" i="9"/>
  <c r="BG16" i="9"/>
  <c r="BF16" i="9"/>
  <c r="BD16" i="9"/>
  <c r="BC16" i="9"/>
  <c r="BB16" i="9"/>
  <c r="BA16" i="9"/>
  <c r="AZ16" i="9"/>
  <c r="AX16" i="9"/>
  <c r="AW16" i="9"/>
  <c r="AV16" i="9"/>
  <c r="AU16" i="9"/>
  <c r="AT16" i="9"/>
  <c r="AR16" i="9"/>
  <c r="AQ16" i="9"/>
  <c r="AP16" i="9"/>
  <c r="AO16" i="9"/>
  <c r="AN16" i="9"/>
  <c r="AL16" i="9"/>
  <c r="AK16" i="9"/>
  <c r="AJ16" i="9"/>
  <c r="AI16" i="9"/>
  <c r="AH16" i="9"/>
  <c r="AF16" i="9"/>
  <c r="AE16" i="9"/>
  <c r="AD16" i="9"/>
  <c r="AC16" i="9"/>
  <c r="AB16" i="9"/>
  <c r="Z16" i="9"/>
  <c r="Y16" i="9"/>
  <c r="X16" i="9"/>
  <c r="W16" i="9"/>
  <c r="V16" i="9"/>
  <c r="T16" i="9"/>
  <c r="S16" i="9"/>
  <c r="R16" i="9"/>
  <c r="Q16" i="9"/>
  <c r="P16" i="9"/>
  <c r="N16" i="9"/>
  <c r="M16" i="9"/>
  <c r="L16" i="9"/>
  <c r="K16" i="9"/>
  <c r="J16" i="9"/>
  <c r="H16" i="9"/>
  <c r="G16" i="9"/>
  <c r="F16" i="9"/>
  <c r="E16" i="9"/>
  <c r="EG15" i="9"/>
  <c r="EF15" i="9"/>
  <c r="ED15" i="9"/>
  <c r="EC15" i="9"/>
  <c r="EB15" i="9"/>
  <c r="EA15" i="9"/>
  <c r="DZ15" i="9"/>
  <c r="DX15" i="9"/>
  <c r="DW15" i="9"/>
  <c r="DV15" i="9"/>
  <c r="DU15" i="9"/>
  <c r="DT15" i="9"/>
  <c r="DR15" i="9"/>
  <c r="DQ15" i="9"/>
  <c r="DP15" i="9"/>
  <c r="DO15" i="9"/>
  <c r="DN15" i="9"/>
  <c r="DL15" i="9"/>
  <c r="DK15" i="9"/>
  <c r="DJ15" i="9"/>
  <c r="DI15" i="9"/>
  <c r="DH15" i="9"/>
  <c r="DF15" i="9"/>
  <c r="DE15" i="9"/>
  <c r="DD15" i="9"/>
  <c r="DC15" i="9"/>
  <c r="DB15" i="9"/>
  <c r="CZ15" i="9"/>
  <c r="CY15" i="9"/>
  <c r="CX15" i="9"/>
  <c r="CW15" i="9"/>
  <c r="CV15" i="9"/>
  <c r="CT15" i="9"/>
  <c r="CS15" i="9"/>
  <c r="CR15" i="9"/>
  <c r="CQ15" i="9"/>
  <c r="CP15" i="9"/>
  <c r="CN15" i="9"/>
  <c r="CM15" i="9"/>
  <c r="CL15" i="9"/>
  <c r="CK15" i="9"/>
  <c r="CJ15" i="9"/>
  <c r="CH15" i="9"/>
  <c r="CG15" i="9"/>
  <c r="CF15" i="9"/>
  <c r="CE15" i="9"/>
  <c r="CD15" i="9"/>
  <c r="CB15" i="9"/>
  <c r="CA15" i="9"/>
  <c r="BZ15" i="9"/>
  <c r="BY15" i="9"/>
  <c r="BX15" i="9"/>
  <c r="BV15" i="9"/>
  <c r="BU15" i="9"/>
  <c r="BT15" i="9"/>
  <c r="BS15" i="9"/>
  <c r="BR15" i="9"/>
  <c r="BP15" i="9"/>
  <c r="BO15" i="9"/>
  <c r="BN15" i="9"/>
  <c r="BM15" i="9"/>
  <c r="BL15" i="9"/>
  <c r="BJ15" i="9"/>
  <c r="BI15" i="9"/>
  <c r="BH15" i="9"/>
  <c r="BG15" i="9"/>
  <c r="BF15" i="9"/>
  <c r="BD15" i="9"/>
  <c r="BC15" i="9"/>
  <c r="BB15" i="9"/>
  <c r="BA15" i="9"/>
  <c r="AZ15" i="9"/>
  <c r="AX15" i="9"/>
  <c r="AW15" i="9"/>
  <c r="AV15" i="9"/>
  <c r="AU15" i="9"/>
  <c r="AT15" i="9"/>
  <c r="AR15" i="9"/>
  <c r="AQ15" i="9"/>
  <c r="AP15" i="9"/>
  <c r="AO15" i="9"/>
  <c r="AN15" i="9"/>
  <c r="AL15" i="9"/>
  <c r="AK15" i="9"/>
  <c r="AJ15" i="9"/>
  <c r="AI15" i="9"/>
  <c r="AH15" i="9"/>
  <c r="AF15" i="9"/>
  <c r="AE15" i="9"/>
  <c r="AD15" i="9"/>
  <c r="AC15" i="9"/>
  <c r="AB15" i="9"/>
  <c r="Z15" i="9"/>
  <c r="Y15" i="9"/>
  <c r="X15" i="9"/>
  <c r="W15" i="9"/>
  <c r="V15" i="9"/>
  <c r="T15" i="9"/>
  <c r="S15" i="9"/>
  <c r="R15" i="9"/>
  <c r="Q15" i="9"/>
  <c r="P15" i="9"/>
  <c r="N15" i="9"/>
  <c r="M15" i="9"/>
  <c r="L15" i="9"/>
  <c r="K15" i="9"/>
  <c r="J15" i="9"/>
  <c r="H15" i="9"/>
  <c r="G15" i="9"/>
  <c r="F15" i="9"/>
  <c r="E15" i="9"/>
  <c r="EG14" i="9"/>
  <c r="EF14" i="9"/>
  <c r="ED14" i="9"/>
  <c r="EC14" i="9"/>
  <c r="EB14" i="9"/>
  <c r="EA14" i="9"/>
  <c r="DZ14" i="9"/>
  <c r="DX14" i="9"/>
  <c r="DW14" i="9"/>
  <c r="DV14" i="9"/>
  <c r="DU14" i="9"/>
  <c r="DT14" i="9"/>
  <c r="DR14" i="9"/>
  <c r="DQ14" i="9"/>
  <c r="DP14" i="9"/>
  <c r="DO14" i="9"/>
  <c r="DN14" i="9"/>
  <c r="DL14" i="9"/>
  <c r="DK14" i="9"/>
  <c r="DJ14" i="9"/>
  <c r="DI14" i="9"/>
  <c r="DH14" i="9"/>
  <c r="DF14" i="9"/>
  <c r="DE14" i="9"/>
  <c r="DD14" i="9"/>
  <c r="DC14" i="9"/>
  <c r="DB14" i="9"/>
  <c r="CZ14" i="9"/>
  <c r="CY14" i="9"/>
  <c r="CX14" i="9"/>
  <c r="CW14" i="9"/>
  <c r="CV14" i="9"/>
  <c r="CT14" i="9"/>
  <c r="CS14" i="9"/>
  <c r="CR14" i="9"/>
  <c r="CQ14" i="9"/>
  <c r="CP14" i="9"/>
  <c r="CN14" i="9"/>
  <c r="CM14" i="9"/>
  <c r="CL14" i="9"/>
  <c r="CK14" i="9"/>
  <c r="CJ14" i="9"/>
  <c r="CH14" i="9"/>
  <c r="CG14" i="9"/>
  <c r="CF14" i="9"/>
  <c r="CE14" i="9"/>
  <c r="CD14" i="9"/>
  <c r="CB14" i="9"/>
  <c r="CA14" i="9"/>
  <c r="BZ14" i="9"/>
  <c r="BY14" i="9"/>
  <c r="BX14" i="9"/>
  <c r="BV14" i="9"/>
  <c r="BU14" i="9"/>
  <c r="BT14" i="9"/>
  <c r="BS14" i="9"/>
  <c r="BR14" i="9"/>
  <c r="BP14" i="9"/>
  <c r="BO14" i="9"/>
  <c r="BN14" i="9"/>
  <c r="BM14" i="9"/>
  <c r="BL14" i="9"/>
  <c r="BJ14" i="9"/>
  <c r="BI14" i="9"/>
  <c r="BH14" i="9"/>
  <c r="BG14" i="9"/>
  <c r="BF14" i="9"/>
  <c r="BD14" i="9"/>
  <c r="BC14" i="9"/>
  <c r="BB14" i="9"/>
  <c r="BA14" i="9"/>
  <c r="AZ14" i="9"/>
  <c r="AX14" i="9"/>
  <c r="AW14" i="9"/>
  <c r="AV14" i="9"/>
  <c r="AU14" i="9"/>
  <c r="AT14" i="9"/>
  <c r="AR14" i="9"/>
  <c r="AQ14" i="9"/>
  <c r="AP14" i="9"/>
  <c r="AO14" i="9"/>
  <c r="AN14" i="9"/>
  <c r="AL14" i="9"/>
  <c r="AK14" i="9"/>
  <c r="AJ14" i="9"/>
  <c r="AI14" i="9"/>
  <c r="AH14" i="9"/>
  <c r="AF14" i="9"/>
  <c r="AE14" i="9"/>
  <c r="AD14" i="9"/>
  <c r="AC14" i="9"/>
  <c r="AB14" i="9"/>
  <c r="Z14" i="9"/>
  <c r="Y14" i="9"/>
  <c r="X14" i="9"/>
  <c r="W14" i="9"/>
  <c r="V14" i="9"/>
  <c r="T14" i="9"/>
  <c r="S14" i="9"/>
  <c r="R14" i="9"/>
  <c r="Q14" i="9"/>
  <c r="P14" i="9"/>
  <c r="N14" i="9"/>
  <c r="M14" i="9"/>
  <c r="L14" i="9"/>
  <c r="K14" i="9"/>
  <c r="J14" i="9"/>
  <c r="H14" i="9"/>
  <c r="G14" i="9"/>
  <c r="F14" i="9"/>
  <c r="E14" i="9"/>
  <c r="EG13" i="9"/>
  <c r="EF13" i="9"/>
  <c r="ED13" i="9"/>
  <c r="EC13" i="9"/>
  <c r="EB13" i="9"/>
  <c r="EA13" i="9"/>
  <c r="DZ13" i="9"/>
  <c r="DX13" i="9"/>
  <c r="DW13" i="9"/>
  <c r="DV13" i="9"/>
  <c r="DU13" i="9"/>
  <c r="DT13" i="9"/>
  <c r="DR13" i="9"/>
  <c r="DQ13" i="9"/>
  <c r="DP13" i="9"/>
  <c r="DO13" i="9"/>
  <c r="DN13" i="9"/>
  <c r="DL13" i="9"/>
  <c r="DK13" i="9"/>
  <c r="DJ13" i="9"/>
  <c r="DI13" i="9"/>
  <c r="DH13" i="9"/>
  <c r="DF13" i="9"/>
  <c r="DE13" i="9"/>
  <c r="DD13" i="9"/>
  <c r="DC13" i="9"/>
  <c r="DB13" i="9"/>
  <c r="CZ13" i="9"/>
  <c r="CY13" i="9"/>
  <c r="CX13" i="9"/>
  <c r="CW13" i="9"/>
  <c r="CV13" i="9"/>
  <c r="CT13" i="9"/>
  <c r="CS13" i="9"/>
  <c r="CR13" i="9"/>
  <c r="CQ13" i="9"/>
  <c r="CP13" i="9"/>
  <c r="CN13" i="9"/>
  <c r="CM13" i="9"/>
  <c r="CL13" i="9"/>
  <c r="CK13" i="9"/>
  <c r="CJ13" i="9"/>
  <c r="CH13" i="9"/>
  <c r="CG13" i="9"/>
  <c r="CF13" i="9"/>
  <c r="CE13" i="9"/>
  <c r="CD13" i="9"/>
  <c r="CB13" i="9"/>
  <c r="CA13" i="9"/>
  <c r="BZ13" i="9"/>
  <c r="BY13" i="9"/>
  <c r="BX13" i="9"/>
  <c r="BV13" i="9"/>
  <c r="BU13" i="9"/>
  <c r="BT13" i="9"/>
  <c r="BS13" i="9"/>
  <c r="BR13" i="9"/>
  <c r="BP13" i="9"/>
  <c r="BO13" i="9"/>
  <c r="BN13" i="9"/>
  <c r="BM13" i="9"/>
  <c r="BL13" i="9"/>
  <c r="BJ13" i="9"/>
  <c r="BI13" i="9"/>
  <c r="BH13" i="9"/>
  <c r="BG13" i="9"/>
  <c r="BF13" i="9"/>
  <c r="BD13" i="9"/>
  <c r="BC13" i="9"/>
  <c r="BB13" i="9"/>
  <c r="BA13" i="9"/>
  <c r="AZ13" i="9"/>
  <c r="AX13" i="9"/>
  <c r="AW13" i="9"/>
  <c r="AV13" i="9"/>
  <c r="AU13" i="9"/>
  <c r="AT13" i="9"/>
  <c r="AR13" i="9"/>
  <c r="AQ13" i="9"/>
  <c r="AP13" i="9"/>
  <c r="AO13" i="9"/>
  <c r="AN13" i="9"/>
  <c r="AL13" i="9"/>
  <c r="AK13" i="9"/>
  <c r="AJ13" i="9"/>
  <c r="AI13" i="9"/>
  <c r="AH13" i="9"/>
  <c r="AF13" i="9"/>
  <c r="AE13" i="9"/>
  <c r="AD13" i="9"/>
  <c r="AC13" i="9"/>
  <c r="AB13" i="9"/>
  <c r="Z13" i="9"/>
  <c r="Y13" i="9"/>
  <c r="X13" i="9"/>
  <c r="W13" i="9"/>
  <c r="V13" i="9"/>
  <c r="T13" i="9"/>
  <c r="S13" i="9"/>
  <c r="R13" i="9"/>
  <c r="Q13" i="9"/>
  <c r="P13" i="9"/>
  <c r="N13" i="9"/>
  <c r="M13" i="9"/>
  <c r="L13" i="9"/>
  <c r="K13" i="9"/>
  <c r="J13" i="9"/>
  <c r="H13" i="9"/>
  <c r="G13" i="9"/>
  <c r="F13" i="9"/>
  <c r="E13" i="9"/>
  <c r="EG12" i="9"/>
  <c r="EF12" i="9"/>
  <c r="ED12" i="9"/>
  <c r="EC12" i="9"/>
  <c r="EB12" i="9"/>
  <c r="EA12" i="9"/>
  <c r="DZ12" i="9"/>
  <c r="DX12" i="9"/>
  <c r="DW12" i="9"/>
  <c r="DV12" i="9"/>
  <c r="DU12" i="9"/>
  <c r="DT12" i="9"/>
  <c r="DR12" i="9"/>
  <c r="DQ12" i="9"/>
  <c r="DP12" i="9"/>
  <c r="DO12" i="9"/>
  <c r="DN12" i="9"/>
  <c r="DL12" i="9"/>
  <c r="DK12" i="9"/>
  <c r="DJ12" i="9"/>
  <c r="DI12" i="9"/>
  <c r="DH12" i="9"/>
  <c r="DF12" i="9"/>
  <c r="DE12" i="9"/>
  <c r="DD12" i="9"/>
  <c r="DC12" i="9"/>
  <c r="DB12" i="9"/>
  <c r="CZ12" i="9"/>
  <c r="CY12" i="9"/>
  <c r="CX12" i="9"/>
  <c r="CW12" i="9"/>
  <c r="CV12" i="9"/>
  <c r="CT12" i="9"/>
  <c r="CS12" i="9"/>
  <c r="CR12" i="9"/>
  <c r="CQ12" i="9"/>
  <c r="CP12" i="9"/>
  <c r="CN12" i="9"/>
  <c r="CM12" i="9"/>
  <c r="CL12" i="9"/>
  <c r="CK12" i="9"/>
  <c r="CJ12" i="9"/>
  <c r="CH12" i="9"/>
  <c r="CG12" i="9"/>
  <c r="CF12" i="9"/>
  <c r="CE12" i="9"/>
  <c r="CD12" i="9"/>
  <c r="CB12" i="9"/>
  <c r="CA12" i="9"/>
  <c r="BZ12" i="9"/>
  <c r="BY12" i="9"/>
  <c r="BX12" i="9"/>
  <c r="BV12" i="9"/>
  <c r="BU12" i="9"/>
  <c r="BT12" i="9"/>
  <c r="BS12" i="9"/>
  <c r="BR12" i="9"/>
  <c r="BP12" i="9"/>
  <c r="BO12" i="9"/>
  <c r="BN12" i="9"/>
  <c r="BM12" i="9"/>
  <c r="BL12" i="9"/>
  <c r="BJ12" i="9"/>
  <c r="BI12" i="9"/>
  <c r="BH12" i="9"/>
  <c r="BG12" i="9"/>
  <c r="BF12" i="9"/>
  <c r="BD12" i="9"/>
  <c r="BC12" i="9"/>
  <c r="BB12" i="9"/>
  <c r="BA12" i="9"/>
  <c r="AZ12" i="9"/>
  <c r="AX12" i="9"/>
  <c r="AW12" i="9"/>
  <c r="AV12" i="9"/>
  <c r="AU12" i="9"/>
  <c r="AT12" i="9"/>
  <c r="AR12" i="9"/>
  <c r="AQ12" i="9"/>
  <c r="AP12" i="9"/>
  <c r="AO12" i="9"/>
  <c r="AN12" i="9"/>
  <c r="AL12" i="9"/>
  <c r="AK12" i="9"/>
  <c r="AJ12" i="9"/>
  <c r="AI12" i="9"/>
  <c r="AH12" i="9"/>
  <c r="AF12" i="9"/>
  <c r="AE12" i="9"/>
  <c r="AD12" i="9"/>
  <c r="AC12" i="9"/>
  <c r="AB12" i="9"/>
  <c r="Z12" i="9"/>
  <c r="Y12" i="9"/>
  <c r="X12" i="9"/>
  <c r="W12" i="9"/>
  <c r="V12" i="9"/>
  <c r="T12" i="9"/>
  <c r="S12" i="9"/>
  <c r="R12" i="9"/>
  <c r="Q12" i="9"/>
  <c r="P12" i="9"/>
  <c r="N12" i="9"/>
  <c r="M12" i="9"/>
  <c r="L12" i="9"/>
  <c r="K12" i="9"/>
  <c r="J12" i="9"/>
  <c r="H12" i="9"/>
  <c r="G12" i="9"/>
  <c r="F12" i="9"/>
  <c r="E12" i="9"/>
  <c r="EG11" i="9"/>
  <c r="EF11" i="9"/>
  <c r="ED11" i="9"/>
  <c r="EC11" i="9"/>
  <c r="EB11" i="9"/>
  <c r="EA11" i="9"/>
  <c r="DZ11" i="9"/>
  <c r="DX11" i="9"/>
  <c r="DW11" i="9"/>
  <c r="DV11" i="9"/>
  <c r="DU11" i="9"/>
  <c r="DT11" i="9"/>
  <c r="DR11" i="9"/>
  <c r="DQ11" i="9"/>
  <c r="DP11" i="9"/>
  <c r="DO11" i="9"/>
  <c r="DN11" i="9"/>
  <c r="DL11" i="9"/>
  <c r="DK11" i="9"/>
  <c r="DJ11" i="9"/>
  <c r="DI11" i="9"/>
  <c r="DH11" i="9"/>
  <c r="DF11" i="9"/>
  <c r="DE11" i="9"/>
  <c r="DD11" i="9"/>
  <c r="DC11" i="9"/>
  <c r="DB11" i="9"/>
  <c r="CZ11" i="9"/>
  <c r="CY11" i="9"/>
  <c r="CX11" i="9"/>
  <c r="CW11" i="9"/>
  <c r="CV11" i="9"/>
  <c r="CT11" i="9"/>
  <c r="CS11" i="9"/>
  <c r="CR11" i="9"/>
  <c r="CQ11" i="9"/>
  <c r="CP11" i="9"/>
  <c r="CN11" i="9"/>
  <c r="CM11" i="9"/>
  <c r="CL11" i="9"/>
  <c r="CK11" i="9"/>
  <c r="CJ11" i="9"/>
  <c r="CH11" i="9"/>
  <c r="CG11" i="9"/>
  <c r="CF11" i="9"/>
  <c r="CE11" i="9"/>
  <c r="CD11" i="9"/>
  <c r="CB11" i="9"/>
  <c r="CA11" i="9"/>
  <c r="BZ11" i="9"/>
  <c r="BY11" i="9"/>
  <c r="BX11" i="9"/>
  <c r="BV11" i="9"/>
  <c r="BU11" i="9"/>
  <c r="BT11" i="9"/>
  <c r="BS11" i="9"/>
  <c r="BR11" i="9"/>
  <c r="BP11" i="9"/>
  <c r="BO11" i="9"/>
  <c r="BN11" i="9"/>
  <c r="BM11" i="9"/>
  <c r="BL11" i="9"/>
  <c r="BJ11" i="9"/>
  <c r="BI11" i="9"/>
  <c r="BH11" i="9"/>
  <c r="BG11" i="9"/>
  <c r="BF11" i="9"/>
  <c r="BD11" i="9"/>
  <c r="BC11" i="9"/>
  <c r="BB11" i="9"/>
  <c r="BA11" i="9"/>
  <c r="AZ11" i="9"/>
  <c r="AX11" i="9"/>
  <c r="AW11" i="9"/>
  <c r="AV11" i="9"/>
  <c r="AU11" i="9"/>
  <c r="AT11" i="9"/>
  <c r="AR11" i="9"/>
  <c r="AQ11" i="9"/>
  <c r="AP11" i="9"/>
  <c r="AO11" i="9"/>
  <c r="AN11" i="9"/>
  <c r="AL11" i="9"/>
  <c r="AK11" i="9"/>
  <c r="AJ11" i="9"/>
  <c r="AI11" i="9"/>
  <c r="AH11" i="9"/>
  <c r="AF11" i="9"/>
  <c r="AE11" i="9"/>
  <c r="AD11" i="9"/>
  <c r="AC11" i="9"/>
  <c r="AB11" i="9"/>
  <c r="Z11" i="9"/>
  <c r="Y11" i="9"/>
  <c r="X11" i="9"/>
  <c r="W11" i="9"/>
  <c r="V11" i="9"/>
  <c r="T11" i="9"/>
  <c r="S11" i="9"/>
  <c r="R11" i="9"/>
  <c r="Q11" i="9"/>
  <c r="P11" i="9"/>
  <c r="N11" i="9"/>
  <c r="M11" i="9"/>
  <c r="L11" i="9"/>
  <c r="K11" i="9"/>
  <c r="J11" i="9"/>
  <c r="H11" i="9"/>
  <c r="G11" i="9"/>
  <c r="F11" i="9"/>
  <c r="E11" i="9"/>
  <c r="EG10" i="9"/>
  <c r="EF10" i="9"/>
  <c r="ED10" i="9"/>
  <c r="EC10" i="9"/>
  <c r="EB10" i="9"/>
  <c r="EA10" i="9"/>
  <c r="DZ10" i="9"/>
  <c r="DX10" i="9"/>
  <c r="DW10" i="9"/>
  <c r="DV10" i="9"/>
  <c r="DU10" i="9"/>
  <c r="DT10" i="9"/>
  <c r="DR10" i="9"/>
  <c r="DQ10" i="9"/>
  <c r="DP10" i="9"/>
  <c r="DO10" i="9"/>
  <c r="DN10" i="9"/>
  <c r="DL10" i="9"/>
  <c r="DK10" i="9"/>
  <c r="DJ10" i="9"/>
  <c r="DI10" i="9"/>
  <c r="DH10" i="9"/>
  <c r="DF10" i="9"/>
  <c r="DE10" i="9"/>
  <c r="DD10" i="9"/>
  <c r="DC10" i="9"/>
  <c r="DB10" i="9"/>
  <c r="CZ10" i="9"/>
  <c r="CY10" i="9"/>
  <c r="CX10" i="9"/>
  <c r="CW10" i="9"/>
  <c r="CV10" i="9"/>
  <c r="CT10" i="9"/>
  <c r="CS10" i="9"/>
  <c r="CR10" i="9"/>
  <c r="CQ10" i="9"/>
  <c r="CP10" i="9"/>
  <c r="CN10" i="9"/>
  <c r="CM10" i="9"/>
  <c r="CL10" i="9"/>
  <c r="CK10" i="9"/>
  <c r="CJ10" i="9"/>
  <c r="CH10" i="9"/>
  <c r="CG10" i="9"/>
  <c r="CF10" i="9"/>
  <c r="CE10" i="9"/>
  <c r="CD10" i="9"/>
  <c r="CB10" i="9"/>
  <c r="CA10" i="9"/>
  <c r="BZ10" i="9"/>
  <c r="BY10" i="9"/>
  <c r="BX10" i="9"/>
  <c r="BV10" i="9"/>
  <c r="BU10" i="9"/>
  <c r="BT10" i="9"/>
  <c r="BS10" i="9"/>
  <c r="BR10" i="9"/>
  <c r="BP10" i="9"/>
  <c r="BO10" i="9"/>
  <c r="BN10" i="9"/>
  <c r="BM10" i="9"/>
  <c r="BL10" i="9"/>
  <c r="BJ10" i="9"/>
  <c r="BI10" i="9"/>
  <c r="BH10" i="9"/>
  <c r="BG10" i="9"/>
  <c r="BF10" i="9"/>
  <c r="BD10" i="9"/>
  <c r="BC10" i="9"/>
  <c r="BB10" i="9"/>
  <c r="BA10" i="9"/>
  <c r="AZ10" i="9"/>
  <c r="AX10" i="9"/>
  <c r="AW10" i="9"/>
  <c r="AV10" i="9"/>
  <c r="AU10" i="9"/>
  <c r="AT10" i="9"/>
  <c r="AR10" i="9"/>
  <c r="AQ10" i="9"/>
  <c r="AP10" i="9"/>
  <c r="AO10" i="9"/>
  <c r="AN10" i="9"/>
  <c r="AL10" i="9"/>
  <c r="AK10" i="9"/>
  <c r="AJ10" i="9"/>
  <c r="AI10" i="9"/>
  <c r="AH10" i="9"/>
  <c r="AF10" i="9"/>
  <c r="AE10" i="9"/>
  <c r="AD10" i="9"/>
  <c r="AC10" i="9"/>
  <c r="AB10" i="9"/>
  <c r="Z10" i="9"/>
  <c r="Y10" i="9"/>
  <c r="X10" i="9"/>
  <c r="W10" i="9"/>
  <c r="V10" i="9"/>
  <c r="T10" i="9"/>
  <c r="S10" i="9"/>
  <c r="R10" i="9"/>
  <c r="Q10" i="9"/>
  <c r="P10" i="9"/>
  <c r="N10" i="9"/>
  <c r="M10" i="9"/>
  <c r="L10" i="9"/>
  <c r="K10" i="9"/>
  <c r="J10" i="9"/>
  <c r="H10" i="9"/>
  <c r="G10" i="9"/>
  <c r="F10" i="9"/>
  <c r="E10" i="9"/>
  <c r="EG9" i="9"/>
  <c r="EF9" i="9"/>
  <c r="ED9" i="9"/>
  <c r="EC9" i="9"/>
  <c r="EB9" i="9"/>
  <c r="EA9" i="9"/>
  <c r="DZ9" i="9"/>
  <c r="DX9" i="9"/>
  <c r="DW9" i="9"/>
  <c r="DV9" i="9"/>
  <c r="DU9" i="9"/>
  <c r="DT9" i="9"/>
  <c r="DR9" i="9"/>
  <c r="DQ9" i="9"/>
  <c r="DP9" i="9"/>
  <c r="DO9" i="9"/>
  <c r="DN9" i="9"/>
  <c r="DL9" i="9"/>
  <c r="DK9" i="9"/>
  <c r="DJ9" i="9"/>
  <c r="DI9" i="9"/>
  <c r="DH9" i="9"/>
  <c r="DF9" i="9"/>
  <c r="DE9" i="9"/>
  <c r="DD9" i="9"/>
  <c r="DC9" i="9"/>
  <c r="DB9" i="9"/>
  <c r="CZ9" i="9"/>
  <c r="CY9" i="9"/>
  <c r="CX9" i="9"/>
  <c r="CW9" i="9"/>
  <c r="CV9" i="9"/>
  <c r="CT9" i="9"/>
  <c r="CS9" i="9"/>
  <c r="CR9" i="9"/>
  <c r="CQ9" i="9"/>
  <c r="CP9" i="9"/>
  <c r="CN9" i="9"/>
  <c r="CM9" i="9"/>
  <c r="CL9" i="9"/>
  <c r="CK9" i="9"/>
  <c r="CJ9" i="9"/>
  <c r="CH9" i="9"/>
  <c r="CG9" i="9"/>
  <c r="CF9" i="9"/>
  <c r="CE9" i="9"/>
  <c r="CD9" i="9"/>
  <c r="CB9" i="9"/>
  <c r="CA9" i="9"/>
  <c r="BZ9" i="9"/>
  <c r="BY9" i="9"/>
  <c r="BX9" i="9"/>
  <c r="BV9" i="9"/>
  <c r="BU9" i="9"/>
  <c r="BT9" i="9"/>
  <c r="BS9" i="9"/>
  <c r="BR9" i="9"/>
  <c r="BP9" i="9"/>
  <c r="BO9" i="9"/>
  <c r="BN9" i="9"/>
  <c r="BM9" i="9"/>
  <c r="BL9" i="9"/>
  <c r="BJ9" i="9"/>
  <c r="BI9" i="9"/>
  <c r="BH9" i="9"/>
  <c r="BG9" i="9"/>
  <c r="BF9" i="9"/>
  <c r="BD9" i="9"/>
  <c r="BC9" i="9"/>
  <c r="BB9" i="9"/>
  <c r="BA9" i="9"/>
  <c r="AZ9" i="9"/>
  <c r="AX9" i="9"/>
  <c r="AW9" i="9"/>
  <c r="AV9" i="9"/>
  <c r="AU9" i="9"/>
  <c r="AT9" i="9"/>
  <c r="AR9" i="9"/>
  <c r="AQ9" i="9"/>
  <c r="AP9" i="9"/>
  <c r="AO9" i="9"/>
  <c r="AN9" i="9"/>
  <c r="AL9" i="9"/>
  <c r="AK9" i="9"/>
  <c r="AJ9" i="9"/>
  <c r="AI9" i="9"/>
  <c r="AH9" i="9"/>
  <c r="AF9" i="9"/>
  <c r="AE9" i="9"/>
  <c r="AD9" i="9"/>
  <c r="AC9" i="9"/>
  <c r="AB9" i="9"/>
  <c r="Z9" i="9"/>
  <c r="Y9" i="9"/>
  <c r="X9" i="9"/>
  <c r="W9" i="9"/>
  <c r="V9" i="9"/>
  <c r="T9" i="9"/>
  <c r="S9" i="9"/>
  <c r="R9" i="9"/>
  <c r="Q9" i="9"/>
  <c r="P9" i="9"/>
  <c r="N9" i="9"/>
  <c r="M9" i="9"/>
  <c r="L9" i="9"/>
  <c r="K9" i="9"/>
  <c r="J9" i="9"/>
  <c r="H9" i="9"/>
  <c r="G9" i="9"/>
  <c r="F9" i="9"/>
  <c r="E9" i="9"/>
  <c r="EG8" i="9"/>
  <c r="EF8" i="9"/>
  <c r="ED8" i="9"/>
  <c r="EC8" i="9"/>
  <c r="EB8" i="9"/>
  <c r="EA8" i="9"/>
  <c r="DZ8" i="9"/>
  <c r="DX8" i="9"/>
  <c r="DW8" i="9"/>
  <c r="DV8" i="9"/>
  <c r="DU8" i="9"/>
  <c r="DT8" i="9"/>
  <c r="DR8" i="9"/>
  <c r="DQ8" i="9"/>
  <c r="DP8" i="9"/>
  <c r="DO8" i="9"/>
  <c r="DN8" i="9"/>
  <c r="DL8" i="9"/>
  <c r="DK8" i="9"/>
  <c r="DJ8" i="9"/>
  <c r="DI8" i="9"/>
  <c r="DH8" i="9"/>
  <c r="DF8" i="9"/>
  <c r="DE8" i="9"/>
  <c r="DD8" i="9"/>
  <c r="DC8" i="9"/>
  <c r="DB8" i="9"/>
  <c r="CZ8" i="9"/>
  <c r="CY8" i="9"/>
  <c r="CX8" i="9"/>
  <c r="CW8" i="9"/>
  <c r="CV8" i="9"/>
  <c r="CT8" i="9"/>
  <c r="CS8" i="9"/>
  <c r="CR8" i="9"/>
  <c r="CQ8" i="9"/>
  <c r="CP8" i="9"/>
  <c r="CN8" i="9"/>
  <c r="CM8" i="9"/>
  <c r="CL8" i="9"/>
  <c r="CK8" i="9"/>
  <c r="CJ8" i="9"/>
  <c r="CH8" i="9"/>
  <c r="CG8" i="9"/>
  <c r="CF8" i="9"/>
  <c r="CE8" i="9"/>
  <c r="CD8" i="9"/>
  <c r="CB8" i="9"/>
  <c r="CA8" i="9"/>
  <c r="BZ8" i="9"/>
  <c r="BY8" i="9"/>
  <c r="BX8" i="9"/>
  <c r="BV8" i="9"/>
  <c r="BU8" i="9"/>
  <c r="BT8" i="9"/>
  <c r="BS8" i="9"/>
  <c r="BR8" i="9"/>
  <c r="BP8" i="9"/>
  <c r="BO8" i="9"/>
  <c r="BN8" i="9"/>
  <c r="BM8" i="9"/>
  <c r="BL8" i="9"/>
  <c r="BJ8" i="9"/>
  <c r="BI8" i="9"/>
  <c r="BH8" i="9"/>
  <c r="BG8" i="9"/>
  <c r="BF8" i="9"/>
  <c r="BD8" i="9"/>
  <c r="BC8" i="9"/>
  <c r="BB8" i="9"/>
  <c r="BA8" i="9"/>
  <c r="AZ8" i="9"/>
  <c r="AX8" i="9"/>
  <c r="AW8" i="9"/>
  <c r="AV8" i="9"/>
  <c r="AU8" i="9"/>
  <c r="AT8" i="9"/>
  <c r="AR8" i="9"/>
  <c r="AQ8" i="9"/>
  <c r="AP8" i="9"/>
  <c r="AO8" i="9"/>
  <c r="AN8" i="9"/>
  <c r="AL8" i="9"/>
  <c r="AK8" i="9"/>
  <c r="AJ8" i="9"/>
  <c r="AI8" i="9"/>
  <c r="AH8" i="9"/>
  <c r="AF8" i="9"/>
  <c r="AE8" i="9"/>
  <c r="AD8" i="9"/>
  <c r="AC8" i="9"/>
  <c r="AB8" i="9"/>
  <c r="Z8" i="9"/>
  <c r="Y8" i="9"/>
  <c r="X8" i="9"/>
  <c r="W8" i="9"/>
  <c r="V8" i="9"/>
  <c r="T8" i="9"/>
  <c r="S8" i="9"/>
  <c r="R8" i="9"/>
  <c r="Q8" i="9"/>
  <c r="P8" i="9"/>
  <c r="N8" i="9"/>
  <c r="M8" i="9"/>
  <c r="L8" i="9"/>
  <c r="K8" i="9"/>
  <c r="J8" i="9"/>
  <c r="H8" i="9"/>
  <c r="G8" i="9"/>
  <c r="F8" i="9"/>
  <c r="E8" i="9"/>
  <c r="EG7" i="9"/>
  <c r="EF7" i="9"/>
  <c r="ED7" i="9"/>
  <c r="EC7" i="9"/>
  <c r="EB7" i="9"/>
  <c r="EA7" i="9"/>
  <c r="DZ7" i="9"/>
  <c r="DX7" i="9"/>
  <c r="DW7" i="9"/>
  <c r="DV7" i="9"/>
  <c r="DU7" i="9"/>
  <c r="DT7" i="9"/>
  <c r="DR7" i="9"/>
  <c r="DQ7" i="9"/>
  <c r="DP7" i="9"/>
  <c r="DO7" i="9"/>
  <c r="DN7" i="9"/>
  <c r="DL7" i="9"/>
  <c r="DK7" i="9"/>
  <c r="DJ7" i="9"/>
  <c r="DI7" i="9"/>
  <c r="DH7" i="9"/>
  <c r="DF7" i="9"/>
  <c r="DE7" i="9"/>
  <c r="DD7" i="9"/>
  <c r="DC7" i="9"/>
  <c r="DB7" i="9"/>
  <c r="CZ7" i="9"/>
  <c r="CY7" i="9"/>
  <c r="CX7" i="9"/>
  <c r="CW7" i="9"/>
  <c r="CV7" i="9"/>
  <c r="CT7" i="9"/>
  <c r="CS7" i="9"/>
  <c r="CR7" i="9"/>
  <c r="CQ7" i="9"/>
  <c r="CP7" i="9"/>
  <c r="CN7" i="9"/>
  <c r="CM7" i="9"/>
  <c r="CL7" i="9"/>
  <c r="CK7" i="9"/>
  <c r="CJ7" i="9"/>
  <c r="CH7" i="9"/>
  <c r="CG7" i="9"/>
  <c r="CF7" i="9"/>
  <c r="CE7" i="9"/>
  <c r="CD7" i="9"/>
  <c r="CB7" i="9"/>
  <c r="CA7" i="9"/>
  <c r="BZ7" i="9"/>
  <c r="BY7" i="9"/>
  <c r="BX7" i="9"/>
  <c r="BV7" i="9"/>
  <c r="BU7" i="9"/>
  <c r="BT7" i="9"/>
  <c r="BS7" i="9"/>
  <c r="BR7" i="9"/>
  <c r="BP7" i="9"/>
  <c r="BO7" i="9"/>
  <c r="BN7" i="9"/>
  <c r="BM7" i="9"/>
  <c r="BL7" i="9"/>
  <c r="BJ7" i="9"/>
  <c r="BI7" i="9"/>
  <c r="BH7" i="9"/>
  <c r="BG7" i="9"/>
  <c r="BF7" i="9"/>
  <c r="BD7" i="9"/>
  <c r="BC7" i="9"/>
  <c r="BB7" i="9"/>
  <c r="BA7" i="9"/>
  <c r="AZ7" i="9"/>
  <c r="AX7" i="9"/>
  <c r="AW7" i="9"/>
  <c r="AV7" i="9"/>
  <c r="AU7" i="9"/>
  <c r="AT7" i="9"/>
  <c r="AR7" i="9"/>
  <c r="AQ7" i="9"/>
  <c r="AP7" i="9"/>
  <c r="AO7" i="9"/>
  <c r="AN7" i="9"/>
  <c r="AL7" i="9"/>
  <c r="AK7" i="9"/>
  <c r="AJ7" i="9"/>
  <c r="AI7" i="9"/>
  <c r="AH7" i="9"/>
  <c r="AF7" i="9"/>
  <c r="AE7" i="9"/>
  <c r="AD7" i="9"/>
  <c r="AC7" i="9"/>
  <c r="AB7" i="9"/>
  <c r="Z7" i="9"/>
  <c r="Y7" i="9"/>
  <c r="X7" i="9"/>
  <c r="W7" i="9"/>
  <c r="V7" i="9"/>
  <c r="T7" i="9"/>
  <c r="S7" i="9"/>
  <c r="R7" i="9"/>
  <c r="Q7" i="9"/>
  <c r="P7" i="9"/>
  <c r="N7" i="9"/>
  <c r="M7" i="9"/>
  <c r="L7" i="9"/>
  <c r="K7" i="9"/>
  <c r="J7" i="9"/>
  <c r="H7" i="9"/>
  <c r="G7" i="9"/>
  <c r="F7" i="9"/>
  <c r="E7" i="9"/>
  <c r="EG6" i="9"/>
  <c r="EG52" i="9" s="1"/>
  <c r="EF6" i="9"/>
  <c r="EF52" i="9" s="1"/>
  <c r="ED6" i="9"/>
  <c r="ED52" i="9" s="1"/>
  <c r="EC6" i="9"/>
  <c r="EC52" i="9" s="1"/>
  <c r="EB6" i="9"/>
  <c r="EB52" i="9" s="1"/>
  <c r="EA6" i="9"/>
  <c r="EA52" i="9" s="1"/>
  <c r="DZ6" i="9"/>
  <c r="DZ52" i="9" s="1"/>
  <c r="DX6" i="9"/>
  <c r="DX52" i="9" s="1"/>
  <c r="DW6" i="9"/>
  <c r="DW52" i="9" s="1"/>
  <c r="DV6" i="9"/>
  <c r="DU6" i="9"/>
  <c r="DT6" i="9"/>
  <c r="DR6" i="9"/>
  <c r="DR52" i="9" s="1"/>
  <c r="DQ6" i="9"/>
  <c r="DQ52" i="9" s="1"/>
  <c r="DP6" i="9"/>
  <c r="DP52" i="9" s="1"/>
  <c r="DO6" i="9"/>
  <c r="DN6" i="9"/>
  <c r="DL6" i="9"/>
  <c r="DL52" i="9" s="1"/>
  <c r="DK6" i="9"/>
  <c r="DK52" i="9" s="1"/>
  <c r="DJ6" i="9"/>
  <c r="DJ52" i="9" s="1"/>
  <c r="DI6" i="9"/>
  <c r="DI52" i="9" s="1"/>
  <c r="DH6" i="9"/>
  <c r="DH52" i="9" s="1"/>
  <c r="DF6" i="9"/>
  <c r="DF52" i="9" s="1"/>
  <c r="DE6" i="9"/>
  <c r="DE52" i="9" s="1"/>
  <c r="DD6" i="9"/>
  <c r="DD52" i="9" s="1"/>
  <c r="DC6" i="9"/>
  <c r="DC52" i="9" s="1"/>
  <c r="DB6" i="9"/>
  <c r="DB52" i="9" s="1"/>
  <c r="CZ6" i="9"/>
  <c r="CZ52" i="9" s="1"/>
  <c r="CY6" i="9"/>
  <c r="CY52" i="9" s="1"/>
  <c r="CX6" i="9"/>
  <c r="CX52" i="9" s="1"/>
  <c r="CW6" i="9"/>
  <c r="CW52" i="9" s="1"/>
  <c r="CV6" i="9"/>
  <c r="CV52" i="9" s="1"/>
  <c r="CT6" i="9"/>
  <c r="CT52" i="9" s="1"/>
  <c r="CS6" i="9"/>
  <c r="CS52" i="9" s="1"/>
  <c r="CR6" i="9"/>
  <c r="CQ6" i="9"/>
  <c r="CP6" i="9"/>
  <c r="CN6" i="9"/>
  <c r="CN52" i="9" s="1"/>
  <c r="CM6" i="9"/>
  <c r="CM52" i="9" s="1"/>
  <c r="CL6" i="9"/>
  <c r="CL52" i="9" s="1"/>
  <c r="CK6" i="9"/>
  <c r="CK52" i="9" s="1"/>
  <c r="CJ6" i="9"/>
  <c r="CJ52" i="9" s="1"/>
  <c r="CH6" i="9"/>
  <c r="CH52" i="9" s="1"/>
  <c r="CG6" i="9"/>
  <c r="CG52" i="9" s="1"/>
  <c r="CF6" i="9"/>
  <c r="CF52" i="9" s="1"/>
  <c r="CE6" i="9"/>
  <c r="CE52" i="9" s="1"/>
  <c r="CD6" i="9"/>
  <c r="CD52" i="9" s="1"/>
  <c r="CB6" i="9"/>
  <c r="CB52" i="9" s="1"/>
  <c r="CA6" i="9"/>
  <c r="CA52" i="9" s="1"/>
  <c r="BZ6" i="9"/>
  <c r="BZ52" i="9" s="1"/>
  <c r="BY6" i="9"/>
  <c r="BY52" i="9" s="1"/>
  <c r="BX6" i="9"/>
  <c r="BX52" i="9" s="1"/>
  <c r="BV6" i="9"/>
  <c r="BV52" i="9" s="1"/>
  <c r="BU6" i="9"/>
  <c r="BU52" i="9" s="1"/>
  <c r="BT6" i="9"/>
  <c r="BT52" i="9" s="1"/>
  <c r="BS6" i="9"/>
  <c r="BS52" i="9" s="1"/>
  <c r="BR6" i="9"/>
  <c r="BR52" i="9" s="1"/>
  <c r="BP6" i="9"/>
  <c r="BP52" i="9" s="1"/>
  <c r="BO6" i="9"/>
  <c r="BO52" i="9" s="1"/>
  <c r="BN6" i="9"/>
  <c r="BM6" i="9"/>
  <c r="BL6" i="9"/>
  <c r="BJ6" i="9"/>
  <c r="BJ52" i="9" s="1"/>
  <c r="BI6" i="9"/>
  <c r="BI52" i="9" s="1"/>
  <c r="BH6" i="9"/>
  <c r="BG6" i="9"/>
  <c r="BF6" i="9"/>
  <c r="BD6" i="9"/>
  <c r="BD52" i="9" s="1"/>
  <c r="BC6" i="9"/>
  <c r="BC52" i="9" s="1"/>
  <c r="BB6" i="9"/>
  <c r="BB52" i="9" s="1"/>
  <c r="BA6" i="9"/>
  <c r="BA52" i="9" s="1"/>
  <c r="AZ6" i="9"/>
  <c r="AZ52" i="9" s="1"/>
  <c r="AX6" i="9"/>
  <c r="AX52" i="9" s="1"/>
  <c r="AW6" i="9"/>
  <c r="AW52" i="9" s="1"/>
  <c r="AV6" i="9"/>
  <c r="AU6" i="9"/>
  <c r="AU52" i="9" s="1"/>
  <c r="AT6" i="9"/>
  <c r="AT52" i="9" s="1"/>
  <c r="AR6" i="9"/>
  <c r="AR52" i="9" s="1"/>
  <c r="AQ6" i="9"/>
  <c r="AQ52" i="9" s="1"/>
  <c r="AP6" i="9"/>
  <c r="AP52" i="9" s="1"/>
  <c r="AO6" i="9"/>
  <c r="AO52" i="9" s="1"/>
  <c r="AN6" i="9"/>
  <c r="AN52" i="9" s="1"/>
  <c r="AL6" i="9"/>
  <c r="AL52" i="9" s="1"/>
  <c r="AK6" i="9"/>
  <c r="AK52" i="9" s="1"/>
  <c r="AJ6" i="9"/>
  <c r="AJ52" i="9" s="1"/>
  <c r="AI6" i="9"/>
  <c r="AI52" i="9" s="1"/>
  <c r="AH6" i="9"/>
  <c r="AH52" i="9" s="1"/>
  <c r="AF6" i="9"/>
  <c r="AF52" i="9" s="1"/>
  <c r="AE6" i="9"/>
  <c r="AE52" i="9" s="1"/>
  <c r="AD6" i="9"/>
  <c r="AD52" i="9" s="1"/>
  <c r="AC6" i="9"/>
  <c r="AB6" i="9"/>
  <c r="Z6" i="9"/>
  <c r="Z52" i="9" s="1"/>
  <c r="Y6" i="9"/>
  <c r="Y52" i="9" s="1"/>
  <c r="X6" i="9"/>
  <c r="X52" i="9" s="1"/>
  <c r="W6" i="9"/>
  <c r="W52" i="9" s="1"/>
  <c r="V6" i="9"/>
  <c r="V52" i="9" s="1"/>
  <c r="T6" i="9"/>
  <c r="T52" i="9" s="1"/>
  <c r="S6" i="9"/>
  <c r="S52" i="9" s="1"/>
  <c r="R6" i="9"/>
  <c r="Q6" i="9"/>
  <c r="P6" i="9"/>
  <c r="N6" i="9"/>
  <c r="N52" i="9" s="1"/>
  <c r="M6" i="9"/>
  <c r="M52" i="9" s="1"/>
  <c r="L6" i="9"/>
  <c r="K6" i="9"/>
  <c r="J6" i="9"/>
  <c r="H6" i="9"/>
  <c r="H52" i="9" s="1"/>
  <c r="G6" i="9"/>
  <c r="G52" i="9" s="1"/>
  <c r="F6" i="9"/>
  <c r="E6" i="9"/>
  <c r="EG5" i="9"/>
  <c r="EG51" i="9" s="1"/>
  <c r="EF5" i="9"/>
  <c r="EF51" i="9" s="1"/>
  <c r="ED5" i="9"/>
  <c r="ED51" i="9" s="1"/>
  <c r="EC5" i="9"/>
  <c r="EC51" i="9" s="1"/>
  <c r="EB5" i="9"/>
  <c r="EB51" i="9" s="1"/>
  <c r="EA5" i="9"/>
  <c r="EA51" i="9" s="1"/>
  <c r="DZ5" i="9"/>
  <c r="DZ51" i="9" s="1"/>
  <c r="DX5" i="9"/>
  <c r="DW5" i="9"/>
  <c r="DW51" i="9" s="1"/>
  <c r="DV5" i="9"/>
  <c r="DV51" i="9" s="1"/>
  <c r="DU5" i="9"/>
  <c r="DU51" i="9" s="1"/>
  <c r="DT5" i="9"/>
  <c r="DT51" i="9" s="1"/>
  <c r="DR5" i="9"/>
  <c r="DQ5" i="9"/>
  <c r="DP5" i="9"/>
  <c r="DO5" i="9"/>
  <c r="DN5" i="9"/>
  <c r="DL5" i="9"/>
  <c r="DL51" i="9" s="1"/>
  <c r="DK5" i="9"/>
  <c r="DJ5" i="9"/>
  <c r="DI5" i="9"/>
  <c r="DH5" i="9"/>
  <c r="DF5" i="9"/>
  <c r="DE5" i="9"/>
  <c r="DD5" i="9"/>
  <c r="DC5" i="9"/>
  <c r="DB5" i="9"/>
  <c r="CZ5" i="9"/>
  <c r="CZ51" i="9" s="1"/>
  <c r="CY5" i="9"/>
  <c r="CY51" i="9" s="1"/>
  <c r="CX5" i="9"/>
  <c r="CX51" i="9" s="1"/>
  <c r="CW5" i="9"/>
  <c r="CW51" i="9" s="1"/>
  <c r="CV5" i="9"/>
  <c r="CV51" i="9" s="1"/>
  <c r="CT5" i="9"/>
  <c r="CS5" i="9"/>
  <c r="CR5" i="9"/>
  <c r="CQ5" i="9"/>
  <c r="CP5" i="9"/>
  <c r="CN5" i="9"/>
  <c r="CM5" i="9"/>
  <c r="CL5" i="9"/>
  <c r="CK5" i="9"/>
  <c r="CJ5" i="9"/>
  <c r="CH5" i="9"/>
  <c r="CG5" i="9"/>
  <c r="CF5" i="9"/>
  <c r="CE5" i="9"/>
  <c r="CD5" i="9"/>
  <c r="CB5" i="9"/>
  <c r="CA5" i="9"/>
  <c r="BZ5" i="9"/>
  <c r="BY5" i="9"/>
  <c r="BX5" i="9"/>
  <c r="BV5" i="9"/>
  <c r="BU5" i="9"/>
  <c r="BT5" i="9"/>
  <c r="BS5" i="9"/>
  <c r="BR5" i="9"/>
  <c r="BP5" i="9"/>
  <c r="BO5" i="9"/>
  <c r="BN5" i="9"/>
  <c r="BM5" i="9"/>
  <c r="BL5" i="9"/>
  <c r="BJ5" i="9"/>
  <c r="BI5" i="9"/>
  <c r="BH5" i="9"/>
  <c r="BG5" i="9"/>
  <c r="BF5" i="9"/>
  <c r="BD5" i="9"/>
  <c r="BC5" i="9"/>
  <c r="BB5" i="9"/>
  <c r="BA5" i="9"/>
  <c r="AZ5" i="9"/>
  <c r="AX5" i="9"/>
  <c r="AW5" i="9"/>
  <c r="AV5" i="9"/>
  <c r="AU5" i="9"/>
  <c r="AT5" i="9"/>
  <c r="AR5" i="9"/>
  <c r="AQ5" i="9"/>
  <c r="AP5" i="9"/>
  <c r="AO5" i="9"/>
  <c r="AN5" i="9"/>
  <c r="AL5" i="9"/>
  <c r="AK5" i="9"/>
  <c r="AJ5" i="9"/>
  <c r="AI5" i="9"/>
  <c r="AH5" i="9"/>
  <c r="AF5" i="9"/>
  <c r="AE5" i="9"/>
  <c r="AD5" i="9"/>
  <c r="AC5" i="9"/>
  <c r="AB5" i="9"/>
  <c r="Z5" i="9"/>
  <c r="Z51" i="9" s="1"/>
  <c r="Y5" i="9"/>
  <c r="Y51" i="9" s="1"/>
  <c r="X5" i="9"/>
  <c r="X51" i="9" s="1"/>
  <c r="W5" i="9"/>
  <c r="W51" i="9" s="1"/>
  <c r="V5" i="9"/>
  <c r="V51" i="9" s="1"/>
  <c r="T5" i="9"/>
  <c r="S5" i="9"/>
  <c r="R5" i="9"/>
  <c r="Q5" i="9"/>
  <c r="P5" i="9"/>
  <c r="N5" i="9"/>
  <c r="M5" i="9"/>
  <c r="L5" i="9"/>
  <c r="K5" i="9"/>
  <c r="J5" i="9"/>
  <c r="H5" i="9"/>
  <c r="H51" i="9" s="1"/>
  <c r="G5" i="9"/>
  <c r="F5" i="9"/>
  <c r="E5" i="9"/>
  <c r="EG4" i="9"/>
  <c r="EG50" i="9" s="1"/>
  <c r="EF4" i="9"/>
  <c r="EF50" i="9" s="1"/>
  <c r="ED4" i="9"/>
  <c r="ED50" i="9" s="1"/>
  <c r="EC4" i="9"/>
  <c r="EC50" i="9" s="1"/>
  <c r="EB4" i="9"/>
  <c r="EB50" i="9" s="1"/>
  <c r="EA4" i="9"/>
  <c r="EA50" i="9" s="1"/>
  <c r="DZ4" i="9"/>
  <c r="DZ50" i="9" s="1"/>
  <c r="DX4" i="9"/>
  <c r="DX50" i="9" s="1"/>
  <c r="DW4" i="9"/>
  <c r="DW50" i="9" s="1"/>
  <c r="DV4" i="9"/>
  <c r="DV50" i="9" s="1"/>
  <c r="DU4" i="9"/>
  <c r="DU50" i="9" s="1"/>
  <c r="DT4" i="9"/>
  <c r="DT50" i="9" s="1"/>
  <c r="DR4" i="9"/>
  <c r="DR50" i="9" s="1"/>
  <c r="DQ4" i="9"/>
  <c r="DQ50" i="9" s="1"/>
  <c r="DP4" i="9"/>
  <c r="DP50" i="9" s="1"/>
  <c r="DO4" i="9"/>
  <c r="DO50" i="9" s="1"/>
  <c r="DN4" i="9"/>
  <c r="DN50" i="9" s="1"/>
  <c r="DL4" i="9"/>
  <c r="DL50" i="9" s="1"/>
  <c r="DK4" i="9"/>
  <c r="DK50" i="9" s="1"/>
  <c r="DJ4" i="9"/>
  <c r="DJ50" i="9" s="1"/>
  <c r="DI4" i="9"/>
  <c r="DI50" i="9" s="1"/>
  <c r="DH4" i="9"/>
  <c r="DH50" i="9" s="1"/>
  <c r="DF4" i="9"/>
  <c r="DF50" i="9" s="1"/>
  <c r="DE4" i="9"/>
  <c r="DE50" i="9" s="1"/>
  <c r="DD4" i="9"/>
  <c r="DD50" i="9" s="1"/>
  <c r="DC4" i="9"/>
  <c r="DC50" i="9" s="1"/>
  <c r="DB4" i="9"/>
  <c r="DB50" i="9" s="1"/>
  <c r="CZ4" i="9"/>
  <c r="CZ50" i="9" s="1"/>
  <c r="CY4" i="9"/>
  <c r="CY50" i="9" s="1"/>
  <c r="CX4" i="9"/>
  <c r="CX50" i="9" s="1"/>
  <c r="CW4" i="9"/>
  <c r="CW50" i="9" s="1"/>
  <c r="CV4" i="9"/>
  <c r="CV50" i="9" s="1"/>
  <c r="CT4" i="9"/>
  <c r="CT50" i="9" s="1"/>
  <c r="CS4" i="9"/>
  <c r="CS50" i="9" s="1"/>
  <c r="CR4" i="9"/>
  <c r="CR50" i="9" s="1"/>
  <c r="CQ4" i="9"/>
  <c r="CQ50" i="9" s="1"/>
  <c r="CP4" i="9"/>
  <c r="CP50" i="9" s="1"/>
  <c r="CN4" i="9"/>
  <c r="CN50" i="9" s="1"/>
  <c r="CM4" i="9"/>
  <c r="CM50" i="9" s="1"/>
  <c r="CL4" i="9"/>
  <c r="CL50" i="9" s="1"/>
  <c r="CK4" i="9"/>
  <c r="CK50" i="9" s="1"/>
  <c r="CJ4" i="9"/>
  <c r="CJ50" i="9" s="1"/>
  <c r="CH4" i="9"/>
  <c r="CH50" i="9" s="1"/>
  <c r="CG4" i="9"/>
  <c r="CG50" i="9" s="1"/>
  <c r="CF4" i="9"/>
  <c r="CF50" i="9" s="1"/>
  <c r="CE4" i="9"/>
  <c r="CE50" i="9" s="1"/>
  <c r="CD4" i="9"/>
  <c r="CD50" i="9" s="1"/>
  <c r="CB4" i="9"/>
  <c r="CB50" i="9" s="1"/>
  <c r="CA4" i="9"/>
  <c r="CA50" i="9" s="1"/>
  <c r="BZ4" i="9"/>
  <c r="BZ50" i="9" s="1"/>
  <c r="BY4" i="9"/>
  <c r="BY50" i="9" s="1"/>
  <c r="BX4" i="9"/>
  <c r="BX50" i="9" s="1"/>
  <c r="BV4" i="9"/>
  <c r="BV50" i="9" s="1"/>
  <c r="BU4" i="9"/>
  <c r="BU50" i="9" s="1"/>
  <c r="BT4" i="9"/>
  <c r="BT50" i="9" s="1"/>
  <c r="BS4" i="9"/>
  <c r="BS50" i="9" s="1"/>
  <c r="BR4" i="9"/>
  <c r="BR50" i="9" s="1"/>
  <c r="BP4" i="9"/>
  <c r="BP50" i="9" s="1"/>
  <c r="BO4" i="9"/>
  <c r="BO50" i="9" s="1"/>
  <c r="BN4" i="9"/>
  <c r="BN50" i="9" s="1"/>
  <c r="BM4" i="9"/>
  <c r="BM50" i="9" s="1"/>
  <c r="BL4" i="9"/>
  <c r="BL50" i="9" s="1"/>
  <c r="BJ4" i="9"/>
  <c r="BJ50" i="9" s="1"/>
  <c r="BI4" i="9"/>
  <c r="BI50" i="9" s="1"/>
  <c r="BH4" i="9"/>
  <c r="BH50" i="9" s="1"/>
  <c r="BG4" i="9"/>
  <c r="BG50" i="9" s="1"/>
  <c r="BF4" i="9"/>
  <c r="BF50" i="9" s="1"/>
  <c r="BD4" i="9"/>
  <c r="BD50" i="9" s="1"/>
  <c r="BC4" i="9"/>
  <c r="BC50" i="9" s="1"/>
  <c r="BB4" i="9"/>
  <c r="BB50" i="9" s="1"/>
  <c r="BA4" i="9"/>
  <c r="BA50" i="9" s="1"/>
  <c r="AZ4" i="9"/>
  <c r="AZ50" i="9" s="1"/>
  <c r="AX4" i="9"/>
  <c r="AX50" i="9" s="1"/>
  <c r="AW4" i="9"/>
  <c r="AW50" i="9" s="1"/>
  <c r="AV4" i="9"/>
  <c r="AV50" i="9" s="1"/>
  <c r="AU4" i="9"/>
  <c r="AU50" i="9" s="1"/>
  <c r="AT4" i="9"/>
  <c r="AT50" i="9" s="1"/>
  <c r="AR4" i="9"/>
  <c r="AR50" i="9" s="1"/>
  <c r="AQ4" i="9"/>
  <c r="AQ50" i="9" s="1"/>
  <c r="AP4" i="9"/>
  <c r="AP50" i="9" s="1"/>
  <c r="AO4" i="9"/>
  <c r="AO50" i="9" s="1"/>
  <c r="AN4" i="9"/>
  <c r="AN50" i="9" s="1"/>
  <c r="AL4" i="9"/>
  <c r="AL50" i="9" s="1"/>
  <c r="AK4" i="9"/>
  <c r="AK50" i="9" s="1"/>
  <c r="AJ4" i="9"/>
  <c r="AJ50" i="9" s="1"/>
  <c r="AI4" i="9"/>
  <c r="AI50" i="9" s="1"/>
  <c r="AH4" i="9"/>
  <c r="AH50" i="9" s="1"/>
  <c r="AF4" i="9"/>
  <c r="AF50" i="9" s="1"/>
  <c r="AE4" i="9"/>
  <c r="AE50" i="9" s="1"/>
  <c r="AD4" i="9"/>
  <c r="AD50" i="9" s="1"/>
  <c r="AC4" i="9"/>
  <c r="AC50" i="9" s="1"/>
  <c r="AB4" i="9"/>
  <c r="AB50" i="9" s="1"/>
  <c r="Z4" i="9"/>
  <c r="Z50" i="9" s="1"/>
  <c r="Y4" i="9"/>
  <c r="Y50" i="9" s="1"/>
  <c r="X4" i="9"/>
  <c r="X50" i="9" s="1"/>
  <c r="W4" i="9"/>
  <c r="W50" i="9" s="1"/>
  <c r="V4" i="9"/>
  <c r="V50" i="9" s="1"/>
  <c r="T4" i="9"/>
  <c r="T50" i="9" s="1"/>
  <c r="S4" i="9"/>
  <c r="S50" i="9" s="1"/>
  <c r="R4" i="9"/>
  <c r="R50" i="9" s="1"/>
  <c r="Q4" i="9"/>
  <c r="Q50" i="9" s="1"/>
  <c r="P4" i="9"/>
  <c r="P50" i="9" s="1"/>
  <c r="N4" i="9"/>
  <c r="N50" i="9" s="1"/>
  <c r="M4" i="9"/>
  <c r="M50" i="9" s="1"/>
  <c r="L4" i="9"/>
  <c r="L50" i="9" s="1"/>
  <c r="K4" i="9"/>
  <c r="K50" i="9" s="1"/>
  <c r="J4" i="9"/>
  <c r="J50" i="9" s="1"/>
  <c r="H4" i="9"/>
  <c r="H50" i="9" s="1"/>
  <c r="G4" i="9"/>
  <c r="F4" i="9"/>
  <c r="E4" i="9"/>
  <c r="EG3" i="9"/>
  <c r="EF3" i="9"/>
  <c r="ED3" i="9"/>
  <c r="ED49" i="9" s="1"/>
  <c r="EC3" i="9"/>
  <c r="EC49" i="9" s="1"/>
  <c r="EB3" i="9"/>
  <c r="EB49" i="9" s="1"/>
  <c r="EA3" i="9"/>
  <c r="EA49" i="9" s="1"/>
  <c r="DZ3" i="9"/>
  <c r="DZ49" i="9" s="1"/>
  <c r="DX3" i="9"/>
  <c r="DX49" i="9" s="1"/>
  <c r="DW3" i="9"/>
  <c r="DV3" i="9"/>
  <c r="DU3" i="9"/>
  <c r="DT3" i="9"/>
  <c r="DR3" i="9"/>
  <c r="DR49" i="9" s="1"/>
  <c r="DQ3" i="9"/>
  <c r="DP3" i="9"/>
  <c r="DP49" i="9" s="1"/>
  <c r="DO3" i="9"/>
  <c r="DN3" i="9"/>
  <c r="DL3" i="9"/>
  <c r="DL49" i="9" s="1"/>
  <c r="DK3" i="9"/>
  <c r="DJ3" i="9"/>
  <c r="DI3" i="9"/>
  <c r="DH3" i="9"/>
  <c r="DF3" i="9"/>
  <c r="DF49" i="9" s="1"/>
  <c r="DE3" i="9"/>
  <c r="DD3" i="9"/>
  <c r="DD49" i="9" s="1"/>
  <c r="DC3" i="9"/>
  <c r="DB3" i="9"/>
  <c r="CZ3" i="9"/>
  <c r="CZ49" i="9" s="1"/>
  <c r="CY3" i="9"/>
  <c r="CY49" i="9" s="1"/>
  <c r="CX3" i="9"/>
  <c r="CX49" i="9" s="1"/>
  <c r="CW3" i="9"/>
  <c r="CW49" i="9" s="1"/>
  <c r="CV3" i="9"/>
  <c r="CV49" i="9" s="1"/>
  <c r="CT3" i="9"/>
  <c r="CT49" i="9" s="1"/>
  <c r="CS3" i="9"/>
  <c r="CS49" i="9" s="1"/>
  <c r="CR3" i="9"/>
  <c r="CR49" i="9" s="1"/>
  <c r="CQ3" i="9"/>
  <c r="CQ49" i="9" s="1"/>
  <c r="CP3" i="9"/>
  <c r="CN3" i="9"/>
  <c r="CN49" i="9" s="1"/>
  <c r="CM3" i="9"/>
  <c r="CM49" i="9" s="1"/>
  <c r="CL3" i="9"/>
  <c r="CL49" i="9" s="1"/>
  <c r="CK3" i="9"/>
  <c r="CK49" i="9" s="1"/>
  <c r="CJ3" i="9"/>
  <c r="CJ49" i="9" s="1"/>
  <c r="CH3" i="9"/>
  <c r="CH49" i="9" s="1"/>
  <c r="CG3" i="9"/>
  <c r="CG49" i="9" s="1"/>
  <c r="CF3" i="9"/>
  <c r="CF49" i="9" s="1"/>
  <c r="CE3" i="9"/>
  <c r="CE49" i="9" s="1"/>
  <c r="CD3" i="9"/>
  <c r="CD49" i="9" s="1"/>
  <c r="CB3" i="9"/>
  <c r="CB49" i="9" s="1"/>
  <c r="CA3" i="9"/>
  <c r="CA49" i="9" s="1"/>
  <c r="BZ3" i="9"/>
  <c r="BZ49" i="9" s="1"/>
  <c r="BY3" i="9"/>
  <c r="BY49" i="9" s="1"/>
  <c r="BX3" i="9"/>
  <c r="BX49" i="9" s="1"/>
  <c r="BV3" i="9"/>
  <c r="BV49" i="9" s="1"/>
  <c r="BU3" i="9"/>
  <c r="BU49" i="9" s="1"/>
  <c r="BT3" i="9"/>
  <c r="BT49" i="9" s="1"/>
  <c r="BS3" i="9"/>
  <c r="BS49" i="9" s="1"/>
  <c r="BR3" i="9"/>
  <c r="BR49" i="9" s="1"/>
  <c r="BP3" i="9"/>
  <c r="BP49" i="9" s="1"/>
  <c r="BO3" i="9"/>
  <c r="BO49" i="9" s="1"/>
  <c r="BN3" i="9"/>
  <c r="BN49" i="9" s="1"/>
  <c r="BM3" i="9"/>
  <c r="BM49" i="9" s="1"/>
  <c r="BL3" i="9"/>
  <c r="BL49" i="9" s="1"/>
  <c r="BJ3" i="9"/>
  <c r="BJ49" i="9" s="1"/>
  <c r="BI3" i="9"/>
  <c r="BI49" i="9" s="1"/>
  <c r="BH3" i="9"/>
  <c r="BH49" i="9" s="1"/>
  <c r="BG3" i="9"/>
  <c r="BF3" i="9"/>
  <c r="BD3" i="9"/>
  <c r="BD49" i="9" s="1"/>
  <c r="BC3" i="9"/>
  <c r="BC49" i="9" s="1"/>
  <c r="BB3" i="9"/>
  <c r="BB49" i="9" s="1"/>
  <c r="BA3" i="9"/>
  <c r="BA49" i="9" s="1"/>
  <c r="AZ3" i="9"/>
  <c r="AZ49" i="9" s="1"/>
  <c r="AX3" i="9"/>
  <c r="AX49" i="9" s="1"/>
  <c r="AW3" i="9"/>
  <c r="AW49" i="9" s="1"/>
  <c r="AV3" i="9"/>
  <c r="AV49" i="9" s="1"/>
  <c r="AU3" i="9"/>
  <c r="AU49" i="9" s="1"/>
  <c r="AT3" i="9"/>
  <c r="AT49" i="9" s="1"/>
  <c r="AR3" i="9"/>
  <c r="AR49" i="9" s="1"/>
  <c r="AQ3" i="9"/>
  <c r="AQ49" i="9" s="1"/>
  <c r="AP3" i="9"/>
  <c r="AP49" i="9" s="1"/>
  <c r="AO3" i="9"/>
  <c r="AO49" i="9" s="1"/>
  <c r="AN3" i="9"/>
  <c r="AL3" i="9"/>
  <c r="AL49" i="9" s="1"/>
  <c r="AK3" i="9"/>
  <c r="AK49" i="9" s="1"/>
  <c r="AJ3" i="9"/>
  <c r="AJ49" i="9" s="1"/>
  <c r="AI3" i="9"/>
  <c r="AI49" i="9" s="1"/>
  <c r="AH3" i="9"/>
  <c r="AH49" i="9" s="1"/>
  <c r="AF3" i="9"/>
  <c r="AF49" i="9" s="1"/>
  <c r="AE3" i="9"/>
  <c r="AE49" i="9" s="1"/>
  <c r="AD3" i="9"/>
  <c r="AD49" i="9" s="1"/>
  <c r="AC3" i="9"/>
  <c r="AC49" i="9" s="1"/>
  <c r="AB3" i="9"/>
  <c r="Z3" i="9"/>
  <c r="Z49" i="9" s="1"/>
  <c r="Y3" i="9"/>
  <c r="X3" i="9"/>
  <c r="X49" i="9" s="1"/>
  <c r="W3" i="9"/>
  <c r="W49" i="9" s="1"/>
  <c r="V3" i="9"/>
  <c r="T3" i="9"/>
  <c r="T49" i="9" s="1"/>
  <c r="S3" i="9"/>
  <c r="R3" i="9"/>
  <c r="Q3" i="9"/>
  <c r="P3" i="9"/>
  <c r="N3" i="9"/>
  <c r="N49" i="9" s="1"/>
  <c r="M3" i="9"/>
  <c r="M49" i="9" s="1"/>
  <c r="L3" i="9"/>
  <c r="L49" i="9" s="1"/>
  <c r="K3" i="9"/>
  <c r="J3" i="9"/>
  <c r="H3" i="9"/>
  <c r="H49" i="9" s="1"/>
  <c r="G3" i="9"/>
  <c r="F3" i="9"/>
  <c r="F49" i="9" s="1"/>
  <c r="E3" i="9"/>
  <c r="H52" i="18"/>
  <c r="G52" i="18"/>
  <c r="F52" i="18"/>
  <c r="E52" i="18"/>
  <c r="D52" i="18"/>
  <c r="C52" i="18"/>
  <c r="H51" i="18"/>
  <c r="G51" i="18"/>
  <c r="F51" i="18"/>
  <c r="E51" i="18"/>
  <c r="D51" i="18"/>
  <c r="C51" i="18"/>
  <c r="H50" i="18"/>
  <c r="G50" i="18"/>
  <c r="F50" i="18"/>
  <c r="E50" i="18"/>
  <c r="D50" i="18"/>
  <c r="C50" i="18"/>
  <c r="H49" i="18"/>
  <c r="G49" i="18"/>
  <c r="F49" i="18"/>
  <c r="E49" i="18"/>
  <c r="D49" i="18"/>
  <c r="C49" i="18"/>
  <c r="HG48" i="18"/>
  <c r="HH48" i="18" s="1"/>
  <c r="HF48" i="18"/>
  <c r="HE48" i="18"/>
  <c r="HD48" i="18"/>
  <c r="HC48" i="18"/>
  <c r="HB48" i="18"/>
  <c r="O48" i="18"/>
  <c r="N48" i="18"/>
  <c r="M48" i="18"/>
  <c r="L48" i="18"/>
  <c r="K48" i="18"/>
  <c r="J48" i="18"/>
  <c r="HG47" i="18"/>
  <c r="HF47" i="18"/>
  <c r="HE47" i="18"/>
  <c r="HD47" i="18"/>
  <c r="HC47" i="18"/>
  <c r="HB47" i="18"/>
  <c r="O47" i="18"/>
  <c r="N47" i="18"/>
  <c r="M47" i="18"/>
  <c r="L47" i="18"/>
  <c r="K47" i="18"/>
  <c r="J47" i="18"/>
  <c r="HG46" i="18"/>
  <c r="HF46" i="18"/>
  <c r="HE46" i="18"/>
  <c r="HD46" i="18"/>
  <c r="HC46" i="18"/>
  <c r="HB46" i="18"/>
  <c r="O46" i="18"/>
  <c r="N46" i="18"/>
  <c r="M46" i="18"/>
  <c r="L46" i="18"/>
  <c r="K46" i="18"/>
  <c r="J46" i="18"/>
  <c r="HG45" i="18"/>
  <c r="HF45" i="18"/>
  <c r="HE45" i="18"/>
  <c r="HD45" i="18"/>
  <c r="HC45" i="18"/>
  <c r="HB45" i="18"/>
  <c r="O45" i="18"/>
  <c r="N45" i="18"/>
  <c r="M45" i="18"/>
  <c r="L45" i="18"/>
  <c r="K45" i="18"/>
  <c r="J45" i="18"/>
  <c r="HG44" i="18"/>
  <c r="HF44" i="18"/>
  <c r="HE44" i="18"/>
  <c r="HD44" i="18"/>
  <c r="HC44" i="18"/>
  <c r="HB44" i="18"/>
  <c r="O44" i="18"/>
  <c r="N44" i="18"/>
  <c r="M44" i="18"/>
  <c r="L44" i="18"/>
  <c r="K44" i="18"/>
  <c r="J44" i="18"/>
  <c r="HG43" i="18"/>
  <c r="HF43" i="18"/>
  <c r="HE43" i="18"/>
  <c r="HD43" i="18"/>
  <c r="HC43" i="18"/>
  <c r="HB43" i="18"/>
  <c r="O43" i="18"/>
  <c r="N43" i="18"/>
  <c r="M43" i="18"/>
  <c r="L43" i="18"/>
  <c r="K43" i="18"/>
  <c r="J43" i="18"/>
  <c r="HG42" i="18"/>
  <c r="HF42" i="18"/>
  <c r="HE42" i="18"/>
  <c r="HD42" i="18"/>
  <c r="HC42" i="18"/>
  <c r="HB42" i="18"/>
  <c r="O42" i="18"/>
  <c r="N42" i="18"/>
  <c r="M42" i="18"/>
  <c r="L42" i="18"/>
  <c r="K42" i="18"/>
  <c r="J42" i="18"/>
  <c r="P42" i="18" s="1"/>
  <c r="HG41" i="18"/>
  <c r="HF41" i="18"/>
  <c r="HE41" i="18"/>
  <c r="HD41" i="18"/>
  <c r="HC41" i="18"/>
  <c r="HB41" i="18"/>
  <c r="O41" i="18"/>
  <c r="N41" i="18"/>
  <c r="M41" i="18"/>
  <c r="L41" i="18"/>
  <c r="K41" i="18"/>
  <c r="J41" i="18"/>
  <c r="HG40" i="18"/>
  <c r="HF40" i="18"/>
  <c r="HE40" i="18"/>
  <c r="HD40" i="18"/>
  <c r="HC40" i="18"/>
  <c r="HB40" i="18"/>
  <c r="O40" i="18"/>
  <c r="N40" i="18"/>
  <c r="M40" i="18"/>
  <c r="L40" i="18"/>
  <c r="K40" i="18"/>
  <c r="J40" i="18"/>
  <c r="HG39" i="18"/>
  <c r="HF39" i="18"/>
  <c r="HE39" i="18"/>
  <c r="HD39" i="18"/>
  <c r="HC39" i="18"/>
  <c r="HB39" i="18"/>
  <c r="O39" i="18"/>
  <c r="N39" i="18"/>
  <c r="M39" i="18"/>
  <c r="L39" i="18"/>
  <c r="K39" i="18"/>
  <c r="J39" i="18"/>
  <c r="HG38" i="18"/>
  <c r="HF38" i="18"/>
  <c r="HE38" i="18"/>
  <c r="HD38" i="18"/>
  <c r="HC38" i="18"/>
  <c r="HB38" i="18"/>
  <c r="O38" i="18"/>
  <c r="N38" i="18"/>
  <c r="M38" i="18"/>
  <c r="L38" i="18"/>
  <c r="K38" i="18"/>
  <c r="J38" i="18"/>
  <c r="HG37" i="18"/>
  <c r="HF37" i="18"/>
  <c r="HE37" i="18"/>
  <c r="HD37" i="18"/>
  <c r="HC37" i="18"/>
  <c r="HB37" i="18"/>
  <c r="O37" i="18"/>
  <c r="N37" i="18"/>
  <c r="M37" i="18"/>
  <c r="L37" i="18"/>
  <c r="K37" i="18"/>
  <c r="J37" i="18"/>
  <c r="HG36" i="18"/>
  <c r="HF36" i="18"/>
  <c r="HE36" i="18"/>
  <c r="HD36" i="18"/>
  <c r="HC36" i="18"/>
  <c r="HB36" i="18"/>
  <c r="O36" i="18"/>
  <c r="N36" i="18"/>
  <c r="M36" i="18"/>
  <c r="L36" i="18"/>
  <c r="K36" i="18"/>
  <c r="J36" i="18"/>
  <c r="HG35" i="18"/>
  <c r="HF35" i="18"/>
  <c r="HE35" i="18"/>
  <c r="HD35" i="18"/>
  <c r="HC35" i="18"/>
  <c r="HB35" i="18"/>
  <c r="O35" i="18"/>
  <c r="N35" i="18"/>
  <c r="M35" i="18"/>
  <c r="L35" i="18"/>
  <c r="K35" i="18"/>
  <c r="J35" i="18"/>
  <c r="HG34" i="18"/>
  <c r="HF34" i="18"/>
  <c r="HE34" i="18"/>
  <c r="HD34" i="18"/>
  <c r="HC34" i="18"/>
  <c r="HB34" i="18"/>
  <c r="O34" i="18"/>
  <c r="N34" i="18"/>
  <c r="M34" i="18"/>
  <c r="L34" i="18"/>
  <c r="K34" i="18"/>
  <c r="J34" i="18"/>
  <c r="HG33" i="18"/>
  <c r="HF33" i="18"/>
  <c r="HE33" i="18"/>
  <c r="HD33" i="18"/>
  <c r="HC33" i="18"/>
  <c r="HB33" i="18"/>
  <c r="O33" i="18"/>
  <c r="N33" i="18"/>
  <c r="M33" i="18"/>
  <c r="L33" i="18"/>
  <c r="K33" i="18"/>
  <c r="J33" i="18"/>
  <c r="HG32" i="18"/>
  <c r="HF32" i="18"/>
  <c r="HE32" i="18"/>
  <c r="HD32" i="18"/>
  <c r="HC32" i="18"/>
  <c r="HB32" i="18"/>
  <c r="O32" i="18"/>
  <c r="N32" i="18"/>
  <c r="M32" i="18"/>
  <c r="L32" i="18"/>
  <c r="K32" i="18"/>
  <c r="J32" i="18"/>
  <c r="HG31" i="18"/>
  <c r="HF31" i="18"/>
  <c r="HE31" i="18"/>
  <c r="HD31" i="18"/>
  <c r="HC31" i="18"/>
  <c r="HB31" i="18"/>
  <c r="O31" i="18"/>
  <c r="N31" i="18"/>
  <c r="M31" i="18"/>
  <c r="L31" i="18"/>
  <c r="K31" i="18"/>
  <c r="J31" i="18"/>
  <c r="HG30" i="18"/>
  <c r="HF30" i="18"/>
  <c r="HE30" i="18"/>
  <c r="HD30" i="18"/>
  <c r="HC30" i="18"/>
  <c r="HB30" i="18"/>
  <c r="O30" i="18"/>
  <c r="N30" i="18"/>
  <c r="M30" i="18"/>
  <c r="L30" i="18"/>
  <c r="K30" i="18"/>
  <c r="J30" i="18"/>
  <c r="HG29" i="18"/>
  <c r="HF29" i="18"/>
  <c r="HE29" i="18"/>
  <c r="HD29" i="18"/>
  <c r="HC29" i="18"/>
  <c r="HB29" i="18"/>
  <c r="O29" i="18"/>
  <c r="N29" i="18"/>
  <c r="M29" i="18"/>
  <c r="L29" i="18"/>
  <c r="K29" i="18"/>
  <c r="J29" i="18"/>
  <c r="HG28" i="18"/>
  <c r="HF28" i="18"/>
  <c r="HE28" i="18"/>
  <c r="HD28" i="18"/>
  <c r="HC28" i="18"/>
  <c r="HB28" i="18"/>
  <c r="O28" i="18"/>
  <c r="N28" i="18"/>
  <c r="M28" i="18"/>
  <c r="L28" i="18"/>
  <c r="K28" i="18"/>
  <c r="J28" i="18"/>
  <c r="HG27" i="18"/>
  <c r="HF27" i="18"/>
  <c r="HE27" i="18"/>
  <c r="HD27" i="18"/>
  <c r="HC27" i="18"/>
  <c r="HB27" i="18"/>
  <c r="O27" i="18"/>
  <c r="N27" i="18"/>
  <c r="M27" i="18"/>
  <c r="L27" i="18"/>
  <c r="K27" i="18"/>
  <c r="J27" i="18"/>
  <c r="HG26" i="18"/>
  <c r="HF26" i="18"/>
  <c r="HE26" i="18"/>
  <c r="HD26" i="18"/>
  <c r="HC26" i="18"/>
  <c r="HB26" i="18"/>
  <c r="O26" i="18"/>
  <c r="N26" i="18"/>
  <c r="M26" i="18"/>
  <c r="L26" i="18"/>
  <c r="K26" i="18"/>
  <c r="J26" i="18"/>
  <c r="HG25" i="18"/>
  <c r="HF25" i="18"/>
  <c r="HE25" i="18"/>
  <c r="HD25" i="18"/>
  <c r="HC25" i="18"/>
  <c r="HB25" i="18"/>
  <c r="O25" i="18"/>
  <c r="N25" i="18"/>
  <c r="M25" i="18"/>
  <c r="L25" i="18"/>
  <c r="K25" i="18"/>
  <c r="J25" i="18"/>
  <c r="HG24" i="18"/>
  <c r="HF24" i="18"/>
  <c r="HE24" i="18"/>
  <c r="HD24" i="18"/>
  <c r="HC24" i="18"/>
  <c r="HB24" i="18"/>
  <c r="O24" i="18"/>
  <c r="N24" i="18"/>
  <c r="M24" i="18"/>
  <c r="L24" i="18"/>
  <c r="K24" i="18"/>
  <c r="J24" i="18"/>
  <c r="HG23" i="18"/>
  <c r="HF23" i="18"/>
  <c r="HE23" i="18"/>
  <c r="HD23" i="18"/>
  <c r="HC23" i="18"/>
  <c r="HB23" i="18"/>
  <c r="O23" i="18"/>
  <c r="N23" i="18"/>
  <c r="M23" i="18"/>
  <c r="L23" i="18"/>
  <c r="K23" i="18"/>
  <c r="J23" i="18"/>
  <c r="HG22" i="18"/>
  <c r="HF22" i="18"/>
  <c r="HE22" i="18"/>
  <c r="HD22" i="18"/>
  <c r="HC22" i="18"/>
  <c r="HB22" i="18"/>
  <c r="O22" i="18"/>
  <c r="N22" i="18"/>
  <c r="M22" i="18"/>
  <c r="L22" i="18"/>
  <c r="K22" i="18"/>
  <c r="J22" i="18"/>
  <c r="HG21" i="18"/>
  <c r="HF21" i="18"/>
  <c r="HE21" i="18"/>
  <c r="HD21" i="18"/>
  <c r="HC21" i="18"/>
  <c r="HB21" i="18"/>
  <c r="O21" i="18"/>
  <c r="N21" i="18"/>
  <c r="M21" i="18"/>
  <c r="L21" i="18"/>
  <c r="K21" i="18"/>
  <c r="J21" i="18"/>
  <c r="HG20" i="18"/>
  <c r="HF20" i="18"/>
  <c r="HE20" i="18"/>
  <c r="HD20" i="18"/>
  <c r="HC20" i="18"/>
  <c r="HB20" i="18"/>
  <c r="O20" i="18"/>
  <c r="N20" i="18"/>
  <c r="M20" i="18"/>
  <c r="L20" i="18"/>
  <c r="K20" i="18"/>
  <c r="J20" i="18"/>
  <c r="HG19" i="18"/>
  <c r="HF19" i="18"/>
  <c r="HE19" i="18"/>
  <c r="HD19" i="18"/>
  <c r="HC19" i="18"/>
  <c r="HB19" i="18"/>
  <c r="O19" i="18"/>
  <c r="N19" i="18"/>
  <c r="M19" i="18"/>
  <c r="L19" i="18"/>
  <c r="K19" i="18"/>
  <c r="J19" i="18"/>
  <c r="HG18" i="18"/>
  <c r="HF18" i="18"/>
  <c r="HE18" i="18"/>
  <c r="HD18" i="18"/>
  <c r="HC18" i="18"/>
  <c r="HB18" i="18"/>
  <c r="O18" i="18"/>
  <c r="N18" i="18"/>
  <c r="M18" i="18"/>
  <c r="L18" i="18"/>
  <c r="K18" i="18"/>
  <c r="J18" i="18"/>
  <c r="HG17" i="18"/>
  <c r="HF17" i="18"/>
  <c r="HE17" i="18"/>
  <c r="HD17" i="18"/>
  <c r="HC17" i="18"/>
  <c r="HB17" i="18"/>
  <c r="O17" i="18"/>
  <c r="N17" i="18"/>
  <c r="M17" i="18"/>
  <c r="L17" i="18"/>
  <c r="K17" i="18"/>
  <c r="J17" i="18"/>
  <c r="HG16" i="18"/>
  <c r="HF16" i="18"/>
  <c r="HE16" i="18"/>
  <c r="HD16" i="18"/>
  <c r="HC16" i="18"/>
  <c r="HB16" i="18"/>
  <c r="O16" i="18"/>
  <c r="N16" i="18"/>
  <c r="M16" i="18"/>
  <c r="L16" i="18"/>
  <c r="K16" i="18"/>
  <c r="J16" i="18"/>
  <c r="HG15" i="18"/>
  <c r="HF15" i="18"/>
  <c r="HE15" i="18"/>
  <c r="HD15" i="18"/>
  <c r="HC15" i="18"/>
  <c r="HB15" i="18"/>
  <c r="O15" i="18"/>
  <c r="N15" i="18"/>
  <c r="M15" i="18"/>
  <c r="L15" i="18"/>
  <c r="K15" i="18"/>
  <c r="J15" i="18"/>
  <c r="HG14" i="18"/>
  <c r="HF14" i="18"/>
  <c r="HE14" i="18"/>
  <c r="HD14" i="18"/>
  <c r="HC14" i="18"/>
  <c r="HB14" i="18"/>
  <c r="O14" i="18"/>
  <c r="N14" i="18"/>
  <c r="M14" i="18"/>
  <c r="L14" i="18"/>
  <c r="K14" i="18"/>
  <c r="J14" i="18"/>
  <c r="HG13" i="18"/>
  <c r="HF13" i="18"/>
  <c r="HE13" i="18"/>
  <c r="HD13" i="18"/>
  <c r="HC13" i="18"/>
  <c r="HB13" i="18"/>
  <c r="O13" i="18"/>
  <c r="N13" i="18"/>
  <c r="M13" i="18"/>
  <c r="L13" i="18"/>
  <c r="K13" i="18"/>
  <c r="J13" i="18"/>
  <c r="HG12" i="18"/>
  <c r="HF12" i="18"/>
  <c r="HE12" i="18"/>
  <c r="HD12" i="18"/>
  <c r="HC12" i="18"/>
  <c r="HB12" i="18"/>
  <c r="O12" i="18"/>
  <c r="N12" i="18"/>
  <c r="M12" i="18"/>
  <c r="L12" i="18"/>
  <c r="K12" i="18"/>
  <c r="J12" i="18"/>
  <c r="HG11" i="18"/>
  <c r="HF11" i="18"/>
  <c r="HE11" i="18"/>
  <c r="HD11" i="18"/>
  <c r="HC11" i="18"/>
  <c r="HB11" i="18"/>
  <c r="O11" i="18"/>
  <c r="N11" i="18"/>
  <c r="M11" i="18"/>
  <c r="L11" i="18"/>
  <c r="K11" i="18"/>
  <c r="J11" i="18"/>
  <c r="HG10" i="18"/>
  <c r="HF10" i="18"/>
  <c r="HE10" i="18"/>
  <c r="HD10" i="18"/>
  <c r="HC10" i="18"/>
  <c r="HB10" i="18"/>
  <c r="O10" i="18"/>
  <c r="N10" i="18"/>
  <c r="M10" i="18"/>
  <c r="L10" i="18"/>
  <c r="K10" i="18"/>
  <c r="J10" i="18"/>
  <c r="HG9" i="18"/>
  <c r="HF9" i="18"/>
  <c r="HE9" i="18"/>
  <c r="HD9" i="18"/>
  <c r="HC9" i="18"/>
  <c r="HB9" i="18"/>
  <c r="O9" i="18"/>
  <c r="N9" i="18"/>
  <c r="M9" i="18"/>
  <c r="L9" i="18"/>
  <c r="K9" i="18"/>
  <c r="J9" i="18"/>
  <c r="HG8" i="18"/>
  <c r="HF8" i="18"/>
  <c r="HE8" i="18"/>
  <c r="HD8" i="18"/>
  <c r="HC8" i="18"/>
  <c r="HB8" i="18"/>
  <c r="O8" i="18"/>
  <c r="N8" i="18"/>
  <c r="M8" i="18"/>
  <c r="L8" i="18"/>
  <c r="K8" i="18"/>
  <c r="J8" i="18"/>
  <c r="HG7" i="18"/>
  <c r="HF7" i="18"/>
  <c r="HE7" i="18"/>
  <c r="HD7" i="18"/>
  <c r="HC7" i="18"/>
  <c r="HB7" i="18"/>
  <c r="O7" i="18"/>
  <c r="N7" i="18"/>
  <c r="M7" i="18"/>
  <c r="L7" i="18"/>
  <c r="K7" i="18"/>
  <c r="J7" i="18"/>
  <c r="HG6" i="18"/>
  <c r="HF6" i="18"/>
  <c r="HE6" i="18"/>
  <c r="HD6" i="18"/>
  <c r="HC6" i="18"/>
  <c r="HB6" i="18"/>
  <c r="O6" i="18"/>
  <c r="N6" i="18"/>
  <c r="M6" i="18"/>
  <c r="L6" i="18"/>
  <c r="K6" i="18"/>
  <c r="J6" i="18"/>
  <c r="HG5" i="18"/>
  <c r="HF5" i="18"/>
  <c r="HE5" i="18"/>
  <c r="HD5" i="18"/>
  <c r="HC5" i="18"/>
  <c r="HB5" i="18"/>
  <c r="O5" i="18"/>
  <c r="N5" i="18"/>
  <c r="M5" i="18"/>
  <c r="L5" i="18"/>
  <c r="K5" i="18"/>
  <c r="J5" i="18"/>
  <c r="HG4" i="18"/>
  <c r="HF4" i="18"/>
  <c r="HE4" i="18"/>
  <c r="HD4" i="18"/>
  <c r="HC4" i="18"/>
  <c r="HB4" i="18"/>
  <c r="O4" i="18"/>
  <c r="N4" i="18"/>
  <c r="M4" i="18"/>
  <c r="L4" i="18"/>
  <c r="K4" i="18"/>
  <c r="J4" i="18"/>
  <c r="HG3" i="18"/>
  <c r="HF3" i="18"/>
  <c r="HE3" i="18"/>
  <c r="HD3" i="18"/>
  <c r="HC3" i="18"/>
  <c r="HB3" i="18"/>
  <c r="O3" i="18"/>
  <c r="N3" i="18"/>
  <c r="M3" i="18"/>
  <c r="L3" i="18"/>
  <c r="K3" i="18"/>
  <c r="J3" i="18"/>
  <c r="H52" i="15"/>
  <c r="G52" i="15"/>
  <c r="F52" i="15"/>
  <c r="E52" i="15"/>
  <c r="D52" i="15"/>
  <c r="C52" i="15"/>
  <c r="H51" i="15"/>
  <c r="G51" i="15"/>
  <c r="F51" i="15"/>
  <c r="E51" i="15"/>
  <c r="D51" i="15"/>
  <c r="C51" i="15"/>
  <c r="H50" i="15"/>
  <c r="G50" i="15"/>
  <c r="F50" i="15"/>
  <c r="E50" i="15"/>
  <c r="D50" i="15"/>
  <c r="C50" i="15"/>
  <c r="H49" i="15"/>
  <c r="G49" i="15"/>
  <c r="F49" i="15"/>
  <c r="E49" i="15"/>
  <c r="D49" i="15"/>
  <c r="C49" i="15"/>
  <c r="UR48" i="15"/>
  <c r="UQ48" i="15"/>
  <c r="UP48" i="15"/>
  <c r="UM48" i="15"/>
  <c r="UL48" i="15"/>
  <c r="UK48" i="15"/>
  <c r="UJ48" i="15"/>
  <c r="UI48" i="15"/>
  <c r="UH48" i="15"/>
  <c r="UF48" i="15"/>
  <c r="UE48" i="15"/>
  <c r="UB48" i="15"/>
  <c r="UA48" i="15"/>
  <c r="TZ48" i="15"/>
  <c r="TY48" i="15"/>
  <c r="TX48" i="15"/>
  <c r="TW48" i="15"/>
  <c r="TU48" i="15"/>
  <c r="TT48" i="15"/>
  <c r="TS48" i="15"/>
  <c r="TR48" i="15"/>
  <c r="TQ48" i="15"/>
  <c r="TO48" i="15"/>
  <c r="TN48" i="15"/>
  <c r="TM48" i="15"/>
  <c r="TL48" i="15"/>
  <c r="TK48" i="15"/>
  <c r="TI48" i="15"/>
  <c r="TH48" i="15"/>
  <c r="TG48" i="15"/>
  <c r="TF48" i="15"/>
  <c r="TE48" i="15"/>
  <c r="TC48" i="15"/>
  <c r="TB48" i="15"/>
  <c r="TA48" i="15"/>
  <c r="SZ48" i="15"/>
  <c r="SY48" i="15"/>
  <c r="SW48" i="15"/>
  <c r="SV48" i="15"/>
  <c r="SU48" i="15"/>
  <c r="ST48" i="15"/>
  <c r="SS48" i="15"/>
  <c r="SQ48" i="15"/>
  <c r="SP48" i="15"/>
  <c r="SO48" i="15"/>
  <c r="SN48" i="15"/>
  <c r="SM48" i="15"/>
  <c r="SK48" i="15"/>
  <c r="SJ48" i="15"/>
  <c r="SI48" i="15"/>
  <c r="SH48" i="15"/>
  <c r="SG48" i="15"/>
  <c r="SE48" i="15"/>
  <c r="SD48" i="15"/>
  <c r="SC48" i="15"/>
  <c r="SB48" i="15"/>
  <c r="SA48" i="15"/>
  <c r="RY48" i="15"/>
  <c r="RX48" i="15"/>
  <c r="RW48" i="15"/>
  <c r="RV48" i="15"/>
  <c r="RU48" i="15"/>
  <c r="RS48" i="15"/>
  <c r="RR48" i="15"/>
  <c r="RQ48" i="15"/>
  <c r="RP48" i="15"/>
  <c r="RO48" i="15"/>
  <c r="RM48" i="15"/>
  <c r="RL48" i="15"/>
  <c r="RK48" i="15"/>
  <c r="RJ48" i="15"/>
  <c r="RI48" i="15"/>
  <c r="RG48" i="15"/>
  <c r="RF48" i="15"/>
  <c r="RE48" i="15"/>
  <c r="RD48" i="15"/>
  <c r="RC48" i="15"/>
  <c r="RA48" i="15"/>
  <c r="QZ48" i="15"/>
  <c r="QY48" i="15"/>
  <c r="QX48" i="15"/>
  <c r="QW48" i="15"/>
  <c r="QU48" i="15"/>
  <c r="QT48" i="15"/>
  <c r="QS48" i="15"/>
  <c r="QR48" i="15"/>
  <c r="QQ48" i="15"/>
  <c r="QO48" i="15"/>
  <c r="QN48" i="15"/>
  <c r="QM48" i="15"/>
  <c r="QL48" i="15"/>
  <c r="QK48" i="15"/>
  <c r="QI48" i="15"/>
  <c r="QH48" i="15"/>
  <c r="QG48" i="15"/>
  <c r="QF48" i="15"/>
  <c r="QE48" i="15"/>
  <c r="QC48" i="15"/>
  <c r="QB48" i="15"/>
  <c r="QA48" i="15"/>
  <c r="PZ48" i="15"/>
  <c r="PY48" i="15"/>
  <c r="PW48" i="15"/>
  <c r="PV48" i="15"/>
  <c r="PU48" i="15"/>
  <c r="PT48" i="15"/>
  <c r="PS48" i="15"/>
  <c r="PQ48" i="15"/>
  <c r="PP48" i="15"/>
  <c r="PO48" i="15"/>
  <c r="PN48" i="15"/>
  <c r="PM48" i="15"/>
  <c r="PK48" i="15"/>
  <c r="PJ48" i="15"/>
  <c r="PI48" i="15"/>
  <c r="PH48" i="15"/>
  <c r="PG48" i="15"/>
  <c r="PE48" i="15"/>
  <c r="PD48" i="15"/>
  <c r="PC48" i="15"/>
  <c r="PB48" i="15"/>
  <c r="PA48" i="15"/>
  <c r="OY48" i="15"/>
  <c r="OX48" i="15"/>
  <c r="OW48" i="15"/>
  <c r="OV48" i="15"/>
  <c r="OU48" i="15"/>
  <c r="D48" i="9" s="1"/>
  <c r="OQ48" i="15"/>
  <c r="OP48" i="15"/>
  <c r="OO48" i="15"/>
  <c r="ON48" i="15"/>
  <c r="OM48" i="15"/>
  <c r="OL48" i="15"/>
  <c r="OI48" i="15"/>
  <c r="OH48" i="15"/>
  <c r="OG48" i="15"/>
  <c r="OF48" i="15"/>
  <c r="OE48" i="15"/>
  <c r="OD48" i="15"/>
  <c r="OA48" i="15"/>
  <c r="NZ48" i="15"/>
  <c r="NY48" i="15"/>
  <c r="NX48" i="15"/>
  <c r="NW48" i="15"/>
  <c r="NV48" i="15"/>
  <c r="NS48" i="15"/>
  <c r="NR48" i="15"/>
  <c r="NQ48" i="15"/>
  <c r="NP48" i="15"/>
  <c r="NO48" i="15"/>
  <c r="NN48" i="15"/>
  <c r="NK48" i="15"/>
  <c r="NJ48" i="15"/>
  <c r="NI48" i="15"/>
  <c r="NH48" i="15"/>
  <c r="NG48" i="15"/>
  <c r="NF48" i="15"/>
  <c r="NC48" i="15"/>
  <c r="NB48" i="15"/>
  <c r="NA48" i="15"/>
  <c r="MZ48" i="15"/>
  <c r="MY48" i="15"/>
  <c r="MX48" i="15"/>
  <c r="MU48" i="15"/>
  <c r="MT48" i="15"/>
  <c r="MS48" i="15"/>
  <c r="MR48" i="15"/>
  <c r="MQ48" i="15"/>
  <c r="MP48" i="15"/>
  <c r="MM48" i="15"/>
  <c r="MN48" i="15" s="1"/>
  <c r="ML48" i="15"/>
  <c r="MK48" i="15"/>
  <c r="MJ48" i="15"/>
  <c r="MI48" i="15"/>
  <c r="MH48" i="15"/>
  <c r="ME48" i="15"/>
  <c r="MD48" i="15"/>
  <c r="MC48" i="15"/>
  <c r="MB48" i="15"/>
  <c r="MA48" i="15"/>
  <c r="LZ48" i="15"/>
  <c r="LW48" i="15"/>
  <c r="LV48" i="15"/>
  <c r="LU48" i="15"/>
  <c r="LT48" i="15"/>
  <c r="LS48" i="15"/>
  <c r="LR48" i="15"/>
  <c r="LO48" i="15"/>
  <c r="LN48" i="15"/>
  <c r="LM48" i="15"/>
  <c r="LL48" i="15"/>
  <c r="LK48" i="15"/>
  <c r="LJ48" i="15"/>
  <c r="LG48" i="15"/>
  <c r="LF48" i="15"/>
  <c r="LE48" i="15"/>
  <c r="LD48" i="15"/>
  <c r="LC48" i="15"/>
  <c r="LB48" i="15"/>
  <c r="KY48" i="15"/>
  <c r="KX48" i="15"/>
  <c r="KW48" i="15"/>
  <c r="KV48" i="15"/>
  <c r="KU48" i="15"/>
  <c r="KT48" i="15"/>
  <c r="KQ48" i="15"/>
  <c r="KP48" i="15"/>
  <c r="KO48" i="15"/>
  <c r="KN48" i="15"/>
  <c r="KM48" i="15"/>
  <c r="KL48" i="15"/>
  <c r="KI48" i="15"/>
  <c r="KH48" i="15"/>
  <c r="KG48" i="15"/>
  <c r="KF48" i="15"/>
  <c r="KE48" i="15"/>
  <c r="KD48" i="15"/>
  <c r="KA48" i="15"/>
  <c r="JZ48" i="15"/>
  <c r="JY48" i="15"/>
  <c r="JX48" i="15"/>
  <c r="JW48" i="15"/>
  <c r="JV48" i="15"/>
  <c r="JS48" i="15"/>
  <c r="JR48" i="15"/>
  <c r="JQ48" i="15"/>
  <c r="JP48" i="15"/>
  <c r="JO48" i="15"/>
  <c r="JN48" i="15"/>
  <c r="JK48" i="15"/>
  <c r="JJ48" i="15"/>
  <c r="JI48" i="15"/>
  <c r="JH48" i="15"/>
  <c r="JG48" i="15"/>
  <c r="JF48" i="15"/>
  <c r="JC48" i="15"/>
  <c r="JB48" i="15"/>
  <c r="JA48" i="15"/>
  <c r="IZ48" i="15"/>
  <c r="IY48" i="15"/>
  <c r="IX48" i="15"/>
  <c r="IU48" i="15"/>
  <c r="IT48" i="15"/>
  <c r="IS48" i="15"/>
  <c r="IR48" i="15"/>
  <c r="IQ48" i="15"/>
  <c r="IP48" i="15"/>
  <c r="IM48" i="15"/>
  <c r="IL48" i="15"/>
  <c r="IK48" i="15"/>
  <c r="IJ48" i="15"/>
  <c r="II48" i="15"/>
  <c r="IH48" i="15"/>
  <c r="IE48" i="15"/>
  <c r="ID48" i="15"/>
  <c r="IC48" i="15"/>
  <c r="IB48" i="15"/>
  <c r="IA48" i="15"/>
  <c r="HZ48" i="15"/>
  <c r="HW48" i="15"/>
  <c r="HV48" i="15"/>
  <c r="HU48" i="15"/>
  <c r="HT48" i="15"/>
  <c r="HS48" i="15"/>
  <c r="HR48" i="15"/>
  <c r="HO48" i="15"/>
  <c r="HN48" i="15"/>
  <c r="HM48" i="15"/>
  <c r="HL48" i="15"/>
  <c r="HK48" i="15"/>
  <c r="HJ48" i="15"/>
  <c r="HG48" i="15"/>
  <c r="HF48" i="15"/>
  <c r="HE48" i="15"/>
  <c r="HD48" i="15"/>
  <c r="HC48" i="15"/>
  <c r="HB48" i="15"/>
  <c r="GY48" i="15"/>
  <c r="GX48" i="15"/>
  <c r="GW48" i="15"/>
  <c r="GV48" i="15"/>
  <c r="GU48" i="15"/>
  <c r="GT48" i="15"/>
  <c r="GQ48" i="15"/>
  <c r="GP48" i="15"/>
  <c r="GO48" i="15"/>
  <c r="GN48" i="15"/>
  <c r="GM48" i="15"/>
  <c r="GL48" i="15"/>
  <c r="GI48" i="15"/>
  <c r="GH48" i="15"/>
  <c r="GG48" i="15"/>
  <c r="GF48" i="15"/>
  <c r="GE48" i="15"/>
  <c r="GD48" i="15"/>
  <c r="GA48" i="15"/>
  <c r="FZ48" i="15"/>
  <c r="FY48" i="15"/>
  <c r="FX48" i="15"/>
  <c r="FW48" i="15"/>
  <c r="FV48" i="15"/>
  <c r="FS48" i="15"/>
  <c r="FR48" i="15"/>
  <c r="FQ48" i="15"/>
  <c r="FP48" i="15"/>
  <c r="FO48" i="15"/>
  <c r="FN48" i="15"/>
  <c r="FK48" i="15"/>
  <c r="FJ48" i="15"/>
  <c r="FI48" i="15"/>
  <c r="FH48" i="15"/>
  <c r="FG48" i="15"/>
  <c r="FF48" i="15"/>
  <c r="FC48" i="15"/>
  <c r="FB48" i="15"/>
  <c r="FA48" i="15"/>
  <c r="EZ48" i="15"/>
  <c r="EY48" i="15"/>
  <c r="EX48" i="15"/>
  <c r="EU48" i="15"/>
  <c r="ET48" i="15"/>
  <c r="ES48" i="15"/>
  <c r="ER48" i="15"/>
  <c r="EQ48" i="15"/>
  <c r="EP48" i="15"/>
  <c r="EM48" i="15"/>
  <c r="EL48" i="15"/>
  <c r="EK48" i="15"/>
  <c r="EJ48" i="15"/>
  <c r="EI48" i="15"/>
  <c r="EH48" i="15"/>
  <c r="EE48" i="15"/>
  <c r="ED48" i="15"/>
  <c r="EC48" i="15"/>
  <c r="EB48" i="15"/>
  <c r="EA48" i="15"/>
  <c r="DZ48" i="15"/>
  <c r="DW48" i="15"/>
  <c r="DV48" i="15"/>
  <c r="DU48" i="15"/>
  <c r="DT48" i="15"/>
  <c r="DS48" i="15"/>
  <c r="DR48" i="15"/>
  <c r="DO48" i="15"/>
  <c r="DN48" i="15"/>
  <c r="DM48" i="15"/>
  <c r="DL48" i="15"/>
  <c r="DK48" i="15"/>
  <c r="DJ48" i="15"/>
  <c r="DG48" i="15"/>
  <c r="DF48" i="15"/>
  <c r="DE48" i="15"/>
  <c r="DD48" i="15"/>
  <c r="DC48" i="15"/>
  <c r="DB48" i="15"/>
  <c r="CY48" i="15"/>
  <c r="CX48" i="15"/>
  <c r="CW48" i="15"/>
  <c r="CV48" i="15"/>
  <c r="CU48" i="15"/>
  <c r="CT48" i="15"/>
  <c r="CQ48" i="15"/>
  <c r="CP48" i="15"/>
  <c r="CO48" i="15"/>
  <c r="CN48" i="15"/>
  <c r="CM48" i="15"/>
  <c r="CL48" i="15"/>
  <c r="CI48" i="15"/>
  <c r="CH48" i="15"/>
  <c r="CG48" i="15"/>
  <c r="CF48" i="15"/>
  <c r="CE48" i="15"/>
  <c r="CD48" i="15"/>
  <c r="CA48" i="15"/>
  <c r="BZ48" i="15"/>
  <c r="BY48" i="15"/>
  <c r="BX48" i="15"/>
  <c r="BW48" i="15"/>
  <c r="BV48" i="15"/>
  <c r="BS48" i="15"/>
  <c r="BR48" i="15"/>
  <c r="BQ48" i="15"/>
  <c r="BP48" i="15"/>
  <c r="BO48" i="15"/>
  <c r="BN48" i="15"/>
  <c r="BN48" i="18" s="1"/>
  <c r="BK48" i="15"/>
  <c r="BJ48" i="15"/>
  <c r="BI48" i="15"/>
  <c r="BH48" i="15"/>
  <c r="BG48" i="15"/>
  <c r="BF48" i="15"/>
  <c r="BC48" i="15"/>
  <c r="BB48" i="15"/>
  <c r="BA48" i="15"/>
  <c r="AZ48" i="15"/>
  <c r="AY48" i="15"/>
  <c r="AX48" i="15"/>
  <c r="AU48" i="15"/>
  <c r="AT48" i="15"/>
  <c r="AS48" i="15"/>
  <c r="AR48" i="15"/>
  <c r="AQ48" i="15"/>
  <c r="AP48" i="15"/>
  <c r="AM48" i="15"/>
  <c r="AL48" i="15"/>
  <c r="AK48" i="15"/>
  <c r="AJ48" i="15"/>
  <c r="AI48" i="15"/>
  <c r="AH48" i="15"/>
  <c r="AE48" i="15"/>
  <c r="AD48" i="15"/>
  <c r="AC48" i="15"/>
  <c r="AB48" i="15"/>
  <c r="AA48" i="15"/>
  <c r="Z48" i="15"/>
  <c r="W48" i="15"/>
  <c r="V48" i="15"/>
  <c r="U48" i="15"/>
  <c r="T48" i="15"/>
  <c r="S48" i="15"/>
  <c r="R48" i="15"/>
  <c r="O48" i="15"/>
  <c r="N48" i="15"/>
  <c r="M48" i="15"/>
  <c r="L48" i="15"/>
  <c r="K48" i="15"/>
  <c r="J48" i="15"/>
  <c r="UR47" i="15"/>
  <c r="UQ47" i="15"/>
  <c r="UP47" i="15"/>
  <c r="UM47" i="15"/>
  <c r="UL47" i="15"/>
  <c r="UK47" i="15"/>
  <c r="UJ47" i="15"/>
  <c r="UI47" i="15"/>
  <c r="UH47" i="15"/>
  <c r="UF47" i="15"/>
  <c r="UE47" i="15"/>
  <c r="UB47" i="15"/>
  <c r="UA47" i="15"/>
  <c r="TZ47" i="15"/>
  <c r="TY47" i="15"/>
  <c r="TX47" i="15"/>
  <c r="TW47" i="15"/>
  <c r="TU47" i="15"/>
  <c r="TT47" i="15"/>
  <c r="TS47" i="15"/>
  <c r="TR47" i="15"/>
  <c r="TQ47" i="15"/>
  <c r="TO47" i="15"/>
  <c r="TN47" i="15"/>
  <c r="TM47" i="15"/>
  <c r="TL47" i="15"/>
  <c r="TK47" i="15"/>
  <c r="TI47" i="15"/>
  <c r="TH47" i="15"/>
  <c r="TG47" i="15"/>
  <c r="TF47" i="15"/>
  <c r="TE47" i="15"/>
  <c r="TC47" i="15"/>
  <c r="TB47" i="15"/>
  <c r="TA47" i="15"/>
  <c r="SZ47" i="15"/>
  <c r="SY47" i="15"/>
  <c r="SW47" i="15"/>
  <c r="SV47" i="15"/>
  <c r="SU47" i="15"/>
  <c r="ST47" i="15"/>
  <c r="SS47" i="15"/>
  <c r="SQ47" i="15"/>
  <c r="SP47" i="15"/>
  <c r="SO47" i="15"/>
  <c r="SN47" i="15"/>
  <c r="SM47" i="15"/>
  <c r="SK47" i="15"/>
  <c r="SJ47" i="15"/>
  <c r="SI47" i="15"/>
  <c r="SH47" i="15"/>
  <c r="SG47" i="15"/>
  <c r="SE47" i="15"/>
  <c r="SD47" i="15"/>
  <c r="SC47" i="15"/>
  <c r="SB47" i="15"/>
  <c r="SA47" i="15"/>
  <c r="RY47" i="15"/>
  <c r="RX47" i="15"/>
  <c r="RW47" i="15"/>
  <c r="RV47" i="15"/>
  <c r="RU47" i="15"/>
  <c r="RS47" i="15"/>
  <c r="RR47" i="15"/>
  <c r="RQ47" i="15"/>
  <c r="RP47" i="15"/>
  <c r="RO47" i="15"/>
  <c r="RM47" i="15"/>
  <c r="RL47" i="15"/>
  <c r="RK47" i="15"/>
  <c r="RJ47" i="15"/>
  <c r="RI47" i="15"/>
  <c r="RG47" i="15"/>
  <c r="RF47" i="15"/>
  <c r="RE47" i="15"/>
  <c r="RD47" i="15"/>
  <c r="RC47" i="15"/>
  <c r="RA47" i="15"/>
  <c r="QZ47" i="15"/>
  <c r="QY47" i="15"/>
  <c r="QX47" i="15"/>
  <c r="QW47" i="15"/>
  <c r="QU47" i="15"/>
  <c r="QT47" i="15"/>
  <c r="QS47" i="15"/>
  <c r="QR47" i="15"/>
  <c r="QQ47" i="15"/>
  <c r="QO47" i="15"/>
  <c r="QN47" i="15"/>
  <c r="QM47" i="15"/>
  <c r="QL47" i="15"/>
  <c r="QK47" i="15"/>
  <c r="QI47" i="15"/>
  <c r="QH47" i="15"/>
  <c r="QG47" i="15"/>
  <c r="QF47" i="15"/>
  <c r="QE47" i="15"/>
  <c r="QC47" i="15"/>
  <c r="QB47" i="15"/>
  <c r="QA47" i="15"/>
  <c r="PZ47" i="15"/>
  <c r="PY47" i="15"/>
  <c r="PW47" i="15"/>
  <c r="PV47" i="15"/>
  <c r="PU47" i="15"/>
  <c r="PT47" i="15"/>
  <c r="PS47" i="15"/>
  <c r="PQ47" i="15"/>
  <c r="PP47" i="15"/>
  <c r="PO47" i="15"/>
  <c r="PN47" i="15"/>
  <c r="PM47" i="15"/>
  <c r="PK47" i="15"/>
  <c r="PJ47" i="15"/>
  <c r="PI47" i="15"/>
  <c r="PH47" i="15"/>
  <c r="PG47" i="15"/>
  <c r="PE47" i="15"/>
  <c r="PD47" i="15"/>
  <c r="PC47" i="15"/>
  <c r="PB47" i="15"/>
  <c r="PA47" i="15"/>
  <c r="OY47" i="15"/>
  <c r="OX47" i="15"/>
  <c r="OW47" i="15"/>
  <c r="OV47" i="15"/>
  <c r="OU47" i="15"/>
  <c r="D47" i="9" s="1"/>
  <c r="OQ47" i="15"/>
  <c r="OP47" i="15"/>
  <c r="OO47" i="15"/>
  <c r="ON47" i="15"/>
  <c r="OM47" i="15"/>
  <c r="OL47" i="15"/>
  <c r="OI47" i="15"/>
  <c r="OH47" i="15"/>
  <c r="OG47" i="15"/>
  <c r="OF47" i="15"/>
  <c r="OE47" i="15"/>
  <c r="OD47" i="15"/>
  <c r="OA47" i="15"/>
  <c r="NZ47" i="15"/>
  <c r="NY47" i="15"/>
  <c r="NX47" i="15"/>
  <c r="NW47" i="15"/>
  <c r="NV47" i="15"/>
  <c r="NS47" i="15"/>
  <c r="NR47" i="15"/>
  <c r="NQ47" i="15"/>
  <c r="NP47" i="15"/>
  <c r="NO47" i="15"/>
  <c r="NN47" i="15"/>
  <c r="NK47" i="15"/>
  <c r="NJ47" i="15"/>
  <c r="NI47" i="15"/>
  <c r="NH47" i="15"/>
  <c r="NG47" i="15"/>
  <c r="NF47" i="15"/>
  <c r="NC47" i="15"/>
  <c r="NB47" i="15"/>
  <c r="NA47" i="15"/>
  <c r="MZ47" i="15"/>
  <c r="MY47" i="15"/>
  <c r="MX47" i="15"/>
  <c r="MU47" i="15"/>
  <c r="MT47" i="15"/>
  <c r="MS47" i="15"/>
  <c r="MR47" i="15"/>
  <c r="MQ47" i="15"/>
  <c r="MP47" i="15"/>
  <c r="MM47" i="15"/>
  <c r="ML47" i="15"/>
  <c r="MK47" i="15"/>
  <c r="MJ47" i="15"/>
  <c r="MI47" i="15"/>
  <c r="MH47" i="15"/>
  <c r="ME47" i="15"/>
  <c r="MD47" i="15"/>
  <c r="MC47" i="15"/>
  <c r="MB47" i="15"/>
  <c r="MA47" i="15"/>
  <c r="LZ47" i="15"/>
  <c r="LW47" i="15"/>
  <c r="LV47" i="15"/>
  <c r="LU47" i="15"/>
  <c r="LT47" i="15"/>
  <c r="LS47" i="15"/>
  <c r="LR47" i="15"/>
  <c r="LO47" i="15"/>
  <c r="LN47" i="15"/>
  <c r="LM47" i="15"/>
  <c r="LM47" i="18" s="1"/>
  <c r="LL47" i="15"/>
  <c r="LK47" i="15"/>
  <c r="LJ47" i="15"/>
  <c r="LG47" i="15"/>
  <c r="LF47" i="15"/>
  <c r="LE47" i="15"/>
  <c r="LD47" i="15"/>
  <c r="LC47" i="15"/>
  <c r="LB47" i="15"/>
  <c r="KY47" i="15"/>
  <c r="KX47" i="15"/>
  <c r="KW47" i="15"/>
  <c r="KV47" i="15"/>
  <c r="KU47" i="15"/>
  <c r="KT47" i="15"/>
  <c r="KQ47" i="15"/>
  <c r="KP47" i="15"/>
  <c r="KO47" i="15"/>
  <c r="KN47" i="15"/>
  <c r="KM47" i="15"/>
  <c r="KL47" i="15"/>
  <c r="KI47" i="15"/>
  <c r="KH47" i="15"/>
  <c r="KG47" i="15"/>
  <c r="KF47" i="15"/>
  <c r="KE47" i="15"/>
  <c r="KD47" i="15"/>
  <c r="KA47" i="15"/>
  <c r="JZ47" i="15"/>
  <c r="JY47" i="15"/>
  <c r="JX47" i="15"/>
  <c r="JW47" i="15"/>
  <c r="JV47" i="15"/>
  <c r="JS47" i="15"/>
  <c r="JR47" i="15"/>
  <c r="JQ47" i="15"/>
  <c r="JP47" i="15"/>
  <c r="JO47" i="15"/>
  <c r="JN47" i="15"/>
  <c r="JK47" i="15"/>
  <c r="JJ47" i="15"/>
  <c r="JI47" i="15"/>
  <c r="JH47" i="15"/>
  <c r="JG47" i="15"/>
  <c r="JF47" i="15"/>
  <c r="JC47" i="15"/>
  <c r="JB47" i="15"/>
  <c r="JA47" i="15"/>
  <c r="IZ47" i="15"/>
  <c r="IY47" i="15"/>
  <c r="IX47" i="15"/>
  <c r="IU47" i="15"/>
  <c r="IT47" i="15"/>
  <c r="IS47" i="15"/>
  <c r="IR47" i="15"/>
  <c r="IQ47" i="15"/>
  <c r="IP47" i="15"/>
  <c r="IM47" i="15"/>
  <c r="IL47" i="15"/>
  <c r="IK47" i="15"/>
  <c r="IJ47" i="15"/>
  <c r="II47" i="15"/>
  <c r="IH47" i="15"/>
  <c r="IE47" i="15"/>
  <c r="ID47" i="15"/>
  <c r="IC47" i="15"/>
  <c r="IB47" i="15"/>
  <c r="IA47" i="15"/>
  <c r="HZ47" i="15"/>
  <c r="HW47" i="15"/>
  <c r="HV47" i="15"/>
  <c r="HU47" i="15"/>
  <c r="HT47" i="15"/>
  <c r="HT47" i="18" s="1"/>
  <c r="HS47" i="15"/>
  <c r="HR47" i="15"/>
  <c r="HO47" i="15"/>
  <c r="HN47" i="15"/>
  <c r="HM47" i="15"/>
  <c r="HL47" i="15"/>
  <c r="HK47" i="15"/>
  <c r="HJ47" i="15"/>
  <c r="HG47" i="15"/>
  <c r="HF47" i="15"/>
  <c r="HE47" i="15"/>
  <c r="HD47" i="15"/>
  <c r="HC47" i="15"/>
  <c r="HB47" i="15"/>
  <c r="GY47" i="15"/>
  <c r="GX47" i="15"/>
  <c r="GW47" i="15"/>
  <c r="GV47" i="15"/>
  <c r="GU47" i="15"/>
  <c r="GT47" i="15"/>
  <c r="GQ47" i="15"/>
  <c r="GP47" i="15"/>
  <c r="GO47" i="15"/>
  <c r="GN47" i="15"/>
  <c r="GM47" i="15"/>
  <c r="GL47" i="15"/>
  <c r="GI47" i="15"/>
  <c r="GH47" i="15"/>
  <c r="GG47" i="15"/>
  <c r="GF47" i="15"/>
  <c r="GE47" i="15"/>
  <c r="GD47" i="15"/>
  <c r="GA47" i="15"/>
  <c r="FZ47" i="15"/>
  <c r="FY47" i="15"/>
  <c r="FX47" i="15"/>
  <c r="FW47" i="15"/>
  <c r="FV47" i="15"/>
  <c r="FS47" i="15"/>
  <c r="FR47" i="15"/>
  <c r="FQ47" i="15"/>
  <c r="FP47" i="15"/>
  <c r="FO47" i="15"/>
  <c r="FN47" i="15"/>
  <c r="FK47" i="15"/>
  <c r="FJ47" i="15"/>
  <c r="FI47" i="15"/>
  <c r="FH47" i="15"/>
  <c r="FG47" i="15"/>
  <c r="FF47" i="15"/>
  <c r="FC47" i="15"/>
  <c r="FB47" i="15"/>
  <c r="FA47" i="15"/>
  <c r="EZ47" i="15"/>
  <c r="EY47" i="15"/>
  <c r="EX47" i="15"/>
  <c r="EU47" i="15"/>
  <c r="ET47" i="15"/>
  <c r="ES47" i="15"/>
  <c r="ER47" i="15"/>
  <c r="EQ47" i="15"/>
  <c r="EP47" i="15"/>
  <c r="EM47" i="15"/>
  <c r="EL47" i="15"/>
  <c r="EK47" i="15"/>
  <c r="EJ47" i="15"/>
  <c r="EI47" i="15"/>
  <c r="EH47" i="15"/>
  <c r="EE47" i="15"/>
  <c r="ED47" i="15"/>
  <c r="EC47" i="15"/>
  <c r="EC47" i="18" s="1"/>
  <c r="EB47" i="15"/>
  <c r="EA47" i="15"/>
  <c r="DZ47" i="15"/>
  <c r="DW47" i="15"/>
  <c r="DV47" i="15"/>
  <c r="DU47" i="15"/>
  <c r="DT47" i="15"/>
  <c r="DS47" i="15"/>
  <c r="DR47" i="15"/>
  <c r="DO47" i="15"/>
  <c r="DN47" i="15"/>
  <c r="DM47" i="15"/>
  <c r="DL47" i="15"/>
  <c r="DK47" i="15"/>
  <c r="DJ47" i="15"/>
  <c r="DG47" i="15"/>
  <c r="DF47" i="15"/>
  <c r="DE47" i="15"/>
  <c r="DD47" i="15"/>
  <c r="DC47" i="15"/>
  <c r="DB47" i="15"/>
  <c r="CY47" i="15"/>
  <c r="CX47" i="15"/>
  <c r="CW47" i="15"/>
  <c r="CV47" i="15"/>
  <c r="CU47" i="15"/>
  <c r="CT47" i="15"/>
  <c r="CQ47" i="15"/>
  <c r="CP47" i="15"/>
  <c r="CO47" i="15"/>
  <c r="CN47" i="15"/>
  <c r="CM47" i="15"/>
  <c r="CL47" i="15"/>
  <c r="CI47" i="15"/>
  <c r="CH47" i="15"/>
  <c r="CG47" i="15"/>
  <c r="CF47" i="15"/>
  <c r="CE47" i="15"/>
  <c r="CD47" i="15"/>
  <c r="CA47" i="15"/>
  <c r="BZ47" i="15"/>
  <c r="BY47" i="15"/>
  <c r="BX47" i="15"/>
  <c r="BW47" i="15"/>
  <c r="BV47" i="15"/>
  <c r="BS47" i="15"/>
  <c r="BR47" i="15"/>
  <c r="BQ47" i="15"/>
  <c r="BP47" i="15"/>
  <c r="BO47" i="15"/>
  <c r="BN47" i="15"/>
  <c r="BK47" i="15"/>
  <c r="BJ47" i="15"/>
  <c r="BI47" i="15"/>
  <c r="BH47" i="15"/>
  <c r="BG47" i="15"/>
  <c r="BF47" i="15"/>
  <c r="BC47" i="15"/>
  <c r="BB47" i="15"/>
  <c r="BA47" i="15"/>
  <c r="AZ47" i="15"/>
  <c r="AY47" i="15"/>
  <c r="AX47" i="15"/>
  <c r="AU47" i="15"/>
  <c r="AT47" i="15"/>
  <c r="AS47" i="15"/>
  <c r="AR47" i="15"/>
  <c r="AQ47" i="15"/>
  <c r="AP47" i="15"/>
  <c r="AM47" i="15"/>
  <c r="AL47" i="15"/>
  <c r="AK47" i="15"/>
  <c r="AJ47" i="15"/>
  <c r="AI47" i="15"/>
  <c r="AH47" i="15"/>
  <c r="AE47" i="15"/>
  <c r="AD47" i="15"/>
  <c r="AC47" i="15"/>
  <c r="AB47" i="15"/>
  <c r="AA47" i="15"/>
  <c r="Z47" i="15"/>
  <c r="W47" i="15"/>
  <c r="V47" i="15"/>
  <c r="U47" i="15"/>
  <c r="T47" i="15"/>
  <c r="S47" i="15"/>
  <c r="R47" i="15"/>
  <c r="O47" i="15"/>
  <c r="N47" i="15"/>
  <c r="M47" i="15"/>
  <c r="L47" i="15"/>
  <c r="K47" i="15"/>
  <c r="J47" i="15"/>
  <c r="UR46" i="15"/>
  <c r="UQ46" i="15"/>
  <c r="UP46" i="15"/>
  <c r="UM46" i="15"/>
  <c r="UL46" i="15"/>
  <c r="UK46" i="15"/>
  <c r="UJ46" i="15"/>
  <c r="UI46" i="15"/>
  <c r="UH46" i="15"/>
  <c r="UF46" i="15"/>
  <c r="UE46" i="15"/>
  <c r="UB46" i="15"/>
  <c r="UA46" i="15"/>
  <c r="TZ46" i="15"/>
  <c r="TY46" i="15"/>
  <c r="TX46" i="15"/>
  <c r="TW46" i="15"/>
  <c r="TU46" i="15"/>
  <c r="TT46" i="15"/>
  <c r="TS46" i="15"/>
  <c r="TR46" i="15"/>
  <c r="TQ46" i="15"/>
  <c r="TO46" i="15"/>
  <c r="TN46" i="15"/>
  <c r="TM46" i="15"/>
  <c r="TL46" i="15"/>
  <c r="TK46" i="15"/>
  <c r="TI46" i="15"/>
  <c r="TH46" i="15"/>
  <c r="TG46" i="15"/>
  <c r="TF46" i="15"/>
  <c r="TE46" i="15"/>
  <c r="TC46" i="15"/>
  <c r="TB46" i="15"/>
  <c r="TA46" i="15"/>
  <c r="SZ46" i="15"/>
  <c r="SY46" i="15"/>
  <c r="SW46" i="15"/>
  <c r="SV46" i="15"/>
  <c r="SU46" i="15"/>
  <c r="ST46" i="15"/>
  <c r="SS46" i="15"/>
  <c r="SQ46" i="15"/>
  <c r="SP46" i="15"/>
  <c r="SO46" i="15"/>
  <c r="SN46" i="15"/>
  <c r="SM46" i="15"/>
  <c r="SK46" i="15"/>
  <c r="SJ46" i="15"/>
  <c r="SI46" i="15"/>
  <c r="SH46" i="15"/>
  <c r="SG46" i="15"/>
  <c r="SE46" i="15"/>
  <c r="SD46" i="15"/>
  <c r="SC46" i="15"/>
  <c r="SB46" i="15"/>
  <c r="SA46" i="15"/>
  <c r="RY46" i="15"/>
  <c r="RX46" i="15"/>
  <c r="RW46" i="15"/>
  <c r="RV46" i="15"/>
  <c r="RU46" i="15"/>
  <c r="RS46" i="15"/>
  <c r="RR46" i="15"/>
  <c r="RQ46" i="15"/>
  <c r="RP46" i="15"/>
  <c r="RO46" i="15"/>
  <c r="RM46" i="15"/>
  <c r="RL46" i="15"/>
  <c r="RK46" i="15"/>
  <c r="RJ46" i="15"/>
  <c r="RI46" i="15"/>
  <c r="RG46" i="15"/>
  <c r="RF46" i="15"/>
  <c r="RE46" i="15"/>
  <c r="RD46" i="15"/>
  <c r="RC46" i="15"/>
  <c r="RA46" i="15"/>
  <c r="QZ46" i="15"/>
  <c r="QY46" i="15"/>
  <c r="QX46" i="15"/>
  <c r="QW46" i="15"/>
  <c r="QU46" i="15"/>
  <c r="QT46" i="15"/>
  <c r="QS46" i="15"/>
  <c r="QR46" i="15"/>
  <c r="QQ46" i="15"/>
  <c r="QO46" i="15"/>
  <c r="QN46" i="15"/>
  <c r="QM46" i="15"/>
  <c r="QL46" i="15"/>
  <c r="QK46" i="15"/>
  <c r="QI46" i="15"/>
  <c r="QH46" i="15"/>
  <c r="QG46" i="15"/>
  <c r="QF46" i="15"/>
  <c r="QE46" i="15"/>
  <c r="QC46" i="15"/>
  <c r="QB46" i="15"/>
  <c r="QA46" i="15"/>
  <c r="PZ46" i="15"/>
  <c r="PY46" i="15"/>
  <c r="PW46" i="15"/>
  <c r="PV46" i="15"/>
  <c r="PU46" i="15"/>
  <c r="PT46" i="15"/>
  <c r="PS46" i="15"/>
  <c r="PQ46" i="15"/>
  <c r="PP46" i="15"/>
  <c r="PO46" i="15"/>
  <c r="PN46" i="15"/>
  <c r="PM46" i="15"/>
  <c r="PK46" i="15"/>
  <c r="PJ46" i="15"/>
  <c r="PI46" i="15"/>
  <c r="PH46" i="15"/>
  <c r="PG46" i="15"/>
  <c r="PE46" i="15"/>
  <c r="PD46" i="15"/>
  <c r="PC46" i="15"/>
  <c r="PB46" i="15"/>
  <c r="PA46" i="15"/>
  <c r="OY46" i="15"/>
  <c r="OX46" i="15"/>
  <c r="OW46" i="15"/>
  <c r="OV46" i="15"/>
  <c r="OU46" i="15"/>
  <c r="D46" i="9" s="1"/>
  <c r="OQ46" i="15"/>
  <c r="OP46" i="15"/>
  <c r="OO46" i="15"/>
  <c r="ON46" i="15"/>
  <c r="OM46" i="15"/>
  <c r="OL46" i="15"/>
  <c r="OI46" i="15"/>
  <c r="OH46" i="15"/>
  <c r="OG46" i="15"/>
  <c r="OF46" i="15"/>
  <c r="OE46" i="15"/>
  <c r="OD46" i="15"/>
  <c r="OA46" i="15"/>
  <c r="NZ46" i="15"/>
  <c r="NY46" i="15"/>
  <c r="NX46" i="15"/>
  <c r="NW46" i="15"/>
  <c r="NV46" i="15"/>
  <c r="NS46" i="15"/>
  <c r="NR46" i="15"/>
  <c r="NQ46" i="15"/>
  <c r="NP46" i="15"/>
  <c r="NO46" i="15"/>
  <c r="NN46" i="15"/>
  <c r="NK46" i="15"/>
  <c r="NJ46" i="15"/>
  <c r="NI46" i="15"/>
  <c r="NH46" i="15"/>
  <c r="NG46" i="15"/>
  <c r="NF46" i="15"/>
  <c r="NC46" i="15"/>
  <c r="ND46" i="15" s="1"/>
  <c r="NB46" i="15"/>
  <c r="NA46" i="15"/>
  <c r="MZ46" i="15"/>
  <c r="MY46" i="15"/>
  <c r="MX46" i="15"/>
  <c r="MU46" i="15"/>
  <c r="MT46" i="15"/>
  <c r="MS46" i="15"/>
  <c r="MR46" i="15"/>
  <c r="MQ46" i="15"/>
  <c r="MP46" i="15"/>
  <c r="MM46" i="15"/>
  <c r="ML46" i="15"/>
  <c r="MK46" i="15"/>
  <c r="MJ46" i="15"/>
  <c r="MI46" i="15"/>
  <c r="MH46" i="15"/>
  <c r="ME46" i="15"/>
  <c r="MD46" i="15"/>
  <c r="MC46" i="15"/>
  <c r="MB46" i="15"/>
  <c r="MA46" i="15"/>
  <c r="LZ46" i="15"/>
  <c r="LW46" i="15"/>
  <c r="LX46" i="15" s="1"/>
  <c r="LV46" i="15"/>
  <c r="LU46" i="15"/>
  <c r="LT46" i="15"/>
  <c r="LS46" i="15"/>
  <c r="LR46" i="15"/>
  <c r="LO46" i="15"/>
  <c r="LN46" i="15"/>
  <c r="LM46" i="15"/>
  <c r="LL46" i="15"/>
  <c r="LK46" i="15"/>
  <c r="LJ46" i="15"/>
  <c r="LG46" i="15"/>
  <c r="LF46" i="15"/>
  <c r="LE46" i="15"/>
  <c r="LD46" i="15"/>
  <c r="LC46" i="15"/>
  <c r="LB46" i="15"/>
  <c r="KY46" i="15"/>
  <c r="KX46" i="15"/>
  <c r="KW46" i="15"/>
  <c r="KV46" i="15"/>
  <c r="KU46" i="15"/>
  <c r="KT46" i="15"/>
  <c r="KQ46" i="15"/>
  <c r="KP46" i="15"/>
  <c r="KO46" i="15"/>
  <c r="KN46" i="15"/>
  <c r="KM46" i="15"/>
  <c r="KL46" i="15"/>
  <c r="KI46" i="15"/>
  <c r="KH46" i="15"/>
  <c r="KG46" i="15"/>
  <c r="KF46" i="15"/>
  <c r="KE46" i="15"/>
  <c r="KD46" i="15"/>
  <c r="KA46" i="15"/>
  <c r="JZ46" i="15"/>
  <c r="JY46" i="15"/>
  <c r="JX46" i="15"/>
  <c r="JW46" i="15"/>
  <c r="JV46" i="15"/>
  <c r="JS46" i="15"/>
  <c r="JR46" i="15"/>
  <c r="JQ46" i="15"/>
  <c r="JP46" i="15"/>
  <c r="JO46" i="15"/>
  <c r="JN46" i="15"/>
  <c r="JK46" i="15"/>
  <c r="JJ46" i="15"/>
  <c r="JI46" i="15"/>
  <c r="JH46" i="15"/>
  <c r="JG46" i="15"/>
  <c r="JF46" i="15"/>
  <c r="JC46" i="15"/>
  <c r="JB46" i="15"/>
  <c r="JA46" i="15"/>
  <c r="IZ46" i="15"/>
  <c r="IY46" i="15"/>
  <c r="IX46" i="15"/>
  <c r="IU46" i="15"/>
  <c r="IT46" i="15"/>
  <c r="IS46" i="15"/>
  <c r="IR46" i="15"/>
  <c r="IQ46" i="15"/>
  <c r="IP46" i="15"/>
  <c r="IM46" i="15"/>
  <c r="IL46" i="15"/>
  <c r="IK46" i="15"/>
  <c r="IJ46" i="15"/>
  <c r="II46" i="15"/>
  <c r="IH46" i="15"/>
  <c r="IE46" i="15"/>
  <c r="ID46" i="15"/>
  <c r="IC46" i="15"/>
  <c r="IB46" i="15"/>
  <c r="IA46" i="15"/>
  <c r="HZ46" i="15"/>
  <c r="HW46" i="15"/>
  <c r="HV46" i="15"/>
  <c r="HU46" i="15"/>
  <c r="HT46" i="15"/>
  <c r="HS46" i="15"/>
  <c r="HR46" i="15"/>
  <c r="HO46" i="15"/>
  <c r="HN46" i="15"/>
  <c r="HM46" i="15"/>
  <c r="HL46" i="15"/>
  <c r="HK46" i="15"/>
  <c r="HJ46" i="15"/>
  <c r="HG46" i="15"/>
  <c r="HF46" i="15"/>
  <c r="HE46" i="15"/>
  <c r="HD46" i="15"/>
  <c r="HC46" i="15"/>
  <c r="HB46" i="15"/>
  <c r="GY46" i="15"/>
  <c r="GX46" i="15"/>
  <c r="GW46" i="15"/>
  <c r="GV46" i="15"/>
  <c r="GU46" i="15"/>
  <c r="GT46" i="15"/>
  <c r="GQ46" i="15"/>
  <c r="GP46" i="15"/>
  <c r="GO46" i="15"/>
  <c r="GN46" i="15"/>
  <c r="GM46" i="15"/>
  <c r="GL46" i="15"/>
  <c r="GI46" i="15"/>
  <c r="GH46" i="15"/>
  <c r="GG46" i="15"/>
  <c r="GF46" i="15"/>
  <c r="GE46" i="15"/>
  <c r="GD46" i="15"/>
  <c r="GA46" i="15"/>
  <c r="FZ46" i="15"/>
  <c r="FY46" i="15"/>
  <c r="FX46" i="15"/>
  <c r="FW46" i="15"/>
  <c r="FV46" i="15"/>
  <c r="FS46" i="15"/>
  <c r="FR46" i="15"/>
  <c r="FQ46" i="15"/>
  <c r="FP46" i="15"/>
  <c r="FO46" i="15"/>
  <c r="FN46" i="15"/>
  <c r="FT46" i="15" s="1"/>
  <c r="FK46" i="15"/>
  <c r="FJ46" i="15"/>
  <c r="FI46" i="15"/>
  <c r="FH46" i="15"/>
  <c r="FG46" i="15"/>
  <c r="FF46" i="15"/>
  <c r="FC46" i="15"/>
  <c r="FB46" i="15"/>
  <c r="FA46" i="15"/>
  <c r="EZ46" i="15"/>
  <c r="EY46" i="15"/>
  <c r="EX46" i="15"/>
  <c r="EU46" i="15"/>
  <c r="ET46" i="15"/>
  <c r="ES46" i="15"/>
  <c r="ER46" i="15"/>
  <c r="EQ46" i="15"/>
  <c r="EP46" i="15"/>
  <c r="EM46" i="15"/>
  <c r="EL46" i="15"/>
  <c r="EK46" i="15"/>
  <c r="EJ46" i="15"/>
  <c r="EI46" i="15"/>
  <c r="EH46" i="15"/>
  <c r="EE46" i="15"/>
  <c r="ED46" i="15"/>
  <c r="EC46" i="15"/>
  <c r="EB46" i="15"/>
  <c r="EA46" i="15"/>
  <c r="DZ46" i="15"/>
  <c r="DW46" i="15"/>
  <c r="DV46" i="15"/>
  <c r="DU46" i="15"/>
  <c r="DT46" i="15"/>
  <c r="DS46" i="15"/>
  <c r="DR46" i="15"/>
  <c r="DO46" i="15"/>
  <c r="DN46" i="15"/>
  <c r="DM46" i="15"/>
  <c r="DL46" i="15"/>
  <c r="DK46" i="15"/>
  <c r="DJ46" i="15"/>
  <c r="DG46" i="15"/>
  <c r="DF46" i="15"/>
  <c r="DE46" i="15"/>
  <c r="DD46" i="15"/>
  <c r="DC46" i="15"/>
  <c r="DB46" i="15"/>
  <c r="CY46" i="15"/>
  <c r="CX46" i="15"/>
  <c r="CW46" i="15"/>
  <c r="CV46" i="15"/>
  <c r="CU46" i="15"/>
  <c r="CT46" i="15"/>
  <c r="CQ46" i="15"/>
  <c r="CP46" i="15"/>
  <c r="CO46" i="15"/>
  <c r="CN46" i="15"/>
  <c r="CM46" i="15"/>
  <c r="CL46" i="15"/>
  <c r="CI46" i="15"/>
  <c r="CH46" i="15"/>
  <c r="CG46" i="15"/>
  <c r="CF46" i="15"/>
  <c r="CE46" i="15"/>
  <c r="CD46" i="15"/>
  <c r="CA46" i="15"/>
  <c r="BZ46" i="15"/>
  <c r="BY46" i="15"/>
  <c r="BX46" i="15"/>
  <c r="BW46" i="15"/>
  <c r="BV46" i="15"/>
  <c r="BS46" i="15"/>
  <c r="BT46" i="15" s="1"/>
  <c r="BR46" i="15"/>
  <c r="BQ46" i="15"/>
  <c r="BP46" i="15"/>
  <c r="BO46" i="15"/>
  <c r="BN46" i="15"/>
  <c r="BK46" i="15"/>
  <c r="BJ46" i="15"/>
  <c r="BI46" i="15"/>
  <c r="BH46" i="15"/>
  <c r="BG46" i="15"/>
  <c r="BF46" i="15"/>
  <c r="BC46" i="15"/>
  <c r="BB46" i="15"/>
  <c r="BA46" i="15"/>
  <c r="AZ46" i="15"/>
  <c r="AY46" i="15"/>
  <c r="AX46" i="15"/>
  <c r="AU46" i="15"/>
  <c r="AT46" i="15"/>
  <c r="AS46" i="15"/>
  <c r="AR46" i="15"/>
  <c r="AQ46" i="15"/>
  <c r="AP46" i="15"/>
  <c r="AM46" i="15"/>
  <c r="AL46" i="15"/>
  <c r="AK46" i="15"/>
  <c r="AJ46" i="15"/>
  <c r="AI46" i="15"/>
  <c r="AH46" i="15"/>
  <c r="AE46" i="15"/>
  <c r="AD46" i="15"/>
  <c r="AC46" i="15"/>
  <c r="AB46" i="15"/>
  <c r="AA46" i="15"/>
  <c r="Z46" i="15"/>
  <c r="W46" i="15"/>
  <c r="V46" i="15"/>
  <c r="U46" i="15"/>
  <c r="T46" i="15"/>
  <c r="S46" i="15"/>
  <c r="R46" i="15"/>
  <c r="O46" i="15"/>
  <c r="N46" i="15"/>
  <c r="M46" i="15"/>
  <c r="L46" i="15"/>
  <c r="K46" i="15"/>
  <c r="J46" i="15"/>
  <c r="UR45" i="15"/>
  <c r="UQ45" i="15"/>
  <c r="UP45" i="15"/>
  <c r="UM45" i="15"/>
  <c r="UL45" i="15"/>
  <c r="UK45" i="15"/>
  <c r="UJ45" i="15"/>
  <c r="UI45" i="15"/>
  <c r="UH45" i="15"/>
  <c r="UF45" i="15"/>
  <c r="UE45" i="15"/>
  <c r="UB45" i="15"/>
  <c r="UA45" i="15"/>
  <c r="TZ45" i="15"/>
  <c r="TY45" i="15"/>
  <c r="TX45" i="15"/>
  <c r="TW45" i="15"/>
  <c r="TU45" i="15"/>
  <c r="TT45" i="15"/>
  <c r="TS45" i="15"/>
  <c r="TR45" i="15"/>
  <c r="TQ45" i="15"/>
  <c r="TO45" i="15"/>
  <c r="TN45" i="15"/>
  <c r="TM45" i="15"/>
  <c r="TL45" i="15"/>
  <c r="TK45" i="15"/>
  <c r="TI45" i="15"/>
  <c r="TH45" i="15"/>
  <c r="TG45" i="15"/>
  <c r="TF45" i="15"/>
  <c r="TE45" i="15"/>
  <c r="TC45" i="15"/>
  <c r="TB45" i="15"/>
  <c r="TA45" i="15"/>
  <c r="SZ45" i="15"/>
  <c r="SY45" i="15"/>
  <c r="SW45" i="15"/>
  <c r="SV45" i="15"/>
  <c r="SU45" i="15"/>
  <c r="ST45" i="15"/>
  <c r="SS45" i="15"/>
  <c r="SQ45" i="15"/>
  <c r="SP45" i="15"/>
  <c r="SO45" i="15"/>
  <c r="SN45" i="15"/>
  <c r="SM45" i="15"/>
  <c r="SK45" i="15"/>
  <c r="SJ45" i="15"/>
  <c r="SI45" i="15"/>
  <c r="SH45" i="15"/>
  <c r="SG45" i="15"/>
  <c r="SE45" i="15"/>
  <c r="SD45" i="15"/>
  <c r="SC45" i="15"/>
  <c r="SB45" i="15"/>
  <c r="SA45" i="15"/>
  <c r="RY45" i="15"/>
  <c r="RX45" i="15"/>
  <c r="RW45" i="15"/>
  <c r="RV45" i="15"/>
  <c r="RU45" i="15"/>
  <c r="RS45" i="15"/>
  <c r="RR45" i="15"/>
  <c r="RQ45" i="15"/>
  <c r="RP45" i="15"/>
  <c r="RO45" i="15"/>
  <c r="RM45" i="15"/>
  <c r="RL45" i="15"/>
  <c r="RK45" i="15"/>
  <c r="RJ45" i="15"/>
  <c r="RI45" i="15"/>
  <c r="RG45" i="15"/>
  <c r="RF45" i="15"/>
  <c r="RE45" i="15"/>
  <c r="RD45" i="15"/>
  <c r="RC45" i="15"/>
  <c r="RA45" i="15"/>
  <c r="QZ45" i="15"/>
  <c r="QY45" i="15"/>
  <c r="QX45" i="15"/>
  <c r="QW45" i="15"/>
  <c r="QU45" i="15"/>
  <c r="QT45" i="15"/>
  <c r="QS45" i="15"/>
  <c r="QR45" i="15"/>
  <c r="QQ45" i="15"/>
  <c r="QO45" i="15"/>
  <c r="QN45" i="15"/>
  <c r="QM45" i="15"/>
  <c r="QL45" i="15"/>
  <c r="QK45" i="15"/>
  <c r="QI45" i="15"/>
  <c r="QH45" i="15"/>
  <c r="QG45" i="15"/>
  <c r="QF45" i="15"/>
  <c r="QE45" i="15"/>
  <c r="QC45" i="15"/>
  <c r="QB45" i="15"/>
  <c r="QA45" i="15"/>
  <c r="PZ45" i="15"/>
  <c r="PY45" i="15"/>
  <c r="PW45" i="15"/>
  <c r="PV45" i="15"/>
  <c r="PU45" i="15"/>
  <c r="PT45" i="15"/>
  <c r="PS45" i="15"/>
  <c r="PQ45" i="15"/>
  <c r="PP45" i="15"/>
  <c r="PO45" i="15"/>
  <c r="PN45" i="15"/>
  <c r="PM45" i="15"/>
  <c r="PK45" i="15"/>
  <c r="PJ45" i="15"/>
  <c r="PI45" i="15"/>
  <c r="PH45" i="15"/>
  <c r="PG45" i="15"/>
  <c r="PE45" i="15"/>
  <c r="PD45" i="15"/>
  <c r="PC45" i="15"/>
  <c r="PB45" i="15"/>
  <c r="PA45" i="15"/>
  <c r="OY45" i="15"/>
  <c r="OX45" i="15"/>
  <c r="OW45" i="15"/>
  <c r="OV45" i="15"/>
  <c r="OU45" i="15"/>
  <c r="D45" i="9" s="1"/>
  <c r="OQ45" i="15"/>
  <c r="OP45" i="15"/>
  <c r="OO45" i="15"/>
  <c r="ON45" i="15"/>
  <c r="OM45" i="15"/>
  <c r="OL45" i="15"/>
  <c r="OI45" i="15"/>
  <c r="OH45" i="15"/>
  <c r="OG45" i="15"/>
  <c r="OF45" i="15"/>
  <c r="OE45" i="15"/>
  <c r="OD45" i="15"/>
  <c r="OJ45" i="15" s="1"/>
  <c r="OA45" i="15"/>
  <c r="NZ45" i="15"/>
  <c r="NY45" i="15"/>
  <c r="NX45" i="15"/>
  <c r="NW45" i="15"/>
  <c r="NV45" i="15"/>
  <c r="NS45" i="15"/>
  <c r="NR45" i="15"/>
  <c r="NQ45" i="15"/>
  <c r="NP45" i="15"/>
  <c r="NO45" i="15"/>
  <c r="NN45" i="15"/>
  <c r="NK45" i="15"/>
  <c r="NJ45" i="15"/>
  <c r="NI45" i="15"/>
  <c r="NH45" i="15"/>
  <c r="NG45" i="15"/>
  <c r="NF45" i="15"/>
  <c r="NC45" i="15"/>
  <c r="NB45" i="15"/>
  <c r="NA45" i="15"/>
  <c r="MZ45" i="15"/>
  <c r="MY45" i="15"/>
  <c r="MX45" i="15"/>
  <c r="MU45" i="15"/>
  <c r="MT45" i="15"/>
  <c r="MS45" i="15"/>
  <c r="MR45" i="15"/>
  <c r="MQ45" i="15"/>
  <c r="MP45" i="15"/>
  <c r="MM45" i="15"/>
  <c r="ML45" i="15"/>
  <c r="MK45" i="15"/>
  <c r="MJ45" i="15"/>
  <c r="MI45" i="15"/>
  <c r="MH45" i="15"/>
  <c r="ME45" i="15"/>
  <c r="MF45" i="15" s="1"/>
  <c r="MD45" i="15"/>
  <c r="MC45" i="15"/>
  <c r="MC45" i="18" s="1"/>
  <c r="MB45" i="15"/>
  <c r="MA45" i="15"/>
  <c r="LZ45" i="15"/>
  <c r="LW45" i="15"/>
  <c r="LV45" i="15"/>
  <c r="LU45" i="15"/>
  <c r="LT45" i="15"/>
  <c r="LS45" i="15"/>
  <c r="LR45" i="15"/>
  <c r="LO45" i="15"/>
  <c r="LN45" i="15"/>
  <c r="LM45" i="15"/>
  <c r="LL45" i="15"/>
  <c r="LK45" i="15"/>
  <c r="LJ45" i="15"/>
  <c r="LG45" i="15"/>
  <c r="LF45" i="15"/>
  <c r="LE45" i="15"/>
  <c r="LD45" i="15"/>
  <c r="LC45" i="15"/>
  <c r="LB45" i="15"/>
  <c r="KY45" i="15"/>
  <c r="KZ45" i="15" s="1"/>
  <c r="KX45" i="15"/>
  <c r="KW45" i="15"/>
  <c r="KV45" i="15"/>
  <c r="KU45" i="15"/>
  <c r="KT45" i="15"/>
  <c r="KQ45" i="15"/>
  <c r="KP45" i="15"/>
  <c r="KO45" i="15"/>
  <c r="KN45" i="15"/>
  <c r="KM45" i="15"/>
  <c r="KL45" i="15"/>
  <c r="KI45" i="15"/>
  <c r="KH45" i="15"/>
  <c r="KG45" i="15"/>
  <c r="KF45" i="15"/>
  <c r="KE45" i="15"/>
  <c r="KD45" i="15"/>
  <c r="KA45" i="15"/>
  <c r="JZ45" i="15"/>
  <c r="JY45" i="15"/>
  <c r="JX45" i="15"/>
  <c r="JW45" i="15"/>
  <c r="JV45" i="15"/>
  <c r="JS45" i="15"/>
  <c r="JT45" i="15" s="1"/>
  <c r="JR45" i="15"/>
  <c r="JQ45" i="15"/>
  <c r="JP45" i="15"/>
  <c r="JO45" i="15"/>
  <c r="JN45" i="15"/>
  <c r="JK45" i="15"/>
  <c r="JJ45" i="15"/>
  <c r="JI45" i="15"/>
  <c r="JH45" i="15"/>
  <c r="JG45" i="15"/>
  <c r="JF45" i="15"/>
  <c r="JC45" i="15"/>
  <c r="JB45" i="15"/>
  <c r="JA45" i="15"/>
  <c r="IZ45" i="15"/>
  <c r="IY45" i="15"/>
  <c r="IX45" i="15"/>
  <c r="IU45" i="15"/>
  <c r="IT45" i="15"/>
  <c r="IS45" i="15"/>
  <c r="IR45" i="15"/>
  <c r="IQ45" i="15"/>
  <c r="IP45" i="15"/>
  <c r="IM45" i="15"/>
  <c r="IL45" i="15"/>
  <c r="IK45" i="15"/>
  <c r="IJ45" i="15"/>
  <c r="IJ45" i="18" s="1"/>
  <c r="II45" i="15"/>
  <c r="IH45" i="15"/>
  <c r="IE45" i="15"/>
  <c r="ID45" i="15"/>
  <c r="IC45" i="15"/>
  <c r="IB45" i="15"/>
  <c r="IA45" i="15"/>
  <c r="HZ45" i="15"/>
  <c r="HW45" i="15"/>
  <c r="HV45" i="15"/>
  <c r="HU45" i="15"/>
  <c r="HT45" i="15"/>
  <c r="HS45" i="15"/>
  <c r="HR45" i="15"/>
  <c r="HO45" i="15"/>
  <c r="HN45" i="15"/>
  <c r="HM45" i="15"/>
  <c r="HL45" i="15"/>
  <c r="HK45" i="15"/>
  <c r="HJ45" i="15"/>
  <c r="HG45" i="15"/>
  <c r="HF45" i="15"/>
  <c r="HE45" i="15"/>
  <c r="HD45" i="15"/>
  <c r="HC45" i="15"/>
  <c r="HB45" i="15"/>
  <c r="GY45" i="15"/>
  <c r="GX45" i="15"/>
  <c r="GW45" i="15"/>
  <c r="GV45" i="15"/>
  <c r="GU45" i="15"/>
  <c r="GT45" i="15"/>
  <c r="GQ45" i="15"/>
  <c r="GP45" i="15"/>
  <c r="GO45" i="15"/>
  <c r="GN45" i="15"/>
  <c r="GM45" i="15"/>
  <c r="GL45" i="15"/>
  <c r="GI45" i="15"/>
  <c r="GH45" i="15"/>
  <c r="GH45" i="18" s="1"/>
  <c r="GG45" i="15"/>
  <c r="GF45" i="15"/>
  <c r="GE45" i="15"/>
  <c r="GD45" i="15"/>
  <c r="GA45" i="15"/>
  <c r="GB45" i="15" s="1"/>
  <c r="FZ45" i="15"/>
  <c r="FY45" i="15"/>
  <c r="FX45" i="15"/>
  <c r="FW45" i="15"/>
  <c r="FV45" i="15"/>
  <c r="FS45" i="15"/>
  <c r="FR45" i="15"/>
  <c r="FQ45" i="15"/>
  <c r="FP45" i="15"/>
  <c r="FO45" i="15"/>
  <c r="FN45" i="15"/>
  <c r="FK45" i="15"/>
  <c r="FJ45" i="15"/>
  <c r="FI45" i="15"/>
  <c r="FH45" i="15"/>
  <c r="FG45" i="15"/>
  <c r="FG45" i="18" s="1"/>
  <c r="FF45" i="15"/>
  <c r="FC45" i="15"/>
  <c r="FB45" i="15"/>
  <c r="FA45" i="15"/>
  <c r="EZ45" i="15"/>
  <c r="EY45" i="15"/>
  <c r="EX45" i="15"/>
  <c r="EU45" i="15"/>
  <c r="EV45" i="15" s="1"/>
  <c r="ET45" i="15"/>
  <c r="ES45" i="15"/>
  <c r="ER45" i="15"/>
  <c r="EQ45" i="15"/>
  <c r="EP45" i="15"/>
  <c r="EM45" i="15"/>
  <c r="EL45" i="15"/>
  <c r="EK45" i="15"/>
  <c r="EJ45" i="15"/>
  <c r="EI45" i="15"/>
  <c r="EH45" i="15"/>
  <c r="EE45" i="15"/>
  <c r="ED45" i="15"/>
  <c r="EC45" i="15"/>
  <c r="EB45" i="15"/>
  <c r="EA45" i="15"/>
  <c r="DZ45" i="15"/>
  <c r="DW45" i="15"/>
  <c r="DV45" i="15"/>
  <c r="DU45" i="15"/>
  <c r="DT45" i="15"/>
  <c r="DS45" i="15"/>
  <c r="DR45" i="15"/>
  <c r="DO45" i="15"/>
  <c r="DN45" i="15"/>
  <c r="DM45" i="15"/>
  <c r="DL45" i="15"/>
  <c r="DK45" i="15"/>
  <c r="DJ45" i="15"/>
  <c r="DG45" i="15"/>
  <c r="DF45" i="15"/>
  <c r="DE45" i="15"/>
  <c r="DD45" i="15"/>
  <c r="DC45" i="15"/>
  <c r="DB45" i="15"/>
  <c r="CY45" i="15"/>
  <c r="CX45" i="15"/>
  <c r="CW45" i="15"/>
  <c r="CV45" i="15"/>
  <c r="CU45" i="15"/>
  <c r="CT45" i="15"/>
  <c r="CQ45" i="15"/>
  <c r="CP45" i="15"/>
  <c r="CO45" i="15"/>
  <c r="CN45" i="15"/>
  <c r="CM45" i="15"/>
  <c r="CL45" i="15"/>
  <c r="CI45" i="15"/>
  <c r="CJ45" i="15" s="1"/>
  <c r="CH45" i="15"/>
  <c r="CG45" i="15"/>
  <c r="CF45" i="15"/>
  <c r="CE45" i="15"/>
  <c r="CD45" i="15"/>
  <c r="CA45" i="15"/>
  <c r="BZ45" i="15"/>
  <c r="BY45" i="15"/>
  <c r="BX45" i="15"/>
  <c r="BW45" i="15"/>
  <c r="BV45" i="15"/>
  <c r="BS45" i="15"/>
  <c r="BR45" i="15"/>
  <c r="BQ45" i="15"/>
  <c r="BP45" i="15"/>
  <c r="BO45" i="15"/>
  <c r="BN45" i="15"/>
  <c r="BK45" i="15"/>
  <c r="BJ45" i="15"/>
  <c r="BI45" i="15"/>
  <c r="BH45" i="15"/>
  <c r="BG45" i="15"/>
  <c r="BF45" i="15"/>
  <c r="BC45" i="15"/>
  <c r="BD45" i="15" s="1"/>
  <c r="BB45" i="15"/>
  <c r="BA45" i="15"/>
  <c r="AZ45" i="15"/>
  <c r="AY45" i="15"/>
  <c r="AX45" i="15"/>
  <c r="AU45" i="15"/>
  <c r="AT45" i="15"/>
  <c r="AS45" i="15"/>
  <c r="AR45" i="15"/>
  <c r="AQ45" i="15"/>
  <c r="AP45" i="15"/>
  <c r="AM45" i="15"/>
  <c r="AL45" i="15"/>
  <c r="AK45" i="15"/>
  <c r="AJ45" i="15"/>
  <c r="AI45" i="15"/>
  <c r="AH45" i="15"/>
  <c r="AE45" i="15"/>
  <c r="AD45" i="15"/>
  <c r="AC45" i="15"/>
  <c r="AB45" i="15"/>
  <c r="AA45" i="15"/>
  <c r="Z45" i="15"/>
  <c r="W45" i="15"/>
  <c r="X45" i="15" s="1"/>
  <c r="V45" i="15"/>
  <c r="U45" i="15"/>
  <c r="T45" i="15"/>
  <c r="S45" i="15"/>
  <c r="R45" i="15"/>
  <c r="O45" i="15"/>
  <c r="N45" i="15"/>
  <c r="M45" i="15"/>
  <c r="L45" i="15"/>
  <c r="K45" i="15"/>
  <c r="J45" i="15"/>
  <c r="UR44" i="15"/>
  <c r="UQ44" i="15"/>
  <c r="UP44" i="15"/>
  <c r="UM44" i="15"/>
  <c r="UL44" i="15"/>
  <c r="UK44" i="15"/>
  <c r="UJ44" i="15"/>
  <c r="UI44" i="15"/>
  <c r="UH44" i="15"/>
  <c r="UF44" i="15"/>
  <c r="UE44" i="15"/>
  <c r="UB44" i="15"/>
  <c r="UA44" i="15"/>
  <c r="TZ44" i="15"/>
  <c r="TY44" i="15"/>
  <c r="TX44" i="15"/>
  <c r="TW44" i="15"/>
  <c r="TU44" i="15"/>
  <c r="TT44" i="15"/>
  <c r="TS44" i="15"/>
  <c r="TR44" i="15"/>
  <c r="TQ44" i="15"/>
  <c r="TO44" i="15"/>
  <c r="TN44" i="15"/>
  <c r="TM44" i="15"/>
  <c r="TL44" i="15"/>
  <c r="TK44" i="15"/>
  <c r="TI44" i="15"/>
  <c r="TH44" i="15"/>
  <c r="TG44" i="15"/>
  <c r="TF44" i="15"/>
  <c r="TE44" i="15"/>
  <c r="TC44" i="15"/>
  <c r="TB44" i="15"/>
  <c r="TA44" i="15"/>
  <c r="SZ44" i="15"/>
  <c r="SY44" i="15"/>
  <c r="SW44" i="15"/>
  <c r="SV44" i="15"/>
  <c r="SU44" i="15"/>
  <c r="ST44" i="15"/>
  <c r="SS44" i="15"/>
  <c r="SQ44" i="15"/>
  <c r="SP44" i="15"/>
  <c r="SO44" i="15"/>
  <c r="SN44" i="15"/>
  <c r="SM44" i="15"/>
  <c r="SK44" i="15"/>
  <c r="SJ44" i="15"/>
  <c r="SI44" i="15"/>
  <c r="SH44" i="15"/>
  <c r="SG44" i="15"/>
  <c r="SE44" i="15"/>
  <c r="SD44" i="15"/>
  <c r="SC44" i="15"/>
  <c r="SB44" i="15"/>
  <c r="SA44" i="15"/>
  <c r="RY44" i="15"/>
  <c r="RX44" i="15"/>
  <c r="RW44" i="15"/>
  <c r="RV44" i="15"/>
  <c r="RU44" i="15"/>
  <c r="RS44" i="15"/>
  <c r="RR44" i="15"/>
  <c r="RQ44" i="15"/>
  <c r="RP44" i="15"/>
  <c r="RO44" i="15"/>
  <c r="RM44" i="15"/>
  <c r="RL44" i="15"/>
  <c r="RK44" i="15"/>
  <c r="RJ44" i="15"/>
  <c r="RI44" i="15"/>
  <c r="RG44" i="15"/>
  <c r="RF44" i="15"/>
  <c r="RE44" i="15"/>
  <c r="RD44" i="15"/>
  <c r="RC44" i="15"/>
  <c r="RA44" i="15"/>
  <c r="QZ44" i="15"/>
  <c r="QY44" i="15"/>
  <c r="QX44" i="15"/>
  <c r="QW44" i="15"/>
  <c r="QU44" i="15"/>
  <c r="QT44" i="15"/>
  <c r="QS44" i="15"/>
  <c r="QR44" i="15"/>
  <c r="QQ44" i="15"/>
  <c r="QO44" i="15"/>
  <c r="QN44" i="15"/>
  <c r="QM44" i="15"/>
  <c r="QL44" i="15"/>
  <c r="QK44" i="15"/>
  <c r="QI44" i="15"/>
  <c r="QH44" i="15"/>
  <c r="QG44" i="15"/>
  <c r="QF44" i="15"/>
  <c r="QE44" i="15"/>
  <c r="QC44" i="15"/>
  <c r="QB44" i="15"/>
  <c r="QA44" i="15"/>
  <c r="PZ44" i="15"/>
  <c r="PY44" i="15"/>
  <c r="PW44" i="15"/>
  <c r="PV44" i="15"/>
  <c r="PU44" i="15"/>
  <c r="PT44" i="15"/>
  <c r="PS44" i="15"/>
  <c r="PQ44" i="15"/>
  <c r="PP44" i="15"/>
  <c r="PO44" i="15"/>
  <c r="PN44" i="15"/>
  <c r="PM44" i="15"/>
  <c r="PK44" i="15"/>
  <c r="PJ44" i="15"/>
  <c r="PI44" i="15"/>
  <c r="PH44" i="15"/>
  <c r="PG44" i="15"/>
  <c r="PE44" i="15"/>
  <c r="PD44" i="15"/>
  <c r="PC44" i="15"/>
  <c r="PB44" i="15"/>
  <c r="PA44" i="15"/>
  <c r="OY44" i="15"/>
  <c r="OX44" i="15"/>
  <c r="OW44" i="15"/>
  <c r="OV44" i="15"/>
  <c r="OU44" i="15"/>
  <c r="D44" i="9" s="1"/>
  <c r="OQ44" i="15"/>
  <c r="OP44" i="15"/>
  <c r="OO44" i="15"/>
  <c r="ON44" i="15"/>
  <c r="OM44" i="15"/>
  <c r="OL44" i="15"/>
  <c r="OR44" i="15" s="1"/>
  <c r="OI44" i="15"/>
  <c r="OH44" i="15"/>
  <c r="OG44" i="15"/>
  <c r="OF44" i="15"/>
  <c r="OE44" i="15"/>
  <c r="OD44" i="15"/>
  <c r="OA44" i="15"/>
  <c r="NZ44" i="15"/>
  <c r="NY44" i="15"/>
  <c r="NX44" i="15"/>
  <c r="NW44" i="15"/>
  <c r="NV44" i="15"/>
  <c r="NS44" i="15"/>
  <c r="NR44" i="15"/>
  <c r="NQ44" i="15"/>
  <c r="NP44" i="15"/>
  <c r="NO44" i="15"/>
  <c r="NN44" i="15"/>
  <c r="NK44" i="15"/>
  <c r="NJ44" i="15"/>
  <c r="NI44" i="15"/>
  <c r="NH44" i="15"/>
  <c r="NG44" i="15"/>
  <c r="NF44" i="15"/>
  <c r="NC44" i="15"/>
  <c r="NB44" i="15"/>
  <c r="NA44" i="15"/>
  <c r="MZ44" i="15"/>
  <c r="MY44" i="15"/>
  <c r="MX44" i="15"/>
  <c r="MU44" i="15"/>
  <c r="MT44" i="15"/>
  <c r="MS44" i="15"/>
  <c r="MR44" i="15"/>
  <c r="MQ44" i="15"/>
  <c r="MP44" i="15"/>
  <c r="MM44" i="15"/>
  <c r="ML44" i="15"/>
  <c r="MK44" i="15"/>
  <c r="MJ44" i="15"/>
  <c r="MI44" i="15"/>
  <c r="MH44" i="15"/>
  <c r="MN44" i="15" s="1"/>
  <c r="ME44" i="15"/>
  <c r="MD44" i="15"/>
  <c r="MC44" i="15"/>
  <c r="MB44" i="15"/>
  <c r="MA44" i="15"/>
  <c r="LZ44" i="15"/>
  <c r="LW44" i="15"/>
  <c r="LV44" i="15"/>
  <c r="LU44" i="15"/>
  <c r="LT44" i="15"/>
  <c r="LS44" i="15"/>
  <c r="LR44" i="15"/>
  <c r="LO44" i="15"/>
  <c r="LN44" i="15"/>
  <c r="LM44" i="15"/>
  <c r="LL44" i="15"/>
  <c r="LK44" i="15"/>
  <c r="LJ44" i="15"/>
  <c r="LG44" i="15"/>
  <c r="LF44" i="15"/>
  <c r="LE44" i="15"/>
  <c r="LD44" i="15"/>
  <c r="LC44" i="15"/>
  <c r="LB44" i="15"/>
  <c r="KY44" i="15"/>
  <c r="KX44" i="15"/>
  <c r="KW44" i="15"/>
  <c r="KV44" i="15"/>
  <c r="KU44" i="15"/>
  <c r="KT44" i="15"/>
  <c r="KQ44" i="15"/>
  <c r="KP44" i="15"/>
  <c r="KO44" i="15"/>
  <c r="KN44" i="15"/>
  <c r="KM44" i="15"/>
  <c r="KL44" i="15"/>
  <c r="KI44" i="15"/>
  <c r="KH44" i="15"/>
  <c r="KG44" i="15"/>
  <c r="KF44" i="15"/>
  <c r="KE44" i="15"/>
  <c r="KD44" i="15"/>
  <c r="KA44" i="15"/>
  <c r="JZ44" i="15"/>
  <c r="JY44" i="15"/>
  <c r="JX44" i="15"/>
  <c r="JW44" i="15"/>
  <c r="JV44" i="15"/>
  <c r="JS44" i="15"/>
  <c r="JR44" i="15"/>
  <c r="JQ44" i="15"/>
  <c r="JP44" i="15"/>
  <c r="JO44" i="15"/>
  <c r="JN44" i="15"/>
  <c r="JK44" i="15"/>
  <c r="JJ44" i="15"/>
  <c r="JI44" i="15"/>
  <c r="JH44" i="15"/>
  <c r="JG44" i="15"/>
  <c r="JF44" i="15"/>
  <c r="JC44" i="15"/>
  <c r="JB44" i="15"/>
  <c r="JB44" i="18" s="1"/>
  <c r="JA44" i="15"/>
  <c r="JA44" i="18" s="1"/>
  <c r="IZ44" i="15"/>
  <c r="IY44" i="15"/>
  <c r="IX44" i="15"/>
  <c r="IU44" i="15"/>
  <c r="IT44" i="15"/>
  <c r="IS44" i="15"/>
  <c r="IR44" i="15"/>
  <c r="IQ44" i="15"/>
  <c r="IP44" i="15"/>
  <c r="IM44" i="15"/>
  <c r="IL44" i="15"/>
  <c r="IK44" i="15"/>
  <c r="IJ44" i="15"/>
  <c r="II44" i="15"/>
  <c r="IH44" i="15"/>
  <c r="IE44" i="15"/>
  <c r="ID44" i="15"/>
  <c r="IC44" i="15"/>
  <c r="IB44" i="15"/>
  <c r="IA44" i="15"/>
  <c r="HZ44" i="15"/>
  <c r="HW44" i="15"/>
  <c r="HV44" i="15"/>
  <c r="HV44" i="18" s="1"/>
  <c r="HU44" i="15"/>
  <c r="HU44" i="18" s="1"/>
  <c r="HT44" i="15"/>
  <c r="HS44" i="15"/>
  <c r="HR44" i="15"/>
  <c r="HO44" i="15"/>
  <c r="HN44" i="15"/>
  <c r="HM44" i="15"/>
  <c r="HL44" i="15"/>
  <c r="HL44" i="18" s="1"/>
  <c r="HK44" i="15"/>
  <c r="HJ44" i="15"/>
  <c r="HG44" i="15"/>
  <c r="HF44" i="15"/>
  <c r="HE44" i="15"/>
  <c r="HD44" i="15"/>
  <c r="HC44" i="15"/>
  <c r="HB44" i="15"/>
  <c r="GY44" i="15"/>
  <c r="GX44" i="15"/>
  <c r="GW44" i="15"/>
  <c r="GV44" i="15"/>
  <c r="GU44" i="15"/>
  <c r="GT44" i="15"/>
  <c r="GT44" i="18" s="1"/>
  <c r="GQ44" i="15"/>
  <c r="GP44" i="15"/>
  <c r="GO44" i="15"/>
  <c r="GN44" i="15"/>
  <c r="GM44" i="15"/>
  <c r="GL44" i="15"/>
  <c r="GI44" i="15"/>
  <c r="GH44" i="15"/>
  <c r="GG44" i="15"/>
  <c r="GF44" i="15"/>
  <c r="GE44" i="15"/>
  <c r="GD44" i="15"/>
  <c r="GA44" i="15"/>
  <c r="FZ44" i="15"/>
  <c r="FY44" i="15"/>
  <c r="FX44" i="15"/>
  <c r="FW44" i="15"/>
  <c r="FV44" i="15"/>
  <c r="FS44" i="15"/>
  <c r="FR44" i="15"/>
  <c r="FQ44" i="15"/>
  <c r="FP44" i="15"/>
  <c r="FO44" i="15"/>
  <c r="FN44" i="15"/>
  <c r="FK44" i="15"/>
  <c r="FJ44" i="15"/>
  <c r="FI44" i="15"/>
  <c r="FH44" i="15"/>
  <c r="FG44" i="15"/>
  <c r="FF44" i="15"/>
  <c r="FC44" i="15"/>
  <c r="FB44" i="15"/>
  <c r="FA44" i="15"/>
  <c r="EZ44" i="15"/>
  <c r="EY44" i="15"/>
  <c r="EX44" i="15"/>
  <c r="EU44" i="15"/>
  <c r="ET44" i="15"/>
  <c r="ES44" i="15"/>
  <c r="ER44" i="15"/>
  <c r="EQ44" i="15"/>
  <c r="EP44" i="15"/>
  <c r="EM44" i="15"/>
  <c r="EL44" i="15"/>
  <c r="EK44" i="15"/>
  <c r="EJ44" i="15"/>
  <c r="EI44" i="15"/>
  <c r="EH44" i="15"/>
  <c r="EE44" i="15"/>
  <c r="ED44" i="15"/>
  <c r="EC44" i="15"/>
  <c r="EB44" i="15"/>
  <c r="EA44" i="15"/>
  <c r="DZ44" i="15"/>
  <c r="DW44" i="15"/>
  <c r="DV44" i="15"/>
  <c r="DU44" i="15"/>
  <c r="DT44" i="15"/>
  <c r="DS44" i="15"/>
  <c r="DR44" i="15"/>
  <c r="DO44" i="15"/>
  <c r="DN44" i="15"/>
  <c r="DM44" i="15"/>
  <c r="DL44" i="15"/>
  <c r="DK44" i="15"/>
  <c r="DJ44" i="15"/>
  <c r="DG44" i="15"/>
  <c r="DF44" i="15"/>
  <c r="DE44" i="15"/>
  <c r="DD44" i="15"/>
  <c r="DC44" i="15"/>
  <c r="DB44" i="15"/>
  <c r="CY44" i="15"/>
  <c r="CX44" i="15"/>
  <c r="CW44" i="15"/>
  <c r="CV44" i="15"/>
  <c r="CU44" i="15"/>
  <c r="CT44" i="15"/>
  <c r="CQ44" i="15"/>
  <c r="CP44" i="15"/>
  <c r="CO44" i="15"/>
  <c r="CN44" i="15"/>
  <c r="CM44" i="15"/>
  <c r="CL44" i="15"/>
  <c r="CI44" i="15"/>
  <c r="CH44" i="15"/>
  <c r="CG44" i="15"/>
  <c r="CF44" i="15"/>
  <c r="CE44" i="15"/>
  <c r="CD44" i="15"/>
  <c r="CA44" i="15"/>
  <c r="BZ44" i="15"/>
  <c r="BY44" i="15"/>
  <c r="BX44" i="15"/>
  <c r="BW44" i="15"/>
  <c r="BV44" i="15"/>
  <c r="BS44" i="15"/>
  <c r="BR44" i="15"/>
  <c r="BQ44" i="15"/>
  <c r="BP44" i="15"/>
  <c r="BO44" i="15"/>
  <c r="BN44" i="15"/>
  <c r="BK44" i="15"/>
  <c r="BJ44" i="15"/>
  <c r="BI44" i="15"/>
  <c r="BH44" i="15"/>
  <c r="BG44" i="15"/>
  <c r="BF44" i="15"/>
  <c r="BC44" i="15"/>
  <c r="BB44" i="15"/>
  <c r="BA44" i="15"/>
  <c r="AZ44" i="15"/>
  <c r="AY44" i="15"/>
  <c r="AX44" i="15"/>
  <c r="AU44" i="15"/>
  <c r="AU44" i="18" s="1"/>
  <c r="AT44" i="15"/>
  <c r="AS44" i="15"/>
  <c r="AR44" i="15"/>
  <c r="AQ44" i="15"/>
  <c r="AP44" i="15"/>
  <c r="AM44" i="15"/>
  <c r="AL44" i="15"/>
  <c r="AK44" i="15"/>
  <c r="AJ44" i="15"/>
  <c r="AI44" i="15"/>
  <c r="AH44" i="15"/>
  <c r="AE44" i="15"/>
  <c r="AD44" i="15"/>
  <c r="AC44" i="15"/>
  <c r="AB44" i="15"/>
  <c r="AA44" i="15"/>
  <c r="Z44" i="15"/>
  <c r="W44" i="15"/>
  <c r="V44" i="15"/>
  <c r="U44" i="15"/>
  <c r="T44" i="15"/>
  <c r="S44" i="15"/>
  <c r="R44" i="15"/>
  <c r="O44" i="15"/>
  <c r="N44" i="15"/>
  <c r="M44" i="15"/>
  <c r="L44" i="15"/>
  <c r="K44" i="15"/>
  <c r="J44" i="15"/>
  <c r="UR43" i="15"/>
  <c r="UQ43" i="15"/>
  <c r="UP43" i="15"/>
  <c r="UM43" i="15"/>
  <c r="UL43" i="15"/>
  <c r="UK43" i="15"/>
  <c r="UJ43" i="15"/>
  <c r="UI43" i="15"/>
  <c r="UH43" i="15"/>
  <c r="UF43" i="15"/>
  <c r="UE43" i="15"/>
  <c r="UB43" i="15"/>
  <c r="UA43" i="15"/>
  <c r="TZ43" i="15"/>
  <c r="TY43" i="15"/>
  <c r="TX43" i="15"/>
  <c r="TW43" i="15"/>
  <c r="TU43" i="15"/>
  <c r="TT43" i="15"/>
  <c r="TR43" i="15"/>
  <c r="TQ43" i="15"/>
  <c r="TO43" i="15"/>
  <c r="TN43" i="15"/>
  <c r="TM43" i="15"/>
  <c r="TL43" i="15"/>
  <c r="TK43" i="15"/>
  <c r="TI43" i="15"/>
  <c r="TH43" i="15"/>
  <c r="TG43" i="15"/>
  <c r="TF43" i="15"/>
  <c r="TE43" i="15"/>
  <c r="TC43" i="15"/>
  <c r="TB43" i="15"/>
  <c r="TA43" i="15"/>
  <c r="SZ43" i="15"/>
  <c r="SY43" i="15"/>
  <c r="SW43" i="15"/>
  <c r="SV43" i="15"/>
  <c r="SU43" i="15"/>
  <c r="ST43" i="15"/>
  <c r="SS43" i="15"/>
  <c r="SQ43" i="15"/>
  <c r="SP43" i="15"/>
  <c r="SO43" i="15"/>
  <c r="SN43" i="15"/>
  <c r="SM43" i="15"/>
  <c r="SK43" i="15"/>
  <c r="SJ43" i="15"/>
  <c r="SI43" i="15"/>
  <c r="SH43" i="15"/>
  <c r="SE43" i="15"/>
  <c r="SD43" i="15"/>
  <c r="SC43" i="15"/>
  <c r="SB43" i="15"/>
  <c r="SA43" i="15"/>
  <c r="RY43" i="15"/>
  <c r="RX43" i="15"/>
  <c r="RW43" i="15"/>
  <c r="RV43" i="15"/>
  <c r="RU43" i="15"/>
  <c r="RS43" i="15"/>
  <c r="RR43" i="15"/>
  <c r="RQ43" i="15"/>
  <c r="RP43" i="15"/>
  <c r="RM43" i="15"/>
  <c r="RL43" i="15"/>
  <c r="RJ43" i="15"/>
  <c r="RI43" i="15"/>
  <c r="RG43" i="15"/>
  <c r="RF43" i="15"/>
  <c r="RE43" i="15"/>
  <c r="RD43" i="15"/>
  <c r="RC43" i="15"/>
  <c r="RA43" i="15"/>
  <c r="QZ43" i="15"/>
  <c r="QY43" i="15"/>
  <c r="QX43" i="15"/>
  <c r="QW43" i="15"/>
  <c r="QU43" i="15"/>
  <c r="QT43" i="15"/>
  <c r="QS43" i="15"/>
  <c r="QR43" i="15"/>
  <c r="QQ43" i="15"/>
  <c r="QO43" i="15"/>
  <c r="QN43" i="15"/>
  <c r="QM43" i="15"/>
  <c r="QL43" i="15"/>
  <c r="QK43" i="15"/>
  <c r="QI43" i="15"/>
  <c r="QH43" i="15"/>
  <c r="QG43" i="15"/>
  <c r="QF43" i="15"/>
  <c r="QE43" i="15"/>
  <c r="QC43" i="15"/>
  <c r="QB43" i="15"/>
  <c r="QA43" i="15"/>
  <c r="PZ43" i="15"/>
  <c r="PY43" i="15"/>
  <c r="PW43" i="15"/>
  <c r="PV43" i="15"/>
  <c r="PU43" i="15"/>
  <c r="PT43" i="15"/>
  <c r="PS43" i="15"/>
  <c r="PQ43" i="15"/>
  <c r="PP43" i="15"/>
  <c r="PO43" i="15"/>
  <c r="PN43" i="15"/>
  <c r="PM43" i="15"/>
  <c r="PK43" i="15"/>
  <c r="PJ43" i="15"/>
  <c r="PI43" i="15"/>
  <c r="PH43" i="15"/>
  <c r="PG43" i="15"/>
  <c r="PE43" i="15"/>
  <c r="PD43" i="15"/>
  <c r="PC43" i="15"/>
  <c r="PB43" i="15"/>
  <c r="PA43" i="15"/>
  <c r="OY43" i="15"/>
  <c r="OX43" i="15"/>
  <c r="OW43" i="15"/>
  <c r="OV43" i="15"/>
  <c r="OU43" i="15"/>
  <c r="D43" i="9" s="1"/>
  <c r="OQ43" i="15"/>
  <c r="OP43" i="15"/>
  <c r="OO43" i="15"/>
  <c r="ON43" i="15"/>
  <c r="OM43" i="15"/>
  <c r="OL43" i="15"/>
  <c r="OI43" i="15"/>
  <c r="OH43" i="15"/>
  <c r="OG43" i="15"/>
  <c r="OF43" i="15"/>
  <c r="OE43" i="15"/>
  <c r="OD43" i="15"/>
  <c r="OA43" i="15"/>
  <c r="NZ43" i="15"/>
  <c r="NY43" i="15"/>
  <c r="NX43" i="15"/>
  <c r="NW43" i="15"/>
  <c r="NV43" i="15"/>
  <c r="NS43" i="15"/>
  <c r="NR43" i="15"/>
  <c r="NQ43" i="15"/>
  <c r="NP43" i="15"/>
  <c r="NO43" i="15"/>
  <c r="NN43" i="15"/>
  <c r="NK43" i="15"/>
  <c r="NJ43" i="15"/>
  <c r="NC43" i="15"/>
  <c r="NB43" i="15"/>
  <c r="NA43" i="15"/>
  <c r="MZ43" i="15"/>
  <c r="MY43" i="15"/>
  <c r="MX43" i="15"/>
  <c r="MM43" i="15"/>
  <c r="ML43" i="15"/>
  <c r="MK43" i="15"/>
  <c r="MJ43" i="15"/>
  <c r="MI43" i="15"/>
  <c r="MH43" i="15"/>
  <c r="ME43" i="15"/>
  <c r="MD43" i="15"/>
  <c r="MC43" i="15"/>
  <c r="MB43" i="15"/>
  <c r="MA43" i="15"/>
  <c r="LZ43" i="15"/>
  <c r="LW43" i="15"/>
  <c r="LW43" i="18" s="1"/>
  <c r="LV43" i="15"/>
  <c r="LU43" i="15"/>
  <c r="LT43" i="15"/>
  <c r="LS43" i="15"/>
  <c r="LR43" i="15"/>
  <c r="LO43" i="15"/>
  <c r="LN43" i="15"/>
  <c r="LM43" i="15"/>
  <c r="LL43" i="15"/>
  <c r="LK43" i="15"/>
  <c r="LJ43" i="15"/>
  <c r="LG43" i="15"/>
  <c r="LF43" i="15"/>
  <c r="LE43" i="15"/>
  <c r="LD43" i="15"/>
  <c r="LC43" i="15"/>
  <c r="LB43" i="15"/>
  <c r="KY43" i="15"/>
  <c r="KX43" i="15"/>
  <c r="KW43" i="15"/>
  <c r="KV43" i="15"/>
  <c r="KU43" i="15"/>
  <c r="KT43" i="15"/>
  <c r="KQ43" i="15"/>
  <c r="KP43" i="15"/>
  <c r="KO43" i="15"/>
  <c r="KN43" i="15"/>
  <c r="KM43" i="15"/>
  <c r="KL43" i="15"/>
  <c r="KI43" i="15"/>
  <c r="KH43" i="15"/>
  <c r="KG43" i="15"/>
  <c r="KF43" i="15"/>
  <c r="KE43" i="15"/>
  <c r="KD43" i="15"/>
  <c r="KA43" i="15"/>
  <c r="JZ43" i="15"/>
  <c r="JY43" i="15"/>
  <c r="JX43" i="15"/>
  <c r="JW43" i="15"/>
  <c r="JV43" i="15"/>
  <c r="JS43" i="15"/>
  <c r="JR43" i="15"/>
  <c r="JQ43" i="15"/>
  <c r="JP43" i="15"/>
  <c r="JO43" i="15"/>
  <c r="JN43" i="15"/>
  <c r="JK43" i="15"/>
  <c r="JJ43" i="15"/>
  <c r="JI43" i="15"/>
  <c r="JH43" i="15"/>
  <c r="JG43" i="15"/>
  <c r="JF43" i="15"/>
  <c r="JC43" i="15"/>
  <c r="JB43" i="15"/>
  <c r="JA43" i="15"/>
  <c r="IZ43" i="15"/>
  <c r="IY43" i="15"/>
  <c r="IX43" i="15"/>
  <c r="IU43" i="15"/>
  <c r="IT43" i="15"/>
  <c r="IS43" i="15"/>
  <c r="IR43" i="15"/>
  <c r="IQ43" i="15"/>
  <c r="IP43" i="15"/>
  <c r="IM43" i="15"/>
  <c r="IL43" i="15"/>
  <c r="IK43" i="15"/>
  <c r="IJ43" i="15"/>
  <c r="II43" i="15"/>
  <c r="IH43" i="15"/>
  <c r="IE43" i="15"/>
  <c r="ID43" i="15"/>
  <c r="IC43" i="15"/>
  <c r="IB43" i="15"/>
  <c r="IA43" i="15"/>
  <c r="HZ43" i="15"/>
  <c r="HW43" i="15"/>
  <c r="HV43" i="15"/>
  <c r="HU43" i="15"/>
  <c r="HT43" i="15"/>
  <c r="HS43" i="15"/>
  <c r="HR43" i="15"/>
  <c r="HO43" i="15"/>
  <c r="HN43" i="15"/>
  <c r="HM43" i="15"/>
  <c r="HL43" i="15"/>
  <c r="HK43" i="15"/>
  <c r="HJ43" i="15"/>
  <c r="HG43" i="15"/>
  <c r="HF43" i="15"/>
  <c r="HE43" i="15"/>
  <c r="HD43" i="15"/>
  <c r="HC43" i="15"/>
  <c r="HB43" i="15"/>
  <c r="GY43" i="15"/>
  <c r="GX43" i="15"/>
  <c r="GW43" i="15"/>
  <c r="GV43" i="15"/>
  <c r="GU43" i="15"/>
  <c r="GT43" i="15"/>
  <c r="GI43" i="15"/>
  <c r="GH43" i="15"/>
  <c r="GG43" i="15"/>
  <c r="GF43" i="15"/>
  <c r="GE43" i="15"/>
  <c r="GD43" i="15"/>
  <c r="GA43" i="15"/>
  <c r="FZ43" i="15"/>
  <c r="FY43" i="15"/>
  <c r="FX43" i="15"/>
  <c r="FW43" i="15"/>
  <c r="FV43" i="15"/>
  <c r="FS43" i="15"/>
  <c r="FR43" i="15"/>
  <c r="FK43" i="15"/>
  <c r="FJ43" i="15"/>
  <c r="FI43" i="15"/>
  <c r="FH43" i="15"/>
  <c r="FG43" i="15"/>
  <c r="FF43" i="15"/>
  <c r="EU43" i="15"/>
  <c r="ET43" i="15"/>
  <c r="ES43" i="15"/>
  <c r="ER43" i="15"/>
  <c r="EQ43" i="15"/>
  <c r="EM43" i="15"/>
  <c r="EL43" i="15"/>
  <c r="EK43" i="15"/>
  <c r="EJ43" i="15"/>
  <c r="EI43" i="15"/>
  <c r="EH43" i="15"/>
  <c r="EE43" i="15"/>
  <c r="ED43" i="15"/>
  <c r="EC43" i="15"/>
  <c r="EB43" i="15"/>
  <c r="EA43" i="15"/>
  <c r="DZ43" i="15"/>
  <c r="DW43" i="15"/>
  <c r="DV43" i="15"/>
  <c r="DU43" i="15"/>
  <c r="DT43" i="15"/>
  <c r="DS43" i="15"/>
  <c r="DR43" i="15"/>
  <c r="DO43" i="15"/>
  <c r="DN43" i="15"/>
  <c r="DM43" i="15"/>
  <c r="DL43" i="15"/>
  <c r="DK43" i="15"/>
  <c r="DJ43" i="15"/>
  <c r="DG43" i="15"/>
  <c r="DF43" i="15"/>
  <c r="DE43" i="15"/>
  <c r="DD43" i="15"/>
  <c r="DC43" i="15"/>
  <c r="DB43" i="15"/>
  <c r="CY43" i="15"/>
  <c r="CX43" i="15"/>
  <c r="CW43" i="15"/>
  <c r="CV43" i="15"/>
  <c r="CU43" i="15"/>
  <c r="CT43" i="15"/>
  <c r="CQ43" i="15"/>
  <c r="CP43" i="15"/>
  <c r="CO43" i="15"/>
  <c r="CN43" i="15"/>
  <c r="CM43" i="15"/>
  <c r="CL43" i="15"/>
  <c r="CI43" i="15"/>
  <c r="CH43" i="15"/>
  <c r="CG43" i="15"/>
  <c r="CF43" i="15"/>
  <c r="CE43" i="15"/>
  <c r="CD43" i="15"/>
  <c r="CA43" i="15"/>
  <c r="BZ43" i="15"/>
  <c r="BY43" i="15"/>
  <c r="BX43" i="15"/>
  <c r="BW43" i="15"/>
  <c r="BV43" i="15"/>
  <c r="BS43" i="15"/>
  <c r="BR43" i="15"/>
  <c r="BQ43" i="15"/>
  <c r="BP43" i="15"/>
  <c r="BO43" i="15"/>
  <c r="BN43" i="15"/>
  <c r="BK43" i="15"/>
  <c r="BJ43" i="15"/>
  <c r="BI43" i="15"/>
  <c r="BH43" i="15"/>
  <c r="BG43" i="15"/>
  <c r="BF43" i="15"/>
  <c r="BC43" i="15"/>
  <c r="BB43" i="15"/>
  <c r="BA43" i="15"/>
  <c r="AZ43" i="15"/>
  <c r="AY43" i="15"/>
  <c r="AX43" i="15"/>
  <c r="AU43" i="15"/>
  <c r="AT43" i="15"/>
  <c r="AS43" i="15"/>
  <c r="AR43" i="15"/>
  <c r="AQ43" i="15"/>
  <c r="AP43" i="15"/>
  <c r="AM43" i="15"/>
  <c r="AL43" i="15"/>
  <c r="AK43" i="15"/>
  <c r="AJ43" i="15"/>
  <c r="AI43" i="15"/>
  <c r="AH43" i="15"/>
  <c r="AE43" i="15"/>
  <c r="AD43" i="15"/>
  <c r="AC43" i="15"/>
  <c r="AB43" i="15"/>
  <c r="AA43" i="15"/>
  <c r="Z43" i="15"/>
  <c r="W43" i="15"/>
  <c r="V43" i="15"/>
  <c r="U43" i="15"/>
  <c r="T43" i="15"/>
  <c r="S43" i="15"/>
  <c r="R43" i="15"/>
  <c r="O43" i="15"/>
  <c r="N43" i="15"/>
  <c r="M43" i="15"/>
  <c r="L43" i="15"/>
  <c r="K43" i="15"/>
  <c r="J43" i="15"/>
  <c r="UR42" i="15"/>
  <c r="UQ42" i="15"/>
  <c r="UP42" i="15"/>
  <c r="UM42" i="15"/>
  <c r="UL42" i="15"/>
  <c r="UK42" i="15"/>
  <c r="UJ42" i="15"/>
  <c r="UI42" i="15"/>
  <c r="UH42" i="15"/>
  <c r="UF42" i="15"/>
  <c r="UE42" i="15"/>
  <c r="UB42" i="15"/>
  <c r="UA42" i="15"/>
  <c r="TZ42" i="15"/>
  <c r="TY42" i="15"/>
  <c r="TX42" i="15"/>
  <c r="TW42" i="15"/>
  <c r="TU42" i="15"/>
  <c r="TT42" i="15"/>
  <c r="TS42" i="15"/>
  <c r="TR42" i="15"/>
  <c r="TQ42" i="15"/>
  <c r="TO42" i="15"/>
  <c r="TN42" i="15"/>
  <c r="TM42" i="15"/>
  <c r="TL42" i="15"/>
  <c r="TK42" i="15"/>
  <c r="TI42" i="15"/>
  <c r="TH42" i="15"/>
  <c r="TG42" i="15"/>
  <c r="TF42" i="15"/>
  <c r="TE42" i="15"/>
  <c r="TC42" i="15"/>
  <c r="TB42" i="15"/>
  <c r="TA42" i="15"/>
  <c r="SZ42" i="15"/>
  <c r="SY42" i="15"/>
  <c r="SW42" i="15"/>
  <c r="SV42" i="15"/>
  <c r="SU42" i="15"/>
  <c r="ST42" i="15"/>
  <c r="SS42" i="15"/>
  <c r="SQ42" i="15"/>
  <c r="SP42" i="15"/>
  <c r="SO42" i="15"/>
  <c r="SN42" i="15"/>
  <c r="SM42" i="15"/>
  <c r="SK42" i="15"/>
  <c r="SJ42" i="15"/>
  <c r="SI42" i="15"/>
  <c r="SH42" i="15"/>
  <c r="SG42" i="15"/>
  <c r="SE42" i="15"/>
  <c r="SD42" i="15"/>
  <c r="SC42" i="15"/>
  <c r="SB42" i="15"/>
  <c r="SA42" i="15"/>
  <c r="RY42" i="15"/>
  <c r="RX42" i="15"/>
  <c r="RW42" i="15"/>
  <c r="RV42" i="15"/>
  <c r="RU42" i="15"/>
  <c r="RS42" i="15"/>
  <c r="RR42" i="15"/>
  <c r="RQ42" i="15"/>
  <c r="RP42" i="15"/>
  <c r="RO42" i="15"/>
  <c r="RM42" i="15"/>
  <c r="RL42" i="15"/>
  <c r="RK42" i="15"/>
  <c r="RJ42" i="15"/>
  <c r="RI42" i="15"/>
  <c r="RG42" i="15"/>
  <c r="RF42" i="15"/>
  <c r="RE42" i="15"/>
  <c r="RD42" i="15"/>
  <c r="RC42" i="15"/>
  <c r="RA42" i="15"/>
  <c r="QZ42" i="15"/>
  <c r="QY42" i="15"/>
  <c r="QX42" i="15"/>
  <c r="QW42" i="15"/>
  <c r="QU42" i="15"/>
  <c r="QT42" i="15"/>
  <c r="QS42" i="15"/>
  <c r="QR42" i="15"/>
  <c r="QQ42" i="15"/>
  <c r="QO42" i="15"/>
  <c r="QN42" i="15"/>
  <c r="QM42" i="15"/>
  <c r="QL42" i="15"/>
  <c r="QK42" i="15"/>
  <c r="QI42" i="15"/>
  <c r="QH42" i="15"/>
  <c r="QG42" i="15"/>
  <c r="QF42" i="15"/>
  <c r="QE42" i="15"/>
  <c r="QC42" i="15"/>
  <c r="QB42" i="15"/>
  <c r="QA42" i="15"/>
  <c r="PZ42" i="15"/>
  <c r="PY42" i="15"/>
  <c r="PW42" i="15"/>
  <c r="PV42" i="15"/>
  <c r="PU42" i="15"/>
  <c r="PT42" i="15"/>
  <c r="PS42" i="15"/>
  <c r="PQ42" i="15"/>
  <c r="PP42" i="15"/>
  <c r="PO42" i="15"/>
  <c r="PN42" i="15"/>
  <c r="PM42" i="15"/>
  <c r="PK42" i="15"/>
  <c r="PJ42" i="15"/>
  <c r="PI42" i="15"/>
  <c r="PH42" i="15"/>
  <c r="PG42" i="15"/>
  <c r="PE42" i="15"/>
  <c r="PD42" i="15"/>
  <c r="PC42" i="15"/>
  <c r="PB42" i="15"/>
  <c r="PA42" i="15"/>
  <c r="OY42" i="15"/>
  <c r="OX42" i="15"/>
  <c r="OW42" i="15"/>
  <c r="OV42" i="15"/>
  <c r="OU42" i="15"/>
  <c r="D42" i="9" s="1"/>
  <c r="OQ42" i="15"/>
  <c r="OP42" i="15"/>
  <c r="OO42" i="15"/>
  <c r="ON42" i="15"/>
  <c r="OM42" i="15"/>
  <c r="OL42" i="15"/>
  <c r="OI42" i="15"/>
  <c r="OH42" i="15"/>
  <c r="OG42" i="15"/>
  <c r="OF42" i="15"/>
  <c r="OE42" i="15"/>
  <c r="OD42" i="15"/>
  <c r="OA42" i="15"/>
  <c r="NZ42" i="15"/>
  <c r="NY42" i="15"/>
  <c r="NX42" i="15"/>
  <c r="NW42" i="15"/>
  <c r="NV42" i="15"/>
  <c r="NS42" i="15"/>
  <c r="NR42" i="15"/>
  <c r="NQ42" i="15"/>
  <c r="NP42" i="15"/>
  <c r="NO42" i="15"/>
  <c r="NN42" i="15"/>
  <c r="NK42" i="15"/>
  <c r="NJ42" i="15"/>
  <c r="NI42" i="15"/>
  <c r="NH42" i="15"/>
  <c r="NG42" i="15"/>
  <c r="NF42" i="15"/>
  <c r="NC42" i="15"/>
  <c r="NB42" i="15"/>
  <c r="NA42" i="15"/>
  <c r="MZ42" i="15"/>
  <c r="MY42" i="15"/>
  <c r="MX42" i="15"/>
  <c r="MU42" i="15"/>
  <c r="MT42" i="15"/>
  <c r="MS42" i="15"/>
  <c r="MR42" i="15"/>
  <c r="MQ42" i="15"/>
  <c r="MP42" i="15"/>
  <c r="MM42" i="15"/>
  <c r="ML42" i="15"/>
  <c r="MK42" i="15"/>
  <c r="MJ42" i="15"/>
  <c r="MI42" i="15"/>
  <c r="MH42" i="15"/>
  <c r="ME42" i="15"/>
  <c r="MD42" i="15"/>
  <c r="MC42" i="15"/>
  <c r="MB42" i="15"/>
  <c r="MA42" i="15"/>
  <c r="LZ42" i="15"/>
  <c r="LW42" i="15"/>
  <c r="LV42" i="15"/>
  <c r="LU42" i="15"/>
  <c r="LT42" i="15"/>
  <c r="LS42" i="15"/>
  <c r="LR42" i="15"/>
  <c r="LO42" i="15"/>
  <c r="LN42" i="15"/>
  <c r="LM42" i="15"/>
  <c r="LL42" i="15"/>
  <c r="LK42" i="15"/>
  <c r="LJ42" i="15"/>
  <c r="LG42" i="15"/>
  <c r="LF42" i="15"/>
  <c r="LE42" i="15"/>
  <c r="LD42" i="15"/>
  <c r="LC42" i="15"/>
  <c r="LB42" i="15"/>
  <c r="KY42" i="15"/>
  <c r="KX42" i="15"/>
  <c r="KW42" i="15"/>
  <c r="KV42" i="15"/>
  <c r="KU42" i="15"/>
  <c r="KT42" i="15"/>
  <c r="KQ42" i="15"/>
  <c r="KP42" i="15"/>
  <c r="KO42" i="15"/>
  <c r="KN42" i="15"/>
  <c r="KM42" i="15"/>
  <c r="KL42" i="15"/>
  <c r="KI42" i="15"/>
  <c r="KH42" i="15"/>
  <c r="KG42" i="15"/>
  <c r="KF42" i="15"/>
  <c r="KE42" i="15"/>
  <c r="KD42" i="15"/>
  <c r="KA42" i="15"/>
  <c r="JZ42" i="15"/>
  <c r="JY42" i="15"/>
  <c r="JX42" i="15"/>
  <c r="JW42" i="15"/>
  <c r="JV42" i="15"/>
  <c r="JS42" i="15"/>
  <c r="JR42" i="15"/>
  <c r="JQ42" i="15"/>
  <c r="JP42" i="15"/>
  <c r="JO42" i="15"/>
  <c r="JN42" i="15"/>
  <c r="JK42" i="15"/>
  <c r="JJ42" i="15"/>
  <c r="JI42" i="15"/>
  <c r="JH42" i="15"/>
  <c r="JG42" i="15"/>
  <c r="JF42" i="15"/>
  <c r="JC42" i="15"/>
  <c r="JB42" i="15"/>
  <c r="JA42" i="15"/>
  <c r="IZ42" i="15"/>
  <c r="IY42" i="15"/>
  <c r="IX42" i="15"/>
  <c r="IU42" i="15"/>
  <c r="IT42" i="15"/>
  <c r="IS42" i="15"/>
  <c r="IR42" i="15"/>
  <c r="IQ42" i="15"/>
  <c r="IP42" i="15"/>
  <c r="IM42" i="15"/>
  <c r="IL42" i="15"/>
  <c r="IK42" i="15"/>
  <c r="IJ42" i="15"/>
  <c r="II42" i="15"/>
  <c r="IH42" i="15"/>
  <c r="IE42" i="15"/>
  <c r="ID42" i="15"/>
  <c r="IC42" i="15"/>
  <c r="IB42" i="15"/>
  <c r="IA42" i="15"/>
  <c r="HZ42" i="15"/>
  <c r="HW42" i="15"/>
  <c r="HV42" i="15"/>
  <c r="HU42" i="15"/>
  <c r="HT42" i="15"/>
  <c r="HS42" i="15"/>
  <c r="HR42" i="15"/>
  <c r="HO42" i="15"/>
  <c r="HN42" i="15"/>
  <c r="HM42" i="15"/>
  <c r="HL42" i="15"/>
  <c r="HK42" i="15"/>
  <c r="HJ42" i="15"/>
  <c r="HG42" i="15"/>
  <c r="HF42" i="15"/>
  <c r="HE42" i="15"/>
  <c r="HD42" i="15"/>
  <c r="HC42" i="15"/>
  <c r="HB42" i="15"/>
  <c r="GY42" i="15"/>
  <c r="GX42" i="15"/>
  <c r="GW42" i="15"/>
  <c r="GV42" i="15"/>
  <c r="GU42" i="15"/>
  <c r="GT42" i="15"/>
  <c r="GQ42" i="15"/>
  <c r="GP42" i="15"/>
  <c r="GO42" i="15"/>
  <c r="GN42" i="15"/>
  <c r="GM42" i="15"/>
  <c r="GL42" i="15"/>
  <c r="GI42" i="15"/>
  <c r="GH42" i="15"/>
  <c r="GG42" i="15"/>
  <c r="GF42" i="15"/>
  <c r="GE42" i="15"/>
  <c r="GD42" i="15"/>
  <c r="GA42" i="15"/>
  <c r="FZ42" i="15"/>
  <c r="FY42" i="15"/>
  <c r="FX42" i="15"/>
  <c r="FW42" i="15"/>
  <c r="FV42" i="15"/>
  <c r="FS42" i="15"/>
  <c r="FR42" i="15"/>
  <c r="FQ42" i="15"/>
  <c r="FP42" i="15"/>
  <c r="FO42" i="15"/>
  <c r="FN42" i="15"/>
  <c r="FK42" i="15"/>
  <c r="FJ42" i="15"/>
  <c r="FI42" i="15"/>
  <c r="FH42" i="15"/>
  <c r="FG42" i="15"/>
  <c r="FF42" i="15"/>
  <c r="FC42" i="15"/>
  <c r="FB42" i="15"/>
  <c r="FA42" i="15"/>
  <c r="EZ42" i="15"/>
  <c r="EY42" i="15"/>
  <c r="EX42" i="15"/>
  <c r="EU42" i="15"/>
  <c r="ET42" i="15"/>
  <c r="ES42" i="15"/>
  <c r="ER42" i="15"/>
  <c r="EQ42" i="15"/>
  <c r="EP42" i="15"/>
  <c r="EM42" i="15"/>
  <c r="EL42" i="15"/>
  <c r="EK42" i="15"/>
  <c r="EJ42" i="15"/>
  <c r="EI42" i="15"/>
  <c r="EH42" i="15"/>
  <c r="EE42" i="15"/>
  <c r="ED42" i="15"/>
  <c r="EC42" i="15"/>
  <c r="EB42" i="15"/>
  <c r="EA42" i="15"/>
  <c r="DZ42" i="15"/>
  <c r="DW42" i="15"/>
  <c r="DV42" i="15"/>
  <c r="DU42" i="15"/>
  <c r="DT42" i="15"/>
  <c r="DS42" i="15"/>
  <c r="DR42" i="15"/>
  <c r="DO42" i="15"/>
  <c r="DN42" i="15"/>
  <c r="DM42" i="15"/>
  <c r="DL42" i="15"/>
  <c r="DK42" i="15"/>
  <c r="DJ42" i="15"/>
  <c r="DG42" i="15"/>
  <c r="DF42" i="15"/>
  <c r="DE42" i="15"/>
  <c r="DD42" i="15"/>
  <c r="DC42" i="15"/>
  <c r="DB42" i="15"/>
  <c r="CY42" i="15"/>
  <c r="CX42" i="15"/>
  <c r="CW42" i="15"/>
  <c r="CV42" i="15"/>
  <c r="CU42" i="15"/>
  <c r="CT42" i="15"/>
  <c r="CQ42" i="15"/>
  <c r="CP42" i="15"/>
  <c r="CO42" i="15"/>
  <c r="CN42" i="15"/>
  <c r="CM42" i="15"/>
  <c r="CL42" i="15"/>
  <c r="CI42" i="15"/>
  <c r="CH42" i="15"/>
  <c r="CG42" i="15"/>
  <c r="CF42" i="15"/>
  <c r="CE42" i="15"/>
  <c r="CD42" i="15"/>
  <c r="CA42" i="15"/>
  <c r="BZ42" i="15"/>
  <c r="BY42" i="15"/>
  <c r="BX42" i="15"/>
  <c r="BW42" i="15"/>
  <c r="BV42" i="15"/>
  <c r="BS42" i="15"/>
  <c r="BR42" i="15"/>
  <c r="BQ42" i="15"/>
  <c r="BP42" i="15"/>
  <c r="BO42" i="15"/>
  <c r="BN42" i="15"/>
  <c r="BK42" i="15"/>
  <c r="BJ42" i="15"/>
  <c r="BI42" i="15"/>
  <c r="BH42" i="15"/>
  <c r="BG42" i="15"/>
  <c r="BF42" i="15"/>
  <c r="BC42" i="15"/>
  <c r="BB42" i="15"/>
  <c r="BA42" i="15"/>
  <c r="AZ42" i="15"/>
  <c r="AY42" i="15"/>
  <c r="AX42" i="15"/>
  <c r="AU42" i="15"/>
  <c r="AT42" i="15"/>
  <c r="AS42" i="15"/>
  <c r="AR42" i="15"/>
  <c r="AQ42" i="15"/>
  <c r="AP42" i="15"/>
  <c r="AM42" i="15"/>
  <c r="AL42" i="15"/>
  <c r="AK42" i="15"/>
  <c r="AJ42" i="15"/>
  <c r="AI42" i="15"/>
  <c r="AH42" i="15"/>
  <c r="AE42" i="15"/>
  <c r="AD42" i="15"/>
  <c r="AC42" i="15"/>
  <c r="AB42" i="15"/>
  <c r="AA42" i="15"/>
  <c r="Z42" i="15"/>
  <c r="W42" i="15"/>
  <c r="V42" i="15"/>
  <c r="U42" i="15"/>
  <c r="T42" i="15"/>
  <c r="S42" i="15"/>
  <c r="R42" i="15"/>
  <c r="O42" i="15"/>
  <c r="N42" i="15"/>
  <c r="M42" i="15"/>
  <c r="L42" i="15"/>
  <c r="K42" i="15"/>
  <c r="J42" i="15"/>
  <c r="UR41" i="15"/>
  <c r="UQ41" i="15"/>
  <c r="UP41" i="15"/>
  <c r="UM41" i="15"/>
  <c r="UL41" i="15"/>
  <c r="UK41" i="15"/>
  <c r="UJ41" i="15"/>
  <c r="UI41" i="15"/>
  <c r="UH41" i="15"/>
  <c r="UF41" i="15"/>
  <c r="UE41" i="15"/>
  <c r="UB41" i="15"/>
  <c r="UA41" i="15"/>
  <c r="TZ41" i="15"/>
  <c r="TY41" i="15"/>
  <c r="TX41" i="15"/>
  <c r="TW41" i="15"/>
  <c r="TU41" i="15"/>
  <c r="TT41" i="15"/>
  <c r="TS41" i="15"/>
  <c r="TR41" i="15"/>
  <c r="TQ41" i="15"/>
  <c r="TO41" i="15"/>
  <c r="TN41" i="15"/>
  <c r="TM41" i="15"/>
  <c r="TL41" i="15"/>
  <c r="TK41" i="15"/>
  <c r="TI41" i="15"/>
  <c r="TH41" i="15"/>
  <c r="TG41" i="15"/>
  <c r="TF41" i="15"/>
  <c r="TE41" i="15"/>
  <c r="TC41" i="15"/>
  <c r="TB41" i="15"/>
  <c r="TA41" i="15"/>
  <c r="SZ41" i="15"/>
  <c r="SY41" i="15"/>
  <c r="SW41" i="15"/>
  <c r="SV41" i="15"/>
  <c r="SU41" i="15"/>
  <c r="ST41" i="15"/>
  <c r="SS41" i="15"/>
  <c r="SQ41" i="15"/>
  <c r="SP41" i="15"/>
  <c r="SO41" i="15"/>
  <c r="SN41" i="15"/>
  <c r="SM41" i="15"/>
  <c r="SK41" i="15"/>
  <c r="SJ41" i="15"/>
  <c r="SI41" i="15"/>
  <c r="SH41" i="15"/>
  <c r="SG41" i="15"/>
  <c r="SE41" i="15"/>
  <c r="SD41" i="15"/>
  <c r="SC41" i="15"/>
  <c r="SB41" i="15"/>
  <c r="SA41" i="15"/>
  <c r="RY41" i="15"/>
  <c r="RX41" i="15"/>
  <c r="RW41" i="15"/>
  <c r="RV41" i="15"/>
  <c r="RU41" i="15"/>
  <c r="RS41" i="15"/>
  <c r="RR41" i="15"/>
  <c r="RQ41" i="15"/>
  <c r="RP41" i="15"/>
  <c r="RO41" i="15"/>
  <c r="RM41" i="15"/>
  <c r="RL41" i="15"/>
  <c r="RK41" i="15"/>
  <c r="RJ41" i="15"/>
  <c r="RI41" i="15"/>
  <c r="RG41" i="15"/>
  <c r="RF41" i="15"/>
  <c r="RE41" i="15"/>
  <c r="RD41" i="15"/>
  <c r="RC41" i="15"/>
  <c r="RA41" i="15"/>
  <c r="QZ41" i="15"/>
  <c r="QY41" i="15"/>
  <c r="QX41" i="15"/>
  <c r="QW41" i="15"/>
  <c r="QU41" i="15"/>
  <c r="QT41" i="15"/>
  <c r="QS41" i="15"/>
  <c r="QR41" i="15"/>
  <c r="QQ41" i="15"/>
  <c r="QO41" i="15"/>
  <c r="QN41" i="15"/>
  <c r="QM41" i="15"/>
  <c r="QL41" i="15"/>
  <c r="QK41" i="15"/>
  <c r="QI41" i="15"/>
  <c r="QH41" i="15"/>
  <c r="QG41" i="15"/>
  <c r="QF41" i="15"/>
  <c r="QE41" i="15"/>
  <c r="QC41" i="15"/>
  <c r="QB41" i="15"/>
  <c r="QA41" i="15"/>
  <c r="PZ41" i="15"/>
  <c r="PY41" i="15"/>
  <c r="PW41" i="15"/>
  <c r="PV41" i="15"/>
  <c r="PU41" i="15"/>
  <c r="PT41" i="15"/>
  <c r="PS41" i="15"/>
  <c r="PQ41" i="15"/>
  <c r="PP41" i="15"/>
  <c r="PO41" i="15"/>
  <c r="PN41" i="15"/>
  <c r="PM41" i="15"/>
  <c r="PK41" i="15"/>
  <c r="PJ41" i="15"/>
  <c r="PI41" i="15"/>
  <c r="PH41" i="15"/>
  <c r="PG41" i="15"/>
  <c r="PE41" i="15"/>
  <c r="PD41" i="15"/>
  <c r="PC41" i="15"/>
  <c r="PB41" i="15"/>
  <c r="PA41" i="15"/>
  <c r="OY41" i="15"/>
  <c r="OX41" i="15"/>
  <c r="OW41" i="15"/>
  <c r="OV41" i="15"/>
  <c r="OU41" i="15"/>
  <c r="D41" i="9" s="1"/>
  <c r="OQ41" i="15"/>
  <c r="OP41" i="15"/>
  <c r="OO41" i="15"/>
  <c r="ON41" i="15"/>
  <c r="OM41" i="15"/>
  <c r="OL41" i="15"/>
  <c r="OI41" i="15"/>
  <c r="OH41" i="15"/>
  <c r="OG41" i="15"/>
  <c r="OF41" i="15"/>
  <c r="OE41" i="15"/>
  <c r="OD41" i="15"/>
  <c r="OA41" i="15"/>
  <c r="NZ41" i="15"/>
  <c r="NY41" i="15"/>
  <c r="NX41" i="15"/>
  <c r="NW41" i="15"/>
  <c r="NV41" i="15"/>
  <c r="NS41" i="15"/>
  <c r="NR41" i="15"/>
  <c r="NQ41" i="15"/>
  <c r="NP41" i="15"/>
  <c r="NO41" i="15"/>
  <c r="NN41" i="15"/>
  <c r="NK41" i="15"/>
  <c r="NJ41" i="15"/>
  <c r="NI41" i="15"/>
  <c r="NH41" i="15"/>
  <c r="NG41" i="15"/>
  <c r="NF41" i="15"/>
  <c r="NC41" i="15"/>
  <c r="NB41" i="15"/>
  <c r="NA41" i="15"/>
  <c r="MZ41" i="15"/>
  <c r="MY41" i="15"/>
  <c r="MX41" i="15"/>
  <c r="MU41" i="15"/>
  <c r="MT41" i="15"/>
  <c r="MS41" i="15"/>
  <c r="MR41" i="15"/>
  <c r="MQ41" i="15"/>
  <c r="MP41" i="15"/>
  <c r="MM41" i="15"/>
  <c r="ML41" i="15"/>
  <c r="MK41" i="15"/>
  <c r="MJ41" i="15"/>
  <c r="MI41" i="15"/>
  <c r="MH41" i="15"/>
  <c r="ME41" i="15"/>
  <c r="MD41" i="15"/>
  <c r="MC41" i="15"/>
  <c r="MB41" i="15"/>
  <c r="MA41" i="15"/>
  <c r="LZ41" i="15"/>
  <c r="LW41" i="15"/>
  <c r="LV41" i="15"/>
  <c r="LU41" i="15"/>
  <c r="LT41" i="15"/>
  <c r="LS41" i="15"/>
  <c r="LR41" i="15"/>
  <c r="LO41" i="15"/>
  <c r="LN41" i="15"/>
  <c r="LM41" i="15"/>
  <c r="LL41" i="15"/>
  <c r="LK41" i="15"/>
  <c r="LJ41" i="15"/>
  <c r="LG41" i="15"/>
  <c r="LF41" i="15"/>
  <c r="LE41" i="15"/>
  <c r="LD41" i="15"/>
  <c r="LC41" i="15"/>
  <c r="LB41" i="15"/>
  <c r="KY41" i="15"/>
  <c r="KX41" i="15"/>
  <c r="KW41" i="15"/>
  <c r="KV41" i="15"/>
  <c r="KU41" i="15"/>
  <c r="KT41" i="15"/>
  <c r="KQ41" i="15"/>
  <c r="KP41" i="15"/>
  <c r="KO41" i="15"/>
  <c r="KN41" i="15"/>
  <c r="KM41" i="15"/>
  <c r="KL41" i="15"/>
  <c r="KI41" i="15"/>
  <c r="KH41" i="15"/>
  <c r="KG41" i="15"/>
  <c r="KF41" i="15"/>
  <c r="KE41" i="15"/>
  <c r="KD41" i="15"/>
  <c r="KA41" i="15"/>
  <c r="JZ41" i="15"/>
  <c r="JY41" i="15"/>
  <c r="JX41" i="15"/>
  <c r="JW41" i="15"/>
  <c r="JV41" i="15"/>
  <c r="JS41" i="15"/>
  <c r="JR41" i="15"/>
  <c r="JQ41" i="15"/>
  <c r="JP41" i="15"/>
  <c r="JO41" i="15"/>
  <c r="JN41" i="15"/>
  <c r="JK41" i="15"/>
  <c r="JJ41" i="15"/>
  <c r="JI41" i="15"/>
  <c r="JH41" i="15"/>
  <c r="JG41" i="15"/>
  <c r="JF41" i="15"/>
  <c r="JC41" i="15"/>
  <c r="JB41" i="15"/>
  <c r="JA41" i="15"/>
  <c r="IZ41" i="15"/>
  <c r="IY41" i="15"/>
  <c r="IX41" i="15"/>
  <c r="IU41" i="15"/>
  <c r="IT41" i="15"/>
  <c r="IS41" i="15"/>
  <c r="IR41" i="15"/>
  <c r="IQ41" i="15"/>
  <c r="IP41" i="15"/>
  <c r="IM41" i="15"/>
  <c r="IL41" i="15"/>
  <c r="IK41" i="15"/>
  <c r="IJ41" i="15"/>
  <c r="IJ41" i="18" s="1"/>
  <c r="II41" i="15"/>
  <c r="IH41" i="15"/>
  <c r="IE41" i="15"/>
  <c r="ID41" i="15"/>
  <c r="IC41" i="15"/>
  <c r="IB41" i="15"/>
  <c r="IA41" i="15"/>
  <c r="HZ41" i="15"/>
  <c r="HW41" i="15"/>
  <c r="HV41" i="15"/>
  <c r="HU41" i="15"/>
  <c r="HT41" i="15"/>
  <c r="HS41" i="15"/>
  <c r="HR41" i="15"/>
  <c r="HO41" i="15"/>
  <c r="HN41" i="15"/>
  <c r="HM41" i="15"/>
  <c r="HL41" i="15"/>
  <c r="HK41" i="15"/>
  <c r="HJ41" i="15"/>
  <c r="HG41" i="15"/>
  <c r="HF41" i="15"/>
  <c r="HE41" i="15"/>
  <c r="HD41" i="15"/>
  <c r="HC41" i="15"/>
  <c r="HB41" i="15"/>
  <c r="GY41" i="15"/>
  <c r="GX41" i="15"/>
  <c r="GW41" i="15"/>
  <c r="GV41" i="15"/>
  <c r="GU41" i="15"/>
  <c r="GT41" i="15"/>
  <c r="GQ41" i="15"/>
  <c r="GP41" i="15"/>
  <c r="GO41" i="15"/>
  <c r="GN41" i="15"/>
  <c r="GM41" i="15"/>
  <c r="GL41" i="15"/>
  <c r="GI41" i="15"/>
  <c r="GH41" i="15"/>
  <c r="GG41" i="15"/>
  <c r="GF41" i="15"/>
  <c r="GE41" i="15"/>
  <c r="GD41" i="15"/>
  <c r="GA41" i="15"/>
  <c r="FZ41" i="15"/>
  <c r="FY41" i="15"/>
  <c r="FX41" i="15"/>
  <c r="FW41" i="15"/>
  <c r="FV41" i="15"/>
  <c r="FS41" i="15"/>
  <c r="FR41" i="15"/>
  <c r="FQ41" i="15"/>
  <c r="FP41" i="15"/>
  <c r="FO41" i="15"/>
  <c r="FN41" i="15"/>
  <c r="FK41" i="15"/>
  <c r="FJ41" i="15"/>
  <c r="FI41" i="15"/>
  <c r="FH41" i="15"/>
  <c r="FG41" i="15"/>
  <c r="FF41" i="15"/>
  <c r="FC41" i="15"/>
  <c r="FB41" i="15"/>
  <c r="FA41" i="15"/>
  <c r="EZ41" i="15"/>
  <c r="EY41" i="15"/>
  <c r="EX41" i="15"/>
  <c r="EU41" i="15"/>
  <c r="ET41" i="15"/>
  <c r="ES41" i="15"/>
  <c r="ER41" i="15"/>
  <c r="EQ41" i="15"/>
  <c r="EP41" i="15"/>
  <c r="EM41" i="15"/>
  <c r="EL41" i="15"/>
  <c r="EK41" i="15"/>
  <c r="EJ41" i="15"/>
  <c r="EI41" i="15"/>
  <c r="EH41" i="15"/>
  <c r="EE41" i="15"/>
  <c r="ED41" i="15"/>
  <c r="EC41" i="15"/>
  <c r="EB41" i="15"/>
  <c r="EA41" i="15"/>
  <c r="DZ41" i="15"/>
  <c r="DW41" i="15"/>
  <c r="DV41" i="15"/>
  <c r="DU41" i="15"/>
  <c r="DT41" i="15"/>
  <c r="DS41" i="15"/>
  <c r="DR41" i="15"/>
  <c r="DO41" i="15"/>
  <c r="DN41" i="15"/>
  <c r="DM41" i="15"/>
  <c r="DL41" i="15"/>
  <c r="DK41" i="15"/>
  <c r="DJ41" i="15"/>
  <c r="DG41" i="15"/>
  <c r="DF41" i="15"/>
  <c r="DE41" i="15"/>
  <c r="DD41" i="15"/>
  <c r="DC41" i="15"/>
  <c r="DB41" i="15"/>
  <c r="DH41" i="15" s="1"/>
  <c r="CY41" i="15"/>
  <c r="CX41" i="15"/>
  <c r="CW41" i="15"/>
  <c r="CV41" i="15"/>
  <c r="CU41" i="15"/>
  <c r="CT41" i="15"/>
  <c r="CQ41" i="15"/>
  <c r="CP41" i="15"/>
  <c r="CO41" i="15"/>
  <c r="CN41" i="15"/>
  <c r="CM41" i="15"/>
  <c r="CL41" i="15"/>
  <c r="CI41" i="15"/>
  <c r="CH41" i="15"/>
  <c r="CG41" i="15"/>
  <c r="CF41" i="15"/>
  <c r="CE41" i="15"/>
  <c r="CD41" i="15"/>
  <c r="CA41" i="15"/>
  <c r="BZ41" i="15"/>
  <c r="BY41" i="15"/>
  <c r="BX41" i="15"/>
  <c r="BW41" i="15"/>
  <c r="BV41" i="15"/>
  <c r="BS41" i="15"/>
  <c r="BR41" i="15"/>
  <c r="BQ41" i="15"/>
  <c r="BP41" i="15"/>
  <c r="BO41" i="15"/>
  <c r="BN41" i="15"/>
  <c r="BK41" i="15"/>
  <c r="BJ41" i="15"/>
  <c r="BI41" i="15"/>
  <c r="BH41" i="15"/>
  <c r="BG41" i="15"/>
  <c r="BF41" i="15"/>
  <c r="BC41" i="15"/>
  <c r="BB41" i="15"/>
  <c r="BA41" i="15"/>
  <c r="AZ41" i="15"/>
  <c r="AY41" i="15"/>
  <c r="AX41" i="15"/>
  <c r="AU41" i="15"/>
  <c r="AT41" i="15"/>
  <c r="AS41" i="15"/>
  <c r="AR41" i="15"/>
  <c r="AQ41" i="15"/>
  <c r="AP41" i="15"/>
  <c r="AM41" i="15"/>
  <c r="AL41" i="15"/>
  <c r="AK41" i="15"/>
  <c r="AJ41" i="15"/>
  <c r="AI41" i="15"/>
  <c r="AH41" i="15"/>
  <c r="AE41" i="15"/>
  <c r="AD41" i="15"/>
  <c r="AC41" i="15"/>
  <c r="AB41" i="15"/>
  <c r="AA41" i="15"/>
  <c r="Z41" i="15"/>
  <c r="W41" i="15"/>
  <c r="V41" i="15"/>
  <c r="U41" i="15"/>
  <c r="T41" i="15"/>
  <c r="S41" i="15"/>
  <c r="R41" i="15"/>
  <c r="O41" i="15"/>
  <c r="N41" i="15"/>
  <c r="M41" i="15"/>
  <c r="L41" i="15"/>
  <c r="K41" i="15"/>
  <c r="J41" i="15"/>
  <c r="UR40" i="15"/>
  <c r="UQ40" i="15"/>
  <c r="UP40" i="15"/>
  <c r="UM40" i="15"/>
  <c r="UL40" i="15"/>
  <c r="UK40" i="15"/>
  <c r="UJ40" i="15"/>
  <c r="UI40" i="15"/>
  <c r="UH40" i="15"/>
  <c r="UF40" i="15"/>
  <c r="UE40" i="15"/>
  <c r="UB40" i="15"/>
  <c r="UA40" i="15"/>
  <c r="TZ40" i="15"/>
  <c r="TY40" i="15"/>
  <c r="TX40" i="15"/>
  <c r="TW40" i="15"/>
  <c r="TU40" i="15"/>
  <c r="TT40" i="15"/>
  <c r="TS40" i="15"/>
  <c r="TR40" i="15"/>
  <c r="TQ40" i="15"/>
  <c r="TO40" i="15"/>
  <c r="TN40" i="15"/>
  <c r="TM40" i="15"/>
  <c r="TL40" i="15"/>
  <c r="TK40" i="15"/>
  <c r="TI40" i="15"/>
  <c r="TH40" i="15"/>
  <c r="TG40" i="15"/>
  <c r="TF40" i="15"/>
  <c r="TE40" i="15"/>
  <c r="TC40" i="15"/>
  <c r="TB40" i="15"/>
  <c r="TA40" i="15"/>
  <c r="SZ40" i="15"/>
  <c r="SY40" i="15"/>
  <c r="SW40" i="15"/>
  <c r="SV40" i="15"/>
  <c r="SU40" i="15"/>
  <c r="ST40" i="15"/>
  <c r="SS40" i="15"/>
  <c r="SQ40" i="15"/>
  <c r="SP40" i="15"/>
  <c r="SO40" i="15"/>
  <c r="SN40" i="15"/>
  <c r="SM40" i="15"/>
  <c r="SK40" i="15"/>
  <c r="SJ40" i="15"/>
  <c r="SI40" i="15"/>
  <c r="SH40" i="15"/>
  <c r="SG40" i="15"/>
  <c r="SE40" i="15"/>
  <c r="SD40" i="15"/>
  <c r="SC40" i="15"/>
  <c r="SB40" i="15"/>
  <c r="SA40" i="15"/>
  <c r="RY40" i="15"/>
  <c r="RX40" i="15"/>
  <c r="RW40" i="15"/>
  <c r="RV40" i="15"/>
  <c r="RU40" i="15"/>
  <c r="RS40" i="15"/>
  <c r="RR40" i="15"/>
  <c r="RQ40" i="15"/>
  <c r="RP40" i="15"/>
  <c r="RO40" i="15"/>
  <c r="RM40" i="15"/>
  <c r="RL40" i="15"/>
  <c r="RK40" i="15"/>
  <c r="RJ40" i="15"/>
  <c r="RI40" i="15"/>
  <c r="RG40" i="15"/>
  <c r="RF40" i="15"/>
  <c r="RE40" i="15"/>
  <c r="RD40" i="15"/>
  <c r="RC40" i="15"/>
  <c r="RA40" i="15"/>
  <c r="QZ40" i="15"/>
  <c r="QY40" i="15"/>
  <c r="QX40" i="15"/>
  <c r="QW40" i="15"/>
  <c r="QU40" i="15"/>
  <c r="QT40" i="15"/>
  <c r="QS40" i="15"/>
  <c r="QR40" i="15"/>
  <c r="QQ40" i="15"/>
  <c r="QO40" i="15"/>
  <c r="QN40" i="15"/>
  <c r="QM40" i="15"/>
  <c r="QL40" i="15"/>
  <c r="QK40" i="15"/>
  <c r="QI40" i="15"/>
  <c r="QH40" i="15"/>
  <c r="QG40" i="15"/>
  <c r="QF40" i="15"/>
  <c r="QE40" i="15"/>
  <c r="QC40" i="15"/>
  <c r="QB40" i="15"/>
  <c r="QA40" i="15"/>
  <c r="PZ40" i="15"/>
  <c r="PY40" i="15"/>
  <c r="PW40" i="15"/>
  <c r="PV40" i="15"/>
  <c r="PU40" i="15"/>
  <c r="PT40" i="15"/>
  <c r="PS40" i="15"/>
  <c r="PQ40" i="15"/>
  <c r="PP40" i="15"/>
  <c r="PO40" i="15"/>
  <c r="PN40" i="15"/>
  <c r="PM40" i="15"/>
  <c r="PK40" i="15"/>
  <c r="PJ40" i="15"/>
  <c r="PI40" i="15"/>
  <c r="PH40" i="15"/>
  <c r="PG40" i="15"/>
  <c r="PE40" i="15"/>
  <c r="PD40" i="15"/>
  <c r="PC40" i="15"/>
  <c r="PB40" i="15"/>
  <c r="PA40" i="15"/>
  <c r="OY40" i="15"/>
  <c r="OX40" i="15"/>
  <c r="OW40" i="15"/>
  <c r="OV40" i="15"/>
  <c r="OU40" i="15"/>
  <c r="D40" i="9" s="1"/>
  <c r="OQ40" i="15"/>
  <c r="OP40" i="15"/>
  <c r="OO40" i="15"/>
  <c r="ON40" i="15"/>
  <c r="OM40" i="15"/>
  <c r="OL40" i="15"/>
  <c r="OI40" i="15"/>
  <c r="OH40" i="15"/>
  <c r="OG40" i="15"/>
  <c r="OF40" i="15"/>
  <c r="OE40" i="15"/>
  <c r="OD40" i="15"/>
  <c r="OA40" i="15"/>
  <c r="NZ40" i="15"/>
  <c r="NY40" i="15"/>
  <c r="NX40" i="15"/>
  <c r="NW40" i="15"/>
  <c r="NV40" i="15"/>
  <c r="NS40" i="15"/>
  <c r="NR40" i="15"/>
  <c r="NQ40" i="15"/>
  <c r="NP40" i="15"/>
  <c r="NO40" i="15"/>
  <c r="NN40" i="15"/>
  <c r="NK40" i="15"/>
  <c r="NJ40" i="15"/>
  <c r="NI40" i="15"/>
  <c r="NH40" i="15"/>
  <c r="NG40" i="15"/>
  <c r="NF40" i="15"/>
  <c r="NC40" i="15"/>
  <c r="NB40" i="15"/>
  <c r="NA40" i="15"/>
  <c r="MZ40" i="15"/>
  <c r="MY40" i="15"/>
  <c r="MX40" i="15"/>
  <c r="MU40" i="15"/>
  <c r="MT40" i="15"/>
  <c r="MS40" i="15"/>
  <c r="MR40" i="15"/>
  <c r="MQ40" i="15"/>
  <c r="MP40" i="15"/>
  <c r="MM40" i="15"/>
  <c r="ML40" i="15"/>
  <c r="MK40" i="15"/>
  <c r="MJ40" i="15"/>
  <c r="MI40" i="15"/>
  <c r="MH40" i="15"/>
  <c r="ME40" i="15"/>
  <c r="MD40" i="15"/>
  <c r="MC40" i="15"/>
  <c r="MB40" i="15"/>
  <c r="MA40" i="15"/>
  <c r="LZ40" i="15"/>
  <c r="LW40" i="15"/>
  <c r="LV40" i="15"/>
  <c r="LU40" i="15"/>
  <c r="LT40" i="15"/>
  <c r="LS40" i="15"/>
  <c r="LR40" i="15"/>
  <c r="LO40" i="15"/>
  <c r="LN40" i="15"/>
  <c r="LM40" i="15"/>
  <c r="LL40" i="15"/>
  <c r="LK40" i="15"/>
  <c r="LJ40" i="15"/>
  <c r="LG40" i="15"/>
  <c r="LF40" i="15"/>
  <c r="LE40" i="15"/>
  <c r="LD40" i="15"/>
  <c r="LC40" i="15"/>
  <c r="LB40" i="15"/>
  <c r="KY40" i="15"/>
  <c r="KX40" i="15"/>
  <c r="KW40" i="15"/>
  <c r="KV40" i="15"/>
  <c r="KU40" i="15"/>
  <c r="KT40" i="15"/>
  <c r="KQ40" i="15"/>
  <c r="KP40" i="15"/>
  <c r="KO40" i="15"/>
  <c r="KN40" i="15"/>
  <c r="KM40" i="15"/>
  <c r="KL40" i="15"/>
  <c r="KI40" i="15"/>
  <c r="KH40" i="15"/>
  <c r="KG40" i="15"/>
  <c r="KF40" i="15"/>
  <c r="KE40" i="15"/>
  <c r="KD40" i="15"/>
  <c r="KA40" i="15"/>
  <c r="JZ40" i="15"/>
  <c r="JY40" i="15"/>
  <c r="JX40" i="15"/>
  <c r="JW40" i="15"/>
  <c r="JV40" i="15"/>
  <c r="JS40" i="15"/>
  <c r="JR40" i="15"/>
  <c r="JQ40" i="15"/>
  <c r="JP40" i="15"/>
  <c r="JO40" i="15"/>
  <c r="JN40" i="15"/>
  <c r="JK40" i="15"/>
  <c r="JJ40" i="15"/>
  <c r="JI40" i="15"/>
  <c r="JH40" i="15"/>
  <c r="JG40" i="15"/>
  <c r="JF40" i="15"/>
  <c r="JC40" i="15"/>
  <c r="JB40" i="15"/>
  <c r="JA40" i="15"/>
  <c r="IZ40" i="15"/>
  <c r="IY40" i="15"/>
  <c r="IX40" i="15"/>
  <c r="IU40" i="15"/>
  <c r="IT40" i="15"/>
  <c r="IS40" i="15"/>
  <c r="IR40" i="15"/>
  <c r="IQ40" i="15"/>
  <c r="IP40" i="15"/>
  <c r="IM40" i="15"/>
  <c r="IL40" i="15"/>
  <c r="IK40" i="15"/>
  <c r="IJ40" i="15"/>
  <c r="II40" i="15"/>
  <c r="IH40" i="15"/>
  <c r="IE40" i="15"/>
  <c r="ID40" i="15"/>
  <c r="IC40" i="15"/>
  <c r="IB40" i="15"/>
  <c r="IA40" i="15"/>
  <c r="HZ40" i="15"/>
  <c r="HW40" i="15"/>
  <c r="HV40" i="15"/>
  <c r="HU40" i="15"/>
  <c r="HT40" i="15"/>
  <c r="HS40" i="15"/>
  <c r="HR40" i="15"/>
  <c r="HO40" i="15"/>
  <c r="HN40" i="15"/>
  <c r="HM40" i="15"/>
  <c r="HL40" i="15"/>
  <c r="HK40" i="15"/>
  <c r="HJ40" i="15"/>
  <c r="HG40" i="15"/>
  <c r="HF40" i="15"/>
  <c r="HE40" i="15"/>
  <c r="HD40" i="15"/>
  <c r="HC40" i="15"/>
  <c r="HB40" i="15"/>
  <c r="GY40" i="15"/>
  <c r="GX40" i="15"/>
  <c r="GW40" i="15"/>
  <c r="GV40" i="15"/>
  <c r="GU40" i="15"/>
  <c r="GT40" i="15"/>
  <c r="GQ40" i="15"/>
  <c r="GP40" i="15"/>
  <c r="GO40" i="15"/>
  <c r="GN40" i="15"/>
  <c r="GM40" i="15"/>
  <c r="GL40" i="15"/>
  <c r="GI40" i="15"/>
  <c r="GH40" i="15"/>
  <c r="GG40" i="15"/>
  <c r="GF40" i="15"/>
  <c r="GE40" i="15"/>
  <c r="GD40" i="15"/>
  <c r="GA40" i="15"/>
  <c r="FZ40" i="15"/>
  <c r="FY40" i="15"/>
  <c r="FX40" i="15"/>
  <c r="FW40" i="15"/>
  <c r="FV40" i="15"/>
  <c r="FS40" i="15"/>
  <c r="FR40" i="15"/>
  <c r="FQ40" i="15"/>
  <c r="FP40" i="15"/>
  <c r="FO40" i="15"/>
  <c r="FN40" i="15"/>
  <c r="FK40" i="15"/>
  <c r="FJ40" i="15"/>
  <c r="FI40" i="15"/>
  <c r="FH40" i="15"/>
  <c r="FG40" i="15"/>
  <c r="FF40" i="15"/>
  <c r="FC40" i="15"/>
  <c r="FB40" i="15"/>
  <c r="FA40" i="15"/>
  <c r="EZ40" i="15"/>
  <c r="EY40" i="15"/>
  <c r="EX40" i="15"/>
  <c r="EU40" i="15"/>
  <c r="ET40" i="15"/>
  <c r="ES40" i="15"/>
  <c r="ER40" i="15"/>
  <c r="EQ40" i="15"/>
  <c r="EP40" i="15"/>
  <c r="EM40" i="15"/>
  <c r="EL40" i="15"/>
  <c r="EK40" i="15"/>
  <c r="EJ40" i="15"/>
  <c r="EI40" i="15"/>
  <c r="EH40" i="15"/>
  <c r="EE40" i="15"/>
  <c r="ED40" i="15"/>
  <c r="EC40" i="15"/>
  <c r="EB40" i="15"/>
  <c r="EA40" i="15"/>
  <c r="DZ40" i="15"/>
  <c r="DW40" i="15"/>
  <c r="DV40" i="15"/>
  <c r="DU40" i="15"/>
  <c r="DT40" i="15"/>
  <c r="DS40" i="15"/>
  <c r="DR40" i="15"/>
  <c r="DO40" i="15"/>
  <c r="DN40" i="15"/>
  <c r="DM40" i="15"/>
  <c r="DL40" i="15"/>
  <c r="DK40" i="15"/>
  <c r="DJ40" i="15"/>
  <c r="DG40" i="15"/>
  <c r="DF40" i="15"/>
  <c r="DE40" i="15"/>
  <c r="DD40" i="15"/>
  <c r="DC40" i="15"/>
  <c r="DB40" i="15"/>
  <c r="CY40" i="15"/>
  <c r="CX40" i="15"/>
  <c r="CW40" i="15"/>
  <c r="CV40" i="15"/>
  <c r="CU40" i="15"/>
  <c r="CT40" i="15"/>
  <c r="CQ40" i="15"/>
  <c r="CP40" i="15"/>
  <c r="CO40" i="15"/>
  <c r="CN40" i="15"/>
  <c r="CM40" i="15"/>
  <c r="CL40" i="15"/>
  <c r="CI40" i="15"/>
  <c r="CH40" i="15"/>
  <c r="CG40" i="15"/>
  <c r="CF40" i="15"/>
  <c r="CE40" i="15"/>
  <c r="CD40" i="15"/>
  <c r="CA40" i="15"/>
  <c r="BZ40" i="15"/>
  <c r="BY40" i="15"/>
  <c r="BX40" i="15"/>
  <c r="BW40" i="15"/>
  <c r="BV40" i="15"/>
  <c r="BS40" i="15"/>
  <c r="BR40" i="15"/>
  <c r="BQ40" i="15"/>
  <c r="BP40" i="15"/>
  <c r="BO40" i="15"/>
  <c r="BN40" i="15"/>
  <c r="BK40" i="15"/>
  <c r="BJ40" i="15"/>
  <c r="BI40" i="15"/>
  <c r="BH40" i="15"/>
  <c r="BG40" i="15"/>
  <c r="BF40" i="15"/>
  <c r="BC40" i="15"/>
  <c r="BB40" i="15"/>
  <c r="BA40" i="15"/>
  <c r="AZ40" i="15"/>
  <c r="AY40" i="15"/>
  <c r="AX40" i="15"/>
  <c r="AU40" i="15"/>
  <c r="AT40" i="15"/>
  <c r="AS40" i="15"/>
  <c r="AR40" i="15"/>
  <c r="AQ40" i="15"/>
  <c r="AP40" i="15"/>
  <c r="AM40" i="15"/>
  <c r="AL40" i="15"/>
  <c r="AK40" i="15"/>
  <c r="AJ40" i="15"/>
  <c r="AI40" i="15"/>
  <c r="AH40" i="15"/>
  <c r="AE40" i="15"/>
  <c r="AD40" i="15"/>
  <c r="AC40" i="15"/>
  <c r="AB40" i="15"/>
  <c r="AA40" i="15"/>
  <c r="Z40" i="15"/>
  <c r="W40" i="15"/>
  <c r="V40" i="15"/>
  <c r="U40" i="15"/>
  <c r="T40" i="15"/>
  <c r="S40" i="15"/>
  <c r="R40" i="15"/>
  <c r="O40" i="15"/>
  <c r="N40" i="15"/>
  <c r="M40" i="15"/>
  <c r="L40" i="15"/>
  <c r="K40" i="15"/>
  <c r="J40" i="15"/>
  <c r="UR39" i="15"/>
  <c r="UQ39" i="15"/>
  <c r="UP39" i="15"/>
  <c r="UM39" i="15"/>
  <c r="UL39" i="15"/>
  <c r="UK39" i="15"/>
  <c r="UJ39" i="15"/>
  <c r="UI39" i="15"/>
  <c r="UH39" i="15"/>
  <c r="UF39" i="15"/>
  <c r="UE39" i="15"/>
  <c r="UB39" i="15"/>
  <c r="UA39" i="15"/>
  <c r="TZ39" i="15"/>
  <c r="TY39" i="15"/>
  <c r="TX39" i="15"/>
  <c r="TW39" i="15"/>
  <c r="TU39" i="15"/>
  <c r="TT39" i="15"/>
  <c r="TS39" i="15"/>
  <c r="TR39" i="15"/>
  <c r="TQ39" i="15"/>
  <c r="TO39" i="15"/>
  <c r="TN39" i="15"/>
  <c r="TM39" i="15"/>
  <c r="TL39" i="15"/>
  <c r="TK39" i="15"/>
  <c r="TI39" i="15"/>
  <c r="TH39" i="15"/>
  <c r="TG39" i="15"/>
  <c r="TF39" i="15"/>
  <c r="TE39" i="15"/>
  <c r="TC39" i="15"/>
  <c r="TB39" i="15"/>
  <c r="TA39" i="15"/>
  <c r="SZ39" i="15"/>
  <c r="SY39" i="15"/>
  <c r="SW39" i="15"/>
  <c r="SV39" i="15"/>
  <c r="SU39" i="15"/>
  <c r="ST39" i="15"/>
  <c r="SS39" i="15"/>
  <c r="SQ39" i="15"/>
  <c r="SP39" i="15"/>
  <c r="SO39" i="15"/>
  <c r="SN39" i="15"/>
  <c r="SM39" i="15"/>
  <c r="SK39" i="15"/>
  <c r="SJ39" i="15"/>
  <c r="SI39" i="15"/>
  <c r="SH39" i="15"/>
  <c r="SG39" i="15"/>
  <c r="SE39" i="15"/>
  <c r="SD39" i="15"/>
  <c r="SC39" i="15"/>
  <c r="SB39" i="15"/>
  <c r="SA39" i="15"/>
  <c r="RY39" i="15"/>
  <c r="RX39" i="15"/>
  <c r="RW39" i="15"/>
  <c r="RV39" i="15"/>
  <c r="RU39" i="15"/>
  <c r="RS39" i="15"/>
  <c r="RR39" i="15"/>
  <c r="RQ39" i="15"/>
  <c r="RP39" i="15"/>
  <c r="RO39" i="15"/>
  <c r="RM39" i="15"/>
  <c r="RL39" i="15"/>
  <c r="RK39" i="15"/>
  <c r="RJ39" i="15"/>
  <c r="RI39" i="15"/>
  <c r="RG39" i="15"/>
  <c r="RF39" i="15"/>
  <c r="RE39" i="15"/>
  <c r="RD39" i="15"/>
  <c r="RC39" i="15"/>
  <c r="RA39" i="15"/>
  <c r="QZ39" i="15"/>
  <c r="QY39" i="15"/>
  <c r="QX39" i="15"/>
  <c r="QW39" i="15"/>
  <c r="QU39" i="15"/>
  <c r="QT39" i="15"/>
  <c r="QS39" i="15"/>
  <c r="QR39" i="15"/>
  <c r="QQ39" i="15"/>
  <c r="QO39" i="15"/>
  <c r="QN39" i="15"/>
  <c r="QM39" i="15"/>
  <c r="QL39" i="15"/>
  <c r="QK39" i="15"/>
  <c r="QI39" i="15"/>
  <c r="QH39" i="15"/>
  <c r="QG39" i="15"/>
  <c r="QF39" i="15"/>
  <c r="QE39" i="15"/>
  <c r="QC39" i="15"/>
  <c r="QB39" i="15"/>
  <c r="QA39" i="15"/>
  <c r="PZ39" i="15"/>
  <c r="PY39" i="15"/>
  <c r="PW39" i="15"/>
  <c r="PV39" i="15"/>
  <c r="PU39" i="15"/>
  <c r="PT39" i="15"/>
  <c r="PS39" i="15"/>
  <c r="PQ39" i="15"/>
  <c r="PP39" i="15"/>
  <c r="PO39" i="15"/>
  <c r="PN39" i="15"/>
  <c r="PM39" i="15"/>
  <c r="PK39" i="15"/>
  <c r="PJ39" i="15"/>
  <c r="PI39" i="15"/>
  <c r="PH39" i="15"/>
  <c r="PG39" i="15"/>
  <c r="PE39" i="15"/>
  <c r="PD39" i="15"/>
  <c r="PC39" i="15"/>
  <c r="PB39" i="15"/>
  <c r="PA39" i="15"/>
  <c r="OY39" i="15"/>
  <c r="OX39" i="15"/>
  <c r="OW39" i="15"/>
  <c r="OV39" i="15"/>
  <c r="OU39" i="15"/>
  <c r="D39" i="9" s="1"/>
  <c r="OQ39" i="15"/>
  <c r="OP39" i="15"/>
  <c r="OO39" i="15"/>
  <c r="ON39" i="15"/>
  <c r="OM39" i="15"/>
  <c r="OL39" i="15"/>
  <c r="OI39" i="15"/>
  <c r="OH39" i="15"/>
  <c r="OG39" i="15"/>
  <c r="OF39" i="15"/>
  <c r="OE39" i="15"/>
  <c r="OD39" i="15"/>
  <c r="OA39" i="15"/>
  <c r="NZ39" i="15"/>
  <c r="NY39" i="15"/>
  <c r="NX39" i="15"/>
  <c r="NW39" i="15"/>
  <c r="NV39" i="15"/>
  <c r="NS39" i="15"/>
  <c r="NR39" i="15"/>
  <c r="NQ39" i="15"/>
  <c r="NP39" i="15"/>
  <c r="NO39" i="15"/>
  <c r="NN39" i="15"/>
  <c r="NK39" i="15"/>
  <c r="NJ39" i="15"/>
  <c r="NI39" i="15"/>
  <c r="NH39" i="15"/>
  <c r="NG39" i="15"/>
  <c r="NF39" i="15"/>
  <c r="NC39" i="15"/>
  <c r="NB39" i="15"/>
  <c r="NA39" i="15"/>
  <c r="MZ39" i="15"/>
  <c r="MY39" i="15"/>
  <c r="MX39" i="15"/>
  <c r="MU39" i="15"/>
  <c r="MT39" i="15"/>
  <c r="MS39" i="15"/>
  <c r="MR39" i="15"/>
  <c r="MQ39" i="15"/>
  <c r="MP39" i="15"/>
  <c r="MM39" i="15"/>
  <c r="ML39" i="15"/>
  <c r="MK39" i="15"/>
  <c r="MJ39" i="15"/>
  <c r="MI39" i="15"/>
  <c r="MH39" i="15"/>
  <c r="ME39" i="15"/>
  <c r="MD39" i="15"/>
  <c r="MC39" i="15"/>
  <c r="MB39" i="15"/>
  <c r="MA39" i="15"/>
  <c r="LZ39" i="15"/>
  <c r="LW39" i="15"/>
  <c r="LV39" i="15"/>
  <c r="LU39" i="15"/>
  <c r="LT39" i="15"/>
  <c r="LS39" i="15"/>
  <c r="LR39" i="15"/>
  <c r="LO39" i="15"/>
  <c r="LN39" i="15"/>
  <c r="LM39" i="15"/>
  <c r="LL39" i="15"/>
  <c r="LK39" i="15"/>
  <c r="LJ39" i="15"/>
  <c r="LG39" i="15"/>
  <c r="LF39" i="15"/>
  <c r="LE39" i="15"/>
  <c r="LD39" i="15"/>
  <c r="LC39" i="15"/>
  <c r="LB39" i="15"/>
  <c r="KY39" i="15"/>
  <c r="KX39" i="15"/>
  <c r="KW39" i="15"/>
  <c r="KV39" i="15"/>
  <c r="KU39" i="15"/>
  <c r="KT39" i="15"/>
  <c r="KQ39" i="15"/>
  <c r="KP39" i="15"/>
  <c r="KO39" i="15"/>
  <c r="KN39" i="15"/>
  <c r="KM39" i="15"/>
  <c r="KL39" i="15"/>
  <c r="KI39" i="15"/>
  <c r="KH39" i="15"/>
  <c r="KG39" i="15"/>
  <c r="KF39" i="15"/>
  <c r="KE39" i="15"/>
  <c r="KD39" i="15"/>
  <c r="KA39" i="15"/>
  <c r="JZ39" i="15"/>
  <c r="JY39" i="15"/>
  <c r="JX39" i="15"/>
  <c r="JW39" i="15"/>
  <c r="JV39" i="15"/>
  <c r="JS39" i="15"/>
  <c r="JR39" i="15"/>
  <c r="JQ39" i="15"/>
  <c r="JP39" i="15"/>
  <c r="JO39" i="15"/>
  <c r="JN39" i="15"/>
  <c r="JK39" i="15"/>
  <c r="JJ39" i="15"/>
  <c r="JI39" i="15"/>
  <c r="JH39" i="15"/>
  <c r="JG39" i="15"/>
  <c r="JF39" i="15"/>
  <c r="JC39" i="15"/>
  <c r="JB39" i="15"/>
  <c r="JA39" i="15"/>
  <c r="IZ39" i="15"/>
  <c r="IY39" i="15"/>
  <c r="IX39" i="15"/>
  <c r="IU39" i="15"/>
  <c r="IT39" i="15"/>
  <c r="IS39" i="15"/>
  <c r="IR39" i="15"/>
  <c r="IQ39" i="15"/>
  <c r="IP39" i="15"/>
  <c r="IM39" i="15"/>
  <c r="IL39" i="15"/>
  <c r="IK39" i="15"/>
  <c r="IJ39" i="15"/>
  <c r="II39" i="15"/>
  <c r="IH39" i="15"/>
  <c r="IE39" i="15"/>
  <c r="ID39" i="15"/>
  <c r="IC39" i="15"/>
  <c r="IB39" i="15"/>
  <c r="IA39" i="15"/>
  <c r="HZ39" i="15"/>
  <c r="HW39" i="15"/>
  <c r="HV39" i="15"/>
  <c r="HU39" i="15"/>
  <c r="HT39" i="15"/>
  <c r="HS39" i="15"/>
  <c r="HR39" i="15"/>
  <c r="HO39" i="15"/>
  <c r="HN39" i="15"/>
  <c r="HM39" i="15"/>
  <c r="HL39" i="15"/>
  <c r="HK39" i="15"/>
  <c r="HJ39" i="15"/>
  <c r="HG39" i="15"/>
  <c r="HF39" i="15"/>
  <c r="HE39" i="15"/>
  <c r="HD39" i="15"/>
  <c r="HC39" i="15"/>
  <c r="HB39" i="15"/>
  <c r="GY39" i="15"/>
  <c r="GX39" i="15"/>
  <c r="GW39" i="15"/>
  <c r="GV39" i="15"/>
  <c r="GU39" i="15"/>
  <c r="GT39" i="15"/>
  <c r="GQ39" i="15"/>
  <c r="GP39" i="15"/>
  <c r="GO39" i="15"/>
  <c r="GN39" i="15"/>
  <c r="GM39" i="15"/>
  <c r="GL39" i="15"/>
  <c r="GI39" i="15"/>
  <c r="GH39" i="15"/>
  <c r="GG39" i="15"/>
  <c r="GF39" i="15"/>
  <c r="GE39" i="15"/>
  <c r="GD39" i="15"/>
  <c r="GA39" i="15"/>
  <c r="FZ39" i="15"/>
  <c r="FY39" i="15"/>
  <c r="FX39" i="15"/>
  <c r="FW39" i="15"/>
  <c r="FV39" i="15"/>
  <c r="FS39" i="15"/>
  <c r="FR39" i="15"/>
  <c r="FQ39" i="15"/>
  <c r="FP39" i="15"/>
  <c r="FO39" i="15"/>
  <c r="FN39" i="15"/>
  <c r="FK39" i="15"/>
  <c r="FJ39" i="15"/>
  <c r="FI39" i="15"/>
  <c r="FH39" i="15"/>
  <c r="FG39" i="15"/>
  <c r="FF39" i="15"/>
  <c r="FC39" i="15"/>
  <c r="FB39" i="15"/>
  <c r="FA39" i="15"/>
  <c r="EZ39" i="15"/>
  <c r="EY39" i="15"/>
  <c r="EX39" i="15"/>
  <c r="EU39" i="15"/>
  <c r="ET39" i="15"/>
  <c r="ES39" i="15"/>
  <c r="ER39" i="15"/>
  <c r="EQ39" i="15"/>
  <c r="EP39" i="15"/>
  <c r="EM39" i="15"/>
  <c r="EL39" i="15"/>
  <c r="EK39" i="15"/>
  <c r="EJ39" i="15"/>
  <c r="EI39" i="15"/>
  <c r="EH39" i="15"/>
  <c r="EE39" i="15"/>
  <c r="ED39" i="15"/>
  <c r="EC39" i="15"/>
  <c r="EB39" i="15"/>
  <c r="EA39" i="15"/>
  <c r="DZ39" i="15"/>
  <c r="DW39" i="15"/>
  <c r="DV39" i="15"/>
  <c r="DU39" i="15"/>
  <c r="DT39" i="15"/>
  <c r="DS39" i="15"/>
  <c r="DR39" i="15"/>
  <c r="DO39" i="15"/>
  <c r="DN39" i="15"/>
  <c r="DM39" i="15"/>
  <c r="DL39" i="15"/>
  <c r="DK39" i="15"/>
  <c r="DJ39" i="15"/>
  <c r="DG39" i="15"/>
  <c r="DF39" i="15"/>
  <c r="DE39" i="15"/>
  <c r="DD39" i="15"/>
  <c r="DC39" i="15"/>
  <c r="DB39" i="15"/>
  <c r="CY39" i="15"/>
  <c r="CX39" i="15"/>
  <c r="CW39" i="15"/>
  <c r="CV39" i="15"/>
  <c r="CU39" i="15"/>
  <c r="CT39" i="15"/>
  <c r="CQ39" i="15"/>
  <c r="CP39" i="15"/>
  <c r="CO39" i="15"/>
  <c r="CN39" i="15"/>
  <c r="CM39" i="15"/>
  <c r="CL39" i="15"/>
  <c r="CI39" i="15"/>
  <c r="CH39" i="15"/>
  <c r="CG39" i="15"/>
  <c r="CF39" i="15"/>
  <c r="CE39" i="15"/>
  <c r="CD39" i="15"/>
  <c r="CA39" i="15"/>
  <c r="BZ39" i="15"/>
  <c r="BY39" i="15"/>
  <c r="BX39" i="15"/>
  <c r="BW39" i="15"/>
  <c r="BV39" i="15"/>
  <c r="BS39" i="15"/>
  <c r="BT39" i="15" s="1"/>
  <c r="BR39" i="15"/>
  <c r="BQ39" i="15"/>
  <c r="BP39" i="15"/>
  <c r="BO39" i="15"/>
  <c r="BN39" i="15"/>
  <c r="BK39" i="15"/>
  <c r="BJ39" i="15"/>
  <c r="BI39" i="15"/>
  <c r="BH39" i="15"/>
  <c r="BG39" i="15"/>
  <c r="BF39" i="15"/>
  <c r="BC39" i="15"/>
  <c r="BB39" i="15"/>
  <c r="BA39" i="15"/>
  <c r="AZ39" i="15"/>
  <c r="AY39" i="15"/>
  <c r="AX39" i="15"/>
  <c r="AU39" i="15"/>
  <c r="AT39" i="15"/>
  <c r="AS39" i="15"/>
  <c r="AR39" i="15"/>
  <c r="AQ39" i="15"/>
  <c r="AP39" i="15"/>
  <c r="AM39" i="15"/>
  <c r="AL39" i="15"/>
  <c r="AK39" i="15"/>
  <c r="AJ39" i="15"/>
  <c r="AI39" i="15"/>
  <c r="AH39" i="15"/>
  <c r="AE39" i="15"/>
  <c r="AD39" i="15"/>
  <c r="AC39" i="15"/>
  <c r="AB39" i="15"/>
  <c r="AA39" i="15"/>
  <c r="Z39" i="15"/>
  <c r="W39" i="15"/>
  <c r="V39" i="15"/>
  <c r="U39" i="15"/>
  <c r="T39" i="15"/>
  <c r="S39" i="15"/>
  <c r="R39" i="15"/>
  <c r="O39" i="15"/>
  <c r="N39" i="15"/>
  <c r="M39" i="15"/>
  <c r="L39" i="15"/>
  <c r="K39" i="15"/>
  <c r="J39" i="15"/>
  <c r="UR38" i="15"/>
  <c r="UQ38" i="15"/>
  <c r="UP38" i="15"/>
  <c r="UM38" i="15"/>
  <c r="UL38" i="15"/>
  <c r="UK38" i="15"/>
  <c r="UJ38" i="15"/>
  <c r="UI38" i="15"/>
  <c r="UH38" i="15"/>
  <c r="UF38" i="15"/>
  <c r="UE38" i="15"/>
  <c r="UB38" i="15"/>
  <c r="UA38" i="15"/>
  <c r="TZ38" i="15"/>
  <c r="TY38" i="15"/>
  <c r="TX38" i="15"/>
  <c r="TW38" i="15"/>
  <c r="TU38" i="15"/>
  <c r="TT38" i="15"/>
  <c r="TS38" i="15"/>
  <c r="TR38" i="15"/>
  <c r="TQ38" i="15"/>
  <c r="TO38" i="15"/>
  <c r="TN38" i="15"/>
  <c r="TM38" i="15"/>
  <c r="TL38" i="15"/>
  <c r="TK38" i="15"/>
  <c r="TI38" i="15"/>
  <c r="TH38" i="15"/>
  <c r="TG38" i="15"/>
  <c r="TF38" i="15"/>
  <c r="TE38" i="15"/>
  <c r="TC38" i="15"/>
  <c r="TB38" i="15"/>
  <c r="TA38" i="15"/>
  <c r="SZ38" i="15"/>
  <c r="SY38" i="15"/>
  <c r="SW38" i="15"/>
  <c r="SV38" i="15"/>
  <c r="SU38" i="15"/>
  <c r="ST38" i="15"/>
  <c r="SS38" i="15"/>
  <c r="SQ38" i="15"/>
  <c r="SP38" i="15"/>
  <c r="SO38" i="15"/>
  <c r="SN38" i="15"/>
  <c r="SM38" i="15"/>
  <c r="SK38" i="15"/>
  <c r="SJ38" i="15"/>
  <c r="SI38" i="15"/>
  <c r="SH38" i="15"/>
  <c r="SG38" i="15"/>
  <c r="SE38" i="15"/>
  <c r="SD38" i="15"/>
  <c r="SC38" i="15"/>
  <c r="SB38" i="15"/>
  <c r="SA38" i="15"/>
  <c r="RY38" i="15"/>
  <c r="RX38" i="15"/>
  <c r="RW38" i="15"/>
  <c r="RV38" i="15"/>
  <c r="RU38" i="15"/>
  <c r="RS38" i="15"/>
  <c r="RR38" i="15"/>
  <c r="RQ38" i="15"/>
  <c r="RP38" i="15"/>
  <c r="RO38" i="15"/>
  <c r="RM38" i="15"/>
  <c r="RL38" i="15"/>
  <c r="RK38" i="15"/>
  <c r="RJ38" i="15"/>
  <c r="RI38" i="15"/>
  <c r="RG38" i="15"/>
  <c r="RF38" i="15"/>
  <c r="RE38" i="15"/>
  <c r="RD38" i="15"/>
  <c r="RC38" i="15"/>
  <c r="RA38" i="15"/>
  <c r="QZ38" i="15"/>
  <c r="QY38" i="15"/>
  <c r="QX38" i="15"/>
  <c r="QW38" i="15"/>
  <c r="QU38" i="15"/>
  <c r="QT38" i="15"/>
  <c r="QS38" i="15"/>
  <c r="QR38" i="15"/>
  <c r="QQ38" i="15"/>
  <c r="QO38" i="15"/>
  <c r="QN38" i="15"/>
  <c r="QM38" i="15"/>
  <c r="QL38" i="15"/>
  <c r="QK38" i="15"/>
  <c r="QI38" i="15"/>
  <c r="QH38" i="15"/>
  <c r="QG38" i="15"/>
  <c r="QF38" i="15"/>
  <c r="QE38" i="15"/>
  <c r="QC38" i="15"/>
  <c r="QB38" i="15"/>
  <c r="QA38" i="15"/>
  <c r="PZ38" i="15"/>
  <c r="PY38" i="15"/>
  <c r="PW38" i="15"/>
  <c r="PV38" i="15"/>
  <c r="PU38" i="15"/>
  <c r="PT38" i="15"/>
  <c r="PS38" i="15"/>
  <c r="PQ38" i="15"/>
  <c r="PP38" i="15"/>
  <c r="PO38" i="15"/>
  <c r="PN38" i="15"/>
  <c r="PM38" i="15"/>
  <c r="PK38" i="15"/>
  <c r="PJ38" i="15"/>
  <c r="PI38" i="15"/>
  <c r="PH38" i="15"/>
  <c r="PG38" i="15"/>
  <c r="PE38" i="15"/>
  <c r="PD38" i="15"/>
  <c r="PC38" i="15"/>
  <c r="PB38" i="15"/>
  <c r="PA38" i="15"/>
  <c r="OY38" i="15"/>
  <c r="OX38" i="15"/>
  <c r="OW38" i="15"/>
  <c r="OV38" i="15"/>
  <c r="OU38" i="15"/>
  <c r="D38" i="9" s="1"/>
  <c r="OQ38" i="15"/>
  <c r="OP38" i="15"/>
  <c r="OO38" i="15"/>
  <c r="ON38" i="15"/>
  <c r="OM38" i="15"/>
  <c r="OL38" i="15"/>
  <c r="OI38" i="15"/>
  <c r="OH38" i="15"/>
  <c r="OG38" i="15"/>
  <c r="OF38" i="15"/>
  <c r="OE38" i="15"/>
  <c r="OD38" i="15"/>
  <c r="OA38" i="15"/>
  <c r="NZ38" i="15"/>
  <c r="NY38" i="15"/>
  <c r="NX38" i="15"/>
  <c r="NW38" i="15"/>
  <c r="NV38" i="15"/>
  <c r="NS38" i="15"/>
  <c r="NR38" i="15"/>
  <c r="NQ38" i="15"/>
  <c r="NP38" i="15"/>
  <c r="NO38" i="15"/>
  <c r="NN38" i="15"/>
  <c r="NK38" i="15"/>
  <c r="NJ38" i="15"/>
  <c r="NI38" i="15"/>
  <c r="NH38" i="15"/>
  <c r="NG38" i="15"/>
  <c r="NF38" i="15"/>
  <c r="NC38" i="15"/>
  <c r="NB38" i="15"/>
  <c r="NA38" i="15"/>
  <c r="MZ38" i="15"/>
  <c r="MY38" i="15"/>
  <c r="MX38" i="15"/>
  <c r="MU38" i="15"/>
  <c r="MT38" i="15"/>
  <c r="MS38" i="15"/>
  <c r="MR38" i="15"/>
  <c r="MQ38" i="15"/>
  <c r="MP38" i="15"/>
  <c r="MM38" i="15"/>
  <c r="ML38" i="15"/>
  <c r="MK38" i="15"/>
  <c r="MJ38" i="15"/>
  <c r="MI38" i="15"/>
  <c r="MH38" i="15"/>
  <c r="ME38" i="15"/>
  <c r="MD38" i="15"/>
  <c r="MC38" i="15"/>
  <c r="MB38" i="15"/>
  <c r="MA38" i="15"/>
  <c r="LZ38" i="15"/>
  <c r="LW38" i="15"/>
  <c r="LV38" i="15"/>
  <c r="LU38" i="15"/>
  <c r="LT38" i="15"/>
  <c r="LS38" i="15"/>
  <c r="LR38" i="15"/>
  <c r="LO38" i="15"/>
  <c r="LN38" i="15"/>
  <c r="LM38" i="15"/>
  <c r="LL38" i="15"/>
  <c r="LK38" i="15"/>
  <c r="LJ38" i="15"/>
  <c r="LG38" i="15"/>
  <c r="LF38" i="15"/>
  <c r="LE38" i="15"/>
  <c r="LD38" i="15"/>
  <c r="LC38" i="15"/>
  <c r="LB38" i="15"/>
  <c r="KY38" i="15"/>
  <c r="KX38" i="15"/>
  <c r="KW38" i="15"/>
  <c r="KV38" i="15"/>
  <c r="KU38" i="15"/>
  <c r="KT38" i="15"/>
  <c r="KQ38" i="15"/>
  <c r="KP38" i="15"/>
  <c r="KO38" i="15"/>
  <c r="KN38" i="15"/>
  <c r="KM38" i="15"/>
  <c r="KL38" i="15"/>
  <c r="KI38" i="15"/>
  <c r="KH38" i="15"/>
  <c r="KG38" i="15"/>
  <c r="KF38" i="15"/>
  <c r="KE38" i="15"/>
  <c r="KD38" i="15"/>
  <c r="KA38" i="15"/>
  <c r="JZ38" i="15"/>
  <c r="JY38" i="15"/>
  <c r="JX38" i="15"/>
  <c r="JW38" i="15"/>
  <c r="JV38" i="15"/>
  <c r="JS38" i="15"/>
  <c r="JR38" i="15"/>
  <c r="JQ38" i="15"/>
  <c r="JP38" i="15"/>
  <c r="JO38" i="15"/>
  <c r="JN38" i="15"/>
  <c r="JK38" i="15"/>
  <c r="JJ38" i="15"/>
  <c r="JI38" i="15"/>
  <c r="JH38" i="15"/>
  <c r="JG38" i="15"/>
  <c r="JF38" i="15"/>
  <c r="JC38" i="15"/>
  <c r="JB38" i="15"/>
  <c r="JA38" i="15"/>
  <c r="IZ38" i="15"/>
  <c r="IY38" i="15"/>
  <c r="IX38" i="15"/>
  <c r="IU38" i="15"/>
  <c r="IT38" i="15"/>
  <c r="IS38" i="15"/>
  <c r="IR38" i="15"/>
  <c r="IQ38" i="15"/>
  <c r="IP38" i="15"/>
  <c r="IM38" i="15"/>
  <c r="IL38" i="15"/>
  <c r="IK38" i="15"/>
  <c r="IJ38" i="15"/>
  <c r="II38" i="15"/>
  <c r="IH38" i="15"/>
  <c r="IE38" i="15"/>
  <c r="ID38" i="15"/>
  <c r="IC38" i="15"/>
  <c r="IB38" i="15"/>
  <c r="IA38" i="15"/>
  <c r="HZ38" i="15"/>
  <c r="HW38" i="15"/>
  <c r="HV38" i="15"/>
  <c r="HU38" i="15"/>
  <c r="HT38" i="15"/>
  <c r="HS38" i="15"/>
  <c r="HR38" i="15"/>
  <c r="HO38" i="15"/>
  <c r="HN38" i="15"/>
  <c r="HM38" i="15"/>
  <c r="HL38" i="15"/>
  <c r="HK38" i="15"/>
  <c r="HJ38" i="15"/>
  <c r="HG38" i="15"/>
  <c r="HF38" i="15"/>
  <c r="HE38" i="15"/>
  <c r="HD38" i="15"/>
  <c r="HC38" i="15"/>
  <c r="HB38" i="15"/>
  <c r="GY38" i="15"/>
  <c r="GX38" i="15"/>
  <c r="GW38" i="15"/>
  <c r="GV38" i="15"/>
  <c r="GU38" i="15"/>
  <c r="GT38" i="15"/>
  <c r="GQ38" i="15"/>
  <c r="GP38" i="15"/>
  <c r="GO38" i="15"/>
  <c r="GN38" i="15"/>
  <c r="GM38" i="15"/>
  <c r="GL38" i="15"/>
  <c r="GI38" i="15"/>
  <c r="GH38" i="15"/>
  <c r="GG38" i="15"/>
  <c r="GF38" i="15"/>
  <c r="GE38" i="15"/>
  <c r="GD38" i="15"/>
  <c r="GA38" i="15"/>
  <c r="FZ38" i="15"/>
  <c r="FY38" i="15"/>
  <c r="FX38" i="15"/>
  <c r="FW38" i="15"/>
  <c r="FV38" i="15"/>
  <c r="FS38" i="15"/>
  <c r="FR38" i="15"/>
  <c r="FQ38" i="15"/>
  <c r="FP38" i="15"/>
  <c r="FO38" i="15"/>
  <c r="FN38" i="15"/>
  <c r="FK38" i="15"/>
  <c r="FJ38" i="15"/>
  <c r="FI38" i="15"/>
  <c r="FH38" i="15"/>
  <c r="FG38" i="15"/>
  <c r="FF38" i="15"/>
  <c r="FC38" i="15"/>
  <c r="FB38" i="15"/>
  <c r="FA38" i="15"/>
  <c r="EZ38" i="15"/>
  <c r="EY38" i="15"/>
  <c r="EX38" i="15"/>
  <c r="EU38" i="15"/>
  <c r="ET38" i="15"/>
  <c r="ES38" i="15"/>
  <c r="ER38" i="15"/>
  <c r="EQ38" i="15"/>
  <c r="EP38" i="15"/>
  <c r="EM38" i="15"/>
  <c r="EL38" i="15"/>
  <c r="EK38" i="15"/>
  <c r="EJ38" i="15"/>
  <c r="EI38" i="15"/>
  <c r="EH38" i="15"/>
  <c r="EE38" i="15"/>
  <c r="ED38" i="15"/>
  <c r="EC38" i="15"/>
  <c r="EB38" i="15"/>
  <c r="EA38" i="15"/>
  <c r="DZ38" i="15"/>
  <c r="DW38" i="15"/>
  <c r="DV38" i="15"/>
  <c r="DU38" i="15"/>
  <c r="DT38" i="15"/>
  <c r="DS38" i="15"/>
  <c r="DR38" i="15"/>
  <c r="DO38" i="15"/>
  <c r="DN38" i="15"/>
  <c r="DM38" i="15"/>
  <c r="DL38" i="15"/>
  <c r="DK38" i="15"/>
  <c r="DJ38" i="15"/>
  <c r="DG38" i="15"/>
  <c r="DF38" i="15"/>
  <c r="DE38" i="15"/>
  <c r="DD38" i="15"/>
  <c r="DC38" i="15"/>
  <c r="DB38" i="15"/>
  <c r="CY38" i="15"/>
  <c r="CX38" i="15"/>
  <c r="CW38" i="15"/>
  <c r="CV38" i="15"/>
  <c r="CU38" i="15"/>
  <c r="CT38" i="15"/>
  <c r="CQ38" i="15"/>
  <c r="CP38" i="15"/>
  <c r="CO38" i="15"/>
  <c r="CN38" i="15"/>
  <c r="CM38" i="15"/>
  <c r="CL38" i="15"/>
  <c r="CI38" i="15"/>
  <c r="CH38" i="15"/>
  <c r="CG38" i="15"/>
  <c r="CF38" i="15"/>
  <c r="CE38" i="15"/>
  <c r="CD38" i="15"/>
  <c r="CA38" i="15"/>
  <c r="BZ38" i="15"/>
  <c r="BY38" i="15"/>
  <c r="BX38" i="15"/>
  <c r="BW38" i="15"/>
  <c r="BV38" i="15"/>
  <c r="BS38" i="15"/>
  <c r="BR38" i="15"/>
  <c r="BQ38" i="15"/>
  <c r="BP38" i="15"/>
  <c r="BO38" i="15"/>
  <c r="BN38" i="15"/>
  <c r="BK38" i="15"/>
  <c r="BJ38" i="15"/>
  <c r="BI38" i="15"/>
  <c r="BH38" i="15"/>
  <c r="BG38" i="15"/>
  <c r="BF38" i="15"/>
  <c r="BC38" i="15"/>
  <c r="BB38" i="15"/>
  <c r="BB38" i="18" s="1"/>
  <c r="BA38" i="15"/>
  <c r="AZ38" i="15"/>
  <c r="AY38" i="15"/>
  <c r="AX38" i="15"/>
  <c r="AU38" i="15"/>
  <c r="AT38" i="15"/>
  <c r="AS38" i="15"/>
  <c r="AR38" i="15"/>
  <c r="AQ38" i="15"/>
  <c r="AP38" i="15"/>
  <c r="AM38" i="15"/>
  <c r="AL38" i="15"/>
  <c r="AK38" i="15"/>
  <c r="AJ38" i="15"/>
  <c r="AI38" i="15"/>
  <c r="AH38" i="15"/>
  <c r="AE38" i="15"/>
  <c r="AD38" i="15"/>
  <c r="AC38" i="15"/>
  <c r="AB38" i="15"/>
  <c r="AA38" i="15"/>
  <c r="Z38" i="15"/>
  <c r="W38" i="15"/>
  <c r="V38" i="15"/>
  <c r="U38" i="15"/>
  <c r="T38" i="15"/>
  <c r="S38" i="15"/>
  <c r="R38" i="15"/>
  <c r="O38" i="15"/>
  <c r="N38" i="15"/>
  <c r="M38" i="15"/>
  <c r="L38" i="15"/>
  <c r="K38" i="15"/>
  <c r="J38" i="15"/>
  <c r="UR37" i="15"/>
  <c r="UQ37" i="15"/>
  <c r="UP37" i="15"/>
  <c r="UM37" i="15"/>
  <c r="UL37" i="15"/>
  <c r="UK37" i="15"/>
  <c r="UJ37" i="15"/>
  <c r="UI37" i="15"/>
  <c r="UH37" i="15"/>
  <c r="UF37" i="15"/>
  <c r="UE37" i="15"/>
  <c r="UB37" i="15"/>
  <c r="UA37" i="15"/>
  <c r="TZ37" i="15"/>
  <c r="TY37" i="15"/>
  <c r="TX37" i="15"/>
  <c r="TW37" i="15"/>
  <c r="TU37" i="15"/>
  <c r="TT37" i="15"/>
  <c r="TS37" i="15"/>
  <c r="TR37" i="15"/>
  <c r="TQ37" i="15"/>
  <c r="TO37" i="15"/>
  <c r="TN37" i="15"/>
  <c r="TM37" i="15"/>
  <c r="TL37" i="15"/>
  <c r="TK37" i="15"/>
  <c r="TI37" i="15"/>
  <c r="TH37" i="15"/>
  <c r="TG37" i="15"/>
  <c r="TF37" i="15"/>
  <c r="TE37" i="15"/>
  <c r="TC37" i="15"/>
  <c r="TB37" i="15"/>
  <c r="TA37" i="15"/>
  <c r="SZ37" i="15"/>
  <c r="SY37" i="15"/>
  <c r="SW37" i="15"/>
  <c r="SV37" i="15"/>
  <c r="SU37" i="15"/>
  <c r="ST37" i="15"/>
  <c r="SS37" i="15"/>
  <c r="SQ37" i="15"/>
  <c r="SP37" i="15"/>
  <c r="SO37" i="15"/>
  <c r="SN37" i="15"/>
  <c r="SM37" i="15"/>
  <c r="SK37" i="15"/>
  <c r="SJ37" i="15"/>
  <c r="SI37" i="15"/>
  <c r="SH37" i="15"/>
  <c r="SG37" i="15"/>
  <c r="SE37" i="15"/>
  <c r="SD37" i="15"/>
  <c r="SC37" i="15"/>
  <c r="SB37" i="15"/>
  <c r="SA37" i="15"/>
  <c r="RY37" i="15"/>
  <c r="RX37" i="15"/>
  <c r="RW37" i="15"/>
  <c r="RV37" i="15"/>
  <c r="RU37" i="15"/>
  <c r="RS37" i="15"/>
  <c r="RR37" i="15"/>
  <c r="RQ37" i="15"/>
  <c r="RP37" i="15"/>
  <c r="RO37" i="15"/>
  <c r="RM37" i="15"/>
  <c r="RL37" i="15"/>
  <c r="RK37" i="15"/>
  <c r="RJ37" i="15"/>
  <c r="RI37" i="15"/>
  <c r="RG37" i="15"/>
  <c r="RF37" i="15"/>
  <c r="RE37" i="15"/>
  <c r="RD37" i="15"/>
  <c r="RC37" i="15"/>
  <c r="RA37" i="15"/>
  <c r="QZ37" i="15"/>
  <c r="QY37" i="15"/>
  <c r="QX37" i="15"/>
  <c r="QW37" i="15"/>
  <c r="QU37" i="15"/>
  <c r="QT37" i="15"/>
  <c r="QS37" i="15"/>
  <c r="QR37" i="15"/>
  <c r="QQ37" i="15"/>
  <c r="QO37" i="15"/>
  <c r="QN37" i="15"/>
  <c r="QM37" i="15"/>
  <c r="QL37" i="15"/>
  <c r="QK37" i="15"/>
  <c r="QI37" i="15"/>
  <c r="QH37" i="15"/>
  <c r="QG37" i="15"/>
  <c r="QF37" i="15"/>
  <c r="QE37" i="15"/>
  <c r="QC37" i="15"/>
  <c r="QB37" i="15"/>
  <c r="QA37" i="15"/>
  <c r="PZ37" i="15"/>
  <c r="PY37" i="15"/>
  <c r="PW37" i="15"/>
  <c r="PV37" i="15"/>
  <c r="PU37" i="15"/>
  <c r="PT37" i="15"/>
  <c r="PS37" i="15"/>
  <c r="PQ37" i="15"/>
  <c r="PP37" i="15"/>
  <c r="PO37" i="15"/>
  <c r="PN37" i="15"/>
  <c r="PM37" i="15"/>
  <c r="PK37" i="15"/>
  <c r="PJ37" i="15"/>
  <c r="PI37" i="15"/>
  <c r="PH37" i="15"/>
  <c r="PG37" i="15"/>
  <c r="PE37" i="15"/>
  <c r="PD37" i="15"/>
  <c r="PC37" i="15"/>
  <c r="PB37" i="15"/>
  <c r="PA37" i="15"/>
  <c r="OY37" i="15"/>
  <c r="OX37" i="15"/>
  <c r="OW37" i="15"/>
  <c r="OV37" i="15"/>
  <c r="OU37" i="15"/>
  <c r="D37" i="9" s="1"/>
  <c r="OQ37" i="15"/>
  <c r="OP37" i="15"/>
  <c r="OO37" i="15"/>
  <c r="ON37" i="15"/>
  <c r="OM37" i="15"/>
  <c r="OL37" i="15"/>
  <c r="OI37" i="15"/>
  <c r="OH37" i="15"/>
  <c r="OG37" i="15"/>
  <c r="OF37" i="15"/>
  <c r="OE37" i="15"/>
  <c r="OD37" i="15"/>
  <c r="OA37" i="15"/>
  <c r="NZ37" i="15"/>
  <c r="NY37" i="15"/>
  <c r="NX37" i="15"/>
  <c r="NW37" i="15"/>
  <c r="NV37" i="15"/>
  <c r="NS37" i="15"/>
  <c r="NR37" i="15"/>
  <c r="NQ37" i="15"/>
  <c r="NP37" i="15"/>
  <c r="NO37" i="15"/>
  <c r="NN37" i="15"/>
  <c r="NK37" i="15"/>
  <c r="NJ37" i="15"/>
  <c r="NI37" i="15"/>
  <c r="NH37" i="15"/>
  <c r="NG37" i="15"/>
  <c r="NF37" i="15"/>
  <c r="NC37" i="15"/>
  <c r="NB37" i="15"/>
  <c r="NA37" i="15"/>
  <c r="MZ37" i="15"/>
  <c r="MY37" i="15"/>
  <c r="MX37" i="15"/>
  <c r="MU37" i="15"/>
  <c r="MT37" i="15"/>
  <c r="MS37" i="15"/>
  <c r="MR37" i="15"/>
  <c r="MQ37" i="15"/>
  <c r="MP37" i="15"/>
  <c r="MM37" i="15"/>
  <c r="ML37" i="15"/>
  <c r="MK37" i="15"/>
  <c r="MJ37" i="15"/>
  <c r="MI37" i="15"/>
  <c r="MH37" i="15"/>
  <c r="ME37" i="15"/>
  <c r="MD37" i="15"/>
  <c r="MC37" i="15"/>
  <c r="MB37" i="15"/>
  <c r="MA37" i="15"/>
  <c r="LZ37" i="15"/>
  <c r="LW37" i="15"/>
  <c r="LV37" i="15"/>
  <c r="LU37" i="15"/>
  <c r="LT37" i="15"/>
  <c r="LS37" i="15"/>
  <c r="LR37" i="15"/>
  <c r="LO37" i="15"/>
  <c r="LN37" i="15"/>
  <c r="LM37" i="15"/>
  <c r="LL37" i="15"/>
  <c r="LK37" i="15"/>
  <c r="LJ37" i="15"/>
  <c r="LG37" i="15"/>
  <c r="LF37" i="15"/>
  <c r="LE37" i="15"/>
  <c r="LD37" i="15"/>
  <c r="LC37" i="15"/>
  <c r="LB37" i="15"/>
  <c r="KY37" i="15"/>
  <c r="KX37" i="15"/>
  <c r="KW37" i="15"/>
  <c r="KV37" i="15"/>
  <c r="KU37" i="15"/>
  <c r="KT37" i="15"/>
  <c r="KQ37" i="15"/>
  <c r="KP37" i="15"/>
  <c r="KO37" i="15"/>
  <c r="KN37" i="15"/>
  <c r="KM37" i="15"/>
  <c r="KL37" i="15"/>
  <c r="KI37" i="15"/>
  <c r="KH37" i="15"/>
  <c r="KG37" i="15"/>
  <c r="KF37" i="15"/>
  <c r="KE37" i="15"/>
  <c r="KD37" i="15"/>
  <c r="KA37" i="15"/>
  <c r="JZ37" i="15"/>
  <c r="JY37" i="15"/>
  <c r="JX37" i="15"/>
  <c r="JW37" i="15"/>
  <c r="JV37" i="15"/>
  <c r="JS37" i="15"/>
  <c r="JR37" i="15"/>
  <c r="JQ37" i="15"/>
  <c r="JP37" i="15"/>
  <c r="JO37" i="15"/>
  <c r="JN37" i="15"/>
  <c r="JK37" i="15"/>
  <c r="JJ37" i="15"/>
  <c r="JI37" i="15"/>
  <c r="JH37" i="15"/>
  <c r="JG37" i="15"/>
  <c r="JF37" i="15"/>
  <c r="JC37" i="15"/>
  <c r="JB37" i="15"/>
  <c r="JA37" i="15"/>
  <c r="IZ37" i="15"/>
  <c r="IY37" i="15"/>
  <c r="IX37" i="15"/>
  <c r="IU37" i="15"/>
  <c r="IT37" i="15"/>
  <c r="IS37" i="15"/>
  <c r="IR37" i="15"/>
  <c r="IQ37" i="15"/>
  <c r="IP37" i="15"/>
  <c r="IM37" i="15"/>
  <c r="IL37" i="15"/>
  <c r="IK37" i="15"/>
  <c r="IJ37" i="15"/>
  <c r="II37" i="15"/>
  <c r="IH37" i="15"/>
  <c r="IE37" i="15"/>
  <c r="ID37" i="15"/>
  <c r="IC37" i="15"/>
  <c r="IB37" i="15"/>
  <c r="IA37" i="15"/>
  <c r="HZ37" i="15"/>
  <c r="HW37" i="15"/>
  <c r="HV37" i="15"/>
  <c r="HU37" i="15"/>
  <c r="HT37" i="15"/>
  <c r="HS37" i="15"/>
  <c r="HR37" i="15"/>
  <c r="HO37" i="15"/>
  <c r="HN37" i="15"/>
  <c r="HM37" i="15"/>
  <c r="HL37" i="15"/>
  <c r="HK37" i="15"/>
  <c r="HJ37" i="15"/>
  <c r="HG37" i="15"/>
  <c r="HF37" i="15"/>
  <c r="HE37" i="15"/>
  <c r="HD37" i="15"/>
  <c r="HC37" i="15"/>
  <c r="HB37" i="15"/>
  <c r="GY37" i="15"/>
  <c r="GX37" i="15"/>
  <c r="GW37" i="15"/>
  <c r="GV37" i="15"/>
  <c r="GU37" i="15"/>
  <c r="GT37" i="15"/>
  <c r="GQ37" i="15"/>
  <c r="GP37" i="15"/>
  <c r="GO37" i="15"/>
  <c r="GN37" i="15"/>
  <c r="GM37" i="15"/>
  <c r="GL37" i="15"/>
  <c r="GI37" i="15"/>
  <c r="GH37" i="15"/>
  <c r="GG37" i="15"/>
  <c r="GF37" i="15"/>
  <c r="GE37" i="15"/>
  <c r="GD37" i="15"/>
  <c r="GA37" i="15"/>
  <c r="FZ37" i="15"/>
  <c r="FY37" i="15"/>
  <c r="FX37" i="15"/>
  <c r="FW37" i="15"/>
  <c r="FV37" i="15"/>
  <c r="FS37" i="15"/>
  <c r="FR37" i="15"/>
  <c r="FQ37" i="15"/>
  <c r="FP37" i="15"/>
  <c r="FO37" i="15"/>
  <c r="FN37" i="15"/>
  <c r="FK37" i="15"/>
  <c r="FJ37" i="15"/>
  <c r="FI37" i="15"/>
  <c r="FH37" i="15"/>
  <c r="FG37" i="15"/>
  <c r="FF37" i="15"/>
  <c r="FC37" i="15"/>
  <c r="FB37" i="15"/>
  <c r="FA37" i="15"/>
  <c r="EZ37" i="15"/>
  <c r="EY37" i="15"/>
  <c r="EX37" i="15"/>
  <c r="EU37" i="15"/>
  <c r="ET37" i="15"/>
  <c r="ES37" i="15"/>
  <c r="ER37" i="15"/>
  <c r="EQ37" i="15"/>
  <c r="EP37" i="15"/>
  <c r="EM37" i="15"/>
  <c r="EL37" i="15"/>
  <c r="EK37" i="15"/>
  <c r="EJ37" i="15"/>
  <c r="EI37" i="15"/>
  <c r="EH37" i="15"/>
  <c r="EE37" i="15"/>
  <c r="ED37" i="15"/>
  <c r="EC37" i="15"/>
  <c r="EB37" i="15"/>
  <c r="EA37" i="15"/>
  <c r="DZ37" i="15"/>
  <c r="DW37" i="15"/>
  <c r="DV37" i="15"/>
  <c r="DU37" i="15"/>
  <c r="DT37" i="15"/>
  <c r="DS37" i="15"/>
  <c r="DR37" i="15"/>
  <c r="DO37" i="15"/>
  <c r="DN37" i="15"/>
  <c r="DM37" i="15"/>
  <c r="DL37" i="15"/>
  <c r="DK37" i="15"/>
  <c r="DJ37" i="15"/>
  <c r="DG37" i="15"/>
  <c r="DF37" i="15"/>
  <c r="DE37" i="15"/>
  <c r="DD37" i="15"/>
  <c r="DC37" i="15"/>
  <c r="DB37" i="15"/>
  <c r="CY37" i="15"/>
  <c r="CX37" i="15"/>
  <c r="CW37" i="15"/>
  <c r="CV37" i="15"/>
  <c r="CU37" i="15"/>
  <c r="CT37" i="15"/>
  <c r="CQ37" i="15"/>
  <c r="CP37" i="15"/>
  <c r="CO37" i="15"/>
  <c r="CN37" i="15"/>
  <c r="CM37" i="15"/>
  <c r="CL37" i="15"/>
  <c r="CI37" i="15"/>
  <c r="CH37" i="15"/>
  <c r="CG37" i="15"/>
  <c r="CF37" i="15"/>
  <c r="CE37" i="15"/>
  <c r="CD37" i="15"/>
  <c r="CA37" i="15"/>
  <c r="BZ37" i="15"/>
  <c r="BY37" i="15"/>
  <c r="BX37" i="15"/>
  <c r="BW37" i="15"/>
  <c r="BV37" i="15"/>
  <c r="BS37" i="15"/>
  <c r="BR37" i="15"/>
  <c r="BQ37" i="15"/>
  <c r="BP37" i="15"/>
  <c r="BO37" i="15"/>
  <c r="BN37" i="15"/>
  <c r="BK37" i="15"/>
  <c r="BJ37" i="15"/>
  <c r="BI37" i="15"/>
  <c r="BH37" i="15"/>
  <c r="BG37" i="15"/>
  <c r="BF37" i="15"/>
  <c r="BC37" i="15"/>
  <c r="BB37" i="15"/>
  <c r="BA37" i="15"/>
  <c r="AZ37" i="15"/>
  <c r="AY37" i="15"/>
  <c r="AX37" i="15"/>
  <c r="AU37" i="15"/>
  <c r="AT37" i="15"/>
  <c r="AS37" i="15"/>
  <c r="AR37" i="15"/>
  <c r="AQ37" i="15"/>
  <c r="AP37" i="15"/>
  <c r="AM37" i="15"/>
  <c r="AL37" i="15"/>
  <c r="AK37" i="15"/>
  <c r="AJ37" i="15"/>
  <c r="AI37" i="15"/>
  <c r="AH37" i="15"/>
  <c r="AE37" i="15"/>
  <c r="AD37" i="15"/>
  <c r="AC37" i="15"/>
  <c r="AB37" i="15"/>
  <c r="AA37" i="15"/>
  <c r="Z37" i="15"/>
  <c r="W37" i="15"/>
  <c r="V37" i="15"/>
  <c r="U37" i="15"/>
  <c r="T37" i="15"/>
  <c r="S37" i="15"/>
  <c r="R37" i="15"/>
  <c r="O37" i="15"/>
  <c r="N37" i="15"/>
  <c r="M37" i="15"/>
  <c r="L37" i="15"/>
  <c r="K37" i="15"/>
  <c r="J37" i="15"/>
  <c r="UR36" i="15"/>
  <c r="UQ36" i="15"/>
  <c r="UP36" i="15"/>
  <c r="UM36" i="15"/>
  <c r="UL36" i="15"/>
  <c r="UK36" i="15"/>
  <c r="UJ36" i="15"/>
  <c r="UI36" i="15"/>
  <c r="UH36" i="15"/>
  <c r="UF36" i="15"/>
  <c r="UE36" i="15"/>
  <c r="UB36" i="15"/>
  <c r="UA36" i="15"/>
  <c r="TZ36" i="15"/>
  <c r="TY36" i="15"/>
  <c r="TX36" i="15"/>
  <c r="TW36" i="15"/>
  <c r="TU36" i="15"/>
  <c r="TT36" i="15"/>
  <c r="TS36" i="15"/>
  <c r="TR36" i="15"/>
  <c r="TQ36" i="15"/>
  <c r="TO36" i="15"/>
  <c r="TN36" i="15"/>
  <c r="TM36" i="15"/>
  <c r="TL36" i="15"/>
  <c r="TK36" i="15"/>
  <c r="TI36" i="15"/>
  <c r="TH36" i="15"/>
  <c r="TG36" i="15"/>
  <c r="TF36" i="15"/>
  <c r="TE36" i="15"/>
  <c r="TC36" i="15"/>
  <c r="TB36" i="15"/>
  <c r="TA36" i="15"/>
  <c r="SZ36" i="15"/>
  <c r="SY36" i="15"/>
  <c r="SW36" i="15"/>
  <c r="SV36" i="15"/>
  <c r="SU36" i="15"/>
  <c r="ST36" i="15"/>
  <c r="SS36" i="15"/>
  <c r="SQ36" i="15"/>
  <c r="SP36" i="15"/>
  <c r="SO36" i="15"/>
  <c r="SN36" i="15"/>
  <c r="SM36" i="15"/>
  <c r="SK36" i="15"/>
  <c r="SJ36" i="15"/>
  <c r="SI36" i="15"/>
  <c r="SH36" i="15"/>
  <c r="SG36" i="15"/>
  <c r="SE36" i="15"/>
  <c r="SD36" i="15"/>
  <c r="SC36" i="15"/>
  <c r="SB36" i="15"/>
  <c r="SA36" i="15"/>
  <c r="RY36" i="15"/>
  <c r="RX36" i="15"/>
  <c r="RW36" i="15"/>
  <c r="RV36" i="15"/>
  <c r="RU36" i="15"/>
  <c r="RS36" i="15"/>
  <c r="RR36" i="15"/>
  <c r="RQ36" i="15"/>
  <c r="RP36" i="15"/>
  <c r="RO36" i="15"/>
  <c r="RM36" i="15"/>
  <c r="RL36" i="15"/>
  <c r="RK36" i="15"/>
  <c r="RJ36" i="15"/>
  <c r="RI36" i="15"/>
  <c r="RG36" i="15"/>
  <c r="RF36" i="15"/>
  <c r="RE36" i="15"/>
  <c r="RD36" i="15"/>
  <c r="RC36" i="15"/>
  <c r="RA36" i="15"/>
  <c r="QZ36" i="15"/>
  <c r="QY36" i="15"/>
  <c r="QX36" i="15"/>
  <c r="QW36" i="15"/>
  <c r="QU36" i="15"/>
  <c r="QT36" i="15"/>
  <c r="QS36" i="15"/>
  <c r="QR36" i="15"/>
  <c r="QQ36" i="15"/>
  <c r="QO36" i="15"/>
  <c r="QN36" i="15"/>
  <c r="QM36" i="15"/>
  <c r="QL36" i="15"/>
  <c r="QK36" i="15"/>
  <c r="QI36" i="15"/>
  <c r="QH36" i="15"/>
  <c r="QG36" i="15"/>
  <c r="QF36" i="15"/>
  <c r="QE36" i="15"/>
  <c r="QC36" i="15"/>
  <c r="QB36" i="15"/>
  <c r="QA36" i="15"/>
  <c r="PZ36" i="15"/>
  <c r="PY36" i="15"/>
  <c r="PW36" i="15"/>
  <c r="PV36" i="15"/>
  <c r="PU36" i="15"/>
  <c r="PT36" i="15"/>
  <c r="PS36" i="15"/>
  <c r="PQ36" i="15"/>
  <c r="PP36" i="15"/>
  <c r="PO36" i="15"/>
  <c r="PN36" i="15"/>
  <c r="PM36" i="15"/>
  <c r="PK36" i="15"/>
  <c r="PJ36" i="15"/>
  <c r="PI36" i="15"/>
  <c r="PH36" i="15"/>
  <c r="PG36" i="15"/>
  <c r="PE36" i="15"/>
  <c r="PD36" i="15"/>
  <c r="PC36" i="15"/>
  <c r="PB36" i="15"/>
  <c r="PA36" i="15"/>
  <c r="OY36" i="15"/>
  <c r="OX36" i="15"/>
  <c r="OW36" i="15"/>
  <c r="OV36" i="15"/>
  <c r="OU36" i="15"/>
  <c r="D36" i="9" s="1"/>
  <c r="OQ36" i="15"/>
  <c r="OP36" i="15"/>
  <c r="OO36" i="15"/>
  <c r="ON36" i="15"/>
  <c r="OM36" i="15"/>
  <c r="OL36" i="15"/>
  <c r="OI36" i="15"/>
  <c r="OH36" i="15"/>
  <c r="OG36" i="15"/>
  <c r="OF36" i="15"/>
  <c r="OE36" i="15"/>
  <c r="OD36" i="15"/>
  <c r="OA36" i="15"/>
  <c r="NZ36" i="15"/>
  <c r="NY36" i="15"/>
  <c r="NX36" i="15"/>
  <c r="NW36" i="15"/>
  <c r="NV36" i="15"/>
  <c r="NS36" i="15"/>
  <c r="NR36" i="15"/>
  <c r="NQ36" i="15"/>
  <c r="NP36" i="15"/>
  <c r="NO36" i="15"/>
  <c r="NN36" i="15"/>
  <c r="NK36" i="15"/>
  <c r="NJ36" i="15"/>
  <c r="NI36" i="15"/>
  <c r="NH36" i="15"/>
  <c r="NG36" i="15"/>
  <c r="NF36" i="15"/>
  <c r="NC36" i="15"/>
  <c r="NB36" i="15"/>
  <c r="NA36" i="15"/>
  <c r="MZ36" i="15"/>
  <c r="MY36" i="15"/>
  <c r="MX36" i="15"/>
  <c r="MU36" i="15"/>
  <c r="MT36" i="15"/>
  <c r="MS36" i="15"/>
  <c r="MR36" i="15"/>
  <c r="MQ36" i="15"/>
  <c r="MP36" i="15"/>
  <c r="MM36" i="15"/>
  <c r="ML36" i="15"/>
  <c r="MK36" i="15"/>
  <c r="MJ36" i="15"/>
  <c r="MI36" i="15"/>
  <c r="MH36" i="15"/>
  <c r="ME36" i="15"/>
  <c r="MD36" i="15"/>
  <c r="MC36" i="15"/>
  <c r="MB36" i="15"/>
  <c r="MA36" i="15"/>
  <c r="LZ36" i="15"/>
  <c r="LW36" i="15"/>
  <c r="LV36" i="15"/>
  <c r="LU36" i="15"/>
  <c r="LT36" i="15"/>
  <c r="LS36" i="15"/>
  <c r="LR36" i="15"/>
  <c r="LO36" i="15"/>
  <c r="LN36" i="15"/>
  <c r="LM36" i="15"/>
  <c r="LL36" i="15"/>
  <c r="LK36" i="15"/>
  <c r="LJ36" i="15"/>
  <c r="LG36" i="15"/>
  <c r="LF36" i="15"/>
  <c r="LE36" i="15"/>
  <c r="LD36" i="15"/>
  <c r="LC36" i="15"/>
  <c r="LB36" i="15"/>
  <c r="KY36" i="15"/>
  <c r="KX36" i="15"/>
  <c r="KW36" i="15"/>
  <c r="KV36" i="15"/>
  <c r="KU36" i="15"/>
  <c r="KT36" i="15"/>
  <c r="KQ36" i="15"/>
  <c r="KP36" i="15"/>
  <c r="KO36" i="15"/>
  <c r="KN36" i="15"/>
  <c r="KM36" i="15"/>
  <c r="KL36" i="15"/>
  <c r="KI36" i="15"/>
  <c r="KH36" i="15"/>
  <c r="KG36" i="15"/>
  <c r="KF36" i="15"/>
  <c r="KE36" i="15"/>
  <c r="KD36" i="15"/>
  <c r="KA36" i="15"/>
  <c r="JZ36" i="15"/>
  <c r="JZ36" i="18" s="1"/>
  <c r="JY36" i="15"/>
  <c r="JX36" i="15"/>
  <c r="JW36" i="15"/>
  <c r="JV36" i="15"/>
  <c r="JS36" i="15"/>
  <c r="JR36" i="15"/>
  <c r="JQ36" i="15"/>
  <c r="JP36" i="15"/>
  <c r="JO36" i="15"/>
  <c r="JN36" i="15"/>
  <c r="JK36" i="15"/>
  <c r="JJ36" i="15"/>
  <c r="JI36" i="15"/>
  <c r="JH36" i="15"/>
  <c r="JG36" i="15"/>
  <c r="JF36" i="15"/>
  <c r="JC36" i="15"/>
  <c r="JB36" i="15"/>
  <c r="JA36" i="15"/>
  <c r="IZ36" i="15"/>
  <c r="IY36" i="15"/>
  <c r="IX36" i="15"/>
  <c r="IU36" i="15"/>
  <c r="IT36" i="15"/>
  <c r="IT36" i="18" s="1"/>
  <c r="IS36" i="15"/>
  <c r="IR36" i="15"/>
  <c r="IQ36" i="15"/>
  <c r="IP36" i="15"/>
  <c r="IM36" i="15"/>
  <c r="IL36" i="15"/>
  <c r="IK36" i="15"/>
  <c r="IJ36" i="15"/>
  <c r="II36" i="15"/>
  <c r="IH36" i="15"/>
  <c r="IE36" i="15"/>
  <c r="ID36" i="15"/>
  <c r="IC36" i="15"/>
  <c r="IB36" i="15"/>
  <c r="IA36" i="15"/>
  <c r="HZ36" i="15"/>
  <c r="HZ36" i="18" s="1"/>
  <c r="HW36" i="15"/>
  <c r="HV36" i="15"/>
  <c r="HV36" i="18" s="1"/>
  <c r="HU36" i="15"/>
  <c r="HT36" i="15"/>
  <c r="HS36" i="15"/>
  <c r="HR36" i="15"/>
  <c r="HO36" i="15"/>
  <c r="HN36" i="15"/>
  <c r="HM36" i="15"/>
  <c r="HL36" i="15"/>
  <c r="HK36" i="15"/>
  <c r="HJ36" i="15"/>
  <c r="HG36" i="15"/>
  <c r="HF36" i="15"/>
  <c r="HE36" i="15"/>
  <c r="HD36" i="15"/>
  <c r="HC36" i="15"/>
  <c r="HB36" i="15"/>
  <c r="GY36" i="15"/>
  <c r="GX36" i="15"/>
  <c r="GW36" i="15"/>
  <c r="GV36" i="15"/>
  <c r="GU36" i="15"/>
  <c r="GT36" i="15"/>
  <c r="GQ36" i="15"/>
  <c r="GP36" i="15"/>
  <c r="GO36" i="15"/>
  <c r="GN36" i="15"/>
  <c r="GM36" i="15"/>
  <c r="GL36" i="15"/>
  <c r="GI36" i="15"/>
  <c r="GH36" i="15"/>
  <c r="GG36" i="15"/>
  <c r="GF36" i="15"/>
  <c r="GE36" i="15"/>
  <c r="GD36" i="15"/>
  <c r="GA36" i="15"/>
  <c r="FZ36" i="15"/>
  <c r="FY36" i="15"/>
  <c r="FX36" i="15"/>
  <c r="FW36" i="15"/>
  <c r="FV36" i="15"/>
  <c r="FS36" i="15"/>
  <c r="FR36" i="15"/>
  <c r="FQ36" i="15"/>
  <c r="FP36" i="15"/>
  <c r="FO36" i="15"/>
  <c r="FN36" i="15"/>
  <c r="FK36" i="15"/>
  <c r="FJ36" i="15"/>
  <c r="FI36" i="15"/>
  <c r="FH36" i="15"/>
  <c r="FG36" i="15"/>
  <c r="FF36" i="15"/>
  <c r="FC36" i="15"/>
  <c r="FB36" i="15"/>
  <c r="FA36" i="15"/>
  <c r="EZ36" i="15"/>
  <c r="EY36" i="15"/>
  <c r="EX36" i="15"/>
  <c r="EU36" i="15"/>
  <c r="ET36" i="15"/>
  <c r="ES36" i="15"/>
  <c r="ER36" i="15"/>
  <c r="ER36" i="18" s="1"/>
  <c r="EQ36" i="15"/>
  <c r="EP36" i="15"/>
  <c r="EM36" i="15"/>
  <c r="EL36" i="15"/>
  <c r="EK36" i="15"/>
  <c r="EJ36" i="15"/>
  <c r="EI36" i="15"/>
  <c r="EH36" i="15"/>
  <c r="EE36" i="15"/>
  <c r="ED36" i="15"/>
  <c r="EC36" i="15"/>
  <c r="EB36" i="15"/>
  <c r="EA36" i="15"/>
  <c r="DZ36" i="15"/>
  <c r="DW36" i="15"/>
  <c r="DV36" i="15"/>
  <c r="DU36" i="15"/>
  <c r="DT36" i="15"/>
  <c r="DS36" i="15"/>
  <c r="DR36" i="15"/>
  <c r="DO36" i="15"/>
  <c r="DN36" i="15"/>
  <c r="DM36" i="15"/>
  <c r="DL36" i="15"/>
  <c r="DK36" i="15"/>
  <c r="DJ36" i="15"/>
  <c r="DP36" i="15" s="1"/>
  <c r="DG36" i="15"/>
  <c r="DF36" i="15"/>
  <c r="DE36" i="15"/>
  <c r="DD36" i="15"/>
  <c r="DC36" i="15"/>
  <c r="DC36" i="18" s="1"/>
  <c r="DB36" i="15"/>
  <c r="CY36" i="15"/>
  <c r="CX36" i="15"/>
  <c r="CW36" i="15"/>
  <c r="CV36" i="15"/>
  <c r="CU36" i="15"/>
  <c r="CT36" i="15"/>
  <c r="CQ36" i="15"/>
  <c r="CP36" i="15"/>
  <c r="CO36" i="15"/>
  <c r="CN36" i="15"/>
  <c r="CM36" i="15"/>
  <c r="CL36" i="15"/>
  <c r="CI36" i="15"/>
  <c r="CH36" i="15"/>
  <c r="CG36" i="15"/>
  <c r="CF36" i="15"/>
  <c r="CE36" i="15"/>
  <c r="CD36" i="15"/>
  <c r="CA36" i="15"/>
  <c r="BZ36" i="15"/>
  <c r="BY36" i="15"/>
  <c r="BX36" i="15"/>
  <c r="BW36" i="15"/>
  <c r="BV36" i="15"/>
  <c r="BS36" i="15"/>
  <c r="BR36" i="15"/>
  <c r="BQ36" i="15"/>
  <c r="BP36" i="15"/>
  <c r="BO36" i="15"/>
  <c r="BN36" i="15"/>
  <c r="BK36" i="15"/>
  <c r="BJ36" i="15"/>
  <c r="BI36" i="15"/>
  <c r="BH36" i="15"/>
  <c r="BG36" i="15"/>
  <c r="BF36" i="15"/>
  <c r="BC36" i="15"/>
  <c r="BB36" i="15"/>
  <c r="BA36" i="15"/>
  <c r="AZ36" i="15"/>
  <c r="AY36" i="15"/>
  <c r="AX36" i="15"/>
  <c r="AU36" i="15"/>
  <c r="AT36" i="15"/>
  <c r="AS36" i="15"/>
  <c r="AR36" i="15"/>
  <c r="AQ36" i="15"/>
  <c r="AP36" i="15"/>
  <c r="AM36" i="15"/>
  <c r="AL36" i="15"/>
  <c r="AK36" i="15"/>
  <c r="AJ36" i="15"/>
  <c r="AI36" i="15"/>
  <c r="AH36" i="15"/>
  <c r="AE36" i="15"/>
  <c r="AD36" i="15"/>
  <c r="AC36" i="15"/>
  <c r="AB36" i="15"/>
  <c r="AA36" i="15"/>
  <c r="Z36" i="15"/>
  <c r="W36" i="15"/>
  <c r="V36" i="15"/>
  <c r="U36" i="15"/>
  <c r="T36" i="15"/>
  <c r="S36" i="15"/>
  <c r="R36" i="15"/>
  <c r="O36" i="15"/>
  <c r="N36" i="15"/>
  <c r="M36" i="15"/>
  <c r="L36" i="15"/>
  <c r="K36" i="15"/>
  <c r="J36" i="15"/>
  <c r="UR35" i="15"/>
  <c r="UQ35" i="15"/>
  <c r="UP35" i="15"/>
  <c r="UM35" i="15"/>
  <c r="UL35" i="15"/>
  <c r="UK35" i="15"/>
  <c r="UJ35" i="15"/>
  <c r="UI35" i="15"/>
  <c r="UH35" i="15"/>
  <c r="UF35" i="15"/>
  <c r="UE35" i="15"/>
  <c r="UB35" i="15"/>
  <c r="UA35" i="15"/>
  <c r="TZ35" i="15"/>
  <c r="TY35" i="15"/>
  <c r="TX35" i="15"/>
  <c r="TW35" i="15"/>
  <c r="TU35" i="15"/>
  <c r="TT35" i="15"/>
  <c r="TS35" i="15"/>
  <c r="TR35" i="15"/>
  <c r="TQ35" i="15"/>
  <c r="TO35" i="15"/>
  <c r="TN35" i="15"/>
  <c r="TM35" i="15"/>
  <c r="TL35" i="15"/>
  <c r="TK35" i="15"/>
  <c r="TI35" i="15"/>
  <c r="TH35" i="15"/>
  <c r="TG35" i="15"/>
  <c r="TF35" i="15"/>
  <c r="TE35" i="15"/>
  <c r="TC35" i="15"/>
  <c r="TB35" i="15"/>
  <c r="TA35" i="15"/>
  <c r="SZ35" i="15"/>
  <c r="SY35" i="15"/>
  <c r="SW35" i="15"/>
  <c r="SV35" i="15"/>
  <c r="SU35" i="15"/>
  <c r="ST35" i="15"/>
  <c r="SS35" i="15"/>
  <c r="SQ35" i="15"/>
  <c r="SP35" i="15"/>
  <c r="SO35" i="15"/>
  <c r="SN35" i="15"/>
  <c r="SM35" i="15"/>
  <c r="SK35" i="15"/>
  <c r="SJ35" i="15"/>
  <c r="SI35" i="15"/>
  <c r="SH35" i="15"/>
  <c r="SG35" i="15"/>
  <c r="SE35" i="15"/>
  <c r="SD35" i="15"/>
  <c r="SC35" i="15"/>
  <c r="SB35" i="15"/>
  <c r="SA35" i="15"/>
  <c r="RY35" i="15"/>
  <c r="RX35" i="15"/>
  <c r="RW35" i="15"/>
  <c r="RV35" i="15"/>
  <c r="RU35" i="15"/>
  <c r="RS35" i="15"/>
  <c r="RR35" i="15"/>
  <c r="RQ35" i="15"/>
  <c r="RP35" i="15"/>
  <c r="RO35" i="15"/>
  <c r="RM35" i="15"/>
  <c r="RL35" i="15"/>
  <c r="RK35" i="15"/>
  <c r="RJ35" i="15"/>
  <c r="RI35" i="15"/>
  <c r="RG35" i="15"/>
  <c r="RF35" i="15"/>
  <c r="RE35" i="15"/>
  <c r="RD35" i="15"/>
  <c r="RC35" i="15"/>
  <c r="RA35" i="15"/>
  <c r="QZ35" i="15"/>
  <c r="QY35" i="15"/>
  <c r="QX35" i="15"/>
  <c r="QW35" i="15"/>
  <c r="QU35" i="15"/>
  <c r="QT35" i="15"/>
  <c r="QS35" i="15"/>
  <c r="QR35" i="15"/>
  <c r="QQ35" i="15"/>
  <c r="QO35" i="15"/>
  <c r="QN35" i="15"/>
  <c r="QM35" i="15"/>
  <c r="QL35" i="15"/>
  <c r="QK35" i="15"/>
  <c r="QI35" i="15"/>
  <c r="QH35" i="15"/>
  <c r="QG35" i="15"/>
  <c r="QF35" i="15"/>
  <c r="QE35" i="15"/>
  <c r="QC35" i="15"/>
  <c r="QB35" i="15"/>
  <c r="QA35" i="15"/>
  <c r="PZ35" i="15"/>
  <c r="PY35" i="15"/>
  <c r="PW35" i="15"/>
  <c r="PV35" i="15"/>
  <c r="PU35" i="15"/>
  <c r="PT35" i="15"/>
  <c r="PS35" i="15"/>
  <c r="PQ35" i="15"/>
  <c r="PP35" i="15"/>
  <c r="PO35" i="15"/>
  <c r="PN35" i="15"/>
  <c r="PM35" i="15"/>
  <c r="PK35" i="15"/>
  <c r="PJ35" i="15"/>
  <c r="PI35" i="15"/>
  <c r="PH35" i="15"/>
  <c r="PG35" i="15"/>
  <c r="PE35" i="15"/>
  <c r="PD35" i="15"/>
  <c r="PC35" i="15"/>
  <c r="PB35" i="15"/>
  <c r="PA35" i="15"/>
  <c r="OY35" i="15"/>
  <c r="OX35" i="15"/>
  <c r="OW35" i="15"/>
  <c r="OV35" i="15"/>
  <c r="OU35" i="15"/>
  <c r="D35" i="9" s="1"/>
  <c r="OQ35" i="15"/>
  <c r="OP35" i="15"/>
  <c r="OO35" i="15"/>
  <c r="ON35" i="15"/>
  <c r="OM35" i="15"/>
  <c r="OL35" i="15"/>
  <c r="OI35" i="15"/>
  <c r="OH35" i="15"/>
  <c r="OG35" i="15"/>
  <c r="OF35" i="15"/>
  <c r="OE35" i="15"/>
  <c r="OD35" i="15"/>
  <c r="OA35" i="15"/>
  <c r="NZ35" i="15"/>
  <c r="NY35" i="15"/>
  <c r="NX35" i="15"/>
  <c r="NW35" i="15"/>
  <c r="NV35" i="15"/>
  <c r="NS35" i="15"/>
  <c r="NR35" i="15"/>
  <c r="NQ35" i="15"/>
  <c r="NP35" i="15"/>
  <c r="NO35" i="15"/>
  <c r="NN35" i="15"/>
  <c r="NK35" i="15"/>
  <c r="NJ35" i="15"/>
  <c r="NI35" i="15"/>
  <c r="NH35" i="15"/>
  <c r="NG35" i="15"/>
  <c r="NF35" i="15"/>
  <c r="NC35" i="15"/>
  <c r="NB35" i="15"/>
  <c r="NA35" i="15"/>
  <c r="MZ35" i="15"/>
  <c r="MY35" i="15"/>
  <c r="MX35" i="15"/>
  <c r="MU35" i="15"/>
  <c r="MT35" i="15"/>
  <c r="MS35" i="15"/>
  <c r="MR35" i="15"/>
  <c r="MQ35" i="15"/>
  <c r="MP35" i="15"/>
  <c r="MM35" i="15"/>
  <c r="ML35" i="15"/>
  <c r="MK35" i="15"/>
  <c r="MJ35" i="15"/>
  <c r="MI35" i="15"/>
  <c r="MH35" i="15"/>
  <c r="ME35" i="15"/>
  <c r="MD35" i="15"/>
  <c r="MC35" i="15"/>
  <c r="MB35" i="15"/>
  <c r="MA35" i="15"/>
  <c r="LZ35" i="15"/>
  <c r="LW35" i="15"/>
  <c r="LV35" i="15"/>
  <c r="LU35" i="15"/>
  <c r="LT35" i="15"/>
  <c r="LS35" i="15"/>
  <c r="LR35" i="15"/>
  <c r="LO35" i="15"/>
  <c r="LN35" i="15"/>
  <c r="LM35" i="15"/>
  <c r="LL35" i="15"/>
  <c r="LK35" i="15"/>
  <c r="LJ35" i="15"/>
  <c r="LG35" i="15"/>
  <c r="LF35" i="15"/>
  <c r="LE35" i="15"/>
  <c r="LD35" i="15"/>
  <c r="LC35" i="15"/>
  <c r="LB35" i="15"/>
  <c r="KY35" i="15"/>
  <c r="KX35" i="15"/>
  <c r="KW35" i="15"/>
  <c r="KV35" i="15"/>
  <c r="KU35" i="15"/>
  <c r="KT35" i="15"/>
  <c r="KQ35" i="15"/>
  <c r="KP35" i="15"/>
  <c r="KO35" i="15"/>
  <c r="KN35" i="15"/>
  <c r="KM35" i="15"/>
  <c r="KL35" i="15"/>
  <c r="KI35" i="15"/>
  <c r="KH35" i="15"/>
  <c r="KG35" i="15"/>
  <c r="KF35" i="15"/>
  <c r="KE35" i="15"/>
  <c r="KD35" i="15"/>
  <c r="KA35" i="15"/>
  <c r="JZ35" i="15"/>
  <c r="JY35" i="15"/>
  <c r="JX35" i="15"/>
  <c r="JW35" i="15"/>
  <c r="JV35" i="15"/>
  <c r="JS35" i="15"/>
  <c r="JR35" i="15"/>
  <c r="JQ35" i="15"/>
  <c r="JP35" i="15"/>
  <c r="JO35" i="15"/>
  <c r="JN35" i="15"/>
  <c r="JK35" i="15"/>
  <c r="JJ35" i="15"/>
  <c r="JI35" i="15"/>
  <c r="JH35" i="15"/>
  <c r="JG35" i="15"/>
  <c r="JF35" i="15"/>
  <c r="JC35" i="15"/>
  <c r="JB35" i="15"/>
  <c r="JA35" i="15"/>
  <c r="IZ35" i="15"/>
  <c r="IY35" i="15"/>
  <c r="IX35" i="15"/>
  <c r="IU35" i="15"/>
  <c r="IT35" i="15"/>
  <c r="IS35" i="15"/>
  <c r="IR35" i="15"/>
  <c r="IQ35" i="15"/>
  <c r="IP35" i="15"/>
  <c r="IM35" i="15"/>
  <c r="IL35" i="15"/>
  <c r="IK35" i="15"/>
  <c r="IJ35" i="15"/>
  <c r="II35" i="15"/>
  <c r="IH35" i="15"/>
  <c r="IE35" i="15"/>
  <c r="ID35" i="15"/>
  <c r="IC35" i="15"/>
  <c r="IB35" i="15"/>
  <c r="IA35" i="15"/>
  <c r="HZ35" i="15"/>
  <c r="HW35" i="15"/>
  <c r="HV35" i="15"/>
  <c r="HU35" i="15"/>
  <c r="HT35" i="15"/>
  <c r="HS35" i="15"/>
  <c r="HR35" i="15"/>
  <c r="HO35" i="15"/>
  <c r="HN35" i="15"/>
  <c r="HM35" i="15"/>
  <c r="HL35" i="15"/>
  <c r="HK35" i="15"/>
  <c r="HJ35" i="15"/>
  <c r="HG35" i="15"/>
  <c r="HF35" i="15"/>
  <c r="HE35" i="15"/>
  <c r="HD35" i="15"/>
  <c r="HC35" i="15"/>
  <c r="HB35" i="15"/>
  <c r="GY35" i="15"/>
  <c r="GX35" i="15"/>
  <c r="GW35" i="15"/>
  <c r="GV35" i="15"/>
  <c r="GU35" i="15"/>
  <c r="GT35" i="15"/>
  <c r="GQ35" i="15"/>
  <c r="GP35" i="15"/>
  <c r="GO35" i="15"/>
  <c r="GN35" i="15"/>
  <c r="GM35" i="15"/>
  <c r="GL35" i="15"/>
  <c r="GI35" i="15"/>
  <c r="GH35" i="15"/>
  <c r="GG35" i="15"/>
  <c r="GF35" i="15"/>
  <c r="GE35" i="15"/>
  <c r="GD35" i="15"/>
  <c r="GA35" i="15"/>
  <c r="FZ35" i="15"/>
  <c r="FY35" i="15"/>
  <c r="FX35" i="15"/>
  <c r="FW35" i="15"/>
  <c r="FV35" i="15"/>
  <c r="FS35" i="15"/>
  <c r="FR35" i="15"/>
  <c r="FQ35" i="15"/>
  <c r="FP35" i="15"/>
  <c r="FO35" i="15"/>
  <c r="FN35" i="15"/>
  <c r="FK35" i="15"/>
  <c r="FJ35" i="15"/>
  <c r="FI35" i="15"/>
  <c r="FH35" i="15"/>
  <c r="FG35" i="15"/>
  <c r="FF35" i="15"/>
  <c r="FC35" i="15"/>
  <c r="FB35" i="15"/>
  <c r="FA35" i="15"/>
  <c r="EZ35" i="15"/>
  <c r="EY35" i="15"/>
  <c r="EX35" i="15"/>
  <c r="EU35" i="15"/>
  <c r="ET35" i="15"/>
  <c r="ES35" i="15"/>
  <c r="ER35" i="15"/>
  <c r="EQ35" i="15"/>
  <c r="EP35" i="15"/>
  <c r="EM35" i="15"/>
  <c r="EL35" i="15"/>
  <c r="EK35" i="15"/>
  <c r="EJ35" i="15"/>
  <c r="EI35" i="15"/>
  <c r="EH35" i="15"/>
  <c r="EE35" i="15"/>
  <c r="ED35" i="15"/>
  <c r="EC35" i="15"/>
  <c r="EB35" i="15"/>
  <c r="EA35" i="15"/>
  <c r="DZ35" i="15"/>
  <c r="DW35" i="15"/>
  <c r="DV35" i="15"/>
  <c r="DU35" i="15"/>
  <c r="DT35" i="15"/>
  <c r="DS35" i="15"/>
  <c r="DR35" i="15"/>
  <c r="DO35" i="15"/>
  <c r="DN35" i="15"/>
  <c r="DM35" i="15"/>
  <c r="DL35" i="15"/>
  <c r="DK35" i="15"/>
  <c r="DJ35" i="15"/>
  <c r="DG35" i="15"/>
  <c r="DF35" i="15"/>
  <c r="DE35" i="15"/>
  <c r="DD35" i="15"/>
  <c r="DC35" i="15"/>
  <c r="DB35" i="15"/>
  <c r="CY35" i="15"/>
  <c r="CX35" i="15"/>
  <c r="CW35" i="15"/>
  <c r="CV35" i="15"/>
  <c r="CU35" i="15"/>
  <c r="CT35" i="15"/>
  <c r="CQ35" i="15"/>
  <c r="CP35" i="15"/>
  <c r="CO35" i="15"/>
  <c r="CN35" i="15"/>
  <c r="CM35" i="15"/>
  <c r="CL35" i="15"/>
  <c r="CI35" i="15"/>
  <c r="CH35" i="15"/>
  <c r="CG35" i="15"/>
  <c r="CF35" i="15"/>
  <c r="CE35" i="15"/>
  <c r="CD35" i="15"/>
  <c r="CA35" i="15"/>
  <c r="BZ35" i="15"/>
  <c r="BY35" i="15"/>
  <c r="BX35" i="15"/>
  <c r="BW35" i="15"/>
  <c r="BV35" i="15"/>
  <c r="BS35" i="15"/>
  <c r="BR35" i="15"/>
  <c r="BQ35" i="15"/>
  <c r="BP35" i="15"/>
  <c r="BO35" i="15"/>
  <c r="BN35" i="15"/>
  <c r="BK35" i="15"/>
  <c r="BJ35" i="15"/>
  <c r="BI35" i="15"/>
  <c r="BH35" i="15"/>
  <c r="BG35" i="15"/>
  <c r="BF35" i="15"/>
  <c r="BC35" i="15"/>
  <c r="BB35" i="15"/>
  <c r="BA35" i="15"/>
  <c r="AZ35" i="15"/>
  <c r="AY35" i="15"/>
  <c r="AX35" i="15"/>
  <c r="AU35" i="15"/>
  <c r="AT35" i="15"/>
  <c r="AS35" i="15"/>
  <c r="AR35" i="15"/>
  <c r="AQ35" i="15"/>
  <c r="AP35" i="15"/>
  <c r="AM35" i="15"/>
  <c r="AL35" i="15"/>
  <c r="AK35" i="15"/>
  <c r="AJ35" i="15"/>
  <c r="AI35" i="15"/>
  <c r="AH35" i="15"/>
  <c r="AE35" i="15"/>
  <c r="AD35" i="15"/>
  <c r="AC35" i="15"/>
  <c r="AB35" i="15"/>
  <c r="AA35" i="15"/>
  <c r="Z35" i="15"/>
  <c r="W35" i="15"/>
  <c r="V35" i="15"/>
  <c r="U35" i="15"/>
  <c r="T35" i="15"/>
  <c r="S35" i="15"/>
  <c r="R35" i="15"/>
  <c r="O35" i="15"/>
  <c r="N35" i="15"/>
  <c r="M35" i="15"/>
  <c r="L35" i="15"/>
  <c r="K35" i="15"/>
  <c r="J35" i="15"/>
  <c r="UR34" i="15"/>
  <c r="UQ34" i="15"/>
  <c r="UP34" i="15"/>
  <c r="UM34" i="15"/>
  <c r="UL34" i="15"/>
  <c r="UK34" i="15"/>
  <c r="UJ34" i="15"/>
  <c r="UI34" i="15"/>
  <c r="UH34" i="15"/>
  <c r="UF34" i="15"/>
  <c r="UE34" i="15"/>
  <c r="UB34" i="15"/>
  <c r="UA34" i="15"/>
  <c r="TZ34" i="15"/>
  <c r="TY34" i="15"/>
  <c r="TX34" i="15"/>
  <c r="TW34" i="15"/>
  <c r="TU34" i="15"/>
  <c r="TT34" i="15"/>
  <c r="TS34" i="15"/>
  <c r="TR34" i="15"/>
  <c r="TQ34" i="15"/>
  <c r="TO34" i="15"/>
  <c r="TN34" i="15"/>
  <c r="TM34" i="15"/>
  <c r="TL34" i="15"/>
  <c r="TK34" i="15"/>
  <c r="TI34" i="15"/>
  <c r="TH34" i="15"/>
  <c r="TG34" i="15"/>
  <c r="TF34" i="15"/>
  <c r="TE34" i="15"/>
  <c r="TC34" i="15"/>
  <c r="TB34" i="15"/>
  <c r="TA34" i="15"/>
  <c r="SZ34" i="15"/>
  <c r="SY34" i="15"/>
  <c r="SW34" i="15"/>
  <c r="SV34" i="15"/>
  <c r="SU34" i="15"/>
  <c r="ST34" i="15"/>
  <c r="SS34" i="15"/>
  <c r="SQ34" i="15"/>
  <c r="SP34" i="15"/>
  <c r="SO34" i="15"/>
  <c r="SN34" i="15"/>
  <c r="SM34" i="15"/>
  <c r="SK34" i="15"/>
  <c r="SJ34" i="15"/>
  <c r="SI34" i="15"/>
  <c r="SH34" i="15"/>
  <c r="SG34" i="15"/>
  <c r="SE34" i="15"/>
  <c r="SD34" i="15"/>
  <c r="SC34" i="15"/>
  <c r="SB34" i="15"/>
  <c r="SA34" i="15"/>
  <c r="RY34" i="15"/>
  <c r="RX34" i="15"/>
  <c r="RW34" i="15"/>
  <c r="RV34" i="15"/>
  <c r="RU34" i="15"/>
  <c r="RS34" i="15"/>
  <c r="RR34" i="15"/>
  <c r="RQ34" i="15"/>
  <c r="RP34" i="15"/>
  <c r="RO34" i="15"/>
  <c r="RM34" i="15"/>
  <c r="RL34" i="15"/>
  <c r="RK34" i="15"/>
  <c r="RJ34" i="15"/>
  <c r="RI34" i="15"/>
  <c r="RG34" i="15"/>
  <c r="RF34" i="15"/>
  <c r="RE34" i="15"/>
  <c r="RD34" i="15"/>
  <c r="RC34" i="15"/>
  <c r="RA34" i="15"/>
  <c r="QZ34" i="15"/>
  <c r="QY34" i="15"/>
  <c r="QX34" i="15"/>
  <c r="QW34" i="15"/>
  <c r="QU34" i="15"/>
  <c r="QT34" i="15"/>
  <c r="QS34" i="15"/>
  <c r="QR34" i="15"/>
  <c r="QQ34" i="15"/>
  <c r="QO34" i="15"/>
  <c r="QN34" i="15"/>
  <c r="QM34" i="15"/>
  <c r="QL34" i="15"/>
  <c r="QK34" i="15"/>
  <c r="QI34" i="15"/>
  <c r="QH34" i="15"/>
  <c r="QG34" i="15"/>
  <c r="QF34" i="15"/>
  <c r="QE34" i="15"/>
  <c r="QC34" i="15"/>
  <c r="QB34" i="15"/>
  <c r="QA34" i="15"/>
  <c r="PZ34" i="15"/>
  <c r="PY34" i="15"/>
  <c r="PW34" i="15"/>
  <c r="PV34" i="15"/>
  <c r="PU34" i="15"/>
  <c r="PT34" i="15"/>
  <c r="PS34" i="15"/>
  <c r="PQ34" i="15"/>
  <c r="PP34" i="15"/>
  <c r="PO34" i="15"/>
  <c r="PN34" i="15"/>
  <c r="PM34" i="15"/>
  <c r="PK34" i="15"/>
  <c r="PJ34" i="15"/>
  <c r="PI34" i="15"/>
  <c r="PH34" i="15"/>
  <c r="PG34" i="15"/>
  <c r="PE34" i="15"/>
  <c r="PD34" i="15"/>
  <c r="PC34" i="15"/>
  <c r="PB34" i="15"/>
  <c r="PA34" i="15"/>
  <c r="OY34" i="15"/>
  <c r="OX34" i="15"/>
  <c r="OW34" i="15"/>
  <c r="OV34" i="15"/>
  <c r="OU34" i="15"/>
  <c r="D34" i="9" s="1"/>
  <c r="OQ34" i="15"/>
  <c r="OP34" i="15"/>
  <c r="OO34" i="15"/>
  <c r="ON34" i="15"/>
  <c r="OM34" i="15"/>
  <c r="OL34" i="15"/>
  <c r="OI34" i="15"/>
  <c r="OH34" i="15"/>
  <c r="OG34" i="15"/>
  <c r="OF34" i="15"/>
  <c r="OE34" i="15"/>
  <c r="OD34" i="15"/>
  <c r="OA34" i="15"/>
  <c r="NZ34" i="15"/>
  <c r="NY34" i="15"/>
  <c r="NX34" i="15"/>
  <c r="NW34" i="15"/>
  <c r="NV34" i="15"/>
  <c r="NS34" i="15"/>
  <c r="NR34" i="15"/>
  <c r="NQ34" i="15"/>
  <c r="NP34" i="15"/>
  <c r="NO34" i="15"/>
  <c r="NN34" i="15"/>
  <c r="NK34" i="15"/>
  <c r="NJ34" i="15"/>
  <c r="NI34" i="15"/>
  <c r="NH34" i="15"/>
  <c r="NG34" i="15"/>
  <c r="NF34" i="15"/>
  <c r="NC34" i="15"/>
  <c r="NB34" i="15"/>
  <c r="NA34" i="15"/>
  <c r="MZ34" i="15"/>
  <c r="MY34" i="15"/>
  <c r="MX34" i="15"/>
  <c r="MU34" i="15"/>
  <c r="MT34" i="15"/>
  <c r="MS34" i="15"/>
  <c r="MR34" i="15"/>
  <c r="MQ34" i="15"/>
  <c r="MP34" i="15"/>
  <c r="MM34" i="15"/>
  <c r="ML34" i="15"/>
  <c r="MK34" i="15"/>
  <c r="MJ34" i="15"/>
  <c r="MI34" i="15"/>
  <c r="MH34" i="15"/>
  <c r="ME34" i="15"/>
  <c r="MD34" i="15"/>
  <c r="MC34" i="15"/>
  <c r="MB34" i="15"/>
  <c r="MA34" i="15"/>
  <c r="LZ34" i="15"/>
  <c r="LW34" i="15"/>
  <c r="LV34" i="15"/>
  <c r="LU34" i="15"/>
  <c r="LT34" i="15"/>
  <c r="LS34" i="15"/>
  <c r="LR34" i="15"/>
  <c r="LO34" i="15"/>
  <c r="LN34" i="15"/>
  <c r="LM34" i="15"/>
  <c r="LL34" i="15"/>
  <c r="LK34" i="15"/>
  <c r="LJ34" i="15"/>
  <c r="LG34" i="15"/>
  <c r="LF34" i="15"/>
  <c r="LE34" i="15"/>
  <c r="LD34" i="15"/>
  <c r="LC34" i="15"/>
  <c r="LB34" i="15"/>
  <c r="KY34" i="15"/>
  <c r="KX34" i="15"/>
  <c r="KW34" i="15"/>
  <c r="KV34" i="15"/>
  <c r="KU34" i="15"/>
  <c r="KT34" i="15"/>
  <c r="KQ34" i="15"/>
  <c r="KP34" i="15"/>
  <c r="KO34" i="15"/>
  <c r="KN34" i="15"/>
  <c r="KM34" i="15"/>
  <c r="KL34" i="15"/>
  <c r="KI34" i="15"/>
  <c r="KH34" i="15"/>
  <c r="KG34" i="15"/>
  <c r="KF34" i="15"/>
  <c r="KE34" i="15"/>
  <c r="KD34" i="15"/>
  <c r="KA34" i="15"/>
  <c r="JZ34" i="15"/>
  <c r="JY34" i="15"/>
  <c r="JX34" i="15"/>
  <c r="JW34" i="15"/>
  <c r="JV34" i="15"/>
  <c r="JS34" i="15"/>
  <c r="JR34" i="15"/>
  <c r="JQ34" i="15"/>
  <c r="JP34" i="15"/>
  <c r="JO34" i="15"/>
  <c r="JN34" i="15"/>
  <c r="JK34" i="15"/>
  <c r="JJ34" i="15"/>
  <c r="JI34" i="15"/>
  <c r="JH34" i="15"/>
  <c r="JG34" i="15"/>
  <c r="JF34" i="15"/>
  <c r="JC34" i="15"/>
  <c r="JB34" i="15"/>
  <c r="JA34" i="15"/>
  <c r="IZ34" i="15"/>
  <c r="IY34" i="15"/>
  <c r="IX34" i="15"/>
  <c r="IU34" i="15"/>
  <c r="IT34" i="15"/>
  <c r="IS34" i="15"/>
  <c r="IR34" i="15"/>
  <c r="IQ34" i="15"/>
  <c r="IP34" i="15"/>
  <c r="IM34" i="15"/>
  <c r="IL34" i="15"/>
  <c r="IK34" i="15"/>
  <c r="IJ34" i="15"/>
  <c r="II34" i="15"/>
  <c r="IH34" i="15"/>
  <c r="IE34" i="15"/>
  <c r="ID34" i="15"/>
  <c r="IC34" i="15"/>
  <c r="IB34" i="15"/>
  <c r="IA34" i="15"/>
  <c r="HZ34" i="15"/>
  <c r="HW34" i="15"/>
  <c r="HV34" i="15"/>
  <c r="HU34" i="15"/>
  <c r="HT34" i="15"/>
  <c r="HS34" i="15"/>
  <c r="HR34" i="15"/>
  <c r="HO34" i="15"/>
  <c r="HN34" i="15"/>
  <c r="HM34" i="15"/>
  <c r="HL34" i="15"/>
  <c r="HK34" i="15"/>
  <c r="HJ34" i="15"/>
  <c r="HG34" i="15"/>
  <c r="HF34" i="15"/>
  <c r="HE34" i="15"/>
  <c r="HD34" i="15"/>
  <c r="HC34" i="15"/>
  <c r="HB34" i="15"/>
  <c r="GY34" i="15"/>
  <c r="GX34" i="15"/>
  <c r="GW34" i="15"/>
  <c r="GV34" i="15"/>
  <c r="GU34" i="15"/>
  <c r="GT34" i="15"/>
  <c r="GQ34" i="15"/>
  <c r="GP34" i="15"/>
  <c r="GO34" i="15"/>
  <c r="GN34" i="15"/>
  <c r="GM34" i="15"/>
  <c r="GL34" i="15"/>
  <c r="GI34" i="15"/>
  <c r="GH34" i="15"/>
  <c r="GG34" i="15"/>
  <c r="GF34" i="15"/>
  <c r="GE34" i="15"/>
  <c r="GD34" i="15"/>
  <c r="GA34" i="15"/>
  <c r="FZ34" i="15"/>
  <c r="FY34" i="15"/>
  <c r="FX34" i="15"/>
  <c r="FW34" i="15"/>
  <c r="FV34" i="15"/>
  <c r="FS34" i="15"/>
  <c r="FR34" i="15"/>
  <c r="FQ34" i="15"/>
  <c r="FP34" i="15"/>
  <c r="FO34" i="15"/>
  <c r="FN34" i="15"/>
  <c r="FK34" i="15"/>
  <c r="FJ34" i="15"/>
  <c r="FI34" i="15"/>
  <c r="FH34" i="15"/>
  <c r="FG34" i="15"/>
  <c r="FF34" i="15"/>
  <c r="FC34" i="15"/>
  <c r="FB34" i="15"/>
  <c r="FA34" i="15"/>
  <c r="EZ34" i="15"/>
  <c r="EY34" i="15"/>
  <c r="EX34" i="15"/>
  <c r="EU34" i="15"/>
  <c r="ET34" i="15"/>
  <c r="ES34" i="15"/>
  <c r="ER34" i="15"/>
  <c r="EQ34" i="15"/>
  <c r="EP34" i="15"/>
  <c r="EM34" i="15"/>
  <c r="EL34" i="15"/>
  <c r="EK34" i="15"/>
  <c r="EJ34" i="15"/>
  <c r="EI34" i="15"/>
  <c r="EH34" i="15"/>
  <c r="EE34" i="15"/>
  <c r="ED34" i="15"/>
  <c r="EC34" i="15"/>
  <c r="EB34" i="15"/>
  <c r="EA34" i="15"/>
  <c r="DZ34" i="15"/>
  <c r="DW34" i="15"/>
  <c r="DV34" i="15"/>
  <c r="DU34" i="15"/>
  <c r="DT34" i="15"/>
  <c r="DS34" i="15"/>
  <c r="DR34" i="15"/>
  <c r="DO34" i="15"/>
  <c r="DN34" i="15"/>
  <c r="DM34" i="15"/>
  <c r="DL34" i="15"/>
  <c r="DK34" i="15"/>
  <c r="DJ34" i="15"/>
  <c r="DG34" i="15"/>
  <c r="DF34" i="15"/>
  <c r="DE34" i="15"/>
  <c r="DD34" i="15"/>
  <c r="DC34" i="15"/>
  <c r="DB34" i="15"/>
  <c r="CY34" i="15"/>
  <c r="CX34" i="15"/>
  <c r="CW34" i="15"/>
  <c r="CV34" i="15"/>
  <c r="CU34" i="15"/>
  <c r="CT34" i="15"/>
  <c r="CQ34" i="15"/>
  <c r="CP34" i="15"/>
  <c r="CO34" i="15"/>
  <c r="CN34" i="15"/>
  <c r="CM34" i="15"/>
  <c r="CL34" i="15"/>
  <c r="CI34" i="15"/>
  <c r="CH34" i="15"/>
  <c r="CG34" i="15"/>
  <c r="CF34" i="15"/>
  <c r="CE34" i="15"/>
  <c r="CD34" i="15"/>
  <c r="CA34" i="15"/>
  <c r="BZ34" i="15"/>
  <c r="BY34" i="15"/>
  <c r="BX34" i="15"/>
  <c r="BW34" i="15"/>
  <c r="BV34" i="15"/>
  <c r="BS34" i="15"/>
  <c r="BR34" i="15"/>
  <c r="BQ34" i="15"/>
  <c r="BP34" i="15"/>
  <c r="BO34" i="15"/>
  <c r="BN34" i="15"/>
  <c r="BK34" i="15"/>
  <c r="BJ34" i="15"/>
  <c r="BI34" i="15"/>
  <c r="BH34" i="15"/>
  <c r="BG34" i="15"/>
  <c r="BF34" i="15"/>
  <c r="BC34" i="15"/>
  <c r="BB34" i="15"/>
  <c r="BA34" i="15"/>
  <c r="AZ34" i="15"/>
  <c r="AY34" i="15"/>
  <c r="AX34" i="15"/>
  <c r="AU34" i="15"/>
  <c r="AT34" i="15"/>
  <c r="AS34" i="15"/>
  <c r="AR34" i="15"/>
  <c r="AQ34" i="15"/>
  <c r="AP34" i="15"/>
  <c r="AM34" i="15"/>
  <c r="AL34" i="15"/>
  <c r="AK34" i="15"/>
  <c r="AJ34" i="15"/>
  <c r="AI34" i="15"/>
  <c r="AH34" i="15"/>
  <c r="AE34" i="15"/>
  <c r="AD34" i="15"/>
  <c r="AC34" i="15"/>
  <c r="AB34" i="15"/>
  <c r="AA34" i="15"/>
  <c r="Z34" i="15"/>
  <c r="W34" i="15"/>
  <c r="V34" i="15"/>
  <c r="U34" i="15"/>
  <c r="T34" i="15"/>
  <c r="S34" i="15"/>
  <c r="R34" i="15"/>
  <c r="O34" i="15"/>
  <c r="N34" i="15"/>
  <c r="M34" i="15"/>
  <c r="L34" i="15"/>
  <c r="K34" i="15"/>
  <c r="J34" i="15"/>
  <c r="UR33" i="15"/>
  <c r="UQ33" i="15"/>
  <c r="UP33" i="15"/>
  <c r="UM33" i="15"/>
  <c r="UL33" i="15"/>
  <c r="UK33" i="15"/>
  <c r="UJ33" i="15"/>
  <c r="UI33" i="15"/>
  <c r="UH33" i="15"/>
  <c r="UF33" i="15"/>
  <c r="UE33" i="15"/>
  <c r="UB33" i="15"/>
  <c r="UA33" i="15"/>
  <c r="TZ33" i="15"/>
  <c r="TY33" i="15"/>
  <c r="TX33" i="15"/>
  <c r="TW33" i="15"/>
  <c r="TU33" i="15"/>
  <c r="TT33" i="15"/>
  <c r="TS33" i="15"/>
  <c r="TR33" i="15"/>
  <c r="TQ33" i="15"/>
  <c r="TO33" i="15"/>
  <c r="TN33" i="15"/>
  <c r="TM33" i="15"/>
  <c r="TL33" i="15"/>
  <c r="TK33" i="15"/>
  <c r="TI33" i="15"/>
  <c r="TH33" i="15"/>
  <c r="TG33" i="15"/>
  <c r="TF33" i="15"/>
  <c r="TE33" i="15"/>
  <c r="TC33" i="15"/>
  <c r="TB33" i="15"/>
  <c r="TA33" i="15"/>
  <c r="SZ33" i="15"/>
  <c r="SY33" i="15"/>
  <c r="SW33" i="15"/>
  <c r="SV33" i="15"/>
  <c r="SU33" i="15"/>
  <c r="ST33" i="15"/>
  <c r="SS33" i="15"/>
  <c r="SQ33" i="15"/>
  <c r="SP33" i="15"/>
  <c r="SO33" i="15"/>
  <c r="SN33" i="15"/>
  <c r="SM33" i="15"/>
  <c r="SK33" i="15"/>
  <c r="SJ33" i="15"/>
  <c r="SI33" i="15"/>
  <c r="SH33" i="15"/>
  <c r="SG33" i="15"/>
  <c r="SE33" i="15"/>
  <c r="SD33" i="15"/>
  <c r="SC33" i="15"/>
  <c r="SB33" i="15"/>
  <c r="SA33" i="15"/>
  <c r="RY33" i="15"/>
  <c r="RX33" i="15"/>
  <c r="RW33" i="15"/>
  <c r="RV33" i="15"/>
  <c r="RU33" i="15"/>
  <c r="RS33" i="15"/>
  <c r="RR33" i="15"/>
  <c r="RQ33" i="15"/>
  <c r="RP33" i="15"/>
  <c r="RO33" i="15"/>
  <c r="RM33" i="15"/>
  <c r="RL33" i="15"/>
  <c r="RK33" i="15"/>
  <c r="RJ33" i="15"/>
  <c r="RI33" i="15"/>
  <c r="RG33" i="15"/>
  <c r="RF33" i="15"/>
  <c r="RE33" i="15"/>
  <c r="RD33" i="15"/>
  <c r="RC33" i="15"/>
  <c r="RA33" i="15"/>
  <c r="QZ33" i="15"/>
  <c r="QY33" i="15"/>
  <c r="QX33" i="15"/>
  <c r="QW33" i="15"/>
  <c r="QU33" i="15"/>
  <c r="QT33" i="15"/>
  <c r="QS33" i="15"/>
  <c r="QR33" i="15"/>
  <c r="QQ33" i="15"/>
  <c r="QO33" i="15"/>
  <c r="QN33" i="15"/>
  <c r="QM33" i="15"/>
  <c r="QL33" i="15"/>
  <c r="QK33" i="15"/>
  <c r="QI33" i="15"/>
  <c r="QH33" i="15"/>
  <c r="QG33" i="15"/>
  <c r="QF33" i="15"/>
  <c r="QE33" i="15"/>
  <c r="QC33" i="15"/>
  <c r="QB33" i="15"/>
  <c r="QA33" i="15"/>
  <c r="PZ33" i="15"/>
  <c r="PY33" i="15"/>
  <c r="PW33" i="15"/>
  <c r="PV33" i="15"/>
  <c r="PU33" i="15"/>
  <c r="PT33" i="15"/>
  <c r="PS33" i="15"/>
  <c r="PQ33" i="15"/>
  <c r="PP33" i="15"/>
  <c r="PO33" i="15"/>
  <c r="PN33" i="15"/>
  <c r="PM33" i="15"/>
  <c r="PK33" i="15"/>
  <c r="PJ33" i="15"/>
  <c r="PI33" i="15"/>
  <c r="PH33" i="15"/>
  <c r="PG33" i="15"/>
  <c r="PE33" i="15"/>
  <c r="PD33" i="15"/>
  <c r="PC33" i="15"/>
  <c r="PB33" i="15"/>
  <c r="PA33" i="15"/>
  <c r="OY33" i="15"/>
  <c r="OX33" i="15"/>
  <c r="OW33" i="15"/>
  <c r="OV33" i="15"/>
  <c r="OU33" i="15"/>
  <c r="D33" i="9" s="1"/>
  <c r="OQ33" i="15"/>
  <c r="OP33" i="15"/>
  <c r="OO33" i="15"/>
  <c r="ON33" i="15"/>
  <c r="OM33" i="15"/>
  <c r="OL33" i="15"/>
  <c r="OI33" i="15"/>
  <c r="OH33" i="15"/>
  <c r="OG33" i="15"/>
  <c r="OF33" i="15"/>
  <c r="OE33" i="15"/>
  <c r="OD33" i="15"/>
  <c r="OA33" i="15"/>
  <c r="NZ33" i="15"/>
  <c r="NY33" i="15"/>
  <c r="NX33" i="15"/>
  <c r="NW33" i="15"/>
  <c r="NV33" i="15"/>
  <c r="NS33" i="15"/>
  <c r="NR33" i="15"/>
  <c r="NQ33" i="15"/>
  <c r="NP33" i="15"/>
  <c r="NO33" i="15"/>
  <c r="NN33" i="15"/>
  <c r="NK33" i="15"/>
  <c r="NJ33" i="15"/>
  <c r="NI33" i="15"/>
  <c r="NH33" i="15"/>
  <c r="NG33" i="15"/>
  <c r="NF33" i="15"/>
  <c r="NC33" i="15"/>
  <c r="NB33" i="15"/>
  <c r="NA33" i="15"/>
  <c r="MZ33" i="15"/>
  <c r="MY33" i="15"/>
  <c r="MX33" i="15"/>
  <c r="MU33" i="15"/>
  <c r="MT33" i="15"/>
  <c r="MS33" i="15"/>
  <c r="MR33" i="15"/>
  <c r="MQ33" i="15"/>
  <c r="MP33" i="15"/>
  <c r="MM33" i="15"/>
  <c r="ML33" i="15"/>
  <c r="MK33" i="15"/>
  <c r="MJ33" i="15"/>
  <c r="MI33" i="15"/>
  <c r="MH33" i="15"/>
  <c r="ME33" i="15"/>
  <c r="MD33" i="15"/>
  <c r="MC33" i="15"/>
  <c r="MB33" i="15"/>
  <c r="MA33" i="15"/>
  <c r="LZ33" i="15"/>
  <c r="LW33" i="15"/>
  <c r="LV33" i="15"/>
  <c r="LU33" i="15"/>
  <c r="LT33" i="15"/>
  <c r="LS33" i="15"/>
  <c r="LR33" i="15"/>
  <c r="LO33" i="15"/>
  <c r="LN33" i="15"/>
  <c r="LM33" i="15"/>
  <c r="LL33" i="15"/>
  <c r="LK33" i="15"/>
  <c r="LJ33" i="15"/>
  <c r="LG33" i="15"/>
  <c r="LF33" i="15"/>
  <c r="LE33" i="15"/>
  <c r="LD33" i="15"/>
  <c r="LC33" i="15"/>
  <c r="LB33" i="15"/>
  <c r="KY33" i="15"/>
  <c r="KX33" i="15"/>
  <c r="KW33" i="15"/>
  <c r="KV33" i="15"/>
  <c r="KU33" i="15"/>
  <c r="KT33" i="15"/>
  <c r="KQ33" i="15"/>
  <c r="KP33" i="15"/>
  <c r="KO33" i="15"/>
  <c r="KN33" i="15"/>
  <c r="KM33" i="15"/>
  <c r="KL33" i="15"/>
  <c r="KI33" i="15"/>
  <c r="KH33" i="15"/>
  <c r="KG33" i="15"/>
  <c r="KF33" i="15"/>
  <c r="KE33" i="15"/>
  <c r="KD33" i="15"/>
  <c r="KA33" i="15"/>
  <c r="JZ33" i="15"/>
  <c r="JY33" i="15"/>
  <c r="JX33" i="15"/>
  <c r="JW33" i="15"/>
  <c r="JV33" i="15"/>
  <c r="JS33" i="15"/>
  <c r="JR33" i="15"/>
  <c r="JQ33" i="15"/>
  <c r="JP33" i="15"/>
  <c r="JO33" i="15"/>
  <c r="JN33" i="15"/>
  <c r="JK33" i="15"/>
  <c r="JJ33" i="15"/>
  <c r="JI33" i="15"/>
  <c r="JH33" i="15"/>
  <c r="JG33" i="15"/>
  <c r="JF33" i="15"/>
  <c r="JC33" i="15"/>
  <c r="JB33" i="15"/>
  <c r="JA33" i="15"/>
  <c r="IZ33" i="15"/>
  <c r="IY33" i="15"/>
  <c r="IX33" i="15"/>
  <c r="IU33" i="15"/>
  <c r="IT33" i="15"/>
  <c r="IS33" i="15"/>
  <c r="IR33" i="15"/>
  <c r="IQ33" i="15"/>
  <c r="IP33" i="15"/>
  <c r="IM33" i="15"/>
  <c r="IL33" i="15"/>
  <c r="IK33" i="15"/>
  <c r="IJ33" i="15"/>
  <c r="II33" i="15"/>
  <c r="IH33" i="15"/>
  <c r="IE33" i="15"/>
  <c r="ID33" i="15"/>
  <c r="IC33" i="15"/>
  <c r="IB33" i="15"/>
  <c r="IA33" i="15"/>
  <c r="HZ33" i="15"/>
  <c r="HW33" i="15"/>
  <c r="HV33" i="15"/>
  <c r="HU33" i="15"/>
  <c r="HT33" i="15"/>
  <c r="HS33" i="15"/>
  <c r="HR33" i="15"/>
  <c r="HO33" i="15"/>
  <c r="HN33" i="15"/>
  <c r="HM33" i="15"/>
  <c r="HL33" i="15"/>
  <c r="HK33" i="15"/>
  <c r="HJ33" i="15"/>
  <c r="HG33" i="15"/>
  <c r="HF33" i="15"/>
  <c r="HE33" i="15"/>
  <c r="HD33" i="15"/>
  <c r="HC33" i="15"/>
  <c r="HB33" i="15"/>
  <c r="GY33" i="15"/>
  <c r="GX33" i="15"/>
  <c r="GW33" i="15"/>
  <c r="GV33" i="15"/>
  <c r="GU33" i="15"/>
  <c r="GT33" i="15"/>
  <c r="GQ33" i="15"/>
  <c r="GP33" i="15"/>
  <c r="GO33" i="15"/>
  <c r="GN33" i="15"/>
  <c r="GM33" i="15"/>
  <c r="GL33" i="15"/>
  <c r="GI33" i="15"/>
  <c r="GH33" i="15"/>
  <c r="GG33" i="15"/>
  <c r="GF33" i="15"/>
  <c r="GE33" i="15"/>
  <c r="GD33" i="15"/>
  <c r="GA33" i="15"/>
  <c r="FZ33" i="15"/>
  <c r="FY33" i="15"/>
  <c r="FX33" i="15"/>
  <c r="FW33" i="15"/>
  <c r="FV33" i="15"/>
  <c r="FS33" i="15"/>
  <c r="FR33" i="15"/>
  <c r="FQ33" i="15"/>
  <c r="FP33" i="15"/>
  <c r="FO33" i="15"/>
  <c r="FN33" i="15"/>
  <c r="FK33" i="15"/>
  <c r="FJ33" i="15"/>
  <c r="FI33" i="15"/>
  <c r="FH33" i="15"/>
  <c r="FG33" i="15"/>
  <c r="FF33" i="15"/>
  <c r="FC33" i="15"/>
  <c r="FB33" i="15"/>
  <c r="FA33" i="15"/>
  <c r="EZ33" i="15"/>
  <c r="EY33" i="15"/>
  <c r="EX33" i="15"/>
  <c r="EU33" i="15"/>
  <c r="ET33" i="15"/>
  <c r="ES33" i="15"/>
  <c r="ER33" i="15"/>
  <c r="EQ33" i="15"/>
  <c r="EP33" i="15"/>
  <c r="EM33" i="15"/>
  <c r="EL33" i="15"/>
  <c r="EK33" i="15"/>
  <c r="EJ33" i="15"/>
  <c r="EI33" i="15"/>
  <c r="EI33" i="18" s="1"/>
  <c r="EH33" i="15"/>
  <c r="EE33" i="15"/>
  <c r="ED33" i="15"/>
  <c r="EC33" i="15"/>
  <c r="EB33" i="15"/>
  <c r="EA33" i="15"/>
  <c r="DZ33" i="15"/>
  <c r="DW33" i="15"/>
  <c r="DV33" i="15"/>
  <c r="DU33" i="15"/>
  <c r="DT33" i="15"/>
  <c r="DS33" i="15"/>
  <c r="DR33" i="15"/>
  <c r="DO33" i="15"/>
  <c r="DN33" i="15"/>
  <c r="DM33" i="15"/>
  <c r="DL33" i="15"/>
  <c r="DK33" i="15"/>
  <c r="DJ33" i="15"/>
  <c r="DG33" i="15"/>
  <c r="DF33" i="15"/>
  <c r="DE33" i="15"/>
  <c r="DD33" i="15"/>
  <c r="DC33" i="15"/>
  <c r="DB33" i="15"/>
  <c r="CY33" i="15"/>
  <c r="CX33" i="15"/>
  <c r="CW33" i="15"/>
  <c r="CV33" i="15"/>
  <c r="CU33" i="15"/>
  <c r="CT33" i="15"/>
  <c r="CQ33" i="15"/>
  <c r="CP33" i="15"/>
  <c r="CO33" i="15"/>
  <c r="CN33" i="15"/>
  <c r="CM33" i="15"/>
  <c r="CL33" i="15"/>
  <c r="CI33" i="15"/>
  <c r="CH33" i="15"/>
  <c r="CG33" i="15"/>
  <c r="CF33" i="15"/>
  <c r="CE33" i="15"/>
  <c r="CD33" i="15"/>
  <c r="CA33" i="15"/>
  <c r="BZ33" i="15"/>
  <c r="BY33" i="15"/>
  <c r="BX33" i="15"/>
  <c r="BW33" i="15"/>
  <c r="BV33" i="15"/>
  <c r="BS33" i="15"/>
  <c r="BR33" i="15"/>
  <c r="BQ33" i="15"/>
  <c r="BP33" i="15"/>
  <c r="BO33" i="15"/>
  <c r="BN33" i="15"/>
  <c r="BK33" i="15"/>
  <c r="BJ33" i="15"/>
  <c r="BI33" i="15"/>
  <c r="BH33" i="15"/>
  <c r="BG33" i="15"/>
  <c r="BF33" i="15"/>
  <c r="BC33" i="15"/>
  <c r="BB33" i="15"/>
  <c r="BA33" i="15"/>
  <c r="AZ33" i="15"/>
  <c r="AY33" i="15"/>
  <c r="AX33" i="15"/>
  <c r="AU33" i="15"/>
  <c r="AT33" i="15"/>
  <c r="AS33" i="15"/>
  <c r="AR33" i="15"/>
  <c r="AQ33" i="15"/>
  <c r="AP33" i="15"/>
  <c r="AM33" i="15"/>
  <c r="AL33" i="15"/>
  <c r="AK33" i="15"/>
  <c r="AJ33" i="15"/>
  <c r="AI33" i="15"/>
  <c r="AH33" i="15"/>
  <c r="AE33" i="15"/>
  <c r="AD33" i="15"/>
  <c r="AC33" i="15"/>
  <c r="AB33" i="15"/>
  <c r="AA33" i="15"/>
  <c r="Z33" i="15"/>
  <c r="W33" i="15"/>
  <c r="V33" i="15"/>
  <c r="U33" i="15"/>
  <c r="T33" i="15"/>
  <c r="S33" i="15"/>
  <c r="R33" i="15"/>
  <c r="O33" i="15"/>
  <c r="N33" i="15"/>
  <c r="M33" i="15"/>
  <c r="L33" i="15"/>
  <c r="K33" i="15"/>
  <c r="J33" i="15"/>
  <c r="UR32" i="15"/>
  <c r="UQ32" i="15"/>
  <c r="UP32" i="15"/>
  <c r="UM32" i="15"/>
  <c r="UL32" i="15"/>
  <c r="UK32" i="15"/>
  <c r="UJ32" i="15"/>
  <c r="UI32" i="15"/>
  <c r="UH32" i="15"/>
  <c r="UF32" i="15"/>
  <c r="UE32" i="15"/>
  <c r="UB32" i="15"/>
  <c r="UA32" i="15"/>
  <c r="TZ32" i="15"/>
  <c r="TY32" i="15"/>
  <c r="TX32" i="15"/>
  <c r="TW32" i="15"/>
  <c r="TU32" i="15"/>
  <c r="TT32" i="15"/>
  <c r="TS32" i="15"/>
  <c r="TR32" i="15"/>
  <c r="TQ32" i="15"/>
  <c r="TO32" i="15"/>
  <c r="TN32" i="15"/>
  <c r="TM32" i="15"/>
  <c r="TL32" i="15"/>
  <c r="TK32" i="15"/>
  <c r="TI32" i="15"/>
  <c r="TH32" i="15"/>
  <c r="TG32" i="15"/>
  <c r="TF32" i="15"/>
  <c r="TE32" i="15"/>
  <c r="TC32" i="15"/>
  <c r="TB32" i="15"/>
  <c r="TA32" i="15"/>
  <c r="SZ32" i="15"/>
  <c r="SY32" i="15"/>
  <c r="SW32" i="15"/>
  <c r="SV32" i="15"/>
  <c r="SU32" i="15"/>
  <c r="ST32" i="15"/>
  <c r="SS32" i="15"/>
  <c r="SQ32" i="15"/>
  <c r="SP32" i="15"/>
  <c r="SO32" i="15"/>
  <c r="SN32" i="15"/>
  <c r="SM32" i="15"/>
  <c r="SK32" i="15"/>
  <c r="SJ32" i="15"/>
  <c r="SI32" i="15"/>
  <c r="SH32" i="15"/>
  <c r="SG32" i="15"/>
  <c r="SE32" i="15"/>
  <c r="SD32" i="15"/>
  <c r="SC32" i="15"/>
  <c r="SB32" i="15"/>
  <c r="SA32" i="15"/>
  <c r="RY32" i="15"/>
  <c r="RX32" i="15"/>
  <c r="RW32" i="15"/>
  <c r="RV32" i="15"/>
  <c r="RU32" i="15"/>
  <c r="RS32" i="15"/>
  <c r="RR32" i="15"/>
  <c r="RQ32" i="15"/>
  <c r="RP32" i="15"/>
  <c r="RO32" i="15"/>
  <c r="RM32" i="15"/>
  <c r="RL32" i="15"/>
  <c r="RK32" i="15"/>
  <c r="RJ32" i="15"/>
  <c r="RI32" i="15"/>
  <c r="RG32" i="15"/>
  <c r="RF32" i="15"/>
  <c r="RE32" i="15"/>
  <c r="RD32" i="15"/>
  <c r="RC32" i="15"/>
  <c r="RA32" i="15"/>
  <c r="QZ32" i="15"/>
  <c r="QY32" i="15"/>
  <c r="QX32" i="15"/>
  <c r="QW32" i="15"/>
  <c r="QU32" i="15"/>
  <c r="QT32" i="15"/>
  <c r="QS32" i="15"/>
  <c r="QR32" i="15"/>
  <c r="QQ32" i="15"/>
  <c r="QO32" i="15"/>
  <c r="QN32" i="15"/>
  <c r="QM32" i="15"/>
  <c r="QL32" i="15"/>
  <c r="QK32" i="15"/>
  <c r="QI32" i="15"/>
  <c r="QH32" i="15"/>
  <c r="QG32" i="15"/>
  <c r="QF32" i="15"/>
  <c r="QE32" i="15"/>
  <c r="QC32" i="15"/>
  <c r="QB32" i="15"/>
  <c r="QA32" i="15"/>
  <c r="PZ32" i="15"/>
  <c r="PY32" i="15"/>
  <c r="PW32" i="15"/>
  <c r="PV32" i="15"/>
  <c r="PU32" i="15"/>
  <c r="PT32" i="15"/>
  <c r="PS32" i="15"/>
  <c r="PQ32" i="15"/>
  <c r="PP32" i="15"/>
  <c r="PO32" i="15"/>
  <c r="PN32" i="15"/>
  <c r="PM32" i="15"/>
  <c r="PK32" i="15"/>
  <c r="PJ32" i="15"/>
  <c r="PI32" i="15"/>
  <c r="PH32" i="15"/>
  <c r="PG32" i="15"/>
  <c r="PE32" i="15"/>
  <c r="PD32" i="15"/>
  <c r="PC32" i="15"/>
  <c r="PB32" i="15"/>
  <c r="PA32" i="15"/>
  <c r="OY32" i="15"/>
  <c r="OX32" i="15"/>
  <c r="OW32" i="15"/>
  <c r="OV32" i="15"/>
  <c r="OU32" i="15"/>
  <c r="D32" i="9" s="1"/>
  <c r="OQ32" i="15"/>
  <c r="OP32" i="15"/>
  <c r="OO32" i="15"/>
  <c r="ON32" i="15"/>
  <c r="OM32" i="15"/>
  <c r="OL32" i="15"/>
  <c r="OI32" i="15"/>
  <c r="OH32" i="15"/>
  <c r="OG32" i="15"/>
  <c r="OF32" i="15"/>
  <c r="OE32" i="15"/>
  <c r="OD32" i="15"/>
  <c r="OA32" i="15"/>
  <c r="NZ32" i="15"/>
  <c r="NY32" i="15"/>
  <c r="NX32" i="15"/>
  <c r="NW32" i="15"/>
  <c r="NV32" i="15"/>
  <c r="NS32" i="15"/>
  <c r="NR32" i="15"/>
  <c r="NQ32" i="15"/>
  <c r="NP32" i="15"/>
  <c r="NO32" i="15"/>
  <c r="NN32" i="15"/>
  <c r="NK32" i="15"/>
  <c r="NJ32" i="15"/>
  <c r="NI32" i="15"/>
  <c r="NH32" i="15"/>
  <c r="NG32" i="15"/>
  <c r="NF32" i="15"/>
  <c r="NC32" i="15"/>
  <c r="NB32" i="15"/>
  <c r="NA32" i="15"/>
  <c r="MZ32" i="15"/>
  <c r="MY32" i="15"/>
  <c r="MX32" i="15"/>
  <c r="MU32" i="15"/>
  <c r="MT32" i="15"/>
  <c r="MS32" i="15"/>
  <c r="MR32" i="15"/>
  <c r="MQ32" i="15"/>
  <c r="MP32" i="15"/>
  <c r="MM32" i="15"/>
  <c r="ML32" i="15"/>
  <c r="MK32" i="15"/>
  <c r="MJ32" i="15"/>
  <c r="MI32" i="15"/>
  <c r="MH32" i="15"/>
  <c r="ME32" i="15"/>
  <c r="MD32" i="15"/>
  <c r="MC32" i="15"/>
  <c r="MB32" i="15"/>
  <c r="MA32" i="15"/>
  <c r="LZ32" i="15"/>
  <c r="LW32" i="15"/>
  <c r="LV32" i="15"/>
  <c r="LU32" i="15"/>
  <c r="LT32" i="15"/>
  <c r="LS32" i="15"/>
  <c r="LR32" i="15"/>
  <c r="LO32" i="15"/>
  <c r="LN32" i="15"/>
  <c r="LM32" i="15"/>
  <c r="LL32" i="15"/>
  <c r="LK32" i="15"/>
  <c r="LJ32" i="15"/>
  <c r="LG32" i="15"/>
  <c r="LF32" i="15"/>
  <c r="LE32" i="15"/>
  <c r="LD32" i="15"/>
  <c r="LC32" i="15"/>
  <c r="LB32" i="15"/>
  <c r="KY32" i="15"/>
  <c r="KX32" i="15"/>
  <c r="KW32" i="15"/>
  <c r="KV32" i="15"/>
  <c r="KU32" i="15"/>
  <c r="KT32" i="15"/>
  <c r="KQ32" i="15"/>
  <c r="KP32" i="15"/>
  <c r="KO32" i="15"/>
  <c r="KN32" i="15"/>
  <c r="KM32" i="15"/>
  <c r="KL32" i="15"/>
  <c r="KI32" i="15"/>
  <c r="KH32" i="15"/>
  <c r="KG32" i="15"/>
  <c r="KF32" i="15"/>
  <c r="KE32" i="15"/>
  <c r="KD32" i="15"/>
  <c r="KA32" i="15"/>
  <c r="JZ32" i="15"/>
  <c r="JY32" i="15"/>
  <c r="JX32" i="15"/>
  <c r="JW32" i="15"/>
  <c r="JV32" i="15"/>
  <c r="JS32" i="15"/>
  <c r="JR32" i="15"/>
  <c r="JQ32" i="15"/>
  <c r="JP32" i="15"/>
  <c r="JO32" i="15"/>
  <c r="JN32" i="15"/>
  <c r="JK32" i="15"/>
  <c r="JJ32" i="15"/>
  <c r="JI32" i="15"/>
  <c r="JH32" i="15"/>
  <c r="JG32" i="15"/>
  <c r="JF32" i="15"/>
  <c r="JC32" i="15"/>
  <c r="JB32" i="15"/>
  <c r="JA32" i="15"/>
  <c r="IZ32" i="15"/>
  <c r="IY32" i="15"/>
  <c r="IX32" i="15"/>
  <c r="IU32" i="15"/>
  <c r="IT32" i="15"/>
  <c r="IS32" i="15"/>
  <c r="IR32" i="15"/>
  <c r="IQ32" i="15"/>
  <c r="IP32" i="15"/>
  <c r="IM32" i="15"/>
  <c r="IL32" i="15"/>
  <c r="IK32" i="15"/>
  <c r="IJ32" i="15"/>
  <c r="II32" i="15"/>
  <c r="IH32" i="15"/>
  <c r="IE32" i="15"/>
  <c r="ID32" i="15"/>
  <c r="IC32" i="15"/>
  <c r="IB32" i="15"/>
  <c r="IA32" i="15"/>
  <c r="HZ32" i="15"/>
  <c r="HW32" i="15"/>
  <c r="HV32" i="15"/>
  <c r="HU32" i="15"/>
  <c r="HT32" i="15"/>
  <c r="HS32" i="15"/>
  <c r="HR32" i="15"/>
  <c r="HO32" i="15"/>
  <c r="HN32" i="15"/>
  <c r="HM32" i="15"/>
  <c r="HL32" i="15"/>
  <c r="HK32" i="15"/>
  <c r="HJ32" i="15"/>
  <c r="HG32" i="15"/>
  <c r="HF32" i="15"/>
  <c r="HE32" i="15"/>
  <c r="HD32" i="15"/>
  <c r="HC32" i="15"/>
  <c r="HB32" i="15"/>
  <c r="GY32" i="15"/>
  <c r="GX32" i="15"/>
  <c r="GW32" i="15"/>
  <c r="GV32" i="15"/>
  <c r="GU32" i="15"/>
  <c r="GT32" i="15"/>
  <c r="GQ32" i="15"/>
  <c r="GP32" i="15"/>
  <c r="GO32" i="15"/>
  <c r="GN32" i="15"/>
  <c r="GM32" i="15"/>
  <c r="GL32" i="15"/>
  <c r="GI32" i="15"/>
  <c r="GH32" i="15"/>
  <c r="GG32" i="15"/>
  <c r="GF32" i="15"/>
  <c r="GE32" i="15"/>
  <c r="GD32" i="15"/>
  <c r="GA32" i="15"/>
  <c r="FZ32" i="15"/>
  <c r="FY32" i="15"/>
  <c r="FX32" i="15"/>
  <c r="FW32" i="15"/>
  <c r="FV32" i="15"/>
  <c r="FS32" i="15"/>
  <c r="FR32" i="15"/>
  <c r="FQ32" i="15"/>
  <c r="FP32" i="15"/>
  <c r="FO32" i="15"/>
  <c r="FN32" i="15"/>
  <c r="FK32" i="15"/>
  <c r="FJ32" i="15"/>
  <c r="FI32" i="15"/>
  <c r="FH32" i="15"/>
  <c r="FG32" i="15"/>
  <c r="FF32" i="15"/>
  <c r="FC32" i="15"/>
  <c r="FB32" i="15"/>
  <c r="FA32" i="15"/>
  <c r="EZ32" i="15"/>
  <c r="EY32" i="15"/>
  <c r="EX32" i="15"/>
  <c r="EU32" i="15"/>
  <c r="ET32" i="15"/>
  <c r="ES32" i="15"/>
  <c r="ER32" i="15"/>
  <c r="EQ32" i="15"/>
  <c r="EP32" i="15"/>
  <c r="EM32" i="15"/>
  <c r="EL32" i="15"/>
  <c r="EK32" i="15"/>
  <c r="EJ32" i="15"/>
  <c r="EI32" i="15"/>
  <c r="EH32" i="15"/>
  <c r="EE32" i="15"/>
  <c r="ED32" i="15"/>
  <c r="EC32" i="15"/>
  <c r="EB32" i="15"/>
  <c r="EA32" i="15"/>
  <c r="DZ32" i="15"/>
  <c r="DW32" i="15"/>
  <c r="DV32" i="15"/>
  <c r="DU32" i="15"/>
  <c r="DT32" i="15"/>
  <c r="DS32" i="15"/>
  <c r="DR32" i="15"/>
  <c r="DO32" i="15"/>
  <c r="DN32" i="15"/>
  <c r="DM32" i="15"/>
  <c r="DL32" i="15"/>
  <c r="DK32" i="15"/>
  <c r="DJ32" i="15"/>
  <c r="DG32" i="15"/>
  <c r="DF32" i="15"/>
  <c r="DE32" i="15"/>
  <c r="DD32" i="15"/>
  <c r="DC32" i="15"/>
  <c r="DB32" i="15"/>
  <c r="CY32" i="15"/>
  <c r="CX32" i="15"/>
  <c r="CW32" i="15"/>
  <c r="CV32" i="15"/>
  <c r="CU32" i="15"/>
  <c r="CT32" i="15"/>
  <c r="CQ32" i="15"/>
  <c r="CP32" i="15"/>
  <c r="CO32" i="15"/>
  <c r="CN32" i="15"/>
  <c r="CM32" i="15"/>
  <c r="CL32" i="15"/>
  <c r="CI32" i="15"/>
  <c r="CH32" i="15"/>
  <c r="CG32" i="15"/>
  <c r="CF32" i="15"/>
  <c r="CE32" i="15"/>
  <c r="CD32" i="15"/>
  <c r="CA32" i="15"/>
  <c r="BZ32" i="15"/>
  <c r="BY32" i="15"/>
  <c r="BX32" i="15"/>
  <c r="BW32" i="15"/>
  <c r="BV32" i="15"/>
  <c r="BS32" i="15"/>
  <c r="BR32" i="15"/>
  <c r="BQ32" i="15"/>
  <c r="BP32" i="15"/>
  <c r="BO32" i="15"/>
  <c r="BN32" i="15"/>
  <c r="BK32" i="15"/>
  <c r="BJ32" i="15"/>
  <c r="BI32" i="15"/>
  <c r="BH32" i="15"/>
  <c r="BG32" i="15"/>
  <c r="BF32" i="15"/>
  <c r="BC32" i="15"/>
  <c r="BB32" i="15"/>
  <c r="BA32" i="15"/>
  <c r="AZ32" i="15"/>
  <c r="AY32" i="15"/>
  <c r="AX32" i="15"/>
  <c r="AU32" i="15"/>
  <c r="AT32" i="15"/>
  <c r="AS32" i="15"/>
  <c r="AR32" i="15"/>
  <c r="AQ32" i="15"/>
  <c r="AP32" i="15"/>
  <c r="AM32" i="15"/>
  <c r="AL32" i="15"/>
  <c r="AK32" i="15"/>
  <c r="AJ32" i="15"/>
  <c r="AI32" i="15"/>
  <c r="AH32" i="15"/>
  <c r="AE32" i="15"/>
  <c r="AD32" i="15"/>
  <c r="AC32" i="15"/>
  <c r="AB32" i="15"/>
  <c r="AA32" i="15"/>
  <c r="Z32" i="15"/>
  <c r="W32" i="15"/>
  <c r="V32" i="15"/>
  <c r="U32" i="15"/>
  <c r="T32" i="15"/>
  <c r="S32" i="15"/>
  <c r="R32" i="15"/>
  <c r="O32" i="15"/>
  <c r="N32" i="15"/>
  <c r="M32" i="15"/>
  <c r="L32" i="15"/>
  <c r="K32" i="15"/>
  <c r="J32" i="15"/>
  <c r="UR31" i="15"/>
  <c r="UQ31" i="15"/>
  <c r="UP31" i="15"/>
  <c r="UM31" i="15"/>
  <c r="UL31" i="15"/>
  <c r="UK31" i="15"/>
  <c r="UJ31" i="15"/>
  <c r="UI31" i="15"/>
  <c r="UH31" i="15"/>
  <c r="UF31" i="15"/>
  <c r="UE31" i="15"/>
  <c r="UB31" i="15"/>
  <c r="UA31" i="15"/>
  <c r="TZ31" i="15"/>
  <c r="TY31" i="15"/>
  <c r="TX31" i="15"/>
  <c r="TW31" i="15"/>
  <c r="TU31" i="15"/>
  <c r="TT31" i="15"/>
  <c r="TS31" i="15"/>
  <c r="TR31" i="15"/>
  <c r="TQ31" i="15"/>
  <c r="TO31" i="15"/>
  <c r="TN31" i="15"/>
  <c r="TM31" i="15"/>
  <c r="TL31" i="15"/>
  <c r="TK31" i="15"/>
  <c r="TI31" i="15"/>
  <c r="TH31" i="15"/>
  <c r="TG31" i="15"/>
  <c r="TF31" i="15"/>
  <c r="TE31" i="15"/>
  <c r="TC31" i="15"/>
  <c r="TB31" i="15"/>
  <c r="TA31" i="15"/>
  <c r="SZ31" i="15"/>
  <c r="SY31" i="15"/>
  <c r="SW31" i="15"/>
  <c r="SV31" i="15"/>
  <c r="SU31" i="15"/>
  <c r="ST31" i="15"/>
  <c r="SS31" i="15"/>
  <c r="SQ31" i="15"/>
  <c r="SP31" i="15"/>
  <c r="SO31" i="15"/>
  <c r="SN31" i="15"/>
  <c r="SM31" i="15"/>
  <c r="SK31" i="15"/>
  <c r="SJ31" i="15"/>
  <c r="SI31" i="15"/>
  <c r="SH31" i="15"/>
  <c r="SG31" i="15"/>
  <c r="SE31" i="15"/>
  <c r="SD31" i="15"/>
  <c r="SC31" i="15"/>
  <c r="SB31" i="15"/>
  <c r="SA31" i="15"/>
  <c r="RY31" i="15"/>
  <c r="RX31" i="15"/>
  <c r="RW31" i="15"/>
  <c r="RV31" i="15"/>
  <c r="RU31" i="15"/>
  <c r="RS31" i="15"/>
  <c r="RR31" i="15"/>
  <c r="RQ31" i="15"/>
  <c r="RP31" i="15"/>
  <c r="RO31" i="15"/>
  <c r="RM31" i="15"/>
  <c r="RL31" i="15"/>
  <c r="RK31" i="15"/>
  <c r="RJ31" i="15"/>
  <c r="RI31" i="15"/>
  <c r="RG31" i="15"/>
  <c r="RF31" i="15"/>
  <c r="RE31" i="15"/>
  <c r="RD31" i="15"/>
  <c r="RC31" i="15"/>
  <c r="RA31" i="15"/>
  <c r="QZ31" i="15"/>
  <c r="QY31" i="15"/>
  <c r="QX31" i="15"/>
  <c r="QW31" i="15"/>
  <c r="QU31" i="15"/>
  <c r="QT31" i="15"/>
  <c r="QS31" i="15"/>
  <c r="QR31" i="15"/>
  <c r="QQ31" i="15"/>
  <c r="QO31" i="15"/>
  <c r="QN31" i="15"/>
  <c r="QM31" i="15"/>
  <c r="QL31" i="15"/>
  <c r="QK31" i="15"/>
  <c r="QI31" i="15"/>
  <c r="QH31" i="15"/>
  <c r="QG31" i="15"/>
  <c r="QF31" i="15"/>
  <c r="QE31" i="15"/>
  <c r="QC31" i="15"/>
  <c r="QB31" i="15"/>
  <c r="QA31" i="15"/>
  <c r="PZ31" i="15"/>
  <c r="PY31" i="15"/>
  <c r="PW31" i="15"/>
  <c r="PV31" i="15"/>
  <c r="PU31" i="15"/>
  <c r="PT31" i="15"/>
  <c r="PS31" i="15"/>
  <c r="PQ31" i="15"/>
  <c r="PP31" i="15"/>
  <c r="PO31" i="15"/>
  <c r="PN31" i="15"/>
  <c r="PM31" i="15"/>
  <c r="PK31" i="15"/>
  <c r="PJ31" i="15"/>
  <c r="PI31" i="15"/>
  <c r="PH31" i="15"/>
  <c r="PG31" i="15"/>
  <c r="PE31" i="15"/>
  <c r="PD31" i="15"/>
  <c r="PC31" i="15"/>
  <c r="PB31" i="15"/>
  <c r="PA31" i="15"/>
  <c r="OY31" i="15"/>
  <c r="OX31" i="15"/>
  <c r="OW31" i="15"/>
  <c r="OV31" i="15"/>
  <c r="OU31" i="15"/>
  <c r="D31" i="9" s="1"/>
  <c r="OQ31" i="15"/>
  <c r="OP31" i="15"/>
  <c r="OO31" i="15"/>
  <c r="ON31" i="15"/>
  <c r="OM31" i="15"/>
  <c r="OL31" i="15"/>
  <c r="OI31" i="15"/>
  <c r="OH31" i="15"/>
  <c r="OG31" i="15"/>
  <c r="OF31" i="15"/>
  <c r="OE31" i="15"/>
  <c r="OD31" i="15"/>
  <c r="OA31" i="15"/>
  <c r="NZ31" i="15"/>
  <c r="NY31" i="15"/>
  <c r="NX31" i="15"/>
  <c r="NW31" i="15"/>
  <c r="NV31" i="15"/>
  <c r="NS31" i="15"/>
  <c r="NR31" i="15"/>
  <c r="NQ31" i="15"/>
  <c r="NP31" i="15"/>
  <c r="NO31" i="15"/>
  <c r="NN31" i="15"/>
  <c r="NK31" i="15"/>
  <c r="NJ31" i="15"/>
  <c r="NI31" i="15"/>
  <c r="NH31" i="15"/>
  <c r="NG31" i="15"/>
  <c r="NF31" i="15"/>
  <c r="NC31" i="15"/>
  <c r="NB31" i="15"/>
  <c r="NA31" i="15"/>
  <c r="MZ31" i="15"/>
  <c r="MY31" i="15"/>
  <c r="MX31" i="15"/>
  <c r="MU31" i="15"/>
  <c r="MT31" i="15"/>
  <c r="MS31" i="15"/>
  <c r="MR31" i="15"/>
  <c r="MQ31" i="15"/>
  <c r="MP31" i="15"/>
  <c r="MM31" i="15"/>
  <c r="ML31" i="15"/>
  <c r="MK31" i="15"/>
  <c r="MJ31" i="15"/>
  <c r="MI31" i="15"/>
  <c r="MH31" i="15"/>
  <c r="ME31" i="15"/>
  <c r="MD31" i="15"/>
  <c r="MC31" i="15"/>
  <c r="MB31" i="15"/>
  <c r="MA31" i="15"/>
  <c r="LZ31" i="15"/>
  <c r="LW31" i="15"/>
  <c r="LV31" i="15"/>
  <c r="LU31" i="15"/>
  <c r="LT31" i="15"/>
  <c r="LS31" i="15"/>
  <c r="LR31" i="15"/>
  <c r="LO31" i="15"/>
  <c r="LN31" i="15"/>
  <c r="LM31" i="15"/>
  <c r="LL31" i="15"/>
  <c r="LK31" i="15"/>
  <c r="LJ31" i="15"/>
  <c r="LG31" i="15"/>
  <c r="LF31" i="15"/>
  <c r="LE31" i="15"/>
  <c r="LD31" i="15"/>
  <c r="LC31" i="15"/>
  <c r="LB31" i="15"/>
  <c r="KY31" i="15"/>
  <c r="KX31" i="15"/>
  <c r="KW31" i="15"/>
  <c r="KV31" i="15"/>
  <c r="KU31" i="15"/>
  <c r="KT31" i="15"/>
  <c r="KQ31" i="15"/>
  <c r="KP31" i="15"/>
  <c r="KO31" i="15"/>
  <c r="KN31" i="15"/>
  <c r="KM31" i="15"/>
  <c r="KL31" i="15"/>
  <c r="KI31" i="15"/>
  <c r="KH31" i="15"/>
  <c r="KG31" i="15"/>
  <c r="KF31" i="15"/>
  <c r="KE31" i="15"/>
  <c r="KD31" i="15"/>
  <c r="KA31" i="15"/>
  <c r="JZ31" i="15"/>
  <c r="JY31" i="15"/>
  <c r="JX31" i="15"/>
  <c r="JW31" i="15"/>
  <c r="JV31" i="15"/>
  <c r="JS31" i="15"/>
  <c r="JR31" i="15"/>
  <c r="JQ31" i="15"/>
  <c r="JP31" i="15"/>
  <c r="JO31" i="15"/>
  <c r="JN31" i="15"/>
  <c r="JK31" i="15"/>
  <c r="JJ31" i="15"/>
  <c r="JI31" i="15"/>
  <c r="JH31" i="15"/>
  <c r="JG31" i="15"/>
  <c r="JF31" i="15"/>
  <c r="JC31" i="15"/>
  <c r="JB31" i="15"/>
  <c r="JA31" i="15"/>
  <c r="IZ31" i="15"/>
  <c r="IY31" i="15"/>
  <c r="IX31" i="15"/>
  <c r="IU31" i="15"/>
  <c r="IT31" i="15"/>
  <c r="IS31" i="15"/>
  <c r="IR31" i="15"/>
  <c r="IQ31" i="15"/>
  <c r="IP31" i="15"/>
  <c r="IM31" i="15"/>
  <c r="IL31" i="15"/>
  <c r="IK31" i="15"/>
  <c r="IJ31" i="15"/>
  <c r="II31" i="15"/>
  <c r="II31" i="18" s="1"/>
  <c r="IH31" i="15"/>
  <c r="IE31" i="15"/>
  <c r="ID31" i="15"/>
  <c r="IC31" i="15"/>
  <c r="IB31" i="15"/>
  <c r="IA31" i="15"/>
  <c r="HZ31" i="15"/>
  <c r="HW31" i="15"/>
  <c r="HV31" i="15"/>
  <c r="HU31" i="15"/>
  <c r="HT31" i="15"/>
  <c r="HS31" i="15"/>
  <c r="HR31" i="15"/>
  <c r="HO31" i="15"/>
  <c r="HN31" i="15"/>
  <c r="HM31" i="15"/>
  <c r="HL31" i="15"/>
  <c r="HK31" i="15"/>
  <c r="HJ31" i="15"/>
  <c r="HG31" i="15"/>
  <c r="HF31" i="15"/>
  <c r="HE31" i="15"/>
  <c r="HD31" i="15"/>
  <c r="HC31" i="15"/>
  <c r="HB31" i="15"/>
  <c r="GY31" i="15"/>
  <c r="GX31" i="15"/>
  <c r="GW31" i="15"/>
  <c r="GV31" i="15"/>
  <c r="GU31" i="15"/>
  <c r="GT31" i="15"/>
  <c r="GQ31" i="15"/>
  <c r="GP31" i="15"/>
  <c r="GO31" i="15"/>
  <c r="GN31" i="15"/>
  <c r="GM31" i="15"/>
  <c r="GL31" i="15"/>
  <c r="GI31" i="15"/>
  <c r="GH31" i="15"/>
  <c r="GG31" i="15"/>
  <c r="GF31" i="15"/>
  <c r="GE31" i="15"/>
  <c r="GD31" i="15"/>
  <c r="GA31" i="15"/>
  <c r="FZ31" i="15"/>
  <c r="FY31" i="15"/>
  <c r="FX31" i="15"/>
  <c r="FW31" i="15"/>
  <c r="FV31" i="15"/>
  <c r="FS31" i="15"/>
  <c r="FR31" i="15"/>
  <c r="FQ31" i="15"/>
  <c r="FP31" i="15"/>
  <c r="FO31" i="15"/>
  <c r="FN31" i="15"/>
  <c r="FK31" i="15"/>
  <c r="FJ31" i="15"/>
  <c r="FI31" i="15"/>
  <c r="FH31" i="15"/>
  <c r="FG31" i="15"/>
  <c r="FF31" i="15"/>
  <c r="FC31" i="15"/>
  <c r="FB31" i="15"/>
  <c r="FA31" i="15"/>
  <c r="EZ31" i="15"/>
  <c r="EY31" i="15"/>
  <c r="EX31" i="15"/>
  <c r="EU31" i="15"/>
  <c r="ET31" i="15"/>
  <c r="ES31" i="15"/>
  <c r="ER31" i="15"/>
  <c r="EQ31" i="15"/>
  <c r="EP31" i="15"/>
  <c r="EM31" i="15"/>
  <c r="EL31" i="15"/>
  <c r="EK31" i="15"/>
  <c r="EJ31" i="15"/>
  <c r="EI31" i="15"/>
  <c r="EH31" i="15"/>
  <c r="EE31" i="15"/>
  <c r="ED31" i="15"/>
  <c r="EC31" i="15"/>
  <c r="EB31" i="15"/>
  <c r="EA31" i="15"/>
  <c r="DZ31" i="15"/>
  <c r="DW31" i="15"/>
  <c r="DV31" i="15"/>
  <c r="DU31" i="15"/>
  <c r="DT31" i="15"/>
  <c r="DS31" i="15"/>
  <c r="DR31" i="15"/>
  <c r="DO31" i="15"/>
  <c r="DN31" i="15"/>
  <c r="DM31" i="15"/>
  <c r="DL31" i="15"/>
  <c r="DK31" i="15"/>
  <c r="DJ31" i="15"/>
  <c r="DG31" i="15"/>
  <c r="DF31" i="15"/>
  <c r="DE31" i="15"/>
  <c r="DD31" i="15"/>
  <c r="DC31" i="15"/>
  <c r="DB31" i="15"/>
  <c r="CY31" i="15"/>
  <c r="CX31" i="15"/>
  <c r="CW31" i="15"/>
  <c r="CV31" i="15"/>
  <c r="CU31" i="15"/>
  <c r="CT31" i="15"/>
  <c r="CQ31" i="15"/>
  <c r="CP31" i="15"/>
  <c r="CO31" i="15"/>
  <c r="CN31" i="15"/>
  <c r="CM31" i="15"/>
  <c r="CL31" i="15"/>
  <c r="CI31" i="15"/>
  <c r="CH31" i="15"/>
  <c r="CG31" i="15"/>
  <c r="CF31" i="15"/>
  <c r="CE31" i="15"/>
  <c r="CD31" i="15"/>
  <c r="CA31" i="15"/>
  <c r="BZ31" i="15"/>
  <c r="BY31" i="15"/>
  <c r="BX31" i="15"/>
  <c r="BW31" i="15"/>
  <c r="BV31" i="15"/>
  <c r="BS31" i="15"/>
  <c r="BR31" i="15"/>
  <c r="BQ31" i="15"/>
  <c r="BP31" i="15"/>
  <c r="BO31" i="15"/>
  <c r="BN31" i="15"/>
  <c r="BK31" i="15"/>
  <c r="BJ31" i="15"/>
  <c r="BI31" i="15"/>
  <c r="BH31" i="15"/>
  <c r="BG31" i="15"/>
  <c r="BF31" i="15"/>
  <c r="BC31" i="15"/>
  <c r="BB31" i="15"/>
  <c r="BA31" i="15"/>
  <c r="AZ31" i="15"/>
  <c r="AY31" i="15"/>
  <c r="AX31" i="15"/>
  <c r="AU31" i="15"/>
  <c r="AT31" i="15"/>
  <c r="AS31" i="15"/>
  <c r="AR31" i="15"/>
  <c r="AQ31" i="15"/>
  <c r="AP31" i="15"/>
  <c r="AM31" i="15"/>
  <c r="AL31" i="15"/>
  <c r="AK31" i="15"/>
  <c r="AJ31" i="15"/>
  <c r="AI31" i="15"/>
  <c r="AH31" i="15"/>
  <c r="AE31" i="15"/>
  <c r="AD31" i="15"/>
  <c r="AC31" i="15"/>
  <c r="AB31" i="15"/>
  <c r="AA31" i="15"/>
  <c r="Z31" i="15"/>
  <c r="W31" i="15"/>
  <c r="V31" i="15"/>
  <c r="U31" i="15"/>
  <c r="T31" i="15"/>
  <c r="S31" i="15"/>
  <c r="R31" i="15"/>
  <c r="O31" i="15"/>
  <c r="N31" i="15"/>
  <c r="M31" i="15"/>
  <c r="L31" i="15"/>
  <c r="K31" i="15"/>
  <c r="J31" i="15"/>
  <c r="UR30" i="15"/>
  <c r="UQ30" i="15"/>
  <c r="UP30" i="15"/>
  <c r="UM30" i="15"/>
  <c r="UL30" i="15"/>
  <c r="UK30" i="15"/>
  <c r="UJ30" i="15"/>
  <c r="UI30" i="15"/>
  <c r="UH30" i="15"/>
  <c r="UF30" i="15"/>
  <c r="UE30" i="15"/>
  <c r="UB30" i="15"/>
  <c r="UA30" i="15"/>
  <c r="TZ30" i="15"/>
  <c r="TY30" i="15"/>
  <c r="TX30" i="15"/>
  <c r="TW30" i="15"/>
  <c r="TU30" i="15"/>
  <c r="TT30" i="15"/>
  <c r="TS30" i="15"/>
  <c r="TR30" i="15"/>
  <c r="TQ30" i="15"/>
  <c r="TO30" i="15"/>
  <c r="TN30" i="15"/>
  <c r="TM30" i="15"/>
  <c r="TL30" i="15"/>
  <c r="TK30" i="15"/>
  <c r="TI30" i="15"/>
  <c r="TH30" i="15"/>
  <c r="TG30" i="15"/>
  <c r="TF30" i="15"/>
  <c r="TE30" i="15"/>
  <c r="TC30" i="15"/>
  <c r="TB30" i="15"/>
  <c r="TA30" i="15"/>
  <c r="SZ30" i="15"/>
  <c r="SY30" i="15"/>
  <c r="SW30" i="15"/>
  <c r="SV30" i="15"/>
  <c r="SU30" i="15"/>
  <c r="ST30" i="15"/>
  <c r="SS30" i="15"/>
  <c r="SQ30" i="15"/>
  <c r="SP30" i="15"/>
  <c r="SO30" i="15"/>
  <c r="SN30" i="15"/>
  <c r="SM30" i="15"/>
  <c r="SK30" i="15"/>
  <c r="SJ30" i="15"/>
  <c r="SI30" i="15"/>
  <c r="SH30" i="15"/>
  <c r="SG30" i="15"/>
  <c r="SE30" i="15"/>
  <c r="SD30" i="15"/>
  <c r="SC30" i="15"/>
  <c r="SB30" i="15"/>
  <c r="SA30" i="15"/>
  <c r="RY30" i="15"/>
  <c r="RX30" i="15"/>
  <c r="RW30" i="15"/>
  <c r="RV30" i="15"/>
  <c r="RU30" i="15"/>
  <c r="RS30" i="15"/>
  <c r="RR30" i="15"/>
  <c r="RQ30" i="15"/>
  <c r="RP30" i="15"/>
  <c r="RO30" i="15"/>
  <c r="RM30" i="15"/>
  <c r="RL30" i="15"/>
  <c r="RK30" i="15"/>
  <c r="RJ30" i="15"/>
  <c r="RI30" i="15"/>
  <c r="RG30" i="15"/>
  <c r="RF30" i="15"/>
  <c r="RE30" i="15"/>
  <c r="RD30" i="15"/>
  <c r="RC30" i="15"/>
  <c r="RA30" i="15"/>
  <c r="QZ30" i="15"/>
  <c r="QY30" i="15"/>
  <c r="QX30" i="15"/>
  <c r="QW30" i="15"/>
  <c r="QU30" i="15"/>
  <c r="QT30" i="15"/>
  <c r="QS30" i="15"/>
  <c r="QR30" i="15"/>
  <c r="QQ30" i="15"/>
  <c r="QO30" i="15"/>
  <c r="QN30" i="15"/>
  <c r="QM30" i="15"/>
  <c r="QL30" i="15"/>
  <c r="QK30" i="15"/>
  <c r="QI30" i="15"/>
  <c r="QH30" i="15"/>
  <c r="QG30" i="15"/>
  <c r="QF30" i="15"/>
  <c r="QE30" i="15"/>
  <c r="QC30" i="15"/>
  <c r="QB30" i="15"/>
  <c r="QA30" i="15"/>
  <c r="PZ30" i="15"/>
  <c r="PY30" i="15"/>
  <c r="PW30" i="15"/>
  <c r="PV30" i="15"/>
  <c r="PU30" i="15"/>
  <c r="PT30" i="15"/>
  <c r="PS30" i="15"/>
  <c r="PQ30" i="15"/>
  <c r="PP30" i="15"/>
  <c r="PO30" i="15"/>
  <c r="PN30" i="15"/>
  <c r="PM30" i="15"/>
  <c r="PK30" i="15"/>
  <c r="PJ30" i="15"/>
  <c r="PI30" i="15"/>
  <c r="PH30" i="15"/>
  <c r="PG30" i="15"/>
  <c r="PE30" i="15"/>
  <c r="PD30" i="15"/>
  <c r="PC30" i="15"/>
  <c r="PB30" i="15"/>
  <c r="PA30" i="15"/>
  <c r="OY30" i="15"/>
  <c r="OX30" i="15"/>
  <c r="OW30" i="15"/>
  <c r="OV30" i="15"/>
  <c r="OU30" i="15"/>
  <c r="D30" i="9" s="1"/>
  <c r="OQ30" i="15"/>
  <c r="OP30" i="15"/>
  <c r="OO30" i="15"/>
  <c r="ON30" i="15"/>
  <c r="OM30" i="15"/>
  <c r="OL30" i="15"/>
  <c r="OI30" i="15"/>
  <c r="OH30" i="15"/>
  <c r="OG30" i="15"/>
  <c r="OF30" i="15"/>
  <c r="OE30" i="15"/>
  <c r="OD30" i="15"/>
  <c r="OA30" i="15"/>
  <c r="NZ30" i="15"/>
  <c r="NY30" i="15"/>
  <c r="NX30" i="15"/>
  <c r="NW30" i="15"/>
  <c r="NV30" i="15"/>
  <c r="NS30" i="15"/>
  <c r="NR30" i="15"/>
  <c r="NQ30" i="15"/>
  <c r="NP30" i="15"/>
  <c r="NO30" i="15"/>
  <c r="NN30" i="15"/>
  <c r="NK30" i="15"/>
  <c r="NJ30" i="15"/>
  <c r="NI30" i="15"/>
  <c r="NH30" i="15"/>
  <c r="NG30" i="15"/>
  <c r="NF30" i="15"/>
  <c r="NC30" i="15"/>
  <c r="NB30" i="15"/>
  <c r="NA30" i="15"/>
  <c r="MZ30" i="15"/>
  <c r="MY30" i="15"/>
  <c r="MX30" i="15"/>
  <c r="MU30" i="15"/>
  <c r="MT30" i="15"/>
  <c r="MS30" i="15"/>
  <c r="MR30" i="15"/>
  <c r="MQ30" i="15"/>
  <c r="MP30" i="15"/>
  <c r="MM30" i="15"/>
  <c r="ML30" i="15"/>
  <c r="MK30" i="15"/>
  <c r="MJ30" i="15"/>
  <c r="MI30" i="15"/>
  <c r="MH30" i="15"/>
  <c r="ME30" i="15"/>
  <c r="MD30" i="15"/>
  <c r="MC30" i="15"/>
  <c r="MB30" i="15"/>
  <c r="MA30" i="15"/>
  <c r="LZ30" i="15"/>
  <c r="LW30" i="15"/>
  <c r="LV30" i="15"/>
  <c r="LU30" i="15"/>
  <c r="LT30" i="15"/>
  <c r="LS30" i="15"/>
  <c r="LR30" i="15"/>
  <c r="LO30" i="15"/>
  <c r="LN30" i="15"/>
  <c r="LM30" i="15"/>
  <c r="LL30" i="15"/>
  <c r="LK30" i="15"/>
  <c r="LJ30" i="15"/>
  <c r="LG30" i="15"/>
  <c r="LF30" i="15"/>
  <c r="LE30" i="15"/>
  <c r="LD30" i="15"/>
  <c r="LC30" i="15"/>
  <c r="LB30" i="15"/>
  <c r="KY30" i="15"/>
  <c r="KX30" i="15"/>
  <c r="KW30" i="15"/>
  <c r="KV30" i="15"/>
  <c r="KU30" i="15"/>
  <c r="KT30" i="15"/>
  <c r="KQ30" i="15"/>
  <c r="KP30" i="15"/>
  <c r="KO30" i="15"/>
  <c r="KN30" i="15"/>
  <c r="KM30" i="15"/>
  <c r="KL30" i="15"/>
  <c r="KI30" i="15"/>
  <c r="KH30" i="15"/>
  <c r="KG30" i="15"/>
  <c r="KF30" i="15"/>
  <c r="KE30" i="15"/>
  <c r="KD30" i="15"/>
  <c r="KA30" i="15"/>
  <c r="JZ30" i="15"/>
  <c r="JY30" i="15"/>
  <c r="JX30" i="15"/>
  <c r="JW30" i="15"/>
  <c r="JV30" i="15"/>
  <c r="JS30" i="15"/>
  <c r="JR30" i="15"/>
  <c r="JQ30" i="15"/>
  <c r="JP30" i="15"/>
  <c r="JO30" i="15"/>
  <c r="JN30" i="15"/>
  <c r="JK30" i="15"/>
  <c r="JJ30" i="15"/>
  <c r="JI30" i="15"/>
  <c r="JH30" i="15"/>
  <c r="JG30" i="15"/>
  <c r="JF30" i="15"/>
  <c r="JC30" i="15"/>
  <c r="JB30" i="15"/>
  <c r="JA30" i="15"/>
  <c r="IZ30" i="15"/>
  <c r="IY30" i="15"/>
  <c r="IX30" i="15"/>
  <c r="IU30" i="15"/>
  <c r="IT30" i="15"/>
  <c r="IS30" i="15"/>
  <c r="IR30" i="15"/>
  <c r="IQ30" i="15"/>
  <c r="IP30" i="15"/>
  <c r="IM30" i="15"/>
  <c r="IL30" i="15"/>
  <c r="IK30" i="15"/>
  <c r="IJ30" i="15"/>
  <c r="II30" i="15"/>
  <c r="IH30" i="15"/>
  <c r="IE30" i="15"/>
  <c r="ID30" i="15"/>
  <c r="IC30" i="15"/>
  <c r="IB30" i="15"/>
  <c r="IA30" i="15"/>
  <c r="HZ30" i="15"/>
  <c r="HW30" i="15"/>
  <c r="HV30" i="15"/>
  <c r="HU30" i="15"/>
  <c r="HT30" i="15"/>
  <c r="HS30" i="15"/>
  <c r="HR30" i="15"/>
  <c r="HO30" i="15"/>
  <c r="HN30" i="15"/>
  <c r="HM30" i="15"/>
  <c r="HL30" i="15"/>
  <c r="HK30" i="15"/>
  <c r="HJ30" i="15"/>
  <c r="HG30" i="15"/>
  <c r="HF30" i="15"/>
  <c r="HE30" i="15"/>
  <c r="HD30" i="15"/>
  <c r="HC30" i="15"/>
  <c r="HB30" i="15"/>
  <c r="GY30" i="15"/>
  <c r="GX30" i="15"/>
  <c r="GW30" i="15"/>
  <c r="GV30" i="15"/>
  <c r="GU30" i="15"/>
  <c r="GT30" i="15"/>
  <c r="GQ30" i="15"/>
  <c r="GP30" i="15"/>
  <c r="GO30" i="15"/>
  <c r="GN30" i="15"/>
  <c r="GM30" i="15"/>
  <c r="GL30" i="15"/>
  <c r="GI30" i="15"/>
  <c r="GH30" i="15"/>
  <c r="GG30" i="15"/>
  <c r="GF30" i="15"/>
  <c r="GE30" i="15"/>
  <c r="GD30" i="15"/>
  <c r="GA30" i="15"/>
  <c r="FZ30" i="15"/>
  <c r="FY30" i="15"/>
  <c r="FX30" i="15"/>
  <c r="FW30" i="15"/>
  <c r="FV30" i="15"/>
  <c r="FS30" i="15"/>
  <c r="FR30" i="15"/>
  <c r="FQ30" i="15"/>
  <c r="FP30" i="15"/>
  <c r="FO30" i="15"/>
  <c r="FN30" i="15"/>
  <c r="FK30" i="15"/>
  <c r="FJ30" i="15"/>
  <c r="FI30" i="15"/>
  <c r="FH30" i="15"/>
  <c r="FG30" i="15"/>
  <c r="FF30" i="15"/>
  <c r="FC30" i="15"/>
  <c r="FB30" i="15"/>
  <c r="FA30" i="15"/>
  <c r="EZ30" i="15"/>
  <c r="EY30" i="15"/>
  <c r="EX30" i="15"/>
  <c r="EU30" i="15"/>
  <c r="ET30" i="15"/>
  <c r="ES30" i="15"/>
  <c r="ER30" i="15"/>
  <c r="EQ30" i="15"/>
  <c r="EP30" i="15"/>
  <c r="EM30" i="15"/>
  <c r="EL30" i="15"/>
  <c r="EK30" i="15"/>
  <c r="EJ30" i="15"/>
  <c r="EI30" i="15"/>
  <c r="EH30" i="15"/>
  <c r="EE30" i="15"/>
  <c r="ED30" i="15"/>
  <c r="EC30" i="15"/>
  <c r="EB30" i="15"/>
  <c r="EA30" i="15"/>
  <c r="DZ30" i="15"/>
  <c r="DW30" i="15"/>
  <c r="DV30" i="15"/>
  <c r="DU30" i="15"/>
  <c r="DT30" i="15"/>
  <c r="DS30" i="15"/>
  <c r="DR30" i="15"/>
  <c r="DO30" i="15"/>
  <c r="DN30" i="15"/>
  <c r="DM30" i="15"/>
  <c r="DL30" i="15"/>
  <c r="DK30" i="15"/>
  <c r="DJ30" i="15"/>
  <c r="DG30" i="15"/>
  <c r="DF30" i="15"/>
  <c r="DE30" i="15"/>
  <c r="DD30" i="15"/>
  <c r="DC30" i="15"/>
  <c r="DB30" i="15"/>
  <c r="CY30" i="15"/>
  <c r="CX30" i="15"/>
  <c r="CW30" i="15"/>
  <c r="CV30" i="15"/>
  <c r="CU30" i="15"/>
  <c r="CT30" i="15"/>
  <c r="CQ30" i="15"/>
  <c r="CP30" i="15"/>
  <c r="CO30" i="15"/>
  <c r="CN30" i="15"/>
  <c r="CM30" i="15"/>
  <c r="CL30" i="15"/>
  <c r="CI30" i="15"/>
  <c r="CH30" i="15"/>
  <c r="CG30" i="15"/>
  <c r="CF30" i="15"/>
  <c r="CE30" i="15"/>
  <c r="CD30" i="15"/>
  <c r="CA30" i="15"/>
  <c r="BZ30" i="15"/>
  <c r="BY30" i="15"/>
  <c r="BX30" i="15"/>
  <c r="BW30" i="15"/>
  <c r="BV30" i="15"/>
  <c r="BS30" i="15"/>
  <c r="BR30" i="15"/>
  <c r="BQ30" i="15"/>
  <c r="BP30" i="15"/>
  <c r="BO30" i="15"/>
  <c r="BN30" i="15"/>
  <c r="BK30" i="15"/>
  <c r="BJ30" i="15"/>
  <c r="BI30" i="15"/>
  <c r="BH30" i="15"/>
  <c r="BG30" i="15"/>
  <c r="BF30" i="15"/>
  <c r="BC30" i="15"/>
  <c r="BB30" i="15"/>
  <c r="BA30" i="15"/>
  <c r="AZ30" i="15"/>
  <c r="AY30" i="15"/>
  <c r="AX30" i="15"/>
  <c r="AU30" i="15"/>
  <c r="AT30" i="15"/>
  <c r="AS30" i="15"/>
  <c r="AR30" i="15"/>
  <c r="AQ30" i="15"/>
  <c r="AP30" i="15"/>
  <c r="AM30" i="15"/>
  <c r="AL30" i="15"/>
  <c r="AK30" i="15"/>
  <c r="AJ30" i="15"/>
  <c r="AI30" i="15"/>
  <c r="AH30" i="15"/>
  <c r="AE30" i="15"/>
  <c r="AD30" i="15"/>
  <c r="AC30" i="15"/>
  <c r="AB30" i="15"/>
  <c r="AA30" i="15"/>
  <c r="Z30" i="15"/>
  <c r="W30" i="15"/>
  <c r="V30" i="15"/>
  <c r="U30" i="15"/>
  <c r="T30" i="15"/>
  <c r="S30" i="15"/>
  <c r="R30" i="15"/>
  <c r="O30" i="15"/>
  <c r="N30" i="15"/>
  <c r="M30" i="15"/>
  <c r="L30" i="15"/>
  <c r="K30" i="15"/>
  <c r="J30" i="15"/>
  <c r="UR29" i="15"/>
  <c r="UQ29" i="15"/>
  <c r="UP29" i="15"/>
  <c r="UM29" i="15"/>
  <c r="UL29" i="15"/>
  <c r="UK29" i="15"/>
  <c r="UJ29" i="15"/>
  <c r="UI29" i="15"/>
  <c r="UH29" i="15"/>
  <c r="UF29" i="15"/>
  <c r="UE29" i="15"/>
  <c r="UB29" i="15"/>
  <c r="UA29" i="15"/>
  <c r="TZ29" i="15"/>
  <c r="TY29" i="15"/>
  <c r="TX29" i="15"/>
  <c r="TW29" i="15"/>
  <c r="TU29" i="15"/>
  <c r="TT29" i="15"/>
  <c r="TS29" i="15"/>
  <c r="TR29" i="15"/>
  <c r="TQ29" i="15"/>
  <c r="TO29" i="15"/>
  <c r="TN29" i="15"/>
  <c r="TM29" i="15"/>
  <c r="TL29" i="15"/>
  <c r="TK29" i="15"/>
  <c r="TI29" i="15"/>
  <c r="TH29" i="15"/>
  <c r="TG29" i="15"/>
  <c r="TF29" i="15"/>
  <c r="TE29" i="15"/>
  <c r="TC29" i="15"/>
  <c r="TB29" i="15"/>
  <c r="TA29" i="15"/>
  <c r="SZ29" i="15"/>
  <c r="SY29" i="15"/>
  <c r="SW29" i="15"/>
  <c r="SV29" i="15"/>
  <c r="SU29" i="15"/>
  <c r="ST29" i="15"/>
  <c r="SS29" i="15"/>
  <c r="SQ29" i="15"/>
  <c r="SP29" i="15"/>
  <c r="SO29" i="15"/>
  <c r="SN29" i="15"/>
  <c r="SM29" i="15"/>
  <c r="SK29" i="15"/>
  <c r="SJ29" i="15"/>
  <c r="SI29" i="15"/>
  <c r="SH29" i="15"/>
  <c r="SG29" i="15"/>
  <c r="SE29" i="15"/>
  <c r="SD29" i="15"/>
  <c r="SC29" i="15"/>
  <c r="SB29" i="15"/>
  <c r="SA29" i="15"/>
  <c r="RY29" i="15"/>
  <c r="RX29" i="15"/>
  <c r="RW29" i="15"/>
  <c r="RV29" i="15"/>
  <c r="RU29" i="15"/>
  <c r="RS29" i="15"/>
  <c r="RR29" i="15"/>
  <c r="RQ29" i="15"/>
  <c r="RP29" i="15"/>
  <c r="RO29" i="15"/>
  <c r="RM29" i="15"/>
  <c r="RL29" i="15"/>
  <c r="RK29" i="15"/>
  <c r="RJ29" i="15"/>
  <c r="RI29" i="15"/>
  <c r="RG29" i="15"/>
  <c r="RF29" i="15"/>
  <c r="RE29" i="15"/>
  <c r="RD29" i="15"/>
  <c r="RC29" i="15"/>
  <c r="RA29" i="15"/>
  <c r="QZ29" i="15"/>
  <c r="QY29" i="15"/>
  <c r="QX29" i="15"/>
  <c r="QW29" i="15"/>
  <c r="QU29" i="15"/>
  <c r="QT29" i="15"/>
  <c r="QS29" i="15"/>
  <c r="QR29" i="15"/>
  <c r="QQ29" i="15"/>
  <c r="QO29" i="15"/>
  <c r="QN29" i="15"/>
  <c r="QM29" i="15"/>
  <c r="QL29" i="15"/>
  <c r="QK29" i="15"/>
  <c r="QI29" i="15"/>
  <c r="QH29" i="15"/>
  <c r="QG29" i="15"/>
  <c r="QF29" i="15"/>
  <c r="QE29" i="15"/>
  <c r="QC29" i="15"/>
  <c r="QB29" i="15"/>
  <c r="QA29" i="15"/>
  <c r="PZ29" i="15"/>
  <c r="PY29" i="15"/>
  <c r="PW29" i="15"/>
  <c r="PV29" i="15"/>
  <c r="PU29" i="15"/>
  <c r="PT29" i="15"/>
  <c r="PS29" i="15"/>
  <c r="PQ29" i="15"/>
  <c r="PP29" i="15"/>
  <c r="PO29" i="15"/>
  <c r="PN29" i="15"/>
  <c r="PM29" i="15"/>
  <c r="PK29" i="15"/>
  <c r="PJ29" i="15"/>
  <c r="PI29" i="15"/>
  <c r="PH29" i="15"/>
  <c r="PG29" i="15"/>
  <c r="PE29" i="15"/>
  <c r="PD29" i="15"/>
  <c r="PC29" i="15"/>
  <c r="PB29" i="15"/>
  <c r="PA29" i="15"/>
  <c r="OY29" i="15"/>
  <c r="OX29" i="15"/>
  <c r="OW29" i="15"/>
  <c r="OV29" i="15"/>
  <c r="OU29" i="15"/>
  <c r="D29" i="9" s="1"/>
  <c r="OQ29" i="15"/>
  <c r="OP29" i="15"/>
  <c r="OO29" i="15"/>
  <c r="ON29" i="15"/>
  <c r="OM29" i="15"/>
  <c r="OL29" i="15"/>
  <c r="OI29" i="15"/>
  <c r="OH29" i="15"/>
  <c r="OG29" i="15"/>
  <c r="OF29" i="15"/>
  <c r="OE29" i="15"/>
  <c r="OD29" i="15"/>
  <c r="OA29" i="15"/>
  <c r="NZ29" i="15"/>
  <c r="NY29" i="15"/>
  <c r="NX29" i="15"/>
  <c r="NW29" i="15"/>
  <c r="NV29" i="15"/>
  <c r="NS29" i="15"/>
  <c r="NR29" i="15"/>
  <c r="NQ29" i="15"/>
  <c r="NP29" i="15"/>
  <c r="NO29" i="15"/>
  <c r="NN29" i="15"/>
  <c r="NK29" i="15"/>
  <c r="NJ29" i="15"/>
  <c r="NI29" i="15"/>
  <c r="NH29" i="15"/>
  <c r="NG29" i="15"/>
  <c r="NF29" i="15"/>
  <c r="NC29" i="15"/>
  <c r="NB29" i="15"/>
  <c r="NA29" i="15"/>
  <c r="MZ29" i="15"/>
  <c r="MY29" i="15"/>
  <c r="MX29" i="15"/>
  <c r="MU29" i="15"/>
  <c r="MT29" i="15"/>
  <c r="MS29" i="15"/>
  <c r="MR29" i="15"/>
  <c r="MQ29" i="15"/>
  <c r="MP29" i="15"/>
  <c r="MM29" i="15"/>
  <c r="ML29" i="15"/>
  <c r="MK29" i="15"/>
  <c r="MJ29" i="15"/>
  <c r="MI29" i="15"/>
  <c r="MH29" i="15"/>
  <c r="ME29" i="15"/>
  <c r="MD29" i="15"/>
  <c r="MC29" i="15"/>
  <c r="MB29" i="15"/>
  <c r="MA29" i="15"/>
  <c r="LZ29" i="15"/>
  <c r="LW29" i="15"/>
  <c r="LV29" i="15"/>
  <c r="LU29" i="15"/>
  <c r="LT29" i="15"/>
  <c r="LS29" i="15"/>
  <c r="LR29" i="15"/>
  <c r="LO29" i="15"/>
  <c r="LN29" i="15"/>
  <c r="LM29" i="15"/>
  <c r="LL29" i="15"/>
  <c r="LK29" i="15"/>
  <c r="LJ29" i="15"/>
  <c r="LG29" i="15"/>
  <c r="LF29" i="15"/>
  <c r="LE29" i="15"/>
  <c r="LD29" i="15"/>
  <c r="LC29" i="15"/>
  <c r="LB29" i="15"/>
  <c r="KY29" i="15"/>
  <c r="KX29" i="15"/>
  <c r="KW29" i="15"/>
  <c r="KV29" i="15"/>
  <c r="KU29" i="15"/>
  <c r="KT29" i="15"/>
  <c r="KQ29" i="15"/>
  <c r="KQ29" i="18" s="1"/>
  <c r="KP29" i="15"/>
  <c r="KO29" i="15"/>
  <c r="KN29" i="15"/>
  <c r="KM29" i="15"/>
  <c r="KL29" i="15"/>
  <c r="KI29" i="15"/>
  <c r="KH29" i="15"/>
  <c r="KG29" i="15"/>
  <c r="KF29" i="15"/>
  <c r="KE29" i="15"/>
  <c r="KD29" i="15"/>
  <c r="KA29" i="15"/>
  <c r="JZ29" i="15"/>
  <c r="JY29" i="15"/>
  <c r="JX29" i="15"/>
  <c r="JW29" i="15"/>
  <c r="JV29" i="15"/>
  <c r="JS29" i="15"/>
  <c r="JR29" i="15"/>
  <c r="JQ29" i="15"/>
  <c r="JP29" i="15"/>
  <c r="JO29" i="15"/>
  <c r="JN29" i="15"/>
  <c r="JC29" i="15"/>
  <c r="JB29" i="15"/>
  <c r="JA29" i="15"/>
  <c r="IZ29" i="15"/>
  <c r="IY29" i="15"/>
  <c r="IX29" i="15"/>
  <c r="IU29" i="15"/>
  <c r="IT29" i="15"/>
  <c r="IS29" i="15"/>
  <c r="IR29" i="15"/>
  <c r="IQ29" i="15"/>
  <c r="IP29" i="15"/>
  <c r="IM29" i="15"/>
  <c r="IL29" i="15"/>
  <c r="IK29" i="15"/>
  <c r="IJ29" i="15"/>
  <c r="II29" i="15"/>
  <c r="IH29" i="15"/>
  <c r="IE29" i="15"/>
  <c r="ID29" i="15"/>
  <c r="IC29" i="15"/>
  <c r="IB29" i="15"/>
  <c r="IA29" i="15"/>
  <c r="HZ29" i="15"/>
  <c r="HW29" i="15"/>
  <c r="HV29" i="15"/>
  <c r="HU29" i="15"/>
  <c r="HT29" i="15"/>
  <c r="HS29" i="15"/>
  <c r="HR29" i="15"/>
  <c r="HO29" i="15"/>
  <c r="HN29" i="15"/>
  <c r="HM29" i="15"/>
  <c r="HL29" i="15"/>
  <c r="HK29" i="15"/>
  <c r="HJ29" i="15"/>
  <c r="HG29" i="15"/>
  <c r="HF29" i="15"/>
  <c r="HE29" i="15"/>
  <c r="HD29" i="15"/>
  <c r="HC29" i="15"/>
  <c r="HB29" i="15"/>
  <c r="GY29" i="15"/>
  <c r="GX29" i="15"/>
  <c r="GW29" i="15"/>
  <c r="GV29" i="15"/>
  <c r="GU29" i="15"/>
  <c r="GT29" i="15"/>
  <c r="GQ29" i="15"/>
  <c r="GP29" i="15"/>
  <c r="GO29" i="15"/>
  <c r="GN29" i="15"/>
  <c r="GM29" i="15"/>
  <c r="GL29" i="15"/>
  <c r="GI29" i="15"/>
  <c r="GH29" i="15"/>
  <c r="GG29" i="15"/>
  <c r="GF29" i="15"/>
  <c r="GE29" i="15"/>
  <c r="GD29" i="15"/>
  <c r="GA29" i="15"/>
  <c r="FZ29" i="15"/>
  <c r="FY29" i="15"/>
  <c r="FX29" i="15"/>
  <c r="FW29" i="15"/>
  <c r="FV29" i="15"/>
  <c r="FS29" i="15"/>
  <c r="FR29" i="15"/>
  <c r="FQ29" i="15"/>
  <c r="FP29" i="15"/>
  <c r="FO29" i="15"/>
  <c r="FN29" i="15"/>
  <c r="FK29" i="15"/>
  <c r="FJ29" i="15"/>
  <c r="FI29" i="15"/>
  <c r="FH29" i="15"/>
  <c r="FG29" i="15"/>
  <c r="FF29" i="15"/>
  <c r="FC29" i="15"/>
  <c r="FB29" i="15"/>
  <c r="FA29" i="15"/>
  <c r="EZ29" i="15"/>
  <c r="EY29" i="15"/>
  <c r="EX29" i="15"/>
  <c r="EU29" i="15"/>
  <c r="ET29" i="15"/>
  <c r="ES29" i="15"/>
  <c r="ER29" i="15"/>
  <c r="EQ29" i="15"/>
  <c r="EP29" i="15"/>
  <c r="EM29" i="15"/>
  <c r="EL29" i="15"/>
  <c r="EK29" i="15"/>
  <c r="EJ29" i="15"/>
  <c r="EI29" i="15"/>
  <c r="EH29" i="15"/>
  <c r="EE29" i="15"/>
  <c r="ED29" i="15"/>
  <c r="EC29" i="15"/>
  <c r="EB29" i="15"/>
  <c r="EA29" i="15"/>
  <c r="DZ29" i="15"/>
  <c r="DW29" i="15"/>
  <c r="DV29" i="15"/>
  <c r="DU29" i="15"/>
  <c r="DT29" i="15"/>
  <c r="DS29" i="15"/>
  <c r="DR29" i="15"/>
  <c r="DO29" i="15"/>
  <c r="DN29" i="15"/>
  <c r="DM29" i="15"/>
  <c r="DL29" i="15"/>
  <c r="DK29" i="15"/>
  <c r="DJ29" i="15"/>
  <c r="DG29" i="15"/>
  <c r="DF29" i="15"/>
  <c r="DE29" i="15"/>
  <c r="DD29" i="15"/>
  <c r="DC29" i="15"/>
  <c r="DB29" i="15"/>
  <c r="CY29" i="15"/>
  <c r="CX29" i="15"/>
  <c r="CW29" i="15"/>
  <c r="CV29" i="15"/>
  <c r="CU29" i="15"/>
  <c r="CT29" i="15"/>
  <c r="CQ29" i="15"/>
  <c r="CP29" i="15"/>
  <c r="CO29" i="15"/>
  <c r="CN29" i="15"/>
  <c r="CM29" i="15"/>
  <c r="CL29" i="15"/>
  <c r="CI29" i="15"/>
  <c r="CH29" i="15"/>
  <c r="CG29" i="15"/>
  <c r="CF29" i="15"/>
  <c r="CE29" i="15"/>
  <c r="CD29" i="15"/>
  <c r="CA29" i="15"/>
  <c r="BZ29" i="15"/>
  <c r="BY29" i="15"/>
  <c r="BX29" i="15"/>
  <c r="BW29" i="15"/>
  <c r="BV29" i="15"/>
  <c r="BK29" i="15"/>
  <c r="BJ29" i="15"/>
  <c r="BI29" i="15"/>
  <c r="BH29" i="15"/>
  <c r="BG29" i="15"/>
  <c r="BF29" i="15"/>
  <c r="BC29" i="15"/>
  <c r="BB29" i="15"/>
  <c r="BA29" i="15"/>
  <c r="AZ29" i="15"/>
  <c r="AY29" i="15"/>
  <c r="AX29" i="15"/>
  <c r="AU29" i="15"/>
  <c r="AT29" i="15"/>
  <c r="AS29" i="15"/>
  <c r="AR29" i="15"/>
  <c r="AQ29" i="15"/>
  <c r="AP29" i="15"/>
  <c r="AM29" i="15"/>
  <c r="AL29" i="15"/>
  <c r="AK29" i="15"/>
  <c r="AJ29" i="15"/>
  <c r="AI29" i="15"/>
  <c r="AH29" i="15"/>
  <c r="AE29" i="15"/>
  <c r="AD29" i="15"/>
  <c r="AC29" i="15"/>
  <c r="AB29" i="15"/>
  <c r="AA29" i="15"/>
  <c r="Z29" i="15"/>
  <c r="W29" i="15"/>
  <c r="V29" i="15"/>
  <c r="U29" i="15"/>
  <c r="T29" i="15"/>
  <c r="S29" i="15"/>
  <c r="R29" i="15"/>
  <c r="O29" i="15"/>
  <c r="N29" i="15"/>
  <c r="M29" i="15"/>
  <c r="L29" i="15"/>
  <c r="K29" i="15"/>
  <c r="J29" i="15"/>
  <c r="UR28" i="15"/>
  <c r="UQ28" i="15"/>
  <c r="UP28" i="15"/>
  <c r="UM28" i="15"/>
  <c r="UL28" i="15"/>
  <c r="UK28" i="15"/>
  <c r="UJ28" i="15"/>
  <c r="UI28" i="15"/>
  <c r="UH28" i="15"/>
  <c r="UF28" i="15"/>
  <c r="UE28" i="15"/>
  <c r="UB28" i="15"/>
  <c r="UA28" i="15"/>
  <c r="TZ28" i="15"/>
  <c r="TY28" i="15"/>
  <c r="TX28" i="15"/>
  <c r="TW28" i="15"/>
  <c r="TU28" i="15"/>
  <c r="TT28" i="15"/>
  <c r="TS28" i="15"/>
  <c r="TR28" i="15"/>
  <c r="TQ28" i="15"/>
  <c r="TO28" i="15"/>
  <c r="TN28" i="15"/>
  <c r="TM28" i="15"/>
  <c r="TL28" i="15"/>
  <c r="TK28" i="15"/>
  <c r="TI28" i="15"/>
  <c r="TH28" i="15"/>
  <c r="TG28" i="15"/>
  <c r="TF28" i="15"/>
  <c r="TE28" i="15"/>
  <c r="TC28" i="15"/>
  <c r="TB28" i="15"/>
  <c r="TA28" i="15"/>
  <c r="SZ28" i="15"/>
  <c r="SY28" i="15"/>
  <c r="SW28" i="15"/>
  <c r="SV28" i="15"/>
  <c r="SU28" i="15"/>
  <c r="ST28" i="15"/>
  <c r="SS28" i="15"/>
  <c r="SQ28" i="15"/>
  <c r="SP28" i="15"/>
  <c r="SO28" i="15"/>
  <c r="SN28" i="15"/>
  <c r="SM28" i="15"/>
  <c r="SK28" i="15"/>
  <c r="SJ28" i="15"/>
  <c r="SI28" i="15"/>
  <c r="SH28" i="15"/>
  <c r="SG28" i="15"/>
  <c r="SE28" i="15"/>
  <c r="SD28" i="15"/>
  <c r="SC28" i="15"/>
  <c r="SB28" i="15"/>
  <c r="SA28" i="15"/>
  <c r="RY28" i="15"/>
  <c r="RX28" i="15"/>
  <c r="RW28" i="15"/>
  <c r="RV28" i="15"/>
  <c r="RU28" i="15"/>
  <c r="RS28" i="15"/>
  <c r="RR28" i="15"/>
  <c r="RQ28" i="15"/>
  <c r="RP28" i="15"/>
  <c r="RO28" i="15"/>
  <c r="RM28" i="15"/>
  <c r="RL28" i="15"/>
  <c r="RK28" i="15"/>
  <c r="RJ28" i="15"/>
  <c r="RI28" i="15"/>
  <c r="RG28" i="15"/>
  <c r="RF28" i="15"/>
  <c r="RE28" i="15"/>
  <c r="RD28" i="15"/>
  <c r="RC28" i="15"/>
  <c r="RA28" i="15"/>
  <c r="QZ28" i="15"/>
  <c r="QY28" i="15"/>
  <c r="QX28" i="15"/>
  <c r="QW28" i="15"/>
  <c r="QU28" i="15"/>
  <c r="QT28" i="15"/>
  <c r="QS28" i="15"/>
  <c r="QR28" i="15"/>
  <c r="QQ28" i="15"/>
  <c r="QO28" i="15"/>
  <c r="QN28" i="15"/>
  <c r="QM28" i="15"/>
  <c r="QL28" i="15"/>
  <c r="QK28" i="15"/>
  <c r="QI28" i="15"/>
  <c r="QH28" i="15"/>
  <c r="QG28" i="15"/>
  <c r="QF28" i="15"/>
  <c r="QE28" i="15"/>
  <c r="QC28" i="15"/>
  <c r="QB28" i="15"/>
  <c r="QA28" i="15"/>
  <c r="PZ28" i="15"/>
  <c r="PY28" i="15"/>
  <c r="PW28" i="15"/>
  <c r="PV28" i="15"/>
  <c r="PU28" i="15"/>
  <c r="PT28" i="15"/>
  <c r="PS28" i="15"/>
  <c r="PQ28" i="15"/>
  <c r="PP28" i="15"/>
  <c r="PO28" i="15"/>
  <c r="PN28" i="15"/>
  <c r="PM28" i="15"/>
  <c r="PK28" i="15"/>
  <c r="PJ28" i="15"/>
  <c r="PI28" i="15"/>
  <c r="PH28" i="15"/>
  <c r="PG28" i="15"/>
  <c r="PE28" i="15"/>
  <c r="PD28" i="15"/>
  <c r="PC28" i="15"/>
  <c r="PB28" i="15"/>
  <c r="PA28" i="15"/>
  <c r="OY28" i="15"/>
  <c r="OX28" i="15"/>
  <c r="OW28" i="15"/>
  <c r="OV28" i="15"/>
  <c r="OU28" i="15"/>
  <c r="D28" i="9" s="1"/>
  <c r="OQ28" i="15"/>
  <c r="OP28" i="15"/>
  <c r="OO28" i="15"/>
  <c r="ON28" i="15"/>
  <c r="OM28" i="15"/>
  <c r="OL28" i="15"/>
  <c r="OI28" i="15"/>
  <c r="OH28" i="15"/>
  <c r="OG28" i="15"/>
  <c r="OF28" i="15"/>
  <c r="OE28" i="15"/>
  <c r="OD28" i="15"/>
  <c r="OA28" i="15"/>
  <c r="NZ28" i="15"/>
  <c r="NY28" i="15"/>
  <c r="NX28" i="15"/>
  <c r="NW28" i="15"/>
  <c r="NV28" i="15"/>
  <c r="NS28" i="15"/>
  <c r="NR28" i="15"/>
  <c r="NQ28" i="15"/>
  <c r="NP28" i="15"/>
  <c r="NO28" i="15"/>
  <c r="NN28" i="15"/>
  <c r="NK28" i="15"/>
  <c r="NJ28" i="15"/>
  <c r="NI28" i="15"/>
  <c r="NH28" i="15"/>
  <c r="NG28" i="15"/>
  <c r="NF28" i="15"/>
  <c r="NC28" i="15"/>
  <c r="NB28" i="15"/>
  <c r="NA28" i="15"/>
  <c r="MZ28" i="15"/>
  <c r="MY28" i="15"/>
  <c r="MX28" i="15"/>
  <c r="MU28" i="15"/>
  <c r="MT28" i="15"/>
  <c r="MS28" i="15"/>
  <c r="MR28" i="15"/>
  <c r="MQ28" i="15"/>
  <c r="MP28" i="15"/>
  <c r="MM28" i="15"/>
  <c r="ML28" i="15"/>
  <c r="MK28" i="15"/>
  <c r="MJ28" i="15"/>
  <c r="MI28" i="15"/>
  <c r="MH28" i="15"/>
  <c r="ME28" i="15"/>
  <c r="MD28" i="15"/>
  <c r="MC28" i="15"/>
  <c r="MB28" i="15"/>
  <c r="MA28" i="15"/>
  <c r="LZ28" i="15"/>
  <c r="LW28" i="15"/>
  <c r="LV28" i="15"/>
  <c r="LU28" i="15"/>
  <c r="LT28" i="15"/>
  <c r="LS28" i="15"/>
  <c r="LR28" i="15"/>
  <c r="LO28" i="15"/>
  <c r="LN28" i="15"/>
  <c r="LM28" i="15"/>
  <c r="LL28" i="15"/>
  <c r="LK28" i="15"/>
  <c r="LJ28" i="15"/>
  <c r="LG28" i="15"/>
  <c r="LF28" i="15"/>
  <c r="LE28" i="15"/>
  <c r="LD28" i="15"/>
  <c r="LC28" i="15"/>
  <c r="LB28" i="15"/>
  <c r="KY28" i="15"/>
  <c r="KX28" i="15"/>
  <c r="KW28" i="15"/>
  <c r="KV28" i="15"/>
  <c r="KU28" i="15"/>
  <c r="KT28" i="15"/>
  <c r="KQ28" i="15"/>
  <c r="KP28" i="15"/>
  <c r="KO28" i="15"/>
  <c r="KN28" i="15"/>
  <c r="KM28" i="15"/>
  <c r="KL28" i="15"/>
  <c r="KI28" i="15"/>
  <c r="KH28" i="15"/>
  <c r="KG28" i="15"/>
  <c r="KF28" i="15"/>
  <c r="KE28" i="15"/>
  <c r="KD28" i="15"/>
  <c r="KA28" i="15"/>
  <c r="JZ28" i="15"/>
  <c r="JY28" i="15"/>
  <c r="JX28" i="15"/>
  <c r="JW28" i="15"/>
  <c r="JV28" i="15"/>
  <c r="JS28" i="15"/>
  <c r="JR28" i="15"/>
  <c r="JQ28" i="15"/>
  <c r="JP28" i="15"/>
  <c r="JO28" i="15"/>
  <c r="JN28" i="15"/>
  <c r="JK28" i="15"/>
  <c r="JJ28" i="15"/>
  <c r="JI28" i="15"/>
  <c r="JH28" i="15"/>
  <c r="JG28" i="15"/>
  <c r="JF28" i="15"/>
  <c r="JC28" i="15"/>
  <c r="JB28" i="15"/>
  <c r="JA28" i="15"/>
  <c r="IZ28" i="15"/>
  <c r="IY28" i="15"/>
  <c r="IX28" i="15"/>
  <c r="IU28" i="15"/>
  <c r="IT28" i="15"/>
  <c r="IS28" i="15"/>
  <c r="IR28" i="15"/>
  <c r="IQ28" i="15"/>
  <c r="IP28" i="15"/>
  <c r="IM28" i="15"/>
  <c r="IL28" i="15"/>
  <c r="IK28" i="15"/>
  <c r="IJ28" i="15"/>
  <c r="II28" i="15"/>
  <c r="IH28" i="15"/>
  <c r="IE28" i="15"/>
  <c r="ID28" i="15"/>
  <c r="IC28" i="15"/>
  <c r="IB28" i="15"/>
  <c r="IA28" i="15"/>
  <c r="HZ28" i="15"/>
  <c r="HW28" i="15"/>
  <c r="HV28" i="15"/>
  <c r="HU28" i="15"/>
  <c r="HT28" i="15"/>
  <c r="HS28" i="15"/>
  <c r="HR28" i="15"/>
  <c r="HO28" i="15"/>
  <c r="HN28" i="15"/>
  <c r="HM28" i="15"/>
  <c r="HL28" i="15"/>
  <c r="HK28" i="15"/>
  <c r="HJ28" i="15"/>
  <c r="HG28" i="15"/>
  <c r="HF28" i="15"/>
  <c r="HE28" i="15"/>
  <c r="HD28" i="15"/>
  <c r="HC28" i="15"/>
  <c r="HB28" i="15"/>
  <c r="GY28" i="15"/>
  <c r="GX28" i="15"/>
  <c r="GW28" i="15"/>
  <c r="GV28" i="15"/>
  <c r="GU28" i="15"/>
  <c r="GT28" i="15"/>
  <c r="GQ28" i="15"/>
  <c r="GP28" i="15"/>
  <c r="GO28" i="15"/>
  <c r="GN28" i="15"/>
  <c r="GM28" i="15"/>
  <c r="GL28" i="15"/>
  <c r="GI28" i="15"/>
  <c r="GH28" i="15"/>
  <c r="GG28" i="15"/>
  <c r="GF28" i="15"/>
  <c r="GE28" i="15"/>
  <c r="GD28" i="15"/>
  <c r="GA28" i="15"/>
  <c r="FZ28" i="15"/>
  <c r="FY28" i="15"/>
  <c r="FX28" i="15"/>
  <c r="FW28" i="15"/>
  <c r="FV28" i="15"/>
  <c r="FS28" i="15"/>
  <c r="FR28" i="15"/>
  <c r="FQ28" i="15"/>
  <c r="FP28" i="15"/>
  <c r="FO28" i="15"/>
  <c r="FN28" i="15"/>
  <c r="FK28" i="15"/>
  <c r="FJ28" i="15"/>
  <c r="FI28" i="15"/>
  <c r="FH28" i="15"/>
  <c r="FG28" i="15"/>
  <c r="FF28" i="15"/>
  <c r="FC28" i="15"/>
  <c r="FB28" i="15"/>
  <c r="FA28" i="15"/>
  <c r="EZ28" i="15"/>
  <c r="EY28" i="15"/>
  <c r="EX28" i="15"/>
  <c r="EU28" i="15"/>
  <c r="ET28" i="15"/>
  <c r="ES28" i="15"/>
  <c r="ER28" i="15"/>
  <c r="EQ28" i="15"/>
  <c r="EP28" i="15"/>
  <c r="EM28" i="15"/>
  <c r="EL28" i="15"/>
  <c r="EK28" i="15"/>
  <c r="EJ28" i="15"/>
  <c r="EI28" i="15"/>
  <c r="EH28" i="15"/>
  <c r="EE28" i="15"/>
  <c r="ED28" i="15"/>
  <c r="EC28" i="15"/>
  <c r="EB28" i="15"/>
  <c r="EA28" i="15"/>
  <c r="DZ28" i="15"/>
  <c r="DW28" i="15"/>
  <c r="DV28" i="15"/>
  <c r="DU28" i="15"/>
  <c r="DT28" i="15"/>
  <c r="DS28" i="15"/>
  <c r="DR28" i="15"/>
  <c r="DO28" i="15"/>
  <c r="DN28" i="15"/>
  <c r="DM28" i="15"/>
  <c r="DL28" i="15"/>
  <c r="DK28" i="15"/>
  <c r="DJ28" i="15"/>
  <c r="DG28" i="15"/>
  <c r="DF28" i="15"/>
  <c r="DE28" i="15"/>
  <c r="DD28" i="15"/>
  <c r="DC28" i="15"/>
  <c r="DB28" i="15"/>
  <c r="CY28" i="15"/>
  <c r="CX28" i="15"/>
  <c r="CW28" i="15"/>
  <c r="CV28" i="15"/>
  <c r="CU28" i="15"/>
  <c r="CT28" i="15"/>
  <c r="CQ28" i="15"/>
  <c r="CP28" i="15"/>
  <c r="CO28" i="15"/>
  <c r="CN28" i="15"/>
  <c r="CM28" i="15"/>
  <c r="CL28" i="15"/>
  <c r="CI28" i="15"/>
  <c r="CH28" i="15"/>
  <c r="CG28" i="15"/>
  <c r="CF28" i="15"/>
  <c r="CE28" i="15"/>
  <c r="CD28" i="15"/>
  <c r="CA28" i="15"/>
  <c r="BZ28" i="15"/>
  <c r="BY28" i="15"/>
  <c r="BX28" i="15"/>
  <c r="BW28" i="15"/>
  <c r="BV28" i="15"/>
  <c r="BS28" i="15"/>
  <c r="BR28" i="15"/>
  <c r="BQ28" i="15"/>
  <c r="BP28" i="15"/>
  <c r="BO28" i="15"/>
  <c r="BN28" i="15"/>
  <c r="BK28" i="15"/>
  <c r="BJ28" i="15"/>
  <c r="BI28" i="15"/>
  <c r="BH28" i="15"/>
  <c r="BG28" i="15"/>
  <c r="BF28" i="15"/>
  <c r="BF28" i="18" s="1"/>
  <c r="BC28" i="15"/>
  <c r="BB28" i="15"/>
  <c r="BA28" i="15"/>
  <c r="AZ28" i="15"/>
  <c r="AY28" i="15"/>
  <c r="AX28" i="15"/>
  <c r="AU28" i="15"/>
  <c r="AT28" i="15"/>
  <c r="AS28" i="15"/>
  <c r="AR28" i="15"/>
  <c r="AQ28" i="15"/>
  <c r="AP28" i="15"/>
  <c r="AM28" i="15"/>
  <c r="AL28" i="15"/>
  <c r="AK28" i="15"/>
  <c r="AJ28" i="15"/>
  <c r="AI28" i="15"/>
  <c r="AH28" i="15"/>
  <c r="AE28" i="15"/>
  <c r="AD28" i="15"/>
  <c r="AC28" i="15"/>
  <c r="AB28" i="15"/>
  <c r="AA28" i="15"/>
  <c r="Z28" i="15"/>
  <c r="Z28" i="18" s="1"/>
  <c r="W28" i="15"/>
  <c r="V28" i="15"/>
  <c r="U28" i="15"/>
  <c r="T28" i="15"/>
  <c r="S28" i="15"/>
  <c r="R28" i="15"/>
  <c r="O28" i="15"/>
  <c r="N28" i="15"/>
  <c r="M28" i="15"/>
  <c r="L28" i="15"/>
  <c r="K28" i="15"/>
  <c r="J28" i="15"/>
  <c r="UR27" i="15"/>
  <c r="UQ27" i="15"/>
  <c r="UP27" i="15"/>
  <c r="UM27" i="15"/>
  <c r="UL27" i="15"/>
  <c r="UK27" i="15"/>
  <c r="UJ27" i="15"/>
  <c r="UI27" i="15"/>
  <c r="UH27" i="15"/>
  <c r="UF27" i="15"/>
  <c r="UE27" i="15"/>
  <c r="UB27" i="15"/>
  <c r="UA27" i="15"/>
  <c r="TZ27" i="15"/>
  <c r="TY27" i="15"/>
  <c r="TX27" i="15"/>
  <c r="TW27" i="15"/>
  <c r="TU27" i="15"/>
  <c r="TT27" i="15"/>
  <c r="TS27" i="15"/>
  <c r="TR27" i="15"/>
  <c r="TQ27" i="15"/>
  <c r="TO27" i="15"/>
  <c r="TN27" i="15"/>
  <c r="TM27" i="15"/>
  <c r="TL27" i="15"/>
  <c r="TK27" i="15"/>
  <c r="TI27" i="15"/>
  <c r="TH27" i="15"/>
  <c r="TG27" i="15"/>
  <c r="TF27" i="15"/>
  <c r="TE27" i="15"/>
  <c r="TC27" i="15"/>
  <c r="TB27" i="15"/>
  <c r="TA27" i="15"/>
  <c r="SZ27" i="15"/>
  <c r="SY27" i="15"/>
  <c r="SW27" i="15"/>
  <c r="SV27" i="15"/>
  <c r="SU27" i="15"/>
  <c r="ST27" i="15"/>
  <c r="SS27" i="15"/>
  <c r="SQ27" i="15"/>
  <c r="SP27" i="15"/>
  <c r="SO27" i="15"/>
  <c r="SN27" i="15"/>
  <c r="SM27" i="15"/>
  <c r="SK27" i="15"/>
  <c r="SJ27" i="15"/>
  <c r="SI27" i="15"/>
  <c r="SH27" i="15"/>
  <c r="SG27" i="15"/>
  <c r="SE27" i="15"/>
  <c r="SD27" i="15"/>
  <c r="SC27" i="15"/>
  <c r="SB27" i="15"/>
  <c r="SA27" i="15"/>
  <c r="RY27" i="15"/>
  <c r="RX27" i="15"/>
  <c r="RW27" i="15"/>
  <c r="RV27" i="15"/>
  <c r="RU27" i="15"/>
  <c r="RS27" i="15"/>
  <c r="RR27" i="15"/>
  <c r="RQ27" i="15"/>
  <c r="RP27" i="15"/>
  <c r="RO27" i="15"/>
  <c r="RM27" i="15"/>
  <c r="RL27" i="15"/>
  <c r="RK27" i="15"/>
  <c r="RJ27" i="15"/>
  <c r="RI27" i="15"/>
  <c r="RG27" i="15"/>
  <c r="RF27" i="15"/>
  <c r="RE27" i="15"/>
  <c r="RD27" i="15"/>
  <c r="RC27" i="15"/>
  <c r="RA27" i="15"/>
  <c r="QZ27" i="15"/>
  <c r="QY27" i="15"/>
  <c r="QX27" i="15"/>
  <c r="QW27" i="15"/>
  <c r="QU27" i="15"/>
  <c r="QT27" i="15"/>
  <c r="QS27" i="15"/>
  <c r="QR27" i="15"/>
  <c r="QQ27" i="15"/>
  <c r="QO27" i="15"/>
  <c r="QN27" i="15"/>
  <c r="QM27" i="15"/>
  <c r="QL27" i="15"/>
  <c r="QK27" i="15"/>
  <c r="QI27" i="15"/>
  <c r="QH27" i="15"/>
  <c r="QG27" i="15"/>
  <c r="QF27" i="15"/>
  <c r="QE27" i="15"/>
  <c r="QC27" i="15"/>
  <c r="QB27" i="15"/>
  <c r="QA27" i="15"/>
  <c r="PZ27" i="15"/>
  <c r="PY27" i="15"/>
  <c r="PW27" i="15"/>
  <c r="PV27" i="15"/>
  <c r="PU27" i="15"/>
  <c r="PT27" i="15"/>
  <c r="PS27" i="15"/>
  <c r="PQ27" i="15"/>
  <c r="PP27" i="15"/>
  <c r="PO27" i="15"/>
  <c r="PN27" i="15"/>
  <c r="PM27" i="15"/>
  <c r="PK27" i="15"/>
  <c r="PJ27" i="15"/>
  <c r="PI27" i="15"/>
  <c r="PH27" i="15"/>
  <c r="PG27" i="15"/>
  <c r="PE27" i="15"/>
  <c r="PD27" i="15"/>
  <c r="PC27" i="15"/>
  <c r="PB27" i="15"/>
  <c r="PA27" i="15"/>
  <c r="OY27" i="15"/>
  <c r="OX27" i="15"/>
  <c r="OW27" i="15"/>
  <c r="OV27" i="15"/>
  <c r="OU27" i="15"/>
  <c r="D27" i="9" s="1"/>
  <c r="OQ27" i="15"/>
  <c r="OP27" i="15"/>
  <c r="OO27" i="15"/>
  <c r="ON27" i="15"/>
  <c r="OM27" i="15"/>
  <c r="OL27" i="15"/>
  <c r="OI27" i="15"/>
  <c r="OH27" i="15"/>
  <c r="OG27" i="15"/>
  <c r="OF27" i="15"/>
  <c r="OE27" i="15"/>
  <c r="OD27" i="15"/>
  <c r="OA27" i="15"/>
  <c r="NZ27" i="15"/>
  <c r="NY27" i="15"/>
  <c r="NX27" i="15"/>
  <c r="NW27" i="15"/>
  <c r="NV27" i="15"/>
  <c r="NS27" i="15"/>
  <c r="NR27" i="15"/>
  <c r="NQ27" i="15"/>
  <c r="NP27" i="15"/>
  <c r="NO27" i="15"/>
  <c r="NN27" i="15"/>
  <c r="NK27" i="15"/>
  <c r="NJ27" i="15"/>
  <c r="NI27" i="15"/>
  <c r="NH27" i="15"/>
  <c r="NG27" i="15"/>
  <c r="NF27" i="15"/>
  <c r="NC27" i="15"/>
  <c r="NB27" i="15"/>
  <c r="NA27" i="15"/>
  <c r="MZ27" i="15"/>
  <c r="MY27" i="15"/>
  <c r="MX27" i="15"/>
  <c r="MU27" i="15"/>
  <c r="MT27" i="15"/>
  <c r="MS27" i="15"/>
  <c r="MR27" i="15"/>
  <c r="MQ27" i="15"/>
  <c r="MP27" i="15"/>
  <c r="MM27" i="15"/>
  <c r="ML27" i="15"/>
  <c r="MK27" i="15"/>
  <c r="MJ27" i="15"/>
  <c r="MI27" i="15"/>
  <c r="MH27" i="15"/>
  <c r="ME27" i="15"/>
  <c r="MD27" i="15"/>
  <c r="MC27" i="15"/>
  <c r="MB27" i="15"/>
  <c r="MA27" i="15"/>
  <c r="LZ27" i="15"/>
  <c r="LW27" i="15"/>
  <c r="LV27" i="15"/>
  <c r="LU27" i="15"/>
  <c r="LT27" i="15"/>
  <c r="LS27" i="15"/>
  <c r="LR27" i="15"/>
  <c r="LO27" i="15"/>
  <c r="LN27" i="15"/>
  <c r="LM27" i="15"/>
  <c r="LL27" i="15"/>
  <c r="LK27" i="15"/>
  <c r="LJ27" i="15"/>
  <c r="LG27" i="15"/>
  <c r="LF27" i="15"/>
  <c r="LE27" i="15"/>
  <c r="LD27" i="15"/>
  <c r="LC27" i="15"/>
  <c r="LB27" i="15"/>
  <c r="KY27" i="15"/>
  <c r="KX27" i="15"/>
  <c r="KW27" i="15"/>
  <c r="KV27" i="15"/>
  <c r="KU27" i="15"/>
  <c r="KT27" i="15"/>
  <c r="KQ27" i="15"/>
  <c r="KP27" i="15"/>
  <c r="KO27" i="15"/>
  <c r="KN27" i="15"/>
  <c r="KM27" i="15"/>
  <c r="KL27" i="15"/>
  <c r="KI27" i="15"/>
  <c r="KH27" i="15"/>
  <c r="KG27" i="15"/>
  <c r="KF27" i="15"/>
  <c r="KE27" i="15"/>
  <c r="KD27" i="15"/>
  <c r="KA27" i="15"/>
  <c r="JZ27" i="15"/>
  <c r="JY27" i="15"/>
  <c r="JX27" i="15"/>
  <c r="JW27" i="15"/>
  <c r="JV27" i="15"/>
  <c r="JS27" i="15"/>
  <c r="JR27" i="15"/>
  <c r="JQ27" i="15"/>
  <c r="JP27" i="15"/>
  <c r="JO27" i="15"/>
  <c r="JN27" i="15"/>
  <c r="JK27" i="15"/>
  <c r="JJ27" i="15"/>
  <c r="JI27" i="15"/>
  <c r="JH27" i="15"/>
  <c r="JG27" i="15"/>
  <c r="JF27" i="15"/>
  <c r="JC27" i="15"/>
  <c r="JB27" i="15"/>
  <c r="JA27" i="15"/>
  <c r="IZ27" i="15"/>
  <c r="IY27" i="15"/>
  <c r="IX27" i="15"/>
  <c r="IU27" i="15"/>
  <c r="IT27" i="15"/>
  <c r="IS27" i="15"/>
  <c r="IR27" i="15"/>
  <c r="IQ27" i="15"/>
  <c r="IP27" i="15"/>
  <c r="IM27" i="15"/>
  <c r="IL27" i="15"/>
  <c r="IK27" i="15"/>
  <c r="IJ27" i="15"/>
  <c r="II27" i="15"/>
  <c r="II27" i="18" s="1"/>
  <c r="IH27" i="15"/>
  <c r="IE27" i="15"/>
  <c r="ID27" i="15"/>
  <c r="IC27" i="15"/>
  <c r="IB27" i="15"/>
  <c r="IA27" i="15"/>
  <c r="HZ27" i="15"/>
  <c r="HW27" i="15"/>
  <c r="HV27" i="15"/>
  <c r="HU27" i="15"/>
  <c r="HT27" i="15"/>
  <c r="HS27" i="15"/>
  <c r="HR27" i="15"/>
  <c r="HO27" i="15"/>
  <c r="HN27" i="15"/>
  <c r="HM27" i="15"/>
  <c r="HL27" i="15"/>
  <c r="HK27" i="15"/>
  <c r="HJ27" i="15"/>
  <c r="HG27" i="15"/>
  <c r="HF27" i="15"/>
  <c r="HE27" i="15"/>
  <c r="HD27" i="15"/>
  <c r="HC27" i="15"/>
  <c r="HB27" i="15"/>
  <c r="GY27" i="15"/>
  <c r="GX27" i="15"/>
  <c r="GW27" i="15"/>
  <c r="GV27" i="15"/>
  <c r="GU27" i="15"/>
  <c r="GT27" i="15"/>
  <c r="GQ27" i="15"/>
  <c r="GP27" i="15"/>
  <c r="GO27" i="15"/>
  <c r="GN27" i="15"/>
  <c r="GM27" i="15"/>
  <c r="GL27" i="15"/>
  <c r="GI27" i="15"/>
  <c r="GH27" i="15"/>
  <c r="GG27" i="15"/>
  <c r="GF27" i="15"/>
  <c r="GE27" i="15"/>
  <c r="GD27" i="15"/>
  <c r="GA27" i="15"/>
  <c r="FZ27" i="15"/>
  <c r="FY27" i="15"/>
  <c r="FX27" i="15"/>
  <c r="FW27" i="15"/>
  <c r="FV27" i="15"/>
  <c r="FS27" i="15"/>
  <c r="FR27" i="15"/>
  <c r="FQ27" i="15"/>
  <c r="FP27" i="15"/>
  <c r="FO27" i="15"/>
  <c r="FN27" i="15"/>
  <c r="FK27" i="15"/>
  <c r="FJ27" i="15"/>
  <c r="FI27" i="15"/>
  <c r="FH27" i="15"/>
  <c r="FG27" i="15"/>
  <c r="FF27" i="15"/>
  <c r="FC27" i="15"/>
  <c r="FB27" i="15"/>
  <c r="FA27" i="15"/>
  <c r="EZ27" i="15"/>
  <c r="EY27" i="15"/>
  <c r="EX27" i="15"/>
  <c r="EU27" i="15"/>
  <c r="ET27" i="15"/>
  <c r="ES27" i="15"/>
  <c r="ER27" i="15"/>
  <c r="EQ27" i="15"/>
  <c r="EP27" i="15"/>
  <c r="EM27" i="15"/>
  <c r="EL27" i="15"/>
  <c r="EK27" i="15"/>
  <c r="EJ27" i="15"/>
  <c r="EI27" i="15"/>
  <c r="EH27" i="15"/>
  <c r="EE27" i="15"/>
  <c r="ED27" i="15"/>
  <c r="EC27" i="15"/>
  <c r="EB27" i="15"/>
  <c r="EA27" i="15"/>
  <c r="DZ27" i="15"/>
  <c r="DW27" i="15"/>
  <c r="DV27" i="15"/>
  <c r="DU27" i="15"/>
  <c r="DT27" i="15"/>
  <c r="DS27" i="15"/>
  <c r="DR27" i="15"/>
  <c r="DO27" i="15"/>
  <c r="DN27" i="15"/>
  <c r="DM27" i="15"/>
  <c r="DL27" i="15"/>
  <c r="DK27" i="15"/>
  <c r="DJ27" i="15"/>
  <c r="DG27" i="15"/>
  <c r="DF27" i="15"/>
  <c r="DE27" i="15"/>
  <c r="DD27" i="15"/>
  <c r="DC27" i="15"/>
  <c r="DB27" i="15"/>
  <c r="CY27" i="15"/>
  <c r="CX27" i="15"/>
  <c r="CW27" i="15"/>
  <c r="CV27" i="15"/>
  <c r="CU27" i="15"/>
  <c r="CT27" i="15"/>
  <c r="CQ27" i="15"/>
  <c r="CP27" i="15"/>
  <c r="CO27" i="15"/>
  <c r="CN27" i="15"/>
  <c r="CM27" i="15"/>
  <c r="CL27" i="15"/>
  <c r="CI27" i="15"/>
  <c r="CH27" i="15"/>
  <c r="CG27" i="15"/>
  <c r="CF27" i="15"/>
  <c r="CE27" i="15"/>
  <c r="CD27" i="15"/>
  <c r="CA27" i="15"/>
  <c r="BZ27" i="15"/>
  <c r="BY27" i="15"/>
  <c r="BX27" i="15"/>
  <c r="BW27" i="15"/>
  <c r="BV27" i="15"/>
  <c r="BS27" i="15"/>
  <c r="BR27" i="15"/>
  <c r="BQ27" i="15"/>
  <c r="BP27" i="15"/>
  <c r="BO27" i="15"/>
  <c r="BN27" i="15"/>
  <c r="BK27" i="15"/>
  <c r="BJ27" i="15"/>
  <c r="BI27" i="15"/>
  <c r="BH27" i="15"/>
  <c r="BG27" i="15"/>
  <c r="BF27" i="15"/>
  <c r="BC27" i="15"/>
  <c r="BB27" i="15"/>
  <c r="BA27" i="15"/>
  <c r="AZ27" i="15"/>
  <c r="AY27" i="15"/>
  <c r="AX27" i="15"/>
  <c r="AU27" i="15"/>
  <c r="AT27" i="15"/>
  <c r="AS27" i="15"/>
  <c r="AR27" i="15"/>
  <c r="AQ27" i="15"/>
  <c r="AP27" i="15"/>
  <c r="AM27" i="15"/>
  <c r="AL27" i="15"/>
  <c r="AK27" i="15"/>
  <c r="AJ27" i="15"/>
  <c r="AI27" i="15"/>
  <c r="AH27" i="15"/>
  <c r="AE27" i="15"/>
  <c r="AD27" i="15"/>
  <c r="AC27" i="15"/>
  <c r="AB27" i="15"/>
  <c r="AA27" i="15"/>
  <c r="Z27" i="15"/>
  <c r="W27" i="15"/>
  <c r="V27" i="15"/>
  <c r="U27" i="15"/>
  <c r="T27" i="15"/>
  <c r="S27" i="15"/>
  <c r="R27" i="15"/>
  <c r="O27" i="15"/>
  <c r="N27" i="15"/>
  <c r="M27" i="15"/>
  <c r="L27" i="15"/>
  <c r="K27" i="15"/>
  <c r="J27" i="15"/>
  <c r="UR26" i="15"/>
  <c r="UQ26" i="15"/>
  <c r="UP26" i="15"/>
  <c r="UM26" i="15"/>
  <c r="UL26" i="15"/>
  <c r="UK26" i="15"/>
  <c r="UJ26" i="15"/>
  <c r="UI26" i="15"/>
  <c r="UH26" i="15"/>
  <c r="UF26" i="15"/>
  <c r="UE26" i="15"/>
  <c r="UB26" i="15"/>
  <c r="UA26" i="15"/>
  <c r="TZ26" i="15"/>
  <c r="TY26" i="15"/>
  <c r="TX26" i="15"/>
  <c r="TW26" i="15"/>
  <c r="TU26" i="15"/>
  <c r="TT26" i="15"/>
  <c r="TS26" i="15"/>
  <c r="TR26" i="15"/>
  <c r="TQ26" i="15"/>
  <c r="TO26" i="15"/>
  <c r="TN26" i="15"/>
  <c r="TM26" i="15"/>
  <c r="TL26" i="15"/>
  <c r="TK26" i="15"/>
  <c r="TI26" i="15"/>
  <c r="TH26" i="15"/>
  <c r="TG26" i="15"/>
  <c r="TF26" i="15"/>
  <c r="TE26" i="15"/>
  <c r="TC26" i="15"/>
  <c r="TB26" i="15"/>
  <c r="TA26" i="15"/>
  <c r="SZ26" i="15"/>
  <c r="SY26" i="15"/>
  <c r="SW26" i="15"/>
  <c r="SV26" i="15"/>
  <c r="SU26" i="15"/>
  <c r="ST26" i="15"/>
  <c r="SS26" i="15"/>
  <c r="SQ26" i="15"/>
  <c r="SP26" i="15"/>
  <c r="SO26" i="15"/>
  <c r="SN26" i="15"/>
  <c r="SM26" i="15"/>
  <c r="SK26" i="15"/>
  <c r="SJ26" i="15"/>
  <c r="SI26" i="15"/>
  <c r="SH26" i="15"/>
  <c r="SG26" i="15"/>
  <c r="SE26" i="15"/>
  <c r="SD26" i="15"/>
  <c r="SC26" i="15"/>
  <c r="SB26" i="15"/>
  <c r="SA26" i="15"/>
  <c r="RY26" i="15"/>
  <c r="RX26" i="15"/>
  <c r="RW26" i="15"/>
  <c r="RV26" i="15"/>
  <c r="RU26" i="15"/>
  <c r="RS26" i="15"/>
  <c r="RR26" i="15"/>
  <c r="RQ26" i="15"/>
  <c r="RP26" i="15"/>
  <c r="RO26" i="15"/>
  <c r="RM26" i="15"/>
  <c r="RL26" i="15"/>
  <c r="RK26" i="15"/>
  <c r="RJ26" i="15"/>
  <c r="RI26" i="15"/>
  <c r="RG26" i="15"/>
  <c r="RF26" i="15"/>
  <c r="RE26" i="15"/>
  <c r="RD26" i="15"/>
  <c r="RC26" i="15"/>
  <c r="RA26" i="15"/>
  <c r="QZ26" i="15"/>
  <c r="QY26" i="15"/>
  <c r="QX26" i="15"/>
  <c r="QW26" i="15"/>
  <c r="QU26" i="15"/>
  <c r="QT26" i="15"/>
  <c r="QS26" i="15"/>
  <c r="QR26" i="15"/>
  <c r="QQ26" i="15"/>
  <c r="QO26" i="15"/>
  <c r="QN26" i="15"/>
  <c r="QM26" i="15"/>
  <c r="QL26" i="15"/>
  <c r="QK26" i="15"/>
  <c r="QI26" i="15"/>
  <c r="QH26" i="15"/>
  <c r="QG26" i="15"/>
  <c r="QF26" i="15"/>
  <c r="QE26" i="15"/>
  <c r="QC26" i="15"/>
  <c r="QB26" i="15"/>
  <c r="QA26" i="15"/>
  <c r="PZ26" i="15"/>
  <c r="PY26" i="15"/>
  <c r="PW26" i="15"/>
  <c r="PV26" i="15"/>
  <c r="PU26" i="15"/>
  <c r="PT26" i="15"/>
  <c r="PS26" i="15"/>
  <c r="PQ26" i="15"/>
  <c r="PP26" i="15"/>
  <c r="PO26" i="15"/>
  <c r="PN26" i="15"/>
  <c r="PM26" i="15"/>
  <c r="PK26" i="15"/>
  <c r="PJ26" i="15"/>
  <c r="PI26" i="15"/>
  <c r="PH26" i="15"/>
  <c r="PG26" i="15"/>
  <c r="PE26" i="15"/>
  <c r="PD26" i="15"/>
  <c r="PC26" i="15"/>
  <c r="PB26" i="15"/>
  <c r="PA26" i="15"/>
  <c r="OY26" i="15"/>
  <c r="OX26" i="15"/>
  <c r="OW26" i="15"/>
  <c r="OV26" i="15"/>
  <c r="OU26" i="15"/>
  <c r="D26" i="9" s="1"/>
  <c r="OQ26" i="15"/>
  <c r="OP26" i="15"/>
  <c r="OO26" i="15"/>
  <c r="ON26" i="15"/>
  <c r="OM26" i="15"/>
  <c r="OL26" i="15"/>
  <c r="OI26" i="15"/>
  <c r="OH26" i="15"/>
  <c r="OG26" i="15"/>
  <c r="OF26" i="15"/>
  <c r="OE26" i="15"/>
  <c r="OD26" i="15"/>
  <c r="OA26" i="15"/>
  <c r="NZ26" i="15"/>
  <c r="NY26" i="15"/>
  <c r="NX26" i="15"/>
  <c r="NW26" i="15"/>
  <c r="NV26" i="15"/>
  <c r="NS26" i="15"/>
  <c r="NR26" i="15"/>
  <c r="NQ26" i="15"/>
  <c r="NP26" i="15"/>
  <c r="NO26" i="15"/>
  <c r="NN26" i="15"/>
  <c r="NK26" i="15"/>
  <c r="NJ26" i="15"/>
  <c r="NI26" i="15"/>
  <c r="NH26" i="15"/>
  <c r="NG26" i="15"/>
  <c r="NF26" i="15"/>
  <c r="NC26" i="15"/>
  <c r="NB26" i="15"/>
  <c r="NA26" i="15"/>
  <c r="MZ26" i="15"/>
  <c r="MY26" i="15"/>
  <c r="MX26" i="15"/>
  <c r="MU26" i="15"/>
  <c r="MT26" i="15"/>
  <c r="MS26" i="15"/>
  <c r="MR26" i="15"/>
  <c r="MQ26" i="15"/>
  <c r="MP26" i="15"/>
  <c r="MM26" i="15"/>
  <c r="ML26" i="15"/>
  <c r="MK26" i="15"/>
  <c r="MJ26" i="15"/>
  <c r="MI26" i="15"/>
  <c r="MH26" i="15"/>
  <c r="ME26" i="15"/>
  <c r="MD26" i="15"/>
  <c r="MC26" i="15"/>
  <c r="MB26" i="15"/>
  <c r="MA26" i="15"/>
  <c r="LZ26" i="15"/>
  <c r="LW26" i="15"/>
  <c r="LV26" i="15"/>
  <c r="LU26" i="15"/>
  <c r="LT26" i="15"/>
  <c r="LS26" i="15"/>
  <c r="LR26" i="15"/>
  <c r="LO26" i="15"/>
  <c r="LN26" i="15"/>
  <c r="LM26" i="15"/>
  <c r="LL26" i="15"/>
  <c r="LK26" i="15"/>
  <c r="LJ26" i="15"/>
  <c r="LG26" i="15"/>
  <c r="LF26" i="15"/>
  <c r="LE26" i="15"/>
  <c r="LD26" i="15"/>
  <c r="LC26" i="15"/>
  <c r="LB26" i="15"/>
  <c r="KY26" i="15"/>
  <c r="KX26" i="15"/>
  <c r="KW26" i="15"/>
  <c r="KV26" i="15"/>
  <c r="KU26" i="15"/>
  <c r="KT26" i="15"/>
  <c r="KQ26" i="15"/>
  <c r="KP26" i="15"/>
  <c r="KO26" i="15"/>
  <c r="KN26" i="15"/>
  <c r="KM26" i="15"/>
  <c r="KL26" i="15"/>
  <c r="KI26" i="15"/>
  <c r="KH26" i="15"/>
  <c r="KG26" i="15"/>
  <c r="KF26" i="15"/>
  <c r="KE26" i="15"/>
  <c r="KD26" i="15"/>
  <c r="KA26" i="15"/>
  <c r="JZ26" i="15"/>
  <c r="JY26" i="15"/>
  <c r="JX26" i="15"/>
  <c r="JW26" i="15"/>
  <c r="JV26" i="15"/>
  <c r="JS26" i="15"/>
  <c r="JR26" i="15"/>
  <c r="JQ26" i="15"/>
  <c r="JP26" i="15"/>
  <c r="JO26" i="15"/>
  <c r="JN26" i="15"/>
  <c r="JK26" i="15"/>
  <c r="JJ26" i="15"/>
  <c r="JI26" i="15"/>
  <c r="JH26" i="15"/>
  <c r="JG26" i="15"/>
  <c r="JF26" i="15"/>
  <c r="JC26" i="15"/>
  <c r="JB26" i="15"/>
  <c r="JA26" i="15"/>
  <c r="IZ26" i="15"/>
  <c r="IY26" i="15"/>
  <c r="IX26" i="15"/>
  <c r="IU26" i="15"/>
  <c r="IT26" i="15"/>
  <c r="IS26" i="15"/>
  <c r="IR26" i="15"/>
  <c r="IQ26" i="15"/>
  <c r="IP26" i="15"/>
  <c r="IM26" i="15"/>
  <c r="IL26" i="15"/>
  <c r="IK26" i="15"/>
  <c r="IJ26" i="15"/>
  <c r="II26" i="15"/>
  <c r="IH26" i="15"/>
  <c r="IE26" i="15"/>
  <c r="ID26" i="15"/>
  <c r="IC26" i="15"/>
  <c r="IB26" i="15"/>
  <c r="IA26" i="15"/>
  <c r="HZ26" i="15"/>
  <c r="HW26" i="15"/>
  <c r="HV26" i="15"/>
  <c r="HU26" i="15"/>
  <c r="HT26" i="15"/>
  <c r="HS26" i="15"/>
  <c r="HR26" i="15"/>
  <c r="HO26" i="15"/>
  <c r="HN26" i="15"/>
  <c r="HM26" i="15"/>
  <c r="HL26" i="15"/>
  <c r="HK26" i="15"/>
  <c r="HJ26" i="15"/>
  <c r="HG26" i="15"/>
  <c r="HF26" i="15"/>
  <c r="HE26" i="15"/>
  <c r="HD26" i="15"/>
  <c r="HC26" i="15"/>
  <c r="HB26" i="15"/>
  <c r="GY26" i="15"/>
  <c r="GX26" i="15"/>
  <c r="GW26" i="15"/>
  <c r="GV26" i="15"/>
  <c r="GU26" i="15"/>
  <c r="GT26" i="15"/>
  <c r="GQ26" i="15"/>
  <c r="GP26" i="15"/>
  <c r="GO26" i="15"/>
  <c r="GN26" i="15"/>
  <c r="GM26" i="15"/>
  <c r="GL26" i="15"/>
  <c r="GI26" i="15"/>
  <c r="GH26" i="15"/>
  <c r="GG26" i="15"/>
  <c r="GF26" i="15"/>
  <c r="GE26" i="15"/>
  <c r="GD26" i="15"/>
  <c r="GA26" i="15"/>
  <c r="FZ26" i="15"/>
  <c r="FY26" i="15"/>
  <c r="FX26" i="15"/>
  <c r="FW26" i="15"/>
  <c r="FV26" i="15"/>
  <c r="FS26" i="15"/>
  <c r="FR26" i="15"/>
  <c r="FQ26" i="15"/>
  <c r="FP26" i="15"/>
  <c r="FO26" i="15"/>
  <c r="FN26" i="15"/>
  <c r="FK26" i="15"/>
  <c r="FJ26" i="15"/>
  <c r="FI26" i="15"/>
  <c r="FH26" i="15"/>
  <c r="FG26" i="15"/>
  <c r="FF26" i="15"/>
  <c r="FC26" i="15"/>
  <c r="FB26" i="15"/>
  <c r="FA26" i="15"/>
  <c r="EZ26" i="15"/>
  <c r="EY26" i="15"/>
  <c r="EX26" i="15"/>
  <c r="EU26" i="15"/>
  <c r="ET26" i="15"/>
  <c r="ES26" i="15"/>
  <c r="ER26" i="15"/>
  <c r="EQ26" i="15"/>
  <c r="EP26" i="15"/>
  <c r="EM26" i="15"/>
  <c r="EL26" i="15"/>
  <c r="EK26" i="15"/>
  <c r="EJ26" i="15"/>
  <c r="EJ26" i="18" s="1"/>
  <c r="EI26" i="15"/>
  <c r="EH26" i="15"/>
  <c r="EE26" i="15"/>
  <c r="ED26" i="15"/>
  <c r="EC26" i="15"/>
  <c r="EB26" i="15"/>
  <c r="EA26" i="15"/>
  <c r="DZ26" i="15"/>
  <c r="DW26" i="15"/>
  <c r="DV26" i="15"/>
  <c r="DU26" i="15"/>
  <c r="DT26" i="15"/>
  <c r="DS26" i="15"/>
  <c r="DR26" i="15"/>
  <c r="DO26" i="15"/>
  <c r="DN26" i="15"/>
  <c r="DM26" i="15"/>
  <c r="DL26" i="15"/>
  <c r="DK26" i="15"/>
  <c r="DJ26" i="15"/>
  <c r="DG26" i="15"/>
  <c r="DF26" i="15"/>
  <c r="DE26" i="15"/>
  <c r="DD26" i="15"/>
  <c r="DC26" i="15"/>
  <c r="DB26" i="15"/>
  <c r="CY26" i="15"/>
  <c r="CX26" i="15"/>
  <c r="CW26" i="15"/>
  <c r="CV26" i="15"/>
  <c r="CU26" i="15"/>
  <c r="CT26" i="15"/>
  <c r="CQ26" i="15"/>
  <c r="CP26" i="15"/>
  <c r="CO26" i="15"/>
  <c r="CN26" i="15"/>
  <c r="CM26" i="15"/>
  <c r="CL26" i="15"/>
  <c r="CI26" i="15"/>
  <c r="CH26" i="15"/>
  <c r="CG26" i="15"/>
  <c r="CF26" i="15"/>
  <c r="CE26" i="15"/>
  <c r="CD26" i="15"/>
  <c r="CA26" i="15"/>
  <c r="BZ26" i="15"/>
  <c r="BY26" i="15"/>
  <c r="BX26" i="15"/>
  <c r="BW26" i="15"/>
  <c r="BV26" i="15"/>
  <c r="BS26" i="15"/>
  <c r="BR26" i="15"/>
  <c r="BQ26" i="15"/>
  <c r="BP26" i="15"/>
  <c r="BO26" i="15"/>
  <c r="BN26" i="15"/>
  <c r="BK26" i="15"/>
  <c r="BJ26" i="15"/>
  <c r="BI26" i="15"/>
  <c r="BH26" i="15"/>
  <c r="BG26" i="15"/>
  <c r="BF26" i="15"/>
  <c r="BC26" i="15"/>
  <c r="BB26" i="15"/>
  <c r="BA26" i="15"/>
  <c r="AZ26" i="15"/>
  <c r="AY26" i="15"/>
  <c r="AX26" i="15"/>
  <c r="AU26" i="15"/>
  <c r="AT26" i="15"/>
  <c r="AS26" i="15"/>
  <c r="AR26" i="15"/>
  <c r="AQ26" i="15"/>
  <c r="AP26" i="15"/>
  <c r="AM26" i="15"/>
  <c r="AL26" i="15"/>
  <c r="AK26" i="15"/>
  <c r="AJ26" i="15"/>
  <c r="AI26" i="15"/>
  <c r="AH26" i="15"/>
  <c r="AE26" i="15"/>
  <c r="AD26" i="15"/>
  <c r="AC26" i="15"/>
  <c r="AB26" i="15"/>
  <c r="AA26" i="15"/>
  <c r="Z26" i="15"/>
  <c r="W26" i="15"/>
  <c r="V26" i="15"/>
  <c r="U26" i="15"/>
  <c r="T26" i="15"/>
  <c r="S26" i="15"/>
  <c r="R26" i="15"/>
  <c r="O26" i="15"/>
  <c r="N26" i="15"/>
  <c r="M26" i="15"/>
  <c r="L26" i="15"/>
  <c r="K26" i="15"/>
  <c r="J26" i="15"/>
  <c r="UR25" i="15"/>
  <c r="UQ25" i="15"/>
  <c r="UP25" i="15"/>
  <c r="UM25" i="15"/>
  <c r="UL25" i="15"/>
  <c r="UK25" i="15"/>
  <c r="UJ25" i="15"/>
  <c r="UI25" i="15"/>
  <c r="UH25" i="15"/>
  <c r="UF25" i="15"/>
  <c r="UE25" i="15"/>
  <c r="UB25" i="15"/>
  <c r="UA25" i="15"/>
  <c r="TZ25" i="15"/>
  <c r="TY25" i="15"/>
  <c r="TX25" i="15"/>
  <c r="TW25" i="15"/>
  <c r="TU25" i="15"/>
  <c r="TT25" i="15"/>
  <c r="TS25" i="15"/>
  <c r="TR25" i="15"/>
  <c r="TQ25" i="15"/>
  <c r="TO25" i="15"/>
  <c r="TN25" i="15"/>
  <c r="TM25" i="15"/>
  <c r="TL25" i="15"/>
  <c r="TK25" i="15"/>
  <c r="TI25" i="15"/>
  <c r="TH25" i="15"/>
  <c r="TG25" i="15"/>
  <c r="TF25" i="15"/>
  <c r="TE25" i="15"/>
  <c r="TC25" i="15"/>
  <c r="TB25" i="15"/>
  <c r="TA25" i="15"/>
  <c r="SZ25" i="15"/>
  <c r="SY25" i="15"/>
  <c r="SW25" i="15"/>
  <c r="SV25" i="15"/>
  <c r="SU25" i="15"/>
  <c r="ST25" i="15"/>
  <c r="SS25" i="15"/>
  <c r="SQ25" i="15"/>
  <c r="SP25" i="15"/>
  <c r="SO25" i="15"/>
  <c r="SN25" i="15"/>
  <c r="SM25" i="15"/>
  <c r="SK25" i="15"/>
  <c r="SJ25" i="15"/>
  <c r="SI25" i="15"/>
  <c r="SH25" i="15"/>
  <c r="SG25" i="15"/>
  <c r="SE25" i="15"/>
  <c r="SD25" i="15"/>
  <c r="SC25" i="15"/>
  <c r="SB25" i="15"/>
  <c r="SA25" i="15"/>
  <c r="RY25" i="15"/>
  <c r="RX25" i="15"/>
  <c r="RW25" i="15"/>
  <c r="RV25" i="15"/>
  <c r="RU25" i="15"/>
  <c r="RS25" i="15"/>
  <c r="RR25" i="15"/>
  <c r="RQ25" i="15"/>
  <c r="RP25" i="15"/>
  <c r="RO25" i="15"/>
  <c r="RM25" i="15"/>
  <c r="RL25" i="15"/>
  <c r="RK25" i="15"/>
  <c r="RJ25" i="15"/>
  <c r="RI25" i="15"/>
  <c r="RG25" i="15"/>
  <c r="RF25" i="15"/>
  <c r="RE25" i="15"/>
  <c r="RD25" i="15"/>
  <c r="RC25" i="15"/>
  <c r="RA25" i="15"/>
  <c r="QZ25" i="15"/>
  <c r="QY25" i="15"/>
  <c r="QX25" i="15"/>
  <c r="QW25" i="15"/>
  <c r="QU25" i="15"/>
  <c r="QT25" i="15"/>
  <c r="QS25" i="15"/>
  <c r="QR25" i="15"/>
  <c r="QQ25" i="15"/>
  <c r="QO25" i="15"/>
  <c r="QN25" i="15"/>
  <c r="QM25" i="15"/>
  <c r="QL25" i="15"/>
  <c r="QK25" i="15"/>
  <c r="QI25" i="15"/>
  <c r="QH25" i="15"/>
  <c r="QG25" i="15"/>
  <c r="QF25" i="15"/>
  <c r="QE25" i="15"/>
  <c r="QC25" i="15"/>
  <c r="QB25" i="15"/>
  <c r="QA25" i="15"/>
  <c r="PZ25" i="15"/>
  <c r="PY25" i="15"/>
  <c r="PW25" i="15"/>
  <c r="PV25" i="15"/>
  <c r="PU25" i="15"/>
  <c r="PT25" i="15"/>
  <c r="PS25" i="15"/>
  <c r="PQ25" i="15"/>
  <c r="PP25" i="15"/>
  <c r="PO25" i="15"/>
  <c r="PN25" i="15"/>
  <c r="PM25" i="15"/>
  <c r="PK25" i="15"/>
  <c r="PJ25" i="15"/>
  <c r="PI25" i="15"/>
  <c r="PH25" i="15"/>
  <c r="PG25" i="15"/>
  <c r="PE25" i="15"/>
  <c r="PD25" i="15"/>
  <c r="PC25" i="15"/>
  <c r="PB25" i="15"/>
  <c r="PA25" i="15"/>
  <c r="OY25" i="15"/>
  <c r="OX25" i="15"/>
  <c r="OW25" i="15"/>
  <c r="OV25" i="15"/>
  <c r="OU25" i="15"/>
  <c r="D25" i="9" s="1"/>
  <c r="OQ25" i="15"/>
  <c r="OP25" i="15"/>
  <c r="OO25" i="15"/>
  <c r="ON25" i="15"/>
  <c r="OM25" i="15"/>
  <c r="OL25" i="15"/>
  <c r="OI25" i="15"/>
  <c r="OH25" i="15"/>
  <c r="OG25" i="15"/>
  <c r="OF25" i="15"/>
  <c r="OE25" i="15"/>
  <c r="OD25" i="15"/>
  <c r="OA25" i="15"/>
  <c r="NZ25" i="15"/>
  <c r="NY25" i="15"/>
  <c r="NX25" i="15"/>
  <c r="NW25" i="15"/>
  <c r="NV25" i="15"/>
  <c r="NS25" i="15"/>
  <c r="NR25" i="15"/>
  <c r="NQ25" i="15"/>
  <c r="NP25" i="15"/>
  <c r="NO25" i="15"/>
  <c r="NN25" i="15"/>
  <c r="NK25" i="15"/>
  <c r="NJ25" i="15"/>
  <c r="NI25" i="15"/>
  <c r="NH25" i="15"/>
  <c r="NG25" i="15"/>
  <c r="NF25" i="15"/>
  <c r="NC25" i="15"/>
  <c r="NB25" i="15"/>
  <c r="NA25" i="15"/>
  <c r="MZ25" i="15"/>
  <c r="MY25" i="15"/>
  <c r="MX25" i="15"/>
  <c r="MU25" i="15"/>
  <c r="MT25" i="15"/>
  <c r="MS25" i="15"/>
  <c r="MR25" i="15"/>
  <c r="MQ25" i="15"/>
  <c r="MP25" i="15"/>
  <c r="MM25" i="15"/>
  <c r="ML25" i="15"/>
  <c r="MK25" i="15"/>
  <c r="MJ25" i="15"/>
  <c r="MI25" i="15"/>
  <c r="MH25" i="15"/>
  <c r="ME25" i="15"/>
  <c r="MD25" i="15"/>
  <c r="MC25" i="15"/>
  <c r="MB25" i="15"/>
  <c r="MA25" i="15"/>
  <c r="LZ25" i="15"/>
  <c r="LW25" i="15"/>
  <c r="LV25" i="15"/>
  <c r="LU25" i="15"/>
  <c r="LT25" i="15"/>
  <c r="LS25" i="15"/>
  <c r="LR25" i="15"/>
  <c r="LO25" i="15"/>
  <c r="LN25" i="15"/>
  <c r="LM25" i="15"/>
  <c r="LL25" i="15"/>
  <c r="LK25" i="15"/>
  <c r="LJ25" i="15"/>
  <c r="LG25" i="15"/>
  <c r="LF25" i="15"/>
  <c r="LE25" i="15"/>
  <c r="LD25" i="15"/>
  <c r="LC25" i="15"/>
  <c r="LB25" i="15"/>
  <c r="KY25" i="15"/>
  <c r="KX25" i="15"/>
  <c r="KW25" i="15"/>
  <c r="KV25" i="15"/>
  <c r="KU25" i="15"/>
  <c r="KT25" i="15"/>
  <c r="KQ25" i="15"/>
  <c r="KP25" i="15"/>
  <c r="KO25" i="15"/>
  <c r="KN25" i="15"/>
  <c r="KM25" i="15"/>
  <c r="KL25" i="15"/>
  <c r="KI25" i="15"/>
  <c r="KH25" i="15"/>
  <c r="KG25" i="15"/>
  <c r="KF25" i="15"/>
  <c r="KE25" i="15"/>
  <c r="KD25" i="15"/>
  <c r="KA25" i="15"/>
  <c r="JZ25" i="15"/>
  <c r="JY25" i="15"/>
  <c r="JX25" i="15"/>
  <c r="JW25" i="15"/>
  <c r="JV25" i="15"/>
  <c r="JS25" i="15"/>
  <c r="JR25" i="15"/>
  <c r="JQ25" i="15"/>
  <c r="JP25" i="15"/>
  <c r="JO25" i="15"/>
  <c r="JN25" i="15"/>
  <c r="JK25" i="15"/>
  <c r="JJ25" i="15"/>
  <c r="JI25" i="15"/>
  <c r="JH25" i="15"/>
  <c r="JG25" i="15"/>
  <c r="JF25" i="15"/>
  <c r="JC25" i="15"/>
  <c r="JB25" i="15"/>
  <c r="JA25" i="15"/>
  <c r="IZ25" i="15"/>
  <c r="IY25" i="15"/>
  <c r="IX25" i="15"/>
  <c r="IU25" i="15"/>
  <c r="IT25" i="15"/>
  <c r="IS25" i="15"/>
  <c r="IR25" i="15"/>
  <c r="IQ25" i="15"/>
  <c r="IP25" i="15"/>
  <c r="IM25" i="15"/>
  <c r="IL25" i="15"/>
  <c r="IK25" i="15"/>
  <c r="IJ25" i="15"/>
  <c r="II25" i="15"/>
  <c r="IH25" i="15"/>
  <c r="IE25" i="15"/>
  <c r="ID25" i="15"/>
  <c r="IC25" i="15"/>
  <c r="IB25" i="15"/>
  <c r="IA25" i="15"/>
  <c r="HZ25" i="15"/>
  <c r="HW25" i="15"/>
  <c r="HV25" i="15"/>
  <c r="HU25" i="15"/>
  <c r="HT25" i="15"/>
  <c r="HS25" i="15"/>
  <c r="HR25" i="15"/>
  <c r="HO25" i="15"/>
  <c r="HN25" i="15"/>
  <c r="HM25" i="15"/>
  <c r="HL25" i="15"/>
  <c r="HK25" i="15"/>
  <c r="HJ25" i="15"/>
  <c r="HG25" i="15"/>
  <c r="HF25" i="15"/>
  <c r="HE25" i="15"/>
  <c r="HD25" i="15"/>
  <c r="HC25" i="15"/>
  <c r="HB25" i="15"/>
  <c r="GY25" i="15"/>
  <c r="GX25" i="15"/>
  <c r="GW25" i="15"/>
  <c r="GV25" i="15"/>
  <c r="GU25" i="15"/>
  <c r="GT25" i="15"/>
  <c r="GQ25" i="15"/>
  <c r="GP25" i="15"/>
  <c r="GO25" i="15"/>
  <c r="GN25" i="15"/>
  <c r="GM25" i="15"/>
  <c r="GL25" i="15"/>
  <c r="GI25" i="15"/>
  <c r="GH25" i="15"/>
  <c r="GG25" i="15"/>
  <c r="GF25" i="15"/>
  <c r="GE25" i="15"/>
  <c r="GD25" i="15"/>
  <c r="GA25" i="15"/>
  <c r="FZ25" i="15"/>
  <c r="FY25" i="15"/>
  <c r="FX25" i="15"/>
  <c r="FW25" i="15"/>
  <c r="FV25" i="15"/>
  <c r="FS25" i="15"/>
  <c r="FR25" i="15"/>
  <c r="FQ25" i="15"/>
  <c r="FP25" i="15"/>
  <c r="FO25" i="15"/>
  <c r="FN25" i="15"/>
  <c r="FK25" i="15"/>
  <c r="FJ25" i="15"/>
  <c r="FI25" i="15"/>
  <c r="FH25" i="15"/>
  <c r="FG25" i="15"/>
  <c r="FF25" i="15"/>
  <c r="FC25" i="15"/>
  <c r="FB25" i="15"/>
  <c r="FA25" i="15"/>
  <c r="EZ25" i="15"/>
  <c r="EY25" i="15"/>
  <c r="EX25" i="15"/>
  <c r="EU25" i="15"/>
  <c r="ET25" i="15"/>
  <c r="ES25" i="15"/>
  <c r="ER25" i="15"/>
  <c r="EQ25" i="15"/>
  <c r="EP25" i="15"/>
  <c r="EM25" i="15"/>
  <c r="EL25" i="15"/>
  <c r="EK25" i="15"/>
  <c r="EJ25" i="15"/>
  <c r="EI25" i="15"/>
  <c r="EH25" i="15"/>
  <c r="EE25" i="15"/>
  <c r="ED25" i="15"/>
  <c r="EC25" i="15"/>
  <c r="EB25" i="15"/>
  <c r="EA25" i="15"/>
  <c r="DZ25" i="15"/>
  <c r="DW25" i="15"/>
  <c r="DV25" i="15"/>
  <c r="DU25" i="15"/>
  <c r="DT25" i="15"/>
  <c r="DS25" i="15"/>
  <c r="DR25" i="15"/>
  <c r="DO25" i="15"/>
  <c r="DN25" i="15"/>
  <c r="DM25" i="15"/>
  <c r="DL25" i="15"/>
  <c r="DK25" i="15"/>
  <c r="DJ25" i="15"/>
  <c r="DG25" i="15"/>
  <c r="DF25" i="15"/>
  <c r="DE25" i="15"/>
  <c r="DD25" i="15"/>
  <c r="DC25" i="15"/>
  <c r="DB25" i="15"/>
  <c r="CY25" i="15"/>
  <c r="CX25" i="15"/>
  <c r="CW25" i="15"/>
  <c r="CV25" i="15"/>
  <c r="CU25" i="15"/>
  <c r="CT25" i="15"/>
  <c r="CQ25" i="15"/>
  <c r="CP25" i="15"/>
  <c r="CO25" i="15"/>
  <c r="CN25" i="15"/>
  <c r="CM25" i="15"/>
  <c r="CL25" i="15"/>
  <c r="CI25" i="15"/>
  <c r="CH25" i="15"/>
  <c r="CG25" i="15"/>
  <c r="CF25" i="15"/>
  <c r="CE25" i="15"/>
  <c r="CD25" i="15"/>
  <c r="CA25" i="15"/>
  <c r="BZ25" i="15"/>
  <c r="BY25" i="15"/>
  <c r="BX25" i="15"/>
  <c r="BW25" i="15"/>
  <c r="BV25" i="15"/>
  <c r="BS25" i="15"/>
  <c r="BR25" i="15"/>
  <c r="BQ25" i="15"/>
  <c r="BP25" i="15"/>
  <c r="BO25" i="15"/>
  <c r="BN25" i="15"/>
  <c r="BK25" i="15"/>
  <c r="BJ25" i="15"/>
  <c r="BI25" i="15"/>
  <c r="BH25" i="15"/>
  <c r="BG25" i="15"/>
  <c r="BF25" i="15"/>
  <c r="BC25" i="15"/>
  <c r="BB25" i="15"/>
  <c r="BA25" i="15"/>
  <c r="AZ25" i="15"/>
  <c r="AY25" i="15"/>
  <c r="AX25" i="15"/>
  <c r="AU25" i="15"/>
  <c r="AT25" i="15"/>
  <c r="AS25" i="15"/>
  <c r="AR25" i="15"/>
  <c r="AQ25" i="15"/>
  <c r="AP25" i="15"/>
  <c r="AM25" i="15"/>
  <c r="AL25" i="15"/>
  <c r="AK25" i="15"/>
  <c r="AJ25" i="15"/>
  <c r="AI25" i="15"/>
  <c r="AH25" i="15"/>
  <c r="AE25" i="15"/>
  <c r="AD25" i="15"/>
  <c r="AC25" i="15"/>
  <c r="AB25" i="15"/>
  <c r="AA25" i="15"/>
  <c r="Z25" i="15"/>
  <c r="W25" i="15"/>
  <c r="V25" i="15"/>
  <c r="U25" i="15"/>
  <c r="T25" i="15"/>
  <c r="S25" i="15"/>
  <c r="R25" i="15"/>
  <c r="O25" i="15"/>
  <c r="N25" i="15"/>
  <c r="M25" i="15"/>
  <c r="L25" i="15"/>
  <c r="K25" i="15"/>
  <c r="J25" i="15"/>
  <c r="UR24" i="15"/>
  <c r="UQ24" i="15"/>
  <c r="UP24" i="15"/>
  <c r="UM24" i="15"/>
  <c r="UL24" i="15"/>
  <c r="UK24" i="15"/>
  <c r="UJ24" i="15"/>
  <c r="UI24" i="15"/>
  <c r="UH24" i="15"/>
  <c r="UF24" i="15"/>
  <c r="UE24" i="15"/>
  <c r="UB24" i="15"/>
  <c r="UA24" i="15"/>
  <c r="TZ24" i="15"/>
  <c r="TY24" i="15"/>
  <c r="TX24" i="15"/>
  <c r="TW24" i="15"/>
  <c r="TU24" i="15"/>
  <c r="TT24" i="15"/>
  <c r="TS24" i="15"/>
  <c r="TR24" i="15"/>
  <c r="TQ24" i="15"/>
  <c r="TO24" i="15"/>
  <c r="TN24" i="15"/>
  <c r="TM24" i="15"/>
  <c r="TL24" i="15"/>
  <c r="TK24" i="15"/>
  <c r="TI24" i="15"/>
  <c r="TH24" i="15"/>
  <c r="TG24" i="15"/>
  <c r="TF24" i="15"/>
  <c r="TE24" i="15"/>
  <c r="TC24" i="15"/>
  <c r="TB24" i="15"/>
  <c r="TA24" i="15"/>
  <c r="SZ24" i="15"/>
  <c r="SY24" i="15"/>
  <c r="SW24" i="15"/>
  <c r="SV24" i="15"/>
  <c r="SU24" i="15"/>
  <c r="ST24" i="15"/>
  <c r="SS24" i="15"/>
  <c r="SQ24" i="15"/>
  <c r="SP24" i="15"/>
  <c r="SO24" i="15"/>
  <c r="SN24" i="15"/>
  <c r="SM24" i="15"/>
  <c r="SK24" i="15"/>
  <c r="SJ24" i="15"/>
  <c r="SI24" i="15"/>
  <c r="SH24" i="15"/>
  <c r="SG24" i="15"/>
  <c r="SE24" i="15"/>
  <c r="SD24" i="15"/>
  <c r="SC24" i="15"/>
  <c r="SB24" i="15"/>
  <c r="SA24" i="15"/>
  <c r="RY24" i="15"/>
  <c r="RX24" i="15"/>
  <c r="RW24" i="15"/>
  <c r="RV24" i="15"/>
  <c r="RU24" i="15"/>
  <c r="RS24" i="15"/>
  <c r="RR24" i="15"/>
  <c r="RQ24" i="15"/>
  <c r="RP24" i="15"/>
  <c r="RO24" i="15"/>
  <c r="RM24" i="15"/>
  <c r="RL24" i="15"/>
  <c r="RK24" i="15"/>
  <c r="RJ24" i="15"/>
  <c r="RI24" i="15"/>
  <c r="RG24" i="15"/>
  <c r="RF24" i="15"/>
  <c r="RE24" i="15"/>
  <c r="RD24" i="15"/>
  <c r="RC24" i="15"/>
  <c r="RA24" i="15"/>
  <c r="QZ24" i="15"/>
  <c r="QY24" i="15"/>
  <c r="QX24" i="15"/>
  <c r="QW24" i="15"/>
  <c r="QU24" i="15"/>
  <c r="QT24" i="15"/>
  <c r="QS24" i="15"/>
  <c r="QR24" i="15"/>
  <c r="QQ24" i="15"/>
  <c r="QO24" i="15"/>
  <c r="QN24" i="15"/>
  <c r="QM24" i="15"/>
  <c r="QL24" i="15"/>
  <c r="QK24" i="15"/>
  <c r="QI24" i="15"/>
  <c r="QH24" i="15"/>
  <c r="QG24" i="15"/>
  <c r="QF24" i="15"/>
  <c r="QE24" i="15"/>
  <c r="QC24" i="15"/>
  <c r="QB24" i="15"/>
  <c r="QA24" i="15"/>
  <c r="PZ24" i="15"/>
  <c r="PY24" i="15"/>
  <c r="PW24" i="15"/>
  <c r="PV24" i="15"/>
  <c r="PU24" i="15"/>
  <c r="PT24" i="15"/>
  <c r="PS24" i="15"/>
  <c r="PQ24" i="15"/>
  <c r="PP24" i="15"/>
  <c r="PO24" i="15"/>
  <c r="PN24" i="15"/>
  <c r="PM24" i="15"/>
  <c r="PK24" i="15"/>
  <c r="PJ24" i="15"/>
  <c r="PI24" i="15"/>
  <c r="PH24" i="15"/>
  <c r="PG24" i="15"/>
  <c r="PE24" i="15"/>
  <c r="PD24" i="15"/>
  <c r="PC24" i="15"/>
  <c r="PB24" i="15"/>
  <c r="PA24" i="15"/>
  <c r="OY24" i="15"/>
  <c r="OX24" i="15"/>
  <c r="OW24" i="15"/>
  <c r="OV24" i="15"/>
  <c r="OU24" i="15"/>
  <c r="D24" i="9" s="1"/>
  <c r="OQ24" i="15"/>
  <c r="OP24" i="15"/>
  <c r="OO24" i="15"/>
  <c r="ON24" i="15"/>
  <c r="OM24" i="15"/>
  <c r="OL24" i="15"/>
  <c r="OI24" i="15"/>
  <c r="OH24" i="15"/>
  <c r="OG24" i="15"/>
  <c r="OF24" i="15"/>
  <c r="OE24" i="15"/>
  <c r="OD24" i="15"/>
  <c r="OA24" i="15"/>
  <c r="NZ24" i="15"/>
  <c r="NY24" i="15"/>
  <c r="NX24" i="15"/>
  <c r="NW24" i="15"/>
  <c r="NV24" i="15"/>
  <c r="NS24" i="15"/>
  <c r="NR24" i="15"/>
  <c r="NQ24" i="15"/>
  <c r="NP24" i="15"/>
  <c r="NO24" i="15"/>
  <c r="NN24" i="15"/>
  <c r="NK24" i="15"/>
  <c r="NJ24" i="15"/>
  <c r="NI24" i="15"/>
  <c r="NH24" i="15"/>
  <c r="NG24" i="15"/>
  <c r="NF24" i="15"/>
  <c r="NC24" i="15"/>
  <c r="NB24" i="15"/>
  <c r="NA24" i="15"/>
  <c r="MZ24" i="15"/>
  <c r="MY24" i="15"/>
  <c r="MX24" i="15"/>
  <c r="MU24" i="15"/>
  <c r="MT24" i="15"/>
  <c r="MS24" i="15"/>
  <c r="MR24" i="15"/>
  <c r="MQ24" i="15"/>
  <c r="MP24" i="15"/>
  <c r="MM24" i="15"/>
  <c r="ML24" i="15"/>
  <c r="MK24" i="15"/>
  <c r="MJ24" i="15"/>
  <c r="MI24" i="15"/>
  <c r="MH24" i="15"/>
  <c r="ME24" i="15"/>
  <c r="MD24" i="15"/>
  <c r="MC24" i="15"/>
  <c r="MB24" i="15"/>
  <c r="MA24" i="15"/>
  <c r="LZ24" i="15"/>
  <c r="LW24" i="15"/>
  <c r="LV24" i="15"/>
  <c r="LU24" i="15"/>
  <c r="LT24" i="15"/>
  <c r="LS24" i="15"/>
  <c r="LR24" i="15"/>
  <c r="LO24" i="15"/>
  <c r="LN24" i="15"/>
  <c r="LM24" i="15"/>
  <c r="LL24" i="15"/>
  <c r="LK24" i="15"/>
  <c r="LJ24" i="15"/>
  <c r="LG24" i="15"/>
  <c r="LF24" i="15"/>
  <c r="LE24" i="15"/>
  <c r="LD24" i="15"/>
  <c r="LC24" i="15"/>
  <c r="LB24" i="15"/>
  <c r="KY24" i="15"/>
  <c r="KX24" i="15"/>
  <c r="KW24" i="15"/>
  <c r="KV24" i="15"/>
  <c r="KU24" i="15"/>
  <c r="KT24" i="15"/>
  <c r="KQ24" i="15"/>
  <c r="KP24" i="15"/>
  <c r="KO24" i="15"/>
  <c r="KN24" i="15"/>
  <c r="KM24" i="15"/>
  <c r="KL24" i="15"/>
  <c r="KI24" i="15"/>
  <c r="KH24" i="15"/>
  <c r="KG24" i="15"/>
  <c r="KF24" i="15"/>
  <c r="KE24" i="15"/>
  <c r="KD24" i="15"/>
  <c r="KA24" i="15"/>
  <c r="JZ24" i="15"/>
  <c r="JY24" i="15"/>
  <c r="JX24" i="15"/>
  <c r="JW24" i="15"/>
  <c r="JV24" i="15"/>
  <c r="JS24" i="15"/>
  <c r="JR24" i="15"/>
  <c r="JQ24" i="15"/>
  <c r="JP24" i="15"/>
  <c r="JO24" i="15"/>
  <c r="JN24" i="15"/>
  <c r="JK24" i="15"/>
  <c r="JJ24" i="15"/>
  <c r="JI24" i="15"/>
  <c r="JH24" i="15"/>
  <c r="JG24" i="15"/>
  <c r="JF24" i="15"/>
  <c r="JC24" i="15"/>
  <c r="JB24" i="15"/>
  <c r="JA24" i="15"/>
  <c r="IZ24" i="15"/>
  <c r="IY24" i="15"/>
  <c r="IX24" i="15"/>
  <c r="IU24" i="15"/>
  <c r="IT24" i="15"/>
  <c r="IS24" i="15"/>
  <c r="IR24" i="15"/>
  <c r="IQ24" i="15"/>
  <c r="IP24" i="15"/>
  <c r="IM24" i="15"/>
  <c r="IL24" i="15"/>
  <c r="IK24" i="15"/>
  <c r="IJ24" i="15"/>
  <c r="II24" i="15"/>
  <c r="IH24" i="15"/>
  <c r="IE24" i="15"/>
  <c r="ID24" i="15"/>
  <c r="IC24" i="15"/>
  <c r="IB24" i="15"/>
  <c r="IA24" i="15"/>
  <c r="HZ24" i="15"/>
  <c r="HW24" i="15"/>
  <c r="HV24" i="15"/>
  <c r="HU24" i="15"/>
  <c r="HT24" i="15"/>
  <c r="HS24" i="15"/>
  <c r="HR24" i="15"/>
  <c r="HO24" i="15"/>
  <c r="HN24" i="15"/>
  <c r="HM24" i="15"/>
  <c r="HL24" i="15"/>
  <c r="HK24" i="15"/>
  <c r="HJ24" i="15"/>
  <c r="HG24" i="15"/>
  <c r="HF24" i="15"/>
  <c r="HE24" i="15"/>
  <c r="HD24" i="15"/>
  <c r="HC24" i="15"/>
  <c r="HB24" i="15"/>
  <c r="GY24" i="15"/>
  <c r="GX24" i="15"/>
  <c r="GW24" i="15"/>
  <c r="GV24" i="15"/>
  <c r="GU24" i="15"/>
  <c r="GT24" i="15"/>
  <c r="GQ24" i="15"/>
  <c r="GP24" i="15"/>
  <c r="GO24" i="15"/>
  <c r="GN24" i="15"/>
  <c r="GM24" i="15"/>
  <c r="GL24" i="15"/>
  <c r="GI24" i="15"/>
  <c r="GH24" i="15"/>
  <c r="GG24" i="15"/>
  <c r="GF24" i="15"/>
  <c r="GE24" i="15"/>
  <c r="GD24" i="15"/>
  <c r="GA24" i="15"/>
  <c r="FZ24" i="15"/>
  <c r="FY24" i="15"/>
  <c r="FX24" i="15"/>
  <c r="FW24" i="15"/>
  <c r="FV24" i="15"/>
  <c r="FS24" i="15"/>
  <c r="FR24" i="15"/>
  <c r="FQ24" i="15"/>
  <c r="FP24" i="15"/>
  <c r="FO24" i="15"/>
  <c r="FN24" i="15"/>
  <c r="FK24" i="15"/>
  <c r="FJ24" i="15"/>
  <c r="FI24" i="15"/>
  <c r="FH24" i="15"/>
  <c r="FG24" i="15"/>
  <c r="FF24" i="15"/>
  <c r="FC24" i="15"/>
  <c r="FB24" i="15"/>
  <c r="FA24" i="15"/>
  <c r="EZ24" i="15"/>
  <c r="EY24" i="15"/>
  <c r="EX24" i="15"/>
  <c r="EU24" i="15"/>
  <c r="ET24" i="15"/>
  <c r="ES24" i="15"/>
  <c r="ER24" i="15"/>
  <c r="EQ24" i="15"/>
  <c r="EP24" i="15"/>
  <c r="EM24" i="15"/>
  <c r="EL24" i="15"/>
  <c r="EK24" i="15"/>
  <c r="EJ24" i="15"/>
  <c r="EI24" i="15"/>
  <c r="EH24" i="15"/>
  <c r="EE24" i="15"/>
  <c r="ED24" i="15"/>
  <c r="EC24" i="15"/>
  <c r="EB24" i="15"/>
  <c r="EA24" i="15"/>
  <c r="DZ24" i="15"/>
  <c r="DW24" i="15"/>
  <c r="DV24" i="15"/>
  <c r="DU24" i="15"/>
  <c r="DT24" i="15"/>
  <c r="DS24" i="15"/>
  <c r="DR24" i="15"/>
  <c r="DO24" i="15"/>
  <c r="DN24" i="15"/>
  <c r="DM24" i="15"/>
  <c r="DL24" i="15"/>
  <c r="DK24" i="15"/>
  <c r="DJ24" i="15"/>
  <c r="DG24" i="15"/>
  <c r="DF24" i="15"/>
  <c r="DE24" i="15"/>
  <c r="DD24" i="15"/>
  <c r="DC24" i="15"/>
  <c r="DB24" i="15"/>
  <c r="CY24" i="15"/>
  <c r="CX24" i="15"/>
  <c r="CW24" i="15"/>
  <c r="CV24" i="15"/>
  <c r="CU24" i="15"/>
  <c r="CT24" i="15"/>
  <c r="CQ24" i="15"/>
  <c r="CP24" i="15"/>
  <c r="CO24" i="15"/>
  <c r="CN24" i="15"/>
  <c r="CM24" i="15"/>
  <c r="CL24" i="15"/>
  <c r="CI24" i="15"/>
  <c r="CH24" i="15"/>
  <c r="CG24" i="15"/>
  <c r="CF24" i="15"/>
  <c r="CE24" i="15"/>
  <c r="CD24" i="15"/>
  <c r="CA24" i="15"/>
  <c r="BZ24" i="15"/>
  <c r="BY24" i="15"/>
  <c r="BX24" i="15"/>
  <c r="BW24" i="15"/>
  <c r="BV24" i="15"/>
  <c r="BS24" i="15"/>
  <c r="BR24" i="15"/>
  <c r="BQ24" i="15"/>
  <c r="BP24" i="15"/>
  <c r="BO24" i="15"/>
  <c r="BN24" i="15"/>
  <c r="BK24" i="15"/>
  <c r="BJ24" i="15"/>
  <c r="BI24" i="15"/>
  <c r="BH24" i="15"/>
  <c r="BG24" i="15"/>
  <c r="BF24" i="15"/>
  <c r="BC24" i="15"/>
  <c r="BB24" i="15"/>
  <c r="BA24" i="15"/>
  <c r="AZ24" i="15"/>
  <c r="AY24" i="15"/>
  <c r="AX24" i="15"/>
  <c r="AU24" i="15"/>
  <c r="AT24" i="15"/>
  <c r="AS24" i="15"/>
  <c r="AR24" i="15"/>
  <c r="AQ24" i="15"/>
  <c r="AP24" i="15"/>
  <c r="AM24" i="15"/>
  <c r="AL24" i="15"/>
  <c r="AK24" i="15"/>
  <c r="AJ24" i="15"/>
  <c r="AI24" i="15"/>
  <c r="AH24" i="15"/>
  <c r="AE24" i="15"/>
  <c r="AD24" i="15"/>
  <c r="AC24" i="15"/>
  <c r="AB24" i="15"/>
  <c r="AA24" i="15"/>
  <c r="Z24" i="15"/>
  <c r="W24" i="15"/>
  <c r="V24" i="15"/>
  <c r="U24" i="15"/>
  <c r="T24" i="15"/>
  <c r="S24" i="15"/>
  <c r="R24" i="15"/>
  <c r="O24" i="15"/>
  <c r="N24" i="15"/>
  <c r="M24" i="15"/>
  <c r="L24" i="15"/>
  <c r="K24" i="15"/>
  <c r="J24" i="15"/>
  <c r="UR23" i="15"/>
  <c r="UQ23" i="15"/>
  <c r="UP23" i="15"/>
  <c r="UM23" i="15"/>
  <c r="UL23" i="15"/>
  <c r="UK23" i="15"/>
  <c r="UJ23" i="15"/>
  <c r="UI23" i="15"/>
  <c r="UH23" i="15"/>
  <c r="UF23" i="15"/>
  <c r="UE23" i="15"/>
  <c r="UB23" i="15"/>
  <c r="UA23" i="15"/>
  <c r="TZ23" i="15"/>
  <c r="TY23" i="15"/>
  <c r="TX23" i="15"/>
  <c r="TW23" i="15"/>
  <c r="TU23" i="15"/>
  <c r="TT23" i="15"/>
  <c r="TS23" i="15"/>
  <c r="TR23" i="15"/>
  <c r="TQ23" i="15"/>
  <c r="TO23" i="15"/>
  <c r="TN23" i="15"/>
  <c r="TM23" i="15"/>
  <c r="TL23" i="15"/>
  <c r="TK23" i="15"/>
  <c r="TI23" i="15"/>
  <c r="TH23" i="15"/>
  <c r="TG23" i="15"/>
  <c r="TF23" i="15"/>
  <c r="TE23" i="15"/>
  <c r="TC23" i="15"/>
  <c r="TB23" i="15"/>
  <c r="TA23" i="15"/>
  <c r="SZ23" i="15"/>
  <c r="SY23" i="15"/>
  <c r="SW23" i="15"/>
  <c r="SV23" i="15"/>
  <c r="SU23" i="15"/>
  <c r="ST23" i="15"/>
  <c r="SS23" i="15"/>
  <c r="SQ23" i="15"/>
  <c r="SP23" i="15"/>
  <c r="SO23" i="15"/>
  <c r="SN23" i="15"/>
  <c r="SM23" i="15"/>
  <c r="SK23" i="15"/>
  <c r="SJ23" i="15"/>
  <c r="SI23" i="15"/>
  <c r="SH23" i="15"/>
  <c r="SG23" i="15"/>
  <c r="SE23" i="15"/>
  <c r="SD23" i="15"/>
  <c r="SC23" i="15"/>
  <c r="SB23" i="15"/>
  <c r="SA23" i="15"/>
  <c r="RY23" i="15"/>
  <c r="RX23" i="15"/>
  <c r="RW23" i="15"/>
  <c r="RV23" i="15"/>
  <c r="RU23" i="15"/>
  <c r="RS23" i="15"/>
  <c r="RR23" i="15"/>
  <c r="RQ23" i="15"/>
  <c r="RP23" i="15"/>
  <c r="RO23" i="15"/>
  <c r="RM23" i="15"/>
  <c r="RL23" i="15"/>
  <c r="RK23" i="15"/>
  <c r="RJ23" i="15"/>
  <c r="RI23" i="15"/>
  <c r="RG23" i="15"/>
  <c r="RF23" i="15"/>
  <c r="RE23" i="15"/>
  <c r="RD23" i="15"/>
  <c r="RC23" i="15"/>
  <c r="RA23" i="15"/>
  <c r="QZ23" i="15"/>
  <c r="QY23" i="15"/>
  <c r="QX23" i="15"/>
  <c r="QW23" i="15"/>
  <c r="QU23" i="15"/>
  <c r="QT23" i="15"/>
  <c r="QS23" i="15"/>
  <c r="QR23" i="15"/>
  <c r="QQ23" i="15"/>
  <c r="QO23" i="15"/>
  <c r="QN23" i="15"/>
  <c r="QM23" i="15"/>
  <c r="QL23" i="15"/>
  <c r="QK23" i="15"/>
  <c r="QI23" i="15"/>
  <c r="QH23" i="15"/>
  <c r="QG23" i="15"/>
  <c r="QF23" i="15"/>
  <c r="QE23" i="15"/>
  <c r="QC23" i="15"/>
  <c r="QB23" i="15"/>
  <c r="QA23" i="15"/>
  <c r="PZ23" i="15"/>
  <c r="PY23" i="15"/>
  <c r="PW23" i="15"/>
  <c r="PV23" i="15"/>
  <c r="PU23" i="15"/>
  <c r="PT23" i="15"/>
  <c r="PS23" i="15"/>
  <c r="PQ23" i="15"/>
  <c r="PP23" i="15"/>
  <c r="PO23" i="15"/>
  <c r="PN23" i="15"/>
  <c r="PM23" i="15"/>
  <c r="PK23" i="15"/>
  <c r="PJ23" i="15"/>
  <c r="PI23" i="15"/>
  <c r="PH23" i="15"/>
  <c r="PG23" i="15"/>
  <c r="PE23" i="15"/>
  <c r="PD23" i="15"/>
  <c r="PC23" i="15"/>
  <c r="PB23" i="15"/>
  <c r="PA23" i="15"/>
  <c r="OY23" i="15"/>
  <c r="OX23" i="15"/>
  <c r="OW23" i="15"/>
  <c r="OV23" i="15"/>
  <c r="OU23" i="15"/>
  <c r="D23" i="9" s="1"/>
  <c r="OQ23" i="15"/>
  <c r="OP23" i="15"/>
  <c r="OO23" i="15"/>
  <c r="ON23" i="15"/>
  <c r="OM23" i="15"/>
  <c r="OL23" i="15"/>
  <c r="OI23" i="15"/>
  <c r="OH23" i="15"/>
  <c r="OG23" i="15"/>
  <c r="OF23" i="15"/>
  <c r="OE23" i="15"/>
  <c r="OD23" i="15"/>
  <c r="OA23" i="15"/>
  <c r="NZ23" i="15"/>
  <c r="NY23" i="15"/>
  <c r="NX23" i="15"/>
  <c r="NW23" i="15"/>
  <c r="NV23" i="15"/>
  <c r="NS23" i="15"/>
  <c r="NR23" i="15"/>
  <c r="NQ23" i="15"/>
  <c r="NP23" i="15"/>
  <c r="NO23" i="15"/>
  <c r="NN23" i="15"/>
  <c r="NK23" i="15"/>
  <c r="NJ23" i="15"/>
  <c r="NI23" i="15"/>
  <c r="NH23" i="15"/>
  <c r="NG23" i="15"/>
  <c r="NF23" i="15"/>
  <c r="NC23" i="15"/>
  <c r="NB23" i="15"/>
  <c r="NA23" i="15"/>
  <c r="MZ23" i="15"/>
  <c r="MY23" i="15"/>
  <c r="MX23" i="15"/>
  <c r="MU23" i="15"/>
  <c r="MT23" i="15"/>
  <c r="MS23" i="15"/>
  <c r="MR23" i="15"/>
  <c r="MQ23" i="15"/>
  <c r="MP23" i="15"/>
  <c r="MM23" i="15"/>
  <c r="ML23" i="15"/>
  <c r="MK23" i="15"/>
  <c r="MJ23" i="15"/>
  <c r="MI23" i="15"/>
  <c r="MH23" i="15"/>
  <c r="ME23" i="15"/>
  <c r="MD23" i="15"/>
  <c r="MC23" i="15"/>
  <c r="MB23" i="15"/>
  <c r="MA23" i="15"/>
  <c r="LZ23" i="15"/>
  <c r="LW23" i="15"/>
  <c r="LV23" i="15"/>
  <c r="LU23" i="15"/>
  <c r="LT23" i="15"/>
  <c r="LS23" i="15"/>
  <c r="LR23" i="15"/>
  <c r="LO23" i="15"/>
  <c r="LN23" i="15"/>
  <c r="LM23" i="15"/>
  <c r="LL23" i="15"/>
  <c r="LK23" i="15"/>
  <c r="LJ23" i="15"/>
  <c r="LG23" i="15"/>
  <c r="LF23" i="15"/>
  <c r="LE23" i="15"/>
  <c r="LD23" i="15"/>
  <c r="LC23" i="15"/>
  <c r="LB23" i="15"/>
  <c r="KY23" i="15"/>
  <c r="KX23" i="15"/>
  <c r="KW23" i="15"/>
  <c r="KV23" i="15"/>
  <c r="KU23" i="15"/>
  <c r="KT23" i="15"/>
  <c r="KQ23" i="15"/>
  <c r="KP23" i="15"/>
  <c r="KO23" i="15"/>
  <c r="KN23" i="15"/>
  <c r="KM23" i="15"/>
  <c r="KL23" i="15"/>
  <c r="KI23" i="15"/>
  <c r="KH23" i="15"/>
  <c r="KG23" i="15"/>
  <c r="KF23" i="15"/>
  <c r="KE23" i="15"/>
  <c r="KD23" i="15"/>
  <c r="KA23" i="15"/>
  <c r="JZ23" i="15"/>
  <c r="JY23" i="15"/>
  <c r="JX23" i="15"/>
  <c r="JW23" i="15"/>
  <c r="JV23" i="15"/>
  <c r="JS23" i="15"/>
  <c r="JR23" i="15"/>
  <c r="JQ23" i="15"/>
  <c r="JP23" i="15"/>
  <c r="JO23" i="15"/>
  <c r="JN23" i="15"/>
  <c r="JK23" i="15"/>
  <c r="JJ23" i="15"/>
  <c r="JI23" i="15"/>
  <c r="JH23" i="15"/>
  <c r="JG23" i="15"/>
  <c r="JF23" i="15"/>
  <c r="JC23" i="15"/>
  <c r="JB23" i="15"/>
  <c r="JA23" i="15"/>
  <c r="IZ23" i="15"/>
  <c r="IY23" i="15"/>
  <c r="IX23" i="15"/>
  <c r="IU23" i="15"/>
  <c r="IT23" i="15"/>
  <c r="IS23" i="15"/>
  <c r="IR23" i="15"/>
  <c r="IQ23" i="15"/>
  <c r="IP23" i="15"/>
  <c r="IM23" i="15"/>
  <c r="IL23" i="15"/>
  <c r="IK23" i="15"/>
  <c r="IJ23" i="15"/>
  <c r="II23" i="15"/>
  <c r="IH23" i="15"/>
  <c r="IE23" i="15"/>
  <c r="ID23" i="15"/>
  <c r="IC23" i="15"/>
  <c r="IB23" i="15"/>
  <c r="IA23" i="15"/>
  <c r="HZ23" i="15"/>
  <c r="HW23" i="15"/>
  <c r="HV23" i="15"/>
  <c r="HU23" i="15"/>
  <c r="HT23" i="15"/>
  <c r="HS23" i="15"/>
  <c r="HR23" i="15"/>
  <c r="HO23" i="15"/>
  <c r="HN23" i="15"/>
  <c r="HM23" i="15"/>
  <c r="HL23" i="15"/>
  <c r="HK23" i="15"/>
  <c r="HJ23" i="15"/>
  <c r="HG23" i="15"/>
  <c r="HF23" i="15"/>
  <c r="HE23" i="15"/>
  <c r="HD23" i="15"/>
  <c r="HC23" i="15"/>
  <c r="HB23" i="15"/>
  <c r="GY23" i="15"/>
  <c r="GX23" i="15"/>
  <c r="GW23" i="15"/>
  <c r="GV23" i="15"/>
  <c r="GU23" i="15"/>
  <c r="GT23" i="15"/>
  <c r="GQ23" i="15"/>
  <c r="GP23" i="15"/>
  <c r="GO23" i="15"/>
  <c r="GN23" i="15"/>
  <c r="GM23" i="15"/>
  <c r="GL23" i="15"/>
  <c r="GI23" i="15"/>
  <c r="GH23" i="15"/>
  <c r="GG23" i="15"/>
  <c r="GF23" i="15"/>
  <c r="GE23" i="15"/>
  <c r="GD23" i="15"/>
  <c r="GA23" i="15"/>
  <c r="FZ23" i="15"/>
  <c r="FY23" i="15"/>
  <c r="FX23" i="15"/>
  <c r="FW23" i="15"/>
  <c r="FV23" i="15"/>
  <c r="FS23" i="15"/>
  <c r="FR23" i="15"/>
  <c r="FQ23" i="15"/>
  <c r="FP23" i="15"/>
  <c r="FO23" i="15"/>
  <c r="FN23" i="15"/>
  <c r="FK23" i="15"/>
  <c r="FJ23" i="15"/>
  <c r="FI23" i="15"/>
  <c r="FH23" i="15"/>
  <c r="FG23" i="15"/>
  <c r="FF23" i="15"/>
  <c r="FC23" i="15"/>
  <c r="FB23" i="15"/>
  <c r="FA23" i="15"/>
  <c r="EZ23" i="15"/>
  <c r="EY23" i="15"/>
  <c r="EX23" i="15"/>
  <c r="EU23" i="15"/>
  <c r="ET23" i="15"/>
  <c r="ES23" i="15"/>
  <c r="ER23" i="15"/>
  <c r="EQ23" i="15"/>
  <c r="EP23" i="15"/>
  <c r="EM23" i="15"/>
  <c r="EL23" i="15"/>
  <c r="EK23" i="15"/>
  <c r="EJ23" i="15"/>
  <c r="EI23" i="15"/>
  <c r="EH23" i="15"/>
  <c r="EE23" i="15"/>
  <c r="ED23" i="15"/>
  <c r="EC23" i="15"/>
  <c r="EB23" i="15"/>
  <c r="EA23" i="15"/>
  <c r="DZ23" i="15"/>
  <c r="DW23" i="15"/>
  <c r="DV23" i="15"/>
  <c r="DU23" i="15"/>
  <c r="DT23" i="15"/>
  <c r="DS23" i="15"/>
  <c r="DR23" i="15"/>
  <c r="DO23" i="15"/>
  <c r="DN23" i="15"/>
  <c r="DM23" i="15"/>
  <c r="DL23" i="15"/>
  <c r="DK23" i="15"/>
  <c r="DJ23" i="15"/>
  <c r="DG23" i="15"/>
  <c r="DF23" i="15"/>
  <c r="DE23" i="15"/>
  <c r="DD23" i="15"/>
  <c r="DC23" i="15"/>
  <c r="DB23" i="15"/>
  <c r="CY23" i="15"/>
  <c r="CX23" i="15"/>
  <c r="CW23" i="15"/>
  <c r="CV23" i="15"/>
  <c r="CU23" i="15"/>
  <c r="CT23" i="15"/>
  <c r="CQ23" i="15"/>
  <c r="CP23" i="15"/>
  <c r="CO23" i="15"/>
  <c r="CN23" i="15"/>
  <c r="CM23" i="15"/>
  <c r="CL23" i="15"/>
  <c r="CI23" i="15"/>
  <c r="CH23" i="15"/>
  <c r="CG23" i="15"/>
  <c r="CF23" i="15"/>
  <c r="CE23" i="15"/>
  <c r="CD23" i="15"/>
  <c r="CA23" i="15"/>
  <c r="BZ23" i="15"/>
  <c r="BY23" i="15"/>
  <c r="BX23" i="15"/>
  <c r="BW23" i="15"/>
  <c r="BV23" i="15"/>
  <c r="BS23" i="15"/>
  <c r="BR23" i="15"/>
  <c r="BQ23" i="15"/>
  <c r="BP23" i="15"/>
  <c r="BO23" i="15"/>
  <c r="BN23" i="15"/>
  <c r="BK23" i="15"/>
  <c r="BJ23" i="15"/>
  <c r="BI23" i="15"/>
  <c r="BH23" i="15"/>
  <c r="BG23" i="15"/>
  <c r="BF23" i="15"/>
  <c r="BC23" i="15"/>
  <c r="BB23" i="15"/>
  <c r="BA23" i="15"/>
  <c r="AZ23" i="15"/>
  <c r="AY23" i="15"/>
  <c r="AX23" i="15"/>
  <c r="AU23" i="15"/>
  <c r="AT23" i="15"/>
  <c r="AS23" i="15"/>
  <c r="AR23" i="15"/>
  <c r="AQ23" i="15"/>
  <c r="AP23" i="15"/>
  <c r="AM23" i="15"/>
  <c r="AL23" i="15"/>
  <c r="AK23" i="15"/>
  <c r="AJ23" i="15"/>
  <c r="AI23" i="15"/>
  <c r="AH23" i="15"/>
  <c r="AE23" i="15"/>
  <c r="AD23" i="15"/>
  <c r="AC23" i="15"/>
  <c r="AB23" i="15"/>
  <c r="AA23" i="15"/>
  <c r="Z23" i="15"/>
  <c r="W23" i="15"/>
  <c r="V23" i="15"/>
  <c r="U23" i="15"/>
  <c r="T23" i="15"/>
  <c r="S23" i="15"/>
  <c r="R23" i="15"/>
  <c r="O23" i="15"/>
  <c r="N23" i="15"/>
  <c r="M23" i="15"/>
  <c r="L23" i="15"/>
  <c r="K23" i="15"/>
  <c r="J23" i="15"/>
  <c r="UR22" i="15"/>
  <c r="UQ22" i="15"/>
  <c r="UP22" i="15"/>
  <c r="UM22" i="15"/>
  <c r="UL22" i="15"/>
  <c r="UK22" i="15"/>
  <c r="UJ22" i="15"/>
  <c r="UI22" i="15"/>
  <c r="UH22" i="15"/>
  <c r="UF22" i="15"/>
  <c r="UE22" i="15"/>
  <c r="UB22" i="15"/>
  <c r="UA22" i="15"/>
  <c r="TZ22" i="15"/>
  <c r="TY22" i="15"/>
  <c r="TX22" i="15"/>
  <c r="TW22" i="15"/>
  <c r="TU22" i="15"/>
  <c r="TT22" i="15"/>
  <c r="TS22" i="15"/>
  <c r="TR22" i="15"/>
  <c r="TQ22" i="15"/>
  <c r="TO22" i="15"/>
  <c r="TN22" i="15"/>
  <c r="TM22" i="15"/>
  <c r="TL22" i="15"/>
  <c r="TK22" i="15"/>
  <c r="TI22" i="15"/>
  <c r="TH22" i="15"/>
  <c r="TG22" i="15"/>
  <c r="TF22" i="15"/>
  <c r="TE22" i="15"/>
  <c r="TC22" i="15"/>
  <c r="TB22" i="15"/>
  <c r="TA22" i="15"/>
  <c r="SZ22" i="15"/>
  <c r="SY22" i="15"/>
  <c r="SW22" i="15"/>
  <c r="SV22" i="15"/>
  <c r="SU22" i="15"/>
  <c r="ST22" i="15"/>
  <c r="SS22" i="15"/>
  <c r="SQ22" i="15"/>
  <c r="SP22" i="15"/>
  <c r="SO22" i="15"/>
  <c r="SN22" i="15"/>
  <c r="SM22" i="15"/>
  <c r="SK22" i="15"/>
  <c r="SJ22" i="15"/>
  <c r="SI22" i="15"/>
  <c r="SH22" i="15"/>
  <c r="SG22" i="15"/>
  <c r="SE22" i="15"/>
  <c r="SD22" i="15"/>
  <c r="SC22" i="15"/>
  <c r="SB22" i="15"/>
  <c r="SA22" i="15"/>
  <c r="RY22" i="15"/>
  <c r="RX22" i="15"/>
  <c r="RW22" i="15"/>
  <c r="RV22" i="15"/>
  <c r="RU22" i="15"/>
  <c r="RS22" i="15"/>
  <c r="RR22" i="15"/>
  <c r="RQ22" i="15"/>
  <c r="RP22" i="15"/>
  <c r="RO22" i="15"/>
  <c r="RM22" i="15"/>
  <c r="RL22" i="15"/>
  <c r="RK22" i="15"/>
  <c r="RJ22" i="15"/>
  <c r="RI22" i="15"/>
  <c r="RG22" i="15"/>
  <c r="RF22" i="15"/>
  <c r="RE22" i="15"/>
  <c r="RD22" i="15"/>
  <c r="RC22" i="15"/>
  <c r="RA22" i="15"/>
  <c r="QZ22" i="15"/>
  <c r="QY22" i="15"/>
  <c r="QX22" i="15"/>
  <c r="QW22" i="15"/>
  <c r="QU22" i="15"/>
  <c r="QT22" i="15"/>
  <c r="QS22" i="15"/>
  <c r="QR22" i="15"/>
  <c r="QQ22" i="15"/>
  <c r="QO22" i="15"/>
  <c r="QN22" i="15"/>
  <c r="QM22" i="15"/>
  <c r="QL22" i="15"/>
  <c r="QK22" i="15"/>
  <c r="QI22" i="15"/>
  <c r="QH22" i="15"/>
  <c r="QG22" i="15"/>
  <c r="QF22" i="15"/>
  <c r="QE22" i="15"/>
  <c r="QC22" i="15"/>
  <c r="QB22" i="15"/>
  <c r="QA22" i="15"/>
  <c r="PZ22" i="15"/>
  <c r="PY22" i="15"/>
  <c r="PW22" i="15"/>
  <c r="PV22" i="15"/>
  <c r="PU22" i="15"/>
  <c r="PT22" i="15"/>
  <c r="PS22" i="15"/>
  <c r="PQ22" i="15"/>
  <c r="PP22" i="15"/>
  <c r="PO22" i="15"/>
  <c r="PN22" i="15"/>
  <c r="PM22" i="15"/>
  <c r="PK22" i="15"/>
  <c r="PJ22" i="15"/>
  <c r="PI22" i="15"/>
  <c r="PH22" i="15"/>
  <c r="PG22" i="15"/>
  <c r="PE22" i="15"/>
  <c r="PD22" i="15"/>
  <c r="PC22" i="15"/>
  <c r="PB22" i="15"/>
  <c r="PA22" i="15"/>
  <c r="OY22" i="15"/>
  <c r="OX22" i="15"/>
  <c r="OW22" i="15"/>
  <c r="OV22" i="15"/>
  <c r="OU22" i="15"/>
  <c r="D22" i="9" s="1"/>
  <c r="OQ22" i="15"/>
  <c r="OP22" i="15"/>
  <c r="OO22" i="15"/>
  <c r="ON22" i="15"/>
  <c r="OM22" i="15"/>
  <c r="OL22" i="15"/>
  <c r="OI22" i="15"/>
  <c r="OH22" i="15"/>
  <c r="OG22" i="15"/>
  <c r="OF22" i="15"/>
  <c r="OE22" i="15"/>
  <c r="OD22" i="15"/>
  <c r="OA22" i="15"/>
  <c r="NZ22" i="15"/>
  <c r="NY22" i="15"/>
  <c r="NX22" i="15"/>
  <c r="NW22" i="15"/>
  <c r="NV22" i="15"/>
  <c r="NS22" i="15"/>
  <c r="NR22" i="15"/>
  <c r="NQ22" i="15"/>
  <c r="NP22" i="15"/>
  <c r="NO22" i="15"/>
  <c r="NN22" i="15"/>
  <c r="NK22" i="15"/>
  <c r="NJ22" i="15"/>
  <c r="NI22" i="15"/>
  <c r="NH22" i="15"/>
  <c r="NG22" i="15"/>
  <c r="NF22" i="15"/>
  <c r="NC22" i="15"/>
  <c r="NB22" i="15"/>
  <c r="NA22" i="15"/>
  <c r="MZ22" i="15"/>
  <c r="MY22" i="15"/>
  <c r="MX22" i="15"/>
  <c r="MU22" i="15"/>
  <c r="MT22" i="15"/>
  <c r="MS22" i="15"/>
  <c r="MR22" i="15"/>
  <c r="MQ22" i="15"/>
  <c r="MP22" i="15"/>
  <c r="MM22" i="15"/>
  <c r="ML22" i="15"/>
  <c r="MK22" i="15"/>
  <c r="MJ22" i="15"/>
  <c r="MI22" i="15"/>
  <c r="MH22" i="15"/>
  <c r="ME22" i="15"/>
  <c r="MD22" i="15"/>
  <c r="MC22" i="15"/>
  <c r="MB22" i="15"/>
  <c r="MA22" i="15"/>
  <c r="LZ22" i="15"/>
  <c r="LW22" i="15"/>
  <c r="LV22" i="15"/>
  <c r="LU22" i="15"/>
  <c r="LT22" i="15"/>
  <c r="LS22" i="15"/>
  <c r="LR22" i="15"/>
  <c r="LO22" i="15"/>
  <c r="LN22" i="15"/>
  <c r="LM22" i="15"/>
  <c r="LL22" i="15"/>
  <c r="LK22" i="15"/>
  <c r="LJ22" i="15"/>
  <c r="LG22" i="15"/>
  <c r="LF22" i="15"/>
  <c r="LE22" i="15"/>
  <c r="LD22" i="15"/>
  <c r="LC22" i="15"/>
  <c r="LB22" i="15"/>
  <c r="KY22" i="15"/>
  <c r="KX22" i="15"/>
  <c r="KW22" i="15"/>
  <c r="KV22" i="15"/>
  <c r="KU22" i="15"/>
  <c r="KT22" i="15"/>
  <c r="KQ22" i="15"/>
  <c r="KP22" i="15"/>
  <c r="KO22" i="15"/>
  <c r="KN22" i="15"/>
  <c r="KM22" i="15"/>
  <c r="KL22" i="15"/>
  <c r="KI22" i="15"/>
  <c r="KH22" i="15"/>
  <c r="KG22" i="15"/>
  <c r="KF22" i="15"/>
  <c r="KE22" i="15"/>
  <c r="KD22" i="15"/>
  <c r="KA22" i="15"/>
  <c r="JZ22" i="15"/>
  <c r="JY22" i="15"/>
  <c r="JX22" i="15"/>
  <c r="JW22" i="15"/>
  <c r="JV22" i="15"/>
  <c r="JS22" i="15"/>
  <c r="JR22" i="15"/>
  <c r="JQ22" i="15"/>
  <c r="JP22" i="15"/>
  <c r="JO22" i="15"/>
  <c r="JN22" i="15"/>
  <c r="JK22" i="15"/>
  <c r="JJ22" i="15"/>
  <c r="JI22" i="15"/>
  <c r="JH22" i="15"/>
  <c r="JG22" i="15"/>
  <c r="JF22" i="15"/>
  <c r="JC22" i="15"/>
  <c r="JB22" i="15"/>
  <c r="JA22" i="15"/>
  <c r="IZ22" i="15"/>
  <c r="IY22" i="15"/>
  <c r="IX22" i="15"/>
  <c r="IU22" i="15"/>
  <c r="IT22" i="15"/>
  <c r="IS22" i="15"/>
  <c r="IR22" i="15"/>
  <c r="IQ22" i="15"/>
  <c r="IP22" i="15"/>
  <c r="IM22" i="15"/>
  <c r="IL22" i="15"/>
  <c r="IK22" i="15"/>
  <c r="IJ22" i="15"/>
  <c r="II22" i="15"/>
  <c r="IH22" i="15"/>
  <c r="IE22" i="15"/>
  <c r="ID22" i="15"/>
  <c r="IC22" i="15"/>
  <c r="IB22" i="15"/>
  <c r="IA22" i="15"/>
  <c r="HZ22" i="15"/>
  <c r="HW22" i="15"/>
  <c r="HV22" i="15"/>
  <c r="HU22" i="15"/>
  <c r="HT22" i="15"/>
  <c r="HS22" i="15"/>
  <c r="HR22" i="15"/>
  <c r="HO22" i="15"/>
  <c r="HN22" i="15"/>
  <c r="HM22" i="15"/>
  <c r="HL22" i="15"/>
  <c r="HK22" i="15"/>
  <c r="HJ22" i="15"/>
  <c r="HG22" i="15"/>
  <c r="HF22" i="15"/>
  <c r="HE22" i="15"/>
  <c r="HD22" i="15"/>
  <c r="HC22" i="15"/>
  <c r="HB22" i="15"/>
  <c r="GY22" i="15"/>
  <c r="GX22" i="15"/>
  <c r="GW22" i="15"/>
  <c r="GV22" i="15"/>
  <c r="GU22" i="15"/>
  <c r="GT22" i="15"/>
  <c r="GQ22" i="15"/>
  <c r="GP22" i="15"/>
  <c r="GO22" i="15"/>
  <c r="GN22" i="15"/>
  <c r="GM22" i="15"/>
  <c r="GL22" i="15"/>
  <c r="GI22" i="15"/>
  <c r="GH22" i="15"/>
  <c r="GG22" i="15"/>
  <c r="GF22" i="15"/>
  <c r="GE22" i="15"/>
  <c r="GD22" i="15"/>
  <c r="GA22" i="15"/>
  <c r="FZ22" i="15"/>
  <c r="FY22" i="15"/>
  <c r="FX22" i="15"/>
  <c r="FW22" i="15"/>
  <c r="FV22" i="15"/>
  <c r="FS22" i="15"/>
  <c r="FR22" i="15"/>
  <c r="FQ22" i="15"/>
  <c r="FP22" i="15"/>
  <c r="FO22" i="15"/>
  <c r="FN22" i="15"/>
  <c r="FK22" i="15"/>
  <c r="FJ22" i="15"/>
  <c r="FI22" i="15"/>
  <c r="FH22" i="15"/>
  <c r="FG22" i="15"/>
  <c r="FF22" i="15"/>
  <c r="FC22" i="15"/>
  <c r="FB22" i="15"/>
  <c r="FA22" i="15"/>
  <c r="EZ22" i="15"/>
  <c r="EY22" i="15"/>
  <c r="EX22" i="15"/>
  <c r="EU22" i="15"/>
  <c r="ET22" i="15"/>
  <c r="ES22" i="15"/>
  <c r="ER22" i="15"/>
  <c r="EQ22" i="15"/>
  <c r="EP22" i="15"/>
  <c r="EM22" i="15"/>
  <c r="EL22" i="15"/>
  <c r="EK22" i="15"/>
  <c r="EJ22" i="15"/>
  <c r="EI22" i="15"/>
  <c r="EH22" i="15"/>
  <c r="EE22" i="15"/>
  <c r="ED22" i="15"/>
  <c r="EC22" i="15"/>
  <c r="EB22" i="15"/>
  <c r="EA22" i="15"/>
  <c r="DZ22" i="15"/>
  <c r="DW22" i="15"/>
  <c r="DV22" i="15"/>
  <c r="DU22" i="15"/>
  <c r="DT22" i="15"/>
  <c r="DS22" i="15"/>
  <c r="DR22" i="15"/>
  <c r="DO22" i="15"/>
  <c r="DN22" i="15"/>
  <c r="DM22" i="15"/>
  <c r="DL22" i="15"/>
  <c r="DK22" i="15"/>
  <c r="DJ22" i="15"/>
  <c r="DG22" i="15"/>
  <c r="DF22" i="15"/>
  <c r="DE22" i="15"/>
  <c r="DD22" i="15"/>
  <c r="DC22" i="15"/>
  <c r="DB22" i="15"/>
  <c r="CY22" i="15"/>
  <c r="CX22" i="15"/>
  <c r="CW22" i="15"/>
  <c r="CV22" i="15"/>
  <c r="CU22" i="15"/>
  <c r="CT22" i="15"/>
  <c r="CQ22" i="15"/>
  <c r="CP22" i="15"/>
  <c r="CO22" i="15"/>
  <c r="CN22" i="15"/>
  <c r="CM22" i="15"/>
  <c r="CL22" i="15"/>
  <c r="CI22" i="15"/>
  <c r="CH22" i="15"/>
  <c r="CG22" i="15"/>
  <c r="CF22" i="15"/>
  <c r="CE22" i="15"/>
  <c r="CD22" i="15"/>
  <c r="CA22" i="15"/>
  <c r="BZ22" i="15"/>
  <c r="BY22" i="15"/>
  <c r="BX22" i="15"/>
  <c r="BW22" i="15"/>
  <c r="BV22" i="15"/>
  <c r="BS22" i="15"/>
  <c r="BR22" i="15"/>
  <c r="BQ22" i="15"/>
  <c r="BP22" i="15"/>
  <c r="BO22" i="15"/>
  <c r="BN22" i="15"/>
  <c r="BK22" i="15"/>
  <c r="BJ22" i="15"/>
  <c r="BI22" i="15"/>
  <c r="BH22" i="15"/>
  <c r="BG22" i="15"/>
  <c r="BF22" i="15"/>
  <c r="BC22" i="15"/>
  <c r="BB22" i="15"/>
  <c r="BA22" i="15"/>
  <c r="AZ22" i="15"/>
  <c r="AY22" i="15"/>
  <c r="AX22" i="15"/>
  <c r="AU22" i="15"/>
  <c r="AT22" i="15"/>
  <c r="AS22" i="15"/>
  <c r="AR22" i="15"/>
  <c r="AQ22" i="15"/>
  <c r="AP22" i="15"/>
  <c r="AM22" i="15"/>
  <c r="AL22" i="15"/>
  <c r="AK22" i="15"/>
  <c r="AJ22" i="15"/>
  <c r="AI22" i="15"/>
  <c r="AH22" i="15"/>
  <c r="AE22" i="15"/>
  <c r="AD22" i="15"/>
  <c r="AC22" i="15"/>
  <c r="AB22" i="15"/>
  <c r="AA22" i="15"/>
  <c r="Z22" i="15"/>
  <c r="W22" i="15"/>
  <c r="V22" i="15"/>
  <c r="U22" i="15"/>
  <c r="T22" i="15"/>
  <c r="S22" i="15"/>
  <c r="R22" i="15"/>
  <c r="O22" i="15"/>
  <c r="N22" i="15"/>
  <c r="M22" i="15"/>
  <c r="L22" i="15"/>
  <c r="K22" i="15"/>
  <c r="J22" i="15"/>
  <c r="UR21" i="15"/>
  <c r="UQ21" i="15"/>
  <c r="UP21" i="15"/>
  <c r="UM21" i="15"/>
  <c r="UL21" i="15"/>
  <c r="UK21" i="15"/>
  <c r="UJ21" i="15"/>
  <c r="UI21" i="15"/>
  <c r="UH21" i="15"/>
  <c r="UF21" i="15"/>
  <c r="UE21" i="15"/>
  <c r="UB21" i="15"/>
  <c r="UA21" i="15"/>
  <c r="TZ21" i="15"/>
  <c r="TY21" i="15"/>
  <c r="TX21" i="15"/>
  <c r="TW21" i="15"/>
  <c r="TU21" i="15"/>
  <c r="TT21" i="15"/>
  <c r="TS21" i="15"/>
  <c r="TR21" i="15"/>
  <c r="TQ21" i="15"/>
  <c r="TO21" i="15"/>
  <c r="TN21" i="15"/>
  <c r="TM21" i="15"/>
  <c r="TL21" i="15"/>
  <c r="TK21" i="15"/>
  <c r="TI21" i="15"/>
  <c r="TH21" i="15"/>
  <c r="TG21" i="15"/>
  <c r="TF21" i="15"/>
  <c r="TE21" i="15"/>
  <c r="TC21" i="15"/>
  <c r="TB21" i="15"/>
  <c r="TA21" i="15"/>
  <c r="SZ21" i="15"/>
  <c r="SY21" i="15"/>
  <c r="SW21" i="15"/>
  <c r="SV21" i="15"/>
  <c r="SU21" i="15"/>
  <c r="ST21" i="15"/>
  <c r="SS21" i="15"/>
  <c r="SQ21" i="15"/>
  <c r="SP21" i="15"/>
  <c r="SO21" i="15"/>
  <c r="SN21" i="15"/>
  <c r="SM21" i="15"/>
  <c r="SK21" i="15"/>
  <c r="SJ21" i="15"/>
  <c r="SI21" i="15"/>
  <c r="SH21" i="15"/>
  <c r="SG21" i="15"/>
  <c r="SE21" i="15"/>
  <c r="SD21" i="15"/>
  <c r="SC21" i="15"/>
  <c r="SB21" i="15"/>
  <c r="SA21" i="15"/>
  <c r="RY21" i="15"/>
  <c r="RX21" i="15"/>
  <c r="RW21" i="15"/>
  <c r="RV21" i="15"/>
  <c r="RU21" i="15"/>
  <c r="RS21" i="15"/>
  <c r="RR21" i="15"/>
  <c r="RQ21" i="15"/>
  <c r="RP21" i="15"/>
  <c r="RO21" i="15"/>
  <c r="RM21" i="15"/>
  <c r="RL21" i="15"/>
  <c r="RK21" i="15"/>
  <c r="RJ21" i="15"/>
  <c r="RI21" i="15"/>
  <c r="RG21" i="15"/>
  <c r="RF21" i="15"/>
  <c r="RE21" i="15"/>
  <c r="RD21" i="15"/>
  <c r="RC21" i="15"/>
  <c r="RA21" i="15"/>
  <c r="QZ21" i="15"/>
  <c r="QY21" i="15"/>
  <c r="QX21" i="15"/>
  <c r="QW21" i="15"/>
  <c r="QU21" i="15"/>
  <c r="QT21" i="15"/>
  <c r="QS21" i="15"/>
  <c r="QR21" i="15"/>
  <c r="QQ21" i="15"/>
  <c r="QO21" i="15"/>
  <c r="QN21" i="15"/>
  <c r="QM21" i="15"/>
  <c r="QL21" i="15"/>
  <c r="QK21" i="15"/>
  <c r="QI21" i="15"/>
  <c r="QH21" i="15"/>
  <c r="QG21" i="15"/>
  <c r="QF21" i="15"/>
  <c r="QE21" i="15"/>
  <c r="QC21" i="15"/>
  <c r="QB21" i="15"/>
  <c r="QA21" i="15"/>
  <c r="PZ21" i="15"/>
  <c r="PY21" i="15"/>
  <c r="PW21" i="15"/>
  <c r="PV21" i="15"/>
  <c r="PU21" i="15"/>
  <c r="PT21" i="15"/>
  <c r="PS21" i="15"/>
  <c r="PQ21" i="15"/>
  <c r="PP21" i="15"/>
  <c r="PO21" i="15"/>
  <c r="PN21" i="15"/>
  <c r="PM21" i="15"/>
  <c r="PK21" i="15"/>
  <c r="PJ21" i="15"/>
  <c r="PI21" i="15"/>
  <c r="PH21" i="15"/>
  <c r="PG21" i="15"/>
  <c r="PE21" i="15"/>
  <c r="PD21" i="15"/>
  <c r="PC21" i="15"/>
  <c r="PB21" i="15"/>
  <c r="PA21" i="15"/>
  <c r="OY21" i="15"/>
  <c r="OX21" i="15"/>
  <c r="OW21" i="15"/>
  <c r="OV21" i="15"/>
  <c r="OU21" i="15"/>
  <c r="D21" i="9" s="1"/>
  <c r="OQ21" i="15"/>
  <c r="OP21" i="15"/>
  <c r="OO21" i="15"/>
  <c r="ON21" i="15"/>
  <c r="OM21" i="15"/>
  <c r="OL21" i="15"/>
  <c r="OI21" i="15"/>
  <c r="OH21" i="15"/>
  <c r="OG21" i="15"/>
  <c r="OF21" i="15"/>
  <c r="OE21" i="15"/>
  <c r="OD21" i="15"/>
  <c r="OA21" i="15"/>
  <c r="NZ21" i="15"/>
  <c r="NY21" i="15"/>
  <c r="NX21" i="15"/>
  <c r="NW21" i="15"/>
  <c r="NV21" i="15"/>
  <c r="NS21" i="15"/>
  <c r="NR21" i="15"/>
  <c r="NQ21" i="15"/>
  <c r="NP21" i="15"/>
  <c r="NO21" i="15"/>
  <c r="NN21" i="15"/>
  <c r="NK21" i="15"/>
  <c r="NJ21" i="15"/>
  <c r="NI21" i="15"/>
  <c r="NH21" i="15"/>
  <c r="NG21" i="15"/>
  <c r="NF21" i="15"/>
  <c r="NC21" i="15"/>
  <c r="NB21" i="15"/>
  <c r="NA21" i="15"/>
  <c r="MZ21" i="15"/>
  <c r="MY21" i="15"/>
  <c r="MX21" i="15"/>
  <c r="MU21" i="15"/>
  <c r="MT21" i="15"/>
  <c r="MS21" i="15"/>
  <c r="MR21" i="15"/>
  <c r="MQ21" i="15"/>
  <c r="MP21" i="15"/>
  <c r="MM21" i="15"/>
  <c r="ML21" i="15"/>
  <c r="MK21" i="15"/>
  <c r="MJ21" i="15"/>
  <c r="MI21" i="15"/>
  <c r="MH21" i="15"/>
  <c r="ME21" i="15"/>
  <c r="MD21" i="15"/>
  <c r="MC21" i="15"/>
  <c r="MB21" i="15"/>
  <c r="MA21" i="15"/>
  <c r="LZ21" i="15"/>
  <c r="LW21" i="15"/>
  <c r="LV21" i="15"/>
  <c r="LU21" i="15"/>
  <c r="LT21" i="15"/>
  <c r="LS21" i="15"/>
  <c r="LR21" i="15"/>
  <c r="LO21" i="15"/>
  <c r="LN21" i="15"/>
  <c r="LM21" i="15"/>
  <c r="LL21" i="15"/>
  <c r="LK21" i="15"/>
  <c r="LJ21" i="15"/>
  <c r="LG21" i="15"/>
  <c r="LF21" i="15"/>
  <c r="LE21" i="15"/>
  <c r="LD21" i="15"/>
  <c r="LC21" i="15"/>
  <c r="LB21" i="15"/>
  <c r="KY21" i="15"/>
  <c r="KX21" i="15"/>
  <c r="KW21" i="15"/>
  <c r="KV21" i="15"/>
  <c r="KU21" i="15"/>
  <c r="KT21" i="15"/>
  <c r="KQ21" i="15"/>
  <c r="KP21" i="15"/>
  <c r="KO21" i="15"/>
  <c r="KN21" i="15"/>
  <c r="KM21" i="15"/>
  <c r="KL21" i="15"/>
  <c r="KI21" i="15"/>
  <c r="KH21" i="15"/>
  <c r="KG21" i="15"/>
  <c r="KF21" i="15"/>
  <c r="KE21" i="15"/>
  <c r="KD21" i="15"/>
  <c r="KA21" i="15"/>
  <c r="JZ21" i="15"/>
  <c r="JY21" i="15"/>
  <c r="JX21" i="15"/>
  <c r="JW21" i="15"/>
  <c r="JV21" i="15"/>
  <c r="JS21" i="15"/>
  <c r="JR21" i="15"/>
  <c r="JQ21" i="15"/>
  <c r="JP21" i="15"/>
  <c r="JO21" i="15"/>
  <c r="JN21" i="15"/>
  <c r="JK21" i="15"/>
  <c r="JJ21" i="15"/>
  <c r="JI21" i="15"/>
  <c r="JH21" i="15"/>
  <c r="JG21" i="15"/>
  <c r="JF21" i="15"/>
  <c r="JC21" i="15"/>
  <c r="JB21" i="15"/>
  <c r="JA21" i="15"/>
  <c r="IZ21" i="15"/>
  <c r="IY21" i="15"/>
  <c r="IX21" i="15"/>
  <c r="IU21" i="15"/>
  <c r="IT21" i="15"/>
  <c r="IS21" i="15"/>
  <c r="IR21" i="15"/>
  <c r="IQ21" i="15"/>
  <c r="IP21" i="15"/>
  <c r="IM21" i="15"/>
  <c r="IL21" i="15"/>
  <c r="IK21" i="15"/>
  <c r="IJ21" i="15"/>
  <c r="II21" i="15"/>
  <c r="IH21" i="15"/>
  <c r="IE21" i="15"/>
  <c r="ID21" i="15"/>
  <c r="IC21" i="15"/>
  <c r="IB21" i="15"/>
  <c r="IA21" i="15"/>
  <c r="HZ21" i="15"/>
  <c r="HW21" i="15"/>
  <c r="HV21" i="15"/>
  <c r="HU21" i="15"/>
  <c r="HT21" i="15"/>
  <c r="HS21" i="15"/>
  <c r="HR21" i="15"/>
  <c r="HO21" i="15"/>
  <c r="HN21" i="15"/>
  <c r="HM21" i="15"/>
  <c r="HL21" i="15"/>
  <c r="HK21" i="15"/>
  <c r="HJ21" i="15"/>
  <c r="HG21" i="15"/>
  <c r="HF21" i="15"/>
  <c r="HE21" i="15"/>
  <c r="HD21" i="15"/>
  <c r="HC21" i="15"/>
  <c r="HB21" i="15"/>
  <c r="GY21" i="15"/>
  <c r="GX21" i="15"/>
  <c r="GW21" i="15"/>
  <c r="GV21" i="15"/>
  <c r="GU21" i="15"/>
  <c r="GT21" i="15"/>
  <c r="GQ21" i="15"/>
  <c r="GP21" i="15"/>
  <c r="GO21" i="15"/>
  <c r="GN21" i="15"/>
  <c r="GM21" i="15"/>
  <c r="GL21" i="15"/>
  <c r="GI21" i="15"/>
  <c r="GH21" i="15"/>
  <c r="GG21" i="15"/>
  <c r="GF21" i="15"/>
  <c r="GE21" i="15"/>
  <c r="GD21" i="15"/>
  <c r="GA21" i="15"/>
  <c r="FZ21" i="15"/>
  <c r="FY21" i="15"/>
  <c r="FX21" i="15"/>
  <c r="FW21" i="15"/>
  <c r="FV21" i="15"/>
  <c r="FS21" i="15"/>
  <c r="FR21" i="15"/>
  <c r="FQ21" i="15"/>
  <c r="FP21" i="15"/>
  <c r="FO21" i="15"/>
  <c r="FN21" i="15"/>
  <c r="FK21" i="15"/>
  <c r="FJ21" i="15"/>
  <c r="FI21" i="15"/>
  <c r="FH21" i="15"/>
  <c r="FG21" i="15"/>
  <c r="FF21" i="15"/>
  <c r="FC21" i="15"/>
  <c r="FB21" i="15"/>
  <c r="FA21" i="15"/>
  <c r="EZ21" i="15"/>
  <c r="EY21" i="15"/>
  <c r="EX21" i="15"/>
  <c r="EU21" i="15"/>
  <c r="ET21" i="15"/>
  <c r="ES21" i="15"/>
  <c r="ER21" i="15"/>
  <c r="EQ21" i="15"/>
  <c r="EP21" i="15"/>
  <c r="EM21" i="15"/>
  <c r="EL21" i="15"/>
  <c r="EK21" i="15"/>
  <c r="EJ21" i="15"/>
  <c r="EI21" i="15"/>
  <c r="EH21" i="15"/>
  <c r="EE21" i="15"/>
  <c r="ED21" i="15"/>
  <c r="EC21" i="15"/>
  <c r="EB21" i="15"/>
  <c r="EA21" i="15"/>
  <c r="DZ21" i="15"/>
  <c r="DW21" i="15"/>
  <c r="DV21" i="15"/>
  <c r="DU21" i="15"/>
  <c r="DT21" i="15"/>
  <c r="DS21" i="15"/>
  <c r="DR21" i="15"/>
  <c r="DO21" i="15"/>
  <c r="DN21" i="15"/>
  <c r="DM21" i="15"/>
  <c r="DL21" i="15"/>
  <c r="DK21" i="15"/>
  <c r="DJ21" i="15"/>
  <c r="DG21" i="15"/>
  <c r="DF21" i="15"/>
  <c r="DE21" i="15"/>
  <c r="DD21" i="15"/>
  <c r="DC21" i="15"/>
  <c r="DB21" i="15"/>
  <c r="CY21" i="15"/>
  <c r="CX21" i="15"/>
  <c r="CW21" i="15"/>
  <c r="CV21" i="15"/>
  <c r="CU21" i="15"/>
  <c r="CT21" i="15"/>
  <c r="CQ21" i="15"/>
  <c r="CP21" i="15"/>
  <c r="CO21" i="15"/>
  <c r="CN21" i="15"/>
  <c r="CM21" i="15"/>
  <c r="CL21" i="15"/>
  <c r="CI21" i="15"/>
  <c r="CH21" i="15"/>
  <c r="CG21" i="15"/>
  <c r="CF21" i="15"/>
  <c r="CE21" i="15"/>
  <c r="CD21" i="15"/>
  <c r="CA21" i="15"/>
  <c r="BZ21" i="15"/>
  <c r="BY21" i="15"/>
  <c r="BX21" i="15"/>
  <c r="BW21" i="15"/>
  <c r="BV21" i="15"/>
  <c r="BS21" i="15"/>
  <c r="BR21" i="15"/>
  <c r="BQ21" i="15"/>
  <c r="BP21" i="15"/>
  <c r="BO21" i="15"/>
  <c r="BN21" i="15"/>
  <c r="BK21" i="15"/>
  <c r="BJ21" i="15"/>
  <c r="BI21" i="15"/>
  <c r="BH21" i="15"/>
  <c r="BG21" i="15"/>
  <c r="BF21" i="15"/>
  <c r="BC21" i="15"/>
  <c r="BB21" i="15"/>
  <c r="BA21" i="15"/>
  <c r="AZ21" i="15"/>
  <c r="AY21" i="15"/>
  <c r="AX21" i="15"/>
  <c r="AU21" i="15"/>
  <c r="AT21" i="15"/>
  <c r="AS21" i="15"/>
  <c r="AR21" i="15"/>
  <c r="AQ21" i="15"/>
  <c r="AP21" i="15"/>
  <c r="AM21" i="15"/>
  <c r="AL21" i="15"/>
  <c r="AK21" i="15"/>
  <c r="AJ21" i="15"/>
  <c r="AI21" i="15"/>
  <c r="AH21" i="15"/>
  <c r="AE21" i="15"/>
  <c r="AD21" i="15"/>
  <c r="AC21" i="15"/>
  <c r="AB21" i="15"/>
  <c r="AA21" i="15"/>
  <c r="Z21" i="15"/>
  <c r="W21" i="15"/>
  <c r="V21" i="15"/>
  <c r="U21" i="15"/>
  <c r="T21" i="15"/>
  <c r="S21" i="15"/>
  <c r="R21" i="15"/>
  <c r="O21" i="15"/>
  <c r="N21" i="15"/>
  <c r="M21" i="15"/>
  <c r="L21" i="15"/>
  <c r="K21" i="15"/>
  <c r="J21" i="15"/>
  <c r="UR20" i="15"/>
  <c r="UQ20" i="15"/>
  <c r="UP20" i="15"/>
  <c r="UM20" i="15"/>
  <c r="UL20" i="15"/>
  <c r="UK20" i="15"/>
  <c r="UJ20" i="15"/>
  <c r="UI20" i="15"/>
  <c r="UH20" i="15"/>
  <c r="UF20" i="15"/>
  <c r="UE20" i="15"/>
  <c r="UB20" i="15"/>
  <c r="UA20" i="15"/>
  <c r="TZ20" i="15"/>
  <c r="TY20" i="15"/>
  <c r="TX20" i="15"/>
  <c r="TW20" i="15"/>
  <c r="TU20" i="15"/>
  <c r="TT20" i="15"/>
  <c r="TS20" i="15"/>
  <c r="TR20" i="15"/>
  <c r="TQ20" i="15"/>
  <c r="TO20" i="15"/>
  <c r="TN20" i="15"/>
  <c r="TM20" i="15"/>
  <c r="TL20" i="15"/>
  <c r="TK20" i="15"/>
  <c r="TI20" i="15"/>
  <c r="TH20" i="15"/>
  <c r="TG20" i="15"/>
  <c r="TF20" i="15"/>
  <c r="TE20" i="15"/>
  <c r="TC20" i="15"/>
  <c r="TB20" i="15"/>
  <c r="TA20" i="15"/>
  <c r="SZ20" i="15"/>
  <c r="SY20" i="15"/>
  <c r="SW20" i="15"/>
  <c r="SV20" i="15"/>
  <c r="SU20" i="15"/>
  <c r="ST20" i="15"/>
  <c r="SS20" i="15"/>
  <c r="SQ20" i="15"/>
  <c r="SP20" i="15"/>
  <c r="SO20" i="15"/>
  <c r="SN20" i="15"/>
  <c r="SM20" i="15"/>
  <c r="SK20" i="15"/>
  <c r="SJ20" i="15"/>
  <c r="SI20" i="15"/>
  <c r="SH20" i="15"/>
  <c r="SG20" i="15"/>
  <c r="SE20" i="15"/>
  <c r="SD20" i="15"/>
  <c r="SC20" i="15"/>
  <c r="SB20" i="15"/>
  <c r="SA20" i="15"/>
  <c r="RY20" i="15"/>
  <c r="RX20" i="15"/>
  <c r="RW20" i="15"/>
  <c r="RV20" i="15"/>
  <c r="RU20" i="15"/>
  <c r="RS20" i="15"/>
  <c r="RR20" i="15"/>
  <c r="RQ20" i="15"/>
  <c r="RP20" i="15"/>
  <c r="RO20" i="15"/>
  <c r="RM20" i="15"/>
  <c r="RL20" i="15"/>
  <c r="RK20" i="15"/>
  <c r="RJ20" i="15"/>
  <c r="RI20" i="15"/>
  <c r="RG20" i="15"/>
  <c r="RF20" i="15"/>
  <c r="RE20" i="15"/>
  <c r="RD20" i="15"/>
  <c r="RC20" i="15"/>
  <c r="RA20" i="15"/>
  <c r="QZ20" i="15"/>
  <c r="QY20" i="15"/>
  <c r="QX20" i="15"/>
  <c r="QW20" i="15"/>
  <c r="QU20" i="15"/>
  <c r="QT20" i="15"/>
  <c r="QS20" i="15"/>
  <c r="QR20" i="15"/>
  <c r="QQ20" i="15"/>
  <c r="QO20" i="15"/>
  <c r="QN20" i="15"/>
  <c r="QM20" i="15"/>
  <c r="QL20" i="15"/>
  <c r="QK20" i="15"/>
  <c r="QI20" i="15"/>
  <c r="QH20" i="15"/>
  <c r="QG20" i="15"/>
  <c r="QF20" i="15"/>
  <c r="QE20" i="15"/>
  <c r="QC20" i="15"/>
  <c r="QB20" i="15"/>
  <c r="QA20" i="15"/>
  <c r="PZ20" i="15"/>
  <c r="PY20" i="15"/>
  <c r="PW20" i="15"/>
  <c r="PV20" i="15"/>
  <c r="PU20" i="15"/>
  <c r="PT20" i="15"/>
  <c r="PS20" i="15"/>
  <c r="PQ20" i="15"/>
  <c r="PP20" i="15"/>
  <c r="PO20" i="15"/>
  <c r="PN20" i="15"/>
  <c r="PM20" i="15"/>
  <c r="PK20" i="15"/>
  <c r="PJ20" i="15"/>
  <c r="PI20" i="15"/>
  <c r="PH20" i="15"/>
  <c r="PG20" i="15"/>
  <c r="PE20" i="15"/>
  <c r="PD20" i="15"/>
  <c r="PC20" i="15"/>
  <c r="PB20" i="15"/>
  <c r="PA20" i="15"/>
  <c r="OY20" i="15"/>
  <c r="OX20" i="15"/>
  <c r="OW20" i="15"/>
  <c r="OV20" i="15"/>
  <c r="OU20" i="15"/>
  <c r="D20" i="9" s="1"/>
  <c r="OQ20" i="15"/>
  <c r="OP20" i="15"/>
  <c r="OO20" i="15"/>
  <c r="ON20" i="15"/>
  <c r="OM20" i="15"/>
  <c r="OL20" i="15"/>
  <c r="OI20" i="15"/>
  <c r="OH20" i="15"/>
  <c r="OG20" i="15"/>
  <c r="OF20" i="15"/>
  <c r="OE20" i="15"/>
  <c r="OD20" i="15"/>
  <c r="OA20" i="15"/>
  <c r="NZ20" i="15"/>
  <c r="NY20" i="15"/>
  <c r="NX20" i="15"/>
  <c r="NW20" i="15"/>
  <c r="NV20" i="15"/>
  <c r="NS20" i="15"/>
  <c r="NR20" i="15"/>
  <c r="NQ20" i="15"/>
  <c r="NP20" i="15"/>
  <c r="NO20" i="15"/>
  <c r="NN20" i="15"/>
  <c r="NK20" i="15"/>
  <c r="NJ20" i="15"/>
  <c r="NI20" i="15"/>
  <c r="NH20" i="15"/>
  <c r="NG20" i="15"/>
  <c r="NF20" i="15"/>
  <c r="NC20" i="15"/>
  <c r="NB20" i="15"/>
  <c r="NA20" i="15"/>
  <c r="MZ20" i="15"/>
  <c r="MY20" i="15"/>
  <c r="MX20" i="15"/>
  <c r="MU20" i="15"/>
  <c r="MT20" i="15"/>
  <c r="MS20" i="15"/>
  <c r="MR20" i="15"/>
  <c r="MQ20" i="15"/>
  <c r="MP20" i="15"/>
  <c r="MM20" i="15"/>
  <c r="ML20" i="15"/>
  <c r="MK20" i="15"/>
  <c r="MJ20" i="15"/>
  <c r="MI20" i="15"/>
  <c r="MH20" i="15"/>
  <c r="ME20" i="15"/>
  <c r="MD20" i="15"/>
  <c r="MC20" i="15"/>
  <c r="MB20" i="15"/>
  <c r="MA20" i="15"/>
  <c r="LZ20" i="15"/>
  <c r="LW20" i="15"/>
  <c r="LV20" i="15"/>
  <c r="LU20" i="15"/>
  <c r="LT20" i="15"/>
  <c r="LS20" i="15"/>
  <c r="LR20" i="15"/>
  <c r="LO20" i="15"/>
  <c r="LN20" i="15"/>
  <c r="LM20" i="15"/>
  <c r="LL20" i="15"/>
  <c r="LK20" i="15"/>
  <c r="LJ20" i="15"/>
  <c r="LG20" i="15"/>
  <c r="LF20" i="15"/>
  <c r="LE20" i="15"/>
  <c r="LD20" i="15"/>
  <c r="LC20" i="15"/>
  <c r="LB20" i="15"/>
  <c r="KY20" i="15"/>
  <c r="KX20" i="15"/>
  <c r="KW20" i="15"/>
  <c r="KV20" i="15"/>
  <c r="KU20" i="15"/>
  <c r="KT20" i="15"/>
  <c r="KQ20" i="15"/>
  <c r="KP20" i="15"/>
  <c r="KO20" i="15"/>
  <c r="KN20" i="15"/>
  <c r="KM20" i="15"/>
  <c r="KL20" i="15"/>
  <c r="KI20" i="15"/>
  <c r="KH20" i="15"/>
  <c r="KG20" i="15"/>
  <c r="KF20" i="15"/>
  <c r="KE20" i="15"/>
  <c r="KD20" i="15"/>
  <c r="KA20" i="15"/>
  <c r="JZ20" i="15"/>
  <c r="JY20" i="15"/>
  <c r="JX20" i="15"/>
  <c r="JW20" i="15"/>
  <c r="JV20" i="15"/>
  <c r="JS20" i="15"/>
  <c r="JR20" i="15"/>
  <c r="JQ20" i="15"/>
  <c r="JP20" i="15"/>
  <c r="JO20" i="15"/>
  <c r="JN20" i="15"/>
  <c r="JK20" i="15"/>
  <c r="JJ20" i="15"/>
  <c r="JI20" i="15"/>
  <c r="JH20" i="15"/>
  <c r="JG20" i="15"/>
  <c r="JF20" i="15"/>
  <c r="JC20" i="15"/>
  <c r="JB20" i="15"/>
  <c r="JA20" i="15"/>
  <c r="IZ20" i="15"/>
  <c r="IY20" i="15"/>
  <c r="IX20" i="15"/>
  <c r="IU20" i="15"/>
  <c r="IT20" i="15"/>
  <c r="IS20" i="15"/>
  <c r="IR20" i="15"/>
  <c r="IQ20" i="15"/>
  <c r="IP20" i="15"/>
  <c r="IM20" i="15"/>
  <c r="IL20" i="15"/>
  <c r="IK20" i="15"/>
  <c r="IJ20" i="15"/>
  <c r="II20" i="15"/>
  <c r="IH20" i="15"/>
  <c r="IE20" i="15"/>
  <c r="ID20" i="15"/>
  <c r="IC20" i="15"/>
  <c r="IB20" i="15"/>
  <c r="IA20" i="15"/>
  <c r="HZ20" i="15"/>
  <c r="HW20" i="15"/>
  <c r="HV20" i="15"/>
  <c r="HU20" i="15"/>
  <c r="HT20" i="15"/>
  <c r="HS20" i="15"/>
  <c r="HR20" i="15"/>
  <c r="HO20" i="15"/>
  <c r="HN20" i="15"/>
  <c r="HM20" i="15"/>
  <c r="HL20" i="15"/>
  <c r="HK20" i="15"/>
  <c r="HJ20" i="15"/>
  <c r="HG20" i="15"/>
  <c r="HF20" i="15"/>
  <c r="HE20" i="15"/>
  <c r="HD20" i="15"/>
  <c r="HC20" i="15"/>
  <c r="HB20" i="15"/>
  <c r="GY20" i="15"/>
  <c r="GX20" i="15"/>
  <c r="GW20" i="15"/>
  <c r="GV20" i="15"/>
  <c r="GU20" i="15"/>
  <c r="GT20" i="15"/>
  <c r="GQ20" i="15"/>
  <c r="GP20" i="15"/>
  <c r="GO20" i="15"/>
  <c r="GN20" i="15"/>
  <c r="GM20" i="15"/>
  <c r="GL20" i="15"/>
  <c r="GI20" i="15"/>
  <c r="GH20" i="15"/>
  <c r="GG20" i="15"/>
  <c r="GF20" i="15"/>
  <c r="GE20" i="15"/>
  <c r="GD20" i="15"/>
  <c r="GA20" i="15"/>
  <c r="FZ20" i="15"/>
  <c r="FY20" i="15"/>
  <c r="FX20" i="15"/>
  <c r="FW20" i="15"/>
  <c r="FV20" i="15"/>
  <c r="FS20" i="15"/>
  <c r="FR20" i="15"/>
  <c r="FQ20" i="15"/>
  <c r="FP20" i="15"/>
  <c r="FO20" i="15"/>
  <c r="FN20" i="15"/>
  <c r="FK20" i="15"/>
  <c r="FJ20" i="15"/>
  <c r="FI20" i="15"/>
  <c r="FH20" i="15"/>
  <c r="FG20" i="15"/>
  <c r="FF20" i="15"/>
  <c r="FC20" i="15"/>
  <c r="FB20" i="15"/>
  <c r="FA20" i="15"/>
  <c r="EZ20" i="15"/>
  <c r="EY20" i="15"/>
  <c r="EX20" i="15"/>
  <c r="EU20" i="15"/>
  <c r="ET20" i="15"/>
  <c r="ES20" i="15"/>
  <c r="ER20" i="15"/>
  <c r="EQ20" i="15"/>
  <c r="EP20" i="15"/>
  <c r="EM20" i="15"/>
  <c r="EL20" i="15"/>
  <c r="EK20" i="15"/>
  <c r="EJ20" i="15"/>
  <c r="EI20" i="15"/>
  <c r="EH20" i="15"/>
  <c r="EE20" i="15"/>
  <c r="ED20" i="15"/>
  <c r="EC20" i="15"/>
  <c r="EB20" i="15"/>
  <c r="EA20" i="15"/>
  <c r="DZ20" i="15"/>
  <c r="DW20" i="15"/>
  <c r="DV20" i="15"/>
  <c r="DU20" i="15"/>
  <c r="DT20" i="15"/>
  <c r="DS20" i="15"/>
  <c r="DR20" i="15"/>
  <c r="DO20" i="15"/>
  <c r="DN20" i="15"/>
  <c r="DM20" i="15"/>
  <c r="DL20" i="15"/>
  <c r="DK20" i="15"/>
  <c r="DJ20" i="15"/>
  <c r="DG20" i="15"/>
  <c r="DF20" i="15"/>
  <c r="DE20" i="15"/>
  <c r="DD20" i="15"/>
  <c r="DC20" i="15"/>
  <c r="DB20" i="15"/>
  <c r="CY20" i="15"/>
  <c r="CX20" i="15"/>
  <c r="CW20" i="15"/>
  <c r="CV20" i="15"/>
  <c r="CU20" i="15"/>
  <c r="CT20" i="15"/>
  <c r="CQ20" i="15"/>
  <c r="CP20" i="15"/>
  <c r="CO20" i="15"/>
  <c r="CN20" i="15"/>
  <c r="CM20" i="15"/>
  <c r="CL20" i="15"/>
  <c r="CI20" i="15"/>
  <c r="CH20" i="15"/>
  <c r="CG20" i="15"/>
  <c r="CF20" i="15"/>
  <c r="CE20" i="15"/>
  <c r="CD20" i="15"/>
  <c r="CA20" i="15"/>
  <c r="BZ20" i="15"/>
  <c r="BY20" i="15"/>
  <c r="BX20" i="15"/>
  <c r="BW20" i="15"/>
  <c r="BV20" i="15"/>
  <c r="BS20" i="15"/>
  <c r="BR20" i="15"/>
  <c r="BQ20" i="15"/>
  <c r="BP20" i="15"/>
  <c r="BO20" i="15"/>
  <c r="BN20" i="15"/>
  <c r="BK20" i="15"/>
  <c r="BJ20" i="15"/>
  <c r="BI20" i="15"/>
  <c r="BH20" i="15"/>
  <c r="BG20" i="15"/>
  <c r="BF20" i="15"/>
  <c r="BC20" i="15"/>
  <c r="BB20" i="15"/>
  <c r="BA20" i="15"/>
  <c r="AZ20" i="15"/>
  <c r="AY20" i="15"/>
  <c r="AX20" i="15"/>
  <c r="AU20" i="15"/>
  <c r="AT20" i="15"/>
  <c r="AS20" i="15"/>
  <c r="AR20" i="15"/>
  <c r="AQ20" i="15"/>
  <c r="AP20" i="15"/>
  <c r="AM20" i="15"/>
  <c r="AL20" i="15"/>
  <c r="AK20" i="15"/>
  <c r="AJ20" i="15"/>
  <c r="AI20" i="15"/>
  <c r="AH20" i="15"/>
  <c r="AE20" i="15"/>
  <c r="AD20" i="15"/>
  <c r="AC20" i="15"/>
  <c r="AB20" i="15"/>
  <c r="AA20" i="15"/>
  <c r="Z20" i="15"/>
  <c r="W20" i="15"/>
  <c r="V20" i="15"/>
  <c r="U20" i="15"/>
  <c r="T20" i="15"/>
  <c r="S20" i="15"/>
  <c r="R20" i="15"/>
  <c r="O20" i="15"/>
  <c r="N20" i="15"/>
  <c r="M20" i="15"/>
  <c r="L20" i="15"/>
  <c r="K20" i="15"/>
  <c r="J20" i="15"/>
  <c r="UR19" i="15"/>
  <c r="UQ19" i="15"/>
  <c r="UP19" i="15"/>
  <c r="UM19" i="15"/>
  <c r="UL19" i="15"/>
  <c r="UK19" i="15"/>
  <c r="UJ19" i="15"/>
  <c r="UI19" i="15"/>
  <c r="UH19" i="15"/>
  <c r="UF19" i="15"/>
  <c r="UE19" i="15"/>
  <c r="UB19" i="15"/>
  <c r="UA19" i="15"/>
  <c r="TZ19" i="15"/>
  <c r="TY19" i="15"/>
  <c r="TX19" i="15"/>
  <c r="TW19" i="15"/>
  <c r="TU19" i="15"/>
  <c r="TT19" i="15"/>
  <c r="TS19" i="15"/>
  <c r="TR19" i="15"/>
  <c r="TQ19" i="15"/>
  <c r="TO19" i="15"/>
  <c r="TN19" i="15"/>
  <c r="TM19" i="15"/>
  <c r="TL19" i="15"/>
  <c r="TK19" i="15"/>
  <c r="TI19" i="15"/>
  <c r="TH19" i="15"/>
  <c r="TG19" i="15"/>
  <c r="TF19" i="15"/>
  <c r="TE19" i="15"/>
  <c r="TC19" i="15"/>
  <c r="TB19" i="15"/>
  <c r="TA19" i="15"/>
  <c r="SZ19" i="15"/>
  <c r="SY19" i="15"/>
  <c r="SW19" i="15"/>
  <c r="SV19" i="15"/>
  <c r="SU19" i="15"/>
  <c r="ST19" i="15"/>
  <c r="SS19" i="15"/>
  <c r="SQ19" i="15"/>
  <c r="SP19" i="15"/>
  <c r="SO19" i="15"/>
  <c r="SN19" i="15"/>
  <c r="SM19" i="15"/>
  <c r="SK19" i="15"/>
  <c r="SJ19" i="15"/>
  <c r="SI19" i="15"/>
  <c r="SH19" i="15"/>
  <c r="SG19" i="15"/>
  <c r="SE19" i="15"/>
  <c r="SD19" i="15"/>
  <c r="SC19" i="15"/>
  <c r="SB19" i="15"/>
  <c r="SA19" i="15"/>
  <c r="RY19" i="15"/>
  <c r="RX19" i="15"/>
  <c r="RW19" i="15"/>
  <c r="RV19" i="15"/>
  <c r="RU19" i="15"/>
  <c r="RS19" i="15"/>
  <c r="RR19" i="15"/>
  <c r="RQ19" i="15"/>
  <c r="RP19" i="15"/>
  <c r="RO19" i="15"/>
  <c r="RM19" i="15"/>
  <c r="RL19" i="15"/>
  <c r="RK19" i="15"/>
  <c r="RJ19" i="15"/>
  <c r="RI19" i="15"/>
  <c r="RG19" i="15"/>
  <c r="RF19" i="15"/>
  <c r="RE19" i="15"/>
  <c r="RD19" i="15"/>
  <c r="RC19" i="15"/>
  <c r="RA19" i="15"/>
  <c r="QZ19" i="15"/>
  <c r="QY19" i="15"/>
  <c r="QX19" i="15"/>
  <c r="QW19" i="15"/>
  <c r="QU19" i="15"/>
  <c r="QT19" i="15"/>
  <c r="QS19" i="15"/>
  <c r="QR19" i="15"/>
  <c r="QQ19" i="15"/>
  <c r="QO19" i="15"/>
  <c r="QN19" i="15"/>
  <c r="QM19" i="15"/>
  <c r="QL19" i="15"/>
  <c r="QK19" i="15"/>
  <c r="QI19" i="15"/>
  <c r="QH19" i="15"/>
  <c r="QG19" i="15"/>
  <c r="QF19" i="15"/>
  <c r="QE19" i="15"/>
  <c r="QC19" i="15"/>
  <c r="QB19" i="15"/>
  <c r="QA19" i="15"/>
  <c r="PZ19" i="15"/>
  <c r="PY19" i="15"/>
  <c r="PW19" i="15"/>
  <c r="PV19" i="15"/>
  <c r="PU19" i="15"/>
  <c r="PT19" i="15"/>
  <c r="PS19" i="15"/>
  <c r="PQ19" i="15"/>
  <c r="PP19" i="15"/>
  <c r="PO19" i="15"/>
  <c r="PN19" i="15"/>
  <c r="PM19" i="15"/>
  <c r="PK19" i="15"/>
  <c r="PJ19" i="15"/>
  <c r="PI19" i="15"/>
  <c r="PH19" i="15"/>
  <c r="PG19" i="15"/>
  <c r="PE19" i="15"/>
  <c r="PD19" i="15"/>
  <c r="PC19" i="15"/>
  <c r="PB19" i="15"/>
  <c r="PA19" i="15"/>
  <c r="OY19" i="15"/>
  <c r="OX19" i="15"/>
  <c r="OW19" i="15"/>
  <c r="OV19" i="15"/>
  <c r="OU19" i="15"/>
  <c r="D19" i="9" s="1"/>
  <c r="OQ19" i="15"/>
  <c r="OP19" i="15"/>
  <c r="OO19" i="15"/>
  <c r="ON19" i="15"/>
  <c r="OM19" i="15"/>
  <c r="OL19" i="15"/>
  <c r="OI19" i="15"/>
  <c r="OH19" i="15"/>
  <c r="OG19" i="15"/>
  <c r="OF19" i="15"/>
  <c r="OE19" i="15"/>
  <c r="OD19" i="15"/>
  <c r="OA19" i="15"/>
  <c r="NZ19" i="15"/>
  <c r="NY19" i="15"/>
  <c r="NX19" i="15"/>
  <c r="NW19" i="15"/>
  <c r="NV19" i="15"/>
  <c r="NS19" i="15"/>
  <c r="NR19" i="15"/>
  <c r="NQ19" i="15"/>
  <c r="NP19" i="15"/>
  <c r="NO19" i="15"/>
  <c r="NN19" i="15"/>
  <c r="NK19" i="15"/>
  <c r="NJ19" i="15"/>
  <c r="NI19" i="15"/>
  <c r="NH19" i="15"/>
  <c r="NG19" i="15"/>
  <c r="NF19" i="15"/>
  <c r="NC19" i="15"/>
  <c r="NB19" i="15"/>
  <c r="NA19" i="15"/>
  <c r="MZ19" i="15"/>
  <c r="MY19" i="15"/>
  <c r="MX19" i="15"/>
  <c r="MU19" i="15"/>
  <c r="MT19" i="15"/>
  <c r="MS19" i="15"/>
  <c r="MR19" i="15"/>
  <c r="MQ19" i="15"/>
  <c r="MP19" i="15"/>
  <c r="MM19" i="15"/>
  <c r="ML19" i="15"/>
  <c r="MK19" i="15"/>
  <c r="MJ19" i="15"/>
  <c r="MI19" i="15"/>
  <c r="MH19" i="15"/>
  <c r="ME19" i="15"/>
  <c r="MD19" i="15"/>
  <c r="MC19" i="15"/>
  <c r="MB19" i="15"/>
  <c r="MA19" i="15"/>
  <c r="LZ19" i="15"/>
  <c r="LW19" i="15"/>
  <c r="LV19" i="15"/>
  <c r="LU19" i="15"/>
  <c r="LT19" i="15"/>
  <c r="LS19" i="15"/>
  <c r="LR19" i="15"/>
  <c r="LO19" i="15"/>
  <c r="LN19" i="15"/>
  <c r="LM19" i="15"/>
  <c r="LL19" i="15"/>
  <c r="LK19" i="15"/>
  <c r="LJ19" i="15"/>
  <c r="LG19" i="15"/>
  <c r="LF19" i="15"/>
  <c r="LE19" i="15"/>
  <c r="LD19" i="15"/>
  <c r="LC19" i="15"/>
  <c r="LB19" i="15"/>
  <c r="KY19" i="15"/>
  <c r="KX19" i="15"/>
  <c r="KW19" i="15"/>
  <c r="KV19" i="15"/>
  <c r="KU19" i="15"/>
  <c r="KT19" i="15"/>
  <c r="KQ19" i="15"/>
  <c r="KP19" i="15"/>
  <c r="KO19" i="15"/>
  <c r="KN19" i="15"/>
  <c r="KM19" i="15"/>
  <c r="KL19" i="15"/>
  <c r="KI19" i="15"/>
  <c r="KH19" i="15"/>
  <c r="KG19" i="15"/>
  <c r="KF19" i="15"/>
  <c r="KE19" i="15"/>
  <c r="KD19" i="15"/>
  <c r="KA19" i="15"/>
  <c r="JZ19" i="15"/>
  <c r="JY19" i="15"/>
  <c r="JX19" i="15"/>
  <c r="JW19" i="15"/>
  <c r="JV19" i="15"/>
  <c r="JS19" i="15"/>
  <c r="JR19" i="15"/>
  <c r="JQ19" i="15"/>
  <c r="JP19" i="15"/>
  <c r="JO19" i="15"/>
  <c r="JN19" i="15"/>
  <c r="JK19" i="15"/>
  <c r="JJ19" i="15"/>
  <c r="JI19" i="15"/>
  <c r="JH19" i="15"/>
  <c r="JG19" i="15"/>
  <c r="JF19" i="15"/>
  <c r="JC19" i="15"/>
  <c r="JB19" i="15"/>
  <c r="JA19" i="15"/>
  <c r="IZ19" i="15"/>
  <c r="IY19" i="15"/>
  <c r="IX19" i="15"/>
  <c r="IU19" i="15"/>
  <c r="IT19" i="15"/>
  <c r="IS19" i="15"/>
  <c r="IR19" i="15"/>
  <c r="IQ19" i="15"/>
  <c r="IP19" i="15"/>
  <c r="IM19" i="15"/>
  <c r="IL19" i="15"/>
  <c r="IK19" i="15"/>
  <c r="IJ19" i="15"/>
  <c r="II19" i="15"/>
  <c r="IH19" i="15"/>
  <c r="IE19" i="15"/>
  <c r="ID19" i="15"/>
  <c r="IC19" i="15"/>
  <c r="IB19" i="15"/>
  <c r="IA19" i="15"/>
  <c r="HZ19" i="15"/>
  <c r="HW19" i="15"/>
  <c r="HV19" i="15"/>
  <c r="HU19" i="15"/>
  <c r="HT19" i="15"/>
  <c r="HS19" i="15"/>
  <c r="HR19" i="15"/>
  <c r="HO19" i="15"/>
  <c r="HN19" i="15"/>
  <c r="HM19" i="15"/>
  <c r="HL19" i="15"/>
  <c r="HK19" i="15"/>
  <c r="HJ19" i="15"/>
  <c r="HG19" i="15"/>
  <c r="HF19" i="15"/>
  <c r="HE19" i="15"/>
  <c r="HD19" i="15"/>
  <c r="HC19" i="15"/>
  <c r="HB19" i="15"/>
  <c r="GY19" i="15"/>
  <c r="GX19" i="15"/>
  <c r="GW19" i="15"/>
  <c r="GV19" i="15"/>
  <c r="GU19" i="15"/>
  <c r="GT19" i="15"/>
  <c r="GQ19" i="15"/>
  <c r="GP19" i="15"/>
  <c r="GO19" i="15"/>
  <c r="GN19" i="15"/>
  <c r="GM19" i="15"/>
  <c r="GL19" i="15"/>
  <c r="GI19" i="15"/>
  <c r="GH19" i="15"/>
  <c r="GG19" i="15"/>
  <c r="GF19" i="15"/>
  <c r="GE19" i="15"/>
  <c r="GD19" i="15"/>
  <c r="GA19" i="15"/>
  <c r="FZ19" i="15"/>
  <c r="FY19" i="15"/>
  <c r="FX19" i="15"/>
  <c r="FW19" i="15"/>
  <c r="FV19" i="15"/>
  <c r="FS19" i="15"/>
  <c r="FR19" i="15"/>
  <c r="FQ19" i="15"/>
  <c r="FP19" i="15"/>
  <c r="FO19" i="15"/>
  <c r="FN19" i="15"/>
  <c r="FK19" i="15"/>
  <c r="FJ19" i="15"/>
  <c r="FI19" i="15"/>
  <c r="FH19" i="15"/>
  <c r="FG19" i="15"/>
  <c r="FF19" i="15"/>
  <c r="FC19" i="15"/>
  <c r="FB19" i="15"/>
  <c r="FA19" i="15"/>
  <c r="EZ19" i="15"/>
  <c r="EY19" i="15"/>
  <c r="EX19" i="15"/>
  <c r="EU19" i="15"/>
  <c r="ET19" i="15"/>
  <c r="ES19" i="15"/>
  <c r="ER19" i="15"/>
  <c r="EQ19" i="15"/>
  <c r="EP19" i="15"/>
  <c r="EM19" i="15"/>
  <c r="EL19" i="15"/>
  <c r="EK19" i="15"/>
  <c r="EJ19" i="15"/>
  <c r="EI19" i="15"/>
  <c r="EH19" i="15"/>
  <c r="EE19" i="15"/>
  <c r="ED19" i="15"/>
  <c r="EC19" i="15"/>
  <c r="EB19" i="15"/>
  <c r="EA19" i="15"/>
  <c r="DZ19" i="15"/>
  <c r="DW19" i="15"/>
  <c r="DV19" i="15"/>
  <c r="DU19" i="15"/>
  <c r="DT19" i="15"/>
  <c r="DS19" i="15"/>
  <c r="DR19" i="15"/>
  <c r="DO19" i="15"/>
  <c r="DN19" i="15"/>
  <c r="DM19" i="15"/>
  <c r="DL19" i="15"/>
  <c r="DK19" i="15"/>
  <c r="DJ19" i="15"/>
  <c r="DG19" i="15"/>
  <c r="DF19" i="15"/>
  <c r="DE19" i="15"/>
  <c r="DD19" i="15"/>
  <c r="DC19" i="15"/>
  <c r="DB19" i="15"/>
  <c r="CY19" i="15"/>
  <c r="CX19" i="15"/>
  <c r="CW19" i="15"/>
  <c r="CV19" i="15"/>
  <c r="CU19" i="15"/>
  <c r="CT19" i="15"/>
  <c r="CQ19" i="15"/>
  <c r="CP19" i="15"/>
  <c r="CO19" i="15"/>
  <c r="CN19" i="15"/>
  <c r="CM19" i="15"/>
  <c r="CL19" i="15"/>
  <c r="CI19" i="15"/>
  <c r="CH19" i="15"/>
  <c r="CG19" i="15"/>
  <c r="CF19" i="15"/>
  <c r="CE19" i="15"/>
  <c r="CD19" i="15"/>
  <c r="CA19" i="15"/>
  <c r="BZ19" i="15"/>
  <c r="BY19" i="15"/>
  <c r="BX19" i="15"/>
  <c r="BW19" i="15"/>
  <c r="BV19" i="15"/>
  <c r="BS19" i="15"/>
  <c r="BR19" i="15"/>
  <c r="BQ19" i="15"/>
  <c r="BP19" i="15"/>
  <c r="BO19" i="15"/>
  <c r="BN19" i="15"/>
  <c r="BK19" i="15"/>
  <c r="BJ19" i="15"/>
  <c r="BI19" i="15"/>
  <c r="BH19" i="15"/>
  <c r="BG19" i="15"/>
  <c r="BF19" i="15"/>
  <c r="BC19" i="15"/>
  <c r="BB19" i="15"/>
  <c r="BA19" i="15"/>
  <c r="AZ19" i="15"/>
  <c r="AY19" i="15"/>
  <c r="AX19" i="15"/>
  <c r="AU19" i="15"/>
  <c r="AT19" i="15"/>
  <c r="AS19" i="15"/>
  <c r="AR19" i="15"/>
  <c r="AQ19" i="15"/>
  <c r="AP19" i="15"/>
  <c r="AM19" i="15"/>
  <c r="AL19" i="15"/>
  <c r="AK19" i="15"/>
  <c r="AJ19" i="15"/>
  <c r="AI19" i="15"/>
  <c r="AH19" i="15"/>
  <c r="AE19" i="15"/>
  <c r="AD19" i="15"/>
  <c r="AC19" i="15"/>
  <c r="AB19" i="15"/>
  <c r="AA19" i="15"/>
  <c r="Z19" i="15"/>
  <c r="W19" i="15"/>
  <c r="V19" i="15"/>
  <c r="U19" i="15"/>
  <c r="T19" i="15"/>
  <c r="S19" i="15"/>
  <c r="R19" i="15"/>
  <c r="O19" i="15"/>
  <c r="N19" i="15"/>
  <c r="M19" i="15"/>
  <c r="L19" i="15"/>
  <c r="K19" i="15"/>
  <c r="J19" i="15"/>
  <c r="UR18" i="15"/>
  <c r="UQ18" i="15"/>
  <c r="UP18" i="15"/>
  <c r="UM18" i="15"/>
  <c r="UL18" i="15"/>
  <c r="UK18" i="15"/>
  <c r="UJ18" i="15"/>
  <c r="UI18" i="15"/>
  <c r="UH18" i="15"/>
  <c r="UF18" i="15"/>
  <c r="UE18" i="15"/>
  <c r="UB18" i="15"/>
  <c r="UA18" i="15"/>
  <c r="TZ18" i="15"/>
  <c r="TY18" i="15"/>
  <c r="TX18" i="15"/>
  <c r="TW18" i="15"/>
  <c r="TU18" i="15"/>
  <c r="TT18" i="15"/>
  <c r="TS18" i="15"/>
  <c r="TR18" i="15"/>
  <c r="TQ18" i="15"/>
  <c r="TO18" i="15"/>
  <c r="TN18" i="15"/>
  <c r="TM18" i="15"/>
  <c r="TL18" i="15"/>
  <c r="TK18" i="15"/>
  <c r="TI18" i="15"/>
  <c r="TH18" i="15"/>
  <c r="TG18" i="15"/>
  <c r="TF18" i="15"/>
  <c r="TE18" i="15"/>
  <c r="TC18" i="15"/>
  <c r="TB18" i="15"/>
  <c r="TA18" i="15"/>
  <c r="SZ18" i="15"/>
  <c r="SY18" i="15"/>
  <c r="SW18" i="15"/>
  <c r="SV18" i="15"/>
  <c r="SU18" i="15"/>
  <c r="ST18" i="15"/>
  <c r="SS18" i="15"/>
  <c r="SQ18" i="15"/>
  <c r="SP18" i="15"/>
  <c r="SO18" i="15"/>
  <c r="SN18" i="15"/>
  <c r="SM18" i="15"/>
  <c r="SK18" i="15"/>
  <c r="SJ18" i="15"/>
  <c r="SI18" i="15"/>
  <c r="SH18" i="15"/>
  <c r="SG18" i="15"/>
  <c r="SE18" i="15"/>
  <c r="SD18" i="15"/>
  <c r="SC18" i="15"/>
  <c r="SB18" i="15"/>
  <c r="SA18" i="15"/>
  <c r="RY18" i="15"/>
  <c r="RX18" i="15"/>
  <c r="RW18" i="15"/>
  <c r="RV18" i="15"/>
  <c r="RU18" i="15"/>
  <c r="RS18" i="15"/>
  <c r="RR18" i="15"/>
  <c r="RQ18" i="15"/>
  <c r="RP18" i="15"/>
  <c r="RO18" i="15"/>
  <c r="RM18" i="15"/>
  <c r="RL18" i="15"/>
  <c r="RK18" i="15"/>
  <c r="RJ18" i="15"/>
  <c r="RI18" i="15"/>
  <c r="RG18" i="15"/>
  <c r="RF18" i="15"/>
  <c r="RE18" i="15"/>
  <c r="RD18" i="15"/>
  <c r="RC18" i="15"/>
  <c r="RA18" i="15"/>
  <c r="QZ18" i="15"/>
  <c r="QY18" i="15"/>
  <c r="QX18" i="15"/>
  <c r="QW18" i="15"/>
  <c r="QU18" i="15"/>
  <c r="QT18" i="15"/>
  <c r="QS18" i="15"/>
  <c r="QR18" i="15"/>
  <c r="QQ18" i="15"/>
  <c r="QO18" i="15"/>
  <c r="QN18" i="15"/>
  <c r="QM18" i="15"/>
  <c r="QL18" i="15"/>
  <c r="QK18" i="15"/>
  <c r="QI18" i="15"/>
  <c r="QH18" i="15"/>
  <c r="QG18" i="15"/>
  <c r="QF18" i="15"/>
  <c r="QE18" i="15"/>
  <c r="QC18" i="15"/>
  <c r="QB18" i="15"/>
  <c r="QA18" i="15"/>
  <c r="PZ18" i="15"/>
  <c r="PY18" i="15"/>
  <c r="PW18" i="15"/>
  <c r="PV18" i="15"/>
  <c r="PU18" i="15"/>
  <c r="PT18" i="15"/>
  <c r="PS18" i="15"/>
  <c r="PQ18" i="15"/>
  <c r="PP18" i="15"/>
  <c r="PO18" i="15"/>
  <c r="PN18" i="15"/>
  <c r="PM18" i="15"/>
  <c r="PK18" i="15"/>
  <c r="PJ18" i="15"/>
  <c r="PI18" i="15"/>
  <c r="PH18" i="15"/>
  <c r="PG18" i="15"/>
  <c r="PE18" i="15"/>
  <c r="PD18" i="15"/>
  <c r="PC18" i="15"/>
  <c r="PB18" i="15"/>
  <c r="PA18" i="15"/>
  <c r="OY18" i="15"/>
  <c r="OX18" i="15"/>
  <c r="OW18" i="15"/>
  <c r="OV18" i="15"/>
  <c r="OU18" i="15"/>
  <c r="D18" i="9" s="1"/>
  <c r="OQ18" i="15"/>
  <c r="OP18" i="15"/>
  <c r="OO18" i="15"/>
  <c r="ON18" i="15"/>
  <c r="OM18" i="15"/>
  <c r="OL18" i="15"/>
  <c r="OI18" i="15"/>
  <c r="OH18" i="15"/>
  <c r="OG18" i="15"/>
  <c r="OF18" i="15"/>
  <c r="OE18" i="15"/>
  <c r="OD18" i="15"/>
  <c r="OA18" i="15"/>
  <c r="NZ18" i="15"/>
  <c r="NY18" i="15"/>
  <c r="NX18" i="15"/>
  <c r="NW18" i="15"/>
  <c r="NV18" i="15"/>
  <c r="NS18" i="15"/>
  <c r="NR18" i="15"/>
  <c r="NQ18" i="15"/>
  <c r="NP18" i="15"/>
  <c r="NO18" i="15"/>
  <c r="NN18" i="15"/>
  <c r="NK18" i="15"/>
  <c r="NJ18" i="15"/>
  <c r="NI18" i="15"/>
  <c r="NH18" i="15"/>
  <c r="NG18" i="15"/>
  <c r="NF18" i="15"/>
  <c r="NC18" i="15"/>
  <c r="NB18" i="15"/>
  <c r="NA18" i="15"/>
  <c r="MZ18" i="15"/>
  <c r="MY18" i="15"/>
  <c r="MX18" i="15"/>
  <c r="MU18" i="15"/>
  <c r="MT18" i="15"/>
  <c r="MS18" i="15"/>
  <c r="MR18" i="15"/>
  <c r="MQ18" i="15"/>
  <c r="MP18" i="15"/>
  <c r="MM18" i="15"/>
  <c r="ML18" i="15"/>
  <c r="MK18" i="15"/>
  <c r="MJ18" i="15"/>
  <c r="MI18" i="15"/>
  <c r="MH18" i="15"/>
  <c r="ME18" i="15"/>
  <c r="MD18" i="15"/>
  <c r="MC18" i="15"/>
  <c r="MB18" i="15"/>
  <c r="MA18" i="15"/>
  <c r="LZ18" i="15"/>
  <c r="LW18" i="15"/>
  <c r="LV18" i="15"/>
  <c r="LU18" i="15"/>
  <c r="LT18" i="15"/>
  <c r="LS18" i="15"/>
  <c r="LR18" i="15"/>
  <c r="LO18" i="15"/>
  <c r="LN18" i="15"/>
  <c r="LM18" i="15"/>
  <c r="LL18" i="15"/>
  <c r="LK18" i="15"/>
  <c r="LJ18" i="15"/>
  <c r="LG18" i="15"/>
  <c r="LF18" i="15"/>
  <c r="LE18" i="15"/>
  <c r="LD18" i="15"/>
  <c r="LC18" i="15"/>
  <c r="LB18" i="15"/>
  <c r="KY18" i="15"/>
  <c r="KX18" i="15"/>
  <c r="KW18" i="15"/>
  <c r="KV18" i="15"/>
  <c r="KU18" i="15"/>
  <c r="KT18" i="15"/>
  <c r="KQ18" i="15"/>
  <c r="KP18" i="15"/>
  <c r="KO18" i="15"/>
  <c r="KN18" i="15"/>
  <c r="KM18" i="15"/>
  <c r="KL18" i="15"/>
  <c r="KI18" i="15"/>
  <c r="KH18" i="15"/>
  <c r="KG18" i="15"/>
  <c r="KF18" i="15"/>
  <c r="KE18" i="15"/>
  <c r="KD18" i="15"/>
  <c r="KD18" i="18" s="1"/>
  <c r="KA18" i="15"/>
  <c r="JZ18" i="15"/>
  <c r="JY18" i="15"/>
  <c r="JX18" i="15"/>
  <c r="JW18" i="15"/>
  <c r="JV18" i="15"/>
  <c r="JS18" i="15"/>
  <c r="JR18" i="15"/>
  <c r="JQ18" i="15"/>
  <c r="JP18" i="15"/>
  <c r="JO18" i="15"/>
  <c r="JN18" i="15"/>
  <c r="JK18" i="15"/>
  <c r="JJ18" i="15"/>
  <c r="JI18" i="15"/>
  <c r="JH18" i="15"/>
  <c r="JG18" i="15"/>
  <c r="JF18" i="15"/>
  <c r="JC18" i="15"/>
  <c r="JB18" i="15"/>
  <c r="JA18" i="15"/>
  <c r="IZ18" i="15"/>
  <c r="IY18" i="15"/>
  <c r="IX18" i="15"/>
  <c r="IU18" i="15"/>
  <c r="IT18" i="15"/>
  <c r="IS18" i="15"/>
  <c r="IR18" i="15"/>
  <c r="IQ18" i="15"/>
  <c r="IP18" i="15"/>
  <c r="IM18" i="15"/>
  <c r="IL18" i="15"/>
  <c r="IK18" i="15"/>
  <c r="IJ18" i="15"/>
  <c r="II18" i="15"/>
  <c r="IH18" i="15"/>
  <c r="IE18" i="15"/>
  <c r="ID18" i="15"/>
  <c r="IC18" i="15"/>
  <c r="IB18" i="15"/>
  <c r="IA18" i="15"/>
  <c r="HZ18" i="15"/>
  <c r="HW18" i="15"/>
  <c r="HV18" i="15"/>
  <c r="HU18" i="15"/>
  <c r="HT18" i="15"/>
  <c r="HS18" i="15"/>
  <c r="HR18" i="15"/>
  <c r="HO18" i="15"/>
  <c r="HN18" i="15"/>
  <c r="HM18" i="15"/>
  <c r="HL18" i="15"/>
  <c r="HK18" i="15"/>
  <c r="HJ18" i="15"/>
  <c r="HG18" i="15"/>
  <c r="HF18" i="15"/>
  <c r="HE18" i="15"/>
  <c r="HD18" i="15"/>
  <c r="HC18" i="15"/>
  <c r="HB18" i="15"/>
  <c r="GY18" i="15"/>
  <c r="GX18" i="15"/>
  <c r="GW18" i="15"/>
  <c r="GV18" i="15"/>
  <c r="GU18" i="15"/>
  <c r="GT18" i="15"/>
  <c r="GQ18" i="15"/>
  <c r="GP18" i="15"/>
  <c r="GO18" i="15"/>
  <c r="GN18" i="15"/>
  <c r="GM18" i="15"/>
  <c r="GL18" i="15"/>
  <c r="GI18" i="15"/>
  <c r="GH18" i="15"/>
  <c r="GG18" i="15"/>
  <c r="GF18" i="15"/>
  <c r="GE18" i="15"/>
  <c r="GD18" i="15"/>
  <c r="GA18" i="15"/>
  <c r="FZ18" i="15"/>
  <c r="FY18" i="15"/>
  <c r="FX18" i="15"/>
  <c r="FW18" i="15"/>
  <c r="FV18" i="15"/>
  <c r="FS18" i="15"/>
  <c r="FR18" i="15"/>
  <c r="FQ18" i="15"/>
  <c r="FP18" i="15"/>
  <c r="FO18" i="15"/>
  <c r="FN18" i="15"/>
  <c r="FK18" i="15"/>
  <c r="FJ18" i="15"/>
  <c r="FI18" i="15"/>
  <c r="FH18" i="15"/>
  <c r="FG18" i="15"/>
  <c r="FF18" i="15"/>
  <c r="FC18" i="15"/>
  <c r="FB18" i="15"/>
  <c r="FA18" i="15"/>
  <c r="EZ18" i="15"/>
  <c r="EY18" i="15"/>
  <c r="EX18" i="15"/>
  <c r="EU18" i="15"/>
  <c r="ET18" i="15"/>
  <c r="ES18" i="15"/>
  <c r="ER18" i="15"/>
  <c r="EQ18" i="15"/>
  <c r="EP18" i="15"/>
  <c r="EM18" i="15"/>
  <c r="EL18" i="15"/>
  <c r="EK18" i="15"/>
  <c r="EJ18" i="15"/>
  <c r="EI18" i="15"/>
  <c r="EH18" i="15"/>
  <c r="EE18" i="15"/>
  <c r="ED18" i="15"/>
  <c r="EC18" i="15"/>
  <c r="EB18" i="15"/>
  <c r="EA18" i="15"/>
  <c r="DZ18" i="15"/>
  <c r="DW18" i="15"/>
  <c r="DV18" i="15"/>
  <c r="DU18" i="15"/>
  <c r="DT18" i="15"/>
  <c r="DS18" i="15"/>
  <c r="DR18" i="15"/>
  <c r="DO18" i="15"/>
  <c r="DN18" i="15"/>
  <c r="DM18" i="15"/>
  <c r="DL18" i="15"/>
  <c r="DK18" i="15"/>
  <c r="DJ18" i="15"/>
  <c r="DG18" i="15"/>
  <c r="DF18" i="15"/>
  <c r="DE18" i="15"/>
  <c r="DD18" i="15"/>
  <c r="DC18" i="15"/>
  <c r="DB18" i="15"/>
  <c r="CY18" i="15"/>
  <c r="CX18" i="15"/>
  <c r="CW18" i="15"/>
  <c r="CV18" i="15"/>
  <c r="CU18" i="15"/>
  <c r="CT18" i="15"/>
  <c r="CQ18" i="15"/>
  <c r="CP18" i="15"/>
  <c r="CO18" i="15"/>
  <c r="CN18" i="15"/>
  <c r="CM18" i="15"/>
  <c r="CL18" i="15"/>
  <c r="CI18" i="15"/>
  <c r="CH18" i="15"/>
  <c r="CG18" i="15"/>
  <c r="CF18" i="15"/>
  <c r="CE18" i="15"/>
  <c r="CD18" i="15"/>
  <c r="CA18" i="15"/>
  <c r="BZ18" i="15"/>
  <c r="BY18" i="15"/>
  <c r="BX18" i="15"/>
  <c r="BW18" i="15"/>
  <c r="BV18" i="15"/>
  <c r="BS18" i="15"/>
  <c r="BR18" i="15"/>
  <c r="BQ18" i="15"/>
  <c r="BP18" i="15"/>
  <c r="BO18" i="15"/>
  <c r="BN18" i="15"/>
  <c r="BK18" i="15"/>
  <c r="BJ18" i="15"/>
  <c r="BI18" i="15"/>
  <c r="BH18" i="15"/>
  <c r="BG18" i="15"/>
  <c r="BF18" i="15"/>
  <c r="BC18" i="15"/>
  <c r="BB18" i="15"/>
  <c r="BA18" i="15"/>
  <c r="AZ18" i="15"/>
  <c r="AY18" i="15"/>
  <c r="AX18" i="15"/>
  <c r="AU18" i="15"/>
  <c r="AT18" i="15"/>
  <c r="AS18" i="15"/>
  <c r="AR18" i="15"/>
  <c r="AQ18" i="15"/>
  <c r="AP18" i="15"/>
  <c r="AM18" i="15"/>
  <c r="AL18" i="15"/>
  <c r="AK18" i="15"/>
  <c r="AJ18" i="15"/>
  <c r="AI18" i="15"/>
  <c r="AH18" i="15"/>
  <c r="AE18" i="15"/>
  <c r="AD18" i="15"/>
  <c r="AC18" i="15"/>
  <c r="AB18" i="15"/>
  <c r="AA18" i="15"/>
  <c r="Z18" i="15"/>
  <c r="W18" i="15"/>
  <c r="V18" i="15"/>
  <c r="U18" i="15"/>
  <c r="T18" i="15"/>
  <c r="S18" i="15"/>
  <c r="R18" i="15"/>
  <c r="O18" i="15"/>
  <c r="N18" i="15"/>
  <c r="M18" i="15"/>
  <c r="L18" i="15"/>
  <c r="K18" i="15"/>
  <c r="J18" i="15"/>
  <c r="UR17" i="15"/>
  <c r="UQ17" i="15"/>
  <c r="UP17" i="15"/>
  <c r="UM17" i="15"/>
  <c r="UL17" i="15"/>
  <c r="UK17" i="15"/>
  <c r="UJ17" i="15"/>
  <c r="UI17" i="15"/>
  <c r="UH17" i="15"/>
  <c r="UF17" i="15"/>
  <c r="UE17" i="15"/>
  <c r="UB17" i="15"/>
  <c r="UA17" i="15"/>
  <c r="TZ17" i="15"/>
  <c r="TY17" i="15"/>
  <c r="TX17" i="15"/>
  <c r="TW17" i="15"/>
  <c r="TU17" i="15"/>
  <c r="TT17" i="15"/>
  <c r="TS17" i="15"/>
  <c r="TR17" i="15"/>
  <c r="TQ17" i="15"/>
  <c r="TO17" i="15"/>
  <c r="TN17" i="15"/>
  <c r="TM17" i="15"/>
  <c r="TL17" i="15"/>
  <c r="TK17" i="15"/>
  <c r="TI17" i="15"/>
  <c r="TH17" i="15"/>
  <c r="TG17" i="15"/>
  <c r="TF17" i="15"/>
  <c r="TE17" i="15"/>
  <c r="TC17" i="15"/>
  <c r="TB17" i="15"/>
  <c r="TA17" i="15"/>
  <c r="SZ17" i="15"/>
  <c r="SY17" i="15"/>
  <c r="SW17" i="15"/>
  <c r="SV17" i="15"/>
  <c r="SU17" i="15"/>
  <c r="ST17" i="15"/>
  <c r="SS17" i="15"/>
  <c r="SQ17" i="15"/>
  <c r="SP17" i="15"/>
  <c r="SO17" i="15"/>
  <c r="SN17" i="15"/>
  <c r="SM17" i="15"/>
  <c r="SK17" i="15"/>
  <c r="SJ17" i="15"/>
  <c r="SI17" i="15"/>
  <c r="SH17" i="15"/>
  <c r="SG17" i="15"/>
  <c r="SE17" i="15"/>
  <c r="SD17" i="15"/>
  <c r="SC17" i="15"/>
  <c r="SB17" i="15"/>
  <c r="SA17" i="15"/>
  <c r="RY17" i="15"/>
  <c r="RX17" i="15"/>
  <c r="RW17" i="15"/>
  <c r="RV17" i="15"/>
  <c r="RU17" i="15"/>
  <c r="RS17" i="15"/>
  <c r="RR17" i="15"/>
  <c r="RQ17" i="15"/>
  <c r="RP17" i="15"/>
  <c r="RO17" i="15"/>
  <c r="RM17" i="15"/>
  <c r="RL17" i="15"/>
  <c r="RK17" i="15"/>
  <c r="RJ17" i="15"/>
  <c r="RI17" i="15"/>
  <c r="RG17" i="15"/>
  <c r="RF17" i="15"/>
  <c r="RE17" i="15"/>
  <c r="RD17" i="15"/>
  <c r="RC17" i="15"/>
  <c r="RA17" i="15"/>
  <c r="QZ17" i="15"/>
  <c r="QY17" i="15"/>
  <c r="QX17" i="15"/>
  <c r="QW17" i="15"/>
  <c r="QU17" i="15"/>
  <c r="QT17" i="15"/>
  <c r="QS17" i="15"/>
  <c r="QR17" i="15"/>
  <c r="QQ17" i="15"/>
  <c r="QO17" i="15"/>
  <c r="QN17" i="15"/>
  <c r="QM17" i="15"/>
  <c r="QL17" i="15"/>
  <c r="QK17" i="15"/>
  <c r="QI17" i="15"/>
  <c r="QH17" i="15"/>
  <c r="QG17" i="15"/>
  <c r="QF17" i="15"/>
  <c r="QE17" i="15"/>
  <c r="QC17" i="15"/>
  <c r="QB17" i="15"/>
  <c r="QA17" i="15"/>
  <c r="PZ17" i="15"/>
  <c r="PY17" i="15"/>
  <c r="PW17" i="15"/>
  <c r="PV17" i="15"/>
  <c r="PU17" i="15"/>
  <c r="PT17" i="15"/>
  <c r="PS17" i="15"/>
  <c r="PQ17" i="15"/>
  <c r="PP17" i="15"/>
  <c r="PO17" i="15"/>
  <c r="PN17" i="15"/>
  <c r="PM17" i="15"/>
  <c r="PK17" i="15"/>
  <c r="PJ17" i="15"/>
  <c r="PI17" i="15"/>
  <c r="PH17" i="15"/>
  <c r="PG17" i="15"/>
  <c r="PE17" i="15"/>
  <c r="PD17" i="15"/>
  <c r="PC17" i="15"/>
  <c r="PB17" i="15"/>
  <c r="PA17" i="15"/>
  <c r="OY17" i="15"/>
  <c r="OX17" i="15"/>
  <c r="OW17" i="15"/>
  <c r="OV17" i="15"/>
  <c r="OU17" i="15"/>
  <c r="D17" i="9" s="1"/>
  <c r="OQ17" i="15"/>
  <c r="OP17" i="15"/>
  <c r="OO17" i="15"/>
  <c r="ON17" i="15"/>
  <c r="OM17" i="15"/>
  <c r="OL17" i="15"/>
  <c r="OI17" i="15"/>
  <c r="OH17" i="15"/>
  <c r="OG17" i="15"/>
  <c r="OF17" i="15"/>
  <c r="OE17" i="15"/>
  <c r="OD17" i="15"/>
  <c r="OA17" i="15"/>
  <c r="NZ17" i="15"/>
  <c r="NY17" i="15"/>
  <c r="NX17" i="15"/>
  <c r="NW17" i="15"/>
  <c r="NV17" i="15"/>
  <c r="NS17" i="15"/>
  <c r="NR17" i="15"/>
  <c r="NQ17" i="15"/>
  <c r="NP17" i="15"/>
  <c r="NO17" i="15"/>
  <c r="NN17" i="15"/>
  <c r="NK17" i="15"/>
  <c r="NJ17" i="15"/>
  <c r="NI17" i="15"/>
  <c r="NH17" i="15"/>
  <c r="NG17" i="15"/>
  <c r="NF17" i="15"/>
  <c r="NC17" i="15"/>
  <c r="NB17" i="15"/>
  <c r="NA17" i="15"/>
  <c r="MZ17" i="15"/>
  <c r="MY17" i="15"/>
  <c r="MX17" i="15"/>
  <c r="MU17" i="15"/>
  <c r="MT17" i="15"/>
  <c r="MS17" i="15"/>
  <c r="MR17" i="15"/>
  <c r="MQ17" i="15"/>
  <c r="MP17" i="15"/>
  <c r="MM17" i="15"/>
  <c r="ML17" i="15"/>
  <c r="MK17" i="15"/>
  <c r="MJ17" i="15"/>
  <c r="MI17" i="15"/>
  <c r="MH17" i="15"/>
  <c r="MN17" i="15" s="1"/>
  <c r="ME17" i="15"/>
  <c r="MD17" i="15"/>
  <c r="MC17" i="15"/>
  <c r="MB17" i="15"/>
  <c r="MA17" i="15"/>
  <c r="LZ17" i="15"/>
  <c r="LW17" i="15"/>
  <c r="LV17" i="15"/>
  <c r="LU17" i="15"/>
  <c r="LT17" i="15"/>
  <c r="LS17" i="15"/>
  <c r="LR17" i="15"/>
  <c r="LO17" i="15"/>
  <c r="LN17" i="15"/>
  <c r="LM17" i="15"/>
  <c r="LL17" i="15"/>
  <c r="LK17" i="15"/>
  <c r="LJ17" i="15"/>
  <c r="LG17" i="15"/>
  <c r="LF17" i="15"/>
  <c r="LE17" i="15"/>
  <c r="LD17" i="15"/>
  <c r="LC17" i="15"/>
  <c r="LB17" i="15"/>
  <c r="KY17" i="15"/>
  <c r="KX17" i="15"/>
  <c r="KW17" i="15"/>
  <c r="KV17" i="15"/>
  <c r="KU17" i="15"/>
  <c r="KT17" i="15"/>
  <c r="KQ17" i="15"/>
  <c r="KP17" i="15"/>
  <c r="KO17" i="15"/>
  <c r="KN17" i="15"/>
  <c r="KM17" i="15"/>
  <c r="KL17" i="15"/>
  <c r="KI17" i="15"/>
  <c r="KH17" i="15"/>
  <c r="KG17" i="15"/>
  <c r="KF17" i="15"/>
  <c r="KE17" i="15"/>
  <c r="KD17" i="15"/>
  <c r="KA17" i="15"/>
  <c r="JZ17" i="15"/>
  <c r="JY17" i="15"/>
  <c r="JX17" i="15"/>
  <c r="JW17" i="15"/>
  <c r="JV17" i="15"/>
  <c r="JS17" i="15"/>
  <c r="JR17" i="15"/>
  <c r="JQ17" i="15"/>
  <c r="JP17" i="15"/>
  <c r="JO17" i="15"/>
  <c r="JN17" i="15"/>
  <c r="JK17" i="15"/>
  <c r="JJ17" i="15"/>
  <c r="JI17" i="15"/>
  <c r="JH17" i="15"/>
  <c r="JG17" i="15"/>
  <c r="JF17" i="15"/>
  <c r="JC17" i="15"/>
  <c r="JB17" i="15"/>
  <c r="JA17" i="15"/>
  <c r="IZ17" i="15"/>
  <c r="IY17" i="15"/>
  <c r="IX17" i="15"/>
  <c r="IU17" i="15"/>
  <c r="IT17" i="15"/>
  <c r="IS17" i="15"/>
  <c r="IR17" i="15"/>
  <c r="IQ17" i="15"/>
  <c r="IP17" i="15"/>
  <c r="IM17" i="15"/>
  <c r="IL17" i="15"/>
  <c r="IK17" i="15"/>
  <c r="IJ17" i="15"/>
  <c r="II17" i="15"/>
  <c r="IH17" i="15"/>
  <c r="IE17" i="15"/>
  <c r="ID17" i="15"/>
  <c r="IC17" i="15"/>
  <c r="IB17" i="15"/>
  <c r="IA17" i="15"/>
  <c r="HZ17" i="15"/>
  <c r="HW17" i="15"/>
  <c r="HV17" i="15"/>
  <c r="HU17" i="15"/>
  <c r="HT17" i="15"/>
  <c r="HS17" i="15"/>
  <c r="HR17" i="15"/>
  <c r="HO17" i="15"/>
  <c r="HN17" i="15"/>
  <c r="HM17" i="15"/>
  <c r="HL17" i="15"/>
  <c r="HK17" i="15"/>
  <c r="HJ17" i="15"/>
  <c r="HP17" i="15" s="1"/>
  <c r="HG17" i="15"/>
  <c r="HF17" i="15"/>
  <c r="HE17" i="15"/>
  <c r="HD17" i="15"/>
  <c r="HC17" i="15"/>
  <c r="HB17" i="15"/>
  <c r="GY17" i="15"/>
  <c r="GX17" i="15"/>
  <c r="GW17" i="15"/>
  <c r="GV17" i="15"/>
  <c r="GU17" i="15"/>
  <c r="GT17" i="15"/>
  <c r="GQ17" i="15"/>
  <c r="GP17" i="15"/>
  <c r="GO17" i="15"/>
  <c r="GN17" i="15"/>
  <c r="GM17" i="15"/>
  <c r="GL17" i="15"/>
  <c r="GI17" i="15"/>
  <c r="GH17" i="15"/>
  <c r="GG17" i="15"/>
  <c r="GF17" i="15"/>
  <c r="GE17" i="15"/>
  <c r="GD17" i="15"/>
  <c r="GA17" i="15"/>
  <c r="FZ17" i="15"/>
  <c r="FY17" i="15"/>
  <c r="FX17" i="15"/>
  <c r="FW17" i="15"/>
  <c r="FV17" i="15"/>
  <c r="FS17" i="15"/>
  <c r="FR17" i="15"/>
  <c r="FQ17" i="15"/>
  <c r="FP17" i="15"/>
  <c r="FO17" i="15"/>
  <c r="FN17" i="15"/>
  <c r="FK17" i="15"/>
  <c r="FJ17" i="15"/>
  <c r="FI17" i="15"/>
  <c r="FH17" i="15"/>
  <c r="FG17" i="15"/>
  <c r="FF17" i="15"/>
  <c r="FC17" i="15"/>
  <c r="FB17" i="15"/>
  <c r="FA17" i="15"/>
  <c r="EZ17" i="15"/>
  <c r="EY17" i="15"/>
  <c r="EX17" i="15"/>
  <c r="EU17" i="15"/>
  <c r="ET17" i="15"/>
  <c r="ES17" i="15"/>
  <c r="ER17" i="15"/>
  <c r="EQ17" i="15"/>
  <c r="EP17" i="15"/>
  <c r="EM17" i="15"/>
  <c r="EL17" i="15"/>
  <c r="EK17" i="15"/>
  <c r="EJ17" i="15"/>
  <c r="EI17" i="15"/>
  <c r="EH17" i="15"/>
  <c r="EE17" i="15"/>
  <c r="ED17" i="15"/>
  <c r="EC17" i="15"/>
  <c r="EB17" i="15"/>
  <c r="EA17" i="15"/>
  <c r="DZ17" i="15"/>
  <c r="DW17" i="15"/>
  <c r="DV17" i="15"/>
  <c r="DU17" i="15"/>
  <c r="DT17" i="15"/>
  <c r="DS17" i="15"/>
  <c r="DR17" i="15"/>
  <c r="DO17" i="15"/>
  <c r="DN17" i="15"/>
  <c r="DM17" i="15"/>
  <c r="DL17" i="15"/>
  <c r="DK17" i="15"/>
  <c r="DJ17" i="15"/>
  <c r="DG17" i="15"/>
  <c r="DF17" i="15"/>
  <c r="DE17" i="15"/>
  <c r="DD17" i="15"/>
  <c r="DC17" i="15"/>
  <c r="DB17" i="15"/>
  <c r="CY17" i="15"/>
  <c r="CX17" i="15"/>
  <c r="CW17" i="15"/>
  <c r="CV17" i="15"/>
  <c r="CU17" i="15"/>
  <c r="CT17" i="15"/>
  <c r="CQ17" i="15"/>
  <c r="CP17" i="15"/>
  <c r="CO17" i="15"/>
  <c r="CN17" i="15"/>
  <c r="CM17" i="15"/>
  <c r="CL17" i="15"/>
  <c r="CI17" i="15"/>
  <c r="CH17" i="15"/>
  <c r="CG17" i="15"/>
  <c r="CF17" i="15"/>
  <c r="CE17" i="15"/>
  <c r="CD17" i="15"/>
  <c r="CA17" i="15"/>
  <c r="BZ17" i="15"/>
  <c r="BY17" i="15"/>
  <c r="BX17" i="15"/>
  <c r="BW17" i="15"/>
  <c r="BV17" i="15"/>
  <c r="BS17" i="15"/>
  <c r="BR17" i="15"/>
  <c r="BQ17" i="15"/>
  <c r="BP17" i="15"/>
  <c r="BO17" i="15"/>
  <c r="BN17" i="15"/>
  <c r="BK17" i="15"/>
  <c r="BJ17" i="15"/>
  <c r="BI17" i="15"/>
  <c r="BH17" i="15"/>
  <c r="BG17" i="15"/>
  <c r="BF17" i="15"/>
  <c r="BC17" i="15"/>
  <c r="BB17" i="15"/>
  <c r="BA17" i="15"/>
  <c r="AZ17" i="15"/>
  <c r="AY17" i="15"/>
  <c r="AX17" i="15"/>
  <c r="AU17" i="15"/>
  <c r="AT17" i="15"/>
  <c r="AS17" i="15"/>
  <c r="AR17" i="15"/>
  <c r="AQ17" i="15"/>
  <c r="AP17" i="15"/>
  <c r="AM17" i="15"/>
  <c r="AL17" i="15"/>
  <c r="AK17" i="15"/>
  <c r="AJ17" i="15"/>
  <c r="AI17" i="15"/>
  <c r="AH17" i="15"/>
  <c r="AE17" i="15"/>
  <c r="AD17" i="15"/>
  <c r="AC17" i="15"/>
  <c r="AB17" i="15"/>
  <c r="AA17" i="15"/>
  <c r="Z17" i="15"/>
  <c r="W17" i="15"/>
  <c r="V17" i="15"/>
  <c r="U17" i="15"/>
  <c r="T17" i="15"/>
  <c r="S17" i="15"/>
  <c r="R17" i="15"/>
  <c r="O17" i="15"/>
  <c r="N17" i="15"/>
  <c r="M17" i="15"/>
  <c r="L17" i="15"/>
  <c r="K17" i="15"/>
  <c r="J17" i="15"/>
  <c r="UR16" i="15"/>
  <c r="UQ16" i="15"/>
  <c r="UP16" i="15"/>
  <c r="UM16" i="15"/>
  <c r="UN16" i="15" s="1"/>
  <c r="UL16" i="15"/>
  <c r="UK16" i="15"/>
  <c r="UJ16" i="15"/>
  <c r="UI16" i="15"/>
  <c r="UH16" i="15"/>
  <c r="UF16" i="15"/>
  <c r="UE16" i="15"/>
  <c r="UB16" i="15"/>
  <c r="UA16" i="15"/>
  <c r="TZ16" i="15"/>
  <c r="TY16" i="15"/>
  <c r="TX16" i="15"/>
  <c r="TW16" i="15"/>
  <c r="TU16" i="15"/>
  <c r="TT16" i="15"/>
  <c r="TS16" i="15"/>
  <c r="TR16" i="15"/>
  <c r="TQ16" i="15"/>
  <c r="TO16" i="15"/>
  <c r="TN16" i="15"/>
  <c r="TM16" i="15"/>
  <c r="TL16" i="15"/>
  <c r="TK16" i="15"/>
  <c r="TI16" i="15"/>
  <c r="TH16" i="15"/>
  <c r="TG16" i="15"/>
  <c r="TF16" i="15"/>
  <c r="TE16" i="15"/>
  <c r="TC16" i="15"/>
  <c r="TB16" i="15"/>
  <c r="TA16" i="15"/>
  <c r="SZ16" i="15"/>
  <c r="SY16" i="15"/>
  <c r="SW16" i="15"/>
  <c r="SV16" i="15"/>
  <c r="SU16" i="15"/>
  <c r="ST16" i="15"/>
  <c r="SS16" i="15"/>
  <c r="SQ16" i="15"/>
  <c r="SP16" i="15"/>
  <c r="SO16" i="15"/>
  <c r="SN16" i="15"/>
  <c r="SM16" i="15"/>
  <c r="SK16" i="15"/>
  <c r="SJ16" i="15"/>
  <c r="SI16" i="15"/>
  <c r="SH16" i="15"/>
  <c r="SG16" i="15"/>
  <c r="SE16" i="15"/>
  <c r="SD16" i="15"/>
  <c r="SC16" i="15"/>
  <c r="SB16" i="15"/>
  <c r="SA16" i="15"/>
  <c r="RY16" i="15"/>
  <c r="RX16" i="15"/>
  <c r="RW16" i="15"/>
  <c r="RV16" i="15"/>
  <c r="RU16" i="15"/>
  <c r="RS16" i="15"/>
  <c r="RR16" i="15"/>
  <c r="RQ16" i="15"/>
  <c r="RP16" i="15"/>
  <c r="RM16" i="15"/>
  <c r="RL16" i="15"/>
  <c r="RK16" i="15"/>
  <c r="RJ16" i="15"/>
  <c r="RI16" i="15"/>
  <c r="RG16" i="15"/>
  <c r="RF16" i="15"/>
  <c r="RE16" i="15"/>
  <c r="RD16" i="15"/>
  <c r="RC16" i="15"/>
  <c r="RA16" i="15"/>
  <c r="QZ16" i="15"/>
  <c r="QY16" i="15"/>
  <c r="QX16" i="15"/>
  <c r="QW16" i="15"/>
  <c r="QU16" i="15"/>
  <c r="QT16" i="15"/>
  <c r="QS16" i="15"/>
  <c r="QR16" i="15"/>
  <c r="QQ16" i="15"/>
  <c r="QO16" i="15"/>
  <c r="QN16" i="15"/>
  <c r="QM16" i="15"/>
  <c r="QL16" i="15"/>
  <c r="QK16" i="15"/>
  <c r="QI16" i="15"/>
  <c r="QH16" i="15"/>
  <c r="QG16" i="15"/>
  <c r="QF16" i="15"/>
  <c r="QE16" i="15"/>
  <c r="QC16" i="15"/>
  <c r="QB16" i="15"/>
  <c r="QA16" i="15"/>
  <c r="PZ16" i="15"/>
  <c r="PY16" i="15"/>
  <c r="PW16" i="15"/>
  <c r="PV16" i="15"/>
  <c r="PU16" i="15"/>
  <c r="PT16" i="15"/>
  <c r="PS16" i="15"/>
  <c r="PQ16" i="15"/>
  <c r="PP16" i="15"/>
  <c r="PO16" i="15"/>
  <c r="PN16" i="15"/>
  <c r="PM16" i="15"/>
  <c r="PK16" i="15"/>
  <c r="PJ16" i="15"/>
  <c r="PI16" i="15"/>
  <c r="PH16" i="15"/>
  <c r="PG16" i="15"/>
  <c r="PE16" i="15"/>
  <c r="PD16" i="15"/>
  <c r="PC16" i="15"/>
  <c r="PB16" i="15"/>
  <c r="PA16" i="15"/>
  <c r="OY16" i="15"/>
  <c r="OX16" i="15"/>
  <c r="OW16" i="15"/>
  <c r="OV16" i="15"/>
  <c r="OU16" i="15"/>
  <c r="D16" i="9" s="1"/>
  <c r="OQ16" i="15"/>
  <c r="OP16" i="15"/>
  <c r="OO16" i="15"/>
  <c r="ON16" i="15"/>
  <c r="OM16" i="15"/>
  <c r="OL16" i="15"/>
  <c r="OI16" i="15"/>
  <c r="OH16" i="15"/>
  <c r="OG16" i="15"/>
  <c r="OF16" i="15"/>
  <c r="OE16" i="15"/>
  <c r="OD16" i="15"/>
  <c r="OA16" i="15"/>
  <c r="NZ16" i="15"/>
  <c r="NY16" i="15"/>
  <c r="NX16" i="15"/>
  <c r="NW16" i="15"/>
  <c r="NV16" i="15"/>
  <c r="NS16" i="15"/>
  <c r="NR16" i="15"/>
  <c r="NQ16" i="15"/>
  <c r="NP16" i="15"/>
  <c r="NO16" i="15"/>
  <c r="NN16" i="15"/>
  <c r="NK16" i="15"/>
  <c r="NJ16" i="15"/>
  <c r="NI16" i="15"/>
  <c r="NH16" i="15"/>
  <c r="NG16" i="15"/>
  <c r="NF16" i="15"/>
  <c r="NC16" i="15"/>
  <c r="NB16" i="15"/>
  <c r="NA16" i="15"/>
  <c r="MZ16" i="15"/>
  <c r="MY16" i="15"/>
  <c r="MX16" i="15"/>
  <c r="MU16" i="15"/>
  <c r="MT16" i="15"/>
  <c r="MS16" i="15"/>
  <c r="MR16" i="15"/>
  <c r="MQ16" i="15"/>
  <c r="MP16" i="15"/>
  <c r="MM16" i="15"/>
  <c r="ML16" i="15"/>
  <c r="MK16" i="15"/>
  <c r="MJ16" i="15"/>
  <c r="MI16" i="15"/>
  <c r="MH16" i="15"/>
  <c r="ME16" i="15"/>
  <c r="MD16" i="15"/>
  <c r="MC16" i="15"/>
  <c r="MB16" i="15"/>
  <c r="MA16" i="15"/>
  <c r="LZ16" i="15"/>
  <c r="LW16" i="15"/>
  <c r="LV16" i="15"/>
  <c r="LU16" i="15"/>
  <c r="LT16" i="15"/>
  <c r="LS16" i="15"/>
  <c r="LR16" i="15"/>
  <c r="LO16" i="15"/>
  <c r="LN16" i="15"/>
  <c r="LM16" i="15"/>
  <c r="LL16" i="15"/>
  <c r="LK16" i="15"/>
  <c r="LJ16" i="15"/>
  <c r="LG16" i="15"/>
  <c r="LF16" i="15"/>
  <c r="LE16" i="15"/>
  <c r="LD16" i="15"/>
  <c r="LC16" i="15"/>
  <c r="LB16" i="15"/>
  <c r="KY16" i="15"/>
  <c r="KX16" i="15"/>
  <c r="KW16" i="15"/>
  <c r="KV16" i="15"/>
  <c r="KU16" i="15"/>
  <c r="KT16" i="15"/>
  <c r="KQ16" i="15"/>
  <c r="KP16" i="15"/>
  <c r="KO16" i="15"/>
  <c r="KN16" i="15"/>
  <c r="KM16" i="15"/>
  <c r="KL16" i="15"/>
  <c r="KI16" i="15"/>
  <c r="KH16" i="15"/>
  <c r="KG16" i="15"/>
  <c r="KF16" i="15"/>
  <c r="KE16" i="15"/>
  <c r="KD16" i="15"/>
  <c r="KA16" i="15"/>
  <c r="JZ16" i="15"/>
  <c r="JY16" i="15"/>
  <c r="JX16" i="15"/>
  <c r="JW16" i="15"/>
  <c r="JV16" i="15"/>
  <c r="JS16" i="15"/>
  <c r="JR16" i="15"/>
  <c r="JQ16" i="15"/>
  <c r="JP16" i="15"/>
  <c r="JO16" i="15"/>
  <c r="JN16" i="15"/>
  <c r="JK16" i="15"/>
  <c r="JJ16" i="15"/>
  <c r="JI16" i="15"/>
  <c r="JH16" i="15"/>
  <c r="JG16" i="15"/>
  <c r="JF16" i="15"/>
  <c r="JC16" i="15"/>
  <c r="JB16" i="15"/>
  <c r="JA16" i="15"/>
  <c r="IZ16" i="15"/>
  <c r="IY16" i="15"/>
  <c r="IX16" i="15"/>
  <c r="IU16" i="15"/>
  <c r="IT16" i="15"/>
  <c r="IS16" i="15"/>
  <c r="IR16" i="15"/>
  <c r="IQ16" i="15"/>
  <c r="IP16" i="15"/>
  <c r="IM16" i="15"/>
  <c r="IL16" i="15"/>
  <c r="IK16" i="15"/>
  <c r="IJ16" i="15"/>
  <c r="II16" i="15"/>
  <c r="IH16" i="15"/>
  <c r="IE16" i="15"/>
  <c r="ID16" i="15"/>
  <c r="IC16" i="15"/>
  <c r="IB16" i="15"/>
  <c r="IA16" i="15"/>
  <c r="HZ16" i="15"/>
  <c r="HW16" i="15"/>
  <c r="HV16" i="15"/>
  <c r="HU16" i="15"/>
  <c r="HT16" i="15"/>
  <c r="HS16" i="15"/>
  <c r="HR16" i="15"/>
  <c r="HO16" i="15"/>
  <c r="HN16" i="15"/>
  <c r="HM16" i="15"/>
  <c r="HL16" i="15"/>
  <c r="HK16" i="15"/>
  <c r="HJ16" i="15"/>
  <c r="HG16" i="15"/>
  <c r="HF16" i="15"/>
  <c r="HE16" i="15"/>
  <c r="HD16" i="15"/>
  <c r="HC16" i="15"/>
  <c r="HB16" i="15"/>
  <c r="GY16" i="15"/>
  <c r="GX16" i="15"/>
  <c r="GW16" i="15"/>
  <c r="GV16" i="15"/>
  <c r="GU16" i="15"/>
  <c r="GT16" i="15"/>
  <c r="GQ16" i="15"/>
  <c r="GP16" i="15"/>
  <c r="GO16" i="15"/>
  <c r="GN16" i="15"/>
  <c r="GM16" i="15"/>
  <c r="GL16" i="15"/>
  <c r="GI16" i="15"/>
  <c r="GH16" i="15"/>
  <c r="GG16" i="15"/>
  <c r="GF16" i="15"/>
  <c r="GE16" i="15"/>
  <c r="GD16" i="15"/>
  <c r="GA16" i="15"/>
  <c r="FZ16" i="15"/>
  <c r="FY16" i="15"/>
  <c r="FX16" i="15"/>
  <c r="FW16" i="15"/>
  <c r="FV16" i="15"/>
  <c r="FS16" i="15"/>
  <c r="FR16" i="15"/>
  <c r="FQ16" i="15"/>
  <c r="FP16" i="15"/>
  <c r="FO16" i="15"/>
  <c r="FN16" i="15"/>
  <c r="FK16" i="15"/>
  <c r="FJ16" i="15"/>
  <c r="FI16" i="15"/>
  <c r="FH16" i="15"/>
  <c r="FG16" i="15"/>
  <c r="FF16" i="15"/>
  <c r="FC16" i="15"/>
  <c r="FB16" i="15"/>
  <c r="FA16" i="15"/>
  <c r="EZ16" i="15"/>
  <c r="EY16" i="15"/>
  <c r="EX16" i="15"/>
  <c r="EU16" i="15"/>
  <c r="ET16" i="15"/>
  <c r="ES16" i="15"/>
  <c r="ER16" i="15"/>
  <c r="EQ16" i="15"/>
  <c r="EP16" i="15"/>
  <c r="EM16" i="15"/>
  <c r="EL16" i="15"/>
  <c r="EK16" i="15"/>
  <c r="EJ16" i="15"/>
  <c r="EI16" i="15"/>
  <c r="EH16" i="15"/>
  <c r="EE16" i="15"/>
  <c r="ED16" i="15"/>
  <c r="EC16" i="15"/>
  <c r="EB16" i="15"/>
  <c r="EA16" i="15"/>
  <c r="DZ16" i="15"/>
  <c r="DW16" i="15"/>
  <c r="DV16" i="15"/>
  <c r="DU16" i="15"/>
  <c r="DT16" i="15"/>
  <c r="DS16" i="15"/>
  <c r="DR16" i="15"/>
  <c r="DO16" i="15"/>
  <c r="DN16" i="15"/>
  <c r="DM16" i="15"/>
  <c r="DL16" i="15"/>
  <c r="DK16" i="15"/>
  <c r="DJ16" i="15"/>
  <c r="DG16" i="15"/>
  <c r="DF16" i="15"/>
  <c r="DE16" i="15"/>
  <c r="DD16" i="15"/>
  <c r="DC16" i="15"/>
  <c r="DB16" i="15"/>
  <c r="CY16" i="15"/>
  <c r="CX16" i="15"/>
  <c r="CW16" i="15"/>
  <c r="CV16" i="15"/>
  <c r="CU16" i="15"/>
  <c r="CT16" i="15"/>
  <c r="CQ16" i="15"/>
  <c r="CP16" i="15"/>
  <c r="CO16" i="15"/>
  <c r="CN16" i="15"/>
  <c r="CM16" i="15"/>
  <c r="CL16" i="15"/>
  <c r="CI16" i="15"/>
  <c r="CH16" i="15"/>
  <c r="CG16" i="15"/>
  <c r="CF16" i="15"/>
  <c r="CE16" i="15"/>
  <c r="CD16" i="15"/>
  <c r="CA16" i="15"/>
  <c r="BZ16" i="15"/>
  <c r="BY16" i="15"/>
  <c r="BX16" i="15"/>
  <c r="BW16" i="15"/>
  <c r="BV16" i="15"/>
  <c r="BS16" i="15"/>
  <c r="BR16" i="15"/>
  <c r="BQ16" i="15"/>
  <c r="BP16" i="15"/>
  <c r="BO16" i="15"/>
  <c r="BN16" i="15"/>
  <c r="BK16" i="15"/>
  <c r="BJ16" i="15"/>
  <c r="BI16" i="15"/>
  <c r="BH16" i="15"/>
  <c r="BG16" i="15"/>
  <c r="BF16" i="15"/>
  <c r="BC16" i="15"/>
  <c r="BB16" i="15"/>
  <c r="BA16" i="15"/>
  <c r="AZ16" i="15"/>
  <c r="AY16" i="15"/>
  <c r="AX16" i="15"/>
  <c r="AU16" i="15"/>
  <c r="AT16" i="15"/>
  <c r="AS16" i="15"/>
  <c r="AR16" i="15"/>
  <c r="AQ16" i="15"/>
  <c r="AP16" i="15"/>
  <c r="AM16" i="15"/>
  <c r="AL16" i="15"/>
  <c r="AK16" i="15"/>
  <c r="AJ16" i="15"/>
  <c r="AI16" i="15"/>
  <c r="AH16" i="15"/>
  <c r="AE16" i="15"/>
  <c r="AD16" i="15"/>
  <c r="AC16" i="15"/>
  <c r="AB16" i="15"/>
  <c r="AA16" i="15"/>
  <c r="Z16" i="15"/>
  <c r="W16" i="15"/>
  <c r="V16" i="15"/>
  <c r="U16" i="15"/>
  <c r="T16" i="15"/>
  <c r="S16" i="15"/>
  <c r="R16" i="15"/>
  <c r="O16" i="15"/>
  <c r="N16" i="15"/>
  <c r="M16" i="15"/>
  <c r="L16" i="15"/>
  <c r="K16" i="15"/>
  <c r="J16" i="15"/>
  <c r="UR15" i="15"/>
  <c r="UQ15" i="15"/>
  <c r="UP15" i="15"/>
  <c r="UM15" i="15"/>
  <c r="UL15" i="15"/>
  <c r="UK15" i="15"/>
  <c r="UJ15" i="15"/>
  <c r="UI15" i="15"/>
  <c r="UH15" i="15"/>
  <c r="UF15" i="15"/>
  <c r="UE15" i="15"/>
  <c r="UB15" i="15"/>
  <c r="UA15" i="15"/>
  <c r="TZ15" i="15"/>
  <c r="TY15" i="15"/>
  <c r="TX15" i="15"/>
  <c r="TW15" i="15"/>
  <c r="TU15" i="15"/>
  <c r="TT15" i="15"/>
  <c r="TS15" i="15"/>
  <c r="TR15" i="15"/>
  <c r="TQ15" i="15"/>
  <c r="TO15" i="15"/>
  <c r="TN15" i="15"/>
  <c r="TM15" i="15"/>
  <c r="TL15" i="15"/>
  <c r="TK15" i="15"/>
  <c r="TI15" i="15"/>
  <c r="TH15" i="15"/>
  <c r="TG15" i="15"/>
  <c r="TF15" i="15"/>
  <c r="TE15" i="15"/>
  <c r="TC15" i="15"/>
  <c r="TB15" i="15"/>
  <c r="TA15" i="15"/>
  <c r="SZ15" i="15"/>
  <c r="SY15" i="15"/>
  <c r="SW15" i="15"/>
  <c r="SV15" i="15"/>
  <c r="SU15" i="15"/>
  <c r="ST15" i="15"/>
  <c r="SS15" i="15"/>
  <c r="SQ15" i="15"/>
  <c r="SP15" i="15"/>
  <c r="SO15" i="15"/>
  <c r="SN15" i="15"/>
  <c r="SM15" i="15"/>
  <c r="SK15" i="15"/>
  <c r="SJ15" i="15"/>
  <c r="SI15" i="15"/>
  <c r="SH15" i="15"/>
  <c r="SG15" i="15"/>
  <c r="SE15" i="15"/>
  <c r="SD15" i="15"/>
  <c r="SC15" i="15"/>
  <c r="SB15" i="15"/>
  <c r="SA15" i="15"/>
  <c r="RY15" i="15"/>
  <c r="RX15" i="15"/>
  <c r="RW15" i="15"/>
  <c r="RV15" i="15"/>
  <c r="RU15" i="15"/>
  <c r="RS15" i="15"/>
  <c r="RR15" i="15"/>
  <c r="RQ15" i="15"/>
  <c r="RP15" i="15"/>
  <c r="RO15" i="15"/>
  <c r="RM15" i="15"/>
  <c r="RL15" i="15"/>
  <c r="RK15" i="15"/>
  <c r="RJ15" i="15"/>
  <c r="RI15" i="15"/>
  <c r="RG15" i="15"/>
  <c r="RF15" i="15"/>
  <c r="RE15" i="15"/>
  <c r="RD15" i="15"/>
  <c r="RC15" i="15"/>
  <c r="RA15" i="15"/>
  <c r="QZ15" i="15"/>
  <c r="QY15" i="15"/>
  <c r="QX15" i="15"/>
  <c r="QW15" i="15"/>
  <c r="QU15" i="15"/>
  <c r="QT15" i="15"/>
  <c r="QS15" i="15"/>
  <c r="QR15" i="15"/>
  <c r="QQ15" i="15"/>
  <c r="QO15" i="15"/>
  <c r="QN15" i="15"/>
  <c r="QM15" i="15"/>
  <c r="QL15" i="15"/>
  <c r="QK15" i="15"/>
  <c r="QI15" i="15"/>
  <c r="QH15" i="15"/>
  <c r="QG15" i="15"/>
  <c r="QF15" i="15"/>
  <c r="QE15" i="15"/>
  <c r="QC15" i="15"/>
  <c r="QB15" i="15"/>
  <c r="QA15" i="15"/>
  <c r="PZ15" i="15"/>
  <c r="PY15" i="15"/>
  <c r="PW15" i="15"/>
  <c r="PV15" i="15"/>
  <c r="PU15" i="15"/>
  <c r="PT15" i="15"/>
  <c r="PS15" i="15"/>
  <c r="PQ15" i="15"/>
  <c r="PP15" i="15"/>
  <c r="PO15" i="15"/>
  <c r="PN15" i="15"/>
  <c r="PM15" i="15"/>
  <c r="PK15" i="15"/>
  <c r="PJ15" i="15"/>
  <c r="PI15" i="15"/>
  <c r="PH15" i="15"/>
  <c r="PG15" i="15"/>
  <c r="PE15" i="15"/>
  <c r="PD15" i="15"/>
  <c r="PC15" i="15"/>
  <c r="PB15" i="15"/>
  <c r="PA15" i="15"/>
  <c r="OY15" i="15"/>
  <c r="OX15" i="15"/>
  <c r="OW15" i="15"/>
  <c r="OV15" i="15"/>
  <c r="OU15" i="15"/>
  <c r="D15" i="9" s="1"/>
  <c r="OQ15" i="15"/>
  <c r="OP15" i="15"/>
  <c r="OO15" i="15"/>
  <c r="ON15" i="15"/>
  <c r="OM15" i="15"/>
  <c r="OL15" i="15"/>
  <c r="OI15" i="15"/>
  <c r="OH15" i="15"/>
  <c r="OG15" i="15"/>
  <c r="OF15" i="15"/>
  <c r="OE15" i="15"/>
  <c r="OD15" i="15"/>
  <c r="OA15" i="15"/>
  <c r="NZ15" i="15"/>
  <c r="NY15" i="15"/>
  <c r="NX15" i="15"/>
  <c r="NW15" i="15"/>
  <c r="NV15" i="15"/>
  <c r="NS15" i="15"/>
  <c r="NR15" i="15"/>
  <c r="NQ15" i="15"/>
  <c r="NP15" i="15"/>
  <c r="NO15" i="15"/>
  <c r="NN15" i="15"/>
  <c r="NK15" i="15"/>
  <c r="NJ15" i="15"/>
  <c r="NI15" i="15"/>
  <c r="NH15" i="15"/>
  <c r="NG15" i="15"/>
  <c r="NF15" i="15"/>
  <c r="NC15" i="15"/>
  <c r="NB15" i="15"/>
  <c r="NA15" i="15"/>
  <c r="MZ15" i="15"/>
  <c r="MY15" i="15"/>
  <c r="MX15" i="15"/>
  <c r="MU15" i="15"/>
  <c r="MT15" i="15"/>
  <c r="MS15" i="15"/>
  <c r="MR15" i="15"/>
  <c r="MQ15" i="15"/>
  <c r="MP15" i="15"/>
  <c r="MM15" i="15"/>
  <c r="ML15" i="15"/>
  <c r="MK15" i="15"/>
  <c r="MJ15" i="15"/>
  <c r="MI15" i="15"/>
  <c r="MH15" i="15"/>
  <c r="ME15" i="15"/>
  <c r="MD15" i="15"/>
  <c r="MC15" i="15"/>
  <c r="MB15" i="15"/>
  <c r="MA15" i="15"/>
  <c r="LZ15" i="15"/>
  <c r="LW15" i="15"/>
  <c r="LV15" i="15"/>
  <c r="LU15" i="15"/>
  <c r="LT15" i="15"/>
  <c r="LS15" i="15"/>
  <c r="LR15" i="15"/>
  <c r="LO15" i="15"/>
  <c r="LN15" i="15"/>
  <c r="LM15" i="15"/>
  <c r="LL15" i="15"/>
  <c r="LK15" i="15"/>
  <c r="LJ15" i="15"/>
  <c r="LG15" i="15"/>
  <c r="LF15" i="15"/>
  <c r="LE15" i="15"/>
  <c r="LD15" i="15"/>
  <c r="LC15" i="15"/>
  <c r="LB15" i="15"/>
  <c r="KY15" i="15"/>
  <c r="KX15" i="15"/>
  <c r="KW15" i="15"/>
  <c r="KV15" i="15"/>
  <c r="KU15" i="15"/>
  <c r="KT15" i="15"/>
  <c r="KQ15" i="15"/>
  <c r="KP15" i="15"/>
  <c r="KO15" i="15"/>
  <c r="KN15" i="15"/>
  <c r="KM15" i="15"/>
  <c r="KL15" i="15"/>
  <c r="KI15" i="15"/>
  <c r="KH15" i="15"/>
  <c r="KG15" i="15"/>
  <c r="KF15" i="15"/>
  <c r="KE15" i="15"/>
  <c r="KD15" i="15"/>
  <c r="KA15" i="15"/>
  <c r="JZ15" i="15"/>
  <c r="JY15" i="15"/>
  <c r="JX15" i="15"/>
  <c r="JW15" i="15"/>
  <c r="JV15" i="15"/>
  <c r="JS15" i="15"/>
  <c r="JR15" i="15"/>
  <c r="JQ15" i="15"/>
  <c r="JP15" i="15"/>
  <c r="JO15" i="15"/>
  <c r="JN15" i="15"/>
  <c r="JK15" i="15"/>
  <c r="JJ15" i="15"/>
  <c r="JI15" i="15"/>
  <c r="JH15" i="15"/>
  <c r="JG15" i="15"/>
  <c r="JF15" i="15"/>
  <c r="JC15" i="15"/>
  <c r="JB15" i="15"/>
  <c r="JA15" i="15"/>
  <c r="IZ15" i="15"/>
  <c r="IY15" i="15"/>
  <c r="IX15" i="15"/>
  <c r="IU15" i="15"/>
  <c r="IT15" i="15"/>
  <c r="IS15" i="15"/>
  <c r="IR15" i="15"/>
  <c r="IQ15" i="15"/>
  <c r="IP15" i="15"/>
  <c r="IM15" i="15"/>
  <c r="IL15" i="15"/>
  <c r="IK15" i="15"/>
  <c r="IJ15" i="15"/>
  <c r="II15" i="15"/>
  <c r="IH15" i="15"/>
  <c r="IE15" i="15"/>
  <c r="ID15" i="15"/>
  <c r="IC15" i="15"/>
  <c r="IB15" i="15"/>
  <c r="IA15" i="15"/>
  <c r="HZ15" i="15"/>
  <c r="HW15" i="15"/>
  <c r="HV15" i="15"/>
  <c r="HU15" i="15"/>
  <c r="HT15" i="15"/>
  <c r="HS15" i="15"/>
  <c r="HR15" i="15"/>
  <c r="HO15" i="15"/>
  <c r="HN15" i="15"/>
  <c r="HM15" i="15"/>
  <c r="HL15" i="15"/>
  <c r="HK15" i="15"/>
  <c r="HJ15" i="15"/>
  <c r="HG15" i="15"/>
  <c r="HF15" i="15"/>
  <c r="HE15" i="15"/>
  <c r="HD15" i="15"/>
  <c r="HC15" i="15"/>
  <c r="HB15" i="15"/>
  <c r="GY15" i="15"/>
  <c r="GX15" i="15"/>
  <c r="GW15" i="15"/>
  <c r="GV15" i="15"/>
  <c r="GU15" i="15"/>
  <c r="GT15" i="15"/>
  <c r="GQ15" i="15"/>
  <c r="GP15" i="15"/>
  <c r="GO15" i="15"/>
  <c r="GN15" i="15"/>
  <c r="GM15" i="15"/>
  <c r="GL15" i="15"/>
  <c r="GI15" i="15"/>
  <c r="GH15" i="15"/>
  <c r="GG15" i="15"/>
  <c r="GF15" i="15"/>
  <c r="GE15" i="15"/>
  <c r="GD15" i="15"/>
  <c r="GA15" i="15"/>
  <c r="FZ15" i="15"/>
  <c r="FY15" i="15"/>
  <c r="FX15" i="15"/>
  <c r="FW15" i="15"/>
  <c r="FV15" i="15"/>
  <c r="FS15" i="15"/>
  <c r="FR15" i="15"/>
  <c r="FQ15" i="15"/>
  <c r="FP15" i="15"/>
  <c r="FO15" i="15"/>
  <c r="FN15" i="15"/>
  <c r="FK15" i="15"/>
  <c r="FJ15" i="15"/>
  <c r="FI15" i="15"/>
  <c r="FH15" i="15"/>
  <c r="FG15" i="15"/>
  <c r="FF15" i="15"/>
  <c r="FC15" i="15"/>
  <c r="FB15" i="15"/>
  <c r="FA15" i="15"/>
  <c r="EZ15" i="15"/>
  <c r="EY15" i="15"/>
  <c r="EX15" i="15"/>
  <c r="EU15" i="15"/>
  <c r="ET15" i="15"/>
  <c r="ES15" i="15"/>
  <c r="ER15" i="15"/>
  <c r="EQ15" i="15"/>
  <c r="EP15" i="15"/>
  <c r="EM15" i="15"/>
  <c r="EL15" i="15"/>
  <c r="EK15" i="15"/>
  <c r="EJ15" i="15"/>
  <c r="EI15" i="15"/>
  <c r="EH15" i="15"/>
  <c r="EE15" i="15"/>
  <c r="ED15" i="15"/>
  <c r="EC15" i="15"/>
  <c r="EB15" i="15"/>
  <c r="EA15" i="15"/>
  <c r="DZ15" i="15"/>
  <c r="DW15" i="15"/>
  <c r="DV15" i="15"/>
  <c r="DU15" i="15"/>
  <c r="DT15" i="15"/>
  <c r="DS15" i="15"/>
  <c r="DR15" i="15"/>
  <c r="DO15" i="15"/>
  <c r="DN15" i="15"/>
  <c r="DM15" i="15"/>
  <c r="DL15" i="15"/>
  <c r="DK15" i="15"/>
  <c r="DJ15" i="15"/>
  <c r="DG15" i="15"/>
  <c r="DF15" i="15"/>
  <c r="DE15" i="15"/>
  <c r="DD15" i="15"/>
  <c r="DC15" i="15"/>
  <c r="DB15" i="15"/>
  <c r="CY15" i="15"/>
  <c r="CX15" i="15"/>
  <c r="CW15" i="15"/>
  <c r="CV15" i="15"/>
  <c r="CU15" i="15"/>
  <c r="CT15" i="15"/>
  <c r="CQ15" i="15"/>
  <c r="CP15" i="15"/>
  <c r="CO15" i="15"/>
  <c r="CN15" i="15"/>
  <c r="CM15" i="15"/>
  <c r="CL15" i="15"/>
  <c r="CI15" i="15"/>
  <c r="CH15" i="15"/>
  <c r="CG15" i="15"/>
  <c r="CF15" i="15"/>
  <c r="CE15" i="15"/>
  <c r="CD15" i="15"/>
  <c r="CA15" i="15"/>
  <c r="BZ15" i="15"/>
  <c r="BY15" i="15"/>
  <c r="BX15" i="15"/>
  <c r="BW15" i="15"/>
  <c r="BV15" i="15"/>
  <c r="BS15" i="15"/>
  <c r="BR15" i="15"/>
  <c r="BQ15" i="15"/>
  <c r="BP15" i="15"/>
  <c r="BO15" i="15"/>
  <c r="BN15" i="15"/>
  <c r="BK15" i="15"/>
  <c r="BJ15" i="15"/>
  <c r="BI15" i="15"/>
  <c r="BH15" i="15"/>
  <c r="BG15" i="15"/>
  <c r="BF15" i="15"/>
  <c r="BC15" i="15"/>
  <c r="BB15" i="15"/>
  <c r="BA15" i="15"/>
  <c r="AZ15" i="15"/>
  <c r="AY15" i="15"/>
  <c r="AX15" i="15"/>
  <c r="AU15" i="15"/>
  <c r="AT15" i="15"/>
  <c r="AS15" i="15"/>
  <c r="AR15" i="15"/>
  <c r="AQ15" i="15"/>
  <c r="AP15" i="15"/>
  <c r="AM15" i="15"/>
  <c r="AL15" i="15"/>
  <c r="AK15" i="15"/>
  <c r="AJ15" i="15"/>
  <c r="AI15" i="15"/>
  <c r="AH15" i="15"/>
  <c r="AE15" i="15"/>
  <c r="AD15" i="15"/>
  <c r="AC15" i="15"/>
  <c r="AB15" i="15"/>
  <c r="AA15" i="15"/>
  <c r="Z15" i="15"/>
  <c r="W15" i="15"/>
  <c r="V15" i="15"/>
  <c r="U15" i="15"/>
  <c r="T15" i="15"/>
  <c r="S15" i="15"/>
  <c r="R15" i="15"/>
  <c r="O15" i="15"/>
  <c r="N15" i="15"/>
  <c r="M15" i="15"/>
  <c r="L15" i="15"/>
  <c r="K15" i="15"/>
  <c r="J15" i="15"/>
  <c r="UR14" i="15"/>
  <c r="UQ14" i="15"/>
  <c r="UP14" i="15"/>
  <c r="UM14" i="15"/>
  <c r="UL14" i="15"/>
  <c r="UK14" i="15"/>
  <c r="UJ14" i="15"/>
  <c r="UI14" i="15"/>
  <c r="UH14" i="15"/>
  <c r="UF14" i="15"/>
  <c r="UE14" i="15"/>
  <c r="UB14" i="15"/>
  <c r="UA14" i="15"/>
  <c r="TZ14" i="15"/>
  <c r="TY14" i="15"/>
  <c r="TX14" i="15"/>
  <c r="TW14" i="15"/>
  <c r="TU14" i="15"/>
  <c r="TT14" i="15"/>
  <c r="TS14" i="15"/>
  <c r="TR14" i="15"/>
  <c r="TQ14" i="15"/>
  <c r="TO14" i="15"/>
  <c r="TN14" i="15"/>
  <c r="TM14" i="15"/>
  <c r="TL14" i="15"/>
  <c r="TK14" i="15"/>
  <c r="TI14" i="15"/>
  <c r="TH14" i="15"/>
  <c r="TG14" i="15"/>
  <c r="TF14" i="15"/>
  <c r="TE14" i="15"/>
  <c r="TC14" i="15"/>
  <c r="TB14" i="15"/>
  <c r="TA14" i="15"/>
  <c r="SZ14" i="15"/>
  <c r="SY14" i="15"/>
  <c r="SW14" i="15"/>
  <c r="SV14" i="15"/>
  <c r="SU14" i="15"/>
  <c r="ST14" i="15"/>
  <c r="SS14" i="15"/>
  <c r="SQ14" i="15"/>
  <c r="SP14" i="15"/>
  <c r="SO14" i="15"/>
  <c r="SN14" i="15"/>
  <c r="SM14" i="15"/>
  <c r="SK14" i="15"/>
  <c r="SJ14" i="15"/>
  <c r="SI14" i="15"/>
  <c r="SH14" i="15"/>
  <c r="SG14" i="15"/>
  <c r="SE14" i="15"/>
  <c r="SD14" i="15"/>
  <c r="SC14" i="15"/>
  <c r="SB14" i="15"/>
  <c r="SA14" i="15"/>
  <c r="RY14" i="15"/>
  <c r="RX14" i="15"/>
  <c r="RW14" i="15"/>
  <c r="RV14" i="15"/>
  <c r="RU14" i="15"/>
  <c r="RS14" i="15"/>
  <c r="RR14" i="15"/>
  <c r="RQ14" i="15"/>
  <c r="RP14" i="15"/>
  <c r="RO14" i="15"/>
  <c r="RM14" i="15"/>
  <c r="RL14" i="15"/>
  <c r="RK14" i="15"/>
  <c r="RJ14" i="15"/>
  <c r="RI14" i="15"/>
  <c r="RG14" i="15"/>
  <c r="RF14" i="15"/>
  <c r="RE14" i="15"/>
  <c r="RD14" i="15"/>
  <c r="RC14" i="15"/>
  <c r="RA14" i="15"/>
  <c r="QZ14" i="15"/>
  <c r="QY14" i="15"/>
  <c r="QX14" i="15"/>
  <c r="QW14" i="15"/>
  <c r="QU14" i="15"/>
  <c r="QT14" i="15"/>
  <c r="QS14" i="15"/>
  <c r="QR14" i="15"/>
  <c r="QQ14" i="15"/>
  <c r="QO14" i="15"/>
  <c r="QN14" i="15"/>
  <c r="QM14" i="15"/>
  <c r="QL14" i="15"/>
  <c r="QK14" i="15"/>
  <c r="QI14" i="15"/>
  <c r="QH14" i="15"/>
  <c r="QG14" i="15"/>
  <c r="QF14" i="15"/>
  <c r="QE14" i="15"/>
  <c r="QC14" i="15"/>
  <c r="QB14" i="15"/>
  <c r="QA14" i="15"/>
  <c r="PZ14" i="15"/>
  <c r="PY14" i="15"/>
  <c r="PW14" i="15"/>
  <c r="PV14" i="15"/>
  <c r="PU14" i="15"/>
  <c r="PT14" i="15"/>
  <c r="PS14" i="15"/>
  <c r="PQ14" i="15"/>
  <c r="PP14" i="15"/>
  <c r="PO14" i="15"/>
  <c r="PN14" i="15"/>
  <c r="PM14" i="15"/>
  <c r="PK14" i="15"/>
  <c r="PJ14" i="15"/>
  <c r="PI14" i="15"/>
  <c r="PH14" i="15"/>
  <c r="PG14" i="15"/>
  <c r="PE14" i="15"/>
  <c r="PD14" i="15"/>
  <c r="PC14" i="15"/>
  <c r="PB14" i="15"/>
  <c r="PA14" i="15"/>
  <c r="OY14" i="15"/>
  <c r="OX14" i="15"/>
  <c r="OW14" i="15"/>
  <c r="OV14" i="15"/>
  <c r="OU14" i="15"/>
  <c r="D14" i="9" s="1"/>
  <c r="OQ14" i="15"/>
  <c r="OP14" i="15"/>
  <c r="OO14" i="15"/>
  <c r="ON14" i="15"/>
  <c r="OM14" i="15"/>
  <c r="OL14" i="15"/>
  <c r="OI14" i="15"/>
  <c r="OH14" i="15"/>
  <c r="OG14" i="15"/>
  <c r="OF14" i="15"/>
  <c r="OE14" i="15"/>
  <c r="OD14" i="15"/>
  <c r="OA14" i="15"/>
  <c r="NZ14" i="15"/>
  <c r="NY14" i="15"/>
  <c r="NX14" i="15"/>
  <c r="NW14" i="15"/>
  <c r="NV14" i="15"/>
  <c r="NS14" i="15"/>
  <c r="NR14" i="15"/>
  <c r="NQ14" i="15"/>
  <c r="NP14" i="15"/>
  <c r="NO14" i="15"/>
  <c r="NN14" i="15"/>
  <c r="NK14" i="15"/>
  <c r="NJ14" i="15"/>
  <c r="NI14" i="15"/>
  <c r="NH14" i="15"/>
  <c r="NG14" i="15"/>
  <c r="NF14" i="15"/>
  <c r="NC14" i="15"/>
  <c r="NB14" i="15"/>
  <c r="NA14" i="15"/>
  <c r="MZ14" i="15"/>
  <c r="MY14" i="15"/>
  <c r="MX14" i="15"/>
  <c r="MU14" i="15"/>
  <c r="MT14" i="15"/>
  <c r="MS14" i="15"/>
  <c r="MR14" i="15"/>
  <c r="MQ14" i="15"/>
  <c r="MP14" i="15"/>
  <c r="MM14" i="15"/>
  <c r="ML14" i="15"/>
  <c r="MK14" i="15"/>
  <c r="MJ14" i="15"/>
  <c r="MI14" i="15"/>
  <c r="MH14" i="15"/>
  <c r="ME14" i="15"/>
  <c r="MD14" i="15"/>
  <c r="MC14" i="15"/>
  <c r="MB14" i="15"/>
  <c r="MA14" i="15"/>
  <c r="LZ14" i="15"/>
  <c r="LW14" i="15"/>
  <c r="LV14" i="15"/>
  <c r="LU14" i="15"/>
  <c r="LT14" i="15"/>
  <c r="LS14" i="15"/>
  <c r="LR14" i="15"/>
  <c r="LO14" i="15"/>
  <c r="LN14" i="15"/>
  <c r="LM14" i="15"/>
  <c r="LL14" i="15"/>
  <c r="LK14" i="15"/>
  <c r="LJ14" i="15"/>
  <c r="LG14" i="15"/>
  <c r="LF14" i="15"/>
  <c r="LE14" i="15"/>
  <c r="LD14" i="15"/>
  <c r="LC14" i="15"/>
  <c r="LB14" i="15"/>
  <c r="KY14" i="15"/>
  <c r="KX14" i="15"/>
  <c r="KW14" i="15"/>
  <c r="KV14" i="15"/>
  <c r="KU14" i="15"/>
  <c r="KT14" i="15"/>
  <c r="KQ14" i="15"/>
  <c r="KP14" i="15"/>
  <c r="KO14" i="15"/>
  <c r="KN14" i="15"/>
  <c r="KM14" i="15"/>
  <c r="KL14" i="15"/>
  <c r="KI14" i="15"/>
  <c r="KH14" i="15"/>
  <c r="KG14" i="15"/>
  <c r="KF14" i="15"/>
  <c r="KE14" i="15"/>
  <c r="KD14" i="15"/>
  <c r="KA14" i="15"/>
  <c r="JZ14" i="15"/>
  <c r="JY14" i="15"/>
  <c r="JX14" i="15"/>
  <c r="JW14" i="15"/>
  <c r="JV14" i="15"/>
  <c r="JS14" i="15"/>
  <c r="JR14" i="15"/>
  <c r="JQ14" i="15"/>
  <c r="JP14" i="15"/>
  <c r="JO14" i="15"/>
  <c r="JN14" i="15"/>
  <c r="JK14" i="15"/>
  <c r="JJ14" i="15"/>
  <c r="JI14" i="15"/>
  <c r="JH14" i="15"/>
  <c r="JG14" i="15"/>
  <c r="JF14" i="15"/>
  <c r="JC14" i="15"/>
  <c r="JB14" i="15"/>
  <c r="JA14" i="15"/>
  <c r="IZ14" i="15"/>
  <c r="IY14" i="15"/>
  <c r="IX14" i="15"/>
  <c r="IU14" i="15"/>
  <c r="IT14" i="15"/>
  <c r="IS14" i="15"/>
  <c r="IR14" i="15"/>
  <c r="IQ14" i="15"/>
  <c r="IP14" i="15"/>
  <c r="IM14" i="15"/>
  <c r="IL14" i="15"/>
  <c r="IK14" i="15"/>
  <c r="IJ14" i="15"/>
  <c r="II14" i="15"/>
  <c r="IH14" i="15"/>
  <c r="IE14" i="15"/>
  <c r="ID14" i="15"/>
  <c r="IC14" i="15"/>
  <c r="IB14" i="15"/>
  <c r="IA14" i="15"/>
  <c r="HZ14" i="15"/>
  <c r="HW14" i="15"/>
  <c r="HV14" i="15"/>
  <c r="HU14" i="15"/>
  <c r="HT14" i="15"/>
  <c r="HS14" i="15"/>
  <c r="HR14" i="15"/>
  <c r="HO14" i="15"/>
  <c r="HN14" i="15"/>
  <c r="HM14" i="15"/>
  <c r="HL14" i="15"/>
  <c r="HK14" i="15"/>
  <c r="HJ14" i="15"/>
  <c r="HG14" i="15"/>
  <c r="HF14" i="15"/>
  <c r="HE14" i="15"/>
  <c r="HD14" i="15"/>
  <c r="HC14" i="15"/>
  <c r="HB14" i="15"/>
  <c r="GY14" i="15"/>
  <c r="GX14" i="15"/>
  <c r="GW14" i="15"/>
  <c r="GV14" i="15"/>
  <c r="GU14" i="15"/>
  <c r="GT14" i="15"/>
  <c r="GQ14" i="15"/>
  <c r="GP14" i="15"/>
  <c r="GO14" i="15"/>
  <c r="GN14" i="15"/>
  <c r="GM14" i="15"/>
  <c r="GL14" i="15"/>
  <c r="GI14" i="15"/>
  <c r="GH14" i="15"/>
  <c r="GG14" i="15"/>
  <c r="GF14" i="15"/>
  <c r="GE14" i="15"/>
  <c r="GD14" i="15"/>
  <c r="GA14" i="15"/>
  <c r="FZ14" i="15"/>
  <c r="FY14" i="15"/>
  <c r="FX14" i="15"/>
  <c r="FW14" i="15"/>
  <c r="FV14" i="15"/>
  <c r="FS14" i="15"/>
  <c r="FR14" i="15"/>
  <c r="FQ14" i="15"/>
  <c r="FP14" i="15"/>
  <c r="FO14" i="15"/>
  <c r="FN14" i="15"/>
  <c r="FK14" i="15"/>
  <c r="FJ14" i="15"/>
  <c r="FI14" i="15"/>
  <c r="FH14" i="15"/>
  <c r="FG14" i="15"/>
  <c r="FF14" i="15"/>
  <c r="FC14" i="15"/>
  <c r="FB14" i="15"/>
  <c r="FA14" i="15"/>
  <c r="EZ14" i="15"/>
  <c r="EY14" i="15"/>
  <c r="EX14" i="15"/>
  <c r="EU14" i="15"/>
  <c r="ET14" i="15"/>
  <c r="ES14" i="15"/>
  <c r="ER14" i="15"/>
  <c r="EQ14" i="15"/>
  <c r="EP14" i="15"/>
  <c r="EM14" i="15"/>
  <c r="EL14" i="15"/>
  <c r="EK14" i="15"/>
  <c r="EJ14" i="15"/>
  <c r="EI14" i="15"/>
  <c r="EH14" i="15"/>
  <c r="EE14" i="15"/>
  <c r="ED14" i="15"/>
  <c r="EC14" i="15"/>
  <c r="EB14" i="15"/>
  <c r="EA14" i="15"/>
  <c r="DZ14" i="15"/>
  <c r="DW14" i="15"/>
  <c r="DV14" i="15"/>
  <c r="DU14" i="15"/>
  <c r="DT14" i="15"/>
  <c r="DS14" i="15"/>
  <c r="DR14" i="15"/>
  <c r="DO14" i="15"/>
  <c r="DN14" i="15"/>
  <c r="DM14" i="15"/>
  <c r="DL14" i="15"/>
  <c r="DK14" i="15"/>
  <c r="DJ14" i="15"/>
  <c r="DG14" i="15"/>
  <c r="DF14" i="15"/>
  <c r="DE14" i="15"/>
  <c r="DD14" i="15"/>
  <c r="DC14" i="15"/>
  <c r="DB14" i="15"/>
  <c r="CY14" i="15"/>
  <c r="CX14" i="15"/>
  <c r="CW14" i="15"/>
  <c r="CV14" i="15"/>
  <c r="CU14" i="15"/>
  <c r="CT14" i="15"/>
  <c r="CQ14" i="15"/>
  <c r="CP14" i="15"/>
  <c r="CO14" i="15"/>
  <c r="CN14" i="15"/>
  <c r="CM14" i="15"/>
  <c r="CL14" i="15"/>
  <c r="CI14" i="15"/>
  <c r="CH14" i="15"/>
  <c r="CG14" i="15"/>
  <c r="CF14" i="15"/>
  <c r="CE14" i="15"/>
  <c r="CD14" i="15"/>
  <c r="CA14" i="15"/>
  <c r="BZ14" i="15"/>
  <c r="BY14" i="15"/>
  <c r="BX14" i="15"/>
  <c r="BW14" i="15"/>
  <c r="BV14" i="15"/>
  <c r="BS14" i="15"/>
  <c r="BR14" i="15"/>
  <c r="BQ14" i="15"/>
  <c r="BP14" i="15"/>
  <c r="BO14" i="15"/>
  <c r="BN14" i="15"/>
  <c r="BK14" i="15"/>
  <c r="BJ14" i="15"/>
  <c r="BI14" i="15"/>
  <c r="BH14" i="15"/>
  <c r="BG14" i="15"/>
  <c r="BF14" i="15"/>
  <c r="BC14" i="15"/>
  <c r="BB14" i="15"/>
  <c r="BA14" i="15"/>
  <c r="AZ14" i="15"/>
  <c r="AY14" i="15"/>
  <c r="AX14" i="15"/>
  <c r="AU14" i="15"/>
  <c r="AT14" i="15"/>
  <c r="AS14" i="15"/>
  <c r="AR14" i="15"/>
  <c r="AQ14" i="15"/>
  <c r="AP14" i="15"/>
  <c r="AM14" i="15"/>
  <c r="AL14" i="15"/>
  <c r="AK14" i="15"/>
  <c r="AJ14" i="15"/>
  <c r="AI14" i="15"/>
  <c r="AH14" i="15"/>
  <c r="AE14" i="15"/>
  <c r="AD14" i="15"/>
  <c r="AC14" i="15"/>
  <c r="AB14" i="15"/>
  <c r="AA14" i="15"/>
  <c r="Z14" i="15"/>
  <c r="W14" i="15"/>
  <c r="V14" i="15"/>
  <c r="U14" i="15"/>
  <c r="T14" i="15"/>
  <c r="S14" i="15"/>
  <c r="R14" i="15"/>
  <c r="O14" i="15"/>
  <c r="N14" i="15"/>
  <c r="M14" i="15"/>
  <c r="L14" i="15"/>
  <c r="K14" i="15"/>
  <c r="J14" i="15"/>
  <c r="UR13" i="15"/>
  <c r="UQ13" i="15"/>
  <c r="UP13" i="15"/>
  <c r="UM13" i="15"/>
  <c r="UL13" i="15"/>
  <c r="UK13" i="15"/>
  <c r="UJ13" i="15"/>
  <c r="UI13" i="15"/>
  <c r="UH13" i="15"/>
  <c r="UF13" i="15"/>
  <c r="UE13" i="15"/>
  <c r="UB13" i="15"/>
  <c r="UA13" i="15"/>
  <c r="TZ13" i="15"/>
  <c r="TY13" i="15"/>
  <c r="TX13" i="15"/>
  <c r="TW13" i="15"/>
  <c r="TU13" i="15"/>
  <c r="TT13" i="15"/>
  <c r="TS13" i="15"/>
  <c r="TR13" i="15"/>
  <c r="TQ13" i="15"/>
  <c r="TO13" i="15"/>
  <c r="TN13" i="15"/>
  <c r="TM13" i="15"/>
  <c r="TL13" i="15"/>
  <c r="TK13" i="15"/>
  <c r="TI13" i="15"/>
  <c r="TH13" i="15"/>
  <c r="TG13" i="15"/>
  <c r="TF13" i="15"/>
  <c r="TE13" i="15"/>
  <c r="TC13" i="15"/>
  <c r="TB13" i="15"/>
  <c r="TA13" i="15"/>
  <c r="SZ13" i="15"/>
  <c r="SY13" i="15"/>
  <c r="SW13" i="15"/>
  <c r="SV13" i="15"/>
  <c r="SU13" i="15"/>
  <c r="ST13" i="15"/>
  <c r="SS13" i="15"/>
  <c r="SQ13" i="15"/>
  <c r="SP13" i="15"/>
  <c r="SO13" i="15"/>
  <c r="SN13" i="15"/>
  <c r="SM13" i="15"/>
  <c r="SK13" i="15"/>
  <c r="SJ13" i="15"/>
  <c r="SI13" i="15"/>
  <c r="SH13" i="15"/>
  <c r="SG13" i="15"/>
  <c r="SE13" i="15"/>
  <c r="SD13" i="15"/>
  <c r="SC13" i="15"/>
  <c r="SB13" i="15"/>
  <c r="SA13" i="15"/>
  <c r="RY13" i="15"/>
  <c r="RX13" i="15"/>
  <c r="RW13" i="15"/>
  <c r="RV13" i="15"/>
  <c r="RU13" i="15"/>
  <c r="RS13" i="15"/>
  <c r="RR13" i="15"/>
  <c r="RQ13" i="15"/>
  <c r="RP13" i="15"/>
  <c r="RO13" i="15"/>
  <c r="RM13" i="15"/>
  <c r="RL13" i="15"/>
  <c r="RK13" i="15"/>
  <c r="RJ13" i="15"/>
  <c r="RI13" i="15"/>
  <c r="RG13" i="15"/>
  <c r="RF13" i="15"/>
  <c r="RE13" i="15"/>
  <c r="RD13" i="15"/>
  <c r="RC13" i="15"/>
  <c r="RA13" i="15"/>
  <c r="QZ13" i="15"/>
  <c r="QY13" i="15"/>
  <c r="QX13" i="15"/>
  <c r="QW13" i="15"/>
  <c r="QU13" i="15"/>
  <c r="QT13" i="15"/>
  <c r="QS13" i="15"/>
  <c r="QR13" i="15"/>
  <c r="QQ13" i="15"/>
  <c r="QO13" i="15"/>
  <c r="QN13" i="15"/>
  <c r="QM13" i="15"/>
  <c r="QL13" i="15"/>
  <c r="QK13" i="15"/>
  <c r="QI13" i="15"/>
  <c r="QH13" i="15"/>
  <c r="QG13" i="15"/>
  <c r="QF13" i="15"/>
  <c r="QE13" i="15"/>
  <c r="QC13" i="15"/>
  <c r="QB13" i="15"/>
  <c r="QA13" i="15"/>
  <c r="PZ13" i="15"/>
  <c r="PY13" i="15"/>
  <c r="PW13" i="15"/>
  <c r="PV13" i="15"/>
  <c r="PU13" i="15"/>
  <c r="PT13" i="15"/>
  <c r="PS13" i="15"/>
  <c r="PQ13" i="15"/>
  <c r="PP13" i="15"/>
  <c r="PO13" i="15"/>
  <c r="PN13" i="15"/>
  <c r="PM13" i="15"/>
  <c r="PK13" i="15"/>
  <c r="PJ13" i="15"/>
  <c r="PI13" i="15"/>
  <c r="PH13" i="15"/>
  <c r="PG13" i="15"/>
  <c r="PE13" i="15"/>
  <c r="PD13" i="15"/>
  <c r="PC13" i="15"/>
  <c r="PB13" i="15"/>
  <c r="PA13" i="15"/>
  <c r="OY13" i="15"/>
  <c r="OX13" i="15"/>
  <c r="OW13" i="15"/>
  <c r="OV13" i="15"/>
  <c r="OU13" i="15"/>
  <c r="D13" i="9" s="1"/>
  <c r="OQ13" i="15"/>
  <c r="OP13" i="15"/>
  <c r="OO13" i="15"/>
  <c r="ON13" i="15"/>
  <c r="OM13" i="15"/>
  <c r="OL13" i="15"/>
  <c r="OI13" i="15"/>
  <c r="OH13" i="15"/>
  <c r="OG13" i="15"/>
  <c r="OF13" i="15"/>
  <c r="OE13" i="15"/>
  <c r="OD13" i="15"/>
  <c r="OA13" i="15"/>
  <c r="NZ13" i="15"/>
  <c r="NY13" i="15"/>
  <c r="NX13" i="15"/>
  <c r="NW13" i="15"/>
  <c r="NV13" i="15"/>
  <c r="NS13" i="15"/>
  <c r="NR13" i="15"/>
  <c r="NQ13" i="15"/>
  <c r="NP13" i="15"/>
  <c r="NO13" i="15"/>
  <c r="NN13" i="15"/>
  <c r="NK13" i="15"/>
  <c r="NJ13" i="15"/>
  <c r="NI13" i="15"/>
  <c r="NH13" i="15"/>
  <c r="NG13" i="15"/>
  <c r="NF13" i="15"/>
  <c r="NC13" i="15"/>
  <c r="NB13" i="15"/>
  <c r="NA13" i="15"/>
  <c r="MZ13" i="15"/>
  <c r="MY13" i="15"/>
  <c r="MX13" i="15"/>
  <c r="MU13" i="15"/>
  <c r="MT13" i="15"/>
  <c r="MS13" i="15"/>
  <c r="MR13" i="15"/>
  <c r="MQ13" i="15"/>
  <c r="MP13" i="15"/>
  <c r="MM13" i="15"/>
  <c r="ML13" i="15"/>
  <c r="MK13" i="15"/>
  <c r="MJ13" i="15"/>
  <c r="MI13" i="15"/>
  <c r="MH13" i="15"/>
  <c r="ME13" i="15"/>
  <c r="MD13" i="15"/>
  <c r="MC13" i="15"/>
  <c r="MB13" i="15"/>
  <c r="MA13" i="15"/>
  <c r="LZ13" i="15"/>
  <c r="LW13" i="15"/>
  <c r="LV13" i="15"/>
  <c r="LU13" i="15"/>
  <c r="LT13" i="15"/>
  <c r="LS13" i="15"/>
  <c r="LR13" i="15"/>
  <c r="LO13" i="15"/>
  <c r="LN13" i="15"/>
  <c r="LM13" i="15"/>
  <c r="LL13" i="15"/>
  <c r="LK13" i="15"/>
  <c r="LJ13" i="15"/>
  <c r="LG13" i="15"/>
  <c r="LF13" i="15"/>
  <c r="LE13" i="15"/>
  <c r="LD13" i="15"/>
  <c r="LC13" i="15"/>
  <c r="LB13" i="15"/>
  <c r="KY13" i="15"/>
  <c r="KX13" i="15"/>
  <c r="KW13" i="15"/>
  <c r="KV13" i="15"/>
  <c r="KU13" i="15"/>
  <c r="KT13" i="15"/>
  <c r="KQ13" i="15"/>
  <c r="KP13" i="15"/>
  <c r="KO13" i="15"/>
  <c r="KN13" i="15"/>
  <c r="KM13" i="15"/>
  <c r="KL13" i="15"/>
  <c r="KI13" i="15"/>
  <c r="KH13" i="15"/>
  <c r="KG13" i="15"/>
  <c r="KF13" i="15"/>
  <c r="KE13" i="15"/>
  <c r="KD13" i="15"/>
  <c r="KA13" i="15"/>
  <c r="JZ13" i="15"/>
  <c r="JY13" i="15"/>
  <c r="JX13" i="15"/>
  <c r="JW13" i="15"/>
  <c r="JV13" i="15"/>
  <c r="JS13" i="15"/>
  <c r="JR13" i="15"/>
  <c r="JQ13" i="15"/>
  <c r="JP13" i="15"/>
  <c r="JO13" i="15"/>
  <c r="JN13" i="15"/>
  <c r="JK13" i="15"/>
  <c r="JJ13" i="15"/>
  <c r="JI13" i="15"/>
  <c r="JH13" i="15"/>
  <c r="JG13" i="15"/>
  <c r="JF13" i="15"/>
  <c r="JC13" i="15"/>
  <c r="JB13" i="15"/>
  <c r="JA13" i="15"/>
  <c r="IZ13" i="15"/>
  <c r="IY13" i="15"/>
  <c r="IX13" i="15"/>
  <c r="IU13" i="15"/>
  <c r="IT13" i="15"/>
  <c r="IS13" i="15"/>
  <c r="IR13" i="15"/>
  <c r="IQ13" i="15"/>
  <c r="IP13" i="15"/>
  <c r="IM13" i="15"/>
  <c r="IL13" i="15"/>
  <c r="IK13" i="15"/>
  <c r="IJ13" i="15"/>
  <c r="II13" i="15"/>
  <c r="IH13" i="15"/>
  <c r="IE13" i="15"/>
  <c r="ID13" i="15"/>
  <c r="IC13" i="15"/>
  <c r="IB13" i="15"/>
  <c r="IA13" i="15"/>
  <c r="HZ13" i="15"/>
  <c r="HW13" i="15"/>
  <c r="HV13" i="15"/>
  <c r="HU13" i="15"/>
  <c r="HT13" i="15"/>
  <c r="HS13" i="15"/>
  <c r="HR13" i="15"/>
  <c r="HO13" i="15"/>
  <c r="HN13" i="15"/>
  <c r="HM13" i="15"/>
  <c r="HL13" i="15"/>
  <c r="HK13" i="15"/>
  <c r="HJ13" i="15"/>
  <c r="HG13" i="15"/>
  <c r="HF13" i="15"/>
  <c r="HE13" i="15"/>
  <c r="HD13" i="15"/>
  <c r="HC13" i="15"/>
  <c r="HB13" i="15"/>
  <c r="GY13" i="15"/>
  <c r="GX13" i="15"/>
  <c r="GW13" i="15"/>
  <c r="GV13" i="15"/>
  <c r="GU13" i="15"/>
  <c r="GT13" i="15"/>
  <c r="GQ13" i="15"/>
  <c r="GP13" i="15"/>
  <c r="GO13" i="15"/>
  <c r="GN13" i="15"/>
  <c r="GM13" i="15"/>
  <c r="GL13" i="15"/>
  <c r="GI13" i="15"/>
  <c r="GH13" i="15"/>
  <c r="GG13" i="15"/>
  <c r="GF13" i="15"/>
  <c r="GE13" i="15"/>
  <c r="GD13" i="15"/>
  <c r="GA13" i="15"/>
  <c r="FZ13" i="15"/>
  <c r="FY13" i="15"/>
  <c r="FX13" i="15"/>
  <c r="FW13" i="15"/>
  <c r="FV13" i="15"/>
  <c r="FS13" i="15"/>
  <c r="FR13" i="15"/>
  <c r="FQ13" i="15"/>
  <c r="FP13" i="15"/>
  <c r="FO13" i="15"/>
  <c r="FN13" i="15"/>
  <c r="FK13" i="15"/>
  <c r="FJ13" i="15"/>
  <c r="FI13" i="15"/>
  <c r="FH13" i="15"/>
  <c r="FG13" i="15"/>
  <c r="FF13" i="15"/>
  <c r="FC13" i="15"/>
  <c r="FB13" i="15"/>
  <c r="FA13" i="15"/>
  <c r="EZ13" i="15"/>
  <c r="EY13" i="15"/>
  <c r="EX13" i="15"/>
  <c r="EU13" i="15"/>
  <c r="ET13" i="15"/>
  <c r="ES13" i="15"/>
  <c r="ER13" i="15"/>
  <c r="EQ13" i="15"/>
  <c r="EP13" i="15"/>
  <c r="EM13" i="15"/>
  <c r="EL13" i="15"/>
  <c r="EK13" i="15"/>
  <c r="EJ13" i="15"/>
  <c r="EI13" i="15"/>
  <c r="EH13" i="15"/>
  <c r="EE13" i="15"/>
  <c r="ED13" i="15"/>
  <c r="EC13" i="15"/>
  <c r="EB13" i="15"/>
  <c r="EA13" i="15"/>
  <c r="DZ13" i="15"/>
  <c r="DW13" i="15"/>
  <c r="DV13" i="15"/>
  <c r="DU13" i="15"/>
  <c r="DT13" i="15"/>
  <c r="DS13" i="15"/>
  <c r="DR13" i="15"/>
  <c r="DO13" i="15"/>
  <c r="DN13" i="15"/>
  <c r="DM13" i="15"/>
  <c r="DL13" i="15"/>
  <c r="DK13" i="15"/>
  <c r="DJ13" i="15"/>
  <c r="DG13" i="15"/>
  <c r="DF13" i="15"/>
  <c r="DE13" i="15"/>
  <c r="DD13" i="15"/>
  <c r="DC13" i="15"/>
  <c r="DB13" i="15"/>
  <c r="CY13" i="15"/>
  <c r="CX13" i="15"/>
  <c r="CW13" i="15"/>
  <c r="CV13" i="15"/>
  <c r="CU13" i="15"/>
  <c r="CT13" i="15"/>
  <c r="CQ13" i="15"/>
  <c r="CP13" i="15"/>
  <c r="CO13" i="15"/>
  <c r="CN13" i="15"/>
  <c r="CM13" i="15"/>
  <c r="CL13" i="15"/>
  <c r="CI13" i="15"/>
  <c r="CH13" i="15"/>
  <c r="CG13" i="15"/>
  <c r="CF13" i="15"/>
  <c r="CE13" i="15"/>
  <c r="CD13" i="15"/>
  <c r="CA13" i="15"/>
  <c r="BZ13" i="15"/>
  <c r="BY13" i="15"/>
  <c r="BX13" i="15"/>
  <c r="BW13" i="15"/>
  <c r="BV13" i="15"/>
  <c r="BS13" i="15"/>
  <c r="BR13" i="15"/>
  <c r="BQ13" i="15"/>
  <c r="BP13" i="15"/>
  <c r="BO13" i="15"/>
  <c r="BN13" i="15"/>
  <c r="BK13" i="15"/>
  <c r="BJ13" i="15"/>
  <c r="BI13" i="15"/>
  <c r="BH13" i="15"/>
  <c r="BG13" i="15"/>
  <c r="BF13" i="15"/>
  <c r="BC13" i="15"/>
  <c r="BB13" i="15"/>
  <c r="BA13" i="15"/>
  <c r="AZ13" i="15"/>
  <c r="AY13" i="15"/>
  <c r="AX13" i="15"/>
  <c r="AU13" i="15"/>
  <c r="AT13" i="15"/>
  <c r="AS13" i="15"/>
  <c r="AR13" i="15"/>
  <c r="AQ13" i="15"/>
  <c r="AP13" i="15"/>
  <c r="AM13" i="15"/>
  <c r="AL13" i="15"/>
  <c r="AK13" i="15"/>
  <c r="AJ13" i="15"/>
  <c r="AI13" i="15"/>
  <c r="AH13" i="15"/>
  <c r="AE13" i="15"/>
  <c r="AD13" i="15"/>
  <c r="AC13" i="15"/>
  <c r="AB13" i="15"/>
  <c r="AA13" i="15"/>
  <c r="Z13" i="15"/>
  <c r="W13" i="15"/>
  <c r="V13" i="15"/>
  <c r="U13" i="15"/>
  <c r="T13" i="15"/>
  <c r="S13" i="15"/>
  <c r="R13" i="15"/>
  <c r="O13" i="15"/>
  <c r="N13" i="15"/>
  <c r="M13" i="15"/>
  <c r="L13" i="15"/>
  <c r="K13" i="15"/>
  <c r="J13" i="15"/>
  <c r="UR12" i="15"/>
  <c r="UQ12" i="15"/>
  <c r="UP12" i="15"/>
  <c r="UM12" i="15"/>
  <c r="UL12" i="15"/>
  <c r="UK12" i="15"/>
  <c r="UJ12" i="15"/>
  <c r="UI12" i="15"/>
  <c r="UH12" i="15"/>
  <c r="UF12" i="15"/>
  <c r="UE12" i="15"/>
  <c r="UB12" i="15"/>
  <c r="UA12" i="15"/>
  <c r="TZ12" i="15"/>
  <c r="TY12" i="15"/>
  <c r="TX12" i="15"/>
  <c r="TW12" i="15"/>
  <c r="TU12" i="15"/>
  <c r="TT12" i="15"/>
  <c r="TS12" i="15"/>
  <c r="TR12" i="15"/>
  <c r="TQ12" i="15"/>
  <c r="TO12" i="15"/>
  <c r="TN12" i="15"/>
  <c r="TM12" i="15"/>
  <c r="TL12" i="15"/>
  <c r="TK12" i="15"/>
  <c r="TI12" i="15"/>
  <c r="TH12" i="15"/>
  <c r="TG12" i="15"/>
  <c r="TF12" i="15"/>
  <c r="TE12" i="15"/>
  <c r="TC12" i="15"/>
  <c r="TB12" i="15"/>
  <c r="TA12" i="15"/>
  <c r="SZ12" i="15"/>
  <c r="SY12" i="15"/>
  <c r="SW12" i="15"/>
  <c r="SV12" i="15"/>
  <c r="SU12" i="15"/>
  <c r="ST12" i="15"/>
  <c r="SS12" i="15"/>
  <c r="SQ12" i="15"/>
  <c r="SP12" i="15"/>
  <c r="SO12" i="15"/>
  <c r="SN12" i="15"/>
  <c r="SM12" i="15"/>
  <c r="SK12" i="15"/>
  <c r="SJ12" i="15"/>
  <c r="SI12" i="15"/>
  <c r="SH12" i="15"/>
  <c r="SG12" i="15"/>
  <c r="SE12" i="15"/>
  <c r="SD12" i="15"/>
  <c r="SC12" i="15"/>
  <c r="SB12" i="15"/>
  <c r="SA12" i="15"/>
  <c r="RY12" i="15"/>
  <c r="RX12" i="15"/>
  <c r="RW12" i="15"/>
  <c r="RV12" i="15"/>
  <c r="RU12" i="15"/>
  <c r="RS12" i="15"/>
  <c r="RR12" i="15"/>
  <c r="RQ12" i="15"/>
  <c r="RP12" i="15"/>
  <c r="RO12" i="15"/>
  <c r="RM12" i="15"/>
  <c r="RL12" i="15"/>
  <c r="RK12" i="15"/>
  <c r="RJ12" i="15"/>
  <c r="RI12" i="15"/>
  <c r="RG12" i="15"/>
  <c r="RF12" i="15"/>
  <c r="RE12" i="15"/>
  <c r="RD12" i="15"/>
  <c r="RC12" i="15"/>
  <c r="RA12" i="15"/>
  <c r="QZ12" i="15"/>
  <c r="QY12" i="15"/>
  <c r="QX12" i="15"/>
  <c r="QW12" i="15"/>
  <c r="QU12" i="15"/>
  <c r="QT12" i="15"/>
  <c r="QS12" i="15"/>
  <c r="QR12" i="15"/>
  <c r="QQ12" i="15"/>
  <c r="QO12" i="15"/>
  <c r="QN12" i="15"/>
  <c r="QM12" i="15"/>
  <c r="QL12" i="15"/>
  <c r="QK12" i="15"/>
  <c r="QI12" i="15"/>
  <c r="QH12" i="15"/>
  <c r="QG12" i="15"/>
  <c r="QF12" i="15"/>
  <c r="QE12" i="15"/>
  <c r="QC12" i="15"/>
  <c r="QB12" i="15"/>
  <c r="QA12" i="15"/>
  <c r="PZ12" i="15"/>
  <c r="PY12" i="15"/>
  <c r="PW12" i="15"/>
  <c r="PV12" i="15"/>
  <c r="PU12" i="15"/>
  <c r="PT12" i="15"/>
  <c r="PS12" i="15"/>
  <c r="PQ12" i="15"/>
  <c r="PP12" i="15"/>
  <c r="PO12" i="15"/>
  <c r="PN12" i="15"/>
  <c r="PM12" i="15"/>
  <c r="PK12" i="15"/>
  <c r="PJ12" i="15"/>
  <c r="PI12" i="15"/>
  <c r="PH12" i="15"/>
  <c r="PG12" i="15"/>
  <c r="PE12" i="15"/>
  <c r="PD12" i="15"/>
  <c r="PC12" i="15"/>
  <c r="PB12" i="15"/>
  <c r="PA12" i="15"/>
  <c r="OY12" i="15"/>
  <c r="OX12" i="15"/>
  <c r="OW12" i="15"/>
  <c r="OV12" i="15"/>
  <c r="OU12" i="15"/>
  <c r="D12" i="9" s="1"/>
  <c r="OQ12" i="15"/>
  <c r="OP12" i="15"/>
  <c r="OO12" i="15"/>
  <c r="ON12" i="15"/>
  <c r="OM12" i="15"/>
  <c r="OL12" i="15"/>
  <c r="OI12" i="15"/>
  <c r="OH12" i="15"/>
  <c r="OG12" i="15"/>
  <c r="OF12" i="15"/>
  <c r="OE12" i="15"/>
  <c r="OD12" i="15"/>
  <c r="OA12" i="15"/>
  <c r="NZ12" i="15"/>
  <c r="NY12" i="15"/>
  <c r="NX12" i="15"/>
  <c r="NW12" i="15"/>
  <c r="NV12" i="15"/>
  <c r="NS12" i="15"/>
  <c r="NR12" i="15"/>
  <c r="NQ12" i="15"/>
  <c r="NP12" i="15"/>
  <c r="NO12" i="15"/>
  <c r="NN12" i="15"/>
  <c r="NK12" i="15"/>
  <c r="NJ12" i="15"/>
  <c r="NI12" i="15"/>
  <c r="NH12" i="15"/>
  <c r="NG12" i="15"/>
  <c r="NF12" i="15"/>
  <c r="NC12" i="15"/>
  <c r="NB12" i="15"/>
  <c r="NA12" i="15"/>
  <c r="MZ12" i="15"/>
  <c r="MY12" i="15"/>
  <c r="MX12" i="15"/>
  <c r="MU12" i="15"/>
  <c r="MT12" i="15"/>
  <c r="MS12" i="15"/>
  <c r="MR12" i="15"/>
  <c r="MQ12" i="15"/>
  <c r="MP12" i="15"/>
  <c r="MM12" i="15"/>
  <c r="ML12" i="15"/>
  <c r="MK12" i="15"/>
  <c r="MJ12" i="15"/>
  <c r="MI12" i="15"/>
  <c r="MH12" i="15"/>
  <c r="ME12" i="15"/>
  <c r="MD12" i="15"/>
  <c r="MC12" i="15"/>
  <c r="MB12" i="15"/>
  <c r="MA12" i="15"/>
  <c r="LZ12" i="15"/>
  <c r="LW12" i="15"/>
  <c r="LV12" i="15"/>
  <c r="LU12" i="15"/>
  <c r="LT12" i="15"/>
  <c r="LS12" i="15"/>
  <c r="LR12" i="15"/>
  <c r="LO12" i="15"/>
  <c r="LN12" i="15"/>
  <c r="LM12" i="15"/>
  <c r="LL12" i="15"/>
  <c r="LK12" i="15"/>
  <c r="LJ12" i="15"/>
  <c r="LG12" i="15"/>
  <c r="LF12" i="15"/>
  <c r="LE12" i="15"/>
  <c r="LD12" i="15"/>
  <c r="LC12" i="15"/>
  <c r="LB12" i="15"/>
  <c r="KY12" i="15"/>
  <c r="KX12" i="15"/>
  <c r="KW12" i="15"/>
  <c r="KV12" i="15"/>
  <c r="KU12" i="15"/>
  <c r="KT12" i="15"/>
  <c r="KQ12" i="15"/>
  <c r="KP12" i="15"/>
  <c r="KO12" i="15"/>
  <c r="KN12" i="15"/>
  <c r="KM12" i="15"/>
  <c r="KL12" i="15"/>
  <c r="KI12" i="15"/>
  <c r="KH12" i="15"/>
  <c r="KG12" i="15"/>
  <c r="KF12" i="15"/>
  <c r="KE12" i="15"/>
  <c r="KD12" i="15"/>
  <c r="KA12" i="15"/>
  <c r="JZ12" i="15"/>
  <c r="JY12" i="15"/>
  <c r="JX12" i="15"/>
  <c r="JW12" i="15"/>
  <c r="JV12" i="15"/>
  <c r="JS12" i="15"/>
  <c r="JR12" i="15"/>
  <c r="JQ12" i="15"/>
  <c r="JP12" i="15"/>
  <c r="JO12" i="15"/>
  <c r="JN12" i="15"/>
  <c r="JK12" i="15"/>
  <c r="JJ12" i="15"/>
  <c r="JI12" i="15"/>
  <c r="JH12" i="15"/>
  <c r="JG12" i="15"/>
  <c r="JF12" i="15"/>
  <c r="JC12" i="15"/>
  <c r="JB12" i="15"/>
  <c r="JA12" i="15"/>
  <c r="IZ12" i="15"/>
  <c r="IY12" i="15"/>
  <c r="IX12" i="15"/>
  <c r="IU12" i="15"/>
  <c r="IT12" i="15"/>
  <c r="IS12" i="15"/>
  <c r="IR12" i="15"/>
  <c r="IQ12" i="15"/>
  <c r="IP12" i="15"/>
  <c r="IM12" i="15"/>
  <c r="IL12" i="15"/>
  <c r="IK12" i="15"/>
  <c r="IJ12" i="15"/>
  <c r="II12" i="15"/>
  <c r="IH12" i="15"/>
  <c r="IE12" i="15"/>
  <c r="ID12" i="15"/>
  <c r="IC12" i="15"/>
  <c r="IB12" i="15"/>
  <c r="IA12" i="15"/>
  <c r="HZ12" i="15"/>
  <c r="HW12" i="15"/>
  <c r="HV12" i="15"/>
  <c r="HU12" i="15"/>
  <c r="HT12" i="15"/>
  <c r="HS12" i="15"/>
  <c r="HR12" i="15"/>
  <c r="HO12" i="15"/>
  <c r="HN12" i="15"/>
  <c r="HM12" i="15"/>
  <c r="HL12" i="15"/>
  <c r="HK12" i="15"/>
  <c r="HJ12" i="15"/>
  <c r="HG12" i="15"/>
  <c r="HF12" i="15"/>
  <c r="HE12" i="15"/>
  <c r="HD12" i="15"/>
  <c r="HC12" i="15"/>
  <c r="HB12" i="15"/>
  <c r="GY12" i="15"/>
  <c r="GX12" i="15"/>
  <c r="GW12" i="15"/>
  <c r="GV12" i="15"/>
  <c r="GU12" i="15"/>
  <c r="GT12" i="15"/>
  <c r="GQ12" i="15"/>
  <c r="GP12" i="15"/>
  <c r="GO12" i="15"/>
  <c r="GN12" i="15"/>
  <c r="GM12" i="15"/>
  <c r="GL12" i="15"/>
  <c r="GI12" i="15"/>
  <c r="GH12" i="15"/>
  <c r="GG12" i="15"/>
  <c r="GF12" i="15"/>
  <c r="GE12" i="15"/>
  <c r="GD12" i="15"/>
  <c r="GA12" i="15"/>
  <c r="FZ12" i="15"/>
  <c r="FY12" i="15"/>
  <c r="FX12" i="15"/>
  <c r="FW12" i="15"/>
  <c r="FV12" i="15"/>
  <c r="FS12" i="15"/>
  <c r="FR12" i="15"/>
  <c r="FQ12" i="15"/>
  <c r="FP12" i="15"/>
  <c r="FO12" i="15"/>
  <c r="FN12" i="15"/>
  <c r="FK12" i="15"/>
  <c r="FJ12" i="15"/>
  <c r="FI12" i="15"/>
  <c r="FH12" i="15"/>
  <c r="FG12" i="15"/>
  <c r="FF12" i="15"/>
  <c r="FC12" i="15"/>
  <c r="FB12" i="15"/>
  <c r="FA12" i="15"/>
  <c r="EZ12" i="15"/>
  <c r="EY12" i="15"/>
  <c r="EX12" i="15"/>
  <c r="EU12" i="15"/>
  <c r="ET12" i="15"/>
  <c r="ES12" i="15"/>
  <c r="ER12" i="15"/>
  <c r="EQ12" i="15"/>
  <c r="EP12" i="15"/>
  <c r="EM12" i="15"/>
  <c r="EL12" i="15"/>
  <c r="EK12" i="15"/>
  <c r="EJ12" i="15"/>
  <c r="EI12" i="15"/>
  <c r="EH12" i="15"/>
  <c r="EE12" i="15"/>
  <c r="ED12" i="15"/>
  <c r="EC12" i="15"/>
  <c r="EB12" i="15"/>
  <c r="EA12" i="15"/>
  <c r="DZ12" i="15"/>
  <c r="DW12" i="15"/>
  <c r="DV12" i="15"/>
  <c r="DU12" i="15"/>
  <c r="DT12" i="15"/>
  <c r="DS12" i="15"/>
  <c r="DR12" i="15"/>
  <c r="DO12" i="15"/>
  <c r="DN12" i="15"/>
  <c r="DM12" i="15"/>
  <c r="DL12" i="15"/>
  <c r="DK12" i="15"/>
  <c r="DJ12" i="15"/>
  <c r="DG12" i="15"/>
  <c r="DF12" i="15"/>
  <c r="DE12" i="15"/>
  <c r="DD12" i="15"/>
  <c r="DC12" i="15"/>
  <c r="DB12" i="15"/>
  <c r="CY12" i="15"/>
  <c r="CX12" i="15"/>
  <c r="CW12" i="15"/>
  <c r="CV12" i="15"/>
  <c r="CU12" i="15"/>
  <c r="CT12" i="15"/>
  <c r="CQ12" i="15"/>
  <c r="CP12" i="15"/>
  <c r="CO12" i="15"/>
  <c r="CN12" i="15"/>
  <c r="CM12" i="15"/>
  <c r="CL12" i="15"/>
  <c r="CI12" i="15"/>
  <c r="CH12" i="15"/>
  <c r="CG12" i="15"/>
  <c r="CF12" i="15"/>
  <c r="CE12" i="15"/>
  <c r="CD12" i="15"/>
  <c r="CA12" i="15"/>
  <c r="BZ12" i="15"/>
  <c r="BY12" i="15"/>
  <c r="BX12" i="15"/>
  <c r="BW12" i="15"/>
  <c r="BV12" i="15"/>
  <c r="BS12" i="15"/>
  <c r="BR12" i="15"/>
  <c r="BQ12" i="15"/>
  <c r="BP12" i="15"/>
  <c r="BO12" i="15"/>
  <c r="BN12" i="15"/>
  <c r="BK12" i="15"/>
  <c r="BJ12" i="15"/>
  <c r="BI12" i="15"/>
  <c r="BH12" i="15"/>
  <c r="BG12" i="15"/>
  <c r="BF12" i="15"/>
  <c r="BC12" i="15"/>
  <c r="BB12" i="15"/>
  <c r="BA12" i="15"/>
  <c r="AZ12" i="15"/>
  <c r="AY12" i="15"/>
  <c r="AX12" i="15"/>
  <c r="AU12" i="15"/>
  <c r="AT12" i="15"/>
  <c r="AS12" i="15"/>
  <c r="AR12" i="15"/>
  <c r="AQ12" i="15"/>
  <c r="AP12" i="15"/>
  <c r="AM12" i="15"/>
  <c r="AL12" i="15"/>
  <c r="AK12" i="15"/>
  <c r="AJ12" i="15"/>
  <c r="AI12" i="15"/>
  <c r="AH12" i="15"/>
  <c r="AE12" i="15"/>
  <c r="AD12" i="15"/>
  <c r="AC12" i="15"/>
  <c r="AB12" i="15"/>
  <c r="AA12" i="15"/>
  <c r="Z12" i="15"/>
  <c r="W12" i="15"/>
  <c r="V12" i="15"/>
  <c r="U12" i="15"/>
  <c r="T12" i="15"/>
  <c r="S12" i="15"/>
  <c r="R12" i="15"/>
  <c r="O12" i="15"/>
  <c r="N12" i="15"/>
  <c r="M12" i="15"/>
  <c r="L12" i="15"/>
  <c r="K12" i="15"/>
  <c r="J12" i="15"/>
  <c r="UR11" i="15"/>
  <c r="UQ11" i="15"/>
  <c r="UP11" i="15"/>
  <c r="UM11" i="15"/>
  <c r="UL11" i="15"/>
  <c r="UK11" i="15"/>
  <c r="UJ11" i="15"/>
  <c r="UI11" i="15"/>
  <c r="UH11" i="15"/>
  <c r="UF11" i="15"/>
  <c r="UE11" i="15"/>
  <c r="UB11" i="15"/>
  <c r="UA11" i="15"/>
  <c r="TZ11" i="15"/>
  <c r="TY11" i="15"/>
  <c r="TX11" i="15"/>
  <c r="TW11" i="15"/>
  <c r="TU11" i="15"/>
  <c r="TT11" i="15"/>
  <c r="TS11" i="15"/>
  <c r="TR11" i="15"/>
  <c r="TQ11" i="15"/>
  <c r="TO11" i="15"/>
  <c r="TN11" i="15"/>
  <c r="TM11" i="15"/>
  <c r="TL11" i="15"/>
  <c r="TK11" i="15"/>
  <c r="TI11" i="15"/>
  <c r="TH11" i="15"/>
  <c r="TG11" i="15"/>
  <c r="TF11" i="15"/>
  <c r="TE11" i="15"/>
  <c r="TC11" i="15"/>
  <c r="TB11" i="15"/>
  <c r="TA11" i="15"/>
  <c r="SZ11" i="15"/>
  <c r="SY11" i="15"/>
  <c r="SW11" i="15"/>
  <c r="SV11" i="15"/>
  <c r="SU11" i="15"/>
  <c r="ST11" i="15"/>
  <c r="SS11" i="15"/>
  <c r="SQ11" i="15"/>
  <c r="SP11" i="15"/>
  <c r="SO11" i="15"/>
  <c r="SN11" i="15"/>
  <c r="SM11" i="15"/>
  <c r="SK11" i="15"/>
  <c r="SJ11" i="15"/>
  <c r="SI11" i="15"/>
  <c r="SH11" i="15"/>
  <c r="SG11" i="15"/>
  <c r="SE11" i="15"/>
  <c r="SD11" i="15"/>
  <c r="SC11" i="15"/>
  <c r="SB11" i="15"/>
  <c r="SA11" i="15"/>
  <c r="RY11" i="15"/>
  <c r="RX11" i="15"/>
  <c r="RW11" i="15"/>
  <c r="RV11" i="15"/>
  <c r="RU11" i="15"/>
  <c r="RS11" i="15"/>
  <c r="RR11" i="15"/>
  <c r="RQ11" i="15"/>
  <c r="RP11" i="15"/>
  <c r="RO11" i="15"/>
  <c r="RM11" i="15"/>
  <c r="RL11" i="15"/>
  <c r="RK11" i="15"/>
  <c r="RJ11" i="15"/>
  <c r="RI11" i="15"/>
  <c r="RG11" i="15"/>
  <c r="RF11" i="15"/>
  <c r="RE11" i="15"/>
  <c r="RD11" i="15"/>
  <c r="RC11" i="15"/>
  <c r="RA11" i="15"/>
  <c r="QZ11" i="15"/>
  <c r="QY11" i="15"/>
  <c r="QX11" i="15"/>
  <c r="QW11" i="15"/>
  <c r="QU11" i="15"/>
  <c r="QT11" i="15"/>
  <c r="QS11" i="15"/>
  <c r="QR11" i="15"/>
  <c r="QQ11" i="15"/>
  <c r="QO11" i="15"/>
  <c r="QN11" i="15"/>
  <c r="QM11" i="15"/>
  <c r="QL11" i="15"/>
  <c r="QK11" i="15"/>
  <c r="QI11" i="15"/>
  <c r="QH11" i="15"/>
  <c r="QG11" i="15"/>
  <c r="QF11" i="15"/>
  <c r="QE11" i="15"/>
  <c r="QC11" i="15"/>
  <c r="QB11" i="15"/>
  <c r="QA11" i="15"/>
  <c r="PZ11" i="15"/>
  <c r="PY11" i="15"/>
  <c r="PW11" i="15"/>
  <c r="PV11" i="15"/>
  <c r="PU11" i="15"/>
  <c r="PT11" i="15"/>
  <c r="PS11" i="15"/>
  <c r="PQ11" i="15"/>
  <c r="PP11" i="15"/>
  <c r="PO11" i="15"/>
  <c r="PN11" i="15"/>
  <c r="PM11" i="15"/>
  <c r="PK11" i="15"/>
  <c r="PJ11" i="15"/>
  <c r="PI11" i="15"/>
  <c r="PH11" i="15"/>
  <c r="PG11" i="15"/>
  <c r="PE11" i="15"/>
  <c r="PD11" i="15"/>
  <c r="PC11" i="15"/>
  <c r="PB11" i="15"/>
  <c r="PA11" i="15"/>
  <c r="OY11" i="15"/>
  <c r="OX11" i="15"/>
  <c r="OW11" i="15"/>
  <c r="OV11" i="15"/>
  <c r="OU11" i="15"/>
  <c r="D11" i="9" s="1"/>
  <c r="OQ11" i="15"/>
  <c r="OP11" i="15"/>
  <c r="OO11" i="15"/>
  <c r="ON11" i="15"/>
  <c r="OM11" i="15"/>
  <c r="OL11" i="15"/>
  <c r="OI11" i="15"/>
  <c r="OH11" i="15"/>
  <c r="OG11" i="15"/>
  <c r="OF11" i="15"/>
  <c r="OE11" i="15"/>
  <c r="OD11" i="15"/>
  <c r="OA11" i="15"/>
  <c r="NZ11" i="15"/>
  <c r="NY11" i="15"/>
  <c r="NX11" i="15"/>
  <c r="NW11" i="15"/>
  <c r="NV11" i="15"/>
  <c r="NS11" i="15"/>
  <c r="NR11" i="15"/>
  <c r="NQ11" i="15"/>
  <c r="NP11" i="15"/>
  <c r="NO11" i="15"/>
  <c r="NN11" i="15"/>
  <c r="NK11" i="15"/>
  <c r="NJ11" i="15"/>
  <c r="NI11" i="15"/>
  <c r="NH11" i="15"/>
  <c r="NG11" i="15"/>
  <c r="NF11" i="15"/>
  <c r="NC11" i="15"/>
  <c r="NB11" i="15"/>
  <c r="NA11" i="15"/>
  <c r="MZ11" i="15"/>
  <c r="MY11" i="15"/>
  <c r="MX11" i="15"/>
  <c r="MU11" i="15"/>
  <c r="MT11" i="15"/>
  <c r="MS11" i="15"/>
  <c r="MR11" i="15"/>
  <c r="MQ11" i="15"/>
  <c r="MP11" i="15"/>
  <c r="MM11" i="15"/>
  <c r="ML11" i="15"/>
  <c r="MK11" i="15"/>
  <c r="MJ11" i="15"/>
  <c r="MI11" i="15"/>
  <c r="MH11" i="15"/>
  <c r="ME11" i="15"/>
  <c r="MD11" i="15"/>
  <c r="MC11" i="15"/>
  <c r="MB11" i="15"/>
  <c r="MA11" i="15"/>
  <c r="LZ11" i="15"/>
  <c r="LW11" i="15"/>
  <c r="LV11" i="15"/>
  <c r="LU11" i="15"/>
  <c r="LT11" i="15"/>
  <c r="LS11" i="15"/>
  <c r="LR11" i="15"/>
  <c r="LO11" i="15"/>
  <c r="LN11" i="15"/>
  <c r="LM11" i="15"/>
  <c r="LL11" i="15"/>
  <c r="LK11" i="15"/>
  <c r="LJ11" i="15"/>
  <c r="LG11" i="15"/>
  <c r="LF11" i="15"/>
  <c r="LE11" i="15"/>
  <c r="LD11" i="15"/>
  <c r="LC11" i="15"/>
  <c r="LB11" i="15"/>
  <c r="KY11" i="15"/>
  <c r="KX11" i="15"/>
  <c r="KW11" i="15"/>
  <c r="KV11" i="15"/>
  <c r="KU11" i="15"/>
  <c r="KT11" i="15"/>
  <c r="KQ11" i="15"/>
  <c r="KP11" i="15"/>
  <c r="KO11" i="15"/>
  <c r="KN11" i="15"/>
  <c r="KM11" i="15"/>
  <c r="KL11" i="15"/>
  <c r="KI11" i="15"/>
  <c r="KH11" i="15"/>
  <c r="KG11" i="15"/>
  <c r="KF11" i="15"/>
  <c r="KE11" i="15"/>
  <c r="KD11" i="15"/>
  <c r="KA11" i="15"/>
  <c r="JZ11" i="15"/>
  <c r="JY11" i="15"/>
  <c r="JX11" i="15"/>
  <c r="JW11" i="15"/>
  <c r="JV11" i="15"/>
  <c r="JS11" i="15"/>
  <c r="JR11" i="15"/>
  <c r="JQ11" i="15"/>
  <c r="JP11" i="15"/>
  <c r="JO11" i="15"/>
  <c r="JN11" i="15"/>
  <c r="JK11" i="15"/>
  <c r="JJ11" i="15"/>
  <c r="JI11" i="15"/>
  <c r="JH11" i="15"/>
  <c r="JG11" i="15"/>
  <c r="JF11" i="15"/>
  <c r="JC11" i="15"/>
  <c r="JB11" i="15"/>
  <c r="JA11" i="15"/>
  <c r="IZ11" i="15"/>
  <c r="IY11" i="15"/>
  <c r="IX11" i="15"/>
  <c r="IU11" i="15"/>
  <c r="IT11" i="15"/>
  <c r="IS11" i="15"/>
  <c r="IR11" i="15"/>
  <c r="IQ11" i="15"/>
  <c r="IP11" i="15"/>
  <c r="IM11" i="15"/>
  <c r="IL11" i="15"/>
  <c r="IK11" i="15"/>
  <c r="IJ11" i="15"/>
  <c r="II11" i="15"/>
  <c r="IH11" i="15"/>
  <c r="IE11" i="15"/>
  <c r="ID11" i="15"/>
  <c r="IC11" i="15"/>
  <c r="IB11" i="15"/>
  <c r="IA11" i="15"/>
  <c r="HZ11" i="15"/>
  <c r="HW11" i="15"/>
  <c r="HV11" i="15"/>
  <c r="HU11" i="15"/>
  <c r="HT11" i="15"/>
  <c r="HS11" i="15"/>
  <c r="HR11" i="15"/>
  <c r="HO11" i="15"/>
  <c r="HN11" i="15"/>
  <c r="HM11" i="15"/>
  <c r="HL11" i="15"/>
  <c r="HK11" i="15"/>
  <c r="HJ11" i="15"/>
  <c r="HG11" i="15"/>
  <c r="HF11" i="15"/>
  <c r="HE11" i="15"/>
  <c r="HD11" i="15"/>
  <c r="HC11" i="15"/>
  <c r="HB11" i="15"/>
  <c r="GY11" i="15"/>
  <c r="GX11" i="15"/>
  <c r="GW11" i="15"/>
  <c r="GV11" i="15"/>
  <c r="GU11" i="15"/>
  <c r="GT11" i="15"/>
  <c r="GQ11" i="15"/>
  <c r="GP11" i="15"/>
  <c r="GO11" i="15"/>
  <c r="GN11" i="15"/>
  <c r="GM11" i="15"/>
  <c r="GL11" i="15"/>
  <c r="GI11" i="15"/>
  <c r="GH11" i="15"/>
  <c r="GG11" i="15"/>
  <c r="GF11" i="15"/>
  <c r="GE11" i="15"/>
  <c r="GD11" i="15"/>
  <c r="GA11" i="15"/>
  <c r="FZ11" i="15"/>
  <c r="FY11" i="15"/>
  <c r="FX11" i="15"/>
  <c r="FW11" i="15"/>
  <c r="FV11" i="15"/>
  <c r="FS11" i="15"/>
  <c r="FR11" i="15"/>
  <c r="FQ11" i="15"/>
  <c r="FP11" i="15"/>
  <c r="FO11" i="15"/>
  <c r="FN11" i="15"/>
  <c r="FK11" i="15"/>
  <c r="FJ11" i="15"/>
  <c r="FI11" i="15"/>
  <c r="FH11" i="15"/>
  <c r="FG11" i="15"/>
  <c r="FF11" i="15"/>
  <c r="FC11" i="15"/>
  <c r="FB11" i="15"/>
  <c r="FA11" i="15"/>
  <c r="EZ11" i="15"/>
  <c r="EY11" i="15"/>
  <c r="EX11" i="15"/>
  <c r="EU11" i="15"/>
  <c r="ET11" i="15"/>
  <c r="ES11" i="15"/>
  <c r="ER11" i="15"/>
  <c r="EQ11" i="15"/>
  <c r="EP11" i="15"/>
  <c r="EM11" i="15"/>
  <c r="EL11" i="15"/>
  <c r="EK11" i="15"/>
  <c r="EJ11" i="15"/>
  <c r="EI11" i="15"/>
  <c r="EH11" i="15"/>
  <c r="EE11" i="15"/>
  <c r="ED11" i="15"/>
  <c r="EC11" i="15"/>
  <c r="EB11" i="15"/>
  <c r="EA11" i="15"/>
  <c r="DZ11" i="15"/>
  <c r="DW11" i="15"/>
  <c r="DV11" i="15"/>
  <c r="DU11" i="15"/>
  <c r="DT11" i="15"/>
  <c r="DS11" i="15"/>
  <c r="DR11" i="15"/>
  <c r="DO11" i="15"/>
  <c r="DN11" i="15"/>
  <c r="DM11" i="15"/>
  <c r="DL11" i="15"/>
  <c r="DK11" i="15"/>
  <c r="DJ11" i="15"/>
  <c r="DG11" i="15"/>
  <c r="DF11" i="15"/>
  <c r="DE11" i="15"/>
  <c r="DD11" i="15"/>
  <c r="DC11" i="15"/>
  <c r="DB11" i="15"/>
  <c r="CY11" i="15"/>
  <c r="CX11" i="15"/>
  <c r="CW11" i="15"/>
  <c r="CV11" i="15"/>
  <c r="CU11" i="15"/>
  <c r="CT11" i="15"/>
  <c r="CQ11" i="15"/>
  <c r="CP11" i="15"/>
  <c r="CO11" i="15"/>
  <c r="CN11" i="15"/>
  <c r="CM11" i="15"/>
  <c r="CL11" i="15"/>
  <c r="CI11" i="15"/>
  <c r="CH11" i="15"/>
  <c r="CG11" i="15"/>
  <c r="CF11" i="15"/>
  <c r="CE11" i="15"/>
  <c r="CD11" i="15"/>
  <c r="CA11" i="15"/>
  <c r="BZ11" i="15"/>
  <c r="BY11" i="15"/>
  <c r="BX11" i="15"/>
  <c r="BW11" i="15"/>
  <c r="BV11" i="15"/>
  <c r="BS11" i="15"/>
  <c r="BR11" i="15"/>
  <c r="BQ11" i="15"/>
  <c r="BP11" i="15"/>
  <c r="BO11" i="15"/>
  <c r="BN11" i="15"/>
  <c r="BK11" i="15"/>
  <c r="BJ11" i="15"/>
  <c r="BI11" i="15"/>
  <c r="BH11" i="15"/>
  <c r="BG11" i="15"/>
  <c r="BF11" i="15"/>
  <c r="BC11" i="15"/>
  <c r="BB11" i="15"/>
  <c r="BA11" i="15"/>
  <c r="AZ11" i="15"/>
  <c r="AY11" i="15"/>
  <c r="AX11" i="15"/>
  <c r="AU11" i="15"/>
  <c r="AT11" i="15"/>
  <c r="AS11" i="15"/>
  <c r="AR11" i="15"/>
  <c r="AQ11" i="15"/>
  <c r="AP11" i="15"/>
  <c r="AM11" i="15"/>
  <c r="AL11" i="15"/>
  <c r="AK11" i="15"/>
  <c r="AJ11" i="15"/>
  <c r="AI11" i="15"/>
  <c r="AH11" i="15"/>
  <c r="AE11" i="15"/>
  <c r="AD11" i="15"/>
  <c r="AC11" i="15"/>
  <c r="AB11" i="15"/>
  <c r="AA11" i="15"/>
  <c r="Z11" i="15"/>
  <c r="W11" i="15"/>
  <c r="V11" i="15"/>
  <c r="U11" i="15"/>
  <c r="T11" i="15"/>
  <c r="S11" i="15"/>
  <c r="R11" i="15"/>
  <c r="O11" i="15"/>
  <c r="N11" i="15"/>
  <c r="M11" i="15"/>
  <c r="L11" i="15"/>
  <c r="K11" i="15"/>
  <c r="J11" i="15"/>
  <c r="UR10" i="15"/>
  <c r="UQ10" i="15"/>
  <c r="UP10" i="15"/>
  <c r="UM10" i="15"/>
  <c r="UL10" i="15"/>
  <c r="UK10" i="15"/>
  <c r="UJ10" i="15"/>
  <c r="UI10" i="15"/>
  <c r="UH10" i="15"/>
  <c r="UF10" i="15"/>
  <c r="UE10" i="15"/>
  <c r="UB10" i="15"/>
  <c r="UA10" i="15"/>
  <c r="TZ10" i="15"/>
  <c r="TY10" i="15"/>
  <c r="TX10" i="15"/>
  <c r="TW10" i="15"/>
  <c r="TU10" i="15"/>
  <c r="TT10" i="15"/>
  <c r="TS10" i="15"/>
  <c r="TR10" i="15"/>
  <c r="TQ10" i="15"/>
  <c r="TO10" i="15"/>
  <c r="TN10" i="15"/>
  <c r="TM10" i="15"/>
  <c r="TL10" i="15"/>
  <c r="TK10" i="15"/>
  <c r="TI10" i="15"/>
  <c r="TH10" i="15"/>
  <c r="TG10" i="15"/>
  <c r="TF10" i="15"/>
  <c r="TE10" i="15"/>
  <c r="TC10" i="15"/>
  <c r="TB10" i="15"/>
  <c r="TA10" i="15"/>
  <c r="SZ10" i="15"/>
  <c r="SY10" i="15"/>
  <c r="SW10" i="15"/>
  <c r="SV10" i="15"/>
  <c r="SU10" i="15"/>
  <c r="ST10" i="15"/>
  <c r="SS10" i="15"/>
  <c r="SQ10" i="15"/>
  <c r="SP10" i="15"/>
  <c r="SO10" i="15"/>
  <c r="SN10" i="15"/>
  <c r="SM10" i="15"/>
  <c r="SK10" i="15"/>
  <c r="SJ10" i="15"/>
  <c r="SI10" i="15"/>
  <c r="SH10" i="15"/>
  <c r="SG10" i="15"/>
  <c r="SE10" i="15"/>
  <c r="SD10" i="15"/>
  <c r="SC10" i="15"/>
  <c r="SB10" i="15"/>
  <c r="SA10" i="15"/>
  <c r="RY10" i="15"/>
  <c r="RX10" i="15"/>
  <c r="RW10" i="15"/>
  <c r="RV10" i="15"/>
  <c r="RU10" i="15"/>
  <c r="RS10" i="15"/>
  <c r="RR10" i="15"/>
  <c r="RQ10" i="15"/>
  <c r="RP10" i="15"/>
  <c r="RO10" i="15"/>
  <c r="RM10" i="15"/>
  <c r="RL10" i="15"/>
  <c r="RK10" i="15"/>
  <c r="RJ10" i="15"/>
  <c r="RI10" i="15"/>
  <c r="RG10" i="15"/>
  <c r="RF10" i="15"/>
  <c r="RE10" i="15"/>
  <c r="RD10" i="15"/>
  <c r="RC10" i="15"/>
  <c r="RA10" i="15"/>
  <c r="QZ10" i="15"/>
  <c r="QY10" i="15"/>
  <c r="QX10" i="15"/>
  <c r="QW10" i="15"/>
  <c r="QU10" i="15"/>
  <c r="QT10" i="15"/>
  <c r="QS10" i="15"/>
  <c r="QR10" i="15"/>
  <c r="QQ10" i="15"/>
  <c r="QO10" i="15"/>
  <c r="QN10" i="15"/>
  <c r="QM10" i="15"/>
  <c r="QL10" i="15"/>
  <c r="QK10" i="15"/>
  <c r="QI10" i="15"/>
  <c r="QH10" i="15"/>
  <c r="QG10" i="15"/>
  <c r="QF10" i="15"/>
  <c r="QE10" i="15"/>
  <c r="QC10" i="15"/>
  <c r="QB10" i="15"/>
  <c r="QA10" i="15"/>
  <c r="PZ10" i="15"/>
  <c r="PY10" i="15"/>
  <c r="PW10" i="15"/>
  <c r="PV10" i="15"/>
  <c r="PU10" i="15"/>
  <c r="PT10" i="15"/>
  <c r="PS10" i="15"/>
  <c r="PQ10" i="15"/>
  <c r="PP10" i="15"/>
  <c r="PO10" i="15"/>
  <c r="PN10" i="15"/>
  <c r="PM10" i="15"/>
  <c r="PK10" i="15"/>
  <c r="PJ10" i="15"/>
  <c r="PI10" i="15"/>
  <c r="PH10" i="15"/>
  <c r="PG10" i="15"/>
  <c r="PE10" i="15"/>
  <c r="PD10" i="15"/>
  <c r="PC10" i="15"/>
  <c r="PB10" i="15"/>
  <c r="PA10" i="15"/>
  <c r="OY10" i="15"/>
  <c r="OX10" i="15"/>
  <c r="OW10" i="15"/>
  <c r="OV10" i="15"/>
  <c r="OU10" i="15"/>
  <c r="D10" i="9" s="1"/>
  <c r="OQ10" i="15"/>
  <c r="OP10" i="15"/>
  <c r="OO10" i="15"/>
  <c r="ON10" i="15"/>
  <c r="OM10" i="15"/>
  <c r="OL10" i="15"/>
  <c r="OI10" i="15"/>
  <c r="OH10" i="15"/>
  <c r="OG10" i="15"/>
  <c r="OF10" i="15"/>
  <c r="OE10" i="15"/>
  <c r="OD10" i="15"/>
  <c r="OA10" i="15"/>
  <c r="NZ10" i="15"/>
  <c r="NY10" i="15"/>
  <c r="NX10" i="15"/>
  <c r="NW10" i="15"/>
  <c r="NV10" i="15"/>
  <c r="NS10" i="15"/>
  <c r="NR10" i="15"/>
  <c r="NQ10" i="15"/>
  <c r="NP10" i="15"/>
  <c r="NO10" i="15"/>
  <c r="NN10" i="15"/>
  <c r="NK10" i="15"/>
  <c r="NJ10" i="15"/>
  <c r="NI10" i="15"/>
  <c r="NH10" i="15"/>
  <c r="NG10" i="15"/>
  <c r="NF10" i="15"/>
  <c r="NC10" i="15"/>
  <c r="NB10" i="15"/>
  <c r="NA10" i="15"/>
  <c r="MZ10" i="15"/>
  <c r="MY10" i="15"/>
  <c r="MX10" i="15"/>
  <c r="MU10" i="15"/>
  <c r="MT10" i="15"/>
  <c r="MS10" i="15"/>
  <c r="MR10" i="15"/>
  <c r="MQ10" i="15"/>
  <c r="MP10" i="15"/>
  <c r="MM10" i="15"/>
  <c r="ML10" i="15"/>
  <c r="MK10" i="15"/>
  <c r="MJ10" i="15"/>
  <c r="MI10" i="15"/>
  <c r="MH10" i="15"/>
  <c r="ME10" i="15"/>
  <c r="MD10" i="15"/>
  <c r="MC10" i="15"/>
  <c r="MB10" i="15"/>
  <c r="MA10" i="15"/>
  <c r="LZ10" i="15"/>
  <c r="LW10" i="15"/>
  <c r="LV10" i="15"/>
  <c r="LU10" i="15"/>
  <c r="LT10" i="15"/>
  <c r="LS10" i="15"/>
  <c r="LR10" i="15"/>
  <c r="LO10" i="15"/>
  <c r="LN10" i="15"/>
  <c r="LM10" i="15"/>
  <c r="LL10" i="15"/>
  <c r="LK10" i="15"/>
  <c r="LJ10" i="15"/>
  <c r="LG10" i="15"/>
  <c r="LF10" i="15"/>
  <c r="LE10" i="15"/>
  <c r="LD10" i="15"/>
  <c r="LC10" i="15"/>
  <c r="LB10" i="15"/>
  <c r="KY10" i="15"/>
  <c r="KX10" i="15"/>
  <c r="KW10" i="15"/>
  <c r="KV10" i="15"/>
  <c r="KU10" i="15"/>
  <c r="KT10" i="15"/>
  <c r="KQ10" i="15"/>
  <c r="KP10" i="15"/>
  <c r="KO10" i="15"/>
  <c r="KN10" i="15"/>
  <c r="KM10" i="15"/>
  <c r="KL10" i="15"/>
  <c r="KI10" i="15"/>
  <c r="KH10" i="15"/>
  <c r="KG10" i="15"/>
  <c r="KF10" i="15"/>
  <c r="KE10" i="15"/>
  <c r="KD10" i="15"/>
  <c r="KA10" i="15"/>
  <c r="JZ10" i="15"/>
  <c r="JY10" i="15"/>
  <c r="JX10" i="15"/>
  <c r="JW10" i="15"/>
  <c r="JV10" i="15"/>
  <c r="JS10" i="15"/>
  <c r="JR10" i="15"/>
  <c r="JQ10" i="15"/>
  <c r="JP10" i="15"/>
  <c r="JO10" i="15"/>
  <c r="JN10" i="15"/>
  <c r="JK10" i="15"/>
  <c r="JJ10" i="15"/>
  <c r="JI10" i="15"/>
  <c r="JH10" i="15"/>
  <c r="JG10" i="15"/>
  <c r="JF10" i="15"/>
  <c r="JC10" i="15"/>
  <c r="JB10" i="15"/>
  <c r="JA10" i="15"/>
  <c r="IZ10" i="15"/>
  <c r="IY10" i="15"/>
  <c r="IX10" i="15"/>
  <c r="IU10" i="15"/>
  <c r="IT10" i="15"/>
  <c r="IS10" i="15"/>
  <c r="IR10" i="15"/>
  <c r="IQ10" i="15"/>
  <c r="IP10" i="15"/>
  <c r="IM10" i="15"/>
  <c r="IL10" i="15"/>
  <c r="IK10" i="15"/>
  <c r="IJ10" i="15"/>
  <c r="II10" i="15"/>
  <c r="IH10" i="15"/>
  <c r="IE10" i="15"/>
  <c r="ID10" i="15"/>
  <c r="IC10" i="15"/>
  <c r="IB10" i="15"/>
  <c r="IA10" i="15"/>
  <c r="HZ10" i="15"/>
  <c r="HW10" i="15"/>
  <c r="HV10" i="15"/>
  <c r="HU10" i="15"/>
  <c r="HT10" i="15"/>
  <c r="HS10" i="15"/>
  <c r="HR10" i="15"/>
  <c r="HO10" i="15"/>
  <c r="HN10" i="15"/>
  <c r="HM10" i="15"/>
  <c r="HL10" i="15"/>
  <c r="HK10" i="15"/>
  <c r="HJ10" i="15"/>
  <c r="HG10" i="15"/>
  <c r="HF10" i="15"/>
  <c r="HE10" i="15"/>
  <c r="HD10" i="15"/>
  <c r="HC10" i="15"/>
  <c r="HB10" i="15"/>
  <c r="GY10" i="15"/>
  <c r="GX10" i="15"/>
  <c r="GW10" i="15"/>
  <c r="GV10" i="15"/>
  <c r="GU10" i="15"/>
  <c r="GT10" i="15"/>
  <c r="GQ10" i="15"/>
  <c r="GP10" i="15"/>
  <c r="GO10" i="15"/>
  <c r="GN10" i="15"/>
  <c r="GM10" i="15"/>
  <c r="GL10" i="15"/>
  <c r="GI10" i="15"/>
  <c r="GH10" i="15"/>
  <c r="GG10" i="15"/>
  <c r="GF10" i="15"/>
  <c r="GE10" i="15"/>
  <c r="GD10" i="15"/>
  <c r="GA10" i="15"/>
  <c r="FZ10" i="15"/>
  <c r="FY10" i="15"/>
  <c r="FX10" i="15"/>
  <c r="FW10" i="15"/>
  <c r="FV10" i="15"/>
  <c r="FS10" i="15"/>
  <c r="FR10" i="15"/>
  <c r="FQ10" i="15"/>
  <c r="FP10" i="15"/>
  <c r="FO10" i="15"/>
  <c r="FN10" i="15"/>
  <c r="FK10" i="15"/>
  <c r="FJ10" i="15"/>
  <c r="FI10" i="15"/>
  <c r="FH10" i="15"/>
  <c r="FG10" i="15"/>
  <c r="FF10" i="15"/>
  <c r="FC10" i="15"/>
  <c r="FB10" i="15"/>
  <c r="FA10" i="15"/>
  <c r="EZ10" i="15"/>
  <c r="EY10" i="15"/>
  <c r="EX10" i="15"/>
  <c r="EU10" i="15"/>
  <c r="ET10" i="15"/>
  <c r="ES10" i="15"/>
  <c r="ER10" i="15"/>
  <c r="EQ10" i="15"/>
  <c r="EP10" i="15"/>
  <c r="EM10" i="15"/>
  <c r="EL10" i="15"/>
  <c r="EK10" i="15"/>
  <c r="EJ10" i="15"/>
  <c r="EI10" i="15"/>
  <c r="EH10" i="15"/>
  <c r="EE10" i="15"/>
  <c r="ED10" i="15"/>
  <c r="EC10" i="15"/>
  <c r="EB10" i="15"/>
  <c r="EA10" i="15"/>
  <c r="DZ10" i="15"/>
  <c r="DW10" i="15"/>
  <c r="DV10" i="15"/>
  <c r="DU10" i="15"/>
  <c r="DT10" i="15"/>
  <c r="DS10" i="15"/>
  <c r="DR10" i="15"/>
  <c r="DO10" i="15"/>
  <c r="DN10" i="15"/>
  <c r="DM10" i="15"/>
  <c r="DL10" i="15"/>
  <c r="DK10" i="15"/>
  <c r="DJ10" i="15"/>
  <c r="DG10" i="15"/>
  <c r="DF10" i="15"/>
  <c r="DE10" i="15"/>
  <c r="DD10" i="15"/>
  <c r="DC10" i="15"/>
  <c r="DB10" i="15"/>
  <c r="CY10" i="15"/>
  <c r="CX10" i="15"/>
  <c r="CW10" i="15"/>
  <c r="CV10" i="15"/>
  <c r="CU10" i="15"/>
  <c r="CT10" i="15"/>
  <c r="CQ10" i="15"/>
  <c r="CP10" i="15"/>
  <c r="CO10" i="15"/>
  <c r="CN10" i="15"/>
  <c r="CM10" i="15"/>
  <c r="CL10" i="15"/>
  <c r="CI10" i="15"/>
  <c r="CH10" i="15"/>
  <c r="CG10" i="15"/>
  <c r="CF10" i="15"/>
  <c r="CE10" i="15"/>
  <c r="CD10" i="15"/>
  <c r="CA10" i="15"/>
  <c r="BZ10" i="15"/>
  <c r="BY10" i="15"/>
  <c r="BX10" i="15"/>
  <c r="BW10" i="15"/>
  <c r="BV10" i="15"/>
  <c r="BS10" i="15"/>
  <c r="BR10" i="15"/>
  <c r="BQ10" i="15"/>
  <c r="BP10" i="15"/>
  <c r="BO10" i="15"/>
  <c r="BN10" i="15"/>
  <c r="BK10" i="15"/>
  <c r="BJ10" i="15"/>
  <c r="BI10" i="15"/>
  <c r="BH10" i="15"/>
  <c r="BG10" i="15"/>
  <c r="BF10" i="15"/>
  <c r="BC10" i="15"/>
  <c r="BB10" i="15"/>
  <c r="BA10" i="15"/>
  <c r="AZ10" i="15"/>
  <c r="AY10" i="15"/>
  <c r="AX10" i="15"/>
  <c r="AU10" i="15"/>
  <c r="AT10" i="15"/>
  <c r="AS10" i="15"/>
  <c r="AR10" i="15"/>
  <c r="AQ10" i="15"/>
  <c r="AP10" i="15"/>
  <c r="AM10" i="15"/>
  <c r="AL10" i="15"/>
  <c r="AK10" i="15"/>
  <c r="AJ10" i="15"/>
  <c r="AI10" i="15"/>
  <c r="AH10" i="15"/>
  <c r="AE10" i="15"/>
  <c r="AD10" i="15"/>
  <c r="AC10" i="15"/>
  <c r="AB10" i="15"/>
  <c r="AA10" i="15"/>
  <c r="Z10" i="15"/>
  <c r="W10" i="15"/>
  <c r="V10" i="15"/>
  <c r="U10" i="15"/>
  <c r="T10" i="15"/>
  <c r="S10" i="15"/>
  <c r="R10" i="15"/>
  <c r="O10" i="15"/>
  <c r="N10" i="15"/>
  <c r="M10" i="15"/>
  <c r="L10" i="15"/>
  <c r="K10" i="15"/>
  <c r="J10" i="15"/>
  <c r="UR9" i="15"/>
  <c r="UQ9" i="15"/>
  <c r="UP9" i="15"/>
  <c r="UM9" i="15"/>
  <c r="UL9" i="15"/>
  <c r="UK9" i="15"/>
  <c r="UJ9" i="15"/>
  <c r="UI9" i="15"/>
  <c r="UH9" i="15"/>
  <c r="UF9" i="15"/>
  <c r="UE9" i="15"/>
  <c r="UB9" i="15"/>
  <c r="UA9" i="15"/>
  <c r="TZ9" i="15"/>
  <c r="TY9" i="15"/>
  <c r="TX9" i="15"/>
  <c r="TW9" i="15"/>
  <c r="TU9" i="15"/>
  <c r="TT9" i="15"/>
  <c r="TS9" i="15"/>
  <c r="TR9" i="15"/>
  <c r="TQ9" i="15"/>
  <c r="TO9" i="15"/>
  <c r="TN9" i="15"/>
  <c r="TM9" i="15"/>
  <c r="TL9" i="15"/>
  <c r="TK9" i="15"/>
  <c r="TI9" i="15"/>
  <c r="TH9" i="15"/>
  <c r="TG9" i="15"/>
  <c r="TF9" i="15"/>
  <c r="TE9" i="15"/>
  <c r="TC9" i="15"/>
  <c r="TB9" i="15"/>
  <c r="TA9" i="15"/>
  <c r="SZ9" i="15"/>
  <c r="SY9" i="15"/>
  <c r="SW9" i="15"/>
  <c r="SV9" i="15"/>
  <c r="SU9" i="15"/>
  <c r="ST9" i="15"/>
  <c r="SS9" i="15"/>
  <c r="SQ9" i="15"/>
  <c r="SP9" i="15"/>
  <c r="SO9" i="15"/>
  <c r="SN9" i="15"/>
  <c r="SM9" i="15"/>
  <c r="SK9" i="15"/>
  <c r="SJ9" i="15"/>
  <c r="SI9" i="15"/>
  <c r="SH9" i="15"/>
  <c r="SG9" i="15"/>
  <c r="SE9" i="15"/>
  <c r="SD9" i="15"/>
  <c r="SC9" i="15"/>
  <c r="SB9" i="15"/>
  <c r="SA9" i="15"/>
  <c r="RY9" i="15"/>
  <c r="RX9" i="15"/>
  <c r="RW9" i="15"/>
  <c r="RV9" i="15"/>
  <c r="RU9" i="15"/>
  <c r="RS9" i="15"/>
  <c r="RR9" i="15"/>
  <c r="RQ9" i="15"/>
  <c r="RP9" i="15"/>
  <c r="RO9" i="15"/>
  <c r="RM9" i="15"/>
  <c r="RL9" i="15"/>
  <c r="RK9" i="15"/>
  <c r="RJ9" i="15"/>
  <c r="RI9" i="15"/>
  <c r="RG9" i="15"/>
  <c r="RF9" i="15"/>
  <c r="RE9" i="15"/>
  <c r="RD9" i="15"/>
  <c r="RC9" i="15"/>
  <c r="RA9" i="15"/>
  <c r="QZ9" i="15"/>
  <c r="QY9" i="15"/>
  <c r="QX9" i="15"/>
  <c r="QW9" i="15"/>
  <c r="QU9" i="15"/>
  <c r="QT9" i="15"/>
  <c r="QS9" i="15"/>
  <c r="QR9" i="15"/>
  <c r="QQ9" i="15"/>
  <c r="QO9" i="15"/>
  <c r="QN9" i="15"/>
  <c r="QM9" i="15"/>
  <c r="QL9" i="15"/>
  <c r="QK9" i="15"/>
  <c r="QI9" i="15"/>
  <c r="QH9" i="15"/>
  <c r="QG9" i="15"/>
  <c r="QF9" i="15"/>
  <c r="QE9" i="15"/>
  <c r="QC9" i="15"/>
  <c r="QB9" i="15"/>
  <c r="QA9" i="15"/>
  <c r="PZ9" i="15"/>
  <c r="PY9" i="15"/>
  <c r="PW9" i="15"/>
  <c r="PV9" i="15"/>
  <c r="PU9" i="15"/>
  <c r="PT9" i="15"/>
  <c r="PS9" i="15"/>
  <c r="PQ9" i="15"/>
  <c r="PP9" i="15"/>
  <c r="PO9" i="15"/>
  <c r="PN9" i="15"/>
  <c r="PM9" i="15"/>
  <c r="PK9" i="15"/>
  <c r="PJ9" i="15"/>
  <c r="PI9" i="15"/>
  <c r="PH9" i="15"/>
  <c r="PG9" i="15"/>
  <c r="PE9" i="15"/>
  <c r="PD9" i="15"/>
  <c r="PC9" i="15"/>
  <c r="PB9" i="15"/>
  <c r="PA9" i="15"/>
  <c r="OY9" i="15"/>
  <c r="OX9" i="15"/>
  <c r="OW9" i="15"/>
  <c r="OV9" i="15"/>
  <c r="OU9" i="15"/>
  <c r="D9" i="9" s="1"/>
  <c r="OQ9" i="15"/>
  <c r="OP9" i="15"/>
  <c r="OO9" i="15"/>
  <c r="ON9" i="15"/>
  <c r="OM9" i="15"/>
  <c r="OL9" i="15"/>
  <c r="OI9" i="15"/>
  <c r="OH9" i="15"/>
  <c r="OG9" i="15"/>
  <c r="OF9" i="15"/>
  <c r="OE9" i="15"/>
  <c r="OD9" i="15"/>
  <c r="OA9" i="15"/>
  <c r="NZ9" i="15"/>
  <c r="NY9" i="15"/>
  <c r="NX9" i="15"/>
  <c r="NW9" i="15"/>
  <c r="NV9" i="15"/>
  <c r="NS9" i="15"/>
  <c r="NR9" i="15"/>
  <c r="NQ9" i="15"/>
  <c r="NP9" i="15"/>
  <c r="NO9" i="15"/>
  <c r="NN9" i="15"/>
  <c r="NK9" i="15"/>
  <c r="NJ9" i="15"/>
  <c r="NI9" i="15"/>
  <c r="NH9" i="15"/>
  <c r="NG9" i="15"/>
  <c r="NF9" i="15"/>
  <c r="NC9" i="15"/>
  <c r="NB9" i="15"/>
  <c r="NA9" i="15"/>
  <c r="MZ9" i="15"/>
  <c r="MY9" i="15"/>
  <c r="MX9" i="15"/>
  <c r="MU9" i="15"/>
  <c r="MT9" i="15"/>
  <c r="MS9" i="15"/>
  <c r="MR9" i="15"/>
  <c r="MQ9" i="15"/>
  <c r="MP9" i="15"/>
  <c r="MM9" i="15"/>
  <c r="ML9" i="15"/>
  <c r="MK9" i="15"/>
  <c r="MJ9" i="15"/>
  <c r="MI9" i="15"/>
  <c r="MH9" i="15"/>
  <c r="ME9" i="15"/>
  <c r="MD9" i="15"/>
  <c r="MC9" i="15"/>
  <c r="MB9" i="15"/>
  <c r="MA9" i="15"/>
  <c r="LZ9" i="15"/>
  <c r="LW9" i="15"/>
  <c r="LV9" i="15"/>
  <c r="LU9" i="15"/>
  <c r="LT9" i="15"/>
  <c r="LS9" i="15"/>
  <c r="LR9" i="15"/>
  <c r="LO9" i="15"/>
  <c r="LN9" i="15"/>
  <c r="LM9" i="15"/>
  <c r="LL9" i="15"/>
  <c r="LK9" i="15"/>
  <c r="LJ9" i="15"/>
  <c r="LG9" i="15"/>
  <c r="LF9" i="15"/>
  <c r="LE9" i="15"/>
  <c r="LD9" i="15"/>
  <c r="LC9" i="15"/>
  <c r="LB9" i="15"/>
  <c r="KY9" i="15"/>
  <c r="KX9" i="15"/>
  <c r="KW9" i="15"/>
  <c r="KV9" i="15"/>
  <c r="KU9" i="15"/>
  <c r="KT9" i="15"/>
  <c r="KQ9" i="15"/>
  <c r="KP9" i="15"/>
  <c r="KO9" i="15"/>
  <c r="KN9" i="15"/>
  <c r="KM9" i="15"/>
  <c r="KL9" i="15"/>
  <c r="KI9" i="15"/>
  <c r="KH9" i="15"/>
  <c r="KG9" i="15"/>
  <c r="KF9" i="15"/>
  <c r="KE9" i="15"/>
  <c r="KD9" i="15"/>
  <c r="KA9" i="15"/>
  <c r="JZ9" i="15"/>
  <c r="JY9" i="15"/>
  <c r="JX9" i="15"/>
  <c r="JW9" i="15"/>
  <c r="JV9" i="15"/>
  <c r="JS9" i="15"/>
  <c r="JR9" i="15"/>
  <c r="JQ9" i="15"/>
  <c r="JP9" i="15"/>
  <c r="JO9" i="15"/>
  <c r="JN9" i="15"/>
  <c r="JK9" i="15"/>
  <c r="JJ9" i="15"/>
  <c r="JI9" i="15"/>
  <c r="JH9" i="15"/>
  <c r="JG9" i="15"/>
  <c r="JF9" i="15"/>
  <c r="JC9" i="15"/>
  <c r="JB9" i="15"/>
  <c r="JA9" i="15"/>
  <c r="IZ9" i="15"/>
  <c r="IY9" i="15"/>
  <c r="IX9" i="15"/>
  <c r="IU9" i="15"/>
  <c r="IT9" i="15"/>
  <c r="IS9" i="15"/>
  <c r="IR9" i="15"/>
  <c r="IQ9" i="15"/>
  <c r="IP9" i="15"/>
  <c r="IM9" i="15"/>
  <c r="IL9" i="15"/>
  <c r="IK9" i="15"/>
  <c r="IJ9" i="15"/>
  <c r="II9" i="15"/>
  <c r="IH9" i="15"/>
  <c r="IE9" i="15"/>
  <c r="ID9" i="15"/>
  <c r="IC9" i="15"/>
  <c r="IB9" i="15"/>
  <c r="IA9" i="15"/>
  <c r="HZ9" i="15"/>
  <c r="HW9" i="15"/>
  <c r="HV9" i="15"/>
  <c r="HU9" i="15"/>
  <c r="HT9" i="15"/>
  <c r="HS9" i="15"/>
  <c r="HR9" i="15"/>
  <c r="HO9" i="15"/>
  <c r="HN9" i="15"/>
  <c r="HM9" i="15"/>
  <c r="HL9" i="15"/>
  <c r="HK9" i="15"/>
  <c r="HJ9" i="15"/>
  <c r="HG9" i="15"/>
  <c r="HF9" i="15"/>
  <c r="HE9" i="15"/>
  <c r="HD9" i="15"/>
  <c r="HC9" i="15"/>
  <c r="HB9" i="15"/>
  <c r="GY9" i="15"/>
  <c r="GX9" i="15"/>
  <c r="GW9" i="15"/>
  <c r="GV9" i="15"/>
  <c r="GU9" i="15"/>
  <c r="GT9" i="15"/>
  <c r="GQ9" i="15"/>
  <c r="GP9" i="15"/>
  <c r="GO9" i="15"/>
  <c r="GN9" i="15"/>
  <c r="GM9" i="15"/>
  <c r="GL9" i="15"/>
  <c r="GI9" i="15"/>
  <c r="GH9" i="15"/>
  <c r="GG9" i="15"/>
  <c r="GF9" i="15"/>
  <c r="GE9" i="15"/>
  <c r="GD9" i="15"/>
  <c r="GA9" i="15"/>
  <c r="FZ9" i="15"/>
  <c r="FY9" i="15"/>
  <c r="FX9" i="15"/>
  <c r="FW9" i="15"/>
  <c r="FV9" i="15"/>
  <c r="FS9" i="15"/>
  <c r="FR9" i="15"/>
  <c r="FQ9" i="15"/>
  <c r="FP9" i="15"/>
  <c r="FO9" i="15"/>
  <c r="FN9" i="15"/>
  <c r="FK9" i="15"/>
  <c r="FJ9" i="15"/>
  <c r="FI9" i="15"/>
  <c r="FH9" i="15"/>
  <c r="FG9" i="15"/>
  <c r="FF9" i="15"/>
  <c r="FC9" i="15"/>
  <c r="FB9" i="15"/>
  <c r="FA9" i="15"/>
  <c r="EZ9" i="15"/>
  <c r="EY9" i="15"/>
  <c r="EX9" i="15"/>
  <c r="EU9" i="15"/>
  <c r="ET9" i="15"/>
  <c r="ES9" i="15"/>
  <c r="ER9" i="15"/>
  <c r="EQ9" i="15"/>
  <c r="EP9" i="15"/>
  <c r="EM9" i="15"/>
  <c r="EL9" i="15"/>
  <c r="EK9" i="15"/>
  <c r="EJ9" i="15"/>
  <c r="EI9" i="15"/>
  <c r="EH9" i="15"/>
  <c r="EE9" i="15"/>
  <c r="ED9" i="15"/>
  <c r="EC9" i="15"/>
  <c r="EB9" i="15"/>
  <c r="EA9" i="15"/>
  <c r="DZ9" i="15"/>
  <c r="DW9" i="15"/>
  <c r="DV9" i="15"/>
  <c r="DU9" i="15"/>
  <c r="DT9" i="15"/>
  <c r="DS9" i="15"/>
  <c r="DR9" i="15"/>
  <c r="DO9" i="15"/>
  <c r="DN9" i="15"/>
  <c r="DM9" i="15"/>
  <c r="DL9" i="15"/>
  <c r="DK9" i="15"/>
  <c r="DJ9" i="15"/>
  <c r="DG9" i="15"/>
  <c r="DF9" i="15"/>
  <c r="DE9" i="15"/>
  <c r="DD9" i="15"/>
  <c r="DC9" i="15"/>
  <c r="DB9" i="15"/>
  <c r="CY9" i="15"/>
  <c r="CX9" i="15"/>
  <c r="CW9" i="15"/>
  <c r="CV9" i="15"/>
  <c r="CU9" i="15"/>
  <c r="CT9" i="15"/>
  <c r="CQ9" i="15"/>
  <c r="CP9" i="15"/>
  <c r="CO9" i="15"/>
  <c r="CN9" i="15"/>
  <c r="CM9" i="15"/>
  <c r="CL9" i="15"/>
  <c r="CI9" i="15"/>
  <c r="CH9" i="15"/>
  <c r="CG9" i="15"/>
  <c r="CF9" i="15"/>
  <c r="CE9" i="15"/>
  <c r="CD9" i="15"/>
  <c r="CA9" i="15"/>
  <c r="BZ9" i="15"/>
  <c r="BY9" i="15"/>
  <c r="BX9" i="15"/>
  <c r="BW9" i="15"/>
  <c r="BV9" i="15"/>
  <c r="BS9" i="15"/>
  <c r="BR9" i="15"/>
  <c r="BQ9" i="15"/>
  <c r="BP9" i="15"/>
  <c r="BO9" i="15"/>
  <c r="BN9" i="15"/>
  <c r="BK9" i="15"/>
  <c r="BJ9" i="15"/>
  <c r="BI9" i="15"/>
  <c r="BH9" i="15"/>
  <c r="BG9" i="15"/>
  <c r="BF9" i="15"/>
  <c r="BC9" i="15"/>
  <c r="BB9" i="15"/>
  <c r="BA9" i="15"/>
  <c r="AZ9" i="15"/>
  <c r="AY9" i="15"/>
  <c r="AX9" i="15"/>
  <c r="AU9" i="15"/>
  <c r="AT9" i="15"/>
  <c r="AS9" i="15"/>
  <c r="AR9" i="15"/>
  <c r="AQ9" i="15"/>
  <c r="AP9" i="15"/>
  <c r="AM9" i="15"/>
  <c r="AL9" i="15"/>
  <c r="AK9" i="15"/>
  <c r="AJ9" i="15"/>
  <c r="AI9" i="15"/>
  <c r="AH9" i="15"/>
  <c r="AE9" i="15"/>
  <c r="AD9" i="15"/>
  <c r="AC9" i="15"/>
  <c r="AB9" i="15"/>
  <c r="AA9" i="15"/>
  <c r="Z9" i="15"/>
  <c r="W9" i="15"/>
  <c r="V9" i="15"/>
  <c r="U9" i="15"/>
  <c r="T9" i="15"/>
  <c r="S9" i="15"/>
  <c r="R9" i="15"/>
  <c r="O9" i="15"/>
  <c r="N9" i="15"/>
  <c r="M9" i="15"/>
  <c r="L9" i="15"/>
  <c r="K9" i="15"/>
  <c r="J9" i="15"/>
  <c r="UR8" i="15"/>
  <c r="UQ8" i="15"/>
  <c r="UP8" i="15"/>
  <c r="UM8" i="15"/>
  <c r="UL8" i="15"/>
  <c r="UK8" i="15"/>
  <c r="UJ8" i="15"/>
  <c r="UI8" i="15"/>
  <c r="UH8" i="15"/>
  <c r="UF8" i="15"/>
  <c r="UE8" i="15"/>
  <c r="UB8" i="15"/>
  <c r="UA8" i="15"/>
  <c r="TZ8" i="15"/>
  <c r="TY8" i="15"/>
  <c r="TX8" i="15"/>
  <c r="TW8" i="15"/>
  <c r="TU8" i="15"/>
  <c r="TT8" i="15"/>
  <c r="TS8" i="15"/>
  <c r="TR8" i="15"/>
  <c r="TQ8" i="15"/>
  <c r="TO8" i="15"/>
  <c r="TN8" i="15"/>
  <c r="TM8" i="15"/>
  <c r="TL8" i="15"/>
  <c r="TK8" i="15"/>
  <c r="TI8" i="15"/>
  <c r="TH8" i="15"/>
  <c r="TG8" i="15"/>
  <c r="TF8" i="15"/>
  <c r="TE8" i="15"/>
  <c r="TC8" i="15"/>
  <c r="TB8" i="15"/>
  <c r="TA8" i="15"/>
  <c r="SZ8" i="15"/>
  <c r="SY8" i="15"/>
  <c r="SW8" i="15"/>
  <c r="SV8" i="15"/>
  <c r="SU8" i="15"/>
  <c r="ST8" i="15"/>
  <c r="SS8" i="15"/>
  <c r="SQ8" i="15"/>
  <c r="SP8" i="15"/>
  <c r="SO8" i="15"/>
  <c r="SN8" i="15"/>
  <c r="SM8" i="15"/>
  <c r="SK8" i="15"/>
  <c r="SJ8" i="15"/>
  <c r="SI8" i="15"/>
  <c r="SH8" i="15"/>
  <c r="SG8" i="15"/>
  <c r="SE8" i="15"/>
  <c r="SD8" i="15"/>
  <c r="SC8" i="15"/>
  <c r="SB8" i="15"/>
  <c r="SA8" i="15"/>
  <c r="RY8" i="15"/>
  <c r="RX8" i="15"/>
  <c r="RW8" i="15"/>
  <c r="RV8" i="15"/>
  <c r="RU8" i="15"/>
  <c r="RS8" i="15"/>
  <c r="RR8" i="15"/>
  <c r="RQ8" i="15"/>
  <c r="RP8" i="15"/>
  <c r="RO8" i="15"/>
  <c r="RM8" i="15"/>
  <c r="RL8" i="15"/>
  <c r="RK8" i="15"/>
  <c r="RJ8" i="15"/>
  <c r="RI8" i="15"/>
  <c r="RG8" i="15"/>
  <c r="RF8" i="15"/>
  <c r="RE8" i="15"/>
  <c r="RD8" i="15"/>
  <c r="RC8" i="15"/>
  <c r="RA8" i="15"/>
  <c r="QZ8" i="15"/>
  <c r="QY8" i="15"/>
  <c r="QX8" i="15"/>
  <c r="QW8" i="15"/>
  <c r="QU8" i="15"/>
  <c r="QT8" i="15"/>
  <c r="QS8" i="15"/>
  <c r="QR8" i="15"/>
  <c r="QQ8" i="15"/>
  <c r="QO8" i="15"/>
  <c r="QN8" i="15"/>
  <c r="QM8" i="15"/>
  <c r="QL8" i="15"/>
  <c r="QK8" i="15"/>
  <c r="QI8" i="15"/>
  <c r="QH8" i="15"/>
  <c r="QG8" i="15"/>
  <c r="QF8" i="15"/>
  <c r="QE8" i="15"/>
  <c r="QC8" i="15"/>
  <c r="QB8" i="15"/>
  <c r="QA8" i="15"/>
  <c r="PZ8" i="15"/>
  <c r="PY8" i="15"/>
  <c r="PW8" i="15"/>
  <c r="PV8" i="15"/>
  <c r="PU8" i="15"/>
  <c r="PT8" i="15"/>
  <c r="PS8" i="15"/>
  <c r="PQ8" i="15"/>
  <c r="PP8" i="15"/>
  <c r="PO8" i="15"/>
  <c r="PN8" i="15"/>
  <c r="PM8" i="15"/>
  <c r="PK8" i="15"/>
  <c r="PJ8" i="15"/>
  <c r="PI8" i="15"/>
  <c r="PH8" i="15"/>
  <c r="PG8" i="15"/>
  <c r="PE8" i="15"/>
  <c r="PD8" i="15"/>
  <c r="PC8" i="15"/>
  <c r="PB8" i="15"/>
  <c r="PA8" i="15"/>
  <c r="OY8" i="15"/>
  <c r="OX8" i="15"/>
  <c r="OW8" i="15"/>
  <c r="OV8" i="15"/>
  <c r="OU8" i="15"/>
  <c r="D8" i="9" s="1"/>
  <c r="OQ8" i="15"/>
  <c r="OP8" i="15"/>
  <c r="OO8" i="15"/>
  <c r="ON8" i="15"/>
  <c r="OM8" i="15"/>
  <c r="OL8" i="15"/>
  <c r="OI8" i="15"/>
  <c r="OH8" i="15"/>
  <c r="OG8" i="15"/>
  <c r="OF8" i="15"/>
  <c r="OE8" i="15"/>
  <c r="OD8" i="15"/>
  <c r="OA8" i="15"/>
  <c r="NZ8" i="15"/>
  <c r="NY8" i="15"/>
  <c r="NX8" i="15"/>
  <c r="NW8" i="15"/>
  <c r="NV8" i="15"/>
  <c r="NS8" i="15"/>
  <c r="NR8" i="15"/>
  <c r="NQ8" i="15"/>
  <c r="NP8" i="15"/>
  <c r="NO8" i="15"/>
  <c r="NN8" i="15"/>
  <c r="NK8" i="15"/>
  <c r="NJ8" i="15"/>
  <c r="NI8" i="15"/>
  <c r="NH8" i="15"/>
  <c r="NG8" i="15"/>
  <c r="NF8" i="15"/>
  <c r="NC8" i="15"/>
  <c r="NB8" i="15"/>
  <c r="NA8" i="15"/>
  <c r="MZ8" i="15"/>
  <c r="MY8" i="15"/>
  <c r="MX8" i="15"/>
  <c r="MU8" i="15"/>
  <c r="MT8" i="15"/>
  <c r="MS8" i="15"/>
  <c r="MR8" i="15"/>
  <c r="MQ8" i="15"/>
  <c r="MP8" i="15"/>
  <c r="MM8" i="15"/>
  <c r="ML8" i="15"/>
  <c r="MK8" i="15"/>
  <c r="MJ8" i="15"/>
  <c r="MI8" i="15"/>
  <c r="MH8" i="15"/>
  <c r="ME8" i="15"/>
  <c r="MD8" i="15"/>
  <c r="MC8" i="15"/>
  <c r="MB8" i="15"/>
  <c r="MA8" i="15"/>
  <c r="LZ8" i="15"/>
  <c r="LW8" i="15"/>
  <c r="LV8" i="15"/>
  <c r="LU8" i="15"/>
  <c r="LT8" i="15"/>
  <c r="LS8" i="15"/>
  <c r="LR8" i="15"/>
  <c r="LO8" i="15"/>
  <c r="LN8" i="15"/>
  <c r="LM8" i="15"/>
  <c r="LL8" i="15"/>
  <c r="LK8" i="15"/>
  <c r="LJ8" i="15"/>
  <c r="LG8" i="15"/>
  <c r="LF8" i="15"/>
  <c r="LE8" i="15"/>
  <c r="LD8" i="15"/>
  <c r="LC8" i="15"/>
  <c r="LB8" i="15"/>
  <c r="KY8" i="15"/>
  <c r="KX8" i="15"/>
  <c r="KW8" i="15"/>
  <c r="KV8" i="15"/>
  <c r="KU8" i="15"/>
  <c r="KT8" i="15"/>
  <c r="KQ8" i="15"/>
  <c r="KP8" i="15"/>
  <c r="KO8" i="15"/>
  <c r="KN8" i="15"/>
  <c r="KM8" i="15"/>
  <c r="KL8" i="15"/>
  <c r="KI8" i="15"/>
  <c r="KH8" i="15"/>
  <c r="KG8" i="15"/>
  <c r="KF8" i="15"/>
  <c r="KE8" i="15"/>
  <c r="KD8" i="15"/>
  <c r="KA8" i="15"/>
  <c r="JZ8" i="15"/>
  <c r="JY8" i="15"/>
  <c r="JX8" i="15"/>
  <c r="JW8" i="15"/>
  <c r="JV8" i="15"/>
  <c r="JS8" i="15"/>
  <c r="JR8" i="15"/>
  <c r="JQ8" i="15"/>
  <c r="JP8" i="15"/>
  <c r="JO8" i="15"/>
  <c r="JN8" i="15"/>
  <c r="JK8" i="15"/>
  <c r="JJ8" i="15"/>
  <c r="JI8" i="15"/>
  <c r="JH8" i="15"/>
  <c r="JG8" i="15"/>
  <c r="JF8" i="15"/>
  <c r="JC8" i="15"/>
  <c r="JB8" i="15"/>
  <c r="JA8" i="15"/>
  <c r="IZ8" i="15"/>
  <c r="IY8" i="15"/>
  <c r="IX8" i="15"/>
  <c r="IU8" i="15"/>
  <c r="IT8" i="15"/>
  <c r="IS8" i="15"/>
  <c r="IR8" i="15"/>
  <c r="IQ8" i="15"/>
  <c r="IP8" i="15"/>
  <c r="IM8" i="15"/>
  <c r="IL8" i="15"/>
  <c r="IK8" i="15"/>
  <c r="IJ8" i="15"/>
  <c r="II8" i="15"/>
  <c r="IH8" i="15"/>
  <c r="IE8" i="15"/>
  <c r="ID8" i="15"/>
  <c r="IC8" i="15"/>
  <c r="IB8" i="15"/>
  <c r="IA8" i="15"/>
  <c r="HZ8" i="15"/>
  <c r="HW8" i="15"/>
  <c r="HV8" i="15"/>
  <c r="HU8" i="15"/>
  <c r="HT8" i="15"/>
  <c r="HS8" i="15"/>
  <c r="HR8" i="15"/>
  <c r="HO8" i="15"/>
  <c r="HN8" i="15"/>
  <c r="HM8" i="15"/>
  <c r="HL8" i="15"/>
  <c r="HK8" i="15"/>
  <c r="HJ8" i="15"/>
  <c r="HG8" i="15"/>
  <c r="HF8" i="15"/>
  <c r="HE8" i="15"/>
  <c r="HD8" i="15"/>
  <c r="HC8" i="15"/>
  <c r="HB8" i="15"/>
  <c r="GY8" i="15"/>
  <c r="GX8" i="15"/>
  <c r="GW8" i="15"/>
  <c r="GV8" i="15"/>
  <c r="GU8" i="15"/>
  <c r="GT8" i="15"/>
  <c r="GQ8" i="15"/>
  <c r="GP8" i="15"/>
  <c r="GO8" i="15"/>
  <c r="GN8" i="15"/>
  <c r="GM8" i="15"/>
  <c r="GL8" i="15"/>
  <c r="GI8" i="15"/>
  <c r="GH8" i="15"/>
  <c r="GG8" i="15"/>
  <c r="GF8" i="15"/>
  <c r="GE8" i="15"/>
  <c r="GD8" i="15"/>
  <c r="GA8" i="15"/>
  <c r="FZ8" i="15"/>
  <c r="FY8" i="15"/>
  <c r="FX8" i="15"/>
  <c r="FW8" i="15"/>
  <c r="FV8" i="15"/>
  <c r="FS8" i="15"/>
  <c r="FR8" i="15"/>
  <c r="FQ8" i="15"/>
  <c r="FP8" i="15"/>
  <c r="FO8" i="15"/>
  <c r="FN8" i="15"/>
  <c r="FK8" i="15"/>
  <c r="FJ8" i="15"/>
  <c r="FI8" i="15"/>
  <c r="FH8" i="15"/>
  <c r="FG8" i="15"/>
  <c r="FF8" i="15"/>
  <c r="FC8" i="15"/>
  <c r="FB8" i="15"/>
  <c r="FA8" i="15"/>
  <c r="EZ8" i="15"/>
  <c r="EY8" i="15"/>
  <c r="EX8" i="15"/>
  <c r="EU8" i="15"/>
  <c r="ET8" i="15"/>
  <c r="ES8" i="15"/>
  <c r="ER8" i="15"/>
  <c r="EQ8" i="15"/>
  <c r="EP8" i="15"/>
  <c r="EM8" i="15"/>
  <c r="EL8" i="15"/>
  <c r="EK8" i="15"/>
  <c r="EJ8" i="15"/>
  <c r="EI8" i="15"/>
  <c r="EH8" i="15"/>
  <c r="EE8" i="15"/>
  <c r="ED8" i="15"/>
  <c r="EC8" i="15"/>
  <c r="EB8" i="15"/>
  <c r="EA8" i="15"/>
  <c r="DZ8" i="15"/>
  <c r="DW8" i="15"/>
  <c r="DV8" i="15"/>
  <c r="DU8" i="15"/>
  <c r="DT8" i="15"/>
  <c r="DS8" i="15"/>
  <c r="DR8" i="15"/>
  <c r="DO8" i="15"/>
  <c r="DN8" i="15"/>
  <c r="DM8" i="15"/>
  <c r="DL8" i="15"/>
  <c r="DK8" i="15"/>
  <c r="DJ8" i="15"/>
  <c r="DG8" i="15"/>
  <c r="DF8" i="15"/>
  <c r="DE8" i="15"/>
  <c r="DD8" i="15"/>
  <c r="DC8" i="15"/>
  <c r="DB8" i="15"/>
  <c r="CY8" i="15"/>
  <c r="CX8" i="15"/>
  <c r="CW8" i="15"/>
  <c r="CV8" i="15"/>
  <c r="CU8" i="15"/>
  <c r="CT8" i="15"/>
  <c r="CQ8" i="15"/>
  <c r="CP8" i="15"/>
  <c r="CO8" i="15"/>
  <c r="CN8" i="15"/>
  <c r="CM8" i="15"/>
  <c r="CL8" i="15"/>
  <c r="CI8" i="15"/>
  <c r="CH8" i="15"/>
  <c r="CG8" i="15"/>
  <c r="CF8" i="15"/>
  <c r="CE8" i="15"/>
  <c r="CD8" i="15"/>
  <c r="CA8" i="15"/>
  <c r="BZ8" i="15"/>
  <c r="BY8" i="15"/>
  <c r="BX8" i="15"/>
  <c r="BW8" i="15"/>
  <c r="BV8" i="15"/>
  <c r="BS8" i="15"/>
  <c r="BR8" i="15"/>
  <c r="BQ8" i="15"/>
  <c r="BP8" i="15"/>
  <c r="BO8" i="15"/>
  <c r="BN8" i="15"/>
  <c r="BK8" i="15"/>
  <c r="BJ8" i="15"/>
  <c r="BI8" i="15"/>
  <c r="BH8" i="15"/>
  <c r="BG8" i="15"/>
  <c r="BF8" i="15"/>
  <c r="BC8" i="15"/>
  <c r="BB8" i="15"/>
  <c r="BA8" i="15"/>
  <c r="AZ8" i="15"/>
  <c r="AY8" i="15"/>
  <c r="AX8" i="15"/>
  <c r="AU8" i="15"/>
  <c r="AT8" i="15"/>
  <c r="AS8" i="15"/>
  <c r="AR8" i="15"/>
  <c r="AQ8" i="15"/>
  <c r="AP8" i="15"/>
  <c r="AM8" i="15"/>
  <c r="AL8" i="15"/>
  <c r="AK8" i="15"/>
  <c r="AJ8" i="15"/>
  <c r="AI8" i="15"/>
  <c r="AH8" i="15"/>
  <c r="AE8" i="15"/>
  <c r="AD8" i="15"/>
  <c r="AC8" i="15"/>
  <c r="AB8" i="15"/>
  <c r="AA8" i="15"/>
  <c r="Z8" i="15"/>
  <c r="W8" i="15"/>
  <c r="V8" i="15"/>
  <c r="U8" i="15"/>
  <c r="T8" i="15"/>
  <c r="S8" i="15"/>
  <c r="R8" i="15"/>
  <c r="O8" i="15"/>
  <c r="N8" i="15"/>
  <c r="M8" i="15"/>
  <c r="L8" i="15"/>
  <c r="K8" i="15"/>
  <c r="J8" i="15"/>
  <c r="UR7" i="15"/>
  <c r="UQ7" i="15"/>
  <c r="UP7" i="15"/>
  <c r="UM7" i="15"/>
  <c r="UL7" i="15"/>
  <c r="UK7" i="15"/>
  <c r="UJ7" i="15"/>
  <c r="UI7" i="15"/>
  <c r="UH7" i="15"/>
  <c r="UF7" i="15"/>
  <c r="UE7" i="15"/>
  <c r="UB7" i="15"/>
  <c r="UA7" i="15"/>
  <c r="TZ7" i="15"/>
  <c r="TY7" i="15"/>
  <c r="TX7" i="15"/>
  <c r="TW7" i="15"/>
  <c r="TU7" i="15"/>
  <c r="TT7" i="15"/>
  <c r="TS7" i="15"/>
  <c r="TR7" i="15"/>
  <c r="TQ7" i="15"/>
  <c r="TO7" i="15"/>
  <c r="TN7" i="15"/>
  <c r="TM7" i="15"/>
  <c r="TL7" i="15"/>
  <c r="TK7" i="15"/>
  <c r="TI7" i="15"/>
  <c r="TH7" i="15"/>
  <c r="TG7" i="15"/>
  <c r="TF7" i="15"/>
  <c r="TE7" i="15"/>
  <c r="TC7" i="15"/>
  <c r="TB7" i="15"/>
  <c r="TA7" i="15"/>
  <c r="SZ7" i="15"/>
  <c r="SY7" i="15"/>
  <c r="SW7" i="15"/>
  <c r="SV7" i="15"/>
  <c r="SU7" i="15"/>
  <c r="ST7" i="15"/>
  <c r="SS7" i="15"/>
  <c r="SQ7" i="15"/>
  <c r="SP7" i="15"/>
  <c r="SO7" i="15"/>
  <c r="SN7" i="15"/>
  <c r="SM7" i="15"/>
  <c r="SK7" i="15"/>
  <c r="SJ7" i="15"/>
  <c r="SI7" i="15"/>
  <c r="SH7" i="15"/>
  <c r="SG7" i="15"/>
  <c r="SE7" i="15"/>
  <c r="SD7" i="15"/>
  <c r="SC7" i="15"/>
  <c r="SB7" i="15"/>
  <c r="SA7" i="15"/>
  <c r="RY7" i="15"/>
  <c r="RX7" i="15"/>
  <c r="RW7" i="15"/>
  <c r="RV7" i="15"/>
  <c r="RU7" i="15"/>
  <c r="RS7" i="15"/>
  <c r="RR7" i="15"/>
  <c r="RQ7" i="15"/>
  <c r="RP7" i="15"/>
  <c r="RO7" i="15"/>
  <c r="RM7" i="15"/>
  <c r="RL7" i="15"/>
  <c r="RK7" i="15"/>
  <c r="RJ7" i="15"/>
  <c r="RI7" i="15"/>
  <c r="RG7" i="15"/>
  <c r="RF7" i="15"/>
  <c r="RE7" i="15"/>
  <c r="RD7" i="15"/>
  <c r="RC7" i="15"/>
  <c r="RA7" i="15"/>
  <c r="QZ7" i="15"/>
  <c r="QY7" i="15"/>
  <c r="QX7" i="15"/>
  <c r="QW7" i="15"/>
  <c r="QU7" i="15"/>
  <c r="QT7" i="15"/>
  <c r="QS7" i="15"/>
  <c r="QR7" i="15"/>
  <c r="QQ7" i="15"/>
  <c r="QO7" i="15"/>
  <c r="QN7" i="15"/>
  <c r="QM7" i="15"/>
  <c r="QL7" i="15"/>
  <c r="QK7" i="15"/>
  <c r="QI7" i="15"/>
  <c r="QH7" i="15"/>
  <c r="QG7" i="15"/>
  <c r="QF7" i="15"/>
  <c r="QE7" i="15"/>
  <c r="QC7" i="15"/>
  <c r="QB7" i="15"/>
  <c r="QA7" i="15"/>
  <c r="PZ7" i="15"/>
  <c r="PY7" i="15"/>
  <c r="PW7" i="15"/>
  <c r="PV7" i="15"/>
  <c r="PU7" i="15"/>
  <c r="PT7" i="15"/>
  <c r="PS7" i="15"/>
  <c r="PQ7" i="15"/>
  <c r="PP7" i="15"/>
  <c r="PO7" i="15"/>
  <c r="PN7" i="15"/>
  <c r="PM7" i="15"/>
  <c r="PK7" i="15"/>
  <c r="PJ7" i="15"/>
  <c r="PI7" i="15"/>
  <c r="PH7" i="15"/>
  <c r="PG7" i="15"/>
  <c r="PE7" i="15"/>
  <c r="PD7" i="15"/>
  <c r="PC7" i="15"/>
  <c r="PB7" i="15"/>
  <c r="PA7" i="15"/>
  <c r="OY7" i="15"/>
  <c r="OX7" i="15"/>
  <c r="OW7" i="15"/>
  <c r="OV7" i="15"/>
  <c r="OU7" i="15"/>
  <c r="D7" i="9" s="1"/>
  <c r="OQ7" i="15"/>
  <c r="OP7" i="15"/>
  <c r="OO7" i="15"/>
  <c r="ON7" i="15"/>
  <c r="OM7" i="15"/>
  <c r="OL7" i="15"/>
  <c r="OI7" i="15"/>
  <c r="OH7" i="15"/>
  <c r="OG7" i="15"/>
  <c r="OF7" i="15"/>
  <c r="OE7" i="15"/>
  <c r="OD7" i="15"/>
  <c r="OA7" i="15"/>
  <c r="NZ7" i="15"/>
  <c r="NY7" i="15"/>
  <c r="NX7" i="15"/>
  <c r="NW7" i="15"/>
  <c r="NV7" i="15"/>
  <c r="NS7" i="15"/>
  <c r="NR7" i="15"/>
  <c r="NQ7" i="15"/>
  <c r="NP7" i="15"/>
  <c r="NO7" i="15"/>
  <c r="NN7" i="15"/>
  <c r="NK7" i="15"/>
  <c r="NJ7" i="15"/>
  <c r="NI7" i="15"/>
  <c r="NH7" i="15"/>
  <c r="NG7" i="15"/>
  <c r="NF7" i="15"/>
  <c r="NC7" i="15"/>
  <c r="NB7" i="15"/>
  <c r="NA7" i="15"/>
  <c r="MZ7" i="15"/>
  <c r="MY7" i="15"/>
  <c r="MX7" i="15"/>
  <c r="MU7" i="15"/>
  <c r="MT7" i="15"/>
  <c r="MS7" i="15"/>
  <c r="MR7" i="15"/>
  <c r="MQ7" i="15"/>
  <c r="MP7" i="15"/>
  <c r="MM7" i="15"/>
  <c r="ML7" i="15"/>
  <c r="MK7" i="15"/>
  <c r="MJ7" i="15"/>
  <c r="MI7" i="15"/>
  <c r="MH7" i="15"/>
  <c r="ME7" i="15"/>
  <c r="MD7" i="15"/>
  <c r="MC7" i="15"/>
  <c r="MB7" i="15"/>
  <c r="MA7" i="15"/>
  <c r="LZ7" i="15"/>
  <c r="LW7" i="15"/>
  <c r="LV7" i="15"/>
  <c r="LU7" i="15"/>
  <c r="LT7" i="15"/>
  <c r="LS7" i="15"/>
  <c r="LR7" i="15"/>
  <c r="LO7" i="15"/>
  <c r="LN7" i="15"/>
  <c r="LM7" i="15"/>
  <c r="LL7" i="15"/>
  <c r="LK7" i="15"/>
  <c r="LJ7" i="15"/>
  <c r="LG7" i="15"/>
  <c r="LF7" i="15"/>
  <c r="LE7" i="15"/>
  <c r="LD7" i="15"/>
  <c r="LC7" i="15"/>
  <c r="LB7" i="15"/>
  <c r="KY7" i="15"/>
  <c r="KX7" i="15"/>
  <c r="KW7" i="15"/>
  <c r="KV7" i="15"/>
  <c r="KU7" i="15"/>
  <c r="KT7" i="15"/>
  <c r="KQ7" i="15"/>
  <c r="KP7" i="15"/>
  <c r="KO7" i="15"/>
  <c r="KN7" i="15"/>
  <c r="KM7" i="15"/>
  <c r="KL7" i="15"/>
  <c r="KI7" i="15"/>
  <c r="KH7" i="15"/>
  <c r="KG7" i="15"/>
  <c r="KF7" i="15"/>
  <c r="KE7" i="15"/>
  <c r="KD7" i="15"/>
  <c r="KA7" i="15"/>
  <c r="JZ7" i="15"/>
  <c r="JY7" i="15"/>
  <c r="JX7" i="15"/>
  <c r="JW7" i="15"/>
  <c r="JV7" i="15"/>
  <c r="JS7" i="15"/>
  <c r="JR7" i="15"/>
  <c r="JQ7" i="15"/>
  <c r="JP7" i="15"/>
  <c r="JO7" i="15"/>
  <c r="JN7" i="15"/>
  <c r="JK7" i="15"/>
  <c r="JJ7" i="15"/>
  <c r="JI7" i="15"/>
  <c r="JH7" i="15"/>
  <c r="JG7" i="15"/>
  <c r="JF7" i="15"/>
  <c r="JC7" i="15"/>
  <c r="JB7" i="15"/>
  <c r="JA7" i="15"/>
  <c r="IZ7" i="15"/>
  <c r="IY7" i="15"/>
  <c r="IX7" i="15"/>
  <c r="IU7" i="15"/>
  <c r="IT7" i="15"/>
  <c r="IS7" i="15"/>
  <c r="IR7" i="15"/>
  <c r="IQ7" i="15"/>
  <c r="IP7" i="15"/>
  <c r="IM7" i="15"/>
  <c r="IL7" i="15"/>
  <c r="IK7" i="15"/>
  <c r="IJ7" i="15"/>
  <c r="II7" i="15"/>
  <c r="IH7" i="15"/>
  <c r="IE7" i="15"/>
  <c r="ID7" i="15"/>
  <c r="IC7" i="15"/>
  <c r="IB7" i="15"/>
  <c r="IA7" i="15"/>
  <c r="HZ7" i="15"/>
  <c r="HW7" i="15"/>
  <c r="HV7" i="15"/>
  <c r="HU7" i="15"/>
  <c r="HT7" i="15"/>
  <c r="HS7" i="15"/>
  <c r="HR7" i="15"/>
  <c r="HO7" i="15"/>
  <c r="HN7" i="15"/>
  <c r="HM7" i="15"/>
  <c r="HL7" i="15"/>
  <c r="HK7" i="15"/>
  <c r="HJ7" i="15"/>
  <c r="HG7" i="15"/>
  <c r="HF7" i="15"/>
  <c r="HE7" i="15"/>
  <c r="HD7" i="15"/>
  <c r="HC7" i="15"/>
  <c r="HB7" i="15"/>
  <c r="GY7" i="15"/>
  <c r="GX7" i="15"/>
  <c r="GW7" i="15"/>
  <c r="GV7" i="15"/>
  <c r="GU7" i="15"/>
  <c r="GT7" i="15"/>
  <c r="GQ7" i="15"/>
  <c r="GP7" i="15"/>
  <c r="GO7" i="15"/>
  <c r="GN7" i="15"/>
  <c r="GM7" i="15"/>
  <c r="GL7" i="15"/>
  <c r="GI7" i="15"/>
  <c r="GH7" i="15"/>
  <c r="GG7" i="15"/>
  <c r="GF7" i="15"/>
  <c r="GE7" i="15"/>
  <c r="GD7" i="15"/>
  <c r="GA7" i="15"/>
  <c r="FZ7" i="15"/>
  <c r="FY7" i="15"/>
  <c r="FX7" i="15"/>
  <c r="FW7" i="15"/>
  <c r="FV7" i="15"/>
  <c r="FS7" i="15"/>
  <c r="FR7" i="15"/>
  <c r="FQ7" i="15"/>
  <c r="FP7" i="15"/>
  <c r="FO7" i="15"/>
  <c r="FN7" i="15"/>
  <c r="FK7" i="15"/>
  <c r="FJ7" i="15"/>
  <c r="FI7" i="15"/>
  <c r="FH7" i="15"/>
  <c r="FG7" i="15"/>
  <c r="FF7" i="15"/>
  <c r="FC7" i="15"/>
  <c r="FB7" i="15"/>
  <c r="FA7" i="15"/>
  <c r="EZ7" i="15"/>
  <c r="EY7" i="15"/>
  <c r="EX7" i="15"/>
  <c r="EU7" i="15"/>
  <c r="ET7" i="15"/>
  <c r="ES7" i="15"/>
  <c r="ER7" i="15"/>
  <c r="EQ7" i="15"/>
  <c r="EP7" i="15"/>
  <c r="EM7" i="15"/>
  <c r="EL7" i="15"/>
  <c r="EK7" i="15"/>
  <c r="EJ7" i="15"/>
  <c r="EI7" i="15"/>
  <c r="EH7" i="15"/>
  <c r="EE7" i="15"/>
  <c r="ED7" i="15"/>
  <c r="EC7" i="15"/>
  <c r="EB7" i="15"/>
  <c r="EA7" i="15"/>
  <c r="DZ7" i="15"/>
  <c r="DW7" i="15"/>
  <c r="DV7" i="15"/>
  <c r="DU7" i="15"/>
  <c r="DT7" i="15"/>
  <c r="DS7" i="15"/>
  <c r="DR7" i="15"/>
  <c r="DO7" i="15"/>
  <c r="DN7" i="15"/>
  <c r="DM7" i="15"/>
  <c r="DL7" i="15"/>
  <c r="DK7" i="15"/>
  <c r="DJ7" i="15"/>
  <c r="DG7" i="15"/>
  <c r="DF7" i="15"/>
  <c r="DE7" i="15"/>
  <c r="DD7" i="15"/>
  <c r="DC7" i="15"/>
  <c r="DB7" i="15"/>
  <c r="CY7" i="15"/>
  <c r="CX7" i="15"/>
  <c r="CW7" i="15"/>
  <c r="CV7" i="15"/>
  <c r="CU7" i="15"/>
  <c r="CT7" i="15"/>
  <c r="CQ7" i="15"/>
  <c r="CP7" i="15"/>
  <c r="CO7" i="15"/>
  <c r="CN7" i="15"/>
  <c r="CM7" i="15"/>
  <c r="CL7" i="15"/>
  <c r="CI7" i="15"/>
  <c r="CH7" i="15"/>
  <c r="CG7" i="15"/>
  <c r="CF7" i="15"/>
  <c r="CE7" i="15"/>
  <c r="CD7" i="15"/>
  <c r="CA7" i="15"/>
  <c r="BZ7" i="15"/>
  <c r="BY7" i="15"/>
  <c r="BX7" i="15"/>
  <c r="BW7" i="15"/>
  <c r="BV7" i="15"/>
  <c r="BS7" i="15"/>
  <c r="BR7" i="15"/>
  <c r="BQ7" i="15"/>
  <c r="BP7" i="15"/>
  <c r="BO7" i="15"/>
  <c r="BN7" i="15"/>
  <c r="BK7" i="15"/>
  <c r="BJ7" i="15"/>
  <c r="BI7" i="15"/>
  <c r="BH7" i="15"/>
  <c r="BG7" i="15"/>
  <c r="BF7" i="15"/>
  <c r="BC7" i="15"/>
  <c r="BB7" i="15"/>
  <c r="BA7" i="15"/>
  <c r="AZ7" i="15"/>
  <c r="AY7" i="15"/>
  <c r="AX7" i="15"/>
  <c r="AU7" i="15"/>
  <c r="AT7" i="15"/>
  <c r="AS7" i="15"/>
  <c r="AR7" i="15"/>
  <c r="AQ7" i="15"/>
  <c r="AP7" i="15"/>
  <c r="AM7" i="15"/>
  <c r="AL7" i="15"/>
  <c r="AK7" i="15"/>
  <c r="AJ7" i="15"/>
  <c r="AI7" i="15"/>
  <c r="AH7" i="15"/>
  <c r="AE7" i="15"/>
  <c r="AD7" i="15"/>
  <c r="AC7" i="15"/>
  <c r="AB7" i="15"/>
  <c r="AA7" i="15"/>
  <c r="Z7" i="15"/>
  <c r="W7" i="15"/>
  <c r="V7" i="15"/>
  <c r="U7" i="15"/>
  <c r="T7" i="15"/>
  <c r="S7" i="15"/>
  <c r="R7" i="15"/>
  <c r="O7" i="15"/>
  <c r="N7" i="15"/>
  <c r="M7" i="15"/>
  <c r="L7" i="15"/>
  <c r="K7" i="15"/>
  <c r="J7" i="15"/>
  <c r="UR6" i="15"/>
  <c r="UR52" i="15" s="1"/>
  <c r="UQ6" i="15"/>
  <c r="UQ52" i="15" s="1"/>
  <c r="UP6" i="15"/>
  <c r="UP52" i="15" s="1"/>
  <c r="UM6" i="15"/>
  <c r="UM52" i="15" s="1"/>
  <c r="UL6" i="15"/>
  <c r="UL52" i="15" s="1"/>
  <c r="UK6" i="15"/>
  <c r="UK52" i="15" s="1"/>
  <c r="UJ6" i="15"/>
  <c r="UJ52" i="15" s="1"/>
  <c r="UI6" i="15"/>
  <c r="UI52" i="15" s="1"/>
  <c r="UH6" i="15"/>
  <c r="UH52" i="15" s="1"/>
  <c r="UF6" i="15"/>
  <c r="UF52" i="15" s="1"/>
  <c r="UE6" i="15"/>
  <c r="UE52" i="15" s="1"/>
  <c r="UB6" i="15"/>
  <c r="UB52" i="15" s="1"/>
  <c r="UA6" i="15"/>
  <c r="UA52" i="15" s="1"/>
  <c r="TZ6" i="15"/>
  <c r="TZ52" i="15" s="1"/>
  <c r="TY6" i="15"/>
  <c r="TY52" i="15" s="1"/>
  <c r="TX6" i="15"/>
  <c r="TX52" i="15" s="1"/>
  <c r="TW6" i="15"/>
  <c r="TW52" i="15" s="1"/>
  <c r="TU6" i="15"/>
  <c r="TU52" i="15" s="1"/>
  <c r="TT6" i="15"/>
  <c r="TT52" i="15" s="1"/>
  <c r="TS6" i="15"/>
  <c r="TS52" i="15" s="1"/>
  <c r="TR6" i="15"/>
  <c r="TR52" i="15" s="1"/>
  <c r="TQ6" i="15"/>
  <c r="TQ52" i="15" s="1"/>
  <c r="TO6" i="15"/>
  <c r="TO52" i="15" s="1"/>
  <c r="TN6" i="15"/>
  <c r="TN52" i="15" s="1"/>
  <c r="TM6" i="15"/>
  <c r="TL6" i="15"/>
  <c r="TK6" i="15"/>
  <c r="TI6" i="15"/>
  <c r="TI52" i="15" s="1"/>
  <c r="TH6" i="15"/>
  <c r="TH52" i="15" s="1"/>
  <c r="TG6" i="15"/>
  <c r="TG52" i="15" s="1"/>
  <c r="TF6" i="15"/>
  <c r="TE6" i="15"/>
  <c r="TC6" i="15"/>
  <c r="TC52" i="15" s="1"/>
  <c r="TB6" i="15"/>
  <c r="TB52" i="15" s="1"/>
  <c r="TA6" i="15"/>
  <c r="TA52" i="15" s="1"/>
  <c r="SZ6" i="15"/>
  <c r="SZ52" i="15" s="1"/>
  <c r="SY6" i="15"/>
  <c r="SY52" i="15" s="1"/>
  <c r="SW6" i="15"/>
  <c r="SW52" i="15" s="1"/>
  <c r="SV6" i="15"/>
  <c r="SV52" i="15" s="1"/>
  <c r="SU6" i="15"/>
  <c r="SU52" i="15" s="1"/>
  <c r="ST6" i="15"/>
  <c r="ST52" i="15" s="1"/>
  <c r="SS6" i="15"/>
  <c r="SS52" i="15" s="1"/>
  <c r="SQ6" i="15"/>
  <c r="SQ52" i="15" s="1"/>
  <c r="SP6" i="15"/>
  <c r="SP52" i="15" s="1"/>
  <c r="SO6" i="15"/>
  <c r="SO52" i="15" s="1"/>
  <c r="SN6" i="15"/>
  <c r="SN52" i="15" s="1"/>
  <c r="SM6" i="15"/>
  <c r="SM52" i="15" s="1"/>
  <c r="SK6" i="15"/>
  <c r="SK52" i="15" s="1"/>
  <c r="SJ6" i="15"/>
  <c r="SJ52" i="15" s="1"/>
  <c r="SI6" i="15"/>
  <c r="SH6" i="15"/>
  <c r="SG6" i="15"/>
  <c r="SE6" i="15"/>
  <c r="SE52" i="15" s="1"/>
  <c r="SD6" i="15"/>
  <c r="SD52" i="15" s="1"/>
  <c r="SC6" i="15"/>
  <c r="SC52" i="15" s="1"/>
  <c r="SB6" i="15"/>
  <c r="SB52" i="15" s="1"/>
  <c r="SA6" i="15"/>
  <c r="SA52" i="15" s="1"/>
  <c r="RY6" i="15"/>
  <c r="RY52" i="15" s="1"/>
  <c r="RX6" i="15"/>
  <c r="RX52" i="15" s="1"/>
  <c r="RW6" i="15"/>
  <c r="RW52" i="15" s="1"/>
  <c r="RV6" i="15"/>
  <c r="RV52" i="15" s="1"/>
  <c r="RU6" i="15"/>
  <c r="RU52" i="15" s="1"/>
  <c r="RS6" i="15"/>
  <c r="RS52" i="15" s="1"/>
  <c r="RR6" i="15"/>
  <c r="RR52" i="15" s="1"/>
  <c r="RQ6" i="15"/>
  <c r="RP6" i="15"/>
  <c r="RP52" i="15" s="1"/>
  <c r="RO6" i="15"/>
  <c r="RO52" i="15" s="1"/>
  <c r="RM6" i="15"/>
  <c r="RM52" i="15" s="1"/>
  <c r="RL6" i="15"/>
  <c r="RL52" i="15" s="1"/>
  <c r="RK6" i="15"/>
  <c r="RK52" i="15" s="1"/>
  <c r="RJ6" i="15"/>
  <c r="RJ52" i="15" s="1"/>
  <c r="RI6" i="15"/>
  <c r="RI52" i="15" s="1"/>
  <c r="RG6" i="15"/>
  <c r="RG52" i="15" s="1"/>
  <c r="RF6" i="15"/>
  <c r="RF52" i="15" s="1"/>
  <c r="RE6" i="15"/>
  <c r="RD6" i="15"/>
  <c r="RC6" i="15"/>
  <c r="RA6" i="15"/>
  <c r="RA52" i="15" s="1"/>
  <c r="QZ6" i="15"/>
  <c r="QZ52" i="15" s="1"/>
  <c r="QY6" i="15"/>
  <c r="QX6" i="15"/>
  <c r="QW6" i="15"/>
  <c r="QU6" i="15"/>
  <c r="QU52" i="15" s="1"/>
  <c r="QT6" i="15"/>
  <c r="QT52" i="15" s="1"/>
  <c r="QS6" i="15"/>
  <c r="QS52" i="15" s="1"/>
  <c r="QR6" i="15"/>
  <c r="QR52" i="15" s="1"/>
  <c r="QQ6" i="15"/>
  <c r="QQ52" i="15" s="1"/>
  <c r="QO6" i="15"/>
  <c r="QO52" i="15" s="1"/>
  <c r="QN6" i="15"/>
  <c r="QN52" i="15" s="1"/>
  <c r="QM6" i="15"/>
  <c r="QL6" i="15"/>
  <c r="QL52" i="15" s="1"/>
  <c r="QK6" i="15"/>
  <c r="QI6" i="15"/>
  <c r="QI52" i="15" s="1"/>
  <c r="QH6" i="15"/>
  <c r="QH52" i="15" s="1"/>
  <c r="QG6" i="15"/>
  <c r="QG52" i="15" s="1"/>
  <c r="QF6" i="15"/>
  <c r="QF52" i="15" s="1"/>
  <c r="QE6" i="15"/>
  <c r="QE52" i="15" s="1"/>
  <c r="QC6" i="15"/>
  <c r="QC52" i="15" s="1"/>
  <c r="QB6" i="15"/>
  <c r="QB52" i="15" s="1"/>
  <c r="QA6" i="15"/>
  <c r="QA52" i="15" s="1"/>
  <c r="PZ6" i="15"/>
  <c r="PZ52" i="15" s="1"/>
  <c r="PY6" i="15"/>
  <c r="PY52" i="15" s="1"/>
  <c r="PW6" i="15"/>
  <c r="PW52" i="15" s="1"/>
  <c r="PV6" i="15"/>
  <c r="PV52" i="15" s="1"/>
  <c r="PU6" i="15"/>
  <c r="PU52" i="15" s="1"/>
  <c r="PT6" i="15"/>
  <c r="PS6" i="15"/>
  <c r="PQ6" i="15"/>
  <c r="PQ52" i="15" s="1"/>
  <c r="PP6" i="15"/>
  <c r="PP52" i="15" s="1"/>
  <c r="PO6" i="15"/>
  <c r="PO52" i="15" s="1"/>
  <c r="PN6" i="15"/>
  <c r="PN52" i="15" s="1"/>
  <c r="PM6" i="15"/>
  <c r="PM52" i="15" s="1"/>
  <c r="PK6" i="15"/>
  <c r="PK52" i="15" s="1"/>
  <c r="PJ6" i="15"/>
  <c r="PJ52" i="15" s="1"/>
  <c r="PI6" i="15"/>
  <c r="PH6" i="15"/>
  <c r="PG6" i="15"/>
  <c r="PE6" i="15"/>
  <c r="PE52" i="15" s="1"/>
  <c r="PD6" i="15"/>
  <c r="PD52" i="15" s="1"/>
  <c r="PC6" i="15"/>
  <c r="PB6" i="15"/>
  <c r="PA6" i="15"/>
  <c r="OY6" i="15"/>
  <c r="OY52" i="15" s="1"/>
  <c r="OX6" i="15"/>
  <c r="OX52" i="15" s="1"/>
  <c r="OW6" i="15"/>
  <c r="OV6" i="15"/>
  <c r="OU6" i="15"/>
  <c r="OQ6" i="15"/>
  <c r="OP6" i="15"/>
  <c r="OO6" i="15"/>
  <c r="ON6" i="15"/>
  <c r="OM6" i="15"/>
  <c r="OL6" i="15"/>
  <c r="OI6" i="15"/>
  <c r="OH6" i="15"/>
  <c r="OG6" i="15"/>
  <c r="OF6" i="15"/>
  <c r="OE6" i="15"/>
  <c r="OD6" i="15"/>
  <c r="OA6" i="15"/>
  <c r="NZ6" i="15"/>
  <c r="NY6" i="15"/>
  <c r="NX6" i="15"/>
  <c r="NW6" i="15"/>
  <c r="NV6" i="15"/>
  <c r="NS6" i="15"/>
  <c r="NR6" i="15"/>
  <c r="NQ6" i="15"/>
  <c r="NP6" i="15"/>
  <c r="NO6" i="15"/>
  <c r="NN6" i="15"/>
  <c r="NK6" i="15"/>
  <c r="NJ6" i="15"/>
  <c r="NI6" i="15"/>
  <c r="NH6" i="15"/>
  <c r="NG6" i="15"/>
  <c r="NF6" i="15"/>
  <c r="NC6" i="15"/>
  <c r="NB6" i="15"/>
  <c r="NA6" i="15"/>
  <c r="MZ6" i="15"/>
  <c r="MY6" i="15"/>
  <c r="MX6" i="15"/>
  <c r="MU6" i="15"/>
  <c r="MT6" i="15"/>
  <c r="MS6" i="15"/>
  <c r="MR6" i="15"/>
  <c r="MQ6" i="15"/>
  <c r="MP6" i="15"/>
  <c r="MM6" i="15"/>
  <c r="ML6" i="15"/>
  <c r="MK6" i="15"/>
  <c r="MJ6" i="15"/>
  <c r="MI6" i="15"/>
  <c r="MH6" i="15"/>
  <c r="ME6" i="15"/>
  <c r="MD6" i="15"/>
  <c r="MC6" i="15"/>
  <c r="MB6" i="15"/>
  <c r="MA6" i="15"/>
  <c r="LZ6" i="15"/>
  <c r="LW6" i="15"/>
  <c r="LV6" i="15"/>
  <c r="LU6" i="15"/>
  <c r="LT6" i="15"/>
  <c r="LS6" i="15"/>
  <c r="LR6" i="15"/>
  <c r="LO6" i="15"/>
  <c r="LN6" i="15"/>
  <c r="LM6" i="15"/>
  <c r="LL6" i="15"/>
  <c r="LK6" i="15"/>
  <c r="LJ6" i="15"/>
  <c r="LG6" i="15"/>
  <c r="LF6" i="15"/>
  <c r="LE6" i="15"/>
  <c r="LD6" i="15"/>
  <c r="LC6" i="15"/>
  <c r="LB6" i="15"/>
  <c r="KY6" i="15"/>
  <c r="KX6" i="15"/>
  <c r="KW6" i="15"/>
  <c r="KV6" i="15"/>
  <c r="KU6" i="15"/>
  <c r="KT6" i="15"/>
  <c r="KQ6" i="15"/>
  <c r="KP6" i="15"/>
  <c r="KO6" i="15"/>
  <c r="KN6" i="15"/>
  <c r="KM6" i="15"/>
  <c r="KL6" i="15"/>
  <c r="KI6" i="15"/>
  <c r="KH6" i="15"/>
  <c r="KG6" i="15"/>
  <c r="KF6" i="15"/>
  <c r="KE6" i="15"/>
  <c r="KD6" i="15"/>
  <c r="KA6" i="15"/>
  <c r="JZ6" i="15"/>
  <c r="JY6" i="15"/>
  <c r="JX6" i="15"/>
  <c r="JW6" i="15"/>
  <c r="JV6" i="15"/>
  <c r="JS6" i="15"/>
  <c r="JR6" i="15"/>
  <c r="JQ6" i="15"/>
  <c r="JP6" i="15"/>
  <c r="JO6" i="15"/>
  <c r="JN6" i="15"/>
  <c r="JK6" i="15"/>
  <c r="JJ6" i="15"/>
  <c r="JI6" i="15"/>
  <c r="JH6" i="15"/>
  <c r="JG6" i="15"/>
  <c r="JF6" i="15"/>
  <c r="JC6" i="15"/>
  <c r="JB6" i="15"/>
  <c r="JA6" i="15"/>
  <c r="IZ6" i="15"/>
  <c r="IY6" i="15"/>
  <c r="IX6" i="15"/>
  <c r="IU6" i="15"/>
  <c r="IT6" i="15"/>
  <c r="IS6" i="15"/>
  <c r="IR6" i="15"/>
  <c r="IQ6" i="15"/>
  <c r="IP6" i="15"/>
  <c r="IM6" i="15"/>
  <c r="IL6" i="15"/>
  <c r="IK6" i="15"/>
  <c r="IJ6" i="15"/>
  <c r="II6" i="15"/>
  <c r="IH6" i="15"/>
  <c r="IE6" i="15"/>
  <c r="ID6" i="15"/>
  <c r="IC6" i="15"/>
  <c r="IB6" i="15"/>
  <c r="IA6" i="15"/>
  <c r="HZ6" i="15"/>
  <c r="HW6" i="15"/>
  <c r="HV6" i="15"/>
  <c r="HU6" i="15"/>
  <c r="HT6" i="15"/>
  <c r="HS6" i="15"/>
  <c r="HR6" i="15"/>
  <c r="HO6" i="15"/>
  <c r="HN6" i="15"/>
  <c r="HM6" i="15"/>
  <c r="HL6" i="15"/>
  <c r="HK6" i="15"/>
  <c r="HJ6" i="15"/>
  <c r="HG6" i="15"/>
  <c r="HF6" i="15"/>
  <c r="HE6" i="15"/>
  <c r="HD6" i="15"/>
  <c r="HC6" i="15"/>
  <c r="HB6" i="15"/>
  <c r="GY6" i="15"/>
  <c r="GX6" i="15"/>
  <c r="GW6" i="15"/>
  <c r="GV6" i="15"/>
  <c r="GU6" i="15"/>
  <c r="GT6" i="15"/>
  <c r="GQ6" i="15"/>
  <c r="GP6" i="15"/>
  <c r="GO6" i="15"/>
  <c r="GN6" i="15"/>
  <c r="GM6" i="15"/>
  <c r="GL6" i="15"/>
  <c r="GI6" i="15"/>
  <c r="GH6" i="15"/>
  <c r="GG6" i="15"/>
  <c r="GF6" i="15"/>
  <c r="GE6" i="15"/>
  <c r="GD6" i="15"/>
  <c r="GA6" i="15"/>
  <c r="FZ6" i="15"/>
  <c r="FY6" i="15"/>
  <c r="FX6" i="15"/>
  <c r="FW6" i="15"/>
  <c r="FV6" i="15"/>
  <c r="FS6" i="15"/>
  <c r="FR6" i="15"/>
  <c r="FQ6" i="15"/>
  <c r="FP6" i="15"/>
  <c r="FO6" i="15"/>
  <c r="FN6" i="15"/>
  <c r="FK6" i="15"/>
  <c r="FJ6" i="15"/>
  <c r="FI6" i="15"/>
  <c r="FH6" i="15"/>
  <c r="FG6" i="15"/>
  <c r="FF6" i="15"/>
  <c r="FC6" i="15"/>
  <c r="FB6" i="15"/>
  <c r="FA6" i="15"/>
  <c r="EZ6" i="15"/>
  <c r="EY6" i="15"/>
  <c r="EX6" i="15"/>
  <c r="EU6" i="15"/>
  <c r="ET6" i="15"/>
  <c r="ES6" i="15"/>
  <c r="ER6" i="15"/>
  <c r="EQ6" i="15"/>
  <c r="EP6" i="15"/>
  <c r="EM6" i="15"/>
  <c r="EL6" i="15"/>
  <c r="EK6" i="15"/>
  <c r="EJ6" i="15"/>
  <c r="EI6" i="15"/>
  <c r="EH6" i="15"/>
  <c r="EE6" i="15"/>
  <c r="ED6" i="15"/>
  <c r="EC6" i="15"/>
  <c r="EB6" i="15"/>
  <c r="EA6" i="15"/>
  <c r="DZ6" i="15"/>
  <c r="DW6" i="15"/>
  <c r="DV6" i="15"/>
  <c r="DU6" i="15"/>
  <c r="DT6" i="15"/>
  <c r="DS6" i="15"/>
  <c r="DR6" i="15"/>
  <c r="DO6" i="15"/>
  <c r="DN6" i="15"/>
  <c r="DM6" i="15"/>
  <c r="DL6" i="15"/>
  <c r="DK6" i="15"/>
  <c r="DJ6" i="15"/>
  <c r="DG6" i="15"/>
  <c r="DF6" i="15"/>
  <c r="DE6" i="15"/>
  <c r="DD6" i="15"/>
  <c r="DC6" i="15"/>
  <c r="DB6" i="15"/>
  <c r="CY6" i="15"/>
  <c r="CX6" i="15"/>
  <c r="CW6" i="15"/>
  <c r="CV6" i="15"/>
  <c r="CU6" i="15"/>
  <c r="CT6" i="15"/>
  <c r="CQ6" i="15"/>
  <c r="CP6" i="15"/>
  <c r="CO6" i="15"/>
  <c r="CN6" i="15"/>
  <c r="CM6" i="15"/>
  <c r="CL6" i="15"/>
  <c r="CI6" i="15"/>
  <c r="CH6" i="15"/>
  <c r="CG6" i="15"/>
  <c r="CF6" i="15"/>
  <c r="CE6" i="15"/>
  <c r="CD6" i="15"/>
  <c r="CA6" i="15"/>
  <c r="BZ6" i="15"/>
  <c r="BY6" i="15"/>
  <c r="BX6" i="15"/>
  <c r="BW6" i="15"/>
  <c r="BV6" i="15"/>
  <c r="BS6" i="15"/>
  <c r="BR6" i="15"/>
  <c r="BQ6" i="15"/>
  <c r="BP6" i="15"/>
  <c r="BO6" i="15"/>
  <c r="BN6" i="15"/>
  <c r="BK6" i="15"/>
  <c r="BJ6" i="15"/>
  <c r="BI6" i="15"/>
  <c r="BH6" i="15"/>
  <c r="BG6" i="15"/>
  <c r="BF6" i="15"/>
  <c r="BC6" i="15"/>
  <c r="BB6" i="15"/>
  <c r="BA6" i="15"/>
  <c r="AZ6" i="15"/>
  <c r="AY6" i="15"/>
  <c r="AX6" i="15"/>
  <c r="AM6" i="15"/>
  <c r="AL6" i="15"/>
  <c r="AK6" i="15"/>
  <c r="AJ6" i="15"/>
  <c r="AI6" i="15"/>
  <c r="AH6" i="15"/>
  <c r="W6" i="15"/>
  <c r="V6" i="15"/>
  <c r="U6" i="15"/>
  <c r="T6" i="15"/>
  <c r="S6" i="15"/>
  <c r="R6" i="15"/>
  <c r="O6" i="15"/>
  <c r="N6" i="15"/>
  <c r="M6" i="15"/>
  <c r="L6" i="15"/>
  <c r="K6" i="15"/>
  <c r="J6" i="15"/>
  <c r="UR5" i="15"/>
  <c r="UR51" i="15" s="1"/>
  <c r="UQ5" i="15"/>
  <c r="UQ51" i="15" s="1"/>
  <c r="UP5" i="15"/>
  <c r="UP51" i="15" s="1"/>
  <c r="UM5" i="15"/>
  <c r="UM51" i="15" s="1"/>
  <c r="UL5" i="15"/>
  <c r="UL51" i="15" s="1"/>
  <c r="UK5" i="15"/>
  <c r="UK51" i="15" s="1"/>
  <c r="UJ5" i="15"/>
  <c r="UJ51" i="15" s="1"/>
  <c r="UI5" i="15"/>
  <c r="UI51" i="15" s="1"/>
  <c r="UH5" i="15"/>
  <c r="UH51" i="15" s="1"/>
  <c r="UF5" i="15"/>
  <c r="UF51" i="15" s="1"/>
  <c r="UE5" i="15"/>
  <c r="UE51" i="15" s="1"/>
  <c r="UB5" i="15"/>
  <c r="UB51" i="15" s="1"/>
  <c r="UA5" i="15"/>
  <c r="UA51" i="15" s="1"/>
  <c r="TZ5" i="15"/>
  <c r="TZ51" i="15" s="1"/>
  <c r="TY5" i="15"/>
  <c r="TY51" i="15" s="1"/>
  <c r="TX5" i="15"/>
  <c r="TX51" i="15" s="1"/>
  <c r="TW5" i="15"/>
  <c r="TW51" i="15" s="1"/>
  <c r="TU5" i="15"/>
  <c r="TU51" i="15" s="1"/>
  <c r="TT5" i="15"/>
  <c r="TT51" i="15" s="1"/>
  <c r="TS5" i="15"/>
  <c r="TS51" i="15" s="1"/>
  <c r="TR5" i="15"/>
  <c r="TR51" i="15" s="1"/>
  <c r="TQ5" i="15"/>
  <c r="TQ51" i="15" s="1"/>
  <c r="TO5" i="15"/>
  <c r="TN5" i="15"/>
  <c r="TM5" i="15"/>
  <c r="TL5" i="15"/>
  <c r="TK5" i="15"/>
  <c r="TK51" i="15" s="1"/>
  <c r="TI5" i="15"/>
  <c r="TH5" i="15"/>
  <c r="TG5" i="15"/>
  <c r="TF5" i="15"/>
  <c r="TE5" i="15"/>
  <c r="TC5" i="15"/>
  <c r="TC51" i="15" s="1"/>
  <c r="TB5" i="15"/>
  <c r="TA5" i="15"/>
  <c r="SZ5" i="15"/>
  <c r="SY5" i="15"/>
  <c r="SW5" i="15"/>
  <c r="SV5" i="15"/>
  <c r="SU5" i="15"/>
  <c r="ST5" i="15"/>
  <c r="SS5" i="15"/>
  <c r="SQ5" i="15"/>
  <c r="SQ51" i="15" s="1"/>
  <c r="SP5" i="15"/>
  <c r="SP51" i="15" s="1"/>
  <c r="SO5" i="15"/>
  <c r="SO51" i="15" s="1"/>
  <c r="SN5" i="15"/>
  <c r="SN51" i="15" s="1"/>
  <c r="SM5" i="15"/>
  <c r="SM51" i="15" s="1"/>
  <c r="SK5" i="15"/>
  <c r="SJ5" i="15"/>
  <c r="SI5" i="15"/>
  <c r="SH5" i="15"/>
  <c r="SG5" i="15"/>
  <c r="SE5" i="15"/>
  <c r="SD5" i="15"/>
  <c r="SC5" i="15"/>
  <c r="SB5" i="15"/>
  <c r="SA5" i="15"/>
  <c r="RY5" i="15"/>
  <c r="RX5" i="15"/>
  <c r="RW5" i="15"/>
  <c r="RV5" i="15"/>
  <c r="RU5" i="15"/>
  <c r="RS5" i="15"/>
  <c r="RR5" i="15"/>
  <c r="RQ5" i="15"/>
  <c r="RP5" i="15"/>
  <c r="RO5" i="15"/>
  <c r="RM5" i="15"/>
  <c r="RL5" i="15"/>
  <c r="RK5" i="15"/>
  <c r="RJ5" i="15"/>
  <c r="RI5" i="15"/>
  <c r="RG5" i="15"/>
  <c r="RF5" i="15"/>
  <c r="RE5" i="15"/>
  <c r="RD5" i="15"/>
  <c r="RC5" i="15"/>
  <c r="RA5" i="15"/>
  <c r="QZ5" i="15"/>
  <c r="QY5" i="15"/>
  <c r="QX5" i="15"/>
  <c r="QW5" i="15"/>
  <c r="QU5" i="15"/>
  <c r="QT5" i="15"/>
  <c r="QS5" i="15"/>
  <c r="QR5" i="15"/>
  <c r="QQ5" i="15"/>
  <c r="QO5" i="15"/>
  <c r="QN5" i="15"/>
  <c r="QM5" i="15"/>
  <c r="QL5" i="15"/>
  <c r="QK5" i="15"/>
  <c r="QI5" i="15"/>
  <c r="QH5" i="15"/>
  <c r="QG5" i="15"/>
  <c r="QF5" i="15"/>
  <c r="QE5" i="15"/>
  <c r="QC5" i="15"/>
  <c r="QB5" i="15"/>
  <c r="QA5" i="15"/>
  <c r="PZ5" i="15"/>
  <c r="PY5" i="15"/>
  <c r="PW5" i="15"/>
  <c r="PV5" i="15"/>
  <c r="PU5" i="15"/>
  <c r="PT5" i="15"/>
  <c r="PS5" i="15"/>
  <c r="PQ5" i="15"/>
  <c r="PQ51" i="15" s="1"/>
  <c r="PP5" i="15"/>
  <c r="PP51" i="15" s="1"/>
  <c r="PO5" i="15"/>
  <c r="PO51" i="15" s="1"/>
  <c r="PN5" i="15"/>
  <c r="PN51" i="15" s="1"/>
  <c r="PM5" i="15"/>
  <c r="PM51" i="15" s="1"/>
  <c r="PK5" i="15"/>
  <c r="PJ5" i="15"/>
  <c r="PI5" i="15"/>
  <c r="PH5" i="15"/>
  <c r="PG5" i="15"/>
  <c r="PE5" i="15"/>
  <c r="PD5" i="15"/>
  <c r="PC5" i="15"/>
  <c r="PB5" i="15"/>
  <c r="PA5" i="15"/>
  <c r="OY5" i="15"/>
  <c r="OY51" i="15" s="1"/>
  <c r="OX5" i="15"/>
  <c r="OW5" i="15"/>
  <c r="OV5" i="15"/>
  <c r="OU5" i="15"/>
  <c r="OQ5" i="15"/>
  <c r="OP5" i="15"/>
  <c r="OO5" i="15"/>
  <c r="ON5" i="15"/>
  <c r="OM5" i="15"/>
  <c r="OL5" i="15"/>
  <c r="OI5" i="15"/>
  <c r="OH5" i="15"/>
  <c r="OG5" i="15"/>
  <c r="OF5" i="15"/>
  <c r="OE5" i="15"/>
  <c r="OD5" i="15"/>
  <c r="OA5" i="15"/>
  <c r="NZ5" i="15"/>
  <c r="NY5" i="15"/>
  <c r="NX5" i="15"/>
  <c r="NW5" i="15"/>
  <c r="NV5" i="15"/>
  <c r="NS5" i="15"/>
  <c r="NR5" i="15"/>
  <c r="NQ5" i="15"/>
  <c r="NP5" i="15"/>
  <c r="NO5" i="15"/>
  <c r="NN5" i="15"/>
  <c r="NK5" i="15"/>
  <c r="NJ5" i="15"/>
  <c r="NI5" i="15"/>
  <c r="NH5" i="15"/>
  <c r="NG5" i="15"/>
  <c r="NF5" i="15"/>
  <c r="NC5" i="15"/>
  <c r="NB5" i="15"/>
  <c r="NA5" i="15"/>
  <c r="MZ5" i="15"/>
  <c r="MY5" i="15"/>
  <c r="MX5" i="15"/>
  <c r="MU5" i="15"/>
  <c r="MT5" i="15"/>
  <c r="MS5" i="15"/>
  <c r="MR5" i="15"/>
  <c r="MQ5" i="15"/>
  <c r="MP5" i="15"/>
  <c r="MM5" i="15"/>
  <c r="ML5" i="15"/>
  <c r="MK5" i="15"/>
  <c r="MJ5" i="15"/>
  <c r="MI5" i="15"/>
  <c r="MH5" i="15"/>
  <c r="ME5" i="15"/>
  <c r="MD5" i="15"/>
  <c r="MC5" i="15"/>
  <c r="MB5" i="15"/>
  <c r="MA5" i="15"/>
  <c r="LZ5" i="15"/>
  <c r="LW5" i="15"/>
  <c r="LV5" i="15"/>
  <c r="LU5" i="15"/>
  <c r="LT5" i="15"/>
  <c r="LS5" i="15"/>
  <c r="LR5" i="15"/>
  <c r="LO5" i="15"/>
  <c r="LN5" i="15"/>
  <c r="LM5" i="15"/>
  <c r="LL5" i="15"/>
  <c r="LK5" i="15"/>
  <c r="LJ5" i="15"/>
  <c r="LG5" i="15"/>
  <c r="LF5" i="15"/>
  <c r="LE5" i="15"/>
  <c r="LD5" i="15"/>
  <c r="LC5" i="15"/>
  <c r="LB5" i="15"/>
  <c r="KY5" i="15"/>
  <c r="KX5" i="15"/>
  <c r="KW5" i="15"/>
  <c r="KV5" i="15"/>
  <c r="KU5" i="15"/>
  <c r="KT5" i="15"/>
  <c r="KQ5" i="15"/>
  <c r="KP5" i="15"/>
  <c r="KO5" i="15"/>
  <c r="KN5" i="15"/>
  <c r="KM5" i="15"/>
  <c r="KL5" i="15"/>
  <c r="KI5" i="15"/>
  <c r="KH5" i="15"/>
  <c r="KG5" i="15"/>
  <c r="KF5" i="15"/>
  <c r="KE5" i="15"/>
  <c r="KD5" i="15"/>
  <c r="KA5" i="15"/>
  <c r="JZ5" i="15"/>
  <c r="JY5" i="15"/>
  <c r="JX5" i="15"/>
  <c r="JW5" i="15"/>
  <c r="JV5" i="15"/>
  <c r="JS5" i="15"/>
  <c r="JR5" i="15"/>
  <c r="JQ5" i="15"/>
  <c r="JP5" i="15"/>
  <c r="JO5" i="15"/>
  <c r="JN5" i="15"/>
  <c r="JK5" i="15"/>
  <c r="JJ5" i="15"/>
  <c r="JI5" i="15"/>
  <c r="JH5" i="15"/>
  <c r="JG5" i="15"/>
  <c r="JF5" i="15"/>
  <c r="JC5" i="15"/>
  <c r="JB5" i="15"/>
  <c r="JA5" i="15"/>
  <c r="IZ5" i="15"/>
  <c r="IY5" i="15"/>
  <c r="IX5" i="15"/>
  <c r="IU5" i="15"/>
  <c r="IT5" i="15"/>
  <c r="IS5" i="15"/>
  <c r="IR5" i="15"/>
  <c r="IQ5" i="15"/>
  <c r="IP5" i="15"/>
  <c r="IM5" i="15"/>
  <c r="IL5" i="15"/>
  <c r="IK5" i="15"/>
  <c r="IJ5" i="15"/>
  <c r="II5" i="15"/>
  <c r="IH5" i="15"/>
  <c r="IE5" i="15"/>
  <c r="ID5" i="15"/>
  <c r="IC5" i="15"/>
  <c r="IB5" i="15"/>
  <c r="IA5" i="15"/>
  <c r="HZ5" i="15"/>
  <c r="HW5" i="15"/>
  <c r="HV5" i="15"/>
  <c r="HU5" i="15"/>
  <c r="HT5" i="15"/>
  <c r="HS5" i="15"/>
  <c r="HR5" i="15"/>
  <c r="HO5" i="15"/>
  <c r="HN5" i="15"/>
  <c r="HM5" i="15"/>
  <c r="HL5" i="15"/>
  <c r="HK5" i="15"/>
  <c r="HJ5" i="15"/>
  <c r="HG5" i="15"/>
  <c r="HF5" i="15"/>
  <c r="HE5" i="15"/>
  <c r="HD5" i="15"/>
  <c r="HC5" i="15"/>
  <c r="HB5" i="15"/>
  <c r="GY5" i="15"/>
  <c r="GX5" i="15"/>
  <c r="GW5" i="15"/>
  <c r="GV5" i="15"/>
  <c r="GU5" i="15"/>
  <c r="GT5" i="15"/>
  <c r="GQ5" i="15"/>
  <c r="GP5" i="15"/>
  <c r="GO5" i="15"/>
  <c r="GN5" i="15"/>
  <c r="GM5" i="15"/>
  <c r="GL5" i="15"/>
  <c r="GI5" i="15"/>
  <c r="GH5" i="15"/>
  <c r="GG5" i="15"/>
  <c r="GF5" i="15"/>
  <c r="GE5" i="15"/>
  <c r="GD5" i="15"/>
  <c r="GA5" i="15"/>
  <c r="FZ5" i="15"/>
  <c r="FY5" i="15"/>
  <c r="FX5" i="15"/>
  <c r="FW5" i="15"/>
  <c r="FV5" i="15"/>
  <c r="FS5" i="15"/>
  <c r="FR5" i="15"/>
  <c r="FQ5" i="15"/>
  <c r="FP5" i="15"/>
  <c r="FO5" i="15"/>
  <c r="FN5" i="15"/>
  <c r="FK5" i="15"/>
  <c r="FJ5" i="15"/>
  <c r="FI5" i="15"/>
  <c r="FH5" i="15"/>
  <c r="FG5" i="15"/>
  <c r="FF5" i="15"/>
  <c r="FC5" i="15"/>
  <c r="FB5" i="15"/>
  <c r="FA5" i="15"/>
  <c r="EZ5" i="15"/>
  <c r="EY5" i="15"/>
  <c r="EX5" i="15"/>
  <c r="EU5" i="15"/>
  <c r="ET5" i="15"/>
  <c r="ES5" i="15"/>
  <c r="ER5" i="15"/>
  <c r="EQ5" i="15"/>
  <c r="EP5" i="15"/>
  <c r="EM5" i="15"/>
  <c r="EL5" i="15"/>
  <c r="EK5" i="15"/>
  <c r="EJ5" i="15"/>
  <c r="EI5" i="15"/>
  <c r="EH5" i="15"/>
  <c r="EE5" i="15"/>
  <c r="ED5" i="15"/>
  <c r="EC5" i="15"/>
  <c r="EB5" i="15"/>
  <c r="EA5" i="15"/>
  <c r="DZ5" i="15"/>
  <c r="DW5" i="15"/>
  <c r="DV5" i="15"/>
  <c r="DU5" i="15"/>
  <c r="DT5" i="15"/>
  <c r="DS5" i="15"/>
  <c r="DR5" i="15"/>
  <c r="DO5" i="15"/>
  <c r="DN5" i="15"/>
  <c r="DM5" i="15"/>
  <c r="DL5" i="15"/>
  <c r="DK5" i="15"/>
  <c r="DJ5" i="15"/>
  <c r="DG5" i="15"/>
  <c r="DF5" i="15"/>
  <c r="DE5" i="15"/>
  <c r="DD5" i="15"/>
  <c r="DC5" i="15"/>
  <c r="DB5" i="15"/>
  <c r="CY5" i="15"/>
  <c r="CX5" i="15"/>
  <c r="CW5" i="15"/>
  <c r="CV5" i="15"/>
  <c r="CU5" i="15"/>
  <c r="CT5" i="15"/>
  <c r="CQ5" i="15"/>
  <c r="CP5" i="15"/>
  <c r="CO5" i="15"/>
  <c r="CN5" i="15"/>
  <c r="CM5" i="15"/>
  <c r="CL5" i="15"/>
  <c r="CI5" i="15"/>
  <c r="CH5" i="15"/>
  <c r="CG5" i="15"/>
  <c r="CF5" i="15"/>
  <c r="CE5" i="15"/>
  <c r="CD5" i="15"/>
  <c r="CA5" i="15"/>
  <c r="BZ5" i="15"/>
  <c r="BY5" i="15"/>
  <c r="BX5" i="15"/>
  <c r="BW5" i="15"/>
  <c r="BV5" i="15"/>
  <c r="BS5" i="15"/>
  <c r="BR5" i="15"/>
  <c r="BQ5" i="15"/>
  <c r="BP5" i="15"/>
  <c r="BO5" i="15"/>
  <c r="BN5" i="15"/>
  <c r="BK5" i="15"/>
  <c r="BJ5" i="15"/>
  <c r="BI5" i="15"/>
  <c r="BH5" i="15"/>
  <c r="BG5" i="15"/>
  <c r="BF5" i="15"/>
  <c r="BC5" i="15"/>
  <c r="BB5" i="15"/>
  <c r="BA5" i="15"/>
  <c r="AZ5" i="15"/>
  <c r="AY5" i="15"/>
  <c r="AX5" i="15"/>
  <c r="AU5" i="15"/>
  <c r="AT5" i="15"/>
  <c r="AS5" i="15"/>
  <c r="AR5" i="15"/>
  <c r="AQ5" i="15"/>
  <c r="AP5" i="15"/>
  <c r="AM5" i="15"/>
  <c r="AL5" i="15"/>
  <c r="AK5" i="15"/>
  <c r="AJ5" i="15"/>
  <c r="AI5" i="15"/>
  <c r="AH5" i="15"/>
  <c r="AE5" i="15"/>
  <c r="AD5" i="15"/>
  <c r="AC5" i="15"/>
  <c r="AB5" i="15"/>
  <c r="AA5" i="15"/>
  <c r="Z5" i="15"/>
  <c r="W5" i="15"/>
  <c r="V5" i="15"/>
  <c r="U5" i="15"/>
  <c r="T5" i="15"/>
  <c r="S5" i="15"/>
  <c r="R5" i="15"/>
  <c r="O5" i="15"/>
  <c r="N5" i="15"/>
  <c r="M5" i="15"/>
  <c r="L5" i="15"/>
  <c r="K5" i="15"/>
  <c r="J5" i="15"/>
  <c r="UR4" i="15"/>
  <c r="UR50" i="15" s="1"/>
  <c r="UQ4" i="15"/>
  <c r="UQ50" i="15" s="1"/>
  <c r="UP4" i="15"/>
  <c r="UP50" i="15" s="1"/>
  <c r="UM4" i="15"/>
  <c r="UM50" i="15" s="1"/>
  <c r="UL4" i="15"/>
  <c r="UL50" i="15" s="1"/>
  <c r="UK4" i="15"/>
  <c r="UK50" i="15" s="1"/>
  <c r="UJ4" i="15"/>
  <c r="UJ50" i="15" s="1"/>
  <c r="UI4" i="15"/>
  <c r="UI50" i="15" s="1"/>
  <c r="UH4" i="15"/>
  <c r="UH50" i="15" s="1"/>
  <c r="UF4" i="15"/>
  <c r="UF50" i="15" s="1"/>
  <c r="UE4" i="15"/>
  <c r="UE50" i="15" s="1"/>
  <c r="UB4" i="15"/>
  <c r="UB50" i="15" s="1"/>
  <c r="UA4" i="15"/>
  <c r="UA50" i="15" s="1"/>
  <c r="TZ4" i="15"/>
  <c r="TZ50" i="15" s="1"/>
  <c r="TY4" i="15"/>
  <c r="TY50" i="15" s="1"/>
  <c r="TX4" i="15"/>
  <c r="TX50" i="15" s="1"/>
  <c r="TW4" i="15"/>
  <c r="TW50" i="15" s="1"/>
  <c r="TU4" i="15"/>
  <c r="TU50" i="15" s="1"/>
  <c r="TT4" i="15"/>
  <c r="TT50" i="15" s="1"/>
  <c r="TS4" i="15"/>
  <c r="TS50" i="15" s="1"/>
  <c r="TR4" i="15"/>
  <c r="TR50" i="15" s="1"/>
  <c r="TQ4" i="15"/>
  <c r="TQ50" i="15" s="1"/>
  <c r="TO4" i="15"/>
  <c r="TO50" i="15" s="1"/>
  <c r="TN4" i="15"/>
  <c r="TN50" i="15" s="1"/>
  <c r="TM4" i="15"/>
  <c r="TM50" i="15" s="1"/>
  <c r="TL4" i="15"/>
  <c r="TL50" i="15" s="1"/>
  <c r="TK4" i="15"/>
  <c r="TK50" i="15" s="1"/>
  <c r="TI4" i="15"/>
  <c r="TI50" i="15" s="1"/>
  <c r="TH4" i="15"/>
  <c r="TH50" i="15" s="1"/>
  <c r="TG4" i="15"/>
  <c r="TG50" i="15" s="1"/>
  <c r="TF4" i="15"/>
  <c r="TF50" i="15" s="1"/>
  <c r="TE4" i="15"/>
  <c r="TE50" i="15" s="1"/>
  <c r="TC4" i="15"/>
  <c r="TC50" i="15" s="1"/>
  <c r="TB4" i="15"/>
  <c r="TB50" i="15" s="1"/>
  <c r="TA4" i="15"/>
  <c r="TA50" i="15" s="1"/>
  <c r="SZ4" i="15"/>
  <c r="SZ50" i="15" s="1"/>
  <c r="SY4" i="15"/>
  <c r="SY50" i="15" s="1"/>
  <c r="SW4" i="15"/>
  <c r="SW50" i="15" s="1"/>
  <c r="SV4" i="15"/>
  <c r="SV50" i="15" s="1"/>
  <c r="SU4" i="15"/>
  <c r="SU50" i="15" s="1"/>
  <c r="ST4" i="15"/>
  <c r="ST50" i="15" s="1"/>
  <c r="SS4" i="15"/>
  <c r="SS50" i="15" s="1"/>
  <c r="SQ4" i="15"/>
  <c r="SQ50" i="15" s="1"/>
  <c r="SP4" i="15"/>
  <c r="SP50" i="15" s="1"/>
  <c r="SO4" i="15"/>
  <c r="SO50" i="15" s="1"/>
  <c r="SN4" i="15"/>
  <c r="SN50" i="15" s="1"/>
  <c r="SM4" i="15"/>
  <c r="SM50" i="15" s="1"/>
  <c r="SK4" i="15"/>
  <c r="SK50" i="15" s="1"/>
  <c r="SJ4" i="15"/>
  <c r="SJ50" i="15" s="1"/>
  <c r="SI4" i="15"/>
  <c r="SI50" i="15" s="1"/>
  <c r="SH4" i="15"/>
  <c r="SH50" i="15" s="1"/>
  <c r="SG4" i="15"/>
  <c r="SG50" i="15" s="1"/>
  <c r="SE4" i="15"/>
  <c r="SE50" i="15" s="1"/>
  <c r="SD4" i="15"/>
  <c r="SD50" i="15" s="1"/>
  <c r="SC4" i="15"/>
  <c r="SC50" i="15" s="1"/>
  <c r="SB4" i="15"/>
  <c r="SB50" i="15" s="1"/>
  <c r="SA4" i="15"/>
  <c r="SA50" i="15" s="1"/>
  <c r="RY4" i="15"/>
  <c r="RY50" i="15" s="1"/>
  <c r="RX4" i="15"/>
  <c r="RX50" i="15" s="1"/>
  <c r="RW4" i="15"/>
  <c r="RW50" i="15" s="1"/>
  <c r="RV4" i="15"/>
  <c r="RV50" i="15" s="1"/>
  <c r="RU4" i="15"/>
  <c r="RU50" i="15" s="1"/>
  <c r="RS4" i="15"/>
  <c r="RS50" i="15" s="1"/>
  <c r="RR4" i="15"/>
  <c r="RR50" i="15" s="1"/>
  <c r="RQ4" i="15"/>
  <c r="RQ50" i="15" s="1"/>
  <c r="RP4" i="15"/>
  <c r="RP50" i="15" s="1"/>
  <c r="RO4" i="15"/>
  <c r="RO50" i="15" s="1"/>
  <c r="RM4" i="15"/>
  <c r="RM50" i="15" s="1"/>
  <c r="RL4" i="15"/>
  <c r="RL50" i="15" s="1"/>
  <c r="RK4" i="15"/>
  <c r="RK50" i="15" s="1"/>
  <c r="RJ4" i="15"/>
  <c r="RJ50" i="15" s="1"/>
  <c r="RI4" i="15"/>
  <c r="RI50" i="15" s="1"/>
  <c r="RG4" i="15"/>
  <c r="RG50" i="15" s="1"/>
  <c r="RF4" i="15"/>
  <c r="RF50" i="15" s="1"/>
  <c r="RE4" i="15"/>
  <c r="RE50" i="15" s="1"/>
  <c r="RD4" i="15"/>
  <c r="RD50" i="15" s="1"/>
  <c r="RC4" i="15"/>
  <c r="RC50" i="15" s="1"/>
  <c r="RA4" i="15"/>
  <c r="RA50" i="15" s="1"/>
  <c r="QZ4" i="15"/>
  <c r="QZ50" i="15" s="1"/>
  <c r="QY4" i="15"/>
  <c r="QY50" i="15" s="1"/>
  <c r="QX4" i="15"/>
  <c r="QX50" i="15" s="1"/>
  <c r="QW4" i="15"/>
  <c r="QW50" i="15" s="1"/>
  <c r="QU4" i="15"/>
  <c r="QU50" i="15" s="1"/>
  <c r="QT4" i="15"/>
  <c r="QT50" i="15" s="1"/>
  <c r="QS4" i="15"/>
  <c r="QS50" i="15" s="1"/>
  <c r="QR4" i="15"/>
  <c r="QR50" i="15" s="1"/>
  <c r="QQ4" i="15"/>
  <c r="QQ50" i="15" s="1"/>
  <c r="QO4" i="15"/>
  <c r="QO50" i="15" s="1"/>
  <c r="QN4" i="15"/>
  <c r="QN50" i="15" s="1"/>
  <c r="QM4" i="15"/>
  <c r="QM50" i="15" s="1"/>
  <c r="QL4" i="15"/>
  <c r="QL50" i="15" s="1"/>
  <c r="QK4" i="15"/>
  <c r="QK50" i="15" s="1"/>
  <c r="QI4" i="15"/>
  <c r="QI50" i="15" s="1"/>
  <c r="QH4" i="15"/>
  <c r="QH50" i="15" s="1"/>
  <c r="QG4" i="15"/>
  <c r="QG50" i="15" s="1"/>
  <c r="QF4" i="15"/>
  <c r="QF50" i="15" s="1"/>
  <c r="QE4" i="15"/>
  <c r="QE50" i="15" s="1"/>
  <c r="QC4" i="15"/>
  <c r="QC50" i="15" s="1"/>
  <c r="QB4" i="15"/>
  <c r="QB50" i="15" s="1"/>
  <c r="QA4" i="15"/>
  <c r="QA50" i="15" s="1"/>
  <c r="PZ4" i="15"/>
  <c r="PZ50" i="15" s="1"/>
  <c r="PY4" i="15"/>
  <c r="PY50" i="15" s="1"/>
  <c r="PW4" i="15"/>
  <c r="PW50" i="15" s="1"/>
  <c r="PV4" i="15"/>
  <c r="PV50" i="15" s="1"/>
  <c r="PU4" i="15"/>
  <c r="PU50" i="15" s="1"/>
  <c r="PT4" i="15"/>
  <c r="PT50" i="15" s="1"/>
  <c r="PS4" i="15"/>
  <c r="PS50" i="15" s="1"/>
  <c r="PQ4" i="15"/>
  <c r="PQ50" i="15" s="1"/>
  <c r="PP4" i="15"/>
  <c r="PO4" i="15"/>
  <c r="PN4" i="15"/>
  <c r="PM4" i="15"/>
  <c r="PK4" i="15"/>
  <c r="PK50" i="15" s="1"/>
  <c r="PJ4" i="15"/>
  <c r="PJ50" i="15" s="1"/>
  <c r="PI4" i="15"/>
  <c r="PI50" i="15" s="1"/>
  <c r="PH4" i="15"/>
  <c r="PH50" i="15" s="1"/>
  <c r="PG4" i="15"/>
  <c r="PG50" i="15" s="1"/>
  <c r="PE4" i="15"/>
  <c r="PE50" i="15" s="1"/>
  <c r="PD4" i="15"/>
  <c r="PD50" i="15" s="1"/>
  <c r="PC4" i="15"/>
  <c r="PC50" i="15" s="1"/>
  <c r="PB4" i="15"/>
  <c r="PB50" i="15" s="1"/>
  <c r="PA4" i="15"/>
  <c r="PA50" i="15" s="1"/>
  <c r="OY4" i="15"/>
  <c r="OY50" i="15" s="1"/>
  <c r="OX4" i="15"/>
  <c r="OW4" i="15"/>
  <c r="OV4" i="15"/>
  <c r="OU4" i="15"/>
  <c r="OQ4" i="15"/>
  <c r="OP4" i="15"/>
  <c r="OO4" i="15"/>
  <c r="ON4" i="15"/>
  <c r="OM4" i="15"/>
  <c r="OL4" i="15"/>
  <c r="OI4" i="15"/>
  <c r="OH4" i="15"/>
  <c r="OG4" i="15"/>
  <c r="OF4" i="15"/>
  <c r="OE4" i="15"/>
  <c r="OD4" i="15"/>
  <c r="OA4" i="15"/>
  <c r="NZ4" i="15"/>
  <c r="NY4" i="15"/>
  <c r="NX4" i="15"/>
  <c r="NW4" i="15"/>
  <c r="NV4" i="15"/>
  <c r="NS4" i="15"/>
  <c r="NR4" i="15"/>
  <c r="NQ4" i="15"/>
  <c r="NP4" i="15"/>
  <c r="NO4" i="15"/>
  <c r="NN4" i="15"/>
  <c r="NK4" i="15"/>
  <c r="NJ4" i="15"/>
  <c r="NI4" i="15"/>
  <c r="NH4" i="15"/>
  <c r="NG4" i="15"/>
  <c r="NF4" i="15"/>
  <c r="NC4" i="15"/>
  <c r="NB4" i="15"/>
  <c r="NA4" i="15"/>
  <c r="MZ4" i="15"/>
  <c r="MY4" i="15"/>
  <c r="MX4" i="15"/>
  <c r="MU4" i="15"/>
  <c r="MT4" i="15"/>
  <c r="MS4" i="15"/>
  <c r="MR4" i="15"/>
  <c r="MQ4" i="15"/>
  <c r="MP4" i="15"/>
  <c r="MM4" i="15"/>
  <c r="ML4" i="15"/>
  <c r="MK4" i="15"/>
  <c r="MJ4" i="15"/>
  <c r="MI4" i="15"/>
  <c r="MH4" i="15"/>
  <c r="ME4" i="15"/>
  <c r="MD4" i="15"/>
  <c r="MC4" i="15"/>
  <c r="MB4" i="15"/>
  <c r="MA4" i="15"/>
  <c r="LZ4" i="15"/>
  <c r="LW4" i="15"/>
  <c r="LV4" i="15"/>
  <c r="LU4" i="15"/>
  <c r="LT4" i="15"/>
  <c r="LS4" i="15"/>
  <c r="LR4" i="15"/>
  <c r="LO4" i="15"/>
  <c r="LN4" i="15"/>
  <c r="LM4" i="15"/>
  <c r="LL4" i="15"/>
  <c r="LK4" i="15"/>
  <c r="LJ4" i="15"/>
  <c r="LG4" i="15"/>
  <c r="LF4" i="15"/>
  <c r="LE4" i="15"/>
  <c r="LD4" i="15"/>
  <c r="LC4" i="15"/>
  <c r="LB4" i="15"/>
  <c r="KY4" i="15"/>
  <c r="KX4" i="15"/>
  <c r="KW4" i="15"/>
  <c r="KV4" i="15"/>
  <c r="KU4" i="15"/>
  <c r="KT4" i="15"/>
  <c r="KQ4" i="15"/>
  <c r="KP4" i="15"/>
  <c r="KO4" i="15"/>
  <c r="KN4" i="15"/>
  <c r="KM4" i="15"/>
  <c r="KL4" i="15"/>
  <c r="KI4" i="15"/>
  <c r="KH4" i="15"/>
  <c r="KG4" i="15"/>
  <c r="KF4" i="15"/>
  <c r="KE4" i="15"/>
  <c r="KD4" i="15"/>
  <c r="KA4" i="15"/>
  <c r="JZ4" i="15"/>
  <c r="JY4" i="15"/>
  <c r="JX4" i="15"/>
  <c r="JW4" i="15"/>
  <c r="JV4" i="15"/>
  <c r="JS4" i="15"/>
  <c r="JR4" i="15"/>
  <c r="JQ4" i="15"/>
  <c r="JP4" i="15"/>
  <c r="JO4" i="15"/>
  <c r="JN4" i="15"/>
  <c r="JK4" i="15"/>
  <c r="JJ4" i="15"/>
  <c r="JI4" i="15"/>
  <c r="JH4" i="15"/>
  <c r="JG4" i="15"/>
  <c r="JF4" i="15"/>
  <c r="JC4" i="15"/>
  <c r="JB4" i="15"/>
  <c r="JA4" i="15"/>
  <c r="IZ4" i="15"/>
  <c r="IY4" i="15"/>
  <c r="IX4" i="15"/>
  <c r="IU4" i="15"/>
  <c r="IT4" i="15"/>
  <c r="IS4" i="15"/>
  <c r="IR4" i="15"/>
  <c r="IQ4" i="15"/>
  <c r="IP4" i="15"/>
  <c r="IM4" i="15"/>
  <c r="IL4" i="15"/>
  <c r="IK4" i="15"/>
  <c r="IJ4" i="15"/>
  <c r="II4" i="15"/>
  <c r="IH4" i="15"/>
  <c r="IE4" i="15"/>
  <c r="ID4" i="15"/>
  <c r="IC4" i="15"/>
  <c r="IB4" i="15"/>
  <c r="IA4" i="15"/>
  <c r="HZ4" i="15"/>
  <c r="HW4" i="15"/>
  <c r="HV4" i="15"/>
  <c r="HU4" i="15"/>
  <c r="HT4" i="15"/>
  <c r="HS4" i="15"/>
  <c r="HR4" i="15"/>
  <c r="HO4" i="15"/>
  <c r="HN4" i="15"/>
  <c r="HM4" i="15"/>
  <c r="HL4" i="15"/>
  <c r="HK4" i="15"/>
  <c r="HJ4" i="15"/>
  <c r="HG4" i="15"/>
  <c r="HF4" i="15"/>
  <c r="HE4" i="15"/>
  <c r="HD4" i="15"/>
  <c r="HC4" i="15"/>
  <c r="HB4" i="15"/>
  <c r="GY4" i="15"/>
  <c r="GX4" i="15"/>
  <c r="GW4" i="15"/>
  <c r="GV4" i="15"/>
  <c r="GU4" i="15"/>
  <c r="GT4" i="15"/>
  <c r="GQ4" i="15"/>
  <c r="GP4" i="15"/>
  <c r="GO4" i="15"/>
  <c r="GN4" i="15"/>
  <c r="GM4" i="15"/>
  <c r="GL4" i="15"/>
  <c r="GI4" i="15"/>
  <c r="GH4" i="15"/>
  <c r="GG4" i="15"/>
  <c r="GF4" i="15"/>
  <c r="GE4" i="15"/>
  <c r="GD4" i="15"/>
  <c r="GA4" i="15"/>
  <c r="FZ4" i="15"/>
  <c r="FY4" i="15"/>
  <c r="FX4" i="15"/>
  <c r="FW4" i="15"/>
  <c r="FV4" i="15"/>
  <c r="FS4" i="15"/>
  <c r="FR4" i="15"/>
  <c r="FQ4" i="15"/>
  <c r="FP4" i="15"/>
  <c r="FO4" i="15"/>
  <c r="FN4" i="15"/>
  <c r="FK4" i="15"/>
  <c r="FJ4" i="15"/>
  <c r="FI4" i="15"/>
  <c r="FH4" i="15"/>
  <c r="FG4" i="15"/>
  <c r="FF4" i="15"/>
  <c r="FC4" i="15"/>
  <c r="FB4" i="15"/>
  <c r="FA4" i="15"/>
  <c r="EZ4" i="15"/>
  <c r="EY4" i="15"/>
  <c r="EX4" i="15"/>
  <c r="EU4" i="15"/>
  <c r="ET4" i="15"/>
  <c r="ES4" i="15"/>
  <c r="ER4" i="15"/>
  <c r="EQ4" i="15"/>
  <c r="EP4" i="15"/>
  <c r="EM4" i="15"/>
  <c r="EL4" i="15"/>
  <c r="EK4" i="15"/>
  <c r="EJ4" i="15"/>
  <c r="EI4" i="15"/>
  <c r="EH4" i="15"/>
  <c r="EE4" i="15"/>
  <c r="ED4" i="15"/>
  <c r="EC4" i="15"/>
  <c r="EB4" i="15"/>
  <c r="EA4" i="15"/>
  <c r="DZ4" i="15"/>
  <c r="DW4" i="15"/>
  <c r="DV4" i="15"/>
  <c r="DU4" i="15"/>
  <c r="DT4" i="15"/>
  <c r="DS4" i="15"/>
  <c r="DR4" i="15"/>
  <c r="DO4" i="15"/>
  <c r="DN4" i="15"/>
  <c r="DM4" i="15"/>
  <c r="DL4" i="15"/>
  <c r="DK4" i="15"/>
  <c r="DJ4" i="15"/>
  <c r="DG4" i="15"/>
  <c r="DF4" i="15"/>
  <c r="DE4" i="15"/>
  <c r="DD4" i="15"/>
  <c r="DC4" i="15"/>
  <c r="DB4" i="15"/>
  <c r="CY4" i="15"/>
  <c r="CX4" i="15"/>
  <c r="CW4" i="15"/>
  <c r="CV4" i="15"/>
  <c r="CU4" i="15"/>
  <c r="CT4" i="15"/>
  <c r="CQ4" i="15"/>
  <c r="CP4" i="15"/>
  <c r="CO4" i="15"/>
  <c r="CN4" i="15"/>
  <c r="CM4" i="15"/>
  <c r="CL4" i="15"/>
  <c r="CI4" i="15"/>
  <c r="CH4" i="15"/>
  <c r="CG4" i="15"/>
  <c r="CF4" i="15"/>
  <c r="CE4" i="15"/>
  <c r="CD4" i="15"/>
  <c r="CA4" i="15"/>
  <c r="BZ4" i="15"/>
  <c r="BY4" i="15"/>
  <c r="BX4" i="15"/>
  <c r="BW4" i="15"/>
  <c r="BV4" i="15"/>
  <c r="BS4" i="15"/>
  <c r="BR4" i="15"/>
  <c r="BQ4" i="15"/>
  <c r="BP4" i="15"/>
  <c r="BO4" i="15"/>
  <c r="BN4" i="15"/>
  <c r="BK4" i="15"/>
  <c r="BJ4" i="15"/>
  <c r="BI4" i="15"/>
  <c r="BH4" i="15"/>
  <c r="BG4" i="15"/>
  <c r="BF4" i="15"/>
  <c r="BC4" i="15"/>
  <c r="BB4" i="15"/>
  <c r="BA4" i="15"/>
  <c r="AZ4" i="15"/>
  <c r="AY4" i="15"/>
  <c r="AX4" i="15"/>
  <c r="AU4" i="15"/>
  <c r="AT4" i="15"/>
  <c r="AS4" i="15"/>
  <c r="AR4" i="15"/>
  <c r="AQ4" i="15"/>
  <c r="AP4" i="15"/>
  <c r="AM4" i="15"/>
  <c r="AL4" i="15"/>
  <c r="AK4" i="15"/>
  <c r="AJ4" i="15"/>
  <c r="AI4" i="15"/>
  <c r="AH4" i="15"/>
  <c r="AE4" i="15"/>
  <c r="AD4" i="15"/>
  <c r="AC4" i="15"/>
  <c r="AB4" i="15"/>
  <c r="AA4" i="15"/>
  <c r="Z4" i="15"/>
  <c r="W4" i="15"/>
  <c r="V4" i="15"/>
  <c r="U4" i="15"/>
  <c r="T4" i="15"/>
  <c r="S4" i="15"/>
  <c r="R4" i="15"/>
  <c r="O4" i="15"/>
  <c r="N4" i="15"/>
  <c r="M4" i="15"/>
  <c r="L4" i="15"/>
  <c r="K4" i="15"/>
  <c r="J4" i="15"/>
  <c r="UR3" i="15"/>
  <c r="UQ3" i="15"/>
  <c r="UP3" i="15"/>
  <c r="UM3" i="15"/>
  <c r="UM49" i="15" s="1"/>
  <c r="UL3" i="15"/>
  <c r="UL49" i="15" s="1"/>
  <c r="UK3" i="15"/>
  <c r="UK49" i="15" s="1"/>
  <c r="UJ3" i="15"/>
  <c r="UJ49" i="15" s="1"/>
  <c r="UI3" i="15"/>
  <c r="UI49" i="15" s="1"/>
  <c r="UH3" i="15"/>
  <c r="UH49" i="15" s="1"/>
  <c r="UF3" i="15"/>
  <c r="UE3" i="15"/>
  <c r="UB3" i="15"/>
  <c r="UA3" i="15"/>
  <c r="TZ3" i="15"/>
  <c r="TY3" i="15"/>
  <c r="TX3" i="15"/>
  <c r="TW3" i="15"/>
  <c r="TU3" i="15"/>
  <c r="TU49" i="15" s="1"/>
  <c r="TT3" i="15"/>
  <c r="TT49" i="15" s="1"/>
  <c r="TS3" i="15"/>
  <c r="TS49" i="15" s="1"/>
  <c r="TR3" i="15"/>
  <c r="TR49" i="15" s="1"/>
  <c r="TQ3" i="15"/>
  <c r="TQ49" i="15" s="1"/>
  <c r="TO3" i="15"/>
  <c r="TO49" i="15" s="1"/>
  <c r="TN3" i="15"/>
  <c r="TM3" i="15"/>
  <c r="TL3" i="15"/>
  <c r="TK3" i="15"/>
  <c r="TI3" i="15"/>
  <c r="TI49" i="15" s="1"/>
  <c r="TH3" i="15"/>
  <c r="TG3" i="15"/>
  <c r="TG49" i="15" s="1"/>
  <c r="TF3" i="15"/>
  <c r="TE3" i="15"/>
  <c r="TC3" i="15"/>
  <c r="TC49" i="15" s="1"/>
  <c r="TB3" i="15"/>
  <c r="TA3" i="15"/>
  <c r="SZ3" i="15"/>
  <c r="SY3" i="15"/>
  <c r="SW3" i="15"/>
  <c r="SW49" i="15" s="1"/>
  <c r="SV3" i="15"/>
  <c r="SU3" i="15"/>
  <c r="SU49" i="15" s="1"/>
  <c r="ST3" i="15"/>
  <c r="SS3" i="15"/>
  <c r="SQ3" i="15"/>
  <c r="SQ49" i="15" s="1"/>
  <c r="SP3" i="15"/>
  <c r="SO3" i="15"/>
  <c r="SO49" i="15" s="1"/>
  <c r="SN3" i="15"/>
  <c r="SM3" i="15"/>
  <c r="SM49" i="15" s="1"/>
  <c r="SK3" i="15"/>
  <c r="SK49" i="15" s="1"/>
  <c r="SJ3" i="15"/>
  <c r="SJ49" i="15" s="1"/>
  <c r="SI3" i="15"/>
  <c r="SI49" i="15" s="1"/>
  <c r="SH3" i="15"/>
  <c r="SH49" i="15" s="1"/>
  <c r="SG3" i="15"/>
  <c r="SE3" i="15"/>
  <c r="SE49" i="15" s="1"/>
  <c r="SD3" i="15"/>
  <c r="SD49" i="15" s="1"/>
  <c r="SC3" i="15"/>
  <c r="SC49" i="15" s="1"/>
  <c r="SB3" i="15"/>
  <c r="SB49" i="15" s="1"/>
  <c r="SA3" i="15"/>
  <c r="SA49" i="15" s="1"/>
  <c r="RY3" i="15"/>
  <c r="RY49" i="15" s="1"/>
  <c r="RX3" i="15"/>
  <c r="RX49" i="15" s="1"/>
  <c r="RW3" i="15"/>
  <c r="RW49" i="15" s="1"/>
  <c r="RV3" i="15"/>
  <c r="RV49" i="15" s="1"/>
  <c r="RU3" i="15"/>
  <c r="RU49" i="15" s="1"/>
  <c r="RS3" i="15"/>
  <c r="RS49" i="15" s="1"/>
  <c r="RR3" i="15"/>
  <c r="RR49" i="15" s="1"/>
  <c r="RQ3" i="15"/>
  <c r="RQ49" i="15" s="1"/>
  <c r="RP3" i="15"/>
  <c r="RP49" i="15" s="1"/>
  <c r="RO3" i="15"/>
  <c r="RO49" i="15" s="1"/>
  <c r="RM3" i="15"/>
  <c r="RM49" i="15" s="1"/>
  <c r="RL3" i="15"/>
  <c r="RL49" i="15" s="1"/>
  <c r="RK3" i="15"/>
  <c r="RK49" i="15" s="1"/>
  <c r="RJ3" i="15"/>
  <c r="RJ49" i="15" s="1"/>
  <c r="RI3" i="15"/>
  <c r="RI49" i="15" s="1"/>
  <c r="RG3" i="15"/>
  <c r="RG49" i="15" s="1"/>
  <c r="RF3" i="15"/>
  <c r="RF49" i="15" s="1"/>
  <c r="RE3" i="15"/>
  <c r="RE49" i="15" s="1"/>
  <c r="RD3" i="15"/>
  <c r="RD49" i="15" s="1"/>
  <c r="RC3" i="15"/>
  <c r="RC49" i="15" s="1"/>
  <c r="RA3" i="15"/>
  <c r="RA49" i="15" s="1"/>
  <c r="QZ3" i="15"/>
  <c r="QZ49" i="15" s="1"/>
  <c r="QY3" i="15"/>
  <c r="QY49" i="15" s="1"/>
  <c r="QX3" i="15"/>
  <c r="QW3" i="15"/>
  <c r="QU3" i="15"/>
  <c r="QU49" i="15" s="1"/>
  <c r="QT3" i="15"/>
  <c r="QT49" i="15" s="1"/>
  <c r="QS3" i="15"/>
  <c r="QS49" i="15" s="1"/>
  <c r="QR3" i="15"/>
  <c r="QR49" i="15" s="1"/>
  <c r="QQ3" i="15"/>
  <c r="QQ49" i="15" s="1"/>
  <c r="QO3" i="15"/>
  <c r="QO49" i="15" s="1"/>
  <c r="QN3" i="15"/>
  <c r="QN49" i="15" s="1"/>
  <c r="QM3" i="15"/>
  <c r="QM49" i="15" s="1"/>
  <c r="QL3" i="15"/>
  <c r="QL49" i="15" s="1"/>
  <c r="QK3" i="15"/>
  <c r="QK49" i="15" s="1"/>
  <c r="QI3" i="15"/>
  <c r="QI49" i="15" s="1"/>
  <c r="QH3" i="15"/>
  <c r="QH49" i="15" s="1"/>
  <c r="QG3" i="15"/>
  <c r="QG49" i="15" s="1"/>
  <c r="QF3" i="15"/>
  <c r="QF49" i="15" s="1"/>
  <c r="QE3" i="15"/>
  <c r="QC3" i="15"/>
  <c r="QC49" i="15" s="1"/>
  <c r="QB3" i="15"/>
  <c r="QB49" i="15" s="1"/>
  <c r="QA3" i="15"/>
  <c r="QA49" i="15" s="1"/>
  <c r="PZ3" i="15"/>
  <c r="PY3" i="15"/>
  <c r="PY49" i="15" s="1"/>
  <c r="PW3" i="15"/>
  <c r="PW49" i="15" s="1"/>
  <c r="PV3" i="15"/>
  <c r="PV49" i="15" s="1"/>
  <c r="PU3" i="15"/>
  <c r="PU49" i="15" s="1"/>
  <c r="PT3" i="15"/>
  <c r="PT49" i="15" s="1"/>
  <c r="PS3" i="15"/>
  <c r="PQ3" i="15"/>
  <c r="PQ49" i="15" s="1"/>
  <c r="PP3" i="15"/>
  <c r="PO3" i="15"/>
  <c r="PO49" i="15" s="1"/>
  <c r="PN3" i="15"/>
  <c r="PN49" i="15" s="1"/>
  <c r="PM3" i="15"/>
  <c r="PK3" i="15"/>
  <c r="PK49" i="15" s="1"/>
  <c r="PJ3" i="15"/>
  <c r="PI3" i="15"/>
  <c r="PH3" i="15"/>
  <c r="PG3" i="15"/>
  <c r="PE3" i="15"/>
  <c r="PE49" i="15" s="1"/>
  <c r="PD3" i="15"/>
  <c r="PD49" i="15" s="1"/>
  <c r="PC3" i="15"/>
  <c r="PC49" i="15" s="1"/>
  <c r="PB3" i="15"/>
  <c r="PA3" i="15"/>
  <c r="OY3" i="15"/>
  <c r="OY49" i="15" s="1"/>
  <c r="OX3" i="15"/>
  <c r="OW3" i="15"/>
  <c r="OV3" i="15"/>
  <c r="OU3" i="15"/>
  <c r="OQ3" i="15"/>
  <c r="OP3" i="15"/>
  <c r="OO3" i="15"/>
  <c r="ON3" i="15"/>
  <c r="OM3" i="15"/>
  <c r="OL3" i="15"/>
  <c r="OI3" i="15"/>
  <c r="OH3" i="15"/>
  <c r="OG3" i="15"/>
  <c r="OF3" i="15"/>
  <c r="OE3" i="15"/>
  <c r="OD3" i="15"/>
  <c r="OA3" i="15"/>
  <c r="NZ3" i="15"/>
  <c r="NY3" i="15"/>
  <c r="NX3" i="15"/>
  <c r="NW3" i="15"/>
  <c r="NV3" i="15"/>
  <c r="NS3" i="15"/>
  <c r="NR3" i="15"/>
  <c r="NQ3" i="15"/>
  <c r="NP3" i="15"/>
  <c r="NO3" i="15"/>
  <c r="NN3" i="15"/>
  <c r="NK3" i="15"/>
  <c r="NJ3" i="15"/>
  <c r="NI3" i="15"/>
  <c r="NH3" i="15"/>
  <c r="NG3" i="15"/>
  <c r="NF3" i="15"/>
  <c r="NC3" i="15"/>
  <c r="NB3" i="15"/>
  <c r="NA3" i="15"/>
  <c r="MZ3" i="15"/>
  <c r="MY3" i="15"/>
  <c r="MX3" i="15"/>
  <c r="MU3" i="15"/>
  <c r="MT3" i="15"/>
  <c r="MS3" i="15"/>
  <c r="MR3" i="15"/>
  <c r="MQ3" i="15"/>
  <c r="MP3" i="15"/>
  <c r="MM3" i="15"/>
  <c r="ML3" i="15"/>
  <c r="MK3" i="15"/>
  <c r="MJ3" i="15"/>
  <c r="MI3" i="15"/>
  <c r="MH3" i="15"/>
  <c r="ME3" i="15"/>
  <c r="MD3" i="15"/>
  <c r="MC3" i="15"/>
  <c r="MB3" i="15"/>
  <c r="MA3" i="15"/>
  <c r="LZ3" i="15"/>
  <c r="LW3" i="15"/>
  <c r="LV3" i="15"/>
  <c r="LU3" i="15"/>
  <c r="LT3" i="15"/>
  <c r="LS3" i="15"/>
  <c r="LR3" i="15"/>
  <c r="LO3" i="15"/>
  <c r="LN3" i="15"/>
  <c r="LM3" i="15"/>
  <c r="LL3" i="15"/>
  <c r="LK3" i="15"/>
  <c r="LJ3" i="15"/>
  <c r="LG3" i="15"/>
  <c r="LF3" i="15"/>
  <c r="LE3" i="15"/>
  <c r="LD3" i="15"/>
  <c r="LC3" i="15"/>
  <c r="LB3" i="15"/>
  <c r="KY3" i="15"/>
  <c r="KX3" i="15"/>
  <c r="KW3" i="15"/>
  <c r="KV3" i="15"/>
  <c r="KU3" i="15"/>
  <c r="KT3" i="15"/>
  <c r="KQ3" i="15"/>
  <c r="KP3" i="15"/>
  <c r="KO3" i="15"/>
  <c r="KN3" i="15"/>
  <c r="KM3" i="15"/>
  <c r="KL3" i="15"/>
  <c r="KI3" i="15"/>
  <c r="KH3" i="15"/>
  <c r="KG3" i="15"/>
  <c r="KF3" i="15"/>
  <c r="KE3" i="15"/>
  <c r="KD3" i="15"/>
  <c r="KA3" i="15"/>
  <c r="JZ3" i="15"/>
  <c r="JY3" i="15"/>
  <c r="JX3" i="15"/>
  <c r="JW3" i="15"/>
  <c r="JV3" i="15"/>
  <c r="JS3" i="15"/>
  <c r="JR3" i="15"/>
  <c r="JQ3" i="15"/>
  <c r="JP3" i="15"/>
  <c r="JO3" i="15"/>
  <c r="JN3" i="15"/>
  <c r="JK3" i="15"/>
  <c r="JJ3" i="15"/>
  <c r="JI3" i="15"/>
  <c r="JH3" i="15"/>
  <c r="JG3" i="15"/>
  <c r="JF3" i="15"/>
  <c r="JC3" i="15"/>
  <c r="JB3" i="15"/>
  <c r="JA3" i="15"/>
  <c r="IZ3" i="15"/>
  <c r="IY3" i="15"/>
  <c r="IX3" i="15"/>
  <c r="IU3" i="15"/>
  <c r="IT3" i="15"/>
  <c r="IS3" i="15"/>
  <c r="IR3" i="15"/>
  <c r="IQ3" i="15"/>
  <c r="IP3" i="15"/>
  <c r="IM3" i="15"/>
  <c r="IL3" i="15"/>
  <c r="IK3" i="15"/>
  <c r="IJ3" i="15"/>
  <c r="II3" i="15"/>
  <c r="IH3" i="15"/>
  <c r="IE3" i="15"/>
  <c r="ID3" i="15"/>
  <c r="IC3" i="15"/>
  <c r="IB3" i="15"/>
  <c r="IA3" i="15"/>
  <c r="HZ3" i="15"/>
  <c r="HW3" i="15"/>
  <c r="HV3" i="15"/>
  <c r="HU3" i="15"/>
  <c r="HT3" i="15"/>
  <c r="HS3" i="15"/>
  <c r="HR3" i="15"/>
  <c r="HO3" i="15"/>
  <c r="HN3" i="15"/>
  <c r="HM3" i="15"/>
  <c r="HL3" i="15"/>
  <c r="HK3" i="15"/>
  <c r="HJ3" i="15"/>
  <c r="HG3" i="15"/>
  <c r="HF3" i="15"/>
  <c r="HE3" i="15"/>
  <c r="HD3" i="15"/>
  <c r="HC3" i="15"/>
  <c r="HB3" i="15"/>
  <c r="GY3" i="15"/>
  <c r="GX3" i="15"/>
  <c r="GW3" i="15"/>
  <c r="GV3" i="15"/>
  <c r="GU3" i="15"/>
  <c r="GT3" i="15"/>
  <c r="GQ3" i="15"/>
  <c r="GP3" i="15"/>
  <c r="GO3" i="15"/>
  <c r="GN3" i="15"/>
  <c r="GM3" i="15"/>
  <c r="GL3" i="15"/>
  <c r="GI3" i="15"/>
  <c r="GH3" i="15"/>
  <c r="GG3" i="15"/>
  <c r="GF3" i="15"/>
  <c r="GE3" i="15"/>
  <c r="GD3" i="15"/>
  <c r="GA3" i="15"/>
  <c r="FZ3" i="15"/>
  <c r="FY3" i="15"/>
  <c r="FX3" i="15"/>
  <c r="FW3" i="15"/>
  <c r="FV3" i="15"/>
  <c r="FS3" i="15"/>
  <c r="FR3" i="15"/>
  <c r="FQ3" i="15"/>
  <c r="FP3" i="15"/>
  <c r="FO3" i="15"/>
  <c r="FN3" i="15"/>
  <c r="FK3" i="15"/>
  <c r="FJ3" i="15"/>
  <c r="FI3" i="15"/>
  <c r="FH3" i="15"/>
  <c r="FG3" i="15"/>
  <c r="FF3" i="15"/>
  <c r="FC3" i="15"/>
  <c r="FB3" i="15"/>
  <c r="FA3" i="15"/>
  <c r="EZ3" i="15"/>
  <c r="EY3" i="15"/>
  <c r="EX3" i="15"/>
  <c r="EU3" i="15"/>
  <c r="ET3" i="15"/>
  <c r="ES3" i="15"/>
  <c r="ER3" i="15"/>
  <c r="EQ3" i="15"/>
  <c r="EP3" i="15"/>
  <c r="EM3" i="15"/>
  <c r="EL3" i="15"/>
  <c r="EK3" i="15"/>
  <c r="EJ3" i="15"/>
  <c r="EI3" i="15"/>
  <c r="EH3" i="15"/>
  <c r="EE3" i="15"/>
  <c r="ED3" i="15"/>
  <c r="EC3" i="15"/>
  <c r="EB3" i="15"/>
  <c r="EA3" i="15"/>
  <c r="DZ3" i="15"/>
  <c r="DW3" i="15"/>
  <c r="DV3" i="15"/>
  <c r="DU3" i="15"/>
  <c r="DT3" i="15"/>
  <c r="DS3" i="15"/>
  <c r="DR3" i="15"/>
  <c r="DO3" i="15"/>
  <c r="DN3" i="15"/>
  <c r="DM3" i="15"/>
  <c r="DL3" i="15"/>
  <c r="DK3" i="15"/>
  <c r="DJ3" i="15"/>
  <c r="DG3" i="15"/>
  <c r="DF3" i="15"/>
  <c r="DE3" i="15"/>
  <c r="DD3" i="15"/>
  <c r="DC3" i="15"/>
  <c r="DB3" i="15"/>
  <c r="CY3" i="15"/>
  <c r="CX3" i="15"/>
  <c r="CW3" i="15"/>
  <c r="CV3" i="15"/>
  <c r="CU3" i="15"/>
  <c r="CT3" i="15"/>
  <c r="CQ3" i="15"/>
  <c r="CP3" i="15"/>
  <c r="CO3" i="15"/>
  <c r="CN3" i="15"/>
  <c r="CM3" i="15"/>
  <c r="CL3" i="15"/>
  <c r="CI3" i="15"/>
  <c r="CH3" i="15"/>
  <c r="CG3" i="15"/>
  <c r="CF3" i="15"/>
  <c r="CE3" i="15"/>
  <c r="CD3" i="15"/>
  <c r="CA3" i="15"/>
  <c r="BZ3" i="15"/>
  <c r="BY3" i="15"/>
  <c r="BX3" i="15"/>
  <c r="BW3" i="15"/>
  <c r="BV3" i="15"/>
  <c r="BS3" i="15"/>
  <c r="BR3" i="15"/>
  <c r="BQ3" i="15"/>
  <c r="BP3" i="15"/>
  <c r="BO3" i="15"/>
  <c r="BN3" i="15"/>
  <c r="BK3" i="15"/>
  <c r="BJ3" i="15"/>
  <c r="BI3" i="15"/>
  <c r="BH3" i="15"/>
  <c r="BG3" i="15"/>
  <c r="BF3" i="15"/>
  <c r="BC3" i="15"/>
  <c r="BB3" i="15"/>
  <c r="BA3" i="15"/>
  <c r="AZ3" i="15"/>
  <c r="AY3" i="15"/>
  <c r="AX3" i="15"/>
  <c r="AU3" i="15"/>
  <c r="AT3" i="15"/>
  <c r="AS3" i="15"/>
  <c r="AR3" i="15"/>
  <c r="AQ3" i="15"/>
  <c r="AP3" i="15"/>
  <c r="AM3" i="15"/>
  <c r="AL3" i="15"/>
  <c r="AK3" i="15"/>
  <c r="AJ3" i="15"/>
  <c r="AI3" i="15"/>
  <c r="AH3" i="15"/>
  <c r="AE3" i="15"/>
  <c r="AD3" i="15"/>
  <c r="AC3" i="15"/>
  <c r="AB3" i="15"/>
  <c r="AA3" i="15"/>
  <c r="Z3" i="15"/>
  <c r="W3" i="15"/>
  <c r="V3" i="15"/>
  <c r="U3" i="15"/>
  <c r="T3" i="15"/>
  <c r="S3" i="15"/>
  <c r="R3" i="15"/>
  <c r="O3" i="15"/>
  <c r="N3" i="15"/>
  <c r="M3" i="15"/>
  <c r="L3" i="15"/>
  <c r="K3" i="15"/>
  <c r="J3" i="15"/>
  <c r="SC42" i="1"/>
  <c r="QQ42" i="1"/>
  <c r="PY42" i="1"/>
  <c r="PU42" i="1"/>
  <c r="LV42" i="1"/>
  <c r="NI43" i="15" s="1"/>
  <c r="NI43" i="18" s="1"/>
  <c r="LU42" i="1"/>
  <c r="NH43" i="15" s="1"/>
  <c r="NH43" i="18" s="1"/>
  <c r="LT42" i="1"/>
  <c r="NG43" i="15" s="1"/>
  <c r="NG43" i="18" s="1"/>
  <c r="LS42" i="1"/>
  <c r="NF43" i="15" s="1"/>
  <c r="NF43" i="18" s="1"/>
  <c r="LJ42" i="1"/>
  <c r="MU43" i="15" s="1"/>
  <c r="LI42" i="1"/>
  <c r="MT43" i="15" s="1"/>
  <c r="MT43" i="18" s="1"/>
  <c r="LH42" i="1"/>
  <c r="MS43" i="15" s="1"/>
  <c r="MS43" i="18" s="1"/>
  <c r="LG42" i="1"/>
  <c r="MR43" i="15" s="1"/>
  <c r="MR43" i="18" s="1"/>
  <c r="LF42" i="1"/>
  <c r="MQ43" i="15" s="1"/>
  <c r="MQ43" i="18" s="1"/>
  <c r="LE42" i="1"/>
  <c r="MP43" i="15" s="1"/>
  <c r="MP43" i="18" s="1"/>
  <c r="FM42" i="1"/>
  <c r="GQ43" i="15" s="1"/>
  <c r="FL42" i="1"/>
  <c r="GP43" i="15" s="1"/>
  <c r="GP43" i="18" s="1"/>
  <c r="FK42" i="1"/>
  <c r="GO43" i="15" s="1"/>
  <c r="FJ42" i="1"/>
  <c r="GN43" i="15" s="1"/>
  <c r="FI42" i="1"/>
  <c r="GM43" i="15" s="1"/>
  <c r="GM43" i="18" s="1"/>
  <c r="FH42" i="1"/>
  <c r="GL43" i="15" s="1"/>
  <c r="GL43" i="18" s="1"/>
  <c r="EP42" i="1"/>
  <c r="FQ43" i="15" s="1"/>
  <c r="EO42" i="1"/>
  <c r="FP43" i="15" s="1"/>
  <c r="EN42" i="1"/>
  <c r="FO43" i="15" s="1"/>
  <c r="FO43" i="18" s="1"/>
  <c r="EM42" i="1"/>
  <c r="FN43" i="15" s="1"/>
  <c r="ED42" i="1"/>
  <c r="FC43" i="15" s="1"/>
  <c r="EC42" i="1"/>
  <c r="FB43" i="15" s="1"/>
  <c r="EB42" i="1"/>
  <c r="FA43" i="15" s="1"/>
  <c r="EA42" i="1"/>
  <c r="EZ43" i="15" s="1"/>
  <c r="DZ42" i="1"/>
  <c r="EY43" i="15" s="1"/>
  <c r="EY43" i="18" s="1"/>
  <c r="DY42" i="1"/>
  <c r="EX43" i="15" s="1"/>
  <c r="EX43" i="18" s="1"/>
  <c r="DR42" i="1"/>
  <c r="EP43" i="15" s="1"/>
  <c r="EP43" i="18" s="1"/>
  <c r="IK28" i="1"/>
  <c r="JK29" i="15" s="1"/>
  <c r="IJ28" i="1"/>
  <c r="JJ29" i="15" s="1"/>
  <c r="JJ29" i="18" s="1"/>
  <c r="II28" i="1"/>
  <c r="JI29" i="15" s="1"/>
  <c r="JI29" i="18" s="1"/>
  <c r="IH28" i="1"/>
  <c r="JH29" i="15" s="1"/>
  <c r="IG28" i="1"/>
  <c r="JG29" i="15" s="1"/>
  <c r="JG29" i="18" s="1"/>
  <c r="IF28" i="1"/>
  <c r="JF29" i="15" s="1"/>
  <c r="JF29" i="18" s="1"/>
  <c r="BE28" i="1"/>
  <c r="BS29" i="15" s="1"/>
  <c r="BD28" i="1"/>
  <c r="BR29" i="15" s="1"/>
  <c r="BR29" i="18" s="1"/>
  <c r="BC28" i="1"/>
  <c r="BQ29" i="15" s="1"/>
  <c r="BQ29" i="18" s="1"/>
  <c r="BB28" i="1"/>
  <c r="BP29" i="15" s="1"/>
  <c r="BA28" i="1"/>
  <c r="BO29" i="15" s="1"/>
  <c r="BO29" i="18" s="1"/>
  <c r="AZ28" i="1"/>
  <c r="BN29" i="15" s="1"/>
  <c r="BN29" i="18" s="1"/>
  <c r="PY15" i="1"/>
  <c r="AJ5" i="1"/>
  <c r="AU6" i="15" s="1"/>
  <c r="AI5" i="1"/>
  <c r="AT6" i="15" s="1"/>
  <c r="AH5" i="1"/>
  <c r="AS6" i="15" s="1"/>
  <c r="AG5" i="1"/>
  <c r="AR6" i="15" s="1"/>
  <c r="AF5" i="1"/>
  <c r="AQ6" i="15" s="1"/>
  <c r="AE5" i="1"/>
  <c r="AP6" i="15" s="1"/>
  <c r="V5" i="1"/>
  <c r="AE6" i="15" s="1"/>
  <c r="U5" i="1"/>
  <c r="AD6" i="15" s="1"/>
  <c r="T5" i="1"/>
  <c r="AC6" i="15" s="1"/>
  <c r="S5" i="1"/>
  <c r="AB6" i="15" s="1"/>
  <c r="R5" i="1"/>
  <c r="AA6" i="15" s="1"/>
  <c r="Q5" i="1"/>
  <c r="Z6" i="15" s="1"/>
  <c r="ND34" i="15" l="1"/>
  <c r="GZ3" i="15"/>
  <c r="HH12" i="15"/>
  <c r="AN16" i="15"/>
  <c r="OW49" i="15"/>
  <c r="BS17" i="18"/>
  <c r="P14" i="18"/>
  <c r="S22" i="12"/>
  <c r="S21" i="12"/>
  <c r="AA22" i="11"/>
  <c r="EX16" i="11"/>
  <c r="AA16" i="12"/>
  <c r="AA15" i="11"/>
  <c r="EX15" i="11"/>
  <c r="S17" i="11"/>
  <c r="EP17" i="11"/>
  <c r="EX18" i="11"/>
  <c r="AA15" i="12"/>
  <c r="EX15" i="12"/>
  <c r="S17" i="12"/>
  <c r="AA18" i="12"/>
  <c r="EX18" i="12"/>
  <c r="S15" i="12"/>
  <c r="EP15" i="12"/>
  <c r="AA21" i="12"/>
  <c r="EX21" i="12"/>
  <c r="S14" i="11"/>
  <c r="EP14" i="11"/>
  <c r="EX22" i="11"/>
  <c r="EP17" i="12"/>
  <c r="EX10" i="12"/>
  <c r="EP12" i="12"/>
  <c r="EX13" i="12"/>
  <c r="AA16" i="11"/>
  <c r="AA9" i="12"/>
  <c r="EX20" i="12"/>
  <c r="EP13" i="11"/>
  <c r="AA14" i="11"/>
  <c r="AA8" i="12"/>
  <c r="EX8" i="12"/>
  <c r="EP10" i="12"/>
  <c r="AA17" i="12"/>
  <c r="S19" i="12"/>
  <c r="EP19" i="12"/>
  <c r="S20" i="12"/>
  <c r="CP18" i="18"/>
  <c r="CE17" i="18"/>
  <c r="J49" i="9"/>
  <c r="S49" i="9"/>
  <c r="BF49" i="9"/>
  <c r="DB49" i="9"/>
  <c r="DK49" i="9"/>
  <c r="DU49" i="9"/>
  <c r="DO52" i="9"/>
  <c r="OR20" i="15"/>
  <c r="CR12" i="15"/>
  <c r="DX12" i="15"/>
  <c r="AM9" i="18"/>
  <c r="DU9" i="18"/>
  <c r="FK9" i="18"/>
  <c r="IS9" i="18"/>
  <c r="FQ43" i="18"/>
  <c r="AY4" i="18"/>
  <c r="CE4" i="18"/>
  <c r="HM4" i="18"/>
  <c r="CG6" i="18"/>
  <c r="FD39" i="15"/>
  <c r="MF41" i="15"/>
  <c r="DV42" i="18"/>
  <c r="HL43" i="18"/>
  <c r="AR46" i="18"/>
  <c r="GV46" i="18"/>
  <c r="IL46" i="18"/>
  <c r="MC46" i="18"/>
  <c r="HL47" i="18"/>
  <c r="JX47" i="18"/>
  <c r="BD48" i="15"/>
  <c r="OQ48" i="18"/>
  <c r="AA4" i="12"/>
  <c r="EX4" i="12"/>
  <c r="S6" i="12"/>
  <c r="EP6" i="12"/>
  <c r="S7" i="12"/>
  <c r="EP22" i="12"/>
  <c r="EX23" i="12"/>
  <c r="EP30" i="12"/>
  <c r="EX31" i="12"/>
  <c r="EP38" i="12"/>
  <c r="EX39" i="12"/>
  <c r="EP45" i="12"/>
  <c r="EP46" i="12"/>
  <c r="EP47" i="12"/>
  <c r="BY50" i="11"/>
  <c r="CK50" i="11"/>
  <c r="CW50" i="11"/>
  <c r="DU50" i="11"/>
  <c r="S13" i="11"/>
  <c r="S41" i="11"/>
  <c r="EX42" i="11"/>
  <c r="HD4" i="13"/>
  <c r="HG8" i="13"/>
  <c r="HG12" i="13"/>
  <c r="HG16" i="13"/>
  <c r="DR34" i="13"/>
  <c r="DX8" i="15"/>
  <c r="GJ8" i="15"/>
  <c r="GV34" i="18"/>
  <c r="JH34" i="18"/>
  <c r="UC34" i="15"/>
  <c r="MK35" i="18"/>
  <c r="OM35" i="18"/>
  <c r="EA36" i="18"/>
  <c r="EU36" i="18"/>
  <c r="OQ36" i="18"/>
  <c r="AZ37" i="18"/>
  <c r="IT37" i="18"/>
  <c r="LP43" i="15"/>
  <c r="KY46" i="18"/>
  <c r="LK46" i="18"/>
  <c r="LU46" i="18"/>
  <c r="OB46" i="15"/>
  <c r="BT47" i="15"/>
  <c r="EF47" i="15"/>
  <c r="FL47" i="15"/>
  <c r="JD47" i="15"/>
  <c r="KJ47" i="15"/>
  <c r="LP47" i="15"/>
  <c r="OB47" i="15"/>
  <c r="GJ48" i="15"/>
  <c r="GX48" i="18"/>
  <c r="JJ48" i="18"/>
  <c r="EX17" i="12"/>
  <c r="S24" i="12"/>
  <c r="EX24" i="12"/>
  <c r="S32" i="12"/>
  <c r="EX32" i="12"/>
  <c r="S40" i="12"/>
  <c r="EX40" i="12"/>
  <c r="S4" i="11"/>
  <c r="EP4" i="11"/>
  <c r="S9" i="11"/>
  <c r="EP9" i="11"/>
  <c r="S12" i="11"/>
  <c r="EP12" i="11"/>
  <c r="EP15" i="11"/>
  <c r="EP23" i="11"/>
  <c r="EP41" i="11"/>
  <c r="S42" i="11"/>
  <c r="AA46" i="11"/>
  <c r="JJ46" i="13"/>
  <c r="CM47" i="13"/>
  <c r="FA43" i="18"/>
  <c r="HW10" i="18"/>
  <c r="AQ12" i="18"/>
  <c r="DR36" i="18"/>
  <c r="HM45" i="18"/>
  <c r="Z46" i="18"/>
  <c r="AJ46" i="18"/>
  <c r="DR46" i="18"/>
  <c r="KF46" i="18"/>
  <c r="LM48" i="18"/>
  <c r="LW48" i="18"/>
  <c r="AA13" i="12"/>
  <c r="S18" i="12"/>
  <c r="S8" i="11"/>
  <c r="EP8" i="11"/>
  <c r="AA21" i="11"/>
  <c r="AA29" i="11"/>
  <c r="EX47" i="11"/>
  <c r="AA48" i="11"/>
  <c r="EX48" i="11"/>
  <c r="OJ3" i="15"/>
  <c r="FK5" i="18"/>
  <c r="RM51" i="15"/>
  <c r="SZ51" i="15"/>
  <c r="AI9" i="18"/>
  <c r="X17" i="15"/>
  <c r="OJ19" i="15"/>
  <c r="IV23" i="15"/>
  <c r="JV44" i="18"/>
  <c r="T45" i="18"/>
  <c r="CF45" i="18"/>
  <c r="ML45" i="18"/>
  <c r="CB46" i="15"/>
  <c r="HO47" i="18"/>
  <c r="BR48" i="18"/>
  <c r="HH43" i="18"/>
  <c r="AA12" i="12"/>
  <c r="EX12" i="12"/>
  <c r="AA14" i="12"/>
  <c r="EX25" i="12"/>
  <c r="AA27" i="12"/>
  <c r="EX33" i="12"/>
  <c r="AA35" i="12"/>
  <c r="EX41" i="12"/>
  <c r="AA43" i="12"/>
  <c r="S7" i="11"/>
  <c r="AA17" i="11"/>
  <c r="AA18" i="11"/>
  <c r="AA19" i="11"/>
  <c r="EX19" i="11"/>
  <c r="AA20" i="11"/>
  <c r="EX20" i="11"/>
  <c r="EX21" i="11"/>
  <c r="AA25" i="11"/>
  <c r="AA26" i="11"/>
  <c r="AA27" i="11"/>
  <c r="EX27" i="11"/>
  <c r="AA28" i="11"/>
  <c r="EX28" i="11"/>
  <c r="EX29" i="11"/>
  <c r="AA37" i="11"/>
  <c r="EP44" i="11"/>
  <c r="S45" i="11"/>
  <c r="EP45" i="11"/>
  <c r="S47" i="11"/>
  <c r="AP6" i="18"/>
  <c r="SN49" i="15"/>
  <c r="TZ49" i="15"/>
  <c r="OX51" i="15"/>
  <c r="QA51" i="15"/>
  <c r="QT51" i="15"/>
  <c r="RW51" i="15"/>
  <c r="TI51" i="15"/>
  <c r="GO43" i="18"/>
  <c r="CF5" i="18"/>
  <c r="ER5" i="18"/>
  <c r="LL25" i="18"/>
  <c r="MH25" i="18"/>
  <c r="U26" i="18"/>
  <c r="HO26" i="18"/>
  <c r="KA26" i="18"/>
  <c r="AL27" i="18"/>
  <c r="LK37" i="18"/>
  <c r="FI44" i="18"/>
  <c r="IE44" i="18"/>
  <c r="JK44" i="18"/>
  <c r="LS45" i="18"/>
  <c r="CD46" i="18"/>
  <c r="MI46" i="18"/>
  <c r="HD5" i="13"/>
  <c r="HD7" i="13"/>
  <c r="HG9" i="13"/>
  <c r="HG11" i="13"/>
  <c r="HG13" i="13"/>
  <c r="HG15" i="13"/>
  <c r="HG17" i="13"/>
  <c r="HG19" i="13"/>
  <c r="HG21" i="13"/>
  <c r="HG23" i="13"/>
  <c r="HG29" i="13"/>
  <c r="HG31" i="13"/>
  <c r="HG33" i="13"/>
  <c r="HG35" i="13"/>
  <c r="HG37" i="13"/>
  <c r="HG41" i="13"/>
  <c r="GX46" i="13"/>
  <c r="DX51" i="9"/>
  <c r="UC9" i="15"/>
  <c r="EI36" i="18"/>
  <c r="HP36" i="15"/>
  <c r="MN36" i="15"/>
  <c r="FL42" i="15"/>
  <c r="UC42" i="15"/>
  <c r="CZ48" i="15"/>
  <c r="MV48" i="15"/>
  <c r="EX5" i="12"/>
  <c r="EX16" i="12"/>
  <c r="EP20" i="12"/>
  <c r="AA23" i="12"/>
  <c r="EP28" i="12"/>
  <c r="AA31" i="12"/>
  <c r="EP36" i="12"/>
  <c r="AA39" i="12"/>
  <c r="EP44" i="12"/>
  <c r="EP6" i="11"/>
  <c r="AA9" i="11"/>
  <c r="EX9" i="11"/>
  <c r="EP11" i="11"/>
  <c r="S21" i="11"/>
  <c r="S29" i="11"/>
  <c r="AA32" i="11"/>
  <c r="EX34" i="11"/>
  <c r="AA42" i="11"/>
  <c r="HF3" i="13"/>
  <c r="HF47" i="13"/>
  <c r="HD22" i="13"/>
  <c r="HD32" i="13"/>
  <c r="HD36" i="13"/>
  <c r="HD40" i="13"/>
  <c r="HG3" i="13"/>
  <c r="HG7" i="13"/>
  <c r="HF22" i="13"/>
  <c r="HD24" i="13"/>
  <c r="HD28" i="13"/>
  <c r="HF32" i="13"/>
  <c r="HF36" i="13"/>
  <c r="HF40" i="13"/>
  <c r="HE9" i="13"/>
  <c r="HE13" i="13"/>
  <c r="HE17" i="13"/>
  <c r="HE21" i="13"/>
  <c r="HE31" i="13"/>
  <c r="HE35" i="13"/>
  <c r="FR13" i="13"/>
  <c r="HE45" i="13"/>
  <c r="HG5" i="13"/>
  <c r="HF38" i="13"/>
  <c r="HF42" i="13"/>
  <c r="HF45" i="13"/>
  <c r="HG20" i="13"/>
  <c r="HE26" i="13"/>
  <c r="HG30" i="13"/>
  <c r="HG34" i="13"/>
  <c r="HG38" i="13"/>
  <c r="HG42" i="13"/>
  <c r="HG45" i="13"/>
  <c r="HE33" i="13"/>
  <c r="HG48" i="13"/>
  <c r="HD10" i="13"/>
  <c r="HD14" i="13"/>
  <c r="HD18" i="13"/>
  <c r="HF25" i="13"/>
  <c r="HE10" i="13"/>
  <c r="HE14" i="13"/>
  <c r="HE18" i="13"/>
  <c r="HE22" i="13"/>
  <c r="HG25" i="13"/>
  <c r="HG44" i="13"/>
  <c r="HF10" i="13"/>
  <c r="HF14" i="13"/>
  <c r="HF18" i="13"/>
  <c r="HD6" i="13"/>
  <c r="HG10" i="13"/>
  <c r="HG14" i="13"/>
  <c r="HG18" i="13"/>
  <c r="HG22" i="13"/>
  <c r="HE24" i="13"/>
  <c r="HE28" i="13"/>
  <c r="HG32" i="13"/>
  <c r="HG36" i="13"/>
  <c r="HG40" i="13"/>
  <c r="HD43" i="13"/>
  <c r="HG47" i="13"/>
  <c r="HE6" i="13"/>
  <c r="HD9" i="13"/>
  <c r="HD13" i="13"/>
  <c r="HD17" i="13"/>
  <c r="HD21" i="13"/>
  <c r="HF24" i="13"/>
  <c r="HF28" i="13"/>
  <c r="HD31" i="13"/>
  <c r="HD35" i="13"/>
  <c r="HD39" i="13"/>
  <c r="HE43" i="13"/>
  <c r="HD46" i="13"/>
  <c r="HF6" i="13"/>
  <c r="HE39" i="13"/>
  <c r="HF43" i="13"/>
  <c r="HE46" i="13"/>
  <c r="HG6" i="13"/>
  <c r="HF9" i="13"/>
  <c r="HF13" i="13"/>
  <c r="HF17" i="13"/>
  <c r="HF21" i="13"/>
  <c r="HD27" i="13"/>
  <c r="HF31" i="13"/>
  <c r="HF35" i="13"/>
  <c r="HF39" i="13"/>
  <c r="HG43" i="13"/>
  <c r="HF46" i="13"/>
  <c r="HG39" i="13"/>
  <c r="HG46" i="13"/>
  <c r="HD8" i="13"/>
  <c r="HD12" i="13"/>
  <c r="HD16" i="13"/>
  <c r="HD20" i="13"/>
  <c r="HF27" i="13"/>
  <c r="HD30" i="13"/>
  <c r="HD34" i="13"/>
  <c r="HE8" i="13"/>
  <c r="HE12" i="13"/>
  <c r="HE16" i="13"/>
  <c r="HE20" i="13"/>
  <c r="HG27" i="13"/>
  <c r="HE30" i="13"/>
  <c r="HE34" i="13"/>
  <c r="HF8" i="13"/>
  <c r="HF12" i="13"/>
  <c r="HF16" i="13"/>
  <c r="HF20" i="13"/>
  <c r="HD26" i="13"/>
  <c r="HF30" i="13"/>
  <c r="HF34" i="13"/>
  <c r="HE4" i="13"/>
  <c r="HD11" i="13"/>
  <c r="HD15" i="13"/>
  <c r="HD19" i="13"/>
  <c r="HD23" i="13"/>
  <c r="HF26" i="13"/>
  <c r="HD29" i="13"/>
  <c r="HD33" i="13"/>
  <c r="HD37" i="13"/>
  <c r="HD41" i="13"/>
  <c r="HD48" i="13"/>
  <c r="HE11" i="13"/>
  <c r="HE41" i="13"/>
  <c r="HE48" i="13"/>
  <c r="HG4" i="13"/>
  <c r="HF11" i="13"/>
  <c r="HF15" i="13"/>
  <c r="HF19" i="13"/>
  <c r="HF23" i="13"/>
  <c r="HD25" i="13"/>
  <c r="HF29" i="13"/>
  <c r="HF33" i="13"/>
  <c r="HF37" i="13"/>
  <c r="HF41" i="13"/>
  <c r="HD44" i="13"/>
  <c r="HE25" i="13"/>
  <c r="AB48" i="13"/>
  <c r="EZ48" i="13"/>
  <c r="CJ46" i="16"/>
  <c r="EV46" i="16"/>
  <c r="BT47" i="16"/>
  <c r="EF47" i="16"/>
  <c r="BZ25" i="13"/>
  <c r="HS21" i="13"/>
  <c r="IE26" i="13"/>
  <c r="GU42" i="13"/>
  <c r="IH42" i="13"/>
  <c r="KC46" i="13"/>
  <c r="EJ29" i="13"/>
  <c r="FQ31" i="13"/>
  <c r="CO32" i="13"/>
  <c r="BV28" i="13"/>
  <c r="BI48" i="13"/>
  <c r="FD12" i="16"/>
  <c r="BI28" i="13"/>
  <c r="BI43" i="13"/>
  <c r="BQ43" i="13"/>
  <c r="EA47" i="13"/>
  <c r="BI16" i="13"/>
  <c r="DH4" i="13"/>
  <c r="DH7" i="13"/>
  <c r="DH11" i="13"/>
  <c r="DH37" i="13"/>
  <c r="DH46" i="13"/>
  <c r="S4" i="13"/>
  <c r="EA5" i="13"/>
  <c r="FQ5" i="13"/>
  <c r="CO6" i="13"/>
  <c r="GR6" i="13"/>
  <c r="IW6" i="13"/>
  <c r="MM13" i="13"/>
  <c r="BN20" i="13"/>
  <c r="AS30" i="13"/>
  <c r="JZ34" i="13"/>
  <c r="AY36" i="13"/>
  <c r="FB41" i="13"/>
  <c r="FQ47" i="13"/>
  <c r="EZ9" i="13"/>
  <c r="EZ13" i="13"/>
  <c r="BS6" i="13"/>
  <c r="DH8" i="13"/>
  <c r="DH12" i="13"/>
  <c r="DH15" i="13"/>
  <c r="DH18" i="13"/>
  <c r="DH20" i="13"/>
  <c r="DH26" i="13"/>
  <c r="DH30" i="13"/>
  <c r="MQ26" i="13"/>
  <c r="GO44" i="13"/>
  <c r="IB44" i="13"/>
  <c r="HP45" i="13"/>
  <c r="AB35" i="13"/>
  <c r="FF42" i="13"/>
  <c r="LN47" i="13"/>
  <c r="DZ5" i="13"/>
  <c r="LQ35" i="13"/>
  <c r="DO7" i="13"/>
  <c r="AA42" i="13"/>
  <c r="MS26" i="13"/>
  <c r="DK18" i="13"/>
  <c r="GF26" i="13"/>
  <c r="GO28" i="13"/>
  <c r="IB28" i="13"/>
  <c r="DM29" i="13"/>
  <c r="EM30" i="13"/>
  <c r="ET35" i="13"/>
  <c r="MM36" i="13"/>
  <c r="FP5" i="13"/>
  <c r="HA30" i="13"/>
  <c r="EJ12" i="13"/>
  <c r="EL29" i="13"/>
  <c r="JX29" i="13"/>
  <c r="DK34" i="13"/>
  <c r="EX42" i="13"/>
  <c r="JZ48" i="13"/>
  <c r="GH5" i="13"/>
  <c r="GZ16" i="13"/>
  <c r="MS19" i="13"/>
  <c r="IE29" i="13"/>
  <c r="GI35" i="13"/>
  <c r="HV35" i="13"/>
  <c r="GX42" i="13"/>
  <c r="FH4" i="13"/>
  <c r="CZ15" i="16"/>
  <c r="EV16" i="16"/>
  <c r="DP18" i="16"/>
  <c r="MT19" i="13"/>
  <c r="CZ19" i="16"/>
  <c r="FT23" i="16"/>
  <c r="FI38" i="13"/>
  <c r="KO45" i="13"/>
  <c r="BV18" i="13"/>
  <c r="EL5" i="13"/>
  <c r="EY46" i="13"/>
  <c r="IT10" i="13"/>
  <c r="IE11" i="13"/>
  <c r="JI5" i="13"/>
  <c r="HP19" i="13"/>
  <c r="KO19" i="13"/>
  <c r="LH19" i="13"/>
  <c r="MA19" i="13"/>
  <c r="BR6" i="13"/>
  <c r="CN6" i="13"/>
  <c r="MJ31" i="13"/>
  <c r="JH34" i="13"/>
  <c r="LO46" i="13"/>
  <c r="IH8" i="13"/>
  <c r="ND31" i="13"/>
  <c r="T4" i="13"/>
  <c r="IT17" i="13"/>
  <c r="IN30" i="13"/>
  <c r="IE31" i="13"/>
  <c r="MQ31" i="13"/>
  <c r="AZ35" i="13"/>
  <c r="LS42" i="13"/>
  <c r="GR30" i="13"/>
  <c r="IW30" i="13"/>
  <c r="GX23" i="13"/>
  <c r="HQ23" i="13"/>
  <c r="DP26" i="16"/>
  <c r="CZ27" i="16"/>
  <c r="IQ38" i="13"/>
  <c r="IC39" i="13"/>
  <c r="JP39" i="13"/>
  <c r="CH42" i="13"/>
  <c r="AB43" i="13"/>
  <c r="IT46" i="13"/>
  <c r="AJ48" i="13"/>
  <c r="LO19" i="13"/>
  <c r="BY24" i="13"/>
  <c r="AC27" i="13"/>
  <c r="FA27" i="13"/>
  <c r="ID39" i="13"/>
  <c r="JZ41" i="13"/>
  <c r="GT47" i="13"/>
  <c r="LF47" i="13"/>
  <c r="FI48" i="13"/>
  <c r="GY48" i="13"/>
  <c r="JF48" i="13"/>
  <c r="JR39" i="13"/>
  <c r="LQ19" i="13"/>
  <c r="LT26" i="13"/>
  <c r="CR38" i="16"/>
  <c r="FC39" i="13"/>
  <c r="EN43" i="16"/>
  <c r="HY37" i="13"/>
  <c r="GT34" i="13"/>
  <c r="GF16" i="13"/>
  <c r="IK16" i="13"/>
  <c r="CI24" i="13"/>
  <c r="GG16" i="13"/>
  <c r="JG16" i="13"/>
  <c r="EV37" i="16"/>
  <c r="LN46" i="13"/>
  <c r="AV16" i="16"/>
  <c r="EH9" i="13"/>
  <c r="IT34" i="13"/>
  <c r="GS35" i="13"/>
  <c r="IE35" i="13"/>
  <c r="LE35" i="13"/>
  <c r="GX44" i="13"/>
  <c r="AX46" i="13"/>
  <c r="GR42" i="13"/>
  <c r="IW42" i="13"/>
  <c r="FC19" i="13"/>
  <c r="JY16" i="13"/>
  <c r="FV48" i="13"/>
  <c r="IC48" i="13"/>
  <c r="LT28" i="13"/>
  <c r="BA29" i="13"/>
  <c r="CV19" i="13"/>
  <c r="KP23" i="13"/>
  <c r="FH48" i="13"/>
  <c r="GM4" i="13"/>
  <c r="HS48" i="13"/>
  <c r="KR48" i="13"/>
  <c r="EK17" i="13"/>
  <c r="HP17" i="13"/>
  <c r="KO17" i="13"/>
  <c r="FL17" i="16"/>
  <c r="EF19" i="16"/>
  <c r="CJ22" i="16"/>
  <c r="EV22" i="16"/>
  <c r="JH48" i="13"/>
  <c r="KA18" i="13"/>
  <c r="Z19" i="13"/>
  <c r="AD20" i="13"/>
  <c r="FT28" i="16"/>
  <c r="IU29" i="13"/>
  <c r="JO29" i="13"/>
  <c r="JX16" i="13"/>
  <c r="JX20" i="13"/>
  <c r="LO21" i="13"/>
  <c r="EF43" i="16"/>
  <c r="JK13" i="13"/>
  <c r="MM14" i="13"/>
  <c r="CJ15" i="16"/>
  <c r="CZ22" i="16"/>
  <c r="FL22" i="16"/>
  <c r="CR23" i="16"/>
  <c r="FD23" i="16"/>
  <c r="HQ4" i="13"/>
  <c r="KP4" i="13"/>
  <c r="FA18" i="13"/>
  <c r="BY19" i="13"/>
  <c r="II19" i="13"/>
  <c r="JZ20" i="13"/>
  <c r="BY23" i="13"/>
  <c r="LN35" i="13"/>
  <c r="FL24" i="16"/>
  <c r="IV28" i="13"/>
  <c r="GF34" i="13"/>
  <c r="IK34" i="13"/>
  <c r="EZ6" i="13"/>
  <c r="AK11" i="13"/>
  <c r="IU13" i="13"/>
  <c r="JO13" i="13"/>
  <c r="JQ24" i="13"/>
  <c r="BY29" i="13"/>
  <c r="EZ32" i="13"/>
  <c r="AB36" i="13"/>
  <c r="EZ36" i="13"/>
  <c r="EV4" i="16"/>
  <c r="JL5" i="13"/>
  <c r="HK6" i="13"/>
  <c r="KJ6" i="13"/>
  <c r="DP12" i="16"/>
  <c r="CZ13" i="16"/>
  <c r="JB14" i="13"/>
  <c r="GZ15" i="13"/>
  <c r="GB36" i="16"/>
  <c r="AN37" i="16"/>
  <c r="DX45" i="16"/>
  <c r="FS5" i="13"/>
  <c r="GF7" i="13"/>
  <c r="IK7" i="13"/>
  <c r="EX8" i="13"/>
  <c r="FD8" i="13" s="1"/>
  <c r="FB9" i="13"/>
  <c r="GS17" i="13"/>
  <c r="LE17" i="13"/>
  <c r="LW17" i="13"/>
  <c r="IT20" i="13"/>
  <c r="GX22" i="13"/>
  <c r="CX25" i="13"/>
  <c r="ET26" i="13"/>
  <c r="HX26" i="13"/>
  <c r="IQ26" i="13"/>
  <c r="JK26" i="13"/>
  <c r="CN27" i="13"/>
  <c r="CM31" i="13"/>
  <c r="EC31" i="13"/>
  <c r="FS31" i="13"/>
  <c r="GO31" i="13"/>
  <c r="IB31" i="13"/>
  <c r="DM32" i="13"/>
  <c r="JJ34" i="13"/>
  <c r="GO39" i="13"/>
  <c r="IB39" i="13"/>
  <c r="AS46" i="13"/>
  <c r="BO46" i="13"/>
  <c r="LF21" i="13"/>
  <c r="LX21" i="13"/>
  <c r="MR21" i="13"/>
  <c r="AK22" i="13"/>
  <c r="HY4" i="13"/>
  <c r="HA41" i="13"/>
  <c r="LW35" i="13"/>
  <c r="AJ36" i="13"/>
  <c r="DL39" i="13"/>
  <c r="EH39" i="13"/>
  <c r="IO41" i="13"/>
  <c r="LN41" i="13"/>
  <c r="MI45" i="13"/>
  <c r="NC45" i="13"/>
  <c r="JG48" i="13"/>
  <c r="IT15" i="13"/>
  <c r="IE16" i="13"/>
  <c r="MQ16" i="13"/>
  <c r="DX16" i="16"/>
  <c r="LI21" i="13"/>
  <c r="MB21" i="13"/>
  <c r="MV21" i="13"/>
  <c r="JM23" i="13"/>
  <c r="CH25" i="13"/>
  <c r="MI25" i="13"/>
  <c r="NC25" i="13"/>
  <c r="HW29" i="13"/>
  <c r="IP29" i="13"/>
  <c r="CG33" i="13"/>
  <c r="IK36" i="13"/>
  <c r="JS39" i="13"/>
  <c r="GY40" i="13"/>
  <c r="JX44" i="13"/>
  <c r="DL3" i="13"/>
  <c r="AB4" i="13"/>
  <c r="GZ6" i="13"/>
  <c r="BT6" i="16"/>
  <c r="CR7" i="16"/>
  <c r="GT8" i="13"/>
  <c r="HR9" i="13"/>
  <c r="KQ9" i="13"/>
  <c r="DX13" i="16"/>
  <c r="EC15" i="13"/>
  <c r="IU15" i="13"/>
  <c r="JO15" i="13"/>
  <c r="ML15" i="13"/>
  <c r="AF15" i="16"/>
  <c r="FD15" i="16"/>
  <c r="GT16" i="13"/>
  <c r="JS16" i="13"/>
  <c r="CB16" i="16"/>
  <c r="JS20" i="13"/>
  <c r="AQ22" i="13"/>
  <c r="DN39" i="13"/>
  <c r="FD44" i="16"/>
  <c r="FL7" i="16"/>
  <c r="JB8" i="13"/>
  <c r="LG8" i="13"/>
  <c r="LZ8" i="13"/>
  <c r="MS8" i="13"/>
  <c r="AB11" i="13"/>
  <c r="EZ11" i="13"/>
  <c r="GG13" i="13"/>
  <c r="CH14" i="13"/>
  <c r="EF13" i="16"/>
  <c r="IC15" i="13"/>
  <c r="IV15" i="13"/>
  <c r="JP15" i="13"/>
  <c r="MM15" i="13"/>
  <c r="BV26" i="13"/>
  <c r="BY31" i="13"/>
  <c r="LQ37" i="13"/>
  <c r="BY39" i="13"/>
  <c r="JH9" i="13"/>
  <c r="BO10" i="13"/>
  <c r="EK20" i="13"/>
  <c r="DH16" i="16"/>
  <c r="EH19" i="13"/>
  <c r="LN21" i="13"/>
  <c r="CB22" i="16"/>
  <c r="HJ25" i="13"/>
  <c r="IC25" i="13"/>
  <c r="JP25" i="13"/>
  <c r="KI25" i="13"/>
  <c r="CD27" i="13"/>
  <c r="LT29" i="13"/>
  <c r="BQ33" i="13"/>
  <c r="CM33" i="13"/>
  <c r="EC33" i="13"/>
  <c r="HM34" i="13"/>
  <c r="JA34" i="13"/>
  <c r="KL34" i="13"/>
  <c r="MH36" i="13"/>
  <c r="NB36" i="13"/>
  <c r="FJ4" i="13"/>
  <c r="AN6" i="16"/>
  <c r="IP8" i="13"/>
  <c r="JD19" i="13"/>
  <c r="GS41" i="13"/>
  <c r="GB9" i="16"/>
  <c r="CJ11" i="16"/>
  <c r="EV11" i="16"/>
  <c r="JL12" i="13"/>
  <c r="AF17" i="16"/>
  <c r="GR24" i="13"/>
  <c r="HK24" i="13"/>
  <c r="KJ24" i="13"/>
  <c r="AI25" i="13"/>
  <c r="JY38" i="13"/>
  <c r="IQ43" i="13"/>
  <c r="IT47" i="13"/>
  <c r="JM47" i="13"/>
  <c r="DK4" i="13"/>
  <c r="GY7" i="13"/>
  <c r="JF7" i="13"/>
  <c r="FR8" i="13"/>
  <c r="CP9" i="13"/>
  <c r="HQ10" i="13"/>
  <c r="KP10" i="13"/>
  <c r="LI10" i="13"/>
  <c r="MB10" i="13"/>
  <c r="IO11" i="13"/>
  <c r="DN12" i="13"/>
  <c r="CF26" i="13"/>
  <c r="IO26" i="13"/>
  <c r="FK34" i="13"/>
  <c r="JL35" i="13"/>
  <c r="II37" i="13"/>
  <c r="AN41" i="16"/>
  <c r="CD7" i="13"/>
  <c r="GG7" i="13"/>
  <c r="GZ7" i="13"/>
  <c r="JG7" i="13"/>
  <c r="JY7" i="13"/>
  <c r="MH15" i="13"/>
  <c r="NB15" i="13"/>
  <c r="GR17" i="13"/>
  <c r="IW17" i="13"/>
  <c r="HA23" i="13"/>
  <c r="IN23" i="13"/>
  <c r="CR27" i="16"/>
  <c r="FC28" i="13"/>
  <c r="CB28" i="16"/>
  <c r="IO30" i="13"/>
  <c r="CF34" i="13"/>
  <c r="FN34" i="13"/>
  <c r="IO34" i="13"/>
  <c r="JI34" i="13"/>
  <c r="KA34" i="13"/>
  <c r="CL35" i="13"/>
  <c r="EB35" i="13"/>
  <c r="EX35" i="13"/>
  <c r="LS35" i="13"/>
  <c r="IJ37" i="13"/>
  <c r="JE37" i="13"/>
  <c r="LI37" i="13"/>
  <c r="MB37" i="13"/>
  <c r="MV37" i="13"/>
  <c r="GX41" i="13"/>
  <c r="EX43" i="13"/>
  <c r="IT43" i="13"/>
  <c r="ET46" i="13"/>
  <c r="JK46" i="13"/>
  <c r="LP46" i="13"/>
  <c r="AB47" i="13"/>
  <c r="BR47" i="13"/>
  <c r="FA5" i="13"/>
  <c r="BV21" i="13"/>
  <c r="GG25" i="13"/>
  <c r="JG25" i="13"/>
  <c r="CH26" i="13"/>
  <c r="LP26" i="13"/>
  <c r="MI26" i="13"/>
  <c r="NC26" i="13"/>
  <c r="AB27" i="13"/>
  <c r="GY29" i="13"/>
  <c r="JF29" i="13"/>
  <c r="AA31" i="13"/>
  <c r="DH30" i="16"/>
  <c r="ML31" i="13"/>
  <c r="BA32" i="13"/>
  <c r="CR31" i="16"/>
  <c r="HW34" i="13"/>
  <c r="IP34" i="13"/>
  <c r="KC34" i="13"/>
  <c r="LO34" i="13"/>
  <c r="IU39" i="13"/>
  <c r="JO39" i="13"/>
  <c r="CR3" i="16"/>
  <c r="BV5" i="13"/>
  <c r="CU9" i="13"/>
  <c r="HA10" i="13"/>
  <c r="IN10" i="13"/>
  <c r="DX18" i="16"/>
  <c r="FT19" i="16"/>
  <c r="LT20" i="13"/>
  <c r="ML20" i="13"/>
  <c r="GT21" i="13"/>
  <c r="HM21" i="13"/>
  <c r="JA21" i="13"/>
  <c r="JS21" i="13"/>
  <c r="KL21" i="13"/>
  <c r="DP23" i="16"/>
  <c r="GB23" i="16"/>
  <c r="IV39" i="13"/>
  <c r="AE5" i="13"/>
  <c r="CR4" i="16"/>
  <c r="FI6" i="13"/>
  <c r="GY6" i="13"/>
  <c r="JF6" i="13"/>
  <c r="GS8" i="13"/>
  <c r="AJ9" i="13"/>
  <c r="HQ9" i="13"/>
  <c r="KP9" i="13"/>
  <c r="GS12" i="13"/>
  <c r="LE12" i="13"/>
  <c r="MK15" i="13"/>
  <c r="EF15" i="16"/>
  <c r="CH19" i="13"/>
  <c r="AH21" i="13"/>
  <c r="CD22" i="13"/>
  <c r="CH23" i="13"/>
  <c r="ET23" i="13"/>
  <c r="FP23" i="13"/>
  <c r="BT38" i="16"/>
  <c r="DK39" i="13"/>
  <c r="EF38" i="16"/>
  <c r="JQ39" i="13"/>
  <c r="BD39" i="16"/>
  <c r="IN41" i="13"/>
  <c r="EV41" i="16"/>
  <c r="LI44" i="13"/>
  <c r="MB44" i="13"/>
  <c r="HJ15" i="13"/>
  <c r="EL23" i="13"/>
  <c r="GL25" i="13"/>
  <c r="IQ25" i="13"/>
  <c r="GF32" i="13"/>
  <c r="GO38" i="13"/>
  <c r="IB38" i="13"/>
  <c r="CI45" i="13"/>
  <c r="AI8" i="13"/>
  <c r="JZ9" i="13"/>
  <c r="X9" i="16"/>
  <c r="FA11" i="13"/>
  <c r="DP11" i="16"/>
  <c r="GB11" i="16"/>
  <c r="GH13" i="13"/>
  <c r="X13" i="16"/>
  <c r="GF17" i="13"/>
  <c r="IK17" i="13"/>
  <c r="JX17" i="13"/>
  <c r="ML19" i="13"/>
  <c r="HM20" i="13"/>
  <c r="JA20" i="13"/>
  <c r="KL20" i="13"/>
  <c r="DK22" i="13"/>
  <c r="GZ32" i="13"/>
  <c r="FF35" i="13"/>
  <c r="GU35" i="13"/>
  <c r="IH35" i="13"/>
  <c r="HJ38" i="13"/>
  <c r="IC38" i="13"/>
  <c r="JP38" i="13"/>
  <c r="KI38" i="13"/>
  <c r="AH39" i="13"/>
  <c r="GZ40" i="13"/>
  <c r="FB46" i="13"/>
  <c r="IU7" i="13"/>
  <c r="JO7" i="13"/>
  <c r="FT8" i="16"/>
  <c r="LN9" i="13"/>
  <c r="LS10" i="13"/>
  <c r="AJ12" i="13"/>
  <c r="CD21" i="13"/>
  <c r="BT21" i="16"/>
  <c r="EF21" i="16"/>
  <c r="DP22" i="16"/>
  <c r="CR24" i="16"/>
  <c r="GS26" i="13"/>
  <c r="LE26" i="13"/>
  <c r="HK30" i="13"/>
  <c r="ID30" i="13"/>
  <c r="KJ30" i="13"/>
  <c r="GH32" i="13"/>
  <c r="EK33" i="13"/>
  <c r="EV32" i="16"/>
  <c r="JQ34" i="13"/>
  <c r="DP34" i="16"/>
  <c r="MT35" i="13"/>
  <c r="CZ35" i="16"/>
  <c r="EV36" i="16"/>
  <c r="GM37" i="13"/>
  <c r="JL37" i="13"/>
  <c r="MJ37" i="13"/>
  <c r="ND37" i="13"/>
  <c r="ID38" i="13"/>
  <c r="EV40" i="16"/>
  <c r="DP42" i="16"/>
  <c r="AH4" i="13"/>
  <c r="GG5" i="13"/>
  <c r="HS5" i="13"/>
  <c r="JG5" i="13"/>
  <c r="GL6" i="13"/>
  <c r="IQ6" i="13"/>
  <c r="IV7" i="13"/>
  <c r="EN7" i="16"/>
  <c r="GF8" i="13"/>
  <c r="IK8" i="13"/>
  <c r="KC9" i="13"/>
  <c r="LO9" i="13"/>
  <c r="EY10" i="13"/>
  <c r="CR10" i="16"/>
  <c r="AV13" i="16"/>
  <c r="BQ14" i="13"/>
  <c r="CM14" i="13"/>
  <c r="ML14" i="13"/>
  <c r="JL18" i="13"/>
  <c r="CE21" i="13"/>
  <c r="EC25" i="13"/>
  <c r="MK29" i="13"/>
  <c r="CP30" i="13"/>
  <c r="FB30" i="13"/>
  <c r="GS30" i="13"/>
  <c r="HL30" i="13"/>
  <c r="JR30" i="13"/>
  <c r="KK30" i="13"/>
  <c r="LE30" i="13"/>
  <c r="BZ31" i="13"/>
  <c r="CL33" i="13"/>
  <c r="FD32" i="16"/>
  <c r="EN33" i="16"/>
  <c r="IJ35" i="13"/>
  <c r="LI35" i="13"/>
  <c r="MB35" i="13"/>
  <c r="T36" i="13"/>
  <c r="EX37" i="13"/>
  <c r="LS37" i="13"/>
  <c r="JR38" i="13"/>
  <c r="GS42" i="13"/>
  <c r="GX43" i="13"/>
  <c r="IJ43" i="13"/>
  <c r="LI43" i="13"/>
  <c r="T44" i="13"/>
  <c r="FT43" i="16"/>
  <c r="KA44" i="13"/>
  <c r="EF6" i="16"/>
  <c r="JQ7" i="13"/>
  <c r="FB23" i="13"/>
  <c r="EZ25" i="13"/>
  <c r="BX26" i="13"/>
  <c r="AF29" i="16"/>
  <c r="FC34" i="13"/>
  <c r="JS34" i="13"/>
  <c r="DS35" i="13"/>
  <c r="LO36" i="13"/>
  <c r="FT36" i="16"/>
  <c r="AE38" i="13"/>
  <c r="FD37" i="16"/>
  <c r="JX43" i="13"/>
  <c r="DK44" i="13"/>
  <c r="GI5" i="13"/>
  <c r="HV5" i="13"/>
  <c r="GN6" i="13"/>
  <c r="KK7" i="13"/>
  <c r="DS20" i="13"/>
  <c r="KC21" i="13"/>
  <c r="FC23" i="13"/>
  <c r="EV23" i="16"/>
  <c r="BY26" i="13"/>
  <c r="AS28" i="13"/>
  <c r="DK29" i="13"/>
  <c r="AR32" i="13"/>
  <c r="BN32" i="13"/>
  <c r="EZ33" i="13"/>
  <c r="FH34" i="13"/>
  <c r="ED37" i="13"/>
  <c r="AT48" i="13"/>
  <c r="EM4" i="13"/>
  <c r="AQ5" i="13"/>
  <c r="AE7" i="13"/>
  <c r="CR6" i="16"/>
  <c r="FD6" i="16"/>
  <c r="JS7" i="13"/>
  <c r="IT9" i="13"/>
  <c r="JM9" i="13"/>
  <c r="AJ11" i="13"/>
  <c r="GX15" i="13"/>
  <c r="FP17" i="13"/>
  <c r="LP17" i="13"/>
  <c r="AB18" i="13"/>
  <c r="JB19" i="13"/>
  <c r="AL20" i="13"/>
  <c r="CD20" i="13"/>
  <c r="AR21" i="13"/>
  <c r="DL21" i="13"/>
  <c r="AB22" i="13"/>
  <c r="BX23" i="13"/>
  <c r="DN24" i="13"/>
  <c r="ER27" i="13"/>
  <c r="EB28" i="13"/>
  <c r="CP29" i="13"/>
  <c r="DP29" i="16"/>
  <c r="GB29" i="16"/>
  <c r="S31" i="13"/>
  <c r="BD33" i="16"/>
  <c r="BS37" i="13"/>
  <c r="CO37" i="13"/>
  <c r="GR37" i="13"/>
  <c r="CJ39" i="16"/>
  <c r="GR41" i="13"/>
  <c r="IW41" i="13"/>
  <c r="AN42" i="16"/>
  <c r="JZ43" i="13"/>
  <c r="HW47" i="13"/>
  <c r="JJ47" i="13"/>
  <c r="KC47" i="13"/>
  <c r="AA48" i="13"/>
  <c r="EY48" i="13"/>
  <c r="GO48" i="13"/>
  <c r="IB48" i="13"/>
  <c r="CA27" i="13"/>
  <c r="CI35" i="13"/>
  <c r="CA35" i="13"/>
  <c r="CA37" i="13"/>
  <c r="AR10" i="13"/>
  <c r="Z15" i="13"/>
  <c r="W24" i="13"/>
  <c r="EA24" i="13"/>
  <c r="GA31" i="13"/>
  <c r="BO33" i="13"/>
  <c r="R36" i="13"/>
  <c r="DT36" i="13"/>
  <c r="CU40" i="13"/>
  <c r="KD19" i="13"/>
  <c r="IT29" i="13"/>
  <c r="EL31" i="13"/>
  <c r="LF34" i="13"/>
  <c r="LX34" i="13"/>
  <c r="MR34" i="13"/>
  <c r="AK35" i="13"/>
  <c r="GI36" i="13"/>
  <c r="HV36" i="13"/>
  <c r="HK38" i="13"/>
  <c r="KJ38" i="13"/>
  <c r="JA39" i="13"/>
  <c r="IK40" i="13"/>
  <c r="JF40" i="13"/>
  <c r="IT42" i="13"/>
  <c r="AY43" i="13"/>
  <c r="CF46" i="13"/>
  <c r="HA46" i="13"/>
  <c r="IN46" i="13"/>
  <c r="HJ48" i="13"/>
  <c r="HP21" i="13"/>
  <c r="KO21" i="13"/>
  <c r="LP23" i="13"/>
  <c r="JL24" i="13"/>
  <c r="AI26" i="13"/>
  <c r="FG26" i="13"/>
  <c r="KI33" i="13"/>
  <c r="HW36" i="13"/>
  <c r="HL38" i="13"/>
  <c r="KK38" i="13"/>
  <c r="X39" i="16"/>
  <c r="CH41" i="13"/>
  <c r="CG46" i="13"/>
  <c r="IO46" i="13"/>
  <c r="BV6" i="13"/>
  <c r="CH13" i="13"/>
  <c r="IQ13" i="13"/>
  <c r="MI13" i="13"/>
  <c r="NC13" i="13"/>
  <c r="GO14" i="13"/>
  <c r="IB14" i="13"/>
  <c r="IU14" i="13"/>
  <c r="JO14" i="13"/>
  <c r="HP16" i="13"/>
  <c r="KO16" i="13"/>
  <c r="LH16" i="13"/>
  <c r="MA16" i="13"/>
  <c r="MT16" i="13"/>
  <c r="CJ16" i="16"/>
  <c r="GO19" i="13"/>
  <c r="IB19" i="13"/>
  <c r="LT19" i="13"/>
  <c r="HQ21" i="13"/>
  <c r="KP21" i="13"/>
  <c r="AV21" i="16"/>
  <c r="Z23" i="13"/>
  <c r="EX23" i="13"/>
  <c r="JL23" i="13"/>
  <c r="FA24" i="13"/>
  <c r="GN24" i="13"/>
  <c r="IT24" i="13"/>
  <c r="JM24" i="13"/>
  <c r="LS24" i="13"/>
  <c r="IE25" i="13"/>
  <c r="JR25" i="13"/>
  <c r="MQ25" i="13"/>
  <c r="MK28" i="13"/>
  <c r="EN28" i="16"/>
  <c r="KJ33" i="13"/>
  <c r="HX36" i="13"/>
  <c r="KD36" i="13"/>
  <c r="DP36" i="16"/>
  <c r="FK40" i="13"/>
  <c r="JH40" i="13"/>
  <c r="GG45" i="13"/>
  <c r="GZ45" i="13"/>
  <c r="HS45" i="13"/>
  <c r="JG45" i="13"/>
  <c r="KR45" i="13"/>
  <c r="HW46" i="13"/>
  <c r="IP46" i="13"/>
  <c r="CB2" i="16"/>
  <c r="EN2" i="16"/>
  <c r="AE6" i="13"/>
  <c r="CR5" i="16"/>
  <c r="AC10" i="13"/>
  <c r="FG11" i="13"/>
  <c r="GB10" i="16"/>
  <c r="II11" i="13"/>
  <c r="EV12" i="16"/>
  <c r="MJ13" i="13"/>
  <c r="ND13" i="13"/>
  <c r="IC14" i="13"/>
  <c r="IV14" i="13"/>
  <c r="JP14" i="13"/>
  <c r="IC19" i="13"/>
  <c r="JP19" i="13"/>
  <c r="AH20" i="13"/>
  <c r="CB20" i="16"/>
  <c r="BL22" i="13"/>
  <c r="DX21" i="16"/>
  <c r="AV22" i="16"/>
  <c r="DH22" i="16"/>
  <c r="FC25" i="13"/>
  <c r="ML28" i="13"/>
  <c r="FC29" i="13"/>
  <c r="BZ30" i="13"/>
  <c r="AD33" i="13"/>
  <c r="CB32" i="16"/>
  <c r="HA35" i="13"/>
  <c r="IN35" i="13"/>
  <c r="FL37" i="16"/>
  <c r="FH39" i="13"/>
  <c r="HK42" i="13"/>
  <c r="KJ42" i="13"/>
  <c r="AK44" i="13"/>
  <c r="DH46" i="16"/>
  <c r="CR47" i="16"/>
  <c r="HM48" i="13"/>
  <c r="DZ4" i="13"/>
  <c r="BR5" i="13"/>
  <c r="CN5" i="13"/>
  <c r="MK13" i="13"/>
  <c r="ID14" i="13"/>
  <c r="AH15" i="13"/>
  <c r="EN15" i="16"/>
  <c r="HR16" i="13"/>
  <c r="KQ16" i="13"/>
  <c r="LQ18" i="13"/>
  <c r="ID19" i="13"/>
  <c r="BY20" i="13"/>
  <c r="DO20" i="13"/>
  <c r="KD22" i="13"/>
  <c r="LP22" i="13"/>
  <c r="FP27" i="13"/>
  <c r="CN28" i="13"/>
  <c r="MM28" i="13"/>
  <c r="DN29" i="13"/>
  <c r="JS29" i="13"/>
  <c r="IP31" i="13"/>
  <c r="AE33" i="13"/>
  <c r="IO35" i="13"/>
  <c r="JI35" i="13"/>
  <c r="AD37" i="13"/>
  <c r="FT40" i="16"/>
  <c r="HL42" i="13"/>
  <c r="KK42" i="13"/>
  <c r="FF43" i="13"/>
  <c r="GU43" i="13"/>
  <c r="IH43" i="13"/>
  <c r="DT44" i="13"/>
  <c r="GF44" i="13"/>
  <c r="GY44" i="13"/>
  <c r="HR44" i="13"/>
  <c r="JF44" i="13"/>
  <c r="KQ44" i="13"/>
  <c r="LJ44" i="13"/>
  <c r="MC44" i="13"/>
  <c r="MW44" i="13"/>
  <c r="AT46" i="13"/>
  <c r="BP46" i="13"/>
  <c r="CL46" i="13"/>
  <c r="FQ46" i="13"/>
  <c r="LQ46" i="13"/>
  <c r="AC47" i="13"/>
  <c r="X3" i="16"/>
  <c r="CJ3" i="16"/>
  <c r="EV3" i="16"/>
  <c r="BS5" i="13"/>
  <c r="EE5" i="13"/>
  <c r="CM13" i="13"/>
  <c r="EC13" i="13"/>
  <c r="GO13" i="13"/>
  <c r="IB13" i="13"/>
  <c r="ML13" i="13"/>
  <c r="HS16" i="13"/>
  <c r="KR16" i="13"/>
  <c r="MX16" i="13"/>
  <c r="IE19" i="13"/>
  <c r="JR19" i="13"/>
  <c r="MQ19" i="13"/>
  <c r="JH21" i="13"/>
  <c r="X21" i="16"/>
  <c r="CJ21" i="16"/>
  <c r="BS23" i="13"/>
  <c r="EE23" i="13"/>
  <c r="IW24" i="13"/>
  <c r="CE26" i="13"/>
  <c r="EQ26" i="13"/>
  <c r="FK26" i="13"/>
  <c r="HA26" i="13"/>
  <c r="IN26" i="13"/>
  <c r="AS27" i="13"/>
  <c r="EU27" i="13"/>
  <c r="HY27" i="13"/>
  <c r="BT27" i="16"/>
  <c r="DK28" i="13"/>
  <c r="EF27" i="16"/>
  <c r="AX32" i="13"/>
  <c r="ED32" i="13"/>
  <c r="HJ32" i="13"/>
  <c r="IC32" i="13"/>
  <c r="IV32" i="13"/>
  <c r="JP32" i="13"/>
  <c r="KI32" i="13"/>
  <c r="MM32" i="13"/>
  <c r="AH33" i="13"/>
  <c r="BQ36" i="13"/>
  <c r="LT36" i="13"/>
  <c r="ML36" i="13"/>
  <c r="FH38" i="13"/>
  <c r="GG39" i="13"/>
  <c r="CR41" i="16"/>
  <c r="FG43" i="13"/>
  <c r="GB42" i="16"/>
  <c r="II43" i="13"/>
  <c r="S44" i="13"/>
  <c r="EP44" i="13"/>
  <c r="FO45" i="13"/>
  <c r="MH45" i="13"/>
  <c r="NB45" i="13"/>
  <c r="AV45" i="16"/>
  <c r="CM46" i="13"/>
  <c r="DH45" i="16"/>
  <c r="EB46" i="13"/>
  <c r="FR46" i="13"/>
  <c r="LS46" i="13"/>
  <c r="AZ47" i="13"/>
  <c r="CR13" i="16"/>
  <c r="X16" i="16"/>
  <c r="P20" i="13"/>
  <c r="AT22" i="13"/>
  <c r="DL28" i="13"/>
  <c r="FW32" i="13"/>
  <c r="CU33" i="13"/>
  <c r="AX36" i="13"/>
  <c r="FV36" i="13"/>
  <c r="DR43" i="13"/>
  <c r="MB43" i="13"/>
  <c r="EH44" i="13"/>
  <c r="EA45" i="13"/>
  <c r="EU45" i="13"/>
  <c r="JK45" i="13"/>
  <c r="CN46" i="13"/>
  <c r="DJ46" i="13"/>
  <c r="LT46" i="13"/>
  <c r="AU4" i="13"/>
  <c r="FS4" i="13"/>
  <c r="HA11" i="13"/>
  <c r="IN11" i="13"/>
  <c r="HY12" i="13"/>
  <c r="EF12" i="16"/>
  <c r="DN14" i="13"/>
  <c r="GU14" i="13"/>
  <c r="IH14" i="13"/>
  <c r="JT14" i="13"/>
  <c r="P14" i="16"/>
  <c r="GI16" i="13"/>
  <c r="HV16" i="13"/>
  <c r="GU19" i="13"/>
  <c r="IH19" i="13"/>
  <c r="JT19" i="13"/>
  <c r="R20" i="13"/>
  <c r="DW21" i="13"/>
  <c r="ES21" i="13"/>
  <c r="JJ21" i="13"/>
  <c r="GO22" i="13"/>
  <c r="IB22" i="13"/>
  <c r="GF25" i="13"/>
  <c r="IK25" i="13"/>
  <c r="HM28" i="13"/>
  <c r="JA28" i="13"/>
  <c r="KL28" i="13"/>
  <c r="GX29" i="13"/>
  <c r="GX33" i="13"/>
  <c r="GI34" i="13"/>
  <c r="HV34" i="13"/>
  <c r="AT35" i="13"/>
  <c r="BP35" i="13"/>
  <c r="CJ34" i="16"/>
  <c r="EV34" i="16"/>
  <c r="BT35" i="16"/>
  <c r="EF35" i="16"/>
  <c r="HS38" i="13"/>
  <c r="KR38" i="13"/>
  <c r="IT40" i="13"/>
  <c r="DP41" i="16"/>
  <c r="GB41" i="16"/>
  <c r="S43" i="13"/>
  <c r="DS43" i="13"/>
  <c r="U44" i="13"/>
  <c r="AQ44" i="13"/>
  <c r="GI44" i="13"/>
  <c r="HV44" i="13"/>
  <c r="EL45" i="13"/>
  <c r="AV39" i="16"/>
  <c r="FT39" i="16"/>
  <c r="AF40" i="16"/>
  <c r="CR40" i="16"/>
  <c r="LI42" i="13"/>
  <c r="MB42" i="13"/>
  <c r="T43" i="13"/>
  <c r="AR44" i="13"/>
  <c r="FF47" i="13"/>
  <c r="X2" i="16"/>
  <c r="CJ2" i="16"/>
  <c r="DP4" i="16"/>
  <c r="JH6" i="13"/>
  <c r="AS7" i="13"/>
  <c r="MI7" i="13"/>
  <c r="NC7" i="13"/>
  <c r="IU8" i="13"/>
  <c r="JO8" i="13"/>
  <c r="EM10" i="13"/>
  <c r="AQ11" i="13"/>
  <c r="CR12" i="16"/>
  <c r="JE14" i="13"/>
  <c r="AM15" i="13"/>
  <c r="FT16" i="16"/>
  <c r="IU17" i="13"/>
  <c r="JO17" i="13"/>
  <c r="HA20" i="13"/>
  <c r="IN20" i="13"/>
  <c r="CJ20" i="16"/>
  <c r="GR22" i="13"/>
  <c r="ID22" i="13"/>
  <c r="IW22" i="13"/>
  <c r="FI24" i="13"/>
  <c r="HP24" i="13"/>
  <c r="II24" i="13"/>
  <c r="KO24" i="13"/>
  <c r="S25" i="13"/>
  <c r="AM25" i="13"/>
  <c r="CE25" i="13"/>
  <c r="CZ24" i="16"/>
  <c r="EK28" i="13"/>
  <c r="GZ29" i="13"/>
  <c r="FV31" i="13"/>
  <c r="GU32" i="13"/>
  <c r="IH32" i="13"/>
  <c r="KR33" i="13"/>
  <c r="AR34" i="13"/>
  <c r="FP34" i="13"/>
  <c r="DH34" i="16"/>
  <c r="CR35" i="16"/>
  <c r="JA36" i="13"/>
  <c r="FI37" i="13"/>
  <c r="AH41" i="13"/>
  <c r="DS42" i="13"/>
  <c r="AP43" i="13"/>
  <c r="DH42" i="16"/>
  <c r="DU43" i="13"/>
  <c r="HA43" i="13"/>
  <c r="IN43" i="13"/>
  <c r="GS46" i="13"/>
  <c r="LE46" i="13"/>
  <c r="AJ47" i="13"/>
  <c r="GB46" i="16"/>
  <c r="BZ5" i="13"/>
  <c r="JI6" i="13"/>
  <c r="CD10" i="13"/>
  <c r="EP10" i="13"/>
  <c r="FJ10" i="13"/>
  <c r="HS10" i="13"/>
  <c r="KR10" i="13"/>
  <c r="FH13" i="13"/>
  <c r="FI14" i="13"/>
  <c r="GF14" i="13"/>
  <c r="GY14" i="13"/>
  <c r="IK14" i="13"/>
  <c r="JF14" i="13"/>
  <c r="JX14" i="13"/>
  <c r="AV14" i="16"/>
  <c r="EU16" i="13"/>
  <c r="BW18" i="13"/>
  <c r="EI18" i="13"/>
  <c r="LJ19" i="13"/>
  <c r="MC19" i="13"/>
  <c r="MW19" i="13"/>
  <c r="U20" i="13"/>
  <c r="EX21" i="13"/>
  <c r="IT21" i="13"/>
  <c r="JM21" i="13"/>
  <c r="LS21" i="13"/>
  <c r="BV22" i="13"/>
  <c r="CE24" i="13"/>
  <c r="HQ24" i="13"/>
  <c r="KP24" i="13"/>
  <c r="JI25" i="13"/>
  <c r="KA25" i="13"/>
  <c r="Z26" i="13"/>
  <c r="BP26" i="13"/>
  <c r="EB26" i="13"/>
  <c r="IT26" i="13"/>
  <c r="LS26" i="13"/>
  <c r="EL28" i="13"/>
  <c r="FH28" i="13"/>
  <c r="HY30" i="13"/>
  <c r="AY31" i="13"/>
  <c r="BT30" i="16"/>
  <c r="CO31" i="13"/>
  <c r="DK31" i="13"/>
  <c r="EF30" i="16"/>
  <c r="DU33" i="13"/>
  <c r="GH33" i="13"/>
  <c r="JH33" i="13"/>
  <c r="X33" i="16"/>
  <c r="BO34" i="13"/>
  <c r="CJ33" i="16"/>
  <c r="DJ35" i="13"/>
  <c r="FV35" i="13"/>
  <c r="X36" i="16"/>
  <c r="HS37" i="13"/>
  <c r="KR37" i="13"/>
  <c r="DX37" i="16"/>
  <c r="FW40" i="13"/>
  <c r="JQ40" i="13"/>
  <c r="BD40" i="16"/>
  <c r="DP40" i="16"/>
  <c r="GB40" i="16"/>
  <c r="HP41" i="13"/>
  <c r="KO41" i="13"/>
  <c r="DK43" i="13"/>
  <c r="DV43" i="13"/>
  <c r="FT42" i="16"/>
  <c r="LN43" i="13"/>
  <c r="FA45" i="13"/>
  <c r="GB44" i="16"/>
  <c r="BX46" i="13"/>
  <c r="GT46" i="13"/>
  <c r="GX47" i="13"/>
  <c r="DX5" i="16"/>
  <c r="FO6" i="13"/>
  <c r="EE8" i="13"/>
  <c r="JZ10" i="13"/>
  <c r="EV10" i="16"/>
  <c r="JL11" i="13"/>
  <c r="BT11" i="16"/>
  <c r="HK12" i="13"/>
  <c r="AI13" i="13"/>
  <c r="BY13" i="13"/>
  <c r="ES13" i="13"/>
  <c r="AM14" i="13"/>
  <c r="CD14" i="13"/>
  <c r="JJ15" i="13"/>
  <c r="CZ17" i="16"/>
  <c r="JT18" i="13"/>
  <c r="DT19" i="13"/>
  <c r="JY19" i="13"/>
  <c r="MX19" i="13"/>
  <c r="IP20" i="13"/>
  <c r="EY21" i="13"/>
  <c r="IJ23" i="13"/>
  <c r="MV23" i="13"/>
  <c r="AA26" i="13"/>
  <c r="AV25" i="16"/>
  <c r="DH25" i="16"/>
  <c r="FT25" i="16"/>
  <c r="BW27" i="13"/>
  <c r="CR26" i="16"/>
  <c r="DM27" i="13"/>
  <c r="FD26" i="16"/>
  <c r="DS28" i="13"/>
  <c r="JR31" i="13"/>
  <c r="BP34" i="13"/>
  <c r="CL34" i="13"/>
  <c r="EB34" i="13"/>
  <c r="CO35" i="13"/>
  <c r="JD36" i="13"/>
  <c r="LH36" i="13"/>
  <c r="MA36" i="13"/>
  <c r="CP40" i="13"/>
  <c r="FB40" i="13"/>
  <c r="BZ41" i="13"/>
  <c r="HQ41" i="13"/>
  <c r="KP41" i="13"/>
  <c r="LI41" i="13"/>
  <c r="MB41" i="13"/>
  <c r="T42" i="13"/>
  <c r="JZ42" i="13"/>
  <c r="BV45" i="13"/>
  <c r="FB45" i="13"/>
  <c r="FW45" i="13"/>
  <c r="FZ46" i="13"/>
  <c r="GU46" i="13"/>
  <c r="IH46" i="13"/>
  <c r="JB46" i="13"/>
  <c r="LG46" i="13"/>
  <c r="LZ46" i="13"/>
  <c r="BN6" i="13"/>
  <c r="BT6" i="13" s="1"/>
  <c r="DZ6" i="13"/>
  <c r="DH9" i="16"/>
  <c r="FT9" i="16"/>
  <c r="KA10" i="13"/>
  <c r="LN10" i="13"/>
  <c r="BZ13" i="13"/>
  <c r="JZ14" i="13"/>
  <c r="DL15" i="13"/>
  <c r="EF14" i="16"/>
  <c r="AF16" i="16"/>
  <c r="HL17" i="13"/>
  <c r="JR17" i="13"/>
  <c r="KK17" i="13"/>
  <c r="BY18" i="13"/>
  <c r="CZ18" i="16"/>
  <c r="GL20" i="13"/>
  <c r="IQ20" i="13"/>
  <c r="DP20" i="16"/>
  <c r="GB20" i="16"/>
  <c r="LG22" i="13"/>
  <c r="LZ22" i="13"/>
  <c r="JK25" i="13"/>
  <c r="KD25" i="13"/>
  <c r="CN26" i="13"/>
  <c r="DJ26" i="13"/>
  <c r="FP29" i="13"/>
  <c r="JJ29" i="13"/>
  <c r="KC29" i="13"/>
  <c r="AU30" i="13"/>
  <c r="AV30" i="13" s="1"/>
  <c r="BQ30" i="13"/>
  <c r="EN31" i="16"/>
  <c r="DX32" i="16"/>
  <c r="FO33" i="13"/>
  <c r="IP33" i="13"/>
  <c r="JJ33" i="13"/>
  <c r="LO33" i="13"/>
  <c r="AU34" i="13"/>
  <c r="HL35" i="13"/>
  <c r="JR35" i="13"/>
  <c r="KK35" i="13"/>
  <c r="ML39" i="13"/>
  <c r="BW40" i="13"/>
  <c r="FC40" i="13"/>
  <c r="EH42" i="13"/>
  <c r="FT41" i="16"/>
  <c r="KA42" i="13"/>
  <c r="LN42" i="13"/>
  <c r="AB44" i="13"/>
  <c r="IU44" i="13"/>
  <c r="JO44" i="13"/>
  <c r="EP47" i="13"/>
  <c r="AI4" i="13"/>
  <c r="HP4" i="13"/>
  <c r="KO4" i="13"/>
  <c r="LH4" i="13"/>
  <c r="MT4" i="13"/>
  <c r="AN4" i="16"/>
  <c r="EV5" i="16"/>
  <c r="DM8" i="13"/>
  <c r="FC8" i="13"/>
  <c r="HM8" i="13"/>
  <c r="JA8" i="13"/>
  <c r="KL8" i="13"/>
  <c r="ES10" i="13"/>
  <c r="FO10" i="13"/>
  <c r="KC10" i="13"/>
  <c r="CR11" i="16"/>
  <c r="GF13" i="13"/>
  <c r="X14" i="16"/>
  <c r="CJ14" i="16"/>
  <c r="HY15" i="13"/>
  <c r="HJ16" i="13"/>
  <c r="KI16" i="13"/>
  <c r="AH17" i="13"/>
  <c r="DM17" i="13"/>
  <c r="FH18" i="13"/>
  <c r="KA19" i="13"/>
  <c r="Z20" i="13"/>
  <c r="AC21" i="13"/>
  <c r="GR21" i="13"/>
  <c r="FO24" i="13"/>
  <c r="HA24" i="13"/>
  <c r="IN24" i="13"/>
  <c r="JZ24" i="13"/>
  <c r="LQ25" i="13"/>
  <c r="HP27" i="13"/>
  <c r="KO27" i="13"/>
  <c r="LH27" i="13"/>
  <c r="MA27" i="13"/>
  <c r="MT27" i="13"/>
  <c r="AM28" i="13"/>
  <c r="CE28" i="13"/>
  <c r="FL27" i="16"/>
  <c r="X28" i="16"/>
  <c r="EA29" i="13"/>
  <c r="JT31" i="13"/>
  <c r="R32" i="13"/>
  <c r="CD32" i="13"/>
  <c r="GG32" i="13"/>
  <c r="JG32" i="13"/>
  <c r="V33" i="13"/>
  <c r="EJ33" i="13"/>
  <c r="JK33" i="13"/>
  <c r="ED39" i="13"/>
  <c r="MM39" i="13"/>
  <c r="AH40" i="13"/>
  <c r="BX40" i="13"/>
  <c r="CT40" i="13"/>
  <c r="FF40" i="13"/>
  <c r="FL40" i="13" s="1"/>
  <c r="AA43" i="13"/>
  <c r="CR42" i="16"/>
  <c r="CB45" i="16"/>
  <c r="LI46" i="13"/>
  <c r="MB46" i="13"/>
  <c r="MV46" i="13"/>
  <c r="T47" i="13"/>
  <c r="GU8" i="13"/>
  <c r="FG8" i="13"/>
  <c r="CO5" i="13"/>
  <c r="HJ5" i="13"/>
  <c r="IC5" i="13"/>
  <c r="JP5" i="13"/>
  <c r="KI5" i="13"/>
  <c r="AF5" i="16"/>
  <c r="HM7" i="13"/>
  <c r="JA7" i="13"/>
  <c r="KL7" i="13"/>
  <c r="LF7" i="13"/>
  <c r="LX7" i="13"/>
  <c r="MR7" i="13"/>
  <c r="ID5" i="13"/>
  <c r="AH6" i="13"/>
  <c r="FF7" i="13"/>
  <c r="JB7" i="13"/>
  <c r="CD8" i="13"/>
  <c r="GY8" i="13"/>
  <c r="JF8" i="13"/>
  <c r="EE4" i="13"/>
  <c r="HJ4" i="13"/>
  <c r="IC4" i="13"/>
  <c r="JP4" i="13"/>
  <c r="KI4" i="13"/>
  <c r="AF4" i="16"/>
  <c r="JR5" i="13"/>
  <c r="GU6" i="13"/>
  <c r="IH6" i="13"/>
  <c r="JB6" i="13"/>
  <c r="S8" i="13"/>
  <c r="AN7" i="16"/>
  <c r="FT2" i="16"/>
  <c r="AF3" i="16"/>
  <c r="FA4" i="13"/>
  <c r="ID4" i="13"/>
  <c r="AH5" i="13"/>
  <c r="BZ6" i="13"/>
  <c r="AV7" i="16"/>
  <c r="JR4" i="13"/>
  <c r="CT5" i="13"/>
  <c r="R6" i="13"/>
  <c r="DT7" i="13"/>
  <c r="EP7" i="13"/>
  <c r="U8" i="13"/>
  <c r="P2" i="16"/>
  <c r="EF2" i="16"/>
  <c r="GB4" i="16"/>
  <c r="GF6" i="13"/>
  <c r="IK6" i="13"/>
  <c r="AP7" i="13"/>
  <c r="CZ6" i="16"/>
  <c r="DU7" i="13"/>
  <c r="EQ7" i="13"/>
  <c r="HS7" i="13"/>
  <c r="KR7" i="13"/>
  <c r="MX7" i="13"/>
  <c r="V8" i="13"/>
  <c r="BZ4" i="13"/>
  <c r="DP3" i="16"/>
  <c r="R5" i="13"/>
  <c r="CA5" i="13"/>
  <c r="CE6" i="13"/>
  <c r="EQ6" i="13"/>
  <c r="GG6" i="13"/>
  <c r="HS6" i="13"/>
  <c r="JG6" i="13"/>
  <c r="JY6" i="13"/>
  <c r="KR6" i="13"/>
  <c r="V7" i="13"/>
  <c r="DJ7" i="13"/>
  <c r="FL6" i="16"/>
  <c r="P4" i="13"/>
  <c r="DR4" i="13"/>
  <c r="II4" i="13"/>
  <c r="CJ4" i="16"/>
  <c r="DV6" i="13"/>
  <c r="ER6" i="13"/>
  <c r="GH6" i="13"/>
  <c r="W7" i="13"/>
  <c r="AR7" i="13"/>
  <c r="DW7" i="13"/>
  <c r="EN3" i="16"/>
  <c r="HA5" i="13"/>
  <c r="IN5" i="13"/>
  <c r="IO5" i="13"/>
  <c r="KA5" i="13"/>
  <c r="AS6" i="13"/>
  <c r="CJ5" i="16"/>
  <c r="FP6" i="13"/>
  <c r="JK6" i="13"/>
  <c r="LP6" i="13"/>
  <c r="MI6" i="13"/>
  <c r="NC6" i="13"/>
  <c r="AV6" i="16"/>
  <c r="DJ4" i="13"/>
  <c r="HA4" i="13"/>
  <c r="IN4" i="13"/>
  <c r="W5" i="13"/>
  <c r="IP5" i="13"/>
  <c r="AA6" i="13"/>
  <c r="AT6" i="13"/>
  <c r="CL6" i="13"/>
  <c r="GM6" i="13"/>
  <c r="JL6" i="13"/>
  <c r="BD6" i="16"/>
  <c r="EC7" i="13"/>
  <c r="BV8" i="13"/>
  <c r="FD5" i="16"/>
  <c r="AD7" i="13"/>
  <c r="BA8" i="13"/>
  <c r="IE8" i="13"/>
  <c r="BB8" i="13"/>
  <c r="MQ8" i="13"/>
  <c r="CV9" i="13"/>
  <c r="JI11" i="13"/>
  <c r="AD15" i="13"/>
  <c r="LT15" i="13"/>
  <c r="FV16" i="13"/>
  <c r="FV17" i="13"/>
  <c r="LF8" i="13"/>
  <c r="LX8" i="13"/>
  <c r="MR8" i="13"/>
  <c r="CF10" i="13"/>
  <c r="DX10" i="16"/>
  <c r="LQ12" i="13"/>
  <c r="BT12" i="16"/>
  <c r="AD14" i="13"/>
  <c r="BT13" i="16"/>
  <c r="EZ14" i="13"/>
  <c r="FV15" i="13"/>
  <c r="KI15" i="13"/>
  <c r="BX16" i="13"/>
  <c r="BX17" i="13"/>
  <c r="CR17" i="16"/>
  <c r="P19" i="16"/>
  <c r="KR21" i="13"/>
  <c r="MH22" i="13"/>
  <c r="NB22" i="13"/>
  <c r="FH31" i="13"/>
  <c r="AQ10" i="13"/>
  <c r="DV10" i="13"/>
  <c r="W11" i="13"/>
  <c r="JK11" i="13"/>
  <c r="FK21" i="13"/>
  <c r="GL22" i="13"/>
  <c r="IQ22" i="13"/>
  <c r="MI22" i="13"/>
  <c r="NC22" i="13"/>
  <c r="EB23" i="13"/>
  <c r="GL23" i="13"/>
  <c r="IQ23" i="13"/>
  <c r="HY25" i="13"/>
  <c r="JL25" i="13"/>
  <c r="MJ25" i="13"/>
  <c r="ND25" i="13"/>
  <c r="IU26" i="13"/>
  <c r="JO26" i="13"/>
  <c r="GO27" i="13"/>
  <c r="IB27" i="13"/>
  <c r="IC28" i="13"/>
  <c r="JP28" i="13"/>
  <c r="FF30" i="13"/>
  <c r="HA9" i="13"/>
  <c r="IN9" i="13"/>
  <c r="GI10" i="13"/>
  <c r="HV10" i="13"/>
  <c r="IO10" i="13"/>
  <c r="GM11" i="13"/>
  <c r="HY11" i="13"/>
  <c r="LQ11" i="13"/>
  <c r="AY12" i="13"/>
  <c r="BB15" i="13"/>
  <c r="BX15" i="13"/>
  <c r="CQ15" i="13"/>
  <c r="FC15" i="13"/>
  <c r="LF16" i="13"/>
  <c r="LX16" i="13"/>
  <c r="MR16" i="13"/>
  <c r="GT17" i="13"/>
  <c r="AJ18" i="13"/>
  <c r="GU18" i="13"/>
  <c r="IH18" i="13"/>
  <c r="JB18" i="13"/>
  <c r="MS18" i="13"/>
  <c r="P18" i="16"/>
  <c r="AK19" i="13"/>
  <c r="FH19" i="13"/>
  <c r="AM20" i="13"/>
  <c r="EV19" i="16"/>
  <c r="FT20" i="16"/>
  <c r="AF21" i="16"/>
  <c r="CR21" i="16"/>
  <c r="GM23" i="13"/>
  <c r="LQ23" i="13"/>
  <c r="BD23" i="16"/>
  <c r="GL24" i="13"/>
  <c r="IQ24" i="13"/>
  <c r="EZ26" i="13"/>
  <c r="GB26" i="16"/>
  <c r="IC27" i="13"/>
  <c r="JP27" i="13"/>
  <c r="GS29" i="13"/>
  <c r="HL29" i="13"/>
  <c r="KK29" i="13"/>
  <c r="LE29" i="13"/>
  <c r="LW29" i="13"/>
  <c r="MQ29" i="13"/>
  <c r="GI9" i="13"/>
  <c r="HV9" i="13"/>
  <c r="IO9" i="13"/>
  <c r="JI9" i="13"/>
  <c r="IP10" i="13"/>
  <c r="AA11" i="13"/>
  <c r="HJ12" i="13"/>
  <c r="KI12" i="13"/>
  <c r="FD13" i="16"/>
  <c r="BY15" i="13"/>
  <c r="FD14" i="16"/>
  <c r="HM15" i="13"/>
  <c r="CB15" i="16"/>
  <c r="MS16" i="13"/>
  <c r="AK17" i="13"/>
  <c r="FF17" i="13"/>
  <c r="LG17" i="13"/>
  <c r="LZ17" i="13"/>
  <c r="BZ18" i="13"/>
  <c r="DP17" i="16"/>
  <c r="II18" i="13"/>
  <c r="JD18" i="13"/>
  <c r="LH18" i="13"/>
  <c r="MA18" i="13"/>
  <c r="MT18" i="13"/>
  <c r="AL19" i="13"/>
  <c r="FI19" i="13"/>
  <c r="AA22" i="13"/>
  <c r="MK22" i="13"/>
  <c r="GN23" i="13"/>
  <c r="GM24" i="13"/>
  <c r="HY24" i="13"/>
  <c r="DH24" i="16"/>
  <c r="GO25" i="13"/>
  <c r="IB25" i="13"/>
  <c r="ML25" i="13"/>
  <c r="BT25" i="16"/>
  <c r="EF25" i="16"/>
  <c r="GR26" i="13"/>
  <c r="IW26" i="13"/>
  <c r="JQ26" i="13"/>
  <c r="AI27" i="13"/>
  <c r="FF29" i="13"/>
  <c r="GT29" i="13"/>
  <c r="LF29" i="13"/>
  <c r="LX29" i="13"/>
  <c r="MR29" i="13"/>
  <c r="AK30" i="13"/>
  <c r="HP30" i="13"/>
  <c r="KO30" i="13"/>
  <c r="HW9" i="13"/>
  <c r="IP9" i="13"/>
  <c r="JJ9" i="13"/>
  <c r="CJ9" i="16"/>
  <c r="FG17" i="13"/>
  <c r="AM19" i="13"/>
  <c r="DX19" i="16"/>
  <c r="JH20" i="13"/>
  <c r="X20" i="16"/>
  <c r="ML22" i="13"/>
  <c r="FT22" i="16"/>
  <c r="MK24" i="13"/>
  <c r="MM25" i="13"/>
  <c r="LW26" i="13"/>
  <c r="AJ27" i="13"/>
  <c r="JR27" i="13"/>
  <c r="AJ28" i="13"/>
  <c r="GT28" i="13"/>
  <c r="JS28" i="13"/>
  <c r="LF28" i="13"/>
  <c r="LX28" i="13"/>
  <c r="MR28" i="13"/>
  <c r="DR29" i="13"/>
  <c r="FG29" i="13"/>
  <c r="HQ30" i="13"/>
  <c r="KP30" i="13"/>
  <c r="MV7" i="13"/>
  <c r="EF8" i="16"/>
  <c r="ET9" i="13"/>
  <c r="FP9" i="13"/>
  <c r="BT10" i="16"/>
  <c r="ED11" i="13"/>
  <c r="FY12" i="13"/>
  <c r="HL12" i="13"/>
  <c r="IE12" i="13"/>
  <c r="KK12" i="13"/>
  <c r="LW12" i="13"/>
  <c r="MQ12" i="13"/>
  <c r="AJ13" i="13"/>
  <c r="FC13" i="13"/>
  <c r="HM13" i="13"/>
  <c r="JA13" i="13"/>
  <c r="KL13" i="13"/>
  <c r="BZ14" i="13"/>
  <c r="JD14" i="13"/>
  <c r="AL15" i="13"/>
  <c r="CA15" i="13"/>
  <c r="FH16" i="13"/>
  <c r="HQ16" i="13"/>
  <c r="KP16" i="13"/>
  <c r="MV16" i="13"/>
  <c r="DS17" i="13"/>
  <c r="EN16" i="16"/>
  <c r="AN17" i="16"/>
  <c r="FI18" i="13"/>
  <c r="GF18" i="13"/>
  <c r="IK18" i="13"/>
  <c r="FL18" i="16"/>
  <c r="GI20" i="13"/>
  <c r="HV20" i="13"/>
  <c r="IO20" i="13"/>
  <c r="JI20" i="13"/>
  <c r="EA21" i="13"/>
  <c r="FQ21" i="13"/>
  <c r="MM22" i="13"/>
  <c r="AH23" i="13"/>
  <c r="ML24" i="13"/>
  <c r="AE25" i="13"/>
  <c r="DK25" i="13"/>
  <c r="AH26" i="13"/>
  <c r="AN26" i="13" s="1"/>
  <c r="GT26" i="13"/>
  <c r="HM26" i="13"/>
  <c r="JA26" i="13"/>
  <c r="JS26" i="13"/>
  <c r="KL26" i="13"/>
  <c r="LF26" i="13"/>
  <c r="LX26" i="13"/>
  <c r="MR26" i="13"/>
  <c r="AK27" i="13"/>
  <c r="BZ27" i="13"/>
  <c r="P28" i="13"/>
  <c r="JB28" i="13"/>
  <c r="JT28" i="13"/>
  <c r="LG28" i="13"/>
  <c r="LZ28" i="13"/>
  <c r="MS28" i="13"/>
  <c r="AL29" i="13"/>
  <c r="CZ7" i="16"/>
  <c r="X8" i="16"/>
  <c r="FQ9" i="13"/>
  <c r="BR10" i="13"/>
  <c r="CM10" i="13"/>
  <c r="FF12" i="13"/>
  <c r="CB12" i="16"/>
  <c r="CB13" i="16"/>
  <c r="FH14" i="13"/>
  <c r="EN14" i="16"/>
  <c r="HQ15" i="13"/>
  <c r="AV15" i="16"/>
  <c r="GY16" i="13"/>
  <c r="JF16" i="13"/>
  <c r="LJ16" i="13"/>
  <c r="MC16" i="13"/>
  <c r="MW16" i="13"/>
  <c r="U17" i="13"/>
  <c r="DT18" i="13"/>
  <c r="GG18" i="13"/>
  <c r="JG18" i="13"/>
  <c r="CG19" i="13"/>
  <c r="ER19" i="13"/>
  <c r="FN19" i="13"/>
  <c r="ET20" i="13"/>
  <c r="AU21" i="13"/>
  <c r="CL21" i="13"/>
  <c r="HK22" i="13"/>
  <c r="JQ22" i="13"/>
  <c r="KJ22" i="13"/>
  <c r="AI23" i="13"/>
  <c r="CQ23" i="13"/>
  <c r="CZ23" i="16"/>
  <c r="JB26" i="13"/>
  <c r="LG26" i="13"/>
  <c r="LZ26" i="13"/>
  <c r="AL27" i="13"/>
  <c r="CD28" i="13"/>
  <c r="FG28" i="13"/>
  <c r="DT29" i="13"/>
  <c r="BP9" i="13"/>
  <c r="CL9" i="13"/>
  <c r="EB9" i="13"/>
  <c r="FR9" i="13"/>
  <c r="AE11" i="13"/>
  <c r="AQ16" i="13"/>
  <c r="CF17" i="13"/>
  <c r="EI25" i="13"/>
  <c r="EK26" i="13"/>
  <c r="EP29" i="13"/>
  <c r="JH7" i="13"/>
  <c r="JZ7" i="13"/>
  <c r="X7" i="16"/>
  <c r="DH8" i="16"/>
  <c r="EY9" i="13"/>
  <c r="IU9" i="13"/>
  <c r="JO9" i="13"/>
  <c r="LT9" i="13"/>
  <c r="EF9" i="16"/>
  <c r="HJ10" i="13"/>
  <c r="KI10" i="13"/>
  <c r="FH12" i="13"/>
  <c r="HP12" i="13"/>
  <c r="II12" i="13"/>
  <c r="KO12" i="13"/>
  <c r="LH12" i="13"/>
  <c r="MA12" i="13"/>
  <c r="MT12" i="13"/>
  <c r="JY14" i="13"/>
  <c r="GG15" i="13"/>
  <c r="HS15" i="13"/>
  <c r="JG15" i="13"/>
  <c r="JY15" i="13"/>
  <c r="KR15" i="13"/>
  <c r="MX15" i="13"/>
  <c r="DW16" i="13"/>
  <c r="FK16" i="13"/>
  <c r="HA17" i="13"/>
  <c r="IN17" i="13"/>
  <c r="BL17" i="16"/>
  <c r="ER18" i="13"/>
  <c r="FN18" i="13"/>
  <c r="GI18" i="13"/>
  <c r="HV18" i="13"/>
  <c r="JI18" i="13"/>
  <c r="DZ19" i="13"/>
  <c r="AV19" i="16"/>
  <c r="DH19" i="16"/>
  <c r="AH22" i="13"/>
  <c r="FD21" i="16"/>
  <c r="JS22" i="13"/>
  <c r="P23" i="13"/>
  <c r="AJ25" i="13"/>
  <c r="GU25" i="13"/>
  <c r="IH25" i="13"/>
  <c r="JT25" i="13"/>
  <c r="P25" i="16"/>
  <c r="FH26" i="13"/>
  <c r="GX26" i="13"/>
  <c r="LI26" i="13"/>
  <c r="MB26" i="13"/>
  <c r="MV26" i="13"/>
  <c r="T27" i="13"/>
  <c r="GF28" i="13"/>
  <c r="IK28" i="13"/>
  <c r="LJ28" i="13"/>
  <c r="MC28" i="13"/>
  <c r="MW28" i="13"/>
  <c r="U29" i="13"/>
  <c r="FO30" i="13"/>
  <c r="IQ8" i="13"/>
  <c r="CN9" i="13"/>
  <c r="DJ9" i="13"/>
  <c r="IV9" i="13"/>
  <c r="AF9" i="16"/>
  <c r="BW10" i="13"/>
  <c r="FX10" i="13"/>
  <c r="HK10" i="13"/>
  <c r="KJ10" i="13"/>
  <c r="BY11" i="13"/>
  <c r="GU11" i="13"/>
  <c r="IH11" i="13"/>
  <c r="CW12" i="13"/>
  <c r="EN11" i="16"/>
  <c r="CZ12" i="16"/>
  <c r="GY13" i="13"/>
  <c r="IK13" i="13"/>
  <c r="JF13" i="13"/>
  <c r="JX13" i="13"/>
  <c r="DJ14" i="13"/>
  <c r="EQ14" i="13"/>
  <c r="V15" i="13"/>
  <c r="FK15" i="13"/>
  <c r="X15" i="16"/>
  <c r="DL16" i="13"/>
  <c r="FN16" i="13"/>
  <c r="BN18" i="13"/>
  <c r="CH18" i="13"/>
  <c r="DX17" i="16"/>
  <c r="HW18" i="13"/>
  <c r="LO18" i="13"/>
  <c r="DM19" i="13"/>
  <c r="JL19" i="13"/>
  <c r="CN20" i="13"/>
  <c r="DJ20" i="13"/>
  <c r="DP20" i="13" s="1"/>
  <c r="CO21" i="13"/>
  <c r="EF20" i="16"/>
  <c r="IW21" i="13"/>
  <c r="AI22" i="13"/>
  <c r="DO22" i="13"/>
  <c r="EJ22" i="13"/>
  <c r="FF22" i="13"/>
  <c r="JT22" i="13"/>
  <c r="X22" i="16"/>
  <c r="FG23" i="13"/>
  <c r="GU23" i="13"/>
  <c r="IH23" i="13"/>
  <c r="AK24" i="13"/>
  <c r="CW24" i="13"/>
  <c r="DR24" i="13"/>
  <c r="DP24" i="16"/>
  <c r="II25" i="13"/>
  <c r="R26" i="13"/>
  <c r="DS26" i="13"/>
  <c r="GY26" i="13"/>
  <c r="IK26" i="13"/>
  <c r="JF26" i="13"/>
  <c r="JX26" i="13"/>
  <c r="LJ26" i="13"/>
  <c r="MC26" i="13"/>
  <c r="MW26" i="13"/>
  <c r="FI27" i="13"/>
  <c r="DU28" i="13"/>
  <c r="EP28" i="13"/>
  <c r="GG28" i="13"/>
  <c r="JG28" i="13"/>
  <c r="JY28" i="13"/>
  <c r="MX28" i="13"/>
  <c r="V29" i="13"/>
  <c r="CG29" i="13"/>
  <c r="CI30" i="13"/>
  <c r="DZ30" i="13"/>
  <c r="ET30" i="13"/>
  <c r="FP30" i="13"/>
  <c r="KC7" i="13"/>
  <c r="LO7" i="13"/>
  <c r="AA8" i="13"/>
  <c r="FQ8" i="13"/>
  <c r="LQ8" i="13"/>
  <c r="MJ8" i="13"/>
  <c r="ND8" i="13"/>
  <c r="AC9" i="13"/>
  <c r="BS9" i="13"/>
  <c r="BX10" i="13"/>
  <c r="FY10" i="13"/>
  <c r="HL10" i="13"/>
  <c r="KK10" i="13"/>
  <c r="BZ11" i="13"/>
  <c r="DO11" i="13"/>
  <c r="LH11" i="13"/>
  <c r="MA11" i="13"/>
  <c r="MT11" i="13"/>
  <c r="CE12" i="13"/>
  <c r="DH12" i="16"/>
  <c r="GZ13" i="13"/>
  <c r="JG13" i="13"/>
  <c r="JY13" i="13"/>
  <c r="CG14" i="13"/>
  <c r="BP16" i="13"/>
  <c r="JJ16" i="13"/>
  <c r="KC16" i="13"/>
  <c r="LO16" i="13"/>
  <c r="IP17" i="13"/>
  <c r="DZ18" i="13"/>
  <c r="GL18" i="13"/>
  <c r="HX18" i="13"/>
  <c r="JK18" i="13"/>
  <c r="KD18" i="13"/>
  <c r="AA19" i="13"/>
  <c r="AV18" i="16"/>
  <c r="BT19" i="16"/>
  <c r="GO20" i="13"/>
  <c r="IB20" i="13"/>
  <c r="IU20" i="13"/>
  <c r="JO20" i="13"/>
  <c r="BW21" i="13"/>
  <c r="EN20" i="16"/>
  <c r="GS21" i="13"/>
  <c r="HL21" i="13"/>
  <c r="IE21" i="13"/>
  <c r="KK21" i="13"/>
  <c r="LE21" i="13"/>
  <c r="LW21" i="13"/>
  <c r="MQ21" i="13"/>
  <c r="AJ22" i="13"/>
  <c r="HP23" i="13"/>
  <c r="II23" i="13"/>
  <c r="KO23" i="13"/>
  <c r="LH23" i="13"/>
  <c r="MA23" i="13"/>
  <c r="MT23" i="13"/>
  <c r="AL24" i="13"/>
  <c r="GU24" i="13"/>
  <c r="IH24" i="13"/>
  <c r="LG24" i="13"/>
  <c r="CD25" i="13"/>
  <c r="DX24" i="16"/>
  <c r="FH25" i="13"/>
  <c r="FJ26" i="13"/>
  <c r="AR27" i="13"/>
  <c r="BL26" i="16"/>
  <c r="EQ27" i="13"/>
  <c r="GG27" i="13"/>
  <c r="HS27" i="13"/>
  <c r="JG27" i="13"/>
  <c r="JY27" i="13"/>
  <c r="KR27" i="13"/>
  <c r="EQ28" i="13"/>
  <c r="GI29" i="13"/>
  <c r="HV29" i="13"/>
  <c r="IO29" i="13"/>
  <c r="CZ25" i="16"/>
  <c r="JH26" i="13"/>
  <c r="JZ26" i="13"/>
  <c r="X26" i="16"/>
  <c r="BN27" i="13"/>
  <c r="DV27" i="13"/>
  <c r="JI28" i="13"/>
  <c r="Z29" i="13"/>
  <c r="LO29" i="13"/>
  <c r="EC8" i="13"/>
  <c r="EY8" i="13"/>
  <c r="GO8" i="13"/>
  <c r="LT8" i="13"/>
  <c r="ML8" i="13"/>
  <c r="DM9" i="13"/>
  <c r="HM9" i="13"/>
  <c r="JA9" i="13"/>
  <c r="KL9" i="13"/>
  <c r="DP9" i="16"/>
  <c r="EM11" i="13"/>
  <c r="GF11" i="13"/>
  <c r="IK11" i="13"/>
  <c r="DJ12" i="13"/>
  <c r="DV12" i="13"/>
  <c r="ER12" i="13"/>
  <c r="HA12" i="13"/>
  <c r="IN12" i="13"/>
  <c r="EU15" i="13"/>
  <c r="EM16" i="13"/>
  <c r="EC16" i="13"/>
  <c r="EX16" i="13"/>
  <c r="FQ16" i="13"/>
  <c r="LQ16" i="13"/>
  <c r="AC19" i="13"/>
  <c r="BT18" i="16"/>
  <c r="EZ19" i="13"/>
  <c r="GB18" i="16"/>
  <c r="IV19" i="13"/>
  <c r="MM19" i="13"/>
  <c r="EH20" i="13"/>
  <c r="FB20" i="13"/>
  <c r="JQ20" i="13"/>
  <c r="BD20" i="16"/>
  <c r="FF21" i="13"/>
  <c r="EM22" i="13"/>
  <c r="FJ23" i="13"/>
  <c r="HR23" i="13"/>
  <c r="DJ24" i="13"/>
  <c r="IJ24" i="13"/>
  <c r="LI24" i="13"/>
  <c r="MB24" i="13"/>
  <c r="AV24" i="16"/>
  <c r="HS25" i="13"/>
  <c r="JY25" i="13"/>
  <c r="KR25" i="13"/>
  <c r="GI26" i="13"/>
  <c r="HV26" i="13"/>
  <c r="JI26" i="13"/>
  <c r="KA26" i="13"/>
  <c r="LN26" i="13"/>
  <c r="Z27" i="13"/>
  <c r="CI27" i="13"/>
  <c r="DX26" i="16"/>
  <c r="KA27" i="13"/>
  <c r="Z28" i="13"/>
  <c r="HW28" i="13"/>
  <c r="LO28" i="13"/>
  <c r="MH28" i="13"/>
  <c r="NB28" i="13"/>
  <c r="BQ29" i="13"/>
  <c r="CL29" i="13"/>
  <c r="EB29" i="13"/>
  <c r="EU29" i="13"/>
  <c r="IT7" i="13"/>
  <c r="BT7" i="16"/>
  <c r="DP7" i="16"/>
  <c r="EZ8" i="13"/>
  <c r="MM8" i="13"/>
  <c r="BX9" i="13"/>
  <c r="CZ8" i="16"/>
  <c r="CB9" i="16"/>
  <c r="EL10" i="13"/>
  <c r="FH10" i="13"/>
  <c r="HP10" i="13"/>
  <c r="KO10" i="13"/>
  <c r="S11" i="13"/>
  <c r="JG11" i="13"/>
  <c r="EV13" i="16"/>
  <c r="CL15" i="13"/>
  <c r="FQ15" i="13"/>
  <c r="AC16" i="13"/>
  <c r="DP15" i="16"/>
  <c r="EY16" i="13"/>
  <c r="JM16" i="13"/>
  <c r="AC17" i="13"/>
  <c r="EX17" i="13"/>
  <c r="DH17" i="16"/>
  <c r="EC18" i="13"/>
  <c r="FS18" i="13"/>
  <c r="LT18" i="13"/>
  <c r="AD19" i="13"/>
  <c r="FC20" i="13"/>
  <c r="JR20" i="13"/>
  <c r="FG21" i="13"/>
  <c r="CE22" i="13"/>
  <c r="DU22" i="13"/>
  <c r="EV21" i="16"/>
  <c r="HS22" i="13"/>
  <c r="JY22" i="13"/>
  <c r="KR22" i="13"/>
  <c r="CG23" i="13"/>
  <c r="FK23" i="13"/>
  <c r="FK24" i="13"/>
  <c r="CG26" i="13"/>
  <c r="DX25" i="16"/>
  <c r="HW26" i="13"/>
  <c r="IP26" i="13"/>
  <c r="JJ26" i="13"/>
  <c r="KC26" i="13"/>
  <c r="LO26" i="13"/>
  <c r="FO27" i="13"/>
  <c r="HX28" i="13"/>
  <c r="JK28" i="13"/>
  <c r="KD28" i="13"/>
  <c r="LP28" i="13"/>
  <c r="MI28" i="13"/>
  <c r="NC28" i="13"/>
  <c r="AX29" i="13"/>
  <c r="CM29" i="13"/>
  <c r="DH28" i="16"/>
  <c r="BY9" i="13"/>
  <c r="IJ10" i="13"/>
  <c r="LP13" i="13"/>
  <c r="JM15" i="13"/>
  <c r="AD16" i="13"/>
  <c r="LT16" i="13"/>
  <c r="DJ17" i="13"/>
  <c r="EZ18" i="13"/>
  <c r="DJ22" i="13"/>
  <c r="KD26" i="13"/>
  <c r="AC29" i="13"/>
  <c r="LS29" i="13"/>
  <c r="CW32" i="13"/>
  <c r="V34" i="13"/>
  <c r="AQ34" i="13"/>
  <c r="DV34" i="13"/>
  <c r="W35" i="13"/>
  <c r="ES35" i="13"/>
  <c r="KA35" i="13"/>
  <c r="DZ36" i="13"/>
  <c r="KC36" i="13"/>
  <c r="Z37" i="13"/>
  <c r="LP37" i="13"/>
  <c r="AB38" i="13"/>
  <c r="EC39" i="13"/>
  <c r="FR39" i="13"/>
  <c r="AD40" i="13"/>
  <c r="EC40" i="13"/>
  <c r="EY40" i="13"/>
  <c r="BW41" i="13"/>
  <c r="CJ43" i="16"/>
  <c r="AF47" i="16"/>
  <c r="LT39" i="13"/>
  <c r="HS32" i="13"/>
  <c r="KR32" i="13"/>
  <c r="EJ34" i="13"/>
  <c r="MH34" i="13"/>
  <c r="NB34" i="13"/>
  <c r="GL35" i="13"/>
  <c r="IQ35" i="13"/>
  <c r="IK44" i="13"/>
  <c r="JP48" i="13"/>
  <c r="KI48" i="13"/>
  <c r="HW33" i="13"/>
  <c r="MH33" i="13"/>
  <c r="NB33" i="13"/>
  <c r="GM35" i="13"/>
  <c r="GR38" i="13"/>
  <c r="IW38" i="13"/>
  <c r="GS40" i="13"/>
  <c r="HL40" i="13"/>
  <c r="KK40" i="13"/>
  <c r="LE40" i="13"/>
  <c r="GU41" i="13"/>
  <c r="IH41" i="13"/>
  <c r="FG42" i="13"/>
  <c r="HP42" i="13"/>
  <c r="II42" i="13"/>
  <c r="KO42" i="13"/>
  <c r="CX43" i="13"/>
  <c r="KJ48" i="13"/>
  <c r="GF31" i="13"/>
  <c r="IK31" i="13"/>
  <c r="JI32" i="13"/>
  <c r="HX33" i="13"/>
  <c r="IQ33" i="13"/>
  <c r="LP33" i="13"/>
  <c r="MI33" i="13"/>
  <c r="NC33" i="13"/>
  <c r="GN35" i="13"/>
  <c r="GO36" i="13"/>
  <c r="IB36" i="13"/>
  <c r="IU36" i="13"/>
  <c r="JO36" i="13"/>
  <c r="AI39" i="13"/>
  <c r="II41" i="13"/>
  <c r="AM42" i="13"/>
  <c r="HQ42" i="13"/>
  <c r="IJ42" i="13"/>
  <c r="KP42" i="13"/>
  <c r="CE43" i="13"/>
  <c r="FJ43" i="13"/>
  <c r="GN46" i="13"/>
  <c r="FK31" i="13"/>
  <c r="GG31" i="13"/>
  <c r="JG31" i="13"/>
  <c r="DX31" i="16"/>
  <c r="IC36" i="13"/>
  <c r="IV36" i="13"/>
  <c r="JP36" i="13"/>
  <c r="IW37" i="13"/>
  <c r="AJ39" i="13"/>
  <c r="HM39" i="13"/>
  <c r="KL39" i="13"/>
  <c r="IJ41" i="13"/>
  <c r="HR42" i="13"/>
  <c r="KQ42" i="13"/>
  <c r="GH43" i="13"/>
  <c r="JH43" i="13"/>
  <c r="GL45" i="13"/>
  <c r="IQ45" i="13"/>
  <c r="FT45" i="16"/>
  <c r="JA48" i="13"/>
  <c r="DW31" i="13"/>
  <c r="ER31" i="13"/>
  <c r="FL30" i="16"/>
  <c r="X31" i="16"/>
  <c r="FP32" i="13"/>
  <c r="HX32" i="13"/>
  <c r="IQ32" i="13"/>
  <c r="JK32" i="13"/>
  <c r="KD32" i="13"/>
  <c r="MI32" i="13"/>
  <c r="NC32" i="13"/>
  <c r="FR33" i="13"/>
  <c r="IT33" i="13"/>
  <c r="IB34" i="13"/>
  <c r="IU34" i="13"/>
  <c r="JO34" i="13"/>
  <c r="LT34" i="13"/>
  <c r="AF34" i="16"/>
  <c r="AH37" i="13"/>
  <c r="GS37" i="13"/>
  <c r="HL37" i="13"/>
  <c r="KK37" i="13"/>
  <c r="LE37" i="13"/>
  <c r="LW37" i="13"/>
  <c r="MQ37" i="13"/>
  <c r="AJ38" i="13"/>
  <c r="DO38" i="13"/>
  <c r="GU38" i="13"/>
  <c r="IH38" i="13"/>
  <c r="JB38" i="13"/>
  <c r="JT38" i="13"/>
  <c r="LG38" i="13"/>
  <c r="LZ38" i="13"/>
  <c r="MS38" i="13"/>
  <c r="P38" i="16"/>
  <c r="JB39" i="13"/>
  <c r="JT39" i="13"/>
  <c r="LG39" i="13"/>
  <c r="LZ39" i="13"/>
  <c r="MS39" i="13"/>
  <c r="AL40" i="13"/>
  <c r="CE41" i="13"/>
  <c r="FJ41" i="13"/>
  <c r="HR41" i="13"/>
  <c r="KQ41" i="13"/>
  <c r="CE42" i="13"/>
  <c r="DU42" i="13"/>
  <c r="FJ42" i="13"/>
  <c r="V43" i="13"/>
  <c r="IO43" i="13"/>
  <c r="KA43" i="13"/>
  <c r="HW44" i="13"/>
  <c r="GM45" i="13"/>
  <c r="HY45" i="13"/>
  <c r="JL45" i="13"/>
  <c r="MJ45" i="13"/>
  <c r="ND45" i="13"/>
  <c r="EZ46" i="13"/>
  <c r="BX47" i="13"/>
  <c r="HJ47" i="13"/>
  <c r="DN48" i="13"/>
  <c r="FF48" i="13"/>
  <c r="JB48" i="13"/>
  <c r="JT48" i="13"/>
  <c r="MS48" i="13"/>
  <c r="LI29" i="13"/>
  <c r="MB29" i="13"/>
  <c r="T30" i="13"/>
  <c r="CH31" i="13"/>
  <c r="DZ31" i="13"/>
  <c r="FN31" i="13"/>
  <c r="FT31" i="13" s="1"/>
  <c r="GI31" i="13"/>
  <c r="HV31" i="13"/>
  <c r="JI31" i="13"/>
  <c r="KA31" i="13"/>
  <c r="EU32" i="13"/>
  <c r="MJ32" i="13"/>
  <c r="ND32" i="13"/>
  <c r="BS33" i="13"/>
  <c r="ED33" i="13"/>
  <c r="EY33" i="13"/>
  <c r="AD34" i="13"/>
  <c r="CO34" i="13"/>
  <c r="EF33" i="16"/>
  <c r="IV34" i="13"/>
  <c r="GR35" i="13"/>
  <c r="HK35" i="13"/>
  <c r="ID35" i="13"/>
  <c r="IW35" i="13"/>
  <c r="KJ35" i="13"/>
  <c r="BC36" i="13"/>
  <c r="BY36" i="13"/>
  <c r="IE36" i="13"/>
  <c r="MQ36" i="13"/>
  <c r="BD36" i="16"/>
  <c r="FF37" i="13"/>
  <c r="GT37" i="13"/>
  <c r="LF37" i="13"/>
  <c r="AK38" i="13"/>
  <c r="II38" i="13"/>
  <c r="JD38" i="13"/>
  <c r="LH38" i="13"/>
  <c r="MA38" i="13"/>
  <c r="MT38" i="13"/>
  <c r="R39" i="13"/>
  <c r="X39" i="13" s="1"/>
  <c r="FG39" i="13"/>
  <c r="GX40" i="13"/>
  <c r="DV41" i="13"/>
  <c r="DV42" i="13"/>
  <c r="FL41" i="16"/>
  <c r="JH42" i="13"/>
  <c r="W43" i="13"/>
  <c r="BN43" i="13"/>
  <c r="FO43" i="13"/>
  <c r="AV44" i="16"/>
  <c r="DH44" i="16"/>
  <c r="FR45" i="13"/>
  <c r="GN45" i="13"/>
  <c r="MK45" i="13"/>
  <c r="CP46" i="13"/>
  <c r="EF45" i="16"/>
  <c r="GR46" i="13"/>
  <c r="IW46" i="13"/>
  <c r="JQ47" i="13"/>
  <c r="FG48" i="13"/>
  <c r="CP33" i="13"/>
  <c r="EF32" i="16"/>
  <c r="MM33" i="13"/>
  <c r="DN36" i="13"/>
  <c r="JS36" i="13"/>
  <c r="P37" i="13"/>
  <c r="CV37" i="13"/>
  <c r="LG37" i="13"/>
  <c r="LZ37" i="13"/>
  <c r="CW38" i="13"/>
  <c r="AM39" i="13"/>
  <c r="EN39" i="16"/>
  <c r="HR40" i="13"/>
  <c r="KQ40" i="13"/>
  <c r="ES41" i="13"/>
  <c r="GH41" i="13"/>
  <c r="JH41" i="13"/>
  <c r="W42" i="13"/>
  <c r="BL41" i="16"/>
  <c r="EI42" i="13"/>
  <c r="ES42" i="13"/>
  <c r="ET43" i="13"/>
  <c r="CN45" i="13"/>
  <c r="ED45" i="13"/>
  <c r="FS45" i="13"/>
  <c r="ML45" i="13"/>
  <c r="EL48" i="13"/>
  <c r="JI30" i="13"/>
  <c r="AT31" i="13"/>
  <c r="BP31" i="13"/>
  <c r="EB31" i="13"/>
  <c r="EU31" i="13"/>
  <c r="JK31" i="13"/>
  <c r="CN32" i="13"/>
  <c r="GO32" i="13"/>
  <c r="IB32" i="13"/>
  <c r="IE34" i="13"/>
  <c r="FY35" i="13"/>
  <c r="DO36" i="13"/>
  <c r="JT36" i="13"/>
  <c r="DR37" i="13"/>
  <c r="HP37" i="13"/>
  <c r="JD37" i="13"/>
  <c r="KO37" i="13"/>
  <c r="LH37" i="13"/>
  <c r="MA37" i="13"/>
  <c r="MT37" i="13"/>
  <c r="S38" i="13"/>
  <c r="EN37" i="16"/>
  <c r="AP39" i="13"/>
  <c r="CE39" i="13"/>
  <c r="EM39" i="13"/>
  <c r="EN39" i="13" s="1"/>
  <c r="IK39" i="13"/>
  <c r="BN41" i="13"/>
  <c r="ET41" i="13"/>
  <c r="FO41" i="13"/>
  <c r="JI41" i="13"/>
  <c r="BN42" i="13"/>
  <c r="ET42" i="13"/>
  <c r="FO42" i="13"/>
  <c r="AT43" i="13"/>
  <c r="EL43" i="13"/>
  <c r="EV42" i="16"/>
  <c r="CO45" i="13"/>
  <c r="MM45" i="13"/>
  <c r="DP46" i="16"/>
  <c r="HM47" i="13"/>
  <c r="JA47" i="13"/>
  <c r="JS47" i="13"/>
  <c r="KL47" i="13"/>
  <c r="DU38" i="13"/>
  <c r="CZ38" i="16"/>
  <c r="BO41" i="13"/>
  <c r="EA41" i="13"/>
  <c r="FP41" i="13"/>
  <c r="BO42" i="13"/>
  <c r="EA42" i="13"/>
  <c r="FP42" i="13"/>
  <c r="AU43" i="13"/>
  <c r="CP45" i="13"/>
  <c r="AL47" i="13"/>
  <c r="CD48" i="13"/>
  <c r="JY48" i="13"/>
  <c r="MX48" i="13"/>
  <c r="AT30" i="13"/>
  <c r="CR29" i="16"/>
  <c r="EA30" i="13"/>
  <c r="EV29" i="16"/>
  <c r="CN31" i="13"/>
  <c r="DJ31" i="13"/>
  <c r="FR31" i="13"/>
  <c r="BV32" i="13"/>
  <c r="CB32" i="13" s="1"/>
  <c r="DL32" i="13"/>
  <c r="FA32" i="13"/>
  <c r="HK32" i="13"/>
  <c r="ID32" i="13"/>
  <c r="KJ32" i="13"/>
  <c r="BY33" i="13"/>
  <c r="HM33" i="13"/>
  <c r="JA33" i="13"/>
  <c r="KL33" i="13"/>
  <c r="FY34" i="13"/>
  <c r="GB34" i="16"/>
  <c r="HP35" i="13"/>
  <c r="II35" i="13"/>
  <c r="LH35" i="13"/>
  <c r="S36" i="13"/>
  <c r="AM36" i="13"/>
  <c r="DS36" i="13"/>
  <c r="EL36" i="13"/>
  <c r="FH36" i="13"/>
  <c r="JE36" i="13"/>
  <c r="MV36" i="13"/>
  <c r="CE37" i="13"/>
  <c r="EP37" i="13"/>
  <c r="AP38" i="13"/>
  <c r="CF38" i="13"/>
  <c r="DJ38" i="13"/>
  <c r="GH38" i="13"/>
  <c r="HA38" i="13"/>
  <c r="IN38" i="13"/>
  <c r="AR39" i="13"/>
  <c r="FL38" i="16"/>
  <c r="GI40" i="13"/>
  <c r="HV40" i="13"/>
  <c r="IO40" i="13"/>
  <c r="JI40" i="13"/>
  <c r="EL41" i="13"/>
  <c r="EB41" i="13"/>
  <c r="AB42" i="13"/>
  <c r="DN42" i="13"/>
  <c r="EB42" i="13"/>
  <c r="IU43" i="13"/>
  <c r="JO43" i="13"/>
  <c r="AF43" i="16"/>
  <c r="IV44" i="13"/>
  <c r="CR44" i="16"/>
  <c r="FG46" i="13"/>
  <c r="CE47" i="13"/>
  <c r="HP47" i="13"/>
  <c r="JD47" i="13"/>
  <c r="KO47" i="13"/>
  <c r="S48" i="13"/>
  <c r="DU48" i="13"/>
  <c r="EQ48" i="13"/>
  <c r="EZ31" i="13"/>
  <c r="BW32" i="13"/>
  <c r="BZ33" i="13"/>
  <c r="JB33" i="13"/>
  <c r="EM35" i="13"/>
  <c r="GY36" i="13"/>
  <c r="HR36" i="13"/>
  <c r="JF36" i="13"/>
  <c r="JX36" i="13"/>
  <c r="KQ36" i="13"/>
  <c r="LJ36" i="13"/>
  <c r="MC36" i="13"/>
  <c r="MW36" i="13"/>
  <c r="U37" i="13"/>
  <c r="AV36" i="16"/>
  <c r="CF37" i="13"/>
  <c r="DU37" i="13"/>
  <c r="AQ38" i="13"/>
  <c r="DK38" i="13"/>
  <c r="ER38" i="13"/>
  <c r="KA38" i="13"/>
  <c r="W39" i="13"/>
  <c r="JI39" i="13"/>
  <c r="IP40" i="13"/>
  <c r="JJ40" i="13"/>
  <c r="AU41" i="13"/>
  <c r="BQ41" i="13"/>
  <c r="JL41" i="13"/>
  <c r="BQ42" i="13"/>
  <c r="IV43" i="13"/>
  <c r="AH44" i="13"/>
  <c r="JQ44" i="13"/>
  <c r="AH45" i="13"/>
  <c r="BX45" i="13"/>
  <c r="IJ46" i="13"/>
  <c r="JE46" i="13"/>
  <c r="FI47" i="13"/>
  <c r="HQ47" i="13"/>
  <c r="IJ47" i="13"/>
  <c r="JE47" i="13"/>
  <c r="KP47" i="13"/>
  <c r="LI47" i="13"/>
  <c r="MB47" i="13"/>
  <c r="MV47" i="13"/>
  <c r="DH47" i="16"/>
  <c r="FQ29" i="13"/>
  <c r="AB30" i="13"/>
  <c r="FS30" i="13"/>
  <c r="GN30" i="13"/>
  <c r="JM30" i="13"/>
  <c r="IC31" i="13"/>
  <c r="IV31" i="13"/>
  <c r="JP31" i="13"/>
  <c r="MM31" i="13"/>
  <c r="AH32" i="13"/>
  <c r="AL34" i="13"/>
  <c r="GX34" i="13"/>
  <c r="MV34" i="13"/>
  <c r="T35" i="13"/>
  <c r="CF35" i="13"/>
  <c r="HR35" i="13"/>
  <c r="KQ35" i="13"/>
  <c r="CG36" i="13"/>
  <c r="EP36" i="13"/>
  <c r="GZ36" i="13"/>
  <c r="JG36" i="13"/>
  <c r="JY36" i="13"/>
  <c r="MX36" i="13"/>
  <c r="AQ37" i="13"/>
  <c r="DV37" i="13"/>
  <c r="W38" i="13"/>
  <c r="Z39" i="13"/>
  <c r="HW39" i="13"/>
  <c r="IP39" i="13"/>
  <c r="BO40" i="13"/>
  <c r="DL40" i="13"/>
  <c r="ET40" i="13"/>
  <c r="FP40" i="13"/>
  <c r="AB41" i="13"/>
  <c r="BR41" i="13"/>
  <c r="ED41" i="13"/>
  <c r="GN41" i="13"/>
  <c r="IT41" i="13"/>
  <c r="JM41" i="13"/>
  <c r="LS41" i="13"/>
  <c r="AY42" i="13"/>
  <c r="BR42" i="13"/>
  <c r="GR43" i="13"/>
  <c r="HK43" i="13"/>
  <c r="ID43" i="13"/>
  <c r="IW43" i="13"/>
  <c r="JQ43" i="13"/>
  <c r="KJ43" i="13"/>
  <c r="FC44" i="13"/>
  <c r="GS44" i="13"/>
  <c r="HL44" i="13"/>
  <c r="IE44" i="13"/>
  <c r="JR44" i="13"/>
  <c r="KK44" i="13"/>
  <c r="LE44" i="13"/>
  <c r="LW44" i="13"/>
  <c r="MQ44" i="13"/>
  <c r="BD44" i="16"/>
  <c r="DP44" i="16"/>
  <c r="GY46" i="13"/>
  <c r="HR46" i="13"/>
  <c r="JF46" i="13"/>
  <c r="KQ46" i="13"/>
  <c r="FJ47" i="13"/>
  <c r="AQ48" i="13"/>
  <c r="DW48" i="13"/>
  <c r="FO48" i="13"/>
  <c r="HW48" i="13"/>
  <c r="JJ48" i="13"/>
  <c r="KC48" i="13"/>
  <c r="MH48" i="13"/>
  <c r="NB48" i="13"/>
  <c r="DH9" i="13"/>
  <c r="DH10" i="13"/>
  <c r="DH17" i="13"/>
  <c r="DH21" i="13"/>
  <c r="DH48" i="13"/>
  <c r="EX29" i="13"/>
  <c r="FD29" i="13" s="1"/>
  <c r="CO30" i="13"/>
  <c r="ED30" i="13"/>
  <c r="CQ31" i="13"/>
  <c r="EN30" i="16"/>
  <c r="JB32" i="13"/>
  <c r="FH33" i="13"/>
  <c r="JE33" i="13"/>
  <c r="DT34" i="13"/>
  <c r="GY34" i="13"/>
  <c r="HR34" i="13"/>
  <c r="JF34" i="13"/>
  <c r="JX34" i="13"/>
  <c r="LJ34" i="13"/>
  <c r="MC34" i="13"/>
  <c r="MW34" i="13"/>
  <c r="U35" i="13"/>
  <c r="AQ35" i="13"/>
  <c r="DU35" i="13"/>
  <c r="FJ35" i="13"/>
  <c r="V36" i="13"/>
  <c r="CH36" i="13"/>
  <c r="EQ36" i="13"/>
  <c r="FK36" i="13"/>
  <c r="BN37" i="13"/>
  <c r="BT37" i="13" s="1"/>
  <c r="DW37" i="13"/>
  <c r="LN37" i="13"/>
  <c r="CJ37" i="16"/>
  <c r="EK38" i="13"/>
  <c r="DZ38" i="13"/>
  <c r="KD38" i="13"/>
  <c r="AV38" i="16"/>
  <c r="HX39" i="13"/>
  <c r="JK39" i="13"/>
  <c r="KD39" i="13"/>
  <c r="MI39" i="13"/>
  <c r="NC39" i="13"/>
  <c r="BP40" i="13"/>
  <c r="EU40" i="13"/>
  <c r="FQ40" i="13"/>
  <c r="CO41" i="13"/>
  <c r="EE41" i="13"/>
  <c r="GS43" i="13"/>
  <c r="HL43" i="13"/>
  <c r="JR43" i="13"/>
  <c r="KK43" i="13"/>
  <c r="LE43" i="13"/>
  <c r="LW43" i="13"/>
  <c r="FF44" i="13"/>
  <c r="GT44" i="13"/>
  <c r="JS44" i="13"/>
  <c r="LF44" i="13"/>
  <c r="LX44" i="13"/>
  <c r="MR44" i="13"/>
  <c r="BZ45" i="13"/>
  <c r="FJ46" i="13"/>
  <c r="AR47" i="13"/>
  <c r="ER47" i="13"/>
  <c r="HS47" i="13"/>
  <c r="KR47" i="13"/>
  <c r="KD48" i="13"/>
  <c r="EE30" i="13"/>
  <c r="EF30" i="13" s="1"/>
  <c r="AN30" i="16"/>
  <c r="CZ30" i="16"/>
  <c r="DN31" i="13"/>
  <c r="EI31" i="13"/>
  <c r="FC31" i="13"/>
  <c r="HR33" i="13"/>
  <c r="CY34" i="13"/>
  <c r="GZ34" i="13"/>
  <c r="MX34" i="13"/>
  <c r="BN35" i="13"/>
  <c r="DV35" i="13"/>
  <c r="AS37" i="13"/>
  <c r="CJ36" i="16"/>
  <c r="LO37" i="13"/>
  <c r="AA38" i="13"/>
  <c r="FQ39" i="13"/>
  <c r="CL40" i="13"/>
  <c r="EB40" i="13"/>
  <c r="EX40" i="13"/>
  <c r="JM40" i="13"/>
  <c r="LS40" i="13"/>
  <c r="BV41" i="13"/>
  <c r="CP41" i="13"/>
  <c r="FA41" i="13"/>
  <c r="BV42" i="13"/>
  <c r="JQ42" i="13"/>
  <c r="JS43" i="13"/>
  <c r="DS44" i="13"/>
  <c r="FG44" i="13"/>
  <c r="X44" i="16"/>
  <c r="EQ46" i="13"/>
  <c r="W47" i="13"/>
  <c r="ES47" i="13"/>
  <c r="FT46" i="16"/>
  <c r="JH47" i="13"/>
  <c r="W48" i="13"/>
  <c r="AS48" i="13"/>
  <c r="FV4" i="13"/>
  <c r="AY5" i="13"/>
  <c r="LN5" i="13"/>
  <c r="JX6" i="13"/>
  <c r="CT4" i="13"/>
  <c r="AZ5" i="13"/>
  <c r="CU4" i="13"/>
  <c r="FX4" i="13"/>
  <c r="GR4" i="13"/>
  <c r="HK4" i="13"/>
  <c r="IW4" i="13"/>
  <c r="KJ4" i="13"/>
  <c r="HA6" i="13"/>
  <c r="IN6" i="13"/>
  <c r="JZ6" i="13"/>
  <c r="CX7" i="13"/>
  <c r="IB8" i="13"/>
  <c r="MH9" i="13"/>
  <c r="NB9" i="13"/>
  <c r="GX10" i="13"/>
  <c r="IB11" i="13"/>
  <c r="FY4" i="13"/>
  <c r="GS4" i="13"/>
  <c r="HL4" i="13"/>
  <c r="IE4" i="13"/>
  <c r="KK4" i="13"/>
  <c r="LE4" i="13"/>
  <c r="LW4" i="13"/>
  <c r="MQ4" i="13"/>
  <c r="EX5" i="13"/>
  <c r="GM5" i="13"/>
  <c r="HY5" i="13"/>
  <c r="LQ5" i="13"/>
  <c r="KA6" i="13"/>
  <c r="EM7" i="13"/>
  <c r="FH7" i="13"/>
  <c r="JD7" i="13"/>
  <c r="BY8" i="13"/>
  <c r="FV8" i="13"/>
  <c r="IC8" i="13"/>
  <c r="JP8" i="13"/>
  <c r="AD9" i="13"/>
  <c r="AZ9" i="13"/>
  <c r="HX9" i="13"/>
  <c r="LP9" i="13"/>
  <c r="KQ10" i="13"/>
  <c r="HJ11" i="13"/>
  <c r="IC11" i="13"/>
  <c r="JP11" i="13"/>
  <c r="KI11" i="13"/>
  <c r="AE12" i="13"/>
  <c r="AF11" i="16"/>
  <c r="CE4" i="13"/>
  <c r="FF4" i="13"/>
  <c r="FZ4" i="13"/>
  <c r="GT4" i="13"/>
  <c r="AJ5" i="13"/>
  <c r="JM5" i="13"/>
  <c r="AX6" i="13"/>
  <c r="Z7" i="13"/>
  <c r="GX7" i="13"/>
  <c r="HQ7" i="13"/>
  <c r="JE7" i="13"/>
  <c r="KP7" i="13"/>
  <c r="AM8" i="13"/>
  <c r="BZ8" i="13"/>
  <c r="BV9" i="13"/>
  <c r="AB10" i="13"/>
  <c r="CD11" i="13"/>
  <c r="DP10" i="16"/>
  <c r="FX11" i="13"/>
  <c r="GR11" i="13"/>
  <c r="HK11" i="13"/>
  <c r="ID11" i="13"/>
  <c r="FA12" i="13"/>
  <c r="FG4" i="13"/>
  <c r="FV5" i="13"/>
  <c r="AY6" i="13"/>
  <c r="DH5" i="16"/>
  <c r="KD6" i="13"/>
  <c r="CH7" i="13"/>
  <c r="HR7" i="13"/>
  <c r="JR8" i="13"/>
  <c r="AH9" i="13"/>
  <c r="BB9" i="13"/>
  <c r="LS9" i="13"/>
  <c r="GH10" i="13"/>
  <c r="JH10" i="13"/>
  <c r="CE11" i="13"/>
  <c r="CW11" i="13"/>
  <c r="FY11" i="13"/>
  <c r="GS11" i="13"/>
  <c r="HL11" i="13"/>
  <c r="GB3" i="16"/>
  <c r="S5" i="13"/>
  <c r="AZ6" i="13"/>
  <c r="CW8" i="13"/>
  <c r="FY8" i="13"/>
  <c r="JS8" i="13"/>
  <c r="AI9" i="13"/>
  <c r="AY10" i="13"/>
  <c r="BS10" i="13"/>
  <c r="EA10" i="13"/>
  <c r="FP10" i="13"/>
  <c r="JI10" i="13"/>
  <c r="X10" i="16"/>
  <c r="BL10" i="16"/>
  <c r="JR12" i="13"/>
  <c r="AX3" i="13"/>
  <c r="AR4" i="13"/>
  <c r="EP4" i="13"/>
  <c r="CU5" i="13"/>
  <c r="FX5" i="13"/>
  <c r="GR5" i="13"/>
  <c r="HK5" i="13"/>
  <c r="IW5" i="13"/>
  <c r="KJ5" i="13"/>
  <c r="ED6" i="13"/>
  <c r="FR6" i="13"/>
  <c r="BQ7" i="13"/>
  <c r="CX8" i="13"/>
  <c r="FZ8" i="13"/>
  <c r="JT8" i="13"/>
  <c r="P8" i="16"/>
  <c r="FV9" i="13"/>
  <c r="AZ10" i="13"/>
  <c r="FQ10" i="13"/>
  <c r="JJ10" i="13"/>
  <c r="JT11" i="13"/>
  <c r="P11" i="16"/>
  <c r="DV4" i="13"/>
  <c r="HR4" i="13"/>
  <c r="KQ4" i="13"/>
  <c r="FY5" i="13"/>
  <c r="GS5" i="13"/>
  <c r="HL5" i="13"/>
  <c r="IE5" i="13"/>
  <c r="KK5" i="13"/>
  <c r="LE5" i="13"/>
  <c r="LW5" i="13"/>
  <c r="MQ5" i="13"/>
  <c r="DL6" i="13"/>
  <c r="EE6" i="13"/>
  <c r="EF6" i="13" s="1"/>
  <c r="FS6" i="13"/>
  <c r="GO6" i="13"/>
  <c r="IB6" i="13"/>
  <c r="IU6" i="13"/>
  <c r="JO6" i="13"/>
  <c r="BR7" i="13"/>
  <c r="CM7" i="13"/>
  <c r="EK7" i="13"/>
  <c r="FN7" i="13"/>
  <c r="AR8" i="13"/>
  <c r="FH8" i="13"/>
  <c r="GA8" i="13"/>
  <c r="JD8" i="13"/>
  <c r="LH8" i="13"/>
  <c r="MA8" i="13"/>
  <c r="MT8" i="13"/>
  <c r="R9" i="13"/>
  <c r="FW9" i="13"/>
  <c r="GR9" i="13"/>
  <c r="IW9" i="13"/>
  <c r="JQ9" i="13"/>
  <c r="BA10" i="13"/>
  <c r="AT11" i="13"/>
  <c r="CH11" i="13"/>
  <c r="EH11" i="13"/>
  <c r="DU11" i="13"/>
  <c r="EN10" i="16"/>
  <c r="HP11" i="13"/>
  <c r="KO11" i="13"/>
  <c r="R12" i="13"/>
  <c r="FG12" i="13"/>
  <c r="GU12" i="13"/>
  <c r="R13" i="13"/>
  <c r="AZ3" i="13"/>
  <c r="AT4" i="13"/>
  <c r="EJ4" i="13"/>
  <c r="DW4" i="13"/>
  <c r="ER4" i="13"/>
  <c r="GG4" i="13"/>
  <c r="HS4" i="13"/>
  <c r="JG4" i="13"/>
  <c r="JY4" i="13"/>
  <c r="KR4" i="13"/>
  <c r="AP5" i="13"/>
  <c r="CE5" i="13"/>
  <c r="DR5" i="13"/>
  <c r="FF5" i="13"/>
  <c r="GT5" i="13"/>
  <c r="AJ6" i="13"/>
  <c r="DM6" i="13"/>
  <c r="EH6" i="13"/>
  <c r="HJ6" i="13"/>
  <c r="IC6" i="13"/>
  <c r="IV6" i="13"/>
  <c r="JP6" i="13"/>
  <c r="KI6" i="13"/>
  <c r="MM6" i="13"/>
  <c r="CN7" i="13"/>
  <c r="EU7" i="13"/>
  <c r="FO7" i="13"/>
  <c r="HW7" i="13"/>
  <c r="JJ7" i="13"/>
  <c r="MH7" i="13"/>
  <c r="NB7" i="13"/>
  <c r="BN8" i="13"/>
  <c r="DT8" i="13"/>
  <c r="FI8" i="13"/>
  <c r="AL9" i="13"/>
  <c r="CW9" i="13"/>
  <c r="GS9" i="13"/>
  <c r="HL9" i="13"/>
  <c r="IE9" i="13"/>
  <c r="JR9" i="13"/>
  <c r="KK9" i="13"/>
  <c r="LE9" i="13"/>
  <c r="LW9" i="13"/>
  <c r="MQ9" i="13"/>
  <c r="CP10" i="13"/>
  <c r="HY10" i="13"/>
  <c r="CI11" i="13"/>
  <c r="CJ11" i="13" s="1"/>
  <c r="EI11" i="13"/>
  <c r="DV11" i="13"/>
  <c r="FI11" i="13"/>
  <c r="AM12" i="13"/>
  <c r="AN11" i="16"/>
  <c r="BA3" i="13"/>
  <c r="CL4" i="13"/>
  <c r="ES4" i="13"/>
  <c r="GH4" i="13"/>
  <c r="X5" i="13"/>
  <c r="EM5" i="13"/>
  <c r="FG5" i="13"/>
  <c r="CT6" i="13"/>
  <c r="FW6" i="13"/>
  <c r="ID6" i="13"/>
  <c r="JQ6" i="13"/>
  <c r="CH8" i="13"/>
  <c r="DJ8" i="13"/>
  <c r="EP8" i="13"/>
  <c r="JX8" i="13"/>
  <c r="LJ8" i="13"/>
  <c r="MC8" i="13"/>
  <c r="MW8" i="13"/>
  <c r="T9" i="13"/>
  <c r="EK9" i="13"/>
  <c r="FG9" i="13"/>
  <c r="FY9" i="13"/>
  <c r="GT9" i="13"/>
  <c r="JS9" i="13"/>
  <c r="LF9" i="13"/>
  <c r="LX9" i="13"/>
  <c r="MR9" i="13"/>
  <c r="P10" i="13"/>
  <c r="GN10" i="13"/>
  <c r="JM10" i="13"/>
  <c r="AX11" i="13"/>
  <c r="BQ11" i="13"/>
  <c r="CJ10" i="16"/>
  <c r="FJ11" i="13"/>
  <c r="FI12" i="13"/>
  <c r="N49" i="16"/>
  <c r="N48" i="16"/>
  <c r="EL4" i="13"/>
  <c r="EA4" i="13"/>
  <c r="GI4" i="13"/>
  <c r="HV4" i="13"/>
  <c r="IO4" i="13"/>
  <c r="JI4" i="13"/>
  <c r="KA4" i="13"/>
  <c r="LN4" i="13"/>
  <c r="BL4" i="16"/>
  <c r="CY5" i="13"/>
  <c r="EN4" i="16"/>
  <c r="FH5" i="13"/>
  <c r="HP5" i="13"/>
  <c r="II5" i="13"/>
  <c r="KO5" i="13"/>
  <c r="LH5" i="13"/>
  <c r="MA5" i="13"/>
  <c r="MT5" i="13"/>
  <c r="S6" i="13"/>
  <c r="CA6" i="13"/>
  <c r="DO6" i="13"/>
  <c r="FX6" i="13"/>
  <c r="HL6" i="13"/>
  <c r="JR6" i="13"/>
  <c r="KK6" i="13"/>
  <c r="AI7" i="13"/>
  <c r="ED7" i="13"/>
  <c r="EY7" i="13"/>
  <c r="FQ7" i="13"/>
  <c r="MJ7" i="13"/>
  <c r="ND7" i="13"/>
  <c r="DV8" i="13"/>
  <c r="GG8" i="13"/>
  <c r="JG8" i="13"/>
  <c r="JY8" i="13"/>
  <c r="MX8" i="13"/>
  <c r="U9" i="13"/>
  <c r="CE9" i="13"/>
  <c r="CY9" i="13"/>
  <c r="DS9" i="13"/>
  <c r="FH9" i="13"/>
  <c r="FZ9" i="13"/>
  <c r="LG9" i="13"/>
  <c r="LZ9" i="13"/>
  <c r="MS9" i="13"/>
  <c r="CT10" i="13"/>
  <c r="DM10" i="13"/>
  <c r="FA10" i="13"/>
  <c r="AY11" i="13"/>
  <c r="BR11" i="13"/>
  <c r="ER11" i="13"/>
  <c r="GG11" i="13"/>
  <c r="HS11" i="13"/>
  <c r="BL12" i="13"/>
  <c r="CN4" i="13"/>
  <c r="FP4" i="13"/>
  <c r="IP4" i="13"/>
  <c r="AA5" i="13"/>
  <c r="AS5" i="13"/>
  <c r="BN5" i="13"/>
  <c r="DJ5" i="13"/>
  <c r="EP5" i="13"/>
  <c r="HQ5" i="13"/>
  <c r="KP5" i="13"/>
  <c r="EK6" i="13"/>
  <c r="FR7" i="13"/>
  <c r="JM7" i="13"/>
  <c r="MK7" i="13"/>
  <c r="DL8" i="13"/>
  <c r="DW8" i="13"/>
  <c r="ER8" i="13"/>
  <c r="GH8" i="13"/>
  <c r="EM9" i="13"/>
  <c r="S10" i="13"/>
  <c r="AK10" i="13"/>
  <c r="CU10" i="13"/>
  <c r="DN10" i="13"/>
  <c r="FB10" i="13"/>
  <c r="AZ11" i="13"/>
  <c r="DN11" i="13"/>
  <c r="DZ11" i="13"/>
  <c r="GH11" i="13"/>
  <c r="CH12" i="13"/>
  <c r="BD2" i="16"/>
  <c r="AZ4" i="13"/>
  <c r="BV4" i="13"/>
  <c r="CO4" i="13"/>
  <c r="FQ4" i="13"/>
  <c r="AT5" i="13"/>
  <c r="CI5" i="13"/>
  <c r="DK5" i="13"/>
  <c r="DV5" i="13"/>
  <c r="FJ5" i="13"/>
  <c r="HR5" i="13"/>
  <c r="KQ5" i="13"/>
  <c r="AN5" i="16"/>
  <c r="FF6" i="13"/>
  <c r="JT6" i="13"/>
  <c r="LG6" i="13"/>
  <c r="LZ6" i="13"/>
  <c r="P6" i="16"/>
  <c r="DL7" i="13"/>
  <c r="GO7" i="13"/>
  <c r="IB7" i="13"/>
  <c r="AX8" i="13"/>
  <c r="DZ8" i="13"/>
  <c r="FN8" i="13"/>
  <c r="GI8" i="13"/>
  <c r="HV8" i="13"/>
  <c r="JI8" i="13"/>
  <c r="KA8" i="13"/>
  <c r="BL8" i="16"/>
  <c r="CG9" i="13"/>
  <c r="GX9" i="13"/>
  <c r="LI9" i="13"/>
  <c r="MB9" i="13"/>
  <c r="MV9" i="13"/>
  <c r="T10" i="13"/>
  <c r="CV10" i="13"/>
  <c r="GR10" i="13"/>
  <c r="ID10" i="13"/>
  <c r="IW10" i="13"/>
  <c r="JQ10" i="13"/>
  <c r="AF10" i="16"/>
  <c r="CN11" i="13"/>
  <c r="FO11" i="13"/>
  <c r="GI11" i="13"/>
  <c r="HV11" i="13"/>
  <c r="KA11" i="13"/>
  <c r="LN11" i="13"/>
  <c r="AS12" i="13"/>
  <c r="EI12" i="13"/>
  <c r="DX11" i="16"/>
  <c r="EX4" i="13"/>
  <c r="JL4" i="13"/>
  <c r="LQ4" i="13"/>
  <c r="EJ5" i="13"/>
  <c r="DW5" i="13"/>
  <c r="ER5" i="13"/>
  <c r="JY5" i="13"/>
  <c r="KR5" i="13"/>
  <c r="AP6" i="13"/>
  <c r="EM6" i="13"/>
  <c r="FG6" i="13"/>
  <c r="II6" i="13"/>
  <c r="R7" i="13"/>
  <c r="BY7" i="13"/>
  <c r="FV7" i="13"/>
  <c r="HJ7" i="13"/>
  <c r="IC7" i="13"/>
  <c r="JP7" i="13"/>
  <c r="KI7" i="13"/>
  <c r="MM7" i="13"/>
  <c r="CN8" i="13"/>
  <c r="EL8" i="13"/>
  <c r="HW8" i="13"/>
  <c r="JJ8" i="13"/>
  <c r="KC8" i="13"/>
  <c r="LO8" i="13"/>
  <c r="MH8" i="13"/>
  <c r="NB8" i="13"/>
  <c r="EQ9" i="13"/>
  <c r="FK9" i="13"/>
  <c r="GY9" i="13"/>
  <c r="JF9" i="13"/>
  <c r="JX9" i="13"/>
  <c r="LJ9" i="13"/>
  <c r="MC9" i="13"/>
  <c r="MW9" i="13"/>
  <c r="FF10" i="13"/>
  <c r="GS10" i="13"/>
  <c r="IE10" i="13"/>
  <c r="JR10" i="13"/>
  <c r="LE10" i="13"/>
  <c r="LW10" i="13"/>
  <c r="MQ10" i="13"/>
  <c r="AH11" i="13"/>
  <c r="BV11" i="13"/>
  <c r="FP11" i="13"/>
  <c r="Z12" i="13"/>
  <c r="JM4" i="13"/>
  <c r="CL5" i="13"/>
  <c r="ES5" i="13"/>
  <c r="AQ6" i="13"/>
  <c r="DU6" i="13"/>
  <c r="IJ6" i="13"/>
  <c r="AM7" i="13"/>
  <c r="BZ7" i="13"/>
  <c r="FC7" i="13"/>
  <c r="FW7" i="13"/>
  <c r="KJ7" i="13"/>
  <c r="CO8" i="13"/>
  <c r="HX8" i="13"/>
  <c r="JK8" i="13"/>
  <c r="KD8" i="13"/>
  <c r="LP8" i="13"/>
  <c r="MI8" i="13"/>
  <c r="NC8" i="13"/>
  <c r="BO9" i="13"/>
  <c r="DW9" i="13"/>
  <c r="FL8" i="16"/>
  <c r="GZ9" i="13"/>
  <c r="DR10" i="13"/>
  <c r="FG10" i="13"/>
  <c r="FZ10" i="13"/>
  <c r="GT10" i="13"/>
  <c r="JS10" i="13"/>
  <c r="GL11" i="13"/>
  <c r="IQ11" i="13"/>
  <c r="KD11" i="13"/>
  <c r="AA12" i="13"/>
  <c r="KD13" i="13"/>
  <c r="Z14" i="13"/>
  <c r="LG14" i="13"/>
  <c r="LZ14" i="13"/>
  <c r="EY15" i="13"/>
  <c r="LQ15" i="13"/>
  <c r="FB17" i="13"/>
  <c r="GA19" i="13"/>
  <c r="BX20" i="13"/>
  <c r="EZ20" i="13"/>
  <c r="LS20" i="13"/>
  <c r="AB21" i="13"/>
  <c r="FW22" i="13"/>
  <c r="AE23" i="13"/>
  <c r="AF23" i="13" s="1"/>
  <c r="DU14" i="13"/>
  <c r="FC17" i="13"/>
  <c r="CO18" i="13"/>
  <c r="EU18" i="13"/>
  <c r="FX22" i="13"/>
  <c r="IH12" i="13"/>
  <c r="JT12" i="13"/>
  <c r="P12" i="16"/>
  <c r="IT13" i="13"/>
  <c r="GX14" i="13"/>
  <c r="GO15" i="13"/>
  <c r="IB15" i="13"/>
  <c r="CL16" i="13"/>
  <c r="FL15" i="16"/>
  <c r="IE17" i="13"/>
  <c r="MQ17" i="13"/>
  <c r="MH18" i="13"/>
  <c r="NB18" i="13"/>
  <c r="CV20" i="13"/>
  <c r="FV20" i="13"/>
  <c r="GB20" i="13" s="1"/>
  <c r="HA21" i="13"/>
  <c r="IN21" i="13"/>
  <c r="HM22" i="13"/>
  <c r="JA22" i="13"/>
  <c r="KL22" i="13"/>
  <c r="HY23" i="13"/>
  <c r="CY17" i="13"/>
  <c r="FY17" i="13"/>
  <c r="BC18" i="13"/>
  <c r="IQ18" i="13"/>
  <c r="MI18" i="13"/>
  <c r="NC18" i="13"/>
  <c r="GF19" i="13"/>
  <c r="IK19" i="13"/>
  <c r="CW20" i="13"/>
  <c r="GR20" i="13"/>
  <c r="IW20" i="13"/>
  <c r="GI21" i="13"/>
  <c r="HV21" i="13"/>
  <c r="IO21" i="13"/>
  <c r="BL21" i="16"/>
  <c r="GU22" i="13"/>
  <c r="IH22" i="13"/>
  <c r="JB22" i="13"/>
  <c r="P22" i="16"/>
  <c r="IT23" i="13"/>
  <c r="LS23" i="13"/>
  <c r="IJ12" i="13"/>
  <c r="EX13" i="13"/>
  <c r="HJ13" i="13"/>
  <c r="IC13" i="13"/>
  <c r="IV13" i="13"/>
  <c r="JP13" i="13"/>
  <c r="KI13" i="13"/>
  <c r="AX14" i="13"/>
  <c r="GG14" i="13"/>
  <c r="GZ14" i="13"/>
  <c r="HS14" i="13"/>
  <c r="JG14" i="13"/>
  <c r="KR14" i="13"/>
  <c r="AN14" i="16"/>
  <c r="CB14" i="16"/>
  <c r="CV15" i="13"/>
  <c r="FW15" i="13"/>
  <c r="AZ16" i="13"/>
  <c r="HW16" i="13"/>
  <c r="IP16" i="13"/>
  <c r="MH16" i="13"/>
  <c r="NB16" i="13"/>
  <c r="CG17" i="13"/>
  <c r="CZ16" i="16"/>
  <c r="GU17" i="13"/>
  <c r="IH17" i="13"/>
  <c r="AK18" i="13"/>
  <c r="BD17" i="16"/>
  <c r="GM18" i="13"/>
  <c r="HY18" i="13"/>
  <c r="MJ18" i="13"/>
  <c r="ND18" i="13"/>
  <c r="GG19" i="13"/>
  <c r="GZ19" i="13"/>
  <c r="HS19" i="13"/>
  <c r="JG19" i="13"/>
  <c r="KR19" i="13"/>
  <c r="GS20" i="13"/>
  <c r="IE20" i="13"/>
  <c r="LE20" i="13"/>
  <c r="LW20" i="13"/>
  <c r="MQ20" i="13"/>
  <c r="HW21" i="13"/>
  <c r="IP21" i="13"/>
  <c r="MH21" i="13"/>
  <c r="NB21" i="13"/>
  <c r="FG22" i="13"/>
  <c r="FJ12" i="13"/>
  <c r="GF12" i="13"/>
  <c r="IK12" i="13"/>
  <c r="AM13" i="13"/>
  <c r="GR13" i="13"/>
  <c r="HK13" i="13"/>
  <c r="ID13" i="13"/>
  <c r="IW13" i="13"/>
  <c r="JQ13" i="13"/>
  <c r="KJ13" i="13"/>
  <c r="DM14" i="13"/>
  <c r="GH14" i="13"/>
  <c r="HA14" i="13"/>
  <c r="IN14" i="13"/>
  <c r="JH14" i="13"/>
  <c r="IE15" i="13"/>
  <c r="MQ15" i="13"/>
  <c r="AH16" i="13"/>
  <c r="BA16" i="13"/>
  <c r="HX16" i="13"/>
  <c r="II17" i="13"/>
  <c r="LH17" i="13"/>
  <c r="MA17" i="13"/>
  <c r="MT17" i="13"/>
  <c r="DN19" i="13"/>
  <c r="GH19" i="13"/>
  <c r="FG20" i="13"/>
  <c r="GT20" i="13"/>
  <c r="LF20" i="13"/>
  <c r="LX20" i="13"/>
  <c r="MR20" i="13"/>
  <c r="AI21" i="13"/>
  <c r="CH22" i="13"/>
  <c r="FH22" i="13"/>
  <c r="JE22" i="13"/>
  <c r="AL23" i="13"/>
  <c r="EH23" i="13"/>
  <c r="EN22" i="16"/>
  <c r="FV23" i="13"/>
  <c r="AX12" i="13"/>
  <c r="BR12" i="13"/>
  <c r="EK12" i="13"/>
  <c r="GG12" i="13"/>
  <c r="HS12" i="13"/>
  <c r="JG12" i="13"/>
  <c r="JY12" i="13"/>
  <c r="KR12" i="13"/>
  <c r="AN12" i="16"/>
  <c r="AH14" i="13"/>
  <c r="FT13" i="16"/>
  <c r="GT15" i="13"/>
  <c r="JA15" i="13"/>
  <c r="JS15" i="13"/>
  <c r="KL15" i="13"/>
  <c r="LF15" i="13"/>
  <c r="LX15" i="13"/>
  <c r="MR15" i="13"/>
  <c r="HY16" i="13"/>
  <c r="DV17" i="13"/>
  <c r="FJ17" i="13"/>
  <c r="GX17" i="13"/>
  <c r="HQ17" i="13"/>
  <c r="IJ17" i="13"/>
  <c r="KP17" i="13"/>
  <c r="LI17" i="13"/>
  <c r="MB17" i="13"/>
  <c r="MV17" i="13"/>
  <c r="T18" i="13"/>
  <c r="EN17" i="16"/>
  <c r="GO18" i="13"/>
  <c r="IB18" i="13"/>
  <c r="ML18" i="13"/>
  <c r="CN19" i="13"/>
  <c r="EU19" i="13"/>
  <c r="GI19" i="13"/>
  <c r="HV19" i="13"/>
  <c r="JI19" i="13"/>
  <c r="BL19" i="16"/>
  <c r="FH20" i="13"/>
  <c r="FZ20" i="13"/>
  <c r="GU20" i="13"/>
  <c r="IH20" i="13"/>
  <c r="JB20" i="13"/>
  <c r="JT20" i="13"/>
  <c r="LG20" i="13"/>
  <c r="LZ20" i="13"/>
  <c r="MS20" i="13"/>
  <c r="P20" i="16"/>
  <c r="AJ21" i="13"/>
  <c r="HY21" i="13"/>
  <c r="EQ22" i="13"/>
  <c r="FI22" i="13"/>
  <c r="GF22" i="13"/>
  <c r="GY22" i="13"/>
  <c r="IK22" i="13"/>
  <c r="JF22" i="13"/>
  <c r="DZ12" i="13"/>
  <c r="GH12" i="13"/>
  <c r="CD13" i="13"/>
  <c r="JS13" i="13"/>
  <c r="AI14" i="13"/>
  <c r="FO14" i="13"/>
  <c r="JJ14" i="13"/>
  <c r="KC14" i="13"/>
  <c r="MH14" i="13"/>
  <c r="NB14" i="13"/>
  <c r="AR15" i="13"/>
  <c r="CF15" i="13"/>
  <c r="CY15" i="13"/>
  <c r="DT15" i="13"/>
  <c r="FG15" i="13"/>
  <c r="FZ15" i="13"/>
  <c r="MS15" i="13"/>
  <c r="BY16" i="13"/>
  <c r="CQ16" i="13"/>
  <c r="IT16" i="13"/>
  <c r="MK16" i="13"/>
  <c r="FK17" i="13"/>
  <c r="FL17" i="13" s="1"/>
  <c r="GY17" i="13"/>
  <c r="HR17" i="13"/>
  <c r="JF17" i="13"/>
  <c r="KQ17" i="13"/>
  <c r="LJ17" i="13"/>
  <c r="MC17" i="13"/>
  <c r="MW17" i="13"/>
  <c r="FC18" i="13"/>
  <c r="FW18" i="13"/>
  <c r="HJ18" i="13"/>
  <c r="IC18" i="13"/>
  <c r="IV18" i="13"/>
  <c r="JP18" i="13"/>
  <c r="KI18" i="13"/>
  <c r="MM18" i="13"/>
  <c r="DJ19" i="13"/>
  <c r="HW19" i="13"/>
  <c r="MH19" i="13"/>
  <c r="NB19" i="13"/>
  <c r="CG20" i="13"/>
  <c r="EM20" i="13"/>
  <c r="GA20" i="13"/>
  <c r="AK21" i="13"/>
  <c r="MK21" i="13"/>
  <c r="GG22" i="13"/>
  <c r="GZ22" i="13"/>
  <c r="JG22" i="13"/>
  <c r="AN22" i="16"/>
  <c r="IW11" i="13"/>
  <c r="KJ11" i="13"/>
  <c r="CN12" i="13"/>
  <c r="GI12" i="13"/>
  <c r="HV12" i="13"/>
  <c r="IO12" i="13"/>
  <c r="JI12" i="13"/>
  <c r="KA12" i="13"/>
  <c r="LN12" i="13"/>
  <c r="FL12" i="16"/>
  <c r="GU13" i="13"/>
  <c r="IH13" i="13"/>
  <c r="JB13" i="13"/>
  <c r="JT13" i="13"/>
  <c r="LG13" i="13"/>
  <c r="LZ13" i="13"/>
  <c r="P13" i="16"/>
  <c r="IQ14" i="13"/>
  <c r="JK14" i="13"/>
  <c r="KD14" i="13"/>
  <c r="LP14" i="13"/>
  <c r="MI14" i="13"/>
  <c r="NC14" i="13"/>
  <c r="CG15" i="13"/>
  <c r="CZ14" i="16"/>
  <c r="FH15" i="13"/>
  <c r="GA15" i="13"/>
  <c r="HP15" i="13"/>
  <c r="KO15" i="13"/>
  <c r="LH15" i="13"/>
  <c r="MA15" i="13"/>
  <c r="MT15" i="13"/>
  <c r="AK16" i="13"/>
  <c r="DM16" i="13"/>
  <c r="GO16" i="13"/>
  <c r="IB16" i="13"/>
  <c r="IU16" i="13"/>
  <c r="JO16" i="13"/>
  <c r="ML16" i="13"/>
  <c r="AD17" i="13"/>
  <c r="CL17" i="13"/>
  <c r="FL16" i="16"/>
  <c r="AP18" i="13"/>
  <c r="CD18" i="13"/>
  <c r="CW18" i="13"/>
  <c r="FD17" i="16"/>
  <c r="AH19" i="13"/>
  <c r="BA19" i="13"/>
  <c r="BV19" i="13"/>
  <c r="DK19" i="13"/>
  <c r="EC19" i="13"/>
  <c r="HX19" i="13"/>
  <c r="IQ19" i="13"/>
  <c r="JK19" i="13"/>
  <c r="MI19" i="13"/>
  <c r="NC19" i="13"/>
  <c r="AA20" i="13"/>
  <c r="CH20" i="13"/>
  <c r="GX20" i="13"/>
  <c r="LI20" i="13"/>
  <c r="MB20" i="13"/>
  <c r="MV20" i="13"/>
  <c r="AL21" i="13"/>
  <c r="CT21" i="13"/>
  <c r="FA21" i="13"/>
  <c r="AY22" i="13"/>
  <c r="BR22" i="13"/>
  <c r="DM22" i="13"/>
  <c r="GH22" i="13"/>
  <c r="HA22" i="13"/>
  <c r="IN22" i="13"/>
  <c r="JH22" i="13"/>
  <c r="JZ22" i="13"/>
  <c r="V23" i="13"/>
  <c r="JR11" i="13"/>
  <c r="KK11" i="13"/>
  <c r="LE11" i="13"/>
  <c r="LW11" i="13"/>
  <c r="MQ11" i="13"/>
  <c r="BV12" i="13"/>
  <c r="FP12" i="13"/>
  <c r="Z13" i="13"/>
  <c r="DT13" i="13"/>
  <c r="ED14" i="13"/>
  <c r="MJ14" i="13"/>
  <c r="ND14" i="13"/>
  <c r="CH15" i="13"/>
  <c r="EP15" i="13"/>
  <c r="JE15" i="13"/>
  <c r="KP15" i="13"/>
  <c r="MV15" i="13"/>
  <c r="AL16" i="13"/>
  <c r="CU16" i="13"/>
  <c r="DN16" i="13"/>
  <c r="IC16" i="13"/>
  <c r="IV16" i="13"/>
  <c r="JP16" i="13"/>
  <c r="MM16" i="13"/>
  <c r="BS17" i="13"/>
  <c r="ET17" i="13"/>
  <c r="W18" i="13"/>
  <c r="CE18" i="13"/>
  <c r="CX18" i="13"/>
  <c r="IE18" i="13"/>
  <c r="JR18" i="13"/>
  <c r="MQ18" i="13"/>
  <c r="AI19" i="13"/>
  <c r="BB19" i="13"/>
  <c r="CQ19" i="13"/>
  <c r="HY19" i="13"/>
  <c r="MJ19" i="13"/>
  <c r="ND19" i="13"/>
  <c r="BP20" i="13"/>
  <c r="EQ20" i="13"/>
  <c r="FK20" i="13"/>
  <c r="GF20" i="13"/>
  <c r="GY20" i="13"/>
  <c r="IK20" i="13"/>
  <c r="JF20" i="13"/>
  <c r="LJ20" i="13"/>
  <c r="MC20" i="13"/>
  <c r="MW20" i="13"/>
  <c r="T21" i="13"/>
  <c r="CU21" i="13"/>
  <c r="FB21" i="13"/>
  <c r="HJ21" i="13"/>
  <c r="KI21" i="13"/>
  <c r="AZ22" i="13"/>
  <c r="DN22" i="13"/>
  <c r="FT21" i="16"/>
  <c r="FF24" i="13"/>
  <c r="AI12" i="13"/>
  <c r="IQ12" i="13"/>
  <c r="JK12" i="13"/>
  <c r="KD12" i="13"/>
  <c r="AA13" i="13"/>
  <c r="AS13" i="13"/>
  <c r="CG13" i="13"/>
  <c r="GX13" i="13"/>
  <c r="JE13" i="13"/>
  <c r="AL14" i="13"/>
  <c r="BY14" i="13"/>
  <c r="EY14" i="13"/>
  <c r="FR14" i="13"/>
  <c r="IT14" i="13"/>
  <c r="MK14" i="13"/>
  <c r="BP15" i="13"/>
  <c r="EI15" i="13"/>
  <c r="DW15" i="13"/>
  <c r="GF15" i="13"/>
  <c r="GY15" i="13"/>
  <c r="HR15" i="13"/>
  <c r="IK15" i="13"/>
  <c r="JF15" i="13"/>
  <c r="JX15" i="13"/>
  <c r="KQ15" i="13"/>
  <c r="LJ15" i="13"/>
  <c r="MC15" i="13"/>
  <c r="MW15" i="13"/>
  <c r="U16" i="13"/>
  <c r="CV16" i="13"/>
  <c r="FC16" i="13"/>
  <c r="FD16" i="13" s="1"/>
  <c r="FW16" i="13"/>
  <c r="AZ17" i="13"/>
  <c r="EB17" i="13"/>
  <c r="GI17" i="13"/>
  <c r="HV17" i="13"/>
  <c r="IO17" i="13"/>
  <c r="JI17" i="13"/>
  <c r="KA17" i="13"/>
  <c r="LN17" i="13"/>
  <c r="BL18" i="13"/>
  <c r="EL18" i="13"/>
  <c r="HM18" i="13"/>
  <c r="JA18" i="13"/>
  <c r="KL18" i="13"/>
  <c r="LF18" i="13"/>
  <c r="LX18" i="13"/>
  <c r="MR18" i="13"/>
  <c r="BX19" i="13"/>
  <c r="FA19" i="13"/>
  <c r="FS19" i="13"/>
  <c r="AC20" i="13"/>
  <c r="FL19" i="16"/>
  <c r="HK21" i="13"/>
  <c r="JQ21" i="13"/>
  <c r="KJ21" i="13"/>
  <c r="CN22" i="13"/>
  <c r="FO22" i="13"/>
  <c r="JJ22" i="13"/>
  <c r="KC22" i="13"/>
  <c r="AR23" i="13"/>
  <c r="GA18" i="13"/>
  <c r="DR21" i="13"/>
  <c r="FY21" i="13"/>
  <c r="JK22" i="13"/>
  <c r="LI23" i="13"/>
  <c r="MB23" i="13"/>
  <c r="T24" i="13"/>
  <c r="AM24" i="13"/>
  <c r="AN23" i="16"/>
  <c r="CD24" i="13"/>
  <c r="CX24" i="13"/>
  <c r="HS13" i="13"/>
  <c r="KR13" i="13"/>
  <c r="AN13" i="16"/>
  <c r="HJ14" i="13"/>
  <c r="KI14" i="13"/>
  <c r="FL14" i="16"/>
  <c r="HM16" i="13"/>
  <c r="JA16" i="13"/>
  <c r="KL16" i="13"/>
  <c r="GL17" i="13"/>
  <c r="IQ17" i="13"/>
  <c r="GB17" i="16"/>
  <c r="HP18" i="13"/>
  <c r="KO18" i="13"/>
  <c r="R19" i="13"/>
  <c r="EI19" i="13"/>
  <c r="FW19" i="13"/>
  <c r="HJ19" i="13"/>
  <c r="KI19" i="13"/>
  <c r="KA20" i="13"/>
  <c r="LN20" i="13"/>
  <c r="FZ21" i="13"/>
  <c r="ED22" i="13"/>
  <c r="BZ12" i="13"/>
  <c r="EZ12" i="13"/>
  <c r="GO12" i="13"/>
  <c r="IB12" i="13"/>
  <c r="DL13" i="13"/>
  <c r="FK13" i="13"/>
  <c r="HA13" i="13"/>
  <c r="IN13" i="13"/>
  <c r="JH13" i="13"/>
  <c r="JZ13" i="13"/>
  <c r="V14" i="13"/>
  <c r="CV14" i="13"/>
  <c r="FW14" i="13"/>
  <c r="GR14" i="13"/>
  <c r="HK14" i="13"/>
  <c r="IW14" i="13"/>
  <c r="JQ14" i="13"/>
  <c r="KJ14" i="13"/>
  <c r="BS15" i="13"/>
  <c r="FN15" i="13"/>
  <c r="GI15" i="13"/>
  <c r="HV15" i="13"/>
  <c r="CF16" i="13"/>
  <c r="DT16" i="13"/>
  <c r="FG16" i="13"/>
  <c r="FZ16" i="13"/>
  <c r="BY17" i="13"/>
  <c r="CQ17" i="13"/>
  <c r="EE17" i="13"/>
  <c r="GM17" i="13"/>
  <c r="HY17" i="13"/>
  <c r="JL17" i="13"/>
  <c r="LQ17" i="13"/>
  <c r="AC18" i="13"/>
  <c r="CI18" i="13"/>
  <c r="MV18" i="13"/>
  <c r="CW19" i="13"/>
  <c r="FD18" i="16"/>
  <c r="EB20" i="13"/>
  <c r="HW20" i="13"/>
  <c r="JJ20" i="13"/>
  <c r="KC20" i="13"/>
  <c r="LO20" i="13"/>
  <c r="MH20" i="13"/>
  <c r="NB20" i="13"/>
  <c r="BL20" i="16"/>
  <c r="CF21" i="13"/>
  <c r="FH21" i="13"/>
  <c r="EY22" i="13"/>
  <c r="FR22" i="13"/>
  <c r="IT22" i="13"/>
  <c r="BP23" i="13"/>
  <c r="CI23" i="13"/>
  <c r="DK23" i="13"/>
  <c r="DV23" i="13"/>
  <c r="DU24" i="13"/>
  <c r="IC12" i="13"/>
  <c r="JP12" i="13"/>
  <c r="AE13" i="13"/>
  <c r="DM13" i="13"/>
  <c r="FT12" i="16"/>
  <c r="FX14" i="13"/>
  <c r="DO15" i="13"/>
  <c r="HW15" i="13"/>
  <c r="IP15" i="13"/>
  <c r="KC15" i="13"/>
  <c r="LO15" i="13"/>
  <c r="CG16" i="13"/>
  <c r="EH17" i="13"/>
  <c r="GN17" i="13"/>
  <c r="JM17" i="13"/>
  <c r="LS17" i="13"/>
  <c r="LJ18" i="13"/>
  <c r="MC18" i="13"/>
  <c r="MW18" i="13"/>
  <c r="CD19" i="13"/>
  <c r="AI20" i="13"/>
  <c r="BV20" i="13"/>
  <c r="HX20" i="13"/>
  <c r="JK20" i="13"/>
  <c r="KD20" i="13"/>
  <c r="LP20" i="13"/>
  <c r="MI20" i="13"/>
  <c r="NC20" i="13"/>
  <c r="Z21" i="13"/>
  <c r="BN21" i="13"/>
  <c r="DJ21" i="13"/>
  <c r="FI21" i="13"/>
  <c r="S22" i="13"/>
  <c r="EZ22" i="13"/>
  <c r="IU22" i="13"/>
  <c r="JO22" i="13"/>
  <c r="DL23" i="13"/>
  <c r="BL23" i="16"/>
  <c r="JY11" i="13"/>
  <c r="KR11" i="13"/>
  <c r="CD12" i="13"/>
  <c r="FX12" i="13"/>
  <c r="GR12" i="13"/>
  <c r="ID12" i="13"/>
  <c r="IW12" i="13"/>
  <c r="KJ12" i="13"/>
  <c r="AF12" i="16"/>
  <c r="EU13" i="13"/>
  <c r="FO13" i="13"/>
  <c r="JJ13" i="13"/>
  <c r="KC13" i="13"/>
  <c r="MH13" i="13"/>
  <c r="NB13" i="13"/>
  <c r="AR14" i="13"/>
  <c r="HM14" i="13"/>
  <c r="JA14" i="13"/>
  <c r="JS14" i="13"/>
  <c r="KL14" i="13"/>
  <c r="AI15" i="13"/>
  <c r="DJ15" i="13"/>
  <c r="EX15" i="13"/>
  <c r="HX15" i="13"/>
  <c r="EP16" i="13"/>
  <c r="GX16" i="13"/>
  <c r="JE16" i="13"/>
  <c r="AL17" i="13"/>
  <c r="CA17" i="13"/>
  <c r="CU17" i="13"/>
  <c r="EI17" i="13"/>
  <c r="GO17" i="13"/>
  <c r="IB17" i="13"/>
  <c r="LT17" i="13"/>
  <c r="AE18" i="13"/>
  <c r="AY18" i="13"/>
  <c r="GZ18" i="13"/>
  <c r="HS18" i="13"/>
  <c r="JY18" i="13"/>
  <c r="KR18" i="13"/>
  <c r="MX18" i="13"/>
  <c r="U19" i="13"/>
  <c r="EL19" i="13"/>
  <c r="HM19" i="13"/>
  <c r="JA19" i="13"/>
  <c r="KL19" i="13"/>
  <c r="LF19" i="13"/>
  <c r="LX19" i="13"/>
  <c r="MR19" i="13"/>
  <c r="CQ20" i="13"/>
  <c r="EY20" i="13"/>
  <c r="FR20" i="13"/>
  <c r="DK21" i="13"/>
  <c r="EP21" i="13"/>
  <c r="FJ21" i="13"/>
  <c r="GX21" i="13"/>
  <c r="JE21" i="13"/>
  <c r="BZ22" i="13"/>
  <c r="CT22" i="13"/>
  <c r="HJ22" i="13"/>
  <c r="IC22" i="13"/>
  <c r="IV22" i="13"/>
  <c r="JP22" i="13"/>
  <c r="KI22" i="13"/>
  <c r="AD23" i="13"/>
  <c r="AX23" i="13"/>
  <c r="CL23" i="13"/>
  <c r="CH24" i="13"/>
  <c r="ES24" i="13"/>
  <c r="AD25" i="13"/>
  <c r="DZ25" i="13"/>
  <c r="FN25" i="13"/>
  <c r="BC27" i="13"/>
  <c r="AY28" i="13"/>
  <c r="ET29" i="13"/>
  <c r="KA30" i="13"/>
  <c r="LN30" i="13"/>
  <c r="AS31" i="13"/>
  <c r="DV32" i="13"/>
  <c r="JY32" i="13"/>
  <c r="MX32" i="13"/>
  <c r="U33" i="13"/>
  <c r="CY33" i="13"/>
  <c r="FG33" i="13"/>
  <c r="CU35" i="13"/>
  <c r="EI35" i="13"/>
  <c r="FB35" i="13"/>
  <c r="FX35" i="13"/>
  <c r="FS36" i="13"/>
  <c r="BZ24" i="13"/>
  <c r="FB24" i="13"/>
  <c r="CO25" i="13"/>
  <c r="EU25" i="13"/>
  <c r="GI25" i="13"/>
  <c r="HV25" i="13"/>
  <c r="AS26" i="13"/>
  <c r="BL25" i="16"/>
  <c r="FZ26" i="13"/>
  <c r="GU26" i="13"/>
  <c r="IH26" i="13"/>
  <c r="JT26" i="13"/>
  <c r="P26" i="16"/>
  <c r="HJ27" i="13"/>
  <c r="KI27" i="13"/>
  <c r="MM27" i="13"/>
  <c r="EC28" i="13"/>
  <c r="DN30" i="13"/>
  <c r="GF23" i="13"/>
  <c r="GY23" i="13"/>
  <c r="IK23" i="13"/>
  <c r="JF23" i="13"/>
  <c r="JX23" i="13"/>
  <c r="KQ23" i="13"/>
  <c r="LJ23" i="13"/>
  <c r="MC23" i="13"/>
  <c r="MW23" i="13"/>
  <c r="HJ24" i="13"/>
  <c r="KI24" i="13"/>
  <c r="MM24" i="13"/>
  <c r="BV25" i="13"/>
  <c r="HW25" i="13"/>
  <c r="LO25" i="13"/>
  <c r="MH25" i="13"/>
  <c r="NB25" i="13"/>
  <c r="EM26" i="13"/>
  <c r="FI26" i="13"/>
  <c r="GA26" i="13"/>
  <c r="CU27" i="13"/>
  <c r="FX27" i="13"/>
  <c r="GR27" i="13"/>
  <c r="HK27" i="13"/>
  <c r="ID27" i="13"/>
  <c r="IW27" i="13"/>
  <c r="KJ27" i="13"/>
  <c r="AH28" i="13"/>
  <c r="BA28" i="13"/>
  <c r="ED28" i="13"/>
  <c r="EY28" i="13"/>
  <c r="FR28" i="13"/>
  <c r="IT28" i="13"/>
  <c r="EC29" i="13"/>
  <c r="HY29" i="13"/>
  <c r="LQ29" i="13"/>
  <c r="AC30" i="13"/>
  <c r="BR30" i="13"/>
  <c r="CN30" i="13"/>
  <c r="EB30" i="13"/>
  <c r="GL30" i="13"/>
  <c r="IQ30" i="13"/>
  <c r="AB31" i="13"/>
  <c r="AU31" i="13"/>
  <c r="BQ31" i="13"/>
  <c r="ET31" i="13"/>
  <c r="HW31" i="13"/>
  <c r="JJ31" i="13"/>
  <c r="KC31" i="13"/>
  <c r="LO31" i="13"/>
  <c r="MH31" i="13"/>
  <c r="NB31" i="13"/>
  <c r="Z32" i="13"/>
  <c r="CL32" i="13"/>
  <c r="ER32" i="13"/>
  <c r="FN32" i="13"/>
  <c r="KA32" i="13"/>
  <c r="EI33" i="13"/>
  <c r="EQ33" i="13"/>
  <c r="GF33" i="13"/>
  <c r="GY33" i="13"/>
  <c r="IK33" i="13"/>
  <c r="JF33" i="13"/>
  <c r="JX33" i="13"/>
  <c r="DS34" i="13"/>
  <c r="FZ34" i="13"/>
  <c r="HP34" i="13"/>
  <c r="KO34" i="13"/>
  <c r="S35" i="13"/>
  <c r="EK35" i="13"/>
  <c r="EN35" i="16"/>
  <c r="FW36" i="13"/>
  <c r="BA37" i="13"/>
  <c r="BW25" i="13"/>
  <c r="HX25" i="13"/>
  <c r="EV25" i="16"/>
  <c r="FY27" i="13"/>
  <c r="HL27" i="13"/>
  <c r="KK27" i="13"/>
  <c r="AI28" i="13"/>
  <c r="EZ28" i="13"/>
  <c r="IU28" i="13"/>
  <c r="JO28" i="13"/>
  <c r="AD29" i="13"/>
  <c r="AZ29" i="13"/>
  <c r="DJ29" i="13"/>
  <c r="EY29" i="13"/>
  <c r="GN29" i="13"/>
  <c r="JM29" i="13"/>
  <c r="EX30" i="13"/>
  <c r="GM30" i="13"/>
  <c r="JL30" i="13"/>
  <c r="LQ30" i="13"/>
  <c r="MJ30" i="13"/>
  <c r="ND30" i="13"/>
  <c r="AX31" i="13"/>
  <c r="HX31" i="13"/>
  <c r="KD31" i="13"/>
  <c r="MI31" i="13"/>
  <c r="NC31" i="13"/>
  <c r="DZ32" i="13"/>
  <c r="Z33" i="13"/>
  <c r="GG33" i="13"/>
  <c r="GZ33" i="13"/>
  <c r="JG33" i="13"/>
  <c r="JY33" i="13"/>
  <c r="MX33" i="13"/>
  <c r="U34" i="13"/>
  <c r="HQ34" i="13"/>
  <c r="KP34" i="13"/>
  <c r="EL35" i="13"/>
  <c r="BZ36" i="13"/>
  <c r="FC36" i="13"/>
  <c r="BB37" i="13"/>
  <c r="BX37" i="13"/>
  <c r="BB25" i="13"/>
  <c r="CW27" i="13"/>
  <c r="BV30" i="13"/>
  <c r="LS30" i="13"/>
  <c r="LQ31" i="13"/>
  <c r="AB32" i="13"/>
  <c r="AA33" i="13"/>
  <c r="JZ33" i="13"/>
  <c r="KQ34" i="13"/>
  <c r="JD35" i="13"/>
  <c r="KO35" i="13"/>
  <c r="MA35" i="13"/>
  <c r="HM36" i="13"/>
  <c r="KL36" i="13"/>
  <c r="LF36" i="13"/>
  <c r="LX36" i="13"/>
  <c r="MR36" i="13"/>
  <c r="GI23" i="13"/>
  <c r="HV23" i="13"/>
  <c r="IO23" i="13"/>
  <c r="JI23" i="13"/>
  <c r="KA23" i="13"/>
  <c r="LN23" i="13"/>
  <c r="CF24" i="13"/>
  <c r="HM24" i="13"/>
  <c r="JA24" i="13"/>
  <c r="KL24" i="13"/>
  <c r="AK25" i="13"/>
  <c r="BC25" i="13"/>
  <c r="BY25" i="13"/>
  <c r="FA25" i="13"/>
  <c r="FS25" i="13"/>
  <c r="AC26" i="13"/>
  <c r="FL25" i="16"/>
  <c r="CE27" i="13"/>
  <c r="GU27" i="13"/>
  <c r="IH27" i="13"/>
  <c r="JB27" i="13"/>
  <c r="JT27" i="13"/>
  <c r="P27" i="16"/>
  <c r="BY28" i="13"/>
  <c r="CT28" i="13"/>
  <c r="FW28" i="13"/>
  <c r="ID28" i="13"/>
  <c r="JQ28" i="13"/>
  <c r="AH29" i="13"/>
  <c r="BX29" i="13"/>
  <c r="CQ29" i="13"/>
  <c r="FV29" i="13"/>
  <c r="IV29" i="13"/>
  <c r="BW30" i="13"/>
  <c r="AE31" i="13"/>
  <c r="EY31" i="13"/>
  <c r="AC32" i="13"/>
  <c r="JL32" i="13"/>
  <c r="LQ32" i="13"/>
  <c r="GG34" i="13"/>
  <c r="JG34" i="13"/>
  <c r="JY34" i="13"/>
  <c r="CG35" i="13"/>
  <c r="HQ35" i="13"/>
  <c r="KP35" i="13"/>
  <c r="AN35" i="16"/>
  <c r="CD36" i="13"/>
  <c r="CW36" i="13"/>
  <c r="JB36" i="13"/>
  <c r="CG24" i="13"/>
  <c r="JB24" i="13"/>
  <c r="X24" i="16"/>
  <c r="AL25" i="13"/>
  <c r="EN24" i="16"/>
  <c r="LT25" i="13"/>
  <c r="BL27" i="13"/>
  <c r="CF27" i="13"/>
  <c r="FH27" i="13"/>
  <c r="II27" i="13"/>
  <c r="JD27" i="13"/>
  <c r="R28" i="13"/>
  <c r="X28" i="13" s="1"/>
  <c r="BZ28" i="13"/>
  <c r="DN28" i="13"/>
  <c r="FX28" i="13"/>
  <c r="FB29" i="13"/>
  <c r="FW29" i="13"/>
  <c r="FA30" i="13"/>
  <c r="BV31" i="13"/>
  <c r="IU31" i="13"/>
  <c r="JO31" i="13"/>
  <c r="LT31" i="13"/>
  <c r="AZ32" i="13"/>
  <c r="EX32" i="13"/>
  <c r="FR32" i="13"/>
  <c r="KC33" i="13"/>
  <c r="CH34" i="13"/>
  <c r="CX36" i="13"/>
  <c r="GA36" i="13"/>
  <c r="FZ37" i="13"/>
  <c r="JD24" i="13"/>
  <c r="CU29" i="13"/>
  <c r="CT30" i="13"/>
  <c r="FX30" i="13"/>
  <c r="KD33" i="13"/>
  <c r="Z34" i="13"/>
  <c r="BO35" i="13"/>
  <c r="ER35" i="13"/>
  <c r="FJ24" i="13"/>
  <c r="GX24" i="13"/>
  <c r="JE24" i="13"/>
  <c r="MV24" i="13"/>
  <c r="AN24" i="16"/>
  <c r="CW25" i="13"/>
  <c r="FD24" i="16"/>
  <c r="BA26" i="13"/>
  <c r="MH26" i="13"/>
  <c r="NB26" i="13"/>
  <c r="GF27" i="13"/>
  <c r="IK27" i="13"/>
  <c r="CW28" i="13"/>
  <c r="CV29" i="13"/>
  <c r="FY29" i="13"/>
  <c r="FY30" i="13"/>
  <c r="LW30" i="13"/>
  <c r="AJ31" i="13"/>
  <c r="BC31" i="13"/>
  <c r="FW31" i="13"/>
  <c r="CX37" i="13"/>
  <c r="BB26" i="13"/>
  <c r="FZ29" i="13"/>
  <c r="AX34" i="13"/>
  <c r="GX37" i="13"/>
  <c r="HQ37" i="13"/>
  <c r="CE38" i="13"/>
  <c r="JX22" i="13"/>
  <c r="AM23" i="13"/>
  <c r="AN23" i="13" s="1"/>
  <c r="CA23" i="13"/>
  <c r="IB23" i="13"/>
  <c r="IU23" i="13"/>
  <c r="JO23" i="13"/>
  <c r="LT23" i="13"/>
  <c r="ML23" i="13"/>
  <c r="EK24" i="13"/>
  <c r="EF23" i="16"/>
  <c r="HS24" i="13"/>
  <c r="KR24" i="13"/>
  <c r="V25" i="13"/>
  <c r="CF25" i="13"/>
  <c r="EL25" i="13"/>
  <c r="HM25" i="13"/>
  <c r="JA25" i="13"/>
  <c r="KL25" i="13"/>
  <c r="LF25" i="13"/>
  <c r="LX25" i="13"/>
  <c r="MR25" i="13"/>
  <c r="AJ26" i="13"/>
  <c r="CQ26" i="13"/>
  <c r="EY26" i="13"/>
  <c r="FR26" i="13"/>
  <c r="CL27" i="13"/>
  <c r="FN27" i="13"/>
  <c r="GH27" i="13"/>
  <c r="HA27" i="13"/>
  <c r="IN27" i="13"/>
  <c r="V28" i="13"/>
  <c r="AR28" i="13"/>
  <c r="DT28" i="13"/>
  <c r="EM28" i="13"/>
  <c r="GX28" i="13"/>
  <c r="T29" i="13"/>
  <c r="DS29" i="13"/>
  <c r="HP29" i="13"/>
  <c r="KO29" i="13"/>
  <c r="LH29" i="13"/>
  <c r="MT29" i="13"/>
  <c r="S30" i="13"/>
  <c r="CW30" i="13"/>
  <c r="DR30" i="13"/>
  <c r="GU30" i="13"/>
  <c r="IH30" i="13"/>
  <c r="LG30" i="13"/>
  <c r="R31" i="13"/>
  <c r="CV31" i="13"/>
  <c r="DO31" i="13"/>
  <c r="GT31" i="13"/>
  <c r="HM31" i="13"/>
  <c r="JA31" i="13"/>
  <c r="JS31" i="13"/>
  <c r="KL31" i="13"/>
  <c r="LF31" i="13"/>
  <c r="LX31" i="13"/>
  <c r="MR31" i="13"/>
  <c r="AJ32" i="13"/>
  <c r="CU32" i="13"/>
  <c r="FX32" i="13"/>
  <c r="HL32" i="13"/>
  <c r="JR32" i="13"/>
  <c r="KK32" i="13"/>
  <c r="AI33" i="13"/>
  <c r="CQ33" i="13"/>
  <c r="GO33" i="13"/>
  <c r="IB33" i="13"/>
  <c r="IU33" i="13"/>
  <c r="JO33" i="13"/>
  <c r="ML33" i="13"/>
  <c r="EM34" i="13"/>
  <c r="EC34" i="13"/>
  <c r="FQ34" i="13"/>
  <c r="HY34" i="13"/>
  <c r="AC35" i="13"/>
  <c r="EA35" i="13"/>
  <c r="FP35" i="13"/>
  <c r="AA36" i="13"/>
  <c r="BP36" i="13"/>
  <c r="DW36" i="13"/>
  <c r="ER36" i="13"/>
  <c r="FL35" i="16"/>
  <c r="AR37" i="13"/>
  <c r="CG37" i="13"/>
  <c r="FJ37" i="13"/>
  <c r="JH24" i="13"/>
  <c r="CG25" i="13"/>
  <c r="DT25" i="13"/>
  <c r="GA25" i="13"/>
  <c r="JB25" i="13"/>
  <c r="MS25" i="13"/>
  <c r="AK26" i="13"/>
  <c r="DZ27" i="13"/>
  <c r="JI27" i="13"/>
  <c r="W28" i="13"/>
  <c r="GY28" i="13"/>
  <c r="HR28" i="13"/>
  <c r="JF28" i="13"/>
  <c r="JX28" i="13"/>
  <c r="KQ28" i="13"/>
  <c r="HQ29" i="13"/>
  <c r="IJ29" i="13"/>
  <c r="JE29" i="13"/>
  <c r="KP29" i="13"/>
  <c r="MV29" i="13"/>
  <c r="CE30" i="13"/>
  <c r="CX30" i="13"/>
  <c r="DS30" i="13"/>
  <c r="II30" i="13"/>
  <c r="JD30" i="13"/>
  <c r="LH30" i="13"/>
  <c r="MA30" i="13"/>
  <c r="MT30" i="13"/>
  <c r="AM31" i="13"/>
  <c r="CW31" i="13"/>
  <c r="FZ31" i="13"/>
  <c r="JB31" i="13"/>
  <c r="MS31" i="13"/>
  <c r="AK32" i="13"/>
  <c r="FY32" i="13"/>
  <c r="IC33" i="13"/>
  <c r="IV33" i="13"/>
  <c r="JP33" i="13"/>
  <c r="AZ34" i="13"/>
  <c r="DP33" i="16"/>
  <c r="FD33" i="16"/>
  <c r="JM34" i="13"/>
  <c r="DL36" i="13"/>
  <c r="FN36" i="13"/>
  <c r="GR23" i="13"/>
  <c r="IW23" i="13"/>
  <c r="CO24" i="13"/>
  <c r="BN25" i="13"/>
  <c r="FI25" i="13"/>
  <c r="GB24" i="16"/>
  <c r="HP25" i="13"/>
  <c r="JD25" i="13"/>
  <c r="KO25" i="13"/>
  <c r="LH25" i="13"/>
  <c r="MA25" i="13"/>
  <c r="MT25" i="13"/>
  <c r="AL26" i="13"/>
  <c r="GO26" i="13"/>
  <c r="IB26" i="13"/>
  <c r="ML26" i="13"/>
  <c r="DH26" i="16"/>
  <c r="CH28" i="13"/>
  <c r="DH27" i="16"/>
  <c r="GZ28" i="13"/>
  <c r="HR29" i="13"/>
  <c r="KQ29" i="13"/>
  <c r="LJ29" i="13"/>
  <c r="MC29" i="13"/>
  <c r="MW29" i="13"/>
  <c r="U30" i="13"/>
  <c r="AP30" i="13"/>
  <c r="IJ30" i="13"/>
  <c r="LI30" i="13"/>
  <c r="MB30" i="13"/>
  <c r="T31" i="13"/>
  <c r="CD31" i="13"/>
  <c r="DS31" i="13"/>
  <c r="JD31" i="13"/>
  <c r="LH31" i="13"/>
  <c r="MA31" i="13"/>
  <c r="MT31" i="13"/>
  <c r="AL32" i="13"/>
  <c r="JT32" i="13"/>
  <c r="MS32" i="13"/>
  <c r="P32" i="16"/>
  <c r="FW33" i="13"/>
  <c r="ID33" i="13"/>
  <c r="JQ33" i="13"/>
  <c r="BA34" i="13"/>
  <c r="HY35" i="13"/>
  <c r="MJ35" i="13"/>
  <c r="ND35" i="13"/>
  <c r="CM36" i="13"/>
  <c r="JJ36" i="13"/>
  <c r="BO37" i="13"/>
  <c r="ES37" i="13"/>
  <c r="HA37" i="13"/>
  <c r="IN37" i="13"/>
  <c r="DX22" i="16"/>
  <c r="FF23" i="13"/>
  <c r="FL23" i="13" s="1"/>
  <c r="GS23" i="13"/>
  <c r="IE23" i="13"/>
  <c r="JR23" i="13"/>
  <c r="LE23" i="13"/>
  <c r="LW23" i="13"/>
  <c r="MQ23" i="13"/>
  <c r="BV24" i="13"/>
  <c r="MH24" i="13"/>
  <c r="NB24" i="13"/>
  <c r="AA25" i="13"/>
  <c r="AT25" i="13"/>
  <c r="FJ25" i="13"/>
  <c r="MV25" i="13"/>
  <c r="AM26" i="13"/>
  <c r="CV26" i="13"/>
  <c r="EH26" i="13"/>
  <c r="FB26" i="13"/>
  <c r="AZ27" i="13"/>
  <c r="CO27" i="13"/>
  <c r="GL27" i="13"/>
  <c r="IQ27" i="13"/>
  <c r="JK27" i="13"/>
  <c r="KD27" i="13"/>
  <c r="MI27" i="13"/>
  <c r="NC27" i="13"/>
  <c r="AA28" i="13"/>
  <c r="BP28" i="13"/>
  <c r="DW28" i="13"/>
  <c r="GH28" i="13"/>
  <c r="JH28" i="13"/>
  <c r="JZ28" i="13"/>
  <c r="AR29" i="13"/>
  <c r="DV29" i="13"/>
  <c r="MX29" i="13"/>
  <c r="AQ30" i="13"/>
  <c r="EH30" i="13"/>
  <c r="EN30" i="13" s="1"/>
  <c r="DU30" i="13"/>
  <c r="FJ30" i="13"/>
  <c r="HR30" i="13"/>
  <c r="KQ30" i="13"/>
  <c r="AP31" i="13"/>
  <c r="DT31" i="13"/>
  <c r="MV31" i="13"/>
  <c r="T32" i="13"/>
  <c r="CE32" i="13"/>
  <c r="FG32" i="13"/>
  <c r="GA32" i="13"/>
  <c r="II32" i="13"/>
  <c r="JD32" i="13"/>
  <c r="LH32" i="13"/>
  <c r="MA32" i="13"/>
  <c r="MT32" i="13"/>
  <c r="R33" i="13"/>
  <c r="FX33" i="13"/>
  <c r="AH34" i="13"/>
  <c r="BW34" i="13"/>
  <c r="GB33" i="16"/>
  <c r="IC34" i="13"/>
  <c r="JP34" i="13"/>
  <c r="BW35" i="13"/>
  <c r="CP35" i="13"/>
  <c r="ED35" i="13"/>
  <c r="JM35" i="13"/>
  <c r="CN36" i="13"/>
  <c r="EB36" i="13"/>
  <c r="JK36" i="13"/>
  <c r="MI36" i="13"/>
  <c r="NC36" i="13"/>
  <c r="FO37" i="13"/>
  <c r="IO37" i="13"/>
  <c r="CF23" i="13"/>
  <c r="CY23" i="13"/>
  <c r="DS23" i="13"/>
  <c r="AJ24" i="13"/>
  <c r="BC24" i="13"/>
  <c r="BW24" i="13"/>
  <c r="ED24" i="13"/>
  <c r="MI24" i="13"/>
  <c r="NC24" i="13"/>
  <c r="AB25" i="13"/>
  <c r="ER25" i="13"/>
  <c r="FK25" i="13"/>
  <c r="LJ25" i="13"/>
  <c r="MC25" i="13"/>
  <c r="MW25" i="13"/>
  <c r="CW26" i="13"/>
  <c r="DO26" i="13"/>
  <c r="DP26" i="13" s="1"/>
  <c r="FC26" i="13"/>
  <c r="BA27" i="13"/>
  <c r="BV27" i="13"/>
  <c r="FR27" i="13"/>
  <c r="GM27" i="13"/>
  <c r="JL27" i="13"/>
  <c r="LQ27" i="13"/>
  <c r="MJ27" i="13"/>
  <c r="ND27" i="13"/>
  <c r="AV27" i="16"/>
  <c r="BO29" i="13"/>
  <c r="BP29" i="13" s="1"/>
  <c r="DW29" i="13"/>
  <c r="FN29" i="13"/>
  <c r="W30" i="13"/>
  <c r="BN30" i="13"/>
  <c r="CH30" i="13"/>
  <c r="DV30" i="13"/>
  <c r="ER30" i="13"/>
  <c r="BL31" i="13"/>
  <c r="EP31" i="13"/>
  <c r="GY31" i="13"/>
  <c r="HR31" i="13"/>
  <c r="JF31" i="13"/>
  <c r="JX31" i="13"/>
  <c r="KQ31" i="13"/>
  <c r="LJ31" i="13"/>
  <c r="MC31" i="13"/>
  <c r="MW31" i="13"/>
  <c r="CF32" i="13"/>
  <c r="FH32" i="13"/>
  <c r="AM33" i="13"/>
  <c r="GT33" i="13"/>
  <c r="JS33" i="13"/>
  <c r="LF33" i="13"/>
  <c r="LX33" i="13"/>
  <c r="MR33" i="13"/>
  <c r="AI34" i="13"/>
  <c r="BX34" i="13"/>
  <c r="AH35" i="13"/>
  <c r="BX35" i="13"/>
  <c r="CQ35" i="13"/>
  <c r="CR35" i="13" s="1"/>
  <c r="DL35" i="13"/>
  <c r="AE36" i="13"/>
  <c r="CO36" i="13"/>
  <c r="EC36" i="13"/>
  <c r="FQ36" i="13"/>
  <c r="LQ36" i="13"/>
  <c r="MJ36" i="13"/>
  <c r="ND36" i="13"/>
  <c r="CL37" i="13"/>
  <c r="EA37" i="13"/>
  <c r="FP37" i="13"/>
  <c r="IP37" i="13"/>
  <c r="AT38" i="13"/>
  <c r="LG23" i="13"/>
  <c r="LZ23" i="13"/>
  <c r="MJ24" i="13"/>
  <c r="ND24" i="13"/>
  <c r="BQ25" i="13"/>
  <c r="MX25" i="13"/>
  <c r="U26" i="13"/>
  <c r="CD26" i="13"/>
  <c r="JR26" i="13"/>
  <c r="BB27" i="13"/>
  <c r="DL27" i="13"/>
  <c r="EZ27" i="13"/>
  <c r="BR28" i="13"/>
  <c r="FO28" i="13"/>
  <c r="IP28" i="13"/>
  <c r="JJ28" i="13"/>
  <c r="KC28" i="13"/>
  <c r="ES29" i="13"/>
  <c r="LN29" i="13"/>
  <c r="BO30" i="13"/>
  <c r="ES30" i="13"/>
  <c r="GH30" i="13"/>
  <c r="W31" i="13"/>
  <c r="BN31" i="13"/>
  <c r="CG31" i="13"/>
  <c r="EQ31" i="13"/>
  <c r="GZ31" i="13"/>
  <c r="JY31" i="13"/>
  <c r="AQ32" i="13"/>
  <c r="BL32" i="13"/>
  <c r="DU32" i="13"/>
  <c r="FI32" i="13"/>
  <c r="IK32" i="13"/>
  <c r="AN32" i="16"/>
  <c r="CD33" i="13"/>
  <c r="DT33" i="13"/>
  <c r="FL32" i="16"/>
  <c r="IH33" i="13"/>
  <c r="JT33" i="13"/>
  <c r="LG33" i="13"/>
  <c r="LZ33" i="13"/>
  <c r="MS33" i="13"/>
  <c r="P33" i="16"/>
  <c r="GS34" i="13"/>
  <c r="HL34" i="13"/>
  <c r="JR34" i="13"/>
  <c r="KK34" i="13"/>
  <c r="LE34" i="13"/>
  <c r="LW34" i="13"/>
  <c r="MQ34" i="13"/>
  <c r="DM35" i="13"/>
  <c r="FA35" i="13"/>
  <c r="BV36" i="13"/>
  <c r="EY36" i="13"/>
  <c r="FR36" i="13"/>
  <c r="MK36" i="13"/>
  <c r="AC37" i="13"/>
  <c r="BR37" i="13"/>
  <c r="CM37" i="13"/>
  <c r="DH36" i="16"/>
  <c r="FQ37" i="13"/>
  <c r="CL38" i="13"/>
  <c r="CR37" i="16"/>
  <c r="KP37" i="13"/>
  <c r="CD38" i="13"/>
  <c r="FY38" i="13"/>
  <c r="EZ39" i="13"/>
  <c r="IT39" i="13"/>
  <c r="AC40" i="13"/>
  <c r="HW40" i="13"/>
  <c r="KC40" i="13"/>
  <c r="LO40" i="13"/>
  <c r="CY42" i="13"/>
  <c r="AM43" i="13"/>
  <c r="BC44" i="13"/>
  <c r="FW44" i="13"/>
  <c r="KD45" i="13"/>
  <c r="AA46" i="13"/>
  <c r="CX38" i="13"/>
  <c r="GA38" i="13"/>
  <c r="CT39" i="13"/>
  <c r="HJ39" i="13"/>
  <c r="KI39" i="13"/>
  <c r="DP39" i="16"/>
  <c r="HY40" i="13"/>
  <c r="AC41" i="13"/>
  <c r="KA41" i="13"/>
  <c r="HP43" i="13"/>
  <c r="CA44" i="13"/>
  <c r="FY44" i="13"/>
  <c r="BW45" i="13"/>
  <c r="GI46" i="13"/>
  <c r="HV46" i="13"/>
  <c r="IK48" i="13"/>
  <c r="BZ39" i="13"/>
  <c r="FW39" i="13"/>
  <c r="HQ43" i="13"/>
  <c r="KP43" i="13"/>
  <c r="AD46" i="13"/>
  <c r="Z47" i="13"/>
  <c r="BN38" i="13"/>
  <c r="DV38" i="13"/>
  <c r="GF38" i="13"/>
  <c r="IK38" i="13"/>
  <c r="AN38" i="16"/>
  <c r="CV39" i="13"/>
  <c r="DO39" i="13"/>
  <c r="FD38" i="16"/>
  <c r="FX39" i="13"/>
  <c r="AI40" i="13"/>
  <c r="GO40" i="13"/>
  <c r="IB40" i="13"/>
  <c r="IU40" i="13"/>
  <c r="JO40" i="13"/>
  <c r="LT40" i="13"/>
  <c r="EX41" i="13"/>
  <c r="GL41" i="13"/>
  <c r="IQ41" i="13"/>
  <c r="HA42" i="13"/>
  <c r="IN42" i="13"/>
  <c r="CH43" i="13"/>
  <c r="HR43" i="13"/>
  <c r="JF43" i="13"/>
  <c r="KQ43" i="13"/>
  <c r="CX44" i="13"/>
  <c r="HJ45" i="13"/>
  <c r="IC45" i="13"/>
  <c r="IV45" i="13"/>
  <c r="JP45" i="13"/>
  <c r="KI45" i="13"/>
  <c r="GL46" i="13"/>
  <c r="HX46" i="13"/>
  <c r="IQ46" i="13"/>
  <c r="KD46" i="13"/>
  <c r="MI46" i="13"/>
  <c r="NC46" i="13"/>
  <c r="HA47" i="13"/>
  <c r="IN47" i="13"/>
  <c r="FJ38" i="13"/>
  <c r="GG38" i="13"/>
  <c r="JG38" i="13"/>
  <c r="CD39" i="13"/>
  <c r="CW39" i="13"/>
  <c r="GT39" i="13"/>
  <c r="LF39" i="13"/>
  <c r="LX39" i="13"/>
  <c r="MR39" i="13"/>
  <c r="CQ40" i="13"/>
  <c r="CR40" i="13" s="1"/>
  <c r="FV40" i="13"/>
  <c r="IV40" i="13"/>
  <c r="GM41" i="13"/>
  <c r="HY41" i="13"/>
  <c r="AX42" i="13"/>
  <c r="IO42" i="13"/>
  <c r="JI42" i="13"/>
  <c r="BO43" i="13"/>
  <c r="ES43" i="13"/>
  <c r="CF44" i="13"/>
  <c r="CY44" i="13"/>
  <c r="HQ44" i="13"/>
  <c r="KP44" i="13"/>
  <c r="MV44" i="13"/>
  <c r="CT45" i="13"/>
  <c r="HK45" i="13"/>
  <c r="ID45" i="13"/>
  <c r="JQ45" i="13"/>
  <c r="KJ45" i="13"/>
  <c r="IO47" i="13"/>
  <c r="CH48" i="13"/>
  <c r="JI48" i="13"/>
  <c r="FZ39" i="13"/>
  <c r="AI46" i="13"/>
  <c r="IP47" i="13"/>
  <c r="IP48" i="13"/>
  <c r="DH6" i="13"/>
  <c r="JI38" i="13"/>
  <c r="DT39" i="13"/>
  <c r="GA39" i="13"/>
  <c r="IE40" i="13"/>
  <c r="JR40" i="13"/>
  <c r="LW40" i="13"/>
  <c r="MQ40" i="13"/>
  <c r="FV41" i="13"/>
  <c r="CO42" i="13"/>
  <c r="GL42" i="13"/>
  <c r="IQ42" i="13"/>
  <c r="EA43" i="13"/>
  <c r="FP43" i="13"/>
  <c r="JI43" i="13"/>
  <c r="EQ44" i="13"/>
  <c r="FK44" i="13"/>
  <c r="GZ44" i="13"/>
  <c r="MX44" i="13"/>
  <c r="HM45" i="13"/>
  <c r="JA45" i="13"/>
  <c r="KL45" i="13"/>
  <c r="BB46" i="13"/>
  <c r="GO46" i="13"/>
  <c r="IB46" i="13"/>
  <c r="IU46" i="13"/>
  <c r="JO46" i="13"/>
  <c r="ML46" i="13"/>
  <c r="HX48" i="13"/>
  <c r="JK48" i="13"/>
  <c r="MI48" i="13"/>
  <c r="NC48" i="13"/>
  <c r="BW37" i="13"/>
  <c r="CP37" i="13"/>
  <c r="DL37" i="13"/>
  <c r="EE37" i="13"/>
  <c r="GN37" i="13"/>
  <c r="IT37" i="13"/>
  <c r="JM37" i="13"/>
  <c r="MK37" i="13"/>
  <c r="BR38" i="13"/>
  <c r="EL38" i="13"/>
  <c r="FO38" i="13"/>
  <c r="AS39" i="13"/>
  <c r="DU39" i="13"/>
  <c r="EP39" i="13"/>
  <c r="FI39" i="13"/>
  <c r="GX39" i="13"/>
  <c r="EL40" i="13"/>
  <c r="FG40" i="13"/>
  <c r="FY40" i="13"/>
  <c r="GT40" i="13"/>
  <c r="JS40" i="13"/>
  <c r="LF40" i="13"/>
  <c r="LX40" i="13"/>
  <c r="MR40" i="13"/>
  <c r="P41" i="13"/>
  <c r="CT41" i="13"/>
  <c r="CP42" i="13"/>
  <c r="ED42" i="13"/>
  <c r="GM42" i="13"/>
  <c r="HY42" i="13"/>
  <c r="JL42" i="13"/>
  <c r="AX43" i="13"/>
  <c r="BR43" i="13"/>
  <c r="EB43" i="13"/>
  <c r="JJ43" i="13"/>
  <c r="KC43" i="13"/>
  <c r="CI44" i="13"/>
  <c r="DL44" i="13"/>
  <c r="FN44" i="13"/>
  <c r="JH44" i="13"/>
  <c r="JZ44" i="13"/>
  <c r="AQ45" i="13"/>
  <c r="CE45" i="13"/>
  <c r="CW45" i="13"/>
  <c r="DR45" i="13"/>
  <c r="GA45" i="13"/>
  <c r="GU45" i="13"/>
  <c r="IH45" i="13"/>
  <c r="JB45" i="13"/>
  <c r="JT45" i="13"/>
  <c r="P45" i="16"/>
  <c r="BY46" i="13"/>
  <c r="BA47" i="13"/>
  <c r="BW47" i="13"/>
  <c r="CP47" i="13"/>
  <c r="ED47" i="13"/>
  <c r="HY47" i="13"/>
  <c r="MJ47" i="13"/>
  <c r="ND47" i="13"/>
  <c r="BR48" i="13"/>
  <c r="CM48" i="13"/>
  <c r="FQ48" i="13"/>
  <c r="DH13" i="13"/>
  <c r="DH16" i="13"/>
  <c r="DM37" i="13"/>
  <c r="EH37" i="13"/>
  <c r="FA37" i="13"/>
  <c r="AY38" i="13"/>
  <c r="CN38" i="13"/>
  <c r="DH37" i="16"/>
  <c r="FP38" i="13"/>
  <c r="HX38" i="13"/>
  <c r="JK38" i="13"/>
  <c r="LP38" i="13"/>
  <c r="MI38" i="13"/>
  <c r="NC38" i="13"/>
  <c r="AA39" i="13"/>
  <c r="CH39" i="13"/>
  <c r="DH38" i="16"/>
  <c r="EQ39" i="13"/>
  <c r="GY39" i="13"/>
  <c r="JF39" i="13"/>
  <c r="JX39" i="13"/>
  <c r="LJ39" i="13"/>
  <c r="MC39" i="13"/>
  <c r="MW39" i="13"/>
  <c r="U40" i="13"/>
  <c r="DS40" i="13"/>
  <c r="FH40" i="13"/>
  <c r="FZ40" i="13"/>
  <c r="AK41" i="13"/>
  <c r="FX41" i="13"/>
  <c r="HK41" i="13"/>
  <c r="ID41" i="13"/>
  <c r="JQ41" i="13"/>
  <c r="KJ41" i="13"/>
  <c r="BW42" i="13"/>
  <c r="EE42" i="13"/>
  <c r="GN42" i="13"/>
  <c r="JM42" i="13"/>
  <c r="CO43" i="13"/>
  <c r="BP44" i="13"/>
  <c r="ES44" i="13"/>
  <c r="IO44" i="13"/>
  <c r="JI44" i="13"/>
  <c r="LN44" i="13"/>
  <c r="CF45" i="13"/>
  <c r="CX45" i="13"/>
  <c r="II45" i="13"/>
  <c r="JD45" i="13"/>
  <c r="AL46" i="13"/>
  <c r="CU46" i="13"/>
  <c r="DN46" i="13"/>
  <c r="GN47" i="13"/>
  <c r="LS47" i="13"/>
  <c r="MK47" i="13"/>
  <c r="AY48" i="13"/>
  <c r="CN48" i="13"/>
  <c r="EC48" i="13"/>
  <c r="FR48" i="13"/>
  <c r="IT48" i="13"/>
  <c r="MK48" i="13"/>
  <c r="DH19" i="13"/>
  <c r="MS36" i="13"/>
  <c r="R37" i="13"/>
  <c r="AK37" i="13"/>
  <c r="DN37" i="13"/>
  <c r="EI37" i="13"/>
  <c r="FB37" i="13"/>
  <c r="HJ37" i="13"/>
  <c r="KI37" i="13"/>
  <c r="AF37" i="16"/>
  <c r="AZ38" i="13"/>
  <c r="BV38" i="13"/>
  <c r="CB38" i="13" s="1"/>
  <c r="CO38" i="13"/>
  <c r="JL38" i="13"/>
  <c r="LQ38" i="13"/>
  <c r="MJ38" i="13"/>
  <c r="ND38" i="13"/>
  <c r="GZ39" i="13"/>
  <c r="HS39" i="13"/>
  <c r="JG39" i="13"/>
  <c r="JY39" i="13"/>
  <c r="KR39" i="13"/>
  <c r="MX39" i="13"/>
  <c r="V40" i="13"/>
  <c r="AQ40" i="13"/>
  <c r="DT40" i="13"/>
  <c r="HP40" i="13"/>
  <c r="KO40" i="13"/>
  <c r="FF41" i="13"/>
  <c r="FY41" i="13"/>
  <c r="HL41" i="13"/>
  <c r="JR41" i="13"/>
  <c r="KK41" i="13"/>
  <c r="LE41" i="13"/>
  <c r="LW41" i="13"/>
  <c r="AJ42" i="13"/>
  <c r="BC42" i="13"/>
  <c r="BD42" i="13" s="1"/>
  <c r="FA42" i="13"/>
  <c r="FV42" i="13"/>
  <c r="BV43" i="13"/>
  <c r="CP43" i="13"/>
  <c r="ED43" i="13"/>
  <c r="HY43" i="13"/>
  <c r="AC44" i="13"/>
  <c r="AV43" i="16"/>
  <c r="CL44" i="13"/>
  <c r="FP44" i="13"/>
  <c r="IP44" i="13"/>
  <c r="JJ44" i="13"/>
  <c r="KC44" i="13"/>
  <c r="LO44" i="13"/>
  <c r="FI45" i="13"/>
  <c r="IJ45" i="13"/>
  <c r="JE45" i="13"/>
  <c r="S46" i="13"/>
  <c r="AM46" i="13"/>
  <c r="CV46" i="13"/>
  <c r="EI46" i="13"/>
  <c r="IE46" i="13"/>
  <c r="LW46" i="13"/>
  <c r="MQ46" i="13"/>
  <c r="BC47" i="13"/>
  <c r="CT47" i="13"/>
  <c r="EH47" i="13"/>
  <c r="FA47" i="13"/>
  <c r="AE48" i="13"/>
  <c r="AZ48" i="13"/>
  <c r="ED48" i="13"/>
  <c r="IU48" i="13"/>
  <c r="JO48" i="13"/>
  <c r="ML48" i="13"/>
  <c r="DH22" i="13"/>
  <c r="DH23" i="13"/>
  <c r="DH25" i="13"/>
  <c r="DH28" i="13"/>
  <c r="DH29" i="13"/>
  <c r="MT36" i="13"/>
  <c r="AL37" i="13"/>
  <c r="CU37" i="13"/>
  <c r="EJ37" i="13"/>
  <c r="HK37" i="13"/>
  <c r="KJ37" i="13"/>
  <c r="BW38" i="13"/>
  <c r="ED38" i="13"/>
  <c r="FR38" i="13"/>
  <c r="BQ39" i="13"/>
  <c r="JH39" i="13"/>
  <c r="JZ39" i="13"/>
  <c r="AR40" i="13"/>
  <c r="CF40" i="13"/>
  <c r="EP40" i="13"/>
  <c r="EV40" i="13" s="1"/>
  <c r="HQ40" i="13"/>
  <c r="KP40" i="13"/>
  <c r="LI40" i="13"/>
  <c r="MB40" i="13"/>
  <c r="MV40" i="13"/>
  <c r="T41" i="13"/>
  <c r="DR41" i="13"/>
  <c r="FG41" i="13"/>
  <c r="CT42" i="13"/>
  <c r="FB42" i="13"/>
  <c r="BW43" i="13"/>
  <c r="EE43" i="13"/>
  <c r="JM43" i="13"/>
  <c r="LS43" i="13"/>
  <c r="CM44" i="13"/>
  <c r="EC44" i="13"/>
  <c r="FQ44" i="13"/>
  <c r="CH45" i="13"/>
  <c r="DJ45" i="13"/>
  <c r="DU45" i="13"/>
  <c r="EQ45" i="13"/>
  <c r="FJ45" i="13"/>
  <c r="AN45" i="16"/>
  <c r="CW46" i="13"/>
  <c r="JS46" i="13"/>
  <c r="LF46" i="13"/>
  <c r="LX46" i="13"/>
  <c r="MR46" i="13"/>
  <c r="CU47" i="13"/>
  <c r="DN47" i="13"/>
  <c r="EI47" i="13"/>
  <c r="FB47" i="13"/>
  <c r="KI47" i="13"/>
  <c r="BV48" i="13"/>
  <c r="IV48" i="13"/>
  <c r="MM48" i="13"/>
  <c r="DH31" i="13"/>
  <c r="DH32" i="13"/>
  <c r="DH35" i="13"/>
  <c r="DH36" i="13"/>
  <c r="DH39" i="13"/>
  <c r="DH42" i="13"/>
  <c r="DH44" i="13"/>
  <c r="FY37" i="13"/>
  <c r="AI38" i="13"/>
  <c r="BB38" i="13"/>
  <c r="EE38" i="13"/>
  <c r="EZ38" i="13"/>
  <c r="BR39" i="13"/>
  <c r="CM39" i="13"/>
  <c r="FN39" i="13"/>
  <c r="KA39" i="13"/>
  <c r="DV40" i="13"/>
  <c r="JX40" i="13"/>
  <c r="LJ40" i="13"/>
  <c r="MC40" i="13"/>
  <c r="MW40" i="13"/>
  <c r="U41" i="13"/>
  <c r="AP41" i="13"/>
  <c r="CX41" i="13"/>
  <c r="DS41" i="13"/>
  <c r="BZ42" i="13"/>
  <c r="FX42" i="13"/>
  <c r="ID42" i="13"/>
  <c r="DM43" i="13"/>
  <c r="FA43" i="13"/>
  <c r="FV43" i="13"/>
  <c r="EX44" i="13"/>
  <c r="FR44" i="13"/>
  <c r="DK45" i="13"/>
  <c r="JY45" i="13"/>
  <c r="MX45" i="13"/>
  <c r="U46" i="13"/>
  <c r="DS46" i="13"/>
  <c r="JT46" i="13"/>
  <c r="MS46" i="13"/>
  <c r="P46" i="16"/>
  <c r="AK47" i="13"/>
  <c r="CV47" i="13"/>
  <c r="FX47" i="13"/>
  <c r="GR47" i="13"/>
  <c r="HK47" i="13"/>
  <c r="IW47" i="13"/>
  <c r="KJ47" i="13"/>
  <c r="AN47" i="16"/>
  <c r="DL48" i="13"/>
  <c r="FW48" i="13"/>
  <c r="JQ48" i="13"/>
  <c r="BC38" i="13"/>
  <c r="DM38" i="13"/>
  <c r="FA38" i="13"/>
  <c r="MM38" i="13"/>
  <c r="AE39" i="13"/>
  <c r="AY39" i="13"/>
  <c r="CN39" i="13"/>
  <c r="EU39" i="13"/>
  <c r="EV39" i="13" s="1"/>
  <c r="FO39" i="13"/>
  <c r="JJ39" i="13"/>
  <c r="KC39" i="13"/>
  <c r="LO39" i="13"/>
  <c r="MH39" i="13"/>
  <c r="NB39" i="13"/>
  <c r="Z40" i="13"/>
  <c r="EI40" i="13"/>
  <c r="DW40" i="13"/>
  <c r="FL39" i="16"/>
  <c r="MX40" i="13"/>
  <c r="AQ41" i="13"/>
  <c r="S42" i="13"/>
  <c r="CA42" i="13"/>
  <c r="CB42" i="13" s="1"/>
  <c r="FY42" i="13"/>
  <c r="JR42" i="13"/>
  <c r="LE42" i="13"/>
  <c r="LW42" i="13"/>
  <c r="AJ43" i="13"/>
  <c r="CT43" i="13"/>
  <c r="FB43" i="13"/>
  <c r="AZ44" i="13"/>
  <c r="CO44" i="13"/>
  <c r="EY44" i="13"/>
  <c r="IT44" i="13"/>
  <c r="JM44" i="13"/>
  <c r="LS44" i="13"/>
  <c r="CJ44" i="16"/>
  <c r="ES45" i="13"/>
  <c r="FN45" i="13"/>
  <c r="GH45" i="13"/>
  <c r="JH45" i="13"/>
  <c r="JZ45" i="13"/>
  <c r="V46" i="13"/>
  <c r="CE46" i="13"/>
  <c r="FH46" i="13"/>
  <c r="LH46" i="13"/>
  <c r="MA46" i="13"/>
  <c r="MT46" i="13"/>
  <c r="FY47" i="13"/>
  <c r="GS47" i="13"/>
  <c r="HL47" i="13"/>
  <c r="KK47" i="13"/>
  <c r="LE47" i="13"/>
  <c r="LW47" i="13"/>
  <c r="AI48" i="13"/>
  <c r="FX48" i="13"/>
  <c r="BZ38" i="13"/>
  <c r="CT38" i="13"/>
  <c r="LP39" i="13"/>
  <c r="FN40" i="13"/>
  <c r="JZ40" i="13"/>
  <c r="DJ41" i="13"/>
  <c r="DU41" i="13"/>
  <c r="DR42" i="13"/>
  <c r="BZ43" i="13"/>
  <c r="FX43" i="13"/>
  <c r="BW44" i="13"/>
  <c r="LT44" i="13"/>
  <c r="DM45" i="13"/>
  <c r="GH46" i="13"/>
  <c r="CX47" i="13"/>
  <c r="DR47" i="13"/>
  <c r="FZ47" i="13"/>
  <c r="BY48" i="13"/>
  <c r="CT48" i="13"/>
  <c r="GT48" i="13"/>
  <c r="JS48" i="13"/>
  <c r="KL48" i="13"/>
  <c r="CU38" i="13"/>
  <c r="FX38" i="13"/>
  <c r="BA39" i="13"/>
  <c r="BV39" i="13"/>
  <c r="EY39" i="13"/>
  <c r="KA40" i="13"/>
  <c r="LN40" i="13"/>
  <c r="DK41" i="13"/>
  <c r="CX42" i="13"/>
  <c r="FY43" i="13"/>
  <c r="BX44" i="13"/>
  <c r="FV44" i="13"/>
  <c r="Z46" i="13"/>
  <c r="IK46" i="13"/>
  <c r="JX46" i="13"/>
  <c r="LJ46" i="13"/>
  <c r="MC46" i="13"/>
  <c r="MW46" i="13"/>
  <c r="CF47" i="13"/>
  <c r="EM47" i="13"/>
  <c r="FH47" i="13"/>
  <c r="BZ48" i="13"/>
  <c r="P14" i="13"/>
  <c r="P33" i="13"/>
  <c r="P39" i="13"/>
  <c r="P5" i="13"/>
  <c r="EF5" i="13"/>
  <c r="FD23" i="13"/>
  <c r="DP7" i="13"/>
  <c r="BL11" i="13"/>
  <c r="P9" i="13"/>
  <c r="P19" i="13"/>
  <c r="P34" i="13"/>
  <c r="BL38" i="13"/>
  <c r="GB8" i="13"/>
  <c r="EN11" i="13"/>
  <c r="P17" i="13"/>
  <c r="BL21" i="13"/>
  <c r="P22" i="13"/>
  <c r="BL26" i="13"/>
  <c r="P27" i="13"/>
  <c r="DX4" i="13"/>
  <c r="P6" i="13"/>
  <c r="AF7" i="13"/>
  <c r="CB6" i="13"/>
  <c r="P15" i="13"/>
  <c r="BT5" i="13"/>
  <c r="P8" i="13"/>
  <c r="BL20" i="13"/>
  <c r="P21" i="13"/>
  <c r="CJ27" i="13"/>
  <c r="P16" i="13"/>
  <c r="P26" i="13"/>
  <c r="P32" i="13"/>
  <c r="AK45" i="13"/>
  <c r="U45" i="13"/>
  <c r="AC45" i="13"/>
  <c r="AB45" i="13"/>
  <c r="EX7" i="12"/>
  <c r="S11" i="11"/>
  <c r="AA10" i="12"/>
  <c r="CE49" i="11"/>
  <c r="AA7" i="11"/>
  <c r="AA12" i="11"/>
  <c r="EX12" i="11"/>
  <c r="EX13" i="11"/>
  <c r="S9" i="12"/>
  <c r="EP11" i="12"/>
  <c r="Z49" i="11"/>
  <c r="BT52" i="11"/>
  <c r="AA11" i="11"/>
  <c r="EX11" i="11"/>
  <c r="S8" i="12"/>
  <c r="EP8" i="12"/>
  <c r="EP7" i="11"/>
  <c r="AA10" i="11"/>
  <c r="AA13" i="11"/>
  <c r="EP7" i="12"/>
  <c r="EX8" i="11"/>
  <c r="EP10" i="11"/>
  <c r="S10" i="12"/>
  <c r="AA5" i="11"/>
  <c r="S10" i="11"/>
  <c r="S12" i="12"/>
  <c r="EX7" i="11"/>
  <c r="EA49" i="11"/>
  <c r="EX4" i="11"/>
  <c r="AA8" i="11"/>
  <c r="EX10" i="11"/>
  <c r="EX9" i="12"/>
  <c r="EP5" i="11"/>
  <c r="AR52" i="12"/>
  <c r="CB52" i="12"/>
  <c r="CN52" i="12"/>
  <c r="CZ52" i="12"/>
  <c r="DL52" i="12"/>
  <c r="DX52" i="12"/>
  <c r="ET52" i="12"/>
  <c r="N50" i="12"/>
  <c r="X50" i="12"/>
  <c r="AI50" i="12"/>
  <c r="CC50" i="12"/>
  <c r="CO50" i="12"/>
  <c r="DA50" i="12"/>
  <c r="DM50" i="12"/>
  <c r="DY50" i="12"/>
  <c r="EK50" i="12"/>
  <c r="EU50" i="12"/>
  <c r="BW50" i="11"/>
  <c r="CI50" i="11"/>
  <c r="CU50" i="11"/>
  <c r="DS50" i="11"/>
  <c r="EE50" i="11"/>
  <c r="EO50" i="11"/>
  <c r="AO50" i="11"/>
  <c r="EP4" i="12"/>
  <c r="AA6" i="11"/>
  <c r="EX6" i="11"/>
  <c r="EX5" i="11"/>
  <c r="S6" i="11"/>
  <c r="Y50" i="12"/>
  <c r="DO50" i="12"/>
  <c r="EL50" i="12"/>
  <c r="P51" i="12"/>
  <c r="CF51" i="12"/>
  <c r="DD51" i="12"/>
  <c r="EB51" i="12"/>
  <c r="EW51" i="12"/>
  <c r="CH51" i="12"/>
  <c r="CT51" i="12"/>
  <c r="DR51" i="12"/>
  <c r="EN51" i="12"/>
  <c r="BW51" i="12"/>
  <c r="CU51" i="12"/>
  <c r="EE51" i="12"/>
  <c r="EO51" i="12"/>
  <c r="J49" i="12"/>
  <c r="S5" i="12"/>
  <c r="O50" i="12"/>
  <c r="BS50" i="12"/>
  <c r="CE50" i="12"/>
  <c r="CQ50" i="12"/>
  <c r="DC50" i="12"/>
  <c r="EA50" i="12"/>
  <c r="EV50" i="12"/>
  <c r="Z51" i="12"/>
  <c r="BT51" i="12"/>
  <c r="CR51" i="12"/>
  <c r="DP51" i="12"/>
  <c r="EM51" i="12"/>
  <c r="Q51" i="12"/>
  <c r="AC51" i="12"/>
  <c r="BV51" i="12"/>
  <c r="ED51" i="12"/>
  <c r="CI51" i="12"/>
  <c r="DS51" i="12"/>
  <c r="M51" i="11"/>
  <c r="W51" i="11"/>
  <c r="AA3" i="12"/>
  <c r="AA4" i="11"/>
  <c r="U49" i="12"/>
  <c r="EX3" i="12"/>
  <c r="EP3" i="12"/>
  <c r="S4" i="12"/>
  <c r="AA5" i="12"/>
  <c r="S5" i="11"/>
  <c r="W52" i="12"/>
  <c r="BZ49" i="12"/>
  <c r="CL49" i="12"/>
  <c r="CX49" i="12"/>
  <c r="DV49" i="12"/>
  <c r="EH49" i="12"/>
  <c r="ES49" i="12"/>
  <c r="ES45" i="18"/>
  <c r="EB46" i="18"/>
  <c r="ID46" i="18"/>
  <c r="UN47" i="15"/>
  <c r="LH48" i="15"/>
  <c r="FP43" i="18"/>
  <c r="FD11" i="15"/>
  <c r="HP11" i="15"/>
  <c r="IU11" i="18"/>
  <c r="IV11" i="18" s="1"/>
  <c r="CJ12" i="15"/>
  <c r="P34" i="15"/>
  <c r="IF34" i="15"/>
  <c r="FW43" i="18"/>
  <c r="UC43" i="15"/>
  <c r="S44" i="18"/>
  <c r="AC44" i="18"/>
  <c r="BI44" i="18"/>
  <c r="BS44" i="18"/>
  <c r="CE44" i="18"/>
  <c r="BB45" i="18"/>
  <c r="EJ45" i="18"/>
  <c r="GV45" i="18"/>
  <c r="KD45" i="18"/>
  <c r="DH46" i="15"/>
  <c r="FI46" i="18"/>
  <c r="IF46" i="15"/>
  <c r="JL46" i="15"/>
  <c r="DB47" i="18"/>
  <c r="LN12" i="18"/>
  <c r="BF29" i="18"/>
  <c r="EJ29" i="18"/>
  <c r="AC32" i="18"/>
  <c r="CL33" i="18"/>
  <c r="BK39" i="18"/>
  <c r="AB40" i="18"/>
  <c r="CN40" i="18"/>
  <c r="AA43" i="18"/>
  <c r="MB44" i="18"/>
  <c r="KE45" i="18"/>
  <c r="BK47" i="18"/>
  <c r="DX47" i="15"/>
  <c r="LH47" i="15"/>
  <c r="DP48" i="15"/>
  <c r="ED48" i="18"/>
  <c r="FJ48" i="18"/>
  <c r="EZ43" i="18"/>
  <c r="NA16" i="18"/>
  <c r="BS23" i="18"/>
  <c r="CE23" i="18"/>
  <c r="LO23" i="18"/>
  <c r="MK23" i="18"/>
  <c r="BP24" i="18"/>
  <c r="DF24" i="18"/>
  <c r="DR24" i="18"/>
  <c r="MA35" i="18"/>
  <c r="MV35" i="15"/>
  <c r="UC35" i="15"/>
  <c r="UN35" i="15"/>
  <c r="ME36" i="18"/>
  <c r="NL36" i="15"/>
  <c r="AD37" i="18"/>
  <c r="CM38" i="18"/>
  <c r="EN38" i="15"/>
  <c r="FT38" i="15"/>
  <c r="IF38" i="15"/>
  <c r="JL38" i="15"/>
  <c r="KR38" i="15"/>
  <c r="EQ43" i="18"/>
  <c r="HX43" i="15"/>
  <c r="JD43" i="15"/>
  <c r="AF44" i="15"/>
  <c r="BL44" i="15"/>
  <c r="DX44" i="15"/>
  <c r="EI44" i="18"/>
  <c r="FD44" i="15"/>
  <c r="GJ44" i="15"/>
  <c r="HP44" i="15"/>
  <c r="KM44" i="18"/>
  <c r="LH44" i="15"/>
  <c r="CL45" i="18"/>
  <c r="JV45" i="18"/>
  <c r="NA45" i="18"/>
  <c r="EF46" i="15"/>
  <c r="HW46" i="18"/>
  <c r="V47" i="18"/>
  <c r="GR47" i="15"/>
  <c r="AY48" i="18"/>
  <c r="CO48" i="18"/>
  <c r="DU48" i="18"/>
  <c r="CE15" i="18"/>
  <c r="FL18" i="15"/>
  <c r="GQ18" i="18"/>
  <c r="HM18" i="18"/>
  <c r="HW18" i="18"/>
  <c r="MK18" i="18"/>
  <c r="MU18" i="18"/>
  <c r="BL20" i="15"/>
  <c r="DX20" i="15"/>
  <c r="GJ20" i="15"/>
  <c r="P23" i="15"/>
  <c r="T23" i="18"/>
  <c r="CR28" i="15"/>
  <c r="EI28" i="18"/>
  <c r="FD28" i="15"/>
  <c r="HP28" i="15"/>
  <c r="KB28" i="15"/>
  <c r="MN28" i="15"/>
  <c r="EL31" i="18"/>
  <c r="KF31" i="18"/>
  <c r="JF35" i="18"/>
  <c r="KV35" i="18"/>
  <c r="BQ36" i="18"/>
  <c r="HL38" i="18"/>
  <c r="JX38" i="18"/>
  <c r="KT38" i="18"/>
  <c r="MB40" i="18"/>
  <c r="KV43" i="18"/>
  <c r="BN44" i="18"/>
  <c r="LJ44" i="18"/>
  <c r="MY44" i="18"/>
  <c r="NT44" i="15"/>
  <c r="P45" i="15"/>
  <c r="CB45" i="15"/>
  <c r="EM45" i="18"/>
  <c r="EN45" i="18" s="1"/>
  <c r="IE45" i="18"/>
  <c r="LX45" i="15"/>
  <c r="U46" i="18"/>
  <c r="HN46" i="18"/>
  <c r="CI47" i="18"/>
  <c r="T48" i="18"/>
  <c r="AZ48" i="18"/>
  <c r="DB48" i="18"/>
  <c r="GN43" i="18"/>
  <c r="MV38" i="15"/>
  <c r="UN38" i="15"/>
  <c r="MN40" i="15"/>
  <c r="KZ41" i="15"/>
  <c r="FL43" i="15"/>
  <c r="HP43" i="15"/>
  <c r="KB43" i="15"/>
  <c r="LR43" i="18"/>
  <c r="X44" i="15"/>
  <c r="CJ44" i="15"/>
  <c r="EV44" i="15"/>
  <c r="JT44" i="15"/>
  <c r="KY44" i="18"/>
  <c r="DW46" i="18"/>
  <c r="BP47" i="18"/>
  <c r="LV47" i="18"/>
  <c r="MR47" i="18"/>
  <c r="NB47" i="18"/>
  <c r="NT47" i="15"/>
  <c r="AF48" i="15"/>
  <c r="BL48" i="15"/>
  <c r="DC48" i="18"/>
  <c r="DX48" i="15"/>
  <c r="FD48" i="15"/>
  <c r="KR11" i="15"/>
  <c r="CL10" i="18"/>
  <c r="EX10" i="18"/>
  <c r="KB11" i="15"/>
  <c r="FL7" i="15"/>
  <c r="LP7" i="15"/>
  <c r="OL10" i="18"/>
  <c r="P8" i="15"/>
  <c r="BL13" i="15"/>
  <c r="DX13" i="15"/>
  <c r="GJ13" i="15"/>
  <c r="IV13" i="15"/>
  <c r="LH13" i="15"/>
  <c r="AY16" i="18"/>
  <c r="HX16" i="15"/>
  <c r="KJ16" i="15"/>
  <c r="CJ17" i="15"/>
  <c r="EN18" i="15"/>
  <c r="FB18" i="18"/>
  <c r="GZ18" i="15"/>
  <c r="LX18" i="15"/>
  <c r="OJ18" i="15"/>
  <c r="CM19" i="18"/>
  <c r="AP35" i="18"/>
  <c r="HH38" i="15"/>
  <c r="GI39" i="18"/>
  <c r="CB42" i="15"/>
  <c r="DH42" i="15"/>
  <c r="FX43" i="18"/>
  <c r="IR43" i="18"/>
  <c r="OB43" i="15"/>
  <c r="T44" i="18"/>
  <c r="AZ44" i="18"/>
  <c r="GP44" i="18"/>
  <c r="HH44" i="15"/>
  <c r="AL45" i="18"/>
  <c r="CD45" i="18"/>
  <c r="FH45" i="18"/>
  <c r="KN45" i="18"/>
  <c r="KX45" i="18"/>
  <c r="LJ45" i="18"/>
  <c r="LT45" i="18"/>
  <c r="P46" i="15"/>
  <c r="LP46" i="15"/>
  <c r="AN47" i="15"/>
  <c r="EH47" i="18"/>
  <c r="KT47" i="18"/>
  <c r="EZ48" i="18"/>
  <c r="FS48" i="18"/>
  <c r="P48" i="18"/>
  <c r="AT15" i="18"/>
  <c r="AE16" i="18"/>
  <c r="GJ35" i="15"/>
  <c r="GU35" i="18"/>
  <c r="HO35" i="18"/>
  <c r="IA35" i="18"/>
  <c r="JG35" i="18"/>
  <c r="KA35" i="18"/>
  <c r="LH35" i="15"/>
  <c r="KD37" i="18"/>
  <c r="OF37" i="18"/>
  <c r="JC38" i="18"/>
  <c r="HM40" i="18"/>
  <c r="IS40" i="18"/>
  <c r="BK42" i="18"/>
  <c r="IK42" i="18"/>
  <c r="AB43" i="18"/>
  <c r="EE44" i="18"/>
  <c r="GG44" i="18"/>
  <c r="HM44" i="18"/>
  <c r="II44" i="18"/>
  <c r="IS44" i="18"/>
  <c r="JX44" i="18"/>
  <c r="AC45" i="18"/>
  <c r="AM45" i="18"/>
  <c r="EN45" i="15"/>
  <c r="MZ45" i="18"/>
  <c r="OO45" i="18"/>
  <c r="GI46" i="18"/>
  <c r="IU46" i="18"/>
  <c r="JZ46" i="18"/>
  <c r="LR46" i="18"/>
  <c r="W47" i="18"/>
  <c r="AS47" i="18"/>
  <c r="HZ47" i="18"/>
  <c r="FA48" i="18"/>
  <c r="HV48" i="18"/>
  <c r="NC48" i="18"/>
  <c r="HP16" i="15"/>
  <c r="KB16" i="15"/>
  <c r="JD19" i="15"/>
  <c r="OB19" i="15"/>
  <c r="UN19" i="15"/>
  <c r="CB25" i="15"/>
  <c r="BI31" i="18"/>
  <c r="KT34" i="18"/>
  <c r="LZ34" i="18"/>
  <c r="MJ34" i="18"/>
  <c r="V35" i="18"/>
  <c r="AH35" i="18"/>
  <c r="FL35" i="15"/>
  <c r="KH36" i="18"/>
  <c r="CJ37" i="15"/>
  <c r="KZ37" i="15"/>
  <c r="AV38" i="15"/>
  <c r="DH38" i="15"/>
  <c r="ND38" i="15"/>
  <c r="AF39" i="15"/>
  <c r="MA43" i="18"/>
  <c r="CR44" i="15"/>
  <c r="FX44" i="18"/>
  <c r="CO45" i="18"/>
  <c r="JL45" i="15"/>
  <c r="NL45" i="15"/>
  <c r="CM46" i="18"/>
  <c r="EK46" i="18"/>
  <c r="FQ46" i="18"/>
  <c r="FZ46" i="18"/>
  <c r="UC46" i="15"/>
  <c r="UN46" i="15"/>
  <c r="IV47" i="15"/>
  <c r="JF47" i="18"/>
  <c r="MA47" i="18"/>
  <c r="MV47" i="15"/>
  <c r="CR48" i="15"/>
  <c r="HM48" i="18"/>
  <c r="KU48" i="18"/>
  <c r="LN48" i="18"/>
  <c r="HH47" i="18"/>
  <c r="CF12" i="18"/>
  <c r="ED17" i="18"/>
  <c r="HL17" i="18"/>
  <c r="HW34" i="18"/>
  <c r="KI34" i="18"/>
  <c r="KU34" i="18"/>
  <c r="OL34" i="18"/>
  <c r="EK35" i="18"/>
  <c r="EU35" i="18"/>
  <c r="T36" i="18"/>
  <c r="FK36" i="18"/>
  <c r="HM36" i="18"/>
  <c r="JY36" i="18"/>
  <c r="KU36" i="18"/>
  <c r="IP37" i="18"/>
  <c r="FO38" i="18"/>
  <c r="HO38" i="18"/>
  <c r="MC38" i="18"/>
  <c r="MM38" i="18"/>
  <c r="KF39" i="18"/>
  <c r="MR39" i="18"/>
  <c r="EV41" i="15"/>
  <c r="W42" i="18"/>
  <c r="AI42" i="18"/>
  <c r="CI42" i="18"/>
  <c r="OQ42" i="18"/>
  <c r="DL43" i="18"/>
  <c r="IA43" i="18"/>
  <c r="AI44" i="18"/>
  <c r="DD44" i="18"/>
  <c r="GU44" i="18"/>
  <c r="U45" i="18"/>
  <c r="AQ45" i="18"/>
  <c r="BA45" i="18"/>
  <c r="CG45" i="18"/>
  <c r="HV45" i="18"/>
  <c r="IN45" i="15"/>
  <c r="AD46" i="18"/>
  <c r="BJ46" i="18"/>
  <c r="CX46" i="18"/>
  <c r="DS46" i="18"/>
  <c r="IC46" i="18"/>
  <c r="JI46" i="18"/>
  <c r="LT46" i="18"/>
  <c r="MM46" i="18"/>
  <c r="NS46" i="18"/>
  <c r="BG47" i="18"/>
  <c r="DF47" i="18"/>
  <c r="KA47" i="18"/>
  <c r="MX47" i="18"/>
  <c r="IJ48" i="18"/>
  <c r="KL48" i="18"/>
  <c r="KV48" i="18"/>
  <c r="NL28" i="15"/>
  <c r="IZ35" i="18"/>
  <c r="IJ36" i="18"/>
  <c r="KV36" i="18"/>
  <c r="FT37" i="15"/>
  <c r="IF37" i="15"/>
  <c r="ET38" i="18"/>
  <c r="IB38" i="18"/>
  <c r="KN38" i="18"/>
  <c r="GZ39" i="15"/>
  <c r="JL39" i="15"/>
  <c r="LX39" i="15"/>
  <c r="OJ39" i="15"/>
  <c r="UC41" i="15"/>
  <c r="AJ42" i="18"/>
  <c r="DC43" i="18"/>
  <c r="DZ44" i="18"/>
  <c r="EF44" i="18" s="1"/>
  <c r="FB45" i="18"/>
  <c r="GG45" i="18"/>
  <c r="GQ45" i="18"/>
  <c r="HW45" i="18"/>
  <c r="KH45" i="18"/>
  <c r="AE46" i="18"/>
  <c r="CE46" i="18"/>
  <c r="EN46" i="15"/>
  <c r="MD46" i="18"/>
  <c r="AX47" i="18"/>
  <c r="EL47" i="18"/>
  <c r="GA47" i="18"/>
  <c r="GW47" i="18"/>
  <c r="HH47" i="15"/>
  <c r="OD47" i="18"/>
  <c r="AT48" i="18"/>
  <c r="DZ48" i="18"/>
  <c r="IV48" i="15"/>
  <c r="JG48" i="18"/>
  <c r="KB48" i="15"/>
  <c r="MX48" i="18"/>
  <c r="ON48" i="18"/>
  <c r="P45" i="18"/>
  <c r="P47" i="18"/>
  <c r="CE39" i="18"/>
  <c r="HL39" i="18"/>
  <c r="JX39" i="18"/>
  <c r="OL39" i="18"/>
  <c r="AI40" i="18"/>
  <c r="HN41" i="18"/>
  <c r="IT41" i="18"/>
  <c r="JZ41" i="18"/>
  <c r="KV41" i="18"/>
  <c r="ML41" i="18"/>
  <c r="DF44" i="18"/>
  <c r="FG44" i="18"/>
  <c r="KB44" i="15"/>
  <c r="KW44" i="18"/>
  <c r="LR44" i="18"/>
  <c r="OM44" i="18"/>
  <c r="DZ45" i="18"/>
  <c r="FY45" i="18"/>
  <c r="IT45" i="18"/>
  <c r="NZ45" i="18"/>
  <c r="V46" i="18"/>
  <c r="EP46" i="18"/>
  <c r="LL46" i="18"/>
  <c r="OP46" i="18"/>
  <c r="S47" i="18"/>
  <c r="DT47" i="18"/>
  <c r="EY47" i="18"/>
  <c r="FI47" i="18"/>
  <c r="FR47" i="18"/>
  <c r="ID47" i="18"/>
  <c r="P48" i="15"/>
  <c r="EU48" i="18"/>
  <c r="HR48" i="18"/>
  <c r="LS48" i="18"/>
  <c r="MY48" i="18"/>
  <c r="FB43" i="18"/>
  <c r="JV24" i="18"/>
  <c r="MH24" i="18"/>
  <c r="NB24" i="18"/>
  <c r="BA25" i="18"/>
  <c r="DN34" i="18"/>
  <c r="FZ34" i="18"/>
  <c r="CX35" i="18"/>
  <c r="IS37" i="18"/>
  <c r="JC37" i="18"/>
  <c r="GN38" i="18"/>
  <c r="HT38" i="18"/>
  <c r="IZ38" i="18"/>
  <c r="KF38" i="18"/>
  <c r="EH39" i="18"/>
  <c r="FL39" i="15"/>
  <c r="GR39" i="15"/>
  <c r="HX39" i="15"/>
  <c r="KB40" i="15"/>
  <c r="GU41" i="18"/>
  <c r="HO41" i="18"/>
  <c r="HP41" i="18" s="1"/>
  <c r="IA41" i="18"/>
  <c r="KA41" i="18"/>
  <c r="HT43" i="18"/>
  <c r="IZ43" i="18"/>
  <c r="AB44" i="18"/>
  <c r="AL44" i="18"/>
  <c r="BH44" i="18"/>
  <c r="BR44" i="18"/>
  <c r="DG44" i="18"/>
  <c r="ID44" i="18"/>
  <c r="IV44" i="15"/>
  <c r="KD44" i="18"/>
  <c r="LS44" i="18"/>
  <c r="OD44" i="18"/>
  <c r="ON44" i="18"/>
  <c r="UC44" i="15"/>
  <c r="CU45" i="18"/>
  <c r="DE45" i="18"/>
  <c r="DP45" i="15"/>
  <c r="EA45" i="18"/>
  <c r="MB45" i="18"/>
  <c r="MU45" i="18"/>
  <c r="OA45" i="18"/>
  <c r="BC46" i="18"/>
  <c r="BD46" i="18" s="1"/>
  <c r="BO46" i="18"/>
  <c r="CG46" i="18"/>
  <c r="CQ46" i="18"/>
  <c r="FK46" i="18"/>
  <c r="IH46" i="18"/>
  <c r="JW46" i="18"/>
  <c r="P47" i="15"/>
  <c r="CE47" i="18"/>
  <c r="CY47" i="18"/>
  <c r="DK47" i="18"/>
  <c r="IQ47" i="18"/>
  <c r="JJ47" i="18"/>
  <c r="LL47" i="18"/>
  <c r="LU47" i="18"/>
  <c r="ME47" i="18"/>
  <c r="NK47" i="18"/>
  <c r="UC47" i="15"/>
  <c r="BH48" i="18"/>
  <c r="BQ48" i="18"/>
  <c r="DG48" i="18"/>
  <c r="HH48" i="15"/>
  <c r="KZ48" i="15"/>
  <c r="CZ3" i="15"/>
  <c r="GJ5" i="15"/>
  <c r="KU4" i="18"/>
  <c r="AX7" i="18"/>
  <c r="LV8" i="18"/>
  <c r="HH5" i="15"/>
  <c r="IN5" i="15"/>
  <c r="JT5" i="15"/>
  <c r="KZ5" i="15"/>
  <c r="MF5" i="15"/>
  <c r="HZ7" i="18"/>
  <c r="JC10" i="18"/>
  <c r="CO5" i="18"/>
  <c r="AN3" i="15"/>
  <c r="CZ8" i="15"/>
  <c r="JH29" i="18"/>
  <c r="GY5" i="18"/>
  <c r="OI10" i="18"/>
  <c r="DD13" i="18"/>
  <c r="IB13" i="18"/>
  <c r="AM14" i="18"/>
  <c r="CF16" i="18"/>
  <c r="ER16" i="18"/>
  <c r="KV16" i="18"/>
  <c r="BN28" i="18"/>
  <c r="CT28" i="18"/>
  <c r="DD28" i="18"/>
  <c r="DZ28" i="18"/>
  <c r="FF28" i="18"/>
  <c r="GV28" i="18"/>
  <c r="IB28" i="18"/>
  <c r="LJ28" i="18"/>
  <c r="DR34" i="18"/>
  <c r="EB34" i="18"/>
  <c r="X9" i="15"/>
  <c r="CJ9" i="15"/>
  <c r="DP9" i="15"/>
  <c r="HH9" i="15"/>
  <c r="IN9" i="15"/>
  <c r="NL9" i="15"/>
  <c r="DH10" i="15"/>
  <c r="IF10" i="15"/>
  <c r="ND10" i="15"/>
  <c r="EN11" i="15"/>
  <c r="FD12" i="15"/>
  <c r="EJ14" i="18"/>
  <c r="AN15" i="15"/>
  <c r="BT15" i="15"/>
  <c r="FL15" i="15"/>
  <c r="BD16" i="15"/>
  <c r="HH16" i="15"/>
  <c r="IN16" i="15"/>
  <c r="CX25" i="18"/>
  <c r="HV25" i="18"/>
  <c r="KH25" i="18"/>
  <c r="P28" i="15"/>
  <c r="PI49" i="15"/>
  <c r="PS49" i="15"/>
  <c r="TA49" i="15"/>
  <c r="TK49" i="15"/>
  <c r="UE49" i="15"/>
  <c r="GU5" i="18"/>
  <c r="IA5" i="18"/>
  <c r="OQ7" i="18"/>
  <c r="T8" i="18"/>
  <c r="AZ8" i="18"/>
  <c r="MA8" i="18"/>
  <c r="EL9" i="18"/>
  <c r="GR12" i="15"/>
  <c r="LH12" i="15"/>
  <c r="NT12" i="15"/>
  <c r="CU14" i="18"/>
  <c r="X20" i="15"/>
  <c r="JB20" i="18"/>
  <c r="CM23" i="18"/>
  <c r="EJ24" i="18"/>
  <c r="AC25" i="18"/>
  <c r="BT25" i="15"/>
  <c r="FA25" i="18"/>
  <c r="FK25" i="18"/>
  <c r="HM25" i="18"/>
  <c r="HW25" i="18"/>
  <c r="JC25" i="18"/>
  <c r="JY25" i="18"/>
  <c r="AJ26" i="18"/>
  <c r="DF26" i="18"/>
  <c r="DR26" i="18"/>
  <c r="GJ27" i="15"/>
  <c r="GU27" i="18"/>
  <c r="IA27" i="18"/>
  <c r="MN3" i="15"/>
  <c r="PA49" i="15"/>
  <c r="PJ49" i="15"/>
  <c r="QW49" i="15"/>
  <c r="SS49" i="15"/>
  <c r="TB49" i="15"/>
  <c r="TL49" i="15"/>
  <c r="CD4" i="18"/>
  <c r="DT4" i="18"/>
  <c r="ED4" i="18"/>
  <c r="IR4" i="18"/>
  <c r="LN4" i="18"/>
  <c r="MJ4" i="18"/>
  <c r="BO5" i="18"/>
  <c r="EV5" i="15"/>
  <c r="FG5" i="18"/>
  <c r="BT11" i="15"/>
  <c r="MV11" i="15"/>
  <c r="DO12" i="18"/>
  <c r="DX15" i="15"/>
  <c r="IV15" i="15"/>
  <c r="GY16" i="18"/>
  <c r="HK16" i="18"/>
  <c r="HU16" i="18"/>
  <c r="JK16" i="18"/>
  <c r="JW16" i="18"/>
  <c r="BI20" i="18"/>
  <c r="BT20" i="15"/>
  <c r="GR20" i="15"/>
  <c r="JD20" i="15"/>
  <c r="LP20" i="15"/>
  <c r="AT21" i="18"/>
  <c r="CL21" i="18"/>
  <c r="DX21" i="15"/>
  <c r="IK22" i="18"/>
  <c r="MC22" i="18"/>
  <c r="CJ24" i="15"/>
  <c r="EA24" i="18"/>
  <c r="HH24" i="15"/>
  <c r="LK24" i="18"/>
  <c r="LU24" i="18"/>
  <c r="NL24" i="15"/>
  <c r="OR24" i="15"/>
  <c r="T25" i="18"/>
  <c r="AD25" i="18"/>
  <c r="BJ25" i="18"/>
  <c r="ER25" i="18"/>
  <c r="FB25" i="18"/>
  <c r="HN25" i="18"/>
  <c r="HZ25" i="18"/>
  <c r="IT25" i="18"/>
  <c r="KR26" i="15"/>
  <c r="LM26" i="18"/>
  <c r="MI26" i="18"/>
  <c r="ND26" i="15"/>
  <c r="CH27" i="18"/>
  <c r="ET27" i="18"/>
  <c r="FF27" i="18"/>
  <c r="OP27" i="18"/>
  <c r="BP29" i="18"/>
  <c r="OR5" i="15"/>
  <c r="MF12" i="15"/>
  <c r="MB13" i="18"/>
  <c r="AA14" i="18"/>
  <c r="CB14" i="15"/>
  <c r="GZ14" i="15"/>
  <c r="KR14" i="15"/>
  <c r="CN16" i="18"/>
  <c r="AP20" i="18"/>
  <c r="IJ20" i="18"/>
  <c r="AR22" i="18"/>
  <c r="AN23" i="15"/>
  <c r="KJ23" i="15"/>
  <c r="OB23" i="15"/>
  <c r="EJ34" i="18"/>
  <c r="AB35" i="18"/>
  <c r="BH35" i="18"/>
  <c r="CN35" i="18"/>
  <c r="T35" i="18"/>
  <c r="AZ35" i="18"/>
  <c r="CF35" i="18"/>
  <c r="ER35" i="18"/>
  <c r="HL35" i="18"/>
  <c r="BN36" i="18"/>
  <c r="DD36" i="18"/>
  <c r="ES36" i="18"/>
  <c r="GU36" i="18"/>
  <c r="HK37" i="18"/>
  <c r="MH37" i="18"/>
  <c r="FW38" i="18"/>
  <c r="CF39" i="18"/>
  <c r="ER39" i="18"/>
  <c r="HM39" i="18"/>
  <c r="IP40" i="18"/>
  <c r="CF41" i="18"/>
  <c r="BA42" i="18"/>
  <c r="IU42" i="18"/>
  <c r="R43" i="18"/>
  <c r="DJ43" i="18"/>
  <c r="ED43" i="18"/>
  <c r="BO28" i="18"/>
  <c r="EA28" i="18"/>
  <c r="FG28" i="18"/>
  <c r="BR31" i="18"/>
  <c r="CD31" i="18"/>
  <c r="DT31" i="18"/>
  <c r="ED31" i="18"/>
  <c r="EP31" i="18"/>
  <c r="FJ31" i="18"/>
  <c r="HL31" i="18"/>
  <c r="IR31" i="18"/>
  <c r="JX31" i="18"/>
  <c r="LN31" i="18"/>
  <c r="GZ33" i="15"/>
  <c r="ON33" i="18"/>
  <c r="CW34" i="18"/>
  <c r="KJ35" i="15"/>
  <c r="KU35" i="18"/>
  <c r="MJ35" i="18"/>
  <c r="AI36" i="18"/>
  <c r="BD36" i="15"/>
  <c r="CI36" i="18"/>
  <c r="LJ36" i="18"/>
  <c r="EV37" i="15"/>
  <c r="GP37" i="18"/>
  <c r="HV37" i="18"/>
  <c r="LW37" i="18"/>
  <c r="UC38" i="15"/>
  <c r="W39" i="18"/>
  <c r="GT39" i="18"/>
  <c r="AK40" i="18"/>
  <c r="DG40" i="18"/>
  <c r="LN41" i="18"/>
  <c r="AN42" i="15"/>
  <c r="AR42" i="18"/>
  <c r="BB42" i="18"/>
  <c r="CH42" i="18"/>
  <c r="BT43" i="15"/>
  <c r="CZ43" i="15"/>
  <c r="DK43" i="18"/>
  <c r="EF43" i="15"/>
  <c r="JF43" i="18"/>
  <c r="OM43" i="18"/>
  <c r="BT34" i="15"/>
  <c r="EF34" i="15"/>
  <c r="LP34" i="15"/>
  <c r="IV35" i="15"/>
  <c r="EL36" i="18"/>
  <c r="FB37" i="18"/>
  <c r="IJ37" i="18"/>
  <c r="NG37" i="18"/>
  <c r="UC37" i="15"/>
  <c r="EJ38" i="18"/>
  <c r="FL38" i="15"/>
  <c r="UN39" i="15"/>
  <c r="KZ40" i="15"/>
  <c r="MT40" i="18"/>
  <c r="NZ40" i="18"/>
  <c r="EJ41" i="18"/>
  <c r="IK41" i="18"/>
  <c r="Z42" i="18"/>
  <c r="BF42" i="18"/>
  <c r="HT42" i="18"/>
  <c r="NJ43" i="18"/>
  <c r="S51" i="9"/>
  <c r="AL51" i="9"/>
  <c r="BO51" i="9"/>
  <c r="BY51" i="9"/>
  <c r="CH51" i="9"/>
  <c r="DB51" i="9"/>
  <c r="DK51" i="9"/>
  <c r="K52" i="9"/>
  <c r="BG52" i="9"/>
  <c r="DV52" i="9"/>
  <c r="IV27" i="15"/>
  <c r="JG27" i="18"/>
  <c r="AL28" i="18"/>
  <c r="CG29" i="18"/>
  <c r="DC29" i="18"/>
  <c r="DW29" i="18"/>
  <c r="ES29" i="18"/>
  <c r="FO29" i="18"/>
  <c r="HO29" i="18"/>
  <c r="IA29" i="18"/>
  <c r="LO29" i="18"/>
  <c r="EB30" i="18"/>
  <c r="AB32" i="18"/>
  <c r="KH32" i="18"/>
  <c r="DP33" i="15"/>
  <c r="EA33" i="18"/>
  <c r="FG33" i="18"/>
  <c r="GB33" i="15"/>
  <c r="IN33" i="15"/>
  <c r="NL33" i="15"/>
  <c r="AD34" i="18"/>
  <c r="BJ34" i="18"/>
  <c r="DB34" i="18"/>
  <c r="GH34" i="18"/>
  <c r="LS35" i="18"/>
  <c r="MM35" i="18"/>
  <c r="MY35" i="18"/>
  <c r="BH36" i="18"/>
  <c r="IE36" i="18"/>
  <c r="JA36" i="18"/>
  <c r="JK36" i="18"/>
  <c r="LM36" i="18"/>
  <c r="LW36" i="18"/>
  <c r="NC36" i="18"/>
  <c r="U37" i="18"/>
  <c r="DW37" i="18"/>
  <c r="ES37" i="18"/>
  <c r="KW37" i="18"/>
  <c r="LF37" i="18"/>
  <c r="MB37" i="18"/>
  <c r="CL38" i="18"/>
  <c r="DF38" i="18"/>
  <c r="EK38" i="18"/>
  <c r="OF38" i="18"/>
  <c r="NA39" i="18"/>
  <c r="T40" i="18"/>
  <c r="AZ40" i="18"/>
  <c r="GT40" i="18"/>
  <c r="LE40" i="18"/>
  <c r="MK40" i="18"/>
  <c r="NQ40" i="18"/>
  <c r="UC40" i="15"/>
  <c r="CL41" i="18"/>
  <c r="DP41" i="15"/>
  <c r="EA41" i="18"/>
  <c r="FF41" i="18"/>
  <c r="GV41" i="18"/>
  <c r="HR41" i="18"/>
  <c r="IB41" i="18"/>
  <c r="FT42" i="15"/>
  <c r="GZ42" i="15"/>
  <c r="JL42" i="15"/>
  <c r="KR42" i="15"/>
  <c r="LX42" i="15"/>
  <c r="ND42" i="15"/>
  <c r="IC43" i="18"/>
  <c r="IM43" i="18"/>
  <c r="KN43" i="18"/>
  <c r="KX43" i="18"/>
  <c r="MN43" i="15"/>
  <c r="K51" i="9"/>
  <c r="T51" i="9"/>
  <c r="AD51" i="9"/>
  <c r="AN51" i="9"/>
  <c r="AW51" i="9"/>
  <c r="BG51" i="9"/>
  <c r="BP51" i="9"/>
  <c r="BZ51" i="9"/>
  <c r="CJ51" i="9"/>
  <c r="CS51" i="9"/>
  <c r="DC51" i="9"/>
  <c r="L52" i="9"/>
  <c r="BH52" i="9"/>
  <c r="DN52" i="9"/>
  <c r="LO28" i="18"/>
  <c r="MK28" i="18"/>
  <c r="AJ29" i="18"/>
  <c r="CH29" i="18"/>
  <c r="DD29" i="18"/>
  <c r="ET29" i="18"/>
  <c r="FF29" i="18"/>
  <c r="GV29" i="18"/>
  <c r="CB30" i="15"/>
  <c r="DS30" i="18"/>
  <c r="S32" i="18"/>
  <c r="AM32" i="18"/>
  <c r="EB33" i="18"/>
  <c r="MH33" i="18"/>
  <c r="MN33" i="18" s="1"/>
  <c r="U34" i="18"/>
  <c r="KA34" i="18"/>
  <c r="BQ35" i="18"/>
  <c r="DG35" i="18"/>
  <c r="DS35" i="18"/>
  <c r="EC35" i="18"/>
  <c r="FI35" i="18"/>
  <c r="GW35" i="18"/>
  <c r="JI35" i="18"/>
  <c r="GF36" i="18"/>
  <c r="IN36" i="15"/>
  <c r="V37" i="18"/>
  <c r="DD37" i="18"/>
  <c r="GV37" i="18"/>
  <c r="IB37" i="18"/>
  <c r="OO37" i="18"/>
  <c r="BG38" i="18"/>
  <c r="CB38" i="15"/>
  <c r="FH38" i="18"/>
  <c r="JV38" i="18"/>
  <c r="NA38" i="18"/>
  <c r="AL39" i="18"/>
  <c r="HP39" i="15"/>
  <c r="KB39" i="15"/>
  <c r="U40" i="18"/>
  <c r="AF40" i="15"/>
  <c r="DX40" i="15"/>
  <c r="ES40" i="18"/>
  <c r="FD40" i="15"/>
  <c r="GJ40" i="15"/>
  <c r="ML40" i="18"/>
  <c r="MX40" i="18"/>
  <c r="EB41" i="18"/>
  <c r="FG41" i="18"/>
  <c r="GB41" i="15"/>
  <c r="GW41" i="18"/>
  <c r="HH41" i="15"/>
  <c r="IN41" i="15"/>
  <c r="MZ41" i="18"/>
  <c r="OP41" i="18"/>
  <c r="LD42" i="18"/>
  <c r="OL42" i="18"/>
  <c r="FV43" i="18"/>
  <c r="ID43" i="18"/>
  <c r="JJ43" i="18"/>
  <c r="KO43" i="18"/>
  <c r="KY43" i="18"/>
  <c r="UN43" i="15"/>
  <c r="P27" i="18"/>
  <c r="P31" i="18"/>
  <c r="P33" i="18"/>
  <c r="P39" i="18"/>
  <c r="P41" i="18"/>
  <c r="P43" i="18"/>
  <c r="LO36" i="18"/>
  <c r="MK36" i="18"/>
  <c r="BO37" i="18"/>
  <c r="MZ37" i="18"/>
  <c r="DS38" i="18"/>
  <c r="HU39" i="18"/>
  <c r="IE39" i="18"/>
  <c r="JA39" i="18"/>
  <c r="JW39" i="18"/>
  <c r="KG39" i="18"/>
  <c r="MI39" i="18"/>
  <c r="DZ40" i="18"/>
  <c r="EJ40" i="18"/>
  <c r="IX40" i="18"/>
  <c r="JH40" i="18"/>
  <c r="LK41" i="18"/>
  <c r="LU41" i="18"/>
  <c r="KU42" i="18"/>
  <c r="DF43" i="18"/>
  <c r="HK43" i="18"/>
  <c r="HU43" i="18"/>
  <c r="JA43" i="18"/>
  <c r="JK43" i="18"/>
  <c r="JW43" i="18"/>
  <c r="NX35" i="18"/>
  <c r="AF36" i="15"/>
  <c r="CR36" i="15"/>
  <c r="MB36" i="18"/>
  <c r="UC36" i="15"/>
  <c r="UN36" i="15"/>
  <c r="MF37" i="15"/>
  <c r="AD38" i="18"/>
  <c r="CZ38" i="15"/>
  <c r="AP39" i="18"/>
  <c r="DP40" i="15"/>
  <c r="EV40" i="15"/>
  <c r="HH40" i="15"/>
  <c r="IN40" i="15"/>
  <c r="P43" i="15"/>
  <c r="HH4" i="18"/>
  <c r="HH8" i="18"/>
  <c r="HH10" i="18"/>
  <c r="HH12" i="18"/>
  <c r="HH16" i="18"/>
  <c r="HH30" i="18"/>
  <c r="V49" i="9"/>
  <c r="DN49" i="9"/>
  <c r="DW49" i="9"/>
  <c r="EG49" i="9"/>
  <c r="F52" i="9"/>
  <c r="P52" i="9"/>
  <c r="DT43" i="18"/>
  <c r="DU43" i="18"/>
  <c r="BB43" i="18"/>
  <c r="BC43" i="18"/>
  <c r="AS43" i="18"/>
  <c r="AJ43" i="18"/>
  <c r="AT43" i="18"/>
  <c r="AK43" i="18"/>
  <c r="PP50" i="15"/>
  <c r="AC6" i="18"/>
  <c r="BI4" i="18"/>
  <c r="BT4" i="15"/>
  <c r="EF4" i="15"/>
  <c r="MQ5" i="18"/>
  <c r="NK5" i="18"/>
  <c r="CO6" i="18"/>
  <c r="QK52" i="15"/>
  <c r="SG52" i="15"/>
  <c r="AT7" i="18"/>
  <c r="IZ7" i="18"/>
  <c r="JJ7" i="18"/>
  <c r="BL8" i="15"/>
  <c r="CB9" i="15"/>
  <c r="FT9" i="15"/>
  <c r="S11" i="18"/>
  <c r="EY11" i="18"/>
  <c r="LM11" i="18"/>
  <c r="OJ11" i="15"/>
  <c r="JY12" i="18"/>
  <c r="LP12" i="15"/>
  <c r="OJ14" i="15"/>
  <c r="AK15" i="18"/>
  <c r="CM15" i="18"/>
  <c r="DH15" i="15"/>
  <c r="DS15" i="18"/>
  <c r="HU15" i="18"/>
  <c r="IF15" i="15"/>
  <c r="IQ15" i="18"/>
  <c r="KR15" i="15"/>
  <c r="LM15" i="18"/>
  <c r="CQ16" i="18"/>
  <c r="DW16" i="18"/>
  <c r="AU17" i="18"/>
  <c r="EL17" i="18"/>
  <c r="UC3" i="15"/>
  <c r="EK7" i="18"/>
  <c r="EN3" i="15"/>
  <c r="AF4" i="15"/>
  <c r="HP4" i="15"/>
  <c r="IV5" i="15"/>
  <c r="LH5" i="15"/>
  <c r="PV51" i="15"/>
  <c r="QF51" i="15"/>
  <c r="QO51" i="15"/>
  <c r="RI51" i="15"/>
  <c r="RR51" i="15"/>
  <c r="SB51" i="15"/>
  <c r="SK51" i="15"/>
  <c r="SU51" i="15"/>
  <c r="TN51" i="15"/>
  <c r="CP6" i="18"/>
  <c r="HN6" i="18"/>
  <c r="MB6" i="18"/>
  <c r="ML6" i="18"/>
  <c r="AA7" i="18"/>
  <c r="AV7" i="15"/>
  <c r="BQ7" i="18"/>
  <c r="DH7" i="15"/>
  <c r="IF7" i="15"/>
  <c r="IQ7" i="18"/>
  <c r="ND7" i="15"/>
  <c r="ED9" i="18"/>
  <c r="FG10" i="18"/>
  <c r="NW10" i="18"/>
  <c r="OR10" i="15"/>
  <c r="P11" i="15"/>
  <c r="AP11" i="18"/>
  <c r="CE11" i="18"/>
  <c r="CZ11" i="15"/>
  <c r="JX11" i="18"/>
  <c r="DZ12" i="18"/>
  <c r="GJ12" i="15"/>
  <c r="ES14" i="18"/>
  <c r="IU14" i="18"/>
  <c r="IV14" i="18" s="1"/>
  <c r="OO14" i="18"/>
  <c r="CN15" i="18"/>
  <c r="HL15" i="18"/>
  <c r="KT15" i="18"/>
  <c r="DH34" i="15"/>
  <c r="NL8" i="15"/>
  <c r="AB13" i="18"/>
  <c r="AL13" i="18"/>
  <c r="CN13" i="18"/>
  <c r="HV13" i="18"/>
  <c r="MT13" i="18"/>
  <c r="DE14" i="18"/>
  <c r="IY14" i="18"/>
  <c r="NA14" i="18"/>
  <c r="NL14" i="15"/>
  <c r="JC34" i="18"/>
  <c r="JD34" i="15"/>
  <c r="QK51" i="15"/>
  <c r="SG51" i="15"/>
  <c r="EE10" i="18"/>
  <c r="AJ11" i="18"/>
  <c r="FL11" i="15"/>
  <c r="GR11" i="15"/>
  <c r="KJ11" i="15"/>
  <c r="LP11" i="15"/>
  <c r="KB12" i="15"/>
  <c r="MN12" i="15"/>
  <c r="T13" i="18"/>
  <c r="CF13" i="18"/>
  <c r="DV13" i="18"/>
  <c r="IT13" i="18"/>
  <c r="HK14" i="18"/>
  <c r="BT22" i="15"/>
  <c r="P25" i="15"/>
  <c r="OI6" i="18"/>
  <c r="BT7" i="15"/>
  <c r="EF7" i="15"/>
  <c r="JD7" i="15"/>
  <c r="OB7" i="15"/>
  <c r="UC7" i="15"/>
  <c r="AA11" i="18"/>
  <c r="AQ13" i="18"/>
  <c r="AQ20" i="18"/>
  <c r="JB21" i="18"/>
  <c r="HS22" i="18"/>
  <c r="MA23" i="18"/>
  <c r="Z24" i="18"/>
  <c r="CL24" i="18"/>
  <c r="GR4" i="15"/>
  <c r="GB5" i="15"/>
  <c r="JT6" i="15"/>
  <c r="MV8" i="15"/>
  <c r="CB11" i="15"/>
  <c r="BL12" i="15"/>
  <c r="BT14" i="15"/>
  <c r="EF14" i="15"/>
  <c r="JD14" i="15"/>
  <c r="OB14" i="15"/>
  <c r="P17" i="15"/>
  <c r="BF17" i="18"/>
  <c r="EV17" i="15"/>
  <c r="JT17" i="15"/>
  <c r="BR16" i="18"/>
  <c r="CD16" i="18"/>
  <c r="DP16" i="15"/>
  <c r="ED16" i="18"/>
  <c r="EP16" i="18"/>
  <c r="GB16" i="15"/>
  <c r="EU21" i="18"/>
  <c r="FG21" i="18"/>
  <c r="GB21" i="15"/>
  <c r="KZ21" i="15"/>
  <c r="NL21" i="15"/>
  <c r="IF22" i="15"/>
  <c r="LR22" i="18"/>
  <c r="NT23" i="15"/>
  <c r="U24" i="18"/>
  <c r="DM24" i="18"/>
  <c r="DX24" i="15"/>
  <c r="IV24" i="15"/>
  <c r="JG24" i="18"/>
  <c r="KA24" i="18"/>
  <c r="KW24" i="18"/>
  <c r="R25" i="18"/>
  <c r="AL25" i="18"/>
  <c r="DS25" i="18"/>
  <c r="EC25" i="18"/>
  <c r="EN25" i="15"/>
  <c r="GZ25" i="15"/>
  <c r="HK25" i="18"/>
  <c r="IQ25" i="18"/>
  <c r="JL25" i="15"/>
  <c r="JW25" i="18"/>
  <c r="LX25" i="15"/>
  <c r="MI25" i="18"/>
  <c r="OJ25" i="15"/>
  <c r="CH26" i="18"/>
  <c r="DN26" i="18"/>
  <c r="ET26" i="18"/>
  <c r="GV26" i="18"/>
  <c r="HX27" i="15"/>
  <c r="IS27" i="18"/>
  <c r="JY27" i="18"/>
  <c r="KJ27" i="15"/>
  <c r="KU27" i="18"/>
  <c r="MK27" i="18"/>
  <c r="MV27" i="15"/>
  <c r="UN27" i="15"/>
  <c r="DR28" i="18"/>
  <c r="JJ28" i="18"/>
  <c r="JV28" i="18"/>
  <c r="ND29" i="15"/>
  <c r="V30" i="18"/>
  <c r="BB30" i="18"/>
  <c r="KX30" i="18"/>
  <c r="MV30" i="15"/>
  <c r="S31" i="18"/>
  <c r="AY31" i="18"/>
  <c r="BT31" i="15"/>
  <c r="CE31" i="18"/>
  <c r="DU31" i="18"/>
  <c r="EF31" i="15"/>
  <c r="EQ31" i="18"/>
  <c r="GR31" i="15"/>
  <c r="IS31" i="18"/>
  <c r="JD31" i="15"/>
  <c r="JY31" i="18"/>
  <c r="KU31" i="18"/>
  <c r="MK31" i="18"/>
  <c r="DF32" i="18"/>
  <c r="NT32" i="15"/>
  <c r="U33" i="18"/>
  <c r="BA33" i="18"/>
  <c r="GU33" i="18"/>
  <c r="HO33" i="18"/>
  <c r="JG33" i="18"/>
  <c r="KA33" i="18"/>
  <c r="KW33" i="18"/>
  <c r="CD34" i="18"/>
  <c r="DS34" i="18"/>
  <c r="EC34" i="18"/>
  <c r="FI34" i="18"/>
  <c r="FT34" i="15"/>
  <c r="OQ34" i="18"/>
  <c r="DH37" i="15"/>
  <c r="KQ37" i="18"/>
  <c r="KR37" i="15"/>
  <c r="MY17" i="18"/>
  <c r="CU19" i="18"/>
  <c r="DE19" i="18"/>
  <c r="EA19" i="18"/>
  <c r="EU19" i="18"/>
  <c r="HS19" i="18"/>
  <c r="CE20" i="18"/>
  <c r="EQ20" i="18"/>
  <c r="U22" i="18"/>
  <c r="IU22" i="18"/>
  <c r="KM22" i="18"/>
  <c r="ET24" i="18"/>
  <c r="FF24" i="18"/>
  <c r="NV24" i="18"/>
  <c r="OP24" i="18"/>
  <c r="AM25" i="18"/>
  <c r="AY25" i="18"/>
  <c r="CD25" i="18"/>
  <c r="DT25" i="18"/>
  <c r="KT25" i="18"/>
  <c r="BO26" i="18"/>
  <c r="CI26" i="18"/>
  <c r="DE26" i="18"/>
  <c r="EA26" i="18"/>
  <c r="EU26" i="18"/>
  <c r="GW26" i="18"/>
  <c r="IC26" i="18"/>
  <c r="GT27" i="18"/>
  <c r="HZ27" i="18"/>
  <c r="IJ27" i="18"/>
  <c r="JF27" i="18"/>
  <c r="KV27" i="18"/>
  <c r="ON27" i="18"/>
  <c r="BQ28" i="18"/>
  <c r="DV29" i="18"/>
  <c r="HN29" i="18"/>
  <c r="IT29" i="18"/>
  <c r="W30" i="18"/>
  <c r="AI30" i="18"/>
  <c r="FG30" i="18"/>
  <c r="GW30" i="18"/>
  <c r="HS30" i="18"/>
  <c r="IC30" i="18"/>
  <c r="JI30" i="18"/>
  <c r="KY30" i="18"/>
  <c r="LU30" i="18"/>
  <c r="T31" i="18"/>
  <c r="AZ31" i="18"/>
  <c r="CF31" i="18"/>
  <c r="DB31" i="18"/>
  <c r="ER31" i="18"/>
  <c r="HZ31" i="18"/>
  <c r="KG32" i="18"/>
  <c r="LW32" i="18"/>
  <c r="NC32" i="18"/>
  <c r="CH33" i="18"/>
  <c r="EJ33" i="18"/>
  <c r="GV33" i="18"/>
  <c r="IB33" i="18"/>
  <c r="JH33" i="18"/>
  <c r="S34" i="18"/>
  <c r="AM34" i="18"/>
  <c r="AY34" i="18"/>
  <c r="CE34" i="18"/>
  <c r="DT34" i="18"/>
  <c r="EP34" i="18"/>
  <c r="MI34" i="18"/>
  <c r="NX34" i="18"/>
  <c r="AE25" i="18"/>
  <c r="W16" i="18"/>
  <c r="BB16" i="18"/>
  <c r="DH17" i="15"/>
  <c r="FT17" i="15"/>
  <c r="IF17" i="15"/>
  <c r="BH19" i="18"/>
  <c r="CH20" i="18"/>
  <c r="LO21" i="18"/>
  <c r="MA21" i="18"/>
  <c r="MK21" i="18"/>
  <c r="UC21" i="15"/>
  <c r="Z22" i="18"/>
  <c r="AJ22" i="18"/>
  <c r="KF22" i="18"/>
  <c r="AE23" i="18"/>
  <c r="BJ23" i="18"/>
  <c r="CP23" i="18"/>
  <c r="EH23" i="18"/>
  <c r="FB23" i="18"/>
  <c r="JF23" i="18"/>
  <c r="LR23" i="18"/>
  <c r="P24" i="15"/>
  <c r="CB24" i="15"/>
  <c r="IQ24" i="18"/>
  <c r="V25" i="18"/>
  <c r="GU25" i="18"/>
  <c r="HO25" i="18"/>
  <c r="ER28" i="18"/>
  <c r="FN28" i="18"/>
  <c r="HN28" i="18"/>
  <c r="HZ28" i="18"/>
  <c r="IJ28" i="18"/>
  <c r="IT28" i="18"/>
  <c r="JZ28" i="18"/>
  <c r="KV28" i="18"/>
  <c r="ON28" i="18"/>
  <c r="AA29" i="18"/>
  <c r="AV29" i="15"/>
  <c r="BG29" i="18"/>
  <c r="CJ29" i="15"/>
  <c r="CU29" i="18"/>
  <c r="DE29" i="18"/>
  <c r="EA29" i="18"/>
  <c r="EV29" i="15"/>
  <c r="FG29" i="18"/>
  <c r="AX30" i="18"/>
  <c r="CD30" i="18"/>
  <c r="DT30" i="18"/>
  <c r="KT30" i="18"/>
  <c r="KY31" i="18"/>
  <c r="NA31" i="18"/>
  <c r="OQ31" i="18"/>
  <c r="T32" i="18"/>
  <c r="AZ32" i="18"/>
  <c r="CF32" i="18"/>
  <c r="IT32" i="18"/>
  <c r="JF32" i="18"/>
  <c r="KV32" i="18"/>
  <c r="CB33" i="15"/>
  <c r="DG33" i="18"/>
  <c r="DS33" i="18"/>
  <c r="JL33" i="15"/>
  <c r="LX33" i="15"/>
  <c r="V34" i="18"/>
  <c r="EN42" i="15"/>
  <c r="BB18" i="18"/>
  <c r="BN18" i="18"/>
  <c r="KX18" i="18"/>
  <c r="LJ18" i="18"/>
  <c r="OM19" i="18"/>
  <c r="BC20" i="18"/>
  <c r="LU20" i="18"/>
  <c r="ER21" i="18"/>
  <c r="GZ21" i="15"/>
  <c r="IT21" i="18"/>
  <c r="JL21" i="15"/>
  <c r="ON21" i="18"/>
  <c r="JG23" i="18"/>
  <c r="KA23" i="18"/>
  <c r="DC28" i="18"/>
  <c r="ES28" i="18"/>
  <c r="GU28" i="18"/>
  <c r="IA28" i="18"/>
  <c r="JG28" i="18"/>
  <c r="MY28" i="18"/>
  <c r="OO28" i="18"/>
  <c r="AX29" i="18"/>
  <c r="OP29" i="18"/>
  <c r="AY30" i="18"/>
  <c r="BS30" i="18"/>
  <c r="FD31" i="15"/>
  <c r="JJ31" i="18"/>
  <c r="LV31" i="18"/>
  <c r="NB31" i="18"/>
  <c r="GU32" i="18"/>
  <c r="IA32" i="18"/>
  <c r="AL33" i="18"/>
  <c r="CD33" i="18"/>
  <c r="OL33" i="18"/>
  <c r="CU34" i="18"/>
  <c r="GR34" i="15"/>
  <c r="LN36" i="18"/>
  <c r="CO17" i="18"/>
  <c r="OR17" i="15"/>
  <c r="X18" i="15"/>
  <c r="AI18" i="18"/>
  <c r="CJ18" i="15"/>
  <c r="DE18" i="18"/>
  <c r="EV18" i="15"/>
  <c r="HN19" i="18"/>
  <c r="JL19" i="15"/>
  <c r="LT28" i="18"/>
  <c r="JT29" i="15"/>
  <c r="CM31" i="18"/>
  <c r="KG31" i="18"/>
  <c r="HW33" i="18"/>
  <c r="JC33" i="18"/>
  <c r="JY33" i="18"/>
  <c r="KI33" i="18"/>
  <c r="LO33" i="18"/>
  <c r="MK33" i="18"/>
  <c r="EK34" i="18"/>
  <c r="EU34" i="18"/>
  <c r="EV34" i="18" s="1"/>
  <c r="FQ34" i="18"/>
  <c r="GA34" i="18"/>
  <c r="GM34" i="18"/>
  <c r="GW34" i="18"/>
  <c r="HH34" i="15"/>
  <c r="IC34" i="18"/>
  <c r="AX35" i="18"/>
  <c r="BR35" i="18"/>
  <c r="IN37" i="15"/>
  <c r="BD28" i="15"/>
  <c r="DP28" i="15"/>
  <c r="GB28" i="15"/>
  <c r="KZ28" i="15"/>
  <c r="CN31" i="18"/>
  <c r="AA34" i="18"/>
  <c r="BG34" i="18"/>
  <c r="CM34" i="18"/>
  <c r="OJ38" i="15"/>
  <c r="HO34" i="18"/>
  <c r="IU34" i="18"/>
  <c r="JF34" i="18"/>
  <c r="JZ34" i="18"/>
  <c r="LR34" i="18"/>
  <c r="ML34" i="18"/>
  <c r="MX34" i="18"/>
  <c r="OB34" i="15"/>
  <c r="CV35" i="18"/>
  <c r="DF35" i="18"/>
  <c r="DX35" i="15"/>
  <c r="EB35" i="18"/>
  <c r="EL35" i="18"/>
  <c r="GA35" i="18"/>
  <c r="MX35" i="18"/>
  <c r="ON35" i="18"/>
  <c r="GV36" i="18"/>
  <c r="IA36" i="18"/>
  <c r="JG36" i="18"/>
  <c r="Z37" i="18"/>
  <c r="AJ37" i="18"/>
  <c r="BF37" i="18"/>
  <c r="BP37" i="18"/>
  <c r="DE37" i="18"/>
  <c r="EJ37" i="18"/>
  <c r="FO37" i="18"/>
  <c r="IA37" i="18"/>
  <c r="OI37" i="18"/>
  <c r="CP38" i="18"/>
  <c r="FI38" i="18"/>
  <c r="IQ38" i="18"/>
  <c r="LL38" i="18"/>
  <c r="MH38" i="18"/>
  <c r="MN38" i="18" s="1"/>
  <c r="MR38" i="18"/>
  <c r="OP38" i="18"/>
  <c r="P39" i="15"/>
  <c r="CI39" i="18"/>
  <c r="CU39" i="18"/>
  <c r="EK39" i="18"/>
  <c r="EU39" i="18"/>
  <c r="FP39" i="18"/>
  <c r="GU39" i="18"/>
  <c r="IK39" i="18"/>
  <c r="LR39" i="18"/>
  <c r="MA39" i="18"/>
  <c r="MK39" i="18"/>
  <c r="MV39" i="15"/>
  <c r="OB39" i="15"/>
  <c r="BL40" i="15"/>
  <c r="DF40" i="18"/>
  <c r="EA40" i="18"/>
  <c r="IY40" i="18"/>
  <c r="JS40" i="18"/>
  <c r="KD40" i="18"/>
  <c r="AC41" i="18"/>
  <c r="BI41" i="18"/>
  <c r="CO41" i="18"/>
  <c r="DS41" i="18"/>
  <c r="OE41" i="18"/>
  <c r="OO41" i="18"/>
  <c r="P42" i="15"/>
  <c r="AV42" i="15"/>
  <c r="ET42" i="18"/>
  <c r="IB42" i="18"/>
  <c r="IL42" i="18"/>
  <c r="KX42" i="18"/>
  <c r="OF42" i="18"/>
  <c r="OP42" i="18"/>
  <c r="P5" i="18"/>
  <c r="P7" i="18"/>
  <c r="P11" i="18"/>
  <c r="P37" i="18"/>
  <c r="IL34" i="18"/>
  <c r="BG35" i="18"/>
  <c r="FR35" i="18"/>
  <c r="HH35" i="15"/>
  <c r="NT35" i="15"/>
  <c r="FG36" i="18"/>
  <c r="GB36" i="15"/>
  <c r="IB36" i="18"/>
  <c r="KD36" i="18"/>
  <c r="LT36" i="18"/>
  <c r="MY36" i="18"/>
  <c r="ON36" i="18"/>
  <c r="P37" i="15"/>
  <c r="AV37" i="15"/>
  <c r="GL37" i="18"/>
  <c r="NZ37" i="18"/>
  <c r="AR38" i="18"/>
  <c r="BA38" i="18"/>
  <c r="BK38" i="18"/>
  <c r="EP38" i="18"/>
  <c r="LX38" i="15"/>
  <c r="NB38" i="18"/>
  <c r="AB39" i="18"/>
  <c r="BG39" i="18"/>
  <c r="BQ39" i="18"/>
  <c r="EL39" i="18"/>
  <c r="IL39" i="18"/>
  <c r="JD39" i="15"/>
  <c r="LS39" i="18"/>
  <c r="MX39" i="18"/>
  <c r="ND39" i="18" s="1"/>
  <c r="AU40" i="18"/>
  <c r="CW40" i="18"/>
  <c r="DR40" i="18"/>
  <c r="HP40" i="15"/>
  <c r="JJ40" i="18"/>
  <c r="AD41" i="18"/>
  <c r="BJ41" i="18"/>
  <c r="KQ41" i="18"/>
  <c r="KR41" i="18" s="1"/>
  <c r="MP41" i="18"/>
  <c r="NV41" i="18"/>
  <c r="R42" i="18"/>
  <c r="GM42" i="18"/>
  <c r="GW42" i="18"/>
  <c r="HH42" i="15"/>
  <c r="HS42" i="18"/>
  <c r="IC42" i="18"/>
  <c r="MQ42" i="18"/>
  <c r="NA42" i="18"/>
  <c r="P36" i="18"/>
  <c r="P38" i="18"/>
  <c r="DT35" i="18"/>
  <c r="ED35" i="18"/>
  <c r="ID35" i="18"/>
  <c r="JJ35" i="18"/>
  <c r="KY35" i="18"/>
  <c r="BR36" i="18"/>
  <c r="CW36" i="18"/>
  <c r="DG36" i="18"/>
  <c r="KZ36" i="15"/>
  <c r="LK36" i="18"/>
  <c r="MZ36" i="18"/>
  <c r="OO36" i="18"/>
  <c r="BR37" i="18"/>
  <c r="CD37" i="18"/>
  <c r="DR37" i="18"/>
  <c r="EB37" i="18"/>
  <c r="FG37" i="18"/>
  <c r="GB37" i="15"/>
  <c r="MU37" i="18"/>
  <c r="AI38" i="18"/>
  <c r="S39" i="18"/>
  <c r="BH39" i="18"/>
  <c r="CB39" i="15"/>
  <c r="DG39" i="18"/>
  <c r="EC39" i="18"/>
  <c r="EN39" i="15"/>
  <c r="GN39" i="18"/>
  <c r="HH39" i="15"/>
  <c r="KJ39" i="15"/>
  <c r="MN39" i="15"/>
  <c r="X40" i="15"/>
  <c r="AL40" i="18"/>
  <c r="BR40" i="18"/>
  <c r="GO40" i="18"/>
  <c r="HU40" i="18"/>
  <c r="NT40" i="15"/>
  <c r="OH40" i="18"/>
  <c r="U41" i="18"/>
  <c r="AQ41" i="18"/>
  <c r="BA41" i="18"/>
  <c r="GP41" i="18"/>
  <c r="JB41" i="18"/>
  <c r="JT41" i="15"/>
  <c r="KH41" i="18"/>
  <c r="KR41" i="15"/>
  <c r="LL41" i="18"/>
  <c r="MQ41" i="18"/>
  <c r="NL41" i="15"/>
  <c r="NW41" i="18"/>
  <c r="OR41" i="15"/>
  <c r="CY42" i="18"/>
  <c r="DS42" i="18"/>
  <c r="EC42" i="18"/>
  <c r="EX42" i="18"/>
  <c r="FH42" i="18"/>
  <c r="GD42" i="18"/>
  <c r="GN42" i="18"/>
  <c r="GX42" i="18"/>
  <c r="HJ42" i="18"/>
  <c r="LB42" i="18"/>
  <c r="LL42" i="18"/>
  <c r="LV42" i="18"/>
  <c r="MH42" i="18"/>
  <c r="MR42" i="18"/>
  <c r="NN42" i="18"/>
  <c r="NX42" i="18"/>
  <c r="FH34" i="18"/>
  <c r="FR34" i="18"/>
  <c r="GX34" i="18"/>
  <c r="ID34" i="18"/>
  <c r="LU34" i="18"/>
  <c r="S35" i="18"/>
  <c r="AN35" i="15"/>
  <c r="AY35" i="18"/>
  <c r="CE35" i="18"/>
  <c r="CZ35" i="15"/>
  <c r="DU35" i="18"/>
  <c r="IQ35" i="18"/>
  <c r="AC36" i="18"/>
  <c r="AM36" i="18"/>
  <c r="AY36" i="18"/>
  <c r="JJ36" i="18"/>
  <c r="JV36" i="18"/>
  <c r="KP36" i="18"/>
  <c r="AM37" i="18"/>
  <c r="BI37" i="18"/>
  <c r="BS37" i="18"/>
  <c r="CX37" i="18"/>
  <c r="DS37" i="18"/>
  <c r="EX37" i="18"/>
  <c r="FH37" i="18"/>
  <c r="IY37" i="18"/>
  <c r="JT37" i="15"/>
  <c r="KE37" i="18"/>
  <c r="KX37" i="18"/>
  <c r="MC37" i="18"/>
  <c r="ML37" i="18"/>
  <c r="ND37" i="15"/>
  <c r="UN37" i="15"/>
  <c r="IT38" i="18"/>
  <c r="JF38" i="18"/>
  <c r="T39" i="18"/>
  <c r="AN39" i="15"/>
  <c r="CN39" i="18"/>
  <c r="EZ39" i="18"/>
  <c r="GO39" i="18"/>
  <c r="GX39" i="18"/>
  <c r="IZ39" i="18"/>
  <c r="JJ39" i="18"/>
  <c r="KE39" i="18"/>
  <c r="KY39" i="18"/>
  <c r="MD39" i="18"/>
  <c r="AC40" i="18"/>
  <c r="BI40" i="18"/>
  <c r="ED40" i="18"/>
  <c r="GF40" i="18"/>
  <c r="HV40" i="18"/>
  <c r="NC40" i="18"/>
  <c r="V41" i="18"/>
  <c r="AH41" i="18"/>
  <c r="AR41" i="18"/>
  <c r="DV41" i="18"/>
  <c r="IS41" i="18"/>
  <c r="JC41" i="18"/>
  <c r="JD41" i="18" s="1"/>
  <c r="KT41" i="18"/>
  <c r="LC41" i="18"/>
  <c r="MH41" i="18"/>
  <c r="CP42" i="18"/>
  <c r="CZ42" i="15"/>
  <c r="DT42" i="18"/>
  <c r="EY42" i="18"/>
  <c r="LC42" i="18"/>
  <c r="LM42" i="18"/>
  <c r="MI42" i="18"/>
  <c r="OJ42" i="15"/>
  <c r="HH5" i="18"/>
  <c r="HH19" i="18"/>
  <c r="HH29" i="18"/>
  <c r="HH31" i="18"/>
  <c r="HH33" i="18"/>
  <c r="HH35" i="18"/>
  <c r="HH37" i="18"/>
  <c r="HH39" i="18"/>
  <c r="Q49" i="9"/>
  <c r="CP49" i="9"/>
  <c r="DI49" i="9"/>
  <c r="DE38" i="18"/>
  <c r="FC38" i="18"/>
  <c r="OL38" i="18"/>
  <c r="FJ39" i="18"/>
  <c r="GF39" i="18"/>
  <c r="DU40" i="18"/>
  <c r="X41" i="15"/>
  <c r="GH41" i="18"/>
  <c r="ND41" i="15"/>
  <c r="DB42" i="18"/>
  <c r="DK42" i="18"/>
  <c r="EP42" i="18"/>
  <c r="LN35" i="18"/>
  <c r="NF35" i="18"/>
  <c r="DV36" i="18"/>
  <c r="AR37" i="18"/>
  <c r="GG37" i="18"/>
  <c r="KH37" i="18"/>
  <c r="NA37" i="18"/>
  <c r="S38" i="18"/>
  <c r="AN38" i="15"/>
  <c r="AX38" i="18"/>
  <c r="GW38" i="18"/>
  <c r="KE38" i="18"/>
  <c r="KX38" i="18"/>
  <c r="DW39" i="18"/>
  <c r="NY39" i="18"/>
  <c r="EI40" i="18"/>
  <c r="CA41" i="18"/>
  <c r="AS42" i="18"/>
  <c r="DD42" i="18"/>
  <c r="IT42" i="18"/>
  <c r="MX42" i="18"/>
  <c r="UN42" i="15"/>
  <c r="K49" i="9"/>
  <c r="AN49" i="9"/>
  <c r="BG49" i="9"/>
  <c r="DC49" i="9"/>
  <c r="DV49" i="9"/>
  <c r="EF49" i="9"/>
  <c r="M51" i="9"/>
  <c r="AF51" i="9"/>
  <c r="AP51" i="9"/>
  <c r="AZ51" i="9"/>
  <c r="BI51" i="9"/>
  <c r="BS51" i="9"/>
  <c r="CB51" i="9"/>
  <c r="CL51" i="9"/>
  <c r="DE51" i="9"/>
  <c r="DO51" i="9"/>
  <c r="CT37" i="18"/>
  <c r="FN37" i="18"/>
  <c r="NP39" i="18"/>
  <c r="CX41" i="18"/>
  <c r="AK4" i="18"/>
  <c r="CW4" i="18"/>
  <c r="DG4" i="18"/>
  <c r="EC4" i="18"/>
  <c r="FI4" i="18"/>
  <c r="LW4" i="18"/>
  <c r="AH5" i="18"/>
  <c r="AR5" i="18"/>
  <c r="DD5" i="18"/>
  <c r="IT5" i="18"/>
  <c r="CP7" i="18"/>
  <c r="EQ7" i="18"/>
  <c r="HW7" i="18"/>
  <c r="KU7" i="18"/>
  <c r="HX8" i="15"/>
  <c r="KJ8" i="15"/>
  <c r="AU9" i="18"/>
  <c r="GO9" i="18"/>
  <c r="V10" i="18"/>
  <c r="AN10" i="15"/>
  <c r="FL10" i="15"/>
  <c r="FP10" i="18"/>
  <c r="KJ10" i="15"/>
  <c r="FH11" i="18"/>
  <c r="GD11" i="18"/>
  <c r="KF11" i="18"/>
  <c r="UC11" i="15"/>
  <c r="S12" i="18"/>
  <c r="BI12" i="18"/>
  <c r="JD12" i="15"/>
  <c r="DW14" i="18"/>
  <c r="EN14" i="15"/>
  <c r="FT14" i="15"/>
  <c r="KW15" i="18"/>
  <c r="LG15" i="18"/>
  <c r="MM15" i="18"/>
  <c r="LJ16" i="18"/>
  <c r="MD16" i="18"/>
  <c r="NV16" i="18"/>
  <c r="S17" i="18"/>
  <c r="FI17" i="18"/>
  <c r="AQ6" i="18"/>
  <c r="AB4" i="18"/>
  <c r="CN4" i="18"/>
  <c r="OW50" i="15"/>
  <c r="X5" i="15"/>
  <c r="BD5" i="15"/>
  <c r="HP6" i="15"/>
  <c r="KB6" i="15"/>
  <c r="MN6" i="15"/>
  <c r="CQ7" i="18"/>
  <c r="FT7" i="15"/>
  <c r="KR7" i="15"/>
  <c r="EK8" i="18"/>
  <c r="GB8" i="15"/>
  <c r="IM8" i="18"/>
  <c r="KZ8" i="15"/>
  <c r="X10" i="15"/>
  <c r="EK10" i="18"/>
  <c r="EV10" i="15"/>
  <c r="IY10" i="18"/>
  <c r="JT10" i="15"/>
  <c r="UC10" i="15"/>
  <c r="UN10" i="15"/>
  <c r="OQ11" i="18"/>
  <c r="ED12" i="18"/>
  <c r="GO12" i="18"/>
  <c r="IM12" i="18"/>
  <c r="P13" i="15"/>
  <c r="CB13" i="15"/>
  <c r="GZ13" i="15"/>
  <c r="JL13" i="15"/>
  <c r="LX13" i="15"/>
  <c r="JL14" i="15"/>
  <c r="LP14" i="15"/>
  <c r="UC15" i="15"/>
  <c r="KZ16" i="15"/>
  <c r="GP17" i="18"/>
  <c r="T4" i="18"/>
  <c r="AZ4" i="18"/>
  <c r="DB4" i="18"/>
  <c r="GT4" i="18"/>
  <c r="JF4" i="18"/>
  <c r="KV4" i="18"/>
  <c r="P5" i="15"/>
  <c r="PJ51" i="15"/>
  <c r="QC51" i="15"/>
  <c r="RF51" i="15"/>
  <c r="RP51" i="15"/>
  <c r="RY51" i="15"/>
  <c r="SS51" i="15"/>
  <c r="TB51" i="15"/>
  <c r="JB6" i="18"/>
  <c r="NZ6" i="18"/>
  <c r="W7" i="18"/>
  <c r="GR7" i="15"/>
  <c r="KN7" i="18"/>
  <c r="AB8" i="18"/>
  <c r="BH8" i="18"/>
  <c r="DG8" i="18"/>
  <c r="IE8" i="18"/>
  <c r="JK8" i="18"/>
  <c r="AV10" i="15"/>
  <c r="CB10" i="15"/>
  <c r="EM10" i="18"/>
  <c r="FT10" i="15"/>
  <c r="GZ10" i="15"/>
  <c r="LX10" i="15"/>
  <c r="MI10" i="18"/>
  <c r="AF11" i="15"/>
  <c r="HX11" i="15"/>
  <c r="MJ11" i="18"/>
  <c r="GG12" i="18"/>
  <c r="JK12" i="18"/>
  <c r="NK12" i="18"/>
  <c r="OB12" i="15"/>
  <c r="EE13" i="18"/>
  <c r="HM13" i="18"/>
  <c r="MK13" i="18"/>
  <c r="IL14" i="18"/>
  <c r="BP15" i="18"/>
  <c r="EB15" i="18"/>
  <c r="IZ15" i="18"/>
  <c r="JJ15" i="18"/>
  <c r="JV15" i="18"/>
  <c r="KF15" i="18"/>
  <c r="NX15" i="18"/>
  <c r="CZ16" i="15"/>
  <c r="FL16" i="15"/>
  <c r="IR16" i="18"/>
  <c r="KG16" i="18"/>
  <c r="LM16" i="18"/>
  <c r="LW16" i="18"/>
  <c r="MI16" i="18"/>
  <c r="KB19" i="15"/>
  <c r="FK6" i="18"/>
  <c r="DF7" i="18"/>
  <c r="EB7" i="18"/>
  <c r="EU7" i="18"/>
  <c r="DT8" i="18"/>
  <c r="CD10" i="18"/>
  <c r="EP10" i="18"/>
  <c r="NO10" i="18"/>
  <c r="HZ11" i="18"/>
  <c r="MV4" i="15"/>
  <c r="NT5" i="15"/>
  <c r="IF6" i="15"/>
  <c r="PI52" i="15"/>
  <c r="PS52" i="15"/>
  <c r="RE52" i="15"/>
  <c r="SH52" i="15"/>
  <c r="DP14" i="15"/>
  <c r="EH5" i="18"/>
  <c r="KH5" i="18"/>
  <c r="HU7" i="18"/>
  <c r="NG8" i="18"/>
  <c r="ME9" i="18"/>
  <c r="AD10" i="18"/>
  <c r="CP10" i="18"/>
  <c r="LE12" i="18"/>
  <c r="BI14" i="18"/>
  <c r="HW15" i="18"/>
  <c r="MA15" i="18"/>
  <c r="MU15" i="18"/>
  <c r="MB16" i="18"/>
  <c r="IY17" i="18"/>
  <c r="FT3" i="15"/>
  <c r="PH49" i="15"/>
  <c r="SG49" i="15"/>
  <c r="SP49" i="15"/>
  <c r="SZ49" i="15"/>
  <c r="UB49" i="15"/>
  <c r="EL4" i="18"/>
  <c r="JJ4" i="18"/>
  <c r="MR4" i="18"/>
  <c r="NB4" i="18"/>
  <c r="NT4" i="15"/>
  <c r="BA5" i="18"/>
  <c r="DC5" i="18"/>
  <c r="LO5" i="18"/>
  <c r="GV6" i="18"/>
  <c r="LP6" i="15"/>
  <c r="LT6" i="18"/>
  <c r="S7" i="18"/>
  <c r="AN7" i="15"/>
  <c r="IH7" i="18"/>
  <c r="KB8" i="15"/>
  <c r="LH8" i="15"/>
  <c r="LS8" i="18"/>
  <c r="ON8" i="18"/>
  <c r="CR9" i="15"/>
  <c r="HJ9" i="18"/>
  <c r="JV9" i="18"/>
  <c r="MH9" i="18"/>
  <c r="BA10" i="18"/>
  <c r="HO10" i="18"/>
  <c r="KW10" i="18"/>
  <c r="BG11" i="18"/>
  <c r="BQ11" i="18"/>
  <c r="EU11" i="18"/>
  <c r="FQ11" i="18"/>
  <c r="X12" i="15"/>
  <c r="AL12" i="18"/>
  <c r="BR12" i="18"/>
  <c r="EL12" i="18"/>
  <c r="IV12" i="15"/>
  <c r="JG12" i="18"/>
  <c r="X13" i="15"/>
  <c r="AI13" i="18"/>
  <c r="BD13" i="15"/>
  <c r="CJ13" i="15"/>
  <c r="DP13" i="15"/>
  <c r="EV13" i="15"/>
  <c r="FG13" i="18"/>
  <c r="GB13" i="15"/>
  <c r="HH13" i="15"/>
  <c r="IN13" i="15"/>
  <c r="JT13" i="15"/>
  <c r="KE13" i="18"/>
  <c r="KZ13" i="15"/>
  <c r="NL13" i="15"/>
  <c r="OR13" i="15"/>
  <c r="P14" i="15"/>
  <c r="AV14" i="15"/>
  <c r="FK14" i="18"/>
  <c r="IN14" i="15"/>
  <c r="JT14" i="15"/>
  <c r="KH14" i="18"/>
  <c r="LX14" i="15"/>
  <c r="MI14" i="18"/>
  <c r="IT15" i="18"/>
  <c r="LR15" i="18"/>
  <c r="MX15" i="18"/>
  <c r="AT16" i="18"/>
  <c r="CI16" i="18"/>
  <c r="MN16" i="15"/>
  <c r="MY16" i="18"/>
  <c r="AK17" i="18"/>
  <c r="DR17" i="18"/>
  <c r="CB19" i="15"/>
  <c r="EC19" i="18"/>
  <c r="AZ20" i="18"/>
  <c r="P21" i="15"/>
  <c r="BQ21" i="18"/>
  <c r="CB21" i="15"/>
  <c r="EC21" i="18"/>
  <c r="KQ21" i="18"/>
  <c r="OJ21" i="15"/>
  <c r="JH22" i="18"/>
  <c r="LT22" i="18"/>
  <c r="HL23" i="18"/>
  <c r="LC25" i="18"/>
  <c r="FZ26" i="18"/>
  <c r="FY28" i="18"/>
  <c r="MU29" i="18"/>
  <c r="HH30" i="15"/>
  <c r="IM30" i="18"/>
  <c r="AP31" i="18"/>
  <c r="JF31" i="18"/>
  <c r="ER33" i="18"/>
  <c r="FB33" i="18"/>
  <c r="GH33" i="18"/>
  <c r="HN33" i="18"/>
  <c r="IT33" i="18"/>
  <c r="JZ33" i="18"/>
  <c r="P6" i="18"/>
  <c r="DE49" i="9"/>
  <c r="DO49" i="9"/>
  <c r="F51" i="9"/>
  <c r="P51" i="9"/>
  <c r="AI51" i="9"/>
  <c r="AR51" i="9"/>
  <c r="BB51" i="9"/>
  <c r="BL51" i="9"/>
  <c r="BU51" i="9"/>
  <c r="CE51" i="9"/>
  <c r="CN51" i="9"/>
  <c r="DH51" i="9"/>
  <c r="Q52" i="9"/>
  <c r="BM52" i="9"/>
  <c r="CP52" i="9"/>
  <c r="BD21" i="15"/>
  <c r="CX21" i="18"/>
  <c r="FQ22" i="18"/>
  <c r="IC22" i="18"/>
  <c r="KY22" i="18"/>
  <c r="LK22" i="18"/>
  <c r="DO24" i="18"/>
  <c r="GQ25" i="18"/>
  <c r="OE28" i="18"/>
  <c r="EX30" i="18"/>
  <c r="FH30" i="18"/>
  <c r="GX30" i="18"/>
  <c r="HJ30" i="18"/>
  <c r="HT30" i="18"/>
  <c r="ID30" i="18"/>
  <c r="IZ30" i="18"/>
  <c r="JJ30" i="18"/>
  <c r="JV30" i="18"/>
  <c r="AF31" i="15"/>
  <c r="HL32" i="18"/>
  <c r="JX32" i="18"/>
  <c r="LN32" i="18"/>
  <c r="DN33" i="18"/>
  <c r="DW33" i="18"/>
  <c r="FY33" i="18"/>
  <c r="GI33" i="18"/>
  <c r="IK33" i="18"/>
  <c r="CZ18" i="15"/>
  <c r="MD18" i="18"/>
  <c r="FD22" i="15"/>
  <c r="HP22" i="15"/>
  <c r="CB23" i="15"/>
  <c r="GD24" i="18"/>
  <c r="GH25" i="18"/>
  <c r="AU28" i="18"/>
  <c r="CL28" i="18"/>
  <c r="MP28" i="18"/>
  <c r="MZ28" i="18"/>
  <c r="AM29" i="18"/>
  <c r="KA29" i="18"/>
  <c r="BH30" i="18"/>
  <c r="EC30" i="18"/>
  <c r="EN30" i="15"/>
  <c r="FI30" i="18"/>
  <c r="GZ30" i="15"/>
  <c r="HK30" i="18"/>
  <c r="IQ30" i="18"/>
  <c r="JL30" i="15"/>
  <c r="LX30" i="15"/>
  <c r="MI30" i="18"/>
  <c r="UN31" i="15"/>
  <c r="CE32" i="18"/>
  <c r="DU32" i="18"/>
  <c r="EE32" i="18"/>
  <c r="CU33" i="18"/>
  <c r="FP33" i="18"/>
  <c r="FZ33" i="18"/>
  <c r="NJ33" i="18"/>
  <c r="NS33" i="18"/>
  <c r="OE33" i="18"/>
  <c r="HH24" i="18"/>
  <c r="HH32" i="18"/>
  <c r="EK18" i="18"/>
  <c r="AS20" i="18"/>
  <c r="BJ21" i="18"/>
  <c r="GH21" i="18"/>
  <c r="IJ21" i="18"/>
  <c r="MB21" i="18"/>
  <c r="CW22" i="18"/>
  <c r="DH22" i="15"/>
  <c r="OI22" i="18"/>
  <c r="FC25" i="18"/>
  <c r="MD27" i="18"/>
  <c r="LK28" i="18"/>
  <c r="FT29" i="15"/>
  <c r="AN30" i="15"/>
  <c r="CN30" i="18"/>
  <c r="ME31" i="18"/>
  <c r="BJ32" i="18"/>
  <c r="IJ32" i="18"/>
  <c r="AU33" i="18"/>
  <c r="CV33" i="18"/>
  <c r="FQ33" i="18"/>
  <c r="GW33" i="18"/>
  <c r="IC33" i="18"/>
  <c r="OP33" i="18"/>
  <c r="UC16" i="15"/>
  <c r="JZ17" i="18"/>
  <c r="KV17" i="18"/>
  <c r="LR17" i="18"/>
  <c r="MB17" i="18"/>
  <c r="ML17" i="18"/>
  <c r="UC17" i="15"/>
  <c r="UN17" i="15"/>
  <c r="CL18" i="18"/>
  <c r="AE19" i="18"/>
  <c r="FC19" i="18"/>
  <c r="KF20" i="18"/>
  <c r="LH20" i="15"/>
  <c r="LL20" i="18"/>
  <c r="NT20" i="15"/>
  <c r="BA21" i="18"/>
  <c r="EI21" i="18"/>
  <c r="GJ21" i="15"/>
  <c r="LZ22" i="18"/>
  <c r="BN23" i="18"/>
  <c r="CH23" i="18"/>
  <c r="DD23" i="18"/>
  <c r="FL23" i="15"/>
  <c r="IB23" i="18"/>
  <c r="KW23" i="18"/>
  <c r="LS23" i="18"/>
  <c r="MM23" i="18"/>
  <c r="OO23" i="18"/>
  <c r="ET25" i="18"/>
  <c r="GV25" i="18"/>
  <c r="IH26" i="18"/>
  <c r="JX26" i="18"/>
  <c r="KT26" i="18"/>
  <c r="LZ26" i="18"/>
  <c r="MJ26" i="18"/>
  <c r="CI27" i="18"/>
  <c r="EK27" i="18"/>
  <c r="EU27" i="18"/>
  <c r="GW27" i="18"/>
  <c r="LU27" i="18"/>
  <c r="OQ27" i="18"/>
  <c r="AM28" i="18"/>
  <c r="AY28" i="18"/>
  <c r="BH28" i="18"/>
  <c r="BR28" i="18"/>
  <c r="DG28" i="18"/>
  <c r="FV29" i="18"/>
  <c r="HH29" i="15"/>
  <c r="JB29" i="18"/>
  <c r="KE29" i="18"/>
  <c r="LK29" i="18"/>
  <c r="LU29" i="18"/>
  <c r="MF29" i="15"/>
  <c r="NA29" i="18"/>
  <c r="CZ30" i="15"/>
  <c r="EE30" i="18"/>
  <c r="EQ30" i="18"/>
  <c r="FL30" i="15"/>
  <c r="KJ30" i="15"/>
  <c r="DF31" i="18"/>
  <c r="MN31" i="15"/>
  <c r="GJ32" i="15"/>
  <c r="R33" i="18"/>
  <c r="DR33" i="18"/>
  <c r="FH33" i="18"/>
  <c r="NW33" i="18"/>
  <c r="P17" i="18"/>
  <c r="P19" i="18"/>
  <c r="AI17" i="18"/>
  <c r="CT17" i="18"/>
  <c r="DD17" i="18"/>
  <c r="FF17" i="18"/>
  <c r="IA17" i="18"/>
  <c r="KB17" i="15"/>
  <c r="KM17" i="18"/>
  <c r="KW17" i="18"/>
  <c r="MC17" i="18"/>
  <c r="ND17" i="15"/>
  <c r="P18" i="15"/>
  <c r="BG18" i="18"/>
  <c r="CB18" i="15"/>
  <c r="EF19" i="15"/>
  <c r="GR19" i="15"/>
  <c r="LH19" i="15"/>
  <c r="MN19" i="15"/>
  <c r="CM20" i="18"/>
  <c r="CW20" i="18"/>
  <c r="FI20" i="18"/>
  <c r="KG20" i="18"/>
  <c r="AC22" i="18"/>
  <c r="CZ22" i="15"/>
  <c r="GG22" i="18"/>
  <c r="KI22" i="18"/>
  <c r="LP22" i="15"/>
  <c r="UC22" i="15"/>
  <c r="UN22" i="15"/>
  <c r="AS23" i="18"/>
  <c r="BC23" i="18"/>
  <c r="GW23" i="18"/>
  <c r="AC24" i="18"/>
  <c r="MK24" i="18"/>
  <c r="OP25" i="18"/>
  <c r="S26" i="18"/>
  <c r="AY26" i="18"/>
  <c r="BT26" i="15"/>
  <c r="CE26" i="18"/>
  <c r="FW26" i="18"/>
  <c r="II26" i="18"/>
  <c r="JD26" i="15"/>
  <c r="KU26" i="18"/>
  <c r="LP26" i="15"/>
  <c r="OB26" i="15"/>
  <c r="UC26" i="15"/>
  <c r="AT27" i="18"/>
  <c r="DF27" i="18"/>
  <c r="EB27" i="18"/>
  <c r="EL27" i="18"/>
  <c r="V29" i="18"/>
  <c r="DU29" i="18"/>
  <c r="EE29" i="18"/>
  <c r="FK29" i="18"/>
  <c r="GG29" i="18"/>
  <c r="HW29" i="18"/>
  <c r="IS29" i="18"/>
  <c r="JC29" i="18"/>
  <c r="JV29" i="18"/>
  <c r="KF29" i="18"/>
  <c r="LL29" i="18"/>
  <c r="AE30" i="18"/>
  <c r="DB30" i="18"/>
  <c r="IT30" i="18"/>
  <c r="JF30" i="18"/>
  <c r="CW31" i="18"/>
  <c r="DG31" i="18"/>
  <c r="EC31" i="18"/>
  <c r="IE31" i="18"/>
  <c r="LM31" i="18"/>
  <c r="LW31" i="18"/>
  <c r="MI31" i="18"/>
  <c r="NC31" i="18"/>
  <c r="FF32" i="18"/>
  <c r="FL32" i="18" s="1"/>
  <c r="GV32" i="18"/>
  <c r="AC33" i="18"/>
  <c r="AM33" i="18"/>
  <c r="BI33" i="18"/>
  <c r="BS33" i="18"/>
  <c r="EN33" i="15"/>
  <c r="IQ33" i="18"/>
  <c r="KQ33" i="18"/>
  <c r="MI33" i="18"/>
  <c r="NC33" i="18"/>
  <c r="MF18" i="15"/>
  <c r="CJ20" i="15"/>
  <c r="FQ21" i="18"/>
  <c r="MB22" i="18"/>
  <c r="ND22" i="15"/>
  <c r="HT23" i="18"/>
  <c r="IZ23" i="18"/>
  <c r="AZ24" i="18"/>
  <c r="EN24" i="15"/>
  <c r="ML24" i="18"/>
  <c r="KZ25" i="15"/>
  <c r="LK25" i="18"/>
  <c r="LU25" i="18"/>
  <c r="NA25" i="18"/>
  <c r="NL25" i="15"/>
  <c r="NW25" i="18"/>
  <c r="HN26" i="18"/>
  <c r="JZ26" i="18"/>
  <c r="P27" i="15"/>
  <c r="BQ27" i="18"/>
  <c r="DG27" i="18"/>
  <c r="DS27" i="18"/>
  <c r="EC27" i="18"/>
  <c r="FI27" i="18"/>
  <c r="FB29" i="18"/>
  <c r="JW29" i="18"/>
  <c r="OI29" i="18"/>
  <c r="JB31" i="18"/>
  <c r="MJ31" i="18"/>
  <c r="BO32" i="18"/>
  <c r="EV32" i="15"/>
  <c r="FG32" i="18"/>
  <c r="T33" i="18"/>
  <c r="AD33" i="18"/>
  <c r="BJ33" i="18"/>
  <c r="HH33" i="15"/>
  <c r="HV33" i="18"/>
  <c r="JB33" i="18"/>
  <c r="KH33" i="18"/>
  <c r="HH6" i="18"/>
  <c r="U32" i="18"/>
  <c r="BA32" i="18"/>
  <c r="BL32" i="15"/>
  <c r="FX32" i="18"/>
  <c r="GH32" i="18"/>
  <c r="JC32" i="18"/>
  <c r="JY32" i="18"/>
  <c r="MK32" i="18"/>
  <c r="BJ30" i="18"/>
  <c r="EP30" i="18"/>
  <c r="HL30" i="18"/>
  <c r="DK31" i="18"/>
  <c r="LZ31" i="18"/>
  <c r="LR32" i="18"/>
  <c r="BA30" i="18"/>
  <c r="BK30" i="18"/>
  <c r="LD30" i="18"/>
  <c r="NX30" i="18"/>
  <c r="LP31" i="15"/>
  <c r="X32" i="15"/>
  <c r="CU32" i="18"/>
  <c r="FP32" i="18"/>
  <c r="IV32" i="15"/>
  <c r="JG32" i="18"/>
  <c r="KW32" i="18"/>
  <c r="LH32" i="15"/>
  <c r="AR30" i="18"/>
  <c r="CQ30" i="18"/>
  <c r="DV30" i="18"/>
  <c r="KU30" i="18"/>
  <c r="LO30" i="18"/>
  <c r="LZ30" i="18"/>
  <c r="MJ30" i="18"/>
  <c r="NO30" i="18"/>
  <c r="NY30" i="18"/>
  <c r="OJ30" i="15"/>
  <c r="BK31" i="18"/>
  <c r="CR31" i="15"/>
  <c r="DC31" i="18"/>
  <c r="DW31" i="18"/>
  <c r="HP31" i="15"/>
  <c r="IA31" i="18"/>
  <c r="IU31" i="18"/>
  <c r="KV31" i="18"/>
  <c r="OB31" i="15"/>
  <c r="AT32" i="18"/>
  <c r="HR32" i="18"/>
  <c r="IB32" i="18"/>
  <c r="IX32" i="18"/>
  <c r="JH32" i="18"/>
  <c r="MP32" i="18"/>
  <c r="AJ30" i="18"/>
  <c r="BC30" i="18"/>
  <c r="CH30" i="18"/>
  <c r="DW30" i="18"/>
  <c r="HO30" i="18"/>
  <c r="HP30" i="18" s="1"/>
  <c r="IK30" i="18"/>
  <c r="IU30" i="18"/>
  <c r="KA30" i="18"/>
  <c r="KB30" i="18" s="1"/>
  <c r="KL30" i="18"/>
  <c r="LR30" i="18"/>
  <c r="NF30" i="18"/>
  <c r="NP30" i="18"/>
  <c r="OL30" i="18"/>
  <c r="W31" i="18"/>
  <c r="AH31" i="18"/>
  <c r="BB31" i="18"/>
  <c r="BN31" i="18"/>
  <c r="JG31" i="18"/>
  <c r="KB31" i="15"/>
  <c r="AU32" i="18"/>
  <c r="CW32" i="18"/>
  <c r="DG32" i="18"/>
  <c r="EM32" i="18"/>
  <c r="HH32" i="15"/>
  <c r="JT32" i="15"/>
  <c r="LK32" i="18"/>
  <c r="MF32" i="15"/>
  <c r="OR32" i="15"/>
  <c r="P30" i="15"/>
  <c r="HX30" i="15"/>
  <c r="IL30" i="18"/>
  <c r="KW30" i="18"/>
  <c r="NG30" i="18"/>
  <c r="OA30" i="18"/>
  <c r="OM30" i="18"/>
  <c r="UN30" i="15"/>
  <c r="BC31" i="18"/>
  <c r="EU31" i="18"/>
  <c r="FQ31" i="18"/>
  <c r="MY31" i="18"/>
  <c r="AL32" i="18"/>
  <c r="BH32" i="18"/>
  <c r="BR32" i="18"/>
  <c r="CN32" i="18"/>
  <c r="ED32" i="18"/>
  <c r="FI32" i="18"/>
  <c r="HJ32" i="18"/>
  <c r="JV32" i="18"/>
  <c r="MH32" i="18"/>
  <c r="NB32" i="18"/>
  <c r="KN30" i="18"/>
  <c r="MM30" i="18"/>
  <c r="MX30" i="18"/>
  <c r="KO31" i="18"/>
  <c r="BI32" i="18"/>
  <c r="MS32" i="18"/>
  <c r="DD21" i="18"/>
  <c r="MJ22" i="18"/>
  <c r="ER23" i="18"/>
  <c r="CG24" i="18"/>
  <c r="FB24" i="18"/>
  <c r="GH24" i="18"/>
  <c r="JP24" i="18"/>
  <c r="LF24" i="18"/>
  <c r="ES21" i="18"/>
  <c r="FY21" i="18"/>
  <c r="NY21" i="18"/>
  <c r="BO21" i="18"/>
  <c r="CI21" i="18"/>
  <c r="DZ21" i="18"/>
  <c r="GU21" i="18"/>
  <c r="HN21" i="18"/>
  <c r="HZ21" i="18"/>
  <c r="MT21" i="18"/>
  <c r="NZ21" i="18"/>
  <c r="BC22" i="18"/>
  <c r="BO22" i="18"/>
  <c r="CT22" i="18"/>
  <c r="DM22" i="18"/>
  <c r="DW22" i="18"/>
  <c r="JZ22" i="18"/>
  <c r="KV22" i="18"/>
  <c r="LF22" i="18"/>
  <c r="NZ22" i="18"/>
  <c r="BK23" i="18"/>
  <c r="DX23" i="15"/>
  <c r="KI23" i="18"/>
  <c r="LZ23" i="18"/>
  <c r="MJ23" i="18"/>
  <c r="V24" i="18"/>
  <c r="CT24" i="18"/>
  <c r="DD24" i="18"/>
  <c r="EI24" i="18"/>
  <c r="ES24" i="18"/>
  <c r="FY24" i="18"/>
  <c r="LH24" i="15"/>
  <c r="LD26" i="18"/>
  <c r="NQ21" i="18"/>
  <c r="BL24" i="15"/>
  <c r="HZ26" i="18"/>
  <c r="IF26" i="15"/>
  <c r="AB21" i="18"/>
  <c r="AL21" i="18"/>
  <c r="CN21" i="18"/>
  <c r="DT21" i="18"/>
  <c r="HS21" i="18"/>
  <c r="IM21" i="18"/>
  <c r="IX21" i="18"/>
  <c r="JH21" i="18"/>
  <c r="KW21" i="18"/>
  <c r="LH21" i="15"/>
  <c r="NT21" i="15"/>
  <c r="CM22" i="18"/>
  <c r="FH22" i="18"/>
  <c r="GD22" i="18"/>
  <c r="HT22" i="18"/>
  <c r="IY22" i="18"/>
  <c r="NS22" i="18"/>
  <c r="GA23" i="18"/>
  <c r="IM23" i="18"/>
  <c r="LX21" i="15"/>
  <c r="AC21" i="18"/>
  <c r="BS21" i="18"/>
  <c r="GO21" i="18"/>
  <c r="HJ21" i="18"/>
  <c r="IN21" i="15"/>
  <c r="KD21" i="18"/>
  <c r="MZ21" i="18"/>
  <c r="NJ21" i="18"/>
  <c r="BI22" i="18"/>
  <c r="CD22" i="18"/>
  <c r="FI22" i="18"/>
  <c r="KP22" i="18"/>
  <c r="CW23" i="18"/>
  <c r="DS23" i="18"/>
  <c r="FI23" i="18"/>
  <c r="GJ23" i="15"/>
  <c r="X24" i="15"/>
  <c r="GZ24" i="15"/>
  <c r="FL27" i="15"/>
  <c r="LF21" i="18"/>
  <c r="JD22" i="15"/>
  <c r="FA21" i="18"/>
  <c r="FK21" i="18"/>
  <c r="GG21" i="18"/>
  <c r="HU21" i="18"/>
  <c r="IE21" i="18"/>
  <c r="KE21" i="18"/>
  <c r="KO21" i="18"/>
  <c r="LK21" i="18"/>
  <c r="OQ21" i="18"/>
  <c r="AZ22" i="18"/>
  <c r="CE22" i="18"/>
  <c r="CO22" i="18"/>
  <c r="ED22" i="18"/>
  <c r="HH22" i="15"/>
  <c r="HL22" i="18"/>
  <c r="HV22" i="18"/>
  <c r="JK22" i="18"/>
  <c r="CJ23" i="15"/>
  <c r="EV23" i="15"/>
  <c r="FS23" i="18"/>
  <c r="IE23" i="18"/>
  <c r="IQ23" i="18"/>
  <c r="JV23" i="18"/>
  <c r="HV24" i="18"/>
  <c r="HH26" i="18"/>
  <c r="U21" i="18"/>
  <c r="AQ21" i="18"/>
  <c r="DM21" i="18"/>
  <c r="EH21" i="18"/>
  <c r="GQ21" i="18"/>
  <c r="HV21" i="18"/>
  <c r="OH21" i="18"/>
  <c r="BK22" i="18"/>
  <c r="CP22" i="18"/>
  <c r="EF22" i="15"/>
  <c r="GR22" i="15"/>
  <c r="AD24" i="18"/>
  <c r="MA24" i="18"/>
  <c r="MU24" i="18"/>
  <c r="NZ24" i="18"/>
  <c r="GH29" i="18"/>
  <c r="HH21" i="18"/>
  <c r="HH23" i="18"/>
  <c r="HH25" i="18"/>
  <c r="MF24" i="15"/>
  <c r="MT24" i="18"/>
  <c r="U25" i="18"/>
  <c r="EF26" i="15"/>
  <c r="GR26" i="15"/>
  <c r="JF26" i="18"/>
  <c r="BL27" i="15"/>
  <c r="DX27" i="15"/>
  <c r="DN29" i="18"/>
  <c r="EI25" i="18"/>
  <c r="FY25" i="18"/>
  <c r="EK26" i="18"/>
  <c r="FQ26" i="18"/>
  <c r="GM26" i="18"/>
  <c r="BG27" i="18"/>
  <c r="ME27" i="18"/>
  <c r="AC28" i="18"/>
  <c r="NF29" i="18"/>
  <c r="NZ29" i="18"/>
  <c r="P25" i="18"/>
  <c r="BR24" i="18"/>
  <c r="HS24" i="18"/>
  <c r="IM24" i="18"/>
  <c r="LX24" i="15"/>
  <c r="MB24" i="18"/>
  <c r="NH24" i="18"/>
  <c r="DN25" i="18"/>
  <c r="EJ25" i="18"/>
  <c r="FP25" i="18"/>
  <c r="FZ25" i="18"/>
  <c r="AT26" i="18"/>
  <c r="BF26" i="18"/>
  <c r="CV26" i="18"/>
  <c r="EB26" i="18"/>
  <c r="EL26" i="18"/>
  <c r="FH26" i="18"/>
  <c r="NJ26" i="18"/>
  <c r="OP26" i="18"/>
  <c r="AB27" i="18"/>
  <c r="AX27" i="18"/>
  <c r="BH27" i="18"/>
  <c r="BR27" i="18"/>
  <c r="DT27" i="18"/>
  <c r="IZ27" i="18"/>
  <c r="JJ27" i="18"/>
  <c r="KP27" i="18"/>
  <c r="LH27" i="15"/>
  <c r="LV27" i="18"/>
  <c r="NB27" i="18"/>
  <c r="NT27" i="15"/>
  <c r="T28" i="18"/>
  <c r="AZ28" i="18"/>
  <c r="BI28" i="18"/>
  <c r="BS28" i="18"/>
  <c r="BT28" i="18" s="1"/>
  <c r="EC28" i="18"/>
  <c r="IE28" i="18"/>
  <c r="JA28" i="18"/>
  <c r="JK28" i="18"/>
  <c r="LV28" i="18"/>
  <c r="MH28" i="18"/>
  <c r="BI29" i="18"/>
  <c r="CL29" i="18"/>
  <c r="DR29" i="18"/>
  <c r="EB29" i="18"/>
  <c r="KV29" i="18"/>
  <c r="OA29" i="18"/>
  <c r="UC29" i="15"/>
  <c r="UN29" i="15"/>
  <c r="BI24" i="18"/>
  <c r="FJ24" i="18"/>
  <c r="GB24" i="15"/>
  <c r="GP24" i="18"/>
  <c r="HJ24" i="18"/>
  <c r="ID24" i="18"/>
  <c r="IN24" i="15"/>
  <c r="IX24" i="18"/>
  <c r="JH24" i="18"/>
  <c r="KD24" i="18"/>
  <c r="LS24" i="18"/>
  <c r="MC24" i="18"/>
  <c r="MM24" i="18"/>
  <c r="MN24" i="18" s="1"/>
  <c r="BF25" i="18"/>
  <c r="BP25" i="18"/>
  <c r="CI25" i="18"/>
  <c r="DE25" i="18"/>
  <c r="DP25" i="15"/>
  <c r="EA25" i="18"/>
  <c r="EK25" i="18"/>
  <c r="EU25" i="18"/>
  <c r="EV25" i="18" s="1"/>
  <c r="FG25" i="18"/>
  <c r="FQ25" i="18"/>
  <c r="GB25" i="15"/>
  <c r="GW25" i="18"/>
  <c r="IB25" i="18"/>
  <c r="MM25" i="18"/>
  <c r="NI25" i="18"/>
  <c r="NR25" i="18"/>
  <c r="ON25" i="18"/>
  <c r="AA26" i="18"/>
  <c r="AK26" i="18"/>
  <c r="AV26" i="15"/>
  <c r="BG26" i="18"/>
  <c r="BQ26" i="18"/>
  <c r="CM26" i="18"/>
  <c r="CW26" i="18"/>
  <c r="DH26" i="15"/>
  <c r="DS26" i="18"/>
  <c r="EC26" i="18"/>
  <c r="FI26" i="18"/>
  <c r="FT26" i="15"/>
  <c r="LK26" i="18"/>
  <c r="LU26" i="18"/>
  <c r="ME26" i="18"/>
  <c r="MF26" i="18" s="1"/>
  <c r="NA26" i="18"/>
  <c r="NK26" i="18"/>
  <c r="OQ26" i="18"/>
  <c r="S27" i="18"/>
  <c r="AN27" i="15"/>
  <c r="AY27" i="18"/>
  <c r="CE27" i="18"/>
  <c r="CZ27" i="15"/>
  <c r="IQ27" i="18"/>
  <c r="JK27" i="18"/>
  <c r="KG27" i="18"/>
  <c r="KQ27" i="18"/>
  <c r="LM27" i="18"/>
  <c r="LW27" i="18"/>
  <c r="NC27" i="18"/>
  <c r="U28" i="18"/>
  <c r="AF28" i="15"/>
  <c r="GF28" i="18"/>
  <c r="HV28" i="18"/>
  <c r="IN28" i="15"/>
  <c r="JB28" i="18"/>
  <c r="KH28" i="18"/>
  <c r="LM28" i="18"/>
  <c r="LW28" i="18"/>
  <c r="AD29" i="18"/>
  <c r="AZ29" i="18"/>
  <c r="CD29" i="18"/>
  <c r="DH29" i="15"/>
  <c r="IP29" i="18"/>
  <c r="IZ29" i="18"/>
  <c r="KM29" i="18"/>
  <c r="LG29" i="18"/>
  <c r="LH29" i="18" s="1"/>
  <c r="MC29" i="18"/>
  <c r="MM29" i="18"/>
  <c r="MY29" i="18"/>
  <c r="HH27" i="18"/>
  <c r="FA24" i="18"/>
  <c r="GG24" i="18"/>
  <c r="HU24" i="18"/>
  <c r="IE24" i="18"/>
  <c r="IP24" i="18"/>
  <c r="JI24" i="18"/>
  <c r="JT24" i="15"/>
  <c r="KE24" i="18"/>
  <c r="LJ24" i="18"/>
  <c r="LT24" i="18"/>
  <c r="BQ25" i="18"/>
  <c r="CL25" i="18"/>
  <c r="CR25" i="18" s="1"/>
  <c r="CV25" i="18"/>
  <c r="DR25" i="18"/>
  <c r="EB25" i="18"/>
  <c r="KE25" i="18"/>
  <c r="KO25" i="18"/>
  <c r="LJ25" i="18"/>
  <c r="LT25" i="18"/>
  <c r="MD25" i="18"/>
  <c r="MZ25" i="18"/>
  <c r="NJ25" i="18"/>
  <c r="OE25" i="18"/>
  <c r="R26" i="18"/>
  <c r="AB26" i="18"/>
  <c r="AX26" i="18"/>
  <c r="DT26" i="18"/>
  <c r="HL26" i="18"/>
  <c r="IQ26" i="18"/>
  <c r="KF26" i="18"/>
  <c r="KP26" i="18"/>
  <c r="LB26" i="18"/>
  <c r="LL26" i="18"/>
  <c r="NB26" i="18"/>
  <c r="NX26" i="18"/>
  <c r="T27" i="18"/>
  <c r="AZ27" i="18"/>
  <c r="ER27" i="18"/>
  <c r="HL27" i="18"/>
  <c r="IH27" i="18"/>
  <c r="JX27" i="18"/>
  <c r="KT27" i="18"/>
  <c r="LN27" i="18"/>
  <c r="MJ27" i="18"/>
  <c r="GG28" i="18"/>
  <c r="HM28" i="18"/>
  <c r="II28" i="18"/>
  <c r="IS28" i="18"/>
  <c r="JY28" i="18"/>
  <c r="KU28" i="18"/>
  <c r="LN28" i="18"/>
  <c r="NC28" i="18"/>
  <c r="ND28" i="18" s="1"/>
  <c r="U29" i="18"/>
  <c r="GE29" i="18"/>
  <c r="GY29" i="18"/>
  <c r="HK29" i="18"/>
  <c r="IF29" i="15"/>
  <c r="IQ29" i="18"/>
  <c r="KD29" i="18"/>
  <c r="KX29" i="18"/>
  <c r="LT29" i="18"/>
  <c r="MZ29" i="18"/>
  <c r="NS29" i="18"/>
  <c r="OO29" i="18"/>
  <c r="FX27" i="18"/>
  <c r="DM28" i="18"/>
  <c r="GP29" i="18"/>
  <c r="P22" i="18"/>
  <c r="P24" i="18"/>
  <c r="P26" i="18"/>
  <c r="HU4" i="18"/>
  <c r="PO50" i="15"/>
  <c r="BL5" i="15"/>
  <c r="DX5" i="15"/>
  <c r="PK51" i="15"/>
  <c r="PU51" i="15"/>
  <c r="QE51" i="15"/>
  <c r="QN51" i="15"/>
  <c r="RG51" i="15"/>
  <c r="SA51" i="15"/>
  <c r="SJ51" i="15"/>
  <c r="ST51" i="15"/>
  <c r="BT6" i="15"/>
  <c r="EF6" i="15"/>
  <c r="PH52" i="15"/>
  <c r="RD52" i="15"/>
  <c r="BC7" i="18"/>
  <c r="BD7" i="18" s="1"/>
  <c r="DX7" i="15"/>
  <c r="EH7" i="18"/>
  <c r="BQ8" i="18"/>
  <c r="HH8" i="15"/>
  <c r="MN8" i="15"/>
  <c r="P9" i="15"/>
  <c r="GL10" i="18"/>
  <c r="R11" i="18"/>
  <c r="AK11" i="18"/>
  <c r="GI11" i="18"/>
  <c r="GJ11" i="18" s="1"/>
  <c r="GT11" i="18"/>
  <c r="II11" i="18"/>
  <c r="JD11" i="15"/>
  <c r="LV11" i="18"/>
  <c r="AB12" i="18"/>
  <c r="BH12" i="18"/>
  <c r="EV12" i="15"/>
  <c r="GU12" i="18"/>
  <c r="LD12" i="18"/>
  <c r="LW12" i="18"/>
  <c r="OR12" i="15"/>
  <c r="BF14" i="18"/>
  <c r="MQ14" i="18"/>
  <c r="CJ15" i="15"/>
  <c r="HH15" i="15"/>
  <c r="DT16" i="18"/>
  <c r="EZ16" i="18"/>
  <c r="JT16" i="15"/>
  <c r="HH17" i="15"/>
  <c r="GZ19" i="15"/>
  <c r="EF20" i="15"/>
  <c r="OB20" i="15"/>
  <c r="DO21" i="18"/>
  <c r="DP21" i="15"/>
  <c r="MU22" i="18"/>
  <c r="JZ6" i="18"/>
  <c r="TK52" i="15"/>
  <c r="BP7" i="18"/>
  <c r="CI7" i="18"/>
  <c r="IR7" i="18"/>
  <c r="NB7" i="18"/>
  <c r="EC8" i="18"/>
  <c r="GX8" i="18"/>
  <c r="GY9" i="18"/>
  <c r="LW9" i="18"/>
  <c r="DS10" i="18"/>
  <c r="FH10" i="18"/>
  <c r="GW10" i="18"/>
  <c r="JF11" i="18"/>
  <c r="T12" i="18"/>
  <c r="DG12" i="18"/>
  <c r="JF12" i="18"/>
  <c r="NC12" i="18"/>
  <c r="GU13" i="18"/>
  <c r="LS13" i="18"/>
  <c r="R14" i="18"/>
  <c r="EA14" i="18"/>
  <c r="CY15" i="18"/>
  <c r="GQ15" i="18"/>
  <c r="BK16" i="18"/>
  <c r="MU23" i="18"/>
  <c r="MV23" i="15"/>
  <c r="EH4" i="18"/>
  <c r="II4" i="18"/>
  <c r="JD4" i="15"/>
  <c r="LE4" i="18"/>
  <c r="LP4" i="15"/>
  <c r="MA4" i="18"/>
  <c r="OB4" i="15"/>
  <c r="Z5" i="18"/>
  <c r="AT5" i="18"/>
  <c r="CJ5" i="15"/>
  <c r="DP5" i="15"/>
  <c r="JC5" i="18"/>
  <c r="EI6" i="18"/>
  <c r="IK6" i="18"/>
  <c r="GI7" i="18"/>
  <c r="GT7" i="18"/>
  <c r="NX7" i="18"/>
  <c r="OG7" i="18"/>
  <c r="AP8" i="18"/>
  <c r="CO8" i="18"/>
  <c r="IV8" i="15"/>
  <c r="UN8" i="15"/>
  <c r="BD9" i="15"/>
  <c r="EV9" i="15"/>
  <c r="GB9" i="15"/>
  <c r="JT9" i="15"/>
  <c r="KZ9" i="15"/>
  <c r="OR9" i="15"/>
  <c r="DJ10" i="18"/>
  <c r="HH10" i="15"/>
  <c r="KA10" i="18"/>
  <c r="MU10" i="18"/>
  <c r="NF10" i="18"/>
  <c r="AN11" i="15"/>
  <c r="GM11" i="18"/>
  <c r="LZ11" i="18"/>
  <c r="CN12" i="18"/>
  <c r="GN12" i="18"/>
  <c r="HR12" i="18"/>
  <c r="IL12" i="18"/>
  <c r="MA12" i="18"/>
  <c r="MJ12" i="18"/>
  <c r="AR13" i="18"/>
  <c r="FL13" i="15"/>
  <c r="FP13" i="18"/>
  <c r="KD13" i="18"/>
  <c r="AC14" i="18"/>
  <c r="BD14" i="15"/>
  <c r="CM14" i="18"/>
  <c r="DH14" i="15"/>
  <c r="IK14" i="18"/>
  <c r="KI14" i="18"/>
  <c r="KZ14" i="15"/>
  <c r="ND14" i="15"/>
  <c r="AV15" i="15"/>
  <c r="BJ15" i="18"/>
  <c r="FT15" i="15"/>
  <c r="GH15" i="18"/>
  <c r="MV15" i="15"/>
  <c r="UN15" i="15"/>
  <c r="EH16" i="18"/>
  <c r="HV16" i="18"/>
  <c r="NL16" i="15"/>
  <c r="BI17" i="18"/>
  <c r="BT19" i="15"/>
  <c r="IV20" i="15"/>
  <c r="AU21" i="18"/>
  <c r="IL22" i="18"/>
  <c r="IL23" i="18"/>
  <c r="DK8" i="18"/>
  <c r="HV8" i="18"/>
  <c r="KI9" i="18"/>
  <c r="GN11" i="18"/>
  <c r="EZ12" i="18"/>
  <c r="AE15" i="18"/>
  <c r="BK15" i="18"/>
  <c r="GI15" i="18"/>
  <c r="MC15" i="18"/>
  <c r="EI16" i="18"/>
  <c r="II16" i="18"/>
  <c r="LC16" i="18"/>
  <c r="AP17" i="18"/>
  <c r="AU24" i="18"/>
  <c r="AV24" i="15"/>
  <c r="TF49" i="15"/>
  <c r="TY49" i="15"/>
  <c r="IK5" i="18"/>
  <c r="GL6" i="18"/>
  <c r="IL6" i="18"/>
  <c r="P3" i="15"/>
  <c r="CB3" i="15"/>
  <c r="FL3" i="15"/>
  <c r="BB4" i="18"/>
  <c r="BN4" i="18"/>
  <c r="DZ4" i="18"/>
  <c r="IA4" i="18"/>
  <c r="IU4" i="18"/>
  <c r="JG4" i="18"/>
  <c r="KB4" i="15"/>
  <c r="LH4" i="15"/>
  <c r="LS4" i="18"/>
  <c r="MN4" i="15"/>
  <c r="EM5" i="18"/>
  <c r="EX5" i="18"/>
  <c r="FR5" i="18"/>
  <c r="GL5" i="18"/>
  <c r="JG5" i="18"/>
  <c r="KW5" i="18"/>
  <c r="PZ51" i="15"/>
  <c r="QI51" i="15"/>
  <c r="QS51" i="15"/>
  <c r="RL51" i="15"/>
  <c r="RV51" i="15"/>
  <c r="SE51" i="15"/>
  <c r="SY51" i="15"/>
  <c r="TH51" i="15"/>
  <c r="BD6" i="15"/>
  <c r="DE6" i="18"/>
  <c r="DP6" i="15"/>
  <c r="GB6" i="15"/>
  <c r="HS6" i="18"/>
  <c r="IC6" i="18"/>
  <c r="IN6" i="15"/>
  <c r="KZ6" i="15"/>
  <c r="LK6" i="18"/>
  <c r="NA6" i="18"/>
  <c r="NL6" i="15"/>
  <c r="AY7" i="18"/>
  <c r="DS7" i="18"/>
  <c r="IV7" i="15"/>
  <c r="MA7" i="18"/>
  <c r="MU7" i="18"/>
  <c r="AH8" i="18"/>
  <c r="CQ8" i="18"/>
  <c r="ER8" i="18"/>
  <c r="IR8" i="18"/>
  <c r="LM8" i="18"/>
  <c r="NT8" i="15"/>
  <c r="U9" i="18"/>
  <c r="AD9" i="18"/>
  <c r="CP9" i="18"/>
  <c r="DH9" i="15"/>
  <c r="FB9" i="18"/>
  <c r="HN9" i="18"/>
  <c r="IF9" i="15"/>
  <c r="IJ9" i="18"/>
  <c r="JZ9" i="18"/>
  <c r="MB9" i="18"/>
  <c r="ML9" i="18"/>
  <c r="ND9" i="15"/>
  <c r="UN9" i="15"/>
  <c r="AI10" i="18"/>
  <c r="AR10" i="18"/>
  <c r="BB10" i="18"/>
  <c r="CQ10" i="18"/>
  <c r="HK10" i="18"/>
  <c r="KE10" i="18"/>
  <c r="KX10" i="18"/>
  <c r="MC10" i="18"/>
  <c r="MM10" i="18"/>
  <c r="BK11" i="18"/>
  <c r="DK11" i="18"/>
  <c r="EF11" i="15"/>
  <c r="EP11" i="18"/>
  <c r="FI11" i="18"/>
  <c r="GX11" i="18"/>
  <c r="LG11" i="18"/>
  <c r="LR11" i="18"/>
  <c r="NG11" i="18"/>
  <c r="OB11" i="15"/>
  <c r="OL11" i="18"/>
  <c r="FJ12" i="18"/>
  <c r="GF12" i="18"/>
  <c r="GP12" i="18"/>
  <c r="GY12" i="18"/>
  <c r="HP12" i="15"/>
  <c r="JT12" i="15"/>
  <c r="KD12" i="18"/>
  <c r="LJ12" i="18"/>
  <c r="LS12" i="18"/>
  <c r="UC12" i="15"/>
  <c r="NT13" i="15"/>
  <c r="OH13" i="18"/>
  <c r="U14" i="18"/>
  <c r="EY14" i="18"/>
  <c r="GD14" i="18"/>
  <c r="HS14" i="18"/>
  <c r="IC14" i="18"/>
  <c r="V15" i="18"/>
  <c r="CH15" i="18"/>
  <c r="EF15" i="15"/>
  <c r="EJ15" i="18"/>
  <c r="ET15" i="18"/>
  <c r="KJ15" i="15"/>
  <c r="KN15" i="18"/>
  <c r="R16" i="18"/>
  <c r="AB16" i="18"/>
  <c r="AL16" i="18"/>
  <c r="AU16" i="18"/>
  <c r="AF17" i="15"/>
  <c r="AQ17" i="18"/>
  <c r="BA17" i="18"/>
  <c r="CG17" i="18"/>
  <c r="FK17" i="18"/>
  <c r="FL17" i="18" s="1"/>
  <c r="JB17" i="18"/>
  <c r="JX17" i="18"/>
  <c r="ES19" i="18"/>
  <c r="EV20" i="15"/>
  <c r="ME20" i="18"/>
  <c r="GF21" i="18"/>
  <c r="EY22" i="18"/>
  <c r="FT22" i="15"/>
  <c r="KB22" i="15"/>
  <c r="FR23" i="18"/>
  <c r="SV49" i="15"/>
  <c r="AF3" i="15"/>
  <c r="HX3" i="15"/>
  <c r="KJ3" i="15"/>
  <c r="MV3" i="15"/>
  <c r="W4" i="18"/>
  <c r="AS4" i="18"/>
  <c r="FQ4" i="18"/>
  <c r="GB4" i="15"/>
  <c r="IL4" i="18"/>
  <c r="LJ4" i="18"/>
  <c r="HS5" i="18"/>
  <c r="JH5" i="18"/>
  <c r="ON5" i="18"/>
  <c r="PH51" i="15"/>
  <c r="RD51" i="15"/>
  <c r="CL6" i="18"/>
  <c r="EX6" i="18"/>
  <c r="FH6" i="18"/>
  <c r="KF6" i="18"/>
  <c r="TF52" i="15"/>
  <c r="CE7" i="18"/>
  <c r="CY7" i="18"/>
  <c r="DT7" i="18"/>
  <c r="HH7" i="15"/>
  <c r="IL7" i="18"/>
  <c r="LG7" i="18"/>
  <c r="BD8" i="15"/>
  <c r="EI8" i="18"/>
  <c r="II8" i="18"/>
  <c r="NC8" i="18"/>
  <c r="AF9" i="15"/>
  <c r="EI9" i="18"/>
  <c r="ES9" i="18"/>
  <c r="FD9" i="15"/>
  <c r="OE9" i="18"/>
  <c r="OO9" i="18"/>
  <c r="P10" i="15"/>
  <c r="Z10" i="18"/>
  <c r="AJ10" i="18"/>
  <c r="CH10" i="18"/>
  <c r="IQ10" i="18"/>
  <c r="JL10" i="15"/>
  <c r="JV10" i="18"/>
  <c r="LU10" i="18"/>
  <c r="W11" i="18"/>
  <c r="CQ11" i="18"/>
  <c r="DB11" i="18"/>
  <c r="EQ11" i="18"/>
  <c r="IZ11" i="18"/>
  <c r="JJ11" i="18"/>
  <c r="MN11" i="15"/>
  <c r="MX11" i="18"/>
  <c r="UN11" i="15"/>
  <c r="BN12" i="18"/>
  <c r="EH12" i="18"/>
  <c r="ER12" i="18"/>
  <c r="HU12" i="18"/>
  <c r="IE12" i="18"/>
  <c r="IZ12" i="18"/>
  <c r="OD12" i="18"/>
  <c r="ON12" i="18"/>
  <c r="EM13" i="18"/>
  <c r="HU13" i="18"/>
  <c r="JA13" i="18"/>
  <c r="KG13" i="18"/>
  <c r="NY13" i="18"/>
  <c r="OI13" i="18"/>
  <c r="EP14" i="18"/>
  <c r="JH14" i="18"/>
  <c r="OL14" i="18"/>
  <c r="BC15" i="18"/>
  <c r="BD15" i="18" s="1"/>
  <c r="DO15" i="18"/>
  <c r="EK15" i="18"/>
  <c r="GW15" i="18"/>
  <c r="JI15" i="18"/>
  <c r="LU15" i="18"/>
  <c r="MZ15" i="18"/>
  <c r="AC16" i="18"/>
  <c r="EK16" i="18"/>
  <c r="EU16" i="18"/>
  <c r="EV16" i="18" s="1"/>
  <c r="IA16" i="18"/>
  <c r="MK16" i="18"/>
  <c r="EE18" i="18"/>
  <c r="IH18" i="18"/>
  <c r="IP21" i="18"/>
  <c r="IV21" i="15"/>
  <c r="BJ22" i="18"/>
  <c r="AB6" i="18"/>
  <c r="AT6" i="18"/>
  <c r="FD3" i="15"/>
  <c r="IF3" i="15"/>
  <c r="JL3" i="15"/>
  <c r="LX3" i="15"/>
  <c r="ND3" i="15"/>
  <c r="CR4" i="15"/>
  <c r="FD4" i="15"/>
  <c r="FH4" i="18"/>
  <c r="FJ5" i="18"/>
  <c r="HJ5" i="18"/>
  <c r="MZ5" i="18"/>
  <c r="OE5" i="18"/>
  <c r="OO5" i="18"/>
  <c r="P6" i="15"/>
  <c r="CB6" i="15"/>
  <c r="DH6" i="15"/>
  <c r="EN6" i="15"/>
  <c r="GZ6" i="15"/>
  <c r="JL6" i="15"/>
  <c r="JW6" i="18"/>
  <c r="LX6" i="15"/>
  <c r="ND6" i="15"/>
  <c r="BK7" i="18"/>
  <c r="CB7" i="15"/>
  <c r="DB7" i="18"/>
  <c r="ID7" i="18"/>
  <c r="JI7" i="18"/>
  <c r="UN7" i="15"/>
  <c r="FF8" i="18"/>
  <c r="GU8" i="18"/>
  <c r="HP8" i="15"/>
  <c r="NP8" i="18"/>
  <c r="GV9" i="18"/>
  <c r="LT9" i="18"/>
  <c r="R10" i="18"/>
  <c r="CJ10" i="15"/>
  <c r="ET10" i="18"/>
  <c r="IH10" i="18"/>
  <c r="JW10" i="18"/>
  <c r="MF10" i="15"/>
  <c r="OP10" i="18"/>
  <c r="AS11" i="18"/>
  <c r="BC11" i="18"/>
  <c r="DW11" i="18"/>
  <c r="HL11" i="18"/>
  <c r="KY11" i="18"/>
  <c r="MD11" i="18"/>
  <c r="AF12" i="15"/>
  <c r="CZ12" i="15"/>
  <c r="HL12" i="18"/>
  <c r="ME12" i="18"/>
  <c r="MP12" i="18"/>
  <c r="NJ12" i="18"/>
  <c r="MF13" i="15"/>
  <c r="BB14" i="18"/>
  <c r="DM14" i="18"/>
  <c r="FA14" i="18"/>
  <c r="GB14" i="15"/>
  <c r="IF14" i="15"/>
  <c r="KX14" i="18"/>
  <c r="UC14" i="15"/>
  <c r="DG16" i="18"/>
  <c r="MV16" i="15"/>
  <c r="FD17" i="15"/>
  <c r="OL18" i="18"/>
  <c r="BL21" i="15"/>
  <c r="FX21" i="18"/>
  <c r="CY23" i="18"/>
  <c r="CZ23" i="15"/>
  <c r="HH23" i="15"/>
  <c r="KH6" i="18"/>
  <c r="FY10" i="18"/>
  <c r="BF11" i="18"/>
  <c r="CI11" i="18"/>
  <c r="JL11" i="15"/>
  <c r="JW11" i="18"/>
  <c r="JB12" i="18"/>
  <c r="CO13" i="18"/>
  <c r="JC13" i="18"/>
  <c r="MA13" i="18"/>
  <c r="CT14" i="18"/>
  <c r="DN14" i="18"/>
  <c r="CN20" i="18"/>
  <c r="KG21" i="18"/>
  <c r="FB22" i="18"/>
  <c r="V20" i="18"/>
  <c r="NC20" i="18"/>
  <c r="AM21" i="18"/>
  <c r="AY21" i="18"/>
  <c r="BH21" i="18"/>
  <c r="CV21" i="18"/>
  <c r="JJ21" i="18"/>
  <c r="LS21" i="18"/>
  <c r="ML21" i="18"/>
  <c r="MX21" i="18"/>
  <c r="AH22" i="18"/>
  <c r="DU22" i="18"/>
  <c r="EP22" i="18"/>
  <c r="ID22" i="18"/>
  <c r="LG22" i="18"/>
  <c r="ML22" i="18"/>
  <c r="OA22" i="18"/>
  <c r="OL22" i="18"/>
  <c r="V23" i="18"/>
  <c r="BA23" i="18"/>
  <c r="CF23" i="18"/>
  <c r="EZ23" i="18"/>
  <c r="FJ23" i="18"/>
  <c r="GN23" i="18"/>
  <c r="HJ23" i="18"/>
  <c r="LG23" i="18"/>
  <c r="CP24" i="18"/>
  <c r="DV24" i="18"/>
  <c r="DZ25" i="18"/>
  <c r="EF25" i="15"/>
  <c r="BP26" i="18"/>
  <c r="OO26" i="18"/>
  <c r="AK27" i="18"/>
  <c r="ID17" i="18"/>
  <c r="KY17" i="18"/>
  <c r="LK17" i="18"/>
  <c r="ME17" i="18"/>
  <c r="OO17" i="18"/>
  <c r="CU18" i="18"/>
  <c r="DD18" i="18"/>
  <c r="DZ18" i="18"/>
  <c r="EJ18" i="18"/>
  <c r="ET18" i="18"/>
  <c r="GU18" i="18"/>
  <c r="IU18" i="18"/>
  <c r="KM18" i="18"/>
  <c r="KW18" i="18"/>
  <c r="LS18" i="18"/>
  <c r="MC18" i="18"/>
  <c r="MM18" i="18"/>
  <c r="BQ19" i="18"/>
  <c r="CL19" i="18"/>
  <c r="DF19" i="18"/>
  <c r="DR19" i="18"/>
  <c r="EL19" i="18"/>
  <c r="LX19" i="15"/>
  <c r="ML19" i="18"/>
  <c r="NG19" i="18"/>
  <c r="DC20" i="18"/>
  <c r="II20" i="18"/>
  <c r="IS20" i="18"/>
  <c r="JT20" i="15"/>
  <c r="T21" i="18"/>
  <c r="BI21" i="18"/>
  <c r="CW21" i="18"/>
  <c r="DG21" i="18"/>
  <c r="DR21" i="18"/>
  <c r="EA21" i="18"/>
  <c r="FP21" i="18"/>
  <c r="HM21" i="18"/>
  <c r="IR21" i="18"/>
  <c r="JA21" i="18"/>
  <c r="JV21" i="18"/>
  <c r="KP21" i="18"/>
  <c r="LJ21" i="18"/>
  <c r="LT21" i="18"/>
  <c r="NI21" i="18"/>
  <c r="NR21" i="18"/>
  <c r="OA21" i="18"/>
  <c r="AS22" i="18"/>
  <c r="BB22" i="18"/>
  <c r="CG22" i="18"/>
  <c r="DC22" i="18"/>
  <c r="EQ22" i="18"/>
  <c r="FA22" i="18"/>
  <c r="FK22" i="18"/>
  <c r="GP22" i="18"/>
  <c r="GY22" i="18"/>
  <c r="HK22" i="18"/>
  <c r="IP22" i="18"/>
  <c r="IV22" i="18" s="1"/>
  <c r="KE22" i="18"/>
  <c r="KO22" i="18"/>
  <c r="KX22" i="18"/>
  <c r="MY22" i="18"/>
  <c r="NH22" i="18"/>
  <c r="NR22" i="18"/>
  <c r="OB22" i="15"/>
  <c r="OM22" i="18"/>
  <c r="AI23" i="18"/>
  <c r="BL23" i="15"/>
  <c r="CQ23" i="18"/>
  <c r="DV23" i="18"/>
  <c r="EE23" i="18"/>
  <c r="EQ23" i="18"/>
  <c r="HU23" i="18"/>
  <c r="ID23" i="18"/>
  <c r="JI23" i="18"/>
  <c r="KN23" i="18"/>
  <c r="LH23" i="15"/>
  <c r="AT24" i="18"/>
  <c r="BC24" i="18"/>
  <c r="BO24" i="18"/>
  <c r="CH24" i="18"/>
  <c r="ER24" i="18"/>
  <c r="OG27" i="18"/>
  <c r="R29" i="18"/>
  <c r="X29" i="15"/>
  <c r="OL29" i="18"/>
  <c r="OR29" i="15"/>
  <c r="KR17" i="15"/>
  <c r="AL18" i="18"/>
  <c r="AX18" i="18"/>
  <c r="CD18" i="18"/>
  <c r="EB18" i="18"/>
  <c r="HH18" i="15"/>
  <c r="JT18" i="15"/>
  <c r="KE18" i="18"/>
  <c r="LU18" i="18"/>
  <c r="UN18" i="15"/>
  <c r="S19" i="18"/>
  <c r="AM19" i="18"/>
  <c r="AY19" i="18"/>
  <c r="CD19" i="18"/>
  <c r="HP19" i="15"/>
  <c r="HT19" i="18"/>
  <c r="ID19" i="18"/>
  <c r="IP19" i="18"/>
  <c r="JJ19" i="18"/>
  <c r="KN19" i="18"/>
  <c r="KX19" i="18"/>
  <c r="LP19" i="15"/>
  <c r="MD19" i="18"/>
  <c r="NT19" i="15"/>
  <c r="FF20" i="18"/>
  <c r="GU20" i="18"/>
  <c r="KV20" i="18"/>
  <c r="AR21" i="18"/>
  <c r="CO21" i="18"/>
  <c r="EM21" i="18"/>
  <c r="EX21" i="18"/>
  <c r="GL21" i="18"/>
  <c r="GV21" i="18"/>
  <c r="IK21" i="18"/>
  <c r="JC21" i="18"/>
  <c r="KH21" i="18"/>
  <c r="LV21" i="18"/>
  <c r="MQ21" i="18"/>
  <c r="OE21" i="18"/>
  <c r="P22" i="15"/>
  <c r="AA22" i="18"/>
  <c r="AK22" i="18"/>
  <c r="AU22" i="18"/>
  <c r="BF22" i="18"/>
  <c r="DE22" i="18"/>
  <c r="DN22" i="18"/>
  <c r="EI22" i="18"/>
  <c r="ES22" i="18"/>
  <c r="FO22" i="18"/>
  <c r="GH22" i="18"/>
  <c r="HW22" i="18"/>
  <c r="JB22" i="18"/>
  <c r="JW22" i="18"/>
  <c r="KQ22" i="18"/>
  <c r="NA22" i="18"/>
  <c r="NJ22" i="18"/>
  <c r="OO22" i="18"/>
  <c r="AA23" i="18"/>
  <c r="AK23" i="18"/>
  <c r="AT23" i="18"/>
  <c r="CU23" i="18"/>
  <c r="DN23" i="18"/>
  <c r="FC23" i="18"/>
  <c r="GH23" i="18"/>
  <c r="GQ23" i="18"/>
  <c r="HM23" i="18"/>
  <c r="HW23" i="18"/>
  <c r="IH23" i="18"/>
  <c r="KG23" i="18"/>
  <c r="AX25" i="18"/>
  <c r="BD25" i="15"/>
  <c r="JA27" i="18"/>
  <c r="MS27" i="18"/>
  <c r="CR17" i="15"/>
  <c r="EI17" i="18"/>
  <c r="ES17" i="18"/>
  <c r="FB17" i="18"/>
  <c r="HN17" i="18"/>
  <c r="HW17" i="18"/>
  <c r="T18" i="18"/>
  <c r="AN18" i="15"/>
  <c r="BS18" i="18"/>
  <c r="IZ18" i="18"/>
  <c r="JV18" i="18"/>
  <c r="OR18" i="15"/>
  <c r="P19" i="15"/>
  <c r="AP19" i="18"/>
  <c r="HK19" i="18"/>
  <c r="JA19" i="18"/>
  <c r="EL20" i="18"/>
  <c r="GB20" i="15"/>
  <c r="JG20" i="18"/>
  <c r="MY20" i="18"/>
  <c r="OM20" i="18"/>
  <c r="UC20" i="15"/>
  <c r="W21" i="18"/>
  <c r="AI21" i="18"/>
  <c r="CF21" i="18"/>
  <c r="DB21" i="18"/>
  <c r="DL21" i="18"/>
  <c r="EN21" i="15"/>
  <c r="FS21" i="18"/>
  <c r="HR21" i="18"/>
  <c r="IB21" i="18"/>
  <c r="JY21" i="18"/>
  <c r="KU21" i="18"/>
  <c r="LM21" i="18"/>
  <c r="MH21" i="18"/>
  <c r="NV21" i="18"/>
  <c r="OO21" i="18"/>
  <c r="R22" i="18"/>
  <c r="AV22" i="15"/>
  <c r="CL22" i="18"/>
  <c r="DF22" i="18"/>
  <c r="EA22" i="18"/>
  <c r="EJ22" i="18"/>
  <c r="FF22" i="18"/>
  <c r="FY22" i="18"/>
  <c r="GI22" i="18"/>
  <c r="GT22" i="18"/>
  <c r="HN22" i="18"/>
  <c r="IS22" i="18"/>
  <c r="JC22" i="18"/>
  <c r="JT22" i="15"/>
  <c r="JX22" i="18"/>
  <c r="KH22" i="18"/>
  <c r="KR22" i="15"/>
  <c r="MN22" i="15"/>
  <c r="MR22" i="18"/>
  <c r="NB22" i="18"/>
  <c r="NK22" i="18"/>
  <c r="NW22" i="18"/>
  <c r="OF22" i="18"/>
  <c r="X23" i="15"/>
  <c r="AB23" i="18"/>
  <c r="AL23" i="18"/>
  <c r="BG23" i="18"/>
  <c r="BP23" i="18"/>
  <c r="DO23" i="18"/>
  <c r="DZ23" i="18"/>
  <c r="EJ23" i="18"/>
  <c r="ET23" i="18"/>
  <c r="GI23" i="18"/>
  <c r="GT23" i="18"/>
  <c r="HX23" i="15"/>
  <c r="JT23" i="15"/>
  <c r="JX23" i="18"/>
  <c r="KQ23" i="18"/>
  <c r="LL23" i="18"/>
  <c r="MH23" i="18"/>
  <c r="NK23" i="18"/>
  <c r="OQ23" i="18"/>
  <c r="AX24" i="18"/>
  <c r="EV24" i="15"/>
  <c r="KI24" i="18"/>
  <c r="LN24" i="18"/>
  <c r="NN24" i="18"/>
  <c r="NT24" i="15"/>
  <c r="IR26" i="18"/>
  <c r="JW26" i="18"/>
  <c r="IR27" i="18"/>
  <c r="MT17" i="18"/>
  <c r="OI17" i="18"/>
  <c r="AD18" i="18"/>
  <c r="EP18" i="18"/>
  <c r="HK18" i="18"/>
  <c r="IE18" i="18"/>
  <c r="IQ18" i="18"/>
  <c r="JL18" i="15"/>
  <c r="U19" i="18"/>
  <c r="EN19" i="15"/>
  <c r="HL19" i="18"/>
  <c r="IR19" i="18"/>
  <c r="JW19" i="18"/>
  <c r="KF19" i="18"/>
  <c r="DG20" i="18"/>
  <c r="DS20" i="18"/>
  <c r="GW20" i="18"/>
  <c r="HH20" i="15"/>
  <c r="MP20" i="18"/>
  <c r="OD20" i="18"/>
  <c r="ON20" i="18"/>
  <c r="Z21" i="18"/>
  <c r="BN21" i="18"/>
  <c r="CG21" i="18"/>
  <c r="DV21" i="18"/>
  <c r="EE21" i="18"/>
  <c r="EZ21" i="18"/>
  <c r="FJ21" i="18"/>
  <c r="GX21" i="18"/>
  <c r="HH21" i="15"/>
  <c r="JG21" i="18"/>
  <c r="JZ21" i="18"/>
  <c r="KL21" i="18"/>
  <c r="LE21" i="18"/>
  <c r="MS21" i="18"/>
  <c r="NC21" i="18"/>
  <c r="UN21" i="15"/>
  <c r="S22" i="18"/>
  <c r="AM22" i="18"/>
  <c r="BR22" i="18"/>
  <c r="DR22" i="18"/>
  <c r="FZ22" i="18"/>
  <c r="IA22" i="18"/>
  <c r="LN22" i="18"/>
  <c r="LW22" i="18"/>
  <c r="MI22" i="18"/>
  <c r="S23" i="18"/>
  <c r="AX23" i="18"/>
  <c r="DF23" i="18"/>
  <c r="EK23" i="18"/>
  <c r="FG23" i="18"/>
  <c r="FP23" i="18"/>
  <c r="FZ23" i="18"/>
  <c r="GU23" i="18"/>
  <c r="HO23" i="18"/>
  <c r="IT23" i="18"/>
  <c r="JC23" i="18"/>
  <c r="JY23" i="18"/>
  <c r="KT23" i="18"/>
  <c r="MS23" i="18"/>
  <c r="NB23" i="18"/>
  <c r="T24" i="18"/>
  <c r="DH24" i="15"/>
  <c r="HR24" i="18"/>
  <c r="IB24" i="18"/>
  <c r="JZ24" i="18"/>
  <c r="KV24" i="18"/>
  <c r="OI24" i="18"/>
  <c r="IH25" i="18"/>
  <c r="IN25" i="15"/>
  <c r="ES26" i="18"/>
  <c r="FC26" i="18"/>
  <c r="HM27" i="18"/>
  <c r="GM30" i="18"/>
  <c r="AD22" i="18"/>
  <c r="CX22" i="18"/>
  <c r="FR22" i="18"/>
  <c r="GM22" i="18"/>
  <c r="GV22" i="18"/>
  <c r="JF22" i="18"/>
  <c r="MT22" i="18"/>
  <c r="AD23" i="18"/>
  <c r="CN23" i="18"/>
  <c r="CX23" i="18"/>
  <c r="DG23" i="18"/>
  <c r="EB23" i="18"/>
  <c r="NC23" i="18"/>
  <c r="ES25" i="18"/>
  <c r="IR25" i="18"/>
  <c r="MQ25" i="18"/>
  <c r="OO25" i="18"/>
  <c r="DO26" i="18"/>
  <c r="GT26" i="18"/>
  <c r="JN26" i="18"/>
  <c r="LV26" i="18"/>
  <c r="MR26" i="18"/>
  <c r="NW26" i="18"/>
  <c r="OF26" i="18"/>
  <c r="BP27" i="18"/>
  <c r="DZ27" i="18"/>
  <c r="LC27" i="18"/>
  <c r="LL27" i="18"/>
  <c r="NV27" i="18"/>
  <c r="BZ28" i="18"/>
  <c r="IR28" i="18"/>
  <c r="LB28" i="18"/>
  <c r="NV28" i="18"/>
  <c r="CT29" i="18"/>
  <c r="KN29" i="18"/>
  <c r="KW29" i="18"/>
  <c r="ML29" i="18"/>
  <c r="CE30" i="18"/>
  <c r="DJ30" i="18"/>
  <c r="EY30" i="18"/>
  <c r="GN30" i="18"/>
  <c r="IB30" i="18"/>
  <c r="EY31" i="18"/>
  <c r="FH31" i="18"/>
  <c r="OH32" i="18"/>
  <c r="KT33" i="18"/>
  <c r="KZ33" i="15"/>
  <c r="NW28" i="18"/>
  <c r="NH29" i="18"/>
  <c r="DK30" i="18"/>
  <c r="GE30" i="18"/>
  <c r="EZ31" i="18"/>
  <c r="DJ25" i="18"/>
  <c r="GL25" i="18"/>
  <c r="IK25" i="18"/>
  <c r="KI25" i="18"/>
  <c r="P26" i="15"/>
  <c r="AD26" i="18"/>
  <c r="AP26" i="18"/>
  <c r="FR26" i="18"/>
  <c r="GA26" i="18"/>
  <c r="CN27" i="18"/>
  <c r="CX27" i="18"/>
  <c r="HR27" i="18"/>
  <c r="LE27" i="18"/>
  <c r="NX27" i="18"/>
  <c r="EL28" i="18"/>
  <c r="EX28" i="18"/>
  <c r="GL28" i="18"/>
  <c r="IK28" i="18"/>
  <c r="LD28" i="18"/>
  <c r="NN28" i="18"/>
  <c r="OH28" i="18"/>
  <c r="MP29" i="18"/>
  <c r="OE29" i="18"/>
  <c r="EH30" i="18"/>
  <c r="FV30" i="18"/>
  <c r="GF30" i="18"/>
  <c r="HU30" i="18"/>
  <c r="KE30" i="18"/>
  <c r="DL31" i="18"/>
  <c r="HU31" i="18"/>
  <c r="JA31" i="18"/>
  <c r="OG31" i="18"/>
  <c r="DZ39" i="18"/>
  <c r="EF39" i="15"/>
  <c r="MC23" i="18"/>
  <c r="AQ24" i="18"/>
  <c r="BJ24" i="18"/>
  <c r="CW24" i="18"/>
  <c r="FP24" i="18"/>
  <c r="KP24" i="18"/>
  <c r="LB24" i="18"/>
  <c r="MY24" i="18"/>
  <c r="NI24" i="18"/>
  <c r="NR24" i="18"/>
  <c r="OM24" i="18"/>
  <c r="AR25" i="18"/>
  <c r="BB25" i="18"/>
  <c r="CO25" i="18"/>
  <c r="CY25" i="18"/>
  <c r="EX25" i="18"/>
  <c r="FH25" i="18"/>
  <c r="JG25" i="18"/>
  <c r="JZ25" i="18"/>
  <c r="LO25" i="18"/>
  <c r="MT25" i="18"/>
  <c r="NO25" i="18"/>
  <c r="AE26" i="18"/>
  <c r="EY26" i="18"/>
  <c r="GD26" i="18"/>
  <c r="HH26" i="15"/>
  <c r="IL26" i="18"/>
  <c r="JQ26" i="18"/>
  <c r="NP26" i="18"/>
  <c r="AP27" i="18"/>
  <c r="DJ27" i="18"/>
  <c r="EM27" i="18"/>
  <c r="FR27" i="18"/>
  <c r="HH27" i="15"/>
  <c r="KL27" i="18"/>
  <c r="MA27" i="18"/>
  <c r="NF27" i="18"/>
  <c r="NY27" i="18"/>
  <c r="AP28" i="18"/>
  <c r="CO28" i="18"/>
  <c r="EM28" i="18"/>
  <c r="HH28" i="15"/>
  <c r="HR28" i="18"/>
  <c r="KL28" i="18"/>
  <c r="MT28" i="18"/>
  <c r="NY28" i="18"/>
  <c r="AQ29" i="18"/>
  <c r="BJ29" i="18"/>
  <c r="CM29" i="18"/>
  <c r="FZ29" i="18"/>
  <c r="IJ29" i="18"/>
  <c r="LB29" i="18"/>
  <c r="MQ29" i="18"/>
  <c r="OF29" i="18"/>
  <c r="Z30" i="18"/>
  <c r="AS30" i="18"/>
  <c r="FW30" i="18"/>
  <c r="GQ30" i="18"/>
  <c r="JA30" i="18"/>
  <c r="KF30" i="18"/>
  <c r="KO30" i="18"/>
  <c r="MD30" i="18"/>
  <c r="NI30" i="18"/>
  <c r="AS31" i="18"/>
  <c r="EH31" i="18"/>
  <c r="FW31" i="18"/>
  <c r="GG31" i="18"/>
  <c r="MR31" i="18"/>
  <c r="LE32" i="18"/>
  <c r="KF23" i="18"/>
  <c r="KY23" i="18"/>
  <c r="LJ23" i="18"/>
  <c r="LP23" i="18" s="1"/>
  <c r="MD23" i="18"/>
  <c r="NI23" i="18"/>
  <c r="NS23" i="18"/>
  <c r="OM23" i="18"/>
  <c r="UC23" i="15"/>
  <c r="UN23" i="15"/>
  <c r="AR24" i="18"/>
  <c r="BA24" i="18"/>
  <c r="BV24" i="18"/>
  <c r="CN24" i="18"/>
  <c r="CX24" i="18"/>
  <c r="DS24" i="18"/>
  <c r="EB24" i="18"/>
  <c r="FG24" i="18"/>
  <c r="GL24" i="18"/>
  <c r="GV24" i="18"/>
  <c r="HN24" i="18"/>
  <c r="IJ24" i="18"/>
  <c r="JB24" i="18"/>
  <c r="KG24" i="18"/>
  <c r="LL24" i="18"/>
  <c r="MP24" i="18"/>
  <c r="MZ24" i="18"/>
  <c r="OD24" i="18"/>
  <c r="ON24" i="18"/>
  <c r="UC24" i="15"/>
  <c r="UN24" i="15"/>
  <c r="W25" i="18"/>
  <c r="AI25" i="18"/>
  <c r="BN25" i="18"/>
  <c r="CF25" i="18"/>
  <c r="CP25" i="18"/>
  <c r="DB25" i="18"/>
  <c r="EE25" i="18"/>
  <c r="GD25" i="18"/>
  <c r="GX25" i="18"/>
  <c r="HH25" i="15"/>
  <c r="HS25" i="18"/>
  <c r="IC25" i="18"/>
  <c r="IX25" i="18"/>
  <c r="JH25" i="18"/>
  <c r="KA25" i="18"/>
  <c r="KB25" i="18" s="1"/>
  <c r="LF25" i="18"/>
  <c r="MK25" i="18"/>
  <c r="MU25" i="18"/>
  <c r="V26" i="18"/>
  <c r="BK26" i="18"/>
  <c r="CP26" i="18"/>
  <c r="DB26" i="18"/>
  <c r="DK26" i="18"/>
  <c r="EP26" i="18"/>
  <c r="GE26" i="18"/>
  <c r="GX26" i="18"/>
  <c r="HT26" i="18"/>
  <c r="ID26" i="18"/>
  <c r="IY26" i="18"/>
  <c r="JH26" i="18"/>
  <c r="LR26" i="18"/>
  <c r="ML26" i="18"/>
  <c r="MX26" i="18"/>
  <c r="OL26" i="18"/>
  <c r="V27" i="18"/>
  <c r="AH27" i="18"/>
  <c r="AQ27" i="18"/>
  <c r="BV27" i="18"/>
  <c r="CF27" i="18"/>
  <c r="DU27" i="18"/>
  <c r="ED27" i="18"/>
  <c r="EZ27" i="18"/>
  <c r="FJ27" i="18"/>
  <c r="FS27" i="18"/>
  <c r="GE27" i="18"/>
  <c r="GN27" i="18"/>
  <c r="GX27" i="18"/>
  <c r="IX27" i="18"/>
  <c r="JR27" i="18"/>
  <c r="KD27" i="18"/>
  <c r="LR27" i="18"/>
  <c r="NQ27" i="18"/>
  <c r="AQ28" i="18"/>
  <c r="BA28" i="18"/>
  <c r="CF28" i="18"/>
  <c r="CY28" i="18"/>
  <c r="DT28" i="18"/>
  <c r="ED28" i="18"/>
  <c r="FS28" i="18"/>
  <c r="GD28" i="18"/>
  <c r="GX28" i="18"/>
  <c r="HJ28" i="18"/>
  <c r="HS28" i="18"/>
  <c r="IX28" i="18"/>
  <c r="JH28" i="18"/>
  <c r="KM28" i="18"/>
  <c r="KW28" i="18"/>
  <c r="LF28" i="18"/>
  <c r="MB28" i="18"/>
  <c r="ML28" i="18"/>
  <c r="NG28" i="18"/>
  <c r="NP28" i="18"/>
  <c r="NZ28" i="18"/>
  <c r="AH29" i="18"/>
  <c r="AR29" i="18"/>
  <c r="BA29" i="18"/>
  <c r="DS29" i="18"/>
  <c r="EM29" i="18"/>
  <c r="EX29" i="18"/>
  <c r="FH29" i="18"/>
  <c r="GM29" i="18"/>
  <c r="GW29" i="18"/>
  <c r="HR29" i="18"/>
  <c r="IB29" i="18"/>
  <c r="IK29" i="18"/>
  <c r="IU29" i="18"/>
  <c r="KR29" i="15"/>
  <c r="LC29" i="18"/>
  <c r="LW29" i="18"/>
  <c r="MH29" i="18"/>
  <c r="NW29" i="18"/>
  <c r="AA30" i="18"/>
  <c r="AK30" i="18"/>
  <c r="AT30" i="18"/>
  <c r="BP30" i="18"/>
  <c r="CI30" i="18"/>
  <c r="CU30" i="18"/>
  <c r="DD30" i="18"/>
  <c r="FC30" i="18"/>
  <c r="FD30" i="18" s="1"/>
  <c r="FN30" i="18"/>
  <c r="GH30" i="18"/>
  <c r="GT30" i="18"/>
  <c r="IH30" i="18"/>
  <c r="IN30" i="18" s="1"/>
  <c r="IR30" i="18"/>
  <c r="JW30" i="18"/>
  <c r="KG30" i="18"/>
  <c r="LL30" i="18"/>
  <c r="LV30" i="18"/>
  <c r="MQ30" i="18"/>
  <c r="MZ30" i="18"/>
  <c r="OF30" i="18"/>
  <c r="P31" i="15"/>
  <c r="AA31" i="18"/>
  <c r="AJ31" i="18"/>
  <c r="AT31" i="18"/>
  <c r="CI31" i="18"/>
  <c r="CT31" i="18"/>
  <c r="DZ31" i="18"/>
  <c r="FN31" i="18"/>
  <c r="FX31" i="18"/>
  <c r="HM31" i="18"/>
  <c r="LD31" i="18"/>
  <c r="HN32" i="18"/>
  <c r="ET33" i="18"/>
  <c r="GL33" i="18"/>
  <c r="AV34" i="15"/>
  <c r="OL37" i="18"/>
  <c r="OR37" i="15"/>
  <c r="KP23" i="18"/>
  <c r="LU23" i="18"/>
  <c r="MZ23" i="18"/>
  <c r="OD23" i="18"/>
  <c r="ON23" i="18"/>
  <c r="AI24" i="18"/>
  <c r="CF24" i="18"/>
  <c r="CO24" i="18"/>
  <c r="EM24" i="18"/>
  <c r="FR24" i="18"/>
  <c r="GW24" i="18"/>
  <c r="HO24" i="18"/>
  <c r="IA24" i="18"/>
  <c r="IK24" i="18"/>
  <c r="IT24" i="18"/>
  <c r="JO24" i="18"/>
  <c r="JX24" i="18"/>
  <c r="KH24" i="18"/>
  <c r="KT24" i="18"/>
  <c r="LW24" i="18"/>
  <c r="MQ24" i="18"/>
  <c r="NK24" i="18"/>
  <c r="OE24" i="18"/>
  <c r="OO24" i="18"/>
  <c r="Z25" i="18"/>
  <c r="AJ25" i="18"/>
  <c r="BO25" i="18"/>
  <c r="CG25" i="18"/>
  <c r="CQ25" i="18"/>
  <c r="DM25" i="18"/>
  <c r="DV25" i="18"/>
  <c r="EP25" i="18"/>
  <c r="FJ25" i="18"/>
  <c r="FV25" i="18"/>
  <c r="IY25" i="18"/>
  <c r="JI25" i="18"/>
  <c r="KX25" i="18"/>
  <c r="LS25" i="18"/>
  <c r="MB25" i="18"/>
  <c r="ML25" i="18"/>
  <c r="OA25" i="18"/>
  <c r="W26" i="18"/>
  <c r="AS26" i="18"/>
  <c r="CG26" i="18"/>
  <c r="CQ26" i="18"/>
  <c r="EQ26" i="18"/>
  <c r="HK26" i="18"/>
  <c r="IP26" i="18"/>
  <c r="IZ26" i="18"/>
  <c r="JI26" i="18"/>
  <c r="KO26" i="18"/>
  <c r="KX26" i="18"/>
  <c r="MC26" i="18"/>
  <c r="MM26" i="18"/>
  <c r="OM26" i="18"/>
  <c r="W27" i="18"/>
  <c r="DB27" i="18"/>
  <c r="DH27" i="18" s="1"/>
  <c r="DL27" i="18"/>
  <c r="EQ27" i="18"/>
  <c r="FV27" i="18"/>
  <c r="GF27" i="18"/>
  <c r="GY27" i="18"/>
  <c r="HU27" i="18"/>
  <c r="ID27" i="18"/>
  <c r="JI27" i="18"/>
  <c r="LS27" i="18"/>
  <c r="MX27" i="18"/>
  <c r="OM27" i="18"/>
  <c r="UC27" i="15"/>
  <c r="AH28" i="18"/>
  <c r="AR28" i="18"/>
  <c r="CG28" i="18"/>
  <c r="DB28" i="18"/>
  <c r="DU28" i="18"/>
  <c r="EE28" i="18"/>
  <c r="FA28" i="18"/>
  <c r="FJ28" i="18"/>
  <c r="GO28" i="18"/>
  <c r="GY28" i="18"/>
  <c r="IY28" i="18"/>
  <c r="KD28" i="18"/>
  <c r="LS28" i="18"/>
  <c r="MX28" i="18"/>
  <c r="UC28" i="15"/>
  <c r="UN28" i="15"/>
  <c r="AI29" i="18"/>
  <c r="AS29" i="18"/>
  <c r="BB29" i="18"/>
  <c r="DJ29" i="18"/>
  <c r="ED29" i="18"/>
  <c r="EP29" i="18"/>
  <c r="EY29" i="18"/>
  <c r="GD29" i="18"/>
  <c r="HS29" i="18"/>
  <c r="IC29" i="18"/>
  <c r="IL29" i="18"/>
  <c r="KI29" i="18"/>
  <c r="KJ29" i="18" s="1"/>
  <c r="KT29" i="18"/>
  <c r="LN29" i="18"/>
  <c r="LZ29" i="18"/>
  <c r="MI29" i="18"/>
  <c r="NN29" i="18"/>
  <c r="NX29" i="18"/>
  <c r="R30" i="18"/>
  <c r="AB30" i="18"/>
  <c r="BG30" i="18"/>
  <c r="BQ30" i="18"/>
  <c r="CL30" i="18"/>
  <c r="CV30" i="18"/>
  <c r="DE30" i="18"/>
  <c r="DO30" i="18"/>
  <c r="DP30" i="18" s="1"/>
  <c r="EK30" i="18"/>
  <c r="ET30" i="18"/>
  <c r="GI30" i="18"/>
  <c r="JC30" i="18"/>
  <c r="JX30" i="18"/>
  <c r="LC30" i="18"/>
  <c r="LM30" i="18"/>
  <c r="MH30" i="18"/>
  <c r="MR30" i="18"/>
  <c r="NA30" i="18"/>
  <c r="OG30" i="18"/>
  <c r="OP30" i="18"/>
  <c r="UC30" i="15"/>
  <c r="R31" i="18"/>
  <c r="X31" i="18" s="1"/>
  <c r="AB31" i="18"/>
  <c r="AK31" i="18"/>
  <c r="BQ31" i="18"/>
  <c r="DE31" i="18"/>
  <c r="FO31" i="18"/>
  <c r="GI31" i="18"/>
  <c r="GT31" i="18"/>
  <c r="CJ32" i="15"/>
  <c r="EA32" i="18"/>
  <c r="P33" i="15"/>
  <c r="AX34" i="18"/>
  <c r="CH25" i="18"/>
  <c r="IP25" i="18"/>
  <c r="MC25" i="18"/>
  <c r="UC25" i="15"/>
  <c r="UN25" i="15"/>
  <c r="FB26" i="18"/>
  <c r="JJ26" i="18"/>
  <c r="KY26" i="18"/>
  <c r="LT26" i="18"/>
  <c r="MD26" i="18"/>
  <c r="UN26" i="15"/>
  <c r="BN27" i="18"/>
  <c r="DC27" i="18"/>
  <c r="EH27" i="18"/>
  <c r="IE27" i="18"/>
  <c r="LJ27" i="18"/>
  <c r="MP27" i="18"/>
  <c r="MY27" i="18"/>
  <c r="OD27" i="18"/>
  <c r="AI28" i="18"/>
  <c r="DV28" i="18"/>
  <c r="FK28" i="18"/>
  <c r="FL28" i="18" s="1"/>
  <c r="IP28" i="18"/>
  <c r="KE28" i="18"/>
  <c r="P29" i="15"/>
  <c r="Z29" i="18"/>
  <c r="CP29" i="18"/>
  <c r="HJ29" i="18"/>
  <c r="HP29" i="18" s="1"/>
  <c r="HT29" i="18"/>
  <c r="IY29" i="18"/>
  <c r="JZ29" i="18"/>
  <c r="NO29" i="18"/>
  <c r="S30" i="18"/>
  <c r="CM30" i="18"/>
  <c r="DF30" i="18"/>
  <c r="EU30" i="18"/>
  <c r="FP30" i="18"/>
  <c r="HZ30" i="18"/>
  <c r="NB30" i="18"/>
  <c r="OQ30" i="18"/>
  <c r="AL31" i="18"/>
  <c r="BH31" i="18"/>
  <c r="CV31" i="18"/>
  <c r="FF31" i="18"/>
  <c r="GU31" i="18"/>
  <c r="DR32" i="18"/>
  <c r="DX32" i="15"/>
  <c r="AX33" i="18"/>
  <c r="BD33" i="15"/>
  <c r="KR34" i="15"/>
  <c r="F50" i="9"/>
  <c r="G51" i="9"/>
  <c r="Q51" i="9"/>
  <c r="AJ51" i="9"/>
  <c r="AT51" i="9"/>
  <c r="BC51" i="9"/>
  <c r="BM51" i="9"/>
  <c r="BV51" i="9"/>
  <c r="CF51" i="9"/>
  <c r="CP51" i="9"/>
  <c r="DI51" i="9"/>
  <c r="DR51" i="9"/>
  <c r="R52" i="9"/>
  <c r="AB52" i="9"/>
  <c r="BN52" i="9"/>
  <c r="CQ52" i="9"/>
  <c r="DT52" i="9"/>
  <c r="LE31" i="18"/>
  <c r="MS31" i="18"/>
  <c r="NY31" i="18"/>
  <c r="OH31" i="18"/>
  <c r="BS32" i="18"/>
  <c r="CX32" i="18"/>
  <c r="FR32" i="18"/>
  <c r="JZ32" i="18"/>
  <c r="KL32" i="18"/>
  <c r="LF32" i="18"/>
  <c r="LO32" i="18"/>
  <c r="MA32" i="18"/>
  <c r="MJ32" i="18"/>
  <c r="MT32" i="18"/>
  <c r="OI32" i="18"/>
  <c r="CX33" i="18"/>
  <c r="EX33" i="18"/>
  <c r="IU33" i="18"/>
  <c r="MT33" i="18"/>
  <c r="OI33" i="18"/>
  <c r="AE34" i="18"/>
  <c r="CY34" i="18"/>
  <c r="EY34" i="18"/>
  <c r="GD34" i="18"/>
  <c r="MU34" i="18"/>
  <c r="AE35" i="18"/>
  <c r="FN36" i="18"/>
  <c r="AX41" i="18"/>
  <c r="BD41" i="15"/>
  <c r="NI42" i="18"/>
  <c r="GN31" i="18"/>
  <c r="HH31" i="15"/>
  <c r="IL31" i="18"/>
  <c r="KL31" i="18"/>
  <c r="MA31" i="18"/>
  <c r="NP31" i="18"/>
  <c r="NZ31" i="18"/>
  <c r="AQ32" i="18"/>
  <c r="CO32" i="18"/>
  <c r="IM32" i="18"/>
  <c r="KM32" i="18"/>
  <c r="MB32" i="18"/>
  <c r="NQ32" i="18"/>
  <c r="NZ32" i="18"/>
  <c r="CO33" i="18"/>
  <c r="CY33" i="18"/>
  <c r="FS33" i="18"/>
  <c r="GD33" i="18"/>
  <c r="GJ33" i="18" s="1"/>
  <c r="HS33" i="18"/>
  <c r="IX33" i="18"/>
  <c r="JD33" i="18" s="1"/>
  <c r="KM33" i="18"/>
  <c r="LF33" i="18"/>
  <c r="MU33" i="18"/>
  <c r="OJ33" i="15"/>
  <c r="BK34" i="18"/>
  <c r="CP34" i="18"/>
  <c r="GE34" i="18"/>
  <c r="HT34" i="18"/>
  <c r="IY34" i="18"/>
  <c r="KN34" i="18"/>
  <c r="LG34" i="18"/>
  <c r="BK35" i="18"/>
  <c r="EZ35" i="18"/>
  <c r="OD35" i="18"/>
  <c r="BO36" i="18"/>
  <c r="FD36" i="15"/>
  <c r="P38" i="15"/>
  <c r="HW38" i="18"/>
  <c r="HX38" i="15"/>
  <c r="CL39" i="18"/>
  <c r="CR39" i="15"/>
  <c r="FI31" i="18"/>
  <c r="GO31" i="18"/>
  <c r="GX31" i="18"/>
  <c r="IC31" i="18"/>
  <c r="IM31" i="18"/>
  <c r="KM31" i="18"/>
  <c r="LR31" i="18"/>
  <c r="NG31" i="18"/>
  <c r="NQ31" i="18"/>
  <c r="OL31" i="18"/>
  <c r="AH32" i="18"/>
  <c r="CG32" i="18"/>
  <c r="DL32" i="18"/>
  <c r="DV32" i="18"/>
  <c r="EQ32" i="18"/>
  <c r="EZ32" i="18"/>
  <c r="FJ32" i="18"/>
  <c r="GO32" i="18"/>
  <c r="GY32" i="18"/>
  <c r="ID32" i="18"/>
  <c r="IP32" i="18"/>
  <c r="KD32" i="18"/>
  <c r="KN32" i="18"/>
  <c r="LS32" i="18"/>
  <c r="ML32" i="18"/>
  <c r="NH32" i="18"/>
  <c r="NR32" i="18"/>
  <c r="OA32" i="18"/>
  <c r="OM32" i="18"/>
  <c r="V33" i="18"/>
  <c r="AR33" i="18"/>
  <c r="BB33" i="18"/>
  <c r="BK33" i="18"/>
  <c r="CF33" i="18"/>
  <c r="CP33" i="18"/>
  <c r="EE33" i="18"/>
  <c r="EP33" i="18"/>
  <c r="FJ33" i="18"/>
  <c r="HJ33" i="18"/>
  <c r="IY33" i="18"/>
  <c r="JI33" i="18"/>
  <c r="KN33" i="18"/>
  <c r="KX33" i="18"/>
  <c r="LG33" i="18"/>
  <c r="LS33" i="18"/>
  <c r="MB33" i="18"/>
  <c r="ML33" i="18"/>
  <c r="OA33" i="18"/>
  <c r="W34" i="18"/>
  <c r="AS34" i="18"/>
  <c r="BB34" i="18"/>
  <c r="CG34" i="18"/>
  <c r="CQ34" i="18"/>
  <c r="EQ34" i="18"/>
  <c r="FK34" i="18"/>
  <c r="HK34" i="18"/>
  <c r="IP34" i="18"/>
  <c r="IZ34" i="18"/>
  <c r="JI34" i="18"/>
  <c r="KX34" i="18"/>
  <c r="MC34" i="18"/>
  <c r="MM34" i="18"/>
  <c r="OM34" i="18"/>
  <c r="W35" i="18"/>
  <c r="BL35" i="15"/>
  <c r="CQ35" i="18"/>
  <c r="DB35" i="18"/>
  <c r="EQ35" i="18"/>
  <c r="GF35" i="18"/>
  <c r="GY35" i="18"/>
  <c r="HU35" i="18"/>
  <c r="IE35" i="18"/>
  <c r="KO35" i="18"/>
  <c r="LJ35" i="18"/>
  <c r="MD35" i="18"/>
  <c r="P36" i="15"/>
  <c r="KB36" i="15"/>
  <c r="GT38" i="18"/>
  <c r="GZ38" i="15"/>
  <c r="GF31" i="18"/>
  <c r="GY31" i="18"/>
  <c r="HK31" i="18"/>
  <c r="HT31" i="18"/>
  <c r="ID31" i="18"/>
  <c r="KX31" i="18"/>
  <c r="LJ31" i="18"/>
  <c r="LS31" i="18"/>
  <c r="MX31" i="18"/>
  <c r="ND31" i="18" s="1"/>
  <c r="NH31" i="18"/>
  <c r="OM31" i="18"/>
  <c r="UC31" i="15"/>
  <c r="AI32" i="18"/>
  <c r="BC32" i="18"/>
  <c r="BN32" i="18"/>
  <c r="DC32" i="18"/>
  <c r="DM32" i="18"/>
  <c r="EH32" i="18"/>
  <c r="ER32" i="18"/>
  <c r="FA32" i="18"/>
  <c r="FK32" i="18"/>
  <c r="GG32" i="18"/>
  <c r="GP32" i="18"/>
  <c r="HU32" i="18"/>
  <c r="IE32" i="18"/>
  <c r="KY32" i="18"/>
  <c r="LJ32" i="18"/>
  <c r="LT32" i="18"/>
  <c r="MY32" i="18"/>
  <c r="NI32" i="18"/>
  <c r="OD32" i="18"/>
  <c r="ON32" i="18"/>
  <c r="UC32" i="15"/>
  <c r="UN32" i="15"/>
  <c r="AI33" i="18"/>
  <c r="BN33" i="18"/>
  <c r="CG33" i="18"/>
  <c r="DM33" i="18"/>
  <c r="DV33" i="18"/>
  <c r="FA33" i="18"/>
  <c r="FK33" i="18"/>
  <c r="GP33" i="18"/>
  <c r="HK33" i="18"/>
  <c r="IE33" i="18"/>
  <c r="IP33" i="18"/>
  <c r="KE33" i="18"/>
  <c r="KO33" i="18"/>
  <c r="LJ33" i="18"/>
  <c r="LT33" i="18"/>
  <c r="MC33" i="18"/>
  <c r="MM33" i="18"/>
  <c r="NI33" i="18"/>
  <c r="NR33" i="18"/>
  <c r="UC33" i="15"/>
  <c r="UN33" i="15"/>
  <c r="AJ34" i="18"/>
  <c r="BC34" i="18"/>
  <c r="BO34" i="18"/>
  <c r="CH34" i="18"/>
  <c r="DW34" i="18"/>
  <c r="DX34" i="18" s="1"/>
  <c r="FB34" i="18"/>
  <c r="GQ34" i="18"/>
  <c r="GR34" i="18" s="1"/>
  <c r="HL34" i="18"/>
  <c r="IQ34" i="18"/>
  <c r="JJ34" i="18"/>
  <c r="KF34" i="18"/>
  <c r="KP34" i="18"/>
  <c r="KY34" i="18"/>
  <c r="LK34" i="18"/>
  <c r="LT34" i="18"/>
  <c r="MD34" i="18"/>
  <c r="NS34" i="18"/>
  <c r="UN34" i="15"/>
  <c r="BC35" i="18"/>
  <c r="BN35" i="18"/>
  <c r="CH35" i="18"/>
  <c r="DC35" i="18"/>
  <c r="EH35" i="18"/>
  <c r="IH35" i="18"/>
  <c r="IR35" i="18"/>
  <c r="JA35" i="18"/>
  <c r="JK35" i="18"/>
  <c r="KG35" i="18"/>
  <c r="LU35" i="18"/>
  <c r="ME35" i="18"/>
  <c r="AL36" i="18"/>
  <c r="NL37" i="15"/>
  <c r="NF38" i="18"/>
  <c r="GE39" i="18"/>
  <c r="ON31" i="18"/>
  <c r="P32" i="15"/>
  <c r="CT32" i="18"/>
  <c r="DD32" i="18"/>
  <c r="EI32" i="18"/>
  <c r="ES32" i="18"/>
  <c r="HV32" i="18"/>
  <c r="JA32" i="18"/>
  <c r="JK32" i="18"/>
  <c r="KP32" i="18"/>
  <c r="MZ32" i="18"/>
  <c r="OO32" i="18"/>
  <c r="Z33" i="18"/>
  <c r="AJ33" i="18"/>
  <c r="BO33" i="18"/>
  <c r="CT33" i="18"/>
  <c r="DD33" i="18"/>
  <c r="GQ33" i="18"/>
  <c r="JV33" i="18"/>
  <c r="LK33" i="18"/>
  <c r="LU33" i="18"/>
  <c r="MZ33" i="18"/>
  <c r="AK34" i="18"/>
  <c r="BF34" i="18"/>
  <c r="BP34" i="18"/>
  <c r="CI34" i="18"/>
  <c r="DE34" i="18"/>
  <c r="ES34" i="18"/>
  <c r="FC34" i="18"/>
  <c r="IH34" i="18"/>
  <c r="IR34" i="18"/>
  <c r="JW34" i="18"/>
  <c r="LL34" i="18"/>
  <c r="NA34" i="18"/>
  <c r="NJ34" i="18"/>
  <c r="OO34" i="18"/>
  <c r="P35" i="15"/>
  <c r="AK35" i="18"/>
  <c r="AT35" i="18"/>
  <c r="CI35" i="18"/>
  <c r="FC35" i="18"/>
  <c r="HM35" i="18"/>
  <c r="HX35" i="15"/>
  <c r="NB35" i="18"/>
  <c r="OG35" i="18"/>
  <c r="OQ35" i="18"/>
  <c r="OD36" i="18"/>
  <c r="CZ39" i="15"/>
  <c r="EQ39" i="18"/>
  <c r="JK31" i="18"/>
  <c r="JL31" i="18" s="1"/>
  <c r="JW31" i="18"/>
  <c r="KP31" i="18"/>
  <c r="NJ31" i="18"/>
  <c r="AK32" i="18"/>
  <c r="DZ32" i="18"/>
  <c r="FO32" i="18"/>
  <c r="FY32" i="18"/>
  <c r="GT32" i="18"/>
  <c r="HM32" i="18"/>
  <c r="IS32" i="18"/>
  <c r="JB32" i="18"/>
  <c r="KQ32" i="18"/>
  <c r="NK32" i="18"/>
  <c r="NV32" i="18"/>
  <c r="BF33" i="18"/>
  <c r="BP33" i="18"/>
  <c r="DE33" i="18"/>
  <c r="DZ33" i="18"/>
  <c r="ES33" i="18"/>
  <c r="HM33" i="18"/>
  <c r="JW33" i="18"/>
  <c r="LL33" i="18"/>
  <c r="MQ33" i="18"/>
  <c r="NA33" i="18"/>
  <c r="NV33" i="18"/>
  <c r="OO33" i="18"/>
  <c r="R34" i="18"/>
  <c r="X34" i="18" s="1"/>
  <c r="BQ34" i="18"/>
  <c r="DF34" i="18"/>
  <c r="DO34" i="18"/>
  <c r="EA34" i="18"/>
  <c r="ET34" i="18"/>
  <c r="GI34" i="18"/>
  <c r="GJ34" i="18" s="1"/>
  <c r="GT34" i="18"/>
  <c r="HN34" i="18"/>
  <c r="HZ34" i="18"/>
  <c r="JX34" i="18"/>
  <c r="LM34" i="18"/>
  <c r="LV34" i="18"/>
  <c r="MR34" i="18"/>
  <c r="NB34" i="18"/>
  <c r="NK34" i="18"/>
  <c r="NW34" i="18"/>
  <c r="OF34" i="18"/>
  <c r="OP34" i="18"/>
  <c r="AL35" i="18"/>
  <c r="BP35" i="18"/>
  <c r="DO35" i="18"/>
  <c r="DZ35" i="18"/>
  <c r="HZ35" i="18"/>
  <c r="JY35" i="18"/>
  <c r="KT35" i="18"/>
  <c r="LM35" i="18"/>
  <c r="LW35" i="18"/>
  <c r="MS35" i="18"/>
  <c r="NC35" i="18"/>
  <c r="IP36" i="18"/>
  <c r="MP36" i="18"/>
  <c r="OE36" i="18"/>
  <c r="R37" i="18"/>
  <c r="X37" i="15"/>
  <c r="HH37" i="15"/>
  <c r="NO37" i="18"/>
  <c r="KW38" i="18"/>
  <c r="ET35" i="18"/>
  <c r="FF35" i="18"/>
  <c r="GT35" i="18"/>
  <c r="GZ35" i="18" s="1"/>
  <c r="II35" i="18"/>
  <c r="IS35" i="18"/>
  <c r="JX35" i="18"/>
  <c r="LL35" i="18"/>
  <c r="LV35" i="18"/>
  <c r="NK35" i="18"/>
  <c r="OP35" i="18"/>
  <c r="AU36" i="18"/>
  <c r="AV36" i="18" s="1"/>
  <c r="BF36" i="18"/>
  <c r="DZ36" i="18"/>
  <c r="HN36" i="18"/>
  <c r="II36" i="18"/>
  <c r="IR36" i="18"/>
  <c r="JB36" i="18"/>
  <c r="LB36" i="18"/>
  <c r="LV36" i="18"/>
  <c r="MH36" i="18"/>
  <c r="NV36" i="18"/>
  <c r="BG37" i="18"/>
  <c r="CL37" i="18"/>
  <c r="EA37" i="18"/>
  <c r="FF37" i="18"/>
  <c r="HW37" i="18"/>
  <c r="JK37" i="18"/>
  <c r="JV37" i="18"/>
  <c r="LT37" i="18"/>
  <c r="MY37" i="18"/>
  <c r="AE38" i="18"/>
  <c r="BS38" i="18"/>
  <c r="CD38" i="18"/>
  <c r="EB38" i="18"/>
  <c r="FG38" i="18"/>
  <c r="IH38" i="18"/>
  <c r="JW38" i="18"/>
  <c r="KY38" i="18"/>
  <c r="KZ38" i="18" s="1"/>
  <c r="LU38" i="18"/>
  <c r="MD38" i="18"/>
  <c r="NH38" i="18"/>
  <c r="OM38" i="18"/>
  <c r="AE39" i="18"/>
  <c r="AY39" i="18"/>
  <c r="CM39" i="18"/>
  <c r="CV39" i="18"/>
  <c r="DE39" i="18"/>
  <c r="DO39" i="18"/>
  <c r="FC39" i="18"/>
  <c r="FW39" i="18"/>
  <c r="GQ39" i="18"/>
  <c r="HK39" i="18"/>
  <c r="HT39" i="18"/>
  <c r="IC39" i="18"/>
  <c r="IM39" i="18"/>
  <c r="KU39" i="18"/>
  <c r="LP39" i="15"/>
  <c r="S40" i="18"/>
  <c r="IE40" i="18"/>
  <c r="IF40" i="15"/>
  <c r="T41" i="18"/>
  <c r="MZ42" i="18"/>
  <c r="AK44" i="18"/>
  <c r="FF36" i="18"/>
  <c r="FL36" i="18" s="1"/>
  <c r="IS36" i="18"/>
  <c r="AX37" i="18"/>
  <c r="HN37" i="18"/>
  <c r="JB37" i="18"/>
  <c r="JW37" i="18"/>
  <c r="MP37" i="18"/>
  <c r="MV37" i="18" s="1"/>
  <c r="NR37" i="18"/>
  <c r="V38" i="18"/>
  <c r="BJ38" i="18"/>
  <c r="CE38" i="18"/>
  <c r="EX38" i="18"/>
  <c r="FD38" i="18" s="1"/>
  <c r="JT38" i="15"/>
  <c r="MQ38" i="18"/>
  <c r="MZ38" i="18"/>
  <c r="CD39" i="18"/>
  <c r="CJ39" i="18" s="1"/>
  <c r="DF39" i="18"/>
  <c r="FN39" i="18"/>
  <c r="ID39" i="18"/>
  <c r="KL39" i="18"/>
  <c r="NC39" i="18"/>
  <c r="OH39" i="18"/>
  <c r="OQ39" i="18"/>
  <c r="OR39" i="18" s="1"/>
  <c r="GL36" i="18"/>
  <c r="NN36" i="18"/>
  <c r="OH36" i="18"/>
  <c r="EM37" i="18"/>
  <c r="LB37" i="18"/>
  <c r="MQ37" i="18"/>
  <c r="OE37" i="18"/>
  <c r="DJ38" i="18"/>
  <c r="EY38" i="18"/>
  <c r="GM38" i="18"/>
  <c r="KI38" i="18"/>
  <c r="LC38" i="18"/>
  <c r="CR40" i="15"/>
  <c r="FW40" i="18"/>
  <c r="BJ42" i="18"/>
  <c r="U36" i="18"/>
  <c r="AP36" i="18"/>
  <c r="AZ36" i="18"/>
  <c r="BI36" i="18"/>
  <c r="BS36" i="18"/>
  <c r="CO36" i="18"/>
  <c r="EC36" i="18"/>
  <c r="EM36" i="18"/>
  <c r="HH36" i="15"/>
  <c r="HR36" i="18"/>
  <c r="KL36" i="18"/>
  <c r="MT36" i="18"/>
  <c r="NY36" i="18"/>
  <c r="AQ37" i="18"/>
  <c r="BJ37" i="18"/>
  <c r="DJ37" i="18"/>
  <c r="ED37" i="18"/>
  <c r="EP37" i="18"/>
  <c r="GM37" i="18"/>
  <c r="HR37" i="18"/>
  <c r="IK37" i="18"/>
  <c r="KI37" i="18"/>
  <c r="KJ37" i="18" s="1"/>
  <c r="LC37" i="18"/>
  <c r="NV37" i="18"/>
  <c r="Z38" i="18"/>
  <c r="AJ38" i="18"/>
  <c r="AS38" i="18"/>
  <c r="CQ38" i="18"/>
  <c r="CR38" i="18" s="1"/>
  <c r="DK38" i="18"/>
  <c r="EE38" i="18"/>
  <c r="GD38" i="18"/>
  <c r="HS38" i="18"/>
  <c r="IK38" i="18"/>
  <c r="IU38" i="18"/>
  <c r="KJ38" i="15"/>
  <c r="MI38" i="18"/>
  <c r="OG38" i="18"/>
  <c r="AR39" i="18"/>
  <c r="BB39" i="18"/>
  <c r="BN39" i="18"/>
  <c r="DT39" i="18"/>
  <c r="IH39" i="18"/>
  <c r="IR39" i="18"/>
  <c r="KN39" i="18"/>
  <c r="KX39" i="18"/>
  <c r="LJ39" i="18"/>
  <c r="NG39" i="18"/>
  <c r="FN40" i="18"/>
  <c r="LN40" i="18"/>
  <c r="MJ40" i="18"/>
  <c r="CJ41" i="15"/>
  <c r="KJ43" i="15"/>
  <c r="FJ35" i="18"/>
  <c r="FS35" i="18"/>
  <c r="GE35" i="18"/>
  <c r="GN35" i="18"/>
  <c r="GX35" i="18"/>
  <c r="IM35" i="18"/>
  <c r="IX35" i="18"/>
  <c r="LR35" i="18"/>
  <c r="AQ36" i="18"/>
  <c r="BA36" i="18"/>
  <c r="CF36" i="18"/>
  <c r="DT36" i="18"/>
  <c r="ED36" i="18"/>
  <c r="FS36" i="18"/>
  <c r="GX36" i="18"/>
  <c r="HJ36" i="18"/>
  <c r="IX36" i="18"/>
  <c r="JH36" i="18"/>
  <c r="KW36" i="18"/>
  <c r="ML36" i="18"/>
  <c r="NG36" i="18"/>
  <c r="AH37" i="18"/>
  <c r="BA37" i="18"/>
  <c r="CG37" i="18"/>
  <c r="CP37" i="18"/>
  <c r="DU37" i="18"/>
  <c r="EE37" i="18"/>
  <c r="GD37" i="18"/>
  <c r="HS37" i="18"/>
  <c r="IC37" i="18"/>
  <c r="IU37" i="18"/>
  <c r="JZ37" i="18"/>
  <c r="KL37" i="18"/>
  <c r="KR37" i="18" s="1"/>
  <c r="LN37" i="18"/>
  <c r="MI37" i="18"/>
  <c r="NW37" i="18"/>
  <c r="AA38" i="18"/>
  <c r="AK38" i="18"/>
  <c r="BC38" i="18"/>
  <c r="CH38" i="18"/>
  <c r="CT38" i="18"/>
  <c r="DV38" i="18"/>
  <c r="EQ38" i="18"/>
  <c r="GE38" i="18"/>
  <c r="HJ38" i="18"/>
  <c r="HP38" i="18" s="1"/>
  <c r="IC38" i="18"/>
  <c r="IL38" i="18"/>
  <c r="KA38" i="18"/>
  <c r="LO38" i="18"/>
  <c r="LZ38" i="18"/>
  <c r="MJ38" i="18"/>
  <c r="NX38" i="18"/>
  <c r="AA39" i="18"/>
  <c r="AJ39" i="18"/>
  <c r="AS39" i="18"/>
  <c r="BC39" i="18"/>
  <c r="CQ39" i="18"/>
  <c r="CR39" i="18" s="1"/>
  <c r="DK39" i="18"/>
  <c r="EY39" i="18"/>
  <c r="FH39" i="18"/>
  <c r="GA39" i="18"/>
  <c r="II39" i="18"/>
  <c r="KO39" i="18"/>
  <c r="BD40" i="15"/>
  <c r="BO40" i="18"/>
  <c r="CI40" i="18"/>
  <c r="ET41" i="18"/>
  <c r="V42" i="18"/>
  <c r="KI42" i="18"/>
  <c r="KJ42" i="15"/>
  <c r="CQ43" i="18"/>
  <c r="CR43" i="15"/>
  <c r="W36" i="18"/>
  <c r="AH36" i="18"/>
  <c r="CG36" i="18"/>
  <c r="DB36" i="18"/>
  <c r="DU36" i="18"/>
  <c r="EE36" i="18"/>
  <c r="FA36" i="18"/>
  <c r="FJ36" i="18"/>
  <c r="GO36" i="18"/>
  <c r="GY36" i="18"/>
  <c r="IY36" i="18"/>
  <c r="LS36" i="18"/>
  <c r="MX36" i="18"/>
  <c r="AI37" i="18"/>
  <c r="BB37" i="18"/>
  <c r="CH37" i="18"/>
  <c r="DC37" i="18"/>
  <c r="DV37" i="18"/>
  <c r="FK37" i="18"/>
  <c r="FV37" i="18"/>
  <c r="GY37" i="18"/>
  <c r="HJ37" i="18"/>
  <c r="IX37" i="18"/>
  <c r="JH37" i="18"/>
  <c r="KM37" i="18"/>
  <c r="KV37" i="18"/>
  <c r="LO37" i="18"/>
  <c r="MT37" i="18"/>
  <c r="NN37" i="18"/>
  <c r="R38" i="18"/>
  <c r="BF38" i="18"/>
  <c r="BP38" i="18"/>
  <c r="CU38" i="18"/>
  <c r="DD38" i="18"/>
  <c r="DW38" i="18"/>
  <c r="FV38" i="18"/>
  <c r="HK38" i="18"/>
  <c r="ID38" i="18"/>
  <c r="IY38" i="18"/>
  <c r="JI38" i="18"/>
  <c r="KM38" i="18"/>
  <c r="LR38" i="18"/>
  <c r="NO38" i="18"/>
  <c r="R39" i="18"/>
  <c r="AK39" i="18"/>
  <c r="AT39" i="18"/>
  <c r="DB39" i="18"/>
  <c r="EP39" i="18"/>
  <c r="EV39" i="18" s="1"/>
  <c r="FI39" i="18"/>
  <c r="HZ39" i="18"/>
  <c r="KL40" i="18"/>
  <c r="KR40" i="15"/>
  <c r="KV40" i="18"/>
  <c r="HZ42" i="18"/>
  <c r="IF42" i="15"/>
  <c r="AH43" i="18"/>
  <c r="AN43" i="15"/>
  <c r="GL41" i="18"/>
  <c r="NW42" i="18"/>
  <c r="OG42" i="18"/>
  <c r="FO44" i="18"/>
  <c r="NI44" i="18"/>
  <c r="NH40" i="18"/>
  <c r="DJ41" i="18"/>
  <c r="EX41" i="18"/>
  <c r="AA42" i="18"/>
  <c r="GE42" i="18"/>
  <c r="LZ42" i="18"/>
  <c r="EH43" i="18"/>
  <c r="FZ43" i="18"/>
  <c r="IH43" i="18"/>
  <c r="KF43" i="18"/>
  <c r="MD43" i="18"/>
  <c r="AP44" i="18"/>
  <c r="AV44" i="18" s="1"/>
  <c r="CN44" i="18"/>
  <c r="CW44" i="18"/>
  <c r="EL44" i="18"/>
  <c r="FP44" i="18"/>
  <c r="KP44" i="18"/>
  <c r="ME44" i="18"/>
  <c r="MF44" i="15"/>
  <c r="MK45" i="18"/>
  <c r="OL45" i="18"/>
  <c r="OR45" i="15"/>
  <c r="KQ46" i="18"/>
  <c r="KR46" i="15"/>
  <c r="IU39" i="18"/>
  <c r="JF39" i="18"/>
  <c r="JY39" i="18"/>
  <c r="LC39" i="18"/>
  <c r="LM39" i="18"/>
  <c r="LV39" i="18"/>
  <c r="ME39" i="18"/>
  <c r="NI39" i="18"/>
  <c r="OM39" i="18"/>
  <c r="UC39" i="15"/>
  <c r="AQ40" i="18"/>
  <c r="BA40" i="18"/>
  <c r="BS40" i="18"/>
  <c r="CE40" i="18"/>
  <c r="CO40" i="18"/>
  <c r="EL40" i="18"/>
  <c r="FF40" i="18"/>
  <c r="GU40" i="18"/>
  <c r="HN40" i="18"/>
  <c r="KP40" i="18"/>
  <c r="LT40" i="18"/>
  <c r="MY40" i="18"/>
  <c r="OD40" i="18"/>
  <c r="ON40" i="18"/>
  <c r="UN40" i="15"/>
  <c r="AI41" i="18"/>
  <c r="CG41" i="18"/>
  <c r="CP41" i="18"/>
  <c r="ED41" i="18"/>
  <c r="HS41" i="18"/>
  <c r="IX41" i="18"/>
  <c r="JH41" i="18"/>
  <c r="KM41" i="18"/>
  <c r="LE41" i="18"/>
  <c r="LO41" i="18"/>
  <c r="MT41" i="18"/>
  <c r="BP42" i="18"/>
  <c r="CU42" i="18"/>
  <c r="DW42" i="18"/>
  <c r="FB42" i="18"/>
  <c r="HK42" i="18"/>
  <c r="IY42" i="18"/>
  <c r="JI42" i="18"/>
  <c r="JR42" i="18"/>
  <c r="LF42" i="18"/>
  <c r="MU42" i="18"/>
  <c r="NO42" i="18"/>
  <c r="S43" i="18"/>
  <c r="BG43" i="18"/>
  <c r="BQ43" i="18"/>
  <c r="BZ43" i="18"/>
  <c r="CU43" i="18"/>
  <c r="DN43" i="18"/>
  <c r="II43" i="18"/>
  <c r="IS43" i="18"/>
  <c r="JX43" i="18"/>
  <c r="KG43" i="18"/>
  <c r="NX43" i="18"/>
  <c r="OG43" i="18"/>
  <c r="AQ44" i="18"/>
  <c r="BA44" i="18"/>
  <c r="CF44" i="18"/>
  <c r="CO44" i="18"/>
  <c r="IJ44" i="18"/>
  <c r="IT44" i="18"/>
  <c r="JC46" i="18"/>
  <c r="JD46" i="15"/>
  <c r="JG39" i="18"/>
  <c r="LD39" i="18"/>
  <c r="ON39" i="18"/>
  <c r="AH40" i="18"/>
  <c r="AR40" i="18"/>
  <c r="CP40" i="18"/>
  <c r="DK40" i="18"/>
  <c r="DT40" i="18"/>
  <c r="EC40" i="18"/>
  <c r="GV40" i="18"/>
  <c r="II40" i="18"/>
  <c r="IR40" i="18"/>
  <c r="JB40" i="18"/>
  <c r="KG40" i="18"/>
  <c r="KQ40" i="18"/>
  <c r="LK40" i="18"/>
  <c r="ME40" i="18"/>
  <c r="MP40" i="18"/>
  <c r="OO40" i="18"/>
  <c r="P41" i="15"/>
  <c r="Z41" i="18"/>
  <c r="CH41" i="18"/>
  <c r="DU41" i="18"/>
  <c r="EE41" i="18"/>
  <c r="FV41" i="18"/>
  <c r="HJ41" i="18"/>
  <c r="IY41" i="18"/>
  <c r="JI41" i="18"/>
  <c r="KD41" i="18"/>
  <c r="KW41" i="18"/>
  <c r="LF41" i="18"/>
  <c r="MB41" i="18"/>
  <c r="NF41" i="18"/>
  <c r="NO41" i="18"/>
  <c r="BG42" i="18"/>
  <c r="BQ42" i="18"/>
  <c r="CL42" i="18"/>
  <c r="DE42" i="18"/>
  <c r="EJ42" i="18"/>
  <c r="FN42" i="18"/>
  <c r="FW42" i="18"/>
  <c r="IZ42" i="18"/>
  <c r="JJ42" i="18"/>
  <c r="KE42" i="18"/>
  <c r="KN42" i="18"/>
  <c r="KW42" i="18"/>
  <c r="MV42" i="15"/>
  <c r="NP42" i="18"/>
  <c r="BH43" i="18"/>
  <c r="BR43" i="18"/>
  <c r="CM43" i="18"/>
  <c r="CV43" i="18"/>
  <c r="DE43" i="18"/>
  <c r="LM43" i="18"/>
  <c r="LV43" i="18"/>
  <c r="NY43" i="18"/>
  <c r="OH43" i="18"/>
  <c r="DU44" i="18"/>
  <c r="ED44" i="18"/>
  <c r="FR44" i="18"/>
  <c r="IA44" i="18"/>
  <c r="JF44" i="18"/>
  <c r="JY44" i="18"/>
  <c r="KH44" i="18"/>
  <c r="OH44" i="18"/>
  <c r="HH45" i="15"/>
  <c r="AV46" i="15"/>
  <c r="GT46" i="18"/>
  <c r="GZ46" i="15"/>
  <c r="OJ46" i="15"/>
  <c r="BL47" i="15"/>
  <c r="CZ47" i="15"/>
  <c r="HP48" i="15"/>
  <c r="P40" i="15"/>
  <c r="CG40" i="18"/>
  <c r="DB40" i="18"/>
  <c r="DH40" i="18" s="1"/>
  <c r="DL40" i="18"/>
  <c r="IA40" i="18"/>
  <c r="IJ40" i="18"/>
  <c r="JO40" i="18"/>
  <c r="JY40" i="18"/>
  <c r="KH40" i="18"/>
  <c r="LB40" i="18"/>
  <c r="NK40" i="18"/>
  <c r="AU41" i="18"/>
  <c r="BO41" i="18"/>
  <c r="CT41" i="18"/>
  <c r="DD41" i="18"/>
  <c r="DM41" i="18"/>
  <c r="ER41" i="18"/>
  <c r="FA41" i="18"/>
  <c r="IE41" i="18"/>
  <c r="KE41" i="18"/>
  <c r="MC41" i="18"/>
  <c r="NZ41" i="18"/>
  <c r="AD42" i="18"/>
  <c r="CM42" i="18"/>
  <c r="EK42" i="18"/>
  <c r="GH42" i="18"/>
  <c r="HW42" i="18"/>
  <c r="IQ42" i="18"/>
  <c r="JV42" i="18"/>
  <c r="KF42" i="18"/>
  <c r="MC42" i="18"/>
  <c r="NG42" i="18"/>
  <c r="AE43" i="18"/>
  <c r="AY43" i="18"/>
  <c r="CD43" i="18"/>
  <c r="CN43" i="18"/>
  <c r="EK43" i="18"/>
  <c r="GE43" i="18"/>
  <c r="HH43" i="15"/>
  <c r="LD43" i="18"/>
  <c r="LN43" i="18"/>
  <c r="MI43" i="18"/>
  <c r="NP43" i="18"/>
  <c r="P44" i="15"/>
  <c r="BC44" i="18"/>
  <c r="DL44" i="18"/>
  <c r="DV44" i="18"/>
  <c r="EQ44" i="18"/>
  <c r="EZ44" i="18"/>
  <c r="HR44" i="18"/>
  <c r="IB44" i="18"/>
  <c r="JG44" i="18"/>
  <c r="LE44" i="18"/>
  <c r="MJ44" i="18"/>
  <c r="MS44" i="18"/>
  <c r="NC44" i="18"/>
  <c r="NY44" i="18"/>
  <c r="OI44" i="18"/>
  <c r="OJ44" i="18" s="1"/>
  <c r="IP45" i="18"/>
  <c r="ET46" i="18"/>
  <c r="OL46" i="18"/>
  <c r="HH34" i="18"/>
  <c r="LZ39" i="18"/>
  <c r="MJ39" i="18"/>
  <c r="MS39" i="18"/>
  <c r="NB39" i="18"/>
  <c r="NX39" i="18"/>
  <c r="OG39" i="18"/>
  <c r="AT40" i="18"/>
  <c r="BN40" i="18"/>
  <c r="BX40" i="18"/>
  <c r="DC40" i="18"/>
  <c r="FI40" i="18"/>
  <c r="GX40" i="18"/>
  <c r="HR40" i="18"/>
  <c r="JF40" i="18"/>
  <c r="JP40" i="18"/>
  <c r="JZ40" i="18"/>
  <c r="NB40" i="18"/>
  <c r="NN40" i="18"/>
  <c r="AL41" i="18"/>
  <c r="AV41" i="15"/>
  <c r="BP41" i="18"/>
  <c r="EI41" i="18"/>
  <c r="ES41" i="18"/>
  <c r="FB41" i="18"/>
  <c r="GG41" i="18"/>
  <c r="HV41" i="18"/>
  <c r="IQ41" i="18"/>
  <c r="JV41" i="18"/>
  <c r="LT41" i="18"/>
  <c r="MM41" i="18"/>
  <c r="MY41" i="18"/>
  <c r="OA41" i="18"/>
  <c r="AY42" i="18"/>
  <c r="CD42" i="18"/>
  <c r="CJ42" i="18" s="1"/>
  <c r="EB42" i="18"/>
  <c r="EU42" i="18"/>
  <c r="FG42" i="18"/>
  <c r="FP42" i="18"/>
  <c r="GI42" i="18"/>
  <c r="HX42" i="15"/>
  <c r="IR42" i="18"/>
  <c r="JW42" i="18"/>
  <c r="LU42" i="18"/>
  <c r="MD42" i="18"/>
  <c r="AF43" i="15"/>
  <c r="AZ43" i="18"/>
  <c r="CE43" i="18"/>
  <c r="EC43" i="18"/>
  <c r="EL43" i="18"/>
  <c r="GF43" i="18"/>
  <c r="IL43" i="18"/>
  <c r="KU43" i="18"/>
  <c r="LE43" i="18"/>
  <c r="LZ43" i="18"/>
  <c r="MJ43" i="18"/>
  <c r="NQ43" i="18"/>
  <c r="OL43" i="18"/>
  <c r="AT44" i="18"/>
  <c r="DC44" i="18"/>
  <c r="DM44" i="18"/>
  <c r="EH44" i="18"/>
  <c r="ER44" i="18"/>
  <c r="FA44" i="18"/>
  <c r="FJ44" i="18"/>
  <c r="GF44" i="18"/>
  <c r="GO44" i="18"/>
  <c r="GY44" i="18"/>
  <c r="GZ44" i="18" s="1"/>
  <c r="HJ44" i="18"/>
  <c r="IM44" i="18"/>
  <c r="IX44" i="18"/>
  <c r="KL44" i="18"/>
  <c r="KV44" i="18"/>
  <c r="LF44" i="18"/>
  <c r="LO44" i="18"/>
  <c r="MA44" i="18"/>
  <c r="MK44" i="18"/>
  <c r="MT44" i="18"/>
  <c r="GZ45" i="15"/>
  <c r="HK45" i="18"/>
  <c r="HX47" i="15"/>
  <c r="GB48" i="15"/>
  <c r="IM48" i="18"/>
  <c r="IN48" i="15"/>
  <c r="NT48" i="15"/>
  <c r="HH44" i="18"/>
  <c r="NQ44" i="18"/>
  <c r="NZ44" i="18"/>
  <c r="AD45" i="18"/>
  <c r="BI45" i="18"/>
  <c r="BS45" i="18"/>
  <c r="CW45" i="18"/>
  <c r="DG45" i="18"/>
  <c r="DR45" i="18"/>
  <c r="FP45" i="18"/>
  <c r="GU45" i="18"/>
  <c r="JB45" i="18"/>
  <c r="KP45" i="18"/>
  <c r="LK45" i="18"/>
  <c r="NI45" i="18"/>
  <c r="NR45" i="18"/>
  <c r="BK46" i="18"/>
  <c r="CY46" i="18"/>
  <c r="DJ46" i="18"/>
  <c r="EX46" i="18"/>
  <c r="FH46" i="18"/>
  <c r="FR46" i="18"/>
  <c r="GM46" i="18"/>
  <c r="HO46" i="18"/>
  <c r="JX46" i="18"/>
  <c r="NA46" i="18"/>
  <c r="NJ46" i="18"/>
  <c r="BC47" i="18"/>
  <c r="BD47" i="18" s="1"/>
  <c r="CQ47" i="18"/>
  <c r="EZ47" i="18"/>
  <c r="GE47" i="18"/>
  <c r="GN47" i="18"/>
  <c r="IL47" i="18"/>
  <c r="KU47" i="18"/>
  <c r="MS47" i="18"/>
  <c r="OP47" i="18"/>
  <c r="AB48" i="18"/>
  <c r="AU48" i="18"/>
  <c r="CI48" i="18"/>
  <c r="EH48" i="18"/>
  <c r="ER48" i="18"/>
  <c r="GY48" i="18"/>
  <c r="IX48" i="18"/>
  <c r="MA48" i="18"/>
  <c r="MK48" i="18"/>
  <c r="MT48" i="18"/>
  <c r="P21" i="18"/>
  <c r="P49" i="9"/>
  <c r="Y49" i="9"/>
  <c r="DH49" i="9"/>
  <c r="DQ49" i="9"/>
  <c r="G50" i="9"/>
  <c r="R51" i="9"/>
  <c r="AB51" i="9"/>
  <c r="AK51" i="9"/>
  <c r="AU51" i="9"/>
  <c r="BD51" i="9"/>
  <c r="BN51" i="9"/>
  <c r="BX51" i="9"/>
  <c r="CG51" i="9"/>
  <c r="CQ51" i="9"/>
  <c r="DJ51" i="9"/>
  <c r="NH44" i="18"/>
  <c r="BJ45" i="18"/>
  <c r="CX45" i="18"/>
  <c r="FQ45" i="18"/>
  <c r="GL45" i="18"/>
  <c r="GR45" i="18" s="1"/>
  <c r="HN45" i="18"/>
  <c r="JC45" i="18"/>
  <c r="JW45" i="18"/>
  <c r="KQ45" i="18"/>
  <c r="MP45" i="18"/>
  <c r="NJ45" i="18"/>
  <c r="OE45" i="18"/>
  <c r="ON45" i="18"/>
  <c r="UC45" i="15"/>
  <c r="UN45" i="15"/>
  <c r="AS46" i="18"/>
  <c r="BB46" i="18"/>
  <c r="CP46" i="18"/>
  <c r="EY46" i="18"/>
  <c r="GD46" i="18"/>
  <c r="GW46" i="18"/>
  <c r="IK46" i="18"/>
  <c r="JF46" i="18"/>
  <c r="KI46" i="18"/>
  <c r="KT46" i="18"/>
  <c r="MR46" i="18"/>
  <c r="NW46" i="18"/>
  <c r="OF46" i="18"/>
  <c r="OO46" i="18"/>
  <c r="AA47" i="18"/>
  <c r="AK47" i="18"/>
  <c r="AT47" i="18"/>
  <c r="CH47" i="18"/>
  <c r="EQ47" i="18"/>
  <c r="GX47" i="18"/>
  <c r="IM47" i="18"/>
  <c r="KR47" i="15"/>
  <c r="LZ47" i="18"/>
  <c r="MJ47" i="18"/>
  <c r="NX47" i="18"/>
  <c r="OG47" i="18"/>
  <c r="OQ47" i="18"/>
  <c r="AC48" i="18"/>
  <c r="AL48" i="18"/>
  <c r="DO48" i="18"/>
  <c r="EI48" i="18"/>
  <c r="HU48" i="18"/>
  <c r="IE48" i="18"/>
  <c r="KD48" i="18"/>
  <c r="MB48" i="18"/>
  <c r="P8" i="18"/>
  <c r="P10" i="18"/>
  <c r="HH18" i="18"/>
  <c r="P23" i="18"/>
  <c r="HH40" i="18"/>
  <c r="HH41" i="18"/>
  <c r="P46" i="18"/>
  <c r="G49" i="9"/>
  <c r="AR45" i="18"/>
  <c r="EX45" i="18"/>
  <c r="IK45" i="18"/>
  <c r="MQ45" i="18"/>
  <c r="NV45" i="18"/>
  <c r="OB45" i="18" s="1"/>
  <c r="GE46" i="18"/>
  <c r="HS46" i="18"/>
  <c r="AB47" i="18"/>
  <c r="DN47" i="18"/>
  <c r="HU47" i="18"/>
  <c r="UC48" i="15"/>
  <c r="UN48" i="15"/>
  <c r="P4" i="18"/>
  <c r="HH28" i="18"/>
  <c r="P30" i="18"/>
  <c r="P35" i="18"/>
  <c r="KG44" i="18"/>
  <c r="MP44" i="18"/>
  <c r="MZ44" i="18"/>
  <c r="AI45" i="18"/>
  <c r="BN45" i="18"/>
  <c r="CP45" i="18"/>
  <c r="DL45" i="18"/>
  <c r="EE45" i="18"/>
  <c r="EP45" i="18"/>
  <c r="FS45" i="18"/>
  <c r="GD45" i="18"/>
  <c r="HR45" i="18"/>
  <c r="IB45" i="18"/>
  <c r="IU45" i="18"/>
  <c r="JG45" i="18"/>
  <c r="JY45" i="18"/>
  <c r="KI45" i="18"/>
  <c r="KJ45" i="18" s="1"/>
  <c r="MH45" i="18"/>
  <c r="NW45" i="18"/>
  <c r="AA46" i="18"/>
  <c r="AK46" i="18"/>
  <c r="BF46" i="18"/>
  <c r="BP46" i="18"/>
  <c r="CH46" i="18"/>
  <c r="DM46" i="18"/>
  <c r="DX46" i="18"/>
  <c r="EQ46" i="18"/>
  <c r="HT46" i="18"/>
  <c r="IY46" i="18"/>
  <c r="JH46" i="18"/>
  <c r="KA46" i="18"/>
  <c r="LZ46" i="18"/>
  <c r="BH47" i="18"/>
  <c r="BQ47" i="18"/>
  <c r="CV47" i="18"/>
  <c r="DO47" i="18"/>
  <c r="FC47" i="18"/>
  <c r="FT47" i="15"/>
  <c r="IZ47" i="18"/>
  <c r="JI47" i="18"/>
  <c r="LR47" i="18"/>
  <c r="AP48" i="18"/>
  <c r="BI48" i="18"/>
  <c r="CN48" i="18"/>
  <c r="CW48" i="18"/>
  <c r="FF48" i="18"/>
  <c r="II48" i="18"/>
  <c r="IR48" i="18"/>
  <c r="JA48" i="18"/>
  <c r="JK48" i="18"/>
  <c r="KP48" i="18"/>
  <c r="LJ48" i="18"/>
  <c r="P3" i="18"/>
  <c r="HH7" i="18"/>
  <c r="HH9" i="18"/>
  <c r="HH11" i="18"/>
  <c r="HH13" i="18"/>
  <c r="P18" i="18"/>
  <c r="HH22" i="18"/>
  <c r="P40" i="18"/>
  <c r="HH45" i="18"/>
  <c r="LW44" i="18"/>
  <c r="LX44" i="18" s="1"/>
  <c r="MH44" i="18"/>
  <c r="NK44" i="18"/>
  <c r="Z45" i="18"/>
  <c r="AJ45" i="18"/>
  <c r="BO45" i="18"/>
  <c r="DM45" i="18"/>
  <c r="DV45" i="18"/>
  <c r="FJ45" i="18"/>
  <c r="HS45" i="18"/>
  <c r="IC45" i="18"/>
  <c r="IX45" i="18"/>
  <c r="JH45" i="18"/>
  <c r="JZ45" i="18"/>
  <c r="LO45" i="18"/>
  <c r="LP45" i="18" s="1"/>
  <c r="MI45" i="18"/>
  <c r="NC45" i="18"/>
  <c r="R46" i="18"/>
  <c r="BG46" i="18"/>
  <c r="CU46" i="18"/>
  <c r="DE46" i="18"/>
  <c r="DN46" i="18"/>
  <c r="FB46" i="18"/>
  <c r="GQ46" i="18"/>
  <c r="HK46" i="18"/>
  <c r="IP46" i="18"/>
  <c r="IZ46" i="18"/>
  <c r="KN46" i="18"/>
  <c r="LG46" i="18"/>
  <c r="MU46" i="18"/>
  <c r="AY47" i="18"/>
  <c r="CM47" i="18"/>
  <c r="CW47" i="18"/>
  <c r="ET47" i="18"/>
  <c r="GI47" i="18"/>
  <c r="IH47" i="18"/>
  <c r="IR47" i="18"/>
  <c r="JA47" i="18"/>
  <c r="KF47" i="18"/>
  <c r="KO47" i="18"/>
  <c r="KY47" i="18"/>
  <c r="KZ47" i="18" s="1"/>
  <c r="MM47" i="18"/>
  <c r="AQ48" i="18"/>
  <c r="CX48" i="18"/>
  <c r="EL48" i="18"/>
  <c r="GU48" i="18"/>
  <c r="HZ48" i="18"/>
  <c r="IS48" i="18"/>
  <c r="KG48" i="18"/>
  <c r="KQ48" i="18"/>
  <c r="KR48" i="18" s="1"/>
  <c r="ME48" i="18"/>
  <c r="OE48" i="18"/>
  <c r="HH15" i="18"/>
  <c r="P32" i="18"/>
  <c r="HH46" i="18"/>
  <c r="BL52" i="9"/>
  <c r="LN44" i="18"/>
  <c r="NB44" i="18"/>
  <c r="UN44" i="15"/>
  <c r="R45" i="18"/>
  <c r="AU45" i="18"/>
  <c r="BF45" i="18"/>
  <c r="CT45" i="18"/>
  <c r="DD45" i="18"/>
  <c r="DN45" i="18"/>
  <c r="DW45" i="18"/>
  <c r="EI45" i="18"/>
  <c r="ER45" i="18"/>
  <c r="FA45" i="18"/>
  <c r="FK45" i="18"/>
  <c r="GP45" i="18"/>
  <c r="HJ45" i="18"/>
  <c r="IY45" i="18"/>
  <c r="KM45" i="18"/>
  <c r="KW45" i="18"/>
  <c r="LF45" i="18"/>
  <c r="MT45" i="18"/>
  <c r="OI45" i="18"/>
  <c r="S46" i="18"/>
  <c r="AM46" i="18"/>
  <c r="AX46" i="18"/>
  <c r="CL46" i="18"/>
  <c r="CV46" i="18"/>
  <c r="DF46" i="18"/>
  <c r="EA46" i="18"/>
  <c r="EJ46" i="18"/>
  <c r="ES46" i="18"/>
  <c r="FC46" i="18"/>
  <c r="GH46" i="18"/>
  <c r="GR46" i="15"/>
  <c r="HH46" i="15"/>
  <c r="HL46" i="18"/>
  <c r="IQ46" i="18"/>
  <c r="KE46" i="18"/>
  <c r="KO46" i="18"/>
  <c r="KX46" i="18"/>
  <c r="ML46" i="18"/>
  <c r="OA46" i="18"/>
  <c r="AE47" i="18"/>
  <c r="AP47" i="18"/>
  <c r="CN47" i="18"/>
  <c r="DS47" i="18"/>
  <c r="EB47" i="18"/>
  <c r="EK47" i="18"/>
  <c r="EU47" i="18"/>
  <c r="GJ47" i="15"/>
  <c r="GT47" i="18"/>
  <c r="II47" i="18"/>
  <c r="KG47" i="18"/>
  <c r="KP47" i="18"/>
  <c r="MD47" i="18"/>
  <c r="OM47" i="18"/>
  <c r="W48" i="18"/>
  <c r="AH48" i="18"/>
  <c r="CF48" i="18"/>
  <c r="DT48" i="18"/>
  <c r="EC48" i="18"/>
  <c r="EM48" i="18"/>
  <c r="GL48" i="18"/>
  <c r="IA48" i="18"/>
  <c r="JY48" i="18"/>
  <c r="KH48" i="18"/>
  <c r="LV48" i="18"/>
  <c r="NV48" i="18"/>
  <c r="HH20" i="18"/>
  <c r="P29" i="18"/>
  <c r="P34" i="18"/>
  <c r="HH36" i="18"/>
  <c r="P44" i="18"/>
  <c r="FC18" i="18"/>
  <c r="FN18" i="18"/>
  <c r="FX18" i="18"/>
  <c r="GH18" i="18"/>
  <c r="KN18" i="18"/>
  <c r="MV18" i="15"/>
  <c r="NG18" i="18"/>
  <c r="NQ18" i="18"/>
  <c r="OA18" i="18"/>
  <c r="CV19" i="18"/>
  <c r="EK19" i="18"/>
  <c r="FD19" i="15"/>
  <c r="FO19" i="18"/>
  <c r="FY19" i="18"/>
  <c r="GI19" i="18"/>
  <c r="GT19" i="18"/>
  <c r="IH19" i="18"/>
  <c r="KE19" i="18"/>
  <c r="KO19" i="18"/>
  <c r="KY19" i="18"/>
  <c r="LK19" i="18"/>
  <c r="LT19" i="18"/>
  <c r="MX19" i="18"/>
  <c r="NH19" i="18"/>
  <c r="NR19" i="18"/>
  <c r="OL19" i="18"/>
  <c r="AH20" i="18"/>
  <c r="CF20" i="18"/>
  <c r="DK20" i="18"/>
  <c r="DU20" i="18"/>
  <c r="ED20" i="18"/>
  <c r="EM20" i="18"/>
  <c r="FR20" i="18"/>
  <c r="HO20" i="18"/>
  <c r="IA20" i="18"/>
  <c r="JX20" i="18"/>
  <c r="KT20" i="18"/>
  <c r="LD20" i="18"/>
  <c r="MF20" i="15"/>
  <c r="NK20" i="18"/>
  <c r="II19" i="18"/>
  <c r="BN20" i="18"/>
  <c r="DL20" i="18"/>
  <c r="EY20" i="18"/>
  <c r="GE20" i="18"/>
  <c r="GN20" i="18"/>
  <c r="HR20" i="18"/>
  <c r="IL20" i="18"/>
  <c r="JF20" i="18"/>
  <c r="JY20" i="18"/>
  <c r="LE20" i="18"/>
  <c r="LN20" i="18"/>
  <c r="LW20" i="18"/>
  <c r="MR20" i="18"/>
  <c r="NB20" i="18"/>
  <c r="OP20" i="18"/>
  <c r="V18" i="18"/>
  <c r="AE18" i="18"/>
  <c r="BJ18" i="18"/>
  <c r="CX18" i="18"/>
  <c r="DG18" i="18"/>
  <c r="DS18" i="18"/>
  <c r="EM18" i="18"/>
  <c r="FG18" i="18"/>
  <c r="FP18" i="18"/>
  <c r="GL18" i="18"/>
  <c r="HX18" i="15"/>
  <c r="JC18" i="18"/>
  <c r="JW18" i="18"/>
  <c r="LB18" i="18"/>
  <c r="LL18" i="18"/>
  <c r="MP18" i="18"/>
  <c r="NI18" i="18"/>
  <c r="OE18" i="18"/>
  <c r="ON18" i="18"/>
  <c r="UC18" i="15"/>
  <c r="AF19" i="15"/>
  <c r="BK19" i="18"/>
  <c r="CE19" i="18"/>
  <c r="DJ19" i="18"/>
  <c r="DT19" i="18"/>
  <c r="EX19" i="18"/>
  <c r="FD19" i="18" s="1"/>
  <c r="FQ19" i="18"/>
  <c r="GM19" i="18"/>
  <c r="GV19" i="18"/>
  <c r="HZ19" i="18"/>
  <c r="JX19" i="18"/>
  <c r="LC19" i="18"/>
  <c r="LM19" i="18"/>
  <c r="LV19" i="18"/>
  <c r="ME19" i="18"/>
  <c r="NJ19" i="18"/>
  <c r="P20" i="15"/>
  <c r="AT20" i="18"/>
  <c r="EZ20" i="18"/>
  <c r="FJ20" i="18"/>
  <c r="GF20" i="18"/>
  <c r="IM20" i="18"/>
  <c r="LZ20" i="18"/>
  <c r="MF20" i="18" s="1"/>
  <c r="MS20" i="18"/>
  <c r="NX20" i="18"/>
  <c r="OG20" i="18"/>
  <c r="UN20" i="15"/>
  <c r="NF18" i="18"/>
  <c r="AQ18" i="18"/>
  <c r="BA18" i="18"/>
  <c r="CF18" i="18"/>
  <c r="DJ18" i="18"/>
  <c r="EX18" i="18"/>
  <c r="FH18" i="18"/>
  <c r="GW18" i="18"/>
  <c r="HO18" i="18"/>
  <c r="IJ18" i="18"/>
  <c r="IT18" i="18"/>
  <c r="KQ18" i="18"/>
  <c r="LC18" i="18"/>
  <c r="MQ18" i="18"/>
  <c r="MZ18" i="18"/>
  <c r="NV18" i="18"/>
  <c r="W19" i="18"/>
  <c r="AR19" i="18"/>
  <c r="BB19" i="18"/>
  <c r="CY19" i="18"/>
  <c r="DK19" i="18"/>
  <c r="EY19" i="18"/>
  <c r="FH19" i="18"/>
  <c r="GD19" i="18"/>
  <c r="IK19" i="18"/>
  <c r="IU19" i="18"/>
  <c r="JF19" i="18"/>
  <c r="LD19" i="18"/>
  <c r="MQ19" i="18"/>
  <c r="NA19" i="18"/>
  <c r="NW19" i="18"/>
  <c r="OF19" i="18"/>
  <c r="OO19" i="18"/>
  <c r="AA20" i="18"/>
  <c r="AK20" i="18"/>
  <c r="BG20" i="18"/>
  <c r="BP20" i="18"/>
  <c r="CT20" i="18"/>
  <c r="DN20" i="18"/>
  <c r="EH20" i="18"/>
  <c r="ER20" i="18"/>
  <c r="FW20" i="18"/>
  <c r="GG20" i="18"/>
  <c r="GP20" i="18"/>
  <c r="GY20" i="18"/>
  <c r="HT20" i="18"/>
  <c r="ID20" i="18"/>
  <c r="KA20" i="18"/>
  <c r="LG20" i="18"/>
  <c r="MA20" i="18"/>
  <c r="MJ20" i="18"/>
  <c r="NP20" i="18"/>
  <c r="NY20" i="18"/>
  <c r="AR18" i="18"/>
  <c r="GD18" i="18"/>
  <c r="GN18" i="18"/>
  <c r="HR18" i="18"/>
  <c r="IK18" i="18"/>
  <c r="JG18" i="18"/>
  <c r="JY18" i="18"/>
  <c r="KI18" i="18"/>
  <c r="KT18" i="18"/>
  <c r="MH18" i="18"/>
  <c r="NA18" i="18"/>
  <c r="NW18" i="18"/>
  <c r="OG18" i="18"/>
  <c r="OP18" i="18"/>
  <c r="Z19" i="18"/>
  <c r="AS19" i="18"/>
  <c r="BC19" i="18"/>
  <c r="BO19" i="18"/>
  <c r="CG19" i="18"/>
  <c r="CQ19" i="18"/>
  <c r="DB19" i="18"/>
  <c r="EP19" i="18"/>
  <c r="FI19" i="18"/>
  <c r="GE19" i="18"/>
  <c r="GO19" i="18"/>
  <c r="GX19" i="18"/>
  <c r="HH19" i="15"/>
  <c r="IL19" i="18"/>
  <c r="JZ19" i="18"/>
  <c r="KU19" i="18"/>
  <c r="MI19" i="18"/>
  <c r="MR19" i="18"/>
  <c r="NB19" i="18"/>
  <c r="NX19" i="18"/>
  <c r="UC19" i="15"/>
  <c r="S20" i="18"/>
  <c r="AB20" i="18"/>
  <c r="AL20" i="18"/>
  <c r="AX20" i="18"/>
  <c r="BH20" i="18"/>
  <c r="CU20" i="18"/>
  <c r="DP20" i="15"/>
  <c r="DZ20" i="18"/>
  <c r="FX20" i="18"/>
  <c r="HU20" i="18"/>
  <c r="IE20" i="18"/>
  <c r="IQ20" i="18"/>
  <c r="IZ20" i="18"/>
  <c r="JI20" i="18"/>
  <c r="KD20" i="18"/>
  <c r="KN20" i="18"/>
  <c r="LR20" i="18"/>
  <c r="MK20" i="18"/>
  <c r="NQ20" i="18"/>
  <c r="NZ20" i="18"/>
  <c r="OI20" i="18"/>
  <c r="Z18" i="18"/>
  <c r="AJ18" i="18"/>
  <c r="CH18" i="18"/>
  <c r="CQ18" i="18"/>
  <c r="DL18" i="18"/>
  <c r="DV18" i="18"/>
  <c r="FJ18" i="18"/>
  <c r="GE18" i="18"/>
  <c r="HS18" i="18"/>
  <c r="IB18" i="18"/>
  <c r="IX18" i="18"/>
  <c r="KJ18" i="15"/>
  <c r="LE18" i="18"/>
  <c r="LO18" i="18"/>
  <c r="LP18" i="18" s="1"/>
  <c r="MI18" i="18"/>
  <c r="NN18" i="18"/>
  <c r="NX18" i="18"/>
  <c r="AA19" i="18"/>
  <c r="AJ19" i="18"/>
  <c r="BF19" i="18"/>
  <c r="CR19" i="15"/>
  <c r="DM19" i="18"/>
  <c r="DW19" i="18"/>
  <c r="EQ19" i="18"/>
  <c r="FV19" i="18"/>
  <c r="GF19" i="18"/>
  <c r="IC19" i="18"/>
  <c r="IY19" i="18"/>
  <c r="JH19" i="18"/>
  <c r="KL19" i="18"/>
  <c r="LF19" i="18"/>
  <c r="LZ19" i="18"/>
  <c r="MJ19" i="18"/>
  <c r="NO19" i="18"/>
  <c r="NY19" i="18"/>
  <c r="OH19" i="18"/>
  <c r="OQ19" i="18"/>
  <c r="T20" i="18"/>
  <c r="BR20" i="18"/>
  <c r="CV20" i="18"/>
  <c r="DF20" i="18"/>
  <c r="ET20" i="18"/>
  <c r="FO20" i="18"/>
  <c r="HL20" i="18"/>
  <c r="JA20" i="18"/>
  <c r="KO20" i="18"/>
  <c r="KY20" i="18"/>
  <c r="LJ20" i="18"/>
  <c r="LS20" i="18"/>
  <c r="NH20" i="18"/>
  <c r="FN19" i="18"/>
  <c r="R18" i="18"/>
  <c r="BF18" i="18"/>
  <c r="BP18" i="18"/>
  <c r="CT18" i="18"/>
  <c r="DW18" i="18"/>
  <c r="ER18" i="18"/>
  <c r="FV18" i="18"/>
  <c r="GP18" i="18"/>
  <c r="HJ18" i="18"/>
  <c r="IC18" i="18"/>
  <c r="IY18" i="18"/>
  <c r="JI18" i="18"/>
  <c r="KA18" i="18"/>
  <c r="KL18" i="18"/>
  <c r="NC18" i="18"/>
  <c r="NO18" i="18"/>
  <c r="OI18" i="18"/>
  <c r="R19" i="18"/>
  <c r="AK19" i="18"/>
  <c r="BG19" i="18"/>
  <c r="CI19" i="18"/>
  <c r="CT19" i="18"/>
  <c r="FK19" i="18"/>
  <c r="FW19" i="18"/>
  <c r="GQ19" i="18"/>
  <c r="IZ19" i="18"/>
  <c r="KM19" i="18"/>
  <c r="LR19" i="18"/>
  <c r="NP19" i="18"/>
  <c r="EB20" i="18"/>
  <c r="FP20" i="18"/>
  <c r="FZ20" i="18"/>
  <c r="GT20" i="18"/>
  <c r="HM20" i="18"/>
  <c r="JK20" i="18"/>
  <c r="KP20" i="18"/>
  <c r="MM20" i="18"/>
  <c r="NI20" i="18"/>
  <c r="NS20" i="18"/>
  <c r="P16" i="15"/>
  <c r="AJ16" i="18"/>
  <c r="BN16" i="18"/>
  <c r="CR16" i="15"/>
  <c r="DB16" i="18"/>
  <c r="DU16" i="18"/>
  <c r="FA16" i="18"/>
  <c r="FJ16" i="18"/>
  <c r="FS16" i="18"/>
  <c r="GN16" i="18"/>
  <c r="GX16" i="18"/>
  <c r="IU16" i="18"/>
  <c r="JG16" i="18"/>
  <c r="KU16" i="18"/>
  <c r="LN16" i="18"/>
  <c r="MS16" i="18"/>
  <c r="OG16" i="18"/>
  <c r="OQ16" i="18"/>
  <c r="AC17" i="18"/>
  <c r="AV17" i="15"/>
  <c r="CB17" i="15"/>
  <c r="EJ17" i="18"/>
  <c r="FW17" i="18"/>
  <c r="GG17" i="18"/>
  <c r="IP17" i="18"/>
  <c r="KD17" i="18"/>
  <c r="MU17" i="18"/>
  <c r="NF17" i="18"/>
  <c r="NP17" i="18"/>
  <c r="NZ17" i="18"/>
  <c r="DC16" i="18"/>
  <c r="FV16" i="18"/>
  <c r="GO16" i="18"/>
  <c r="IC16" i="18"/>
  <c r="IM16" i="18"/>
  <c r="IX16" i="18"/>
  <c r="KL16" i="18"/>
  <c r="MA16" i="18"/>
  <c r="MT16" i="18"/>
  <c r="NC16" i="18"/>
  <c r="OH16" i="18"/>
  <c r="U17" i="18"/>
  <c r="AD17" i="18"/>
  <c r="AM17" i="18"/>
  <c r="BR17" i="18"/>
  <c r="DF17" i="18"/>
  <c r="EA17" i="18"/>
  <c r="FO17" i="18"/>
  <c r="GT17" i="18"/>
  <c r="HV17" i="18"/>
  <c r="JK17" i="18"/>
  <c r="JV17" i="18"/>
  <c r="LT17" i="18"/>
  <c r="OM17" i="18"/>
  <c r="FC16" i="18"/>
  <c r="GF16" i="18"/>
  <c r="NO16" i="18"/>
  <c r="NY16" i="18"/>
  <c r="CW17" i="18"/>
  <c r="KP17" i="18"/>
  <c r="NH17" i="18"/>
  <c r="OD17" i="18"/>
  <c r="T16" i="18"/>
  <c r="BQ16" i="18"/>
  <c r="CV16" i="18"/>
  <c r="DE16" i="18"/>
  <c r="DO16" i="18"/>
  <c r="DZ16" i="18"/>
  <c r="FD16" i="15"/>
  <c r="FN16" i="18"/>
  <c r="HM16" i="18"/>
  <c r="IE16" i="18"/>
  <c r="JJ16" i="18"/>
  <c r="KX16" i="18"/>
  <c r="LS16" i="18"/>
  <c r="NG16" i="18"/>
  <c r="OL16" i="18"/>
  <c r="AZ17" i="18"/>
  <c r="EM17" i="18"/>
  <c r="FG17" i="18"/>
  <c r="GV17" i="18"/>
  <c r="II17" i="18"/>
  <c r="IS17" i="18"/>
  <c r="LB17" i="18"/>
  <c r="MF17" i="15"/>
  <c r="MP17" i="18"/>
  <c r="MZ17" i="18"/>
  <c r="BH16" i="18"/>
  <c r="FF16" i="18"/>
  <c r="IH16" i="18"/>
  <c r="JA16" i="18"/>
  <c r="KO16" i="18"/>
  <c r="MX16" i="18"/>
  <c r="AH17" i="18"/>
  <c r="CP17" i="18"/>
  <c r="GM17" i="18"/>
  <c r="IJ17" i="18"/>
  <c r="IT17" i="18"/>
  <c r="JF17" i="18"/>
  <c r="KH17" i="18"/>
  <c r="LW17" i="18"/>
  <c r="MH17" i="18"/>
  <c r="NV17" i="18"/>
  <c r="OF17" i="18"/>
  <c r="AF16" i="15"/>
  <c r="AP16" i="18"/>
  <c r="AZ16" i="18"/>
  <c r="CO16" i="18"/>
  <c r="EL16" i="18"/>
  <c r="GI16" i="18"/>
  <c r="GU16" i="18"/>
  <c r="ME16" i="18"/>
  <c r="ON16" i="18"/>
  <c r="DK17" i="18"/>
  <c r="DU17" i="18"/>
  <c r="EE17" i="18"/>
  <c r="EQ17" i="18"/>
  <c r="GD17" i="18"/>
  <c r="HR17" i="18"/>
  <c r="HX17" i="18" s="1"/>
  <c r="IB17" i="18"/>
  <c r="KI17" i="18"/>
  <c r="LD17" i="18"/>
  <c r="LN17" i="18"/>
  <c r="NB17" i="18"/>
  <c r="NW17" i="18"/>
  <c r="AH16" i="18"/>
  <c r="DJ16" i="18"/>
  <c r="EC16" i="18"/>
  <c r="FH16" i="18"/>
  <c r="GA16" i="18"/>
  <c r="GL16" i="18"/>
  <c r="HZ16" i="18"/>
  <c r="IS16" i="18"/>
  <c r="JY16" i="18"/>
  <c r="KH16" i="18"/>
  <c r="LV16" i="18"/>
  <c r="OE16" i="18"/>
  <c r="BC17" i="18"/>
  <c r="BO17" i="18"/>
  <c r="DC17" i="18"/>
  <c r="DV17" i="18"/>
  <c r="FA17" i="18"/>
  <c r="GO17" i="18"/>
  <c r="GY17" i="18"/>
  <c r="HJ17" i="18"/>
  <c r="IX17" i="18"/>
  <c r="JH17" i="18"/>
  <c r="KL17" i="18"/>
  <c r="LO17" i="18"/>
  <c r="MJ17" i="18"/>
  <c r="NN17" i="18"/>
  <c r="OH17" i="18"/>
  <c r="AA12" i="18"/>
  <c r="AT12" i="18"/>
  <c r="DL12" i="18"/>
  <c r="EY12" i="18"/>
  <c r="FR12" i="18"/>
  <c r="IJ12" i="18"/>
  <c r="KF12" i="18"/>
  <c r="KP12" i="18"/>
  <c r="NH12" i="18"/>
  <c r="U13" i="18"/>
  <c r="BI13" i="18"/>
  <c r="CL13" i="18"/>
  <c r="DZ13" i="18"/>
  <c r="FX13" i="18"/>
  <c r="GG13" i="18"/>
  <c r="GP13" i="18"/>
  <c r="HJ13" i="18"/>
  <c r="IX13" i="18"/>
  <c r="KL13" i="18"/>
  <c r="LE13" i="18"/>
  <c r="MH13" i="18"/>
  <c r="NV13" i="18"/>
  <c r="Z14" i="18"/>
  <c r="AJ14" i="18"/>
  <c r="CP14" i="18"/>
  <c r="EX14" i="18"/>
  <c r="FH14" i="18"/>
  <c r="GL14" i="18"/>
  <c r="HN14" i="18"/>
  <c r="JB14" i="18"/>
  <c r="KB14" i="15"/>
  <c r="KF14" i="18"/>
  <c r="MB14" i="18"/>
  <c r="ML14" i="18"/>
  <c r="NZ14" i="18"/>
  <c r="OI14" i="18"/>
  <c r="P15" i="15"/>
  <c r="AD15" i="18"/>
  <c r="AX15" i="18"/>
  <c r="CV15" i="18"/>
  <c r="DN15" i="18"/>
  <c r="EH15" i="18"/>
  <c r="FB15" i="18"/>
  <c r="HT15" i="18"/>
  <c r="IL15" i="18"/>
  <c r="KA15" i="18"/>
  <c r="KU15" i="18"/>
  <c r="LZ15" i="18"/>
  <c r="MJ15" i="18"/>
  <c r="OG15" i="18"/>
  <c r="OQ15" i="18"/>
  <c r="P12" i="18"/>
  <c r="HH14" i="18"/>
  <c r="AK12" i="18"/>
  <c r="BG12" i="18"/>
  <c r="DC12" i="18"/>
  <c r="EF12" i="15"/>
  <c r="EQ12" i="18"/>
  <c r="FI12" i="18"/>
  <c r="GE12" i="18"/>
  <c r="IA12" i="18"/>
  <c r="JX12" i="18"/>
  <c r="KG12" i="18"/>
  <c r="MY12" i="18"/>
  <c r="OM12" i="18"/>
  <c r="BA13" i="18"/>
  <c r="BJ13" i="18"/>
  <c r="BS13" i="18"/>
  <c r="CW13" i="18"/>
  <c r="DG13" i="18"/>
  <c r="FY13" i="18"/>
  <c r="GH13" i="18"/>
  <c r="GQ13" i="18"/>
  <c r="IE13" i="18"/>
  <c r="KM13" i="18"/>
  <c r="KW13" i="18"/>
  <c r="LF13" i="18"/>
  <c r="LO13" i="18"/>
  <c r="MS13" i="18"/>
  <c r="NC13" i="18"/>
  <c r="AU14" i="18"/>
  <c r="BO14" i="18"/>
  <c r="CG14" i="18"/>
  <c r="FS14" i="18"/>
  <c r="GM14" i="18"/>
  <c r="GV14" i="18"/>
  <c r="JC14" i="18"/>
  <c r="JW14" i="18"/>
  <c r="KQ14" i="18"/>
  <c r="LK14" i="18"/>
  <c r="LT14" i="18"/>
  <c r="MC14" i="18"/>
  <c r="OA14" i="18"/>
  <c r="DF15" i="18"/>
  <c r="FC15" i="18"/>
  <c r="ID15" i="18"/>
  <c r="IM15" i="18"/>
  <c r="LO15" i="18"/>
  <c r="ND15" i="15"/>
  <c r="CX13" i="18"/>
  <c r="LH15" i="15"/>
  <c r="FW12" i="18"/>
  <c r="NS14" i="18"/>
  <c r="AP12" i="18"/>
  <c r="AZ12" i="18"/>
  <c r="CM12" i="18"/>
  <c r="CV12" i="18"/>
  <c r="DF12" i="18"/>
  <c r="FX12" i="18"/>
  <c r="HT12" i="18"/>
  <c r="ID12" i="18"/>
  <c r="KL12" i="18"/>
  <c r="KV12" i="18"/>
  <c r="LZ12" i="18"/>
  <c r="MR12" i="18"/>
  <c r="NB12" i="18"/>
  <c r="Z13" i="18"/>
  <c r="AT13" i="18"/>
  <c r="BN13" i="18"/>
  <c r="DL13" i="18"/>
  <c r="EN13" i="15"/>
  <c r="EX13" i="18"/>
  <c r="FR13" i="18"/>
  <c r="GL13" i="18"/>
  <c r="IJ13" i="18"/>
  <c r="JB13" i="18"/>
  <c r="JV13" i="18"/>
  <c r="KP13" i="18"/>
  <c r="LJ13" i="18"/>
  <c r="NQ13" i="18"/>
  <c r="NZ13" i="18"/>
  <c r="OJ13" i="15"/>
  <c r="AD14" i="18"/>
  <c r="CL14" i="18"/>
  <c r="EI14" i="18"/>
  <c r="FB14" i="18"/>
  <c r="GP14" i="18"/>
  <c r="HP14" i="15"/>
  <c r="HT14" i="18"/>
  <c r="JZ14" i="18"/>
  <c r="MN14" i="15"/>
  <c r="MR14" i="18"/>
  <c r="OE14" i="18"/>
  <c r="UN14" i="15"/>
  <c r="AS15" i="18"/>
  <c r="BL15" i="15"/>
  <c r="CB15" i="15"/>
  <c r="CP15" i="18"/>
  <c r="CZ15" i="15"/>
  <c r="FZ15" i="18"/>
  <c r="GJ15" i="15"/>
  <c r="GT15" i="18"/>
  <c r="HX15" i="15"/>
  <c r="IH15" i="18"/>
  <c r="KG15" i="18"/>
  <c r="KY15" i="18"/>
  <c r="MD15" i="18"/>
  <c r="OA15" i="18"/>
  <c r="OM15" i="18"/>
  <c r="NJ14" i="18"/>
  <c r="GR15" i="15"/>
  <c r="BT12" i="15"/>
  <c r="CE12" i="18"/>
  <c r="CW12" i="18"/>
  <c r="FO12" i="18"/>
  <c r="MS12" i="18"/>
  <c r="NX12" i="18"/>
  <c r="OG12" i="18"/>
  <c r="UN12" i="15"/>
  <c r="AU13" i="18"/>
  <c r="DM13" i="18"/>
  <c r="FS13" i="18"/>
  <c r="IK13" i="18"/>
  <c r="KQ13" i="18"/>
  <c r="NI13" i="18"/>
  <c r="NR13" i="18"/>
  <c r="OA13" i="18"/>
  <c r="GG14" i="18"/>
  <c r="GQ14" i="18"/>
  <c r="KM14" i="18"/>
  <c r="NW14" i="18"/>
  <c r="OF14" i="18"/>
  <c r="AA15" i="18"/>
  <c r="CQ15" i="18"/>
  <c r="EY15" i="18"/>
  <c r="FI15" i="18"/>
  <c r="FR15" i="18"/>
  <c r="GA15" i="18"/>
  <c r="HO15" i="18"/>
  <c r="JX15" i="18"/>
  <c r="NS15" i="18"/>
  <c r="OD15" i="18"/>
  <c r="P13" i="18"/>
  <c r="NR14" i="18"/>
  <c r="NF15" i="18"/>
  <c r="AH12" i="18"/>
  <c r="FF12" i="18"/>
  <c r="GT12" i="18"/>
  <c r="HM12" i="18"/>
  <c r="JA12" i="18"/>
  <c r="LR12" i="18"/>
  <c r="MK12" i="18"/>
  <c r="NP12" i="18"/>
  <c r="NY12" i="18"/>
  <c r="OH12" i="18"/>
  <c r="CT13" i="18"/>
  <c r="EH13" i="18"/>
  <c r="EN13" i="18" s="1"/>
  <c r="EZ13" i="18"/>
  <c r="FJ13" i="18"/>
  <c r="HR13" i="18"/>
  <c r="KH13" i="18"/>
  <c r="MP13" i="18"/>
  <c r="MZ13" i="18"/>
  <c r="OD13" i="18"/>
  <c r="AR14" i="18"/>
  <c r="BJ14" i="18"/>
  <c r="CD14" i="18"/>
  <c r="CX14" i="18"/>
  <c r="DR14" i="18"/>
  <c r="FY14" i="18"/>
  <c r="GH14" i="18"/>
  <c r="GR14" i="15"/>
  <c r="HH14" i="15"/>
  <c r="HV14" i="18"/>
  <c r="IP14" i="18"/>
  <c r="KN14" i="18"/>
  <c r="LF14" i="18"/>
  <c r="LZ14" i="18"/>
  <c r="MT14" i="18"/>
  <c r="X15" i="15"/>
  <c r="AB15" i="18"/>
  <c r="EV15" i="15"/>
  <c r="EZ15" i="18"/>
  <c r="GM15" i="18"/>
  <c r="JC15" i="18"/>
  <c r="KI15" i="18"/>
  <c r="LL15" i="18"/>
  <c r="LV15" i="18"/>
  <c r="MH15" i="18"/>
  <c r="MR15" i="18"/>
  <c r="NT15" i="15"/>
  <c r="P15" i="18"/>
  <c r="P12" i="15"/>
  <c r="AS12" i="18"/>
  <c r="BC12" i="18"/>
  <c r="DK12" i="18"/>
  <c r="DU12" i="18"/>
  <c r="EM12" i="18"/>
  <c r="FQ12" i="18"/>
  <c r="GA12" i="18"/>
  <c r="II12" i="18"/>
  <c r="IS12" i="18"/>
  <c r="KO12" i="18"/>
  <c r="KY12" i="18"/>
  <c r="NQ12" i="18"/>
  <c r="NZ12" i="18"/>
  <c r="OI12" i="18"/>
  <c r="AC13" i="18"/>
  <c r="BH13" i="18"/>
  <c r="EI13" i="18"/>
  <c r="ER13" i="18"/>
  <c r="FA13" i="18"/>
  <c r="GF13" i="18"/>
  <c r="GO13" i="18"/>
  <c r="HS13" i="18"/>
  <c r="IM13" i="18"/>
  <c r="JG13" i="18"/>
  <c r="JY13" i="18"/>
  <c r="MQ13" i="18"/>
  <c r="NK13" i="18"/>
  <c r="OE13" i="18"/>
  <c r="ON13" i="18"/>
  <c r="UC13" i="15"/>
  <c r="UN13" i="15"/>
  <c r="AS14" i="18"/>
  <c r="BK14" i="18"/>
  <c r="CO14" i="18"/>
  <c r="CY14" i="18"/>
  <c r="FQ14" i="18"/>
  <c r="FZ14" i="18"/>
  <c r="GI14" i="18"/>
  <c r="HW14" i="18"/>
  <c r="KE14" i="18"/>
  <c r="LG14" i="18"/>
  <c r="MU14" i="18"/>
  <c r="S15" i="18"/>
  <c r="BG15" i="18"/>
  <c r="CU15" i="18"/>
  <c r="EQ15" i="18"/>
  <c r="GE15" i="18"/>
  <c r="GN15" i="18"/>
  <c r="JF15" i="18"/>
  <c r="MS15" i="18"/>
  <c r="NB15" i="18"/>
  <c r="NK15" i="18"/>
  <c r="OF15" i="18"/>
  <c r="OP15" i="18"/>
  <c r="CY10" i="18"/>
  <c r="KN10" i="18"/>
  <c r="AE10" i="18"/>
  <c r="BS10" i="18"/>
  <c r="FC10" i="18"/>
  <c r="FD10" i="18" s="1"/>
  <c r="GQ10" i="18"/>
  <c r="JI10" i="18"/>
  <c r="LO10" i="18"/>
  <c r="OG10" i="18"/>
  <c r="EC11" i="18"/>
  <c r="EL11" i="18"/>
  <c r="JA11" i="18"/>
  <c r="NO11" i="18"/>
  <c r="NY11" i="18"/>
  <c r="OH11" i="18"/>
  <c r="AQ10" i="18"/>
  <c r="BJ10" i="18"/>
  <c r="CX10" i="18"/>
  <c r="EB10" i="18"/>
  <c r="FO10" i="18"/>
  <c r="GH10" i="18"/>
  <c r="IZ10" i="18"/>
  <c r="KD10" i="18"/>
  <c r="KM10" i="18"/>
  <c r="LF10" i="18"/>
  <c r="NN10" i="18"/>
  <c r="NX10" i="18"/>
  <c r="Z11" i="18"/>
  <c r="AR11" i="18"/>
  <c r="BB11" i="18"/>
  <c r="CY11" i="18"/>
  <c r="DJ11" i="18"/>
  <c r="DT11" i="18"/>
  <c r="EX11" i="18"/>
  <c r="FP11" i="18"/>
  <c r="FZ11" i="18"/>
  <c r="IH11" i="18"/>
  <c r="IR11" i="18"/>
  <c r="KE11" i="18"/>
  <c r="KN11" i="18"/>
  <c r="KX11" i="18"/>
  <c r="NP11" i="18"/>
  <c r="KO11" i="18"/>
  <c r="HX10" i="15"/>
  <c r="MV10" i="15"/>
  <c r="CR11" i="15"/>
  <c r="CZ10" i="15"/>
  <c r="GM10" i="18"/>
  <c r="MD10" i="18"/>
  <c r="OA10" i="18"/>
  <c r="GE11" i="18"/>
  <c r="GO11" i="18"/>
  <c r="HH11" i="15"/>
  <c r="IK11" i="18"/>
  <c r="LC11" i="18"/>
  <c r="ME11" i="18"/>
  <c r="MF11" i="18" s="1"/>
  <c r="NI11" i="18"/>
  <c r="NS11" i="18"/>
  <c r="OM11" i="18"/>
  <c r="BF10" i="18"/>
  <c r="BP10" i="18"/>
  <c r="CT10" i="18"/>
  <c r="DV10" i="18"/>
  <c r="GD10" i="18"/>
  <c r="GN10" i="18"/>
  <c r="HR10" i="18"/>
  <c r="IJ10" i="18"/>
  <c r="IT10" i="18"/>
  <c r="KQ10" i="18"/>
  <c r="LB10" i="18"/>
  <c r="LL10" i="18"/>
  <c r="MP10" i="18"/>
  <c r="NH10" i="18"/>
  <c r="NR10" i="18"/>
  <c r="BH11" i="18"/>
  <c r="CL11" i="18"/>
  <c r="CR11" i="18" s="1"/>
  <c r="CU11" i="18"/>
  <c r="DN11" i="18"/>
  <c r="FV11" i="18"/>
  <c r="GF11" i="18"/>
  <c r="HS11" i="18"/>
  <c r="IL11" i="18"/>
  <c r="LD11" i="18"/>
  <c r="MQ11" i="18"/>
  <c r="NJ11" i="18"/>
  <c r="EN10" i="15"/>
  <c r="BG10" i="18"/>
  <c r="CU10" i="18"/>
  <c r="DD10" i="18"/>
  <c r="DM10" i="18"/>
  <c r="DW10" i="18"/>
  <c r="GE10" i="18"/>
  <c r="HS10" i="18"/>
  <c r="IB10" i="18"/>
  <c r="IK10" i="18"/>
  <c r="IU10" i="18"/>
  <c r="KI10" i="18"/>
  <c r="KR10" i="15"/>
  <c r="LC10" i="18"/>
  <c r="MQ10" i="18"/>
  <c r="MZ10" i="18"/>
  <c r="NI10" i="18"/>
  <c r="OE10" i="18"/>
  <c r="AE11" i="18"/>
  <c r="AY11" i="18"/>
  <c r="CM11" i="18"/>
  <c r="CV11" i="18"/>
  <c r="DE11" i="18"/>
  <c r="FC11" i="18"/>
  <c r="FW11" i="18"/>
  <c r="GQ11" i="18"/>
  <c r="GZ11" i="15"/>
  <c r="HK11" i="18"/>
  <c r="HT11" i="18"/>
  <c r="IC11" i="18"/>
  <c r="IY11" i="18"/>
  <c r="KU11" i="18"/>
  <c r="LX11" i="15"/>
  <c r="MI11" i="18"/>
  <c r="MR11" i="18"/>
  <c r="NA11" i="18"/>
  <c r="NW11" i="18"/>
  <c r="OF11" i="18"/>
  <c r="OJ10" i="15"/>
  <c r="AX10" i="18"/>
  <c r="DE10" i="18"/>
  <c r="EJ10" i="18"/>
  <c r="FB10" i="18"/>
  <c r="FV10" i="18"/>
  <c r="GP10" i="18"/>
  <c r="HJ10" i="18"/>
  <c r="IC10" i="18"/>
  <c r="IX10" i="18"/>
  <c r="KT10" i="18"/>
  <c r="MH10" i="18"/>
  <c r="NA10" i="18"/>
  <c r="NV10" i="18"/>
  <c r="OF10" i="18"/>
  <c r="CD11" i="18"/>
  <c r="DF11" i="18"/>
  <c r="EK11" i="18"/>
  <c r="FN11" i="18"/>
  <c r="ID11" i="18"/>
  <c r="NB11" i="18"/>
  <c r="NX11" i="18"/>
  <c r="OG11" i="18"/>
  <c r="JA8" i="18"/>
  <c r="OV50" i="15"/>
  <c r="AT8" i="18"/>
  <c r="BN8" i="18"/>
  <c r="CR8" i="15"/>
  <c r="DB8" i="18"/>
  <c r="DU8" i="18"/>
  <c r="ED8" i="18"/>
  <c r="EZ8" i="18"/>
  <c r="GL8" i="18"/>
  <c r="HZ8" i="18"/>
  <c r="IS8" i="18"/>
  <c r="KG8" i="18"/>
  <c r="KP8" i="18"/>
  <c r="LJ8" i="18"/>
  <c r="MD8" i="18"/>
  <c r="MX8" i="18"/>
  <c r="ND8" i="18" s="1"/>
  <c r="AP9" i="18"/>
  <c r="BR9" i="18"/>
  <c r="EJ9" i="18"/>
  <c r="FN9" i="18"/>
  <c r="GP9" i="18"/>
  <c r="IX9" i="18"/>
  <c r="JH9" i="18"/>
  <c r="KL9" i="18"/>
  <c r="LN9" i="18"/>
  <c r="NV9" i="18"/>
  <c r="OF9" i="18"/>
  <c r="NY8" i="18"/>
  <c r="AC8" i="18"/>
  <c r="AL8" i="18"/>
  <c r="AU8" i="18"/>
  <c r="CI8" i="18"/>
  <c r="DC8" i="18"/>
  <c r="FA8" i="18"/>
  <c r="FJ8" i="18"/>
  <c r="FS8" i="18"/>
  <c r="IA8" i="18"/>
  <c r="JY8" i="18"/>
  <c r="KH8" i="18"/>
  <c r="ME8" i="18"/>
  <c r="MY8" i="18"/>
  <c r="UC8" i="15"/>
  <c r="AQ9" i="18"/>
  <c r="AZ9" i="18"/>
  <c r="BI9" i="18"/>
  <c r="BS9" i="18"/>
  <c r="CW9" i="18"/>
  <c r="EA9" i="18"/>
  <c r="FO9" i="18"/>
  <c r="FX9" i="18"/>
  <c r="GG9" i="18"/>
  <c r="IY9" i="18"/>
  <c r="KB9" i="15"/>
  <c r="KM9" i="18"/>
  <c r="KV9" i="18"/>
  <c r="LE9" i="18"/>
  <c r="LO9" i="18"/>
  <c r="NW9" i="18"/>
  <c r="EH8" i="18"/>
  <c r="GN8" i="18"/>
  <c r="OD8" i="18"/>
  <c r="AH9" i="18"/>
  <c r="AN9" i="18" s="1"/>
  <c r="BA9" i="18"/>
  <c r="CO9" i="18"/>
  <c r="CX9" i="18"/>
  <c r="DR9" i="18"/>
  <c r="FF9" i="18"/>
  <c r="FL9" i="18" s="1"/>
  <c r="HV9" i="18"/>
  <c r="IP9" i="18"/>
  <c r="KD9" i="18"/>
  <c r="KW9" i="18"/>
  <c r="MT9" i="18"/>
  <c r="NN9" i="18"/>
  <c r="OH9" i="18"/>
  <c r="P9" i="18"/>
  <c r="AE8" i="18"/>
  <c r="AN8" i="15"/>
  <c r="AY8" i="18"/>
  <c r="CV8" i="18"/>
  <c r="DO8" i="18"/>
  <c r="FC8" i="18"/>
  <c r="FL8" i="15"/>
  <c r="FW8" i="18"/>
  <c r="GF8" i="18"/>
  <c r="GO8" i="18"/>
  <c r="GY8" i="18"/>
  <c r="JG8" i="18"/>
  <c r="KU8" i="18"/>
  <c r="LD8" i="18"/>
  <c r="LW8" i="18"/>
  <c r="OE8" i="18"/>
  <c r="CG9" i="18"/>
  <c r="EM9" i="18"/>
  <c r="FG9" i="18"/>
  <c r="HW9" i="18"/>
  <c r="JK9" i="18"/>
  <c r="MC9" i="18"/>
  <c r="MU9" i="18"/>
  <c r="OI9" i="18"/>
  <c r="KO8" i="18"/>
  <c r="OV49" i="15"/>
  <c r="AF8" i="15"/>
  <c r="BR8" i="18"/>
  <c r="CN8" i="18"/>
  <c r="CW8" i="18"/>
  <c r="DP8" i="15"/>
  <c r="DZ8" i="18"/>
  <c r="FD8" i="15"/>
  <c r="FN8" i="18"/>
  <c r="FT8" i="18" s="1"/>
  <c r="HU8" i="18"/>
  <c r="IN8" i="15"/>
  <c r="IX8" i="18"/>
  <c r="KL8" i="18"/>
  <c r="KV8" i="18"/>
  <c r="LN8" i="18"/>
  <c r="MS8" i="18"/>
  <c r="NV8" i="18"/>
  <c r="GL9" i="18"/>
  <c r="II9" i="18"/>
  <c r="JB9" i="18"/>
  <c r="KP9" i="18"/>
  <c r="NG9" i="18"/>
  <c r="NZ9" i="18"/>
  <c r="W8" i="18"/>
  <c r="EU8" i="18"/>
  <c r="HM8" i="18"/>
  <c r="MK8" i="18"/>
  <c r="MT8" i="18"/>
  <c r="OG8" i="18"/>
  <c r="OQ8" i="18"/>
  <c r="BO9" i="18"/>
  <c r="DC9" i="18"/>
  <c r="DL9" i="18"/>
  <c r="EE9" i="18"/>
  <c r="GM9" i="18"/>
  <c r="HP9" i="15"/>
  <c r="IA9" i="18"/>
  <c r="KQ9" i="18"/>
  <c r="LK9" i="18"/>
  <c r="MN9" i="15"/>
  <c r="MY9" i="18"/>
  <c r="NH9" i="18"/>
  <c r="NQ9" i="18"/>
  <c r="GA8" i="18"/>
  <c r="OV52" i="15"/>
  <c r="BK8" i="18"/>
  <c r="CF8" i="18"/>
  <c r="EL8" i="18"/>
  <c r="GI8" i="18"/>
  <c r="IH8" i="18"/>
  <c r="JJ8" i="18"/>
  <c r="MB8" i="18"/>
  <c r="NF8" i="18"/>
  <c r="OH8" i="18"/>
  <c r="AC9" i="18"/>
  <c r="AV9" i="15"/>
  <c r="BF9" i="18"/>
  <c r="CT9" i="18"/>
  <c r="DD9" i="18"/>
  <c r="DM9" i="18"/>
  <c r="DV9" i="18"/>
  <c r="FA9" i="18"/>
  <c r="GD9" i="18"/>
  <c r="HR9" i="18"/>
  <c r="IB9" i="18"/>
  <c r="IT9" i="18"/>
  <c r="KH9" i="18"/>
  <c r="KR9" i="15"/>
  <c r="LB9" i="18"/>
  <c r="MF9" i="15"/>
  <c r="MP9" i="18"/>
  <c r="MZ9" i="18"/>
  <c r="OD9" i="18"/>
  <c r="NO7" i="18"/>
  <c r="AS7" i="18"/>
  <c r="BL7" i="15"/>
  <c r="CZ7" i="15"/>
  <c r="DJ7" i="18"/>
  <c r="EC7" i="18"/>
  <c r="FZ7" i="18"/>
  <c r="GJ7" i="15"/>
  <c r="HX7" i="15"/>
  <c r="KF7" i="18"/>
  <c r="KO7" i="18"/>
  <c r="LH7" i="15"/>
  <c r="LR7" i="18"/>
  <c r="MV7" i="15"/>
  <c r="NF7" i="18"/>
  <c r="J52" i="9"/>
  <c r="AC52" i="9"/>
  <c r="AV52" i="9"/>
  <c r="BF52" i="9"/>
  <c r="CR52" i="9"/>
  <c r="DU52" i="9"/>
  <c r="PC51" i="15"/>
  <c r="QY51" i="15"/>
  <c r="TE51" i="15"/>
  <c r="AK7" i="18"/>
  <c r="EY7" i="18"/>
  <c r="FI7" i="18"/>
  <c r="FR7" i="18"/>
  <c r="GA7" i="18"/>
  <c r="HO7" i="18"/>
  <c r="KG7" i="18"/>
  <c r="KY7" i="18"/>
  <c r="MC7" i="18"/>
  <c r="MM7" i="18"/>
  <c r="MX7" i="18"/>
  <c r="J51" i="9"/>
  <c r="AC51" i="9"/>
  <c r="AV51" i="9"/>
  <c r="BF51" i="9"/>
  <c r="CR51" i="9"/>
  <c r="AB7" i="18"/>
  <c r="CH7" i="18"/>
  <c r="EZ7" i="18"/>
  <c r="GM7" i="18"/>
  <c r="JC7" i="18"/>
  <c r="JX7" i="18"/>
  <c r="MD7" i="18"/>
  <c r="OA7" i="18"/>
  <c r="BG7" i="18"/>
  <c r="CU7" i="18"/>
  <c r="GE7" i="18"/>
  <c r="GN7" i="18"/>
  <c r="GW7" i="18"/>
  <c r="KI7" i="18"/>
  <c r="LC7" i="18"/>
  <c r="LL7" i="18"/>
  <c r="LU7" i="18"/>
  <c r="NS7" i="18"/>
  <c r="OM7" i="18"/>
  <c r="PC52" i="15"/>
  <c r="QY52" i="15"/>
  <c r="TE52" i="15"/>
  <c r="P7" i="15"/>
  <c r="AD7" i="18"/>
  <c r="CV7" i="18"/>
  <c r="DN7" i="18"/>
  <c r="FB7" i="18"/>
  <c r="FV7" i="18"/>
  <c r="GX7" i="18"/>
  <c r="HT7" i="18"/>
  <c r="JF7" i="18"/>
  <c r="KJ7" i="15"/>
  <c r="KT7" i="18"/>
  <c r="LM7" i="18"/>
  <c r="LV7" i="18"/>
  <c r="MR7" i="18"/>
  <c r="NT7" i="15"/>
  <c r="OD7" i="18"/>
  <c r="AE7" i="18"/>
  <c r="CM7" i="18"/>
  <c r="DO7" i="18"/>
  <c r="FC7" i="18"/>
  <c r="IM7" i="18"/>
  <c r="IN7" i="18" s="1"/>
  <c r="KA7" i="18"/>
  <c r="MS7" i="18"/>
  <c r="NK7" i="18"/>
  <c r="V7" i="18"/>
  <c r="BJ7" i="18"/>
  <c r="CN7" i="18"/>
  <c r="EJ7" i="18"/>
  <c r="ET7" i="18"/>
  <c r="GH7" i="18"/>
  <c r="GQ7" i="18"/>
  <c r="HL7" i="18"/>
  <c r="LZ7" i="18"/>
  <c r="MJ7" i="18"/>
  <c r="OF7" i="18"/>
  <c r="OP7" i="18"/>
  <c r="U6" i="18"/>
  <c r="BJ6" i="18"/>
  <c r="CD6" i="18"/>
  <c r="CX6" i="18"/>
  <c r="DR6" i="18"/>
  <c r="FY6" i="18"/>
  <c r="GH6" i="18"/>
  <c r="GR6" i="15"/>
  <c r="HH6" i="15"/>
  <c r="HV6" i="18"/>
  <c r="IP6" i="18"/>
  <c r="KN6" i="18"/>
  <c r="LF6" i="18"/>
  <c r="LZ6" i="18"/>
  <c r="MT6" i="18"/>
  <c r="NN6" i="18"/>
  <c r="DQ51" i="9"/>
  <c r="BK6" i="18"/>
  <c r="CY6" i="18"/>
  <c r="FQ6" i="18"/>
  <c r="FZ6" i="18"/>
  <c r="GI6" i="18"/>
  <c r="HW6" i="18"/>
  <c r="KE6" i="18"/>
  <c r="KX6" i="18"/>
  <c r="LG6" i="18"/>
  <c r="MU6" i="18"/>
  <c r="Z6" i="18"/>
  <c r="BO6" i="18"/>
  <c r="EY6" i="18"/>
  <c r="FS6" i="18"/>
  <c r="GM6" i="18"/>
  <c r="JC6" i="18"/>
  <c r="KQ6" i="18"/>
  <c r="MC6" i="18"/>
  <c r="OA6" i="18"/>
  <c r="OJ6" i="15"/>
  <c r="E51" i="9"/>
  <c r="N51" i="9"/>
  <c r="AH51" i="9"/>
  <c r="AQ51" i="9"/>
  <c r="BA51" i="9"/>
  <c r="BJ51" i="9"/>
  <c r="BT51" i="9"/>
  <c r="CD51" i="9"/>
  <c r="CM51" i="9"/>
  <c r="DF51" i="9"/>
  <c r="DP51" i="9"/>
  <c r="AA6" i="18"/>
  <c r="BF6" i="18"/>
  <c r="CT6" i="18"/>
  <c r="DM6" i="18"/>
  <c r="EP6" i="18"/>
  <c r="FT6" i="15"/>
  <c r="GD6" i="18"/>
  <c r="JD6" i="15"/>
  <c r="KR6" i="15"/>
  <c r="LB6" i="18"/>
  <c r="NR6" i="18"/>
  <c r="OB6" i="15"/>
  <c r="OL6" i="18"/>
  <c r="AD6" i="18"/>
  <c r="R6" i="18"/>
  <c r="CU6" i="18"/>
  <c r="DN6" i="18"/>
  <c r="DW6" i="18"/>
  <c r="FA6" i="18"/>
  <c r="IU6" i="18"/>
  <c r="KI6" i="18"/>
  <c r="MQ6" i="18"/>
  <c r="NJ6" i="18"/>
  <c r="NS6" i="18"/>
  <c r="NT6" i="18" s="1"/>
  <c r="FB6" i="18"/>
  <c r="GP6" i="18"/>
  <c r="HT6" i="18"/>
  <c r="MR6" i="18"/>
  <c r="OE6" i="18"/>
  <c r="UC6" i="15"/>
  <c r="PD51" i="15"/>
  <c r="PW51" i="15"/>
  <c r="QG51" i="15"/>
  <c r="QQ51" i="15"/>
  <c r="QZ51" i="15"/>
  <c r="RJ51" i="15"/>
  <c r="RS51" i="15"/>
  <c r="SC51" i="15"/>
  <c r="SV51" i="15"/>
  <c r="TF51" i="15"/>
  <c r="TO51" i="15"/>
  <c r="BI6" i="18"/>
  <c r="CM6" i="18"/>
  <c r="EA6" i="18"/>
  <c r="EJ6" i="18"/>
  <c r="ES6" i="18"/>
  <c r="GG6" i="18"/>
  <c r="GQ6" i="18"/>
  <c r="HK6" i="18"/>
  <c r="IY6" i="18"/>
  <c r="JH6" i="18"/>
  <c r="KM6" i="18"/>
  <c r="MI6" i="18"/>
  <c r="NW6" i="18"/>
  <c r="OF6" i="18"/>
  <c r="OO6" i="18"/>
  <c r="AI5" i="18"/>
  <c r="CG5" i="18"/>
  <c r="DL5" i="18"/>
  <c r="DU5" i="18"/>
  <c r="ED5" i="18"/>
  <c r="HR5" i="18"/>
  <c r="IB5" i="18"/>
  <c r="JY5" i="18"/>
  <c r="LW5" i="18"/>
  <c r="MH5" i="18"/>
  <c r="NL5" i="15"/>
  <c r="NV5" i="18"/>
  <c r="E50" i="9"/>
  <c r="BN5" i="18"/>
  <c r="DM5" i="18"/>
  <c r="DV5" i="18"/>
  <c r="EE5" i="18"/>
  <c r="EZ5" i="18"/>
  <c r="IM5" i="18"/>
  <c r="JZ5" i="18"/>
  <c r="KL5" i="18"/>
  <c r="KV5" i="18"/>
  <c r="LE5" i="18"/>
  <c r="LN5" i="18"/>
  <c r="MS5" i="18"/>
  <c r="NC5" i="18"/>
  <c r="E49" i="9"/>
  <c r="AU5" i="18"/>
  <c r="CT5" i="18"/>
  <c r="FA5" i="18"/>
  <c r="GF5" i="18"/>
  <c r="GO5" i="18"/>
  <c r="IX5" i="18"/>
  <c r="KM5" i="18"/>
  <c r="LF5" i="18"/>
  <c r="MA5" i="18"/>
  <c r="MT5" i="18"/>
  <c r="OH5" i="18"/>
  <c r="AB5" i="18"/>
  <c r="AL5" i="18"/>
  <c r="CU5" i="18"/>
  <c r="EI5" i="18"/>
  <c r="ES5" i="18"/>
  <c r="FX5" i="18"/>
  <c r="GG5" i="18"/>
  <c r="GP5" i="18"/>
  <c r="HU5" i="18"/>
  <c r="IE5" i="18"/>
  <c r="KD5" i="18"/>
  <c r="MB5" i="18"/>
  <c r="MK5" i="18"/>
  <c r="NY5" i="18"/>
  <c r="OI5" i="18"/>
  <c r="T5" i="18"/>
  <c r="AC5" i="18"/>
  <c r="AM5" i="18"/>
  <c r="BH5" i="18"/>
  <c r="CL5" i="18"/>
  <c r="DZ5" i="18"/>
  <c r="FO5" i="18"/>
  <c r="FY5" i="18"/>
  <c r="GH5" i="18"/>
  <c r="HV5" i="18"/>
  <c r="KE5" i="18"/>
  <c r="LS5" i="18"/>
  <c r="ML5" i="18"/>
  <c r="NH5" i="18"/>
  <c r="NQ5" i="18"/>
  <c r="NZ5" i="18"/>
  <c r="U5" i="18"/>
  <c r="AZ5" i="18"/>
  <c r="BI5" i="18"/>
  <c r="BR5" i="18"/>
  <c r="CW5" i="18"/>
  <c r="DG5" i="18"/>
  <c r="DR5" i="18"/>
  <c r="EA5" i="18"/>
  <c r="FF5" i="18"/>
  <c r="FP5" i="18"/>
  <c r="HM5" i="18"/>
  <c r="JA5" i="18"/>
  <c r="JK5" i="18"/>
  <c r="JV5" i="18"/>
  <c r="KP5" i="18"/>
  <c r="LJ5" i="18"/>
  <c r="LT5" i="18"/>
  <c r="MY5" i="18"/>
  <c r="NI5" i="18"/>
  <c r="NR5" i="18"/>
  <c r="OA5" i="18"/>
  <c r="AQ5" i="18"/>
  <c r="BJ5" i="18"/>
  <c r="BS5" i="18"/>
  <c r="CN5" i="18"/>
  <c r="CX5" i="18"/>
  <c r="IJ5" i="18"/>
  <c r="IS5" i="18"/>
  <c r="JB5" i="18"/>
  <c r="KG5" i="18"/>
  <c r="KQ5" i="18"/>
  <c r="LK5" i="18"/>
  <c r="MP5" i="18"/>
  <c r="OD5" i="18"/>
  <c r="AP4" i="18"/>
  <c r="EM4" i="18"/>
  <c r="EY4" i="18"/>
  <c r="GN4" i="18"/>
  <c r="HH4" i="15"/>
  <c r="HR4" i="18"/>
  <c r="KL4" i="18"/>
  <c r="LZ4" i="18"/>
  <c r="MS4" i="18"/>
  <c r="NC4" i="18"/>
  <c r="NX4" i="18"/>
  <c r="OG4" i="18"/>
  <c r="OQ4" i="18"/>
  <c r="R49" i="9"/>
  <c r="AB49" i="9"/>
  <c r="DJ49" i="9"/>
  <c r="DT49" i="9"/>
  <c r="AQ4" i="18"/>
  <c r="CF4" i="18"/>
  <c r="DK4" i="18"/>
  <c r="DU4" i="18"/>
  <c r="EP4" i="18"/>
  <c r="EZ4" i="18"/>
  <c r="GE4" i="18"/>
  <c r="GO4" i="18"/>
  <c r="GX4" i="18"/>
  <c r="IC4" i="18"/>
  <c r="IM4" i="18"/>
  <c r="KM4" i="18"/>
  <c r="MK4" i="18"/>
  <c r="NP4" i="18"/>
  <c r="NY4" i="18"/>
  <c r="OH4" i="18"/>
  <c r="AH4" i="18"/>
  <c r="DL4" i="18"/>
  <c r="EQ4" i="18"/>
  <c r="FJ4" i="18"/>
  <c r="GF4" i="18"/>
  <c r="GY4" i="18"/>
  <c r="HK4" i="18"/>
  <c r="HT4" i="18"/>
  <c r="ID4" i="18"/>
  <c r="IZ4" i="18"/>
  <c r="KD4" i="18"/>
  <c r="LR4" i="18"/>
  <c r="NG4" i="18"/>
  <c r="NQ4" i="18"/>
  <c r="NZ4" i="18"/>
  <c r="BC4" i="18"/>
  <c r="DC4" i="18"/>
  <c r="DW4" i="18"/>
  <c r="ER4" i="18"/>
  <c r="FW4" i="18"/>
  <c r="GG4" i="18"/>
  <c r="HL4" i="18"/>
  <c r="IE4" i="18"/>
  <c r="JA4" i="18"/>
  <c r="KO4" i="18"/>
  <c r="KY4" i="18"/>
  <c r="MX4" i="18"/>
  <c r="NH4" i="18"/>
  <c r="P4" i="15"/>
  <c r="AA4" i="18"/>
  <c r="AJ4" i="18"/>
  <c r="AT4" i="18"/>
  <c r="CI4" i="18"/>
  <c r="CT4" i="18"/>
  <c r="FN4" i="18"/>
  <c r="FX4" i="18"/>
  <c r="JB4" i="18"/>
  <c r="JK4" i="18"/>
  <c r="JW4" i="18"/>
  <c r="KF4" i="18"/>
  <c r="KP4" i="18"/>
  <c r="MY4" i="18"/>
  <c r="OM4" i="18"/>
  <c r="R4" i="18"/>
  <c r="BG4" i="18"/>
  <c r="BQ4" i="18"/>
  <c r="DE4" i="18"/>
  <c r="FO4" i="18"/>
  <c r="IS4" i="18"/>
  <c r="JX4" i="18"/>
  <c r="KG4" i="18"/>
  <c r="ME4" i="18"/>
  <c r="NJ4" i="18"/>
  <c r="ON4" i="18"/>
  <c r="UR49" i="15"/>
  <c r="S4" i="18"/>
  <c r="AL4" i="18"/>
  <c r="BH4" i="18"/>
  <c r="BR4" i="18"/>
  <c r="CM4" i="18"/>
  <c r="CV4" i="18"/>
  <c r="DF4" i="18"/>
  <c r="EU4" i="18"/>
  <c r="FF4" i="18"/>
  <c r="GU4" i="18"/>
  <c r="HZ4" i="18"/>
  <c r="IJ4" i="18"/>
  <c r="JY4" i="18"/>
  <c r="LD4" i="18"/>
  <c r="LM4" i="18"/>
  <c r="LV4" i="18"/>
  <c r="NL4" i="15"/>
  <c r="EF3" i="15"/>
  <c r="NT3" i="15"/>
  <c r="UN3" i="15"/>
  <c r="GJ3" i="15"/>
  <c r="ID48" i="13"/>
  <c r="GX48" i="13"/>
  <c r="GZ48" i="13"/>
  <c r="GO23" i="13"/>
  <c r="GL43" i="13"/>
  <c r="GM43" i="13"/>
  <c r="GN43" i="13"/>
  <c r="GL38" i="13"/>
  <c r="GM38" i="13"/>
  <c r="GO34" i="13"/>
  <c r="GL32" i="13"/>
  <c r="GM32" i="13"/>
  <c r="GL26" i="13"/>
  <c r="GM25" i="13"/>
  <c r="GL19" i="13"/>
  <c r="GM19" i="13"/>
  <c r="GL13" i="13"/>
  <c r="GL14" i="13"/>
  <c r="GL12" i="13"/>
  <c r="GM12" i="13"/>
  <c r="GO11" i="13"/>
  <c r="GL8" i="13"/>
  <c r="BS47" i="13"/>
  <c r="BS46" i="13"/>
  <c r="CY46" i="13"/>
  <c r="CY43" i="13"/>
  <c r="BL42" i="16"/>
  <c r="CA43" i="13"/>
  <c r="CA41" i="13"/>
  <c r="CB41" i="13" s="1"/>
  <c r="CY41" i="13"/>
  <c r="BL40" i="16"/>
  <c r="CY40" i="13"/>
  <c r="CZ40" i="13" s="1"/>
  <c r="CI40" i="13"/>
  <c r="BL37" i="16"/>
  <c r="CI38" i="13"/>
  <c r="CJ38" i="13" s="1"/>
  <c r="CA38" i="13"/>
  <c r="BS38" i="13"/>
  <c r="CI34" i="13"/>
  <c r="CA34" i="13"/>
  <c r="BL31" i="16"/>
  <c r="CI32" i="13"/>
  <c r="CJ32" i="13" s="1"/>
  <c r="CA32" i="13"/>
  <c r="CA30" i="13"/>
  <c r="BL29" i="16"/>
  <c r="BL24" i="16"/>
  <c r="CI25" i="13"/>
  <c r="CJ25" i="13" s="1"/>
  <c r="CI22" i="13"/>
  <c r="CJ22" i="13" s="1"/>
  <c r="CA22" i="13"/>
  <c r="CB22" i="13" s="1"/>
  <c r="CI21" i="13"/>
  <c r="CJ21" i="13" s="1"/>
  <c r="CA21" i="13"/>
  <c r="CB21" i="13" s="1"/>
  <c r="BS21" i="13"/>
  <c r="BT21" i="13" s="1"/>
  <c r="BL18" i="16"/>
  <c r="CA16" i="13"/>
  <c r="BS16" i="13"/>
  <c r="CY16" i="13"/>
  <c r="BL11" i="16"/>
  <c r="CI12" i="13"/>
  <c r="CI7" i="13"/>
  <c r="CJ7" i="13" s="1"/>
  <c r="BL5" i="16"/>
  <c r="CY6" i="13"/>
  <c r="CZ6" i="13" s="1"/>
  <c r="CI6" i="13"/>
  <c r="BL3" i="16"/>
  <c r="CY4" i="13"/>
  <c r="CZ4" i="13" s="1"/>
  <c r="CI4" i="13"/>
  <c r="CA4" i="13"/>
  <c r="CB4" i="13" s="1"/>
  <c r="NL46" i="15"/>
  <c r="NL48" i="15"/>
  <c r="AE6" i="18"/>
  <c r="AF6" i="15"/>
  <c r="AU6" i="18"/>
  <c r="AV6" i="15"/>
  <c r="AX3" i="18"/>
  <c r="AX52" i="15"/>
  <c r="AX51" i="15"/>
  <c r="AX50" i="15"/>
  <c r="AX49" i="15"/>
  <c r="IQ3" i="18"/>
  <c r="IQ52" i="15"/>
  <c r="IQ51" i="15"/>
  <c r="IQ50" i="15"/>
  <c r="IQ49" i="15"/>
  <c r="LC3" i="18"/>
  <c r="LC52" i="15"/>
  <c r="LC51" i="15"/>
  <c r="LC50" i="15"/>
  <c r="LC49" i="15"/>
  <c r="BZ3" i="18"/>
  <c r="BZ52" i="15"/>
  <c r="BZ51" i="15"/>
  <c r="BZ50" i="15"/>
  <c r="BZ49" i="15"/>
  <c r="DB52" i="15"/>
  <c r="DB3" i="18"/>
  <c r="DB51" i="15"/>
  <c r="DB50" i="15"/>
  <c r="DB49" i="15"/>
  <c r="EL3" i="18"/>
  <c r="EL52" i="15"/>
  <c r="EL51" i="15"/>
  <c r="EL50" i="15"/>
  <c r="EL49" i="15"/>
  <c r="FW3" i="18"/>
  <c r="FW52" i="15"/>
  <c r="FW51" i="15"/>
  <c r="FW50" i="15"/>
  <c r="FW49" i="15"/>
  <c r="HG49" i="15"/>
  <c r="HG52" i="15"/>
  <c r="HG51" i="15"/>
  <c r="HG50" i="15"/>
  <c r="JJ3" i="18"/>
  <c r="JJ52" i="15"/>
  <c r="JJ51" i="15"/>
  <c r="JJ50" i="15"/>
  <c r="JJ49" i="15"/>
  <c r="KU3" i="18"/>
  <c r="KU52" i="15"/>
  <c r="KU51" i="15"/>
  <c r="KU50" i="15"/>
  <c r="KU49" i="15"/>
  <c r="LV3" i="18"/>
  <c r="LV52" i="15"/>
  <c r="LV51" i="15"/>
  <c r="LV50" i="15"/>
  <c r="LV49" i="15"/>
  <c r="NP3" i="18"/>
  <c r="NP52" i="15"/>
  <c r="NP51" i="15"/>
  <c r="NP50" i="15"/>
  <c r="NP49" i="15"/>
  <c r="BA51" i="15"/>
  <c r="BA50" i="15"/>
  <c r="BA49" i="15"/>
  <c r="BA3" i="18"/>
  <c r="BA52" i="15"/>
  <c r="BS52" i="15"/>
  <c r="BS51" i="15"/>
  <c r="BS50" i="15"/>
  <c r="BS49" i="15"/>
  <c r="BS3" i="18"/>
  <c r="CU49" i="15"/>
  <c r="CU52" i="15"/>
  <c r="CU51" i="15"/>
  <c r="CU3" i="18"/>
  <c r="CU50" i="15"/>
  <c r="DV52" i="15"/>
  <c r="DV51" i="15"/>
  <c r="DV50" i="15"/>
  <c r="DV49" i="15"/>
  <c r="DV3" i="18"/>
  <c r="EX52" i="15"/>
  <c r="EX51" i="15"/>
  <c r="EX50" i="15"/>
  <c r="EX3" i="18"/>
  <c r="EX49" i="15"/>
  <c r="FY51" i="15"/>
  <c r="FY50" i="15"/>
  <c r="FY49" i="15"/>
  <c r="FY3" i="18"/>
  <c r="FY52" i="15"/>
  <c r="IB50" i="15"/>
  <c r="IB49" i="15"/>
  <c r="IB52" i="15"/>
  <c r="IB3" i="18"/>
  <c r="IB51" i="15"/>
  <c r="LF52" i="15"/>
  <c r="LF51" i="15"/>
  <c r="LF50" i="15"/>
  <c r="LF49" i="15"/>
  <c r="LF3" i="18"/>
  <c r="MH52" i="15"/>
  <c r="MH51" i="15"/>
  <c r="MH50" i="15"/>
  <c r="MH3" i="18"/>
  <c r="MH49" i="15"/>
  <c r="NI51" i="15"/>
  <c r="NI50" i="15"/>
  <c r="NI49" i="15"/>
  <c r="NI3" i="18"/>
  <c r="NI52" i="15"/>
  <c r="OA52" i="15"/>
  <c r="OA51" i="15"/>
  <c r="OA50" i="15"/>
  <c r="OA49" i="15"/>
  <c r="OA3" i="18"/>
  <c r="D3" i="9"/>
  <c r="OU49" i="15"/>
  <c r="JN4" i="18"/>
  <c r="MU43" i="18"/>
  <c r="MV43" i="18" s="1"/>
  <c r="MV43" i="15"/>
  <c r="AJ52" i="15"/>
  <c r="AJ51" i="15"/>
  <c r="AJ3" i="18"/>
  <c r="AJ50" i="15"/>
  <c r="AJ49" i="15"/>
  <c r="BK51" i="15"/>
  <c r="BK50" i="15"/>
  <c r="BK49" i="15"/>
  <c r="BK3" i="18"/>
  <c r="BK52" i="15"/>
  <c r="CD52" i="15"/>
  <c r="CD51" i="15"/>
  <c r="CD50" i="15"/>
  <c r="CD49" i="15"/>
  <c r="CD3" i="18"/>
  <c r="DE49" i="15"/>
  <c r="DE52" i="15"/>
  <c r="DE3" i="18"/>
  <c r="DE51" i="15"/>
  <c r="DE50" i="15"/>
  <c r="DW51" i="15"/>
  <c r="DW50" i="15"/>
  <c r="DW49" i="15"/>
  <c r="DW3" i="18"/>
  <c r="DW52" i="15"/>
  <c r="FH52" i="15"/>
  <c r="FH51" i="15"/>
  <c r="FH3" i="18"/>
  <c r="FH50" i="15"/>
  <c r="FH49" i="15"/>
  <c r="FZ50" i="15"/>
  <c r="FZ49" i="15"/>
  <c r="FZ3" i="18"/>
  <c r="FZ52" i="15"/>
  <c r="FZ51" i="15"/>
  <c r="HB52" i="15"/>
  <c r="HB51" i="15"/>
  <c r="HB50" i="15"/>
  <c r="HB49" i="15"/>
  <c r="IU51" i="15"/>
  <c r="IU50" i="15"/>
  <c r="IU49" i="15"/>
  <c r="IU3" i="18"/>
  <c r="IU52" i="15"/>
  <c r="JN52" i="15"/>
  <c r="JN51" i="15"/>
  <c r="JN50" i="15"/>
  <c r="JN49" i="15"/>
  <c r="JN3" i="18"/>
  <c r="LG51" i="15"/>
  <c r="LG50" i="15"/>
  <c r="LG49" i="15"/>
  <c r="LG3" i="18"/>
  <c r="LG52" i="15"/>
  <c r="NA49" i="15"/>
  <c r="NA52" i="15"/>
  <c r="NA3" i="18"/>
  <c r="NA51" i="15"/>
  <c r="NA50" i="15"/>
  <c r="DO4" i="18"/>
  <c r="FR4" i="18"/>
  <c r="OD4" i="18"/>
  <c r="FS5" i="18"/>
  <c r="AM6" i="18"/>
  <c r="JQ6" i="18"/>
  <c r="JS8" i="18"/>
  <c r="JK29" i="18"/>
  <c r="JL29" i="18" s="1"/>
  <c r="JL29" i="15"/>
  <c r="FN43" i="18"/>
  <c r="FT43" i="15"/>
  <c r="J52" i="15"/>
  <c r="J51" i="15"/>
  <c r="J50" i="15"/>
  <c r="J49" i="15"/>
  <c r="S52" i="15"/>
  <c r="S51" i="15"/>
  <c r="S50" i="15"/>
  <c r="S49" i="15"/>
  <c r="S3" i="18"/>
  <c r="AB52" i="15"/>
  <c r="AB51" i="15"/>
  <c r="AB50" i="15"/>
  <c r="AB3" i="18"/>
  <c r="AB49" i="15"/>
  <c r="AK52" i="15"/>
  <c r="AK51" i="15"/>
  <c r="AK3" i="18"/>
  <c r="AK50" i="15"/>
  <c r="AK49" i="15"/>
  <c r="AT52" i="15"/>
  <c r="AT3" i="18"/>
  <c r="AT51" i="15"/>
  <c r="AT50" i="15"/>
  <c r="AT49" i="15"/>
  <c r="BC49" i="15"/>
  <c r="BC3" i="18"/>
  <c r="BC52" i="15"/>
  <c r="BC51" i="15"/>
  <c r="BC50" i="15"/>
  <c r="BL3" i="15"/>
  <c r="BV52" i="15"/>
  <c r="BV51" i="15"/>
  <c r="BV50" i="15"/>
  <c r="BV49" i="15"/>
  <c r="BV3" i="18"/>
  <c r="CE52" i="15"/>
  <c r="CE51" i="15"/>
  <c r="CE50" i="15"/>
  <c r="CE49" i="15"/>
  <c r="CE3" i="18"/>
  <c r="CN52" i="15"/>
  <c r="CN51" i="15"/>
  <c r="CN50" i="15"/>
  <c r="CN3" i="18"/>
  <c r="CN49" i="15"/>
  <c r="CW52" i="15"/>
  <c r="CW51" i="15"/>
  <c r="CW3" i="18"/>
  <c r="CW50" i="15"/>
  <c r="CW49" i="15"/>
  <c r="DF52" i="15"/>
  <c r="DF3" i="18"/>
  <c r="DF51" i="15"/>
  <c r="DF50" i="15"/>
  <c r="DF49" i="15"/>
  <c r="DO49" i="15"/>
  <c r="DO3" i="18"/>
  <c r="DO52" i="15"/>
  <c r="DO51" i="15"/>
  <c r="DO50" i="15"/>
  <c r="DX3" i="15"/>
  <c r="EH52" i="15"/>
  <c r="EH51" i="15"/>
  <c r="EH50" i="15"/>
  <c r="EH49" i="15"/>
  <c r="EH3" i="18"/>
  <c r="EQ52" i="15"/>
  <c r="EQ51" i="15"/>
  <c r="EQ50" i="15"/>
  <c r="EQ49" i="15"/>
  <c r="EQ3" i="18"/>
  <c r="EZ52" i="15"/>
  <c r="EZ51" i="15"/>
  <c r="EZ50" i="15"/>
  <c r="EZ3" i="18"/>
  <c r="EZ49" i="15"/>
  <c r="FI52" i="15"/>
  <c r="FI51" i="15"/>
  <c r="FI3" i="18"/>
  <c r="FI50" i="15"/>
  <c r="FI49" i="15"/>
  <c r="FR52" i="15"/>
  <c r="FR3" i="18"/>
  <c r="FR51" i="15"/>
  <c r="FR50" i="15"/>
  <c r="FR49" i="15"/>
  <c r="GA49" i="15"/>
  <c r="GA3" i="18"/>
  <c r="GA52" i="15"/>
  <c r="GA51" i="15"/>
  <c r="GA50" i="15"/>
  <c r="GT52" i="15"/>
  <c r="GT51" i="15"/>
  <c r="GT50" i="15"/>
  <c r="GT49" i="15"/>
  <c r="GT3" i="18"/>
  <c r="HC52" i="15"/>
  <c r="HC51" i="15"/>
  <c r="HC50" i="15"/>
  <c r="HC49" i="15"/>
  <c r="HL52" i="15"/>
  <c r="HL51" i="15"/>
  <c r="HL50" i="15"/>
  <c r="HL3" i="18"/>
  <c r="HL49" i="15"/>
  <c r="HU52" i="15"/>
  <c r="HU51" i="15"/>
  <c r="HU3" i="18"/>
  <c r="HU50" i="15"/>
  <c r="HU49" i="15"/>
  <c r="ID52" i="15"/>
  <c r="ID3" i="18"/>
  <c r="ID51" i="15"/>
  <c r="ID50" i="15"/>
  <c r="ID49" i="15"/>
  <c r="IM49" i="15"/>
  <c r="IM3" i="18"/>
  <c r="IM52" i="15"/>
  <c r="IM51" i="15"/>
  <c r="IM50" i="15"/>
  <c r="IV3" i="15"/>
  <c r="JF52" i="15"/>
  <c r="JF51" i="15"/>
  <c r="JF50" i="15"/>
  <c r="JF49" i="15"/>
  <c r="JF3" i="18"/>
  <c r="JO52" i="15"/>
  <c r="JO51" i="15"/>
  <c r="JO50" i="15"/>
  <c r="JO49" i="15"/>
  <c r="JO3" i="18"/>
  <c r="JX52" i="15"/>
  <c r="JX51" i="15"/>
  <c r="JX50" i="15"/>
  <c r="JX3" i="18"/>
  <c r="JX49" i="15"/>
  <c r="KG52" i="15"/>
  <c r="KG51" i="15"/>
  <c r="KG3" i="18"/>
  <c r="KG50" i="15"/>
  <c r="KG49" i="15"/>
  <c r="KP52" i="15"/>
  <c r="KP3" i="18"/>
  <c r="KP51" i="15"/>
  <c r="KP50" i="15"/>
  <c r="KP49" i="15"/>
  <c r="KY49" i="15"/>
  <c r="KY3" i="18"/>
  <c r="KY52" i="15"/>
  <c r="KY51" i="15"/>
  <c r="KY50" i="15"/>
  <c r="LH3" i="15"/>
  <c r="LR52" i="15"/>
  <c r="LR51" i="15"/>
  <c r="LR50" i="15"/>
  <c r="LR49" i="15"/>
  <c r="LR3" i="18"/>
  <c r="MA52" i="15"/>
  <c r="MA51" i="15"/>
  <c r="MA50" i="15"/>
  <c r="MA49" i="15"/>
  <c r="MA3" i="18"/>
  <c r="MJ52" i="15"/>
  <c r="MJ51" i="15"/>
  <c r="MJ50" i="15"/>
  <c r="MJ3" i="18"/>
  <c r="MJ49" i="15"/>
  <c r="MS52" i="15"/>
  <c r="MS51" i="15"/>
  <c r="MS3" i="18"/>
  <c r="MS50" i="15"/>
  <c r="MS49" i="15"/>
  <c r="NB52" i="15"/>
  <c r="NB3" i="18"/>
  <c r="NB51" i="15"/>
  <c r="NB50" i="15"/>
  <c r="NB49" i="15"/>
  <c r="NK49" i="15"/>
  <c r="NK3" i="18"/>
  <c r="NK52" i="15"/>
  <c r="NK51" i="15"/>
  <c r="NK50" i="15"/>
  <c r="OD52" i="15"/>
  <c r="OD51" i="15"/>
  <c r="OD50" i="15"/>
  <c r="OD49" i="15"/>
  <c r="OD3" i="18"/>
  <c r="OM52" i="15"/>
  <c r="OM51" i="15"/>
  <c r="OM50" i="15"/>
  <c r="OM49" i="15"/>
  <c r="OM3" i="18"/>
  <c r="PG49" i="15"/>
  <c r="PP49" i="15"/>
  <c r="PZ49" i="15"/>
  <c r="SY49" i="15"/>
  <c r="TH49" i="15"/>
  <c r="UA49" i="15"/>
  <c r="AC4" i="18"/>
  <c r="AU4" i="18"/>
  <c r="BD4" i="15"/>
  <c r="BW4" i="18"/>
  <c r="CO4" i="18"/>
  <c r="CX4" i="18"/>
  <c r="DP4" i="15"/>
  <c r="EI4" i="18"/>
  <c r="FA4" i="18"/>
  <c r="FS4" i="18"/>
  <c r="GL4" i="18"/>
  <c r="HV4" i="18"/>
  <c r="IN4" i="15"/>
  <c r="IX4" i="18"/>
  <c r="JP4" i="18"/>
  <c r="KH4" i="18"/>
  <c r="KQ4" i="18"/>
  <c r="KZ4" i="15"/>
  <c r="MB4" i="18"/>
  <c r="MT4" i="18"/>
  <c r="NV4" i="18"/>
  <c r="OE4" i="18"/>
  <c r="OX50" i="15"/>
  <c r="AD5" i="18"/>
  <c r="AV5" i="15"/>
  <c r="BF5" i="18"/>
  <c r="BX5" i="18"/>
  <c r="CP5" i="18"/>
  <c r="CY5" i="18"/>
  <c r="DH5" i="15"/>
  <c r="EJ5" i="18"/>
  <c r="FB5" i="18"/>
  <c r="FT5" i="15"/>
  <c r="GD5" i="18"/>
  <c r="GM5" i="18"/>
  <c r="GV5" i="18"/>
  <c r="HN5" i="18"/>
  <c r="HW5" i="18"/>
  <c r="IF5" i="15"/>
  <c r="IP5" i="18"/>
  <c r="IY5" i="18"/>
  <c r="JQ5" i="18"/>
  <c r="KI5" i="18"/>
  <c r="KR5" i="15"/>
  <c r="LB5" i="18"/>
  <c r="MC5" i="18"/>
  <c r="MU5" i="18"/>
  <c r="ND5" i="15"/>
  <c r="NN5" i="18"/>
  <c r="NW5" i="18"/>
  <c r="OF5" i="18"/>
  <c r="PI51" i="15"/>
  <c r="PS51" i="15"/>
  <c r="QB51" i="15"/>
  <c r="QL51" i="15"/>
  <c r="QU51" i="15"/>
  <c r="RE51" i="15"/>
  <c r="RO51" i="15"/>
  <c r="RX51" i="15"/>
  <c r="SH51" i="15"/>
  <c r="TA51" i="15"/>
  <c r="UC5" i="15"/>
  <c r="V6" i="18"/>
  <c r="AN6" i="15"/>
  <c r="AX6" i="18"/>
  <c r="BG6" i="18"/>
  <c r="BP6" i="18"/>
  <c r="BY6" i="18"/>
  <c r="CH6" i="18"/>
  <c r="CQ6" i="18"/>
  <c r="CZ6" i="15"/>
  <c r="DJ6" i="18"/>
  <c r="DS6" i="18"/>
  <c r="EB6" i="18"/>
  <c r="EK6" i="18"/>
  <c r="ET6" i="18"/>
  <c r="FC6" i="18"/>
  <c r="FL6" i="15"/>
  <c r="FV6" i="18"/>
  <c r="GE6" i="18"/>
  <c r="GN6" i="18"/>
  <c r="GW6" i="18"/>
  <c r="HO6" i="18"/>
  <c r="HX6" i="15"/>
  <c r="IH6" i="18"/>
  <c r="IQ6" i="18"/>
  <c r="IZ6" i="18"/>
  <c r="JI6" i="18"/>
  <c r="JR6" i="18"/>
  <c r="KA6" i="18"/>
  <c r="KJ6" i="15"/>
  <c r="KT6" i="18"/>
  <c r="LC6" i="18"/>
  <c r="LL6" i="18"/>
  <c r="LU6" i="18"/>
  <c r="MD6" i="18"/>
  <c r="MM6" i="18"/>
  <c r="MV6" i="15"/>
  <c r="NF6" i="18"/>
  <c r="NO6" i="18"/>
  <c r="NX6" i="18"/>
  <c r="OG6" i="18"/>
  <c r="OP6" i="18"/>
  <c r="PA52" i="15"/>
  <c r="PT52" i="15"/>
  <c r="QM52" i="15"/>
  <c r="QW52" i="15"/>
  <c r="SI52" i="15"/>
  <c r="TL52" i="15"/>
  <c r="UN6" i="15"/>
  <c r="AF7" i="15"/>
  <c r="AP7" i="18"/>
  <c r="BH7" i="18"/>
  <c r="BZ7" i="18"/>
  <c r="CR7" i="15"/>
  <c r="DK7" i="18"/>
  <c r="EL7" i="18"/>
  <c r="FD7" i="15"/>
  <c r="FN7" i="18"/>
  <c r="FW7" i="18"/>
  <c r="GF7" i="18"/>
  <c r="GO7" i="18"/>
  <c r="HP7" i="15"/>
  <c r="II7" i="18"/>
  <c r="JA7" i="18"/>
  <c r="JS7" i="18"/>
  <c r="KB7" i="15"/>
  <c r="KL7" i="18"/>
  <c r="LD7" i="18"/>
  <c r="ME7" i="18"/>
  <c r="MN7" i="15"/>
  <c r="NG7" i="18"/>
  <c r="NP7" i="18"/>
  <c r="NY7" i="18"/>
  <c r="OH7" i="18"/>
  <c r="X8" i="15"/>
  <c r="AQ8" i="18"/>
  <c r="BI8" i="18"/>
  <c r="CA8" i="18"/>
  <c r="CJ8" i="15"/>
  <c r="CT8" i="18"/>
  <c r="DL8" i="18"/>
  <c r="EM8" i="18"/>
  <c r="EV8" i="15"/>
  <c r="FO8" i="18"/>
  <c r="FX8" i="18"/>
  <c r="GG8" i="18"/>
  <c r="GP8" i="18"/>
  <c r="HR8" i="18"/>
  <c r="IJ8" i="18"/>
  <c r="JB8" i="18"/>
  <c r="JT8" i="15"/>
  <c r="KD8" i="18"/>
  <c r="KM8" i="18"/>
  <c r="LE8" i="18"/>
  <c r="MF8" i="15"/>
  <c r="MP8" i="18"/>
  <c r="NH8" i="18"/>
  <c r="NQ8" i="18"/>
  <c r="NZ8" i="18"/>
  <c r="OI8" i="18"/>
  <c r="OR8" i="15"/>
  <c r="Z9" i="18"/>
  <c r="AR9" i="18"/>
  <c r="BJ9" i="18"/>
  <c r="CL9" i="18"/>
  <c r="CU9" i="18"/>
  <c r="EN9" i="15"/>
  <c r="EX9" i="18"/>
  <c r="FP9" i="18"/>
  <c r="FY9" i="18"/>
  <c r="GH9" i="18"/>
  <c r="GQ9" i="18"/>
  <c r="GZ9" i="15"/>
  <c r="HS9" i="18"/>
  <c r="IK9" i="18"/>
  <c r="JC9" i="18"/>
  <c r="JD9" i="18" s="1"/>
  <c r="JL9" i="15"/>
  <c r="KE9" i="18"/>
  <c r="KN9" i="18"/>
  <c r="LF9" i="18"/>
  <c r="LX9" i="15"/>
  <c r="MQ9" i="18"/>
  <c r="NI9" i="18"/>
  <c r="NR9" i="18"/>
  <c r="OA9" i="18"/>
  <c r="OJ9" i="15"/>
  <c r="AA10" i="18"/>
  <c r="AS10" i="18"/>
  <c r="BK10" i="18"/>
  <c r="BT10" i="15"/>
  <c r="CM10" i="18"/>
  <c r="CV10" i="18"/>
  <c r="DN10" i="18"/>
  <c r="EF10" i="15"/>
  <c r="EY10" i="18"/>
  <c r="FQ10" i="18"/>
  <c r="FZ10" i="18"/>
  <c r="GI10" i="18"/>
  <c r="GR10" i="15"/>
  <c r="HT10" i="18"/>
  <c r="IL10" i="18"/>
  <c r="JD10" i="15"/>
  <c r="JN10" i="18"/>
  <c r="KF10" i="18"/>
  <c r="KO10" i="18"/>
  <c r="LG10" i="18"/>
  <c r="LP10" i="15"/>
  <c r="LZ10" i="18"/>
  <c r="MR10" i="18"/>
  <c r="NJ10" i="18"/>
  <c r="NS10" i="18"/>
  <c r="OB10" i="15"/>
  <c r="AB11" i="18"/>
  <c r="AT11" i="18"/>
  <c r="BL11" i="15"/>
  <c r="BV11" i="18"/>
  <c r="CN11" i="18"/>
  <c r="CW11" i="18"/>
  <c r="DO11" i="18"/>
  <c r="DX11" i="15"/>
  <c r="EH11" i="18"/>
  <c r="EZ11" i="18"/>
  <c r="FR11" i="18"/>
  <c r="GA11" i="18"/>
  <c r="GJ11" i="15"/>
  <c r="HU11" i="18"/>
  <c r="IM11" i="18"/>
  <c r="IN11" i="18" s="1"/>
  <c r="IV11" i="15"/>
  <c r="JO11" i="18"/>
  <c r="KG11" i="18"/>
  <c r="KP11" i="18"/>
  <c r="LH11" i="15"/>
  <c r="MA11" i="18"/>
  <c r="MS11" i="18"/>
  <c r="NK11" i="18"/>
  <c r="NT11" i="15"/>
  <c r="OD11" i="18"/>
  <c r="AC12" i="18"/>
  <c r="AU12" i="18"/>
  <c r="BD12" i="15"/>
  <c r="BW12" i="18"/>
  <c r="CO12" i="18"/>
  <c r="CX12" i="18"/>
  <c r="DP12" i="15"/>
  <c r="EI12" i="18"/>
  <c r="FA12" i="18"/>
  <c r="FS12" i="18"/>
  <c r="GB12" i="15"/>
  <c r="GL12" i="18"/>
  <c r="HV12" i="18"/>
  <c r="IN12" i="15"/>
  <c r="IX12" i="18"/>
  <c r="JP12" i="18"/>
  <c r="KH12" i="18"/>
  <c r="KQ12" i="18"/>
  <c r="KZ12" i="15"/>
  <c r="MB12" i="18"/>
  <c r="MT12" i="18"/>
  <c r="NL12" i="15"/>
  <c r="NV12" i="18"/>
  <c r="OE12" i="18"/>
  <c r="AD13" i="18"/>
  <c r="AM13" i="18"/>
  <c r="AV13" i="15"/>
  <c r="BF13" i="18"/>
  <c r="BO13" i="18"/>
  <c r="BX13" i="18"/>
  <c r="CG13" i="18"/>
  <c r="CP13" i="18"/>
  <c r="CY13" i="18"/>
  <c r="DH13" i="15"/>
  <c r="DR13" i="18"/>
  <c r="EA13" i="18"/>
  <c r="EJ13" i="18"/>
  <c r="ES13" i="18"/>
  <c r="FB13" i="18"/>
  <c r="FK13" i="18"/>
  <c r="FT13" i="15"/>
  <c r="GD13" i="18"/>
  <c r="GM13" i="18"/>
  <c r="GV13" i="18"/>
  <c r="HN13" i="18"/>
  <c r="HW13" i="18"/>
  <c r="IF13" i="15"/>
  <c r="IP13" i="18"/>
  <c r="IY13" i="18"/>
  <c r="JH13" i="18"/>
  <c r="JQ13" i="18"/>
  <c r="JZ13" i="18"/>
  <c r="KI13" i="18"/>
  <c r="KR13" i="15"/>
  <c r="LB13" i="18"/>
  <c r="LK13" i="18"/>
  <c r="LT13" i="18"/>
  <c r="MC13" i="18"/>
  <c r="ML13" i="18"/>
  <c r="MU13" i="18"/>
  <c r="MV13" i="18" s="1"/>
  <c r="ND13" i="15"/>
  <c r="NN13" i="18"/>
  <c r="NW13" i="18"/>
  <c r="OF13" i="18"/>
  <c r="OO13" i="18"/>
  <c r="V14" i="18"/>
  <c r="AE14" i="18"/>
  <c r="AN14" i="15"/>
  <c r="AX14" i="18"/>
  <c r="BG14" i="18"/>
  <c r="BP14" i="18"/>
  <c r="BY14" i="18"/>
  <c r="CH14" i="18"/>
  <c r="CQ14" i="18"/>
  <c r="CZ14" i="15"/>
  <c r="DJ14" i="18"/>
  <c r="DS14" i="18"/>
  <c r="EB14" i="18"/>
  <c r="EK14" i="18"/>
  <c r="ET14" i="18"/>
  <c r="FC14" i="18"/>
  <c r="FL14" i="15"/>
  <c r="FV14" i="18"/>
  <c r="GE14" i="18"/>
  <c r="GN14" i="18"/>
  <c r="GW14" i="18"/>
  <c r="HO14" i="18"/>
  <c r="HX14" i="15"/>
  <c r="IH14" i="18"/>
  <c r="IQ14" i="18"/>
  <c r="IZ14" i="18"/>
  <c r="JI14" i="18"/>
  <c r="JR14" i="18"/>
  <c r="KA14" i="18"/>
  <c r="KJ14" i="15"/>
  <c r="KT14" i="18"/>
  <c r="LC14" i="18"/>
  <c r="LL14" i="18"/>
  <c r="LU14" i="18"/>
  <c r="MD14" i="18"/>
  <c r="MM14" i="18"/>
  <c r="MV14" i="15"/>
  <c r="NF14" i="18"/>
  <c r="NO14" i="18"/>
  <c r="NX14" i="18"/>
  <c r="OG14" i="18"/>
  <c r="OP14" i="18"/>
  <c r="W15" i="18"/>
  <c r="AF15" i="15"/>
  <c r="AP15" i="18"/>
  <c r="AY15" i="18"/>
  <c r="BH15" i="18"/>
  <c r="BQ15" i="18"/>
  <c r="BZ15" i="18"/>
  <c r="CI15" i="18"/>
  <c r="CR15" i="15"/>
  <c r="DB15" i="18"/>
  <c r="DK15" i="18"/>
  <c r="DT15" i="18"/>
  <c r="EC15" i="18"/>
  <c r="EL15" i="18"/>
  <c r="EU15" i="18"/>
  <c r="FD15" i="15"/>
  <c r="FN15" i="18"/>
  <c r="FW15" i="18"/>
  <c r="GF15" i="18"/>
  <c r="GO15" i="18"/>
  <c r="GX15" i="18"/>
  <c r="HP15" i="15"/>
  <c r="HZ15" i="18"/>
  <c r="II15" i="18"/>
  <c r="IR15" i="18"/>
  <c r="JA15" i="18"/>
  <c r="JS15" i="18"/>
  <c r="KB15" i="15"/>
  <c r="KL15" i="18"/>
  <c r="LD15" i="18"/>
  <c r="ME15" i="18"/>
  <c r="MN15" i="15"/>
  <c r="NG15" i="18"/>
  <c r="NP15" i="18"/>
  <c r="NY15" i="18"/>
  <c r="OH15" i="18"/>
  <c r="X16" i="15"/>
  <c r="AQ16" i="18"/>
  <c r="BI16" i="18"/>
  <c r="CA16" i="18"/>
  <c r="CJ16" i="15"/>
  <c r="CT16" i="18"/>
  <c r="DL16" i="18"/>
  <c r="EM16" i="18"/>
  <c r="EN16" i="18" s="1"/>
  <c r="EV16" i="15"/>
  <c r="FO16" i="18"/>
  <c r="FX16" i="18"/>
  <c r="GG16" i="18"/>
  <c r="GP16" i="18"/>
  <c r="HR16" i="18"/>
  <c r="IJ16" i="18"/>
  <c r="JB16" i="18"/>
  <c r="KD16" i="18"/>
  <c r="KM16" i="18"/>
  <c r="LE16" i="18"/>
  <c r="MF16" i="15"/>
  <c r="MP16" i="18"/>
  <c r="NH16" i="18"/>
  <c r="NQ16" i="18"/>
  <c r="NZ16" i="18"/>
  <c r="OI16" i="18"/>
  <c r="OR16" i="15"/>
  <c r="Z17" i="18"/>
  <c r="AR17" i="18"/>
  <c r="BJ17" i="18"/>
  <c r="CL17" i="18"/>
  <c r="CU17" i="18"/>
  <c r="DM17" i="18"/>
  <c r="EN17" i="15"/>
  <c r="EX17" i="18"/>
  <c r="FP17" i="18"/>
  <c r="FY17" i="18"/>
  <c r="GH17" i="18"/>
  <c r="GQ17" i="18"/>
  <c r="GZ17" i="15"/>
  <c r="HS17" i="18"/>
  <c r="IK17" i="18"/>
  <c r="JC17" i="18"/>
  <c r="JL17" i="15"/>
  <c r="KE17" i="18"/>
  <c r="KN17" i="18"/>
  <c r="LF17" i="18"/>
  <c r="LX17" i="15"/>
  <c r="MQ17" i="18"/>
  <c r="NI17" i="18"/>
  <c r="NR17" i="18"/>
  <c r="OA17" i="18"/>
  <c r="OJ17" i="15"/>
  <c r="AA18" i="18"/>
  <c r="AS18" i="18"/>
  <c r="BK18" i="18"/>
  <c r="BT18" i="15"/>
  <c r="CM18" i="18"/>
  <c r="CV18" i="18"/>
  <c r="DN18" i="18"/>
  <c r="EF18" i="15"/>
  <c r="EY18" i="18"/>
  <c r="FQ18" i="18"/>
  <c r="FZ18" i="18"/>
  <c r="GI18" i="18"/>
  <c r="GR18" i="15"/>
  <c r="HT18" i="18"/>
  <c r="IL18" i="18"/>
  <c r="JD18" i="15"/>
  <c r="JN18" i="18"/>
  <c r="KF18" i="18"/>
  <c r="KO18" i="18"/>
  <c r="LG18" i="18"/>
  <c r="LH18" i="18" s="1"/>
  <c r="LP18" i="15"/>
  <c r="LZ18" i="18"/>
  <c r="MR18" i="18"/>
  <c r="NJ18" i="18"/>
  <c r="NS18" i="18"/>
  <c r="OB18" i="15"/>
  <c r="AB19" i="18"/>
  <c r="AT19" i="18"/>
  <c r="BL19" i="15"/>
  <c r="BV19" i="18"/>
  <c r="CN19" i="18"/>
  <c r="CW19" i="18"/>
  <c r="DO19" i="18"/>
  <c r="DX19" i="15"/>
  <c r="EH19" i="18"/>
  <c r="EZ19" i="18"/>
  <c r="FR19" i="18"/>
  <c r="GA19" i="18"/>
  <c r="GJ19" i="15"/>
  <c r="HU19" i="18"/>
  <c r="IM19" i="18"/>
  <c r="IV19" i="15"/>
  <c r="JO19" i="18"/>
  <c r="KG19" i="18"/>
  <c r="KP19" i="18"/>
  <c r="MA19" i="18"/>
  <c r="MS19" i="18"/>
  <c r="NK19" i="18"/>
  <c r="OD19" i="18"/>
  <c r="AC20" i="18"/>
  <c r="AU20" i="18"/>
  <c r="BD20" i="15"/>
  <c r="BW20" i="18"/>
  <c r="CO20" i="18"/>
  <c r="CX20" i="18"/>
  <c r="EI20" i="18"/>
  <c r="FA20" i="18"/>
  <c r="FS20" i="18"/>
  <c r="GL20" i="18"/>
  <c r="HV20" i="18"/>
  <c r="IN20" i="15"/>
  <c r="IX20" i="18"/>
  <c r="JP20" i="18"/>
  <c r="KH20" i="18"/>
  <c r="KQ20" i="18"/>
  <c r="KZ20" i="15"/>
  <c r="MB20" i="18"/>
  <c r="MT20" i="18"/>
  <c r="NL20" i="15"/>
  <c r="NV20" i="18"/>
  <c r="OE20" i="18"/>
  <c r="AD21" i="18"/>
  <c r="AV21" i="15"/>
  <c r="BF21" i="18"/>
  <c r="BX21" i="18"/>
  <c r="CP21" i="18"/>
  <c r="CY21" i="18"/>
  <c r="DH21" i="15"/>
  <c r="EJ21" i="18"/>
  <c r="FB21" i="18"/>
  <c r="FT21" i="15"/>
  <c r="GD21" i="18"/>
  <c r="GM21" i="18"/>
  <c r="HW21" i="18"/>
  <c r="HX21" i="18" s="1"/>
  <c r="IF21" i="15"/>
  <c r="IY21" i="18"/>
  <c r="JQ21" i="18"/>
  <c r="KI21" i="18"/>
  <c r="KR21" i="15"/>
  <c r="LB21" i="18"/>
  <c r="MC21" i="18"/>
  <c r="MU21" i="18"/>
  <c r="ND21" i="15"/>
  <c r="NN21" i="18"/>
  <c r="NW21" i="18"/>
  <c r="OF21" i="18"/>
  <c r="V22" i="18"/>
  <c r="AE22" i="18"/>
  <c r="AN22" i="15"/>
  <c r="AX22" i="18"/>
  <c r="BG22" i="18"/>
  <c r="BP22" i="18"/>
  <c r="BY22" i="18"/>
  <c r="CH22" i="18"/>
  <c r="CQ22" i="18"/>
  <c r="DJ22" i="18"/>
  <c r="DS22" i="18"/>
  <c r="EB22" i="18"/>
  <c r="EK22" i="18"/>
  <c r="ET22" i="18"/>
  <c r="FC22" i="18"/>
  <c r="FL22" i="15"/>
  <c r="FV22" i="18"/>
  <c r="GE22" i="18"/>
  <c r="GN22" i="18"/>
  <c r="GW22" i="18"/>
  <c r="HO22" i="18"/>
  <c r="HX22" i="15"/>
  <c r="IH22" i="18"/>
  <c r="IQ22" i="18"/>
  <c r="IZ22" i="18"/>
  <c r="JI22" i="18"/>
  <c r="JR22" i="18"/>
  <c r="KA22" i="18"/>
  <c r="KJ22" i="15"/>
  <c r="KT22" i="18"/>
  <c r="KZ22" i="18" s="1"/>
  <c r="LC22" i="18"/>
  <c r="LL22" i="18"/>
  <c r="LU22" i="18"/>
  <c r="MD22" i="18"/>
  <c r="MM22" i="18"/>
  <c r="MV22" i="15"/>
  <c r="NF22" i="18"/>
  <c r="NO22" i="18"/>
  <c r="NX22" i="18"/>
  <c r="OG22" i="18"/>
  <c r="OP22" i="18"/>
  <c r="W23" i="18"/>
  <c r="AF23" i="15"/>
  <c r="AP23" i="18"/>
  <c r="AY23" i="18"/>
  <c r="BH23" i="18"/>
  <c r="BQ23" i="18"/>
  <c r="BZ23" i="18"/>
  <c r="CI23" i="18"/>
  <c r="CR23" i="15"/>
  <c r="DB23" i="18"/>
  <c r="DK23" i="18"/>
  <c r="DT23" i="18"/>
  <c r="EC23" i="18"/>
  <c r="EL23" i="18"/>
  <c r="EU23" i="18"/>
  <c r="FD23" i="15"/>
  <c r="FN23" i="18"/>
  <c r="FW23" i="18"/>
  <c r="GF23" i="18"/>
  <c r="GO23" i="18"/>
  <c r="GX23" i="18"/>
  <c r="HP23" i="15"/>
  <c r="HZ23" i="18"/>
  <c r="II23" i="18"/>
  <c r="IR23" i="18"/>
  <c r="JA23" i="18"/>
  <c r="JJ23" i="18"/>
  <c r="JS23" i="18"/>
  <c r="KB23" i="15"/>
  <c r="KL23" i="18"/>
  <c r="KR23" i="18" s="1"/>
  <c r="KU23" i="18"/>
  <c r="LD23" i="18"/>
  <c r="LM23" i="18"/>
  <c r="LV23" i="18"/>
  <c r="ME23" i="18"/>
  <c r="MN23" i="15"/>
  <c r="MX23" i="18"/>
  <c r="NG23" i="18"/>
  <c r="NP23" i="18"/>
  <c r="NY23" i="18"/>
  <c r="OH23" i="18"/>
  <c r="OR23" i="15"/>
  <c r="AK24" i="18"/>
  <c r="BD24" i="15"/>
  <c r="BN24" i="18"/>
  <c r="BX24" i="18"/>
  <c r="GT24" i="18"/>
  <c r="HL24" i="18"/>
  <c r="IF24" i="15"/>
  <c r="IY24" i="18"/>
  <c r="KM24" i="18"/>
  <c r="LO24" i="18"/>
  <c r="LP24" i="18" s="1"/>
  <c r="LP24" i="15"/>
  <c r="MS24" i="18"/>
  <c r="NC24" i="18"/>
  <c r="ND24" i="15"/>
  <c r="AA25" i="18"/>
  <c r="AU25" i="18"/>
  <c r="AV25" i="15"/>
  <c r="DD25" i="18"/>
  <c r="DW25" i="18"/>
  <c r="DX25" i="18" s="1"/>
  <c r="DX25" i="15"/>
  <c r="HJ25" i="18"/>
  <c r="HT25" i="18"/>
  <c r="KW25" i="18"/>
  <c r="LP25" i="15"/>
  <c r="LZ25" i="18"/>
  <c r="KI26" i="18"/>
  <c r="KJ26" i="15"/>
  <c r="NN26" i="18"/>
  <c r="CW27" i="18"/>
  <c r="HO27" i="18"/>
  <c r="HP27" i="15"/>
  <c r="JO27" i="18"/>
  <c r="EU28" i="18"/>
  <c r="EV28" i="15"/>
  <c r="OQ28" i="18"/>
  <c r="OR28" i="15"/>
  <c r="AE51" i="15"/>
  <c r="AE50" i="15"/>
  <c r="AE3" i="18"/>
  <c r="AE49" i="15"/>
  <c r="AE52" i="15"/>
  <c r="BY49" i="15"/>
  <c r="BY3" i="18"/>
  <c r="BY52" i="15"/>
  <c r="BY51" i="15"/>
  <c r="BY50" i="15"/>
  <c r="DJ3" i="18"/>
  <c r="DJ52" i="15"/>
  <c r="DJ51" i="15"/>
  <c r="DJ50" i="15"/>
  <c r="DJ49" i="15"/>
  <c r="ET50" i="15"/>
  <c r="ET49" i="15"/>
  <c r="ET3" i="18"/>
  <c r="ET52" i="15"/>
  <c r="ET51" i="15"/>
  <c r="GE3" i="18"/>
  <c r="GE52" i="15"/>
  <c r="GE51" i="15"/>
  <c r="GE50" i="15"/>
  <c r="GE49" i="15"/>
  <c r="HO51" i="15"/>
  <c r="HO50" i="15"/>
  <c r="HO3" i="18"/>
  <c r="HO49" i="15"/>
  <c r="HO52" i="15"/>
  <c r="KA51" i="15"/>
  <c r="KA50" i="15"/>
  <c r="KA3" i="18"/>
  <c r="KA49" i="15"/>
  <c r="KA52" i="15"/>
  <c r="KT3" i="18"/>
  <c r="KT52" i="15"/>
  <c r="KT51" i="15"/>
  <c r="KT50" i="15"/>
  <c r="KT49" i="15"/>
  <c r="MD50" i="15"/>
  <c r="MD49" i="15"/>
  <c r="MD3" i="18"/>
  <c r="MD52" i="15"/>
  <c r="MD51" i="15"/>
  <c r="NF3" i="18"/>
  <c r="NF52" i="15"/>
  <c r="NF51" i="15"/>
  <c r="NF50" i="15"/>
  <c r="NF49" i="15"/>
  <c r="OP50" i="15"/>
  <c r="OP49" i="15"/>
  <c r="OP3" i="18"/>
  <c r="OP52" i="15"/>
  <c r="OP51" i="15"/>
  <c r="JS4" i="18"/>
  <c r="CA16" i="9"/>
  <c r="BZ16" i="9"/>
  <c r="BY16" i="9"/>
  <c r="BX16" i="9"/>
  <c r="W49" i="15"/>
  <c r="W3" i="18"/>
  <c r="W52" i="15"/>
  <c r="W51" i="15"/>
  <c r="W50" i="15"/>
  <c r="BH3" i="18"/>
  <c r="BH52" i="15"/>
  <c r="BH51" i="15"/>
  <c r="BH50" i="15"/>
  <c r="BH49" i="15"/>
  <c r="DK3" i="18"/>
  <c r="DK52" i="15"/>
  <c r="DK51" i="15"/>
  <c r="DK50" i="15"/>
  <c r="DK49" i="15"/>
  <c r="EU49" i="15"/>
  <c r="EU3" i="18"/>
  <c r="EU52" i="15"/>
  <c r="EU51" i="15"/>
  <c r="EU50" i="15"/>
  <c r="GF3" i="18"/>
  <c r="GF52" i="15"/>
  <c r="GF51" i="15"/>
  <c r="GF50" i="15"/>
  <c r="GF49" i="15"/>
  <c r="GX3" i="18"/>
  <c r="GX52" i="15"/>
  <c r="GX51" i="15"/>
  <c r="GX50" i="15"/>
  <c r="GX49" i="15"/>
  <c r="II3" i="18"/>
  <c r="II52" i="15"/>
  <c r="II51" i="15"/>
  <c r="II50" i="15"/>
  <c r="II49" i="15"/>
  <c r="LD3" i="18"/>
  <c r="LD52" i="15"/>
  <c r="LD51" i="15"/>
  <c r="LD50" i="15"/>
  <c r="LD49" i="15"/>
  <c r="NY3" i="18"/>
  <c r="NY52" i="15"/>
  <c r="NY51" i="15"/>
  <c r="NY50" i="15"/>
  <c r="NY49" i="15"/>
  <c r="OQ49" i="15"/>
  <c r="OQ3" i="18"/>
  <c r="OQ52" i="15"/>
  <c r="OQ51" i="15"/>
  <c r="OQ50" i="15"/>
  <c r="QX49" i="15"/>
  <c r="AI49" i="15"/>
  <c r="AI52" i="15"/>
  <c r="AI51" i="15"/>
  <c r="AI3" i="18"/>
  <c r="AI50" i="15"/>
  <c r="BJ52" i="15"/>
  <c r="BJ51" i="15"/>
  <c r="BJ50" i="15"/>
  <c r="BJ49" i="15"/>
  <c r="BJ3" i="18"/>
  <c r="CL52" i="15"/>
  <c r="CL51" i="15"/>
  <c r="CL50" i="15"/>
  <c r="CL3" i="18"/>
  <c r="CL49" i="15"/>
  <c r="DM51" i="15"/>
  <c r="DM50" i="15"/>
  <c r="DM49" i="15"/>
  <c r="DM3" i="18"/>
  <c r="DM52" i="15"/>
  <c r="EE52" i="15"/>
  <c r="EE51" i="15"/>
  <c r="EE50" i="15"/>
  <c r="EE49" i="15"/>
  <c r="EE3" i="18"/>
  <c r="FG49" i="15"/>
  <c r="FG52" i="15"/>
  <c r="FG51" i="15"/>
  <c r="FG3" i="18"/>
  <c r="FG50" i="15"/>
  <c r="GH52" i="15"/>
  <c r="GH51" i="15"/>
  <c r="GH50" i="15"/>
  <c r="GH49" i="15"/>
  <c r="GH3" i="18"/>
  <c r="HJ52" i="15"/>
  <c r="HJ51" i="15"/>
  <c r="HJ50" i="15"/>
  <c r="HJ3" i="18"/>
  <c r="HJ49" i="15"/>
  <c r="IT52" i="15"/>
  <c r="IT51" i="15"/>
  <c r="IT50" i="15"/>
  <c r="IT49" i="15"/>
  <c r="IT3" i="18"/>
  <c r="JC52" i="15"/>
  <c r="JC51" i="15"/>
  <c r="JC50" i="15"/>
  <c r="JC49" i="15"/>
  <c r="JC3" i="18"/>
  <c r="KE49" i="15"/>
  <c r="KE52" i="15"/>
  <c r="KE51" i="15"/>
  <c r="KE3" i="18"/>
  <c r="KE50" i="15"/>
  <c r="KW51" i="15"/>
  <c r="KW50" i="15"/>
  <c r="KW49" i="15"/>
  <c r="KW3" i="18"/>
  <c r="KW52" i="15"/>
  <c r="MZ50" i="15"/>
  <c r="MZ49" i="15"/>
  <c r="MZ52" i="15"/>
  <c r="MZ3" i="18"/>
  <c r="MZ51" i="15"/>
  <c r="NR52" i="15"/>
  <c r="NR51" i="15"/>
  <c r="NR50" i="15"/>
  <c r="NR49" i="15"/>
  <c r="NR3" i="18"/>
  <c r="BK4" i="18"/>
  <c r="GI4" i="18"/>
  <c r="FC43" i="18"/>
  <c r="FD43" i="18" s="1"/>
  <c r="FD43" i="15"/>
  <c r="R52" i="15"/>
  <c r="R51" i="15"/>
  <c r="R50" i="15"/>
  <c r="R49" i="15"/>
  <c r="R3" i="18"/>
  <c r="BB50" i="15"/>
  <c r="BB49" i="15"/>
  <c r="BB3" i="18"/>
  <c r="BB52" i="15"/>
  <c r="BB51" i="15"/>
  <c r="BT3" i="15"/>
  <c r="CM52" i="15"/>
  <c r="CM51" i="15"/>
  <c r="CM50" i="15"/>
  <c r="CM3" i="18"/>
  <c r="CM49" i="15"/>
  <c r="DN50" i="15"/>
  <c r="DN49" i="15"/>
  <c r="DN3" i="18"/>
  <c r="DN52" i="15"/>
  <c r="DN51" i="15"/>
  <c r="EP52" i="15"/>
  <c r="EP51" i="15"/>
  <c r="EP50" i="15"/>
  <c r="EP49" i="15"/>
  <c r="EP3" i="18"/>
  <c r="FQ49" i="15"/>
  <c r="FQ52" i="15"/>
  <c r="FQ3" i="18"/>
  <c r="FQ51" i="15"/>
  <c r="FQ50" i="15"/>
  <c r="GI51" i="15"/>
  <c r="GI50" i="15"/>
  <c r="GI49" i="15"/>
  <c r="GI3" i="18"/>
  <c r="GI52" i="15"/>
  <c r="HK52" i="15"/>
  <c r="HK51" i="15"/>
  <c r="HK50" i="15"/>
  <c r="HK3" i="18"/>
  <c r="HK49" i="15"/>
  <c r="HT52" i="15"/>
  <c r="HT51" i="15"/>
  <c r="HT3" i="18"/>
  <c r="HT50" i="15"/>
  <c r="HT49" i="15"/>
  <c r="IL50" i="15"/>
  <c r="IL49" i="15"/>
  <c r="IL3" i="18"/>
  <c r="IL52" i="15"/>
  <c r="IL51" i="15"/>
  <c r="JD3" i="15"/>
  <c r="KF52" i="15"/>
  <c r="KF51" i="15"/>
  <c r="KF3" i="18"/>
  <c r="KF50" i="15"/>
  <c r="KF49" i="15"/>
  <c r="KX50" i="15"/>
  <c r="KX49" i="15"/>
  <c r="KX3" i="18"/>
  <c r="KX52" i="15"/>
  <c r="KX51" i="15"/>
  <c r="LZ52" i="15"/>
  <c r="LZ51" i="15"/>
  <c r="LZ50" i="15"/>
  <c r="LZ49" i="15"/>
  <c r="LZ3" i="18"/>
  <c r="MR52" i="15"/>
  <c r="MR51" i="15"/>
  <c r="MR3" i="18"/>
  <c r="MR50" i="15"/>
  <c r="MR49" i="15"/>
  <c r="NS51" i="15"/>
  <c r="NS50" i="15"/>
  <c r="NS49" i="15"/>
  <c r="NS3" i="18"/>
  <c r="NS52" i="15"/>
  <c r="OB3" i="15"/>
  <c r="OL52" i="15"/>
  <c r="OL51" i="15"/>
  <c r="OL50" i="15"/>
  <c r="OL49" i="15"/>
  <c r="OL3" i="18"/>
  <c r="BL4" i="15"/>
  <c r="GJ4" i="15"/>
  <c r="IV4" i="15"/>
  <c r="NK4" i="18"/>
  <c r="BW5" i="18"/>
  <c r="BZ8" i="18"/>
  <c r="GQ43" i="18"/>
  <c r="GR43" i="18" s="1"/>
  <c r="GR43" i="15"/>
  <c r="K51" i="15"/>
  <c r="K50" i="15"/>
  <c r="K49" i="15"/>
  <c r="K52" i="15"/>
  <c r="T52" i="15"/>
  <c r="T51" i="15"/>
  <c r="T50" i="15"/>
  <c r="T49" i="15"/>
  <c r="T3" i="18"/>
  <c r="AC52" i="15"/>
  <c r="AC51" i="15"/>
  <c r="AC50" i="15"/>
  <c r="AC3" i="18"/>
  <c r="AC49" i="15"/>
  <c r="AL52" i="15"/>
  <c r="AL51" i="15"/>
  <c r="AL3" i="18"/>
  <c r="AL50" i="15"/>
  <c r="AL49" i="15"/>
  <c r="AU52" i="15"/>
  <c r="AU3" i="18"/>
  <c r="AU51" i="15"/>
  <c r="AU50" i="15"/>
  <c r="AU49" i="15"/>
  <c r="BD3" i="15"/>
  <c r="BN50" i="15"/>
  <c r="BN49" i="15"/>
  <c r="BN3" i="18"/>
  <c r="BN52" i="15"/>
  <c r="BN51" i="15"/>
  <c r="BW51" i="15"/>
  <c r="BW50" i="15"/>
  <c r="BW49" i="15"/>
  <c r="BW3" i="18"/>
  <c r="BW52" i="15"/>
  <c r="CF52" i="15"/>
  <c r="CF51" i="15"/>
  <c r="CF50" i="15"/>
  <c r="CF49" i="15"/>
  <c r="CF3" i="18"/>
  <c r="CO52" i="15"/>
  <c r="CO51" i="15"/>
  <c r="CO50" i="15"/>
  <c r="CO3" i="18"/>
  <c r="CO49" i="15"/>
  <c r="CX52" i="15"/>
  <c r="CX51" i="15"/>
  <c r="CX3" i="18"/>
  <c r="CX50" i="15"/>
  <c r="CX49" i="15"/>
  <c r="DG52" i="15"/>
  <c r="DG3" i="18"/>
  <c r="DG51" i="15"/>
  <c r="DG50" i="15"/>
  <c r="DG49" i="15"/>
  <c r="DP3" i="15"/>
  <c r="DZ50" i="15"/>
  <c r="DZ49" i="15"/>
  <c r="DZ3" i="18"/>
  <c r="DZ52" i="15"/>
  <c r="DZ51" i="15"/>
  <c r="EI51" i="15"/>
  <c r="EI50" i="15"/>
  <c r="EI49" i="15"/>
  <c r="EI3" i="18"/>
  <c r="EI52" i="15"/>
  <c r="ER52" i="15"/>
  <c r="ER51" i="15"/>
  <c r="ER50" i="15"/>
  <c r="ER49" i="15"/>
  <c r="ER3" i="18"/>
  <c r="FA52" i="15"/>
  <c r="FA51" i="15"/>
  <c r="FA50" i="15"/>
  <c r="FA3" i="18"/>
  <c r="FA49" i="15"/>
  <c r="FJ52" i="15"/>
  <c r="FJ51" i="15"/>
  <c r="FJ3" i="18"/>
  <c r="FJ50" i="15"/>
  <c r="FJ49" i="15"/>
  <c r="FS52" i="15"/>
  <c r="FS3" i="18"/>
  <c r="FS51" i="15"/>
  <c r="FS50" i="15"/>
  <c r="FS49" i="15"/>
  <c r="GB3" i="15"/>
  <c r="GL50" i="15"/>
  <c r="GL49" i="15"/>
  <c r="GL3" i="18"/>
  <c r="GL52" i="15"/>
  <c r="GL51" i="15"/>
  <c r="GU51" i="15"/>
  <c r="GU50" i="15"/>
  <c r="GU49" i="15"/>
  <c r="GU3" i="18"/>
  <c r="GU52" i="15"/>
  <c r="HD52" i="15"/>
  <c r="HD51" i="15"/>
  <c r="HD50" i="15"/>
  <c r="HD49" i="15"/>
  <c r="HM52" i="15"/>
  <c r="HM51" i="15"/>
  <c r="HM50" i="15"/>
  <c r="HM3" i="18"/>
  <c r="HM49" i="15"/>
  <c r="HV52" i="15"/>
  <c r="HV51" i="15"/>
  <c r="HV3" i="18"/>
  <c r="HV50" i="15"/>
  <c r="HV49" i="15"/>
  <c r="IE52" i="15"/>
  <c r="IE3" i="18"/>
  <c r="IE51" i="15"/>
  <c r="IE50" i="15"/>
  <c r="IE49" i="15"/>
  <c r="IN3" i="15"/>
  <c r="IX50" i="15"/>
  <c r="IX49" i="15"/>
  <c r="IX3" i="18"/>
  <c r="IX52" i="15"/>
  <c r="IX51" i="15"/>
  <c r="JG51" i="15"/>
  <c r="JG50" i="15"/>
  <c r="JG49" i="15"/>
  <c r="JG3" i="18"/>
  <c r="JG52" i="15"/>
  <c r="JP52" i="15"/>
  <c r="JP51" i="15"/>
  <c r="JP50" i="15"/>
  <c r="JP49" i="15"/>
  <c r="JP3" i="18"/>
  <c r="JY52" i="15"/>
  <c r="JY51" i="15"/>
  <c r="JY50" i="15"/>
  <c r="JY3" i="18"/>
  <c r="JY49" i="15"/>
  <c r="KH52" i="15"/>
  <c r="KH51" i="15"/>
  <c r="KH3" i="18"/>
  <c r="KH50" i="15"/>
  <c r="KH49" i="15"/>
  <c r="KQ52" i="15"/>
  <c r="KQ3" i="18"/>
  <c r="KQ51" i="15"/>
  <c r="KQ50" i="15"/>
  <c r="KQ49" i="15"/>
  <c r="KZ3" i="15"/>
  <c r="LJ50" i="15"/>
  <c r="LJ49" i="15"/>
  <c r="LJ3" i="18"/>
  <c r="LJ52" i="15"/>
  <c r="LJ51" i="15"/>
  <c r="LS51" i="15"/>
  <c r="LS50" i="15"/>
  <c r="LS49" i="15"/>
  <c r="LS3" i="18"/>
  <c r="LS52" i="15"/>
  <c r="MB52" i="15"/>
  <c r="MB51" i="15"/>
  <c r="MB50" i="15"/>
  <c r="MB49" i="15"/>
  <c r="MB3" i="18"/>
  <c r="MK52" i="15"/>
  <c r="MK51" i="15"/>
  <c r="MK50" i="15"/>
  <c r="MK3" i="18"/>
  <c r="MK49" i="15"/>
  <c r="MT52" i="15"/>
  <c r="MT51" i="15"/>
  <c r="MT3" i="18"/>
  <c r="MT50" i="15"/>
  <c r="MT49" i="15"/>
  <c r="NC52" i="15"/>
  <c r="NC3" i="18"/>
  <c r="NC51" i="15"/>
  <c r="NC50" i="15"/>
  <c r="NC49" i="15"/>
  <c r="NL3" i="15"/>
  <c r="NV50" i="15"/>
  <c r="NV49" i="15"/>
  <c r="NV3" i="18"/>
  <c r="NV52" i="15"/>
  <c r="NV51" i="15"/>
  <c r="OE51" i="15"/>
  <c r="OE50" i="15"/>
  <c r="OE49" i="15"/>
  <c r="OE3" i="18"/>
  <c r="OE52" i="15"/>
  <c r="ON52" i="15"/>
  <c r="ON51" i="15"/>
  <c r="ON50" i="15"/>
  <c r="ON49" i="15"/>
  <c r="ON3" i="18"/>
  <c r="OX49" i="15"/>
  <c r="U4" i="18"/>
  <c r="AD4" i="18"/>
  <c r="AM4" i="18"/>
  <c r="AV4" i="15"/>
  <c r="BF4" i="18"/>
  <c r="BO4" i="18"/>
  <c r="BX4" i="18"/>
  <c r="CG4" i="18"/>
  <c r="CP4" i="18"/>
  <c r="CY4" i="18"/>
  <c r="DH4" i="15"/>
  <c r="DR4" i="18"/>
  <c r="EA4" i="18"/>
  <c r="EJ4" i="18"/>
  <c r="ES4" i="18"/>
  <c r="FB4" i="18"/>
  <c r="FK4" i="18"/>
  <c r="FT4" i="15"/>
  <c r="GD4" i="18"/>
  <c r="GM4" i="18"/>
  <c r="GV4" i="18"/>
  <c r="HN4" i="18"/>
  <c r="HW4" i="18"/>
  <c r="HX4" i="18" s="1"/>
  <c r="IF4" i="15"/>
  <c r="IP4" i="18"/>
  <c r="IV4" i="18" s="1"/>
  <c r="IY4" i="18"/>
  <c r="JH4" i="18"/>
  <c r="JQ4" i="18"/>
  <c r="JZ4" i="18"/>
  <c r="KI4" i="18"/>
  <c r="KR4" i="15"/>
  <c r="LB4" i="18"/>
  <c r="LK4" i="18"/>
  <c r="LT4" i="18"/>
  <c r="MC4" i="18"/>
  <c r="ML4" i="18"/>
  <c r="MU4" i="18"/>
  <c r="ND4" i="15"/>
  <c r="NN4" i="18"/>
  <c r="NW4" i="18"/>
  <c r="OF4" i="18"/>
  <c r="OO4" i="18"/>
  <c r="UC4" i="15"/>
  <c r="V5" i="18"/>
  <c r="AE5" i="18"/>
  <c r="AN5" i="15"/>
  <c r="AX5" i="18"/>
  <c r="BG5" i="18"/>
  <c r="BP5" i="18"/>
  <c r="BY5" i="18"/>
  <c r="CH5" i="18"/>
  <c r="CQ5" i="18"/>
  <c r="CZ5" i="15"/>
  <c r="DJ5" i="18"/>
  <c r="DS5" i="18"/>
  <c r="EB5" i="18"/>
  <c r="EK5" i="18"/>
  <c r="ET5" i="18"/>
  <c r="FC5" i="18"/>
  <c r="FL5" i="15"/>
  <c r="FV5" i="18"/>
  <c r="GE5" i="18"/>
  <c r="GN5" i="18"/>
  <c r="GW5" i="18"/>
  <c r="HO5" i="18"/>
  <c r="HX5" i="15"/>
  <c r="IH5" i="18"/>
  <c r="IQ5" i="18"/>
  <c r="IZ5" i="18"/>
  <c r="JI5" i="18"/>
  <c r="JR5" i="18"/>
  <c r="KA5" i="18"/>
  <c r="KJ5" i="15"/>
  <c r="KT5" i="18"/>
  <c r="LC5" i="18"/>
  <c r="LL5" i="18"/>
  <c r="LU5" i="18"/>
  <c r="MD5" i="18"/>
  <c r="MM5" i="18"/>
  <c r="MV5" i="15"/>
  <c r="NF5" i="18"/>
  <c r="NO5" i="18"/>
  <c r="NX5" i="18"/>
  <c r="OG5" i="18"/>
  <c r="OP5" i="18"/>
  <c r="PA51" i="15"/>
  <c r="PT51" i="15"/>
  <c r="QM51" i="15"/>
  <c r="QW51" i="15"/>
  <c r="SI51" i="15"/>
  <c r="TL51" i="15"/>
  <c r="UN5" i="15"/>
  <c r="W6" i="18"/>
  <c r="AY6" i="18"/>
  <c r="BH6" i="18"/>
  <c r="BQ6" i="18"/>
  <c r="BZ6" i="18"/>
  <c r="CI6" i="18"/>
  <c r="CR6" i="15"/>
  <c r="DB6" i="18"/>
  <c r="DK6" i="18"/>
  <c r="DT6" i="18"/>
  <c r="EC6" i="18"/>
  <c r="EL6" i="18"/>
  <c r="EU6" i="18"/>
  <c r="FD6" i="15"/>
  <c r="FN6" i="18"/>
  <c r="FW6" i="18"/>
  <c r="GF6" i="18"/>
  <c r="GO6" i="18"/>
  <c r="GX6" i="18"/>
  <c r="HZ6" i="18"/>
  <c r="II6" i="18"/>
  <c r="IR6" i="18"/>
  <c r="JA6" i="18"/>
  <c r="JJ6" i="18"/>
  <c r="JS6" i="18"/>
  <c r="KL6" i="18"/>
  <c r="KU6" i="18"/>
  <c r="LD6" i="18"/>
  <c r="LM6" i="18"/>
  <c r="LV6" i="18"/>
  <c r="ME6" i="18"/>
  <c r="MX6" i="18"/>
  <c r="NG6" i="18"/>
  <c r="NP6" i="18"/>
  <c r="NY6" i="18"/>
  <c r="OH6" i="18"/>
  <c r="OQ6" i="18"/>
  <c r="PB52" i="15"/>
  <c r="QX52" i="15"/>
  <c r="RQ52" i="15"/>
  <c r="TM52" i="15"/>
  <c r="X7" i="15"/>
  <c r="AH7" i="18"/>
  <c r="AQ7" i="18"/>
  <c r="AZ7" i="18"/>
  <c r="BI7" i="18"/>
  <c r="BR7" i="18"/>
  <c r="CA7" i="18"/>
  <c r="CJ7" i="15"/>
  <c r="CT7" i="18"/>
  <c r="DC7" i="18"/>
  <c r="DL7" i="18"/>
  <c r="DU7" i="18"/>
  <c r="ED7" i="18"/>
  <c r="EM7" i="18"/>
  <c r="EV7" i="15"/>
  <c r="FF7" i="18"/>
  <c r="FO7" i="18"/>
  <c r="FX7" i="18"/>
  <c r="GG7" i="18"/>
  <c r="GP7" i="18"/>
  <c r="GY7" i="18"/>
  <c r="GZ7" i="18" s="1"/>
  <c r="HR7" i="18"/>
  <c r="IA7" i="18"/>
  <c r="IJ7" i="18"/>
  <c r="IS7" i="18"/>
  <c r="JB7" i="18"/>
  <c r="JK7" i="18"/>
  <c r="JT7" i="15"/>
  <c r="KD7" i="18"/>
  <c r="KM7" i="18"/>
  <c r="KV7" i="18"/>
  <c r="LE7" i="18"/>
  <c r="LN7" i="18"/>
  <c r="LW7" i="18"/>
  <c r="MF7" i="15"/>
  <c r="MP7" i="18"/>
  <c r="MV7" i="18" s="1"/>
  <c r="MY7" i="18"/>
  <c r="NH7" i="18"/>
  <c r="NQ7" i="18"/>
  <c r="NZ7" i="18"/>
  <c r="OI7" i="18"/>
  <c r="OR7" i="15"/>
  <c r="Z8" i="18"/>
  <c r="AI8" i="18"/>
  <c r="AR8" i="18"/>
  <c r="BA8" i="18"/>
  <c r="BJ8" i="18"/>
  <c r="BS8" i="18"/>
  <c r="CB8" i="15"/>
  <c r="CL8" i="18"/>
  <c r="CU8" i="18"/>
  <c r="DD8" i="18"/>
  <c r="DM8" i="18"/>
  <c r="DV8" i="18"/>
  <c r="EE8" i="18"/>
  <c r="EN8" i="15"/>
  <c r="EX8" i="18"/>
  <c r="FG8" i="18"/>
  <c r="FP8" i="18"/>
  <c r="FY8" i="18"/>
  <c r="GH8" i="18"/>
  <c r="GQ8" i="18"/>
  <c r="GZ8" i="15"/>
  <c r="HJ8" i="18"/>
  <c r="HS8" i="18"/>
  <c r="IB8" i="18"/>
  <c r="IK8" i="18"/>
  <c r="IT8" i="18"/>
  <c r="JC8" i="18"/>
  <c r="JL8" i="15"/>
  <c r="JV8" i="18"/>
  <c r="KE8" i="18"/>
  <c r="KN8" i="18"/>
  <c r="KW8" i="18"/>
  <c r="LF8" i="18"/>
  <c r="LO8" i="18"/>
  <c r="LX8" i="15"/>
  <c r="MH8" i="18"/>
  <c r="MQ8" i="18"/>
  <c r="MZ8" i="18"/>
  <c r="NI8" i="18"/>
  <c r="NR8" i="18"/>
  <c r="OA8" i="18"/>
  <c r="OJ8" i="15"/>
  <c r="R9" i="18"/>
  <c r="AA9" i="18"/>
  <c r="AJ9" i="18"/>
  <c r="AS9" i="18"/>
  <c r="BB9" i="18"/>
  <c r="BK9" i="18"/>
  <c r="BT9" i="15"/>
  <c r="CD9" i="18"/>
  <c r="CM9" i="18"/>
  <c r="CV9" i="18"/>
  <c r="DE9" i="18"/>
  <c r="DN9" i="18"/>
  <c r="DW9" i="18"/>
  <c r="DX9" i="18" s="1"/>
  <c r="EF9" i="15"/>
  <c r="EP9" i="18"/>
  <c r="EY9" i="18"/>
  <c r="FH9" i="18"/>
  <c r="FQ9" i="18"/>
  <c r="FZ9" i="18"/>
  <c r="GI9" i="18"/>
  <c r="GR9" i="15"/>
  <c r="HK9" i="18"/>
  <c r="HT9" i="18"/>
  <c r="IC9" i="18"/>
  <c r="IL9" i="18"/>
  <c r="IU9" i="18"/>
  <c r="JD9" i="15"/>
  <c r="JN9" i="18"/>
  <c r="JW9" i="18"/>
  <c r="KF9" i="18"/>
  <c r="KO9" i="18"/>
  <c r="KX9" i="18"/>
  <c r="LG9" i="18"/>
  <c r="LP9" i="15"/>
  <c r="LZ9" i="18"/>
  <c r="MI9" i="18"/>
  <c r="MR9" i="18"/>
  <c r="NA9" i="18"/>
  <c r="NJ9" i="18"/>
  <c r="NS9" i="18"/>
  <c r="OB9" i="15"/>
  <c r="OL9" i="18"/>
  <c r="S10" i="18"/>
  <c r="AB10" i="18"/>
  <c r="AK10" i="18"/>
  <c r="AT10" i="18"/>
  <c r="BC10" i="18"/>
  <c r="BL10" i="15"/>
  <c r="BV10" i="18"/>
  <c r="CE10" i="18"/>
  <c r="CN10" i="18"/>
  <c r="CW10" i="18"/>
  <c r="DF10" i="18"/>
  <c r="DO10" i="18"/>
  <c r="DX10" i="15"/>
  <c r="EH10" i="18"/>
  <c r="EN10" i="18" s="1"/>
  <c r="EQ10" i="18"/>
  <c r="EZ10" i="18"/>
  <c r="FI10" i="18"/>
  <c r="FR10" i="18"/>
  <c r="GA10" i="18"/>
  <c r="GJ10" i="15"/>
  <c r="GT10" i="18"/>
  <c r="HL10" i="18"/>
  <c r="HU10" i="18"/>
  <c r="ID10" i="18"/>
  <c r="IM10" i="18"/>
  <c r="IV10" i="15"/>
  <c r="JF10" i="18"/>
  <c r="JO10" i="18"/>
  <c r="JX10" i="18"/>
  <c r="KG10" i="18"/>
  <c r="KP10" i="18"/>
  <c r="KY10" i="18"/>
  <c r="LH10" i="15"/>
  <c r="LR10" i="18"/>
  <c r="MA10" i="18"/>
  <c r="MJ10" i="18"/>
  <c r="MS10" i="18"/>
  <c r="NB10" i="18"/>
  <c r="NK10" i="18"/>
  <c r="NL10" i="18" s="1"/>
  <c r="NT10" i="15"/>
  <c r="OD10" i="18"/>
  <c r="OM10" i="18"/>
  <c r="T11" i="18"/>
  <c r="AC11" i="18"/>
  <c r="AL11" i="18"/>
  <c r="AU11" i="18"/>
  <c r="BD11" i="15"/>
  <c r="BN11" i="18"/>
  <c r="BW11" i="18"/>
  <c r="CF11" i="18"/>
  <c r="CO11" i="18"/>
  <c r="CX11" i="18"/>
  <c r="DG11" i="18"/>
  <c r="DP11" i="15"/>
  <c r="DZ11" i="18"/>
  <c r="EI11" i="18"/>
  <c r="ER11" i="18"/>
  <c r="FA11" i="18"/>
  <c r="FJ11" i="18"/>
  <c r="FS11" i="18"/>
  <c r="FT11" i="18" s="1"/>
  <c r="GB11" i="15"/>
  <c r="GL11" i="18"/>
  <c r="GU11" i="18"/>
  <c r="HM11" i="18"/>
  <c r="HV11" i="18"/>
  <c r="IE11" i="18"/>
  <c r="IN11" i="15"/>
  <c r="IX11" i="18"/>
  <c r="JG11" i="18"/>
  <c r="JP11" i="18"/>
  <c r="JY11" i="18"/>
  <c r="KH11" i="18"/>
  <c r="KQ11" i="18"/>
  <c r="KZ11" i="15"/>
  <c r="LJ11" i="18"/>
  <c r="LS11" i="18"/>
  <c r="MB11" i="18"/>
  <c r="MK11" i="18"/>
  <c r="MT11" i="18"/>
  <c r="NC11" i="18"/>
  <c r="NL11" i="15"/>
  <c r="NV11" i="18"/>
  <c r="OE11" i="18"/>
  <c r="ON11" i="18"/>
  <c r="U12" i="18"/>
  <c r="AD12" i="18"/>
  <c r="AM12" i="18"/>
  <c r="AN12" i="18" s="1"/>
  <c r="AV12" i="15"/>
  <c r="BF12" i="18"/>
  <c r="BO12" i="18"/>
  <c r="BX12" i="18"/>
  <c r="CG12" i="18"/>
  <c r="CP12" i="18"/>
  <c r="CY12" i="18"/>
  <c r="DH12" i="15"/>
  <c r="DR12" i="18"/>
  <c r="EA12" i="18"/>
  <c r="EJ12" i="18"/>
  <c r="ES12" i="18"/>
  <c r="FB12" i="18"/>
  <c r="FK12" i="18"/>
  <c r="FT12" i="15"/>
  <c r="GD12" i="18"/>
  <c r="GM12" i="18"/>
  <c r="GV12" i="18"/>
  <c r="HN12" i="18"/>
  <c r="HW12" i="18"/>
  <c r="IF12" i="15"/>
  <c r="IP12" i="18"/>
  <c r="IY12" i="18"/>
  <c r="JH12" i="18"/>
  <c r="JQ12" i="18"/>
  <c r="JZ12" i="18"/>
  <c r="KI12" i="18"/>
  <c r="KR12" i="15"/>
  <c r="LB12" i="18"/>
  <c r="LK12" i="18"/>
  <c r="LT12" i="18"/>
  <c r="MC12" i="18"/>
  <c r="ML12" i="18"/>
  <c r="MU12" i="18"/>
  <c r="ND12" i="15"/>
  <c r="NN12" i="18"/>
  <c r="NW12" i="18"/>
  <c r="OF12" i="18"/>
  <c r="OO12" i="18"/>
  <c r="V13" i="18"/>
  <c r="AE13" i="18"/>
  <c r="AN13" i="15"/>
  <c r="AX13" i="18"/>
  <c r="BG13" i="18"/>
  <c r="BP13" i="18"/>
  <c r="BY13" i="18"/>
  <c r="CH13" i="18"/>
  <c r="CQ13" i="18"/>
  <c r="CR13" i="18" s="1"/>
  <c r="CZ13" i="15"/>
  <c r="DJ13" i="18"/>
  <c r="DS13" i="18"/>
  <c r="EB13" i="18"/>
  <c r="EK13" i="18"/>
  <c r="ET13" i="18"/>
  <c r="FC13" i="18"/>
  <c r="FV13" i="18"/>
  <c r="GE13" i="18"/>
  <c r="GN13" i="18"/>
  <c r="GW13" i="18"/>
  <c r="HO13" i="18"/>
  <c r="HX13" i="15"/>
  <c r="IH13" i="18"/>
  <c r="IQ13" i="18"/>
  <c r="IZ13" i="18"/>
  <c r="JI13" i="18"/>
  <c r="JR13" i="18"/>
  <c r="KA13" i="18"/>
  <c r="KJ13" i="15"/>
  <c r="KT13" i="18"/>
  <c r="LC13" i="18"/>
  <c r="LL13" i="18"/>
  <c r="LU13" i="18"/>
  <c r="MD13" i="18"/>
  <c r="MM13" i="18"/>
  <c r="MV13" i="15"/>
  <c r="NF13" i="18"/>
  <c r="NO13" i="18"/>
  <c r="NX13" i="18"/>
  <c r="OG13" i="18"/>
  <c r="OP13" i="18"/>
  <c r="W14" i="18"/>
  <c r="AF14" i="15"/>
  <c r="AP14" i="18"/>
  <c r="AY14" i="18"/>
  <c r="BH14" i="18"/>
  <c r="BQ14" i="18"/>
  <c r="BZ14" i="18"/>
  <c r="CI14" i="18"/>
  <c r="CR14" i="15"/>
  <c r="DB14" i="18"/>
  <c r="DK14" i="18"/>
  <c r="DT14" i="18"/>
  <c r="EC14" i="18"/>
  <c r="EL14" i="18"/>
  <c r="EU14" i="18"/>
  <c r="FD14" i="15"/>
  <c r="FN14" i="18"/>
  <c r="FW14" i="18"/>
  <c r="GF14" i="18"/>
  <c r="GO14" i="18"/>
  <c r="GX14" i="18"/>
  <c r="HZ14" i="18"/>
  <c r="II14" i="18"/>
  <c r="IR14" i="18"/>
  <c r="JA14" i="18"/>
  <c r="JJ14" i="18"/>
  <c r="JS14" i="18"/>
  <c r="KL14" i="18"/>
  <c r="KU14" i="18"/>
  <c r="LD14" i="18"/>
  <c r="LM14" i="18"/>
  <c r="LV14" i="18"/>
  <c r="ME14" i="18"/>
  <c r="MF14" i="18" s="1"/>
  <c r="MX14" i="18"/>
  <c r="NG14" i="18"/>
  <c r="NP14" i="18"/>
  <c r="NY14" i="18"/>
  <c r="OH14" i="18"/>
  <c r="OQ14" i="18"/>
  <c r="OR14" i="18" s="1"/>
  <c r="AH15" i="18"/>
  <c r="AQ15" i="18"/>
  <c r="AZ15" i="18"/>
  <c r="BI15" i="18"/>
  <c r="BR15" i="18"/>
  <c r="CA15" i="18"/>
  <c r="CT15" i="18"/>
  <c r="DC15" i="18"/>
  <c r="DL15" i="18"/>
  <c r="DU15" i="18"/>
  <c r="ED15" i="18"/>
  <c r="EM15" i="18"/>
  <c r="EN15" i="18" s="1"/>
  <c r="FF15" i="18"/>
  <c r="FO15" i="18"/>
  <c r="FX15" i="18"/>
  <c r="GG15" i="18"/>
  <c r="GP15" i="18"/>
  <c r="GY15" i="18"/>
  <c r="HR15" i="18"/>
  <c r="HX15" i="18" s="1"/>
  <c r="IA15" i="18"/>
  <c r="IJ15" i="18"/>
  <c r="IS15" i="18"/>
  <c r="JB15" i="18"/>
  <c r="JK15" i="18"/>
  <c r="JL15" i="18" s="1"/>
  <c r="JT15" i="15"/>
  <c r="KD15" i="18"/>
  <c r="KM15" i="18"/>
  <c r="KV15" i="18"/>
  <c r="LE15" i="18"/>
  <c r="LN15" i="18"/>
  <c r="LW15" i="18"/>
  <c r="MF15" i="15"/>
  <c r="MP15" i="18"/>
  <c r="MY15" i="18"/>
  <c r="NH15" i="18"/>
  <c r="NQ15" i="18"/>
  <c r="NZ15" i="18"/>
  <c r="OI15" i="18"/>
  <c r="OR15" i="15"/>
  <c r="Z16" i="18"/>
  <c r="AF16" i="18" s="1"/>
  <c r="AI16" i="18"/>
  <c r="AR16" i="18"/>
  <c r="BA16" i="18"/>
  <c r="BJ16" i="18"/>
  <c r="BS16" i="18"/>
  <c r="CB16" i="15"/>
  <c r="CL16" i="18"/>
  <c r="CR16" i="18" s="1"/>
  <c r="CU16" i="18"/>
  <c r="DD16" i="18"/>
  <c r="DM16" i="18"/>
  <c r="DV16" i="18"/>
  <c r="EE16" i="18"/>
  <c r="EN16" i="15"/>
  <c r="EX16" i="18"/>
  <c r="FG16" i="18"/>
  <c r="FP16" i="18"/>
  <c r="FY16" i="18"/>
  <c r="GH16" i="18"/>
  <c r="GQ16" i="18"/>
  <c r="GZ16" i="15"/>
  <c r="HJ16" i="18"/>
  <c r="HS16" i="18"/>
  <c r="IB16" i="18"/>
  <c r="IK16" i="18"/>
  <c r="IT16" i="18"/>
  <c r="JC16" i="18"/>
  <c r="JL16" i="15"/>
  <c r="JV16" i="18"/>
  <c r="KE16" i="18"/>
  <c r="KN16" i="18"/>
  <c r="KW16" i="18"/>
  <c r="LF16" i="18"/>
  <c r="LO16" i="18"/>
  <c r="LX16" i="15"/>
  <c r="MH16" i="18"/>
  <c r="MQ16" i="18"/>
  <c r="MZ16" i="18"/>
  <c r="NI16" i="18"/>
  <c r="NR16" i="18"/>
  <c r="OA16" i="18"/>
  <c r="OJ16" i="15"/>
  <c r="R17" i="18"/>
  <c r="AA17" i="18"/>
  <c r="AJ17" i="18"/>
  <c r="AS17" i="18"/>
  <c r="BB17" i="18"/>
  <c r="BK17" i="18"/>
  <c r="BT17" i="15"/>
  <c r="CD17" i="18"/>
  <c r="CM17" i="18"/>
  <c r="CV17" i="18"/>
  <c r="DE17" i="18"/>
  <c r="DN17" i="18"/>
  <c r="DW17" i="18"/>
  <c r="EF17" i="15"/>
  <c r="EP17" i="18"/>
  <c r="EY17" i="18"/>
  <c r="FH17" i="18"/>
  <c r="FQ17" i="18"/>
  <c r="FZ17" i="18"/>
  <c r="GI17" i="18"/>
  <c r="GJ17" i="18" s="1"/>
  <c r="GR17" i="15"/>
  <c r="HK17" i="18"/>
  <c r="HT17" i="18"/>
  <c r="IC17" i="18"/>
  <c r="IL17" i="18"/>
  <c r="IU17" i="18"/>
  <c r="JD17" i="15"/>
  <c r="JN17" i="18"/>
  <c r="JW17" i="18"/>
  <c r="KF17" i="18"/>
  <c r="KO17" i="18"/>
  <c r="KX17" i="18"/>
  <c r="LG17" i="18"/>
  <c r="LP17" i="15"/>
  <c r="LZ17" i="18"/>
  <c r="MI17" i="18"/>
  <c r="MR17" i="18"/>
  <c r="NA17" i="18"/>
  <c r="NJ17" i="18"/>
  <c r="NS17" i="18"/>
  <c r="OB17" i="15"/>
  <c r="OL17" i="18"/>
  <c r="S18" i="18"/>
  <c r="AB18" i="18"/>
  <c r="AK18" i="18"/>
  <c r="AT18" i="18"/>
  <c r="BC18" i="18"/>
  <c r="BL18" i="15"/>
  <c r="BV18" i="18"/>
  <c r="CE18" i="18"/>
  <c r="CN18" i="18"/>
  <c r="CW18" i="18"/>
  <c r="DF18" i="18"/>
  <c r="DO18" i="18"/>
  <c r="DX18" i="15"/>
  <c r="EH18" i="18"/>
  <c r="EQ18" i="18"/>
  <c r="EZ18" i="18"/>
  <c r="FI18" i="18"/>
  <c r="FR18" i="18"/>
  <c r="GA18" i="18"/>
  <c r="GJ18" i="15"/>
  <c r="GT18" i="18"/>
  <c r="HL18" i="18"/>
  <c r="HU18" i="18"/>
  <c r="ID18" i="18"/>
  <c r="IM18" i="18"/>
  <c r="IV18" i="15"/>
  <c r="JF18" i="18"/>
  <c r="JO18" i="18"/>
  <c r="JX18" i="18"/>
  <c r="KG18" i="18"/>
  <c r="KP18" i="18"/>
  <c r="KY18" i="18"/>
  <c r="LH18" i="15"/>
  <c r="LR18" i="18"/>
  <c r="MA18" i="18"/>
  <c r="MJ18" i="18"/>
  <c r="MS18" i="18"/>
  <c r="NB18" i="18"/>
  <c r="NK18" i="18"/>
  <c r="NT18" i="15"/>
  <c r="OD18" i="18"/>
  <c r="OM18" i="18"/>
  <c r="T19" i="18"/>
  <c r="AC19" i="18"/>
  <c r="AL19" i="18"/>
  <c r="AU19" i="18"/>
  <c r="AV19" i="18" s="1"/>
  <c r="BD19" i="15"/>
  <c r="BN19" i="18"/>
  <c r="BW19" i="18"/>
  <c r="CF19" i="18"/>
  <c r="CO19" i="18"/>
  <c r="CX19" i="18"/>
  <c r="DG19" i="18"/>
  <c r="DP19" i="15"/>
  <c r="DZ19" i="18"/>
  <c r="EI19" i="18"/>
  <c r="ER19" i="18"/>
  <c r="FA19" i="18"/>
  <c r="FJ19" i="18"/>
  <c r="FS19" i="18"/>
  <c r="GB19" i="15"/>
  <c r="GL19" i="18"/>
  <c r="GU19" i="18"/>
  <c r="HM19" i="18"/>
  <c r="HV19" i="18"/>
  <c r="IE19" i="18"/>
  <c r="IF19" i="18" s="1"/>
  <c r="IN19" i="15"/>
  <c r="IX19" i="18"/>
  <c r="JG19" i="18"/>
  <c r="JP19" i="18"/>
  <c r="JY19" i="18"/>
  <c r="KH19" i="18"/>
  <c r="KQ19" i="18"/>
  <c r="KZ19" i="15"/>
  <c r="LJ19" i="18"/>
  <c r="LS19" i="18"/>
  <c r="MB19" i="18"/>
  <c r="MK19" i="18"/>
  <c r="MT19" i="18"/>
  <c r="NC19" i="18"/>
  <c r="NL19" i="15"/>
  <c r="NV19" i="18"/>
  <c r="OE19" i="18"/>
  <c r="ON19" i="18"/>
  <c r="U20" i="18"/>
  <c r="AD20" i="18"/>
  <c r="AM20" i="18"/>
  <c r="AV20" i="15"/>
  <c r="BF20" i="18"/>
  <c r="BO20" i="18"/>
  <c r="BX20" i="18"/>
  <c r="CG20" i="18"/>
  <c r="CP20" i="18"/>
  <c r="CY20" i="18"/>
  <c r="DH20" i="15"/>
  <c r="DR20" i="18"/>
  <c r="EA20" i="18"/>
  <c r="EJ20" i="18"/>
  <c r="ES20" i="18"/>
  <c r="FB20" i="18"/>
  <c r="FK20" i="18"/>
  <c r="FT20" i="15"/>
  <c r="GD20" i="18"/>
  <c r="GM20" i="18"/>
  <c r="GV20" i="18"/>
  <c r="HN20" i="18"/>
  <c r="HW20" i="18"/>
  <c r="IF20" i="15"/>
  <c r="IP20" i="18"/>
  <c r="IY20" i="18"/>
  <c r="JH20" i="18"/>
  <c r="JQ20" i="18"/>
  <c r="JZ20" i="18"/>
  <c r="KI20" i="18"/>
  <c r="KR20" i="15"/>
  <c r="LB20" i="18"/>
  <c r="LK20" i="18"/>
  <c r="LT20" i="18"/>
  <c r="MC20" i="18"/>
  <c r="ML20" i="18"/>
  <c r="MU20" i="18"/>
  <c r="ND20" i="15"/>
  <c r="NN20" i="18"/>
  <c r="NW20" i="18"/>
  <c r="OF20" i="18"/>
  <c r="OO20" i="18"/>
  <c r="V21" i="18"/>
  <c r="AE21" i="18"/>
  <c r="AF21" i="18" s="1"/>
  <c r="AN21" i="15"/>
  <c r="AX21" i="18"/>
  <c r="BG21" i="18"/>
  <c r="BP21" i="18"/>
  <c r="BY21" i="18"/>
  <c r="CH21" i="18"/>
  <c r="CQ21" i="18"/>
  <c r="CZ21" i="15"/>
  <c r="DJ21" i="18"/>
  <c r="DS21" i="18"/>
  <c r="EB21" i="18"/>
  <c r="EK21" i="18"/>
  <c r="ET21" i="18"/>
  <c r="FC21" i="18"/>
  <c r="FD21" i="18" s="1"/>
  <c r="FL21" i="15"/>
  <c r="FV21" i="18"/>
  <c r="GE21" i="18"/>
  <c r="GN21" i="18"/>
  <c r="GW21" i="18"/>
  <c r="HO21" i="18"/>
  <c r="HX21" i="15"/>
  <c r="IH21" i="18"/>
  <c r="IQ21" i="18"/>
  <c r="IZ21" i="18"/>
  <c r="JI21" i="18"/>
  <c r="JR21" i="18"/>
  <c r="KA21" i="18"/>
  <c r="KB21" i="18" s="1"/>
  <c r="KJ21" i="15"/>
  <c r="KT21" i="18"/>
  <c r="LC21" i="18"/>
  <c r="LL21" i="18"/>
  <c r="LU21" i="18"/>
  <c r="MD21" i="18"/>
  <c r="MM21" i="18"/>
  <c r="MN21" i="18" s="1"/>
  <c r="MV21" i="15"/>
  <c r="NF21" i="18"/>
  <c r="NO21" i="18"/>
  <c r="NX21" i="18"/>
  <c r="OG21" i="18"/>
  <c r="OP21" i="18"/>
  <c r="W22" i="18"/>
  <c r="X22" i="18" s="1"/>
  <c r="AF22" i="15"/>
  <c r="AP22" i="18"/>
  <c r="AY22" i="18"/>
  <c r="BH22" i="18"/>
  <c r="BQ22" i="18"/>
  <c r="BZ22" i="18"/>
  <c r="CI22" i="18"/>
  <c r="CR22" i="15"/>
  <c r="DB22" i="18"/>
  <c r="DK22" i="18"/>
  <c r="DT22" i="18"/>
  <c r="EC22" i="18"/>
  <c r="EL22" i="18"/>
  <c r="EU22" i="18"/>
  <c r="FN22" i="18"/>
  <c r="FW22" i="18"/>
  <c r="GF22" i="18"/>
  <c r="GO22" i="18"/>
  <c r="GX22" i="18"/>
  <c r="HZ22" i="18"/>
  <c r="II22" i="18"/>
  <c r="IR22" i="18"/>
  <c r="JA22" i="18"/>
  <c r="JJ22" i="18"/>
  <c r="JS22" i="18"/>
  <c r="KL22" i="18"/>
  <c r="KR22" i="18" s="1"/>
  <c r="KU22" i="18"/>
  <c r="LD22" i="18"/>
  <c r="LM22" i="18"/>
  <c r="LV22" i="18"/>
  <c r="ME22" i="18"/>
  <c r="MF22" i="18" s="1"/>
  <c r="MX22" i="18"/>
  <c r="NG22" i="18"/>
  <c r="NP22" i="18"/>
  <c r="NY22" i="18"/>
  <c r="OH22" i="18"/>
  <c r="OQ22" i="18"/>
  <c r="AH23" i="18"/>
  <c r="AQ23" i="18"/>
  <c r="AZ23" i="18"/>
  <c r="BI23" i="18"/>
  <c r="BR23" i="18"/>
  <c r="CA23" i="18"/>
  <c r="CT23" i="18"/>
  <c r="CZ23" i="18" s="1"/>
  <c r="DC23" i="18"/>
  <c r="DL23" i="18"/>
  <c r="DU23" i="18"/>
  <c r="ED23" i="18"/>
  <c r="EM23" i="18"/>
  <c r="EN23" i="18" s="1"/>
  <c r="FF23" i="18"/>
  <c r="FO23" i="18"/>
  <c r="FX23" i="18"/>
  <c r="GG23" i="18"/>
  <c r="GP23" i="18"/>
  <c r="GY23" i="18"/>
  <c r="GZ23" i="18" s="1"/>
  <c r="HR23" i="18"/>
  <c r="IA23" i="18"/>
  <c r="IJ23" i="18"/>
  <c r="IS23" i="18"/>
  <c r="JB23" i="18"/>
  <c r="JK23" i="18"/>
  <c r="KD23" i="18"/>
  <c r="KM23" i="18"/>
  <c r="KV23" i="18"/>
  <c r="LE23" i="18"/>
  <c r="LN23" i="18"/>
  <c r="LW23" i="18"/>
  <c r="LX23" i="18" s="1"/>
  <c r="MF23" i="15"/>
  <c r="MP23" i="18"/>
  <c r="MY23" i="18"/>
  <c r="NH23" i="18"/>
  <c r="NQ23" i="18"/>
  <c r="NZ23" i="18"/>
  <c r="OI23" i="18"/>
  <c r="OJ23" i="15"/>
  <c r="S24" i="18"/>
  <c r="AB24" i="18"/>
  <c r="AL24" i="18"/>
  <c r="BF24" i="18"/>
  <c r="DC24" i="18"/>
  <c r="DL24" i="18"/>
  <c r="DU24" i="18"/>
  <c r="ED24" i="18"/>
  <c r="EX24" i="18"/>
  <c r="GA24" i="18"/>
  <c r="GJ24" i="15"/>
  <c r="GU24" i="18"/>
  <c r="HM24" i="18"/>
  <c r="HW24" i="18"/>
  <c r="HX24" i="15"/>
  <c r="KN24" i="18"/>
  <c r="LR24" i="18"/>
  <c r="MJ24" i="18"/>
  <c r="CU25" i="18"/>
  <c r="IE25" i="18"/>
  <c r="IF25" i="18" s="1"/>
  <c r="IF25" i="15"/>
  <c r="KN25" i="18"/>
  <c r="LG25" i="18"/>
  <c r="LH25" i="15"/>
  <c r="CD26" i="18"/>
  <c r="CJ26" i="18" s="1"/>
  <c r="CN26" i="18"/>
  <c r="IU26" i="18"/>
  <c r="IV26" i="18" s="1"/>
  <c r="IV26" i="15"/>
  <c r="GA27" i="18"/>
  <c r="GB27" i="15"/>
  <c r="NO27" i="18"/>
  <c r="V50" i="15"/>
  <c r="V49" i="15"/>
  <c r="V3" i="18"/>
  <c r="V52" i="15"/>
  <c r="V51" i="15"/>
  <c r="BG3" i="18"/>
  <c r="BG52" i="15"/>
  <c r="BG51" i="15"/>
  <c r="BG50" i="15"/>
  <c r="BG49" i="15"/>
  <c r="CQ51" i="15"/>
  <c r="CQ50" i="15"/>
  <c r="CQ3" i="18"/>
  <c r="CQ49" i="15"/>
  <c r="CQ52" i="15"/>
  <c r="EK49" i="15"/>
  <c r="EK3" i="18"/>
  <c r="EK52" i="15"/>
  <c r="EK51" i="15"/>
  <c r="EK50" i="15"/>
  <c r="GW49" i="15"/>
  <c r="GW3" i="18"/>
  <c r="GW52" i="15"/>
  <c r="GW51" i="15"/>
  <c r="GW50" i="15"/>
  <c r="JI49" i="15"/>
  <c r="JI3" i="18"/>
  <c r="JI52" i="15"/>
  <c r="JI51" i="15"/>
  <c r="JI50" i="15"/>
  <c r="LL3" i="18"/>
  <c r="LL52" i="15"/>
  <c r="LL51" i="15"/>
  <c r="LL50" i="15"/>
  <c r="LL49" i="15"/>
  <c r="MM51" i="15"/>
  <c r="MM50" i="15"/>
  <c r="MM3" i="18"/>
  <c r="MM49" i="15"/>
  <c r="MM52" i="15"/>
  <c r="OG49" i="15"/>
  <c r="OG3" i="18"/>
  <c r="OG52" i="15"/>
  <c r="OG51" i="15"/>
  <c r="OG50" i="15"/>
  <c r="BZ4" i="18"/>
  <c r="BT43" i="9"/>
  <c r="RK43" i="15"/>
  <c r="AP52" i="15"/>
  <c r="AP3" i="18"/>
  <c r="AP51" i="15"/>
  <c r="AP50" i="15"/>
  <c r="AP49" i="15"/>
  <c r="CI49" i="15"/>
  <c r="CI3" i="18"/>
  <c r="CI52" i="15"/>
  <c r="CI51" i="15"/>
  <c r="CI50" i="15"/>
  <c r="CR3" i="15"/>
  <c r="DT3" i="18"/>
  <c r="DT52" i="15"/>
  <c r="DT51" i="15"/>
  <c r="DT50" i="15"/>
  <c r="DT49" i="15"/>
  <c r="GO3" i="18"/>
  <c r="GO52" i="15"/>
  <c r="GO51" i="15"/>
  <c r="GO50" i="15"/>
  <c r="GO49" i="15"/>
  <c r="HP3" i="15"/>
  <c r="JA3" i="18"/>
  <c r="JA52" i="15"/>
  <c r="JA51" i="15"/>
  <c r="JA50" i="15"/>
  <c r="JA49" i="15"/>
  <c r="KL52" i="15"/>
  <c r="KL3" i="18"/>
  <c r="KL51" i="15"/>
  <c r="KL50" i="15"/>
  <c r="KL49" i="15"/>
  <c r="ME49" i="15"/>
  <c r="ME3" i="18"/>
  <c r="ME52" i="15"/>
  <c r="ME51" i="15"/>
  <c r="ME50" i="15"/>
  <c r="QE49" i="15"/>
  <c r="CV43" i="9"/>
  <c r="CS43" i="9"/>
  <c r="CR43" i="9"/>
  <c r="CQ43" i="9"/>
  <c r="CP43" i="9"/>
  <c r="SG43" i="15"/>
  <c r="Z52" i="15"/>
  <c r="Z51" i="15"/>
  <c r="Z50" i="15"/>
  <c r="Z3" i="18"/>
  <c r="Z49" i="15"/>
  <c r="AR50" i="15"/>
  <c r="AR49" i="15"/>
  <c r="AR52" i="15"/>
  <c r="AR3" i="18"/>
  <c r="AR51" i="15"/>
  <c r="DD50" i="15"/>
  <c r="DD49" i="15"/>
  <c r="DD52" i="15"/>
  <c r="DD3" i="18"/>
  <c r="DD51" i="15"/>
  <c r="FP50" i="15"/>
  <c r="FP49" i="15"/>
  <c r="FP52" i="15"/>
  <c r="FP3" i="18"/>
  <c r="FP51" i="15"/>
  <c r="GQ52" i="15"/>
  <c r="GQ51" i="15"/>
  <c r="GQ50" i="15"/>
  <c r="GQ49" i="15"/>
  <c r="GQ3" i="18"/>
  <c r="HS49" i="15"/>
  <c r="HS52" i="15"/>
  <c r="HS51" i="15"/>
  <c r="HS3" i="18"/>
  <c r="HS50" i="15"/>
  <c r="IK51" i="15"/>
  <c r="IK50" i="15"/>
  <c r="IK49" i="15"/>
  <c r="IK3" i="18"/>
  <c r="IK52" i="15"/>
  <c r="JV52" i="15"/>
  <c r="JV51" i="15"/>
  <c r="JV50" i="15"/>
  <c r="JV3" i="18"/>
  <c r="JV49" i="15"/>
  <c r="KN50" i="15"/>
  <c r="KN49" i="15"/>
  <c r="KN52" i="15"/>
  <c r="KN3" i="18"/>
  <c r="KN51" i="15"/>
  <c r="LO52" i="15"/>
  <c r="LO51" i="15"/>
  <c r="LO50" i="15"/>
  <c r="LO49" i="15"/>
  <c r="LO3" i="18"/>
  <c r="MQ49" i="15"/>
  <c r="MQ52" i="15"/>
  <c r="MQ51" i="15"/>
  <c r="MQ3" i="18"/>
  <c r="MQ50" i="15"/>
  <c r="DN4" i="18"/>
  <c r="FZ4" i="18"/>
  <c r="EB43" i="9"/>
  <c r="TS43" i="15"/>
  <c r="AA52" i="15"/>
  <c r="AA51" i="15"/>
  <c r="AA50" i="15"/>
  <c r="AA3" i="18"/>
  <c r="AA49" i="15"/>
  <c r="AS49" i="15"/>
  <c r="AS52" i="15"/>
  <c r="AS3" i="18"/>
  <c r="AS51" i="15"/>
  <c r="AS50" i="15"/>
  <c r="CV52" i="15"/>
  <c r="CV51" i="15"/>
  <c r="CV3" i="18"/>
  <c r="CV50" i="15"/>
  <c r="CV49" i="15"/>
  <c r="EY52" i="15"/>
  <c r="EY51" i="15"/>
  <c r="EY50" i="15"/>
  <c r="EY3" i="18"/>
  <c r="EY49" i="15"/>
  <c r="GR3" i="15"/>
  <c r="IC49" i="15"/>
  <c r="IC52" i="15"/>
  <c r="IC3" i="18"/>
  <c r="IC51" i="15"/>
  <c r="IC50" i="15"/>
  <c r="JW52" i="15"/>
  <c r="JW51" i="15"/>
  <c r="JW50" i="15"/>
  <c r="JW3" i="18"/>
  <c r="JW49" i="15"/>
  <c r="KO49" i="15"/>
  <c r="KO52" i="15"/>
  <c r="KO3" i="18"/>
  <c r="KO51" i="15"/>
  <c r="KO50" i="15"/>
  <c r="LP3" i="15"/>
  <c r="MI52" i="15"/>
  <c r="MI51" i="15"/>
  <c r="MI50" i="15"/>
  <c r="MI3" i="18"/>
  <c r="MI49" i="15"/>
  <c r="NJ50" i="15"/>
  <c r="NJ49" i="15"/>
  <c r="NJ3" i="18"/>
  <c r="NJ52" i="15"/>
  <c r="NJ51" i="15"/>
  <c r="BV4" i="18"/>
  <c r="DX4" i="15"/>
  <c r="GA4" i="18"/>
  <c r="JO4" i="18"/>
  <c r="JP5" i="18"/>
  <c r="BX6" i="18"/>
  <c r="BY7" i="18"/>
  <c r="BS29" i="18"/>
  <c r="BT29" i="18" s="1"/>
  <c r="BT29" i="15"/>
  <c r="L50" i="15"/>
  <c r="L49" i="15"/>
  <c r="L52" i="15"/>
  <c r="L51" i="15"/>
  <c r="U51" i="15"/>
  <c r="U50" i="15"/>
  <c r="U49" i="15"/>
  <c r="U3" i="18"/>
  <c r="U52" i="15"/>
  <c r="AD52" i="15"/>
  <c r="AD51" i="15"/>
  <c r="AD50" i="15"/>
  <c r="AD3" i="18"/>
  <c r="AD49" i="15"/>
  <c r="AM52" i="15"/>
  <c r="AM51" i="15"/>
  <c r="AM3" i="18"/>
  <c r="AM50" i="15"/>
  <c r="AM49" i="15"/>
  <c r="AV3" i="15"/>
  <c r="BF3" i="18"/>
  <c r="BF52" i="15"/>
  <c r="BF51" i="15"/>
  <c r="BF50" i="15"/>
  <c r="BF49" i="15"/>
  <c r="BO49" i="15"/>
  <c r="BO3" i="18"/>
  <c r="BO52" i="15"/>
  <c r="BO51" i="15"/>
  <c r="BO50" i="15"/>
  <c r="BX50" i="15"/>
  <c r="BX49" i="15"/>
  <c r="BX3" i="18"/>
  <c r="BX52" i="15"/>
  <c r="BX51" i="15"/>
  <c r="CG51" i="15"/>
  <c r="CG50" i="15"/>
  <c r="CG49" i="15"/>
  <c r="CG3" i="18"/>
  <c r="CG52" i="15"/>
  <c r="CP52" i="15"/>
  <c r="CP51" i="15"/>
  <c r="CP50" i="15"/>
  <c r="CP3" i="18"/>
  <c r="CP49" i="15"/>
  <c r="CY52" i="15"/>
  <c r="CY51" i="15"/>
  <c r="CY3" i="18"/>
  <c r="CY50" i="15"/>
  <c r="CY49" i="15"/>
  <c r="DH3" i="15"/>
  <c r="DR3" i="18"/>
  <c r="DR52" i="15"/>
  <c r="DR51" i="15"/>
  <c r="DR50" i="15"/>
  <c r="DR49" i="15"/>
  <c r="EA49" i="15"/>
  <c r="EA3" i="18"/>
  <c r="EA52" i="15"/>
  <c r="EA51" i="15"/>
  <c r="EA50" i="15"/>
  <c r="EJ50" i="15"/>
  <c r="EJ49" i="15"/>
  <c r="EJ3" i="18"/>
  <c r="EJ52" i="15"/>
  <c r="EJ51" i="15"/>
  <c r="ES51" i="15"/>
  <c r="ES50" i="15"/>
  <c r="ES49" i="15"/>
  <c r="ES3" i="18"/>
  <c r="ES52" i="15"/>
  <c r="FB52" i="15"/>
  <c r="FB51" i="15"/>
  <c r="FB50" i="15"/>
  <c r="FB3" i="18"/>
  <c r="FB49" i="15"/>
  <c r="FK52" i="15"/>
  <c r="FK51" i="15"/>
  <c r="FK3" i="18"/>
  <c r="FK50" i="15"/>
  <c r="FK49" i="15"/>
  <c r="GD3" i="18"/>
  <c r="GD52" i="15"/>
  <c r="GD51" i="15"/>
  <c r="GD50" i="15"/>
  <c r="GD49" i="15"/>
  <c r="GM49" i="15"/>
  <c r="GM3" i="18"/>
  <c r="GM52" i="15"/>
  <c r="GM51" i="15"/>
  <c r="GM50" i="15"/>
  <c r="GV50" i="15"/>
  <c r="GV49" i="15"/>
  <c r="GV3" i="18"/>
  <c r="GV52" i="15"/>
  <c r="GV51" i="15"/>
  <c r="HE51" i="15"/>
  <c r="HE50" i="15"/>
  <c r="HE49" i="15"/>
  <c r="HE52" i="15"/>
  <c r="HN52" i="15"/>
  <c r="HN51" i="15"/>
  <c r="HN50" i="15"/>
  <c r="HN3" i="18"/>
  <c r="HN49" i="15"/>
  <c r="HW52" i="15"/>
  <c r="HW51" i="15"/>
  <c r="HW3" i="18"/>
  <c r="HW50" i="15"/>
  <c r="HW49" i="15"/>
  <c r="IP3" i="18"/>
  <c r="IP52" i="15"/>
  <c r="IP51" i="15"/>
  <c r="IP50" i="15"/>
  <c r="IP49" i="15"/>
  <c r="IY49" i="15"/>
  <c r="IY3" i="18"/>
  <c r="IY52" i="15"/>
  <c r="IY51" i="15"/>
  <c r="IY50" i="15"/>
  <c r="JH50" i="15"/>
  <c r="JH49" i="15"/>
  <c r="JH3" i="18"/>
  <c r="JH52" i="15"/>
  <c r="JH51" i="15"/>
  <c r="JQ51" i="15"/>
  <c r="JQ50" i="15"/>
  <c r="JQ49" i="15"/>
  <c r="JQ3" i="18"/>
  <c r="JQ52" i="15"/>
  <c r="JZ52" i="15"/>
  <c r="JZ51" i="15"/>
  <c r="JZ50" i="15"/>
  <c r="JZ3" i="18"/>
  <c r="JZ49" i="15"/>
  <c r="KI52" i="15"/>
  <c r="KI51" i="15"/>
  <c r="KI3" i="18"/>
  <c r="KI50" i="15"/>
  <c r="KI49" i="15"/>
  <c r="KR3" i="15"/>
  <c r="LB3" i="18"/>
  <c r="LB52" i="15"/>
  <c r="LB51" i="15"/>
  <c r="LB50" i="15"/>
  <c r="LB49" i="15"/>
  <c r="LK49" i="15"/>
  <c r="LK3" i="18"/>
  <c r="LK52" i="15"/>
  <c r="LK51" i="15"/>
  <c r="LK50" i="15"/>
  <c r="LT50" i="15"/>
  <c r="LT49" i="15"/>
  <c r="LT3" i="18"/>
  <c r="LT52" i="15"/>
  <c r="LT51" i="15"/>
  <c r="MC51" i="15"/>
  <c r="MC50" i="15"/>
  <c r="MC49" i="15"/>
  <c r="MC3" i="18"/>
  <c r="MC52" i="15"/>
  <c r="ML52" i="15"/>
  <c r="ML51" i="15"/>
  <c r="ML50" i="15"/>
  <c r="ML3" i="18"/>
  <c r="ML49" i="15"/>
  <c r="MU52" i="15"/>
  <c r="MU51" i="15"/>
  <c r="MU3" i="18"/>
  <c r="MU50" i="15"/>
  <c r="MU49" i="15"/>
  <c r="NN3" i="18"/>
  <c r="NN52" i="15"/>
  <c r="NN51" i="15"/>
  <c r="NN50" i="15"/>
  <c r="NN49" i="15"/>
  <c r="NW49" i="15"/>
  <c r="NW3" i="18"/>
  <c r="NW52" i="15"/>
  <c r="NW51" i="15"/>
  <c r="NW50" i="15"/>
  <c r="OF50" i="15"/>
  <c r="OF49" i="15"/>
  <c r="OF3" i="18"/>
  <c r="OF52" i="15"/>
  <c r="OF51" i="15"/>
  <c r="OO51" i="15"/>
  <c r="OO50" i="15"/>
  <c r="OO49" i="15"/>
  <c r="OO3" i="18"/>
  <c r="OO52" i="15"/>
  <c r="V4" i="18"/>
  <c r="AE4" i="18"/>
  <c r="AN4" i="15"/>
  <c r="AX4" i="18"/>
  <c r="BP4" i="18"/>
  <c r="BY4" i="18"/>
  <c r="CH4" i="18"/>
  <c r="CQ4" i="18"/>
  <c r="CZ4" i="15"/>
  <c r="DJ4" i="18"/>
  <c r="DS4" i="18"/>
  <c r="EB4" i="18"/>
  <c r="EK4" i="18"/>
  <c r="ET4" i="18"/>
  <c r="FC4" i="18"/>
  <c r="FL4" i="15"/>
  <c r="FV4" i="18"/>
  <c r="GW4" i="18"/>
  <c r="HO4" i="18"/>
  <c r="HX4" i="15"/>
  <c r="IH4" i="18"/>
  <c r="IN4" i="18" s="1"/>
  <c r="IQ4" i="18"/>
  <c r="JI4" i="18"/>
  <c r="JR4" i="18"/>
  <c r="KA4" i="18"/>
  <c r="KJ4" i="15"/>
  <c r="KT4" i="18"/>
  <c r="LC4" i="18"/>
  <c r="LL4" i="18"/>
  <c r="LU4" i="18"/>
  <c r="MD4" i="18"/>
  <c r="MM4" i="18"/>
  <c r="NF4" i="18"/>
  <c r="NO4" i="18"/>
  <c r="OP4" i="18"/>
  <c r="UN4" i="15"/>
  <c r="W5" i="18"/>
  <c r="AF5" i="15"/>
  <c r="AP5" i="18"/>
  <c r="AY5" i="18"/>
  <c r="BQ5" i="18"/>
  <c r="BZ5" i="18"/>
  <c r="CI5" i="18"/>
  <c r="CR5" i="15"/>
  <c r="DB5" i="18"/>
  <c r="DH5" i="18" s="1"/>
  <c r="DK5" i="18"/>
  <c r="DT5" i="18"/>
  <c r="EC5" i="18"/>
  <c r="EL5" i="18"/>
  <c r="EU5" i="18"/>
  <c r="FD5" i="15"/>
  <c r="FN5" i="18"/>
  <c r="FW5" i="18"/>
  <c r="GX5" i="18"/>
  <c r="HP5" i="15"/>
  <c r="HZ5" i="18"/>
  <c r="IF5" i="18" s="1"/>
  <c r="II5" i="18"/>
  <c r="IR5" i="18"/>
  <c r="JJ5" i="18"/>
  <c r="JS5" i="18"/>
  <c r="KB5" i="15"/>
  <c r="KU5" i="18"/>
  <c r="LD5" i="18"/>
  <c r="LM5" i="18"/>
  <c r="LV5" i="18"/>
  <c r="ME5" i="18"/>
  <c r="MN5" i="15"/>
  <c r="MX5" i="18"/>
  <c r="NG5" i="18"/>
  <c r="NP5" i="18"/>
  <c r="OQ5" i="18"/>
  <c r="PB51" i="15"/>
  <c r="QX51" i="15"/>
  <c r="RQ51" i="15"/>
  <c r="TM51" i="15"/>
  <c r="X6" i="15"/>
  <c r="AH6" i="18"/>
  <c r="AZ6" i="18"/>
  <c r="BR6" i="18"/>
  <c r="CA6" i="18"/>
  <c r="CJ6" i="15"/>
  <c r="DC6" i="18"/>
  <c r="DL6" i="18"/>
  <c r="DU6" i="18"/>
  <c r="ED6" i="18"/>
  <c r="EM6" i="18"/>
  <c r="EV6" i="15"/>
  <c r="FF6" i="18"/>
  <c r="FO6" i="18"/>
  <c r="FX6" i="18"/>
  <c r="GY6" i="18"/>
  <c r="HR6" i="18"/>
  <c r="IA6" i="18"/>
  <c r="IJ6" i="18"/>
  <c r="IS6" i="18"/>
  <c r="JK6" i="18"/>
  <c r="KD6" i="18"/>
  <c r="KV6" i="18"/>
  <c r="LE6" i="18"/>
  <c r="LN6" i="18"/>
  <c r="LW6" i="18"/>
  <c r="MF6" i="15"/>
  <c r="MP6" i="18"/>
  <c r="MY6" i="18"/>
  <c r="NH6" i="18"/>
  <c r="NQ6" i="18"/>
  <c r="OR6" i="15"/>
  <c r="Z7" i="18"/>
  <c r="AI7" i="18"/>
  <c r="AR7" i="18"/>
  <c r="BA7" i="18"/>
  <c r="BS7" i="18"/>
  <c r="CL7" i="18"/>
  <c r="DD7" i="18"/>
  <c r="DM7" i="18"/>
  <c r="DV7" i="18"/>
  <c r="EE7" i="18"/>
  <c r="EN7" i="15"/>
  <c r="EX7" i="18"/>
  <c r="FG7" i="18"/>
  <c r="FP7" i="18"/>
  <c r="FY7" i="18"/>
  <c r="GZ7" i="15"/>
  <c r="HJ7" i="18"/>
  <c r="HP7" i="18" s="1"/>
  <c r="HS7" i="18"/>
  <c r="IB7" i="18"/>
  <c r="IK7" i="18"/>
  <c r="IT7" i="18"/>
  <c r="JL7" i="15"/>
  <c r="JV7" i="18"/>
  <c r="KE7" i="18"/>
  <c r="KW7" i="18"/>
  <c r="LF7" i="18"/>
  <c r="LO7" i="18"/>
  <c r="LX7" i="15"/>
  <c r="MH7" i="18"/>
  <c r="MN7" i="18" s="1"/>
  <c r="MQ7" i="18"/>
  <c r="MZ7" i="18"/>
  <c r="NI7" i="18"/>
  <c r="NR7" i="18"/>
  <c r="OJ7" i="15"/>
  <c r="R8" i="18"/>
  <c r="AA8" i="18"/>
  <c r="AJ8" i="18"/>
  <c r="AS8" i="18"/>
  <c r="BB8" i="18"/>
  <c r="BT8" i="15"/>
  <c r="CD8" i="18"/>
  <c r="CM8" i="18"/>
  <c r="DE8" i="18"/>
  <c r="DN8" i="18"/>
  <c r="DW8" i="18"/>
  <c r="EF8" i="15"/>
  <c r="EP8" i="18"/>
  <c r="EY8" i="18"/>
  <c r="FH8" i="18"/>
  <c r="FQ8" i="18"/>
  <c r="FZ8" i="18"/>
  <c r="GR8" i="15"/>
  <c r="HK8" i="18"/>
  <c r="HT8" i="18"/>
  <c r="IC8" i="18"/>
  <c r="IL8" i="18"/>
  <c r="IU8" i="18"/>
  <c r="JD8" i="15"/>
  <c r="JN8" i="18"/>
  <c r="JW8" i="18"/>
  <c r="KF8" i="18"/>
  <c r="KX8" i="18"/>
  <c r="LG8" i="18"/>
  <c r="LP8" i="15"/>
  <c r="LZ8" i="18"/>
  <c r="MI8" i="18"/>
  <c r="MR8" i="18"/>
  <c r="NA8" i="18"/>
  <c r="NJ8" i="18"/>
  <c r="NS8" i="18"/>
  <c r="OB8" i="15"/>
  <c r="OL8" i="18"/>
  <c r="S9" i="18"/>
  <c r="AB9" i="18"/>
  <c r="AK9" i="18"/>
  <c r="AT9" i="18"/>
  <c r="BC9" i="18"/>
  <c r="BL9" i="15"/>
  <c r="BV9" i="18"/>
  <c r="CE9" i="18"/>
  <c r="CN9" i="18"/>
  <c r="DF9" i="18"/>
  <c r="DO9" i="18"/>
  <c r="DX9" i="15"/>
  <c r="EH9" i="18"/>
  <c r="EQ9" i="18"/>
  <c r="EZ9" i="18"/>
  <c r="FI9" i="18"/>
  <c r="FR9" i="18"/>
  <c r="GA9" i="18"/>
  <c r="GJ9" i="15"/>
  <c r="GT9" i="18"/>
  <c r="HL9" i="18"/>
  <c r="HU9" i="18"/>
  <c r="ID9" i="18"/>
  <c r="IM9" i="18"/>
  <c r="IV9" i="15"/>
  <c r="JF9" i="18"/>
  <c r="JO9" i="18"/>
  <c r="JX9" i="18"/>
  <c r="KG9" i="18"/>
  <c r="KY9" i="18"/>
  <c r="LH9" i="15"/>
  <c r="LR9" i="18"/>
  <c r="MA9" i="18"/>
  <c r="MJ9" i="18"/>
  <c r="MS9" i="18"/>
  <c r="NB9" i="18"/>
  <c r="NK9" i="18"/>
  <c r="NT9" i="15"/>
  <c r="OM9" i="18"/>
  <c r="T10" i="18"/>
  <c r="AC10" i="18"/>
  <c r="AL10" i="18"/>
  <c r="AU10" i="18"/>
  <c r="BD10" i="15"/>
  <c r="BN10" i="18"/>
  <c r="BW10" i="18"/>
  <c r="CF10" i="18"/>
  <c r="CO10" i="18"/>
  <c r="DG10" i="18"/>
  <c r="DP10" i="15"/>
  <c r="DZ10" i="18"/>
  <c r="EI10" i="18"/>
  <c r="ER10" i="18"/>
  <c r="FA10" i="18"/>
  <c r="FJ10" i="18"/>
  <c r="FS10" i="18"/>
  <c r="GB10" i="15"/>
  <c r="GU10" i="18"/>
  <c r="HM10" i="18"/>
  <c r="HV10" i="18"/>
  <c r="IE10" i="18"/>
  <c r="IN10" i="15"/>
  <c r="JG10" i="18"/>
  <c r="JP10" i="18"/>
  <c r="JY10" i="18"/>
  <c r="KH10" i="18"/>
  <c r="KZ10" i="15"/>
  <c r="LJ10" i="18"/>
  <c r="LS10" i="18"/>
  <c r="MB10" i="18"/>
  <c r="MK10" i="18"/>
  <c r="MT10" i="18"/>
  <c r="NC10" i="18"/>
  <c r="NL10" i="15"/>
  <c r="ON10" i="18"/>
  <c r="U11" i="18"/>
  <c r="AD11" i="18"/>
  <c r="AM11" i="18"/>
  <c r="AV11" i="15"/>
  <c r="BO11" i="18"/>
  <c r="BX11" i="18"/>
  <c r="CG11" i="18"/>
  <c r="CP11" i="18"/>
  <c r="DH11" i="15"/>
  <c r="DR11" i="18"/>
  <c r="EA11" i="18"/>
  <c r="EJ11" i="18"/>
  <c r="ES11" i="18"/>
  <c r="FB11" i="18"/>
  <c r="FK11" i="18"/>
  <c r="FT11" i="15"/>
  <c r="GV11" i="18"/>
  <c r="HN11" i="18"/>
  <c r="HW11" i="18"/>
  <c r="IF11" i="15"/>
  <c r="IP11" i="18"/>
  <c r="JH11" i="18"/>
  <c r="JQ11" i="18"/>
  <c r="JZ11" i="18"/>
  <c r="KI11" i="18"/>
  <c r="LB11" i="18"/>
  <c r="LK11" i="18"/>
  <c r="LT11" i="18"/>
  <c r="MC11" i="18"/>
  <c r="ML11" i="18"/>
  <c r="MU11" i="18"/>
  <c r="ND11" i="15"/>
  <c r="NN11" i="18"/>
  <c r="NT11" i="18" s="1"/>
  <c r="OO11" i="18"/>
  <c r="V12" i="18"/>
  <c r="AE12" i="18"/>
  <c r="AN12" i="15"/>
  <c r="AX12" i="18"/>
  <c r="BP12" i="18"/>
  <c r="BY12" i="18"/>
  <c r="CH12" i="18"/>
  <c r="CQ12" i="18"/>
  <c r="DJ12" i="18"/>
  <c r="DS12" i="18"/>
  <c r="EB12" i="18"/>
  <c r="EK12" i="18"/>
  <c r="ET12" i="18"/>
  <c r="FC12" i="18"/>
  <c r="FL12" i="15"/>
  <c r="FV12" i="18"/>
  <c r="GB12" i="18" s="1"/>
  <c r="GW12" i="18"/>
  <c r="HO12" i="18"/>
  <c r="HX12" i="15"/>
  <c r="IH12" i="18"/>
  <c r="IQ12" i="18"/>
  <c r="JI12" i="18"/>
  <c r="JR12" i="18"/>
  <c r="KA12" i="18"/>
  <c r="KJ12" i="15"/>
  <c r="KT12" i="18"/>
  <c r="LC12" i="18"/>
  <c r="LL12" i="18"/>
  <c r="LU12" i="18"/>
  <c r="MD12" i="18"/>
  <c r="MM12" i="18"/>
  <c r="MV12" i="15"/>
  <c r="NF12" i="18"/>
  <c r="NO12" i="18"/>
  <c r="OP12" i="18"/>
  <c r="W13" i="18"/>
  <c r="AF13" i="15"/>
  <c r="AP13" i="18"/>
  <c r="AY13" i="18"/>
  <c r="BQ13" i="18"/>
  <c r="BZ13" i="18"/>
  <c r="CI13" i="18"/>
  <c r="CR13" i="15"/>
  <c r="DB13" i="18"/>
  <c r="DK13" i="18"/>
  <c r="DT13" i="18"/>
  <c r="EC13" i="18"/>
  <c r="EL13" i="18"/>
  <c r="EU13" i="18"/>
  <c r="FD13" i="15"/>
  <c r="FN13" i="18"/>
  <c r="FT13" i="18" s="1"/>
  <c r="FW13" i="18"/>
  <c r="GX13" i="18"/>
  <c r="HP13" i="15"/>
  <c r="HZ13" i="18"/>
  <c r="II13" i="18"/>
  <c r="IR13" i="18"/>
  <c r="JJ13" i="18"/>
  <c r="JS13" i="18"/>
  <c r="KB13" i="15"/>
  <c r="KU13" i="18"/>
  <c r="LD13" i="18"/>
  <c r="LM13" i="18"/>
  <c r="LV13" i="18"/>
  <c r="ME13" i="18"/>
  <c r="MN13" i="15"/>
  <c r="MX13" i="18"/>
  <c r="ND13" i="18" s="1"/>
  <c r="NG13" i="18"/>
  <c r="NP13" i="18"/>
  <c r="OQ13" i="18"/>
  <c r="X14" i="15"/>
  <c r="AH14" i="18"/>
  <c r="AQ14" i="18"/>
  <c r="AZ14" i="18"/>
  <c r="BR14" i="18"/>
  <c r="CA14" i="18"/>
  <c r="CJ14" i="15"/>
  <c r="DC14" i="18"/>
  <c r="DL14" i="18"/>
  <c r="DU14" i="18"/>
  <c r="ED14" i="18"/>
  <c r="EM14" i="18"/>
  <c r="EV14" i="15"/>
  <c r="FF14" i="18"/>
  <c r="FL14" i="18" s="1"/>
  <c r="FO14" i="18"/>
  <c r="FX14" i="18"/>
  <c r="GY14" i="18"/>
  <c r="HR14" i="18"/>
  <c r="IA14" i="18"/>
  <c r="IJ14" i="18"/>
  <c r="IS14" i="18"/>
  <c r="JK14" i="18"/>
  <c r="KD14" i="18"/>
  <c r="KV14" i="18"/>
  <c r="LE14" i="18"/>
  <c r="LN14" i="18"/>
  <c r="LW14" i="18"/>
  <c r="MF14" i="15"/>
  <c r="MP14" i="18"/>
  <c r="MY14" i="18"/>
  <c r="NH14" i="18"/>
  <c r="NQ14" i="18"/>
  <c r="OR14" i="15"/>
  <c r="Z15" i="18"/>
  <c r="AI15" i="18"/>
  <c r="AR15" i="18"/>
  <c r="BA15" i="18"/>
  <c r="BS15" i="18"/>
  <c r="CL15" i="18"/>
  <c r="DD15" i="18"/>
  <c r="DM15" i="18"/>
  <c r="DV15" i="18"/>
  <c r="EE15" i="18"/>
  <c r="EN15" i="15"/>
  <c r="EX15" i="18"/>
  <c r="FG15" i="18"/>
  <c r="FP15" i="18"/>
  <c r="FY15" i="18"/>
  <c r="GZ15" i="15"/>
  <c r="HJ15" i="18"/>
  <c r="HS15" i="18"/>
  <c r="IB15" i="18"/>
  <c r="IK15" i="18"/>
  <c r="JL15" i="15"/>
  <c r="KE15" i="18"/>
  <c r="LF15" i="18"/>
  <c r="LX15" i="15"/>
  <c r="MQ15" i="18"/>
  <c r="NI15" i="18"/>
  <c r="NR15" i="18"/>
  <c r="OJ15" i="15"/>
  <c r="AA16" i="18"/>
  <c r="AS16" i="18"/>
  <c r="BT16" i="15"/>
  <c r="CM16" i="18"/>
  <c r="DN16" i="18"/>
  <c r="EF16" i="15"/>
  <c r="EY16" i="18"/>
  <c r="FQ16" i="18"/>
  <c r="FZ16" i="18"/>
  <c r="GR16" i="15"/>
  <c r="HT16" i="18"/>
  <c r="IL16" i="18"/>
  <c r="JD16" i="15"/>
  <c r="JN16" i="18"/>
  <c r="KF16" i="18"/>
  <c r="LG16" i="18"/>
  <c r="LP16" i="15"/>
  <c r="LZ16" i="18"/>
  <c r="MR16" i="18"/>
  <c r="NJ16" i="18"/>
  <c r="NS16" i="18"/>
  <c r="OB16" i="15"/>
  <c r="AB17" i="18"/>
  <c r="AT17" i="18"/>
  <c r="BL17" i="15"/>
  <c r="BV17" i="18"/>
  <c r="CN17" i="18"/>
  <c r="DO17" i="18"/>
  <c r="DX17" i="15"/>
  <c r="EH17" i="18"/>
  <c r="EZ17" i="18"/>
  <c r="FR17" i="18"/>
  <c r="GA17" i="18"/>
  <c r="GJ17" i="15"/>
  <c r="HU17" i="18"/>
  <c r="IM17" i="18"/>
  <c r="IV17" i="15"/>
  <c r="JO17" i="18"/>
  <c r="KG17" i="18"/>
  <c r="LH17" i="15"/>
  <c r="MA17" i="18"/>
  <c r="MS17" i="18"/>
  <c r="NK17" i="18"/>
  <c r="NT17" i="15"/>
  <c r="AC18" i="18"/>
  <c r="AU18" i="18"/>
  <c r="BD18" i="15"/>
  <c r="BW18" i="18"/>
  <c r="CO18" i="18"/>
  <c r="DP18" i="15"/>
  <c r="EI18" i="18"/>
  <c r="FA18" i="18"/>
  <c r="FS18" i="18"/>
  <c r="GB18" i="15"/>
  <c r="HV18" i="18"/>
  <c r="IN18" i="15"/>
  <c r="JP18" i="18"/>
  <c r="KH18" i="18"/>
  <c r="KZ18" i="15"/>
  <c r="MB18" i="18"/>
  <c r="MT18" i="18"/>
  <c r="NL18" i="15"/>
  <c r="AD19" i="18"/>
  <c r="AV19" i="15"/>
  <c r="BX19" i="18"/>
  <c r="CP19" i="18"/>
  <c r="DH19" i="15"/>
  <c r="EJ19" i="18"/>
  <c r="FB19" i="18"/>
  <c r="FT19" i="15"/>
  <c r="HW19" i="18"/>
  <c r="IF19" i="15"/>
  <c r="JQ19" i="18"/>
  <c r="KI19" i="18"/>
  <c r="KR19" i="15"/>
  <c r="LB19" i="18"/>
  <c r="MC19" i="18"/>
  <c r="MU19" i="18"/>
  <c r="ND19" i="15"/>
  <c r="NN19" i="18"/>
  <c r="AE20" i="18"/>
  <c r="AN20" i="15"/>
  <c r="BY20" i="18"/>
  <c r="CQ20" i="18"/>
  <c r="CZ20" i="15"/>
  <c r="DJ20" i="18"/>
  <c r="EK20" i="18"/>
  <c r="FC20" i="18"/>
  <c r="FL20" i="15"/>
  <c r="FV20" i="18"/>
  <c r="HX20" i="15"/>
  <c r="IH20" i="18"/>
  <c r="IN20" i="18" s="1"/>
  <c r="JR20" i="18"/>
  <c r="KJ20" i="15"/>
  <c r="LC20" i="18"/>
  <c r="MD20" i="18"/>
  <c r="MV20" i="15"/>
  <c r="NF20" i="18"/>
  <c r="NO20" i="18"/>
  <c r="AF21" i="15"/>
  <c r="AP21" i="18"/>
  <c r="BZ21" i="18"/>
  <c r="CR21" i="15"/>
  <c r="DK21" i="18"/>
  <c r="EL21" i="18"/>
  <c r="FD21" i="15"/>
  <c r="FN21" i="18"/>
  <c r="FW21" i="18"/>
  <c r="HP21" i="15"/>
  <c r="II21" i="18"/>
  <c r="JS21" i="18"/>
  <c r="KB21" i="15"/>
  <c r="LD21" i="18"/>
  <c r="ME21" i="18"/>
  <c r="MN21" i="15"/>
  <c r="NG21" i="18"/>
  <c r="NP21" i="18"/>
  <c r="X22" i="15"/>
  <c r="AQ22" i="18"/>
  <c r="CA22" i="18"/>
  <c r="CJ22" i="15"/>
  <c r="DL22" i="18"/>
  <c r="EM22" i="18"/>
  <c r="EV22" i="15"/>
  <c r="FX22" i="18"/>
  <c r="HR22" i="18"/>
  <c r="IJ22" i="18"/>
  <c r="KD22" i="18"/>
  <c r="LE22" i="18"/>
  <c r="MF22" i="15"/>
  <c r="MP22" i="18"/>
  <c r="MV22" i="18" s="1"/>
  <c r="NQ22" i="18"/>
  <c r="OR22" i="15"/>
  <c r="Z23" i="18"/>
  <c r="AF23" i="18" s="1"/>
  <c r="AR23" i="18"/>
  <c r="CL23" i="18"/>
  <c r="DM23" i="18"/>
  <c r="EN23" i="15"/>
  <c r="EX23" i="18"/>
  <c r="FY23" i="18"/>
  <c r="GZ23" i="15"/>
  <c r="HS23" i="18"/>
  <c r="IK23" i="18"/>
  <c r="JL23" i="15"/>
  <c r="KE23" i="18"/>
  <c r="LF23" i="18"/>
  <c r="LX23" i="15"/>
  <c r="MQ23" i="18"/>
  <c r="NR23" i="18"/>
  <c r="OL23" i="18"/>
  <c r="OR23" i="18" s="1"/>
  <c r="AM24" i="18"/>
  <c r="AN24" i="15"/>
  <c r="EE24" i="18"/>
  <c r="EF24" i="15"/>
  <c r="FI24" i="18"/>
  <c r="FS24" i="18"/>
  <c r="JK24" i="18"/>
  <c r="KY24" i="18"/>
  <c r="KZ24" i="18" s="1"/>
  <c r="GR25" i="15"/>
  <c r="CY26" i="18"/>
  <c r="CZ26" i="15"/>
  <c r="MU26" i="18"/>
  <c r="MV26" i="15"/>
  <c r="AE27" i="18"/>
  <c r="AF27" i="15"/>
  <c r="KA27" i="18"/>
  <c r="KB27" i="15"/>
  <c r="AI6" i="18"/>
  <c r="AR6" i="18"/>
  <c r="BA6" i="18"/>
  <c r="BS6" i="18"/>
  <c r="DD6" i="18"/>
  <c r="DV6" i="18"/>
  <c r="EE6" i="18"/>
  <c r="FG6" i="18"/>
  <c r="FP6" i="18"/>
  <c r="HJ6" i="18"/>
  <c r="IB6" i="18"/>
  <c r="IT6" i="18"/>
  <c r="JV6" i="18"/>
  <c r="KW6" i="18"/>
  <c r="LO6" i="18"/>
  <c r="MH6" i="18"/>
  <c r="MZ6" i="18"/>
  <c r="NI6" i="18"/>
  <c r="D6" i="9"/>
  <c r="D52" i="9" s="1"/>
  <c r="OU52" i="15"/>
  <c r="R7" i="18"/>
  <c r="X7" i="18" s="1"/>
  <c r="AJ7" i="18"/>
  <c r="BB7" i="18"/>
  <c r="CD7" i="18"/>
  <c r="CJ7" i="18" s="1"/>
  <c r="DE7" i="18"/>
  <c r="DW7" i="18"/>
  <c r="EP7" i="18"/>
  <c r="FH7" i="18"/>
  <c r="FQ7" i="18"/>
  <c r="HK7" i="18"/>
  <c r="IC7" i="18"/>
  <c r="IU7" i="18"/>
  <c r="JN7" i="18"/>
  <c r="JW7" i="18"/>
  <c r="KX7" i="18"/>
  <c r="MI7" i="18"/>
  <c r="NA7" i="18"/>
  <c r="NJ7" i="18"/>
  <c r="OL7" i="18"/>
  <c r="S8" i="18"/>
  <c r="AK8" i="18"/>
  <c r="BC8" i="18"/>
  <c r="BV8" i="18"/>
  <c r="CE8" i="18"/>
  <c r="DF8" i="18"/>
  <c r="EQ8" i="18"/>
  <c r="FI8" i="18"/>
  <c r="FR8" i="18"/>
  <c r="GT8" i="18"/>
  <c r="HL8" i="18"/>
  <c r="ID8" i="18"/>
  <c r="JF8" i="18"/>
  <c r="JL8" i="18" s="1"/>
  <c r="JO8" i="18"/>
  <c r="JX8" i="18"/>
  <c r="KY8" i="18"/>
  <c r="LR8" i="18"/>
  <c r="MJ8" i="18"/>
  <c r="NB8" i="18"/>
  <c r="NK8" i="18"/>
  <c r="NL8" i="18" s="1"/>
  <c r="OM8" i="18"/>
  <c r="T9" i="18"/>
  <c r="AL9" i="18"/>
  <c r="BN9" i="18"/>
  <c r="BW9" i="18"/>
  <c r="CF9" i="18"/>
  <c r="DG9" i="18"/>
  <c r="DZ9" i="18"/>
  <c r="EF9" i="18" s="1"/>
  <c r="ER9" i="18"/>
  <c r="FJ9" i="18"/>
  <c r="FS9" i="18"/>
  <c r="GU9" i="18"/>
  <c r="HM9" i="18"/>
  <c r="IE9" i="18"/>
  <c r="JG9" i="18"/>
  <c r="JP9" i="18"/>
  <c r="JY9" i="18"/>
  <c r="LJ9" i="18"/>
  <c r="LS9" i="18"/>
  <c r="MK9" i="18"/>
  <c r="NC9" i="18"/>
  <c r="ON9" i="18"/>
  <c r="U10" i="18"/>
  <c r="AM10" i="18"/>
  <c r="BO10" i="18"/>
  <c r="BX10" i="18"/>
  <c r="CG10" i="18"/>
  <c r="DR10" i="18"/>
  <c r="EA10" i="18"/>
  <c r="ES10" i="18"/>
  <c r="FK10" i="18"/>
  <c r="GV10" i="18"/>
  <c r="HN10" i="18"/>
  <c r="IP10" i="18"/>
  <c r="JH10" i="18"/>
  <c r="JQ10" i="18"/>
  <c r="JZ10" i="18"/>
  <c r="LK10" i="18"/>
  <c r="LT10" i="18"/>
  <c r="ML10" i="18"/>
  <c r="OO10" i="18"/>
  <c r="V11" i="18"/>
  <c r="AX11" i="18"/>
  <c r="BP11" i="18"/>
  <c r="BY11" i="18"/>
  <c r="CH11" i="18"/>
  <c r="DS11" i="18"/>
  <c r="EB11" i="18"/>
  <c r="ET11" i="18"/>
  <c r="GW11" i="18"/>
  <c r="HO11" i="18"/>
  <c r="IQ11" i="18"/>
  <c r="JI11" i="18"/>
  <c r="JR11" i="18"/>
  <c r="KA11" i="18"/>
  <c r="KT11" i="18"/>
  <c r="LL11" i="18"/>
  <c r="LU11" i="18"/>
  <c r="MM11" i="18"/>
  <c r="NF11" i="18"/>
  <c r="OP11" i="18"/>
  <c r="W12" i="18"/>
  <c r="AY12" i="18"/>
  <c r="BQ12" i="18"/>
  <c r="BZ12" i="18"/>
  <c r="CI12" i="18"/>
  <c r="DB12" i="18"/>
  <c r="DH12" i="18" s="1"/>
  <c r="DT12" i="18"/>
  <c r="EC12" i="18"/>
  <c r="EU12" i="18"/>
  <c r="FN12" i="18"/>
  <c r="GX12" i="18"/>
  <c r="HZ12" i="18"/>
  <c r="IF12" i="18" s="1"/>
  <c r="IR12" i="18"/>
  <c r="JJ12" i="18"/>
  <c r="JS12" i="18"/>
  <c r="KU12" i="18"/>
  <c r="LM12" i="18"/>
  <c r="LV12" i="18"/>
  <c r="MX12" i="18"/>
  <c r="NG12" i="18"/>
  <c r="OQ12" i="18"/>
  <c r="AH13" i="18"/>
  <c r="AZ13" i="18"/>
  <c r="BR13" i="18"/>
  <c r="CA13" i="18"/>
  <c r="DC13" i="18"/>
  <c r="DU13" i="18"/>
  <c r="ED13" i="18"/>
  <c r="FF13" i="18"/>
  <c r="FO13" i="18"/>
  <c r="GY13" i="18"/>
  <c r="IA13" i="18"/>
  <c r="IS13" i="18"/>
  <c r="JK13" i="18"/>
  <c r="KV13" i="18"/>
  <c r="LN13" i="18"/>
  <c r="LW13" i="18"/>
  <c r="MY13" i="18"/>
  <c r="NH13" i="18"/>
  <c r="AI14" i="18"/>
  <c r="BA14" i="18"/>
  <c r="BS14" i="18"/>
  <c r="DD14" i="18"/>
  <c r="DV14" i="18"/>
  <c r="EE14" i="18"/>
  <c r="FG14" i="18"/>
  <c r="FP14" i="18"/>
  <c r="HJ14" i="18"/>
  <c r="IB14" i="18"/>
  <c r="IT14" i="18"/>
  <c r="JV14" i="18"/>
  <c r="KW14" i="18"/>
  <c r="LO14" i="18"/>
  <c r="MH14" i="18"/>
  <c r="MZ14" i="18"/>
  <c r="NI14" i="18"/>
  <c r="R15" i="18"/>
  <c r="AJ15" i="18"/>
  <c r="BB15" i="18"/>
  <c r="CD15" i="18"/>
  <c r="DE15" i="18"/>
  <c r="DW15" i="18"/>
  <c r="EP15" i="18"/>
  <c r="FH15" i="18"/>
  <c r="FQ15" i="18"/>
  <c r="HK15" i="18"/>
  <c r="IC15" i="18"/>
  <c r="IU15" i="18"/>
  <c r="JD15" i="15"/>
  <c r="JN15" i="18"/>
  <c r="JW15" i="18"/>
  <c r="KO15" i="18"/>
  <c r="KX15" i="18"/>
  <c r="LP15" i="15"/>
  <c r="MI15" i="18"/>
  <c r="NA15" i="18"/>
  <c r="NJ15" i="18"/>
  <c r="OB15" i="15"/>
  <c r="OL15" i="18"/>
  <c r="S16" i="18"/>
  <c r="AK16" i="18"/>
  <c r="BC16" i="18"/>
  <c r="BL16" i="15"/>
  <c r="BV16" i="18"/>
  <c r="CE16" i="18"/>
  <c r="CW16" i="18"/>
  <c r="DF16" i="18"/>
  <c r="DX16" i="15"/>
  <c r="EQ16" i="18"/>
  <c r="FI16" i="18"/>
  <c r="FR16" i="18"/>
  <c r="GJ16" i="15"/>
  <c r="GT16" i="18"/>
  <c r="GZ16" i="18" s="1"/>
  <c r="HL16" i="18"/>
  <c r="ID16" i="18"/>
  <c r="IV16" i="15"/>
  <c r="JF16" i="18"/>
  <c r="JL16" i="18" s="1"/>
  <c r="JO16" i="18"/>
  <c r="JX16" i="18"/>
  <c r="KP16" i="18"/>
  <c r="KY16" i="18"/>
  <c r="LH16" i="15"/>
  <c r="LR16" i="18"/>
  <c r="MJ16" i="18"/>
  <c r="NB16" i="18"/>
  <c r="NK16" i="18"/>
  <c r="NT16" i="15"/>
  <c r="OD16" i="18"/>
  <c r="OM16" i="18"/>
  <c r="T17" i="18"/>
  <c r="AL17" i="18"/>
  <c r="BD17" i="15"/>
  <c r="BN17" i="18"/>
  <c r="BT17" i="18" s="1"/>
  <c r="BW17" i="18"/>
  <c r="CF17" i="18"/>
  <c r="CX17" i="18"/>
  <c r="DG17" i="18"/>
  <c r="DP17" i="15"/>
  <c r="DZ17" i="18"/>
  <c r="EF17" i="18" s="1"/>
  <c r="ER17" i="18"/>
  <c r="FJ17" i="18"/>
  <c r="FS17" i="18"/>
  <c r="GB17" i="15"/>
  <c r="GL17" i="18"/>
  <c r="GU17" i="18"/>
  <c r="HM17" i="18"/>
  <c r="IE17" i="18"/>
  <c r="IN17" i="15"/>
  <c r="JG17" i="18"/>
  <c r="JP17" i="18"/>
  <c r="JY17" i="18"/>
  <c r="KQ17" i="18"/>
  <c r="KZ17" i="15"/>
  <c r="LJ17" i="18"/>
  <c r="LS17" i="18"/>
  <c r="MK17" i="18"/>
  <c r="NC17" i="18"/>
  <c r="NL17" i="15"/>
  <c r="OE17" i="18"/>
  <c r="ON17" i="18"/>
  <c r="U18" i="18"/>
  <c r="AM18" i="18"/>
  <c r="AV18" i="15"/>
  <c r="BO18" i="18"/>
  <c r="BX18" i="18"/>
  <c r="CG18" i="18"/>
  <c r="CY18" i="18"/>
  <c r="DH18" i="15"/>
  <c r="DR18" i="18"/>
  <c r="DX18" i="18" s="1"/>
  <c r="EA18" i="18"/>
  <c r="ES18" i="18"/>
  <c r="FK18" i="18"/>
  <c r="FT18" i="15"/>
  <c r="GM18" i="18"/>
  <c r="GV18" i="18"/>
  <c r="HN18" i="18"/>
  <c r="IF18" i="15"/>
  <c r="IP18" i="18"/>
  <c r="JH18" i="18"/>
  <c r="JQ18" i="18"/>
  <c r="JZ18" i="18"/>
  <c r="KJ18" i="18"/>
  <c r="KR18" i="15"/>
  <c r="LK18" i="18"/>
  <c r="LT18" i="18"/>
  <c r="ML18" i="18"/>
  <c r="ND18" i="15"/>
  <c r="OF18" i="18"/>
  <c r="OO18" i="18"/>
  <c r="V19" i="18"/>
  <c r="AN19" i="15"/>
  <c r="AX19" i="18"/>
  <c r="BP19" i="18"/>
  <c r="BY19" i="18"/>
  <c r="CH19" i="18"/>
  <c r="CZ19" i="15"/>
  <c r="DS19" i="18"/>
  <c r="EB19" i="18"/>
  <c r="ET19" i="18"/>
  <c r="FL19" i="15"/>
  <c r="GN19" i="18"/>
  <c r="GW19" i="18"/>
  <c r="HO19" i="18"/>
  <c r="HX19" i="15"/>
  <c r="IQ19" i="18"/>
  <c r="JI19" i="18"/>
  <c r="JR19" i="18"/>
  <c r="KA19" i="18"/>
  <c r="KJ19" i="15"/>
  <c r="KT19" i="18"/>
  <c r="KZ19" i="18" s="1"/>
  <c r="LL19" i="18"/>
  <c r="LU19" i="18"/>
  <c r="MM19" i="18"/>
  <c r="MV19" i="15"/>
  <c r="NF19" i="18"/>
  <c r="OG19" i="18"/>
  <c r="OP19" i="18"/>
  <c r="W20" i="18"/>
  <c r="AF20" i="15"/>
  <c r="AY20" i="18"/>
  <c r="BQ20" i="18"/>
  <c r="BZ20" i="18"/>
  <c r="CI20" i="18"/>
  <c r="CR20" i="15"/>
  <c r="DB20" i="18"/>
  <c r="DT20" i="18"/>
  <c r="EC20" i="18"/>
  <c r="EU20" i="18"/>
  <c r="FD20" i="15"/>
  <c r="FN20" i="18"/>
  <c r="GO20" i="18"/>
  <c r="GX20" i="18"/>
  <c r="HP20" i="15"/>
  <c r="HZ20" i="18"/>
  <c r="IR20" i="18"/>
  <c r="JJ20" i="18"/>
  <c r="JS20" i="18"/>
  <c r="KB20" i="15"/>
  <c r="KL20" i="18"/>
  <c r="KU20" i="18"/>
  <c r="LM20" i="18"/>
  <c r="LV20" i="18"/>
  <c r="MN20" i="15"/>
  <c r="MX20" i="18"/>
  <c r="NG20" i="18"/>
  <c r="OH20" i="18"/>
  <c r="OQ20" i="18"/>
  <c r="X21" i="15"/>
  <c r="AH21" i="18"/>
  <c r="AZ21" i="18"/>
  <c r="BR21" i="18"/>
  <c r="CA21" i="18"/>
  <c r="CJ21" i="15"/>
  <c r="CT21" i="18"/>
  <c r="DC21" i="18"/>
  <c r="DU21" i="18"/>
  <c r="ED21" i="18"/>
  <c r="EV21" i="15"/>
  <c r="FF21" i="18"/>
  <c r="FO21" i="18"/>
  <c r="GP21" i="18"/>
  <c r="GY21" i="18"/>
  <c r="IA21" i="18"/>
  <c r="IS21" i="18"/>
  <c r="JK21" i="18"/>
  <c r="JT21" i="15"/>
  <c r="KM21" i="18"/>
  <c r="KV21" i="18"/>
  <c r="LN21" i="18"/>
  <c r="LW21" i="18"/>
  <c r="MF21" i="15"/>
  <c r="MP21" i="18"/>
  <c r="MY21" i="18"/>
  <c r="NH21" i="18"/>
  <c r="OI21" i="18"/>
  <c r="OR21" i="15"/>
  <c r="AI22" i="18"/>
  <c r="BA22" i="18"/>
  <c r="BS22" i="18"/>
  <c r="CB22" i="15"/>
  <c r="CU22" i="18"/>
  <c r="DD22" i="18"/>
  <c r="DV22" i="18"/>
  <c r="EE22" i="18"/>
  <c r="EN22" i="15"/>
  <c r="EX22" i="18"/>
  <c r="FG22" i="18"/>
  <c r="FP22" i="18"/>
  <c r="GQ22" i="18"/>
  <c r="GZ22" i="15"/>
  <c r="HJ22" i="18"/>
  <c r="IB22" i="18"/>
  <c r="IT22" i="18"/>
  <c r="JL22" i="15"/>
  <c r="JV22" i="18"/>
  <c r="KN22" i="18"/>
  <c r="KW22" i="18"/>
  <c r="LO22" i="18"/>
  <c r="LX22" i="15"/>
  <c r="MH22" i="18"/>
  <c r="MQ22" i="18"/>
  <c r="MZ22" i="18"/>
  <c r="NI22" i="18"/>
  <c r="OJ22" i="15"/>
  <c r="R23" i="18"/>
  <c r="AJ23" i="18"/>
  <c r="BB23" i="18"/>
  <c r="BT23" i="15"/>
  <c r="CD23" i="18"/>
  <c r="CV23" i="18"/>
  <c r="DE23" i="18"/>
  <c r="DW23" i="18"/>
  <c r="EF23" i="15"/>
  <c r="EP23" i="18"/>
  <c r="EY23" i="18"/>
  <c r="FH23" i="18"/>
  <c r="FQ23" i="18"/>
  <c r="GR23" i="15"/>
  <c r="HK23" i="18"/>
  <c r="IC23" i="18"/>
  <c r="IU23" i="18"/>
  <c r="JD23" i="15"/>
  <c r="JN23" i="18"/>
  <c r="JW23" i="18"/>
  <c r="KO23" i="18"/>
  <c r="KX23" i="18"/>
  <c r="LP23" i="15"/>
  <c r="MI23" i="18"/>
  <c r="MR23" i="18"/>
  <c r="NA23" i="18"/>
  <c r="NJ23" i="18"/>
  <c r="CA24" i="18"/>
  <c r="CB24" i="18" s="1"/>
  <c r="CU24" i="18"/>
  <c r="EH24" i="18"/>
  <c r="EN24" i="18" s="1"/>
  <c r="EQ24" i="18"/>
  <c r="EZ24" i="18"/>
  <c r="FT24" i="15"/>
  <c r="GM24" i="18"/>
  <c r="IS24" i="18"/>
  <c r="JL24" i="15"/>
  <c r="KZ24" i="15"/>
  <c r="NQ24" i="18"/>
  <c r="OJ24" i="15"/>
  <c r="BS25" i="18"/>
  <c r="BT25" i="18" s="1"/>
  <c r="CM25" i="18"/>
  <c r="DG25" i="18"/>
  <c r="DH25" i="18" s="1"/>
  <c r="DH25" i="15"/>
  <c r="GI25" i="18"/>
  <c r="GJ25" i="18" s="1"/>
  <c r="GJ25" i="15"/>
  <c r="JV25" i="18"/>
  <c r="KF25" i="18"/>
  <c r="OB25" i="15"/>
  <c r="OL25" i="18"/>
  <c r="OR25" i="15"/>
  <c r="BB26" i="18"/>
  <c r="BL26" i="15"/>
  <c r="BV26" i="18"/>
  <c r="CB26" i="15"/>
  <c r="LG26" i="18"/>
  <c r="LH26" i="15"/>
  <c r="IM27" i="18"/>
  <c r="IN27" i="15"/>
  <c r="DK28" i="18"/>
  <c r="CH50" i="15"/>
  <c r="CH49" i="15"/>
  <c r="CH3" i="18"/>
  <c r="CH52" i="15"/>
  <c r="CH51" i="15"/>
  <c r="EB3" i="18"/>
  <c r="EB52" i="15"/>
  <c r="EB51" i="15"/>
  <c r="EB50" i="15"/>
  <c r="EB49" i="15"/>
  <c r="FV3" i="18"/>
  <c r="FV52" i="15"/>
  <c r="FV51" i="15"/>
  <c r="FV50" i="15"/>
  <c r="FV49" i="15"/>
  <c r="GN3" i="18"/>
  <c r="GN52" i="15"/>
  <c r="GN51" i="15"/>
  <c r="GN50" i="15"/>
  <c r="GN49" i="15"/>
  <c r="HF50" i="15"/>
  <c r="HF49" i="15"/>
  <c r="HF52" i="15"/>
  <c r="HF51" i="15"/>
  <c r="IH3" i="18"/>
  <c r="IH52" i="15"/>
  <c r="IH51" i="15"/>
  <c r="IH50" i="15"/>
  <c r="IH49" i="15"/>
  <c r="IZ3" i="18"/>
  <c r="IZ52" i="15"/>
  <c r="IZ51" i="15"/>
  <c r="IZ50" i="15"/>
  <c r="IZ49" i="15"/>
  <c r="JR50" i="15"/>
  <c r="JR49" i="15"/>
  <c r="JR3" i="18"/>
  <c r="JR52" i="15"/>
  <c r="JR51" i="15"/>
  <c r="LU49" i="15"/>
  <c r="LU3" i="18"/>
  <c r="LU52" i="15"/>
  <c r="LU51" i="15"/>
  <c r="LU50" i="15"/>
  <c r="NX3" i="18"/>
  <c r="NX52" i="15"/>
  <c r="NX51" i="15"/>
  <c r="NX50" i="15"/>
  <c r="NX49" i="15"/>
  <c r="AY3" i="18"/>
  <c r="AY52" i="15"/>
  <c r="AY51" i="15"/>
  <c r="AY50" i="15"/>
  <c r="AY49" i="15"/>
  <c r="FN52" i="15"/>
  <c r="FN3" i="18"/>
  <c r="FN51" i="15"/>
  <c r="FN50" i="15"/>
  <c r="FN49" i="15"/>
  <c r="IR3" i="18"/>
  <c r="IR52" i="15"/>
  <c r="IR51" i="15"/>
  <c r="IR50" i="15"/>
  <c r="IR49" i="15"/>
  <c r="KB3" i="15"/>
  <c r="LM3" i="18"/>
  <c r="LM52" i="15"/>
  <c r="LM51" i="15"/>
  <c r="LM50" i="15"/>
  <c r="LM49" i="15"/>
  <c r="NG3" i="18"/>
  <c r="NG52" i="15"/>
  <c r="NG51" i="15"/>
  <c r="NG50" i="15"/>
  <c r="NG49" i="15"/>
  <c r="OH3" i="18"/>
  <c r="OH52" i="15"/>
  <c r="OH51" i="15"/>
  <c r="OH50" i="15"/>
  <c r="OH49" i="15"/>
  <c r="TW49" i="15"/>
  <c r="UF49" i="15"/>
  <c r="X4" i="15"/>
  <c r="CJ4" i="15"/>
  <c r="GP4" i="18"/>
  <c r="JT4" i="15"/>
  <c r="MP4" i="18"/>
  <c r="CV6" i="18"/>
  <c r="IV6" i="18"/>
  <c r="KO6" i="18"/>
  <c r="LH6" i="18"/>
  <c r="BV7" i="18"/>
  <c r="GB7" i="18"/>
  <c r="JO7" i="18"/>
  <c r="KP7" i="18"/>
  <c r="BW8" i="18"/>
  <c r="CX8" i="18"/>
  <c r="JP8" i="18"/>
  <c r="KQ8" i="18"/>
  <c r="BX9" i="18"/>
  <c r="CY9" i="18"/>
  <c r="JQ9" i="18"/>
  <c r="BY10" i="18"/>
  <c r="JR10" i="18"/>
  <c r="BZ11" i="18"/>
  <c r="JS11" i="18"/>
  <c r="KL11" i="18"/>
  <c r="CA12" i="18"/>
  <c r="CT12" i="18"/>
  <c r="JL12" i="18"/>
  <c r="KM12" i="18"/>
  <c r="LX12" i="18"/>
  <c r="CU13" i="18"/>
  <c r="KN13" i="18"/>
  <c r="CV14" i="18"/>
  <c r="JN14" i="18"/>
  <c r="KO14" i="18"/>
  <c r="BV15" i="18"/>
  <c r="CW15" i="18"/>
  <c r="JO15" i="18"/>
  <c r="KP15" i="18"/>
  <c r="KZ15" i="18"/>
  <c r="BW16" i="18"/>
  <c r="CX16" i="18"/>
  <c r="JP16" i="18"/>
  <c r="KQ16" i="18"/>
  <c r="BX17" i="18"/>
  <c r="CY17" i="18"/>
  <c r="JQ17" i="18"/>
  <c r="BY18" i="18"/>
  <c r="JR18" i="18"/>
  <c r="BZ19" i="18"/>
  <c r="JS19" i="18"/>
  <c r="CA20" i="18"/>
  <c r="KM20" i="18"/>
  <c r="CU21" i="18"/>
  <c r="KN21" i="18"/>
  <c r="CV22" i="18"/>
  <c r="JN22" i="18"/>
  <c r="BV23" i="18"/>
  <c r="JO23" i="18"/>
  <c r="FK24" i="18"/>
  <c r="FL24" i="18" s="1"/>
  <c r="FL24" i="15"/>
  <c r="JC24" i="18"/>
  <c r="JD24" i="18" s="1"/>
  <c r="JD24" i="15"/>
  <c r="KQ24" i="18"/>
  <c r="KR24" i="15"/>
  <c r="OA24" i="18"/>
  <c r="OB24" i="18" s="1"/>
  <c r="OB24" i="15"/>
  <c r="KQ25" i="18"/>
  <c r="KR25" i="15"/>
  <c r="NS25" i="18"/>
  <c r="NT25" i="15"/>
  <c r="BC26" i="18"/>
  <c r="BD26" i="18" s="1"/>
  <c r="BD26" i="15"/>
  <c r="FK26" i="18"/>
  <c r="FL26" i="15"/>
  <c r="CQ27" i="18"/>
  <c r="CR27" i="15"/>
  <c r="MM27" i="18"/>
  <c r="MN27" i="15"/>
  <c r="W28" i="18"/>
  <c r="X28" i="15"/>
  <c r="JS28" i="18"/>
  <c r="JT28" i="15"/>
  <c r="M49" i="15"/>
  <c r="M52" i="15"/>
  <c r="M51" i="15"/>
  <c r="M50" i="15"/>
  <c r="BP3" i="18"/>
  <c r="BP52" i="15"/>
  <c r="BP51" i="15"/>
  <c r="BP50" i="15"/>
  <c r="BP49" i="15"/>
  <c r="DS3" i="18"/>
  <c r="DS52" i="15"/>
  <c r="DS51" i="15"/>
  <c r="DS50" i="15"/>
  <c r="DS49" i="15"/>
  <c r="FC51" i="15"/>
  <c r="FC50" i="15"/>
  <c r="FC3" i="18"/>
  <c r="FC49" i="15"/>
  <c r="FC52" i="15"/>
  <c r="NO3" i="18"/>
  <c r="NO52" i="15"/>
  <c r="NO51" i="15"/>
  <c r="NO50" i="15"/>
  <c r="NO49" i="15"/>
  <c r="CA5" i="18"/>
  <c r="N52" i="15"/>
  <c r="N51" i="15"/>
  <c r="N50" i="15"/>
  <c r="N49" i="15"/>
  <c r="BQ3" i="18"/>
  <c r="BQ52" i="15"/>
  <c r="BQ51" i="15"/>
  <c r="BQ50" i="15"/>
  <c r="BQ49" i="15"/>
  <c r="EC3" i="18"/>
  <c r="EC52" i="15"/>
  <c r="EC51" i="15"/>
  <c r="EC50" i="15"/>
  <c r="EC49" i="15"/>
  <c r="HZ52" i="15"/>
  <c r="HZ3" i="18"/>
  <c r="HZ51" i="15"/>
  <c r="HZ50" i="15"/>
  <c r="HZ49" i="15"/>
  <c r="JS49" i="15"/>
  <c r="JS3" i="18"/>
  <c r="JS52" i="15"/>
  <c r="JS51" i="15"/>
  <c r="JS50" i="15"/>
  <c r="MX52" i="15"/>
  <c r="MX3" i="18"/>
  <c r="MX51" i="15"/>
  <c r="MX50" i="15"/>
  <c r="MX49" i="15"/>
  <c r="PB49" i="15"/>
  <c r="ST49" i="15"/>
  <c r="TM49" i="15"/>
  <c r="UP49" i="15"/>
  <c r="CA4" i="18"/>
  <c r="EV4" i="15"/>
  <c r="MF4" i="15"/>
  <c r="OI4" i="18"/>
  <c r="OR4" i="15"/>
  <c r="PM50" i="15"/>
  <c r="CB5" i="15"/>
  <c r="EN5" i="15"/>
  <c r="GQ5" i="18"/>
  <c r="GR5" i="18" s="1"/>
  <c r="GZ5" i="15"/>
  <c r="JL5" i="15"/>
  <c r="KN5" i="18"/>
  <c r="LX5" i="15"/>
  <c r="OB5" i="18"/>
  <c r="OJ5" i="15"/>
  <c r="D5" i="9"/>
  <c r="OU51" i="15"/>
  <c r="AJ6" i="18"/>
  <c r="AS6" i="18"/>
  <c r="BB6" i="18"/>
  <c r="JN6" i="18"/>
  <c r="CW7" i="18"/>
  <c r="CA43" i="9"/>
  <c r="BZ43" i="9"/>
  <c r="BY43" i="9"/>
  <c r="BX43" i="9"/>
  <c r="RO43" i="15"/>
  <c r="O52" i="15"/>
  <c r="O51" i="15"/>
  <c r="O50" i="15"/>
  <c r="O49" i="15"/>
  <c r="X3" i="15"/>
  <c r="AH3" i="18"/>
  <c r="AH50" i="15"/>
  <c r="AH49" i="15"/>
  <c r="AH52" i="15"/>
  <c r="AH51" i="15"/>
  <c r="AQ3" i="18"/>
  <c r="AQ51" i="15"/>
  <c r="AQ50" i="15"/>
  <c r="AQ49" i="15"/>
  <c r="AQ52" i="15"/>
  <c r="AZ3" i="18"/>
  <c r="AZ52" i="15"/>
  <c r="AZ51" i="15"/>
  <c r="AZ50" i="15"/>
  <c r="AZ49" i="15"/>
  <c r="BI3" i="18"/>
  <c r="BI52" i="15"/>
  <c r="BI51" i="15"/>
  <c r="BI50" i="15"/>
  <c r="BI49" i="15"/>
  <c r="BR3" i="18"/>
  <c r="BR52" i="15"/>
  <c r="BR51" i="15"/>
  <c r="BR50" i="15"/>
  <c r="BR49" i="15"/>
  <c r="CA3" i="18"/>
  <c r="CA52" i="15"/>
  <c r="CA51" i="15"/>
  <c r="CA50" i="15"/>
  <c r="CA49" i="15"/>
  <c r="CJ3" i="15"/>
  <c r="CT3" i="18"/>
  <c r="CT50" i="15"/>
  <c r="CT49" i="15"/>
  <c r="CT52" i="15"/>
  <c r="CT51" i="15"/>
  <c r="DC3" i="18"/>
  <c r="DC51" i="15"/>
  <c r="DC50" i="15"/>
  <c r="DC49" i="15"/>
  <c r="DC52" i="15"/>
  <c r="DL3" i="18"/>
  <c r="DL52" i="15"/>
  <c r="DL51" i="15"/>
  <c r="DL50" i="15"/>
  <c r="DL49" i="15"/>
  <c r="DU3" i="18"/>
  <c r="DU52" i="15"/>
  <c r="DU51" i="15"/>
  <c r="DU50" i="15"/>
  <c r="DU49" i="15"/>
  <c r="ED3" i="18"/>
  <c r="ED52" i="15"/>
  <c r="ED51" i="15"/>
  <c r="ED50" i="15"/>
  <c r="ED49" i="15"/>
  <c r="EM3" i="18"/>
  <c r="EM52" i="15"/>
  <c r="EM51" i="15"/>
  <c r="EM50" i="15"/>
  <c r="EM49" i="15"/>
  <c r="EV3" i="15"/>
  <c r="FF3" i="18"/>
  <c r="FF50" i="15"/>
  <c r="FF49" i="15"/>
  <c r="FF52" i="15"/>
  <c r="FF51" i="15"/>
  <c r="FO3" i="18"/>
  <c r="FO51" i="15"/>
  <c r="FO50" i="15"/>
  <c r="FO49" i="15"/>
  <c r="FO52" i="15"/>
  <c r="FX3" i="18"/>
  <c r="FX52" i="15"/>
  <c r="FX51" i="15"/>
  <c r="FX50" i="15"/>
  <c r="FX49" i="15"/>
  <c r="GG3" i="18"/>
  <c r="GG52" i="15"/>
  <c r="GG51" i="15"/>
  <c r="GG50" i="15"/>
  <c r="GG49" i="15"/>
  <c r="GP3" i="18"/>
  <c r="GP52" i="15"/>
  <c r="GP51" i="15"/>
  <c r="GP50" i="15"/>
  <c r="GP49" i="15"/>
  <c r="GY3" i="18"/>
  <c r="GY52" i="15"/>
  <c r="GY51" i="15"/>
  <c r="GY50" i="15"/>
  <c r="GY49" i="15"/>
  <c r="HH3" i="15"/>
  <c r="HR3" i="18"/>
  <c r="HR50" i="15"/>
  <c r="HR49" i="15"/>
  <c r="HR52" i="15"/>
  <c r="HR51" i="15"/>
  <c r="IA3" i="18"/>
  <c r="IA51" i="15"/>
  <c r="IA50" i="15"/>
  <c r="IA49" i="15"/>
  <c r="IA52" i="15"/>
  <c r="IJ3" i="18"/>
  <c r="IJ52" i="15"/>
  <c r="IJ51" i="15"/>
  <c r="IJ50" i="15"/>
  <c r="IJ49" i="15"/>
  <c r="IS3" i="18"/>
  <c r="IS52" i="15"/>
  <c r="IS51" i="15"/>
  <c r="IS50" i="15"/>
  <c r="IS49" i="15"/>
  <c r="JB3" i="18"/>
  <c r="JB52" i="15"/>
  <c r="JB51" i="15"/>
  <c r="JB50" i="15"/>
  <c r="JB49" i="15"/>
  <c r="JK3" i="18"/>
  <c r="JK52" i="15"/>
  <c r="JK51" i="15"/>
  <c r="JK50" i="15"/>
  <c r="JK49" i="15"/>
  <c r="JT3" i="15"/>
  <c r="KD3" i="18"/>
  <c r="KD50" i="15"/>
  <c r="KD49" i="15"/>
  <c r="KD52" i="15"/>
  <c r="KD51" i="15"/>
  <c r="KM3" i="18"/>
  <c r="KM51" i="15"/>
  <c r="KM50" i="15"/>
  <c r="KM49" i="15"/>
  <c r="KM52" i="15"/>
  <c r="KV3" i="18"/>
  <c r="KV52" i="15"/>
  <c r="KV51" i="15"/>
  <c r="KV50" i="15"/>
  <c r="KV49" i="15"/>
  <c r="LE3" i="18"/>
  <c r="LE52" i="15"/>
  <c r="LE51" i="15"/>
  <c r="LE50" i="15"/>
  <c r="LE49" i="15"/>
  <c r="LN3" i="18"/>
  <c r="LN52" i="15"/>
  <c r="LN51" i="15"/>
  <c r="LN50" i="15"/>
  <c r="LN49" i="15"/>
  <c r="LW3" i="18"/>
  <c r="LW52" i="15"/>
  <c r="LW51" i="15"/>
  <c r="LW50" i="15"/>
  <c r="LW49" i="15"/>
  <c r="MF3" i="15"/>
  <c r="MP3" i="18"/>
  <c r="MP50" i="15"/>
  <c r="MP49" i="15"/>
  <c r="MP52" i="15"/>
  <c r="MP51" i="15"/>
  <c r="MY3" i="18"/>
  <c r="MY51" i="15"/>
  <c r="MY50" i="15"/>
  <c r="MY49" i="15"/>
  <c r="MY52" i="15"/>
  <c r="NH3" i="18"/>
  <c r="NH52" i="15"/>
  <c r="NH51" i="15"/>
  <c r="NH50" i="15"/>
  <c r="NH49" i="15"/>
  <c r="NQ3" i="18"/>
  <c r="NQ52" i="15"/>
  <c r="NQ51" i="15"/>
  <c r="NQ50" i="15"/>
  <c r="NQ49" i="15"/>
  <c r="NZ3" i="18"/>
  <c r="NZ52" i="15"/>
  <c r="NZ51" i="15"/>
  <c r="NZ50" i="15"/>
  <c r="NZ49" i="15"/>
  <c r="OI3" i="18"/>
  <c r="OI52" i="15"/>
  <c r="OI51" i="15"/>
  <c r="OI50" i="15"/>
  <c r="OI49" i="15"/>
  <c r="OR3" i="15"/>
  <c r="PM49" i="15"/>
  <c r="TE49" i="15"/>
  <c r="TN49" i="15"/>
  <c r="TX49" i="15"/>
  <c r="UQ49" i="15"/>
  <c r="Z4" i="18"/>
  <c r="AI4" i="18"/>
  <c r="AR4" i="18"/>
  <c r="BA4" i="18"/>
  <c r="BJ4" i="18"/>
  <c r="BS4" i="18"/>
  <c r="CB4" i="15"/>
  <c r="CL4" i="18"/>
  <c r="CU4" i="18"/>
  <c r="DD4" i="18"/>
  <c r="DM4" i="18"/>
  <c r="DV4" i="18"/>
  <c r="EE4" i="18"/>
  <c r="EN4" i="15"/>
  <c r="EX4" i="18"/>
  <c r="FG4" i="18"/>
  <c r="FP4" i="18"/>
  <c r="FY4" i="18"/>
  <c r="GH4" i="18"/>
  <c r="GQ4" i="18"/>
  <c r="GZ4" i="15"/>
  <c r="HJ4" i="18"/>
  <c r="HS4" i="18"/>
  <c r="IB4" i="18"/>
  <c r="IK4" i="18"/>
  <c r="IT4" i="18"/>
  <c r="JC4" i="18"/>
  <c r="JL4" i="15"/>
  <c r="JV4" i="18"/>
  <c r="KE4" i="18"/>
  <c r="KN4" i="18"/>
  <c r="KW4" i="18"/>
  <c r="LF4" i="18"/>
  <c r="LO4" i="18"/>
  <c r="LP4" i="18" s="1"/>
  <c r="LX4" i="15"/>
  <c r="MH4" i="18"/>
  <c r="MQ4" i="18"/>
  <c r="MZ4" i="18"/>
  <c r="NI4" i="18"/>
  <c r="NR4" i="18"/>
  <c r="OA4" i="18"/>
  <c r="OJ4" i="15"/>
  <c r="D4" i="9"/>
  <c r="OU50" i="15"/>
  <c r="PN50" i="15"/>
  <c r="R5" i="18"/>
  <c r="AA5" i="18"/>
  <c r="AJ5" i="18"/>
  <c r="AS5" i="18"/>
  <c r="BB5" i="18"/>
  <c r="BK5" i="18"/>
  <c r="BT5" i="15"/>
  <c r="CD5" i="18"/>
  <c r="CM5" i="18"/>
  <c r="CV5" i="18"/>
  <c r="DE5" i="18"/>
  <c r="DN5" i="18"/>
  <c r="DW5" i="18"/>
  <c r="EF5" i="15"/>
  <c r="EP5" i="18"/>
  <c r="EY5" i="18"/>
  <c r="FH5" i="18"/>
  <c r="FQ5" i="18"/>
  <c r="FZ5" i="18"/>
  <c r="GI5" i="18"/>
  <c r="GJ5" i="18" s="1"/>
  <c r="GR5" i="15"/>
  <c r="HK5" i="18"/>
  <c r="HT5" i="18"/>
  <c r="IC5" i="18"/>
  <c r="IL5" i="18"/>
  <c r="IU5" i="18"/>
  <c r="JD5" i="15"/>
  <c r="JN5" i="18"/>
  <c r="JW5" i="18"/>
  <c r="KF5" i="18"/>
  <c r="KO5" i="18"/>
  <c r="KX5" i="18"/>
  <c r="LG5" i="18"/>
  <c r="LP5" i="15"/>
  <c r="LZ5" i="18"/>
  <c r="MI5" i="18"/>
  <c r="MR5" i="18"/>
  <c r="NA5" i="18"/>
  <c r="NJ5" i="18"/>
  <c r="NS5" i="18"/>
  <c r="OB5" i="15"/>
  <c r="OL5" i="18"/>
  <c r="OV51" i="15"/>
  <c r="PE51" i="15"/>
  <c r="PY51" i="15"/>
  <c r="QH51" i="15"/>
  <c r="QR51" i="15"/>
  <c r="RA51" i="15"/>
  <c r="RK51" i="15"/>
  <c r="RU51" i="15"/>
  <c r="SD51" i="15"/>
  <c r="SW51" i="15"/>
  <c r="TG51" i="15"/>
  <c r="S6" i="18"/>
  <c r="AK6" i="18"/>
  <c r="BC6" i="18"/>
  <c r="BL6" i="15"/>
  <c r="BV6" i="18"/>
  <c r="CE6" i="18"/>
  <c r="CN6" i="18"/>
  <c r="CW6" i="18"/>
  <c r="DF6" i="18"/>
  <c r="DO6" i="18"/>
  <c r="DX6" i="15"/>
  <c r="EH6" i="18"/>
  <c r="EQ6" i="18"/>
  <c r="EZ6" i="18"/>
  <c r="FI6" i="18"/>
  <c r="FR6" i="18"/>
  <c r="GA6" i="18"/>
  <c r="GB6" i="18" s="1"/>
  <c r="GJ6" i="15"/>
  <c r="GT6" i="18"/>
  <c r="HL6" i="18"/>
  <c r="HU6" i="18"/>
  <c r="ID6" i="18"/>
  <c r="IM6" i="18"/>
  <c r="IV6" i="15"/>
  <c r="JF6" i="18"/>
  <c r="JO6" i="18"/>
  <c r="JX6" i="18"/>
  <c r="KG6" i="18"/>
  <c r="KP6" i="18"/>
  <c r="KY6" i="18"/>
  <c r="LH6" i="15"/>
  <c r="LR6" i="18"/>
  <c r="MA6" i="18"/>
  <c r="MJ6" i="18"/>
  <c r="MS6" i="18"/>
  <c r="NB6" i="18"/>
  <c r="NK6" i="18"/>
  <c r="NT6" i="15"/>
  <c r="OD6" i="18"/>
  <c r="OJ6" i="18" s="1"/>
  <c r="OM6" i="18"/>
  <c r="OW52" i="15"/>
  <c r="PG52" i="15"/>
  <c r="RC52" i="15"/>
  <c r="T7" i="18"/>
  <c r="AC7" i="18"/>
  <c r="AL7" i="18"/>
  <c r="AU7" i="18"/>
  <c r="BD7" i="15"/>
  <c r="BN7" i="18"/>
  <c r="BW7" i="18"/>
  <c r="CF7" i="18"/>
  <c r="CO7" i="18"/>
  <c r="CX7" i="18"/>
  <c r="DG7" i="18"/>
  <c r="DH7" i="18" s="1"/>
  <c r="DP7" i="15"/>
  <c r="DZ7" i="18"/>
  <c r="EI7" i="18"/>
  <c r="ER7" i="18"/>
  <c r="FA7" i="18"/>
  <c r="FJ7" i="18"/>
  <c r="FS7" i="18"/>
  <c r="FT7" i="18" s="1"/>
  <c r="GB7" i="15"/>
  <c r="GL7" i="18"/>
  <c r="GR7" i="18" s="1"/>
  <c r="GU7" i="18"/>
  <c r="HM7" i="18"/>
  <c r="HV7" i="18"/>
  <c r="IE7" i="18"/>
  <c r="IN7" i="15"/>
  <c r="IX7" i="18"/>
  <c r="JD7" i="18" s="1"/>
  <c r="JG7" i="18"/>
  <c r="JP7" i="18"/>
  <c r="JY7" i="18"/>
  <c r="KH7" i="18"/>
  <c r="KQ7" i="18"/>
  <c r="KZ7" i="15"/>
  <c r="LJ7" i="18"/>
  <c r="LS7" i="18"/>
  <c r="MB7" i="18"/>
  <c r="MK7" i="18"/>
  <c r="MT7" i="18"/>
  <c r="NC7" i="18"/>
  <c r="NL7" i="15"/>
  <c r="NV7" i="18"/>
  <c r="OE7" i="18"/>
  <c r="ON7" i="18"/>
  <c r="U8" i="18"/>
  <c r="AD8" i="18"/>
  <c r="AM8" i="18"/>
  <c r="AV8" i="15"/>
  <c r="BF8" i="18"/>
  <c r="BL8" i="18" s="1"/>
  <c r="BO8" i="18"/>
  <c r="BX8" i="18"/>
  <c r="CG8" i="18"/>
  <c r="CP8" i="18"/>
  <c r="CY8" i="18"/>
  <c r="DH8" i="15"/>
  <c r="DR8" i="18"/>
  <c r="EA8" i="18"/>
  <c r="EJ8" i="18"/>
  <c r="ES8" i="18"/>
  <c r="FB8" i="18"/>
  <c r="FK8" i="18"/>
  <c r="FT8" i="15"/>
  <c r="GD8" i="18"/>
  <c r="GM8" i="18"/>
  <c r="GV8" i="18"/>
  <c r="HN8" i="18"/>
  <c r="HW8" i="18"/>
  <c r="IF8" i="15"/>
  <c r="IP8" i="18"/>
  <c r="IY8" i="18"/>
  <c r="JH8" i="18"/>
  <c r="JQ8" i="18"/>
  <c r="JZ8" i="18"/>
  <c r="KI8" i="18"/>
  <c r="KR8" i="15"/>
  <c r="LB8" i="18"/>
  <c r="LK8" i="18"/>
  <c r="LT8" i="18"/>
  <c r="MC8" i="18"/>
  <c r="ML8" i="18"/>
  <c r="MU8" i="18"/>
  <c r="ND8" i="15"/>
  <c r="NN8" i="18"/>
  <c r="NW8" i="18"/>
  <c r="OF8" i="18"/>
  <c r="OO8" i="18"/>
  <c r="V9" i="18"/>
  <c r="AE9" i="18"/>
  <c r="AN9" i="15"/>
  <c r="AX9" i="18"/>
  <c r="BG9" i="18"/>
  <c r="BP9" i="18"/>
  <c r="BY9" i="18"/>
  <c r="CH9" i="18"/>
  <c r="CQ9" i="18"/>
  <c r="CZ9" i="15"/>
  <c r="DJ9" i="18"/>
  <c r="DS9" i="18"/>
  <c r="EB9" i="18"/>
  <c r="EK9" i="18"/>
  <c r="ET9" i="18"/>
  <c r="FC9" i="18"/>
  <c r="FL9" i="15"/>
  <c r="FV9" i="18"/>
  <c r="GE9" i="18"/>
  <c r="GN9" i="18"/>
  <c r="GW9" i="18"/>
  <c r="HO9" i="18"/>
  <c r="HX9" i="15"/>
  <c r="IH9" i="18"/>
  <c r="IQ9" i="18"/>
  <c r="IZ9" i="18"/>
  <c r="JI9" i="18"/>
  <c r="JR9" i="18"/>
  <c r="KA9" i="18"/>
  <c r="KJ9" i="15"/>
  <c r="KT9" i="18"/>
  <c r="LC9" i="18"/>
  <c r="LL9" i="18"/>
  <c r="LU9" i="18"/>
  <c r="MD9" i="18"/>
  <c r="MM9" i="18"/>
  <c r="MV9" i="15"/>
  <c r="NF9" i="18"/>
  <c r="NO9" i="18"/>
  <c r="NX9" i="18"/>
  <c r="OG9" i="18"/>
  <c r="OP9" i="18"/>
  <c r="W10" i="18"/>
  <c r="X10" i="18" s="1"/>
  <c r="AF10" i="15"/>
  <c r="AP10" i="18"/>
  <c r="AY10" i="18"/>
  <c r="BH10" i="18"/>
  <c r="BQ10" i="18"/>
  <c r="BZ10" i="18"/>
  <c r="CI10" i="18"/>
  <c r="CJ10" i="18" s="1"/>
  <c r="CR10" i="15"/>
  <c r="DB10" i="18"/>
  <c r="DK10" i="18"/>
  <c r="DT10" i="18"/>
  <c r="EC10" i="18"/>
  <c r="EL10" i="18"/>
  <c r="EU10" i="18"/>
  <c r="EV10" i="18" s="1"/>
  <c r="FD10" i="15"/>
  <c r="FN10" i="18"/>
  <c r="FW10" i="18"/>
  <c r="GF10" i="18"/>
  <c r="GO10" i="18"/>
  <c r="GX10" i="18"/>
  <c r="HP10" i="15"/>
  <c r="HZ10" i="18"/>
  <c r="II10" i="18"/>
  <c r="IR10" i="18"/>
  <c r="JA10" i="18"/>
  <c r="JJ10" i="18"/>
  <c r="JS10" i="18"/>
  <c r="KB10" i="15"/>
  <c r="KL10" i="18"/>
  <c r="KR10" i="18" s="1"/>
  <c r="KU10" i="18"/>
  <c r="LD10" i="18"/>
  <c r="LM10" i="18"/>
  <c r="LV10" i="18"/>
  <c r="ME10" i="18"/>
  <c r="MN10" i="15"/>
  <c r="MX10" i="18"/>
  <c r="NG10" i="18"/>
  <c r="NP10" i="18"/>
  <c r="NY10" i="18"/>
  <c r="OH10" i="18"/>
  <c r="OQ10" i="18"/>
  <c r="X11" i="15"/>
  <c r="AH11" i="18"/>
  <c r="AQ11" i="18"/>
  <c r="AZ11" i="18"/>
  <c r="BI11" i="18"/>
  <c r="BR11" i="18"/>
  <c r="CA11" i="18"/>
  <c r="CJ11" i="15"/>
  <c r="CT11" i="18"/>
  <c r="DC11" i="18"/>
  <c r="DL11" i="18"/>
  <c r="DU11" i="18"/>
  <c r="ED11" i="18"/>
  <c r="EM11" i="18"/>
  <c r="EV11" i="15"/>
  <c r="FF11" i="18"/>
  <c r="FO11" i="18"/>
  <c r="FX11" i="18"/>
  <c r="GG11" i="18"/>
  <c r="GP11" i="18"/>
  <c r="GY11" i="18"/>
  <c r="HR11" i="18"/>
  <c r="IA11" i="18"/>
  <c r="IJ11" i="18"/>
  <c r="IS11" i="18"/>
  <c r="JB11" i="18"/>
  <c r="JK11" i="18"/>
  <c r="JT11" i="15"/>
  <c r="KD11" i="18"/>
  <c r="KM11" i="18"/>
  <c r="KV11" i="18"/>
  <c r="LE11" i="18"/>
  <c r="LN11" i="18"/>
  <c r="LW11" i="18"/>
  <c r="MF11" i="15"/>
  <c r="MP11" i="18"/>
  <c r="MY11" i="18"/>
  <c r="NH11" i="18"/>
  <c r="NQ11" i="18"/>
  <c r="NZ11" i="18"/>
  <c r="OI11" i="18"/>
  <c r="OR11" i="15"/>
  <c r="Z12" i="18"/>
  <c r="AI12" i="18"/>
  <c r="AR12" i="18"/>
  <c r="BA12" i="18"/>
  <c r="BJ12" i="18"/>
  <c r="BS12" i="18"/>
  <c r="BT12" i="18" s="1"/>
  <c r="CB12" i="15"/>
  <c r="CL12" i="18"/>
  <c r="CU12" i="18"/>
  <c r="DD12" i="18"/>
  <c r="DM12" i="18"/>
  <c r="DV12" i="18"/>
  <c r="EE12" i="18"/>
  <c r="EF12" i="18" s="1"/>
  <c r="EN12" i="15"/>
  <c r="EX12" i="18"/>
  <c r="FG12" i="18"/>
  <c r="FP12" i="18"/>
  <c r="FY12" i="18"/>
  <c r="GH12" i="18"/>
  <c r="GQ12" i="18"/>
  <c r="GZ12" i="15"/>
  <c r="HJ12" i="18"/>
  <c r="HS12" i="18"/>
  <c r="IB12" i="18"/>
  <c r="IK12" i="18"/>
  <c r="IT12" i="18"/>
  <c r="JC12" i="18"/>
  <c r="JL12" i="15"/>
  <c r="JV12" i="18"/>
  <c r="KE12" i="18"/>
  <c r="KN12" i="18"/>
  <c r="KW12" i="18"/>
  <c r="LF12" i="18"/>
  <c r="LO12" i="18"/>
  <c r="LX12" i="15"/>
  <c r="MH12" i="18"/>
  <c r="MQ12" i="18"/>
  <c r="MZ12" i="18"/>
  <c r="NI12" i="18"/>
  <c r="NR12" i="18"/>
  <c r="OA12" i="18"/>
  <c r="OJ12" i="15"/>
  <c r="R13" i="18"/>
  <c r="AA13" i="18"/>
  <c r="AJ13" i="18"/>
  <c r="AS13" i="18"/>
  <c r="BB13" i="18"/>
  <c r="BK13" i="18"/>
  <c r="BT13" i="15"/>
  <c r="CD13" i="18"/>
  <c r="CM13" i="18"/>
  <c r="CV13" i="18"/>
  <c r="DE13" i="18"/>
  <c r="DN13" i="18"/>
  <c r="DW13" i="18"/>
  <c r="EF13" i="15"/>
  <c r="EP13" i="18"/>
  <c r="EY13" i="18"/>
  <c r="FH13" i="18"/>
  <c r="FQ13" i="18"/>
  <c r="FZ13" i="18"/>
  <c r="GI13" i="18"/>
  <c r="GR13" i="15"/>
  <c r="HK13" i="18"/>
  <c r="HT13" i="18"/>
  <c r="IC13" i="18"/>
  <c r="IL13" i="18"/>
  <c r="IU13" i="18"/>
  <c r="JD13" i="15"/>
  <c r="JN13" i="18"/>
  <c r="JW13" i="18"/>
  <c r="KF13" i="18"/>
  <c r="KO13" i="18"/>
  <c r="KX13" i="18"/>
  <c r="LG13" i="18"/>
  <c r="LP13" i="15"/>
  <c r="LZ13" i="18"/>
  <c r="MI13" i="18"/>
  <c r="MR13" i="18"/>
  <c r="NA13" i="18"/>
  <c r="NJ13" i="18"/>
  <c r="NS13" i="18"/>
  <c r="OB13" i="15"/>
  <c r="OL13" i="18"/>
  <c r="S14" i="18"/>
  <c r="AB14" i="18"/>
  <c r="AK14" i="18"/>
  <c r="AT14" i="18"/>
  <c r="BC14" i="18"/>
  <c r="BL14" i="15"/>
  <c r="BV14" i="18"/>
  <c r="CE14" i="18"/>
  <c r="CN14" i="18"/>
  <c r="CW14" i="18"/>
  <c r="DF14" i="18"/>
  <c r="DO14" i="18"/>
  <c r="DX14" i="15"/>
  <c r="EH14" i="18"/>
  <c r="EQ14" i="18"/>
  <c r="EZ14" i="18"/>
  <c r="FI14" i="18"/>
  <c r="FR14" i="18"/>
  <c r="GA14" i="18"/>
  <c r="GJ14" i="15"/>
  <c r="GT14" i="18"/>
  <c r="HL14" i="18"/>
  <c r="HU14" i="18"/>
  <c r="ID14" i="18"/>
  <c r="IM14" i="18"/>
  <c r="IV14" i="15"/>
  <c r="JF14" i="18"/>
  <c r="JO14" i="18"/>
  <c r="JX14" i="18"/>
  <c r="KG14" i="18"/>
  <c r="KP14" i="18"/>
  <c r="KY14" i="18"/>
  <c r="LH14" i="15"/>
  <c r="LR14" i="18"/>
  <c r="MA14" i="18"/>
  <c r="MJ14" i="18"/>
  <c r="MS14" i="18"/>
  <c r="NB14" i="18"/>
  <c r="NK14" i="18"/>
  <c r="NT14" i="15"/>
  <c r="OD14" i="18"/>
  <c r="OJ14" i="18" s="1"/>
  <c r="OM14" i="18"/>
  <c r="T15" i="18"/>
  <c r="AC15" i="18"/>
  <c r="AL15" i="18"/>
  <c r="AU15" i="18"/>
  <c r="BD15" i="15"/>
  <c r="BN15" i="18"/>
  <c r="BW15" i="18"/>
  <c r="CF15" i="18"/>
  <c r="CO15" i="18"/>
  <c r="CX15" i="18"/>
  <c r="DG15" i="18"/>
  <c r="DP15" i="15"/>
  <c r="DZ15" i="18"/>
  <c r="EI15" i="18"/>
  <c r="ER15" i="18"/>
  <c r="FA15" i="18"/>
  <c r="FJ15" i="18"/>
  <c r="FS15" i="18"/>
  <c r="GB15" i="15"/>
  <c r="GL15" i="18"/>
  <c r="GR15" i="18" s="1"/>
  <c r="GU15" i="18"/>
  <c r="HM15" i="18"/>
  <c r="HV15" i="18"/>
  <c r="IE15" i="18"/>
  <c r="IN15" i="15"/>
  <c r="IX15" i="18"/>
  <c r="JG15" i="18"/>
  <c r="JP15" i="18"/>
  <c r="JY15" i="18"/>
  <c r="KH15" i="18"/>
  <c r="KQ15" i="18"/>
  <c r="KZ15" i="15"/>
  <c r="LJ15" i="18"/>
  <c r="LP15" i="18" s="1"/>
  <c r="LS15" i="18"/>
  <c r="MB15" i="18"/>
  <c r="MK15" i="18"/>
  <c r="MT15" i="18"/>
  <c r="NC15" i="18"/>
  <c r="NL15" i="15"/>
  <c r="NV15" i="18"/>
  <c r="OB15" i="18" s="1"/>
  <c r="OE15" i="18"/>
  <c r="ON15" i="18"/>
  <c r="U16" i="18"/>
  <c r="AD16" i="18"/>
  <c r="AM16" i="18"/>
  <c r="AV16" i="15"/>
  <c r="BF16" i="18"/>
  <c r="BO16" i="18"/>
  <c r="BX16" i="18"/>
  <c r="CG16" i="18"/>
  <c r="CP16" i="18"/>
  <c r="CY16" i="18"/>
  <c r="CZ16" i="18" s="1"/>
  <c r="DH16" i="15"/>
  <c r="DR16" i="18"/>
  <c r="EA16" i="18"/>
  <c r="EJ16" i="18"/>
  <c r="ES16" i="18"/>
  <c r="FB16" i="18"/>
  <c r="FK16" i="18"/>
  <c r="FT16" i="15"/>
  <c r="GD16" i="18"/>
  <c r="GJ16" i="18" s="1"/>
  <c r="GM16" i="18"/>
  <c r="GV16" i="18"/>
  <c r="HN16" i="18"/>
  <c r="HW16" i="18"/>
  <c r="IF16" i="15"/>
  <c r="IP16" i="18"/>
  <c r="IY16" i="18"/>
  <c r="JH16" i="18"/>
  <c r="JQ16" i="18"/>
  <c r="JZ16" i="18"/>
  <c r="KI16" i="18"/>
  <c r="KR16" i="15"/>
  <c r="LB16" i="18"/>
  <c r="LK16" i="18"/>
  <c r="LT16" i="18"/>
  <c r="MC16" i="18"/>
  <c r="ML16" i="18"/>
  <c r="MU16" i="18"/>
  <c r="MV16" i="18" s="1"/>
  <c r="ND16" i="15"/>
  <c r="NN16" i="18"/>
  <c r="NW16" i="18"/>
  <c r="OF16" i="18"/>
  <c r="OO16" i="18"/>
  <c r="RO16" i="15"/>
  <c r="V17" i="18"/>
  <c r="AE17" i="18"/>
  <c r="AN17" i="15"/>
  <c r="AX17" i="18"/>
  <c r="BD17" i="18" s="1"/>
  <c r="BG17" i="18"/>
  <c r="BP17" i="18"/>
  <c r="BY17" i="18"/>
  <c r="CH17" i="18"/>
  <c r="CQ17" i="18"/>
  <c r="CZ17" i="15"/>
  <c r="DJ17" i="18"/>
  <c r="DS17" i="18"/>
  <c r="EB17" i="18"/>
  <c r="EK17" i="18"/>
  <c r="ET17" i="18"/>
  <c r="FC17" i="18"/>
  <c r="FL17" i="15"/>
  <c r="FV17" i="18"/>
  <c r="GE17" i="18"/>
  <c r="GN17" i="18"/>
  <c r="GW17" i="18"/>
  <c r="HO17" i="18"/>
  <c r="HX17" i="15"/>
  <c r="IH17" i="18"/>
  <c r="IQ17" i="18"/>
  <c r="IZ17" i="18"/>
  <c r="JI17" i="18"/>
  <c r="JR17" i="18"/>
  <c r="KA17" i="18"/>
  <c r="KB17" i="18" s="1"/>
  <c r="KJ17" i="15"/>
  <c r="KT17" i="18"/>
  <c r="LC17" i="18"/>
  <c r="LL17" i="18"/>
  <c r="LU17" i="18"/>
  <c r="MD17" i="18"/>
  <c r="MM17" i="18"/>
  <c r="MN17" i="18" s="1"/>
  <c r="MV17" i="15"/>
  <c r="NO17" i="18"/>
  <c r="NX17" i="18"/>
  <c r="OG17" i="18"/>
  <c r="OP17" i="18"/>
  <c r="W18" i="18"/>
  <c r="AF18" i="15"/>
  <c r="AP18" i="18"/>
  <c r="AY18" i="18"/>
  <c r="BH18" i="18"/>
  <c r="BQ18" i="18"/>
  <c r="BZ18" i="18"/>
  <c r="CI18" i="18"/>
  <c r="CJ18" i="18" s="1"/>
  <c r="CR18" i="15"/>
  <c r="DB18" i="18"/>
  <c r="DH18" i="18" s="1"/>
  <c r="DK18" i="18"/>
  <c r="DT18" i="18"/>
  <c r="EC18" i="18"/>
  <c r="EL18" i="18"/>
  <c r="EU18" i="18"/>
  <c r="EV18" i="18" s="1"/>
  <c r="FD18" i="15"/>
  <c r="FW18" i="18"/>
  <c r="GF18" i="18"/>
  <c r="GO18" i="18"/>
  <c r="GX18" i="18"/>
  <c r="HP18" i="15"/>
  <c r="HZ18" i="18"/>
  <c r="IF18" i="18" s="1"/>
  <c r="II18" i="18"/>
  <c r="IR18" i="18"/>
  <c r="JA18" i="18"/>
  <c r="JJ18" i="18"/>
  <c r="JS18" i="18"/>
  <c r="JT18" i="18" s="1"/>
  <c r="KB18" i="15"/>
  <c r="KU18" i="18"/>
  <c r="LD18" i="18"/>
  <c r="LM18" i="18"/>
  <c r="LV18" i="18"/>
  <c r="ME18" i="18"/>
  <c r="MF18" i="18" s="1"/>
  <c r="MN18" i="15"/>
  <c r="MX18" i="18"/>
  <c r="NP18" i="18"/>
  <c r="NY18" i="18"/>
  <c r="OH18" i="18"/>
  <c r="OQ18" i="18"/>
  <c r="OR18" i="18" s="1"/>
  <c r="X19" i="15"/>
  <c r="AH19" i="18"/>
  <c r="AQ19" i="18"/>
  <c r="AZ19" i="18"/>
  <c r="BI19" i="18"/>
  <c r="BR19" i="18"/>
  <c r="CA19" i="18"/>
  <c r="CJ19" i="15"/>
  <c r="DC19" i="18"/>
  <c r="DL19" i="18"/>
  <c r="DU19" i="18"/>
  <c r="ED19" i="18"/>
  <c r="EM19" i="18"/>
  <c r="EV19" i="15"/>
  <c r="FF19" i="18"/>
  <c r="FX19" i="18"/>
  <c r="GG19" i="18"/>
  <c r="GP19" i="18"/>
  <c r="GY19" i="18"/>
  <c r="HR19" i="18"/>
  <c r="IA19" i="18"/>
  <c r="IJ19" i="18"/>
  <c r="IS19" i="18"/>
  <c r="JB19" i="18"/>
  <c r="JK19" i="18"/>
  <c r="JT19" i="15"/>
  <c r="KD19" i="18"/>
  <c r="KV19" i="18"/>
  <c r="LE19" i="18"/>
  <c r="LN19" i="18"/>
  <c r="LW19" i="18"/>
  <c r="MF19" i="15"/>
  <c r="MP19" i="18"/>
  <c r="MY19" i="18"/>
  <c r="NQ19" i="18"/>
  <c r="NZ19" i="18"/>
  <c r="OI19" i="18"/>
  <c r="OJ19" i="18" s="1"/>
  <c r="OR19" i="15"/>
  <c r="Z20" i="18"/>
  <c r="AI20" i="18"/>
  <c r="AR20" i="18"/>
  <c r="BA20" i="18"/>
  <c r="BJ20" i="18"/>
  <c r="BS20" i="18"/>
  <c r="CB20" i="15"/>
  <c r="CL20" i="18"/>
  <c r="DD20" i="18"/>
  <c r="DM20" i="18"/>
  <c r="DV20" i="18"/>
  <c r="EE20" i="18"/>
  <c r="EN20" i="15"/>
  <c r="EX20" i="18"/>
  <c r="FG20" i="18"/>
  <c r="FY20" i="18"/>
  <c r="GH20" i="18"/>
  <c r="GQ20" i="18"/>
  <c r="GZ20" i="15"/>
  <c r="HJ20" i="18"/>
  <c r="HS20" i="18"/>
  <c r="IB20" i="18"/>
  <c r="IK20" i="18"/>
  <c r="IT20" i="18"/>
  <c r="JC20" i="18"/>
  <c r="JL20" i="15"/>
  <c r="JV20" i="18"/>
  <c r="KE20" i="18"/>
  <c r="KW20" i="18"/>
  <c r="LF20" i="18"/>
  <c r="LO20" i="18"/>
  <c r="LP20" i="18" s="1"/>
  <c r="LX20" i="15"/>
  <c r="MH20" i="18"/>
  <c r="MN20" i="18" s="1"/>
  <c r="MQ20" i="18"/>
  <c r="MZ20" i="18"/>
  <c r="NR20" i="18"/>
  <c r="OA20" i="18"/>
  <c r="OJ20" i="15"/>
  <c r="R21" i="18"/>
  <c r="X21" i="18" s="1"/>
  <c r="AA21" i="18"/>
  <c r="AJ21" i="18"/>
  <c r="AS21" i="18"/>
  <c r="BB21" i="18"/>
  <c r="BK21" i="18"/>
  <c r="BT21" i="15"/>
  <c r="CD21" i="18"/>
  <c r="CM21" i="18"/>
  <c r="DE21" i="18"/>
  <c r="DN21" i="18"/>
  <c r="DW21" i="18"/>
  <c r="DX21" i="18" s="1"/>
  <c r="EF21" i="15"/>
  <c r="EP21" i="18"/>
  <c r="EV21" i="18" s="1"/>
  <c r="EY21" i="18"/>
  <c r="FH21" i="18"/>
  <c r="FZ21" i="18"/>
  <c r="GI21" i="18"/>
  <c r="GR21" i="15"/>
  <c r="HK21" i="18"/>
  <c r="HT21" i="18"/>
  <c r="IC21" i="18"/>
  <c r="IL21" i="18"/>
  <c r="IU21" i="18"/>
  <c r="JD21" i="15"/>
  <c r="JN21" i="18"/>
  <c r="JW21" i="18"/>
  <c r="KF21" i="18"/>
  <c r="KX21" i="18"/>
  <c r="LG21" i="18"/>
  <c r="LP21" i="15"/>
  <c r="LZ21" i="18"/>
  <c r="MI21" i="18"/>
  <c r="MR21" i="18"/>
  <c r="NA21" i="18"/>
  <c r="NS21" i="18"/>
  <c r="OB21" i="15"/>
  <c r="OL21" i="18"/>
  <c r="OR21" i="18" s="1"/>
  <c r="AB22" i="18"/>
  <c r="AT22" i="18"/>
  <c r="BD22" i="18"/>
  <c r="BL22" i="15"/>
  <c r="BV22" i="18"/>
  <c r="CN22" i="18"/>
  <c r="DO22" i="18"/>
  <c r="DP22" i="18" s="1"/>
  <c r="DX22" i="15"/>
  <c r="EH22" i="18"/>
  <c r="EZ22" i="18"/>
  <c r="GA22" i="18"/>
  <c r="GJ22" i="15"/>
  <c r="HU22" i="18"/>
  <c r="IM22" i="18"/>
  <c r="IV22" i="15"/>
  <c r="JO22" i="18"/>
  <c r="KG22" i="18"/>
  <c r="LH22" i="15"/>
  <c r="MA22" i="18"/>
  <c r="MS22" i="18"/>
  <c r="NT22" i="15"/>
  <c r="OD22" i="18"/>
  <c r="AC23" i="18"/>
  <c r="AU23" i="18"/>
  <c r="BD23" i="15"/>
  <c r="BW23" i="18"/>
  <c r="CO23" i="18"/>
  <c r="DP23" i="15"/>
  <c r="EI23" i="18"/>
  <c r="FA23" i="18"/>
  <c r="FT23" i="18"/>
  <c r="GB23" i="15"/>
  <c r="GL23" i="18"/>
  <c r="HV23" i="18"/>
  <c r="IN23" i="15"/>
  <c r="IX23" i="18"/>
  <c r="JD23" i="18" s="1"/>
  <c r="JP23" i="18"/>
  <c r="KH23" i="18"/>
  <c r="KZ23" i="15"/>
  <c r="MB23" i="18"/>
  <c r="MT23" i="18"/>
  <c r="ND23" i="18"/>
  <c r="NL23" i="15"/>
  <c r="NV23" i="18"/>
  <c r="OE23" i="18"/>
  <c r="AH24" i="18"/>
  <c r="BS24" i="18"/>
  <c r="BT24" i="18" s="1"/>
  <c r="BT24" i="15"/>
  <c r="DG24" i="18"/>
  <c r="DP24" i="15"/>
  <c r="DZ24" i="18"/>
  <c r="GY24" i="18"/>
  <c r="JF24" i="18"/>
  <c r="BK25" i="18"/>
  <c r="BL25" i="18" s="1"/>
  <c r="BL25" i="15"/>
  <c r="JD25" i="15"/>
  <c r="JN25" i="18"/>
  <c r="NV25" i="18"/>
  <c r="OB25" i="18" s="1"/>
  <c r="BX26" i="18"/>
  <c r="DW26" i="18"/>
  <c r="DX26" i="18" s="1"/>
  <c r="DX26" i="15"/>
  <c r="NS26" i="18"/>
  <c r="NT26" i="15"/>
  <c r="BC27" i="18"/>
  <c r="BD27" i="18" s="1"/>
  <c r="BD27" i="15"/>
  <c r="KY27" i="18"/>
  <c r="KZ27" i="18" s="1"/>
  <c r="KZ27" i="15"/>
  <c r="FW28" i="18"/>
  <c r="KX4" i="18"/>
  <c r="LG4" i="18"/>
  <c r="LH4" i="18" s="1"/>
  <c r="MI4" i="18"/>
  <c r="NA4" i="18"/>
  <c r="NS4" i="18"/>
  <c r="OL4" i="18"/>
  <c r="S5" i="18"/>
  <c r="AK5" i="18"/>
  <c r="BC5" i="18"/>
  <c r="BV5" i="18"/>
  <c r="CE5" i="18"/>
  <c r="DF5" i="18"/>
  <c r="DO5" i="18"/>
  <c r="EQ5" i="18"/>
  <c r="FI5" i="18"/>
  <c r="GA5" i="18"/>
  <c r="GT5" i="18"/>
  <c r="HL5" i="18"/>
  <c r="ID5" i="18"/>
  <c r="IN5" i="18"/>
  <c r="JF5" i="18"/>
  <c r="JL5" i="18" s="1"/>
  <c r="JO5" i="18"/>
  <c r="JX5" i="18"/>
  <c r="KY5" i="18"/>
  <c r="LR5" i="18"/>
  <c r="MJ5" i="18"/>
  <c r="NB5" i="18"/>
  <c r="OM5" i="18"/>
  <c r="OW51" i="15"/>
  <c r="PG51" i="15"/>
  <c r="RC51" i="15"/>
  <c r="T6" i="18"/>
  <c r="AL6" i="18"/>
  <c r="BN6" i="18"/>
  <c r="BW6" i="18"/>
  <c r="CF6" i="18"/>
  <c r="DG6" i="18"/>
  <c r="DZ6" i="18"/>
  <c r="ER6" i="18"/>
  <c r="FJ6" i="18"/>
  <c r="GU6" i="18"/>
  <c r="HM6" i="18"/>
  <c r="IE6" i="18"/>
  <c r="IF6" i="18" s="1"/>
  <c r="IX6" i="18"/>
  <c r="JG6" i="18"/>
  <c r="JP6" i="18"/>
  <c r="JY6" i="18"/>
  <c r="LJ6" i="18"/>
  <c r="LS6" i="18"/>
  <c r="MK6" i="18"/>
  <c r="NC6" i="18"/>
  <c r="NV6" i="18"/>
  <c r="ON6" i="18"/>
  <c r="U7" i="18"/>
  <c r="AM7" i="18"/>
  <c r="BF7" i="18"/>
  <c r="BO7" i="18"/>
  <c r="BX7" i="18"/>
  <c r="CG7" i="18"/>
  <c r="DR7" i="18"/>
  <c r="EA7" i="18"/>
  <c r="ES7" i="18"/>
  <c r="FK7" i="18"/>
  <c r="GD7" i="18"/>
  <c r="GV7" i="18"/>
  <c r="HN7" i="18"/>
  <c r="HX7" i="18"/>
  <c r="IP7" i="18"/>
  <c r="IY7" i="18"/>
  <c r="JH7" i="18"/>
  <c r="JQ7" i="18"/>
  <c r="JZ7" i="18"/>
  <c r="LB7" i="18"/>
  <c r="LH7" i="18" s="1"/>
  <c r="LK7" i="18"/>
  <c r="LT7" i="18"/>
  <c r="ML7" i="18"/>
  <c r="NN7" i="18"/>
  <c r="NW7" i="18"/>
  <c r="OO7" i="18"/>
  <c r="V8" i="18"/>
  <c r="AF8" i="18"/>
  <c r="AX8" i="18"/>
  <c r="BG8" i="18"/>
  <c r="BP8" i="18"/>
  <c r="BY8" i="18"/>
  <c r="CH8" i="18"/>
  <c r="DJ8" i="18"/>
  <c r="DS8" i="18"/>
  <c r="EB8" i="18"/>
  <c r="ET8" i="18"/>
  <c r="FV8" i="18"/>
  <c r="GE8" i="18"/>
  <c r="GW8" i="18"/>
  <c r="HO8" i="18"/>
  <c r="IQ8" i="18"/>
  <c r="IZ8" i="18"/>
  <c r="JI8" i="18"/>
  <c r="JR8" i="18"/>
  <c r="KA8" i="18"/>
  <c r="KT8" i="18"/>
  <c r="LC8" i="18"/>
  <c r="LL8" i="18"/>
  <c r="LU8" i="18"/>
  <c r="MM8" i="18"/>
  <c r="MN8" i="18" s="1"/>
  <c r="NO8" i="18"/>
  <c r="NX8" i="18"/>
  <c r="OP8" i="18"/>
  <c r="W9" i="18"/>
  <c r="AY9" i="18"/>
  <c r="BH9" i="18"/>
  <c r="BQ9" i="18"/>
  <c r="BZ9" i="18"/>
  <c r="CI9" i="18"/>
  <c r="DB9" i="18"/>
  <c r="DK9" i="18"/>
  <c r="DT9" i="18"/>
  <c r="EC9" i="18"/>
  <c r="EU9" i="18"/>
  <c r="EV9" i="18" s="1"/>
  <c r="FW9" i="18"/>
  <c r="GF9" i="18"/>
  <c r="GX9" i="18"/>
  <c r="HZ9" i="18"/>
  <c r="IR9" i="18"/>
  <c r="JA9" i="18"/>
  <c r="JJ9" i="18"/>
  <c r="JS9" i="18"/>
  <c r="KU9" i="18"/>
  <c r="LD9" i="18"/>
  <c r="LM9" i="18"/>
  <c r="LV9" i="18"/>
  <c r="MX9" i="18"/>
  <c r="NP9" i="18"/>
  <c r="NY9" i="18"/>
  <c r="OQ9" i="18"/>
  <c r="OR9" i="18" s="1"/>
  <c r="AH10" i="18"/>
  <c r="AZ10" i="18"/>
  <c r="BI10" i="18"/>
  <c r="BR10" i="18"/>
  <c r="CA10" i="18"/>
  <c r="DC10" i="18"/>
  <c r="DL10" i="18"/>
  <c r="DU10" i="18"/>
  <c r="ED10" i="18"/>
  <c r="FF10" i="18"/>
  <c r="FX10" i="18"/>
  <c r="GG10" i="18"/>
  <c r="GY10" i="18"/>
  <c r="GZ10" i="18" s="1"/>
  <c r="IA10" i="18"/>
  <c r="IS10" i="18"/>
  <c r="JB10" i="18"/>
  <c r="JK10" i="18"/>
  <c r="KV10" i="18"/>
  <c r="LE10" i="18"/>
  <c r="LN10" i="18"/>
  <c r="LW10" i="18"/>
  <c r="MY10" i="18"/>
  <c r="NQ10" i="18"/>
  <c r="NZ10" i="18"/>
  <c r="AI11" i="18"/>
  <c r="BA11" i="18"/>
  <c r="BJ11" i="18"/>
  <c r="BS11" i="18"/>
  <c r="BT11" i="18" s="1"/>
  <c r="DD11" i="18"/>
  <c r="DM11" i="18"/>
  <c r="DV11" i="18"/>
  <c r="EE11" i="18"/>
  <c r="FG11" i="18"/>
  <c r="FY11" i="18"/>
  <c r="GH11" i="18"/>
  <c r="HJ11" i="18"/>
  <c r="IB11" i="18"/>
  <c r="IT11" i="18"/>
  <c r="JC11" i="18"/>
  <c r="JV11" i="18"/>
  <c r="KW11" i="18"/>
  <c r="LF11" i="18"/>
  <c r="LO11" i="18"/>
  <c r="MH11" i="18"/>
  <c r="MZ11" i="18"/>
  <c r="NR11" i="18"/>
  <c r="OA11" i="18"/>
  <c r="R12" i="18"/>
  <c r="AJ12" i="18"/>
  <c r="BB12" i="18"/>
  <c r="BK12" i="18"/>
  <c r="CD12" i="18"/>
  <c r="DE12" i="18"/>
  <c r="DN12" i="18"/>
  <c r="DW12" i="18"/>
  <c r="DX12" i="18" s="1"/>
  <c r="EP12" i="18"/>
  <c r="FH12" i="18"/>
  <c r="FZ12" i="18"/>
  <c r="GI12" i="18"/>
  <c r="HK12" i="18"/>
  <c r="IC12" i="18"/>
  <c r="IU12" i="18"/>
  <c r="JN12" i="18"/>
  <c r="JW12" i="18"/>
  <c r="KX12" i="18"/>
  <c r="LG12" i="18"/>
  <c r="MI12" i="18"/>
  <c r="NA12" i="18"/>
  <c r="NS12" i="18"/>
  <c r="OL12" i="18"/>
  <c r="S13" i="18"/>
  <c r="AK13" i="18"/>
  <c r="BC13" i="18"/>
  <c r="BV13" i="18"/>
  <c r="CE13" i="18"/>
  <c r="DF13" i="18"/>
  <c r="DO13" i="18"/>
  <c r="EQ13" i="18"/>
  <c r="FI13" i="18"/>
  <c r="GA13" i="18"/>
  <c r="GT13" i="18"/>
  <c r="HL13" i="18"/>
  <c r="ID13" i="18"/>
  <c r="JF13" i="18"/>
  <c r="JO13" i="18"/>
  <c r="JX13" i="18"/>
  <c r="KY13" i="18"/>
  <c r="LR13" i="18"/>
  <c r="MJ13" i="18"/>
  <c r="NB13" i="18"/>
  <c r="OM13" i="18"/>
  <c r="T14" i="18"/>
  <c r="AL14" i="18"/>
  <c r="BN14" i="18"/>
  <c r="BW14" i="18"/>
  <c r="CF14" i="18"/>
  <c r="DG14" i="18"/>
  <c r="DZ14" i="18"/>
  <c r="ER14" i="18"/>
  <c r="FJ14" i="18"/>
  <c r="GU14" i="18"/>
  <c r="HM14" i="18"/>
  <c r="IE14" i="18"/>
  <c r="IX14" i="18"/>
  <c r="JG14" i="18"/>
  <c r="JP14" i="18"/>
  <c r="JY14" i="18"/>
  <c r="LJ14" i="18"/>
  <c r="LS14" i="18"/>
  <c r="MK14" i="18"/>
  <c r="NC14" i="18"/>
  <c r="NV14" i="18"/>
  <c r="ON14" i="18"/>
  <c r="U15" i="18"/>
  <c r="AM15" i="18"/>
  <c r="BF15" i="18"/>
  <c r="BO15" i="18"/>
  <c r="BX15" i="18"/>
  <c r="CG15" i="18"/>
  <c r="DR15" i="18"/>
  <c r="EA15" i="18"/>
  <c r="ES15" i="18"/>
  <c r="FK15" i="18"/>
  <c r="GD15" i="18"/>
  <c r="GJ15" i="18" s="1"/>
  <c r="GV15" i="18"/>
  <c r="HN15" i="18"/>
  <c r="IP15" i="18"/>
  <c r="IY15" i="18"/>
  <c r="JH15" i="18"/>
  <c r="JQ15" i="18"/>
  <c r="JZ15" i="18"/>
  <c r="KJ15" i="18"/>
  <c r="LB15" i="18"/>
  <c r="LK15" i="18"/>
  <c r="LT15" i="18"/>
  <c r="ML15" i="18"/>
  <c r="NN15" i="18"/>
  <c r="NT15" i="18" s="1"/>
  <c r="NW15" i="18"/>
  <c r="OO15" i="18"/>
  <c r="V16" i="18"/>
  <c r="AX16" i="18"/>
  <c r="BG16" i="18"/>
  <c r="BP16" i="18"/>
  <c r="BY16" i="18"/>
  <c r="CH16" i="18"/>
  <c r="DS16" i="18"/>
  <c r="EB16" i="18"/>
  <c r="ET16" i="18"/>
  <c r="GE16" i="18"/>
  <c r="GW16" i="18"/>
  <c r="HO16" i="18"/>
  <c r="IQ16" i="18"/>
  <c r="IZ16" i="18"/>
  <c r="JI16" i="18"/>
  <c r="JR16" i="18"/>
  <c r="KA16" i="18"/>
  <c r="KT16" i="18"/>
  <c r="LL16" i="18"/>
  <c r="LU16" i="18"/>
  <c r="MM16" i="18"/>
  <c r="NF16" i="18"/>
  <c r="NX16" i="18"/>
  <c r="OP16" i="18"/>
  <c r="W17" i="18"/>
  <c r="AY17" i="18"/>
  <c r="BH17" i="18"/>
  <c r="BQ17" i="18"/>
  <c r="BZ17" i="18"/>
  <c r="CI17" i="18"/>
  <c r="DB17" i="18"/>
  <c r="DT17" i="18"/>
  <c r="EC17" i="18"/>
  <c r="EU17" i="18"/>
  <c r="FN17" i="18"/>
  <c r="GF17" i="18"/>
  <c r="GX17" i="18"/>
  <c r="HZ17" i="18"/>
  <c r="IR17" i="18"/>
  <c r="JA17" i="18"/>
  <c r="JJ17" i="18"/>
  <c r="JS17" i="18"/>
  <c r="KU17" i="18"/>
  <c r="LM17" i="18"/>
  <c r="LV17" i="18"/>
  <c r="MX17" i="18"/>
  <c r="NG17" i="18"/>
  <c r="NY17" i="18"/>
  <c r="OQ17" i="18"/>
  <c r="AH18" i="18"/>
  <c r="AZ18" i="18"/>
  <c r="BI18" i="18"/>
  <c r="BR18" i="18"/>
  <c r="CA18" i="18"/>
  <c r="DC18" i="18"/>
  <c r="DU18" i="18"/>
  <c r="ED18" i="18"/>
  <c r="FF18" i="18"/>
  <c r="FO18" i="18"/>
  <c r="GG18" i="18"/>
  <c r="GY18" i="18"/>
  <c r="IA18" i="18"/>
  <c r="IS18" i="18"/>
  <c r="JB18" i="18"/>
  <c r="JK18" i="18"/>
  <c r="KV18" i="18"/>
  <c r="LN18" i="18"/>
  <c r="LW18" i="18"/>
  <c r="MY18" i="18"/>
  <c r="NH18" i="18"/>
  <c r="NZ18" i="18"/>
  <c r="AI19" i="18"/>
  <c r="BA19" i="18"/>
  <c r="BJ19" i="18"/>
  <c r="BS19" i="18"/>
  <c r="DD19" i="18"/>
  <c r="DV19" i="18"/>
  <c r="EE19" i="18"/>
  <c r="FG19" i="18"/>
  <c r="FP19" i="18"/>
  <c r="GH19" i="18"/>
  <c r="HJ19" i="18"/>
  <c r="IB19" i="18"/>
  <c r="IT19" i="18"/>
  <c r="JC19" i="18"/>
  <c r="JV19" i="18"/>
  <c r="KW19" i="18"/>
  <c r="LO19" i="18"/>
  <c r="MH19" i="18"/>
  <c r="MZ19" i="18"/>
  <c r="NI19" i="18"/>
  <c r="OA19" i="18"/>
  <c r="R20" i="18"/>
  <c r="AJ20" i="18"/>
  <c r="BB20" i="18"/>
  <c r="BK20" i="18"/>
  <c r="CD20" i="18"/>
  <c r="DE20" i="18"/>
  <c r="DW20" i="18"/>
  <c r="EP20" i="18"/>
  <c r="FH20" i="18"/>
  <c r="FQ20" i="18"/>
  <c r="GI20" i="18"/>
  <c r="HK20" i="18"/>
  <c r="IC20" i="18"/>
  <c r="IU20" i="18"/>
  <c r="JN20" i="18"/>
  <c r="JW20" i="18"/>
  <c r="KX20" i="18"/>
  <c r="MI20" i="18"/>
  <c r="NA20" i="18"/>
  <c r="NJ20" i="18"/>
  <c r="OL20" i="18"/>
  <c r="S21" i="18"/>
  <c r="AK21" i="18"/>
  <c r="BC21" i="18"/>
  <c r="BV21" i="18"/>
  <c r="CE21" i="18"/>
  <c r="DF21" i="18"/>
  <c r="EQ21" i="18"/>
  <c r="FI21" i="18"/>
  <c r="FR21" i="18"/>
  <c r="GA21" i="18"/>
  <c r="GT21" i="18"/>
  <c r="HL21" i="18"/>
  <c r="ID21" i="18"/>
  <c r="JF21" i="18"/>
  <c r="JO21" i="18"/>
  <c r="JX21" i="18"/>
  <c r="KY21" i="18"/>
  <c r="LR21" i="18"/>
  <c r="MJ21" i="18"/>
  <c r="NB21" i="18"/>
  <c r="NK21" i="18"/>
  <c r="OD21" i="18"/>
  <c r="OM21" i="18"/>
  <c r="T22" i="18"/>
  <c r="AL22" i="18"/>
  <c r="BD22" i="15"/>
  <c r="BN22" i="18"/>
  <c r="BW22" i="18"/>
  <c r="CF22" i="18"/>
  <c r="DG22" i="18"/>
  <c r="DH22" i="18" s="1"/>
  <c r="DP22" i="15"/>
  <c r="DZ22" i="18"/>
  <c r="ER22" i="18"/>
  <c r="FJ22" i="18"/>
  <c r="FS22" i="18"/>
  <c r="FT22" i="18" s="1"/>
  <c r="GB22" i="15"/>
  <c r="GL22" i="18"/>
  <c r="GU22" i="18"/>
  <c r="HM22" i="18"/>
  <c r="IE22" i="18"/>
  <c r="IN22" i="15"/>
  <c r="IX22" i="18"/>
  <c r="JG22" i="18"/>
  <c r="JP22" i="18"/>
  <c r="JY22" i="18"/>
  <c r="KZ22" i="15"/>
  <c r="LJ22" i="18"/>
  <c r="LS22" i="18"/>
  <c r="MK22" i="18"/>
  <c r="NC22" i="18"/>
  <c r="NL22" i="15"/>
  <c r="NV22" i="18"/>
  <c r="OB22" i="18" s="1"/>
  <c r="OE22" i="18"/>
  <c r="ON22" i="18"/>
  <c r="U23" i="18"/>
  <c r="AM23" i="18"/>
  <c r="AV23" i="15"/>
  <c r="BF23" i="18"/>
  <c r="BO23" i="18"/>
  <c r="BX23" i="18"/>
  <c r="CG23" i="18"/>
  <c r="DH23" i="15"/>
  <c r="DR23" i="18"/>
  <c r="EA23" i="18"/>
  <c r="ES23" i="18"/>
  <c r="FK23" i="18"/>
  <c r="FT23" i="15"/>
  <c r="GD23" i="18"/>
  <c r="GJ23" i="18" s="1"/>
  <c r="GM23" i="18"/>
  <c r="GV23" i="18"/>
  <c r="HN23" i="18"/>
  <c r="IF23" i="15"/>
  <c r="IP23" i="18"/>
  <c r="IY23" i="18"/>
  <c r="JH23" i="18"/>
  <c r="JQ23" i="18"/>
  <c r="JZ23" i="18"/>
  <c r="KR23" i="15"/>
  <c r="LB23" i="18"/>
  <c r="LK23" i="18"/>
  <c r="LT23" i="18"/>
  <c r="ML23" i="18"/>
  <c r="ND23" i="15"/>
  <c r="NN23" i="18"/>
  <c r="NT23" i="18" s="1"/>
  <c r="NW23" i="18"/>
  <c r="OF23" i="18"/>
  <c r="CE24" i="18"/>
  <c r="FO24" i="18"/>
  <c r="FX24" i="18"/>
  <c r="JY24" i="18"/>
  <c r="AS25" i="18"/>
  <c r="BW25" i="18"/>
  <c r="EY25" i="18"/>
  <c r="FS25" i="18"/>
  <c r="FT25" i="15"/>
  <c r="IL25" i="18"/>
  <c r="IU25" i="18"/>
  <c r="IV25" i="18" s="1"/>
  <c r="IV25" i="15"/>
  <c r="MR25" i="18"/>
  <c r="HW26" i="18"/>
  <c r="HX26" i="15"/>
  <c r="BY27" i="18"/>
  <c r="FC27" i="18"/>
  <c r="FD27" i="15"/>
  <c r="CI28" i="18"/>
  <c r="CJ28" i="15"/>
  <c r="ME28" i="18"/>
  <c r="MF28" i="15"/>
  <c r="JR7" i="18"/>
  <c r="CA9" i="18"/>
  <c r="JN11" i="18"/>
  <c r="BV12" i="18"/>
  <c r="JO12" i="18"/>
  <c r="BW13" i="18"/>
  <c r="JP13" i="18"/>
  <c r="BX14" i="18"/>
  <c r="JQ14" i="18"/>
  <c r="LB14" i="18"/>
  <c r="LH14" i="18" s="1"/>
  <c r="NN14" i="18"/>
  <c r="BY15" i="18"/>
  <c r="DJ15" i="18"/>
  <c r="FV15" i="18"/>
  <c r="GB15" i="18" s="1"/>
  <c r="JR15" i="18"/>
  <c r="LC15" i="18"/>
  <c r="NO15" i="18"/>
  <c r="BZ16" i="18"/>
  <c r="DK16" i="18"/>
  <c r="FW16" i="18"/>
  <c r="JS16" i="18"/>
  <c r="LD16" i="18"/>
  <c r="NP16" i="18"/>
  <c r="CA17" i="18"/>
  <c r="DL17" i="18"/>
  <c r="FX17" i="18"/>
  <c r="LE17" i="18"/>
  <c r="NQ17" i="18"/>
  <c r="DM18" i="18"/>
  <c r="FY18" i="18"/>
  <c r="LF18" i="18"/>
  <c r="NR18" i="18"/>
  <c r="DN19" i="18"/>
  <c r="FZ19" i="18"/>
  <c r="JN19" i="18"/>
  <c r="LG19" i="18"/>
  <c r="NS19" i="18"/>
  <c r="BV20" i="18"/>
  <c r="DO20" i="18"/>
  <c r="GA20" i="18"/>
  <c r="JO20" i="18"/>
  <c r="BW21" i="18"/>
  <c r="JP21" i="18"/>
  <c r="BX22" i="18"/>
  <c r="CY22" i="18"/>
  <c r="CZ22" i="18" s="1"/>
  <c r="JQ22" i="18"/>
  <c r="LB22" i="18"/>
  <c r="LH22" i="18" s="1"/>
  <c r="NN22" i="18"/>
  <c r="NT22" i="18" s="1"/>
  <c r="BY23" i="18"/>
  <c r="DJ23" i="18"/>
  <c r="FD23" i="18"/>
  <c r="FV23" i="18"/>
  <c r="GE23" i="18"/>
  <c r="JR23" i="18"/>
  <c r="LC23" i="18"/>
  <c r="BW24" i="18"/>
  <c r="CY24" i="18"/>
  <c r="CZ24" i="15"/>
  <c r="GQ24" i="18"/>
  <c r="GR24" i="15"/>
  <c r="JQ24" i="18"/>
  <c r="LE24" i="18"/>
  <c r="JP25" i="18"/>
  <c r="NC25" i="18"/>
  <c r="ND25" i="15"/>
  <c r="AM26" i="18"/>
  <c r="AN26" i="15"/>
  <c r="GI26" i="18"/>
  <c r="GJ26" i="18" s="1"/>
  <c r="GJ26" i="15"/>
  <c r="DO27" i="18"/>
  <c r="DP27" i="15"/>
  <c r="NK27" i="18"/>
  <c r="NL27" i="15"/>
  <c r="BW28" i="18"/>
  <c r="CX28" i="18"/>
  <c r="DH28" i="18"/>
  <c r="FT28" i="18"/>
  <c r="JP28" i="18"/>
  <c r="KQ28" i="18"/>
  <c r="KR28" i="18" s="1"/>
  <c r="BX29" i="18"/>
  <c r="CY29" i="18"/>
  <c r="CZ29" i="18" s="1"/>
  <c r="JQ29" i="18"/>
  <c r="BY30" i="18"/>
  <c r="JR30" i="18"/>
  <c r="BZ31" i="18"/>
  <c r="JS31" i="18"/>
  <c r="CA32" i="18"/>
  <c r="CV34" i="18"/>
  <c r="JN34" i="18"/>
  <c r="KO34" i="18"/>
  <c r="BD35" i="18"/>
  <c r="BV35" i="18"/>
  <c r="CW35" i="18"/>
  <c r="IN35" i="18"/>
  <c r="JO35" i="18"/>
  <c r="KP35" i="18"/>
  <c r="KZ35" i="18"/>
  <c r="BW36" i="18"/>
  <c r="CX36" i="18"/>
  <c r="DH36" i="18"/>
  <c r="FT36" i="18"/>
  <c r="IF36" i="18"/>
  <c r="JP36" i="18"/>
  <c r="KQ36" i="18"/>
  <c r="KR36" i="18" s="1"/>
  <c r="AN37" i="18"/>
  <c r="BX37" i="18"/>
  <c r="CY37" i="18"/>
  <c r="CZ37" i="18" s="1"/>
  <c r="FL37" i="18"/>
  <c r="HX37" i="18"/>
  <c r="JQ37" i="18"/>
  <c r="BY38" i="18"/>
  <c r="JR38" i="18"/>
  <c r="BZ39" i="18"/>
  <c r="JS39" i="18"/>
  <c r="GY40" i="18"/>
  <c r="GZ40" i="18" s="1"/>
  <c r="GZ40" i="15"/>
  <c r="AM41" i="18"/>
  <c r="AN41" i="18" s="1"/>
  <c r="AN41" i="15"/>
  <c r="CU41" i="18"/>
  <c r="MU41" i="18"/>
  <c r="MV41" i="18" s="1"/>
  <c r="MV41" i="15"/>
  <c r="OI41" i="18"/>
  <c r="OJ41" i="15"/>
  <c r="FC42" i="18"/>
  <c r="FD42" i="18" s="1"/>
  <c r="FD42" i="15"/>
  <c r="GQ42" i="18"/>
  <c r="GR42" i="15"/>
  <c r="NF42" i="18"/>
  <c r="NL42" i="15"/>
  <c r="IU43" i="18"/>
  <c r="IV43" i="15"/>
  <c r="OQ43" i="18"/>
  <c r="OR43" i="18" s="1"/>
  <c r="OR43" i="15"/>
  <c r="FF44" i="18"/>
  <c r="FL44" i="15"/>
  <c r="EH26" i="18"/>
  <c r="EZ26" i="18"/>
  <c r="HU26" i="18"/>
  <c r="IM26" i="18"/>
  <c r="IN26" i="18" s="1"/>
  <c r="JO26" i="18"/>
  <c r="KG26" i="18"/>
  <c r="MA26" i="18"/>
  <c r="MS26" i="18"/>
  <c r="OD26" i="18"/>
  <c r="AC27" i="18"/>
  <c r="AU27" i="18"/>
  <c r="AV27" i="18" s="1"/>
  <c r="BW27" i="18"/>
  <c r="CO27" i="18"/>
  <c r="EI27" i="18"/>
  <c r="FA27" i="18"/>
  <c r="GL27" i="18"/>
  <c r="HV27" i="18"/>
  <c r="JP27" i="18"/>
  <c r="KH27" i="18"/>
  <c r="MB27" i="18"/>
  <c r="MT27" i="18"/>
  <c r="OE27" i="18"/>
  <c r="AD28" i="18"/>
  <c r="AV28" i="15"/>
  <c r="BX28" i="18"/>
  <c r="CP28" i="18"/>
  <c r="DH28" i="15"/>
  <c r="EJ28" i="18"/>
  <c r="FB28" i="18"/>
  <c r="FT28" i="15"/>
  <c r="GM28" i="18"/>
  <c r="HW28" i="18"/>
  <c r="HX28" i="18" s="1"/>
  <c r="IF28" i="15"/>
  <c r="JQ28" i="18"/>
  <c r="KI28" i="18"/>
  <c r="KJ28" i="18" s="1"/>
  <c r="KR28" i="15"/>
  <c r="MC28" i="18"/>
  <c r="MU28" i="18"/>
  <c r="MV28" i="18" s="1"/>
  <c r="ND28" i="15"/>
  <c r="OF28" i="18"/>
  <c r="AE29" i="18"/>
  <c r="AN29" i="15"/>
  <c r="BY29" i="18"/>
  <c r="CQ29" i="18"/>
  <c r="CZ29" i="15"/>
  <c r="EK29" i="18"/>
  <c r="FC29" i="18"/>
  <c r="FL29" i="15"/>
  <c r="GN29" i="18"/>
  <c r="HX29" i="15"/>
  <c r="IH29" i="18"/>
  <c r="JR29" i="18"/>
  <c r="KJ29" i="15"/>
  <c r="MD29" i="18"/>
  <c r="MV29" i="15"/>
  <c r="OG29" i="18"/>
  <c r="AF30" i="15"/>
  <c r="AP30" i="18"/>
  <c r="BZ30" i="18"/>
  <c r="CR30" i="15"/>
  <c r="EL30" i="18"/>
  <c r="FD30" i="15"/>
  <c r="GO30" i="18"/>
  <c r="HP30" i="15"/>
  <c r="II30" i="18"/>
  <c r="JS30" i="18"/>
  <c r="KB30" i="15"/>
  <c r="ME30" i="18"/>
  <c r="MN30" i="15"/>
  <c r="OH30" i="18"/>
  <c r="X31" i="15"/>
  <c r="AQ31" i="18"/>
  <c r="CA31" i="18"/>
  <c r="CJ31" i="15"/>
  <c r="EM31" i="18"/>
  <c r="EN31" i="18" s="1"/>
  <c r="EV31" i="15"/>
  <c r="GP31" i="18"/>
  <c r="HR31" i="18"/>
  <c r="IJ31" i="18"/>
  <c r="JT31" i="15"/>
  <c r="KD31" i="18"/>
  <c r="MF31" i="15"/>
  <c r="MP31" i="18"/>
  <c r="OI31" i="18"/>
  <c r="OR31" i="15"/>
  <c r="Z32" i="18"/>
  <c r="AR32" i="18"/>
  <c r="CB32" i="15"/>
  <c r="CL32" i="18"/>
  <c r="EN32" i="15"/>
  <c r="EX32" i="18"/>
  <c r="GQ32" i="18"/>
  <c r="GZ32" i="15"/>
  <c r="HS32" i="18"/>
  <c r="IK32" i="18"/>
  <c r="JL32" i="15"/>
  <c r="KE32" i="18"/>
  <c r="LX32" i="15"/>
  <c r="MQ32" i="18"/>
  <c r="OJ32" i="15"/>
  <c r="AA33" i="18"/>
  <c r="AS33" i="18"/>
  <c r="BT33" i="15"/>
  <c r="CM33" i="18"/>
  <c r="EF33" i="15"/>
  <c r="EY33" i="18"/>
  <c r="GR33" i="15"/>
  <c r="HT33" i="18"/>
  <c r="IL33" i="18"/>
  <c r="JD33" i="15"/>
  <c r="JN33" i="18"/>
  <c r="KF33" i="18"/>
  <c r="LP33" i="15"/>
  <c r="LZ33" i="18"/>
  <c r="MR33" i="18"/>
  <c r="OB33" i="15"/>
  <c r="AB34" i="18"/>
  <c r="AT34" i="18"/>
  <c r="BL34" i="15"/>
  <c r="BV34" i="18"/>
  <c r="CN34" i="18"/>
  <c r="DX34" i="15"/>
  <c r="EH34" i="18"/>
  <c r="EZ34" i="18"/>
  <c r="GJ34" i="15"/>
  <c r="HU34" i="18"/>
  <c r="IM34" i="18"/>
  <c r="IN34" i="18" s="1"/>
  <c r="IV34" i="15"/>
  <c r="JO34" i="18"/>
  <c r="KG34" i="18"/>
  <c r="LH34" i="15"/>
  <c r="MA34" i="18"/>
  <c r="MS34" i="18"/>
  <c r="NT34" i="15"/>
  <c r="OD34" i="18"/>
  <c r="AC35" i="18"/>
  <c r="AU35" i="18"/>
  <c r="AV35" i="18" s="1"/>
  <c r="BD35" i="15"/>
  <c r="BW35" i="18"/>
  <c r="CO35" i="18"/>
  <c r="DP35" i="15"/>
  <c r="EI35" i="18"/>
  <c r="FA35" i="18"/>
  <c r="GB35" i="15"/>
  <c r="GL35" i="18"/>
  <c r="HV35" i="18"/>
  <c r="IN35" i="15"/>
  <c r="JP35" i="18"/>
  <c r="KH35" i="18"/>
  <c r="KQ35" i="18"/>
  <c r="KZ35" i="15"/>
  <c r="MB35" i="18"/>
  <c r="MT35" i="18"/>
  <c r="NL35" i="15"/>
  <c r="NV35" i="18"/>
  <c r="OE35" i="18"/>
  <c r="AD36" i="18"/>
  <c r="AV36" i="15"/>
  <c r="BX36" i="18"/>
  <c r="CP36" i="18"/>
  <c r="CY36" i="18"/>
  <c r="DH36" i="15"/>
  <c r="EJ36" i="18"/>
  <c r="FB36" i="18"/>
  <c r="FT36" i="15"/>
  <c r="GD36" i="18"/>
  <c r="GM36" i="18"/>
  <c r="HW36" i="18"/>
  <c r="HX36" i="18" s="1"/>
  <c r="IF36" i="15"/>
  <c r="JQ36" i="18"/>
  <c r="KI36" i="18"/>
  <c r="KJ36" i="18" s="1"/>
  <c r="KR36" i="15"/>
  <c r="MC36" i="18"/>
  <c r="MU36" i="18"/>
  <c r="MV36" i="18" s="1"/>
  <c r="ND36" i="15"/>
  <c r="NW36" i="18"/>
  <c r="OF36" i="18"/>
  <c r="AE37" i="18"/>
  <c r="AF37" i="18" s="1"/>
  <c r="AN37" i="15"/>
  <c r="BY37" i="18"/>
  <c r="CQ37" i="18"/>
  <c r="CR37" i="18" s="1"/>
  <c r="CZ37" i="15"/>
  <c r="EK37" i="18"/>
  <c r="ET37" i="18"/>
  <c r="FC37" i="18"/>
  <c r="FD37" i="18" s="1"/>
  <c r="FL37" i="15"/>
  <c r="GE37" i="18"/>
  <c r="GN37" i="18"/>
  <c r="GW37" i="18"/>
  <c r="HO37" i="18"/>
  <c r="HP37" i="18" s="1"/>
  <c r="HX37" i="15"/>
  <c r="IH37" i="18"/>
  <c r="IQ37" i="18"/>
  <c r="IZ37" i="18"/>
  <c r="JI37" i="18"/>
  <c r="JR37" i="18"/>
  <c r="KA37" i="18"/>
  <c r="KB37" i="18" s="1"/>
  <c r="KJ37" i="15"/>
  <c r="KT37" i="18"/>
  <c r="LL37" i="18"/>
  <c r="LU37" i="18"/>
  <c r="MD37" i="18"/>
  <c r="MM37" i="18"/>
  <c r="MN37" i="18" s="1"/>
  <c r="MV37" i="15"/>
  <c r="NF37" i="18"/>
  <c r="NX37" i="18"/>
  <c r="OG37" i="18"/>
  <c r="OP37" i="18"/>
  <c r="W38" i="18"/>
  <c r="X38" i="18" s="1"/>
  <c r="AF38" i="15"/>
  <c r="AP38" i="18"/>
  <c r="AY38" i="18"/>
  <c r="BH38" i="18"/>
  <c r="BQ38" i="18"/>
  <c r="BZ38" i="18"/>
  <c r="CI38" i="18"/>
  <c r="CJ38" i="18" s="1"/>
  <c r="CR38" i="15"/>
  <c r="DB38" i="18"/>
  <c r="DT38" i="18"/>
  <c r="EC38" i="18"/>
  <c r="EL38" i="18"/>
  <c r="EU38" i="18"/>
  <c r="EV38" i="18" s="1"/>
  <c r="FD38" i="15"/>
  <c r="FN38" i="18"/>
  <c r="GF38" i="18"/>
  <c r="GO38" i="18"/>
  <c r="GX38" i="18"/>
  <c r="HP38" i="15"/>
  <c r="HZ38" i="18"/>
  <c r="II38" i="18"/>
  <c r="IR38" i="18"/>
  <c r="JA38" i="18"/>
  <c r="JJ38" i="18"/>
  <c r="JS38" i="18"/>
  <c r="KB38" i="15"/>
  <c r="KL38" i="18"/>
  <c r="KU38" i="18"/>
  <c r="LD38" i="18"/>
  <c r="LM38" i="18"/>
  <c r="LV38" i="18"/>
  <c r="ME38" i="18"/>
  <c r="MN38" i="15"/>
  <c r="MX38" i="18"/>
  <c r="NG38" i="18"/>
  <c r="NP38" i="18"/>
  <c r="NY38" i="18"/>
  <c r="OH38" i="18"/>
  <c r="OQ38" i="18"/>
  <c r="OR38" i="18" s="1"/>
  <c r="X39" i="15"/>
  <c r="AH39" i="18"/>
  <c r="AQ39" i="18"/>
  <c r="AZ39" i="18"/>
  <c r="BI39" i="18"/>
  <c r="BR39" i="18"/>
  <c r="CA39" i="18"/>
  <c r="CJ39" i="15"/>
  <c r="CT39" i="18"/>
  <c r="DC39" i="18"/>
  <c r="DL39" i="18"/>
  <c r="DU39" i="18"/>
  <c r="ED39" i="18"/>
  <c r="EM39" i="18"/>
  <c r="EN39" i="18" s="1"/>
  <c r="EV39" i="15"/>
  <c r="FF39" i="18"/>
  <c r="FO39" i="18"/>
  <c r="FX39" i="18"/>
  <c r="GG39" i="18"/>
  <c r="GP39" i="18"/>
  <c r="GY39" i="18"/>
  <c r="GZ39" i="18" s="1"/>
  <c r="HR39" i="18"/>
  <c r="IA39" i="18"/>
  <c r="IJ39" i="18"/>
  <c r="IS39" i="18"/>
  <c r="JB39" i="18"/>
  <c r="JK39" i="18"/>
  <c r="JL39" i="18" s="1"/>
  <c r="JT39" i="15"/>
  <c r="KD39" i="18"/>
  <c r="KM39" i="18"/>
  <c r="KV39" i="18"/>
  <c r="LE39" i="18"/>
  <c r="LN39" i="18"/>
  <c r="LW39" i="18"/>
  <c r="LX39" i="18" s="1"/>
  <c r="MF39" i="15"/>
  <c r="MP39" i="18"/>
  <c r="MY39" i="18"/>
  <c r="NH39" i="18"/>
  <c r="NQ39" i="18"/>
  <c r="NZ39" i="18"/>
  <c r="OI39" i="18"/>
  <c r="OR39" i="15"/>
  <c r="Z40" i="18"/>
  <c r="BV40" i="18"/>
  <c r="CF40" i="18"/>
  <c r="CX40" i="18"/>
  <c r="DH40" i="15"/>
  <c r="EU40" i="18"/>
  <c r="FO40" i="18"/>
  <c r="FX40" i="18"/>
  <c r="GG40" i="18"/>
  <c r="GP40" i="18"/>
  <c r="ID40" i="18"/>
  <c r="IM40" i="18"/>
  <c r="IV40" i="15"/>
  <c r="JG40" i="18"/>
  <c r="JQ40" i="18"/>
  <c r="KI40" i="18"/>
  <c r="KJ40" i="15"/>
  <c r="LV40" i="18"/>
  <c r="MF40" i="15"/>
  <c r="OM40" i="18"/>
  <c r="BR41" i="18"/>
  <c r="CB41" i="15"/>
  <c r="DZ41" i="18"/>
  <c r="EF41" i="18" s="1"/>
  <c r="FO41" i="18"/>
  <c r="FX41" i="18"/>
  <c r="IF41" i="15"/>
  <c r="IP41" i="18"/>
  <c r="IV41" i="15"/>
  <c r="AX42" i="18"/>
  <c r="BD42" i="15"/>
  <c r="MM42" i="18"/>
  <c r="MN42" i="18" s="1"/>
  <c r="MN42" i="15"/>
  <c r="OA42" i="18"/>
  <c r="OB42" i="15"/>
  <c r="EU43" i="18"/>
  <c r="EV43" i="18" s="1"/>
  <c r="EV43" i="15"/>
  <c r="GX43" i="18"/>
  <c r="EM44" i="18"/>
  <c r="EN44" i="15"/>
  <c r="OA23" i="18"/>
  <c r="OB23" i="18" s="1"/>
  <c r="R24" i="18"/>
  <c r="AA24" i="18"/>
  <c r="AJ24" i="18"/>
  <c r="AS24" i="18"/>
  <c r="BB24" i="18"/>
  <c r="BK24" i="18"/>
  <c r="BL24" i="18" s="1"/>
  <c r="CD24" i="18"/>
  <c r="CM24" i="18"/>
  <c r="CV24" i="18"/>
  <c r="DE24" i="18"/>
  <c r="DN24" i="18"/>
  <c r="DW24" i="18"/>
  <c r="DX24" i="18" s="1"/>
  <c r="EP24" i="18"/>
  <c r="EY24" i="18"/>
  <c r="FH24" i="18"/>
  <c r="FQ24" i="18"/>
  <c r="FZ24" i="18"/>
  <c r="GI24" i="18"/>
  <c r="GJ24" i="18" s="1"/>
  <c r="HK24" i="18"/>
  <c r="HT24" i="18"/>
  <c r="IC24" i="18"/>
  <c r="IL24" i="18"/>
  <c r="IU24" i="18"/>
  <c r="JN24" i="18"/>
  <c r="JW24" i="18"/>
  <c r="KF24" i="18"/>
  <c r="KO24" i="18"/>
  <c r="KX24" i="18"/>
  <c r="LG24" i="18"/>
  <c r="LZ24" i="18"/>
  <c r="MI24" i="18"/>
  <c r="MR24" i="18"/>
  <c r="NA24" i="18"/>
  <c r="NJ24" i="18"/>
  <c r="NS24" i="18"/>
  <c r="NT24" i="18" s="1"/>
  <c r="OL24" i="18"/>
  <c r="S25" i="18"/>
  <c r="AB25" i="18"/>
  <c r="AK25" i="18"/>
  <c r="AT25" i="18"/>
  <c r="BC25" i="18"/>
  <c r="BD25" i="18" s="1"/>
  <c r="BV25" i="18"/>
  <c r="CE25" i="18"/>
  <c r="CN25" i="18"/>
  <c r="CW25" i="18"/>
  <c r="DF25" i="18"/>
  <c r="DO25" i="18"/>
  <c r="EH25" i="18"/>
  <c r="EQ25" i="18"/>
  <c r="EZ25" i="18"/>
  <c r="FI25" i="18"/>
  <c r="FR25" i="18"/>
  <c r="GA25" i="18"/>
  <c r="GT25" i="18"/>
  <c r="HL25" i="18"/>
  <c r="HU25" i="18"/>
  <c r="ID25" i="18"/>
  <c r="IM25" i="18"/>
  <c r="JF25" i="18"/>
  <c r="JO25" i="18"/>
  <c r="JX25" i="18"/>
  <c r="KG25" i="18"/>
  <c r="KP25" i="18"/>
  <c r="KY25" i="18"/>
  <c r="LR25" i="18"/>
  <c r="MA25" i="18"/>
  <c r="MJ25" i="18"/>
  <c r="MS25" i="18"/>
  <c r="NB25" i="18"/>
  <c r="NK25" i="18"/>
  <c r="OD25" i="18"/>
  <c r="OM25" i="18"/>
  <c r="T26" i="18"/>
  <c r="AC26" i="18"/>
  <c r="AL26" i="18"/>
  <c r="AU26" i="18"/>
  <c r="AV26" i="18" s="1"/>
  <c r="BN26" i="18"/>
  <c r="BW26" i="18"/>
  <c r="CF26" i="18"/>
  <c r="CO26" i="18"/>
  <c r="CX26" i="18"/>
  <c r="DG26" i="18"/>
  <c r="DH26" i="18" s="1"/>
  <c r="DP26" i="15"/>
  <c r="DZ26" i="18"/>
  <c r="EI26" i="18"/>
  <c r="ER26" i="18"/>
  <c r="FA26" i="18"/>
  <c r="FJ26" i="18"/>
  <c r="FS26" i="18"/>
  <c r="GB26" i="15"/>
  <c r="GL26" i="18"/>
  <c r="GU26" i="18"/>
  <c r="HM26" i="18"/>
  <c r="HV26" i="18"/>
  <c r="IE26" i="18"/>
  <c r="IF26" i="18" s="1"/>
  <c r="IN26" i="15"/>
  <c r="IX26" i="18"/>
  <c r="JG26" i="18"/>
  <c r="JP26" i="18"/>
  <c r="JY26" i="18"/>
  <c r="KH26" i="18"/>
  <c r="KQ26" i="18"/>
  <c r="KZ26" i="15"/>
  <c r="LJ26" i="18"/>
  <c r="LS26" i="18"/>
  <c r="MB26" i="18"/>
  <c r="MK26" i="18"/>
  <c r="MT26" i="18"/>
  <c r="NC26" i="18"/>
  <c r="ND26" i="18" s="1"/>
  <c r="NL26" i="15"/>
  <c r="NV26" i="18"/>
  <c r="OE26" i="18"/>
  <c r="ON26" i="18"/>
  <c r="U27" i="18"/>
  <c r="AD27" i="18"/>
  <c r="AM27" i="18"/>
  <c r="AV27" i="15"/>
  <c r="BF27" i="18"/>
  <c r="BO27" i="18"/>
  <c r="BX27" i="18"/>
  <c r="CG27" i="18"/>
  <c r="CP27" i="18"/>
  <c r="CY27" i="18"/>
  <c r="DH27" i="15"/>
  <c r="DR27" i="18"/>
  <c r="EA27" i="18"/>
  <c r="EJ27" i="18"/>
  <c r="ES27" i="18"/>
  <c r="FB27" i="18"/>
  <c r="FK27" i="18"/>
  <c r="FL27" i="18" s="1"/>
  <c r="FT27" i="15"/>
  <c r="GD27" i="18"/>
  <c r="GM27" i="18"/>
  <c r="GV27" i="18"/>
  <c r="HN27" i="18"/>
  <c r="HW27" i="18"/>
  <c r="IF27" i="15"/>
  <c r="IP27" i="18"/>
  <c r="IY27" i="18"/>
  <c r="JH27" i="18"/>
  <c r="JQ27" i="18"/>
  <c r="JZ27" i="18"/>
  <c r="KI27" i="18"/>
  <c r="KR27" i="15"/>
  <c r="LB27" i="18"/>
  <c r="LK27" i="18"/>
  <c r="LT27" i="18"/>
  <c r="MC27" i="18"/>
  <c r="ML27" i="18"/>
  <c r="MU27" i="18"/>
  <c r="MV27" i="18" s="1"/>
  <c r="ND27" i="15"/>
  <c r="NN27" i="18"/>
  <c r="NW27" i="18"/>
  <c r="OF27" i="18"/>
  <c r="OO27" i="18"/>
  <c r="V28" i="18"/>
  <c r="AE28" i="18"/>
  <c r="AF28" i="18" s="1"/>
  <c r="AN28" i="15"/>
  <c r="AX28" i="18"/>
  <c r="BG28" i="18"/>
  <c r="BP28" i="18"/>
  <c r="BY28" i="18"/>
  <c r="CH28" i="18"/>
  <c r="CQ28" i="18"/>
  <c r="CR28" i="18" s="1"/>
  <c r="CZ28" i="15"/>
  <c r="DJ28" i="18"/>
  <c r="DS28" i="18"/>
  <c r="EB28" i="18"/>
  <c r="EK28" i="18"/>
  <c r="ET28" i="18"/>
  <c r="FC28" i="18"/>
  <c r="FD28" i="18" s="1"/>
  <c r="FL28" i="15"/>
  <c r="FV28" i="18"/>
  <c r="GE28" i="18"/>
  <c r="GN28" i="18"/>
  <c r="GW28" i="18"/>
  <c r="HO28" i="18"/>
  <c r="HP28" i="18" s="1"/>
  <c r="HX28" i="15"/>
  <c r="IH28" i="18"/>
  <c r="IQ28" i="18"/>
  <c r="IZ28" i="18"/>
  <c r="JI28" i="18"/>
  <c r="JR28" i="18"/>
  <c r="KA28" i="18"/>
  <c r="KJ28" i="15"/>
  <c r="KT28" i="18"/>
  <c r="LC28" i="18"/>
  <c r="LL28" i="18"/>
  <c r="LU28" i="18"/>
  <c r="MD28" i="18"/>
  <c r="MM28" i="18"/>
  <c r="MN28" i="18" s="1"/>
  <c r="MV28" i="15"/>
  <c r="NF28" i="18"/>
  <c r="NO28" i="18"/>
  <c r="NX28" i="18"/>
  <c r="OG28" i="18"/>
  <c r="OP28" i="18"/>
  <c r="W29" i="18"/>
  <c r="X29" i="18" s="1"/>
  <c r="AF29" i="15"/>
  <c r="AP29" i="18"/>
  <c r="AY29" i="18"/>
  <c r="BH29" i="18"/>
  <c r="BZ29" i="18"/>
  <c r="CI29" i="18"/>
  <c r="CJ29" i="18" s="1"/>
  <c r="CR29" i="15"/>
  <c r="DB29" i="18"/>
  <c r="DK29" i="18"/>
  <c r="DT29" i="18"/>
  <c r="EC29" i="18"/>
  <c r="EL29" i="18"/>
  <c r="EU29" i="18"/>
  <c r="EV29" i="18" s="1"/>
  <c r="FD29" i="15"/>
  <c r="FN29" i="18"/>
  <c r="FW29" i="18"/>
  <c r="GF29" i="18"/>
  <c r="GO29" i="18"/>
  <c r="GX29" i="18"/>
  <c r="HP29" i="15"/>
  <c r="HZ29" i="18"/>
  <c r="II29" i="18"/>
  <c r="IR29" i="18"/>
  <c r="JA29" i="18"/>
  <c r="JS29" i="18"/>
  <c r="KB29" i="15"/>
  <c r="KL29" i="18"/>
  <c r="KR29" i="18" s="1"/>
  <c r="KU29" i="18"/>
  <c r="LD29" i="18"/>
  <c r="LM29" i="18"/>
  <c r="LV29" i="18"/>
  <c r="ME29" i="18"/>
  <c r="MN29" i="15"/>
  <c r="MX29" i="18"/>
  <c r="NG29" i="18"/>
  <c r="NP29" i="18"/>
  <c r="NY29" i="18"/>
  <c r="OH29" i="18"/>
  <c r="OQ29" i="18"/>
  <c r="OR29" i="18" s="1"/>
  <c r="X30" i="15"/>
  <c r="AH30" i="18"/>
  <c r="AQ30" i="18"/>
  <c r="AZ30" i="18"/>
  <c r="BI30" i="18"/>
  <c r="BR30" i="18"/>
  <c r="CA30" i="18"/>
  <c r="CJ30" i="15"/>
  <c r="CT30" i="18"/>
  <c r="DC30" i="18"/>
  <c r="DL30" i="18"/>
  <c r="DU30" i="18"/>
  <c r="ED30" i="18"/>
  <c r="EM30" i="18"/>
  <c r="EN30" i="18" s="1"/>
  <c r="EV30" i="15"/>
  <c r="FF30" i="18"/>
  <c r="FO30" i="18"/>
  <c r="FX30" i="18"/>
  <c r="GG30" i="18"/>
  <c r="GP30" i="18"/>
  <c r="GY30" i="18"/>
  <c r="GZ30" i="18" s="1"/>
  <c r="HR30" i="18"/>
  <c r="IA30" i="18"/>
  <c r="IJ30" i="18"/>
  <c r="IS30" i="18"/>
  <c r="JB30" i="18"/>
  <c r="JK30" i="18"/>
  <c r="JL30" i="18" s="1"/>
  <c r="JT30" i="15"/>
  <c r="KD30" i="18"/>
  <c r="KM30" i="18"/>
  <c r="KV30" i="18"/>
  <c r="LE30" i="18"/>
  <c r="LN30" i="18"/>
  <c r="LW30" i="18"/>
  <c r="LX30" i="18" s="1"/>
  <c r="MF30" i="15"/>
  <c r="MP30" i="18"/>
  <c r="MY30" i="18"/>
  <c r="NH30" i="18"/>
  <c r="NQ30" i="18"/>
  <c r="NZ30" i="18"/>
  <c r="OI30" i="18"/>
  <c r="OR30" i="15"/>
  <c r="Z31" i="18"/>
  <c r="AI31" i="18"/>
  <c r="AR31" i="18"/>
  <c r="BA31" i="18"/>
  <c r="BJ31" i="18"/>
  <c r="BS31" i="18"/>
  <c r="BT31" i="18" s="1"/>
  <c r="CB31" i="15"/>
  <c r="CL31" i="18"/>
  <c r="CU31" i="18"/>
  <c r="DD31" i="18"/>
  <c r="DM31" i="18"/>
  <c r="DV31" i="18"/>
  <c r="EE31" i="18"/>
  <c r="EF31" i="18" s="1"/>
  <c r="EN31" i="15"/>
  <c r="EX31" i="18"/>
  <c r="FG31" i="18"/>
  <c r="FP31" i="18"/>
  <c r="FY31" i="18"/>
  <c r="GH31" i="18"/>
  <c r="GQ31" i="18"/>
  <c r="GZ31" i="15"/>
  <c r="HJ31" i="18"/>
  <c r="HS31" i="18"/>
  <c r="IB31" i="18"/>
  <c r="IK31" i="18"/>
  <c r="IT31" i="18"/>
  <c r="JC31" i="18"/>
  <c r="JL31" i="15"/>
  <c r="JV31" i="18"/>
  <c r="KE31" i="18"/>
  <c r="KN31" i="18"/>
  <c r="KW31" i="18"/>
  <c r="LF31" i="18"/>
  <c r="LO31" i="18"/>
  <c r="LP31" i="18" s="1"/>
  <c r="LX31" i="15"/>
  <c r="MH31" i="18"/>
  <c r="MQ31" i="18"/>
  <c r="MZ31" i="18"/>
  <c r="NI31" i="18"/>
  <c r="NR31" i="18"/>
  <c r="OA31" i="18"/>
  <c r="OJ31" i="15"/>
  <c r="R32" i="18"/>
  <c r="AA32" i="18"/>
  <c r="AJ32" i="18"/>
  <c r="AS32" i="18"/>
  <c r="BB32" i="18"/>
  <c r="BK32" i="18"/>
  <c r="BT32" i="15"/>
  <c r="CD32" i="18"/>
  <c r="CM32" i="18"/>
  <c r="CV32" i="18"/>
  <c r="DE32" i="18"/>
  <c r="DN32" i="18"/>
  <c r="DW32" i="18"/>
  <c r="DX32" i="18" s="1"/>
  <c r="EF32" i="15"/>
  <c r="EP32" i="18"/>
  <c r="EY32" i="18"/>
  <c r="FH32" i="18"/>
  <c r="FQ32" i="18"/>
  <c r="FZ32" i="18"/>
  <c r="GI32" i="18"/>
  <c r="GR32" i="15"/>
  <c r="HK32" i="18"/>
  <c r="HT32" i="18"/>
  <c r="IC32" i="18"/>
  <c r="IL32" i="18"/>
  <c r="IU32" i="18"/>
  <c r="JD32" i="15"/>
  <c r="JN32" i="18"/>
  <c r="JW32" i="18"/>
  <c r="KF32" i="18"/>
  <c r="KO32" i="18"/>
  <c r="KX32" i="18"/>
  <c r="LG32" i="18"/>
  <c r="LP32" i="15"/>
  <c r="LZ32" i="18"/>
  <c r="MI32" i="18"/>
  <c r="MR32" i="18"/>
  <c r="NA32" i="18"/>
  <c r="NJ32" i="18"/>
  <c r="NS32" i="18"/>
  <c r="OB32" i="15"/>
  <c r="OL32" i="18"/>
  <c r="S33" i="18"/>
  <c r="AB33" i="18"/>
  <c r="AK33" i="18"/>
  <c r="AT33" i="18"/>
  <c r="BC33" i="18"/>
  <c r="BD33" i="18" s="1"/>
  <c r="BL33" i="15"/>
  <c r="BV33" i="18"/>
  <c r="CE33" i="18"/>
  <c r="CN33" i="18"/>
  <c r="CW33" i="18"/>
  <c r="DF33" i="18"/>
  <c r="DO33" i="18"/>
  <c r="DX33" i="15"/>
  <c r="EH33" i="18"/>
  <c r="EQ33" i="18"/>
  <c r="EZ33" i="18"/>
  <c r="FI33" i="18"/>
  <c r="FR33" i="18"/>
  <c r="GA33" i="18"/>
  <c r="GJ33" i="15"/>
  <c r="GT33" i="18"/>
  <c r="HL33" i="18"/>
  <c r="HU33" i="18"/>
  <c r="ID33" i="18"/>
  <c r="IM33" i="18"/>
  <c r="IV33" i="15"/>
  <c r="JF33" i="18"/>
  <c r="JO33" i="18"/>
  <c r="JX33" i="18"/>
  <c r="KG33" i="18"/>
  <c r="KP33" i="18"/>
  <c r="KY33" i="18"/>
  <c r="LH33" i="15"/>
  <c r="LR33" i="18"/>
  <c r="MA33" i="18"/>
  <c r="MJ33" i="18"/>
  <c r="MS33" i="18"/>
  <c r="NB33" i="18"/>
  <c r="NK33" i="18"/>
  <c r="NT33" i="15"/>
  <c r="OD33" i="18"/>
  <c r="OM33" i="18"/>
  <c r="T34" i="18"/>
  <c r="AC34" i="18"/>
  <c r="AL34" i="18"/>
  <c r="AU34" i="18"/>
  <c r="BD34" i="15"/>
  <c r="BN34" i="18"/>
  <c r="BW34" i="18"/>
  <c r="CF34" i="18"/>
  <c r="CO34" i="18"/>
  <c r="CX34" i="18"/>
  <c r="DG34" i="18"/>
  <c r="DH34" i="18" s="1"/>
  <c r="DP34" i="15"/>
  <c r="DZ34" i="18"/>
  <c r="EI34" i="18"/>
  <c r="ER34" i="18"/>
  <c r="FA34" i="18"/>
  <c r="FJ34" i="18"/>
  <c r="FS34" i="18"/>
  <c r="GB34" i="15"/>
  <c r="GL34" i="18"/>
  <c r="GU34" i="18"/>
  <c r="HM34" i="18"/>
  <c r="HV34" i="18"/>
  <c r="IE34" i="18"/>
  <c r="IF34" i="18" s="1"/>
  <c r="IN34" i="15"/>
  <c r="IX34" i="18"/>
  <c r="JD34" i="18" s="1"/>
  <c r="JG34" i="18"/>
  <c r="JP34" i="18"/>
  <c r="JY34" i="18"/>
  <c r="KH34" i="18"/>
  <c r="KQ34" i="18"/>
  <c r="KZ34" i="15"/>
  <c r="LJ34" i="18"/>
  <c r="LS34" i="18"/>
  <c r="MB34" i="18"/>
  <c r="MK34" i="18"/>
  <c r="MT34" i="18"/>
  <c r="NC34" i="18"/>
  <c r="ND34" i="18" s="1"/>
  <c r="NL34" i="15"/>
  <c r="NV34" i="18"/>
  <c r="OE34" i="18"/>
  <c r="ON34" i="18"/>
  <c r="U35" i="18"/>
  <c r="AD35" i="18"/>
  <c r="AM35" i="18"/>
  <c r="AN35" i="18" s="1"/>
  <c r="AV35" i="15"/>
  <c r="BF35" i="18"/>
  <c r="BL35" i="18" s="1"/>
  <c r="BO35" i="18"/>
  <c r="BX35" i="18"/>
  <c r="CG35" i="18"/>
  <c r="CP35" i="18"/>
  <c r="CY35" i="18"/>
  <c r="DH35" i="15"/>
  <c r="DR35" i="18"/>
  <c r="EA35" i="18"/>
  <c r="EJ35" i="18"/>
  <c r="ES35" i="18"/>
  <c r="FB35" i="18"/>
  <c r="FK35" i="18"/>
  <c r="FL35" i="18" s="1"/>
  <c r="FT35" i="15"/>
  <c r="GD35" i="18"/>
  <c r="GM35" i="18"/>
  <c r="GV35" i="18"/>
  <c r="HN35" i="18"/>
  <c r="HW35" i="18"/>
  <c r="IF35" i="15"/>
  <c r="IP35" i="18"/>
  <c r="IY35" i="18"/>
  <c r="JH35" i="18"/>
  <c r="JQ35" i="18"/>
  <c r="JZ35" i="18"/>
  <c r="KI35" i="18"/>
  <c r="KR35" i="15"/>
  <c r="LB35" i="18"/>
  <c r="LK35" i="18"/>
  <c r="LT35" i="18"/>
  <c r="MC35" i="18"/>
  <c r="ML35" i="18"/>
  <c r="MU35" i="18"/>
  <c r="ND35" i="15"/>
  <c r="NN35" i="18"/>
  <c r="NW35" i="18"/>
  <c r="OF35" i="18"/>
  <c r="OO35" i="18"/>
  <c r="V36" i="18"/>
  <c r="AE36" i="18"/>
  <c r="AN36" i="15"/>
  <c r="AX36" i="18"/>
  <c r="BG36" i="18"/>
  <c r="BP36" i="18"/>
  <c r="BY36" i="18"/>
  <c r="CH36" i="18"/>
  <c r="CQ36" i="18"/>
  <c r="CZ36" i="15"/>
  <c r="DJ36" i="18"/>
  <c r="DS36" i="18"/>
  <c r="EB36" i="18"/>
  <c r="EK36" i="18"/>
  <c r="ET36" i="18"/>
  <c r="FC36" i="18"/>
  <c r="FL36" i="15"/>
  <c r="FV36" i="18"/>
  <c r="GE36" i="18"/>
  <c r="GN36" i="18"/>
  <c r="GW36" i="18"/>
  <c r="HO36" i="18"/>
  <c r="HP36" i="18" s="1"/>
  <c r="HX36" i="15"/>
  <c r="IH36" i="18"/>
  <c r="IQ36" i="18"/>
  <c r="IZ36" i="18"/>
  <c r="JI36" i="18"/>
  <c r="JR36" i="18"/>
  <c r="KA36" i="18"/>
  <c r="KB36" i="18" s="1"/>
  <c r="KJ36" i="15"/>
  <c r="KT36" i="18"/>
  <c r="LC36" i="18"/>
  <c r="LL36" i="18"/>
  <c r="LU36" i="18"/>
  <c r="MD36" i="18"/>
  <c r="MM36" i="18"/>
  <c r="MN36" i="18" s="1"/>
  <c r="MV36" i="15"/>
  <c r="NF36" i="18"/>
  <c r="NO36" i="18"/>
  <c r="NX36" i="18"/>
  <c r="OG36" i="18"/>
  <c r="OP36" i="18"/>
  <c r="W37" i="18"/>
  <c r="X37" i="18" s="1"/>
  <c r="AF37" i="15"/>
  <c r="AP37" i="18"/>
  <c r="AY37" i="18"/>
  <c r="BH37" i="18"/>
  <c r="BQ37" i="18"/>
  <c r="BZ37" i="18"/>
  <c r="CI37" i="18"/>
  <c r="CJ37" i="18" s="1"/>
  <c r="CR37" i="15"/>
  <c r="DB37" i="18"/>
  <c r="DK37" i="18"/>
  <c r="DT37" i="18"/>
  <c r="EC37" i="18"/>
  <c r="EL37" i="18"/>
  <c r="EU37" i="18"/>
  <c r="EV37" i="18" s="1"/>
  <c r="FD37" i="15"/>
  <c r="FW37" i="18"/>
  <c r="GF37" i="18"/>
  <c r="GO37" i="18"/>
  <c r="GX37" i="18"/>
  <c r="HP37" i="15"/>
  <c r="HZ37" i="18"/>
  <c r="II37" i="18"/>
  <c r="IR37" i="18"/>
  <c r="JA37" i="18"/>
  <c r="JJ37" i="18"/>
  <c r="JS37" i="18"/>
  <c r="KB37" i="15"/>
  <c r="KU37" i="18"/>
  <c r="LD37" i="18"/>
  <c r="LM37" i="18"/>
  <c r="LV37" i="18"/>
  <c r="ME37" i="18"/>
  <c r="MN37" i="15"/>
  <c r="MX37" i="18"/>
  <c r="NP37" i="18"/>
  <c r="NY37" i="18"/>
  <c r="OH37" i="18"/>
  <c r="OQ37" i="18"/>
  <c r="X38" i="15"/>
  <c r="AH38" i="18"/>
  <c r="AQ38" i="18"/>
  <c r="AZ38" i="18"/>
  <c r="BI38" i="18"/>
  <c r="BR38" i="18"/>
  <c r="CA38" i="18"/>
  <c r="CJ38" i="15"/>
  <c r="DC38" i="18"/>
  <c r="DL38" i="18"/>
  <c r="DU38" i="18"/>
  <c r="ED38" i="18"/>
  <c r="EM38" i="18"/>
  <c r="EV38" i="15"/>
  <c r="FF38" i="18"/>
  <c r="FX38" i="18"/>
  <c r="GG38" i="18"/>
  <c r="GP38" i="18"/>
  <c r="GY38" i="18"/>
  <c r="GZ38" i="18" s="1"/>
  <c r="HR38" i="18"/>
  <c r="IA38" i="18"/>
  <c r="IJ38" i="18"/>
  <c r="IS38" i="18"/>
  <c r="JB38" i="18"/>
  <c r="JK38" i="18"/>
  <c r="JL38" i="18" s="1"/>
  <c r="KD38" i="18"/>
  <c r="KJ38" i="18" s="1"/>
  <c r="KV38" i="18"/>
  <c r="LE38" i="18"/>
  <c r="LN38" i="18"/>
  <c r="LW38" i="18"/>
  <c r="MF38" i="15"/>
  <c r="MP38" i="18"/>
  <c r="MY38" i="18"/>
  <c r="NQ38" i="18"/>
  <c r="NZ38" i="18"/>
  <c r="OI38" i="18"/>
  <c r="OR38" i="15"/>
  <c r="Z39" i="18"/>
  <c r="AI39" i="18"/>
  <c r="BA39" i="18"/>
  <c r="BJ39" i="18"/>
  <c r="BS39" i="18"/>
  <c r="BT39" i="18" s="1"/>
  <c r="DD39" i="18"/>
  <c r="DM39" i="18"/>
  <c r="DV39" i="18"/>
  <c r="EE39" i="18"/>
  <c r="EF39" i="18" s="1"/>
  <c r="EX39" i="18"/>
  <c r="FD39" i="18" s="1"/>
  <c r="FG39" i="18"/>
  <c r="FY39" i="18"/>
  <c r="GH39" i="18"/>
  <c r="HJ39" i="18"/>
  <c r="HS39" i="18"/>
  <c r="IB39" i="18"/>
  <c r="IT39" i="18"/>
  <c r="JC39" i="18"/>
  <c r="JV39" i="18"/>
  <c r="KW39" i="18"/>
  <c r="LF39" i="18"/>
  <c r="LO39" i="18"/>
  <c r="MH39" i="18"/>
  <c r="MQ39" i="18"/>
  <c r="MZ39" i="18"/>
  <c r="NR39" i="18"/>
  <c r="OA39" i="18"/>
  <c r="R40" i="18"/>
  <c r="BC40" i="18"/>
  <c r="BW40" i="18"/>
  <c r="CY40" i="18"/>
  <c r="CZ40" i="15"/>
  <c r="HL40" i="18"/>
  <c r="KU40" i="18"/>
  <c r="LD40" i="18"/>
  <c r="LM40" i="18"/>
  <c r="LW40" i="18"/>
  <c r="LX40" i="15"/>
  <c r="AZ41" i="18"/>
  <c r="BS41" i="18"/>
  <c r="BT41" i="15"/>
  <c r="DG41" i="18"/>
  <c r="HM41" i="18"/>
  <c r="HW41" i="18"/>
  <c r="HX41" i="15"/>
  <c r="JK41" i="18"/>
  <c r="JL41" i="15"/>
  <c r="NH41" i="18"/>
  <c r="NQ41" i="18"/>
  <c r="AE42" i="18"/>
  <c r="AF42" i="18" s="1"/>
  <c r="AF42" i="15"/>
  <c r="BS42" i="18"/>
  <c r="BT42" i="15"/>
  <c r="FY42" i="18"/>
  <c r="IH42" i="18"/>
  <c r="IN42" i="15"/>
  <c r="NR42" i="18"/>
  <c r="AP43" i="18"/>
  <c r="AV43" i="15"/>
  <c r="GI43" i="18"/>
  <c r="GJ43" i="15"/>
  <c r="KL43" i="18"/>
  <c r="KR43" i="15"/>
  <c r="NA43" i="18"/>
  <c r="AH44" i="18"/>
  <c r="AN44" i="15"/>
  <c r="CA29" i="18"/>
  <c r="DL29" i="18"/>
  <c r="FX29" i="18"/>
  <c r="LE29" i="18"/>
  <c r="NQ29" i="18"/>
  <c r="DM30" i="18"/>
  <c r="FY30" i="18"/>
  <c r="LF30" i="18"/>
  <c r="NR30" i="18"/>
  <c r="DN31" i="18"/>
  <c r="FZ31" i="18"/>
  <c r="JN31" i="18"/>
  <c r="LG31" i="18"/>
  <c r="NS31" i="18"/>
  <c r="BV32" i="18"/>
  <c r="DO32" i="18"/>
  <c r="GA32" i="18"/>
  <c r="JO32" i="18"/>
  <c r="BW33" i="18"/>
  <c r="JP33" i="18"/>
  <c r="BX34" i="18"/>
  <c r="JQ34" i="18"/>
  <c r="LB34" i="18"/>
  <c r="LH34" i="18" s="1"/>
  <c r="NN34" i="18"/>
  <c r="NT34" i="18" s="1"/>
  <c r="BY35" i="18"/>
  <c r="DJ35" i="18"/>
  <c r="DP35" i="18" s="1"/>
  <c r="FV35" i="18"/>
  <c r="JR35" i="18"/>
  <c r="LC35" i="18"/>
  <c r="NO35" i="18"/>
  <c r="BZ36" i="18"/>
  <c r="DK36" i="18"/>
  <c r="FW36" i="18"/>
  <c r="JS36" i="18"/>
  <c r="LD36" i="18"/>
  <c r="NP36" i="18"/>
  <c r="CA37" i="18"/>
  <c r="DL37" i="18"/>
  <c r="FX37" i="18"/>
  <c r="LE37" i="18"/>
  <c r="NH37" i="18"/>
  <c r="NQ37" i="18"/>
  <c r="DM38" i="18"/>
  <c r="FP38" i="18"/>
  <c r="FY38" i="18"/>
  <c r="GH38" i="18"/>
  <c r="GQ38" i="18"/>
  <c r="LF38" i="18"/>
  <c r="NI38" i="18"/>
  <c r="NR38" i="18"/>
  <c r="OA38" i="18"/>
  <c r="DN39" i="18"/>
  <c r="FQ39" i="18"/>
  <c r="FZ39" i="18"/>
  <c r="JN39" i="18"/>
  <c r="LG39" i="18"/>
  <c r="NJ39" i="18"/>
  <c r="NS39" i="18"/>
  <c r="EM40" i="18"/>
  <c r="EN40" i="15"/>
  <c r="KM40" i="18"/>
  <c r="OE40" i="18"/>
  <c r="DR41" i="18"/>
  <c r="DX41" i="15"/>
  <c r="HO42" i="18"/>
  <c r="HP42" i="18" s="1"/>
  <c r="HP42" i="15"/>
  <c r="JC42" i="18"/>
  <c r="JD42" i="15"/>
  <c r="W43" i="18"/>
  <c r="X43" i="18" s="1"/>
  <c r="X43" i="15"/>
  <c r="BK43" i="18"/>
  <c r="BL43" i="15"/>
  <c r="JS43" i="18"/>
  <c r="JT43" i="15"/>
  <c r="LG43" i="18"/>
  <c r="LH43" i="15"/>
  <c r="BX25" i="18"/>
  <c r="GM25" i="18"/>
  <c r="JQ25" i="18"/>
  <c r="LB25" i="18"/>
  <c r="NN25" i="18"/>
  <c r="OF25" i="18"/>
  <c r="BY26" i="18"/>
  <c r="DJ26" i="18"/>
  <c r="DP26" i="18" s="1"/>
  <c r="FV26" i="18"/>
  <c r="GN26" i="18"/>
  <c r="JR26" i="18"/>
  <c r="LC26" i="18"/>
  <c r="NF26" i="18"/>
  <c r="NO26" i="18"/>
  <c r="OG26" i="18"/>
  <c r="BZ27" i="18"/>
  <c r="DK27" i="18"/>
  <c r="FN27" i="18"/>
  <c r="FW27" i="18"/>
  <c r="GO27" i="18"/>
  <c r="JS27" i="18"/>
  <c r="LD27" i="18"/>
  <c r="NG27" i="18"/>
  <c r="NP27" i="18"/>
  <c r="OH27" i="18"/>
  <c r="CA28" i="18"/>
  <c r="DL28" i="18"/>
  <c r="FO28" i="18"/>
  <c r="FX28" i="18"/>
  <c r="GP28" i="18"/>
  <c r="LE28" i="18"/>
  <c r="NH28" i="18"/>
  <c r="NQ28" i="18"/>
  <c r="OI28" i="18"/>
  <c r="CB29" i="15"/>
  <c r="DM29" i="18"/>
  <c r="EN29" i="15"/>
  <c r="FP29" i="18"/>
  <c r="FY29" i="18"/>
  <c r="GQ29" i="18"/>
  <c r="GZ29" i="15"/>
  <c r="LF29" i="18"/>
  <c r="LX29" i="15"/>
  <c r="NI29" i="18"/>
  <c r="NR29" i="18"/>
  <c r="OJ29" i="15"/>
  <c r="BT30" i="15"/>
  <c r="DN30" i="18"/>
  <c r="EF30" i="15"/>
  <c r="FQ30" i="18"/>
  <c r="FZ30" i="18"/>
  <c r="GR30" i="15"/>
  <c r="JD30" i="15"/>
  <c r="JN30" i="18"/>
  <c r="LG30" i="18"/>
  <c r="LP30" i="15"/>
  <c r="NJ30" i="18"/>
  <c r="NS30" i="18"/>
  <c r="OB30" i="15"/>
  <c r="BL31" i="15"/>
  <c r="BV31" i="18"/>
  <c r="DO31" i="18"/>
  <c r="DX31" i="15"/>
  <c r="FR31" i="18"/>
  <c r="GA31" i="18"/>
  <c r="GJ31" i="15"/>
  <c r="IV31" i="15"/>
  <c r="JO31" i="18"/>
  <c r="LH31" i="15"/>
  <c r="NK31" i="18"/>
  <c r="NT31" i="15"/>
  <c r="OD31" i="18"/>
  <c r="BD32" i="15"/>
  <c r="BW32" i="18"/>
  <c r="DP32" i="15"/>
  <c r="FS32" i="18"/>
  <c r="GB32" i="15"/>
  <c r="GL32" i="18"/>
  <c r="IN32" i="15"/>
  <c r="JP32" i="18"/>
  <c r="KZ32" i="15"/>
  <c r="NL32" i="15"/>
  <c r="OE32" i="18"/>
  <c r="AV33" i="15"/>
  <c r="BX33" i="18"/>
  <c r="DH33" i="15"/>
  <c r="FT33" i="15"/>
  <c r="GM33" i="18"/>
  <c r="IF33" i="15"/>
  <c r="JQ33" i="18"/>
  <c r="KR33" i="15"/>
  <c r="LB33" i="18"/>
  <c r="LH33" i="18" s="1"/>
  <c r="ND33" i="15"/>
  <c r="NN33" i="18"/>
  <c r="OF33" i="18"/>
  <c r="AN34" i="15"/>
  <c r="BY34" i="18"/>
  <c r="CZ34" i="15"/>
  <c r="DJ34" i="18"/>
  <c r="FL34" i="15"/>
  <c r="FV34" i="18"/>
  <c r="GB34" i="18" s="1"/>
  <c r="GN34" i="18"/>
  <c r="HX34" i="15"/>
  <c r="JR34" i="18"/>
  <c r="KJ34" i="15"/>
  <c r="LC34" i="18"/>
  <c r="MV34" i="15"/>
  <c r="NF34" i="18"/>
  <c r="NL34" i="18" s="1"/>
  <c r="NO34" i="18"/>
  <c r="OG34" i="18"/>
  <c r="AF35" i="15"/>
  <c r="BZ35" i="18"/>
  <c r="CR35" i="15"/>
  <c r="DK35" i="18"/>
  <c r="FD35" i="15"/>
  <c r="FN35" i="18"/>
  <c r="FT35" i="18" s="1"/>
  <c r="FW35" i="18"/>
  <c r="GO35" i="18"/>
  <c r="HP35" i="15"/>
  <c r="JS35" i="18"/>
  <c r="KB35" i="15"/>
  <c r="KL35" i="18"/>
  <c r="LD35" i="18"/>
  <c r="MN35" i="15"/>
  <c r="NG35" i="18"/>
  <c r="NP35" i="18"/>
  <c r="NY35" i="18"/>
  <c r="OH35" i="18"/>
  <c r="X36" i="15"/>
  <c r="CA36" i="18"/>
  <c r="CJ36" i="15"/>
  <c r="CT36" i="18"/>
  <c r="DL36" i="18"/>
  <c r="EV36" i="15"/>
  <c r="FO36" i="18"/>
  <c r="FX36" i="18"/>
  <c r="GG36" i="18"/>
  <c r="GP36" i="18"/>
  <c r="JT36" i="15"/>
  <c r="KM36" i="18"/>
  <c r="LE36" i="18"/>
  <c r="MF36" i="15"/>
  <c r="NH36" i="18"/>
  <c r="NQ36" i="18"/>
  <c r="NZ36" i="18"/>
  <c r="OI36" i="18"/>
  <c r="OJ36" i="18" s="1"/>
  <c r="OR36" i="15"/>
  <c r="CB37" i="15"/>
  <c r="CU37" i="18"/>
  <c r="DM37" i="18"/>
  <c r="EN37" i="15"/>
  <c r="FP37" i="18"/>
  <c r="FY37" i="18"/>
  <c r="GH37" i="18"/>
  <c r="GQ37" i="18"/>
  <c r="GR37" i="18" s="1"/>
  <c r="GZ37" i="15"/>
  <c r="JD37" i="18"/>
  <c r="JL37" i="15"/>
  <c r="KN37" i="18"/>
  <c r="LX37" i="15"/>
  <c r="NI37" i="18"/>
  <c r="OA37" i="18"/>
  <c r="OB37" i="18" s="1"/>
  <c r="OJ37" i="15"/>
  <c r="BL38" i="18"/>
  <c r="BT38" i="15"/>
  <c r="CV38" i="18"/>
  <c r="DN38" i="18"/>
  <c r="EF38" i="15"/>
  <c r="FQ38" i="18"/>
  <c r="FZ38" i="18"/>
  <c r="GI38" i="18"/>
  <c r="GJ38" i="18" s="1"/>
  <c r="GR38" i="15"/>
  <c r="JD38" i="15"/>
  <c r="JN38" i="18"/>
  <c r="KO38" i="18"/>
  <c r="LG38" i="18"/>
  <c r="LP38" i="15"/>
  <c r="NJ38" i="18"/>
  <c r="NS38" i="18"/>
  <c r="OB38" i="15"/>
  <c r="BL39" i="15"/>
  <c r="BV39" i="18"/>
  <c r="CW39" i="18"/>
  <c r="DX39" i="15"/>
  <c r="FR39" i="18"/>
  <c r="GJ39" i="15"/>
  <c r="IN39" i="18"/>
  <c r="IV39" i="15"/>
  <c r="JO39" i="18"/>
  <c r="KP39" i="18"/>
  <c r="LH39" i="15"/>
  <c r="NK39" i="18"/>
  <c r="NT39" i="15"/>
  <c r="OD39" i="18"/>
  <c r="AV40" i="15"/>
  <c r="BF40" i="18"/>
  <c r="FR40" i="18"/>
  <c r="GA40" i="18"/>
  <c r="HW40" i="18"/>
  <c r="HX40" i="18" s="1"/>
  <c r="HX40" i="15"/>
  <c r="JT40" i="15"/>
  <c r="MA40" i="18"/>
  <c r="MS40" i="18"/>
  <c r="ND40" i="18"/>
  <c r="NL40" i="15"/>
  <c r="NV40" i="18"/>
  <c r="OB40" i="15"/>
  <c r="OF40" i="18"/>
  <c r="BW41" i="18"/>
  <c r="CY41" i="18"/>
  <c r="CZ41" i="18" s="1"/>
  <c r="CZ41" i="15"/>
  <c r="EM41" i="18"/>
  <c r="EN41" i="15"/>
  <c r="LB41" i="18"/>
  <c r="LH41" i="15"/>
  <c r="UN41" i="15"/>
  <c r="DJ42" i="18"/>
  <c r="DP42" i="15"/>
  <c r="NW24" i="18"/>
  <c r="OF24" i="18"/>
  <c r="AF25" i="18"/>
  <c r="AN25" i="15"/>
  <c r="BG25" i="18"/>
  <c r="BY25" i="18"/>
  <c r="CZ25" i="15"/>
  <c r="FD25" i="18"/>
  <c r="FL25" i="15"/>
  <c r="GE25" i="18"/>
  <c r="GN25" i="18"/>
  <c r="HX25" i="15"/>
  <c r="IZ25" i="18"/>
  <c r="JR25" i="18"/>
  <c r="KJ25" i="15"/>
  <c r="MN25" i="18"/>
  <c r="MV25" i="15"/>
  <c r="NF25" i="18"/>
  <c r="NX25" i="18"/>
  <c r="OG25" i="18"/>
  <c r="AF26" i="15"/>
  <c r="BH26" i="18"/>
  <c r="BZ26" i="18"/>
  <c r="CR26" i="15"/>
  <c r="EV26" i="18"/>
  <c r="FD26" i="15"/>
  <c r="FN26" i="18"/>
  <c r="GF26" i="18"/>
  <c r="GO26" i="18"/>
  <c r="HP26" i="15"/>
  <c r="JA26" i="18"/>
  <c r="JS26" i="18"/>
  <c r="JT26" i="18" s="1"/>
  <c r="KB26" i="15"/>
  <c r="KL26" i="18"/>
  <c r="MN26" i="15"/>
  <c r="NG26" i="18"/>
  <c r="NY26" i="18"/>
  <c r="OH26" i="18"/>
  <c r="OR26" i="18"/>
  <c r="X27" i="15"/>
  <c r="BI27" i="18"/>
  <c r="CA27" i="18"/>
  <c r="CB27" i="18" s="1"/>
  <c r="CJ27" i="15"/>
  <c r="CT27" i="18"/>
  <c r="EN27" i="18"/>
  <c r="EV27" i="15"/>
  <c r="FO27" i="18"/>
  <c r="GG27" i="18"/>
  <c r="GP27" i="18"/>
  <c r="GZ27" i="18"/>
  <c r="JB27" i="18"/>
  <c r="JL27" i="18"/>
  <c r="JT27" i="15"/>
  <c r="KM27" i="18"/>
  <c r="LX27" i="18"/>
  <c r="MF27" i="15"/>
  <c r="NH27" i="18"/>
  <c r="NZ27" i="18"/>
  <c r="OI27" i="18"/>
  <c r="OJ27" i="18" s="1"/>
  <c r="OR27" i="15"/>
  <c r="BJ28" i="18"/>
  <c r="CB28" i="15"/>
  <c r="CU28" i="18"/>
  <c r="EF28" i="18"/>
  <c r="EN28" i="15"/>
  <c r="FP28" i="18"/>
  <c r="GH28" i="18"/>
  <c r="GQ28" i="18"/>
  <c r="GZ28" i="15"/>
  <c r="JC28" i="18"/>
  <c r="JD28" i="18" s="1"/>
  <c r="JL28" i="15"/>
  <c r="KN28" i="18"/>
  <c r="LP28" i="18"/>
  <c r="LX28" i="15"/>
  <c r="MQ28" i="18"/>
  <c r="NI28" i="18"/>
  <c r="NR28" i="18"/>
  <c r="OA28" i="18"/>
  <c r="OB28" i="18" s="1"/>
  <c r="OJ28" i="15"/>
  <c r="BK29" i="18"/>
  <c r="BL29" i="18" s="1"/>
  <c r="CV29" i="18"/>
  <c r="DX29" i="18"/>
  <c r="EF29" i="15"/>
  <c r="FQ29" i="18"/>
  <c r="GI29" i="18"/>
  <c r="GJ29" i="18" s="1"/>
  <c r="GR29" i="15"/>
  <c r="JD29" i="15"/>
  <c r="JN29" i="18"/>
  <c r="KO29" i="18"/>
  <c r="LP29" i="15"/>
  <c r="MR29" i="18"/>
  <c r="NJ29" i="18"/>
  <c r="NT29" i="18"/>
  <c r="OB29" i="15"/>
  <c r="BD30" i="18"/>
  <c r="BL30" i="15"/>
  <c r="BV30" i="18"/>
  <c r="CW30" i="18"/>
  <c r="DX30" i="15"/>
  <c r="EZ30" i="18"/>
  <c r="FR30" i="18"/>
  <c r="GA30" i="18"/>
  <c r="GJ30" i="15"/>
  <c r="IV30" i="15"/>
  <c r="JO30" i="18"/>
  <c r="KP30" i="18"/>
  <c r="KZ30" i="18"/>
  <c r="LH30" i="15"/>
  <c r="MA30" i="18"/>
  <c r="MS30" i="18"/>
  <c r="NK30" i="18"/>
  <c r="NT30" i="15"/>
  <c r="OD30" i="18"/>
  <c r="AC31" i="18"/>
  <c r="AU31" i="18"/>
  <c r="AV31" i="18" s="1"/>
  <c r="BD31" i="15"/>
  <c r="BW31" i="18"/>
  <c r="CO31" i="18"/>
  <c r="CX31" i="18"/>
  <c r="DH31" i="18"/>
  <c r="DP31" i="15"/>
  <c r="EI31" i="18"/>
  <c r="FA31" i="18"/>
  <c r="FS31" i="18"/>
  <c r="FT31" i="18" s="1"/>
  <c r="GB31" i="15"/>
  <c r="GL31" i="18"/>
  <c r="HV31" i="18"/>
  <c r="IN31" i="15"/>
  <c r="IX31" i="18"/>
  <c r="JP31" i="18"/>
  <c r="KH31" i="18"/>
  <c r="KQ31" i="18"/>
  <c r="KR31" i="18" s="1"/>
  <c r="KZ31" i="15"/>
  <c r="MB31" i="18"/>
  <c r="MT31" i="18"/>
  <c r="NL31" i="15"/>
  <c r="NV31" i="18"/>
  <c r="OE31" i="18"/>
  <c r="AD32" i="18"/>
  <c r="AN32" i="18"/>
  <c r="AV32" i="15"/>
  <c r="BF32" i="18"/>
  <c r="BX32" i="18"/>
  <c r="CP32" i="18"/>
  <c r="CY32" i="18"/>
  <c r="CZ32" i="18" s="1"/>
  <c r="DH32" i="15"/>
  <c r="EJ32" i="18"/>
  <c r="FB32" i="18"/>
  <c r="FT32" i="15"/>
  <c r="GD32" i="18"/>
  <c r="GM32" i="18"/>
  <c r="HW32" i="18"/>
  <c r="HX32" i="18" s="1"/>
  <c r="IF32" i="15"/>
  <c r="IY32" i="18"/>
  <c r="JQ32" i="18"/>
  <c r="KI32" i="18"/>
  <c r="KJ32" i="18" s="1"/>
  <c r="KR32" i="15"/>
  <c r="LB32" i="18"/>
  <c r="MC32" i="18"/>
  <c r="MU32" i="18"/>
  <c r="MV32" i="18" s="1"/>
  <c r="ND32" i="15"/>
  <c r="NN32" i="18"/>
  <c r="NW32" i="18"/>
  <c r="OF32" i="18"/>
  <c r="AE33" i="18"/>
  <c r="AN33" i="15"/>
  <c r="BG33" i="18"/>
  <c r="BY33" i="18"/>
  <c r="CQ33" i="18"/>
  <c r="CR33" i="18" s="1"/>
  <c r="CZ33" i="15"/>
  <c r="DJ33" i="18"/>
  <c r="EK33" i="18"/>
  <c r="FC33" i="18"/>
  <c r="FD33" i="18" s="1"/>
  <c r="FL33" i="15"/>
  <c r="FV33" i="18"/>
  <c r="GE33" i="18"/>
  <c r="GN33" i="18"/>
  <c r="HX33" i="15"/>
  <c r="IH33" i="18"/>
  <c r="IZ33" i="18"/>
  <c r="JR33" i="18"/>
  <c r="KB33" i="18"/>
  <c r="KJ33" i="15"/>
  <c r="LC33" i="18"/>
  <c r="MD33" i="18"/>
  <c r="MV33" i="15"/>
  <c r="NF33" i="18"/>
  <c r="NO33" i="18"/>
  <c r="NX33" i="18"/>
  <c r="OG33" i="18"/>
  <c r="AF34" i="15"/>
  <c r="AP34" i="18"/>
  <c r="BH34" i="18"/>
  <c r="BZ34" i="18"/>
  <c r="CR34" i="15"/>
  <c r="DK34" i="18"/>
  <c r="EL34" i="18"/>
  <c r="FD34" i="15"/>
  <c r="FN34" i="18"/>
  <c r="FW34" i="18"/>
  <c r="GF34" i="18"/>
  <c r="GO34" i="18"/>
  <c r="HP34" i="15"/>
  <c r="II34" i="18"/>
  <c r="JA34" i="18"/>
  <c r="JS34" i="18"/>
  <c r="KB34" i="15"/>
  <c r="KL34" i="18"/>
  <c r="LD34" i="18"/>
  <c r="ME34" i="18"/>
  <c r="MF34" i="18" s="1"/>
  <c r="MN34" i="15"/>
  <c r="NG34" i="18"/>
  <c r="NP34" i="18"/>
  <c r="NY34" i="18"/>
  <c r="OH34" i="18"/>
  <c r="OR34" i="18"/>
  <c r="X35" i="15"/>
  <c r="AQ35" i="18"/>
  <c r="BI35" i="18"/>
  <c r="CA35" i="18"/>
  <c r="CJ35" i="15"/>
  <c r="CT35" i="18"/>
  <c r="DL35" i="18"/>
  <c r="EM35" i="18"/>
  <c r="EV35" i="15"/>
  <c r="FO35" i="18"/>
  <c r="FX35" i="18"/>
  <c r="GG35" i="18"/>
  <c r="GP35" i="18"/>
  <c r="HR35" i="18"/>
  <c r="IJ35" i="18"/>
  <c r="JB35" i="18"/>
  <c r="JL35" i="18"/>
  <c r="JT35" i="15"/>
  <c r="KD35" i="18"/>
  <c r="KM35" i="18"/>
  <c r="LE35" i="18"/>
  <c r="LX35" i="18"/>
  <c r="MF35" i="15"/>
  <c r="MP35" i="18"/>
  <c r="NH35" i="18"/>
  <c r="NQ35" i="18"/>
  <c r="NZ35" i="18"/>
  <c r="OI35" i="18"/>
  <c r="OJ35" i="18" s="1"/>
  <c r="OR35" i="15"/>
  <c r="Z36" i="18"/>
  <c r="AR36" i="18"/>
  <c r="BJ36" i="18"/>
  <c r="BT36" i="18"/>
  <c r="CB36" i="15"/>
  <c r="CL36" i="18"/>
  <c r="CU36" i="18"/>
  <c r="DM36" i="18"/>
  <c r="EF36" i="18"/>
  <c r="EN36" i="15"/>
  <c r="EX36" i="18"/>
  <c r="FP36" i="18"/>
  <c r="FY36" i="18"/>
  <c r="GH36" i="18"/>
  <c r="GQ36" i="18"/>
  <c r="GR36" i="18" s="1"/>
  <c r="GZ36" i="15"/>
  <c r="HS36" i="18"/>
  <c r="IK36" i="18"/>
  <c r="JC36" i="18"/>
  <c r="JD36" i="18" s="1"/>
  <c r="JL36" i="15"/>
  <c r="KE36" i="18"/>
  <c r="KN36" i="18"/>
  <c r="LF36" i="18"/>
  <c r="LP36" i="18"/>
  <c r="LX36" i="15"/>
  <c r="MQ36" i="18"/>
  <c r="NI36" i="18"/>
  <c r="NR36" i="18"/>
  <c r="OA36" i="18"/>
  <c r="OB36" i="18" s="1"/>
  <c r="OJ36" i="15"/>
  <c r="AA37" i="18"/>
  <c r="AS37" i="18"/>
  <c r="BK37" i="18"/>
  <c r="BL37" i="18" s="1"/>
  <c r="BT37" i="15"/>
  <c r="CM37" i="18"/>
  <c r="CV37" i="18"/>
  <c r="DN37" i="18"/>
  <c r="DX37" i="18"/>
  <c r="EF37" i="15"/>
  <c r="EY37" i="18"/>
  <c r="FQ37" i="18"/>
  <c r="FZ37" i="18"/>
  <c r="GI37" i="18"/>
  <c r="GJ37" i="18" s="1"/>
  <c r="GR37" i="15"/>
  <c r="HT37" i="18"/>
  <c r="IL37" i="18"/>
  <c r="IV37" i="18"/>
  <c r="JD37" i="15"/>
  <c r="JN37" i="18"/>
  <c r="KF37" i="18"/>
  <c r="KO37" i="18"/>
  <c r="LG37" i="18"/>
  <c r="LP37" i="15"/>
  <c r="LZ37" i="18"/>
  <c r="MR37" i="18"/>
  <c r="NJ37" i="18"/>
  <c r="NS37" i="18"/>
  <c r="NT37" i="18" s="1"/>
  <c r="OB37" i="15"/>
  <c r="AB38" i="18"/>
  <c r="AT38" i="18"/>
  <c r="BL38" i="15"/>
  <c r="BV38" i="18"/>
  <c r="CN38" i="18"/>
  <c r="CW38" i="18"/>
  <c r="DO38" i="18"/>
  <c r="DX38" i="15"/>
  <c r="EH38" i="18"/>
  <c r="EZ38" i="18"/>
  <c r="FR38" i="18"/>
  <c r="GA38" i="18"/>
  <c r="GB38" i="18" s="1"/>
  <c r="GJ38" i="15"/>
  <c r="HU38" i="18"/>
  <c r="IM38" i="18"/>
  <c r="IN38" i="18" s="1"/>
  <c r="IV38" i="15"/>
  <c r="JO38" i="18"/>
  <c r="KG38" i="18"/>
  <c r="KP38" i="18"/>
  <c r="LH38" i="15"/>
  <c r="MA38" i="18"/>
  <c r="MS38" i="18"/>
  <c r="NK38" i="18"/>
  <c r="NL38" i="18" s="1"/>
  <c r="NT38" i="15"/>
  <c r="OD38" i="18"/>
  <c r="AC39" i="18"/>
  <c r="AU39" i="18"/>
  <c r="BD39" i="15"/>
  <c r="BW39" i="18"/>
  <c r="CO39" i="18"/>
  <c r="CX39" i="18"/>
  <c r="DP39" i="15"/>
  <c r="EI39" i="18"/>
  <c r="FA39" i="18"/>
  <c r="FS39" i="18"/>
  <c r="FT39" i="18" s="1"/>
  <c r="GB39" i="15"/>
  <c r="GL39" i="18"/>
  <c r="HV39" i="18"/>
  <c r="IF39" i="18"/>
  <c r="IN39" i="15"/>
  <c r="IX39" i="18"/>
  <c r="JP39" i="18"/>
  <c r="KH39" i="18"/>
  <c r="KQ39" i="18"/>
  <c r="KZ39" i="15"/>
  <c r="MB39" i="18"/>
  <c r="MT39" i="18"/>
  <c r="NL39" i="15"/>
  <c r="NV39" i="18"/>
  <c r="OE39" i="18"/>
  <c r="AD40" i="18"/>
  <c r="AM40" i="18"/>
  <c r="AN40" i="15"/>
  <c r="BZ40" i="18"/>
  <c r="CJ40" i="15"/>
  <c r="CT40" i="18"/>
  <c r="EQ40" i="18"/>
  <c r="EZ40" i="18"/>
  <c r="FS40" i="18"/>
  <c r="FT40" i="18" s="1"/>
  <c r="GB40" i="15"/>
  <c r="GL40" i="18"/>
  <c r="HZ40" i="18"/>
  <c r="IF40" i="18" s="1"/>
  <c r="JA40" i="18"/>
  <c r="JK40" i="18"/>
  <c r="JL40" i="18" s="1"/>
  <c r="JL40" i="15"/>
  <c r="LR40" i="18"/>
  <c r="ND40" i="15"/>
  <c r="NW40" i="18"/>
  <c r="OQ40" i="18"/>
  <c r="BN41" i="18"/>
  <c r="BX41" i="18"/>
  <c r="FS41" i="18"/>
  <c r="GM41" i="18"/>
  <c r="JP41" i="18"/>
  <c r="KI41" i="18"/>
  <c r="KJ41" i="18" s="1"/>
  <c r="KJ41" i="15"/>
  <c r="LW41" i="18"/>
  <c r="LX41" i="15"/>
  <c r="OF41" i="18"/>
  <c r="CQ42" i="18"/>
  <c r="CR42" i="18" s="1"/>
  <c r="CR42" i="15"/>
  <c r="EE42" i="18"/>
  <c r="EF42" i="15"/>
  <c r="KT42" i="18"/>
  <c r="KZ42" i="15"/>
  <c r="DB43" i="18"/>
  <c r="DH43" i="15"/>
  <c r="NS43" i="18"/>
  <c r="NT43" i="15"/>
  <c r="CT44" i="18"/>
  <c r="CZ44" i="15"/>
  <c r="AE24" i="18"/>
  <c r="BG24" i="18"/>
  <c r="BY24" i="18"/>
  <c r="CQ24" i="18"/>
  <c r="CR24" i="18" s="1"/>
  <c r="DJ24" i="18"/>
  <c r="EK24" i="18"/>
  <c r="FC24" i="18"/>
  <c r="FV24" i="18"/>
  <c r="GE24" i="18"/>
  <c r="GN24" i="18"/>
  <c r="IH24" i="18"/>
  <c r="IN24" i="18" s="1"/>
  <c r="IZ24" i="18"/>
  <c r="JR24" i="18"/>
  <c r="KB24" i="18"/>
  <c r="KJ24" i="15"/>
  <c r="LC24" i="18"/>
  <c r="MD24" i="18"/>
  <c r="MV24" i="15"/>
  <c r="NF24" i="18"/>
  <c r="NL24" i="18" s="1"/>
  <c r="NO24" i="18"/>
  <c r="NX24" i="18"/>
  <c r="OG24" i="18"/>
  <c r="X25" i="18"/>
  <c r="AF25" i="15"/>
  <c r="AP25" i="18"/>
  <c r="BH25" i="18"/>
  <c r="BZ25" i="18"/>
  <c r="CJ25" i="18"/>
  <c r="CR25" i="15"/>
  <c r="DK25" i="18"/>
  <c r="EL25" i="18"/>
  <c r="FD25" i="15"/>
  <c r="FN25" i="18"/>
  <c r="FW25" i="18"/>
  <c r="GF25" i="18"/>
  <c r="GO25" i="18"/>
  <c r="HP25" i="15"/>
  <c r="II25" i="18"/>
  <c r="JA25" i="18"/>
  <c r="JJ25" i="18"/>
  <c r="JS25" i="18"/>
  <c r="KB25" i="15"/>
  <c r="KL25" i="18"/>
  <c r="KU25" i="18"/>
  <c r="LD25" i="18"/>
  <c r="LM25" i="18"/>
  <c r="LV25" i="18"/>
  <c r="ME25" i="18"/>
  <c r="MN25" i="15"/>
  <c r="MX25" i="18"/>
  <c r="NG25" i="18"/>
  <c r="NP25" i="18"/>
  <c r="NY25" i="18"/>
  <c r="OH25" i="18"/>
  <c r="OQ25" i="18"/>
  <c r="X26" i="15"/>
  <c r="AH26" i="18"/>
  <c r="AQ26" i="18"/>
  <c r="AZ26" i="18"/>
  <c r="BI26" i="18"/>
  <c r="BR26" i="18"/>
  <c r="CA26" i="18"/>
  <c r="CJ26" i="15"/>
  <c r="CT26" i="18"/>
  <c r="DC26" i="18"/>
  <c r="DL26" i="18"/>
  <c r="DU26" i="18"/>
  <c r="ED26" i="18"/>
  <c r="EM26" i="18"/>
  <c r="EV26" i="15"/>
  <c r="FF26" i="18"/>
  <c r="FO26" i="18"/>
  <c r="FX26" i="18"/>
  <c r="GG26" i="18"/>
  <c r="GP26" i="18"/>
  <c r="GY26" i="18"/>
  <c r="HR26" i="18"/>
  <c r="IA26" i="18"/>
  <c r="IJ26" i="18"/>
  <c r="IS26" i="18"/>
  <c r="JB26" i="18"/>
  <c r="JK26" i="18"/>
  <c r="JL26" i="18" s="1"/>
  <c r="JT26" i="15"/>
  <c r="KD26" i="18"/>
  <c r="KM26" i="18"/>
  <c r="KV26" i="18"/>
  <c r="LE26" i="18"/>
  <c r="LN26" i="18"/>
  <c r="LW26" i="18"/>
  <c r="LX26" i="18" s="1"/>
  <c r="MF26" i="15"/>
  <c r="MP26" i="18"/>
  <c r="MY26" i="18"/>
  <c r="NH26" i="18"/>
  <c r="NQ26" i="18"/>
  <c r="NZ26" i="18"/>
  <c r="OI26" i="18"/>
  <c r="OR26" i="15"/>
  <c r="Z27" i="18"/>
  <c r="AI27" i="18"/>
  <c r="AR27" i="18"/>
  <c r="BA27" i="18"/>
  <c r="BJ27" i="18"/>
  <c r="BS27" i="18"/>
  <c r="CB27" i="15"/>
  <c r="CL27" i="18"/>
  <c r="CU27" i="18"/>
  <c r="DD27" i="18"/>
  <c r="DM27" i="18"/>
  <c r="DV27" i="18"/>
  <c r="EE27" i="18"/>
  <c r="EF27" i="18" s="1"/>
  <c r="EN27" i="15"/>
  <c r="EX27" i="18"/>
  <c r="FG27" i="18"/>
  <c r="FP27" i="18"/>
  <c r="FY27" i="18"/>
  <c r="GH27" i="18"/>
  <c r="GQ27" i="18"/>
  <c r="GZ27" i="15"/>
  <c r="HJ27" i="18"/>
  <c r="HS27" i="18"/>
  <c r="IB27" i="18"/>
  <c r="IK27" i="18"/>
  <c r="IT27" i="18"/>
  <c r="JC27" i="18"/>
  <c r="JD27" i="18" s="1"/>
  <c r="JL27" i="15"/>
  <c r="JV27" i="18"/>
  <c r="KE27" i="18"/>
  <c r="KN27" i="18"/>
  <c r="KW27" i="18"/>
  <c r="LF27" i="18"/>
  <c r="LO27" i="18"/>
  <c r="LP27" i="18" s="1"/>
  <c r="LX27" i="15"/>
  <c r="MH27" i="18"/>
  <c r="MQ27" i="18"/>
  <c r="MZ27" i="18"/>
  <c r="NI27" i="18"/>
  <c r="NR27" i="18"/>
  <c r="OA27" i="18"/>
  <c r="OB27" i="18" s="1"/>
  <c r="OJ27" i="15"/>
  <c r="R28" i="18"/>
  <c r="AA28" i="18"/>
  <c r="AJ28" i="18"/>
  <c r="AS28" i="18"/>
  <c r="BB28" i="18"/>
  <c r="BK28" i="18"/>
  <c r="BL28" i="18" s="1"/>
  <c r="BT28" i="15"/>
  <c r="CD28" i="18"/>
  <c r="CM28" i="18"/>
  <c r="CV28" i="18"/>
  <c r="DE28" i="18"/>
  <c r="DN28" i="18"/>
  <c r="DW28" i="18"/>
  <c r="DX28" i="18" s="1"/>
  <c r="EF28" i="15"/>
  <c r="EP28" i="18"/>
  <c r="EY28" i="18"/>
  <c r="FH28" i="18"/>
  <c r="FQ28" i="18"/>
  <c r="FZ28" i="18"/>
  <c r="GI28" i="18"/>
  <c r="GR28" i="15"/>
  <c r="HK28" i="18"/>
  <c r="HT28" i="18"/>
  <c r="IC28" i="18"/>
  <c r="IL28" i="18"/>
  <c r="IU28" i="18"/>
  <c r="JD28" i="15"/>
  <c r="JN28" i="18"/>
  <c r="JW28" i="18"/>
  <c r="KF28" i="18"/>
  <c r="KO28" i="18"/>
  <c r="KX28" i="18"/>
  <c r="LG28" i="18"/>
  <c r="LP28" i="15"/>
  <c r="LZ28" i="18"/>
  <c r="MI28" i="18"/>
  <c r="MR28" i="18"/>
  <c r="NA28" i="18"/>
  <c r="NJ28" i="18"/>
  <c r="NS28" i="18"/>
  <c r="OB28" i="15"/>
  <c r="OL28" i="18"/>
  <c r="S29" i="18"/>
  <c r="AB29" i="18"/>
  <c r="AK29" i="18"/>
  <c r="AT29" i="18"/>
  <c r="BC29" i="18"/>
  <c r="BL29" i="15"/>
  <c r="BV29" i="18"/>
  <c r="CE29" i="18"/>
  <c r="CN29" i="18"/>
  <c r="CW29" i="18"/>
  <c r="DF29" i="18"/>
  <c r="DO29" i="18"/>
  <c r="DP29" i="18" s="1"/>
  <c r="DX29" i="15"/>
  <c r="EH29" i="18"/>
  <c r="EN29" i="18" s="1"/>
  <c r="EQ29" i="18"/>
  <c r="EZ29" i="18"/>
  <c r="FI29" i="18"/>
  <c r="FR29" i="18"/>
  <c r="GA29" i="18"/>
  <c r="GB29" i="18" s="1"/>
  <c r="GJ29" i="15"/>
  <c r="GT29" i="18"/>
  <c r="GZ29" i="18" s="1"/>
  <c r="HL29" i="18"/>
  <c r="HU29" i="18"/>
  <c r="ID29" i="18"/>
  <c r="IM29" i="18"/>
  <c r="IV29" i="15"/>
  <c r="JO29" i="18"/>
  <c r="JX29" i="18"/>
  <c r="KG29" i="18"/>
  <c r="KP29" i="18"/>
  <c r="KY29" i="18"/>
  <c r="LH29" i="15"/>
  <c r="LR29" i="18"/>
  <c r="LX29" i="18" s="1"/>
  <c r="MA29" i="18"/>
  <c r="MJ29" i="18"/>
  <c r="MS29" i="18"/>
  <c r="NB29" i="18"/>
  <c r="NK29" i="18"/>
  <c r="NL29" i="18" s="1"/>
  <c r="NT29" i="15"/>
  <c r="OD29" i="18"/>
  <c r="OJ29" i="18" s="1"/>
  <c r="OM29" i="18"/>
  <c r="T30" i="18"/>
  <c r="AC30" i="18"/>
  <c r="AL30" i="18"/>
  <c r="AU30" i="18"/>
  <c r="BD30" i="15"/>
  <c r="BN30" i="18"/>
  <c r="BT30" i="18" s="1"/>
  <c r="BW30" i="18"/>
  <c r="CF30" i="18"/>
  <c r="CO30" i="18"/>
  <c r="CX30" i="18"/>
  <c r="DG30" i="18"/>
  <c r="DH30" i="18" s="1"/>
  <c r="DP30" i="15"/>
  <c r="DZ30" i="18"/>
  <c r="EF30" i="18" s="1"/>
  <c r="EI30" i="18"/>
  <c r="ER30" i="18"/>
  <c r="FA30" i="18"/>
  <c r="FJ30" i="18"/>
  <c r="FS30" i="18"/>
  <c r="FT30" i="18" s="1"/>
  <c r="GB30" i="15"/>
  <c r="GL30" i="18"/>
  <c r="GU30" i="18"/>
  <c r="HM30" i="18"/>
  <c r="HV30" i="18"/>
  <c r="IE30" i="18"/>
  <c r="IF30" i="18" s="1"/>
  <c r="IN30" i="15"/>
  <c r="IX30" i="18"/>
  <c r="JD30" i="18" s="1"/>
  <c r="JG30" i="18"/>
  <c r="JP30" i="18"/>
  <c r="JY30" i="18"/>
  <c r="KH30" i="18"/>
  <c r="KQ30" i="18"/>
  <c r="KR30" i="18" s="1"/>
  <c r="KZ30" i="15"/>
  <c r="LJ30" i="18"/>
  <c r="LP30" i="18" s="1"/>
  <c r="LS30" i="18"/>
  <c r="MB30" i="18"/>
  <c r="MK30" i="18"/>
  <c r="MT30" i="18"/>
  <c r="NC30" i="18"/>
  <c r="NL30" i="15"/>
  <c r="NV30" i="18"/>
  <c r="OB30" i="18" s="1"/>
  <c r="OE30" i="18"/>
  <c r="ON30" i="18"/>
  <c r="U31" i="18"/>
  <c r="AD31" i="18"/>
  <c r="AM31" i="18"/>
  <c r="AV31" i="15"/>
  <c r="BF31" i="18"/>
  <c r="BL31" i="18" s="1"/>
  <c r="BO31" i="18"/>
  <c r="BX31" i="18"/>
  <c r="CG31" i="18"/>
  <c r="CP31" i="18"/>
  <c r="CY31" i="18"/>
  <c r="CZ31" i="18" s="1"/>
  <c r="DH31" i="15"/>
  <c r="DR31" i="18"/>
  <c r="EA31" i="18"/>
  <c r="EJ31" i="18"/>
  <c r="ES31" i="18"/>
  <c r="FB31" i="18"/>
  <c r="FK31" i="18"/>
  <c r="FL31" i="18" s="1"/>
  <c r="FT31" i="15"/>
  <c r="GD31" i="18"/>
  <c r="GJ31" i="18" s="1"/>
  <c r="GM31" i="18"/>
  <c r="GV31" i="18"/>
  <c r="HN31" i="18"/>
  <c r="HW31" i="18"/>
  <c r="IF31" i="15"/>
  <c r="IP31" i="18"/>
  <c r="IV31" i="18" s="1"/>
  <c r="IY31" i="18"/>
  <c r="JH31" i="18"/>
  <c r="JQ31" i="18"/>
  <c r="JZ31" i="18"/>
  <c r="KI31" i="18"/>
  <c r="KR31" i="15"/>
  <c r="LB31" i="18"/>
  <c r="LK31" i="18"/>
  <c r="LT31" i="18"/>
  <c r="MC31" i="18"/>
  <c r="ML31" i="18"/>
  <c r="MU31" i="18"/>
  <c r="ND31" i="15"/>
  <c r="NN31" i="18"/>
  <c r="NW31" i="18"/>
  <c r="OF31" i="18"/>
  <c r="OO31" i="18"/>
  <c r="V32" i="18"/>
  <c r="AE32" i="18"/>
  <c r="AN32" i="15"/>
  <c r="AX32" i="18"/>
  <c r="BG32" i="18"/>
  <c r="BP32" i="18"/>
  <c r="BY32" i="18"/>
  <c r="CH32" i="18"/>
  <c r="CQ32" i="18"/>
  <c r="CZ32" i="15"/>
  <c r="DJ32" i="18"/>
  <c r="DS32" i="18"/>
  <c r="EB32" i="18"/>
  <c r="EK32" i="18"/>
  <c r="ET32" i="18"/>
  <c r="FC32" i="18"/>
  <c r="FL32" i="15"/>
  <c r="FV32" i="18"/>
  <c r="GE32" i="18"/>
  <c r="GN32" i="18"/>
  <c r="GW32" i="18"/>
  <c r="HO32" i="18"/>
  <c r="HX32" i="15"/>
  <c r="IH32" i="18"/>
  <c r="IN32" i="18" s="1"/>
  <c r="IQ32" i="18"/>
  <c r="IZ32" i="18"/>
  <c r="JI32" i="18"/>
  <c r="JR32" i="18"/>
  <c r="KA32" i="18"/>
  <c r="KB32" i="18" s="1"/>
  <c r="KJ32" i="15"/>
  <c r="KT32" i="18"/>
  <c r="KZ32" i="18" s="1"/>
  <c r="LC32" i="18"/>
  <c r="LL32" i="18"/>
  <c r="LU32" i="18"/>
  <c r="MD32" i="18"/>
  <c r="MM32" i="18"/>
  <c r="MN32" i="18" s="1"/>
  <c r="MV32" i="15"/>
  <c r="NF32" i="18"/>
  <c r="NL32" i="18" s="1"/>
  <c r="NO32" i="18"/>
  <c r="NX32" i="18"/>
  <c r="OG32" i="18"/>
  <c r="OP32" i="18"/>
  <c r="W33" i="18"/>
  <c r="X33" i="18" s="1"/>
  <c r="AF33" i="15"/>
  <c r="AP33" i="18"/>
  <c r="AV33" i="18" s="1"/>
  <c r="AY33" i="18"/>
  <c r="BH33" i="18"/>
  <c r="BQ33" i="18"/>
  <c r="BZ33" i="18"/>
  <c r="CI33" i="18"/>
  <c r="CJ33" i="18" s="1"/>
  <c r="CR33" i="15"/>
  <c r="DB33" i="18"/>
  <c r="DH33" i="18" s="1"/>
  <c r="DK33" i="18"/>
  <c r="DT33" i="18"/>
  <c r="EC33" i="18"/>
  <c r="EL33" i="18"/>
  <c r="EU33" i="18"/>
  <c r="FD33" i="15"/>
  <c r="FN33" i="18"/>
  <c r="FW33" i="18"/>
  <c r="GF33" i="18"/>
  <c r="GO33" i="18"/>
  <c r="GX33" i="18"/>
  <c r="HP33" i="15"/>
  <c r="HZ33" i="18"/>
  <c r="IF33" i="18" s="1"/>
  <c r="II33" i="18"/>
  <c r="IR33" i="18"/>
  <c r="JA33" i="18"/>
  <c r="JJ33" i="18"/>
  <c r="JS33" i="18"/>
  <c r="KB33" i="15"/>
  <c r="KL33" i="18"/>
  <c r="KU33" i="18"/>
  <c r="LD33" i="18"/>
  <c r="LM33" i="18"/>
  <c r="LV33" i="18"/>
  <c r="ME33" i="18"/>
  <c r="MN33" i="15"/>
  <c r="MX33" i="18"/>
  <c r="ND33" i="18" s="1"/>
  <c r="NG33" i="18"/>
  <c r="NP33" i="18"/>
  <c r="NY33" i="18"/>
  <c r="OH33" i="18"/>
  <c r="OQ33" i="18"/>
  <c r="X34" i="15"/>
  <c r="AH34" i="18"/>
  <c r="AQ34" i="18"/>
  <c r="AZ34" i="18"/>
  <c r="BI34" i="18"/>
  <c r="BR34" i="18"/>
  <c r="CA34" i="18"/>
  <c r="CJ34" i="15"/>
  <c r="CT34" i="18"/>
  <c r="CZ34" i="18" s="1"/>
  <c r="DC34" i="18"/>
  <c r="DL34" i="18"/>
  <c r="DU34" i="18"/>
  <c r="ED34" i="18"/>
  <c r="EM34" i="18"/>
  <c r="EV34" i="15"/>
  <c r="FF34" i="18"/>
  <c r="FL34" i="18" s="1"/>
  <c r="FO34" i="18"/>
  <c r="FX34" i="18"/>
  <c r="GG34" i="18"/>
  <c r="GP34" i="18"/>
  <c r="GY34" i="18"/>
  <c r="GZ34" i="18" s="1"/>
  <c r="HR34" i="18"/>
  <c r="HX34" i="18" s="1"/>
  <c r="IA34" i="18"/>
  <c r="IJ34" i="18"/>
  <c r="IS34" i="18"/>
  <c r="JB34" i="18"/>
  <c r="JK34" i="18"/>
  <c r="JL34" i="18" s="1"/>
  <c r="JT34" i="15"/>
  <c r="KD34" i="18"/>
  <c r="KJ34" i="18" s="1"/>
  <c r="KM34" i="18"/>
  <c r="KV34" i="18"/>
  <c r="LE34" i="18"/>
  <c r="LN34" i="18"/>
  <c r="LW34" i="18"/>
  <c r="LX34" i="18" s="1"/>
  <c r="MF34" i="15"/>
  <c r="MP34" i="18"/>
  <c r="MV34" i="18" s="1"/>
  <c r="MY34" i="18"/>
  <c r="NH34" i="18"/>
  <c r="NQ34" i="18"/>
  <c r="NZ34" i="18"/>
  <c r="OI34" i="18"/>
  <c r="OR34" i="15"/>
  <c r="Z35" i="18"/>
  <c r="AF35" i="18" s="1"/>
  <c r="AI35" i="18"/>
  <c r="AR35" i="18"/>
  <c r="BA35" i="18"/>
  <c r="BJ35" i="18"/>
  <c r="BS35" i="18"/>
  <c r="BT35" i="18" s="1"/>
  <c r="CB35" i="15"/>
  <c r="CL35" i="18"/>
  <c r="CR35" i="18" s="1"/>
  <c r="CU35" i="18"/>
  <c r="DD35" i="18"/>
  <c r="DM35" i="18"/>
  <c r="DV35" i="18"/>
  <c r="EE35" i="18"/>
  <c r="EF35" i="18" s="1"/>
  <c r="EN35" i="15"/>
  <c r="EX35" i="18"/>
  <c r="FD35" i="18" s="1"/>
  <c r="FG35" i="18"/>
  <c r="FP35" i="18"/>
  <c r="FY35" i="18"/>
  <c r="GH35" i="18"/>
  <c r="GQ35" i="18"/>
  <c r="GZ35" i="15"/>
  <c r="HJ35" i="18"/>
  <c r="HS35" i="18"/>
  <c r="IB35" i="18"/>
  <c r="IK35" i="18"/>
  <c r="IT35" i="18"/>
  <c r="JC35" i="18"/>
  <c r="JD35" i="18" s="1"/>
  <c r="JL35" i="15"/>
  <c r="JV35" i="18"/>
  <c r="KB35" i="18" s="1"/>
  <c r="KE35" i="18"/>
  <c r="KN35" i="18"/>
  <c r="KW35" i="18"/>
  <c r="LF35" i="18"/>
  <c r="LO35" i="18"/>
  <c r="LP35" i="18" s="1"/>
  <c r="LX35" i="15"/>
  <c r="MH35" i="18"/>
  <c r="MQ35" i="18"/>
  <c r="MZ35" i="18"/>
  <c r="NI35" i="18"/>
  <c r="NR35" i="18"/>
  <c r="OA35" i="18"/>
  <c r="OJ35" i="15"/>
  <c r="R36" i="18"/>
  <c r="X36" i="18" s="1"/>
  <c r="AA36" i="18"/>
  <c r="AJ36" i="18"/>
  <c r="AS36" i="18"/>
  <c r="BB36" i="18"/>
  <c r="BK36" i="18"/>
  <c r="BL36" i="18" s="1"/>
  <c r="BT36" i="15"/>
  <c r="CD36" i="18"/>
  <c r="CJ36" i="18" s="1"/>
  <c r="CM36" i="18"/>
  <c r="CV36" i="18"/>
  <c r="DE36" i="18"/>
  <c r="DN36" i="18"/>
  <c r="DW36" i="18"/>
  <c r="DX36" i="18" s="1"/>
  <c r="EF36" i="15"/>
  <c r="EP36" i="18"/>
  <c r="EV36" i="18" s="1"/>
  <c r="EY36" i="18"/>
  <c r="FH36" i="18"/>
  <c r="FQ36" i="18"/>
  <c r="FZ36" i="18"/>
  <c r="GI36" i="18"/>
  <c r="GJ36" i="18" s="1"/>
  <c r="GR36" i="15"/>
  <c r="HK36" i="18"/>
  <c r="HT36" i="18"/>
  <c r="IC36" i="18"/>
  <c r="IL36" i="18"/>
  <c r="IU36" i="18"/>
  <c r="IV36" i="18" s="1"/>
  <c r="JD36" i="15"/>
  <c r="JN36" i="18"/>
  <c r="JW36" i="18"/>
  <c r="KF36" i="18"/>
  <c r="KO36" i="18"/>
  <c r="KX36" i="18"/>
  <c r="LG36" i="18"/>
  <c r="LH36" i="18" s="1"/>
  <c r="LP36" i="15"/>
  <c r="LZ36" i="18"/>
  <c r="MF36" i="18" s="1"/>
  <c r="MI36" i="18"/>
  <c r="MR36" i="18"/>
  <c r="NA36" i="18"/>
  <c r="NJ36" i="18"/>
  <c r="NS36" i="18"/>
  <c r="NT36" i="18" s="1"/>
  <c r="OB36" i="15"/>
  <c r="OL36" i="18"/>
  <c r="OR36" i="18" s="1"/>
  <c r="S37" i="18"/>
  <c r="AB37" i="18"/>
  <c r="AK37" i="18"/>
  <c r="AT37" i="18"/>
  <c r="BC37" i="18"/>
  <c r="BD37" i="18" s="1"/>
  <c r="BL37" i="15"/>
  <c r="BV37" i="18"/>
  <c r="CE37" i="18"/>
  <c r="CN37" i="18"/>
  <c r="CW37" i="18"/>
  <c r="DF37" i="18"/>
  <c r="DO37" i="18"/>
  <c r="DP37" i="18" s="1"/>
  <c r="DX37" i="15"/>
  <c r="EH37" i="18"/>
  <c r="EN37" i="18" s="1"/>
  <c r="EQ37" i="18"/>
  <c r="EZ37" i="18"/>
  <c r="FI37" i="18"/>
  <c r="FR37" i="18"/>
  <c r="GA37" i="18"/>
  <c r="GB37" i="18" s="1"/>
  <c r="GJ37" i="15"/>
  <c r="GT37" i="18"/>
  <c r="HL37" i="18"/>
  <c r="HU37" i="18"/>
  <c r="ID37" i="18"/>
  <c r="IM37" i="18"/>
  <c r="IV37" i="15"/>
  <c r="JF37" i="18"/>
  <c r="JO37" i="18"/>
  <c r="JX37" i="18"/>
  <c r="KG37" i="18"/>
  <c r="KP37" i="18"/>
  <c r="KY37" i="18"/>
  <c r="LH37" i="15"/>
  <c r="LR37" i="18"/>
  <c r="LX37" i="18" s="1"/>
  <c r="MA37" i="18"/>
  <c r="MJ37" i="18"/>
  <c r="MS37" i="18"/>
  <c r="NB37" i="18"/>
  <c r="NK37" i="18"/>
  <c r="NT37" i="15"/>
  <c r="OD37" i="18"/>
  <c r="OJ37" i="18" s="1"/>
  <c r="OM37" i="18"/>
  <c r="T38" i="18"/>
  <c r="AC38" i="18"/>
  <c r="AL38" i="18"/>
  <c r="AU38" i="18"/>
  <c r="BD38" i="15"/>
  <c r="BN38" i="18"/>
  <c r="BT38" i="18" s="1"/>
  <c r="BW38" i="18"/>
  <c r="CF38" i="18"/>
  <c r="CO38" i="18"/>
  <c r="CX38" i="18"/>
  <c r="DG38" i="18"/>
  <c r="DH38" i="18" s="1"/>
  <c r="DP38" i="15"/>
  <c r="DZ38" i="18"/>
  <c r="EI38" i="18"/>
  <c r="ER38" i="18"/>
  <c r="FA38" i="18"/>
  <c r="FJ38" i="18"/>
  <c r="FS38" i="18"/>
  <c r="GB38" i="15"/>
  <c r="GL38" i="18"/>
  <c r="GU38" i="18"/>
  <c r="HM38" i="18"/>
  <c r="HV38" i="18"/>
  <c r="IE38" i="18"/>
  <c r="IN38" i="15"/>
  <c r="IX38" i="18"/>
  <c r="JD38" i="18" s="1"/>
  <c r="JG38" i="18"/>
  <c r="JP38" i="18"/>
  <c r="JY38" i="18"/>
  <c r="KH38" i="18"/>
  <c r="KQ38" i="18"/>
  <c r="KZ38" i="15"/>
  <c r="LJ38" i="18"/>
  <c r="LP38" i="18" s="1"/>
  <c r="LS38" i="18"/>
  <c r="MB38" i="18"/>
  <c r="MK38" i="18"/>
  <c r="MT38" i="18"/>
  <c r="NC38" i="18"/>
  <c r="NL38" i="15"/>
  <c r="NV38" i="18"/>
  <c r="OE38" i="18"/>
  <c r="ON38" i="18"/>
  <c r="U39" i="18"/>
  <c r="AD39" i="18"/>
  <c r="AM39" i="18"/>
  <c r="AN39" i="18" s="1"/>
  <c r="AV39" i="15"/>
  <c r="BF39" i="18"/>
  <c r="BL39" i="18" s="1"/>
  <c r="BO39" i="18"/>
  <c r="BX39" i="18"/>
  <c r="CG39" i="18"/>
  <c r="CP39" i="18"/>
  <c r="CY39" i="18"/>
  <c r="DH39" i="15"/>
  <c r="DR39" i="18"/>
  <c r="EA39" i="18"/>
  <c r="EJ39" i="18"/>
  <c r="ES39" i="18"/>
  <c r="FB39" i="18"/>
  <c r="FK39" i="18"/>
  <c r="FT39" i="15"/>
  <c r="GD39" i="18"/>
  <c r="GJ39" i="18" s="1"/>
  <c r="GM39" i="18"/>
  <c r="GV39" i="18"/>
  <c r="HN39" i="18"/>
  <c r="HW39" i="18"/>
  <c r="IF39" i="15"/>
  <c r="IP39" i="18"/>
  <c r="IV39" i="18" s="1"/>
  <c r="IY39" i="18"/>
  <c r="JH39" i="18"/>
  <c r="JQ39" i="18"/>
  <c r="JZ39" i="18"/>
  <c r="KI39" i="18"/>
  <c r="KR39" i="15"/>
  <c r="LB39" i="18"/>
  <c r="LK39" i="18"/>
  <c r="LT39" i="18"/>
  <c r="MC39" i="18"/>
  <c r="ML39" i="18"/>
  <c r="MU39" i="18"/>
  <c r="ND39" i="15"/>
  <c r="NN39" i="18"/>
  <c r="NW39" i="18"/>
  <c r="OF39" i="18"/>
  <c r="OO39" i="18"/>
  <c r="AP40" i="18"/>
  <c r="AV40" i="18" s="1"/>
  <c r="AY40" i="18"/>
  <c r="BH40" i="18"/>
  <c r="BQ40" i="18"/>
  <c r="CA40" i="18"/>
  <c r="CB40" i="15"/>
  <c r="EH40" i="18"/>
  <c r="ER40" i="18"/>
  <c r="FA40" i="18"/>
  <c r="FJ40" i="18"/>
  <c r="FT40" i="15"/>
  <c r="GD40" i="18"/>
  <c r="GM40" i="18"/>
  <c r="KY40" i="18"/>
  <c r="LH40" i="15"/>
  <c r="LS40" i="18"/>
  <c r="MC40" i="18"/>
  <c r="MU40" i="18"/>
  <c r="MV40" i="18" s="1"/>
  <c r="MV40" i="15"/>
  <c r="OR40" i="15"/>
  <c r="DC41" i="18"/>
  <c r="DL41" i="18"/>
  <c r="FJ41" i="18"/>
  <c r="FT41" i="15"/>
  <c r="GD41" i="18"/>
  <c r="GJ41" i="15"/>
  <c r="JG41" i="18"/>
  <c r="JQ41" i="18"/>
  <c r="BY42" i="18"/>
  <c r="KA42" i="18"/>
  <c r="KB42" i="18" s="1"/>
  <c r="KB42" i="15"/>
  <c r="LO42" i="18"/>
  <c r="LP42" i="15"/>
  <c r="CI43" i="18"/>
  <c r="CJ43" i="15"/>
  <c r="DW43" i="18"/>
  <c r="DX43" i="15"/>
  <c r="FH43" i="18"/>
  <c r="JN43" i="18"/>
  <c r="ME43" i="18"/>
  <c r="MF43" i="18" s="1"/>
  <c r="MF43" i="15"/>
  <c r="CA44" i="18"/>
  <c r="CB44" i="15"/>
  <c r="NF23" i="18"/>
  <c r="NL23" i="18" s="1"/>
  <c r="NO23" i="18"/>
  <c r="NX23" i="18"/>
  <c r="OG23" i="18"/>
  <c r="OP23" i="18"/>
  <c r="W24" i="18"/>
  <c r="AF24" i="15"/>
  <c r="AP24" i="18"/>
  <c r="AY24" i="18"/>
  <c r="BH24" i="18"/>
  <c r="BQ24" i="18"/>
  <c r="BZ24" i="18"/>
  <c r="CI24" i="18"/>
  <c r="CR24" i="15"/>
  <c r="DB24" i="18"/>
  <c r="DK24" i="18"/>
  <c r="DT24" i="18"/>
  <c r="EC24" i="18"/>
  <c r="EL24" i="18"/>
  <c r="EU24" i="18"/>
  <c r="FD24" i="15"/>
  <c r="FN24" i="18"/>
  <c r="FW24" i="18"/>
  <c r="GF24" i="18"/>
  <c r="GO24" i="18"/>
  <c r="GX24" i="18"/>
  <c r="HP24" i="15"/>
  <c r="HZ24" i="18"/>
  <c r="IF24" i="18" s="1"/>
  <c r="II24" i="18"/>
  <c r="IR24" i="18"/>
  <c r="JA24" i="18"/>
  <c r="JJ24" i="18"/>
  <c r="JS24" i="18"/>
  <c r="KB24" i="15"/>
  <c r="KL24" i="18"/>
  <c r="KU24" i="18"/>
  <c r="LD24" i="18"/>
  <c r="LM24" i="18"/>
  <c r="LV24" i="18"/>
  <c r="ME24" i="18"/>
  <c r="MN24" i="15"/>
  <c r="MX24" i="18"/>
  <c r="NG24" i="18"/>
  <c r="NP24" i="18"/>
  <c r="NY24" i="18"/>
  <c r="OH24" i="18"/>
  <c r="OQ24" i="18"/>
  <c r="X25" i="15"/>
  <c r="AH25" i="18"/>
  <c r="AQ25" i="18"/>
  <c r="AZ25" i="18"/>
  <c r="BI25" i="18"/>
  <c r="BR25" i="18"/>
  <c r="CA25" i="18"/>
  <c r="CJ25" i="15"/>
  <c r="CT25" i="18"/>
  <c r="DC25" i="18"/>
  <c r="DL25" i="18"/>
  <c r="DU25" i="18"/>
  <c r="ED25" i="18"/>
  <c r="EM25" i="18"/>
  <c r="EN25" i="18" s="1"/>
  <c r="EV25" i="15"/>
  <c r="FF25" i="18"/>
  <c r="FL25" i="18" s="1"/>
  <c r="FO25" i="18"/>
  <c r="FX25" i="18"/>
  <c r="GG25" i="18"/>
  <c r="GP25" i="18"/>
  <c r="GY25" i="18"/>
  <c r="HR25" i="18"/>
  <c r="IA25" i="18"/>
  <c r="IJ25" i="18"/>
  <c r="IS25" i="18"/>
  <c r="JB25" i="18"/>
  <c r="JK25" i="18"/>
  <c r="JT25" i="15"/>
  <c r="KD25" i="18"/>
  <c r="KJ25" i="18" s="1"/>
  <c r="KM25" i="18"/>
  <c r="KV25" i="18"/>
  <c r="LE25" i="18"/>
  <c r="LN25" i="18"/>
  <c r="LW25" i="18"/>
  <c r="MF25" i="15"/>
  <c r="MP25" i="18"/>
  <c r="MY25" i="18"/>
  <c r="NH25" i="18"/>
  <c r="NQ25" i="18"/>
  <c r="NZ25" i="18"/>
  <c r="OI25" i="18"/>
  <c r="Z26" i="18"/>
  <c r="AI26" i="18"/>
  <c r="AR26" i="18"/>
  <c r="BA26" i="18"/>
  <c r="BJ26" i="18"/>
  <c r="BS26" i="18"/>
  <c r="CL26" i="18"/>
  <c r="CR26" i="18" s="1"/>
  <c r="CU26" i="18"/>
  <c r="DD26" i="18"/>
  <c r="DM26" i="18"/>
  <c r="DV26" i="18"/>
  <c r="EE26" i="18"/>
  <c r="EN26" i="15"/>
  <c r="EX26" i="18"/>
  <c r="FG26" i="18"/>
  <c r="FP26" i="18"/>
  <c r="FY26" i="18"/>
  <c r="GH26" i="18"/>
  <c r="GQ26" i="18"/>
  <c r="GR26" i="18" s="1"/>
  <c r="GZ26" i="15"/>
  <c r="HJ26" i="18"/>
  <c r="HP26" i="18" s="1"/>
  <c r="HS26" i="18"/>
  <c r="IB26" i="18"/>
  <c r="IK26" i="18"/>
  <c r="IT26" i="18"/>
  <c r="JC26" i="18"/>
  <c r="JL26" i="15"/>
  <c r="JV26" i="18"/>
  <c r="KB26" i="18" s="1"/>
  <c r="KE26" i="18"/>
  <c r="KN26" i="18"/>
  <c r="KW26" i="18"/>
  <c r="LF26" i="18"/>
  <c r="LO26" i="18"/>
  <c r="LX26" i="15"/>
  <c r="MH26" i="18"/>
  <c r="MN26" i="18" s="1"/>
  <c r="MQ26" i="18"/>
  <c r="MZ26" i="18"/>
  <c r="NI26" i="18"/>
  <c r="NR26" i="18"/>
  <c r="OA26" i="18"/>
  <c r="OJ26" i="15"/>
  <c r="R27" i="18"/>
  <c r="X27" i="18" s="1"/>
  <c r="AA27" i="18"/>
  <c r="AJ27" i="18"/>
  <c r="AS27" i="18"/>
  <c r="BB27" i="18"/>
  <c r="BK27" i="18"/>
  <c r="BT27" i="15"/>
  <c r="CD27" i="18"/>
  <c r="CJ27" i="18" s="1"/>
  <c r="CM27" i="18"/>
  <c r="CV27" i="18"/>
  <c r="DE27" i="18"/>
  <c r="DN27" i="18"/>
  <c r="DW27" i="18"/>
  <c r="EF27" i="15"/>
  <c r="EP27" i="18"/>
  <c r="EV27" i="18" s="1"/>
  <c r="EY27" i="18"/>
  <c r="FH27" i="18"/>
  <c r="FQ27" i="18"/>
  <c r="FZ27" i="18"/>
  <c r="GI27" i="18"/>
  <c r="GR27" i="15"/>
  <c r="HK27" i="18"/>
  <c r="HT27" i="18"/>
  <c r="IC27" i="18"/>
  <c r="IL27" i="18"/>
  <c r="IU27" i="18"/>
  <c r="JD27" i="15"/>
  <c r="JN27" i="18"/>
  <c r="JW27" i="18"/>
  <c r="KF27" i="18"/>
  <c r="KO27" i="18"/>
  <c r="KX27" i="18"/>
  <c r="LG27" i="18"/>
  <c r="LP27" i="15"/>
  <c r="LZ27" i="18"/>
  <c r="MF27" i="18" s="1"/>
  <c r="MI27" i="18"/>
  <c r="MR27" i="18"/>
  <c r="NA27" i="18"/>
  <c r="NJ27" i="18"/>
  <c r="NS27" i="18"/>
  <c r="OB27" i="15"/>
  <c r="OL27" i="18"/>
  <c r="S28" i="18"/>
  <c r="AB28" i="18"/>
  <c r="AK28" i="18"/>
  <c r="AT28" i="18"/>
  <c r="BC28" i="18"/>
  <c r="BL28" i="15"/>
  <c r="BV28" i="18"/>
  <c r="CE28" i="18"/>
  <c r="CN28" i="18"/>
  <c r="CW28" i="18"/>
  <c r="DF28" i="18"/>
  <c r="DO28" i="18"/>
  <c r="DX28" i="15"/>
  <c r="EH28" i="18"/>
  <c r="EN28" i="18" s="1"/>
  <c r="EQ28" i="18"/>
  <c r="EZ28" i="18"/>
  <c r="FI28" i="18"/>
  <c r="FR28" i="18"/>
  <c r="GA28" i="18"/>
  <c r="GJ28" i="15"/>
  <c r="GT28" i="18"/>
  <c r="HL28" i="18"/>
  <c r="HU28" i="18"/>
  <c r="ID28" i="18"/>
  <c r="IM28" i="18"/>
  <c r="IV28" i="15"/>
  <c r="JF28" i="18"/>
  <c r="JL28" i="18" s="1"/>
  <c r="JO28" i="18"/>
  <c r="JX28" i="18"/>
  <c r="KG28" i="18"/>
  <c r="KP28" i="18"/>
  <c r="KY28" i="18"/>
  <c r="LH28" i="15"/>
  <c r="LR28" i="18"/>
  <c r="MA28" i="18"/>
  <c r="MJ28" i="18"/>
  <c r="MS28" i="18"/>
  <c r="NB28" i="18"/>
  <c r="NK28" i="18"/>
  <c r="NT28" i="15"/>
  <c r="OD28" i="18"/>
  <c r="OM28" i="18"/>
  <c r="T29" i="18"/>
  <c r="AC29" i="18"/>
  <c r="AL29" i="18"/>
  <c r="AU29" i="18"/>
  <c r="BD29" i="15"/>
  <c r="BW29" i="18"/>
  <c r="CF29" i="18"/>
  <c r="CO29" i="18"/>
  <c r="CX29" i="18"/>
  <c r="DG29" i="18"/>
  <c r="DP29" i="15"/>
  <c r="DZ29" i="18"/>
  <c r="EF29" i="18" s="1"/>
  <c r="EI29" i="18"/>
  <c r="ER29" i="18"/>
  <c r="FA29" i="18"/>
  <c r="FJ29" i="18"/>
  <c r="FS29" i="18"/>
  <c r="GB29" i="15"/>
  <c r="GL29" i="18"/>
  <c r="GU29" i="18"/>
  <c r="HM29" i="18"/>
  <c r="HV29" i="18"/>
  <c r="IE29" i="18"/>
  <c r="IN29" i="15"/>
  <c r="IX29" i="18"/>
  <c r="JP29" i="18"/>
  <c r="JY29" i="18"/>
  <c r="KH29" i="18"/>
  <c r="KZ29" i="15"/>
  <c r="LJ29" i="18"/>
  <c r="LP29" i="18" s="1"/>
  <c r="LS29" i="18"/>
  <c r="MB29" i="18"/>
  <c r="MK29" i="18"/>
  <c r="MT29" i="18"/>
  <c r="NC29" i="18"/>
  <c r="NL29" i="15"/>
  <c r="NV29" i="18"/>
  <c r="OB29" i="18" s="1"/>
  <c r="ON29" i="18"/>
  <c r="U30" i="18"/>
  <c r="AD30" i="18"/>
  <c r="AM30" i="18"/>
  <c r="AV30" i="15"/>
  <c r="BF30" i="18"/>
  <c r="BL30" i="18" s="1"/>
  <c r="BO30" i="18"/>
  <c r="BX30" i="18"/>
  <c r="CG30" i="18"/>
  <c r="CP30" i="18"/>
  <c r="CY30" i="18"/>
  <c r="DH30" i="15"/>
  <c r="DR30" i="18"/>
  <c r="DX30" i="18" s="1"/>
  <c r="EA30" i="18"/>
  <c r="EJ30" i="18"/>
  <c r="ES30" i="18"/>
  <c r="FB30" i="18"/>
  <c r="FK30" i="18"/>
  <c r="FT30" i="15"/>
  <c r="GD30" i="18"/>
  <c r="GV30" i="18"/>
  <c r="HN30" i="18"/>
  <c r="HW30" i="18"/>
  <c r="IF30" i="15"/>
  <c r="IP30" i="18"/>
  <c r="IY30" i="18"/>
  <c r="JH30" i="18"/>
  <c r="JQ30" i="18"/>
  <c r="JZ30" i="18"/>
  <c r="KI30" i="18"/>
  <c r="KR30" i="15"/>
  <c r="LB30" i="18"/>
  <c r="LK30" i="18"/>
  <c r="LT30" i="18"/>
  <c r="MC30" i="18"/>
  <c r="ML30" i="18"/>
  <c r="MU30" i="18"/>
  <c r="ND30" i="15"/>
  <c r="NN30" i="18"/>
  <c r="NW30" i="18"/>
  <c r="OO30" i="18"/>
  <c r="V31" i="18"/>
  <c r="AE31" i="18"/>
  <c r="AF31" i="18" s="1"/>
  <c r="AN31" i="15"/>
  <c r="AX31" i="18"/>
  <c r="BG31" i="18"/>
  <c r="BP31" i="18"/>
  <c r="BY31" i="18"/>
  <c r="CH31" i="18"/>
  <c r="CQ31" i="18"/>
  <c r="CZ31" i="15"/>
  <c r="DJ31" i="18"/>
  <c r="DS31" i="18"/>
  <c r="EB31" i="18"/>
  <c r="EK31" i="18"/>
  <c r="ET31" i="18"/>
  <c r="FC31" i="18"/>
  <c r="FL31" i="15"/>
  <c r="FV31" i="18"/>
  <c r="GE31" i="18"/>
  <c r="GW31" i="18"/>
  <c r="HO31" i="18"/>
  <c r="HX31" i="15"/>
  <c r="IH31" i="18"/>
  <c r="IQ31" i="18"/>
  <c r="IZ31" i="18"/>
  <c r="JI31" i="18"/>
  <c r="JR31" i="18"/>
  <c r="KA31" i="18"/>
  <c r="KJ31" i="15"/>
  <c r="KT31" i="18"/>
  <c r="KZ31" i="18" s="1"/>
  <c r="LC31" i="18"/>
  <c r="LL31" i="18"/>
  <c r="LU31" i="18"/>
  <c r="MD31" i="18"/>
  <c r="MM31" i="18"/>
  <c r="MV31" i="15"/>
  <c r="NF31" i="18"/>
  <c r="NO31" i="18"/>
  <c r="NX31" i="18"/>
  <c r="OP31" i="18"/>
  <c r="W32" i="18"/>
  <c r="AF32" i="15"/>
  <c r="AP32" i="18"/>
  <c r="AV32" i="18" s="1"/>
  <c r="AY32" i="18"/>
  <c r="BQ32" i="18"/>
  <c r="BZ32" i="18"/>
  <c r="CI32" i="18"/>
  <c r="CR32" i="15"/>
  <c r="DB32" i="18"/>
  <c r="DH32" i="18" s="1"/>
  <c r="DK32" i="18"/>
  <c r="DT32" i="18"/>
  <c r="EC32" i="18"/>
  <c r="EL32" i="18"/>
  <c r="EU32" i="18"/>
  <c r="FD32" i="15"/>
  <c r="FN32" i="18"/>
  <c r="FW32" i="18"/>
  <c r="GF32" i="18"/>
  <c r="GX32" i="18"/>
  <c r="HP32" i="15"/>
  <c r="HZ32" i="18"/>
  <c r="II32" i="18"/>
  <c r="IR32" i="18"/>
  <c r="JJ32" i="18"/>
  <c r="JS32" i="18"/>
  <c r="KB32" i="15"/>
  <c r="KU32" i="18"/>
  <c r="LD32" i="18"/>
  <c r="LM32" i="18"/>
  <c r="LV32" i="18"/>
  <c r="ME32" i="18"/>
  <c r="MN32" i="15"/>
  <c r="MX32" i="18"/>
  <c r="ND32" i="18" s="1"/>
  <c r="NG32" i="18"/>
  <c r="NP32" i="18"/>
  <c r="NY32" i="18"/>
  <c r="OQ32" i="18"/>
  <c r="X33" i="15"/>
  <c r="AH33" i="18"/>
  <c r="AN33" i="18" s="1"/>
  <c r="AQ33" i="18"/>
  <c r="AZ33" i="18"/>
  <c r="BR33" i="18"/>
  <c r="CA33" i="18"/>
  <c r="CJ33" i="15"/>
  <c r="DC33" i="18"/>
  <c r="DL33" i="18"/>
  <c r="DU33" i="18"/>
  <c r="ED33" i="18"/>
  <c r="EM33" i="18"/>
  <c r="EV33" i="15"/>
  <c r="FF33" i="18"/>
  <c r="FO33" i="18"/>
  <c r="FX33" i="18"/>
  <c r="GG33" i="18"/>
  <c r="GY33" i="18"/>
  <c r="HR33" i="18"/>
  <c r="HX33" i="18" s="1"/>
  <c r="IA33" i="18"/>
  <c r="IJ33" i="18"/>
  <c r="IS33" i="18"/>
  <c r="JK33" i="18"/>
  <c r="JT33" i="15"/>
  <c r="KD33" i="18"/>
  <c r="KJ33" i="18" s="1"/>
  <c r="KV33" i="18"/>
  <c r="LE33" i="18"/>
  <c r="LN33" i="18"/>
  <c r="LW33" i="18"/>
  <c r="MF33" i="15"/>
  <c r="MP33" i="18"/>
  <c r="MV33" i="18" s="1"/>
  <c r="MY33" i="18"/>
  <c r="NH33" i="18"/>
  <c r="NQ33" i="18"/>
  <c r="NZ33" i="18"/>
  <c r="OR33" i="15"/>
  <c r="Z34" i="18"/>
  <c r="AF34" i="18" s="1"/>
  <c r="AI34" i="18"/>
  <c r="AR34" i="18"/>
  <c r="BA34" i="18"/>
  <c r="BS34" i="18"/>
  <c r="CB34" i="15"/>
  <c r="CL34" i="18"/>
  <c r="DD34" i="18"/>
  <c r="DM34" i="18"/>
  <c r="DV34" i="18"/>
  <c r="EE34" i="18"/>
  <c r="EN34" i="15"/>
  <c r="EX34" i="18"/>
  <c r="FG34" i="18"/>
  <c r="FP34" i="18"/>
  <c r="FY34" i="18"/>
  <c r="GZ34" i="15"/>
  <c r="HJ34" i="18"/>
  <c r="HP34" i="18" s="1"/>
  <c r="HS34" i="18"/>
  <c r="IB34" i="18"/>
  <c r="IK34" i="18"/>
  <c r="IT34" i="18"/>
  <c r="JL34" i="15"/>
  <c r="JV34" i="18"/>
  <c r="KB34" i="18" s="1"/>
  <c r="KE34" i="18"/>
  <c r="KW34" i="18"/>
  <c r="LF34" i="18"/>
  <c r="LO34" i="18"/>
  <c r="LX34" i="15"/>
  <c r="MH34" i="18"/>
  <c r="MN34" i="18" s="1"/>
  <c r="MQ34" i="18"/>
  <c r="MZ34" i="18"/>
  <c r="NI34" i="18"/>
  <c r="NR34" i="18"/>
  <c r="OA34" i="18"/>
  <c r="OB34" i="18" s="1"/>
  <c r="OJ34" i="15"/>
  <c r="R35" i="18"/>
  <c r="AA35" i="18"/>
  <c r="AJ35" i="18"/>
  <c r="AS35" i="18"/>
  <c r="BB35" i="18"/>
  <c r="BT35" i="15"/>
  <c r="CD35" i="18"/>
  <c r="CM35" i="18"/>
  <c r="DE35" i="18"/>
  <c r="DN35" i="18"/>
  <c r="DW35" i="18"/>
  <c r="EF35" i="15"/>
  <c r="EP35" i="18"/>
  <c r="EV35" i="18" s="1"/>
  <c r="EY35" i="18"/>
  <c r="FH35" i="18"/>
  <c r="FQ35" i="18"/>
  <c r="FZ35" i="18"/>
  <c r="GI35" i="18"/>
  <c r="GR35" i="15"/>
  <c r="HK35" i="18"/>
  <c r="HT35" i="18"/>
  <c r="IC35" i="18"/>
  <c r="IL35" i="18"/>
  <c r="IU35" i="18"/>
  <c r="IV35" i="18" s="1"/>
  <c r="JD35" i="15"/>
  <c r="JN35" i="18"/>
  <c r="JW35" i="18"/>
  <c r="KF35" i="18"/>
  <c r="KX35" i="18"/>
  <c r="LG35" i="18"/>
  <c r="LH35" i="18" s="1"/>
  <c r="LP35" i="15"/>
  <c r="LZ35" i="18"/>
  <c r="MF35" i="18" s="1"/>
  <c r="MI35" i="18"/>
  <c r="MR35" i="18"/>
  <c r="NA35" i="18"/>
  <c r="NJ35" i="18"/>
  <c r="NS35" i="18"/>
  <c r="OB35" i="15"/>
  <c r="OL35" i="18"/>
  <c r="OR35" i="18" s="1"/>
  <c r="S36" i="18"/>
  <c r="AB36" i="18"/>
  <c r="AK36" i="18"/>
  <c r="AT36" i="18"/>
  <c r="BC36" i="18"/>
  <c r="BL36" i="15"/>
  <c r="BV36" i="18"/>
  <c r="CE36" i="18"/>
  <c r="CN36" i="18"/>
  <c r="DF36" i="18"/>
  <c r="DO36" i="18"/>
  <c r="DX36" i="15"/>
  <c r="EH36" i="18"/>
  <c r="EN36" i="18" s="1"/>
  <c r="EQ36" i="18"/>
  <c r="EZ36" i="18"/>
  <c r="FI36" i="18"/>
  <c r="FR36" i="18"/>
  <c r="GA36" i="18"/>
  <c r="GJ36" i="15"/>
  <c r="GT36" i="18"/>
  <c r="GZ36" i="18" s="1"/>
  <c r="HL36" i="18"/>
  <c r="HU36" i="18"/>
  <c r="ID36" i="18"/>
  <c r="IM36" i="18"/>
  <c r="IV36" i="15"/>
  <c r="JF36" i="18"/>
  <c r="JL36" i="18" s="1"/>
  <c r="JO36" i="18"/>
  <c r="JX36" i="18"/>
  <c r="KG36" i="18"/>
  <c r="KY36" i="18"/>
  <c r="LH36" i="15"/>
  <c r="LR36" i="18"/>
  <c r="LX36" i="18" s="1"/>
  <c r="MA36" i="18"/>
  <c r="MJ36" i="18"/>
  <c r="MS36" i="18"/>
  <c r="NB36" i="18"/>
  <c r="NK36" i="18"/>
  <c r="NT36" i="15"/>
  <c r="OM36" i="18"/>
  <c r="T37" i="18"/>
  <c r="AC37" i="18"/>
  <c r="AL37" i="18"/>
  <c r="AU37" i="18"/>
  <c r="BD37" i="15"/>
  <c r="BN37" i="18"/>
  <c r="BT37" i="18" s="1"/>
  <c r="BW37" i="18"/>
  <c r="CF37" i="18"/>
  <c r="CO37" i="18"/>
  <c r="DG37" i="18"/>
  <c r="DP37" i="15"/>
  <c r="DZ37" i="18"/>
  <c r="EF37" i="18" s="1"/>
  <c r="EI37" i="18"/>
  <c r="ER37" i="18"/>
  <c r="FA37" i="18"/>
  <c r="FJ37" i="18"/>
  <c r="FS37" i="18"/>
  <c r="FT37" i="18" s="1"/>
  <c r="GU37" i="18"/>
  <c r="HM37" i="18"/>
  <c r="IE37" i="18"/>
  <c r="JG37" i="18"/>
  <c r="JP37" i="18"/>
  <c r="JY37" i="18"/>
  <c r="LJ37" i="18"/>
  <c r="LP37" i="18" s="1"/>
  <c r="LS37" i="18"/>
  <c r="MK37" i="18"/>
  <c r="NC37" i="18"/>
  <c r="ON37" i="18"/>
  <c r="U38" i="18"/>
  <c r="AM38" i="18"/>
  <c r="BO38" i="18"/>
  <c r="BX38" i="18"/>
  <c r="CG38" i="18"/>
  <c r="CY38" i="18"/>
  <c r="CZ38" i="18" s="1"/>
  <c r="DR38" i="18"/>
  <c r="DX38" i="18" s="1"/>
  <c r="EA38" i="18"/>
  <c r="ES38" i="18"/>
  <c r="FB38" i="18"/>
  <c r="FK38" i="18"/>
  <c r="GV38" i="18"/>
  <c r="HN38" i="18"/>
  <c r="IP38" i="18"/>
  <c r="IV38" i="18" s="1"/>
  <c r="JH38" i="18"/>
  <c r="JQ38" i="18"/>
  <c r="JZ38" i="18"/>
  <c r="LB38" i="18"/>
  <c r="LK38" i="18"/>
  <c r="LT38" i="18"/>
  <c r="ML38" i="18"/>
  <c r="MU38" i="18"/>
  <c r="NN38" i="18"/>
  <c r="NW38" i="18"/>
  <c r="OO38" i="18"/>
  <c r="V39" i="18"/>
  <c r="AX39" i="18"/>
  <c r="BD39" i="18" s="1"/>
  <c r="BP39" i="18"/>
  <c r="BY39" i="18"/>
  <c r="CH39" i="18"/>
  <c r="DJ39" i="18"/>
  <c r="DP39" i="18" s="1"/>
  <c r="DS39" i="18"/>
  <c r="EB39" i="18"/>
  <c r="ET39" i="18"/>
  <c r="FV39" i="18"/>
  <c r="GW39" i="18"/>
  <c r="HO39" i="18"/>
  <c r="IQ39" i="18"/>
  <c r="JI39" i="18"/>
  <c r="JR39" i="18"/>
  <c r="KA39" i="18"/>
  <c r="KT39" i="18"/>
  <c r="KZ39" i="18" s="1"/>
  <c r="LL39" i="18"/>
  <c r="LU39" i="18"/>
  <c r="MM39" i="18"/>
  <c r="NF39" i="18"/>
  <c r="NO39" i="18"/>
  <c r="OP39" i="18"/>
  <c r="W40" i="18"/>
  <c r="DO40" i="18"/>
  <c r="FB40" i="18"/>
  <c r="FK40" i="18"/>
  <c r="FL40" i="18" s="1"/>
  <c r="FL40" i="15"/>
  <c r="JX40" i="18"/>
  <c r="LJ40" i="18"/>
  <c r="LP40" i="15"/>
  <c r="NG40" i="18"/>
  <c r="NP40" i="18"/>
  <c r="NY40" i="18"/>
  <c r="OI40" i="18"/>
  <c r="OJ40" i="15"/>
  <c r="BF41" i="18"/>
  <c r="BL41" i="15"/>
  <c r="FK41" i="18"/>
  <c r="FL41" i="18" s="1"/>
  <c r="FL41" i="15"/>
  <c r="GY41" i="18"/>
  <c r="GZ41" i="15"/>
  <c r="NN41" i="18"/>
  <c r="NT41" i="15"/>
  <c r="DM42" i="18"/>
  <c r="FV42" i="18"/>
  <c r="GB42" i="15"/>
  <c r="HZ43" i="18"/>
  <c r="IF43" i="15"/>
  <c r="MX43" i="18"/>
  <c r="ND43" i="15"/>
  <c r="JN46" i="18"/>
  <c r="BV47" i="18"/>
  <c r="JO47" i="18"/>
  <c r="BW48" i="18"/>
  <c r="JP48" i="18"/>
  <c r="AE41" i="18"/>
  <c r="AF41" i="18" s="1"/>
  <c r="BG41" i="18"/>
  <c r="BY41" i="18"/>
  <c r="CQ41" i="18"/>
  <c r="CR41" i="18" s="1"/>
  <c r="EK41" i="18"/>
  <c r="FC41" i="18"/>
  <c r="FD41" i="18" s="1"/>
  <c r="GE41" i="18"/>
  <c r="GN41" i="18"/>
  <c r="IH41" i="18"/>
  <c r="IZ41" i="18"/>
  <c r="JR41" i="18"/>
  <c r="KB41" i="18"/>
  <c r="MD41" i="18"/>
  <c r="MN41" i="18"/>
  <c r="NX41" i="18"/>
  <c r="OG41" i="18"/>
  <c r="X42" i="18"/>
  <c r="AP42" i="18"/>
  <c r="BH42" i="18"/>
  <c r="BZ42" i="18"/>
  <c r="EL42" i="18"/>
  <c r="EV42" i="18"/>
  <c r="GF42" i="18"/>
  <c r="GO42" i="18"/>
  <c r="II42" i="18"/>
  <c r="JA42" i="18"/>
  <c r="JS42" i="18"/>
  <c r="KL42" i="18"/>
  <c r="ME42" i="18"/>
  <c r="MF42" i="18" s="1"/>
  <c r="NY42" i="18"/>
  <c r="OH42" i="18"/>
  <c r="OR42" i="18"/>
  <c r="AQ43" i="18"/>
  <c r="BI43" i="18"/>
  <c r="CA43" i="18"/>
  <c r="CT43" i="18"/>
  <c r="EM43" i="18"/>
  <c r="FF43" i="18"/>
  <c r="GG43" i="18"/>
  <c r="GY43" i="18"/>
  <c r="HR43" i="18"/>
  <c r="IJ43" i="18"/>
  <c r="JB43" i="18"/>
  <c r="JL43" i="18"/>
  <c r="KD43" i="18"/>
  <c r="KM43" i="18"/>
  <c r="LX43" i="18"/>
  <c r="MY43" i="18"/>
  <c r="NZ43" i="18"/>
  <c r="OI43" i="18"/>
  <c r="Z44" i="18"/>
  <c r="AR44" i="18"/>
  <c r="BJ44" i="18"/>
  <c r="BT44" i="18"/>
  <c r="CL44" i="18"/>
  <c r="CU44" i="18"/>
  <c r="EX44" i="18"/>
  <c r="FY44" i="18"/>
  <c r="GH44" i="18"/>
  <c r="GQ44" i="18"/>
  <c r="GZ44" i="15"/>
  <c r="HS44" i="18"/>
  <c r="IK44" i="18"/>
  <c r="JC44" i="18"/>
  <c r="JD44" i="18" s="1"/>
  <c r="JL44" i="15"/>
  <c r="KE44" i="18"/>
  <c r="KN44" i="18"/>
  <c r="LP44" i="18"/>
  <c r="LX44" i="15"/>
  <c r="MQ44" i="18"/>
  <c r="NR44" i="18"/>
  <c r="OA44" i="18"/>
  <c r="OJ44" i="15"/>
  <c r="AA45" i="18"/>
  <c r="AS45" i="18"/>
  <c r="BK45" i="18"/>
  <c r="BL45" i="18" s="1"/>
  <c r="BT45" i="15"/>
  <c r="CM45" i="18"/>
  <c r="CV45" i="18"/>
  <c r="EF45" i="15"/>
  <c r="EY45" i="18"/>
  <c r="FZ45" i="18"/>
  <c r="GI45" i="18"/>
  <c r="GJ45" i="18" s="1"/>
  <c r="GR45" i="15"/>
  <c r="HT45" i="18"/>
  <c r="IL45" i="18"/>
  <c r="JD45" i="15"/>
  <c r="JN45" i="18"/>
  <c r="KF45" i="18"/>
  <c r="KO45" i="18"/>
  <c r="LG45" i="18"/>
  <c r="LP45" i="15"/>
  <c r="LZ45" i="18"/>
  <c r="MR45" i="18"/>
  <c r="NS45" i="18"/>
  <c r="OB45" i="15"/>
  <c r="AB46" i="18"/>
  <c r="AT46" i="18"/>
  <c r="BL46" i="15"/>
  <c r="BV46" i="18"/>
  <c r="CN46" i="18"/>
  <c r="CW46" i="18"/>
  <c r="DO46" i="18"/>
  <c r="DP46" i="18" s="1"/>
  <c r="DX46" i="15"/>
  <c r="EH46" i="18"/>
  <c r="EZ46" i="18"/>
  <c r="GA46" i="18"/>
  <c r="GJ46" i="15"/>
  <c r="HU46" i="18"/>
  <c r="IM46" i="18"/>
  <c r="IN46" i="18" s="1"/>
  <c r="IV46" i="15"/>
  <c r="JO46" i="18"/>
  <c r="KG46" i="18"/>
  <c r="KP46" i="18"/>
  <c r="KZ46" i="18"/>
  <c r="LH46" i="15"/>
  <c r="MA46" i="18"/>
  <c r="MJ46" i="18"/>
  <c r="MS46" i="18"/>
  <c r="NB46" i="18"/>
  <c r="NK46" i="18"/>
  <c r="NT46" i="15"/>
  <c r="OD46" i="18"/>
  <c r="OM46" i="18"/>
  <c r="T47" i="18"/>
  <c r="AC47" i="18"/>
  <c r="AL47" i="18"/>
  <c r="AU47" i="18"/>
  <c r="AV47" i="18" s="1"/>
  <c r="BD47" i="15"/>
  <c r="BN47" i="18"/>
  <c r="BW47" i="18"/>
  <c r="CF47" i="18"/>
  <c r="CO47" i="18"/>
  <c r="CX47" i="18"/>
  <c r="DG47" i="18"/>
  <c r="DP47" i="15"/>
  <c r="DZ47" i="18"/>
  <c r="EI47" i="18"/>
  <c r="ER47" i="18"/>
  <c r="FA47" i="18"/>
  <c r="FJ47" i="18"/>
  <c r="FS47" i="18"/>
  <c r="GB47" i="15"/>
  <c r="GL47" i="18"/>
  <c r="GU47" i="18"/>
  <c r="HM47" i="18"/>
  <c r="HV47" i="18"/>
  <c r="IE47" i="18"/>
  <c r="IF47" i="18" s="1"/>
  <c r="IN47" i="15"/>
  <c r="IX47" i="18"/>
  <c r="JG47" i="18"/>
  <c r="JP47" i="18"/>
  <c r="JY47" i="18"/>
  <c r="KH47" i="18"/>
  <c r="KQ47" i="18"/>
  <c r="KZ47" i="15"/>
  <c r="LJ47" i="18"/>
  <c r="LS47" i="18"/>
  <c r="MB47" i="18"/>
  <c r="MK47" i="18"/>
  <c r="MT47" i="18"/>
  <c r="NC47" i="18"/>
  <c r="ND47" i="18" s="1"/>
  <c r="NL47" i="15"/>
  <c r="NV47" i="18"/>
  <c r="OE47" i="18"/>
  <c r="ON47" i="18"/>
  <c r="U48" i="18"/>
  <c r="AD48" i="18"/>
  <c r="AM48" i="18"/>
  <c r="AN48" i="18" s="1"/>
  <c r="AV48" i="15"/>
  <c r="BF48" i="18"/>
  <c r="BO48" i="18"/>
  <c r="BX48" i="18"/>
  <c r="CG48" i="18"/>
  <c r="CP48" i="18"/>
  <c r="CY48" i="18"/>
  <c r="DH48" i="15"/>
  <c r="DR48" i="18"/>
  <c r="EA48" i="18"/>
  <c r="EJ48" i="18"/>
  <c r="ES48" i="18"/>
  <c r="FB48" i="18"/>
  <c r="FK48" i="18"/>
  <c r="FT48" i="15"/>
  <c r="GD48" i="18"/>
  <c r="GM48" i="18"/>
  <c r="GV48" i="18"/>
  <c r="HN48" i="18"/>
  <c r="HW48" i="18"/>
  <c r="HX48" i="18" s="1"/>
  <c r="IF48" i="15"/>
  <c r="IP48" i="18"/>
  <c r="IY48" i="18"/>
  <c r="JH48" i="18"/>
  <c r="JQ48" i="18"/>
  <c r="JZ48" i="18"/>
  <c r="KI48" i="18"/>
  <c r="KJ48" i="18" s="1"/>
  <c r="KR48" i="15"/>
  <c r="LB48" i="18"/>
  <c r="LK48" i="18"/>
  <c r="LT48" i="18"/>
  <c r="MC48" i="18"/>
  <c r="ML48" i="18"/>
  <c r="MU48" i="18"/>
  <c r="ND48" i="15"/>
  <c r="NN48" i="18"/>
  <c r="NW48" i="18"/>
  <c r="OF48" i="18"/>
  <c r="OO48" i="18"/>
  <c r="HB51" i="18"/>
  <c r="HB49" i="18"/>
  <c r="HB52" i="18"/>
  <c r="HB50" i="18"/>
  <c r="V40" i="18"/>
  <c r="AE40" i="18"/>
  <c r="AX40" i="18"/>
  <c r="BG40" i="18"/>
  <c r="BP40" i="18"/>
  <c r="BY40" i="18"/>
  <c r="CH40" i="18"/>
  <c r="CQ40" i="18"/>
  <c r="DJ40" i="18"/>
  <c r="DS40" i="18"/>
  <c r="EB40" i="18"/>
  <c r="EK40" i="18"/>
  <c r="ET40" i="18"/>
  <c r="FC40" i="18"/>
  <c r="FV40" i="18"/>
  <c r="GE40" i="18"/>
  <c r="GN40" i="18"/>
  <c r="GW40" i="18"/>
  <c r="HO40" i="18"/>
  <c r="IH40" i="18"/>
  <c r="IQ40" i="18"/>
  <c r="IZ40" i="18"/>
  <c r="JI40" i="18"/>
  <c r="JR40" i="18"/>
  <c r="KA40" i="18"/>
  <c r="KT40" i="18"/>
  <c r="LC40" i="18"/>
  <c r="LL40" i="18"/>
  <c r="LU40" i="18"/>
  <c r="MD40" i="18"/>
  <c r="MM40" i="18"/>
  <c r="NF40" i="18"/>
  <c r="NO40" i="18"/>
  <c r="NX40" i="18"/>
  <c r="OG40" i="18"/>
  <c r="OP40" i="18"/>
  <c r="W41" i="18"/>
  <c r="AF41" i="15"/>
  <c r="AP41" i="18"/>
  <c r="AV41" i="18" s="1"/>
  <c r="AY41" i="18"/>
  <c r="BH41" i="18"/>
  <c r="BQ41" i="18"/>
  <c r="BZ41" i="18"/>
  <c r="CI41" i="18"/>
  <c r="CR41" i="15"/>
  <c r="DB41" i="18"/>
  <c r="DK41" i="18"/>
  <c r="DT41" i="18"/>
  <c r="EC41" i="18"/>
  <c r="EL41" i="18"/>
  <c r="EU41" i="18"/>
  <c r="FD41" i="15"/>
  <c r="FN41" i="18"/>
  <c r="FW41" i="18"/>
  <c r="GF41" i="18"/>
  <c r="GO41" i="18"/>
  <c r="GX41" i="18"/>
  <c r="HP41" i="15"/>
  <c r="HZ41" i="18"/>
  <c r="II41" i="18"/>
  <c r="IR41" i="18"/>
  <c r="JA41" i="18"/>
  <c r="JJ41" i="18"/>
  <c r="JS41" i="18"/>
  <c r="KB41" i="15"/>
  <c r="KL41" i="18"/>
  <c r="KU41" i="18"/>
  <c r="LD41" i="18"/>
  <c r="LM41" i="18"/>
  <c r="LV41" i="18"/>
  <c r="ME41" i="18"/>
  <c r="MN41" i="15"/>
  <c r="MX41" i="18"/>
  <c r="NG41" i="18"/>
  <c r="NP41" i="18"/>
  <c r="NY41" i="18"/>
  <c r="OH41" i="18"/>
  <c r="OQ41" i="18"/>
  <c r="X42" i="15"/>
  <c r="AH42" i="18"/>
  <c r="AQ42" i="18"/>
  <c r="AZ42" i="18"/>
  <c r="BI42" i="18"/>
  <c r="BR42" i="18"/>
  <c r="CA42" i="18"/>
  <c r="CJ42" i="15"/>
  <c r="CT42" i="18"/>
  <c r="CZ42" i="18" s="1"/>
  <c r="DC42" i="18"/>
  <c r="DL42" i="18"/>
  <c r="DU42" i="18"/>
  <c r="ED42" i="18"/>
  <c r="EM42" i="18"/>
  <c r="EV42" i="15"/>
  <c r="FF42" i="18"/>
  <c r="FO42" i="18"/>
  <c r="FX42" i="18"/>
  <c r="GG42" i="18"/>
  <c r="GP42" i="18"/>
  <c r="GY42" i="18"/>
  <c r="HR42" i="18"/>
  <c r="HX42" i="18" s="1"/>
  <c r="IA42" i="18"/>
  <c r="IJ42" i="18"/>
  <c r="IS42" i="18"/>
  <c r="JB42" i="18"/>
  <c r="JK42" i="18"/>
  <c r="JT42" i="15"/>
  <c r="KD42" i="18"/>
  <c r="KM42" i="18"/>
  <c r="KV42" i="18"/>
  <c r="LE42" i="18"/>
  <c r="LN42" i="18"/>
  <c r="LW42" i="18"/>
  <c r="MF42" i="15"/>
  <c r="MP42" i="18"/>
  <c r="MY42" i="18"/>
  <c r="NH42" i="18"/>
  <c r="NQ42" i="18"/>
  <c r="NZ42" i="18"/>
  <c r="OI42" i="18"/>
  <c r="OR42" i="15"/>
  <c r="Z43" i="18"/>
  <c r="AF43" i="18" s="1"/>
  <c r="AI43" i="18"/>
  <c r="AR43" i="18"/>
  <c r="BA43" i="18"/>
  <c r="BJ43" i="18"/>
  <c r="BS43" i="18"/>
  <c r="CB43" i="15"/>
  <c r="CL43" i="18"/>
  <c r="DD43" i="18"/>
  <c r="DM43" i="18"/>
  <c r="DV43" i="18"/>
  <c r="EE43" i="18"/>
  <c r="EN43" i="15"/>
  <c r="FG43" i="18"/>
  <c r="FY43" i="18"/>
  <c r="GH43" i="18"/>
  <c r="GZ43" i="15"/>
  <c r="HJ43" i="18"/>
  <c r="HS43" i="18"/>
  <c r="IB43" i="18"/>
  <c r="IK43" i="18"/>
  <c r="IT43" i="18"/>
  <c r="JC43" i="18"/>
  <c r="JL43" i="15"/>
  <c r="JV43" i="18"/>
  <c r="KE43" i="18"/>
  <c r="KW43" i="18"/>
  <c r="LF43" i="18"/>
  <c r="LO43" i="18"/>
  <c r="LX43" i="15"/>
  <c r="MH43" i="18"/>
  <c r="MZ43" i="18"/>
  <c r="NR43" i="18"/>
  <c r="OA43" i="18"/>
  <c r="OJ43" i="15"/>
  <c r="R44" i="18"/>
  <c r="AA44" i="18"/>
  <c r="AJ44" i="18"/>
  <c r="AS44" i="18"/>
  <c r="BB44" i="18"/>
  <c r="BK44" i="18"/>
  <c r="BT44" i="15"/>
  <c r="CD44" i="18"/>
  <c r="CM44" i="18"/>
  <c r="CV44" i="18"/>
  <c r="DE44" i="18"/>
  <c r="DN44" i="18"/>
  <c r="DW44" i="18"/>
  <c r="EF44" i="15"/>
  <c r="EP44" i="18"/>
  <c r="EY44" i="18"/>
  <c r="FH44" i="18"/>
  <c r="FQ44" i="18"/>
  <c r="FZ44" i="18"/>
  <c r="GI44" i="18"/>
  <c r="GR44" i="15"/>
  <c r="HK44" i="18"/>
  <c r="HT44" i="18"/>
  <c r="IC44" i="18"/>
  <c r="IL44" i="18"/>
  <c r="IU44" i="18"/>
  <c r="JD44" i="15"/>
  <c r="JN44" i="18"/>
  <c r="JW44" i="18"/>
  <c r="KF44" i="18"/>
  <c r="KO44" i="18"/>
  <c r="KX44" i="18"/>
  <c r="LG44" i="18"/>
  <c r="LP44" i="15"/>
  <c r="LZ44" i="18"/>
  <c r="MF44" i="18" s="1"/>
  <c r="MI44" i="18"/>
  <c r="MR44" i="18"/>
  <c r="NA44" i="18"/>
  <c r="NJ44" i="18"/>
  <c r="NS44" i="18"/>
  <c r="OB44" i="15"/>
  <c r="OL44" i="18"/>
  <c r="S45" i="18"/>
  <c r="AB45" i="18"/>
  <c r="AK45" i="18"/>
  <c r="AT45" i="18"/>
  <c r="BC45" i="18"/>
  <c r="BL45" i="15"/>
  <c r="BV45" i="18"/>
  <c r="CE45" i="18"/>
  <c r="CN45" i="18"/>
  <c r="DF45" i="18"/>
  <c r="DO45" i="18"/>
  <c r="DX45" i="15"/>
  <c r="EH45" i="18"/>
  <c r="EQ45" i="18"/>
  <c r="EZ45" i="18"/>
  <c r="FI45" i="18"/>
  <c r="FR45" i="18"/>
  <c r="GA45" i="18"/>
  <c r="GJ45" i="15"/>
  <c r="GT45" i="18"/>
  <c r="HL45" i="18"/>
  <c r="HU45" i="18"/>
  <c r="ID45" i="18"/>
  <c r="IM45" i="18"/>
  <c r="IV45" i="15"/>
  <c r="JF45" i="18"/>
  <c r="JO45" i="18"/>
  <c r="JX45" i="18"/>
  <c r="KG45" i="18"/>
  <c r="KY45" i="18"/>
  <c r="LH45" i="15"/>
  <c r="LR45" i="18"/>
  <c r="MA45" i="18"/>
  <c r="MJ45" i="18"/>
  <c r="MS45" i="18"/>
  <c r="NB45" i="18"/>
  <c r="NK45" i="18"/>
  <c r="NT45" i="15"/>
  <c r="OD45" i="18"/>
  <c r="OJ45" i="18" s="1"/>
  <c r="OM45" i="18"/>
  <c r="T46" i="18"/>
  <c r="AC46" i="18"/>
  <c r="AL46" i="18"/>
  <c r="AU46" i="18"/>
  <c r="BD46" i="15"/>
  <c r="BN46" i="18"/>
  <c r="BW46" i="18"/>
  <c r="CF46" i="18"/>
  <c r="CO46" i="18"/>
  <c r="DG46" i="18"/>
  <c r="DP46" i="15"/>
  <c r="DZ46" i="18"/>
  <c r="EI46" i="18"/>
  <c r="ER46" i="18"/>
  <c r="FA46" i="18"/>
  <c r="FJ46" i="18"/>
  <c r="FS46" i="18"/>
  <c r="GB46" i="15"/>
  <c r="GL46" i="18"/>
  <c r="GR46" i="18" s="1"/>
  <c r="GU46" i="18"/>
  <c r="HM46" i="18"/>
  <c r="HV46" i="18"/>
  <c r="IE46" i="18"/>
  <c r="IN46" i="15"/>
  <c r="IX46" i="18"/>
  <c r="JD46" i="18" s="1"/>
  <c r="JG46" i="18"/>
  <c r="JP46" i="18"/>
  <c r="JY46" i="18"/>
  <c r="KH46" i="18"/>
  <c r="KZ46" i="15"/>
  <c r="LJ46" i="18"/>
  <c r="LS46" i="18"/>
  <c r="MB46" i="18"/>
  <c r="MK46" i="18"/>
  <c r="MT46" i="18"/>
  <c r="NC46" i="18"/>
  <c r="NV46" i="18"/>
  <c r="OE46" i="18"/>
  <c r="ON46" i="18"/>
  <c r="U47" i="18"/>
  <c r="AD47" i="18"/>
  <c r="AM47" i="18"/>
  <c r="AV47" i="15"/>
  <c r="BF47" i="18"/>
  <c r="BO47" i="18"/>
  <c r="BX47" i="18"/>
  <c r="CG47" i="18"/>
  <c r="CP47" i="18"/>
  <c r="DH47" i="15"/>
  <c r="DR47" i="18"/>
  <c r="EA47" i="18"/>
  <c r="EJ47" i="18"/>
  <c r="ES47" i="18"/>
  <c r="FB47" i="18"/>
  <c r="FK47" i="18"/>
  <c r="GD47" i="18"/>
  <c r="GM47" i="18"/>
  <c r="GV47" i="18"/>
  <c r="HN47" i="18"/>
  <c r="HW47" i="18"/>
  <c r="IF47" i="15"/>
  <c r="IP47" i="18"/>
  <c r="IY47" i="18"/>
  <c r="JH47" i="18"/>
  <c r="JQ47" i="18"/>
  <c r="JZ47" i="18"/>
  <c r="KI47" i="18"/>
  <c r="LB47" i="18"/>
  <c r="LK47" i="18"/>
  <c r="LT47" i="18"/>
  <c r="MC47" i="18"/>
  <c r="ML47" i="18"/>
  <c r="MU47" i="18"/>
  <c r="ND47" i="15"/>
  <c r="NN47" i="18"/>
  <c r="NW47" i="18"/>
  <c r="OF47" i="18"/>
  <c r="OO47" i="18"/>
  <c r="V48" i="18"/>
  <c r="AE48" i="18"/>
  <c r="AN48" i="15"/>
  <c r="AX48" i="18"/>
  <c r="BG48" i="18"/>
  <c r="BP48" i="18"/>
  <c r="BY48" i="18"/>
  <c r="CH48" i="18"/>
  <c r="CQ48" i="18"/>
  <c r="DJ48" i="18"/>
  <c r="DP48" i="18" s="1"/>
  <c r="DS48" i="18"/>
  <c r="EB48" i="18"/>
  <c r="EK48" i="18"/>
  <c r="ET48" i="18"/>
  <c r="FC48" i="18"/>
  <c r="FL48" i="15"/>
  <c r="FV48" i="18"/>
  <c r="GE48" i="18"/>
  <c r="GN48" i="18"/>
  <c r="GW48" i="18"/>
  <c r="HO48" i="18"/>
  <c r="HX48" i="15"/>
  <c r="IH48" i="18"/>
  <c r="IQ48" i="18"/>
  <c r="IZ48" i="18"/>
  <c r="JI48" i="18"/>
  <c r="JR48" i="18"/>
  <c r="KA48" i="18"/>
  <c r="KJ48" i="15"/>
  <c r="KT48" i="18"/>
  <c r="LC48" i="18"/>
  <c r="LL48" i="18"/>
  <c r="LU48" i="18"/>
  <c r="MD48" i="18"/>
  <c r="MM48" i="18"/>
  <c r="NF48" i="18"/>
  <c r="NO48" i="18"/>
  <c r="NX48" i="18"/>
  <c r="OG48" i="18"/>
  <c r="OP48" i="18"/>
  <c r="J50" i="18"/>
  <c r="J52" i="18"/>
  <c r="J51" i="18"/>
  <c r="J49" i="18"/>
  <c r="HC49" i="18"/>
  <c r="HC52" i="18"/>
  <c r="HC51" i="18"/>
  <c r="HC50" i="18"/>
  <c r="BV44" i="18"/>
  <c r="DO44" i="18"/>
  <c r="GA44" i="18"/>
  <c r="JO44" i="18"/>
  <c r="BW45" i="18"/>
  <c r="JP45" i="18"/>
  <c r="BX46" i="18"/>
  <c r="JQ46" i="18"/>
  <c r="LB46" i="18"/>
  <c r="LH46" i="18" s="1"/>
  <c r="NN46" i="18"/>
  <c r="BY47" i="18"/>
  <c r="DJ47" i="18"/>
  <c r="DP47" i="18" s="1"/>
  <c r="FV47" i="18"/>
  <c r="GB47" i="18" s="1"/>
  <c r="JR47" i="18"/>
  <c r="LC47" i="18"/>
  <c r="NF47" i="18"/>
  <c r="NO47" i="18"/>
  <c r="BZ48" i="18"/>
  <c r="DK48" i="18"/>
  <c r="FN48" i="18"/>
  <c r="FT48" i="18" s="1"/>
  <c r="FW48" i="18"/>
  <c r="GF48" i="18"/>
  <c r="GO48" i="18"/>
  <c r="JS48" i="18"/>
  <c r="LD48" i="18"/>
  <c r="NG48" i="18"/>
  <c r="NP48" i="18"/>
  <c r="NY48" i="18"/>
  <c r="OH48" i="18"/>
  <c r="K52" i="18"/>
  <c r="K51" i="18"/>
  <c r="K49" i="18"/>
  <c r="K50" i="18"/>
  <c r="HD50" i="18"/>
  <c r="HD52" i="18"/>
  <c r="HD51" i="18"/>
  <c r="HD49" i="18"/>
  <c r="FP41" i="18"/>
  <c r="FY41" i="18"/>
  <c r="GQ41" i="18"/>
  <c r="KN41" i="18"/>
  <c r="NI41" i="18"/>
  <c r="NR41" i="18"/>
  <c r="OB41" i="18"/>
  <c r="BL42" i="18"/>
  <c r="CV42" i="18"/>
  <c r="DN42" i="18"/>
  <c r="FQ42" i="18"/>
  <c r="FZ42" i="18"/>
  <c r="GJ42" i="18"/>
  <c r="JN42" i="18"/>
  <c r="KO42" i="18"/>
  <c r="LG42" i="18"/>
  <c r="NJ42" i="18"/>
  <c r="NS42" i="18"/>
  <c r="NT42" i="18" s="1"/>
  <c r="BV43" i="18"/>
  <c r="CW43" i="18"/>
  <c r="DO43" i="18"/>
  <c r="DP43" i="18" s="1"/>
  <c r="FI43" i="18"/>
  <c r="FR43" i="18"/>
  <c r="GA43" i="18"/>
  <c r="GB43" i="18" s="1"/>
  <c r="GT43" i="18"/>
  <c r="IN43" i="18"/>
  <c r="JO43" i="18"/>
  <c r="KP43" i="18"/>
  <c r="NB43" i="18"/>
  <c r="NK43" i="18"/>
  <c r="NL43" i="18" s="1"/>
  <c r="OD43" i="18"/>
  <c r="BD44" i="15"/>
  <c r="BW44" i="18"/>
  <c r="CX44" i="18"/>
  <c r="DP44" i="15"/>
  <c r="FS44" i="18"/>
  <c r="GB44" i="15"/>
  <c r="GL44" i="18"/>
  <c r="IN44" i="15"/>
  <c r="JP44" i="18"/>
  <c r="KQ44" i="18"/>
  <c r="KR44" i="18" s="1"/>
  <c r="KZ44" i="15"/>
  <c r="NL44" i="15"/>
  <c r="NV44" i="18"/>
  <c r="OE44" i="18"/>
  <c r="AV45" i="15"/>
  <c r="BX45" i="18"/>
  <c r="CY45" i="18"/>
  <c r="CZ45" i="18" s="1"/>
  <c r="DH45" i="15"/>
  <c r="FT45" i="15"/>
  <c r="GM45" i="18"/>
  <c r="HX45" i="18"/>
  <c r="IF45" i="15"/>
  <c r="JQ45" i="18"/>
  <c r="KR45" i="15"/>
  <c r="LB45" i="18"/>
  <c r="MV45" i="18"/>
  <c r="ND45" i="15"/>
  <c r="NN45" i="18"/>
  <c r="OF45" i="18"/>
  <c r="AF46" i="18"/>
  <c r="AN46" i="15"/>
  <c r="BY46" i="18"/>
  <c r="CR46" i="18"/>
  <c r="CZ46" i="15"/>
  <c r="FD46" i="18"/>
  <c r="FL46" i="15"/>
  <c r="FV46" i="18"/>
  <c r="GN46" i="18"/>
  <c r="HX46" i="15"/>
  <c r="JR46" i="18"/>
  <c r="KJ46" i="15"/>
  <c r="LC46" i="18"/>
  <c r="MV46" i="15"/>
  <c r="NF46" i="18"/>
  <c r="NO46" i="18"/>
  <c r="NX46" i="18"/>
  <c r="OG46" i="18"/>
  <c r="AF47" i="15"/>
  <c r="BZ47" i="18"/>
  <c r="CR47" i="15"/>
  <c r="FD47" i="15"/>
  <c r="FN47" i="18"/>
  <c r="FW47" i="18"/>
  <c r="GF47" i="18"/>
  <c r="GO47" i="18"/>
  <c r="HP47" i="15"/>
  <c r="JS47" i="18"/>
  <c r="KB47" i="15"/>
  <c r="KL47" i="18"/>
  <c r="LD47" i="18"/>
  <c r="MF47" i="18"/>
  <c r="MN47" i="15"/>
  <c r="NG47" i="18"/>
  <c r="NP47" i="18"/>
  <c r="NY47" i="18"/>
  <c r="OH47" i="18"/>
  <c r="X48" i="15"/>
  <c r="CA48" i="18"/>
  <c r="CJ48" i="15"/>
  <c r="CT48" i="18"/>
  <c r="DL48" i="18"/>
  <c r="EN48" i="18"/>
  <c r="EV48" i="15"/>
  <c r="FO48" i="18"/>
  <c r="FX48" i="18"/>
  <c r="GG48" i="18"/>
  <c r="GP48" i="18"/>
  <c r="JB48" i="18"/>
  <c r="JT48" i="15"/>
  <c r="KM48" i="18"/>
  <c r="LE48" i="18"/>
  <c r="MF48" i="15"/>
  <c r="MP48" i="18"/>
  <c r="NH48" i="18"/>
  <c r="NQ48" i="18"/>
  <c r="NZ48" i="18"/>
  <c r="OI48" i="18"/>
  <c r="OR48" i="15"/>
  <c r="L49" i="18"/>
  <c r="L51" i="18"/>
  <c r="L50" i="18"/>
  <c r="L52" i="18"/>
  <c r="HE52" i="18"/>
  <c r="HE51" i="18"/>
  <c r="HE49" i="18"/>
  <c r="HE50" i="18"/>
  <c r="BJ40" i="18"/>
  <c r="BT40" i="18"/>
  <c r="CL40" i="18"/>
  <c r="CU40" i="18"/>
  <c r="DD40" i="18"/>
  <c r="DM40" i="18"/>
  <c r="DV40" i="18"/>
  <c r="EE40" i="18"/>
  <c r="EF40" i="18" s="1"/>
  <c r="EX40" i="18"/>
  <c r="FG40" i="18"/>
  <c r="FP40" i="18"/>
  <c r="FY40" i="18"/>
  <c r="GH40" i="18"/>
  <c r="GQ40" i="18"/>
  <c r="GR40" i="18" s="1"/>
  <c r="HJ40" i="18"/>
  <c r="HS40" i="18"/>
  <c r="IB40" i="18"/>
  <c r="IK40" i="18"/>
  <c r="IT40" i="18"/>
  <c r="JC40" i="18"/>
  <c r="JD40" i="18" s="1"/>
  <c r="JV40" i="18"/>
  <c r="KE40" i="18"/>
  <c r="KN40" i="18"/>
  <c r="KW40" i="18"/>
  <c r="LF40" i="18"/>
  <c r="LO40" i="18"/>
  <c r="MH40" i="18"/>
  <c r="MQ40" i="18"/>
  <c r="MZ40" i="18"/>
  <c r="NI40" i="18"/>
  <c r="NR40" i="18"/>
  <c r="OA40" i="18"/>
  <c r="OB40" i="18" s="1"/>
  <c r="R41" i="18"/>
  <c r="AA41" i="18"/>
  <c r="AJ41" i="18"/>
  <c r="AS41" i="18"/>
  <c r="BB41" i="18"/>
  <c r="BK41" i="18"/>
  <c r="BL41" i="18" s="1"/>
  <c r="CD41" i="18"/>
  <c r="CM41" i="18"/>
  <c r="CV41" i="18"/>
  <c r="DE41" i="18"/>
  <c r="DN41" i="18"/>
  <c r="DW41" i="18"/>
  <c r="EF41" i="15"/>
  <c r="EP41" i="18"/>
  <c r="EY41" i="18"/>
  <c r="FH41" i="18"/>
  <c r="FQ41" i="18"/>
  <c r="FZ41" i="18"/>
  <c r="GI41" i="18"/>
  <c r="GR41" i="15"/>
  <c r="HK41" i="18"/>
  <c r="HT41" i="18"/>
  <c r="IC41" i="18"/>
  <c r="IL41" i="18"/>
  <c r="IU41" i="18"/>
  <c r="JD41" i="15"/>
  <c r="JN41" i="18"/>
  <c r="JW41" i="18"/>
  <c r="KF41" i="18"/>
  <c r="KO41" i="18"/>
  <c r="KX41" i="18"/>
  <c r="LG41" i="18"/>
  <c r="LH41" i="18" s="1"/>
  <c r="LP41" i="15"/>
  <c r="LZ41" i="18"/>
  <c r="MI41" i="18"/>
  <c r="MR41" i="18"/>
  <c r="NA41" i="18"/>
  <c r="NJ41" i="18"/>
  <c r="NS41" i="18"/>
  <c r="OB41" i="15"/>
  <c r="OL41" i="18"/>
  <c r="S42" i="18"/>
  <c r="AB42" i="18"/>
  <c r="AK42" i="18"/>
  <c r="AT42" i="18"/>
  <c r="BC42" i="18"/>
  <c r="BL42" i="15"/>
  <c r="BV42" i="18"/>
  <c r="CE42" i="18"/>
  <c r="CN42" i="18"/>
  <c r="CW42" i="18"/>
  <c r="DF42" i="18"/>
  <c r="DO42" i="18"/>
  <c r="DX42" i="15"/>
  <c r="EH42" i="18"/>
  <c r="EQ42" i="18"/>
  <c r="EZ42" i="18"/>
  <c r="FI42" i="18"/>
  <c r="FR42" i="18"/>
  <c r="GA42" i="18"/>
  <c r="GJ42" i="15"/>
  <c r="GT42" i="18"/>
  <c r="HL42" i="18"/>
  <c r="HU42" i="18"/>
  <c r="ID42" i="18"/>
  <c r="IM42" i="18"/>
  <c r="IV42" i="15"/>
  <c r="JF42" i="18"/>
  <c r="JO42" i="18"/>
  <c r="JX42" i="18"/>
  <c r="KG42" i="18"/>
  <c r="KP42" i="18"/>
  <c r="KY42" i="18"/>
  <c r="KZ42" i="18" s="1"/>
  <c r="LH42" i="15"/>
  <c r="LR42" i="18"/>
  <c r="MA42" i="18"/>
  <c r="MJ42" i="18"/>
  <c r="MS42" i="18"/>
  <c r="NB42" i="18"/>
  <c r="NK42" i="18"/>
  <c r="NT42" i="15"/>
  <c r="OD42" i="18"/>
  <c r="OM42" i="18"/>
  <c r="T43" i="18"/>
  <c r="AC43" i="18"/>
  <c r="AL43" i="18"/>
  <c r="AU43" i="18"/>
  <c r="BD43" i="15"/>
  <c r="BN43" i="18"/>
  <c r="BW43" i="18"/>
  <c r="CF43" i="18"/>
  <c r="CO43" i="18"/>
  <c r="CX43" i="18"/>
  <c r="DG43" i="18"/>
  <c r="DP43" i="15"/>
  <c r="DZ43" i="18"/>
  <c r="EI43" i="18"/>
  <c r="ER43" i="18"/>
  <c r="FJ43" i="18"/>
  <c r="FS43" i="18"/>
  <c r="FT43" i="18" s="1"/>
  <c r="GB43" i="15"/>
  <c r="GU43" i="18"/>
  <c r="HM43" i="18"/>
  <c r="HV43" i="18"/>
  <c r="IE43" i="18"/>
  <c r="IN43" i="15"/>
  <c r="IX43" i="18"/>
  <c r="JG43" i="18"/>
  <c r="JP43" i="18"/>
  <c r="JY43" i="18"/>
  <c r="KH43" i="18"/>
  <c r="KQ43" i="18"/>
  <c r="KZ43" i="15"/>
  <c r="LJ43" i="18"/>
  <c r="LS43" i="18"/>
  <c r="MB43" i="18"/>
  <c r="MK43" i="18"/>
  <c r="NC43" i="18"/>
  <c r="NL43" i="15"/>
  <c r="NV43" i="18"/>
  <c r="OE43" i="18"/>
  <c r="ON43" i="18"/>
  <c r="U44" i="18"/>
  <c r="AD44" i="18"/>
  <c r="AM44" i="18"/>
  <c r="AV44" i="15"/>
  <c r="BF44" i="18"/>
  <c r="BO44" i="18"/>
  <c r="BX44" i="18"/>
  <c r="CG44" i="18"/>
  <c r="CP44" i="18"/>
  <c r="CY44" i="18"/>
  <c r="CZ44" i="18" s="1"/>
  <c r="DH44" i="15"/>
  <c r="DR44" i="18"/>
  <c r="EA44" i="18"/>
  <c r="EJ44" i="18"/>
  <c r="ES44" i="18"/>
  <c r="FB44" i="18"/>
  <c r="FK44" i="18"/>
  <c r="FT44" i="15"/>
  <c r="GD44" i="18"/>
  <c r="GM44" i="18"/>
  <c r="GV44" i="18"/>
  <c r="HN44" i="18"/>
  <c r="HW44" i="18"/>
  <c r="HX44" i="18" s="1"/>
  <c r="IF44" i="15"/>
  <c r="IP44" i="18"/>
  <c r="IY44" i="18"/>
  <c r="JH44" i="18"/>
  <c r="JQ44" i="18"/>
  <c r="JZ44" i="18"/>
  <c r="KI44" i="18"/>
  <c r="KJ44" i="18" s="1"/>
  <c r="KR44" i="15"/>
  <c r="LB44" i="18"/>
  <c r="LK44" i="18"/>
  <c r="LT44" i="18"/>
  <c r="MC44" i="18"/>
  <c r="ML44" i="18"/>
  <c r="MU44" i="18"/>
  <c r="MV44" i="18" s="1"/>
  <c r="ND44" i="15"/>
  <c r="NN44" i="18"/>
  <c r="NW44" i="18"/>
  <c r="OF44" i="18"/>
  <c r="OO44" i="18"/>
  <c r="V45" i="18"/>
  <c r="AE45" i="18"/>
  <c r="AF45" i="18" s="1"/>
  <c r="AN45" i="15"/>
  <c r="AX45" i="18"/>
  <c r="BG45" i="18"/>
  <c r="BP45" i="18"/>
  <c r="BY45" i="18"/>
  <c r="CH45" i="18"/>
  <c r="CQ45" i="18"/>
  <c r="CR45" i="18" s="1"/>
  <c r="CZ45" i="15"/>
  <c r="DJ45" i="18"/>
  <c r="DS45" i="18"/>
  <c r="EB45" i="18"/>
  <c r="EK45" i="18"/>
  <c r="ET45" i="18"/>
  <c r="FC45" i="18"/>
  <c r="FD45" i="18" s="1"/>
  <c r="FL45" i="15"/>
  <c r="FV45" i="18"/>
  <c r="GE45" i="18"/>
  <c r="GN45" i="18"/>
  <c r="GW45" i="18"/>
  <c r="HO45" i="18"/>
  <c r="HP45" i="18" s="1"/>
  <c r="HX45" i="15"/>
  <c r="IH45" i="18"/>
  <c r="IQ45" i="18"/>
  <c r="IZ45" i="18"/>
  <c r="JI45" i="18"/>
  <c r="JR45" i="18"/>
  <c r="KA45" i="18"/>
  <c r="KB45" i="18" s="1"/>
  <c r="KJ45" i="15"/>
  <c r="KT45" i="18"/>
  <c r="LC45" i="18"/>
  <c r="LL45" i="18"/>
  <c r="LU45" i="18"/>
  <c r="MD45" i="18"/>
  <c r="MM45" i="18"/>
  <c r="MN45" i="18" s="1"/>
  <c r="MV45" i="15"/>
  <c r="NF45" i="18"/>
  <c r="NO45" i="18"/>
  <c r="NX45" i="18"/>
  <c r="OG45" i="18"/>
  <c r="OP45" i="18"/>
  <c r="W46" i="18"/>
  <c r="X46" i="18" s="1"/>
  <c r="AF46" i="15"/>
  <c r="AP46" i="18"/>
  <c r="AY46" i="18"/>
  <c r="BH46" i="18"/>
  <c r="BQ46" i="18"/>
  <c r="BZ46" i="18"/>
  <c r="CI46" i="18"/>
  <c r="CJ46" i="18" s="1"/>
  <c r="CR46" i="15"/>
  <c r="DB46" i="18"/>
  <c r="DK46" i="18"/>
  <c r="DT46" i="18"/>
  <c r="EC46" i="18"/>
  <c r="EL46" i="18"/>
  <c r="EU46" i="18"/>
  <c r="EV46" i="18" s="1"/>
  <c r="FD46" i="15"/>
  <c r="FN46" i="18"/>
  <c r="FW46" i="18"/>
  <c r="GF46" i="18"/>
  <c r="GO46" i="18"/>
  <c r="GX46" i="18"/>
  <c r="HP46" i="15"/>
  <c r="HZ46" i="18"/>
  <c r="II46" i="18"/>
  <c r="IR46" i="18"/>
  <c r="JA46" i="18"/>
  <c r="JJ46" i="18"/>
  <c r="JS46" i="18"/>
  <c r="JT46" i="18" s="1"/>
  <c r="KB46" i="15"/>
  <c r="KL46" i="18"/>
  <c r="KU46" i="18"/>
  <c r="LD46" i="18"/>
  <c r="LM46" i="18"/>
  <c r="LV46" i="18"/>
  <c r="ME46" i="18"/>
  <c r="MF46" i="18" s="1"/>
  <c r="MN46" i="15"/>
  <c r="MX46" i="18"/>
  <c r="NG46" i="18"/>
  <c r="NP46" i="18"/>
  <c r="NY46" i="18"/>
  <c r="OH46" i="18"/>
  <c r="OQ46" i="18"/>
  <c r="OR46" i="18" s="1"/>
  <c r="X47" i="15"/>
  <c r="AH47" i="18"/>
  <c r="AQ47" i="18"/>
  <c r="AZ47" i="18"/>
  <c r="BI47" i="18"/>
  <c r="BR47" i="18"/>
  <c r="CA47" i="18"/>
  <c r="CJ47" i="15"/>
  <c r="CT47" i="18"/>
  <c r="CZ47" i="18" s="1"/>
  <c r="DC47" i="18"/>
  <c r="DL47" i="18"/>
  <c r="DU47" i="18"/>
  <c r="ED47" i="18"/>
  <c r="EM47" i="18"/>
  <c r="EN47" i="18" s="1"/>
  <c r="EV47" i="15"/>
  <c r="FF47" i="18"/>
  <c r="FO47" i="18"/>
  <c r="FX47" i="18"/>
  <c r="GG47" i="18"/>
  <c r="GP47" i="18"/>
  <c r="GY47" i="18"/>
  <c r="GZ47" i="18" s="1"/>
  <c r="HR47" i="18"/>
  <c r="IA47" i="18"/>
  <c r="IJ47" i="18"/>
  <c r="IS47" i="18"/>
  <c r="JB47" i="18"/>
  <c r="JK47" i="18"/>
  <c r="JL47" i="18" s="1"/>
  <c r="JT47" i="15"/>
  <c r="KD47" i="18"/>
  <c r="KM47" i="18"/>
  <c r="KV47" i="18"/>
  <c r="LE47" i="18"/>
  <c r="LN47" i="18"/>
  <c r="LW47" i="18"/>
  <c r="LX47" i="18" s="1"/>
  <c r="MF47" i="15"/>
  <c r="MP47" i="18"/>
  <c r="MY47" i="18"/>
  <c r="NH47" i="18"/>
  <c r="NQ47" i="18"/>
  <c r="NZ47" i="18"/>
  <c r="OI47" i="18"/>
  <c r="OJ47" i="18" s="1"/>
  <c r="OR47" i="15"/>
  <c r="Z48" i="18"/>
  <c r="AI48" i="18"/>
  <c r="AR48" i="18"/>
  <c r="BA48" i="18"/>
  <c r="BJ48" i="18"/>
  <c r="BS48" i="18"/>
  <c r="BT48" i="18" s="1"/>
  <c r="CB48" i="15"/>
  <c r="CL48" i="18"/>
  <c r="CU48" i="18"/>
  <c r="DD48" i="18"/>
  <c r="DM48" i="18"/>
  <c r="DV48" i="18"/>
  <c r="EE48" i="18"/>
  <c r="EF48" i="18" s="1"/>
  <c r="EN48" i="15"/>
  <c r="EX48" i="18"/>
  <c r="FG48" i="18"/>
  <c r="FP48" i="18"/>
  <c r="FY48" i="18"/>
  <c r="GH48" i="18"/>
  <c r="GQ48" i="18"/>
  <c r="GR48" i="18" s="1"/>
  <c r="GZ48" i="15"/>
  <c r="HJ48" i="18"/>
  <c r="HS48" i="18"/>
  <c r="IB48" i="18"/>
  <c r="IK48" i="18"/>
  <c r="IT48" i="18"/>
  <c r="JC48" i="18"/>
  <c r="JD48" i="18" s="1"/>
  <c r="JL48" i="15"/>
  <c r="JV48" i="18"/>
  <c r="KE48" i="18"/>
  <c r="KN48" i="18"/>
  <c r="KW48" i="18"/>
  <c r="LF48" i="18"/>
  <c r="LO48" i="18"/>
  <c r="LP48" i="18" s="1"/>
  <c r="LX48" i="15"/>
  <c r="MH48" i="18"/>
  <c r="MQ48" i="18"/>
  <c r="MZ48" i="18"/>
  <c r="NI48" i="18"/>
  <c r="NR48" i="18"/>
  <c r="OA48" i="18"/>
  <c r="OB48" i="18" s="1"/>
  <c r="OJ48" i="15"/>
  <c r="M51" i="18"/>
  <c r="M50" i="18"/>
  <c r="M49" i="18"/>
  <c r="M52" i="18"/>
  <c r="HF49" i="18"/>
  <c r="HF51" i="18"/>
  <c r="HF52" i="18"/>
  <c r="HF50" i="18"/>
  <c r="AA40" i="18"/>
  <c r="AJ40" i="18"/>
  <c r="AS40" i="18"/>
  <c r="BB40" i="18"/>
  <c r="BK40" i="18"/>
  <c r="BT40" i="15"/>
  <c r="CD40" i="18"/>
  <c r="CM40" i="18"/>
  <c r="CV40" i="18"/>
  <c r="DE40" i="18"/>
  <c r="DN40" i="18"/>
  <c r="DW40" i="18"/>
  <c r="DX40" i="18" s="1"/>
  <c r="EF40" i="15"/>
  <c r="EP40" i="18"/>
  <c r="EY40" i="18"/>
  <c r="FH40" i="18"/>
  <c r="FQ40" i="18"/>
  <c r="FZ40" i="18"/>
  <c r="GI40" i="18"/>
  <c r="GR40" i="15"/>
  <c r="HK40" i="18"/>
  <c r="HT40" i="18"/>
  <c r="IC40" i="18"/>
  <c r="IL40" i="18"/>
  <c r="IU40" i="18"/>
  <c r="IV40" i="18" s="1"/>
  <c r="JD40" i="15"/>
  <c r="JN40" i="18"/>
  <c r="JT40" i="18" s="1"/>
  <c r="JW40" i="18"/>
  <c r="KF40" i="18"/>
  <c r="KO40" i="18"/>
  <c r="KX40" i="18"/>
  <c r="LG40" i="18"/>
  <c r="LH40" i="18" s="1"/>
  <c r="LZ40" i="18"/>
  <c r="MI40" i="18"/>
  <c r="MR40" i="18"/>
  <c r="NA40" i="18"/>
  <c r="NJ40" i="18"/>
  <c r="NS40" i="18"/>
  <c r="OL40" i="18"/>
  <c r="S41" i="18"/>
  <c r="AB41" i="18"/>
  <c r="AK41" i="18"/>
  <c r="AT41" i="18"/>
  <c r="BC41" i="18"/>
  <c r="BV41" i="18"/>
  <c r="CB41" i="18" s="1"/>
  <c r="CE41" i="18"/>
  <c r="CN41" i="18"/>
  <c r="CW41" i="18"/>
  <c r="DF41" i="18"/>
  <c r="DO41" i="18"/>
  <c r="DP41" i="18" s="1"/>
  <c r="EH41" i="18"/>
  <c r="EQ41" i="18"/>
  <c r="EZ41" i="18"/>
  <c r="FI41" i="18"/>
  <c r="FR41" i="18"/>
  <c r="GA41" i="18"/>
  <c r="GT41" i="18"/>
  <c r="HL41" i="18"/>
  <c r="HU41" i="18"/>
  <c r="ID41" i="18"/>
  <c r="IM41" i="18"/>
  <c r="IN41" i="18" s="1"/>
  <c r="JF41" i="18"/>
  <c r="JO41" i="18"/>
  <c r="JX41" i="18"/>
  <c r="KG41" i="18"/>
  <c r="KP41" i="18"/>
  <c r="KY41" i="18"/>
  <c r="KZ41" i="18" s="1"/>
  <c r="LR41" i="18"/>
  <c r="MA41" i="18"/>
  <c r="MJ41" i="18"/>
  <c r="MS41" i="18"/>
  <c r="NB41" i="18"/>
  <c r="NK41" i="18"/>
  <c r="OD41" i="18"/>
  <c r="OM41" i="18"/>
  <c r="T42" i="18"/>
  <c r="AC42" i="18"/>
  <c r="AL42" i="18"/>
  <c r="AU42" i="18"/>
  <c r="BN42" i="18"/>
  <c r="BW42" i="18"/>
  <c r="CF42" i="18"/>
  <c r="CO42" i="18"/>
  <c r="CX42" i="18"/>
  <c r="DG42" i="18"/>
  <c r="DZ42" i="18"/>
  <c r="EI42" i="18"/>
  <c r="ER42" i="18"/>
  <c r="FA42" i="18"/>
  <c r="FJ42" i="18"/>
  <c r="FS42" i="18"/>
  <c r="FT42" i="18" s="1"/>
  <c r="GL42" i="18"/>
  <c r="GU42" i="18"/>
  <c r="HM42" i="18"/>
  <c r="HV42" i="18"/>
  <c r="IE42" i="18"/>
  <c r="IF42" i="18" s="1"/>
  <c r="IX42" i="18"/>
  <c r="JG42" i="18"/>
  <c r="JP42" i="18"/>
  <c r="JY42" i="18"/>
  <c r="KH42" i="18"/>
  <c r="KQ42" i="18"/>
  <c r="LJ42" i="18"/>
  <c r="LS42" i="18"/>
  <c r="MB42" i="18"/>
  <c r="MK42" i="18"/>
  <c r="MT42" i="18"/>
  <c r="NC42" i="18"/>
  <c r="ND42" i="18" s="1"/>
  <c r="NV42" i="18"/>
  <c r="OE42" i="18"/>
  <c r="ON42" i="18"/>
  <c r="U43" i="18"/>
  <c r="AD43" i="18"/>
  <c r="AM43" i="18"/>
  <c r="AN43" i="18" s="1"/>
  <c r="BF43" i="18"/>
  <c r="BO43" i="18"/>
  <c r="BX43" i="18"/>
  <c r="CG43" i="18"/>
  <c r="CP43" i="18"/>
  <c r="CY43" i="18"/>
  <c r="DR43" i="18"/>
  <c r="EA43" i="18"/>
  <c r="EJ43" i="18"/>
  <c r="ES43" i="18"/>
  <c r="FK43" i="18"/>
  <c r="GD43" i="18"/>
  <c r="GV43" i="18"/>
  <c r="HN43" i="18"/>
  <c r="HW43" i="18"/>
  <c r="IP43" i="18"/>
  <c r="IY43" i="18"/>
  <c r="JH43" i="18"/>
  <c r="JQ43" i="18"/>
  <c r="JZ43" i="18"/>
  <c r="KI43" i="18"/>
  <c r="LB43" i="18"/>
  <c r="LK43" i="18"/>
  <c r="LT43" i="18"/>
  <c r="MC43" i="18"/>
  <c r="ML43" i="18"/>
  <c r="NN43" i="18"/>
  <c r="NW43" i="18"/>
  <c r="OF43" i="18"/>
  <c r="OO43" i="18"/>
  <c r="V44" i="18"/>
  <c r="AE44" i="18"/>
  <c r="AF44" i="18" s="1"/>
  <c r="AX44" i="18"/>
  <c r="BD44" i="18" s="1"/>
  <c r="BG44" i="18"/>
  <c r="BP44" i="18"/>
  <c r="BY44" i="18"/>
  <c r="CH44" i="18"/>
  <c r="CQ44" i="18"/>
  <c r="DJ44" i="18"/>
  <c r="DS44" i="18"/>
  <c r="EB44" i="18"/>
  <c r="EK44" i="18"/>
  <c r="ET44" i="18"/>
  <c r="FC44" i="18"/>
  <c r="FD44" i="18" s="1"/>
  <c r="FV44" i="18"/>
  <c r="GE44" i="18"/>
  <c r="GN44" i="18"/>
  <c r="GW44" i="18"/>
  <c r="HO44" i="18"/>
  <c r="HP44" i="18" s="1"/>
  <c r="HX44" i="15"/>
  <c r="IH44" i="18"/>
  <c r="IQ44" i="18"/>
  <c r="IZ44" i="18"/>
  <c r="JI44" i="18"/>
  <c r="JR44" i="18"/>
  <c r="KA44" i="18"/>
  <c r="KB44" i="18" s="1"/>
  <c r="KJ44" i="15"/>
  <c r="KT44" i="18"/>
  <c r="KZ44" i="18" s="1"/>
  <c r="LC44" i="18"/>
  <c r="LL44" i="18"/>
  <c r="LU44" i="18"/>
  <c r="MD44" i="18"/>
  <c r="MM44" i="18"/>
  <c r="MN44" i="18" s="1"/>
  <c r="MV44" i="15"/>
  <c r="NF44" i="18"/>
  <c r="NO44" i="18"/>
  <c r="NX44" i="18"/>
  <c r="OG44" i="18"/>
  <c r="OP44" i="18"/>
  <c r="W45" i="18"/>
  <c r="X45" i="18" s="1"/>
  <c r="AF45" i="15"/>
  <c r="AP45" i="18"/>
  <c r="AV45" i="18" s="1"/>
  <c r="AY45" i="18"/>
  <c r="BH45" i="18"/>
  <c r="BQ45" i="18"/>
  <c r="BZ45" i="18"/>
  <c r="CI45" i="18"/>
  <c r="CJ45" i="18" s="1"/>
  <c r="CR45" i="15"/>
  <c r="DB45" i="18"/>
  <c r="DH45" i="18" s="1"/>
  <c r="DK45" i="18"/>
  <c r="DT45" i="18"/>
  <c r="EC45" i="18"/>
  <c r="EL45" i="18"/>
  <c r="EU45" i="18"/>
  <c r="EV45" i="18" s="1"/>
  <c r="FD45" i="15"/>
  <c r="FN45" i="18"/>
  <c r="FT45" i="18" s="1"/>
  <c r="FW45" i="18"/>
  <c r="GF45" i="18"/>
  <c r="GO45" i="18"/>
  <c r="GX45" i="18"/>
  <c r="HP45" i="15"/>
  <c r="HZ45" i="18"/>
  <c r="IF45" i="18" s="1"/>
  <c r="II45" i="18"/>
  <c r="IR45" i="18"/>
  <c r="JA45" i="18"/>
  <c r="JJ45" i="18"/>
  <c r="JS45" i="18"/>
  <c r="JT45" i="18" s="1"/>
  <c r="KB45" i="15"/>
  <c r="KL45" i="18"/>
  <c r="KR45" i="18" s="1"/>
  <c r="KU45" i="18"/>
  <c r="LD45" i="18"/>
  <c r="LM45" i="18"/>
  <c r="LV45" i="18"/>
  <c r="ME45" i="18"/>
  <c r="MN45" i="15"/>
  <c r="MX45" i="18"/>
  <c r="NG45" i="18"/>
  <c r="NP45" i="18"/>
  <c r="NY45" i="18"/>
  <c r="OH45" i="18"/>
  <c r="OQ45" i="18"/>
  <c r="OR45" i="18" s="1"/>
  <c r="X46" i="15"/>
  <c r="AH46" i="18"/>
  <c r="AN46" i="18" s="1"/>
  <c r="AQ46" i="18"/>
  <c r="AZ46" i="18"/>
  <c r="BI46" i="18"/>
  <c r="BR46" i="18"/>
  <c r="CA46" i="18"/>
  <c r="CB46" i="18" s="1"/>
  <c r="CJ46" i="15"/>
  <c r="CT46" i="18"/>
  <c r="CZ46" i="18" s="1"/>
  <c r="DC46" i="18"/>
  <c r="DL46" i="18"/>
  <c r="DU46" i="18"/>
  <c r="ED46" i="18"/>
  <c r="EM46" i="18"/>
  <c r="EV46" i="15"/>
  <c r="FF46" i="18"/>
  <c r="FL46" i="18" s="1"/>
  <c r="FO46" i="18"/>
  <c r="FX46" i="18"/>
  <c r="GG46" i="18"/>
  <c r="GP46" i="18"/>
  <c r="GY46" i="18"/>
  <c r="GZ46" i="18" s="1"/>
  <c r="HR46" i="18"/>
  <c r="IA46" i="18"/>
  <c r="IJ46" i="18"/>
  <c r="IS46" i="18"/>
  <c r="JB46" i="18"/>
  <c r="JK46" i="18"/>
  <c r="JL46" i="18" s="1"/>
  <c r="JT46" i="15"/>
  <c r="KD46" i="18"/>
  <c r="KM46" i="18"/>
  <c r="KV46" i="18"/>
  <c r="LE46" i="18"/>
  <c r="LN46" i="18"/>
  <c r="LW46" i="18"/>
  <c r="LX46" i="18" s="1"/>
  <c r="MF46" i="15"/>
  <c r="MP46" i="18"/>
  <c r="MV46" i="18" s="1"/>
  <c r="MY46" i="18"/>
  <c r="NH46" i="18"/>
  <c r="NQ46" i="18"/>
  <c r="NZ46" i="18"/>
  <c r="OI46" i="18"/>
  <c r="OR46" i="15"/>
  <c r="Z47" i="18"/>
  <c r="AI47" i="18"/>
  <c r="AR47" i="18"/>
  <c r="BA47" i="18"/>
  <c r="BJ47" i="18"/>
  <c r="BS47" i="18"/>
  <c r="CB47" i="15"/>
  <c r="CL47" i="18"/>
  <c r="CR47" i="18" s="1"/>
  <c r="CU47" i="18"/>
  <c r="DD47" i="18"/>
  <c r="DM47" i="18"/>
  <c r="DV47" i="18"/>
  <c r="EE47" i="18"/>
  <c r="EF47" i="18" s="1"/>
  <c r="EN47" i="15"/>
  <c r="EX47" i="18"/>
  <c r="FD47" i="18" s="1"/>
  <c r="FG47" i="18"/>
  <c r="FP47" i="18"/>
  <c r="FY47" i="18"/>
  <c r="GH47" i="18"/>
  <c r="GQ47" i="18"/>
  <c r="GZ47" i="15"/>
  <c r="HJ47" i="18"/>
  <c r="HP47" i="18" s="1"/>
  <c r="HS47" i="18"/>
  <c r="IB47" i="18"/>
  <c r="IK47" i="18"/>
  <c r="IT47" i="18"/>
  <c r="JC47" i="18"/>
  <c r="JD47" i="18" s="1"/>
  <c r="JL47" i="15"/>
  <c r="JV47" i="18"/>
  <c r="KB47" i="18" s="1"/>
  <c r="KE47" i="18"/>
  <c r="KN47" i="18"/>
  <c r="KW47" i="18"/>
  <c r="LF47" i="18"/>
  <c r="LO47" i="18"/>
  <c r="LX47" i="15"/>
  <c r="MH47" i="18"/>
  <c r="MN47" i="18" s="1"/>
  <c r="MQ47" i="18"/>
  <c r="MZ47" i="18"/>
  <c r="NI47" i="18"/>
  <c r="NR47" i="18"/>
  <c r="OA47" i="18"/>
  <c r="OJ47" i="15"/>
  <c r="R48" i="18"/>
  <c r="AA48" i="18"/>
  <c r="AJ48" i="18"/>
  <c r="AS48" i="18"/>
  <c r="BB48" i="18"/>
  <c r="BK48" i="18"/>
  <c r="BT48" i="15"/>
  <c r="CD48" i="18"/>
  <c r="CJ48" i="18" s="1"/>
  <c r="CM48" i="18"/>
  <c r="CV48" i="18"/>
  <c r="DE48" i="18"/>
  <c r="DN48" i="18"/>
  <c r="DW48" i="18"/>
  <c r="EF48" i="15"/>
  <c r="EP48" i="18"/>
  <c r="EY48" i="18"/>
  <c r="FH48" i="18"/>
  <c r="FQ48" i="18"/>
  <c r="FZ48" i="18"/>
  <c r="GI48" i="18"/>
  <c r="GR48" i="15"/>
  <c r="HK48" i="18"/>
  <c r="HT48" i="18"/>
  <c r="IC48" i="18"/>
  <c r="IL48" i="18"/>
  <c r="IU48" i="18"/>
  <c r="IV48" i="18" s="1"/>
  <c r="JD48" i="15"/>
  <c r="JN48" i="18"/>
  <c r="JW48" i="18"/>
  <c r="KF48" i="18"/>
  <c r="KO48" i="18"/>
  <c r="KX48" i="18"/>
  <c r="LG48" i="18"/>
  <c r="LH48" i="18" s="1"/>
  <c r="LP48" i="15"/>
  <c r="LZ48" i="18"/>
  <c r="MI48" i="18"/>
  <c r="MR48" i="18"/>
  <c r="NA48" i="18"/>
  <c r="NJ48" i="18"/>
  <c r="NS48" i="18"/>
  <c r="OB48" i="15"/>
  <c r="OL48" i="18"/>
  <c r="OR48" i="18" s="1"/>
  <c r="N52" i="18"/>
  <c r="N49" i="18"/>
  <c r="N51" i="18"/>
  <c r="N50" i="18"/>
  <c r="HG51" i="18"/>
  <c r="HG50" i="18"/>
  <c r="HG52" i="18"/>
  <c r="HG49" i="18"/>
  <c r="JY41" i="18"/>
  <c r="LJ41" i="18"/>
  <c r="LP41" i="18" s="1"/>
  <c r="LS41" i="18"/>
  <c r="MK41" i="18"/>
  <c r="NC41" i="18"/>
  <c r="ON41" i="18"/>
  <c r="U42" i="18"/>
  <c r="AM42" i="18"/>
  <c r="BO42" i="18"/>
  <c r="BX42" i="18"/>
  <c r="CG42" i="18"/>
  <c r="DR42" i="18"/>
  <c r="EA42" i="18"/>
  <c r="ES42" i="18"/>
  <c r="FK42" i="18"/>
  <c r="GV42" i="18"/>
  <c r="HN42" i="18"/>
  <c r="IP42" i="18"/>
  <c r="IV42" i="18" s="1"/>
  <c r="JH42" i="18"/>
  <c r="JQ42" i="18"/>
  <c r="JZ42" i="18"/>
  <c r="LK42" i="18"/>
  <c r="LT42" i="18"/>
  <c r="ML42" i="18"/>
  <c r="MV42" i="18"/>
  <c r="OO42" i="18"/>
  <c r="V43" i="18"/>
  <c r="AX43" i="18"/>
  <c r="BD43" i="18" s="1"/>
  <c r="BP43" i="18"/>
  <c r="BY43" i="18"/>
  <c r="CH43" i="18"/>
  <c r="CR43" i="18"/>
  <c r="DS43" i="18"/>
  <c r="EB43" i="18"/>
  <c r="ET43" i="18"/>
  <c r="GW43" i="18"/>
  <c r="HO43" i="18"/>
  <c r="IQ43" i="18"/>
  <c r="JI43" i="18"/>
  <c r="JR43" i="18"/>
  <c r="KA43" i="18"/>
  <c r="KT43" i="18"/>
  <c r="KZ43" i="18" s="1"/>
  <c r="LC43" i="18"/>
  <c r="LL43" i="18"/>
  <c r="LU43" i="18"/>
  <c r="MM43" i="18"/>
  <c r="NO43" i="18"/>
  <c r="OP43" i="18"/>
  <c r="W44" i="18"/>
  <c r="AY44" i="18"/>
  <c r="BQ44" i="18"/>
  <c r="BZ44" i="18"/>
  <c r="CI44" i="18"/>
  <c r="CJ44" i="18" s="1"/>
  <c r="DB44" i="18"/>
  <c r="DH44" i="18" s="1"/>
  <c r="DK44" i="18"/>
  <c r="DT44" i="18"/>
  <c r="EC44" i="18"/>
  <c r="EU44" i="18"/>
  <c r="EV44" i="18" s="1"/>
  <c r="FN44" i="18"/>
  <c r="FW44" i="18"/>
  <c r="GX44" i="18"/>
  <c r="HZ44" i="18"/>
  <c r="IF44" i="18" s="1"/>
  <c r="IR44" i="18"/>
  <c r="JJ44" i="18"/>
  <c r="JS44" i="18"/>
  <c r="KU44" i="18"/>
  <c r="LD44" i="18"/>
  <c r="LM44" i="18"/>
  <c r="LV44" i="18"/>
  <c r="MX44" i="18"/>
  <c r="NG44" i="18"/>
  <c r="NP44" i="18"/>
  <c r="OQ44" i="18"/>
  <c r="AH45" i="18"/>
  <c r="AN45" i="18" s="1"/>
  <c r="AZ45" i="18"/>
  <c r="BR45" i="18"/>
  <c r="CA45" i="18"/>
  <c r="DC45" i="18"/>
  <c r="DU45" i="18"/>
  <c r="ED45" i="18"/>
  <c r="FF45" i="18"/>
  <c r="FL45" i="18" s="1"/>
  <c r="FO45" i="18"/>
  <c r="FX45" i="18"/>
  <c r="GY45" i="18"/>
  <c r="IA45" i="18"/>
  <c r="IS45" i="18"/>
  <c r="JK45" i="18"/>
  <c r="KV45" i="18"/>
  <c r="LE45" i="18"/>
  <c r="LN45" i="18"/>
  <c r="LW45" i="18"/>
  <c r="MY45" i="18"/>
  <c r="NH45" i="18"/>
  <c r="NQ45" i="18"/>
  <c r="AI46" i="18"/>
  <c r="BA46" i="18"/>
  <c r="BS46" i="18"/>
  <c r="BT46" i="18" s="1"/>
  <c r="DD46" i="18"/>
  <c r="DV46" i="18"/>
  <c r="EE46" i="18"/>
  <c r="EF46" i="18" s="1"/>
  <c r="FG46" i="18"/>
  <c r="FP46" i="18"/>
  <c r="FY46" i="18"/>
  <c r="HJ46" i="18"/>
  <c r="HP46" i="18" s="1"/>
  <c r="IB46" i="18"/>
  <c r="IT46" i="18"/>
  <c r="JV46" i="18"/>
  <c r="KB46" i="18" s="1"/>
  <c r="KW46" i="18"/>
  <c r="LF46" i="18"/>
  <c r="LO46" i="18"/>
  <c r="MH46" i="18"/>
  <c r="MN46" i="18" s="1"/>
  <c r="MQ46" i="18"/>
  <c r="MZ46" i="18"/>
  <c r="NI46" i="18"/>
  <c r="NR46" i="18"/>
  <c r="OB46" i="18"/>
  <c r="R47" i="18"/>
  <c r="X47" i="18" s="1"/>
  <c r="AJ47" i="18"/>
  <c r="BB47" i="18"/>
  <c r="BL47" i="18"/>
  <c r="CD47" i="18"/>
  <c r="CJ47" i="18" s="1"/>
  <c r="DE47" i="18"/>
  <c r="DW47" i="18"/>
  <c r="EP47" i="18"/>
  <c r="FH47" i="18"/>
  <c r="FQ47" i="18"/>
  <c r="FZ47" i="18"/>
  <c r="HK47" i="18"/>
  <c r="IC47" i="18"/>
  <c r="IU47" i="18"/>
  <c r="IV47" i="18" s="1"/>
  <c r="JN47" i="18"/>
  <c r="JW47" i="18"/>
  <c r="KX47" i="18"/>
  <c r="LG47" i="18"/>
  <c r="LH47" i="18" s="1"/>
  <c r="MI47" i="18"/>
  <c r="NA47" i="18"/>
  <c r="NJ47" i="18"/>
  <c r="NS47" i="18"/>
  <c r="OL47" i="18"/>
  <c r="OR47" i="18" s="1"/>
  <c r="S48" i="18"/>
  <c r="AK48" i="18"/>
  <c r="BC48" i="18"/>
  <c r="BV48" i="18"/>
  <c r="CE48" i="18"/>
  <c r="DF48" i="18"/>
  <c r="EQ48" i="18"/>
  <c r="FI48" i="18"/>
  <c r="FR48" i="18"/>
  <c r="GA48" i="18"/>
  <c r="GT48" i="18"/>
  <c r="GZ48" i="18" s="1"/>
  <c r="HL48" i="18"/>
  <c r="ID48" i="18"/>
  <c r="JF48" i="18"/>
  <c r="JL48" i="18" s="1"/>
  <c r="JO48" i="18"/>
  <c r="JX48" i="18"/>
  <c r="KY48" i="18"/>
  <c r="KZ48" i="18" s="1"/>
  <c r="LR48" i="18"/>
  <c r="LX48" i="18" s="1"/>
  <c r="MJ48" i="18"/>
  <c r="MS48" i="18"/>
  <c r="NB48" i="18"/>
  <c r="NK48" i="18"/>
  <c r="OD48" i="18"/>
  <c r="OM48" i="18"/>
  <c r="O50" i="18"/>
  <c r="O51" i="18"/>
  <c r="O52" i="18"/>
  <c r="O49" i="18"/>
  <c r="HH3" i="18"/>
  <c r="HH17" i="18"/>
  <c r="P16" i="18"/>
  <c r="P20" i="18"/>
  <c r="P28" i="18"/>
  <c r="HH38" i="18"/>
  <c r="HH42" i="18"/>
  <c r="R51" i="12"/>
  <c r="L51" i="9"/>
  <c r="AE51" i="9"/>
  <c r="AO51" i="9"/>
  <c r="AX51" i="9"/>
  <c r="BH51" i="9"/>
  <c r="BR51" i="9"/>
  <c r="CA51" i="9"/>
  <c r="CK51" i="9"/>
  <c r="CT51" i="9"/>
  <c r="DD51" i="9"/>
  <c r="DN51" i="9"/>
  <c r="V49" i="12"/>
  <c r="V52" i="12"/>
  <c r="V50" i="12"/>
  <c r="V51" i="12"/>
  <c r="AE49" i="12"/>
  <c r="AE52" i="12"/>
  <c r="AE50" i="12"/>
  <c r="AE51" i="12"/>
  <c r="AO49" i="12"/>
  <c r="AO52" i="12"/>
  <c r="AO50" i="12"/>
  <c r="AO51" i="12"/>
  <c r="BA49" i="12"/>
  <c r="BA52" i="12"/>
  <c r="BA50" i="12"/>
  <c r="BA51" i="12"/>
  <c r="BM49" i="12"/>
  <c r="BM52" i="12"/>
  <c r="BM50" i="12"/>
  <c r="BM51" i="12"/>
  <c r="BY49" i="12"/>
  <c r="BY52" i="12"/>
  <c r="BY50" i="12"/>
  <c r="BY51" i="12"/>
  <c r="CK49" i="12"/>
  <c r="CK52" i="12"/>
  <c r="CK50" i="12"/>
  <c r="CK51" i="12"/>
  <c r="CW49" i="12"/>
  <c r="CW52" i="12"/>
  <c r="CW50" i="12"/>
  <c r="CW51" i="12"/>
  <c r="DI49" i="12"/>
  <c r="DI52" i="12"/>
  <c r="DI50" i="12"/>
  <c r="DI51" i="12"/>
  <c r="DU49" i="12"/>
  <c r="DU52" i="12"/>
  <c r="DU50" i="12"/>
  <c r="DU51" i="12"/>
  <c r="EG49" i="12"/>
  <c r="EG52" i="12"/>
  <c r="EG50" i="12"/>
  <c r="EG51" i="12"/>
  <c r="EZ51" i="12"/>
  <c r="EZ49" i="12"/>
  <c r="EZ52" i="12"/>
  <c r="EZ50" i="12"/>
  <c r="E52" i="9"/>
  <c r="M52" i="12"/>
  <c r="M50" i="12"/>
  <c r="M51" i="12"/>
  <c r="M49" i="12"/>
  <c r="AA6" i="12"/>
  <c r="EP5" i="12"/>
  <c r="S11" i="12"/>
  <c r="EP21" i="12"/>
  <c r="EP29" i="12"/>
  <c r="EP37" i="12"/>
  <c r="W49" i="12"/>
  <c r="AG49" i="12"/>
  <c r="AR49" i="12"/>
  <c r="BD49" i="12"/>
  <c r="BP49" i="12"/>
  <c r="CB49" i="12"/>
  <c r="CN49" i="12"/>
  <c r="CZ49" i="12"/>
  <c r="DL49" i="12"/>
  <c r="DX49" i="12"/>
  <c r="EJ49" i="12"/>
  <c r="ET49" i="12"/>
  <c r="P50" i="12"/>
  <c r="Z50" i="12"/>
  <c r="AK50" i="12"/>
  <c r="AV50" i="12"/>
  <c r="BH50" i="12"/>
  <c r="BT50" i="12"/>
  <c r="CF50" i="12"/>
  <c r="CR50" i="12"/>
  <c r="DD50" i="12"/>
  <c r="DP50" i="12"/>
  <c r="EB50" i="12"/>
  <c r="EM50" i="12"/>
  <c r="EW50" i="12"/>
  <c r="J51" i="12"/>
  <c r="U51" i="12"/>
  <c r="ER51" i="12"/>
  <c r="N52" i="12"/>
  <c r="X52" i="12"/>
  <c r="AI52" i="12"/>
  <c r="AS52" i="12"/>
  <c r="BE52" i="12"/>
  <c r="BQ52" i="12"/>
  <c r="CC52" i="12"/>
  <c r="CO52" i="12"/>
  <c r="DA52" i="12"/>
  <c r="DM52" i="12"/>
  <c r="DY52" i="12"/>
  <c r="EK52" i="12"/>
  <c r="EU52" i="12"/>
  <c r="O50" i="11"/>
  <c r="O51" i="11"/>
  <c r="O52" i="11"/>
  <c r="X50" i="11"/>
  <c r="X51" i="11"/>
  <c r="X49" i="11"/>
  <c r="X52" i="11"/>
  <c r="AG52" i="11"/>
  <c r="AG50" i="11"/>
  <c r="AG49" i="11"/>
  <c r="AR52" i="11"/>
  <c r="AR50" i="11"/>
  <c r="AR49" i="11"/>
  <c r="BD52" i="11"/>
  <c r="BD50" i="11"/>
  <c r="BD49" i="11"/>
  <c r="BP52" i="11"/>
  <c r="BP50" i="11"/>
  <c r="BP49" i="11"/>
  <c r="CB52" i="11"/>
  <c r="CB50" i="11"/>
  <c r="CB49" i="11"/>
  <c r="CN52" i="11"/>
  <c r="CN50" i="11"/>
  <c r="CN49" i="11"/>
  <c r="CZ52" i="11"/>
  <c r="CZ50" i="11"/>
  <c r="CZ49" i="11"/>
  <c r="DL52" i="11"/>
  <c r="DL50" i="11"/>
  <c r="DL49" i="11"/>
  <c r="DX52" i="11"/>
  <c r="DX50" i="11"/>
  <c r="DX49" i="11"/>
  <c r="EJ52" i="11"/>
  <c r="EJ50" i="11"/>
  <c r="EJ49" i="11"/>
  <c r="ES49" i="11"/>
  <c r="ES52" i="11"/>
  <c r="ES50" i="11"/>
  <c r="ES51" i="11"/>
  <c r="EP39" i="11"/>
  <c r="BT49" i="11"/>
  <c r="CB51" i="11"/>
  <c r="Z50" i="16"/>
  <c r="Z51" i="16"/>
  <c r="Z3" i="13"/>
  <c r="Z49" i="16"/>
  <c r="Z48" i="16"/>
  <c r="AF2" i="16"/>
  <c r="DW48" i="16"/>
  <c r="DW3" i="13"/>
  <c r="DW51" i="16"/>
  <c r="DW50" i="16"/>
  <c r="DW49" i="16"/>
  <c r="DX2" i="16"/>
  <c r="N49" i="12"/>
  <c r="X49" i="12"/>
  <c r="AI49" i="12"/>
  <c r="AS49" i="12"/>
  <c r="BE49" i="12"/>
  <c r="BQ49" i="12"/>
  <c r="CC49" i="12"/>
  <c r="CO49" i="12"/>
  <c r="DA49" i="12"/>
  <c r="DM49" i="12"/>
  <c r="DY49" i="12"/>
  <c r="EK49" i="12"/>
  <c r="EU49" i="12"/>
  <c r="Q50" i="12"/>
  <c r="AC50" i="12"/>
  <c r="AL50" i="12"/>
  <c r="AX50" i="12"/>
  <c r="BJ50" i="12"/>
  <c r="BV50" i="12"/>
  <c r="CH50" i="12"/>
  <c r="CT50" i="12"/>
  <c r="DF50" i="12"/>
  <c r="DR50" i="12"/>
  <c r="ED50" i="12"/>
  <c r="EN50" i="12"/>
  <c r="K51" i="12"/>
  <c r="AF51" i="12"/>
  <c r="AP51" i="12"/>
  <c r="BB51" i="12"/>
  <c r="BN51" i="12"/>
  <c r="BZ51" i="12"/>
  <c r="CL51" i="12"/>
  <c r="CX51" i="12"/>
  <c r="DJ51" i="12"/>
  <c r="DV51" i="12"/>
  <c r="EH51" i="12"/>
  <c r="ES51" i="12"/>
  <c r="O52" i="12"/>
  <c r="Y52" i="12"/>
  <c r="AJ52" i="12"/>
  <c r="AU52" i="12"/>
  <c r="BG52" i="12"/>
  <c r="BS52" i="12"/>
  <c r="CE52" i="12"/>
  <c r="CQ52" i="12"/>
  <c r="DC52" i="12"/>
  <c r="DO52" i="12"/>
  <c r="EA52" i="12"/>
  <c r="EL52" i="12"/>
  <c r="EV52" i="12"/>
  <c r="P51" i="11"/>
  <c r="P50" i="11"/>
  <c r="Y50" i="11"/>
  <c r="Y51" i="11"/>
  <c r="Y52" i="11"/>
  <c r="AI50" i="11"/>
  <c r="AI51" i="11"/>
  <c r="AI49" i="11"/>
  <c r="AI52" i="11"/>
  <c r="AS50" i="11"/>
  <c r="AS51" i="11"/>
  <c r="AS49" i="11"/>
  <c r="AS52" i="11"/>
  <c r="BE50" i="11"/>
  <c r="BE51" i="11"/>
  <c r="BE49" i="11"/>
  <c r="BE52" i="11"/>
  <c r="BQ50" i="11"/>
  <c r="BQ51" i="11"/>
  <c r="BQ49" i="11"/>
  <c r="BQ52" i="11"/>
  <c r="CC50" i="11"/>
  <c r="CC51" i="11"/>
  <c r="CC49" i="11"/>
  <c r="CC52" i="11"/>
  <c r="CO50" i="11"/>
  <c r="CO51" i="11"/>
  <c r="CO49" i="11"/>
  <c r="CO52" i="11"/>
  <c r="DA50" i="11"/>
  <c r="DA51" i="11"/>
  <c r="DA49" i="11"/>
  <c r="DA52" i="11"/>
  <c r="DM50" i="11"/>
  <c r="DM51" i="11"/>
  <c r="DM49" i="11"/>
  <c r="DM52" i="11"/>
  <c r="DY50" i="11"/>
  <c r="DY51" i="11"/>
  <c r="DY49" i="11"/>
  <c r="DY52" i="11"/>
  <c r="EK50" i="11"/>
  <c r="EK51" i="11"/>
  <c r="EK49" i="11"/>
  <c r="EK52" i="11"/>
  <c r="ET52" i="11"/>
  <c r="ET50" i="11"/>
  <c r="ET49" i="11"/>
  <c r="S37" i="11"/>
  <c r="CN51" i="11"/>
  <c r="DN48" i="16"/>
  <c r="DN50" i="16"/>
  <c r="DN49" i="16"/>
  <c r="DN51" i="16"/>
  <c r="O49" i="12"/>
  <c r="Y49" i="12"/>
  <c r="AJ49" i="12"/>
  <c r="AU49" i="12"/>
  <c r="BG49" i="12"/>
  <c r="BS49" i="12"/>
  <c r="CE49" i="12"/>
  <c r="CQ49" i="12"/>
  <c r="DC49" i="12"/>
  <c r="DO49" i="12"/>
  <c r="EA49" i="12"/>
  <c r="EL49" i="12"/>
  <c r="EV49" i="12"/>
  <c r="R50" i="12"/>
  <c r="AD50" i="12"/>
  <c r="AM50" i="12"/>
  <c r="AY50" i="12"/>
  <c r="BK50" i="12"/>
  <c r="BW50" i="12"/>
  <c r="CI50" i="12"/>
  <c r="CU50" i="12"/>
  <c r="DG50" i="12"/>
  <c r="DS50" i="12"/>
  <c r="EE50" i="12"/>
  <c r="EO50" i="12"/>
  <c r="W51" i="12"/>
  <c r="AG51" i="12"/>
  <c r="AR51" i="12"/>
  <c r="BD51" i="12"/>
  <c r="BP51" i="12"/>
  <c r="CB51" i="12"/>
  <c r="CN51" i="12"/>
  <c r="CZ51" i="12"/>
  <c r="DL51" i="12"/>
  <c r="DX51" i="12"/>
  <c r="EJ51" i="12"/>
  <c r="ET51" i="12"/>
  <c r="P52" i="12"/>
  <c r="Z52" i="12"/>
  <c r="AK52" i="12"/>
  <c r="AV52" i="12"/>
  <c r="BH52" i="12"/>
  <c r="BT52" i="12"/>
  <c r="CF52" i="12"/>
  <c r="CR52" i="12"/>
  <c r="DD52" i="12"/>
  <c r="DP52" i="12"/>
  <c r="EB52" i="12"/>
  <c r="EM52" i="12"/>
  <c r="EW52" i="12"/>
  <c r="Q51" i="11"/>
  <c r="Q49" i="11"/>
  <c r="Q52" i="11"/>
  <c r="Q50" i="11"/>
  <c r="Z51" i="11"/>
  <c r="Z50" i="11"/>
  <c r="AJ50" i="11"/>
  <c r="AJ51" i="11"/>
  <c r="AJ52" i="11"/>
  <c r="AU50" i="11"/>
  <c r="AU51" i="11"/>
  <c r="AU52" i="11"/>
  <c r="BG50" i="11"/>
  <c r="BG51" i="11"/>
  <c r="BG52" i="11"/>
  <c r="BS50" i="11"/>
  <c r="BS51" i="11"/>
  <c r="BS52" i="11"/>
  <c r="CE50" i="11"/>
  <c r="CE51" i="11"/>
  <c r="CE52" i="11"/>
  <c r="CQ50" i="11"/>
  <c r="CQ51" i="11"/>
  <c r="CQ52" i="11"/>
  <c r="DC50" i="11"/>
  <c r="DC51" i="11"/>
  <c r="DC52" i="11"/>
  <c r="DO50" i="11"/>
  <c r="DO51" i="11"/>
  <c r="DO52" i="11"/>
  <c r="EA50" i="11"/>
  <c r="EA51" i="11"/>
  <c r="EA52" i="11"/>
  <c r="EL50" i="11"/>
  <c r="EL51" i="11"/>
  <c r="EL52" i="11"/>
  <c r="EU50" i="11"/>
  <c r="EU51" i="11"/>
  <c r="EU49" i="11"/>
  <c r="EU52" i="11"/>
  <c r="CZ51" i="11"/>
  <c r="CU3" i="13"/>
  <c r="CU51" i="16"/>
  <c r="CU50" i="16"/>
  <c r="CU49" i="16"/>
  <c r="CU48" i="16"/>
  <c r="P49" i="12"/>
  <c r="Z49" i="12"/>
  <c r="AK49" i="12"/>
  <c r="AV49" i="12"/>
  <c r="BH49" i="12"/>
  <c r="BT49" i="12"/>
  <c r="CF49" i="12"/>
  <c r="CR49" i="12"/>
  <c r="DD49" i="12"/>
  <c r="DP49" i="12"/>
  <c r="EB49" i="12"/>
  <c r="EM49" i="12"/>
  <c r="EW49" i="12"/>
  <c r="J50" i="12"/>
  <c r="U50" i="12"/>
  <c r="ER50" i="12"/>
  <c r="N51" i="12"/>
  <c r="X51" i="12"/>
  <c r="AI51" i="12"/>
  <c r="AS51" i="12"/>
  <c r="BE51" i="12"/>
  <c r="BQ51" i="12"/>
  <c r="CC51" i="12"/>
  <c r="CO51" i="12"/>
  <c r="DA51" i="12"/>
  <c r="DM51" i="12"/>
  <c r="DY51" i="12"/>
  <c r="EK51" i="12"/>
  <c r="EU51" i="12"/>
  <c r="Q52" i="12"/>
  <c r="AC52" i="12"/>
  <c r="AL52" i="12"/>
  <c r="AX52" i="12"/>
  <c r="BJ52" i="12"/>
  <c r="BV52" i="12"/>
  <c r="CH52" i="12"/>
  <c r="CT52" i="12"/>
  <c r="DF52" i="12"/>
  <c r="DR52" i="12"/>
  <c r="ED52" i="12"/>
  <c r="EN52" i="12"/>
  <c r="R51" i="11"/>
  <c r="R49" i="11"/>
  <c r="R52" i="11"/>
  <c r="AA3" i="11"/>
  <c r="AK51" i="11"/>
  <c r="AK50" i="11"/>
  <c r="AV51" i="11"/>
  <c r="AV50" i="11"/>
  <c r="BH51" i="11"/>
  <c r="BH50" i="11"/>
  <c r="BT51" i="11"/>
  <c r="BT50" i="11"/>
  <c r="CF51" i="11"/>
  <c r="CF50" i="11"/>
  <c r="CR51" i="11"/>
  <c r="CR50" i="11"/>
  <c r="DD51" i="11"/>
  <c r="DD50" i="11"/>
  <c r="DP51" i="11"/>
  <c r="DP50" i="11"/>
  <c r="EB51" i="11"/>
  <c r="EB50" i="11"/>
  <c r="EM51" i="11"/>
  <c r="EM50" i="11"/>
  <c r="EV50" i="11"/>
  <c r="EV51" i="11"/>
  <c r="EV52" i="11"/>
  <c r="AU49" i="11"/>
  <c r="CQ49" i="11"/>
  <c r="EL49" i="11"/>
  <c r="DL51" i="11"/>
  <c r="CF52" i="11"/>
  <c r="CL50" i="16"/>
  <c r="CL51" i="16"/>
  <c r="CL49" i="16"/>
  <c r="CL48" i="16"/>
  <c r="CL3" i="13"/>
  <c r="CR2" i="16"/>
  <c r="GK51" i="16"/>
  <c r="GK50" i="16"/>
  <c r="GK49" i="16"/>
  <c r="GK48" i="16"/>
  <c r="GT3" i="13"/>
  <c r="GT51" i="16"/>
  <c r="GT50" i="16"/>
  <c r="GT49" i="16"/>
  <c r="GT48" i="16"/>
  <c r="HD51" i="16"/>
  <c r="HD50" i="16"/>
  <c r="HD49" i="16"/>
  <c r="HD48" i="16"/>
  <c r="HM3" i="13"/>
  <c r="HM50" i="16"/>
  <c r="HM49" i="16"/>
  <c r="HM48" i="16"/>
  <c r="HM51" i="16"/>
  <c r="HW3" i="13"/>
  <c r="HW51" i="16"/>
  <c r="HW50" i="16"/>
  <c r="HW49" i="16"/>
  <c r="HW48" i="16"/>
  <c r="IG51" i="16"/>
  <c r="IG50" i="16"/>
  <c r="IG49" i="16"/>
  <c r="IG48" i="16"/>
  <c r="IP3" i="13"/>
  <c r="IP51" i="16"/>
  <c r="IP50" i="16"/>
  <c r="IP49" i="16"/>
  <c r="IP48" i="16"/>
  <c r="JA3" i="13"/>
  <c r="IZ51" i="16"/>
  <c r="IZ50" i="16"/>
  <c r="IZ49" i="16"/>
  <c r="IZ48" i="16"/>
  <c r="JJ3" i="13"/>
  <c r="JI51" i="16"/>
  <c r="JI50" i="16"/>
  <c r="JI49" i="16"/>
  <c r="JI48" i="16"/>
  <c r="JS3" i="13"/>
  <c r="JR51" i="16"/>
  <c r="JR50" i="16"/>
  <c r="JR49" i="16"/>
  <c r="JR48" i="16"/>
  <c r="KC3" i="13"/>
  <c r="KB51" i="16"/>
  <c r="KB50" i="16"/>
  <c r="KB49" i="16"/>
  <c r="KB48" i="16"/>
  <c r="KL3" i="13"/>
  <c r="KK50" i="16"/>
  <c r="KK49" i="16"/>
  <c r="KK48" i="16"/>
  <c r="KK51" i="16"/>
  <c r="KU51" i="16"/>
  <c r="KU50" i="16"/>
  <c r="KU49" i="16"/>
  <c r="KU48" i="16"/>
  <c r="LF3" i="13"/>
  <c r="LE51" i="16"/>
  <c r="LE50" i="16"/>
  <c r="LE49" i="16"/>
  <c r="LE48" i="16"/>
  <c r="LO3" i="13"/>
  <c r="LN51" i="16"/>
  <c r="LN50" i="16"/>
  <c r="LN49" i="16"/>
  <c r="LN48" i="16"/>
  <c r="Q49" i="12"/>
  <c r="AC49" i="12"/>
  <c r="AL49" i="12"/>
  <c r="AX49" i="12"/>
  <c r="BJ49" i="12"/>
  <c r="BV49" i="12"/>
  <c r="CH49" i="12"/>
  <c r="CT49" i="12"/>
  <c r="DF49" i="12"/>
  <c r="DR49" i="12"/>
  <c r="ED49" i="12"/>
  <c r="EN49" i="12"/>
  <c r="K50" i="12"/>
  <c r="AF50" i="12"/>
  <c r="AP50" i="12"/>
  <c r="BB50" i="12"/>
  <c r="BN50" i="12"/>
  <c r="BZ50" i="12"/>
  <c r="CL50" i="12"/>
  <c r="CX50" i="12"/>
  <c r="DJ50" i="12"/>
  <c r="DV50" i="12"/>
  <c r="EH50" i="12"/>
  <c r="ES50" i="12"/>
  <c r="O51" i="12"/>
  <c r="Y51" i="12"/>
  <c r="AJ51" i="12"/>
  <c r="AU51" i="12"/>
  <c r="BG51" i="12"/>
  <c r="BS51" i="12"/>
  <c r="CE51" i="12"/>
  <c r="CQ51" i="12"/>
  <c r="DC51" i="12"/>
  <c r="DO51" i="12"/>
  <c r="EA51" i="12"/>
  <c r="EL51" i="12"/>
  <c r="EV51" i="12"/>
  <c r="R52" i="12"/>
  <c r="AD52" i="12"/>
  <c r="AM52" i="12"/>
  <c r="AY52" i="12"/>
  <c r="BK52" i="12"/>
  <c r="BW52" i="12"/>
  <c r="CI52" i="12"/>
  <c r="CU52" i="12"/>
  <c r="DG52" i="12"/>
  <c r="DS52" i="12"/>
  <c r="EE52" i="12"/>
  <c r="EO52" i="12"/>
  <c r="J49" i="11"/>
  <c r="J52" i="11"/>
  <c r="J51" i="11"/>
  <c r="S3" i="11"/>
  <c r="AC51" i="11"/>
  <c r="AC49" i="11"/>
  <c r="AC52" i="11"/>
  <c r="AC50" i="11"/>
  <c r="AL51" i="11"/>
  <c r="AL49" i="11"/>
  <c r="AL52" i="11"/>
  <c r="AL50" i="11"/>
  <c r="AX51" i="11"/>
  <c r="AX49" i="11"/>
  <c r="AX52" i="11"/>
  <c r="AX50" i="11"/>
  <c r="BJ51" i="11"/>
  <c r="BJ49" i="11"/>
  <c r="BJ52" i="11"/>
  <c r="BJ50" i="11"/>
  <c r="BV51" i="11"/>
  <c r="BV49" i="11"/>
  <c r="BV52" i="11"/>
  <c r="BV50" i="11"/>
  <c r="CH51" i="11"/>
  <c r="CH49" i="11"/>
  <c r="CH52" i="11"/>
  <c r="CH50" i="11"/>
  <c r="CT51" i="11"/>
  <c r="CT49" i="11"/>
  <c r="CT52" i="11"/>
  <c r="CT50" i="11"/>
  <c r="DF51" i="11"/>
  <c r="DF49" i="11"/>
  <c r="DF52" i="11"/>
  <c r="DF50" i="11"/>
  <c r="DR51" i="11"/>
  <c r="DR49" i="11"/>
  <c r="DR52" i="11"/>
  <c r="DR50" i="11"/>
  <c r="ED51" i="11"/>
  <c r="ED49" i="11"/>
  <c r="ED52" i="11"/>
  <c r="ED50" i="11"/>
  <c r="EN51" i="11"/>
  <c r="EN49" i="11"/>
  <c r="EN52" i="11"/>
  <c r="EN50" i="11"/>
  <c r="EW51" i="11"/>
  <c r="EW50" i="11"/>
  <c r="AV49" i="11"/>
  <c r="CR49" i="11"/>
  <c r="EM49" i="11"/>
  <c r="AG51" i="11"/>
  <c r="DX51" i="11"/>
  <c r="CR52" i="11"/>
  <c r="BS50" i="16"/>
  <c r="BS51" i="16"/>
  <c r="BS49" i="16"/>
  <c r="BS48" i="16"/>
  <c r="BT2" i="16"/>
  <c r="FQ48" i="16"/>
  <c r="FQ3" i="13"/>
  <c r="FQ51" i="16"/>
  <c r="FQ50" i="16"/>
  <c r="FQ49" i="16"/>
  <c r="FZ3" i="13"/>
  <c r="FZ49" i="16"/>
  <c r="FZ51" i="16"/>
  <c r="FZ50" i="16"/>
  <c r="FZ48" i="16"/>
  <c r="R49" i="12"/>
  <c r="AD49" i="12"/>
  <c r="AM49" i="12"/>
  <c r="AY49" i="12"/>
  <c r="BK49" i="12"/>
  <c r="BW49" i="12"/>
  <c r="CI49" i="12"/>
  <c r="CU49" i="12"/>
  <c r="DG49" i="12"/>
  <c r="DS49" i="12"/>
  <c r="EE49" i="12"/>
  <c r="EO49" i="12"/>
  <c r="W50" i="12"/>
  <c r="AG50" i="12"/>
  <c r="AR50" i="12"/>
  <c r="BD50" i="12"/>
  <c r="BP50" i="12"/>
  <c r="CB50" i="12"/>
  <c r="CN50" i="12"/>
  <c r="CZ50" i="12"/>
  <c r="DL50" i="12"/>
  <c r="DX50" i="12"/>
  <c r="EJ50" i="12"/>
  <c r="ET50" i="12"/>
  <c r="J52" i="12"/>
  <c r="U52" i="12"/>
  <c r="ER52" i="12"/>
  <c r="K49" i="11"/>
  <c r="K52" i="11"/>
  <c r="K50" i="11"/>
  <c r="K51" i="11"/>
  <c r="U49" i="11"/>
  <c r="U52" i="11"/>
  <c r="U51" i="11"/>
  <c r="AD51" i="11"/>
  <c r="AD49" i="11"/>
  <c r="AD52" i="11"/>
  <c r="AM51" i="11"/>
  <c r="AM49" i="11"/>
  <c r="AM52" i="11"/>
  <c r="AY51" i="11"/>
  <c r="AY49" i="11"/>
  <c r="AY52" i="11"/>
  <c r="BK51" i="11"/>
  <c r="BK49" i="11"/>
  <c r="BK52" i="11"/>
  <c r="BW51" i="11"/>
  <c r="BW49" i="11"/>
  <c r="BW52" i="11"/>
  <c r="CI51" i="11"/>
  <c r="CI49" i="11"/>
  <c r="CI52" i="11"/>
  <c r="CU51" i="11"/>
  <c r="CU49" i="11"/>
  <c r="CU52" i="11"/>
  <c r="DG51" i="11"/>
  <c r="DG49" i="11"/>
  <c r="DG52" i="11"/>
  <c r="DS51" i="11"/>
  <c r="DS49" i="11"/>
  <c r="DS52" i="11"/>
  <c r="EE51" i="11"/>
  <c r="EE49" i="11"/>
  <c r="EE52" i="11"/>
  <c r="EO51" i="11"/>
  <c r="EO49" i="11"/>
  <c r="EO52" i="11"/>
  <c r="EX3" i="11"/>
  <c r="O49" i="11"/>
  <c r="BG49" i="11"/>
  <c r="DC49" i="11"/>
  <c r="EV49" i="11"/>
  <c r="J50" i="11"/>
  <c r="AR51" i="11"/>
  <c r="EJ51" i="11"/>
  <c r="P52" i="11"/>
  <c r="DD52" i="11"/>
  <c r="BJ50" i="16"/>
  <c r="BJ51" i="16"/>
  <c r="BJ48" i="16"/>
  <c r="BJ3" i="13"/>
  <c r="BJ49" i="16"/>
  <c r="FH3" i="13"/>
  <c r="FH48" i="16"/>
  <c r="FH51" i="16"/>
  <c r="FH50" i="16"/>
  <c r="FH49" i="16"/>
  <c r="S3" i="12"/>
  <c r="K52" i="12"/>
  <c r="AF52" i="12"/>
  <c r="AP52" i="12"/>
  <c r="BB52" i="12"/>
  <c r="BN52" i="12"/>
  <c r="BZ52" i="12"/>
  <c r="CL52" i="12"/>
  <c r="CX52" i="12"/>
  <c r="DJ52" i="12"/>
  <c r="DV52" i="12"/>
  <c r="EH52" i="12"/>
  <c r="ES52" i="12"/>
  <c r="M52" i="11"/>
  <c r="M50" i="11"/>
  <c r="M49" i="11"/>
  <c r="V49" i="11"/>
  <c r="V52" i="11"/>
  <c r="V50" i="11"/>
  <c r="V51" i="11"/>
  <c r="AE49" i="11"/>
  <c r="AE52" i="11"/>
  <c r="AE51" i="11"/>
  <c r="AO49" i="11"/>
  <c r="AO52" i="11"/>
  <c r="AO51" i="11"/>
  <c r="BA49" i="11"/>
  <c r="BA52" i="11"/>
  <c r="BA51" i="11"/>
  <c r="BM49" i="11"/>
  <c r="BM52" i="11"/>
  <c r="BM51" i="11"/>
  <c r="BY49" i="11"/>
  <c r="BY52" i="11"/>
  <c r="BY51" i="11"/>
  <c r="CK49" i="11"/>
  <c r="CK52" i="11"/>
  <c r="CK51" i="11"/>
  <c r="CW49" i="11"/>
  <c r="CW52" i="11"/>
  <c r="CW51" i="11"/>
  <c r="DI49" i="11"/>
  <c r="DI52" i="11"/>
  <c r="DI51" i="11"/>
  <c r="DU49" i="11"/>
  <c r="DU52" i="11"/>
  <c r="DU51" i="11"/>
  <c r="EG49" i="11"/>
  <c r="EG52" i="11"/>
  <c r="EG50" i="11"/>
  <c r="EG51" i="11"/>
  <c r="EP3" i="11"/>
  <c r="EZ51" i="11"/>
  <c r="EZ49" i="11"/>
  <c r="EZ52" i="11"/>
  <c r="EZ50" i="11"/>
  <c r="P49" i="11"/>
  <c r="BH49" i="11"/>
  <c r="DD49" i="11"/>
  <c r="EW49" i="11"/>
  <c r="R50" i="11"/>
  <c r="BK50" i="11"/>
  <c r="DG50" i="11"/>
  <c r="BD51" i="11"/>
  <c r="ET51" i="11"/>
  <c r="Z52" i="11"/>
  <c r="DP52" i="11"/>
  <c r="AR49" i="16"/>
  <c r="AR48" i="16"/>
  <c r="AR51" i="16"/>
  <c r="AR50" i="16"/>
  <c r="AR3" i="13"/>
  <c r="EY3" i="13"/>
  <c r="EY49" i="16"/>
  <c r="EY50" i="16"/>
  <c r="EY48" i="16"/>
  <c r="EY51" i="16"/>
  <c r="N50" i="11"/>
  <c r="N51" i="11"/>
  <c r="N49" i="11"/>
  <c r="N52" i="11"/>
  <c r="W52" i="11"/>
  <c r="W50" i="11"/>
  <c r="W49" i="11"/>
  <c r="AF49" i="11"/>
  <c r="AF52" i="11"/>
  <c r="AF50" i="11"/>
  <c r="AF51" i="11"/>
  <c r="AP49" i="11"/>
  <c r="AP52" i="11"/>
  <c r="AP50" i="11"/>
  <c r="AP51" i="11"/>
  <c r="BB49" i="11"/>
  <c r="BB52" i="11"/>
  <c r="BB50" i="11"/>
  <c r="BB51" i="11"/>
  <c r="BN49" i="11"/>
  <c r="BN52" i="11"/>
  <c r="BN50" i="11"/>
  <c r="BN51" i="11"/>
  <c r="BZ49" i="11"/>
  <c r="BZ52" i="11"/>
  <c r="BZ50" i="11"/>
  <c r="BZ51" i="11"/>
  <c r="CL49" i="11"/>
  <c r="CL52" i="11"/>
  <c r="CL50" i="11"/>
  <c r="CL51" i="11"/>
  <c r="CX49" i="11"/>
  <c r="CX52" i="11"/>
  <c r="CX50" i="11"/>
  <c r="CX51" i="11"/>
  <c r="DJ49" i="11"/>
  <c r="DJ52" i="11"/>
  <c r="DJ50" i="11"/>
  <c r="DJ51" i="11"/>
  <c r="DV49" i="11"/>
  <c r="DV52" i="11"/>
  <c r="DV50" i="11"/>
  <c r="DV51" i="11"/>
  <c r="EH49" i="11"/>
  <c r="EH52" i="11"/>
  <c r="EH50" i="11"/>
  <c r="EH51" i="11"/>
  <c r="ER49" i="11"/>
  <c r="ER52" i="11"/>
  <c r="ER50" i="11"/>
  <c r="ER51" i="11"/>
  <c r="AA40" i="11"/>
  <c r="S43" i="11"/>
  <c r="Y49" i="11"/>
  <c r="BS49" i="11"/>
  <c r="DO49" i="11"/>
  <c r="U50" i="11"/>
  <c r="BM50" i="11"/>
  <c r="DI50" i="11"/>
  <c r="BP51" i="11"/>
  <c r="AK52" i="11"/>
  <c r="EB52" i="11"/>
  <c r="AI50" i="16"/>
  <c r="AI51" i="16"/>
  <c r="AI49" i="16"/>
  <c r="AI48" i="16"/>
  <c r="AI3" i="13"/>
  <c r="EP49" i="16"/>
  <c r="EP51" i="16"/>
  <c r="EP50" i="16"/>
  <c r="EP3" i="13"/>
  <c r="EP48" i="16"/>
  <c r="EV2" i="16"/>
  <c r="N50" i="16"/>
  <c r="N51" i="16"/>
  <c r="N3" i="13"/>
  <c r="W50" i="16"/>
  <c r="W48" i="16"/>
  <c r="W3" i="13"/>
  <c r="W51" i="16"/>
  <c r="W49" i="16"/>
  <c r="AP50" i="16"/>
  <c r="AP51" i="16"/>
  <c r="AP49" i="16"/>
  <c r="AP48" i="16"/>
  <c r="AY3" i="13"/>
  <c r="BH49" i="16"/>
  <c r="BH48" i="16"/>
  <c r="BH51" i="16"/>
  <c r="BH50" i="16"/>
  <c r="BH3" i="13"/>
  <c r="BQ49" i="16"/>
  <c r="BQ48" i="16"/>
  <c r="BQ51" i="16"/>
  <c r="BQ3" i="13"/>
  <c r="BQ50" i="16"/>
  <c r="BZ50" i="16"/>
  <c r="BZ48" i="16"/>
  <c r="BZ3" i="13"/>
  <c r="BZ51" i="16"/>
  <c r="BZ49" i="16"/>
  <c r="CI3" i="13"/>
  <c r="CI51" i="16"/>
  <c r="CI50" i="16"/>
  <c r="CI49" i="16"/>
  <c r="CI48" i="16"/>
  <c r="EH3" i="13"/>
  <c r="DL49" i="16"/>
  <c r="DL51" i="16"/>
  <c r="DL50" i="16"/>
  <c r="DL48" i="16"/>
  <c r="DU3" i="13"/>
  <c r="DU51" i="16"/>
  <c r="DU50" i="16"/>
  <c r="DU49" i="16"/>
  <c r="DU48" i="16"/>
  <c r="ED3" i="13"/>
  <c r="ED48" i="16"/>
  <c r="ED51" i="16"/>
  <c r="ED50" i="16"/>
  <c r="ED49" i="16"/>
  <c r="EM49" i="16"/>
  <c r="EM51" i="16"/>
  <c r="EM50" i="16"/>
  <c r="EM48" i="16"/>
  <c r="FF3" i="13"/>
  <c r="FF49" i="16"/>
  <c r="FF51" i="16"/>
  <c r="FF50" i="16"/>
  <c r="FF48" i="16"/>
  <c r="FO3" i="13"/>
  <c r="FO51" i="16"/>
  <c r="FO50" i="16"/>
  <c r="FO49" i="16"/>
  <c r="FO48" i="16"/>
  <c r="FX3" i="13"/>
  <c r="FX48" i="16"/>
  <c r="FX51" i="16"/>
  <c r="FX50" i="16"/>
  <c r="FX49" i="16"/>
  <c r="GH3" i="13"/>
  <c r="GH51" i="16"/>
  <c r="GH50" i="16"/>
  <c r="GH48" i="16"/>
  <c r="GH49" i="16"/>
  <c r="GR3" i="13"/>
  <c r="GR51" i="16"/>
  <c r="GR50" i="16"/>
  <c r="GR48" i="16"/>
  <c r="GR49" i="16"/>
  <c r="HA3" i="13"/>
  <c r="HA51" i="16"/>
  <c r="HA50" i="16"/>
  <c r="HA48" i="16"/>
  <c r="HA49" i="16"/>
  <c r="HK3" i="13"/>
  <c r="HK51" i="16"/>
  <c r="HK50" i="16"/>
  <c r="HK48" i="16"/>
  <c r="HK49" i="16"/>
  <c r="HU51" i="16"/>
  <c r="HU50" i="16"/>
  <c r="HU48" i="16"/>
  <c r="HU49" i="16"/>
  <c r="ID3" i="13"/>
  <c r="ID51" i="16"/>
  <c r="ID50" i="16"/>
  <c r="ID49" i="16"/>
  <c r="ID48" i="16"/>
  <c r="IN3" i="13"/>
  <c r="IN51" i="16"/>
  <c r="IN50" i="16"/>
  <c r="IN48" i="16"/>
  <c r="IN49" i="16"/>
  <c r="IW3" i="13"/>
  <c r="IW51" i="16"/>
  <c r="IW50" i="16"/>
  <c r="IW49" i="16"/>
  <c r="IW48" i="16"/>
  <c r="JH3" i="13"/>
  <c r="JG51" i="16"/>
  <c r="JG50" i="16"/>
  <c r="JG48" i="16"/>
  <c r="JG49" i="16"/>
  <c r="JQ3" i="13"/>
  <c r="JP51" i="16"/>
  <c r="JP50" i="16"/>
  <c r="JP48" i="16"/>
  <c r="JP49" i="16"/>
  <c r="JZ3" i="13"/>
  <c r="JY51" i="16"/>
  <c r="JY50" i="16"/>
  <c r="JY48" i="16"/>
  <c r="JY49" i="16"/>
  <c r="KJ3" i="13"/>
  <c r="KI51" i="16"/>
  <c r="KI50" i="16"/>
  <c r="KI48" i="16"/>
  <c r="KI49" i="16"/>
  <c r="KS51" i="16"/>
  <c r="KS50" i="16"/>
  <c r="KS48" i="16"/>
  <c r="KS49" i="16"/>
  <c r="LB51" i="16"/>
  <c r="LB50" i="16"/>
  <c r="LB49" i="16"/>
  <c r="LB48" i="16"/>
  <c r="LM3" i="13"/>
  <c r="LL51" i="16"/>
  <c r="LL50" i="16"/>
  <c r="LL48" i="16"/>
  <c r="LL49" i="16"/>
  <c r="LV3" i="13"/>
  <c r="LU51" i="16"/>
  <c r="LU50" i="16"/>
  <c r="LU48" i="16"/>
  <c r="LU49" i="16"/>
  <c r="ME3" i="13"/>
  <c r="MD51" i="16"/>
  <c r="MD50" i="16"/>
  <c r="MD48" i="16"/>
  <c r="MD49" i="16"/>
  <c r="MO3" i="13"/>
  <c r="MN51" i="16"/>
  <c r="MN50" i="16"/>
  <c r="MN48" i="16"/>
  <c r="MN49" i="16"/>
  <c r="MY3" i="13"/>
  <c r="MX51" i="16"/>
  <c r="MX50" i="16"/>
  <c r="MX48" i="16"/>
  <c r="MX49" i="16"/>
  <c r="V4" i="13"/>
  <c r="AE4" i="13"/>
  <c r="AN3" i="16"/>
  <c r="AX4" i="13"/>
  <c r="BY4" i="13"/>
  <c r="CH4" i="13"/>
  <c r="CQ4" i="13"/>
  <c r="CZ3" i="16"/>
  <c r="DT4" i="13"/>
  <c r="EC4" i="13"/>
  <c r="EU4" i="13"/>
  <c r="EV4" i="13" s="1"/>
  <c r="FD3" i="16"/>
  <c r="FN4" i="13"/>
  <c r="FT4" i="13" s="1"/>
  <c r="FW4" i="13"/>
  <c r="GZ4" i="13"/>
  <c r="IV4" i="13"/>
  <c r="LL4" i="13"/>
  <c r="LU4" i="13"/>
  <c r="MD4" i="13"/>
  <c r="MM4" i="13"/>
  <c r="MX4" i="13"/>
  <c r="U5" i="13"/>
  <c r="AD5" i="13"/>
  <c r="AM5" i="13"/>
  <c r="AN5" i="13" s="1"/>
  <c r="AV4" i="16"/>
  <c r="BP5" i="13"/>
  <c r="BY5" i="13"/>
  <c r="CH5" i="13"/>
  <c r="CQ5" i="13"/>
  <c r="CR5" i="13" s="1"/>
  <c r="CZ4" i="16"/>
  <c r="DT5" i="13"/>
  <c r="EC5" i="13"/>
  <c r="EU5" i="13"/>
  <c r="FD4" i="16"/>
  <c r="FN5" i="13"/>
  <c r="FT5" i="13" s="1"/>
  <c r="FW5" i="13"/>
  <c r="GZ5" i="13"/>
  <c r="IV5" i="13"/>
  <c r="LL5" i="13"/>
  <c r="LU5" i="13"/>
  <c r="MD5" i="13"/>
  <c r="MM5" i="13"/>
  <c r="MX5" i="13"/>
  <c r="U6" i="13"/>
  <c r="AD6" i="13"/>
  <c r="AM6" i="13"/>
  <c r="AN6" i="13" s="1"/>
  <c r="AV5" i="16"/>
  <c r="BP6" i="13"/>
  <c r="BY6" i="13"/>
  <c r="CH6" i="13"/>
  <c r="CQ6" i="13"/>
  <c r="CZ5" i="16"/>
  <c r="DJ6" i="13"/>
  <c r="DS6" i="13"/>
  <c r="EB6" i="13"/>
  <c r="ET6" i="13"/>
  <c r="FC6" i="13"/>
  <c r="FL5" i="16"/>
  <c r="FV6" i="13"/>
  <c r="HR6" i="13"/>
  <c r="KQ6" i="13"/>
  <c r="LJ6" i="13"/>
  <c r="LT6" i="13"/>
  <c r="MC6" i="13"/>
  <c r="ML6" i="13"/>
  <c r="MW6" i="13"/>
  <c r="T7" i="13"/>
  <c r="AC7" i="13"/>
  <c r="AL7" i="13"/>
  <c r="BO7" i="13"/>
  <c r="BX7" i="13"/>
  <c r="CG7" i="13"/>
  <c r="CP7" i="13"/>
  <c r="CY7" i="13"/>
  <c r="DH6" i="16"/>
  <c r="DR7" i="13"/>
  <c r="EA7" i="13"/>
  <c r="ES7" i="13"/>
  <c r="FB7" i="13"/>
  <c r="FK7" i="13"/>
  <c r="FL7" i="13" s="1"/>
  <c r="FT6" i="16"/>
  <c r="GN7" i="13"/>
  <c r="IJ7" i="13"/>
  <c r="JW7" i="13"/>
  <c r="KF7" i="13"/>
  <c r="LI7" i="13"/>
  <c r="LS7" i="13"/>
  <c r="MB7" i="13"/>
  <c r="AB8" i="13"/>
  <c r="CQ8" i="13"/>
  <c r="EU8" i="13"/>
  <c r="EV7" i="16"/>
  <c r="HL8" i="13"/>
  <c r="BL9" i="13"/>
  <c r="BT8" i="16"/>
  <c r="CD9" i="13"/>
  <c r="CJ8" i="16"/>
  <c r="DR9" i="13"/>
  <c r="DX9" i="13" s="1"/>
  <c r="EA9" i="13"/>
  <c r="EJ9" i="13"/>
  <c r="ES9" i="13"/>
  <c r="FC9" i="13"/>
  <c r="FD8" i="16"/>
  <c r="AP10" i="13"/>
  <c r="BT9" i="16"/>
  <c r="EJ10" i="13"/>
  <c r="V11" i="13"/>
  <c r="AN10" i="16"/>
  <c r="CA11" i="13"/>
  <c r="CB11" i="13" s="1"/>
  <c r="CB10" i="16"/>
  <c r="CA12" i="13"/>
  <c r="CB12" i="13" s="1"/>
  <c r="CB11" i="16"/>
  <c r="CV13" i="13"/>
  <c r="O51" i="16"/>
  <c r="O49" i="16"/>
  <c r="O50" i="16"/>
  <c r="O48" i="16"/>
  <c r="O3" i="13"/>
  <c r="AH49" i="16"/>
  <c r="AH48" i="16"/>
  <c r="AH51" i="16"/>
  <c r="AH50" i="16"/>
  <c r="AH3" i="13"/>
  <c r="AQ49" i="16"/>
  <c r="AQ48" i="16"/>
  <c r="AQ51" i="16"/>
  <c r="AQ3" i="13"/>
  <c r="AQ50" i="16"/>
  <c r="BI50" i="16"/>
  <c r="BI49" i="16"/>
  <c r="BI48" i="16"/>
  <c r="BI3" i="13"/>
  <c r="BI51" i="16"/>
  <c r="BR49" i="16"/>
  <c r="BR48" i="16"/>
  <c r="BR3" i="13"/>
  <c r="BR51" i="16"/>
  <c r="BR50" i="16"/>
  <c r="CA49" i="16"/>
  <c r="CA48" i="16"/>
  <c r="CA51" i="16"/>
  <c r="CA3" i="13"/>
  <c r="CA50" i="16"/>
  <c r="CT49" i="16"/>
  <c r="CT48" i="16"/>
  <c r="CT3" i="13"/>
  <c r="CT51" i="16"/>
  <c r="CT50" i="16"/>
  <c r="DC51" i="16"/>
  <c r="DC50" i="16"/>
  <c r="DM48" i="16"/>
  <c r="DM51" i="16"/>
  <c r="DM50" i="16"/>
  <c r="DM49" i="16"/>
  <c r="DV49" i="16"/>
  <c r="DV3" i="13"/>
  <c r="DV51" i="16"/>
  <c r="DV50" i="16"/>
  <c r="DV48" i="16"/>
  <c r="EE3" i="13"/>
  <c r="EE50" i="16"/>
  <c r="EE49" i="16"/>
  <c r="EE48" i="16"/>
  <c r="EE51" i="16"/>
  <c r="EX3" i="13"/>
  <c r="EX48" i="16"/>
  <c r="EX51" i="16"/>
  <c r="EX50" i="16"/>
  <c r="EX49" i="16"/>
  <c r="FG3" i="13"/>
  <c r="FG48" i="16"/>
  <c r="FG51" i="16"/>
  <c r="FG50" i="16"/>
  <c r="FG49" i="16"/>
  <c r="FP49" i="16"/>
  <c r="FP3" i="13"/>
  <c r="FP50" i="16"/>
  <c r="FP48" i="16"/>
  <c r="FP51" i="16"/>
  <c r="FY3" i="13"/>
  <c r="FY51" i="16"/>
  <c r="FY50" i="16"/>
  <c r="FY49" i="16"/>
  <c r="FY48" i="16"/>
  <c r="GI48" i="16"/>
  <c r="GI3" i="13"/>
  <c r="GI50" i="16"/>
  <c r="GI49" i="16"/>
  <c r="GI51" i="16"/>
  <c r="GS3" i="13"/>
  <c r="GS48" i="16"/>
  <c r="GS51" i="16"/>
  <c r="GS50" i="16"/>
  <c r="GS49" i="16"/>
  <c r="HC48" i="16"/>
  <c r="HC51" i="16"/>
  <c r="HC50" i="16"/>
  <c r="HC49" i="16"/>
  <c r="HL3" i="13"/>
  <c r="HL48" i="16"/>
  <c r="HL51" i="16"/>
  <c r="HL50" i="16"/>
  <c r="HL49" i="16"/>
  <c r="HV48" i="16"/>
  <c r="HV3" i="13"/>
  <c r="HV51" i="16"/>
  <c r="HV50" i="16"/>
  <c r="HV49" i="16"/>
  <c r="IE3" i="13"/>
  <c r="IE48" i="16"/>
  <c r="IE51" i="16"/>
  <c r="IE50" i="16"/>
  <c r="IE49" i="16"/>
  <c r="IO48" i="16"/>
  <c r="IO3" i="13"/>
  <c r="IO51" i="16"/>
  <c r="IO50" i="16"/>
  <c r="IO49" i="16"/>
  <c r="IY48" i="16"/>
  <c r="IY51" i="16"/>
  <c r="IY50" i="16"/>
  <c r="IY49" i="16"/>
  <c r="JH48" i="16"/>
  <c r="JI3" i="13"/>
  <c r="JH50" i="16"/>
  <c r="JH49" i="16"/>
  <c r="JH51" i="16"/>
  <c r="JR3" i="13"/>
  <c r="JQ48" i="16"/>
  <c r="JQ51" i="16"/>
  <c r="JQ50" i="16"/>
  <c r="JQ49" i="16"/>
  <c r="JZ48" i="16"/>
  <c r="KA3" i="13"/>
  <c r="JZ51" i="16"/>
  <c r="JZ50" i="16"/>
  <c r="JZ49" i="16"/>
  <c r="KK3" i="13"/>
  <c r="KJ48" i="16"/>
  <c r="KJ51" i="16"/>
  <c r="KJ50" i="16"/>
  <c r="KJ49" i="16"/>
  <c r="KT48" i="16"/>
  <c r="KT51" i="16"/>
  <c r="KT50" i="16"/>
  <c r="KT49" i="16"/>
  <c r="LE3" i="13"/>
  <c r="LD48" i="16"/>
  <c r="LD51" i="16"/>
  <c r="LD50" i="16"/>
  <c r="LD49" i="16"/>
  <c r="LN3" i="13"/>
  <c r="LM48" i="16"/>
  <c r="LM51" i="16"/>
  <c r="LM50" i="16"/>
  <c r="LM49" i="16"/>
  <c r="LV48" i="16"/>
  <c r="LW3" i="13"/>
  <c r="LV51" i="16"/>
  <c r="LV50" i="16"/>
  <c r="LV49" i="16"/>
  <c r="MG3" i="13"/>
  <c r="MF48" i="16"/>
  <c r="MF50" i="16"/>
  <c r="MF49" i="16"/>
  <c r="MF51" i="16"/>
  <c r="MQ3" i="13"/>
  <c r="MP48" i="16"/>
  <c r="MP51" i="16"/>
  <c r="MP50" i="16"/>
  <c r="MP49" i="16"/>
  <c r="NA3" i="13"/>
  <c r="MZ48" i="16"/>
  <c r="MZ51" i="16"/>
  <c r="MZ50" i="16"/>
  <c r="MZ49" i="16"/>
  <c r="W4" i="13"/>
  <c r="DU4" i="13"/>
  <c r="ED4" i="13"/>
  <c r="FO4" i="13"/>
  <c r="JH4" i="13"/>
  <c r="JQ4" i="13"/>
  <c r="JZ4" i="13"/>
  <c r="LM4" i="13"/>
  <c r="LV4" i="13"/>
  <c r="ME4" i="13"/>
  <c r="MY4" i="13"/>
  <c r="V5" i="13"/>
  <c r="BQ5" i="13"/>
  <c r="DU5" i="13"/>
  <c r="ED5" i="13"/>
  <c r="FO5" i="13"/>
  <c r="JH5" i="13"/>
  <c r="JQ5" i="13"/>
  <c r="JZ5" i="13"/>
  <c r="LM5" i="13"/>
  <c r="LV5" i="13"/>
  <c r="ME5" i="13"/>
  <c r="MY5" i="13"/>
  <c r="V6" i="13"/>
  <c r="BQ6" i="13"/>
  <c r="DK6" i="13"/>
  <c r="DT6" i="13"/>
  <c r="EC6" i="13"/>
  <c r="EL6" i="13"/>
  <c r="EU6" i="13"/>
  <c r="FN6" i="13"/>
  <c r="FT6" i="13" s="1"/>
  <c r="LL6" i="13"/>
  <c r="LU6" i="13"/>
  <c r="MD6" i="13"/>
  <c r="MX6" i="13"/>
  <c r="U7" i="13"/>
  <c r="BP7" i="13"/>
  <c r="CQ7" i="13"/>
  <c r="DS7" i="13"/>
  <c r="EB7" i="13"/>
  <c r="ET7" i="13"/>
  <c r="FP8" i="13"/>
  <c r="KA9" i="13"/>
  <c r="W10" i="13"/>
  <c r="BK10" i="13"/>
  <c r="BL10" i="13" s="1"/>
  <c r="BL9" i="16"/>
  <c r="LM10" i="13"/>
  <c r="LV10" i="13"/>
  <c r="ME10" i="13"/>
  <c r="MY10" i="13"/>
  <c r="AP11" i="13"/>
  <c r="AV10" i="16"/>
  <c r="AP12" i="13"/>
  <c r="AV11" i="16"/>
  <c r="AP13" i="13"/>
  <c r="AV12" i="16"/>
  <c r="BA14" i="13"/>
  <c r="BK14" i="13"/>
  <c r="BL14" i="13" s="1"/>
  <c r="BL13" i="16"/>
  <c r="LX3" i="13"/>
  <c r="LW51" i="16"/>
  <c r="LW50" i="16"/>
  <c r="LW49" i="16"/>
  <c r="LW48" i="16"/>
  <c r="MH3" i="13"/>
  <c r="MG51" i="16"/>
  <c r="MG50" i="16"/>
  <c r="MG49" i="16"/>
  <c r="MG48" i="16"/>
  <c r="MR3" i="13"/>
  <c r="MQ51" i="16"/>
  <c r="MQ50" i="16"/>
  <c r="MQ49" i="16"/>
  <c r="MQ48" i="16"/>
  <c r="NB3" i="13"/>
  <c r="NA51" i="16"/>
  <c r="NA50" i="16"/>
  <c r="NA49" i="16"/>
  <c r="NA48" i="16"/>
  <c r="LM6" i="13"/>
  <c r="LV6" i="13"/>
  <c r="ME6" i="13"/>
  <c r="MY6" i="13"/>
  <c r="LL7" i="13"/>
  <c r="LU7" i="13"/>
  <c r="MD7" i="13"/>
  <c r="CI8" i="13"/>
  <c r="CJ8" i="13" s="1"/>
  <c r="CJ7" i="16"/>
  <c r="Z9" i="13"/>
  <c r="AF8" i="16"/>
  <c r="AH10" i="13"/>
  <c r="AN9" i="16"/>
  <c r="CY10" i="13"/>
  <c r="CZ10" i="13" s="1"/>
  <c r="CZ9" i="16"/>
  <c r="W12" i="13"/>
  <c r="X11" i="16"/>
  <c r="W13" i="13"/>
  <c r="X13" i="13" s="1"/>
  <c r="X12" i="16"/>
  <c r="BK13" i="13"/>
  <c r="BL13" i="13" s="1"/>
  <c r="BL12" i="16"/>
  <c r="HX13" i="13"/>
  <c r="MS13" i="13"/>
  <c r="FF14" i="13"/>
  <c r="FL13" i="16"/>
  <c r="R3" i="13"/>
  <c r="R49" i="16"/>
  <c r="R48" i="16"/>
  <c r="R51" i="16"/>
  <c r="R50" i="16"/>
  <c r="AA51" i="16"/>
  <c r="AA3" i="13"/>
  <c r="AA49" i="16"/>
  <c r="AA50" i="16"/>
  <c r="AA48" i="16"/>
  <c r="AJ50" i="16"/>
  <c r="AJ51" i="16"/>
  <c r="AJ3" i="13"/>
  <c r="AJ49" i="16"/>
  <c r="AJ48" i="16"/>
  <c r="AS50" i="16"/>
  <c r="AS3" i="13"/>
  <c r="AS51" i="16"/>
  <c r="AS49" i="16"/>
  <c r="AS48" i="16"/>
  <c r="BB3" i="13"/>
  <c r="BB49" i="16"/>
  <c r="BB48" i="16"/>
  <c r="BB51" i="16"/>
  <c r="BB50" i="16"/>
  <c r="BK51" i="16"/>
  <c r="BK3" i="13"/>
  <c r="BK49" i="16"/>
  <c r="BK50" i="16"/>
  <c r="BK48" i="16"/>
  <c r="CD49" i="16"/>
  <c r="CD48" i="16"/>
  <c r="CD3" i="13"/>
  <c r="CD51" i="16"/>
  <c r="CD50" i="16"/>
  <c r="CM49" i="16"/>
  <c r="CM48" i="16"/>
  <c r="CM3" i="13"/>
  <c r="CM51" i="16"/>
  <c r="CM50" i="16"/>
  <c r="CV3" i="13"/>
  <c r="CV50" i="16"/>
  <c r="CV51" i="16"/>
  <c r="CV49" i="16"/>
  <c r="CV48" i="16"/>
  <c r="DM3" i="13"/>
  <c r="DO49" i="16"/>
  <c r="DO48" i="16"/>
  <c r="DO51" i="16"/>
  <c r="DO50" i="16"/>
  <c r="EQ51" i="16"/>
  <c r="EQ50" i="16"/>
  <c r="EQ3" i="13"/>
  <c r="EQ48" i="16"/>
  <c r="EQ49" i="16"/>
  <c r="EZ49" i="16"/>
  <c r="EZ51" i="16"/>
  <c r="EZ50" i="16"/>
  <c r="EZ3" i="13"/>
  <c r="EZ48" i="16"/>
  <c r="FI3" i="13"/>
  <c r="FI49" i="16"/>
  <c r="FI51" i="16"/>
  <c r="FI50" i="16"/>
  <c r="FI48" i="16"/>
  <c r="FR3" i="13"/>
  <c r="FR48" i="16"/>
  <c r="FR51" i="16"/>
  <c r="FR50" i="16"/>
  <c r="FR49" i="16"/>
  <c r="GA3" i="13"/>
  <c r="GA48" i="16"/>
  <c r="GA51" i="16"/>
  <c r="GA50" i="16"/>
  <c r="GA49" i="16"/>
  <c r="GL3" i="13"/>
  <c r="GL49" i="16"/>
  <c r="GL51" i="16"/>
  <c r="GL50" i="16"/>
  <c r="GL48" i="16"/>
  <c r="GU3" i="13"/>
  <c r="GU49" i="16"/>
  <c r="GU51" i="16"/>
  <c r="GU50" i="16"/>
  <c r="GU48" i="16"/>
  <c r="HE49" i="16"/>
  <c r="HE51" i="16"/>
  <c r="HE50" i="16"/>
  <c r="HE48" i="16"/>
  <c r="HO49" i="16"/>
  <c r="HO51" i="16"/>
  <c r="HO50" i="16"/>
  <c r="HO48" i="16"/>
  <c r="HX3" i="13"/>
  <c r="HX49" i="16"/>
  <c r="HX51" i="16"/>
  <c r="HX50" i="16"/>
  <c r="HX48" i="16"/>
  <c r="IH3" i="13"/>
  <c r="IH49" i="16"/>
  <c r="IH51" i="16"/>
  <c r="IH50" i="16"/>
  <c r="IH48" i="16"/>
  <c r="IQ3" i="13"/>
  <c r="IQ49" i="16"/>
  <c r="IQ50" i="16"/>
  <c r="IQ48" i="16"/>
  <c r="IQ51" i="16"/>
  <c r="JB3" i="13"/>
  <c r="JA49" i="16"/>
  <c r="JA51" i="16"/>
  <c r="JA50" i="16"/>
  <c r="JA48" i="16"/>
  <c r="JK3" i="13"/>
  <c r="JJ49" i="16"/>
  <c r="JJ51" i="16"/>
  <c r="JJ50" i="16"/>
  <c r="JJ48" i="16"/>
  <c r="JT3" i="13"/>
  <c r="JS49" i="16"/>
  <c r="JS51" i="16"/>
  <c r="JS50" i="16"/>
  <c r="JS48" i="16"/>
  <c r="KD3" i="13"/>
  <c r="KC49" i="16"/>
  <c r="KC51" i="16"/>
  <c r="KC50" i="16"/>
  <c r="KC48" i="16"/>
  <c r="KM49" i="16"/>
  <c r="KM51" i="16"/>
  <c r="KM50" i="16"/>
  <c r="KM48" i="16"/>
  <c r="KV49" i="16"/>
  <c r="KV51" i="16"/>
  <c r="KV50" i="16"/>
  <c r="KV48" i="16"/>
  <c r="LG3" i="13"/>
  <c r="LF49" i="16"/>
  <c r="LF51" i="16"/>
  <c r="LF50" i="16"/>
  <c r="LF48" i="16"/>
  <c r="LP3" i="13"/>
  <c r="LO49" i="16"/>
  <c r="LO50" i="16"/>
  <c r="LO48" i="16"/>
  <c r="LO51" i="16"/>
  <c r="LZ3" i="13"/>
  <c r="LY49" i="16"/>
  <c r="LY51" i="16"/>
  <c r="LY50" i="16"/>
  <c r="LY48" i="16"/>
  <c r="MI3" i="13"/>
  <c r="MH49" i="16"/>
  <c r="MH51" i="16"/>
  <c r="MH50" i="16"/>
  <c r="MH48" i="16"/>
  <c r="MS3" i="13"/>
  <c r="MR49" i="16"/>
  <c r="MR51" i="16"/>
  <c r="MR50" i="16"/>
  <c r="MR48" i="16"/>
  <c r="NC3" i="13"/>
  <c r="NB49" i="16"/>
  <c r="NB51" i="16"/>
  <c r="NB50" i="16"/>
  <c r="NB48" i="16"/>
  <c r="P3" i="16"/>
  <c r="Z4" i="13"/>
  <c r="CB3" i="16"/>
  <c r="DN4" i="13"/>
  <c r="EF3" i="16"/>
  <c r="EY4" i="13"/>
  <c r="HM4" i="13"/>
  <c r="HW4" i="13"/>
  <c r="JA4" i="13"/>
  <c r="JJ4" i="13"/>
  <c r="JS4" i="13"/>
  <c r="KC4" i="13"/>
  <c r="KL4" i="13"/>
  <c r="LF4" i="13"/>
  <c r="LO4" i="13"/>
  <c r="LX4" i="13"/>
  <c r="MH4" i="13"/>
  <c r="MR4" i="13"/>
  <c r="NB4" i="13"/>
  <c r="X4" i="16"/>
  <c r="CB4" i="16"/>
  <c r="EF4" i="16"/>
  <c r="EY5" i="13"/>
  <c r="FZ5" i="13"/>
  <c r="HM5" i="13"/>
  <c r="HW5" i="13"/>
  <c r="JA5" i="13"/>
  <c r="JJ5" i="13"/>
  <c r="JS5" i="13"/>
  <c r="KC5" i="13"/>
  <c r="KL5" i="13"/>
  <c r="LF5" i="13"/>
  <c r="LO5" i="13"/>
  <c r="LX5" i="13"/>
  <c r="MH5" i="13"/>
  <c r="MR5" i="13"/>
  <c r="NB5" i="13"/>
  <c r="X5" i="16"/>
  <c r="CB5" i="16"/>
  <c r="CU6" i="13"/>
  <c r="EN5" i="16"/>
  <c r="EX6" i="13"/>
  <c r="FY6" i="13"/>
  <c r="GI6" i="13"/>
  <c r="GS6" i="13"/>
  <c r="HV6" i="13"/>
  <c r="IE6" i="13"/>
  <c r="IO6" i="13"/>
  <c r="LE6" i="13"/>
  <c r="LN6" i="13"/>
  <c r="LW6" i="13"/>
  <c r="MQ6" i="13"/>
  <c r="AF6" i="16"/>
  <c r="AY7" i="13"/>
  <c r="CA7" i="13"/>
  <c r="CJ6" i="16"/>
  <c r="CT7" i="13"/>
  <c r="DK7" i="13"/>
  <c r="EV6" i="16"/>
  <c r="FX7" i="13"/>
  <c r="GH7" i="13"/>
  <c r="GR7" i="13"/>
  <c r="HA7" i="13"/>
  <c r="HK7" i="13"/>
  <c r="ID7" i="13"/>
  <c r="IN7" i="13"/>
  <c r="IW7" i="13"/>
  <c r="LM7" i="13"/>
  <c r="LV7" i="13"/>
  <c r="ME7" i="13"/>
  <c r="MY7" i="13"/>
  <c r="CL8" i="13"/>
  <c r="CU8" i="13"/>
  <c r="DN8" i="13"/>
  <c r="EF7" i="16"/>
  <c r="GB7" i="16"/>
  <c r="GM8" i="13"/>
  <c r="HP8" i="13"/>
  <c r="HY8" i="13"/>
  <c r="II8" i="13"/>
  <c r="JL8" i="13"/>
  <c r="JV8" i="13"/>
  <c r="KE8" i="13"/>
  <c r="KO8" i="13"/>
  <c r="AA9" i="13"/>
  <c r="CQ9" i="13"/>
  <c r="CR9" i="13" s="1"/>
  <c r="CR8" i="16"/>
  <c r="EX9" i="13"/>
  <c r="GL9" i="13"/>
  <c r="GU9" i="13"/>
  <c r="IH9" i="13"/>
  <c r="IQ9" i="13"/>
  <c r="JB9" i="13"/>
  <c r="JK9" i="13"/>
  <c r="JT9" i="13"/>
  <c r="KD9" i="13"/>
  <c r="MI9" i="13"/>
  <c r="NC9" i="13"/>
  <c r="P9" i="16"/>
  <c r="Z10" i="13"/>
  <c r="AI10" i="13"/>
  <c r="CG10" i="13"/>
  <c r="ED10" i="13"/>
  <c r="EV9" i="16"/>
  <c r="HM10" i="13"/>
  <c r="HW10" i="13"/>
  <c r="JA10" i="13"/>
  <c r="KL10" i="13"/>
  <c r="LF10" i="13"/>
  <c r="LO10" i="13"/>
  <c r="LX10" i="13"/>
  <c r="MH10" i="13"/>
  <c r="MR10" i="13"/>
  <c r="NB10" i="13"/>
  <c r="O11" i="13"/>
  <c r="P11" i="13" s="1"/>
  <c r="P10" i="16"/>
  <c r="FF11" i="13"/>
  <c r="FL10" i="16"/>
  <c r="BB12" i="13"/>
  <c r="GA13" i="13"/>
  <c r="GB12" i="16"/>
  <c r="EM14" i="13"/>
  <c r="EN13" i="16"/>
  <c r="J50" i="16"/>
  <c r="J3" i="13"/>
  <c r="J51" i="16"/>
  <c r="J49" i="16"/>
  <c r="J48" i="16"/>
  <c r="S51" i="16"/>
  <c r="S50" i="16"/>
  <c r="S49" i="16"/>
  <c r="S48" i="16"/>
  <c r="S3" i="13"/>
  <c r="AB49" i="16"/>
  <c r="AB48" i="16"/>
  <c r="AB3" i="13"/>
  <c r="AB51" i="16"/>
  <c r="AB50" i="16"/>
  <c r="AK51" i="16"/>
  <c r="AK49" i="16"/>
  <c r="AK50" i="16"/>
  <c r="AK48" i="16"/>
  <c r="AK3" i="13"/>
  <c r="AT50" i="16"/>
  <c r="AT51" i="16"/>
  <c r="AT49" i="16"/>
  <c r="AT3" i="13"/>
  <c r="AT48" i="16"/>
  <c r="BC3" i="13"/>
  <c r="BC51" i="16"/>
  <c r="BC50" i="16"/>
  <c r="BC49" i="16"/>
  <c r="BC48" i="16"/>
  <c r="BL2" i="16"/>
  <c r="BV50" i="16"/>
  <c r="BV51" i="16"/>
  <c r="BV49" i="16"/>
  <c r="BV48" i="16"/>
  <c r="BV3" i="13"/>
  <c r="CE50" i="16"/>
  <c r="CE3" i="13"/>
  <c r="CE51" i="16"/>
  <c r="CE49" i="16"/>
  <c r="CE48" i="16"/>
  <c r="CN49" i="16"/>
  <c r="CN48" i="16"/>
  <c r="CN51" i="16"/>
  <c r="CN50" i="16"/>
  <c r="CN3" i="13"/>
  <c r="CW49" i="16"/>
  <c r="CW48" i="16"/>
  <c r="CW51" i="16"/>
  <c r="CW3" i="13"/>
  <c r="CW50" i="16"/>
  <c r="DF50" i="16"/>
  <c r="DF51" i="16"/>
  <c r="DF48" i="16"/>
  <c r="DP2" i="16"/>
  <c r="DZ48" i="16"/>
  <c r="DZ3" i="13"/>
  <c r="DZ51" i="16"/>
  <c r="DZ50" i="16"/>
  <c r="DZ49" i="16"/>
  <c r="ER3" i="13"/>
  <c r="ER48" i="16"/>
  <c r="ER51" i="16"/>
  <c r="ER50" i="16"/>
  <c r="ER49" i="16"/>
  <c r="FA3" i="13"/>
  <c r="FA51" i="16"/>
  <c r="FA50" i="16"/>
  <c r="FA49" i="16"/>
  <c r="FA48" i="16"/>
  <c r="FJ3" i="13"/>
  <c r="FJ49" i="16"/>
  <c r="FJ51" i="16"/>
  <c r="FJ50" i="16"/>
  <c r="FJ48" i="16"/>
  <c r="FS3" i="13"/>
  <c r="FS49" i="16"/>
  <c r="FS51" i="16"/>
  <c r="FS50" i="16"/>
  <c r="FS48" i="16"/>
  <c r="GB2" i="16"/>
  <c r="GM3" i="13"/>
  <c r="GM48" i="16"/>
  <c r="GM51" i="16"/>
  <c r="GM50" i="16"/>
  <c r="GM49" i="16"/>
  <c r="GW48" i="16"/>
  <c r="GW51" i="16"/>
  <c r="GW50" i="16"/>
  <c r="GW49" i="16"/>
  <c r="HF48" i="16"/>
  <c r="HF51" i="16"/>
  <c r="HF50" i="16"/>
  <c r="HF49" i="16"/>
  <c r="HP3" i="13"/>
  <c r="HP48" i="16"/>
  <c r="HP51" i="16"/>
  <c r="HP50" i="16"/>
  <c r="HP49" i="16"/>
  <c r="HY3" i="13"/>
  <c r="HY48" i="16"/>
  <c r="HY51" i="16"/>
  <c r="HY50" i="16"/>
  <c r="HY49" i="16"/>
  <c r="II3" i="13"/>
  <c r="II48" i="16"/>
  <c r="II51" i="16"/>
  <c r="II50" i="16"/>
  <c r="II49" i="16"/>
  <c r="IS48" i="16"/>
  <c r="IS51" i="16"/>
  <c r="IS50" i="16"/>
  <c r="IS49" i="16"/>
  <c r="JD3" i="13"/>
  <c r="JC48" i="16"/>
  <c r="JC51" i="16"/>
  <c r="JC50" i="16"/>
  <c r="JC49" i="16"/>
  <c r="JL3" i="13"/>
  <c r="JK48" i="16"/>
  <c r="JK51" i="16"/>
  <c r="JK50" i="16"/>
  <c r="JK49" i="16"/>
  <c r="JV3" i="13"/>
  <c r="JU48" i="16"/>
  <c r="JU51" i="16"/>
  <c r="JU50" i="16"/>
  <c r="JU49" i="16"/>
  <c r="KE3" i="13"/>
  <c r="KD48" i="16"/>
  <c r="KD51" i="16"/>
  <c r="KD50" i="16"/>
  <c r="KD49" i="16"/>
  <c r="KO3" i="13"/>
  <c r="KN48" i="16"/>
  <c r="KN51" i="16"/>
  <c r="KN50" i="16"/>
  <c r="KN49" i="16"/>
  <c r="KW48" i="16"/>
  <c r="KW51" i="16"/>
  <c r="KW50" i="16"/>
  <c r="KW49" i="16"/>
  <c r="LH3" i="13"/>
  <c r="LG48" i="16"/>
  <c r="LG51" i="16"/>
  <c r="LG50" i="16"/>
  <c r="LG49" i="16"/>
  <c r="LQ3" i="13"/>
  <c r="LP48" i="16"/>
  <c r="LP51" i="16"/>
  <c r="LP50" i="16"/>
  <c r="LP49" i="16"/>
  <c r="MA3" i="13"/>
  <c r="LZ48" i="16"/>
  <c r="LZ51" i="16"/>
  <c r="LZ50" i="16"/>
  <c r="LZ49" i="16"/>
  <c r="MJ3" i="13"/>
  <c r="MI48" i="16"/>
  <c r="MI51" i="16"/>
  <c r="MI50" i="16"/>
  <c r="MI49" i="16"/>
  <c r="MT3" i="13"/>
  <c r="MS48" i="16"/>
  <c r="MS51" i="16"/>
  <c r="MS50" i="16"/>
  <c r="MS49" i="16"/>
  <c r="ND3" i="13"/>
  <c r="NC48" i="16"/>
  <c r="NC51" i="16"/>
  <c r="NC50" i="16"/>
  <c r="NC49" i="16"/>
  <c r="R4" i="13"/>
  <c r="AA4" i="13"/>
  <c r="AJ4" i="13"/>
  <c r="AS4" i="13"/>
  <c r="BB4" i="13"/>
  <c r="BT3" i="16"/>
  <c r="CD4" i="13"/>
  <c r="CJ4" i="13" s="1"/>
  <c r="CM4" i="13"/>
  <c r="CV4" i="13"/>
  <c r="EK4" i="13"/>
  <c r="DO4" i="13"/>
  <c r="DX3" i="16"/>
  <c r="EQ4" i="13"/>
  <c r="EZ4" i="13"/>
  <c r="FI4" i="13"/>
  <c r="FR4" i="13"/>
  <c r="GA4" i="13"/>
  <c r="GB4" i="13" s="1"/>
  <c r="GL4" i="13"/>
  <c r="GU4" i="13"/>
  <c r="HX4" i="13"/>
  <c r="IH4" i="13"/>
  <c r="IQ4" i="13"/>
  <c r="JB4" i="13"/>
  <c r="JK4" i="13"/>
  <c r="JT4" i="13"/>
  <c r="KD4" i="13"/>
  <c r="LG4" i="13"/>
  <c r="LP4" i="13"/>
  <c r="LZ4" i="13"/>
  <c r="MI4" i="13"/>
  <c r="MS4" i="13"/>
  <c r="NC4" i="13"/>
  <c r="P4" i="16"/>
  <c r="Z5" i="13"/>
  <c r="AF5" i="13" s="1"/>
  <c r="AI5" i="13"/>
  <c r="AR5" i="13"/>
  <c r="BA5" i="13"/>
  <c r="BL5" i="13"/>
  <c r="BT4" i="16"/>
  <c r="CD5" i="13"/>
  <c r="CJ5" i="13" s="1"/>
  <c r="CM5" i="13"/>
  <c r="CV5" i="13"/>
  <c r="EK5" i="13"/>
  <c r="DO5" i="13"/>
  <c r="DX4" i="16"/>
  <c r="EQ5" i="13"/>
  <c r="EZ5" i="13"/>
  <c r="FI5" i="13"/>
  <c r="FR5" i="13"/>
  <c r="GA5" i="13"/>
  <c r="GL5" i="13"/>
  <c r="GU5" i="13"/>
  <c r="HX5" i="13"/>
  <c r="IH5" i="13"/>
  <c r="IQ5" i="13"/>
  <c r="JB5" i="13"/>
  <c r="JK5" i="13"/>
  <c r="JT5" i="13"/>
  <c r="KD5" i="13"/>
  <c r="LG5" i="13"/>
  <c r="LP5" i="13"/>
  <c r="LZ5" i="13"/>
  <c r="MI5" i="13"/>
  <c r="MS5" i="13"/>
  <c r="NC5" i="13"/>
  <c r="P5" i="16"/>
  <c r="Z6" i="13"/>
  <c r="AF6" i="13" s="1"/>
  <c r="AI6" i="13"/>
  <c r="AR6" i="13"/>
  <c r="BA6" i="13"/>
  <c r="BL6" i="13"/>
  <c r="BT5" i="16"/>
  <c r="CD6" i="13"/>
  <c r="CJ6" i="13" s="1"/>
  <c r="CM6" i="13"/>
  <c r="CV6" i="13"/>
  <c r="DN6" i="13"/>
  <c r="DW6" i="13"/>
  <c r="EF5" i="16"/>
  <c r="EP6" i="13"/>
  <c r="EY6" i="13"/>
  <c r="FH6" i="13"/>
  <c r="FQ6" i="13"/>
  <c r="FZ6" i="13"/>
  <c r="GT6" i="13"/>
  <c r="HM6" i="13"/>
  <c r="HW6" i="13"/>
  <c r="IP6" i="13"/>
  <c r="JA6" i="13"/>
  <c r="JJ6" i="13"/>
  <c r="JS6" i="13"/>
  <c r="KC6" i="13"/>
  <c r="KL6" i="13"/>
  <c r="LF6" i="13"/>
  <c r="LO6" i="13"/>
  <c r="LX6" i="13"/>
  <c r="MH6" i="13"/>
  <c r="MR6" i="13"/>
  <c r="NB6" i="13"/>
  <c r="P7" i="13"/>
  <c r="X6" i="16"/>
  <c r="AH7" i="13"/>
  <c r="AN7" i="13" s="1"/>
  <c r="AQ7" i="13"/>
  <c r="AZ7" i="13"/>
  <c r="CB6" i="16"/>
  <c r="CL7" i="13"/>
  <c r="CU7" i="13"/>
  <c r="EJ7" i="13"/>
  <c r="DV7" i="13"/>
  <c r="EE7" i="13"/>
  <c r="EN6" i="16"/>
  <c r="EX7" i="13"/>
  <c r="FG7" i="13"/>
  <c r="FP7" i="13"/>
  <c r="FY7" i="13"/>
  <c r="GI7" i="13"/>
  <c r="GS7" i="13"/>
  <c r="HL7" i="13"/>
  <c r="HV7" i="13"/>
  <c r="IE7" i="13"/>
  <c r="IO7" i="13"/>
  <c r="JI7" i="13"/>
  <c r="JR7" i="13"/>
  <c r="AH8" i="13"/>
  <c r="AN8" i="13" s="1"/>
  <c r="AQ8" i="13"/>
  <c r="AZ8" i="13"/>
  <c r="CB7" i="16"/>
  <c r="CM8" i="13"/>
  <c r="CV8" i="13"/>
  <c r="EK8" i="13"/>
  <c r="DO8" i="13"/>
  <c r="DP8" i="13" s="1"/>
  <c r="DX7" i="16"/>
  <c r="EQ8" i="13"/>
  <c r="FA8" i="13"/>
  <c r="FJ8" i="13"/>
  <c r="FS8" i="13"/>
  <c r="FT8" i="13" s="1"/>
  <c r="FT7" i="16"/>
  <c r="AV8" i="16"/>
  <c r="CH9" i="13"/>
  <c r="DV9" i="13"/>
  <c r="EE9" i="13"/>
  <c r="EN8" i="16"/>
  <c r="FI9" i="13"/>
  <c r="GA9" i="13"/>
  <c r="GB8" i="16"/>
  <c r="AT10" i="13"/>
  <c r="DL10" i="13"/>
  <c r="DU10" i="13"/>
  <c r="EE10" i="13"/>
  <c r="EN9" i="16"/>
  <c r="EX10" i="13"/>
  <c r="FD9" i="16"/>
  <c r="BC11" i="13"/>
  <c r="BD11" i="13" s="1"/>
  <c r="BD10" i="16"/>
  <c r="K49" i="16"/>
  <c r="K48" i="16"/>
  <c r="K51" i="16"/>
  <c r="K3" i="13"/>
  <c r="K50" i="16"/>
  <c r="T50" i="16"/>
  <c r="T51" i="16"/>
  <c r="T49" i="16"/>
  <c r="T48" i="16"/>
  <c r="T3" i="13"/>
  <c r="AC51" i="16"/>
  <c r="AC50" i="16"/>
  <c r="AC49" i="16"/>
  <c r="AC3" i="13"/>
  <c r="AC48" i="16"/>
  <c r="AL49" i="16"/>
  <c r="AL48" i="16"/>
  <c r="AL51" i="16"/>
  <c r="AL50" i="16"/>
  <c r="AL3" i="13"/>
  <c r="AU51" i="16"/>
  <c r="AU49" i="16"/>
  <c r="AU50" i="16"/>
  <c r="AU48" i="16"/>
  <c r="AU3" i="13"/>
  <c r="BN49" i="16"/>
  <c r="BN48" i="16"/>
  <c r="BN3" i="13"/>
  <c r="BN51" i="16"/>
  <c r="BN50" i="16"/>
  <c r="BW51" i="16"/>
  <c r="BW49" i="16"/>
  <c r="BW50" i="16"/>
  <c r="BW48" i="16"/>
  <c r="BW3" i="13"/>
  <c r="CF50" i="16"/>
  <c r="CF51" i="16"/>
  <c r="CF3" i="13"/>
  <c r="CF49" i="16"/>
  <c r="CF48" i="16"/>
  <c r="CO50" i="16"/>
  <c r="CO51" i="16"/>
  <c r="CO49" i="16"/>
  <c r="CO48" i="16"/>
  <c r="CO3" i="13"/>
  <c r="CX49" i="16"/>
  <c r="CX48" i="16"/>
  <c r="CX51" i="16"/>
  <c r="CX50" i="16"/>
  <c r="CX3" i="13"/>
  <c r="EM3" i="13"/>
  <c r="EM51" i="13" s="1"/>
  <c r="DG51" i="16"/>
  <c r="DG48" i="16"/>
  <c r="DR49" i="16"/>
  <c r="DR3" i="13"/>
  <c r="DR51" i="16"/>
  <c r="DR50" i="16"/>
  <c r="DR48" i="16"/>
  <c r="EA3" i="13"/>
  <c r="EA49" i="16"/>
  <c r="EA51" i="16"/>
  <c r="EA50" i="16"/>
  <c r="EA48" i="16"/>
  <c r="EJ49" i="16"/>
  <c r="EJ51" i="16"/>
  <c r="EJ50" i="16"/>
  <c r="EJ48" i="16"/>
  <c r="ES3" i="13"/>
  <c r="ES51" i="16"/>
  <c r="ES50" i="16"/>
  <c r="ES49" i="16"/>
  <c r="ES48" i="16"/>
  <c r="FB3" i="13"/>
  <c r="FB48" i="16"/>
  <c r="FB51" i="16"/>
  <c r="FB50" i="16"/>
  <c r="FB49" i="16"/>
  <c r="FK3" i="13"/>
  <c r="FK51" i="16"/>
  <c r="FK50" i="16"/>
  <c r="FK48" i="16"/>
  <c r="FK49" i="16"/>
  <c r="NG3" i="13"/>
  <c r="GE48" i="16"/>
  <c r="GE51" i="16"/>
  <c r="GE50" i="16"/>
  <c r="GE49" i="16"/>
  <c r="GN48" i="16"/>
  <c r="GN3" i="13"/>
  <c r="GN51" i="16"/>
  <c r="GN50" i="16"/>
  <c r="GN49" i="16"/>
  <c r="GX3" i="13"/>
  <c r="GX48" i="16"/>
  <c r="GX50" i="16"/>
  <c r="GX49" i="16"/>
  <c r="GX51" i="16"/>
  <c r="HG48" i="16"/>
  <c r="HG51" i="16"/>
  <c r="HG50" i="16"/>
  <c r="HG49" i="16"/>
  <c r="HQ3" i="13"/>
  <c r="HQ48" i="16"/>
  <c r="HQ51" i="16"/>
  <c r="HQ50" i="16"/>
  <c r="HQ49" i="16"/>
  <c r="IA48" i="16"/>
  <c r="IA51" i="16"/>
  <c r="IA50" i="16"/>
  <c r="IA49" i="16"/>
  <c r="IJ3" i="13"/>
  <c r="IJ48" i="16"/>
  <c r="IJ51" i="16"/>
  <c r="IJ50" i="16"/>
  <c r="IJ49" i="16"/>
  <c r="IT48" i="16"/>
  <c r="IT3" i="13"/>
  <c r="IT51" i="16"/>
  <c r="IT50" i="16"/>
  <c r="IT49" i="16"/>
  <c r="JE3" i="13"/>
  <c r="JD48" i="16"/>
  <c r="JD51" i="16"/>
  <c r="JD50" i="16"/>
  <c r="JD49" i="16"/>
  <c r="JL48" i="16"/>
  <c r="JM3" i="13"/>
  <c r="JL51" i="16"/>
  <c r="JL50" i="16"/>
  <c r="JL49" i="16"/>
  <c r="JW3" i="13"/>
  <c r="JV48" i="16"/>
  <c r="JV50" i="16"/>
  <c r="JV49" i="16"/>
  <c r="JV51" i="16"/>
  <c r="KE48" i="16"/>
  <c r="KF3" i="13"/>
  <c r="KE51" i="16"/>
  <c r="KE50" i="16"/>
  <c r="KE49" i="16"/>
  <c r="KP3" i="13"/>
  <c r="KO48" i="16"/>
  <c r="KO51" i="16"/>
  <c r="KO50" i="16"/>
  <c r="KO49" i="16"/>
  <c r="KX48" i="16"/>
  <c r="KX51" i="16"/>
  <c r="KX50" i="16"/>
  <c r="KX49" i="16"/>
  <c r="LH48" i="16"/>
  <c r="LI3" i="13"/>
  <c r="LH51" i="16"/>
  <c r="LH50" i="16"/>
  <c r="LH49" i="16"/>
  <c r="LS3" i="13"/>
  <c r="LR48" i="16"/>
  <c r="LR51" i="16"/>
  <c r="LR50" i="16"/>
  <c r="LR49" i="16"/>
  <c r="MA48" i="16"/>
  <c r="MB3" i="13"/>
  <c r="MA51" i="16"/>
  <c r="MA50" i="16"/>
  <c r="MA49" i="16"/>
  <c r="MJ48" i="16"/>
  <c r="MK3" i="13"/>
  <c r="MJ51" i="16"/>
  <c r="MJ50" i="16"/>
  <c r="MJ49" i="16"/>
  <c r="MV3" i="13"/>
  <c r="MU48" i="16"/>
  <c r="MU50" i="16"/>
  <c r="MU49" i="16"/>
  <c r="MU51" i="16"/>
  <c r="BC4" i="13"/>
  <c r="CW4" i="13"/>
  <c r="JD4" i="13"/>
  <c r="JV4" i="13"/>
  <c r="KE4" i="13"/>
  <c r="MA4" i="13"/>
  <c r="MJ4" i="13"/>
  <c r="ND4" i="13"/>
  <c r="BB5" i="13"/>
  <c r="CW5" i="13"/>
  <c r="JD5" i="13"/>
  <c r="JV5" i="13"/>
  <c r="KE5" i="13"/>
  <c r="MJ5" i="13"/>
  <c r="ND5" i="13"/>
  <c r="BB6" i="13"/>
  <c r="CW6" i="13"/>
  <c r="GA6" i="13"/>
  <c r="GB6" i="13" s="1"/>
  <c r="HX6" i="13"/>
  <c r="MS6" i="13"/>
  <c r="CV7" i="13"/>
  <c r="DX7" i="13"/>
  <c r="FZ7" i="13"/>
  <c r="GT7" i="13"/>
  <c r="IP7" i="13"/>
  <c r="HR8" i="13"/>
  <c r="KQ8" i="13"/>
  <c r="AM9" i="13"/>
  <c r="AN9" i="13" s="1"/>
  <c r="AN8" i="16"/>
  <c r="EP9" i="13"/>
  <c r="EV8" i="16"/>
  <c r="GN9" i="13"/>
  <c r="IJ9" i="13"/>
  <c r="JE9" i="13"/>
  <c r="JW9" i="13"/>
  <c r="KF9" i="13"/>
  <c r="MK9" i="13"/>
  <c r="AU10" i="13"/>
  <c r="AV9" i="16"/>
  <c r="EX11" i="13"/>
  <c r="FD10" i="16"/>
  <c r="JD11" i="13"/>
  <c r="JV11" i="13"/>
  <c r="KE11" i="13"/>
  <c r="MJ11" i="13"/>
  <c r="ND11" i="13"/>
  <c r="EX12" i="13"/>
  <c r="FD11" i="16"/>
  <c r="JD12" i="13"/>
  <c r="JV12" i="13"/>
  <c r="KE12" i="13"/>
  <c r="MJ12" i="13"/>
  <c r="ND12" i="13"/>
  <c r="CI14" i="13"/>
  <c r="CJ14" i="13" s="1"/>
  <c r="CJ13" i="16"/>
  <c r="L49" i="16"/>
  <c r="L48" i="16"/>
  <c r="L3" i="13"/>
  <c r="L51" i="16"/>
  <c r="L50" i="16"/>
  <c r="U3" i="13"/>
  <c r="U49" i="16"/>
  <c r="U48" i="16"/>
  <c r="U51" i="16"/>
  <c r="U50" i="16"/>
  <c r="AD3" i="13"/>
  <c r="AD50" i="16"/>
  <c r="AD51" i="16"/>
  <c r="AD49" i="16"/>
  <c r="AD48" i="16"/>
  <c r="AM3" i="13"/>
  <c r="AM48" i="16"/>
  <c r="AM51" i="16"/>
  <c r="AM50" i="16"/>
  <c r="AM49" i="16"/>
  <c r="AV2" i="16"/>
  <c r="BF3" i="13"/>
  <c r="BF50" i="16"/>
  <c r="BF51" i="16"/>
  <c r="BF49" i="16"/>
  <c r="BF48" i="16"/>
  <c r="BO3" i="13"/>
  <c r="BO51" i="16"/>
  <c r="BO50" i="16"/>
  <c r="BO49" i="16"/>
  <c r="BO48" i="16"/>
  <c r="BX3" i="13"/>
  <c r="BX49" i="16"/>
  <c r="BX48" i="16"/>
  <c r="BX51" i="16"/>
  <c r="BX50" i="16"/>
  <c r="CG51" i="16"/>
  <c r="CG3" i="13"/>
  <c r="CG49" i="16"/>
  <c r="CG50" i="16"/>
  <c r="CG48" i="16"/>
  <c r="CP50" i="16"/>
  <c r="CP3" i="13"/>
  <c r="CP51" i="16"/>
  <c r="CP49" i="16"/>
  <c r="CP48" i="16"/>
  <c r="CY3" i="13"/>
  <c r="CY50" i="16"/>
  <c r="CY51" i="16"/>
  <c r="CY49" i="16"/>
  <c r="CY48" i="16"/>
  <c r="DJ48" i="16"/>
  <c r="DJ51" i="16"/>
  <c r="DJ50" i="16"/>
  <c r="DJ49" i="16"/>
  <c r="DS3" i="13"/>
  <c r="DS51" i="16"/>
  <c r="DS50" i="16"/>
  <c r="DS48" i="16"/>
  <c r="DS49" i="16"/>
  <c r="EB3" i="13"/>
  <c r="EB49" i="16"/>
  <c r="EB51" i="16"/>
  <c r="EB50" i="16"/>
  <c r="EB48" i="16"/>
  <c r="EK48" i="16"/>
  <c r="EK51" i="16"/>
  <c r="EK50" i="16"/>
  <c r="EK3" i="13"/>
  <c r="EK49" i="16"/>
  <c r="ET3" i="13"/>
  <c r="ET49" i="16"/>
  <c r="ET51" i="16"/>
  <c r="ET50" i="16"/>
  <c r="ET48" i="16"/>
  <c r="FC3" i="13"/>
  <c r="FC51" i="16"/>
  <c r="FC50" i="16"/>
  <c r="FC49" i="16"/>
  <c r="FC48" i="16"/>
  <c r="FL2" i="16"/>
  <c r="FV49" i="16"/>
  <c r="FV51" i="16"/>
  <c r="FV50" i="16"/>
  <c r="FV3" i="13"/>
  <c r="FV48" i="16"/>
  <c r="GF3" i="13"/>
  <c r="GF49" i="16"/>
  <c r="GF51" i="16"/>
  <c r="GF50" i="16"/>
  <c r="GF48" i="16"/>
  <c r="GO49" i="16"/>
  <c r="GO3" i="13"/>
  <c r="GO51" i="16"/>
  <c r="GO50" i="16"/>
  <c r="GO48" i="16"/>
  <c r="GY3" i="13"/>
  <c r="GY49" i="16"/>
  <c r="GY48" i="16"/>
  <c r="GY51" i="16"/>
  <c r="GY50" i="16"/>
  <c r="HI49" i="16"/>
  <c r="HI51" i="16"/>
  <c r="HI50" i="16"/>
  <c r="HI48" i="16"/>
  <c r="HR3" i="13"/>
  <c r="HR49" i="16"/>
  <c r="HR51" i="16"/>
  <c r="HR50" i="16"/>
  <c r="HR48" i="16"/>
  <c r="IB49" i="16"/>
  <c r="IB3" i="13"/>
  <c r="IB50" i="16"/>
  <c r="IB48" i="16"/>
  <c r="IB51" i="16"/>
  <c r="IK3" i="13"/>
  <c r="IK49" i="16"/>
  <c r="IK51" i="16"/>
  <c r="IK50" i="16"/>
  <c r="IK48" i="16"/>
  <c r="IU49" i="16"/>
  <c r="IU3" i="13"/>
  <c r="IU51" i="16"/>
  <c r="IU50" i="16"/>
  <c r="IU48" i="16"/>
  <c r="JF3" i="13"/>
  <c r="JE49" i="16"/>
  <c r="JE51" i="16"/>
  <c r="JE50" i="16"/>
  <c r="JE48" i="16"/>
  <c r="JN49" i="16"/>
  <c r="JO3" i="13"/>
  <c r="JN51" i="16"/>
  <c r="JN50" i="16"/>
  <c r="JN48" i="16"/>
  <c r="JX3" i="13"/>
  <c r="JW49" i="16"/>
  <c r="JW48" i="16"/>
  <c r="JW51" i="16"/>
  <c r="JW50" i="16"/>
  <c r="KG49" i="16"/>
  <c r="KH3" i="13"/>
  <c r="KG51" i="16"/>
  <c r="KG50" i="16"/>
  <c r="KG48" i="16"/>
  <c r="KP49" i="16"/>
  <c r="KQ3" i="13"/>
  <c r="KP51" i="16"/>
  <c r="KP50" i="16"/>
  <c r="KP48" i="16"/>
  <c r="KY49" i="16"/>
  <c r="KY50" i="16"/>
  <c r="KY48" i="16"/>
  <c r="KY51" i="16"/>
  <c r="LJ3" i="13"/>
  <c r="LI49" i="16"/>
  <c r="LI51" i="16"/>
  <c r="LI50" i="16"/>
  <c r="LI48" i="16"/>
  <c r="LT3" i="13"/>
  <c r="LS49" i="16"/>
  <c r="LS51" i="16"/>
  <c r="LS50" i="16"/>
  <c r="LS48" i="16"/>
  <c r="MB49" i="16"/>
  <c r="MC3" i="13"/>
  <c r="MB51" i="16"/>
  <c r="MB50" i="16"/>
  <c r="MB48" i="16"/>
  <c r="ML3" i="13"/>
  <c r="MK49" i="16"/>
  <c r="MK51" i="16"/>
  <c r="MK50" i="16"/>
  <c r="MK48" i="16"/>
  <c r="MV49" i="16"/>
  <c r="MW3" i="13"/>
  <c r="MV48" i="16"/>
  <c r="MV51" i="16"/>
  <c r="MV50" i="16"/>
  <c r="AC4" i="13"/>
  <c r="AL4" i="13"/>
  <c r="BD3" i="16"/>
  <c r="BW4" i="13"/>
  <c r="CF4" i="13"/>
  <c r="CX4" i="13"/>
  <c r="FB4" i="13"/>
  <c r="FK4" i="13"/>
  <c r="FT3" i="16"/>
  <c r="GN4" i="13"/>
  <c r="GX4" i="13"/>
  <c r="IJ4" i="13"/>
  <c r="IT4" i="13"/>
  <c r="JE4" i="13"/>
  <c r="JW4" i="13"/>
  <c r="KF4" i="13"/>
  <c r="LI4" i="13"/>
  <c r="LS4" i="13"/>
  <c r="MB4" i="13"/>
  <c r="MK4" i="13"/>
  <c r="MV4" i="13"/>
  <c r="AB5" i="13"/>
  <c r="AK5" i="13"/>
  <c r="BC5" i="13"/>
  <c r="BW5" i="13"/>
  <c r="CF5" i="13"/>
  <c r="CX5" i="13"/>
  <c r="FB5" i="13"/>
  <c r="FK5" i="13"/>
  <c r="FT4" i="16"/>
  <c r="GN5" i="13"/>
  <c r="GX5" i="13"/>
  <c r="IJ5" i="13"/>
  <c r="IT5" i="13"/>
  <c r="JE5" i="13"/>
  <c r="JW5" i="13"/>
  <c r="KF5" i="13"/>
  <c r="LI5" i="13"/>
  <c r="LS5" i="13"/>
  <c r="MB5" i="13"/>
  <c r="MK5" i="13"/>
  <c r="MV5" i="13"/>
  <c r="AB6" i="13"/>
  <c r="AK6" i="13"/>
  <c r="BC6" i="13"/>
  <c r="BW6" i="13"/>
  <c r="CF6" i="13"/>
  <c r="CX6" i="13"/>
  <c r="DP5" i="16"/>
  <c r="EI6" i="13"/>
  <c r="FA6" i="13"/>
  <c r="FJ6" i="13"/>
  <c r="GB5" i="16"/>
  <c r="HP6" i="13"/>
  <c r="HY6" i="13"/>
  <c r="JD6" i="13"/>
  <c r="JV6" i="13"/>
  <c r="KE6" i="13"/>
  <c r="KO6" i="13"/>
  <c r="LH6" i="13"/>
  <c r="LQ6" i="13"/>
  <c r="MA6" i="13"/>
  <c r="MJ6" i="13"/>
  <c r="MT6" i="13"/>
  <c r="ND6" i="13"/>
  <c r="AA7" i="13"/>
  <c r="AJ7" i="13"/>
  <c r="BL6" i="16"/>
  <c r="BV7" i="13"/>
  <c r="CE7" i="13"/>
  <c r="CW7" i="13"/>
  <c r="EL7" i="13"/>
  <c r="DX6" i="16"/>
  <c r="EZ7" i="13"/>
  <c r="FI7" i="13"/>
  <c r="GA7" i="13"/>
  <c r="GB7" i="13" s="1"/>
  <c r="GL7" i="13"/>
  <c r="GU7" i="13"/>
  <c r="HX7" i="13"/>
  <c r="IH7" i="13"/>
  <c r="IQ7" i="13"/>
  <c r="JK7" i="13"/>
  <c r="JT7" i="13"/>
  <c r="KD7" i="13"/>
  <c r="LG7" i="13"/>
  <c r="LP7" i="13"/>
  <c r="LZ7" i="13"/>
  <c r="MS7" i="13"/>
  <c r="P7" i="16"/>
  <c r="Z8" i="13"/>
  <c r="AJ8" i="13"/>
  <c r="BL7" i="16"/>
  <c r="CE8" i="13"/>
  <c r="DH7" i="16"/>
  <c r="FW8" i="13"/>
  <c r="GZ8" i="13"/>
  <c r="HJ8" i="13"/>
  <c r="HS8" i="13"/>
  <c r="IV8" i="13"/>
  <c r="KI8" i="13"/>
  <c r="KR8" i="13"/>
  <c r="LL8" i="13"/>
  <c r="LU8" i="13"/>
  <c r="MD8" i="13"/>
  <c r="DN9" i="13"/>
  <c r="DX8" i="16"/>
  <c r="GF9" i="13"/>
  <c r="GO9" i="13"/>
  <c r="IB9" i="13"/>
  <c r="IK9" i="13"/>
  <c r="ML9" i="13"/>
  <c r="AL10" i="13"/>
  <c r="CA10" i="13"/>
  <c r="DW10" i="13"/>
  <c r="DX10" i="13" s="1"/>
  <c r="DX9" i="16"/>
  <c r="JE10" i="13"/>
  <c r="JW10" i="13"/>
  <c r="KF10" i="13"/>
  <c r="MK10" i="13"/>
  <c r="MV10" i="13"/>
  <c r="BP11" i="13"/>
  <c r="EE11" i="13"/>
  <c r="EF11" i="13" s="1"/>
  <c r="EF10" i="16"/>
  <c r="FS11" i="13"/>
  <c r="FT10" i="16"/>
  <c r="EE12" i="13"/>
  <c r="EF12" i="13" s="1"/>
  <c r="EF11" i="16"/>
  <c r="FS12" i="13"/>
  <c r="FT11" i="16"/>
  <c r="CI13" i="13"/>
  <c r="CJ13" i="13" s="1"/>
  <c r="CJ12" i="16"/>
  <c r="DW13" i="13"/>
  <c r="DX12" i="16"/>
  <c r="M3" i="13"/>
  <c r="M50" i="16"/>
  <c r="M51" i="16"/>
  <c r="M49" i="16"/>
  <c r="M48" i="16"/>
  <c r="V3" i="13"/>
  <c r="V49" i="16"/>
  <c r="V48" i="16"/>
  <c r="V51" i="16"/>
  <c r="V50" i="16"/>
  <c r="AE3" i="13"/>
  <c r="AE49" i="16"/>
  <c r="AE48" i="16"/>
  <c r="AE51" i="16"/>
  <c r="AE50" i="16"/>
  <c r="AN2" i="16"/>
  <c r="BG3" i="13"/>
  <c r="BG49" i="16"/>
  <c r="BG48" i="16"/>
  <c r="BG51" i="16"/>
  <c r="BG50" i="16"/>
  <c r="BP3" i="13"/>
  <c r="BP50" i="16"/>
  <c r="BP51" i="16"/>
  <c r="BP49" i="16"/>
  <c r="BP48" i="16"/>
  <c r="BY3" i="13"/>
  <c r="BY51" i="16"/>
  <c r="BY50" i="16"/>
  <c r="BY49" i="16"/>
  <c r="BY48" i="16"/>
  <c r="CH3" i="13"/>
  <c r="CH49" i="16"/>
  <c r="CH48" i="16"/>
  <c r="CH51" i="16"/>
  <c r="CH50" i="16"/>
  <c r="CQ3" i="13"/>
  <c r="CQ51" i="16"/>
  <c r="CQ50" i="16"/>
  <c r="CQ48" i="16"/>
  <c r="CQ49" i="16"/>
  <c r="CZ2" i="16"/>
  <c r="DK51" i="16"/>
  <c r="DK50" i="16"/>
  <c r="DK49" i="16"/>
  <c r="DK48" i="16"/>
  <c r="DT3" i="13"/>
  <c r="DT48" i="16"/>
  <c r="DT51" i="16"/>
  <c r="DT50" i="16"/>
  <c r="DT49" i="16"/>
  <c r="EC3" i="13"/>
  <c r="EC51" i="16"/>
  <c r="EC50" i="16"/>
  <c r="EC48" i="16"/>
  <c r="EC49" i="16"/>
  <c r="EL48" i="16"/>
  <c r="EL51" i="16"/>
  <c r="EL50" i="16"/>
  <c r="EL49" i="16"/>
  <c r="EU3" i="13"/>
  <c r="EU48" i="16"/>
  <c r="EU51" i="16"/>
  <c r="EU50" i="16"/>
  <c r="EU49" i="16"/>
  <c r="FD2" i="16"/>
  <c r="FN3" i="13"/>
  <c r="FN48" i="16"/>
  <c r="FN51" i="16"/>
  <c r="FN50" i="16"/>
  <c r="FN49" i="16"/>
  <c r="FW3" i="13"/>
  <c r="FW51" i="16"/>
  <c r="FW50" i="16"/>
  <c r="FW49" i="16"/>
  <c r="FW48" i="16"/>
  <c r="GG3" i="13"/>
  <c r="GG49" i="16"/>
  <c r="GG51" i="16"/>
  <c r="GG50" i="16"/>
  <c r="GG48" i="16"/>
  <c r="GQ49" i="16"/>
  <c r="GQ51" i="16"/>
  <c r="GQ50" i="16"/>
  <c r="GQ48" i="16"/>
  <c r="GZ3" i="13"/>
  <c r="GZ49" i="16"/>
  <c r="GZ51" i="16"/>
  <c r="GZ50" i="16"/>
  <c r="GZ48" i="16"/>
  <c r="HJ3" i="13"/>
  <c r="HJ49" i="16"/>
  <c r="HJ51" i="16"/>
  <c r="HJ50" i="16"/>
  <c r="HJ48" i="16"/>
  <c r="HS3" i="13"/>
  <c r="HS49" i="16"/>
  <c r="HS51" i="16"/>
  <c r="HS50" i="16"/>
  <c r="HS48" i="16"/>
  <c r="IC3" i="13"/>
  <c r="IC49" i="16"/>
  <c r="IC51" i="16"/>
  <c r="IC50" i="16"/>
  <c r="IC48" i="16"/>
  <c r="IM49" i="16"/>
  <c r="IM51" i="16"/>
  <c r="IM50" i="16"/>
  <c r="IM48" i="16"/>
  <c r="IV3" i="13"/>
  <c r="IV49" i="16"/>
  <c r="IV51" i="16"/>
  <c r="IV50" i="16"/>
  <c r="IV48" i="16"/>
  <c r="JG3" i="13"/>
  <c r="JF49" i="16"/>
  <c r="JF51" i="16"/>
  <c r="JF50" i="16"/>
  <c r="JF48" i="16"/>
  <c r="JP3" i="13"/>
  <c r="JO49" i="16"/>
  <c r="JO51" i="16"/>
  <c r="JO50" i="16"/>
  <c r="JO48" i="16"/>
  <c r="JY3" i="13"/>
  <c r="JX49" i="16"/>
  <c r="JX51" i="16"/>
  <c r="JX50" i="16"/>
  <c r="JX48" i="16"/>
  <c r="KI3" i="13"/>
  <c r="KH49" i="16"/>
  <c r="KH51" i="16"/>
  <c r="KH50" i="16"/>
  <c r="KH48" i="16"/>
  <c r="KR3" i="13"/>
  <c r="KQ49" i="16"/>
  <c r="KQ51" i="16"/>
  <c r="KQ50" i="16"/>
  <c r="KQ48" i="16"/>
  <c r="LA49" i="16"/>
  <c r="LA51" i="16"/>
  <c r="LA50" i="16"/>
  <c r="LA48" i="16"/>
  <c r="LL3" i="13"/>
  <c r="LK49" i="16"/>
  <c r="LK51" i="16"/>
  <c r="LK50" i="16"/>
  <c r="LK48" i="16"/>
  <c r="LU3" i="13"/>
  <c r="LT49" i="16"/>
  <c r="LT51" i="16"/>
  <c r="LT50" i="16"/>
  <c r="LT48" i="16"/>
  <c r="MD3" i="13"/>
  <c r="MC49" i="16"/>
  <c r="MC51" i="16"/>
  <c r="MC50" i="16"/>
  <c r="MC48" i="16"/>
  <c r="MM3" i="13"/>
  <c r="ML49" i="16"/>
  <c r="ML51" i="16"/>
  <c r="ML50" i="16"/>
  <c r="ML48" i="16"/>
  <c r="MX3" i="13"/>
  <c r="MW49" i="16"/>
  <c r="MW51" i="16"/>
  <c r="MW50" i="16"/>
  <c r="MW48" i="16"/>
  <c r="U4" i="13"/>
  <c r="AD4" i="13"/>
  <c r="AM4" i="13"/>
  <c r="AN4" i="13" s="1"/>
  <c r="AV3" i="16"/>
  <c r="BX4" i="13"/>
  <c r="CG4" i="13"/>
  <c r="CP4" i="13"/>
  <c r="DS4" i="13"/>
  <c r="EB4" i="13"/>
  <c r="ET4" i="13"/>
  <c r="FC4" i="13"/>
  <c r="FD4" i="13" s="1"/>
  <c r="FL3" i="16"/>
  <c r="GF4" i="13"/>
  <c r="GO4" i="13"/>
  <c r="GY4" i="13"/>
  <c r="IB4" i="13"/>
  <c r="IK4" i="13"/>
  <c r="IU4" i="13"/>
  <c r="JF4" i="13"/>
  <c r="JO4" i="13"/>
  <c r="JX4" i="13"/>
  <c r="LJ4" i="13"/>
  <c r="LT4" i="13"/>
  <c r="MC4" i="13"/>
  <c r="ML4" i="13"/>
  <c r="MW4" i="13"/>
  <c r="T5" i="13"/>
  <c r="AC5" i="13"/>
  <c r="AL5" i="13"/>
  <c r="AU5" i="13"/>
  <c r="AV5" i="13" s="1"/>
  <c r="BO5" i="13"/>
  <c r="BX5" i="13"/>
  <c r="CG5" i="13"/>
  <c r="CP5" i="13"/>
  <c r="CZ5" i="13"/>
  <c r="DS5" i="13"/>
  <c r="EB5" i="13"/>
  <c r="ET5" i="13"/>
  <c r="FC5" i="13"/>
  <c r="FL4" i="16"/>
  <c r="GF5" i="13"/>
  <c r="GO5" i="13"/>
  <c r="GY5" i="13"/>
  <c r="IB5" i="13"/>
  <c r="IK5" i="13"/>
  <c r="IU5" i="13"/>
  <c r="JF5" i="13"/>
  <c r="JO5" i="13"/>
  <c r="JX5" i="13"/>
  <c r="LJ5" i="13"/>
  <c r="LT5" i="13"/>
  <c r="MC5" i="13"/>
  <c r="ML5" i="13"/>
  <c r="MW5" i="13"/>
  <c r="T6" i="13"/>
  <c r="AC6" i="13"/>
  <c r="AL6" i="13"/>
  <c r="AU6" i="13"/>
  <c r="BO6" i="13"/>
  <c r="BX6" i="13"/>
  <c r="CG6" i="13"/>
  <c r="CP6" i="13"/>
  <c r="DR6" i="13"/>
  <c r="EA6" i="13"/>
  <c r="EJ6" i="13"/>
  <c r="ES6" i="13"/>
  <c r="FB6" i="13"/>
  <c r="FK6" i="13"/>
  <c r="FT5" i="16"/>
  <c r="GX6" i="13"/>
  <c r="HQ6" i="13"/>
  <c r="IT6" i="13"/>
  <c r="JE6" i="13"/>
  <c r="JM6" i="13"/>
  <c r="JW6" i="13"/>
  <c r="KF6" i="13"/>
  <c r="KP6" i="13"/>
  <c r="LI6" i="13"/>
  <c r="LS6" i="13"/>
  <c r="MB6" i="13"/>
  <c r="MK6" i="13"/>
  <c r="MV6" i="13"/>
  <c r="S7" i="13"/>
  <c r="AB7" i="13"/>
  <c r="AK7" i="13"/>
  <c r="BN7" i="13"/>
  <c r="BW7" i="13"/>
  <c r="CF7" i="13"/>
  <c r="CO7" i="13"/>
  <c r="DP6" i="16"/>
  <c r="DZ7" i="13"/>
  <c r="EI7" i="13"/>
  <c r="ER7" i="13"/>
  <c r="FA7" i="13"/>
  <c r="FJ7" i="13"/>
  <c r="FS7" i="13"/>
  <c r="GB6" i="16"/>
  <c r="GM7" i="13"/>
  <c r="HP7" i="13"/>
  <c r="HY7" i="13"/>
  <c r="II7" i="13"/>
  <c r="JL7" i="13"/>
  <c r="JV7" i="13"/>
  <c r="KE7" i="13"/>
  <c r="KO7" i="13"/>
  <c r="LH7" i="13"/>
  <c r="LQ7" i="13"/>
  <c r="MA7" i="13"/>
  <c r="MT7" i="13"/>
  <c r="R8" i="13"/>
  <c r="AK8" i="13"/>
  <c r="BC8" i="13"/>
  <c r="BD8" i="13" s="1"/>
  <c r="BW8" i="13"/>
  <c r="CF8" i="13"/>
  <c r="DS8" i="13"/>
  <c r="EB8" i="13"/>
  <c r="ET8" i="13"/>
  <c r="FD7" i="16"/>
  <c r="CB8" i="16"/>
  <c r="CM9" i="13"/>
  <c r="DO9" i="13"/>
  <c r="DP9" i="13" s="1"/>
  <c r="DP8" i="16"/>
  <c r="CL10" i="13"/>
  <c r="CR9" i="16"/>
  <c r="FK10" i="13"/>
  <c r="FL9" i="16"/>
  <c r="CT11" i="13"/>
  <c r="CZ10" i="16"/>
  <c r="CT12" i="13"/>
  <c r="CZ11" i="16"/>
  <c r="LM13" i="13"/>
  <c r="LV13" i="13"/>
  <c r="ME13" i="13"/>
  <c r="MY13" i="13"/>
  <c r="AE14" i="13"/>
  <c r="AF13" i="16"/>
  <c r="DO14" i="13"/>
  <c r="DP13" i="16"/>
  <c r="LM14" i="13"/>
  <c r="LV14" i="13"/>
  <c r="ME14" i="13"/>
  <c r="MY14" i="13"/>
  <c r="AE15" i="13"/>
  <c r="AF15" i="13" s="1"/>
  <c r="AF14" i="16"/>
  <c r="EV15" i="13"/>
  <c r="LL15" i="13"/>
  <c r="LU15" i="13"/>
  <c r="MD15" i="13"/>
  <c r="AM16" i="13"/>
  <c r="AN16" i="13" s="1"/>
  <c r="CH16" i="13"/>
  <c r="CR16" i="13"/>
  <c r="EV16" i="13"/>
  <c r="LL16" i="13"/>
  <c r="LU16" i="13"/>
  <c r="MD16" i="13"/>
  <c r="AM17" i="13"/>
  <c r="AN17" i="13" s="1"/>
  <c r="CH17" i="13"/>
  <c r="FD17" i="13"/>
  <c r="ML17" i="13"/>
  <c r="AL18" i="13"/>
  <c r="CF18" i="13"/>
  <c r="FJ18" i="13"/>
  <c r="JV18" i="13"/>
  <c r="KE18" i="13"/>
  <c r="AJ19" i="13"/>
  <c r="CE19" i="13"/>
  <c r="FJ19" i="13"/>
  <c r="JV19" i="13"/>
  <c r="KE19" i="13"/>
  <c r="AJ20" i="13"/>
  <c r="CE20" i="13"/>
  <c r="FI20" i="13"/>
  <c r="LM22" i="13"/>
  <c r="LV22" i="13"/>
  <c r="ME22" i="13"/>
  <c r="MY22" i="13"/>
  <c r="JW24" i="13"/>
  <c r="KF24" i="13"/>
  <c r="JV25" i="13"/>
  <c r="KE25" i="13"/>
  <c r="CX27" i="13"/>
  <c r="EL27" i="13"/>
  <c r="EV26" i="16"/>
  <c r="FF27" i="13"/>
  <c r="FL26" i="16"/>
  <c r="BL27" i="16"/>
  <c r="DJ28" i="13"/>
  <c r="FZ28" i="13"/>
  <c r="GL28" i="13"/>
  <c r="GU28" i="13"/>
  <c r="AU29" i="13"/>
  <c r="AV28" i="16"/>
  <c r="JX7" i="13"/>
  <c r="KQ7" i="13"/>
  <c r="LJ7" i="13"/>
  <c r="LT7" i="13"/>
  <c r="MC7" i="13"/>
  <c r="ML7" i="13"/>
  <c r="MW7" i="13"/>
  <c r="T8" i="13"/>
  <c r="AL8" i="13"/>
  <c r="BO8" i="13"/>
  <c r="BX8" i="13"/>
  <c r="CG8" i="13"/>
  <c r="CP8" i="13"/>
  <c r="CY8" i="13"/>
  <c r="DR8" i="13"/>
  <c r="DX8" i="13" s="1"/>
  <c r="EA8" i="13"/>
  <c r="ES8" i="13"/>
  <c r="FB8" i="13"/>
  <c r="FK8" i="13"/>
  <c r="GN8" i="13"/>
  <c r="GX8" i="13"/>
  <c r="HQ8" i="13"/>
  <c r="IJ8" i="13"/>
  <c r="IT8" i="13"/>
  <c r="JE8" i="13"/>
  <c r="JM8" i="13"/>
  <c r="JW8" i="13"/>
  <c r="KF8" i="13"/>
  <c r="KP8" i="13"/>
  <c r="LI8" i="13"/>
  <c r="LS8" i="13"/>
  <c r="MB8" i="13"/>
  <c r="MK8" i="13"/>
  <c r="MV8" i="13"/>
  <c r="S9" i="13"/>
  <c r="AB9" i="13"/>
  <c r="AK9" i="13"/>
  <c r="AT9" i="13"/>
  <c r="BD8" i="16"/>
  <c r="BN9" i="13"/>
  <c r="BT9" i="13" s="1"/>
  <c r="BW9" i="13"/>
  <c r="CF9" i="13"/>
  <c r="CO9" i="13"/>
  <c r="CX9" i="13"/>
  <c r="DZ9" i="13"/>
  <c r="EI9" i="13"/>
  <c r="ER9" i="13"/>
  <c r="FA9" i="13"/>
  <c r="FJ9" i="13"/>
  <c r="FS9" i="13"/>
  <c r="GM9" i="13"/>
  <c r="HP9" i="13"/>
  <c r="HY9" i="13"/>
  <c r="II9" i="13"/>
  <c r="JD9" i="13"/>
  <c r="JL9" i="13"/>
  <c r="JV9" i="13"/>
  <c r="KE9" i="13"/>
  <c r="KO9" i="13"/>
  <c r="LH9" i="13"/>
  <c r="LQ9" i="13"/>
  <c r="MA9" i="13"/>
  <c r="MJ9" i="13"/>
  <c r="MT9" i="13"/>
  <c r="ND9" i="13"/>
  <c r="R10" i="13"/>
  <c r="AA10" i="13"/>
  <c r="AJ10" i="13"/>
  <c r="AS10" i="13"/>
  <c r="BB10" i="13"/>
  <c r="BV10" i="13"/>
  <c r="CE10" i="13"/>
  <c r="CN10" i="13"/>
  <c r="CW10" i="13"/>
  <c r="DO10" i="13"/>
  <c r="EH10" i="13"/>
  <c r="EN10" i="13" s="1"/>
  <c r="EQ10" i="13"/>
  <c r="EZ10" i="13"/>
  <c r="FI10" i="13"/>
  <c r="FR10" i="13"/>
  <c r="GA10" i="13"/>
  <c r="GL10" i="13"/>
  <c r="GU10" i="13"/>
  <c r="HX10" i="13"/>
  <c r="IH10" i="13"/>
  <c r="IQ10" i="13"/>
  <c r="JB10" i="13"/>
  <c r="JK10" i="13"/>
  <c r="JT10" i="13"/>
  <c r="KD10" i="13"/>
  <c r="LG10" i="13"/>
  <c r="LP10" i="13"/>
  <c r="LZ10" i="13"/>
  <c r="MI10" i="13"/>
  <c r="MS10" i="13"/>
  <c r="NC10" i="13"/>
  <c r="Z11" i="13"/>
  <c r="AF11" i="13" s="1"/>
  <c r="AI11" i="13"/>
  <c r="AR11" i="13"/>
  <c r="BA11" i="13"/>
  <c r="BS11" i="13"/>
  <c r="CL11" i="13"/>
  <c r="CU11" i="13"/>
  <c r="DL11" i="13"/>
  <c r="DW11" i="13"/>
  <c r="EP11" i="13"/>
  <c r="EY11" i="13"/>
  <c r="FH11" i="13"/>
  <c r="FQ11" i="13"/>
  <c r="FZ11" i="13"/>
  <c r="GT11" i="13"/>
  <c r="HM11" i="13"/>
  <c r="HW11" i="13"/>
  <c r="IP11" i="13"/>
  <c r="JA11" i="13"/>
  <c r="JJ11" i="13"/>
  <c r="JS11" i="13"/>
  <c r="KC11" i="13"/>
  <c r="KL11" i="13"/>
  <c r="LF11" i="13"/>
  <c r="LO11" i="13"/>
  <c r="LX11" i="13"/>
  <c r="MH11" i="13"/>
  <c r="MR11" i="13"/>
  <c r="NB11" i="13"/>
  <c r="P12" i="13"/>
  <c r="AH12" i="13"/>
  <c r="AN12" i="13" s="1"/>
  <c r="AQ12" i="13"/>
  <c r="AZ12" i="13"/>
  <c r="BS12" i="13"/>
  <c r="CL12" i="13"/>
  <c r="CU12" i="13"/>
  <c r="DW12" i="13"/>
  <c r="EP12" i="13"/>
  <c r="EY12" i="13"/>
  <c r="FQ12" i="13"/>
  <c r="FZ12" i="13"/>
  <c r="GT12" i="13"/>
  <c r="HM12" i="13"/>
  <c r="HW12" i="13"/>
  <c r="IP12" i="13"/>
  <c r="JA12" i="13"/>
  <c r="JJ12" i="13"/>
  <c r="JS12" i="13"/>
  <c r="KC12" i="13"/>
  <c r="KL12" i="13"/>
  <c r="LF12" i="13"/>
  <c r="LO12" i="13"/>
  <c r="LX12" i="13"/>
  <c r="MH12" i="13"/>
  <c r="MR12" i="13"/>
  <c r="NB12" i="13"/>
  <c r="P13" i="13"/>
  <c r="AH13" i="13"/>
  <c r="AQ13" i="13"/>
  <c r="CA13" i="13"/>
  <c r="CT13" i="13"/>
  <c r="DU13" i="13"/>
  <c r="ED13" i="13"/>
  <c r="EM13" i="13"/>
  <c r="FP13" i="13"/>
  <c r="GI13" i="13"/>
  <c r="GS13" i="13"/>
  <c r="HL13" i="13"/>
  <c r="HV13" i="13"/>
  <c r="IE13" i="13"/>
  <c r="IO13" i="13"/>
  <c r="JI13" i="13"/>
  <c r="JR13" i="13"/>
  <c r="KA13" i="13"/>
  <c r="KK13" i="13"/>
  <c r="LE13" i="13"/>
  <c r="LN13" i="13"/>
  <c r="LW13" i="13"/>
  <c r="MQ13" i="13"/>
  <c r="W14" i="13"/>
  <c r="AP14" i="13"/>
  <c r="AY14" i="13"/>
  <c r="BR14" i="13"/>
  <c r="CA14" i="13"/>
  <c r="CT14" i="13"/>
  <c r="DK14" i="13"/>
  <c r="DV14" i="13"/>
  <c r="EE14" i="13"/>
  <c r="EX14" i="13"/>
  <c r="FG14" i="13"/>
  <c r="FP14" i="13"/>
  <c r="FY14" i="13"/>
  <c r="GI14" i="13"/>
  <c r="GS14" i="13"/>
  <c r="HL14" i="13"/>
  <c r="HV14" i="13"/>
  <c r="IE14" i="13"/>
  <c r="IO14" i="13"/>
  <c r="JI14" i="13"/>
  <c r="JR14" i="13"/>
  <c r="KA14" i="13"/>
  <c r="KK14" i="13"/>
  <c r="LE14" i="13"/>
  <c r="LN14" i="13"/>
  <c r="LW14" i="13"/>
  <c r="MQ14" i="13"/>
  <c r="W15" i="13"/>
  <c r="AP15" i="13"/>
  <c r="BQ15" i="13"/>
  <c r="BZ15" i="13"/>
  <c r="CI15" i="13"/>
  <c r="CR14" i="16"/>
  <c r="EH15" i="13"/>
  <c r="DU15" i="13"/>
  <c r="ED15" i="13"/>
  <c r="EV14" i="16"/>
  <c r="FF15" i="13"/>
  <c r="FL15" i="13" s="1"/>
  <c r="FO15" i="13"/>
  <c r="FX15" i="13"/>
  <c r="GH15" i="13"/>
  <c r="GR15" i="13"/>
  <c r="HA15" i="13"/>
  <c r="HK15" i="13"/>
  <c r="ID15" i="13"/>
  <c r="IN15" i="13"/>
  <c r="IW15" i="13"/>
  <c r="JH15" i="13"/>
  <c r="JQ15" i="13"/>
  <c r="JZ15" i="13"/>
  <c r="KJ15" i="13"/>
  <c r="LM15" i="13"/>
  <c r="LV15" i="13"/>
  <c r="ME15" i="13"/>
  <c r="MY15" i="13"/>
  <c r="V16" i="13"/>
  <c r="AE16" i="13"/>
  <c r="AN15" i="16"/>
  <c r="BZ16" i="13"/>
  <c r="CI16" i="13"/>
  <c r="CR15" i="16"/>
  <c r="DJ16" i="13"/>
  <c r="DU16" i="13"/>
  <c r="ED16" i="13"/>
  <c r="EV15" i="16"/>
  <c r="FF16" i="13"/>
  <c r="FL16" i="13" s="1"/>
  <c r="FO16" i="13"/>
  <c r="FX16" i="13"/>
  <c r="GH16" i="13"/>
  <c r="GR16" i="13"/>
  <c r="HA16" i="13"/>
  <c r="HK16" i="13"/>
  <c r="ID16" i="13"/>
  <c r="IN16" i="13"/>
  <c r="IW16" i="13"/>
  <c r="JH16" i="13"/>
  <c r="JQ16" i="13"/>
  <c r="JZ16" i="13"/>
  <c r="KJ16" i="13"/>
  <c r="LM16" i="13"/>
  <c r="LV16" i="13"/>
  <c r="ME16" i="13"/>
  <c r="MY16" i="13"/>
  <c r="V17" i="13"/>
  <c r="AE17" i="13"/>
  <c r="AN16" i="16"/>
  <c r="AX17" i="13"/>
  <c r="BQ17" i="13"/>
  <c r="BZ17" i="13"/>
  <c r="CI17" i="13"/>
  <c r="CR16" i="16"/>
  <c r="DK17" i="13"/>
  <c r="DT17" i="13"/>
  <c r="EC17" i="13"/>
  <c r="EL17" i="13"/>
  <c r="EU17" i="13"/>
  <c r="FD16" i="16"/>
  <c r="FN17" i="13"/>
  <c r="FW17" i="13"/>
  <c r="GG17" i="13"/>
  <c r="GZ17" i="13"/>
  <c r="HJ17" i="13"/>
  <c r="HS17" i="13"/>
  <c r="IC17" i="13"/>
  <c r="IV17" i="13"/>
  <c r="JG17" i="13"/>
  <c r="JP17" i="13"/>
  <c r="JY17" i="13"/>
  <c r="KI17" i="13"/>
  <c r="KR17" i="13"/>
  <c r="LL17" i="13"/>
  <c r="LU17" i="13"/>
  <c r="MD17" i="13"/>
  <c r="MM17" i="13"/>
  <c r="MX17" i="13"/>
  <c r="U18" i="13"/>
  <c r="AD18" i="13"/>
  <c r="AM18" i="13"/>
  <c r="AV17" i="16"/>
  <c r="BO18" i="13"/>
  <c r="BX18" i="13"/>
  <c r="CG18" i="13"/>
  <c r="CP18" i="13"/>
  <c r="CY18" i="13"/>
  <c r="DR18" i="13"/>
  <c r="EA18" i="13"/>
  <c r="EJ18" i="13"/>
  <c r="ES18" i="13"/>
  <c r="FB18" i="13"/>
  <c r="FK18" i="13"/>
  <c r="FT17" i="16"/>
  <c r="GN18" i="13"/>
  <c r="GX18" i="13"/>
  <c r="HQ18" i="13"/>
  <c r="IJ18" i="13"/>
  <c r="IT18" i="13"/>
  <c r="JE18" i="13"/>
  <c r="JM18" i="13"/>
  <c r="JW18" i="13"/>
  <c r="KF18" i="13"/>
  <c r="KP18" i="13"/>
  <c r="LI18" i="13"/>
  <c r="LS18" i="13"/>
  <c r="MB18" i="13"/>
  <c r="MK18" i="13"/>
  <c r="S19" i="13"/>
  <c r="AB19" i="13"/>
  <c r="BC19" i="13"/>
  <c r="BW19" i="13"/>
  <c r="CF19" i="13"/>
  <c r="CO19" i="13"/>
  <c r="CX19" i="13"/>
  <c r="DH18" i="16"/>
  <c r="DR19" i="13"/>
  <c r="EA19" i="13"/>
  <c r="EJ19" i="13"/>
  <c r="ES19" i="13"/>
  <c r="FB19" i="13"/>
  <c r="FK19" i="13"/>
  <c r="FT18" i="16"/>
  <c r="GN19" i="13"/>
  <c r="GX19" i="13"/>
  <c r="HQ19" i="13"/>
  <c r="IJ19" i="13"/>
  <c r="IT19" i="13"/>
  <c r="JE19" i="13"/>
  <c r="JM19" i="13"/>
  <c r="JW19" i="13"/>
  <c r="KF19" i="13"/>
  <c r="KP19" i="13"/>
  <c r="LI19" i="13"/>
  <c r="LS19" i="13"/>
  <c r="MB19" i="13"/>
  <c r="MK19" i="13"/>
  <c r="MV19" i="13"/>
  <c r="S20" i="13"/>
  <c r="AB20" i="13"/>
  <c r="AK20" i="13"/>
  <c r="BD19" i="16"/>
  <c r="BC20" i="13"/>
  <c r="BW20" i="13"/>
  <c r="CF20" i="13"/>
  <c r="CO20" i="13"/>
  <c r="CX20" i="13"/>
  <c r="DP19" i="16"/>
  <c r="DZ20" i="13"/>
  <c r="EI20" i="13"/>
  <c r="ER20" i="13"/>
  <c r="FA20" i="13"/>
  <c r="FJ20" i="13"/>
  <c r="FS20" i="13"/>
  <c r="GB19" i="16"/>
  <c r="GM20" i="13"/>
  <c r="HP20" i="13"/>
  <c r="HY20" i="13"/>
  <c r="II20" i="13"/>
  <c r="JD20" i="13"/>
  <c r="JL20" i="13"/>
  <c r="JV20" i="13"/>
  <c r="KE20" i="13"/>
  <c r="KO20" i="13"/>
  <c r="LH20" i="13"/>
  <c r="LQ20" i="13"/>
  <c r="MA20" i="13"/>
  <c r="MJ20" i="13"/>
  <c r="MT20" i="13"/>
  <c r="ND20" i="13"/>
  <c r="R21" i="13"/>
  <c r="AA21" i="13"/>
  <c r="AS21" i="13"/>
  <c r="BT20" i="16"/>
  <c r="CM21" i="13"/>
  <c r="CV21" i="13"/>
  <c r="DM21" i="13"/>
  <c r="DO21" i="13"/>
  <c r="DP21" i="13" s="1"/>
  <c r="DX20" i="16"/>
  <c r="EQ21" i="13"/>
  <c r="EZ21" i="13"/>
  <c r="FR21" i="13"/>
  <c r="GA21" i="13"/>
  <c r="GL21" i="13"/>
  <c r="GU21" i="13"/>
  <c r="HX21" i="13"/>
  <c r="IH21" i="13"/>
  <c r="IQ21" i="13"/>
  <c r="JB21" i="13"/>
  <c r="JK21" i="13"/>
  <c r="JT21" i="13"/>
  <c r="KD21" i="13"/>
  <c r="LG21" i="13"/>
  <c r="LP21" i="13"/>
  <c r="LZ21" i="13"/>
  <c r="MI21" i="13"/>
  <c r="MS21" i="13"/>
  <c r="NC21" i="13"/>
  <c r="P21" i="16"/>
  <c r="Z22" i="13"/>
  <c r="AR22" i="13"/>
  <c r="BA22" i="13"/>
  <c r="BS22" i="13"/>
  <c r="CB21" i="16"/>
  <c r="CL22" i="13"/>
  <c r="CU22" i="13"/>
  <c r="DL22" i="13"/>
  <c r="DV22" i="13"/>
  <c r="EE22" i="13"/>
  <c r="EN21" i="16"/>
  <c r="EX22" i="13"/>
  <c r="FP22" i="13"/>
  <c r="FY22" i="13"/>
  <c r="GI22" i="13"/>
  <c r="GS22" i="13"/>
  <c r="HL22" i="13"/>
  <c r="HV22" i="13"/>
  <c r="IE22" i="13"/>
  <c r="IO22" i="13"/>
  <c r="JI22" i="13"/>
  <c r="JR22" i="13"/>
  <c r="KA22" i="13"/>
  <c r="KK22" i="13"/>
  <c r="LE22" i="13"/>
  <c r="LN22" i="13"/>
  <c r="LW22" i="13"/>
  <c r="MQ22" i="13"/>
  <c r="W23" i="13"/>
  <c r="AF22" i="16"/>
  <c r="AP23" i="13"/>
  <c r="AY23" i="13"/>
  <c r="BQ23" i="13"/>
  <c r="BZ23" i="13"/>
  <c r="CR22" i="16"/>
  <c r="DJ23" i="13"/>
  <c r="DT23" i="13"/>
  <c r="EC23" i="13"/>
  <c r="EU23" i="13"/>
  <c r="FD22" i="16"/>
  <c r="FN23" i="13"/>
  <c r="FW23" i="13"/>
  <c r="GG23" i="13"/>
  <c r="GZ23" i="13"/>
  <c r="HJ23" i="13"/>
  <c r="HS23" i="13"/>
  <c r="IC23" i="13"/>
  <c r="IV23" i="13"/>
  <c r="JG23" i="13"/>
  <c r="JP23" i="13"/>
  <c r="JY23" i="13"/>
  <c r="KI23" i="13"/>
  <c r="KR23" i="13"/>
  <c r="LL23" i="13"/>
  <c r="LU23" i="13"/>
  <c r="MD23" i="13"/>
  <c r="MM23" i="13"/>
  <c r="MX23" i="13"/>
  <c r="U24" i="13"/>
  <c r="AV23" i="16"/>
  <c r="BX24" i="13"/>
  <c r="CP24" i="13"/>
  <c r="CY24" i="13"/>
  <c r="DS24" i="13"/>
  <c r="EB24" i="13"/>
  <c r="ET24" i="13"/>
  <c r="FC24" i="13"/>
  <c r="FL23" i="16"/>
  <c r="FV24" i="13"/>
  <c r="GF24" i="13"/>
  <c r="GO24" i="13"/>
  <c r="GY24" i="13"/>
  <c r="HR24" i="13"/>
  <c r="IB24" i="13"/>
  <c r="IK24" i="13"/>
  <c r="IU24" i="13"/>
  <c r="JF24" i="13"/>
  <c r="JO24" i="13"/>
  <c r="JX24" i="13"/>
  <c r="KQ24" i="13"/>
  <c r="LJ24" i="13"/>
  <c r="LT24" i="13"/>
  <c r="MC24" i="13"/>
  <c r="MW24" i="13"/>
  <c r="T25" i="13"/>
  <c r="AC25" i="13"/>
  <c r="AU25" i="13"/>
  <c r="BO25" i="13"/>
  <c r="BX25" i="13"/>
  <c r="CP25" i="13"/>
  <c r="CY25" i="13"/>
  <c r="DR25" i="13"/>
  <c r="EA25" i="13"/>
  <c r="EJ25" i="13"/>
  <c r="ES25" i="13"/>
  <c r="FB25" i="13"/>
  <c r="FT24" i="16"/>
  <c r="GN25" i="13"/>
  <c r="GX25" i="13"/>
  <c r="HQ25" i="13"/>
  <c r="IJ25" i="13"/>
  <c r="IT25" i="13"/>
  <c r="JE25" i="13"/>
  <c r="JM25" i="13"/>
  <c r="JW25" i="13"/>
  <c r="KF25" i="13"/>
  <c r="KP25" i="13"/>
  <c r="LI25" i="13"/>
  <c r="LS25" i="13"/>
  <c r="MB25" i="13"/>
  <c r="MK25" i="13"/>
  <c r="S26" i="13"/>
  <c r="AB26" i="13"/>
  <c r="AT26" i="13"/>
  <c r="BC26" i="13"/>
  <c r="BN26" i="13"/>
  <c r="BW26" i="13"/>
  <c r="CO26" i="13"/>
  <c r="CX26" i="13"/>
  <c r="DP25" i="16"/>
  <c r="DZ26" i="13"/>
  <c r="EI26" i="13"/>
  <c r="ER26" i="13"/>
  <c r="FA26" i="13"/>
  <c r="FS26" i="13"/>
  <c r="GB25" i="16"/>
  <c r="GM26" i="13"/>
  <c r="HP26" i="13"/>
  <c r="HY26" i="13"/>
  <c r="II26" i="13"/>
  <c r="JD26" i="13"/>
  <c r="JL26" i="13"/>
  <c r="JV26" i="13"/>
  <c r="KE26" i="13"/>
  <c r="KO26" i="13"/>
  <c r="LH26" i="13"/>
  <c r="LQ26" i="13"/>
  <c r="MA26" i="13"/>
  <c r="MJ26" i="13"/>
  <c r="MT26" i="13"/>
  <c r="ND26" i="13"/>
  <c r="R27" i="13"/>
  <c r="AA27" i="13"/>
  <c r="AT27" i="13"/>
  <c r="BD26" i="16"/>
  <c r="DK27" i="13"/>
  <c r="DT27" i="13"/>
  <c r="EC27" i="13"/>
  <c r="EM27" i="13"/>
  <c r="EN26" i="16"/>
  <c r="GA27" i="13"/>
  <c r="HX27" i="13"/>
  <c r="LG27" i="13"/>
  <c r="LP27" i="13"/>
  <c r="LZ27" i="13"/>
  <c r="MS27" i="13"/>
  <c r="CQ28" i="13"/>
  <c r="FQ28" i="13"/>
  <c r="GA28" i="13"/>
  <c r="GB27" i="16"/>
  <c r="BC10" i="13"/>
  <c r="CO10" i="13"/>
  <c r="CX10" i="13"/>
  <c r="DZ10" i="13"/>
  <c r="EI10" i="13"/>
  <c r="ER10" i="13"/>
  <c r="FS10" i="13"/>
  <c r="GM10" i="13"/>
  <c r="II10" i="13"/>
  <c r="JD10" i="13"/>
  <c r="JL10" i="13"/>
  <c r="JV10" i="13"/>
  <c r="KE10" i="13"/>
  <c r="LH10" i="13"/>
  <c r="LQ10" i="13"/>
  <c r="MA10" i="13"/>
  <c r="MJ10" i="13"/>
  <c r="MT10" i="13"/>
  <c r="ND10" i="13"/>
  <c r="R11" i="13"/>
  <c r="X11" i="13" s="1"/>
  <c r="AS11" i="13"/>
  <c r="BB11" i="13"/>
  <c r="CM11" i="13"/>
  <c r="CV11" i="13"/>
  <c r="DM11" i="13"/>
  <c r="EQ11" i="13"/>
  <c r="FR11" i="13"/>
  <c r="GA11" i="13"/>
  <c r="HX11" i="13"/>
  <c r="JB11" i="13"/>
  <c r="LG11" i="13"/>
  <c r="LP11" i="13"/>
  <c r="LZ11" i="13"/>
  <c r="MI11" i="13"/>
  <c r="MS11" i="13"/>
  <c r="NC11" i="13"/>
  <c r="AR12" i="13"/>
  <c r="BA12" i="13"/>
  <c r="CM12" i="13"/>
  <c r="CV12" i="13"/>
  <c r="EQ12" i="13"/>
  <c r="FR12" i="13"/>
  <c r="GA12" i="13"/>
  <c r="HX12" i="13"/>
  <c r="JB12" i="13"/>
  <c r="LG12" i="13"/>
  <c r="LP12" i="13"/>
  <c r="LZ12" i="13"/>
  <c r="MI12" i="13"/>
  <c r="MS12" i="13"/>
  <c r="NC12" i="13"/>
  <c r="AR13" i="13"/>
  <c r="CL13" i="13"/>
  <c r="CU13" i="13"/>
  <c r="DV13" i="13"/>
  <c r="EE13" i="13"/>
  <c r="FQ13" i="13"/>
  <c r="FZ13" i="13"/>
  <c r="GT13" i="13"/>
  <c r="HW13" i="13"/>
  <c r="IP13" i="13"/>
  <c r="LF13" i="13"/>
  <c r="LO13" i="13"/>
  <c r="LX13" i="13"/>
  <c r="MR13" i="13"/>
  <c r="AQ14" i="13"/>
  <c r="AZ14" i="13"/>
  <c r="BS14" i="13"/>
  <c r="CL14" i="13"/>
  <c r="CU14" i="13"/>
  <c r="DL14" i="13"/>
  <c r="DW14" i="13"/>
  <c r="EP14" i="13"/>
  <c r="FQ14" i="13"/>
  <c r="FZ14" i="13"/>
  <c r="GT14" i="13"/>
  <c r="HW14" i="13"/>
  <c r="IP14" i="13"/>
  <c r="LF14" i="13"/>
  <c r="LO14" i="13"/>
  <c r="LX14" i="13"/>
  <c r="MR14" i="13"/>
  <c r="AQ15" i="13"/>
  <c r="BR15" i="13"/>
  <c r="CT15" i="13"/>
  <c r="CZ15" i="13" s="1"/>
  <c r="DV15" i="13"/>
  <c r="EE15" i="13"/>
  <c r="FP15" i="13"/>
  <c r="FY15" i="13"/>
  <c r="GS15" i="13"/>
  <c r="HL15" i="13"/>
  <c r="IO15" i="13"/>
  <c r="JI15" i="13"/>
  <c r="JR15" i="13"/>
  <c r="KA15" i="13"/>
  <c r="KK15" i="13"/>
  <c r="LE15" i="13"/>
  <c r="LN15" i="13"/>
  <c r="LW15" i="13"/>
  <c r="W16" i="13"/>
  <c r="AP16" i="13"/>
  <c r="AY16" i="13"/>
  <c r="BR16" i="13"/>
  <c r="CT16" i="13"/>
  <c r="DK16" i="13"/>
  <c r="DV16" i="13"/>
  <c r="EE16" i="13"/>
  <c r="FP16" i="13"/>
  <c r="FY16" i="13"/>
  <c r="GS16" i="13"/>
  <c r="HL16" i="13"/>
  <c r="IO16" i="13"/>
  <c r="JI16" i="13"/>
  <c r="JR16" i="13"/>
  <c r="KA16" i="13"/>
  <c r="KK16" i="13"/>
  <c r="LE16" i="13"/>
  <c r="LN16" i="13"/>
  <c r="LW16" i="13"/>
  <c r="W17" i="13"/>
  <c r="AP17" i="13"/>
  <c r="AY17" i="13"/>
  <c r="BR17" i="13"/>
  <c r="CT17" i="13"/>
  <c r="CZ17" i="13" s="1"/>
  <c r="DL17" i="13"/>
  <c r="DU17" i="13"/>
  <c r="ED17" i="13"/>
  <c r="EM17" i="13"/>
  <c r="FO17" i="13"/>
  <c r="FX17" i="13"/>
  <c r="GH17" i="13"/>
  <c r="HK17" i="13"/>
  <c r="ID17" i="13"/>
  <c r="JH17" i="13"/>
  <c r="JQ17" i="13"/>
  <c r="JZ17" i="13"/>
  <c r="KJ17" i="13"/>
  <c r="LM17" i="13"/>
  <c r="LV17" i="13"/>
  <c r="ME17" i="13"/>
  <c r="MY17" i="13"/>
  <c r="V18" i="13"/>
  <c r="AX18" i="13"/>
  <c r="BD18" i="13" s="1"/>
  <c r="BP18" i="13"/>
  <c r="CQ18" i="13"/>
  <c r="DJ18" i="13"/>
  <c r="DS18" i="13"/>
  <c r="EB18" i="13"/>
  <c r="EK18" i="13"/>
  <c r="ET18" i="13"/>
  <c r="FV18" i="13"/>
  <c r="GY18" i="13"/>
  <c r="HR18" i="13"/>
  <c r="IU18" i="13"/>
  <c r="JF18" i="13"/>
  <c r="JO18" i="13"/>
  <c r="JX18" i="13"/>
  <c r="KQ18" i="13"/>
  <c r="T19" i="13"/>
  <c r="AU19" i="13"/>
  <c r="CP19" i="13"/>
  <c r="CY19" i="13"/>
  <c r="DS19" i="13"/>
  <c r="EB19" i="13"/>
  <c r="EK19" i="13"/>
  <c r="ET19" i="13"/>
  <c r="FV19" i="13"/>
  <c r="GY19" i="13"/>
  <c r="HR19" i="13"/>
  <c r="IU19" i="13"/>
  <c r="JF19" i="13"/>
  <c r="JO19" i="13"/>
  <c r="JX19" i="13"/>
  <c r="KQ19" i="13"/>
  <c r="T20" i="13"/>
  <c r="BO20" i="13"/>
  <c r="CP20" i="13"/>
  <c r="CY20" i="13"/>
  <c r="DR20" i="13"/>
  <c r="EA20" i="13"/>
  <c r="EJ20" i="13"/>
  <c r="ES20" i="13"/>
  <c r="GN20" i="13"/>
  <c r="HQ20" i="13"/>
  <c r="IJ20" i="13"/>
  <c r="JE20" i="13"/>
  <c r="JM20" i="13"/>
  <c r="JW20" i="13"/>
  <c r="KF20" i="13"/>
  <c r="KP20" i="13"/>
  <c r="MK20" i="13"/>
  <c r="S21" i="13"/>
  <c r="AT21" i="13"/>
  <c r="CN21" i="13"/>
  <c r="CW21" i="13"/>
  <c r="DN21" i="13"/>
  <c r="DZ21" i="13"/>
  <c r="ER21" i="13"/>
  <c r="FS21" i="13"/>
  <c r="GM21" i="13"/>
  <c r="II21" i="13"/>
  <c r="JD21" i="13"/>
  <c r="JL21" i="13"/>
  <c r="JV21" i="13"/>
  <c r="KE21" i="13"/>
  <c r="LH21" i="13"/>
  <c r="LQ21" i="13"/>
  <c r="MA21" i="13"/>
  <c r="MJ21" i="13"/>
  <c r="MT21" i="13"/>
  <c r="ND21" i="13"/>
  <c r="R22" i="13"/>
  <c r="AS22" i="13"/>
  <c r="BB22" i="13"/>
  <c r="CM22" i="13"/>
  <c r="CV22" i="13"/>
  <c r="DW22" i="13"/>
  <c r="EP22" i="13"/>
  <c r="FQ22" i="13"/>
  <c r="FZ22" i="13"/>
  <c r="GT22" i="13"/>
  <c r="HW22" i="13"/>
  <c r="IP22" i="13"/>
  <c r="LF22" i="13"/>
  <c r="LO22" i="13"/>
  <c r="LX22" i="13"/>
  <c r="MR22" i="13"/>
  <c r="AQ23" i="13"/>
  <c r="AZ23" i="13"/>
  <c r="BR23" i="13"/>
  <c r="CT23" i="13"/>
  <c r="CZ23" i="13" s="1"/>
  <c r="DU23" i="13"/>
  <c r="ED23" i="13"/>
  <c r="EM23" i="13"/>
  <c r="EN23" i="13" s="1"/>
  <c r="FO23" i="13"/>
  <c r="FX23" i="13"/>
  <c r="GH23" i="13"/>
  <c r="HK23" i="13"/>
  <c r="ID23" i="13"/>
  <c r="JH23" i="13"/>
  <c r="JQ23" i="13"/>
  <c r="JZ23" i="13"/>
  <c r="KJ23" i="13"/>
  <c r="LM23" i="13"/>
  <c r="LV23" i="13"/>
  <c r="ME23" i="13"/>
  <c r="MY23" i="13"/>
  <c r="V24" i="13"/>
  <c r="AX24" i="13"/>
  <c r="BD24" i="13" s="1"/>
  <c r="CQ24" i="13"/>
  <c r="DT24" i="13"/>
  <c r="EC24" i="13"/>
  <c r="EU24" i="13"/>
  <c r="FN24" i="13"/>
  <c r="FW24" i="13"/>
  <c r="GG24" i="13"/>
  <c r="GZ24" i="13"/>
  <c r="IC24" i="13"/>
  <c r="IV24" i="13"/>
  <c r="JG24" i="13"/>
  <c r="JP24" i="13"/>
  <c r="JY24" i="13"/>
  <c r="LL24" i="13"/>
  <c r="LU24" i="13"/>
  <c r="MD24" i="13"/>
  <c r="MX24" i="13"/>
  <c r="U25" i="13"/>
  <c r="BP25" i="13"/>
  <c r="CQ25" i="13"/>
  <c r="DJ25" i="13"/>
  <c r="DS25" i="13"/>
  <c r="EB25" i="13"/>
  <c r="EK25" i="13"/>
  <c r="ET25" i="13"/>
  <c r="FV25" i="13"/>
  <c r="GY25" i="13"/>
  <c r="HR25" i="13"/>
  <c r="IU25" i="13"/>
  <c r="JF25" i="13"/>
  <c r="JO25" i="13"/>
  <c r="JX25" i="13"/>
  <c r="KQ25" i="13"/>
  <c r="T26" i="13"/>
  <c r="AU26" i="13"/>
  <c r="BO26" i="13"/>
  <c r="CP26" i="13"/>
  <c r="CY26" i="13"/>
  <c r="DR26" i="13"/>
  <c r="EA26" i="13"/>
  <c r="EJ26" i="13"/>
  <c r="ES26" i="13"/>
  <c r="GN26" i="13"/>
  <c r="HQ26" i="13"/>
  <c r="IJ26" i="13"/>
  <c r="JE26" i="13"/>
  <c r="JM26" i="13"/>
  <c r="JW26" i="13"/>
  <c r="KF26" i="13"/>
  <c r="KP26" i="13"/>
  <c r="MK26" i="13"/>
  <c r="S27" i="13"/>
  <c r="AV26" i="16"/>
  <c r="DU27" i="13"/>
  <c r="ED27" i="13"/>
  <c r="JV27" i="13"/>
  <c r="KE27" i="13"/>
  <c r="FI28" i="13"/>
  <c r="BS29" i="13"/>
  <c r="BT28" i="16"/>
  <c r="GA14" i="13"/>
  <c r="HX14" i="13"/>
  <c r="MS14" i="13"/>
  <c r="CU15" i="13"/>
  <c r="LL18" i="13"/>
  <c r="LU18" i="13"/>
  <c r="MD18" i="13"/>
  <c r="LL19" i="13"/>
  <c r="LU19" i="13"/>
  <c r="MD19" i="13"/>
  <c r="HR20" i="13"/>
  <c r="KQ20" i="13"/>
  <c r="CX21" i="13"/>
  <c r="EJ21" i="13"/>
  <c r="GN21" i="13"/>
  <c r="IJ21" i="13"/>
  <c r="JW21" i="13"/>
  <c r="KF21" i="13"/>
  <c r="BC22" i="13"/>
  <c r="CW22" i="13"/>
  <c r="GA22" i="13"/>
  <c r="HX22" i="13"/>
  <c r="MS22" i="13"/>
  <c r="BA23" i="13"/>
  <c r="CU23" i="13"/>
  <c r="FY23" i="13"/>
  <c r="HL23" i="13"/>
  <c r="KK23" i="13"/>
  <c r="AY24" i="13"/>
  <c r="EM24" i="13"/>
  <c r="FX24" i="13"/>
  <c r="GH24" i="13"/>
  <c r="ID24" i="13"/>
  <c r="LM24" i="13"/>
  <c r="LV24" i="13"/>
  <c r="ME24" i="13"/>
  <c r="MY24" i="13"/>
  <c r="AX25" i="13"/>
  <c r="BD25" i="13" s="1"/>
  <c r="FW25" i="13"/>
  <c r="GZ25" i="13"/>
  <c r="IV25" i="13"/>
  <c r="LL25" i="13"/>
  <c r="LU25" i="13"/>
  <c r="MD25" i="13"/>
  <c r="FV26" i="13"/>
  <c r="HR26" i="13"/>
  <c r="KQ26" i="13"/>
  <c r="EE27" i="13"/>
  <c r="EF27" i="13" s="1"/>
  <c r="EF26" i="16"/>
  <c r="FS27" i="13"/>
  <c r="FT26" i="16"/>
  <c r="CI28" i="13"/>
  <c r="CJ27" i="16"/>
  <c r="CY29" i="13"/>
  <c r="CZ28" i="16"/>
  <c r="JW29" i="13"/>
  <c r="KF29" i="13"/>
  <c r="KA7" i="13"/>
  <c r="LE7" i="13"/>
  <c r="LN7" i="13"/>
  <c r="LW7" i="13"/>
  <c r="MQ7" i="13"/>
  <c r="W8" i="13"/>
  <c r="X8" i="13" s="1"/>
  <c r="AP8" i="13"/>
  <c r="AY8" i="13"/>
  <c r="CA8" i="13"/>
  <c r="CB8" i="13" s="1"/>
  <c r="CT8" i="13"/>
  <c r="DK8" i="13"/>
  <c r="DU8" i="13"/>
  <c r="ED8" i="13"/>
  <c r="EM8" i="13"/>
  <c r="FF8" i="13"/>
  <c r="FO8" i="13"/>
  <c r="FX8" i="13"/>
  <c r="GR8" i="13"/>
  <c r="HA8" i="13"/>
  <c r="HK8" i="13"/>
  <c r="ID8" i="13"/>
  <c r="IN8" i="13"/>
  <c r="IW8" i="13"/>
  <c r="JH8" i="13"/>
  <c r="JQ8" i="13"/>
  <c r="JZ8" i="13"/>
  <c r="KJ8" i="13"/>
  <c r="LM8" i="13"/>
  <c r="LV8" i="13"/>
  <c r="ME8" i="13"/>
  <c r="MY8" i="13"/>
  <c r="V9" i="13"/>
  <c r="AE9" i="13"/>
  <c r="AX9" i="13"/>
  <c r="BQ9" i="13"/>
  <c r="BZ9" i="13"/>
  <c r="CI9" i="13"/>
  <c r="DK9" i="13"/>
  <c r="DT9" i="13"/>
  <c r="EC9" i="13"/>
  <c r="EL9" i="13"/>
  <c r="EU9" i="13"/>
  <c r="FN9" i="13"/>
  <c r="GG9" i="13"/>
  <c r="HJ9" i="13"/>
  <c r="HS9" i="13"/>
  <c r="IC9" i="13"/>
  <c r="JG9" i="13"/>
  <c r="JP9" i="13"/>
  <c r="JY9" i="13"/>
  <c r="KI9" i="13"/>
  <c r="KR9" i="13"/>
  <c r="LL9" i="13"/>
  <c r="LU9" i="13"/>
  <c r="MD9" i="13"/>
  <c r="MM9" i="13"/>
  <c r="MX9" i="13"/>
  <c r="U10" i="13"/>
  <c r="AD10" i="13"/>
  <c r="AM10" i="13"/>
  <c r="BP10" i="13"/>
  <c r="BY10" i="13"/>
  <c r="CH10" i="13"/>
  <c r="CQ10" i="13"/>
  <c r="CR10" i="13" s="1"/>
  <c r="DJ10" i="13"/>
  <c r="DS10" i="13"/>
  <c r="EB10" i="13"/>
  <c r="EK10" i="13"/>
  <c r="ET10" i="13"/>
  <c r="FC10" i="13"/>
  <c r="FV10" i="13"/>
  <c r="GF10" i="13"/>
  <c r="GO10" i="13"/>
  <c r="GY10" i="13"/>
  <c r="HR10" i="13"/>
  <c r="IB10" i="13"/>
  <c r="IK10" i="13"/>
  <c r="IU10" i="13"/>
  <c r="JF10" i="13"/>
  <c r="JO10" i="13"/>
  <c r="JX10" i="13"/>
  <c r="LJ10" i="13"/>
  <c r="LT10" i="13"/>
  <c r="MC10" i="13"/>
  <c r="ML10" i="13"/>
  <c r="MW10" i="13"/>
  <c r="T11" i="13"/>
  <c r="AC11" i="13"/>
  <c r="AL11" i="13"/>
  <c r="AU11" i="13"/>
  <c r="BN11" i="13"/>
  <c r="BW11" i="13"/>
  <c r="CF11" i="13"/>
  <c r="CO11" i="13"/>
  <c r="CX11" i="13"/>
  <c r="DR11" i="13"/>
  <c r="EA11" i="13"/>
  <c r="ES11" i="13"/>
  <c r="FB11" i="13"/>
  <c r="FK11" i="13"/>
  <c r="FL11" i="13" s="1"/>
  <c r="GN11" i="13"/>
  <c r="GX11" i="13"/>
  <c r="HQ11" i="13"/>
  <c r="IJ11" i="13"/>
  <c r="IT11" i="13"/>
  <c r="JE11" i="13"/>
  <c r="JM11" i="13"/>
  <c r="JW11" i="13"/>
  <c r="KF11" i="13"/>
  <c r="KP11" i="13"/>
  <c r="LI11" i="13"/>
  <c r="LS11" i="13"/>
  <c r="MB11" i="13"/>
  <c r="MK11" i="13"/>
  <c r="MV11" i="13"/>
  <c r="S12" i="13"/>
  <c r="AB12" i="13"/>
  <c r="AK12" i="13"/>
  <c r="AT12" i="13"/>
  <c r="BC12" i="13"/>
  <c r="BD12" i="13" s="1"/>
  <c r="BN12" i="13"/>
  <c r="BW12" i="13"/>
  <c r="CF12" i="13"/>
  <c r="CO12" i="13"/>
  <c r="CX12" i="13"/>
  <c r="EM12" i="13"/>
  <c r="DR12" i="13"/>
  <c r="EA12" i="13"/>
  <c r="ES12" i="13"/>
  <c r="FB12" i="13"/>
  <c r="FK12" i="13"/>
  <c r="FL12" i="13" s="1"/>
  <c r="GN12" i="13"/>
  <c r="GX12" i="13"/>
  <c r="HQ12" i="13"/>
  <c r="IT12" i="13"/>
  <c r="JE12" i="13"/>
  <c r="JM12" i="13"/>
  <c r="JW12" i="13"/>
  <c r="KF12" i="13"/>
  <c r="KP12" i="13"/>
  <c r="LI12" i="13"/>
  <c r="LS12" i="13"/>
  <c r="MB12" i="13"/>
  <c r="MK12" i="13"/>
  <c r="MV12" i="13"/>
  <c r="S13" i="13"/>
  <c r="AB13" i="13"/>
  <c r="AK13" i="13"/>
  <c r="AT13" i="13"/>
  <c r="BV13" i="13"/>
  <c r="CE13" i="13"/>
  <c r="CN13" i="13"/>
  <c r="CW13" i="13"/>
  <c r="DN13" i="13"/>
  <c r="DO13" i="13"/>
  <c r="FJ13" i="13"/>
  <c r="FS13" i="13"/>
  <c r="GM13" i="13"/>
  <c r="HP13" i="13"/>
  <c r="HY13" i="13"/>
  <c r="II13" i="13"/>
  <c r="JD13" i="13"/>
  <c r="JL13" i="13"/>
  <c r="JV13" i="13"/>
  <c r="KE13" i="13"/>
  <c r="KO13" i="13"/>
  <c r="LH13" i="13"/>
  <c r="LQ13" i="13"/>
  <c r="MA13" i="13"/>
  <c r="MT13" i="13"/>
  <c r="R14" i="13"/>
  <c r="AA14" i="13"/>
  <c r="AJ14" i="13"/>
  <c r="AS14" i="13"/>
  <c r="BB14" i="13"/>
  <c r="BV14" i="13"/>
  <c r="CE14" i="13"/>
  <c r="CN14" i="13"/>
  <c r="CW14" i="13"/>
  <c r="EL14" i="13"/>
  <c r="DZ14" i="13"/>
  <c r="ER14" i="13"/>
  <c r="FA14" i="13"/>
  <c r="FJ14" i="13"/>
  <c r="FS14" i="13"/>
  <c r="GB13" i="16"/>
  <c r="GM14" i="13"/>
  <c r="HP14" i="13"/>
  <c r="HY14" i="13"/>
  <c r="II14" i="13"/>
  <c r="JL14" i="13"/>
  <c r="JV14" i="13"/>
  <c r="KE14" i="13"/>
  <c r="KO14" i="13"/>
  <c r="LH14" i="13"/>
  <c r="LQ14" i="13"/>
  <c r="MA14" i="13"/>
  <c r="MT14" i="13"/>
  <c r="R15" i="13"/>
  <c r="AA15" i="13"/>
  <c r="AJ15" i="13"/>
  <c r="AS15" i="13"/>
  <c r="BL15" i="13"/>
  <c r="BT14" i="16"/>
  <c r="CD15" i="13"/>
  <c r="CM15" i="13"/>
  <c r="DM15" i="13"/>
  <c r="DX14" i="16"/>
  <c r="EQ15" i="13"/>
  <c r="EZ15" i="13"/>
  <c r="FI15" i="13"/>
  <c r="FR15" i="13"/>
  <c r="GL15" i="13"/>
  <c r="GU15" i="13"/>
  <c r="IH15" i="13"/>
  <c r="IQ15" i="13"/>
  <c r="JB15" i="13"/>
  <c r="JK15" i="13"/>
  <c r="JT15" i="13"/>
  <c r="KD15" i="13"/>
  <c r="LG15" i="13"/>
  <c r="LP15" i="13"/>
  <c r="LZ15" i="13"/>
  <c r="MI15" i="13"/>
  <c r="NC15" i="13"/>
  <c r="P15" i="16"/>
  <c r="Z16" i="13"/>
  <c r="AI16" i="13"/>
  <c r="AR16" i="13"/>
  <c r="BL16" i="13"/>
  <c r="BT15" i="16"/>
  <c r="CD16" i="13"/>
  <c r="CM16" i="13"/>
  <c r="EK16" i="13"/>
  <c r="DX15" i="16"/>
  <c r="EQ16" i="13"/>
  <c r="EZ16" i="13"/>
  <c r="FI16" i="13"/>
  <c r="FR16" i="13"/>
  <c r="GA16" i="13"/>
  <c r="GB16" i="13" s="1"/>
  <c r="GL16" i="13"/>
  <c r="GU16" i="13"/>
  <c r="IH16" i="13"/>
  <c r="IQ16" i="13"/>
  <c r="JB16" i="13"/>
  <c r="JK16" i="13"/>
  <c r="JT16" i="13"/>
  <c r="KD16" i="13"/>
  <c r="LG16" i="13"/>
  <c r="LP16" i="13"/>
  <c r="LZ16" i="13"/>
  <c r="MI16" i="13"/>
  <c r="NC16" i="13"/>
  <c r="P16" i="16"/>
  <c r="Z17" i="13"/>
  <c r="AI17" i="13"/>
  <c r="BA17" i="13"/>
  <c r="BL17" i="13"/>
  <c r="BT16" i="16"/>
  <c r="CD17" i="13"/>
  <c r="CM17" i="13"/>
  <c r="CV17" i="13"/>
  <c r="DN17" i="13"/>
  <c r="DW17" i="13"/>
  <c r="EF16" i="16"/>
  <c r="EP17" i="13"/>
  <c r="EY17" i="13"/>
  <c r="FH17" i="13"/>
  <c r="FQ17" i="13"/>
  <c r="FZ17" i="13"/>
  <c r="HM17" i="13"/>
  <c r="HW17" i="13"/>
  <c r="JA17" i="13"/>
  <c r="JJ17" i="13"/>
  <c r="JS17" i="13"/>
  <c r="KC17" i="13"/>
  <c r="KL17" i="13"/>
  <c r="LF17" i="13"/>
  <c r="LO17" i="13"/>
  <c r="LX17" i="13"/>
  <c r="MH17" i="13"/>
  <c r="MR17" i="13"/>
  <c r="NB17" i="13"/>
  <c r="P18" i="13"/>
  <c r="X17" i="16"/>
  <c r="AH18" i="13"/>
  <c r="AQ18" i="13"/>
  <c r="AZ18" i="13"/>
  <c r="CA18" i="13"/>
  <c r="CB18" i="13" s="1"/>
  <c r="CJ17" i="16"/>
  <c r="CT18" i="13"/>
  <c r="DL18" i="13"/>
  <c r="DU18" i="13"/>
  <c r="ED18" i="13"/>
  <c r="EM18" i="13"/>
  <c r="EV17" i="16"/>
  <c r="FF18" i="13"/>
  <c r="FO18" i="13"/>
  <c r="FX18" i="13"/>
  <c r="GH18" i="13"/>
  <c r="GR18" i="13"/>
  <c r="HA18" i="13"/>
  <c r="HK18" i="13"/>
  <c r="ID18" i="13"/>
  <c r="IN18" i="13"/>
  <c r="IW18" i="13"/>
  <c r="JH18" i="13"/>
  <c r="JQ18" i="13"/>
  <c r="JZ18" i="13"/>
  <c r="KJ18" i="13"/>
  <c r="LM18" i="13"/>
  <c r="LV18" i="13"/>
  <c r="ME18" i="13"/>
  <c r="MY18" i="13"/>
  <c r="V19" i="13"/>
  <c r="AE19" i="13"/>
  <c r="AF19" i="13" s="1"/>
  <c r="AN18" i="16"/>
  <c r="BD18" i="16"/>
  <c r="BQ19" i="13"/>
  <c r="BZ19" i="13"/>
  <c r="CI19" i="13"/>
  <c r="CJ19" i="13" s="1"/>
  <c r="CR18" i="16"/>
  <c r="DL19" i="13"/>
  <c r="DU19" i="13"/>
  <c r="ED19" i="13"/>
  <c r="EV18" i="16"/>
  <c r="FF19" i="13"/>
  <c r="FO19" i="13"/>
  <c r="FX19" i="13"/>
  <c r="GR19" i="13"/>
  <c r="HA19" i="13"/>
  <c r="HK19" i="13"/>
  <c r="IN19" i="13"/>
  <c r="IW19" i="13"/>
  <c r="JH19" i="13"/>
  <c r="JQ19" i="13"/>
  <c r="JZ19" i="13"/>
  <c r="KJ19" i="13"/>
  <c r="LM19" i="13"/>
  <c r="LV19" i="13"/>
  <c r="ME19" i="13"/>
  <c r="MY19" i="13"/>
  <c r="V20" i="13"/>
  <c r="AE20" i="13"/>
  <c r="AF20" i="13" s="1"/>
  <c r="AN19" i="16"/>
  <c r="BQ20" i="13"/>
  <c r="BZ20" i="13"/>
  <c r="CI20" i="13"/>
  <c r="CJ20" i="13" s="1"/>
  <c r="CR19" i="16"/>
  <c r="DK20" i="13"/>
  <c r="DT20" i="13"/>
  <c r="EC20" i="13"/>
  <c r="EL20" i="13"/>
  <c r="EU20" i="13"/>
  <c r="FD19" i="16"/>
  <c r="FN20" i="13"/>
  <c r="FW20" i="13"/>
  <c r="GG20" i="13"/>
  <c r="GZ20" i="13"/>
  <c r="HJ20" i="13"/>
  <c r="HS20" i="13"/>
  <c r="IC20" i="13"/>
  <c r="IV20" i="13"/>
  <c r="JG20" i="13"/>
  <c r="JP20" i="13"/>
  <c r="JY20" i="13"/>
  <c r="KI20" i="13"/>
  <c r="KR20" i="13"/>
  <c r="LL20" i="13"/>
  <c r="LU20" i="13"/>
  <c r="MD20" i="13"/>
  <c r="MM20" i="13"/>
  <c r="MX20" i="13"/>
  <c r="U21" i="13"/>
  <c r="AD21" i="13"/>
  <c r="AM21" i="13"/>
  <c r="AN21" i="13" s="1"/>
  <c r="AV20" i="16"/>
  <c r="BO21" i="13"/>
  <c r="BX21" i="13"/>
  <c r="CG21" i="13"/>
  <c r="CP21" i="13"/>
  <c r="CY21" i="13"/>
  <c r="CZ21" i="13" s="1"/>
  <c r="DS21" i="13"/>
  <c r="EB21" i="13"/>
  <c r="ET21" i="13"/>
  <c r="FC21" i="13"/>
  <c r="FD21" i="13" s="1"/>
  <c r="FL20" i="16"/>
  <c r="FV21" i="13"/>
  <c r="GF21" i="13"/>
  <c r="GO21" i="13"/>
  <c r="GY21" i="13"/>
  <c r="HR21" i="13"/>
  <c r="IB21" i="13"/>
  <c r="IK21" i="13"/>
  <c r="IU21" i="13"/>
  <c r="JF21" i="13"/>
  <c r="JO21" i="13"/>
  <c r="JX21" i="13"/>
  <c r="KQ21" i="13"/>
  <c r="LJ21" i="13"/>
  <c r="LT21" i="13"/>
  <c r="MC21" i="13"/>
  <c r="ML21" i="13"/>
  <c r="MW21" i="13"/>
  <c r="T22" i="13"/>
  <c r="AC22" i="13"/>
  <c r="AL22" i="13"/>
  <c r="AU22" i="13"/>
  <c r="BD21" i="16"/>
  <c r="BN22" i="13"/>
  <c r="BW22" i="13"/>
  <c r="CF22" i="13"/>
  <c r="CO22" i="13"/>
  <c r="CX22" i="13"/>
  <c r="DP21" i="16"/>
  <c r="DZ22" i="13"/>
  <c r="ER22" i="13"/>
  <c r="FA22" i="13"/>
  <c r="FJ22" i="13"/>
  <c r="FS22" i="13"/>
  <c r="GB21" i="16"/>
  <c r="GM22" i="13"/>
  <c r="HP22" i="13"/>
  <c r="HY22" i="13"/>
  <c r="II22" i="13"/>
  <c r="JD22" i="13"/>
  <c r="JL22" i="13"/>
  <c r="JV22" i="13"/>
  <c r="KE22" i="13"/>
  <c r="KO22" i="13"/>
  <c r="LH22" i="13"/>
  <c r="LQ22" i="13"/>
  <c r="MA22" i="13"/>
  <c r="MJ22" i="13"/>
  <c r="MT22" i="13"/>
  <c r="ND22" i="13"/>
  <c r="R23" i="13"/>
  <c r="AA23" i="13"/>
  <c r="AJ23" i="13"/>
  <c r="AS23" i="13"/>
  <c r="BB23" i="13"/>
  <c r="BL23" i="13"/>
  <c r="BT22" i="16"/>
  <c r="CD23" i="13"/>
  <c r="CJ23" i="13" s="1"/>
  <c r="CM23" i="13"/>
  <c r="CV23" i="13"/>
  <c r="EK23" i="13"/>
  <c r="DW23" i="13"/>
  <c r="EF22" i="16"/>
  <c r="EP23" i="13"/>
  <c r="EY23" i="13"/>
  <c r="FH23" i="13"/>
  <c r="FQ23" i="13"/>
  <c r="FZ23" i="13"/>
  <c r="GT23" i="13"/>
  <c r="HM23" i="13"/>
  <c r="HW23" i="13"/>
  <c r="IP23" i="13"/>
  <c r="JA23" i="13"/>
  <c r="JJ23" i="13"/>
  <c r="JS23" i="13"/>
  <c r="KC23" i="13"/>
  <c r="KL23" i="13"/>
  <c r="LF23" i="13"/>
  <c r="LO23" i="13"/>
  <c r="LX23" i="13"/>
  <c r="MH23" i="13"/>
  <c r="MR23" i="13"/>
  <c r="NB23" i="13"/>
  <c r="P24" i="13"/>
  <c r="X23" i="16"/>
  <c r="AH24" i="13"/>
  <c r="AN24" i="13" s="1"/>
  <c r="AZ24" i="13"/>
  <c r="CA24" i="13"/>
  <c r="CB24" i="13" s="1"/>
  <c r="CJ23" i="16"/>
  <c r="CT24" i="13"/>
  <c r="EI24" i="13"/>
  <c r="DM24" i="13"/>
  <c r="DV24" i="13"/>
  <c r="EE24" i="13"/>
  <c r="EN23" i="16"/>
  <c r="EX24" i="13"/>
  <c r="FG24" i="13"/>
  <c r="FP24" i="13"/>
  <c r="FY24" i="13"/>
  <c r="GI24" i="13"/>
  <c r="GS24" i="13"/>
  <c r="HL24" i="13"/>
  <c r="HV24" i="13"/>
  <c r="IE24" i="13"/>
  <c r="IO24" i="13"/>
  <c r="JI24" i="13"/>
  <c r="JR24" i="13"/>
  <c r="KA24" i="13"/>
  <c r="KK24" i="13"/>
  <c r="LE24" i="13"/>
  <c r="LN24" i="13"/>
  <c r="LW24" i="13"/>
  <c r="MQ24" i="13"/>
  <c r="W25" i="13"/>
  <c r="AF24" i="16"/>
  <c r="AP25" i="13"/>
  <c r="AY25" i="13"/>
  <c r="BR25" i="13"/>
  <c r="CA25" i="13"/>
  <c r="CB25" i="13" s="1"/>
  <c r="CJ24" i="16"/>
  <c r="CT25" i="13"/>
  <c r="DL25" i="13"/>
  <c r="DU25" i="13"/>
  <c r="ED25" i="13"/>
  <c r="EM25" i="13"/>
  <c r="EV24" i="16"/>
  <c r="FF25" i="13"/>
  <c r="FO25" i="13"/>
  <c r="FX25" i="13"/>
  <c r="GH25" i="13"/>
  <c r="GR25" i="13"/>
  <c r="HA25" i="13"/>
  <c r="HK25" i="13"/>
  <c r="ID25" i="13"/>
  <c r="IN25" i="13"/>
  <c r="IW25" i="13"/>
  <c r="JH25" i="13"/>
  <c r="JQ25" i="13"/>
  <c r="JZ25" i="13"/>
  <c r="KJ25" i="13"/>
  <c r="LM25" i="13"/>
  <c r="LV25" i="13"/>
  <c r="ME25" i="13"/>
  <c r="MY25" i="13"/>
  <c r="V26" i="13"/>
  <c r="AE26" i="13"/>
  <c r="AN25" i="16"/>
  <c r="AX26" i="13"/>
  <c r="BQ26" i="13"/>
  <c r="BZ26" i="13"/>
  <c r="CI26" i="13"/>
  <c r="CJ26" i="13" s="1"/>
  <c r="CR25" i="16"/>
  <c r="DK26" i="13"/>
  <c r="DT26" i="13"/>
  <c r="EC26" i="13"/>
  <c r="EL26" i="13"/>
  <c r="EU26" i="13"/>
  <c r="FD25" i="16"/>
  <c r="FN26" i="13"/>
  <c r="FW26" i="13"/>
  <c r="GG26" i="13"/>
  <c r="GZ26" i="13"/>
  <c r="HJ26" i="13"/>
  <c r="HS26" i="13"/>
  <c r="IC26" i="13"/>
  <c r="AY27" i="13"/>
  <c r="BQ27" i="13"/>
  <c r="CB27" i="13"/>
  <c r="CJ26" i="16"/>
  <c r="CT27" i="13"/>
  <c r="CZ26" i="16"/>
  <c r="EH27" i="13"/>
  <c r="FJ27" i="13"/>
  <c r="AN27" i="16"/>
  <c r="DX27" i="16"/>
  <c r="EH28" i="13"/>
  <c r="EN28" i="13" s="1"/>
  <c r="FV28" i="13"/>
  <c r="EE29" i="13"/>
  <c r="EF28" i="16"/>
  <c r="IO8" i="13"/>
  <c r="KK8" i="13"/>
  <c r="LE8" i="13"/>
  <c r="LN8" i="13"/>
  <c r="LW8" i="13"/>
  <c r="W9" i="13"/>
  <c r="X9" i="13" s="1"/>
  <c r="AY9" i="13"/>
  <c r="BR9" i="13"/>
  <c r="CA9" i="13"/>
  <c r="CB9" i="13" s="1"/>
  <c r="CT9" i="13"/>
  <c r="DL9" i="13"/>
  <c r="DU9" i="13"/>
  <c r="ED9" i="13"/>
  <c r="EN9" i="13"/>
  <c r="FF9" i="13"/>
  <c r="FL9" i="13" s="1"/>
  <c r="FO9" i="13"/>
  <c r="FX9" i="13"/>
  <c r="GH9" i="13"/>
  <c r="HK9" i="13"/>
  <c r="ID9" i="13"/>
  <c r="KJ9" i="13"/>
  <c r="LM9" i="13"/>
  <c r="LV9" i="13"/>
  <c r="ME9" i="13"/>
  <c r="MY9" i="13"/>
  <c r="V10" i="13"/>
  <c r="AE10" i="13"/>
  <c r="AF10" i="13" s="1"/>
  <c r="AX10" i="13"/>
  <c r="BQ10" i="13"/>
  <c r="BZ10" i="13"/>
  <c r="CI10" i="13"/>
  <c r="CJ10" i="13" s="1"/>
  <c r="DK10" i="13"/>
  <c r="DT10" i="13"/>
  <c r="EC10" i="13"/>
  <c r="EU10" i="13"/>
  <c r="EV10" i="13" s="1"/>
  <c r="FN10" i="13"/>
  <c r="FW10" i="13"/>
  <c r="GG10" i="13"/>
  <c r="GZ10" i="13"/>
  <c r="IC10" i="13"/>
  <c r="IV10" i="13"/>
  <c r="JG10" i="13"/>
  <c r="JP10" i="13"/>
  <c r="JY10" i="13"/>
  <c r="LL10" i="13"/>
  <c r="LU10" i="13"/>
  <c r="MD10" i="13"/>
  <c r="MM10" i="13"/>
  <c r="MX10" i="13"/>
  <c r="U11" i="13"/>
  <c r="AD11" i="13"/>
  <c r="AM11" i="13"/>
  <c r="AN11" i="13" s="1"/>
  <c r="BO11" i="13"/>
  <c r="BX11" i="13"/>
  <c r="CG11" i="13"/>
  <c r="CP11" i="13"/>
  <c r="CY11" i="13"/>
  <c r="DS11" i="13"/>
  <c r="EB11" i="13"/>
  <c r="ET11" i="13"/>
  <c r="FC11" i="13"/>
  <c r="FV11" i="13"/>
  <c r="GY11" i="13"/>
  <c r="HR11" i="13"/>
  <c r="IU11" i="13"/>
  <c r="JF11" i="13"/>
  <c r="JO11" i="13"/>
  <c r="JX11" i="13"/>
  <c r="KQ11" i="13"/>
  <c r="LJ11" i="13"/>
  <c r="LT11" i="13"/>
  <c r="MC11" i="13"/>
  <c r="ML11" i="13"/>
  <c r="MW11" i="13"/>
  <c r="T12" i="13"/>
  <c r="AC12" i="13"/>
  <c r="AL12" i="13"/>
  <c r="AU12" i="13"/>
  <c r="AV12" i="13" s="1"/>
  <c r="BO12" i="13"/>
  <c r="BX12" i="13"/>
  <c r="CG12" i="13"/>
  <c r="CP12" i="13"/>
  <c r="CY12" i="13"/>
  <c r="DS12" i="13"/>
  <c r="EB12" i="13"/>
  <c r="ET12" i="13"/>
  <c r="FC12" i="13"/>
  <c r="FD12" i="13" s="1"/>
  <c r="FL11" i="16"/>
  <c r="FV12" i="13"/>
  <c r="GY12" i="13"/>
  <c r="HR12" i="13"/>
  <c r="IU12" i="13"/>
  <c r="JF12" i="13"/>
  <c r="JO12" i="13"/>
  <c r="JX12" i="13"/>
  <c r="KQ12" i="13"/>
  <c r="LJ12" i="13"/>
  <c r="LT12" i="13"/>
  <c r="MC12" i="13"/>
  <c r="ML12" i="13"/>
  <c r="MW12" i="13"/>
  <c r="T13" i="13"/>
  <c r="AC13" i="13"/>
  <c r="AL13" i="13"/>
  <c r="AU13" i="13"/>
  <c r="AV13" i="13" s="1"/>
  <c r="BD12" i="16"/>
  <c r="BW13" i="13"/>
  <c r="CF13" i="13"/>
  <c r="CO13" i="13"/>
  <c r="CX13" i="13"/>
  <c r="DZ13" i="13"/>
  <c r="EY13" i="13"/>
  <c r="FB13" i="13"/>
  <c r="GN13" i="13"/>
  <c r="HQ13" i="13"/>
  <c r="IJ13" i="13"/>
  <c r="JM13" i="13"/>
  <c r="JW13" i="13"/>
  <c r="KF13" i="13"/>
  <c r="KP13" i="13"/>
  <c r="LI13" i="13"/>
  <c r="LS13" i="13"/>
  <c r="MB13" i="13"/>
  <c r="MV13" i="13"/>
  <c r="S14" i="13"/>
  <c r="AB14" i="13"/>
  <c r="AK14" i="13"/>
  <c r="AT14" i="13"/>
  <c r="BC14" i="13"/>
  <c r="BN14" i="13"/>
  <c r="BW14" i="13"/>
  <c r="CF14" i="13"/>
  <c r="CO14" i="13"/>
  <c r="CX14" i="13"/>
  <c r="DR14" i="13"/>
  <c r="EA14" i="13"/>
  <c r="ES14" i="13"/>
  <c r="FB14" i="13"/>
  <c r="FK14" i="13"/>
  <c r="FL14" i="13" s="1"/>
  <c r="GN14" i="13"/>
  <c r="HQ14" i="13"/>
  <c r="IJ14" i="13"/>
  <c r="JM14" i="13"/>
  <c r="JW14" i="13"/>
  <c r="KF14" i="13"/>
  <c r="KP14" i="13"/>
  <c r="LI14" i="13"/>
  <c r="LS14" i="13"/>
  <c r="MB14" i="13"/>
  <c r="MV14" i="13"/>
  <c r="S15" i="13"/>
  <c r="AB15" i="13"/>
  <c r="AK15" i="13"/>
  <c r="AT15" i="13"/>
  <c r="BL14" i="16"/>
  <c r="BV15" i="13"/>
  <c r="CB15" i="13" s="1"/>
  <c r="CE15" i="13"/>
  <c r="CN15" i="13"/>
  <c r="CW15" i="13"/>
  <c r="DN15" i="13"/>
  <c r="DP14" i="16"/>
  <c r="DZ15" i="13"/>
  <c r="ER15" i="13"/>
  <c r="FA15" i="13"/>
  <c r="FJ15" i="13"/>
  <c r="FS15" i="13"/>
  <c r="FT15" i="13" s="1"/>
  <c r="GB14" i="16"/>
  <c r="GM15" i="13"/>
  <c r="II15" i="13"/>
  <c r="JD15" i="13"/>
  <c r="JL15" i="13"/>
  <c r="JV15" i="13"/>
  <c r="KE15" i="13"/>
  <c r="MJ15" i="13"/>
  <c r="ND15" i="13"/>
  <c r="R16" i="13"/>
  <c r="AA16" i="13"/>
  <c r="AJ16" i="13"/>
  <c r="AS16" i="13"/>
  <c r="BB16" i="13"/>
  <c r="BL15" i="16"/>
  <c r="BV16" i="13"/>
  <c r="CE16" i="13"/>
  <c r="CN16" i="13"/>
  <c r="CW16" i="13"/>
  <c r="EL16" i="13"/>
  <c r="DZ16" i="13"/>
  <c r="ER16" i="13"/>
  <c r="FA16" i="13"/>
  <c r="FJ16" i="13"/>
  <c r="FS16" i="13"/>
  <c r="FT16" i="13" s="1"/>
  <c r="GB15" i="16"/>
  <c r="GM16" i="13"/>
  <c r="II16" i="13"/>
  <c r="JD16" i="13"/>
  <c r="JL16" i="13"/>
  <c r="JV16" i="13"/>
  <c r="KE16" i="13"/>
  <c r="MJ16" i="13"/>
  <c r="ND16" i="13"/>
  <c r="R17" i="13"/>
  <c r="AA17" i="13"/>
  <c r="AJ17" i="13"/>
  <c r="AS17" i="13"/>
  <c r="BB17" i="13"/>
  <c r="BL16" i="16"/>
  <c r="BV17" i="13"/>
  <c r="CB17" i="13" s="1"/>
  <c r="CE17" i="13"/>
  <c r="CN17" i="13"/>
  <c r="CW17" i="13"/>
  <c r="DO17" i="13"/>
  <c r="DP17" i="13" s="1"/>
  <c r="EQ17" i="13"/>
  <c r="EZ17" i="13"/>
  <c r="FI17" i="13"/>
  <c r="FR17" i="13"/>
  <c r="GA17" i="13"/>
  <c r="HX17" i="13"/>
  <c r="JB17" i="13"/>
  <c r="JK17" i="13"/>
  <c r="JT17" i="13"/>
  <c r="KD17" i="13"/>
  <c r="MI17" i="13"/>
  <c r="MS17" i="13"/>
  <c r="NC17" i="13"/>
  <c r="P17" i="16"/>
  <c r="Z18" i="13"/>
  <c r="AI18" i="13"/>
  <c r="AR18" i="13"/>
  <c r="BA18" i="13"/>
  <c r="CB17" i="16"/>
  <c r="CL18" i="13"/>
  <c r="CU18" i="13"/>
  <c r="DM18" i="13"/>
  <c r="DV18" i="13"/>
  <c r="EE18" i="13"/>
  <c r="EF18" i="13" s="1"/>
  <c r="EX18" i="13"/>
  <c r="FG18" i="13"/>
  <c r="FP18" i="13"/>
  <c r="FY18" i="13"/>
  <c r="GS18" i="13"/>
  <c r="HL18" i="13"/>
  <c r="IO18" i="13"/>
  <c r="KK18" i="13"/>
  <c r="LE18" i="13"/>
  <c r="LN18" i="13"/>
  <c r="LW18" i="13"/>
  <c r="W19" i="13"/>
  <c r="X19" i="13" s="1"/>
  <c r="AF18" i="16"/>
  <c r="AP19" i="13"/>
  <c r="AY19" i="13"/>
  <c r="BR19" i="13"/>
  <c r="CA19" i="13"/>
  <c r="CB19" i="13" s="1"/>
  <c r="CJ18" i="16"/>
  <c r="CT19" i="13"/>
  <c r="DV19" i="13"/>
  <c r="EE19" i="13"/>
  <c r="EN18" i="16"/>
  <c r="EX19" i="13"/>
  <c r="FG19" i="13"/>
  <c r="FP19" i="13"/>
  <c r="FY19" i="13"/>
  <c r="GS19" i="13"/>
  <c r="HL19" i="13"/>
  <c r="IO19" i="13"/>
  <c r="KK19" i="13"/>
  <c r="LE19" i="13"/>
  <c r="LN19" i="13"/>
  <c r="LW19" i="13"/>
  <c r="W20" i="13"/>
  <c r="AF19" i="16"/>
  <c r="BR20" i="13"/>
  <c r="CA20" i="13"/>
  <c r="CB20" i="13" s="1"/>
  <c r="CJ19" i="16"/>
  <c r="CT20" i="13"/>
  <c r="DL20" i="13"/>
  <c r="DU20" i="13"/>
  <c r="ED20" i="13"/>
  <c r="EN20" i="13"/>
  <c r="FF20" i="13"/>
  <c r="FL20" i="13" s="1"/>
  <c r="FO20" i="13"/>
  <c r="FX20" i="13"/>
  <c r="GH20" i="13"/>
  <c r="HK20" i="13"/>
  <c r="ID20" i="13"/>
  <c r="KJ20" i="13"/>
  <c r="LM20" i="13"/>
  <c r="LV20" i="13"/>
  <c r="ME20" i="13"/>
  <c r="MY20" i="13"/>
  <c r="V21" i="13"/>
  <c r="AE21" i="13"/>
  <c r="AN20" i="16"/>
  <c r="BP21" i="13"/>
  <c r="BY21" i="13"/>
  <c r="CH21" i="13"/>
  <c r="CQ21" i="13"/>
  <c r="CR21" i="13" s="1"/>
  <c r="CZ20" i="16"/>
  <c r="DT21" i="13"/>
  <c r="EC21" i="13"/>
  <c r="EU21" i="13"/>
  <c r="EV21" i="13" s="1"/>
  <c r="FD20" i="16"/>
  <c r="FN21" i="13"/>
  <c r="FW21" i="13"/>
  <c r="GG21" i="13"/>
  <c r="GZ21" i="13"/>
  <c r="IC21" i="13"/>
  <c r="IV21" i="13"/>
  <c r="JG21" i="13"/>
  <c r="JP21" i="13"/>
  <c r="JY21" i="13"/>
  <c r="LL21" i="13"/>
  <c r="LU21" i="13"/>
  <c r="MD21" i="13"/>
  <c r="MM21" i="13"/>
  <c r="MX21" i="13"/>
  <c r="U22" i="13"/>
  <c r="AD22" i="13"/>
  <c r="AM22" i="13"/>
  <c r="AN22" i="13" s="1"/>
  <c r="BO22" i="13"/>
  <c r="BX22" i="13"/>
  <c r="CG22" i="13"/>
  <c r="CP22" i="13"/>
  <c r="CY22" i="13"/>
  <c r="CZ22" i="13" s="1"/>
  <c r="DH21" i="16"/>
  <c r="DR22" i="13"/>
  <c r="EA22" i="13"/>
  <c r="ES22" i="13"/>
  <c r="FB22" i="13"/>
  <c r="FK22" i="13"/>
  <c r="FL22" i="13" s="1"/>
  <c r="GN22" i="13"/>
  <c r="HQ22" i="13"/>
  <c r="IJ22" i="13"/>
  <c r="JM22" i="13"/>
  <c r="JW22" i="13"/>
  <c r="KF22" i="13"/>
  <c r="KP22" i="13"/>
  <c r="LI22" i="13"/>
  <c r="LS22" i="13"/>
  <c r="MB22" i="13"/>
  <c r="MV22" i="13"/>
  <c r="S23" i="13"/>
  <c r="AB23" i="13"/>
  <c r="AK23" i="13"/>
  <c r="AT23" i="13"/>
  <c r="BC23" i="13"/>
  <c r="BL22" i="16"/>
  <c r="BV23" i="13"/>
  <c r="CE23" i="13"/>
  <c r="CN23" i="13"/>
  <c r="CW23" i="13"/>
  <c r="DO23" i="13"/>
  <c r="EQ23" i="13"/>
  <c r="EZ23" i="13"/>
  <c r="FI23" i="13"/>
  <c r="FR23" i="13"/>
  <c r="GA23" i="13"/>
  <c r="GB23" i="13" s="1"/>
  <c r="HX23" i="13"/>
  <c r="JB23" i="13"/>
  <c r="JK23" i="13"/>
  <c r="JT23" i="13"/>
  <c r="KD23" i="13"/>
  <c r="MI23" i="13"/>
  <c r="MS23" i="13"/>
  <c r="NC23" i="13"/>
  <c r="P23" i="16"/>
  <c r="AI24" i="13"/>
  <c r="BA24" i="13"/>
  <c r="CB23" i="16"/>
  <c r="CL24" i="13"/>
  <c r="CU24" i="13"/>
  <c r="EJ24" i="13"/>
  <c r="DW24" i="13"/>
  <c r="EP24" i="13"/>
  <c r="EY24" i="13"/>
  <c r="FH24" i="13"/>
  <c r="FQ24" i="13"/>
  <c r="FZ24" i="13"/>
  <c r="GT24" i="13"/>
  <c r="HW24" i="13"/>
  <c r="IP24" i="13"/>
  <c r="JJ24" i="13"/>
  <c r="JS24" i="13"/>
  <c r="KC24" i="13"/>
  <c r="LF24" i="13"/>
  <c r="LO24" i="13"/>
  <c r="LX24" i="13"/>
  <c r="MR24" i="13"/>
  <c r="P25" i="13"/>
  <c r="AH25" i="13"/>
  <c r="AN25" i="13" s="1"/>
  <c r="AQ25" i="13"/>
  <c r="AZ25" i="13"/>
  <c r="CB24" i="16"/>
  <c r="CL25" i="13"/>
  <c r="CU25" i="13"/>
  <c r="DM25" i="13"/>
  <c r="DV25" i="13"/>
  <c r="EE25" i="13"/>
  <c r="EF25" i="13" s="1"/>
  <c r="EX25" i="13"/>
  <c r="FD25" i="13" s="1"/>
  <c r="FG25" i="13"/>
  <c r="FP25" i="13"/>
  <c r="FY25" i="13"/>
  <c r="GS25" i="13"/>
  <c r="HL25" i="13"/>
  <c r="IO25" i="13"/>
  <c r="KK25" i="13"/>
  <c r="LE25" i="13"/>
  <c r="LN25" i="13"/>
  <c r="LW25" i="13"/>
  <c r="W26" i="13"/>
  <c r="X26" i="13" s="1"/>
  <c r="AF25" i="16"/>
  <c r="AP26" i="13"/>
  <c r="AY26" i="13"/>
  <c r="BR26" i="13"/>
  <c r="CA26" i="13"/>
  <c r="CB26" i="13" s="1"/>
  <c r="CJ25" i="16"/>
  <c r="CT26" i="13"/>
  <c r="DL26" i="13"/>
  <c r="DU26" i="13"/>
  <c r="ED26" i="13"/>
  <c r="EN26" i="13"/>
  <c r="FF26" i="13"/>
  <c r="FL26" i="13" s="1"/>
  <c r="FO26" i="13"/>
  <c r="FX26" i="13"/>
  <c r="GH26" i="13"/>
  <c r="HK26" i="13"/>
  <c r="ID26" i="13"/>
  <c r="KJ26" i="13"/>
  <c r="LM26" i="13"/>
  <c r="LV26" i="13"/>
  <c r="ME26" i="13"/>
  <c r="MY26" i="13"/>
  <c r="V27" i="13"/>
  <c r="AP27" i="13"/>
  <c r="BR27" i="13"/>
  <c r="CB26" i="16"/>
  <c r="DO27" i="13"/>
  <c r="EI27" i="13"/>
  <c r="FW27" i="13"/>
  <c r="GZ27" i="13"/>
  <c r="IV27" i="13"/>
  <c r="LL27" i="13"/>
  <c r="LU27" i="13"/>
  <c r="MD27" i="13"/>
  <c r="MX27" i="13"/>
  <c r="U28" i="13"/>
  <c r="AE28" i="13"/>
  <c r="AF28" i="13" s="1"/>
  <c r="AF27" i="16"/>
  <c r="CM28" i="13"/>
  <c r="CV28" i="13"/>
  <c r="DO28" i="13"/>
  <c r="DP27" i="16"/>
  <c r="FK29" i="13"/>
  <c r="FL29" i="13" s="1"/>
  <c r="FL28" i="16"/>
  <c r="CQ11" i="13"/>
  <c r="DT11" i="13"/>
  <c r="EC11" i="13"/>
  <c r="EU11" i="13"/>
  <c r="EV11" i="13" s="1"/>
  <c r="FN11" i="13"/>
  <c r="FW11" i="13"/>
  <c r="GZ11" i="13"/>
  <c r="IV11" i="13"/>
  <c r="LL11" i="13"/>
  <c r="LU11" i="13"/>
  <c r="MD11" i="13"/>
  <c r="MM11" i="13"/>
  <c r="MX11" i="13"/>
  <c r="U12" i="13"/>
  <c r="AD12" i="13"/>
  <c r="BP12" i="13"/>
  <c r="BY12" i="13"/>
  <c r="CQ12" i="13"/>
  <c r="DT12" i="13"/>
  <c r="EC12" i="13"/>
  <c r="EU12" i="13"/>
  <c r="FN12" i="13"/>
  <c r="FW12" i="13"/>
  <c r="GZ12" i="13"/>
  <c r="IV12" i="13"/>
  <c r="LL12" i="13"/>
  <c r="LU12" i="13"/>
  <c r="MD12" i="13"/>
  <c r="MM12" i="13"/>
  <c r="MX12" i="13"/>
  <c r="U13" i="13"/>
  <c r="AD13" i="13"/>
  <c r="AN13" i="13"/>
  <c r="BX13" i="13"/>
  <c r="CP13" i="13"/>
  <c r="CY13" i="13"/>
  <c r="CZ13" i="13" s="1"/>
  <c r="DR13" i="13"/>
  <c r="EA13" i="13"/>
  <c r="ET13" i="13"/>
  <c r="HR13" i="13"/>
  <c r="KQ13" i="13"/>
  <c r="LJ13" i="13"/>
  <c r="LT13" i="13"/>
  <c r="MC13" i="13"/>
  <c r="MW13" i="13"/>
  <c r="T14" i="13"/>
  <c r="AC14" i="13"/>
  <c r="AU14" i="13"/>
  <c r="BO14" i="13"/>
  <c r="BX14" i="13"/>
  <c r="CP14" i="13"/>
  <c r="CY14" i="13"/>
  <c r="CZ14" i="13" s="1"/>
  <c r="DS14" i="13"/>
  <c r="EB14" i="13"/>
  <c r="ET14" i="13"/>
  <c r="FC14" i="13"/>
  <c r="FD14" i="13" s="1"/>
  <c r="FV14" i="13"/>
  <c r="HR14" i="13"/>
  <c r="KQ14" i="13"/>
  <c r="LJ14" i="13"/>
  <c r="LT14" i="13"/>
  <c r="MC14" i="13"/>
  <c r="MW14" i="13"/>
  <c r="T15" i="13"/>
  <c r="AC15" i="13"/>
  <c r="AU15" i="13"/>
  <c r="BD14" i="16"/>
  <c r="BN15" i="13"/>
  <c r="BT15" i="13" s="1"/>
  <c r="BW15" i="13"/>
  <c r="CO15" i="13"/>
  <c r="CX15" i="13"/>
  <c r="DP15" i="13"/>
  <c r="DR15" i="13"/>
  <c r="DX15" i="13" s="1"/>
  <c r="EA15" i="13"/>
  <c r="ES15" i="13"/>
  <c r="FB15" i="13"/>
  <c r="FT14" i="16"/>
  <c r="GN15" i="13"/>
  <c r="IJ15" i="13"/>
  <c r="JW15" i="13"/>
  <c r="KF15" i="13"/>
  <c r="LI15" i="13"/>
  <c r="LS15" i="13"/>
  <c r="MB15" i="13"/>
  <c r="S16" i="13"/>
  <c r="AB16" i="13"/>
  <c r="BC16" i="13"/>
  <c r="BN16" i="13"/>
  <c r="BT16" i="13" s="1"/>
  <c r="BW16" i="13"/>
  <c r="CO16" i="13"/>
  <c r="CX16" i="13"/>
  <c r="DR16" i="13"/>
  <c r="DX16" i="13" s="1"/>
  <c r="EA16" i="13"/>
  <c r="ES16" i="13"/>
  <c r="FB16" i="13"/>
  <c r="FT15" i="16"/>
  <c r="GN16" i="13"/>
  <c r="IJ16" i="13"/>
  <c r="JW16" i="13"/>
  <c r="KF16" i="13"/>
  <c r="LI16" i="13"/>
  <c r="LS16" i="13"/>
  <c r="MB16" i="13"/>
  <c r="S17" i="13"/>
  <c r="AB17" i="13"/>
  <c r="AT17" i="13"/>
  <c r="BC17" i="13"/>
  <c r="BN17" i="13"/>
  <c r="BT17" i="13" s="1"/>
  <c r="BW17" i="13"/>
  <c r="CO17" i="13"/>
  <c r="CX17" i="13"/>
  <c r="DP16" i="16"/>
  <c r="DZ17" i="13"/>
  <c r="EF17" i="13" s="1"/>
  <c r="ER17" i="13"/>
  <c r="FA17" i="13"/>
  <c r="FS17" i="13"/>
  <c r="GB16" i="16"/>
  <c r="JD17" i="13"/>
  <c r="JV17" i="13"/>
  <c r="KE17" i="13"/>
  <c r="MJ17" i="13"/>
  <c r="ND17" i="13"/>
  <c r="R18" i="13"/>
  <c r="X18" i="13" s="1"/>
  <c r="AA18" i="13"/>
  <c r="BB18" i="13"/>
  <c r="BT17" i="16"/>
  <c r="CM18" i="13"/>
  <c r="CV18" i="13"/>
  <c r="DN18" i="13"/>
  <c r="DW18" i="13"/>
  <c r="EF17" i="16"/>
  <c r="EP18" i="13"/>
  <c r="EY18" i="13"/>
  <c r="FQ18" i="13"/>
  <c r="FZ18" i="13"/>
  <c r="GT18" i="13"/>
  <c r="IP18" i="13"/>
  <c r="JJ18" i="13"/>
  <c r="JS18" i="13"/>
  <c r="KC18" i="13"/>
  <c r="X18" i="16"/>
  <c r="AQ19" i="13"/>
  <c r="AZ19" i="13"/>
  <c r="BS19" i="13"/>
  <c r="CB18" i="16"/>
  <c r="CL19" i="13"/>
  <c r="CU19" i="13"/>
  <c r="DW19" i="13"/>
  <c r="EF18" i="16"/>
  <c r="EP19" i="13"/>
  <c r="EV19" i="13" s="1"/>
  <c r="EY19" i="13"/>
  <c r="FQ19" i="13"/>
  <c r="FZ19" i="13"/>
  <c r="GT19" i="13"/>
  <c r="IP19" i="13"/>
  <c r="JJ19" i="13"/>
  <c r="JS19" i="13"/>
  <c r="KC19" i="13"/>
  <c r="X19" i="16"/>
  <c r="BS20" i="13"/>
  <c r="BT20" i="13" s="1"/>
  <c r="CB19" i="16"/>
  <c r="CL20" i="13"/>
  <c r="CU20" i="13"/>
  <c r="DM20" i="13"/>
  <c r="DV20" i="13"/>
  <c r="EE20" i="13"/>
  <c r="EF20" i="13" s="1"/>
  <c r="EN19" i="16"/>
  <c r="EX20" i="13"/>
  <c r="FD20" i="13" s="1"/>
  <c r="FP20" i="13"/>
  <c r="FY20" i="13"/>
  <c r="HL20" i="13"/>
  <c r="KK20" i="13"/>
  <c r="W21" i="13"/>
  <c r="AF20" i="16"/>
  <c r="AP21" i="13"/>
  <c r="AV21" i="13" s="1"/>
  <c r="BQ21" i="13"/>
  <c r="BZ21" i="13"/>
  <c r="CR20" i="16"/>
  <c r="DU21" i="13"/>
  <c r="ED21" i="13"/>
  <c r="EM21" i="13"/>
  <c r="EV20" i="16"/>
  <c r="FO21" i="13"/>
  <c r="FX21" i="13"/>
  <c r="GH21" i="13"/>
  <c r="ID21" i="13"/>
  <c r="JZ21" i="13"/>
  <c r="LM21" i="13"/>
  <c r="LV21" i="13"/>
  <c r="ME21" i="13"/>
  <c r="MY21" i="13"/>
  <c r="V22" i="13"/>
  <c r="AE22" i="13"/>
  <c r="AN21" i="16"/>
  <c r="AX22" i="13"/>
  <c r="BP22" i="13"/>
  <c r="BY22" i="13"/>
  <c r="CQ22" i="13"/>
  <c r="CZ21" i="16"/>
  <c r="DS22" i="13"/>
  <c r="EB22" i="13"/>
  <c r="ET22" i="13"/>
  <c r="FC22" i="13"/>
  <c r="FD22" i="13" s="1"/>
  <c r="FL21" i="16"/>
  <c r="FV22" i="13"/>
  <c r="HR22" i="13"/>
  <c r="KQ22" i="13"/>
  <c r="LJ22" i="13"/>
  <c r="LT22" i="13"/>
  <c r="MC22" i="13"/>
  <c r="MW22" i="13"/>
  <c r="T23" i="13"/>
  <c r="AC23" i="13"/>
  <c r="AU23" i="13"/>
  <c r="AV23" i="13" s="1"/>
  <c r="BD22" i="16"/>
  <c r="BN23" i="13"/>
  <c r="BT23" i="13" s="1"/>
  <c r="BW23" i="13"/>
  <c r="CO23" i="13"/>
  <c r="CX23" i="13"/>
  <c r="DZ23" i="13"/>
  <c r="EF23" i="13" s="1"/>
  <c r="ER23" i="13"/>
  <c r="FA23" i="13"/>
  <c r="FS23" i="13"/>
  <c r="GB22" i="16"/>
  <c r="JD23" i="13"/>
  <c r="JV23" i="13"/>
  <c r="KE23" i="13"/>
  <c r="MJ23" i="13"/>
  <c r="ND23" i="13"/>
  <c r="R24" i="13"/>
  <c r="X24" i="13" s="1"/>
  <c r="BB24" i="13"/>
  <c r="BT23" i="16"/>
  <c r="CM24" i="13"/>
  <c r="CV24" i="13"/>
  <c r="DO24" i="13"/>
  <c r="DP24" i="13" s="1"/>
  <c r="DX23" i="16"/>
  <c r="EQ24" i="13"/>
  <c r="EZ24" i="13"/>
  <c r="FR24" i="13"/>
  <c r="GA24" i="13"/>
  <c r="HX24" i="13"/>
  <c r="JK24" i="13"/>
  <c r="JT24" i="13"/>
  <c r="KD24" i="13"/>
  <c r="LP24" i="13"/>
  <c r="LZ24" i="13"/>
  <c r="MS24" i="13"/>
  <c r="P24" i="16"/>
  <c r="Z25" i="13"/>
  <c r="AF25" i="13" s="1"/>
  <c r="AR25" i="13"/>
  <c r="BA25" i="13"/>
  <c r="BT24" i="16"/>
  <c r="CM25" i="13"/>
  <c r="CV25" i="13"/>
  <c r="DN25" i="13"/>
  <c r="DW25" i="13"/>
  <c r="EF24" i="16"/>
  <c r="EP25" i="13"/>
  <c r="EY25" i="13"/>
  <c r="FQ25" i="13"/>
  <c r="FZ25" i="13"/>
  <c r="GT25" i="13"/>
  <c r="IP25" i="13"/>
  <c r="JJ25" i="13"/>
  <c r="JS25" i="13"/>
  <c r="KC25" i="13"/>
  <c r="X25" i="16"/>
  <c r="AQ26" i="13"/>
  <c r="AZ26" i="13"/>
  <c r="BS26" i="13"/>
  <c r="CB25" i="16"/>
  <c r="CL26" i="13"/>
  <c r="CU26" i="13"/>
  <c r="DM26" i="13"/>
  <c r="DV26" i="13"/>
  <c r="EE26" i="13"/>
  <c r="EN25" i="16"/>
  <c r="EX26" i="13"/>
  <c r="FD26" i="13" s="1"/>
  <c r="FP26" i="13"/>
  <c r="FY26" i="13"/>
  <c r="HL26" i="13"/>
  <c r="KK26" i="13"/>
  <c r="W27" i="13"/>
  <c r="AF26" i="16"/>
  <c r="AQ27" i="13"/>
  <c r="BS27" i="13"/>
  <c r="BT26" i="16"/>
  <c r="JH27" i="13"/>
  <c r="JQ27" i="13"/>
  <c r="JZ27" i="13"/>
  <c r="LM27" i="13"/>
  <c r="LV27" i="13"/>
  <c r="ME27" i="13"/>
  <c r="MY27" i="13"/>
  <c r="ET28" i="13"/>
  <c r="FD27" i="16"/>
  <c r="FN28" i="13"/>
  <c r="FT27" i="16"/>
  <c r="JH11" i="13"/>
  <c r="JQ11" i="13"/>
  <c r="JZ11" i="13"/>
  <c r="LM11" i="13"/>
  <c r="LV11" i="13"/>
  <c r="ME11" i="13"/>
  <c r="MY11" i="13"/>
  <c r="V12" i="13"/>
  <c r="BQ12" i="13"/>
  <c r="DU12" i="13"/>
  <c r="ED12" i="13"/>
  <c r="FO12" i="13"/>
  <c r="JH12" i="13"/>
  <c r="JQ12" i="13"/>
  <c r="JZ12" i="13"/>
  <c r="LM12" i="13"/>
  <c r="LV12" i="13"/>
  <c r="ME12" i="13"/>
  <c r="MY12" i="13"/>
  <c r="V13" i="13"/>
  <c r="CQ13" i="13"/>
  <c r="DS13" i="13"/>
  <c r="EB13" i="13"/>
  <c r="FN13" i="13"/>
  <c r="LL13" i="13"/>
  <c r="LU13" i="13"/>
  <c r="MD13" i="13"/>
  <c r="MX13" i="13"/>
  <c r="U14" i="13"/>
  <c r="BP14" i="13"/>
  <c r="CQ14" i="13"/>
  <c r="DT14" i="13"/>
  <c r="EC14" i="13"/>
  <c r="EU14" i="13"/>
  <c r="FN14" i="13"/>
  <c r="LL14" i="13"/>
  <c r="LU14" i="13"/>
  <c r="MD14" i="13"/>
  <c r="MX14" i="13"/>
  <c r="U15" i="13"/>
  <c r="BO15" i="13"/>
  <c r="CP15" i="13"/>
  <c r="DS15" i="13"/>
  <c r="EB15" i="13"/>
  <c r="ET15" i="13"/>
  <c r="T16" i="13"/>
  <c r="BO16" i="13"/>
  <c r="CP16" i="13"/>
  <c r="CZ16" i="13"/>
  <c r="DS16" i="13"/>
  <c r="EB16" i="13"/>
  <c r="ET16" i="13"/>
  <c r="T17" i="13"/>
  <c r="AU17" i="13"/>
  <c r="BO17" i="13"/>
  <c r="CP17" i="13"/>
  <c r="DR17" i="13"/>
  <c r="EA17" i="13"/>
  <c r="EJ17" i="13"/>
  <c r="ES17" i="13"/>
  <c r="JE17" i="13"/>
  <c r="JW17" i="13"/>
  <c r="KF17" i="13"/>
  <c r="MK17" i="13"/>
  <c r="S18" i="13"/>
  <c r="CN18" i="13"/>
  <c r="DO18" i="13"/>
  <c r="EH18" i="13"/>
  <c r="EQ18" i="13"/>
  <c r="FR18" i="13"/>
  <c r="GB18" i="13"/>
  <c r="LG18" i="13"/>
  <c r="LP18" i="13"/>
  <c r="LZ18" i="13"/>
  <c r="AR19" i="13"/>
  <c r="CM19" i="13"/>
  <c r="EQ19" i="13"/>
  <c r="FR19" i="13"/>
  <c r="GB19" i="13"/>
  <c r="LG19" i="13"/>
  <c r="LP19" i="13"/>
  <c r="LZ19" i="13"/>
  <c r="CM20" i="13"/>
  <c r="DN20" i="13"/>
  <c r="DW20" i="13"/>
  <c r="EP20" i="13"/>
  <c r="FQ20" i="13"/>
  <c r="AQ21" i="13"/>
  <c r="BR21" i="13"/>
  <c r="DV21" i="13"/>
  <c r="EE21" i="13"/>
  <c r="FP21" i="13"/>
  <c r="JI21" i="13"/>
  <c r="JR21" i="13"/>
  <c r="KA21" i="13"/>
  <c r="W22" i="13"/>
  <c r="AP22" i="13"/>
  <c r="BQ22" i="13"/>
  <c r="DP22" i="13"/>
  <c r="DT22" i="13"/>
  <c r="EC22" i="13"/>
  <c r="EU22" i="13"/>
  <c r="FN22" i="13"/>
  <c r="LL22" i="13"/>
  <c r="LU22" i="13"/>
  <c r="MD22" i="13"/>
  <c r="MX22" i="13"/>
  <c r="U23" i="13"/>
  <c r="BO23" i="13"/>
  <c r="CP23" i="13"/>
  <c r="DR23" i="13"/>
  <c r="EA23" i="13"/>
  <c r="ES23" i="13"/>
  <c r="JE23" i="13"/>
  <c r="JW23" i="13"/>
  <c r="KF23" i="13"/>
  <c r="MK23" i="13"/>
  <c r="S24" i="13"/>
  <c r="CN24" i="13"/>
  <c r="DZ24" i="13"/>
  <c r="ER24" i="13"/>
  <c r="FS24" i="13"/>
  <c r="JV24" i="13"/>
  <c r="KE24" i="13"/>
  <c r="LH24" i="13"/>
  <c r="LQ24" i="13"/>
  <c r="MA24" i="13"/>
  <c r="MT24" i="13"/>
  <c r="R25" i="13"/>
  <c r="AS25" i="13"/>
  <c r="CN25" i="13"/>
  <c r="DO25" i="13"/>
  <c r="EH25" i="13"/>
  <c r="EQ25" i="13"/>
  <c r="FR25" i="13"/>
  <c r="LG25" i="13"/>
  <c r="LP25" i="13"/>
  <c r="LZ25" i="13"/>
  <c r="AR26" i="13"/>
  <c r="CM26" i="13"/>
  <c r="DN26" i="13"/>
  <c r="DW26" i="13"/>
  <c r="EP26" i="13"/>
  <c r="FQ26" i="13"/>
  <c r="AH27" i="13"/>
  <c r="AN26" i="16"/>
  <c r="EU28" i="13"/>
  <c r="EV27" i="16"/>
  <c r="O29" i="13"/>
  <c r="P29" i="13" s="1"/>
  <c r="P28" i="16"/>
  <c r="IH28" i="13"/>
  <c r="IQ28" i="13"/>
  <c r="AI29" i="13"/>
  <c r="BL29" i="13"/>
  <c r="CD29" i="13"/>
  <c r="DX29" i="13"/>
  <c r="FH29" i="13"/>
  <c r="HM29" i="13"/>
  <c r="JA29" i="13"/>
  <c r="KL29" i="13"/>
  <c r="MH29" i="13"/>
  <c r="NB29" i="13"/>
  <c r="P30" i="13"/>
  <c r="X29" i="16"/>
  <c r="AH30" i="13"/>
  <c r="CB30" i="13"/>
  <c r="CJ29" i="16"/>
  <c r="EI30" i="13"/>
  <c r="EN29" i="16"/>
  <c r="FG30" i="13"/>
  <c r="GI30" i="13"/>
  <c r="HV30" i="13"/>
  <c r="IE30" i="13"/>
  <c r="MQ30" i="13"/>
  <c r="AF30" i="16"/>
  <c r="CI31" i="13"/>
  <c r="CR30" i="16"/>
  <c r="FD30" i="16"/>
  <c r="HJ31" i="13"/>
  <c r="HS31" i="13"/>
  <c r="KI31" i="13"/>
  <c r="KR31" i="13"/>
  <c r="LL31" i="13"/>
  <c r="LU31" i="13"/>
  <c r="MD31" i="13"/>
  <c r="BZ32" i="13"/>
  <c r="EE32" i="13"/>
  <c r="EF32" i="13" s="1"/>
  <c r="EF31" i="16"/>
  <c r="GB31" i="16"/>
  <c r="HP32" i="13"/>
  <c r="HY32" i="13"/>
  <c r="JV32" i="13"/>
  <c r="KE32" i="13"/>
  <c r="KO32" i="13"/>
  <c r="BX33" i="13"/>
  <c r="CR33" i="13"/>
  <c r="CZ32" i="16"/>
  <c r="EN32" i="16"/>
  <c r="FZ33" i="13"/>
  <c r="GL33" i="13"/>
  <c r="GU33" i="13"/>
  <c r="O35" i="13"/>
  <c r="P35" i="13" s="1"/>
  <c r="P34" i="16"/>
  <c r="BC35" i="13"/>
  <c r="EE35" i="13"/>
  <c r="EF34" i="16"/>
  <c r="FS35" i="13"/>
  <c r="JV35" i="13"/>
  <c r="KE35" i="13"/>
  <c r="CY37" i="13"/>
  <c r="CZ36" i="16"/>
  <c r="R38" i="13"/>
  <c r="EQ38" i="13"/>
  <c r="FS38" i="13"/>
  <c r="FT37" i="16"/>
  <c r="EE40" i="13"/>
  <c r="EF39" i="16"/>
  <c r="AE43" i="13"/>
  <c r="AF42" i="16"/>
  <c r="EM43" i="13"/>
  <c r="EN42" i="16"/>
  <c r="EH46" i="13"/>
  <c r="EN45" i="16"/>
  <c r="JW47" i="13"/>
  <c r="KF47" i="13"/>
  <c r="IV26" i="13"/>
  <c r="JG26" i="13"/>
  <c r="JP26" i="13"/>
  <c r="JY26" i="13"/>
  <c r="KI26" i="13"/>
  <c r="KR26" i="13"/>
  <c r="LL26" i="13"/>
  <c r="LU26" i="13"/>
  <c r="MD26" i="13"/>
  <c r="MM26" i="13"/>
  <c r="MX26" i="13"/>
  <c r="U27" i="13"/>
  <c r="AD27" i="13"/>
  <c r="AM27" i="13"/>
  <c r="BO27" i="13"/>
  <c r="BX27" i="13"/>
  <c r="CG27" i="13"/>
  <c r="CP27" i="13"/>
  <c r="CY27" i="13"/>
  <c r="DR27" i="13"/>
  <c r="EA27" i="13"/>
  <c r="EJ27" i="13"/>
  <c r="ES27" i="13"/>
  <c r="FB27" i="13"/>
  <c r="FK27" i="13"/>
  <c r="GN27" i="13"/>
  <c r="GX27" i="13"/>
  <c r="HQ27" i="13"/>
  <c r="IJ27" i="13"/>
  <c r="IT27" i="13"/>
  <c r="JE27" i="13"/>
  <c r="JM27" i="13"/>
  <c r="JW27" i="13"/>
  <c r="KF27" i="13"/>
  <c r="KP27" i="13"/>
  <c r="LI27" i="13"/>
  <c r="LS27" i="13"/>
  <c r="MB27" i="13"/>
  <c r="MK27" i="13"/>
  <c r="MV27" i="13"/>
  <c r="S28" i="13"/>
  <c r="AB28" i="13"/>
  <c r="AK28" i="13"/>
  <c r="BC28" i="13"/>
  <c r="BW28" i="13"/>
  <c r="CF28" i="13"/>
  <c r="CO28" i="13"/>
  <c r="CX28" i="13"/>
  <c r="DZ28" i="13"/>
  <c r="EI28" i="13"/>
  <c r="ER28" i="13"/>
  <c r="FA28" i="13"/>
  <c r="FJ28" i="13"/>
  <c r="FS28" i="13"/>
  <c r="GM28" i="13"/>
  <c r="HP28" i="13"/>
  <c r="HY28" i="13"/>
  <c r="II28" i="13"/>
  <c r="JD28" i="13"/>
  <c r="JL28" i="13"/>
  <c r="JV28" i="13"/>
  <c r="KE28" i="13"/>
  <c r="KO28" i="13"/>
  <c r="LH28" i="13"/>
  <c r="LQ28" i="13"/>
  <c r="MA28" i="13"/>
  <c r="MJ28" i="13"/>
  <c r="MT28" i="13"/>
  <c r="ND28" i="13"/>
  <c r="R29" i="13"/>
  <c r="AA29" i="13"/>
  <c r="AJ29" i="13"/>
  <c r="BB29" i="13"/>
  <c r="BL28" i="16"/>
  <c r="BV29" i="13"/>
  <c r="CE29" i="13"/>
  <c r="CN29" i="13"/>
  <c r="CW29" i="13"/>
  <c r="DO29" i="13"/>
  <c r="DP29" i="13" s="1"/>
  <c r="DX28" i="16"/>
  <c r="EH29" i="13"/>
  <c r="EQ29" i="13"/>
  <c r="EZ29" i="13"/>
  <c r="FI29" i="13"/>
  <c r="FR29" i="13"/>
  <c r="GA29" i="13"/>
  <c r="GB29" i="13" s="1"/>
  <c r="GL29" i="13"/>
  <c r="GU29" i="13"/>
  <c r="HX29" i="13"/>
  <c r="IH29" i="13"/>
  <c r="IQ29" i="13"/>
  <c r="JB29" i="13"/>
  <c r="JK29" i="13"/>
  <c r="JT29" i="13"/>
  <c r="KD29" i="13"/>
  <c r="LG29" i="13"/>
  <c r="LP29" i="13"/>
  <c r="LZ29" i="13"/>
  <c r="MI29" i="13"/>
  <c r="MS29" i="13"/>
  <c r="NC29" i="13"/>
  <c r="P29" i="16"/>
  <c r="Z30" i="13"/>
  <c r="AI30" i="13"/>
  <c r="AR30" i="13"/>
  <c r="BS30" i="13"/>
  <c r="BT30" i="13" s="1"/>
  <c r="CB29" i="16"/>
  <c r="CL30" i="13"/>
  <c r="CU30" i="13"/>
  <c r="DL30" i="13"/>
  <c r="DW30" i="13"/>
  <c r="EF29" i="16"/>
  <c r="EP30" i="13"/>
  <c r="EY30" i="13"/>
  <c r="FH30" i="13"/>
  <c r="FQ30" i="13"/>
  <c r="FZ30" i="13"/>
  <c r="GT30" i="13"/>
  <c r="HM30" i="13"/>
  <c r="HW30" i="13"/>
  <c r="IP30" i="13"/>
  <c r="JA30" i="13"/>
  <c r="JJ30" i="13"/>
  <c r="JS30" i="13"/>
  <c r="KC30" i="13"/>
  <c r="KL30" i="13"/>
  <c r="LF30" i="13"/>
  <c r="LO30" i="13"/>
  <c r="LX30" i="13"/>
  <c r="MH30" i="13"/>
  <c r="MR30" i="13"/>
  <c r="NB30" i="13"/>
  <c r="P31" i="13"/>
  <c r="X30" i="16"/>
  <c r="AH31" i="13"/>
  <c r="AQ31" i="13"/>
  <c r="AZ31" i="13"/>
  <c r="BR31" i="13"/>
  <c r="CA31" i="13"/>
  <c r="CB31" i="13" s="1"/>
  <c r="CJ30" i="16"/>
  <c r="CT31" i="13"/>
  <c r="DL31" i="13"/>
  <c r="DU31" i="13"/>
  <c r="ED31" i="13"/>
  <c r="EM31" i="13"/>
  <c r="EV30" i="16"/>
  <c r="FF31" i="13"/>
  <c r="FL31" i="13" s="1"/>
  <c r="FO31" i="13"/>
  <c r="FX31" i="13"/>
  <c r="GH31" i="13"/>
  <c r="GR31" i="13"/>
  <c r="HA31" i="13"/>
  <c r="HK31" i="13"/>
  <c r="ID31" i="13"/>
  <c r="IN31" i="13"/>
  <c r="IW31" i="13"/>
  <c r="JH31" i="13"/>
  <c r="JQ31" i="13"/>
  <c r="JZ31" i="13"/>
  <c r="KJ31" i="13"/>
  <c r="LM31" i="13"/>
  <c r="LV31" i="13"/>
  <c r="ME31" i="13"/>
  <c r="MY31" i="13"/>
  <c r="V32" i="13"/>
  <c r="AE32" i="13"/>
  <c r="AF32" i="13" s="1"/>
  <c r="AN31" i="16"/>
  <c r="AY32" i="13"/>
  <c r="BQ32" i="13"/>
  <c r="CJ31" i="16"/>
  <c r="CT32" i="13"/>
  <c r="CZ31" i="16"/>
  <c r="EH32" i="13"/>
  <c r="EQ32" i="13"/>
  <c r="FS32" i="13"/>
  <c r="FT32" i="13" s="1"/>
  <c r="FT31" i="16"/>
  <c r="BP33" i="13"/>
  <c r="CH33" i="13"/>
  <c r="CR32" i="16"/>
  <c r="DJ33" i="13"/>
  <c r="EP33" i="13"/>
  <c r="FQ33" i="13"/>
  <c r="GA33" i="13"/>
  <c r="GB32" i="16"/>
  <c r="BN34" i="13"/>
  <c r="CG34" i="13"/>
  <c r="CP34" i="13"/>
  <c r="CZ33" i="16"/>
  <c r="EE34" i="13"/>
  <c r="BF35" i="13"/>
  <c r="BL35" i="13" s="1"/>
  <c r="BL34" i="16"/>
  <c r="CT35" i="13"/>
  <c r="FT34" i="16"/>
  <c r="GX35" i="13"/>
  <c r="IT35" i="13"/>
  <c r="JE35" i="13"/>
  <c r="JW35" i="13"/>
  <c r="KF35" i="13"/>
  <c r="CV36" i="13"/>
  <c r="ET36" i="13"/>
  <c r="FD35" i="16"/>
  <c r="FS37" i="13"/>
  <c r="JV37" i="13"/>
  <c r="KE37" i="13"/>
  <c r="CI42" i="13"/>
  <c r="CJ41" i="16"/>
  <c r="AE27" i="13"/>
  <c r="AF27" i="13" s="1"/>
  <c r="BP27" i="13"/>
  <c r="BY27" i="13"/>
  <c r="CH27" i="13"/>
  <c r="CQ27" i="13"/>
  <c r="CR27" i="13" s="1"/>
  <c r="DJ27" i="13"/>
  <c r="DS27" i="13"/>
  <c r="EB27" i="13"/>
  <c r="EK27" i="13"/>
  <c r="ET27" i="13"/>
  <c r="FC27" i="13"/>
  <c r="FV27" i="13"/>
  <c r="GY27" i="13"/>
  <c r="HR27" i="13"/>
  <c r="IU27" i="13"/>
  <c r="JF27" i="13"/>
  <c r="JO27" i="13"/>
  <c r="JX27" i="13"/>
  <c r="KQ27" i="13"/>
  <c r="LJ27" i="13"/>
  <c r="LT27" i="13"/>
  <c r="MC27" i="13"/>
  <c r="ML27" i="13"/>
  <c r="MW27" i="13"/>
  <c r="T28" i="13"/>
  <c r="AC28" i="13"/>
  <c r="AL28" i="13"/>
  <c r="AU28" i="13"/>
  <c r="BO28" i="13"/>
  <c r="BX28" i="13"/>
  <c r="CG28" i="13"/>
  <c r="CP28" i="13"/>
  <c r="CY28" i="13"/>
  <c r="CZ28" i="13" s="1"/>
  <c r="DR28" i="13"/>
  <c r="DX28" i="13" s="1"/>
  <c r="EA28" i="13"/>
  <c r="EJ28" i="13"/>
  <c r="ES28" i="13"/>
  <c r="FB28" i="13"/>
  <c r="FK28" i="13"/>
  <c r="GN28" i="13"/>
  <c r="HQ28" i="13"/>
  <c r="IJ28" i="13"/>
  <c r="JE28" i="13"/>
  <c r="JM28" i="13"/>
  <c r="JW28" i="13"/>
  <c r="KF28" i="13"/>
  <c r="KP28" i="13"/>
  <c r="LI28" i="13"/>
  <c r="LS28" i="13"/>
  <c r="MB28" i="13"/>
  <c r="MV28" i="13"/>
  <c r="S29" i="13"/>
  <c r="AB29" i="13"/>
  <c r="AK29" i="13"/>
  <c r="AT29" i="13"/>
  <c r="BC29" i="13"/>
  <c r="BN29" i="13"/>
  <c r="BW29" i="13"/>
  <c r="CF29" i="13"/>
  <c r="CO29" i="13"/>
  <c r="CX29" i="13"/>
  <c r="DP28" i="16"/>
  <c r="DZ29" i="13"/>
  <c r="EI29" i="13"/>
  <c r="ER29" i="13"/>
  <c r="FA29" i="13"/>
  <c r="FJ29" i="13"/>
  <c r="FS29" i="13"/>
  <c r="FT29" i="13" s="1"/>
  <c r="GB28" i="16"/>
  <c r="GM29" i="13"/>
  <c r="II29" i="13"/>
  <c r="JD29" i="13"/>
  <c r="JL29" i="13"/>
  <c r="JV29" i="13"/>
  <c r="KE29" i="13"/>
  <c r="MA29" i="13"/>
  <c r="MJ29" i="13"/>
  <c r="ND29" i="13"/>
  <c r="R30" i="13"/>
  <c r="AA30" i="13"/>
  <c r="AJ30" i="13"/>
  <c r="BL30" i="13"/>
  <c r="BT29" i="16"/>
  <c r="CD30" i="13"/>
  <c r="CJ30" i="13" s="1"/>
  <c r="CM30" i="13"/>
  <c r="CV30" i="13"/>
  <c r="DM30" i="13"/>
  <c r="DO30" i="13"/>
  <c r="DX29" i="16"/>
  <c r="EQ30" i="13"/>
  <c r="EZ30" i="13"/>
  <c r="FI30" i="13"/>
  <c r="FR30" i="13"/>
  <c r="GA30" i="13"/>
  <c r="HX30" i="13"/>
  <c r="JB30" i="13"/>
  <c r="JK30" i="13"/>
  <c r="JT30" i="13"/>
  <c r="KD30" i="13"/>
  <c r="LP30" i="13"/>
  <c r="LZ30" i="13"/>
  <c r="MI30" i="13"/>
  <c r="MS30" i="13"/>
  <c r="NC30" i="13"/>
  <c r="P30" i="16"/>
  <c r="Z31" i="13"/>
  <c r="AF31" i="13" s="1"/>
  <c r="AI31" i="13"/>
  <c r="AR31" i="13"/>
  <c r="BA31" i="13"/>
  <c r="BS31" i="13"/>
  <c r="BT31" i="13" s="1"/>
  <c r="CB30" i="16"/>
  <c r="CL31" i="13"/>
  <c r="CR31" i="13" s="1"/>
  <c r="CU31" i="13"/>
  <c r="DM31" i="13"/>
  <c r="DV31" i="13"/>
  <c r="EE31" i="13"/>
  <c r="EF31" i="13" s="1"/>
  <c r="EX31" i="13"/>
  <c r="FD31" i="13" s="1"/>
  <c r="FG31" i="13"/>
  <c r="FP31" i="13"/>
  <c r="FY31" i="13"/>
  <c r="GS31" i="13"/>
  <c r="HL31" i="13"/>
  <c r="IO31" i="13"/>
  <c r="KK31" i="13"/>
  <c r="LE31" i="13"/>
  <c r="LN31" i="13"/>
  <c r="LW31" i="13"/>
  <c r="W32" i="13"/>
  <c r="X32" i="13" s="1"/>
  <c r="AF31" i="16"/>
  <c r="AP32" i="13"/>
  <c r="BR32" i="13"/>
  <c r="CB31" i="16"/>
  <c r="DO32" i="13"/>
  <c r="EI32" i="13"/>
  <c r="FJ32" i="13"/>
  <c r="AV32" i="16"/>
  <c r="CI33" i="13"/>
  <c r="CJ32" i="16"/>
  <c r="DW33" i="13"/>
  <c r="FI33" i="13"/>
  <c r="BY34" i="13"/>
  <c r="CQ34" i="13"/>
  <c r="CR34" i="13" s="1"/>
  <c r="CR33" i="16"/>
  <c r="AU35" i="13"/>
  <c r="AV34" i="16"/>
  <c r="FK35" i="13"/>
  <c r="FL35" i="13" s="1"/>
  <c r="FL34" i="16"/>
  <c r="EU36" i="13"/>
  <c r="EV36" i="13" s="1"/>
  <c r="EV35" i="16"/>
  <c r="JW37" i="13"/>
  <c r="KF37" i="13"/>
  <c r="O40" i="13"/>
  <c r="P40" i="13" s="1"/>
  <c r="P39" i="16"/>
  <c r="EM41" i="13"/>
  <c r="EN40" i="16"/>
  <c r="LM42" i="13"/>
  <c r="LV42" i="13"/>
  <c r="ME42" i="13"/>
  <c r="MY42" i="13"/>
  <c r="EU44" i="13"/>
  <c r="EV43" i="16"/>
  <c r="DW47" i="13"/>
  <c r="DX47" i="13" s="1"/>
  <c r="DX46" i="16"/>
  <c r="EP48" i="13"/>
  <c r="EV47" i="16"/>
  <c r="JV30" i="13"/>
  <c r="KE30" i="13"/>
  <c r="BS32" i="13"/>
  <c r="BT32" i="13" s="1"/>
  <c r="BT31" i="16"/>
  <c r="LL32" i="13"/>
  <c r="LU32" i="13"/>
  <c r="MD32" i="13"/>
  <c r="BD32" i="16"/>
  <c r="KQ33" i="13"/>
  <c r="LJ33" i="13"/>
  <c r="LT33" i="13"/>
  <c r="MC33" i="13"/>
  <c r="MW33" i="13"/>
  <c r="T34" i="13"/>
  <c r="AC34" i="13"/>
  <c r="AM34" i="13"/>
  <c r="AV33" i="16"/>
  <c r="BF34" i="13"/>
  <c r="BL34" i="13" s="1"/>
  <c r="BL33" i="16"/>
  <c r="CT34" i="13"/>
  <c r="CZ34" i="13" s="1"/>
  <c r="DW34" i="13"/>
  <c r="DX34" i="13" s="1"/>
  <c r="DX33" i="16"/>
  <c r="GN34" i="13"/>
  <c r="IJ34" i="13"/>
  <c r="JE34" i="13"/>
  <c r="JW34" i="13"/>
  <c r="KF34" i="13"/>
  <c r="LI34" i="13"/>
  <c r="LS34" i="13"/>
  <c r="MB34" i="13"/>
  <c r="MK34" i="13"/>
  <c r="AL35" i="13"/>
  <c r="CB34" i="16"/>
  <c r="DZ35" i="13"/>
  <c r="EJ35" i="13"/>
  <c r="AF35" i="16"/>
  <c r="DH35" i="16"/>
  <c r="AU37" i="13"/>
  <c r="ER37" i="13"/>
  <c r="FK37" i="13"/>
  <c r="FL37" i="13" s="1"/>
  <c r="FL36" i="16"/>
  <c r="DP37" i="16"/>
  <c r="W41" i="13"/>
  <c r="X40" i="16"/>
  <c r="FL42" i="16"/>
  <c r="LL45" i="13"/>
  <c r="LU45" i="13"/>
  <c r="MD45" i="13"/>
  <c r="AE46" i="13"/>
  <c r="AF45" i="16"/>
  <c r="CA47" i="13"/>
  <c r="CB46" i="16"/>
  <c r="HJ28" i="13"/>
  <c r="HS28" i="13"/>
  <c r="KI28" i="13"/>
  <c r="KR28" i="13"/>
  <c r="LL28" i="13"/>
  <c r="LU28" i="13"/>
  <c r="MD28" i="13"/>
  <c r="AM29" i="13"/>
  <c r="AN29" i="13" s="1"/>
  <c r="CH29" i="13"/>
  <c r="CR29" i="13"/>
  <c r="EK29" i="13"/>
  <c r="GF29" i="13"/>
  <c r="GO29" i="13"/>
  <c r="IB29" i="13"/>
  <c r="IK29" i="13"/>
  <c r="ML29" i="13"/>
  <c r="AL30" i="13"/>
  <c r="BD29" i="16"/>
  <c r="CF30" i="13"/>
  <c r="FK30" i="13"/>
  <c r="FL30" i="13" s="1"/>
  <c r="FT29" i="16"/>
  <c r="GX30" i="13"/>
  <c r="IT30" i="13"/>
  <c r="JE30" i="13"/>
  <c r="JW30" i="13"/>
  <c r="KF30" i="13"/>
  <c r="MK30" i="13"/>
  <c r="MV30" i="13"/>
  <c r="AK31" i="13"/>
  <c r="BD31" i="13"/>
  <c r="BL30" i="16"/>
  <c r="CE31" i="13"/>
  <c r="DP31" i="13"/>
  <c r="DX30" i="16"/>
  <c r="EH31" i="13"/>
  <c r="FI31" i="13"/>
  <c r="GB31" i="13"/>
  <c r="GL31" i="13"/>
  <c r="GU31" i="13"/>
  <c r="IH31" i="13"/>
  <c r="IQ31" i="13"/>
  <c r="LG31" i="13"/>
  <c r="LP31" i="13"/>
  <c r="LZ31" i="13"/>
  <c r="P31" i="16"/>
  <c r="AI32" i="13"/>
  <c r="DH31" i="16"/>
  <c r="GR32" i="13"/>
  <c r="HA32" i="13"/>
  <c r="IN32" i="13"/>
  <c r="IW32" i="13"/>
  <c r="JH32" i="13"/>
  <c r="JQ32" i="13"/>
  <c r="JZ32" i="13"/>
  <c r="LM32" i="13"/>
  <c r="LV32" i="13"/>
  <c r="ME32" i="13"/>
  <c r="MY32" i="13"/>
  <c r="AF32" i="16"/>
  <c r="CV33" i="13"/>
  <c r="DP32" i="16"/>
  <c r="FV33" i="13"/>
  <c r="HJ33" i="13"/>
  <c r="HS33" i="13"/>
  <c r="LL33" i="13"/>
  <c r="LU33" i="13"/>
  <c r="MD33" i="13"/>
  <c r="AN33" i="16"/>
  <c r="CU34" i="13"/>
  <c r="FB34" i="13"/>
  <c r="FT33" i="16"/>
  <c r="ML34" i="13"/>
  <c r="AY35" i="13"/>
  <c r="BT34" i="16"/>
  <c r="FO35" i="13"/>
  <c r="JH35" i="13"/>
  <c r="JQ35" i="13"/>
  <c r="JZ35" i="13"/>
  <c r="LM35" i="13"/>
  <c r="LV35" i="13"/>
  <c r="ME35" i="13"/>
  <c r="MY35" i="13"/>
  <c r="W36" i="13"/>
  <c r="X36" i="13" s="1"/>
  <c r="X35" i="16"/>
  <c r="BK36" i="13"/>
  <c r="BL35" i="16"/>
  <c r="DJ36" i="13"/>
  <c r="DP36" i="13" s="1"/>
  <c r="BK39" i="13"/>
  <c r="BL39" i="13" s="1"/>
  <c r="BL38" i="16"/>
  <c r="CI43" i="13"/>
  <c r="CJ42" i="16"/>
  <c r="EX27" i="13"/>
  <c r="FG27" i="13"/>
  <c r="GI27" i="13"/>
  <c r="GS27" i="13"/>
  <c r="HV27" i="13"/>
  <c r="IE27" i="13"/>
  <c r="IO27" i="13"/>
  <c r="LE27" i="13"/>
  <c r="LN27" i="13"/>
  <c r="LW27" i="13"/>
  <c r="MQ27" i="13"/>
  <c r="CA28" i="13"/>
  <c r="CB28" i="13" s="1"/>
  <c r="FF28" i="13"/>
  <c r="GR28" i="13"/>
  <c r="HA28" i="13"/>
  <c r="HK28" i="13"/>
  <c r="IN28" i="13"/>
  <c r="IW28" i="13"/>
  <c r="KJ28" i="13"/>
  <c r="LM28" i="13"/>
  <c r="LV28" i="13"/>
  <c r="ME28" i="13"/>
  <c r="MY28" i="13"/>
  <c r="AE29" i="13"/>
  <c r="AF29" i="13" s="1"/>
  <c r="AN28" i="16"/>
  <c r="BZ29" i="13"/>
  <c r="CI29" i="13"/>
  <c r="CR28" i="16"/>
  <c r="FD28" i="16"/>
  <c r="GG29" i="13"/>
  <c r="HJ29" i="13"/>
  <c r="HS29" i="13"/>
  <c r="IC29" i="13"/>
  <c r="JG29" i="13"/>
  <c r="JP29" i="13"/>
  <c r="JY29" i="13"/>
  <c r="KI29" i="13"/>
  <c r="KR29" i="13"/>
  <c r="LL29" i="13"/>
  <c r="LU29" i="13"/>
  <c r="MD29" i="13"/>
  <c r="MM29" i="13"/>
  <c r="AD30" i="13"/>
  <c r="AM30" i="13"/>
  <c r="AV29" i="16"/>
  <c r="BX30" i="13"/>
  <c r="CG30" i="13"/>
  <c r="CY30" i="13"/>
  <c r="CZ30" i="13" s="1"/>
  <c r="FC30" i="13"/>
  <c r="FD30" i="13" s="1"/>
  <c r="FL29" i="16"/>
  <c r="FV30" i="13"/>
  <c r="GF30" i="13"/>
  <c r="GO30" i="13"/>
  <c r="GY30" i="13"/>
  <c r="IB30" i="13"/>
  <c r="IK30" i="13"/>
  <c r="IU30" i="13"/>
  <c r="JF30" i="13"/>
  <c r="JO30" i="13"/>
  <c r="JX30" i="13"/>
  <c r="LJ30" i="13"/>
  <c r="LT30" i="13"/>
  <c r="MC30" i="13"/>
  <c r="ML30" i="13"/>
  <c r="MW30" i="13"/>
  <c r="AC31" i="13"/>
  <c r="AL31" i="13"/>
  <c r="BD30" i="16"/>
  <c r="BW31" i="13"/>
  <c r="CF31" i="13"/>
  <c r="CX31" i="13"/>
  <c r="DP30" i="16"/>
  <c r="FA31" i="13"/>
  <c r="FJ31" i="13"/>
  <c r="GB30" i="16"/>
  <c r="GM31" i="13"/>
  <c r="HP31" i="13"/>
  <c r="HY31" i="13"/>
  <c r="II31" i="13"/>
  <c r="JL31" i="13"/>
  <c r="JV31" i="13"/>
  <c r="KE31" i="13"/>
  <c r="KO31" i="13"/>
  <c r="AA32" i="13"/>
  <c r="BC32" i="13"/>
  <c r="CX32" i="13"/>
  <c r="EL32" i="13"/>
  <c r="FD31" i="16"/>
  <c r="FO32" i="13"/>
  <c r="GI32" i="13"/>
  <c r="GS32" i="13"/>
  <c r="HV32" i="13"/>
  <c r="IE32" i="13"/>
  <c r="IO32" i="13"/>
  <c r="LE32" i="13"/>
  <c r="LN32" i="13"/>
  <c r="LW32" i="13"/>
  <c r="MQ32" i="13"/>
  <c r="W33" i="13"/>
  <c r="X32" i="16"/>
  <c r="BT32" i="16"/>
  <c r="ET33" i="13"/>
  <c r="FC33" i="13"/>
  <c r="GR33" i="13"/>
  <c r="HA33" i="13"/>
  <c r="HK33" i="13"/>
  <c r="IN33" i="13"/>
  <c r="IW33" i="13"/>
  <c r="LM33" i="13"/>
  <c r="LV33" i="13"/>
  <c r="ME33" i="13"/>
  <c r="MY33" i="13"/>
  <c r="AE34" i="13"/>
  <c r="AF33" i="16"/>
  <c r="BR34" i="13"/>
  <c r="CB33" i="16"/>
  <c r="EA34" i="13"/>
  <c r="ES34" i="13"/>
  <c r="FL33" i="16"/>
  <c r="HJ34" i="13"/>
  <c r="HS34" i="13"/>
  <c r="KI34" i="13"/>
  <c r="KR34" i="13"/>
  <c r="LL34" i="13"/>
  <c r="AP35" i="13"/>
  <c r="CX35" i="13"/>
  <c r="DR35" i="13"/>
  <c r="DX34" i="16"/>
  <c r="MQ35" i="13"/>
  <c r="BB36" i="13"/>
  <c r="CQ36" i="13"/>
  <c r="T37" i="13"/>
  <c r="AM37" i="13"/>
  <c r="AN36" i="16"/>
  <c r="DZ37" i="13"/>
  <c r="EF37" i="13" s="1"/>
  <c r="AN39" i="16"/>
  <c r="CA40" i="13"/>
  <c r="CB39" i="16"/>
  <c r="FL40" i="16"/>
  <c r="AE42" i="13"/>
  <c r="AF41" i="16"/>
  <c r="EM42" i="13"/>
  <c r="EN41" i="16"/>
  <c r="LM43" i="13"/>
  <c r="LV43" i="13"/>
  <c r="ME43" i="13"/>
  <c r="W44" i="13"/>
  <c r="X43" i="16"/>
  <c r="DZ45" i="13"/>
  <c r="EF44" i="16"/>
  <c r="CI48" i="13"/>
  <c r="CJ47" i="16"/>
  <c r="CM27" i="13"/>
  <c r="CV27" i="13"/>
  <c r="DN27" i="13"/>
  <c r="DW27" i="13"/>
  <c r="EP27" i="13"/>
  <c r="EY27" i="13"/>
  <c r="FQ27" i="13"/>
  <c r="FZ27" i="13"/>
  <c r="GT27" i="13"/>
  <c r="HM27" i="13"/>
  <c r="HW27" i="13"/>
  <c r="IP27" i="13"/>
  <c r="JA27" i="13"/>
  <c r="JJ27" i="13"/>
  <c r="JS27" i="13"/>
  <c r="KC27" i="13"/>
  <c r="KL27" i="13"/>
  <c r="LF27" i="13"/>
  <c r="LO27" i="13"/>
  <c r="LX27" i="13"/>
  <c r="MH27" i="13"/>
  <c r="MR27" i="13"/>
  <c r="NB27" i="13"/>
  <c r="X27" i="16"/>
  <c r="AZ28" i="13"/>
  <c r="CB27" i="16"/>
  <c r="CL28" i="13"/>
  <c r="CU28" i="13"/>
  <c r="DM28" i="13"/>
  <c r="DV28" i="13"/>
  <c r="EE28" i="13"/>
  <c r="EN27" i="16"/>
  <c r="EX28" i="13"/>
  <c r="FD28" i="13" s="1"/>
  <c r="FP28" i="13"/>
  <c r="FY28" i="13"/>
  <c r="GI28" i="13"/>
  <c r="GS28" i="13"/>
  <c r="HL28" i="13"/>
  <c r="HV28" i="13"/>
  <c r="IE28" i="13"/>
  <c r="IO28" i="13"/>
  <c r="JR28" i="13"/>
  <c r="KA28" i="13"/>
  <c r="KK28" i="13"/>
  <c r="LE28" i="13"/>
  <c r="LN28" i="13"/>
  <c r="LW28" i="13"/>
  <c r="MQ28" i="13"/>
  <c r="W29" i="13"/>
  <c r="AF28" i="16"/>
  <c r="AY29" i="13"/>
  <c r="BR29" i="13"/>
  <c r="CA29" i="13"/>
  <c r="CJ28" i="16"/>
  <c r="CT29" i="13"/>
  <c r="DL29" i="13"/>
  <c r="DU29" i="13"/>
  <c r="ED29" i="13"/>
  <c r="EM29" i="13"/>
  <c r="EV28" i="16"/>
  <c r="FO29" i="13"/>
  <c r="FX29" i="13"/>
  <c r="GH29" i="13"/>
  <c r="GR29" i="13"/>
  <c r="HA29" i="13"/>
  <c r="HK29" i="13"/>
  <c r="ID29" i="13"/>
  <c r="IN29" i="13"/>
  <c r="IW29" i="13"/>
  <c r="JH29" i="13"/>
  <c r="JQ29" i="13"/>
  <c r="JZ29" i="13"/>
  <c r="KJ29" i="13"/>
  <c r="LM29" i="13"/>
  <c r="LV29" i="13"/>
  <c r="ME29" i="13"/>
  <c r="MY29" i="13"/>
  <c r="V30" i="13"/>
  <c r="AE30" i="13"/>
  <c r="AN29" i="16"/>
  <c r="BP30" i="13"/>
  <c r="BY30" i="13"/>
  <c r="CQ30" i="13"/>
  <c r="CZ29" i="16"/>
  <c r="DT30" i="13"/>
  <c r="EC30" i="13"/>
  <c r="EU30" i="13"/>
  <c r="FD29" i="16"/>
  <c r="FN30" i="13"/>
  <c r="FT30" i="13" s="1"/>
  <c r="FW30" i="13"/>
  <c r="GG30" i="13"/>
  <c r="GZ30" i="13"/>
  <c r="HJ30" i="13"/>
  <c r="HS30" i="13"/>
  <c r="IC30" i="13"/>
  <c r="IV30" i="13"/>
  <c r="JG30" i="13"/>
  <c r="JP30" i="13"/>
  <c r="JY30" i="13"/>
  <c r="KI30" i="13"/>
  <c r="KR30" i="13"/>
  <c r="LL30" i="13"/>
  <c r="LU30" i="13"/>
  <c r="MD30" i="13"/>
  <c r="MM30" i="13"/>
  <c r="MX30" i="13"/>
  <c r="U31" i="13"/>
  <c r="AD31" i="13"/>
  <c r="AV30" i="16"/>
  <c r="BO31" i="13"/>
  <c r="BX31" i="13"/>
  <c r="CP31" i="13"/>
  <c r="CY31" i="13"/>
  <c r="DR31" i="13"/>
  <c r="DX31" i="13" s="1"/>
  <c r="EA31" i="13"/>
  <c r="EJ31" i="13"/>
  <c r="ES31" i="13"/>
  <c r="FB31" i="13"/>
  <c r="FT30" i="16"/>
  <c r="GN31" i="13"/>
  <c r="GX31" i="13"/>
  <c r="HQ31" i="13"/>
  <c r="IJ31" i="13"/>
  <c r="IT31" i="13"/>
  <c r="JE31" i="13"/>
  <c r="JM31" i="13"/>
  <c r="JW31" i="13"/>
  <c r="KF31" i="13"/>
  <c r="KP31" i="13"/>
  <c r="LI31" i="13"/>
  <c r="LS31" i="13"/>
  <c r="MB31" i="13"/>
  <c r="MK31" i="13"/>
  <c r="S32" i="13"/>
  <c r="AT32" i="13"/>
  <c r="BD31" i="16"/>
  <c r="DK32" i="13"/>
  <c r="DT32" i="13"/>
  <c r="EC32" i="13"/>
  <c r="EM32" i="13"/>
  <c r="EV31" i="16"/>
  <c r="FF32" i="13"/>
  <c r="FL31" i="16"/>
  <c r="BK33" i="13"/>
  <c r="BL33" i="13" s="1"/>
  <c r="BL32" i="16"/>
  <c r="DS33" i="13"/>
  <c r="EB33" i="13"/>
  <c r="EU33" i="13"/>
  <c r="FN33" i="13"/>
  <c r="FT32" i="16"/>
  <c r="BS34" i="13"/>
  <c r="BT33" i="16"/>
  <c r="CY35" i="13"/>
  <c r="CZ34" i="16"/>
  <c r="FG35" i="13"/>
  <c r="CI41" i="13"/>
  <c r="CJ40" i="16"/>
  <c r="JI29" i="13"/>
  <c r="JR29" i="13"/>
  <c r="KA29" i="13"/>
  <c r="JH30" i="13"/>
  <c r="JQ30" i="13"/>
  <c r="JZ30" i="13"/>
  <c r="LM30" i="13"/>
  <c r="LV30" i="13"/>
  <c r="ME30" i="13"/>
  <c r="MY30" i="13"/>
  <c r="EK31" i="13"/>
  <c r="AU32" i="13"/>
  <c r="AV31" i="16"/>
  <c r="LG32" i="13"/>
  <c r="LP32" i="13"/>
  <c r="LZ32" i="13"/>
  <c r="AJ33" i="13"/>
  <c r="FF33" i="13"/>
  <c r="CX34" i="13"/>
  <c r="EU34" i="13"/>
  <c r="EV33" i="16"/>
  <c r="X34" i="16"/>
  <c r="EN34" i="16"/>
  <c r="CI36" i="13"/>
  <c r="CJ36" i="13" s="1"/>
  <c r="CJ35" i="16"/>
  <c r="HJ36" i="13"/>
  <c r="HS36" i="13"/>
  <c r="KI36" i="13"/>
  <c r="KR36" i="13"/>
  <c r="LL36" i="13"/>
  <c r="LU36" i="13"/>
  <c r="MD36" i="13"/>
  <c r="AS38" i="13"/>
  <c r="GB37" i="16"/>
  <c r="HP38" i="13"/>
  <c r="HY38" i="13"/>
  <c r="JV38" i="13"/>
  <c r="KE38" i="13"/>
  <c r="KO38" i="13"/>
  <c r="CJ38" i="16"/>
  <c r="DW39" i="13"/>
  <c r="DX38" i="16"/>
  <c r="LM41" i="13"/>
  <c r="LV41" i="13"/>
  <c r="ME41" i="13"/>
  <c r="MY41" i="13"/>
  <c r="FK46" i="13"/>
  <c r="FL45" i="16"/>
  <c r="GA48" i="13"/>
  <c r="GB48" i="13" s="1"/>
  <c r="GB47" i="16"/>
  <c r="LU34" i="13"/>
  <c r="MD34" i="13"/>
  <c r="MM34" i="13"/>
  <c r="AD35" i="13"/>
  <c r="AM35" i="13"/>
  <c r="AN35" i="13" s="1"/>
  <c r="BY35" i="13"/>
  <c r="CH35" i="13"/>
  <c r="FC35" i="13"/>
  <c r="FD35" i="13" s="1"/>
  <c r="GO35" i="13"/>
  <c r="GY35" i="13"/>
  <c r="IB35" i="13"/>
  <c r="IK35" i="13"/>
  <c r="IU35" i="13"/>
  <c r="JF35" i="13"/>
  <c r="JO35" i="13"/>
  <c r="JX35" i="13"/>
  <c r="LJ35" i="13"/>
  <c r="LT35" i="13"/>
  <c r="MC35" i="13"/>
  <c r="ML35" i="13"/>
  <c r="MW35" i="13"/>
  <c r="AC36" i="13"/>
  <c r="AL36" i="13"/>
  <c r="BD35" i="16"/>
  <c r="BW36" i="13"/>
  <c r="CF36" i="13"/>
  <c r="DP35" i="16"/>
  <c r="FA36" i="13"/>
  <c r="FJ36" i="13"/>
  <c r="FT36" i="13"/>
  <c r="GB35" i="16"/>
  <c r="GM36" i="13"/>
  <c r="HP36" i="13"/>
  <c r="HY36" i="13"/>
  <c r="II36" i="13"/>
  <c r="JL36" i="13"/>
  <c r="JV36" i="13"/>
  <c r="KE36" i="13"/>
  <c r="KO36" i="13"/>
  <c r="AA37" i="13"/>
  <c r="AJ37" i="13"/>
  <c r="BL37" i="13"/>
  <c r="BT36" i="16"/>
  <c r="CD37" i="13"/>
  <c r="DX37" i="13"/>
  <c r="EF36" i="16"/>
  <c r="EY37" i="13"/>
  <c r="FH37" i="13"/>
  <c r="HM37" i="13"/>
  <c r="HW37" i="13"/>
  <c r="JA37" i="13"/>
  <c r="JJ37" i="13"/>
  <c r="JS37" i="13"/>
  <c r="KC37" i="13"/>
  <c r="KL37" i="13"/>
  <c r="LX37" i="13"/>
  <c r="MH37" i="13"/>
  <c r="MR37" i="13"/>
  <c r="NB37" i="13"/>
  <c r="P38" i="13"/>
  <c r="X37" i="16"/>
  <c r="AH38" i="13"/>
  <c r="CB37" i="16"/>
  <c r="DL38" i="13"/>
  <c r="EF38" i="13"/>
  <c r="EX38" i="13"/>
  <c r="FG38" i="13"/>
  <c r="GI38" i="13"/>
  <c r="GS38" i="13"/>
  <c r="HV38" i="13"/>
  <c r="IE38" i="13"/>
  <c r="IO38" i="13"/>
  <c r="LE38" i="13"/>
  <c r="LN38" i="13"/>
  <c r="LW38" i="13"/>
  <c r="MQ38" i="13"/>
  <c r="AF38" i="16"/>
  <c r="CA39" i="13"/>
  <c r="CB39" i="13" s="1"/>
  <c r="EV38" i="16"/>
  <c r="FF39" i="13"/>
  <c r="GR39" i="13"/>
  <c r="HA39" i="13"/>
  <c r="HK39" i="13"/>
  <c r="IN39" i="13"/>
  <c r="IW39" i="13"/>
  <c r="KJ39" i="13"/>
  <c r="LM39" i="13"/>
  <c r="LV39" i="13"/>
  <c r="ME39" i="13"/>
  <c r="MY39" i="13"/>
  <c r="AE40" i="13"/>
  <c r="AF40" i="13" s="1"/>
  <c r="BY40" i="13"/>
  <c r="CH40" i="13"/>
  <c r="CZ39" i="16"/>
  <c r="FD39" i="16"/>
  <c r="HJ40" i="13"/>
  <c r="HS40" i="13"/>
  <c r="IC40" i="13"/>
  <c r="JG40" i="13"/>
  <c r="JP40" i="13"/>
  <c r="JY40" i="13"/>
  <c r="KI40" i="13"/>
  <c r="KR40" i="13"/>
  <c r="LL40" i="13"/>
  <c r="LU40" i="13"/>
  <c r="MD40" i="13"/>
  <c r="MM40" i="13"/>
  <c r="AD41" i="13"/>
  <c r="AM41" i="13"/>
  <c r="AN41" i="13" s="1"/>
  <c r="AV40" i="16"/>
  <c r="BX41" i="13"/>
  <c r="CG41" i="13"/>
  <c r="CZ41" i="13"/>
  <c r="FC41" i="13"/>
  <c r="GF41" i="13"/>
  <c r="GO41" i="13"/>
  <c r="GY41" i="13"/>
  <c r="IB41" i="13"/>
  <c r="IK41" i="13"/>
  <c r="IU41" i="13"/>
  <c r="JF41" i="13"/>
  <c r="JO41" i="13"/>
  <c r="JX41" i="13"/>
  <c r="LJ41" i="13"/>
  <c r="LT41" i="13"/>
  <c r="MC41" i="13"/>
  <c r="ML41" i="13"/>
  <c r="MW41" i="13"/>
  <c r="AC42" i="13"/>
  <c r="AL42" i="13"/>
  <c r="BX42" i="13"/>
  <c r="CG42" i="13"/>
  <c r="FC42" i="13"/>
  <c r="FD42" i="13" s="1"/>
  <c r="GO42" i="13"/>
  <c r="GY42" i="13"/>
  <c r="IB42" i="13"/>
  <c r="IK42" i="13"/>
  <c r="IU42" i="13"/>
  <c r="JF42" i="13"/>
  <c r="JO42" i="13"/>
  <c r="JX42" i="13"/>
  <c r="LJ42" i="13"/>
  <c r="LT42" i="13"/>
  <c r="MC42" i="13"/>
  <c r="ML42" i="13"/>
  <c r="MW42" i="13"/>
  <c r="AC43" i="13"/>
  <c r="AL43" i="13"/>
  <c r="BX43" i="13"/>
  <c r="CG43" i="13"/>
  <c r="CZ43" i="13"/>
  <c r="FC43" i="13"/>
  <c r="FD43" i="13" s="1"/>
  <c r="GF43" i="13"/>
  <c r="GO43" i="13"/>
  <c r="GY43" i="13"/>
  <c r="IB43" i="13"/>
  <c r="IK43" i="13"/>
  <c r="LJ43" i="13"/>
  <c r="LT43" i="13"/>
  <c r="MC43" i="13"/>
  <c r="ML43" i="13"/>
  <c r="MW43" i="13"/>
  <c r="AD44" i="13"/>
  <c r="AM44" i="13"/>
  <c r="AN43" i="16"/>
  <c r="BR44" i="13"/>
  <c r="CB43" i="16"/>
  <c r="EA44" i="13"/>
  <c r="EJ44" i="13"/>
  <c r="FD44" i="13"/>
  <c r="FL43" i="16"/>
  <c r="GG44" i="13"/>
  <c r="HJ44" i="13"/>
  <c r="HS44" i="13"/>
  <c r="IC44" i="13"/>
  <c r="JG44" i="13"/>
  <c r="JP44" i="13"/>
  <c r="JY44" i="13"/>
  <c r="KI44" i="13"/>
  <c r="KR44" i="13"/>
  <c r="LL44" i="13"/>
  <c r="LU44" i="13"/>
  <c r="MD44" i="13"/>
  <c r="MM44" i="13"/>
  <c r="AP45" i="13"/>
  <c r="CA45" i="13"/>
  <c r="CB45" i="13" s="1"/>
  <c r="CB44" i="16"/>
  <c r="EH45" i="13"/>
  <c r="ER45" i="13"/>
  <c r="FT44" i="16"/>
  <c r="GX45" i="13"/>
  <c r="HQ45" i="13"/>
  <c r="IT45" i="13"/>
  <c r="JM45" i="13"/>
  <c r="JW45" i="13"/>
  <c r="KF45" i="13"/>
  <c r="KP45" i="13"/>
  <c r="LI45" i="13"/>
  <c r="LS45" i="13"/>
  <c r="MB45" i="13"/>
  <c r="MV45" i="13"/>
  <c r="CH46" i="13"/>
  <c r="DV46" i="13"/>
  <c r="EE46" i="13"/>
  <c r="FI46" i="13"/>
  <c r="GA46" i="13"/>
  <c r="GB45" i="16"/>
  <c r="AT47" i="13"/>
  <c r="DL47" i="13"/>
  <c r="DU47" i="13"/>
  <c r="EE47" i="13"/>
  <c r="EF47" i="13" s="1"/>
  <c r="EN46" i="16"/>
  <c r="EX47" i="13"/>
  <c r="FD46" i="16"/>
  <c r="R48" i="13"/>
  <c r="X48" i="13" s="1"/>
  <c r="BC48" i="13"/>
  <c r="BD47" i="16"/>
  <c r="DJ48" i="13"/>
  <c r="DT48" i="13"/>
  <c r="LF48" i="13"/>
  <c r="LO48" i="13"/>
  <c r="LX48" i="13"/>
  <c r="MR48" i="13"/>
  <c r="AS32" i="13"/>
  <c r="BB32" i="13"/>
  <c r="CM32" i="13"/>
  <c r="CV32" i="13"/>
  <c r="DN32" i="13"/>
  <c r="DW32" i="13"/>
  <c r="EP32" i="13"/>
  <c r="EV32" i="13" s="1"/>
  <c r="EY32" i="13"/>
  <c r="FQ32" i="13"/>
  <c r="FZ32" i="13"/>
  <c r="GT32" i="13"/>
  <c r="HM32" i="13"/>
  <c r="HW32" i="13"/>
  <c r="IP32" i="13"/>
  <c r="JA32" i="13"/>
  <c r="JJ32" i="13"/>
  <c r="JS32" i="13"/>
  <c r="KC32" i="13"/>
  <c r="KL32" i="13"/>
  <c r="LF32" i="13"/>
  <c r="LO32" i="13"/>
  <c r="LX32" i="13"/>
  <c r="MH32" i="13"/>
  <c r="MR32" i="13"/>
  <c r="NB32" i="13"/>
  <c r="BR33" i="13"/>
  <c r="CA33" i="13"/>
  <c r="CT33" i="13"/>
  <c r="CZ33" i="13" s="1"/>
  <c r="DV33" i="13"/>
  <c r="EE33" i="13"/>
  <c r="EX33" i="13"/>
  <c r="FP33" i="13"/>
  <c r="FY33" i="13"/>
  <c r="GI33" i="13"/>
  <c r="GS33" i="13"/>
  <c r="HL33" i="13"/>
  <c r="HV33" i="13"/>
  <c r="IE33" i="13"/>
  <c r="IO33" i="13"/>
  <c r="JI33" i="13"/>
  <c r="JR33" i="13"/>
  <c r="KA33" i="13"/>
  <c r="KK33" i="13"/>
  <c r="LE33" i="13"/>
  <c r="LN33" i="13"/>
  <c r="LW33" i="13"/>
  <c r="MQ33" i="13"/>
  <c r="W34" i="13"/>
  <c r="AP34" i="13"/>
  <c r="AV34" i="13" s="1"/>
  <c r="AY34" i="13"/>
  <c r="BQ34" i="13"/>
  <c r="BZ34" i="13"/>
  <c r="DJ34" i="13"/>
  <c r="DU34" i="13"/>
  <c r="ED34" i="13"/>
  <c r="FO34" i="13"/>
  <c r="GH34" i="13"/>
  <c r="GR34" i="13"/>
  <c r="HA34" i="13"/>
  <c r="HK34" i="13"/>
  <c r="ID34" i="13"/>
  <c r="IN34" i="13"/>
  <c r="IW34" i="13"/>
  <c r="KJ34" i="13"/>
  <c r="LM34" i="13"/>
  <c r="LV34" i="13"/>
  <c r="ME34" i="13"/>
  <c r="MY34" i="13"/>
  <c r="V35" i="13"/>
  <c r="AE35" i="13"/>
  <c r="AN34" i="16"/>
  <c r="AX35" i="13"/>
  <c r="BQ35" i="13"/>
  <c r="BZ35" i="13"/>
  <c r="CR34" i="16"/>
  <c r="DK35" i="13"/>
  <c r="DT35" i="13"/>
  <c r="EC35" i="13"/>
  <c r="EU35" i="13"/>
  <c r="FD34" i="16"/>
  <c r="FN35" i="13"/>
  <c r="FW35" i="13"/>
  <c r="GZ35" i="13"/>
  <c r="HJ35" i="13"/>
  <c r="HS35" i="13"/>
  <c r="IC35" i="13"/>
  <c r="IV35" i="13"/>
  <c r="JG35" i="13"/>
  <c r="JP35" i="13"/>
  <c r="JY35" i="13"/>
  <c r="KI35" i="13"/>
  <c r="KR35" i="13"/>
  <c r="LL35" i="13"/>
  <c r="LU35" i="13"/>
  <c r="MD35" i="13"/>
  <c r="MM35" i="13"/>
  <c r="MX35" i="13"/>
  <c r="U36" i="13"/>
  <c r="AD36" i="13"/>
  <c r="AV35" i="16"/>
  <c r="BX36" i="13"/>
  <c r="CP36" i="13"/>
  <c r="CY36" i="13"/>
  <c r="DR36" i="13"/>
  <c r="DX36" i="13" s="1"/>
  <c r="EA36" i="13"/>
  <c r="ES36" i="13"/>
  <c r="FB36" i="13"/>
  <c r="FT35" i="16"/>
  <c r="GN36" i="13"/>
  <c r="GX36" i="13"/>
  <c r="HQ36" i="13"/>
  <c r="IJ36" i="13"/>
  <c r="IT36" i="13"/>
  <c r="JM36" i="13"/>
  <c r="JW36" i="13"/>
  <c r="KF36" i="13"/>
  <c r="KP36" i="13"/>
  <c r="LI36" i="13"/>
  <c r="LS36" i="13"/>
  <c r="MB36" i="13"/>
  <c r="S37" i="13"/>
  <c r="AB37" i="13"/>
  <c r="AT37" i="13"/>
  <c r="BC37" i="13"/>
  <c r="BL36" i="16"/>
  <c r="BV37" i="13"/>
  <c r="CN37" i="13"/>
  <c r="CW37" i="13"/>
  <c r="DO37" i="13"/>
  <c r="DX36" i="16"/>
  <c r="EQ37" i="13"/>
  <c r="EZ37" i="13"/>
  <c r="FR37" i="13"/>
  <c r="GA37" i="13"/>
  <c r="GL37" i="13"/>
  <c r="GU37" i="13"/>
  <c r="HX37" i="13"/>
  <c r="IH37" i="13"/>
  <c r="IQ37" i="13"/>
  <c r="JB37" i="13"/>
  <c r="JK37" i="13"/>
  <c r="JT37" i="13"/>
  <c r="KD37" i="13"/>
  <c r="MI37" i="13"/>
  <c r="MS37" i="13"/>
  <c r="NC37" i="13"/>
  <c r="P37" i="16"/>
  <c r="Z38" i="13"/>
  <c r="AF38" i="13" s="1"/>
  <c r="AR38" i="13"/>
  <c r="BA38" i="13"/>
  <c r="BT37" i="16"/>
  <c r="CM38" i="13"/>
  <c r="CV38" i="13"/>
  <c r="DW38" i="13"/>
  <c r="EF37" i="16"/>
  <c r="EP38" i="13"/>
  <c r="EY38" i="13"/>
  <c r="FQ38" i="13"/>
  <c r="FZ38" i="13"/>
  <c r="GT38" i="13"/>
  <c r="HM38" i="13"/>
  <c r="HW38" i="13"/>
  <c r="IP38" i="13"/>
  <c r="JA38" i="13"/>
  <c r="JJ38" i="13"/>
  <c r="JS38" i="13"/>
  <c r="KC38" i="13"/>
  <c r="KL38" i="13"/>
  <c r="LF38" i="13"/>
  <c r="LO38" i="13"/>
  <c r="LX38" i="13"/>
  <c r="MH38" i="13"/>
  <c r="MR38" i="13"/>
  <c r="NB38" i="13"/>
  <c r="X38" i="16"/>
  <c r="AQ39" i="13"/>
  <c r="AZ39" i="13"/>
  <c r="BS39" i="13"/>
  <c r="CB38" i="16"/>
  <c r="CL39" i="13"/>
  <c r="CU39" i="13"/>
  <c r="DM39" i="13"/>
  <c r="DV39" i="13"/>
  <c r="EE39" i="13"/>
  <c r="EN38" i="16"/>
  <c r="EX39" i="13"/>
  <c r="FD39" i="13" s="1"/>
  <c r="FP39" i="13"/>
  <c r="FY39" i="13"/>
  <c r="GI39" i="13"/>
  <c r="GS39" i="13"/>
  <c r="HL39" i="13"/>
  <c r="HV39" i="13"/>
  <c r="IE39" i="13"/>
  <c r="IO39" i="13"/>
  <c r="KK39" i="13"/>
  <c r="LE39" i="13"/>
  <c r="LN39" i="13"/>
  <c r="LW39" i="13"/>
  <c r="MQ39" i="13"/>
  <c r="W40" i="13"/>
  <c r="AF39" i="16"/>
  <c r="AP40" i="13"/>
  <c r="BZ40" i="13"/>
  <c r="CR39" i="16"/>
  <c r="DH39" i="16"/>
  <c r="DU40" i="13"/>
  <c r="ED40" i="13"/>
  <c r="EM40" i="13"/>
  <c r="EV39" i="16"/>
  <c r="FO40" i="13"/>
  <c r="FX40" i="13"/>
  <c r="GR40" i="13"/>
  <c r="HA40" i="13"/>
  <c r="HK40" i="13"/>
  <c r="ID40" i="13"/>
  <c r="IN40" i="13"/>
  <c r="IW40" i="13"/>
  <c r="KJ40" i="13"/>
  <c r="LM40" i="13"/>
  <c r="LV40" i="13"/>
  <c r="ME40" i="13"/>
  <c r="MY40" i="13"/>
  <c r="V41" i="13"/>
  <c r="AE41" i="13"/>
  <c r="AN40" i="16"/>
  <c r="BP41" i="13"/>
  <c r="BY41" i="13"/>
  <c r="CQ41" i="13"/>
  <c r="CZ40" i="16"/>
  <c r="DT41" i="13"/>
  <c r="EC41" i="13"/>
  <c r="EU41" i="13"/>
  <c r="FD40" i="16"/>
  <c r="FN41" i="13"/>
  <c r="FW41" i="13"/>
  <c r="GG41" i="13"/>
  <c r="GZ41" i="13"/>
  <c r="HJ41" i="13"/>
  <c r="HS41" i="13"/>
  <c r="IC41" i="13"/>
  <c r="IV41" i="13"/>
  <c r="JG41" i="13"/>
  <c r="JP41" i="13"/>
  <c r="JY41" i="13"/>
  <c r="KI41" i="13"/>
  <c r="KR41" i="13"/>
  <c r="LL41" i="13"/>
  <c r="LU41" i="13"/>
  <c r="MD41" i="13"/>
  <c r="MM41" i="13"/>
  <c r="MX41" i="13"/>
  <c r="U42" i="13"/>
  <c r="AD42" i="13"/>
  <c r="AV41" i="16"/>
  <c r="BP42" i="13"/>
  <c r="BY42" i="13"/>
  <c r="CQ42" i="13"/>
  <c r="CZ41" i="16"/>
  <c r="DT42" i="13"/>
  <c r="EC42" i="13"/>
  <c r="EL42" i="13"/>
  <c r="EU42" i="13"/>
  <c r="FD41" i="16"/>
  <c r="FN42" i="13"/>
  <c r="FW42" i="13"/>
  <c r="GZ42" i="13"/>
  <c r="HJ42" i="13"/>
  <c r="HS42" i="13"/>
  <c r="IC42" i="13"/>
  <c r="IV42" i="13"/>
  <c r="JG42" i="13"/>
  <c r="JP42" i="13"/>
  <c r="JY42" i="13"/>
  <c r="KI42" i="13"/>
  <c r="KR42" i="13"/>
  <c r="LL42" i="13"/>
  <c r="LU42" i="13"/>
  <c r="MD42" i="13"/>
  <c r="MM42" i="13"/>
  <c r="MX42" i="13"/>
  <c r="U43" i="13"/>
  <c r="AD43" i="13"/>
  <c r="AV42" i="16"/>
  <c r="BP43" i="13"/>
  <c r="BY43" i="13"/>
  <c r="CQ43" i="13"/>
  <c r="CZ42" i="16"/>
  <c r="DT43" i="13"/>
  <c r="EC43" i="13"/>
  <c r="EU43" i="13"/>
  <c r="FD42" i="16"/>
  <c r="FN43" i="13"/>
  <c r="FW43" i="13"/>
  <c r="GG43" i="13"/>
  <c r="GZ43" i="13"/>
  <c r="HJ43" i="13"/>
  <c r="HS43" i="13"/>
  <c r="IC43" i="13"/>
  <c r="JG43" i="13"/>
  <c r="JP43" i="13"/>
  <c r="JY43" i="13"/>
  <c r="KI43" i="13"/>
  <c r="KR43" i="13"/>
  <c r="LL43" i="13"/>
  <c r="LU43" i="13"/>
  <c r="MD43" i="13"/>
  <c r="MM43" i="13"/>
  <c r="MX43" i="13"/>
  <c r="AP44" i="13"/>
  <c r="AY44" i="13"/>
  <c r="BT43" i="16"/>
  <c r="DR44" i="13"/>
  <c r="EB44" i="13"/>
  <c r="ET44" i="13"/>
  <c r="FD43" i="16"/>
  <c r="DO45" i="13"/>
  <c r="DP45" i="13" s="1"/>
  <c r="DX44" i="16"/>
  <c r="FK45" i="13"/>
  <c r="FL44" i="16"/>
  <c r="DM46" i="13"/>
  <c r="DW46" i="13"/>
  <c r="EP46" i="13"/>
  <c r="EV45" i="16"/>
  <c r="HQ46" i="13"/>
  <c r="JM46" i="13"/>
  <c r="JW46" i="13"/>
  <c r="KF46" i="13"/>
  <c r="KP46" i="13"/>
  <c r="MK46" i="13"/>
  <c r="S47" i="13"/>
  <c r="AU47" i="13"/>
  <c r="AV46" i="16"/>
  <c r="DM47" i="13"/>
  <c r="DV47" i="13"/>
  <c r="EF46" i="16"/>
  <c r="EY47" i="13"/>
  <c r="FS47" i="13"/>
  <c r="GM47" i="13"/>
  <c r="II47" i="13"/>
  <c r="JL47" i="13"/>
  <c r="JV47" i="13"/>
  <c r="KE47" i="13"/>
  <c r="LH47" i="13"/>
  <c r="LQ47" i="13"/>
  <c r="MA47" i="13"/>
  <c r="MT47" i="13"/>
  <c r="AK48" i="13"/>
  <c r="CQ48" i="13"/>
  <c r="CZ47" i="16"/>
  <c r="DK48" i="13"/>
  <c r="EM48" i="13"/>
  <c r="EN47" i="16"/>
  <c r="FZ48" i="13"/>
  <c r="GL48" i="13"/>
  <c r="GU48" i="13"/>
  <c r="IH48" i="13"/>
  <c r="IQ48" i="13"/>
  <c r="LG48" i="13"/>
  <c r="LP48" i="13"/>
  <c r="LZ48" i="13"/>
  <c r="GL39" i="13"/>
  <c r="GU39" i="13"/>
  <c r="IH39" i="13"/>
  <c r="IQ39" i="13"/>
  <c r="HM40" i="13"/>
  <c r="JA40" i="13"/>
  <c r="KL40" i="13"/>
  <c r="MH40" i="13"/>
  <c r="NB40" i="13"/>
  <c r="GI41" i="13"/>
  <c r="HV41" i="13"/>
  <c r="IE41" i="13"/>
  <c r="MQ41" i="13"/>
  <c r="GI42" i="13"/>
  <c r="HV42" i="13"/>
  <c r="IE42" i="13"/>
  <c r="MQ42" i="13"/>
  <c r="GI43" i="13"/>
  <c r="HV43" i="13"/>
  <c r="IE43" i="13"/>
  <c r="MQ43" i="13"/>
  <c r="HM44" i="13"/>
  <c r="JA44" i="13"/>
  <c r="KL44" i="13"/>
  <c r="MH44" i="13"/>
  <c r="NB44" i="13"/>
  <c r="O45" i="13"/>
  <c r="P45" i="13" s="1"/>
  <c r="P44" i="16"/>
  <c r="FX45" i="13"/>
  <c r="GR45" i="13"/>
  <c r="HA45" i="13"/>
  <c r="IN45" i="13"/>
  <c r="IW45" i="13"/>
  <c r="LM45" i="13"/>
  <c r="LV45" i="13"/>
  <c r="ME45" i="13"/>
  <c r="MY45" i="13"/>
  <c r="DO46" i="13"/>
  <c r="DP46" i="13" s="1"/>
  <c r="DP45" i="16"/>
  <c r="FV46" i="13"/>
  <c r="AY47" i="13"/>
  <c r="CL47" i="13"/>
  <c r="CR46" i="16"/>
  <c r="FK47" i="13"/>
  <c r="FL47" i="13" s="1"/>
  <c r="FL46" i="16"/>
  <c r="AX48" i="13"/>
  <c r="MX31" i="13"/>
  <c r="U32" i="13"/>
  <c r="AD32" i="13"/>
  <c r="AM32" i="13"/>
  <c r="AN32" i="13" s="1"/>
  <c r="BO32" i="13"/>
  <c r="BX32" i="13"/>
  <c r="CG32" i="13"/>
  <c r="CP32" i="13"/>
  <c r="CY32" i="13"/>
  <c r="DR32" i="13"/>
  <c r="EA32" i="13"/>
  <c r="EJ32" i="13"/>
  <c r="ES32" i="13"/>
  <c r="FB32" i="13"/>
  <c r="FK32" i="13"/>
  <c r="GN32" i="13"/>
  <c r="GX32" i="13"/>
  <c r="HQ32" i="13"/>
  <c r="IJ32" i="13"/>
  <c r="IT32" i="13"/>
  <c r="JE32" i="13"/>
  <c r="JM32" i="13"/>
  <c r="JW32" i="13"/>
  <c r="KF32" i="13"/>
  <c r="KP32" i="13"/>
  <c r="LI32" i="13"/>
  <c r="LS32" i="13"/>
  <c r="MB32" i="13"/>
  <c r="MK32" i="13"/>
  <c r="MV32" i="13"/>
  <c r="S33" i="13"/>
  <c r="AB33" i="13"/>
  <c r="AK33" i="13"/>
  <c r="BV33" i="13"/>
  <c r="CE33" i="13"/>
  <c r="CN33" i="13"/>
  <c r="CW33" i="13"/>
  <c r="EL33" i="13"/>
  <c r="DZ33" i="13"/>
  <c r="ER33" i="13"/>
  <c r="FA33" i="13"/>
  <c r="FJ33" i="13"/>
  <c r="FS33" i="13"/>
  <c r="GM33" i="13"/>
  <c r="HP33" i="13"/>
  <c r="HY33" i="13"/>
  <c r="II33" i="13"/>
  <c r="JD33" i="13"/>
  <c r="JL33" i="13"/>
  <c r="JV33" i="13"/>
  <c r="KE33" i="13"/>
  <c r="KO33" i="13"/>
  <c r="LH33" i="13"/>
  <c r="LQ33" i="13"/>
  <c r="MA33" i="13"/>
  <c r="MJ33" i="13"/>
  <c r="MT33" i="13"/>
  <c r="ND33" i="13"/>
  <c r="R34" i="13"/>
  <c r="AA34" i="13"/>
  <c r="AJ34" i="13"/>
  <c r="AS34" i="13"/>
  <c r="BB34" i="13"/>
  <c r="CD34" i="13"/>
  <c r="CJ34" i="13" s="1"/>
  <c r="CM34" i="13"/>
  <c r="CV34" i="13"/>
  <c r="EK34" i="13"/>
  <c r="DO34" i="13"/>
  <c r="EP34" i="13"/>
  <c r="EQ34" i="13"/>
  <c r="EZ34" i="13"/>
  <c r="FI34" i="13"/>
  <c r="FR34" i="13"/>
  <c r="GA34" i="13"/>
  <c r="GL34" i="13"/>
  <c r="GU34" i="13"/>
  <c r="HX34" i="13"/>
  <c r="IH34" i="13"/>
  <c r="IQ34" i="13"/>
  <c r="JB34" i="13"/>
  <c r="JK34" i="13"/>
  <c r="JT34" i="13"/>
  <c r="KD34" i="13"/>
  <c r="LG34" i="13"/>
  <c r="LP34" i="13"/>
  <c r="LZ34" i="13"/>
  <c r="MI34" i="13"/>
  <c r="MS34" i="13"/>
  <c r="NC34" i="13"/>
  <c r="Z35" i="13"/>
  <c r="AI35" i="13"/>
  <c r="AR35" i="13"/>
  <c r="BA35" i="13"/>
  <c r="CD35" i="13"/>
  <c r="CJ35" i="13" s="1"/>
  <c r="CM35" i="13"/>
  <c r="CV35" i="13"/>
  <c r="DN35" i="13"/>
  <c r="DW35" i="13"/>
  <c r="EP35" i="13"/>
  <c r="EY35" i="13"/>
  <c r="FH35" i="13"/>
  <c r="FQ35" i="13"/>
  <c r="FZ35" i="13"/>
  <c r="GT35" i="13"/>
  <c r="HM35" i="13"/>
  <c r="HW35" i="13"/>
  <c r="IP35" i="13"/>
  <c r="JA35" i="13"/>
  <c r="JJ35" i="13"/>
  <c r="JS35" i="13"/>
  <c r="KC35" i="13"/>
  <c r="KL35" i="13"/>
  <c r="LF35" i="13"/>
  <c r="LO35" i="13"/>
  <c r="LX35" i="13"/>
  <c r="MH35" i="13"/>
  <c r="MR35" i="13"/>
  <c r="NB35" i="13"/>
  <c r="P36" i="13"/>
  <c r="AH36" i="13"/>
  <c r="AZ36" i="13"/>
  <c r="BR36" i="13"/>
  <c r="CA36" i="13"/>
  <c r="CB36" i="13" s="1"/>
  <c r="CT36" i="13"/>
  <c r="DK36" i="13"/>
  <c r="DU36" i="13"/>
  <c r="ED36" i="13"/>
  <c r="EM36" i="13"/>
  <c r="FF36" i="13"/>
  <c r="FL36" i="13" s="1"/>
  <c r="FO36" i="13"/>
  <c r="FX36" i="13"/>
  <c r="GR36" i="13"/>
  <c r="HA36" i="13"/>
  <c r="HK36" i="13"/>
  <c r="ID36" i="13"/>
  <c r="IN36" i="13"/>
  <c r="IW36" i="13"/>
  <c r="JH36" i="13"/>
  <c r="JQ36" i="13"/>
  <c r="JZ36" i="13"/>
  <c r="KJ36" i="13"/>
  <c r="LM36" i="13"/>
  <c r="LV36" i="13"/>
  <c r="ME36" i="13"/>
  <c r="MY36" i="13"/>
  <c r="V37" i="13"/>
  <c r="AE37" i="13"/>
  <c r="AF37" i="13" s="1"/>
  <c r="AX37" i="13"/>
  <c r="BP37" i="13"/>
  <c r="BY37" i="13"/>
  <c r="CH37" i="13"/>
  <c r="CQ37" i="13"/>
  <c r="DJ37" i="13"/>
  <c r="DS37" i="13"/>
  <c r="EB37" i="13"/>
  <c r="EK37" i="13"/>
  <c r="ET37" i="13"/>
  <c r="FC37" i="13"/>
  <c r="FV37" i="13"/>
  <c r="GF37" i="13"/>
  <c r="GO37" i="13"/>
  <c r="GY37" i="13"/>
  <c r="HR37" i="13"/>
  <c r="IB37" i="13"/>
  <c r="IK37" i="13"/>
  <c r="IU37" i="13"/>
  <c r="JF37" i="13"/>
  <c r="JO37" i="13"/>
  <c r="JX37" i="13"/>
  <c r="KQ37" i="13"/>
  <c r="LJ37" i="13"/>
  <c r="LT37" i="13"/>
  <c r="MC37" i="13"/>
  <c r="ML37" i="13"/>
  <c r="MW37" i="13"/>
  <c r="T38" i="13"/>
  <c r="AC38" i="13"/>
  <c r="AL38" i="13"/>
  <c r="AU38" i="13"/>
  <c r="AV38" i="13" s="1"/>
  <c r="BO38" i="13"/>
  <c r="BX38" i="13"/>
  <c r="CG38" i="13"/>
  <c r="CP38" i="13"/>
  <c r="CY38" i="13"/>
  <c r="CZ38" i="13" s="1"/>
  <c r="DR38" i="13"/>
  <c r="EA38" i="13"/>
  <c r="ES38" i="13"/>
  <c r="FB38" i="13"/>
  <c r="FK38" i="13"/>
  <c r="GN38" i="13"/>
  <c r="GX38" i="13"/>
  <c r="HQ38" i="13"/>
  <c r="IJ38" i="13"/>
  <c r="IT38" i="13"/>
  <c r="JE38" i="13"/>
  <c r="JM38" i="13"/>
  <c r="JW38" i="13"/>
  <c r="KF38" i="13"/>
  <c r="KP38" i="13"/>
  <c r="LI38" i="13"/>
  <c r="LS38" i="13"/>
  <c r="MB38" i="13"/>
  <c r="MK38" i="13"/>
  <c r="MV38" i="13"/>
  <c r="S39" i="13"/>
  <c r="AB39" i="13"/>
  <c r="AK39" i="13"/>
  <c r="AT39" i="13"/>
  <c r="BC39" i="13"/>
  <c r="BN39" i="13"/>
  <c r="BW39" i="13"/>
  <c r="CF39" i="13"/>
  <c r="CO39" i="13"/>
  <c r="CX39" i="13"/>
  <c r="DP38" i="16"/>
  <c r="DZ39" i="13"/>
  <c r="EI39" i="13"/>
  <c r="ER39" i="13"/>
  <c r="FA39" i="13"/>
  <c r="FJ39" i="13"/>
  <c r="FS39" i="13"/>
  <c r="FT39" i="13" s="1"/>
  <c r="GB38" i="16"/>
  <c r="GM39" i="13"/>
  <c r="HP39" i="13"/>
  <c r="HY39" i="13"/>
  <c r="II39" i="13"/>
  <c r="JD39" i="13"/>
  <c r="JL39" i="13"/>
  <c r="JV39" i="13"/>
  <c r="KE39" i="13"/>
  <c r="KO39" i="13"/>
  <c r="LH39" i="13"/>
  <c r="LQ39" i="13"/>
  <c r="MA39" i="13"/>
  <c r="MJ39" i="13"/>
  <c r="MT39" i="13"/>
  <c r="ND39" i="13"/>
  <c r="R40" i="13"/>
  <c r="AA40" i="13"/>
  <c r="AJ40" i="13"/>
  <c r="AS40" i="13"/>
  <c r="BL40" i="13"/>
  <c r="BT39" i="16"/>
  <c r="CD40" i="13"/>
  <c r="CM40" i="13"/>
  <c r="CV40" i="13"/>
  <c r="DM40" i="13"/>
  <c r="DO40" i="13"/>
  <c r="DX39" i="16"/>
  <c r="EQ40" i="13"/>
  <c r="EZ40" i="13"/>
  <c r="FI40" i="13"/>
  <c r="FR40" i="13"/>
  <c r="GA40" i="13"/>
  <c r="GB40" i="13" s="1"/>
  <c r="GL40" i="13"/>
  <c r="GU40" i="13"/>
  <c r="HX40" i="13"/>
  <c r="IH40" i="13"/>
  <c r="IQ40" i="13"/>
  <c r="JB40" i="13"/>
  <c r="JK40" i="13"/>
  <c r="JT40" i="13"/>
  <c r="KD40" i="13"/>
  <c r="LG40" i="13"/>
  <c r="LP40" i="13"/>
  <c r="LZ40" i="13"/>
  <c r="MI40" i="13"/>
  <c r="MS40" i="13"/>
  <c r="NC40" i="13"/>
  <c r="P40" i="16"/>
  <c r="Z41" i="13"/>
  <c r="AI41" i="13"/>
  <c r="AR41" i="13"/>
  <c r="CB40" i="16"/>
  <c r="CL41" i="13"/>
  <c r="CU41" i="13"/>
  <c r="DL41" i="13"/>
  <c r="DW41" i="13"/>
  <c r="DX41" i="13" s="1"/>
  <c r="EF40" i="16"/>
  <c r="EP41" i="13"/>
  <c r="EY41" i="13"/>
  <c r="FH41" i="13"/>
  <c r="FQ41" i="13"/>
  <c r="FZ41" i="13"/>
  <c r="GT41" i="13"/>
  <c r="HM41" i="13"/>
  <c r="HW41" i="13"/>
  <c r="IP41" i="13"/>
  <c r="JA41" i="13"/>
  <c r="JJ41" i="13"/>
  <c r="JS41" i="13"/>
  <c r="KC41" i="13"/>
  <c r="KL41" i="13"/>
  <c r="LF41" i="13"/>
  <c r="LO41" i="13"/>
  <c r="LX41" i="13"/>
  <c r="MH41" i="13"/>
  <c r="MR41" i="13"/>
  <c r="NB41" i="13"/>
  <c r="P42" i="13"/>
  <c r="X41" i="16"/>
  <c r="AH42" i="13"/>
  <c r="AN42" i="13" s="1"/>
  <c r="AZ42" i="13"/>
  <c r="BS42" i="13"/>
  <c r="BT42" i="13" s="1"/>
  <c r="CB41" i="16"/>
  <c r="CL42" i="13"/>
  <c r="CU42" i="13"/>
  <c r="EJ42" i="13"/>
  <c r="DW42" i="13"/>
  <c r="EF41" i="16"/>
  <c r="EP42" i="13"/>
  <c r="EY42" i="13"/>
  <c r="FH42" i="13"/>
  <c r="FQ42" i="13"/>
  <c r="FZ42" i="13"/>
  <c r="GT42" i="13"/>
  <c r="HM42" i="13"/>
  <c r="HW42" i="13"/>
  <c r="IP42" i="13"/>
  <c r="JA42" i="13"/>
  <c r="JJ42" i="13"/>
  <c r="JS42" i="13"/>
  <c r="KC42" i="13"/>
  <c r="KL42" i="13"/>
  <c r="LF42" i="13"/>
  <c r="LO42" i="13"/>
  <c r="LX42" i="13"/>
  <c r="MH42" i="13"/>
  <c r="MR42" i="13"/>
  <c r="NB42" i="13"/>
  <c r="P43" i="13"/>
  <c r="X42" i="16"/>
  <c r="AH43" i="13"/>
  <c r="AN43" i="13" s="1"/>
  <c r="AQ43" i="13"/>
  <c r="AZ43" i="13"/>
  <c r="BS43" i="13"/>
  <c r="CB42" i="16"/>
  <c r="CL43" i="13"/>
  <c r="CU43" i="13"/>
  <c r="DL43" i="13"/>
  <c r="DN43" i="13"/>
  <c r="DW43" i="13"/>
  <c r="DX43" i="13" s="1"/>
  <c r="EF42" i="16"/>
  <c r="EP43" i="13"/>
  <c r="EY43" i="13"/>
  <c r="FH43" i="13"/>
  <c r="FQ43" i="13"/>
  <c r="FZ43" i="13"/>
  <c r="GT43" i="13"/>
  <c r="HM43" i="13"/>
  <c r="HW43" i="13"/>
  <c r="IP43" i="13"/>
  <c r="JA43" i="13"/>
  <c r="KL43" i="13"/>
  <c r="LF43" i="13"/>
  <c r="LO43" i="13"/>
  <c r="LX43" i="13"/>
  <c r="MH43" i="13"/>
  <c r="MR43" i="13"/>
  <c r="NB43" i="13"/>
  <c r="O44" i="13"/>
  <c r="P44" i="13" s="1"/>
  <c r="P43" i="16"/>
  <c r="CG44" i="13"/>
  <c r="CP44" i="13"/>
  <c r="CZ43" i="16"/>
  <c r="EE44" i="13"/>
  <c r="FH44" i="13"/>
  <c r="FZ44" i="13"/>
  <c r="BL44" i="16"/>
  <c r="CG45" i="13"/>
  <c r="CY45" i="13"/>
  <c r="CZ44" i="16"/>
  <c r="EV44" i="16"/>
  <c r="FF45" i="13"/>
  <c r="AR46" i="13"/>
  <c r="BA46" i="13"/>
  <c r="BL46" i="13"/>
  <c r="BT45" i="16"/>
  <c r="CD46" i="13"/>
  <c r="CJ45" i="16"/>
  <c r="DR46" i="13"/>
  <c r="EA46" i="13"/>
  <c r="EJ46" i="13"/>
  <c r="ES46" i="13"/>
  <c r="FC46" i="13"/>
  <c r="FD45" i="16"/>
  <c r="AP47" i="13"/>
  <c r="BT46" i="16"/>
  <c r="CD47" i="13"/>
  <c r="EJ47" i="13"/>
  <c r="V48" i="13"/>
  <c r="CA48" i="13"/>
  <c r="CB48" i="13" s="1"/>
  <c r="CB47" i="16"/>
  <c r="DX47" i="16"/>
  <c r="EH48" i="13"/>
  <c r="HR48" i="13"/>
  <c r="KQ48" i="13"/>
  <c r="LJ48" i="13"/>
  <c r="LT48" i="13"/>
  <c r="MC48" i="13"/>
  <c r="MW48" i="13"/>
  <c r="BP32" i="13"/>
  <c r="BY32" i="13"/>
  <c r="CH32" i="13"/>
  <c r="CQ32" i="13"/>
  <c r="CR32" i="13" s="1"/>
  <c r="DJ32" i="13"/>
  <c r="DS32" i="13"/>
  <c r="EB32" i="13"/>
  <c r="EK32" i="13"/>
  <c r="ET32" i="13"/>
  <c r="FC32" i="13"/>
  <c r="FD32" i="13" s="1"/>
  <c r="FV32" i="13"/>
  <c r="GB32" i="13" s="1"/>
  <c r="GY32" i="13"/>
  <c r="HR32" i="13"/>
  <c r="IU32" i="13"/>
  <c r="JF32" i="13"/>
  <c r="JO32" i="13"/>
  <c r="JX32" i="13"/>
  <c r="KQ32" i="13"/>
  <c r="LJ32" i="13"/>
  <c r="LT32" i="13"/>
  <c r="MC32" i="13"/>
  <c r="ML32" i="13"/>
  <c r="MW32" i="13"/>
  <c r="T33" i="13"/>
  <c r="AC33" i="13"/>
  <c r="AL33" i="13"/>
  <c r="AU33" i="13"/>
  <c r="BN33" i="13"/>
  <c r="BT33" i="13" s="1"/>
  <c r="BW33" i="13"/>
  <c r="CF33" i="13"/>
  <c r="CO33" i="13"/>
  <c r="CX33" i="13"/>
  <c r="DR33" i="13"/>
  <c r="EA33" i="13"/>
  <c r="ES33" i="13"/>
  <c r="FB33" i="13"/>
  <c r="FK33" i="13"/>
  <c r="GN33" i="13"/>
  <c r="HQ33" i="13"/>
  <c r="IJ33" i="13"/>
  <c r="JM33" i="13"/>
  <c r="JW33" i="13"/>
  <c r="KF33" i="13"/>
  <c r="KP33" i="13"/>
  <c r="LI33" i="13"/>
  <c r="LS33" i="13"/>
  <c r="MB33" i="13"/>
  <c r="MK33" i="13"/>
  <c r="MV33" i="13"/>
  <c r="S34" i="13"/>
  <c r="AB34" i="13"/>
  <c r="AK34" i="13"/>
  <c r="AT34" i="13"/>
  <c r="BC34" i="13"/>
  <c r="BD34" i="13" s="1"/>
  <c r="BV34" i="13"/>
  <c r="CB34" i="13" s="1"/>
  <c r="CE34" i="13"/>
  <c r="CN34" i="13"/>
  <c r="CW34" i="13"/>
  <c r="DZ34" i="13"/>
  <c r="EY34" i="13"/>
  <c r="ER34" i="13"/>
  <c r="FA34" i="13"/>
  <c r="FJ34" i="13"/>
  <c r="FS34" i="13"/>
  <c r="FT34" i="13" s="1"/>
  <c r="GM34" i="13"/>
  <c r="II34" i="13"/>
  <c r="JD34" i="13"/>
  <c r="JL34" i="13"/>
  <c r="JV34" i="13"/>
  <c r="KE34" i="13"/>
  <c r="LH34" i="13"/>
  <c r="LQ34" i="13"/>
  <c r="MA34" i="13"/>
  <c r="MJ34" i="13"/>
  <c r="MT34" i="13"/>
  <c r="ND34" i="13"/>
  <c r="R35" i="13"/>
  <c r="X35" i="13" s="1"/>
  <c r="AA35" i="13"/>
  <c r="AJ35" i="13"/>
  <c r="AS35" i="13"/>
  <c r="BB35" i="13"/>
  <c r="BV35" i="13"/>
  <c r="CB35" i="13" s="1"/>
  <c r="CE35" i="13"/>
  <c r="CN35" i="13"/>
  <c r="CW35" i="13"/>
  <c r="DO35" i="13"/>
  <c r="EH35" i="13"/>
  <c r="EQ35" i="13"/>
  <c r="EZ35" i="13"/>
  <c r="FI35" i="13"/>
  <c r="FR35" i="13"/>
  <c r="GA35" i="13"/>
  <c r="GB35" i="13" s="1"/>
  <c r="HX35" i="13"/>
  <c r="JB35" i="13"/>
  <c r="JK35" i="13"/>
  <c r="JT35" i="13"/>
  <c r="KD35" i="13"/>
  <c r="LG35" i="13"/>
  <c r="LP35" i="13"/>
  <c r="LZ35" i="13"/>
  <c r="MI35" i="13"/>
  <c r="MS35" i="13"/>
  <c r="NC35" i="13"/>
  <c r="P35" i="16"/>
  <c r="Z36" i="13"/>
  <c r="AF36" i="13" s="1"/>
  <c r="AI36" i="13"/>
  <c r="BA36" i="13"/>
  <c r="BS36" i="13"/>
  <c r="CB35" i="16"/>
  <c r="CL36" i="13"/>
  <c r="CU36" i="13"/>
  <c r="DM36" i="13"/>
  <c r="DV36" i="13"/>
  <c r="EE36" i="13"/>
  <c r="EF36" i="13" s="1"/>
  <c r="EX36" i="13"/>
  <c r="FG36" i="13"/>
  <c r="FP36" i="13"/>
  <c r="FY36" i="13"/>
  <c r="GS36" i="13"/>
  <c r="HL36" i="13"/>
  <c r="IO36" i="13"/>
  <c r="JI36" i="13"/>
  <c r="JR36" i="13"/>
  <c r="KA36" i="13"/>
  <c r="KK36" i="13"/>
  <c r="LE36" i="13"/>
  <c r="LN36" i="13"/>
  <c r="LW36" i="13"/>
  <c r="W37" i="13"/>
  <c r="X37" i="13" s="1"/>
  <c r="AF36" i="16"/>
  <c r="AP37" i="13"/>
  <c r="AY37" i="13"/>
  <c r="BQ37" i="13"/>
  <c r="BZ37" i="13"/>
  <c r="CI37" i="13"/>
  <c r="CR36" i="16"/>
  <c r="DK37" i="13"/>
  <c r="DT37" i="13"/>
  <c r="EC37" i="13"/>
  <c r="EL37" i="13"/>
  <c r="EU37" i="13"/>
  <c r="EV37" i="13" s="1"/>
  <c r="FD36" i="16"/>
  <c r="FN37" i="13"/>
  <c r="FW37" i="13"/>
  <c r="GG37" i="13"/>
  <c r="GZ37" i="13"/>
  <c r="IC37" i="13"/>
  <c r="IV37" i="13"/>
  <c r="JG37" i="13"/>
  <c r="JP37" i="13"/>
  <c r="JY37" i="13"/>
  <c r="LL37" i="13"/>
  <c r="LU37" i="13"/>
  <c r="MD37" i="13"/>
  <c r="MM37" i="13"/>
  <c r="MX37" i="13"/>
  <c r="U38" i="13"/>
  <c r="AD38" i="13"/>
  <c r="AM38" i="13"/>
  <c r="AV37" i="16"/>
  <c r="BP38" i="13"/>
  <c r="BY38" i="13"/>
  <c r="CH38" i="13"/>
  <c r="CQ38" i="13"/>
  <c r="CR38" i="13" s="1"/>
  <c r="CZ37" i="16"/>
  <c r="DS38" i="13"/>
  <c r="EB38" i="13"/>
  <c r="ET38" i="13"/>
  <c r="FC38" i="13"/>
  <c r="FV38" i="13"/>
  <c r="GB38" i="13" s="1"/>
  <c r="GY38" i="13"/>
  <c r="HR38" i="13"/>
  <c r="IU38" i="13"/>
  <c r="JF38" i="13"/>
  <c r="JO38" i="13"/>
  <c r="JX38" i="13"/>
  <c r="KQ38" i="13"/>
  <c r="LJ38" i="13"/>
  <c r="LT38" i="13"/>
  <c r="MC38" i="13"/>
  <c r="ML38" i="13"/>
  <c r="MW38" i="13"/>
  <c r="T39" i="13"/>
  <c r="AC39" i="13"/>
  <c r="AL39" i="13"/>
  <c r="AU39" i="13"/>
  <c r="AV39" i="13" s="1"/>
  <c r="BO39" i="13"/>
  <c r="BX39" i="13"/>
  <c r="CG39" i="13"/>
  <c r="CP39" i="13"/>
  <c r="CY39" i="13"/>
  <c r="CZ39" i="13" s="1"/>
  <c r="DR39" i="13"/>
  <c r="EA39" i="13"/>
  <c r="EJ39" i="13"/>
  <c r="ES39" i="13"/>
  <c r="FB39" i="13"/>
  <c r="FK39" i="13"/>
  <c r="FT38" i="16"/>
  <c r="GN39" i="13"/>
  <c r="HQ39" i="13"/>
  <c r="IJ39" i="13"/>
  <c r="JE39" i="13"/>
  <c r="JM39" i="13"/>
  <c r="JW39" i="13"/>
  <c r="KF39" i="13"/>
  <c r="KP39" i="13"/>
  <c r="LI39" i="13"/>
  <c r="LS39" i="13"/>
  <c r="MB39" i="13"/>
  <c r="MK39" i="13"/>
  <c r="MV39" i="13"/>
  <c r="S40" i="13"/>
  <c r="AB40" i="13"/>
  <c r="AK40" i="13"/>
  <c r="AT40" i="13"/>
  <c r="BL39" i="16"/>
  <c r="BV40" i="13"/>
  <c r="CE40" i="13"/>
  <c r="CN40" i="13"/>
  <c r="CW40" i="13"/>
  <c r="DN40" i="13"/>
  <c r="DZ40" i="13"/>
  <c r="ER40" i="13"/>
  <c r="FA40" i="13"/>
  <c r="FJ40" i="13"/>
  <c r="FS40" i="13"/>
  <c r="GB39" i="16"/>
  <c r="GM40" i="13"/>
  <c r="II40" i="13"/>
  <c r="JD40" i="13"/>
  <c r="JL40" i="13"/>
  <c r="JV40" i="13"/>
  <c r="KE40" i="13"/>
  <c r="LH40" i="13"/>
  <c r="LQ40" i="13"/>
  <c r="MA40" i="13"/>
  <c r="MJ40" i="13"/>
  <c r="MT40" i="13"/>
  <c r="ND40" i="13"/>
  <c r="R41" i="13"/>
  <c r="AA41" i="13"/>
  <c r="AJ41" i="13"/>
  <c r="AS41" i="13"/>
  <c r="BT40" i="16"/>
  <c r="CD41" i="13"/>
  <c r="CM41" i="13"/>
  <c r="CV41" i="13"/>
  <c r="DM41" i="13"/>
  <c r="DO41" i="13"/>
  <c r="DX40" i="16"/>
  <c r="EQ41" i="13"/>
  <c r="EZ41" i="13"/>
  <c r="FI41" i="13"/>
  <c r="FR41" i="13"/>
  <c r="GA41" i="13"/>
  <c r="GB41" i="13" s="1"/>
  <c r="HX41" i="13"/>
  <c r="JB41" i="13"/>
  <c r="JK41" i="13"/>
  <c r="JT41" i="13"/>
  <c r="KD41" i="13"/>
  <c r="LG41" i="13"/>
  <c r="LP41" i="13"/>
  <c r="LZ41" i="13"/>
  <c r="MI41" i="13"/>
  <c r="MS41" i="13"/>
  <c r="NC41" i="13"/>
  <c r="P41" i="16"/>
  <c r="Z42" i="13"/>
  <c r="AI42" i="13"/>
  <c r="BA42" i="13"/>
  <c r="BL42" i="13"/>
  <c r="BT41" i="16"/>
  <c r="CD42" i="13"/>
  <c r="CM42" i="13"/>
  <c r="CV42" i="13"/>
  <c r="EK42" i="13"/>
  <c r="DX41" i="16"/>
  <c r="EQ42" i="13"/>
  <c r="EZ42" i="13"/>
  <c r="FI42" i="13"/>
  <c r="FR42" i="13"/>
  <c r="GA42" i="13"/>
  <c r="HX42" i="13"/>
  <c r="JB42" i="13"/>
  <c r="JK42" i="13"/>
  <c r="JT42" i="13"/>
  <c r="KD42" i="13"/>
  <c r="LG42" i="13"/>
  <c r="LP42" i="13"/>
  <c r="LZ42" i="13"/>
  <c r="MI42" i="13"/>
  <c r="MS42" i="13"/>
  <c r="NC42" i="13"/>
  <c r="P42" i="16"/>
  <c r="Z43" i="13"/>
  <c r="AI43" i="13"/>
  <c r="AR43" i="13"/>
  <c r="BA43" i="13"/>
  <c r="BL43" i="13"/>
  <c r="BT42" i="16"/>
  <c r="CD43" i="13"/>
  <c r="CM43" i="13"/>
  <c r="CV43" i="13"/>
  <c r="EK43" i="13"/>
  <c r="DO43" i="13"/>
  <c r="DX42" i="16"/>
  <c r="EQ43" i="13"/>
  <c r="EZ43" i="13"/>
  <c r="FI43" i="13"/>
  <c r="FR43" i="13"/>
  <c r="GA43" i="13"/>
  <c r="GB43" i="13" s="1"/>
  <c r="HX43" i="13"/>
  <c r="JB43" i="13"/>
  <c r="JK43" i="13"/>
  <c r="JT43" i="13"/>
  <c r="AT44" i="13"/>
  <c r="BO44" i="13"/>
  <c r="BY44" i="13"/>
  <c r="CH44" i="13"/>
  <c r="CQ44" i="13"/>
  <c r="CR44" i="13" s="1"/>
  <c r="CR43" i="16"/>
  <c r="DV44" i="13"/>
  <c r="S45" i="13"/>
  <c r="BT44" i="16"/>
  <c r="DT45" i="13"/>
  <c r="EC45" i="13"/>
  <c r="EM45" i="13"/>
  <c r="EN44" i="16"/>
  <c r="AJ46" i="13"/>
  <c r="BL45" i="16"/>
  <c r="BV46" i="13"/>
  <c r="EK46" i="13"/>
  <c r="HL46" i="13"/>
  <c r="JI46" i="13"/>
  <c r="JR46" i="13"/>
  <c r="KA46" i="13"/>
  <c r="KK46" i="13"/>
  <c r="AF46" i="16"/>
  <c r="AQ47" i="13"/>
  <c r="BK47" i="13"/>
  <c r="BL47" i="13" s="1"/>
  <c r="BL46" i="16"/>
  <c r="FO47" i="13"/>
  <c r="ID47" i="13"/>
  <c r="JZ47" i="13"/>
  <c r="LM47" i="13"/>
  <c r="LV47" i="13"/>
  <c r="ME47" i="13"/>
  <c r="MY47" i="13"/>
  <c r="AP48" i="13"/>
  <c r="AV47" i="16"/>
  <c r="CV48" i="13"/>
  <c r="DO48" i="13"/>
  <c r="DP47" i="16"/>
  <c r="LL48" i="13"/>
  <c r="LU48" i="13"/>
  <c r="MD48" i="13"/>
  <c r="EK36" i="13"/>
  <c r="FZ36" i="13"/>
  <c r="GT36" i="13"/>
  <c r="IP36" i="13"/>
  <c r="AZ37" i="13"/>
  <c r="CT37" i="13"/>
  <c r="EM37" i="13"/>
  <c r="EN37" i="13" s="1"/>
  <c r="FX37" i="13"/>
  <c r="GH37" i="13"/>
  <c r="ID37" i="13"/>
  <c r="JH37" i="13"/>
  <c r="JQ37" i="13"/>
  <c r="JZ37" i="13"/>
  <c r="LM37" i="13"/>
  <c r="LV37" i="13"/>
  <c r="ME37" i="13"/>
  <c r="MY37" i="13"/>
  <c r="V38" i="13"/>
  <c r="AX38" i="13"/>
  <c r="BQ38" i="13"/>
  <c r="DT38" i="13"/>
  <c r="EC38" i="13"/>
  <c r="EU38" i="13"/>
  <c r="FN38" i="13"/>
  <c r="FW38" i="13"/>
  <c r="GZ38" i="13"/>
  <c r="IV38" i="13"/>
  <c r="LL38" i="13"/>
  <c r="LU38" i="13"/>
  <c r="MD38" i="13"/>
  <c r="MX38" i="13"/>
  <c r="U39" i="13"/>
  <c r="BP39" i="13"/>
  <c r="CQ39" i="13"/>
  <c r="DJ39" i="13"/>
  <c r="DP39" i="13" s="1"/>
  <c r="DS39" i="13"/>
  <c r="EB39" i="13"/>
  <c r="EK39" i="13"/>
  <c r="ET39" i="13"/>
  <c r="FV39" i="13"/>
  <c r="GB39" i="13" s="1"/>
  <c r="HR39" i="13"/>
  <c r="KQ39" i="13"/>
  <c r="T40" i="13"/>
  <c r="AU40" i="13"/>
  <c r="BN40" i="13"/>
  <c r="CO40" i="13"/>
  <c r="CX40" i="13"/>
  <c r="DR40" i="13"/>
  <c r="EA40" i="13"/>
  <c r="EJ40" i="13"/>
  <c r="ES40" i="13"/>
  <c r="NG40" i="13"/>
  <c r="GN40" i="13"/>
  <c r="IJ40" i="13"/>
  <c r="JE40" i="13"/>
  <c r="JW40" i="13"/>
  <c r="KF40" i="13"/>
  <c r="MK40" i="13"/>
  <c r="S41" i="13"/>
  <c r="AT41" i="13"/>
  <c r="CN41" i="13"/>
  <c r="CW41" i="13"/>
  <c r="DZ41" i="13"/>
  <c r="EF41" i="13" s="1"/>
  <c r="ER41" i="13"/>
  <c r="FS41" i="13"/>
  <c r="FT41" i="13" s="1"/>
  <c r="JD41" i="13"/>
  <c r="JV41" i="13"/>
  <c r="KE41" i="13"/>
  <c r="LH41" i="13"/>
  <c r="LQ41" i="13"/>
  <c r="MA41" i="13"/>
  <c r="MJ41" i="13"/>
  <c r="MT41" i="13"/>
  <c r="ND41" i="13"/>
  <c r="R42" i="13"/>
  <c r="X42" i="13" s="1"/>
  <c r="BB42" i="13"/>
  <c r="CN42" i="13"/>
  <c r="CW42" i="13"/>
  <c r="DZ42" i="13"/>
  <c r="EF42" i="13" s="1"/>
  <c r="ER42" i="13"/>
  <c r="FS42" i="13"/>
  <c r="JD42" i="13"/>
  <c r="JV42" i="13"/>
  <c r="KE42" i="13"/>
  <c r="LH42" i="13"/>
  <c r="LQ42" i="13"/>
  <c r="MA42" i="13"/>
  <c r="MJ42" i="13"/>
  <c r="MT42" i="13"/>
  <c r="ND42" i="13"/>
  <c r="R43" i="13"/>
  <c r="X43" i="13" s="1"/>
  <c r="AS43" i="13"/>
  <c r="BB43" i="13"/>
  <c r="CN43" i="13"/>
  <c r="CW43" i="13"/>
  <c r="DZ43" i="13"/>
  <c r="ER43" i="13"/>
  <c r="FS43" i="13"/>
  <c r="CT44" i="13"/>
  <c r="CZ44" i="13" s="1"/>
  <c r="DW44" i="13"/>
  <c r="DX43" i="16"/>
  <c r="GN44" i="13"/>
  <c r="IJ44" i="13"/>
  <c r="JE44" i="13"/>
  <c r="JW44" i="13"/>
  <c r="KF44" i="13"/>
  <c r="MK44" i="13"/>
  <c r="HX45" i="13"/>
  <c r="LG45" i="13"/>
  <c r="LP45" i="13"/>
  <c r="LZ45" i="13"/>
  <c r="MS45" i="13"/>
  <c r="AK46" i="13"/>
  <c r="BC46" i="13"/>
  <c r="BD46" i="13" s="1"/>
  <c r="BD45" i="16"/>
  <c r="CZ45" i="16"/>
  <c r="FP46" i="13"/>
  <c r="FY46" i="13"/>
  <c r="HM46" i="13"/>
  <c r="JA46" i="13"/>
  <c r="KL46" i="13"/>
  <c r="MH46" i="13"/>
  <c r="NB46" i="13"/>
  <c r="P47" i="13"/>
  <c r="X46" i="16"/>
  <c r="AH47" i="13"/>
  <c r="AN46" i="16"/>
  <c r="CO47" i="13"/>
  <c r="CY47" i="13"/>
  <c r="CZ47" i="13" s="1"/>
  <c r="CZ46" i="16"/>
  <c r="FP47" i="13"/>
  <c r="GI47" i="13"/>
  <c r="HV47" i="13"/>
  <c r="IE47" i="13"/>
  <c r="JI47" i="13"/>
  <c r="JR47" i="13"/>
  <c r="KA47" i="13"/>
  <c r="MQ47" i="13"/>
  <c r="X47" i="16"/>
  <c r="AH48" i="13"/>
  <c r="CE48" i="13"/>
  <c r="CW48" i="13"/>
  <c r="ET48" i="13"/>
  <c r="FC48" i="13"/>
  <c r="FL47" i="16"/>
  <c r="GR48" i="13"/>
  <c r="HA48" i="13"/>
  <c r="HK48" i="13"/>
  <c r="IN48" i="13"/>
  <c r="IW48" i="13"/>
  <c r="LM48" i="13"/>
  <c r="LV48" i="13"/>
  <c r="ME48" i="13"/>
  <c r="MY48" i="13"/>
  <c r="MK35" i="13"/>
  <c r="MV35" i="13"/>
  <c r="AK36" i="13"/>
  <c r="CE36" i="13"/>
  <c r="DX35" i="16"/>
  <c r="EH36" i="13"/>
  <c r="FI36" i="13"/>
  <c r="GB36" i="13"/>
  <c r="GL36" i="13"/>
  <c r="GU36" i="13"/>
  <c r="IH36" i="13"/>
  <c r="IQ36" i="13"/>
  <c r="LG36" i="13"/>
  <c r="LP36" i="13"/>
  <c r="LZ36" i="13"/>
  <c r="P36" i="16"/>
  <c r="AI37" i="13"/>
  <c r="CB36" i="16"/>
  <c r="EN36" i="16"/>
  <c r="FG37" i="13"/>
  <c r="GI37" i="13"/>
  <c r="HV37" i="13"/>
  <c r="IE37" i="13"/>
  <c r="JI37" i="13"/>
  <c r="JR37" i="13"/>
  <c r="KA37" i="13"/>
  <c r="X38" i="13"/>
  <c r="EM38" i="13"/>
  <c r="FF38" i="13"/>
  <c r="JH38" i="13"/>
  <c r="JQ38" i="13"/>
  <c r="JZ38" i="13"/>
  <c r="LM38" i="13"/>
  <c r="LV38" i="13"/>
  <c r="ME38" i="13"/>
  <c r="MY38" i="13"/>
  <c r="AF39" i="13"/>
  <c r="CI39" i="13"/>
  <c r="CJ39" i="13" s="1"/>
  <c r="EL39" i="13"/>
  <c r="LL39" i="13"/>
  <c r="LU39" i="13"/>
  <c r="MD39" i="13"/>
  <c r="AM40" i="13"/>
  <c r="AN40" i="13" s="1"/>
  <c r="CG40" i="13"/>
  <c r="ML40" i="13"/>
  <c r="AL41" i="13"/>
  <c r="AV41" i="13"/>
  <c r="CF41" i="13"/>
  <c r="FK41" i="13"/>
  <c r="FL41" i="13" s="1"/>
  <c r="JE41" i="13"/>
  <c r="JW41" i="13"/>
  <c r="KF41" i="13"/>
  <c r="MK41" i="13"/>
  <c r="MV41" i="13"/>
  <c r="AK42" i="13"/>
  <c r="CF42" i="13"/>
  <c r="FK42" i="13"/>
  <c r="FL42" i="13" s="1"/>
  <c r="GH42" i="13"/>
  <c r="JE42" i="13"/>
  <c r="JW42" i="13"/>
  <c r="KF42" i="13"/>
  <c r="MK42" i="13"/>
  <c r="MV42" i="13"/>
  <c r="AK43" i="13"/>
  <c r="BD42" i="16"/>
  <c r="CF43" i="13"/>
  <c r="FK43" i="13"/>
  <c r="FL43" i="13" s="1"/>
  <c r="JE43" i="13"/>
  <c r="JW43" i="13"/>
  <c r="KF43" i="13"/>
  <c r="MK43" i="13"/>
  <c r="MV43" i="13"/>
  <c r="AL44" i="13"/>
  <c r="CU44" i="13"/>
  <c r="FB44" i="13"/>
  <c r="ML44" i="13"/>
  <c r="AD45" i="13"/>
  <c r="AN44" i="16"/>
  <c r="EZ45" i="13"/>
  <c r="FT45" i="13"/>
  <c r="JV45" i="13"/>
  <c r="KE45" i="13"/>
  <c r="LH45" i="13"/>
  <c r="LQ45" i="13"/>
  <c r="MA45" i="13"/>
  <c r="MT45" i="13"/>
  <c r="R46" i="13"/>
  <c r="X45" i="16"/>
  <c r="AB46" i="13"/>
  <c r="CQ46" i="13"/>
  <c r="CR46" i="13" s="1"/>
  <c r="CR45" i="16"/>
  <c r="EX46" i="13"/>
  <c r="AI47" i="13"/>
  <c r="CG47" i="13"/>
  <c r="FG47" i="13"/>
  <c r="LO47" i="13"/>
  <c r="LX47" i="13"/>
  <c r="MH47" i="13"/>
  <c r="MR47" i="13"/>
  <c r="NB47" i="13"/>
  <c r="O48" i="13"/>
  <c r="P48" i="13" s="1"/>
  <c r="P47" i="16"/>
  <c r="BB48" i="13"/>
  <c r="BL47" i="16"/>
  <c r="DS48" i="13"/>
  <c r="EB48" i="13"/>
  <c r="EK48" i="13"/>
  <c r="EU48" i="13"/>
  <c r="EV48" i="13" s="1"/>
  <c r="FD47" i="16"/>
  <c r="FN48" i="13"/>
  <c r="FT47" i="16"/>
  <c r="DH5" i="13"/>
  <c r="MY43" i="13"/>
  <c r="V44" i="13"/>
  <c r="AE44" i="13"/>
  <c r="AX44" i="13"/>
  <c r="BD44" i="13" s="1"/>
  <c r="BQ44" i="13"/>
  <c r="BZ44" i="13"/>
  <c r="DU44" i="13"/>
  <c r="ED44" i="13"/>
  <c r="EM44" i="13"/>
  <c r="EN44" i="13" s="1"/>
  <c r="FO44" i="13"/>
  <c r="FX44" i="13"/>
  <c r="GH44" i="13"/>
  <c r="GR44" i="13"/>
  <c r="HA44" i="13"/>
  <c r="HK44" i="13"/>
  <c r="ID44" i="13"/>
  <c r="IN44" i="13"/>
  <c r="IW44" i="13"/>
  <c r="KJ44" i="13"/>
  <c r="LM44" i="13"/>
  <c r="LV44" i="13"/>
  <c r="ME44" i="13"/>
  <c r="MY44" i="13"/>
  <c r="BY45" i="13"/>
  <c r="CQ45" i="13"/>
  <c r="DS45" i="13"/>
  <c r="EB45" i="13"/>
  <c r="ET45" i="13"/>
  <c r="FC45" i="13"/>
  <c r="FV45" i="13"/>
  <c r="GF45" i="13"/>
  <c r="GO45" i="13"/>
  <c r="GY45" i="13"/>
  <c r="HR45" i="13"/>
  <c r="IB45" i="13"/>
  <c r="IK45" i="13"/>
  <c r="IU45" i="13"/>
  <c r="JF45" i="13"/>
  <c r="JO45" i="13"/>
  <c r="JX45" i="13"/>
  <c r="KQ45" i="13"/>
  <c r="LJ45" i="13"/>
  <c r="LT45" i="13"/>
  <c r="MC45" i="13"/>
  <c r="MW45" i="13"/>
  <c r="T46" i="13"/>
  <c r="AC46" i="13"/>
  <c r="AU46" i="13"/>
  <c r="BN46" i="13"/>
  <c r="BT46" i="13" s="1"/>
  <c r="BW46" i="13"/>
  <c r="CO46" i="13"/>
  <c r="CX46" i="13"/>
  <c r="DZ46" i="13"/>
  <c r="ER46" i="13"/>
  <c r="FA46" i="13"/>
  <c r="FS46" i="13"/>
  <c r="GM46" i="13"/>
  <c r="HP46" i="13"/>
  <c r="HY46" i="13"/>
  <c r="II46" i="13"/>
  <c r="JD46" i="13"/>
  <c r="JL46" i="13"/>
  <c r="JV46" i="13"/>
  <c r="KE46" i="13"/>
  <c r="KO46" i="13"/>
  <c r="MJ46" i="13"/>
  <c r="ND46" i="13"/>
  <c r="R47" i="13"/>
  <c r="X47" i="13" s="1"/>
  <c r="AA47" i="13"/>
  <c r="AS47" i="13"/>
  <c r="BB47" i="13"/>
  <c r="BV47" i="13"/>
  <c r="CN47" i="13"/>
  <c r="CW47" i="13"/>
  <c r="DO47" i="13"/>
  <c r="EQ47" i="13"/>
  <c r="EZ47" i="13"/>
  <c r="FR47" i="13"/>
  <c r="GA47" i="13"/>
  <c r="GL47" i="13"/>
  <c r="GU47" i="13"/>
  <c r="HX47" i="13"/>
  <c r="IH47" i="13"/>
  <c r="IQ47" i="13"/>
  <c r="JB47" i="13"/>
  <c r="JK47" i="13"/>
  <c r="JT47" i="13"/>
  <c r="KD47" i="13"/>
  <c r="LG47" i="13"/>
  <c r="LP47" i="13"/>
  <c r="LZ47" i="13"/>
  <c r="MI47" i="13"/>
  <c r="MS47" i="13"/>
  <c r="NC47" i="13"/>
  <c r="Z48" i="13"/>
  <c r="AF48" i="13" s="1"/>
  <c r="AR48" i="13"/>
  <c r="BA48" i="13"/>
  <c r="CL48" i="13"/>
  <c r="CU48" i="13"/>
  <c r="DM48" i="13"/>
  <c r="DV48" i="13"/>
  <c r="EE48" i="13"/>
  <c r="EX48" i="13"/>
  <c r="FP48" i="13"/>
  <c r="FY48" i="13"/>
  <c r="GI48" i="13"/>
  <c r="GS48" i="13"/>
  <c r="HL48" i="13"/>
  <c r="HV48" i="13"/>
  <c r="IE48" i="13"/>
  <c r="IO48" i="13"/>
  <c r="JR48" i="13"/>
  <c r="KA48" i="13"/>
  <c r="KK48" i="13"/>
  <c r="LE48" i="13"/>
  <c r="LN48" i="13"/>
  <c r="LW48" i="13"/>
  <c r="MQ48" i="13"/>
  <c r="DE51" i="13"/>
  <c r="DE52" i="13"/>
  <c r="DE50" i="13"/>
  <c r="KD43" i="13"/>
  <c r="LG43" i="13"/>
  <c r="LP43" i="13"/>
  <c r="LZ43" i="13"/>
  <c r="MI43" i="13"/>
  <c r="MS43" i="13"/>
  <c r="NC43" i="13"/>
  <c r="Z44" i="13"/>
  <c r="AI44" i="13"/>
  <c r="BA44" i="13"/>
  <c r="BL44" i="13"/>
  <c r="CD44" i="13"/>
  <c r="CJ44" i="13" s="1"/>
  <c r="CV44" i="13"/>
  <c r="DM44" i="13"/>
  <c r="DO44" i="13"/>
  <c r="EZ44" i="13"/>
  <c r="FI44" i="13"/>
  <c r="GA44" i="13"/>
  <c r="GB44" i="13" s="1"/>
  <c r="GL44" i="13"/>
  <c r="GU44" i="13"/>
  <c r="HX44" i="13"/>
  <c r="IH44" i="13"/>
  <c r="IQ44" i="13"/>
  <c r="JB44" i="13"/>
  <c r="JK44" i="13"/>
  <c r="JT44" i="13"/>
  <c r="KD44" i="13"/>
  <c r="LG44" i="13"/>
  <c r="LP44" i="13"/>
  <c r="LZ44" i="13"/>
  <c r="MI44" i="13"/>
  <c r="MS44" i="13"/>
  <c r="NC44" i="13"/>
  <c r="Z45" i="13"/>
  <c r="AI45" i="13"/>
  <c r="CL45" i="13"/>
  <c r="CU45" i="13"/>
  <c r="DL45" i="13"/>
  <c r="DV45" i="13"/>
  <c r="EE45" i="13"/>
  <c r="EX45" i="13"/>
  <c r="FG45" i="13"/>
  <c r="FP45" i="13"/>
  <c r="FY45" i="13"/>
  <c r="GI45" i="13"/>
  <c r="GS45" i="13"/>
  <c r="HL45" i="13"/>
  <c r="HV45" i="13"/>
  <c r="IE45" i="13"/>
  <c r="IO45" i="13"/>
  <c r="JI45" i="13"/>
  <c r="JR45" i="13"/>
  <c r="KA45" i="13"/>
  <c r="KK45" i="13"/>
  <c r="LE45" i="13"/>
  <c r="LN45" i="13"/>
  <c r="LW45" i="13"/>
  <c r="MQ45" i="13"/>
  <c r="W46" i="13"/>
  <c r="AP46" i="13"/>
  <c r="AY46" i="13"/>
  <c r="BQ46" i="13"/>
  <c r="BZ46" i="13"/>
  <c r="CI46" i="13"/>
  <c r="DK46" i="13"/>
  <c r="DT46" i="13"/>
  <c r="EC46" i="13"/>
  <c r="EL46" i="13"/>
  <c r="EU46" i="13"/>
  <c r="FN46" i="13"/>
  <c r="FW46" i="13"/>
  <c r="GZ46" i="13"/>
  <c r="HJ46" i="13"/>
  <c r="HS46" i="13"/>
  <c r="IC46" i="13"/>
  <c r="IV46" i="13"/>
  <c r="JG46" i="13"/>
  <c r="JP46" i="13"/>
  <c r="JY46" i="13"/>
  <c r="KI46" i="13"/>
  <c r="KR46" i="13"/>
  <c r="LL46" i="13"/>
  <c r="LU46" i="13"/>
  <c r="MD46" i="13"/>
  <c r="MM46" i="13"/>
  <c r="MX46" i="13"/>
  <c r="U47" i="13"/>
  <c r="AD47" i="13"/>
  <c r="AM47" i="13"/>
  <c r="BY47" i="13"/>
  <c r="CH47" i="13"/>
  <c r="CQ47" i="13"/>
  <c r="DJ47" i="13"/>
  <c r="DS47" i="13"/>
  <c r="EB47" i="13"/>
  <c r="EK47" i="13"/>
  <c r="ET47" i="13"/>
  <c r="FC47" i="13"/>
  <c r="FV47" i="13"/>
  <c r="GO47" i="13"/>
  <c r="GY47" i="13"/>
  <c r="HR47" i="13"/>
  <c r="IB47" i="13"/>
  <c r="IK47" i="13"/>
  <c r="IU47" i="13"/>
  <c r="JF47" i="13"/>
  <c r="JO47" i="13"/>
  <c r="JX47" i="13"/>
  <c r="KQ47" i="13"/>
  <c r="LJ47" i="13"/>
  <c r="LT47" i="13"/>
  <c r="MC47" i="13"/>
  <c r="ML47" i="13"/>
  <c r="MW47" i="13"/>
  <c r="T48" i="13"/>
  <c r="AC48" i="13"/>
  <c r="AL48" i="13"/>
  <c r="AU48" i="13"/>
  <c r="BW48" i="13"/>
  <c r="CF48" i="13"/>
  <c r="CO48" i="13"/>
  <c r="CX48" i="13"/>
  <c r="DZ48" i="13"/>
  <c r="EI48" i="13"/>
  <c r="ER48" i="13"/>
  <c r="FA48" i="13"/>
  <c r="FJ48" i="13"/>
  <c r="FS48" i="13"/>
  <c r="GM48" i="13"/>
  <c r="HP48" i="13"/>
  <c r="HY48" i="13"/>
  <c r="II48" i="13"/>
  <c r="JD48" i="13"/>
  <c r="JL48" i="13"/>
  <c r="JV48" i="13"/>
  <c r="KE48" i="13"/>
  <c r="KO48" i="13"/>
  <c r="LH48" i="13"/>
  <c r="LQ48" i="13"/>
  <c r="MA48" i="13"/>
  <c r="MJ48" i="13"/>
  <c r="MT48" i="13"/>
  <c r="ND48" i="13"/>
  <c r="JD43" i="13"/>
  <c r="JL43" i="13"/>
  <c r="JV43" i="13"/>
  <c r="KE43" i="13"/>
  <c r="KO43" i="13"/>
  <c r="LH43" i="13"/>
  <c r="LQ43" i="13"/>
  <c r="MA43" i="13"/>
  <c r="MJ43" i="13"/>
  <c r="MT43" i="13"/>
  <c r="ND43" i="13"/>
  <c r="R44" i="13"/>
  <c r="AA44" i="13"/>
  <c r="AJ44" i="13"/>
  <c r="AS44" i="13"/>
  <c r="BB44" i="13"/>
  <c r="BL43" i="16"/>
  <c r="BV44" i="13"/>
  <c r="CB44" i="13" s="1"/>
  <c r="CE44" i="13"/>
  <c r="CN44" i="13"/>
  <c r="CW44" i="13"/>
  <c r="DN44" i="13"/>
  <c r="DP43" i="16"/>
  <c r="DZ44" i="13"/>
  <c r="EI44" i="13"/>
  <c r="ER44" i="13"/>
  <c r="FA44" i="13"/>
  <c r="FJ44" i="13"/>
  <c r="FS44" i="13"/>
  <c r="FT44" i="13" s="1"/>
  <c r="GB43" i="16"/>
  <c r="GM44" i="13"/>
  <c r="HP44" i="13"/>
  <c r="HY44" i="13"/>
  <c r="II44" i="13"/>
  <c r="JD44" i="13"/>
  <c r="JL44" i="13"/>
  <c r="JV44" i="13"/>
  <c r="KE44" i="13"/>
  <c r="KO44" i="13"/>
  <c r="LH44" i="13"/>
  <c r="LQ44" i="13"/>
  <c r="MA44" i="13"/>
  <c r="MJ44" i="13"/>
  <c r="MT44" i="13"/>
  <c r="ND44" i="13"/>
  <c r="R45" i="13"/>
  <c r="AA45" i="13"/>
  <c r="AS45" i="13"/>
  <c r="CD45" i="13"/>
  <c r="CM45" i="13"/>
  <c r="CV45" i="13"/>
  <c r="DN45" i="13"/>
  <c r="DW45" i="13"/>
  <c r="DX45" i="13" s="1"/>
  <c r="EP45" i="13"/>
  <c r="EV45" i="13" s="1"/>
  <c r="EY45" i="13"/>
  <c r="FH45" i="13"/>
  <c r="FQ45" i="13"/>
  <c r="FZ45" i="13"/>
  <c r="GT45" i="13"/>
  <c r="HW45" i="13"/>
  <c r="IP45" i="13"/>
  <c r="JJ45" i="13"/>
  <c r="JS45" i="13"/>
  <c r="KC45" i="13"/>
  <c r="LF45" i="13"/>
  <c r="LO45" i="13"/>
  <c r="LX45" i="13"/>
  <c r="MR45" i="13"/>
  <c r="P46" i="13"/>
  <c r="AH46" i="13"/>
  <c r="AN46" i="13" s="1"/>
  <c r="AQ46" i="13"/>
  <c r="AZ46" i="13"/>
  <c r="BR46" i="13"/>
  <c r="CA46" i="13"/>
  <c r="CT46" i="13"/>
  <c r="DL46" i="13"/>
  <c r="DU46" i="13"/>
  <c r="ED46" i="13"/>
  <c r="EM46" i="13"/>
  <c r="FF46" i="13"/>
  <c r="FO46" i="13"/>
  <c r="FX46" i="13"/>
  <c r="HK46" i="13"/>
  <c r="ID46" i="13"/>
  <c r="JH46" i="13"/>
  <c r="JQ46" i="13"/>
  <c r="JZ46" i="13"/>
  <c r="KJ46" i="13"/>
  <c r="LM46" i="13"/>
  <c r="LV46" i="13"/>
  <c r="ME46" i="13"/>
  <c r="MY46" i="13"/>
  <c r="V47" i="13"/>
  <c r="AE47" i="13"/>
  <c r="AX47" i="13"/>
  <c r="BD47" i="13" s="1"/>
  <c r="BQ47" i="13"/>
  <c r="BZ47" i="13"/>
  <c r="CI47" i="13"/>
  <c r="DK47" i="13"/>
  <c r="DT47" i="13"/>
  <c r="EC47" i="13"/>
  <c r="EL47" i="13"/>
  <c r="EU47" i="13"/>
  <c r="EV47" i="13" s="1"/>
  <c r="FN47" i="13"/>
  <c r="FW47" i="13"/>
  <c r="GG47" i="13"/>
  <c r="GZ47" i="13"/>
  <c r="IC47" i="13"/>
  <c r="IV47" i="13"/>
  <c r="JG47" i="13"/>
  <c r="JP47" i="13"/>
  <c r="JY47" i="13"/>
  <c r="LL47" i="13"/>
  <c r="LU47" i="13"/>
  <c r="MD47" i="13"/>
  <c r="MM47" i="13"/>
  <c r="MX47" i="13"/>
  <c r="U48" i="13"/>
  <c r="AD48" i="13"/>
  <c r="AM48" i="13"/>
  <c r="BX48" i="13"/>
  <c r="CG48" i="13"/>
  <c r="CP48" i="13"/>
  <c r="CY48" i="13"/>
  <c r="DR48" i="13"/>
  <c r="DX48" i="13" s="1"/>
  <c r="EA48" i="13"/>
  <c r="EJ48" i="13"/>
  <c r="ES48" i="13"/>
  <c r="FB48" i="13"/>
  <c r="FK48" i="13"/>
  <c r="FL48" i="13" s="1"/>
  <c r="NG48" i="13"/>
  <c r="GN48" i="13"/>
  <c r="HQ48" i="13"/>
  <c r="IJ48" i="13"/>
  <c r="JE48" i="13"/>
  <c r="JM48" i="13"/>
  <c r="JW48" i="13"/>
  <c r="KF48" i="13"/>
  <c r="KP48" i="13"/>
  <c r="LI48" i="13"/>
  <c r="LS48" i="13"/>
  <c r="MB48" i="13"/>
  <c r="MV48" i="13"/>
  <c r="LB50" i="13"/>
  <c r="LB52" i="13"/>
  <c r="LB51" i="13"/>
  <c r="LB49" i="13"/>
  <c r="KT49" i="13"/>
  <c r="LC52" i="13"/>
  <c r="LC51" i="13"/>
  <c r="LC50" i="13"/>
  <c r="LC49" i="13"/>
  <c r="KN52" i="13"/>
  <c r="KN51" i="13"/>
  <c r="KN49" i="13"/>
  <c r="KN50" i="13"/>
  <c r="DH14" i="13"/>
  <c r="DH24" i="13"/>
  <c r="DH27" i="13"/>
  <c r="DH38" i="13"/>
  <c r="DH40" i="13"/>
  <c r="DH41" i="13"/>
  <c r="DH43" i="13"/>
  <c r="DH45" i="13"/>
  <c r="DH47" i="13"/>
  <c r="DK12" i="13"/>
  <c r="EL12" i="13"/>
  <c r="DO12" i="13"/>
  <c r="DP12" i="13" s="1"/>
  <c r="EJ15" i="13"/>
  <c r="DK15" i="13"/>
  <c r="EL15" i="13"/>
  <c r="DO16" i="13"/>
  <c r="DP16" i="13" s="1"/>
  <c r="EH16" i="13"/>
  <c r="EK15" i="13"/>
  <c r="EM15" i="13"/>
  <c r="EN15" i="13" s="1"/>
  <c r="EI16" i="13"/>
  <c r="DH14" i="16"/>
  <c r="EJ16" i="13"/>
  <c r="DH15" i="16"/>
  <c r="FD13" i="13"/>
  <c r="EP13" i="13"/>
  <c r="EV13" i="13" s="1"/>
  <c r="EQ13" i="13"/>
  <c r="FV13" i="13"/>
  <c r="EH48" i="16"/>
  <c r="EH49" i="16"/>
  <c r="ER13" i="13"/>
  <c r="FW13" i="13"/>
  <c r="EI48" i="16"/>
  <c r="EI49" i="16"/>
  <c r="EH50" i="16"/>
  <c r="FX13" i="13"/>
  <c r="EH13" i="13"/>
  <c r="EI50" i="16"/>
  <c r="FF13" i="13"/>
  <c r="FL13" i="13" s="1"/>
  <c r="EI13" i="13"/>
  <c r="EH51" i="16"/>
  <c r="FG13" i="13"/>
  <c r="EN12" i="16"/>
  <c r="EI51" i="16"/>
  <c r="EJ13" i="13"/>
  <c r="FY13" i="13"/>
  <c r="FI13" i="13"/>
  <c r="FA13" i="13"/>
  <c r="DN41" i="13"/>
  <c r="DJ42" i="13"/>
  <c r="EN42" i="13"/>
  <c r="EH41" i="13"/>
  <c r="EN41" i="13" s="1"/>
  <c r="DK42" i="13"/>
  <c r="DH40" i="16"/>
  <c r="DH41" i="16"/>
  <c r="EI41" i="13"/>
  <c r="DL42" i="13"/>
  <c r="EJ41" i="13"/>
  <c r="DM42" i="13"/>
  <c r="EK41" i="13"/>
  <c r="DO42" i="13"/>
  <c r="EH43" i="13"/>
  <c r="DJ44" i="13"/>
  <c r="EK44" i="13"/>
  <c r="EI45" i="13"/>
  <c r="EI43" i="13"/>
  <c r="EL44" i="13"/>
  <c r="EJ45" i="13"/>
  <c r="EJ43" i="13"/>
  <c r="EK45" i="13"/>
  <c r="DJ43" i="13"/>
  <c r="DH43" i="16"/>
  <c r="DJ40" i="13"/>
  <c r="EK40" i="13"/>
  <c r="DK40" i="13"/>
  <c r="EH40" i="13"/>
  <c r="EN40" i="13" s="1"/>
  <c r="DN38" i="13"/>
  <c r="EH38" i="13"/>
  <c r="EI38" i="13"/>
  <c r="EJ38" i="13"/>
  <c r="EI36" i="13"/>
  <c r="EJ36" i="13"/>
  <c r="ET34" i="13"/>
  <c r="FV34" i="13"/>
  <c r="EL34" i="13"/>
  <c r="FW34" i="13"/>
  <c r="FF34" i="13"/>
  <c r="FL34" i="13" s="1"/>
  <c r="FX34" i="13"/>
  <c r="EX34" i="13"/>
  <c r="FG34" i="13"/>
  <c r="DK33" i="13"/>
  <c r="DL34" i="13"/>
  <c r="DM33" i="13"/>
  <c r="DN34" i="13"/>
  <c r="EH34" i="13"/>
  <c r="EN34" i="13" s="1"/>
  <c r="DN33" i="13"/>
  <c r="EI34" i="13"/>
  <c r="DH33" i="16"/>
  <c r="DL33" i="13"/>
  <c r="DM34" i="13"/>
  <c r="EH33" i="13"/>
  <c r="DH34" i="13"/>
  <c r="DH33" i="13"/>
  <c r="DH32" i="16"/>
  <c r="EM33" i="13"/>
  <c r="DO33" i="13"/>
  <c r="EJ30" i="13"/>
  <c r="DJ30" i="13"/>
  <c r="DP30" i="13" s="1"/>
  <c r="EK30" i="13"/>
  <c r="DK30" i="13"/>
  <c r="EL30" i="13"/>
  <c r="DH29" i="16"/>
  <c r="EH21" i="13"/>
  <c r="EN21" i="13" s="1"/>
  <c r="EH22" i="13"/>
  <c r="DM23" i="13"/>
  <c r="DK24" i="13"/>
  <c r="EL24" i="13"/>
  <c r="DH20" i="16"/>
  <c r="EI21" i="13"/>
  <c r="EI22" i="13"/>
  <c r="DN23" i="13"/>
  <c r="DL24" i="13"/>
  <c r="EK21" i="13"/>
  <c r="EK22" i="13"/>
  <c r="EI23" i="13"/>
  <c r="EL21" i="13"/>
  <c r="EL22" i="13"/>
  <c r="EJ23" i="13"/>
  <c r="EH24" i="13"/>
  <c r="DH23" i="16"/>
  <c r="EM19" i="13"/>
  <c r="EN19" i="13" s="1"/>
  <c r="DO19" i="13"/>
  <c r="DH13" i="16"/>
  <c r="EJ11" i="13"/>
  <c r="DL12" i="13"/>
  <c r="DJ13" i="13"/>
  <c r="EK13" i="13"/>
  <c r="EH14" i="13"/>
  <c r="EN14" i="13" s="1"/>
  <c r="DJ11" i="13"/>
  <c r="DP11" i="13" s="1"/>
  <c r="EK11" i="13"/>
  <c r="DM12" i="13"/>
  <c r="DK13" i="13"/>
  <c r="EL13" i="13"/>
  <c r="EI14" i="13"/>
  <c r="DK11" i="13"/>
  <c r="EL11" i="13"/>
  <c r="EJ14" i="13"/>
  <c r="EH12" i="13"/>
  <c r="EK14" i="13"/>
  <c r="DH10" i="16"/>
  <c r="DH11" i="16"/>
  <c r="DM7" i="13"/>
  <c r="DN7" i="13"/>
  <c r="EH8" i="13"/>
  <c r="EH7" i="13"/>
  <c r="EN7" i="13" s="1"/>
  <c r="EI8" i="13"/>
  <c r="EJ8" i="13"/>
  <c r="DD48" i="16"/>
  <c r="DF49" i="16"/>
  <c r="DD51" i="16"/>
  <c r="DN3" i="13"/>
  <c r="EI3" i="13"/>
  <c r="DL4" i="13"/>
  <c r="DL5" i="13"/>
  <c r="DC50" i="13"/>
  <c r="DC52" i="13"/>
  <c r="DE48" i="16"/>
  <c r="DB50" i="16"/>
  <c r="DE51" i="16"/>
  <c r="EJ3" i="13"/>
  <c r="DM4" i="13"/>
  <c r="DM5" i="13"/>
  <c r="DD50" i="13"/>
  <c r="DD52" i="13"/>
  <c r="DH3" i="16"/>
  <c r="DD50" i="16"/>
  <c r="EL3" i="13"/>
  <c r="EH4" i="13"/>
  <c r="EN4" i="13" s="1"/>
  <c r="EH5" i="13"/>
  <c r="DB49" i="13"/>
  <c r="DF50" i="13"/>
  <c r="DB51" i="13"/>
  <c r="DF52" i="13"/>
  <c r="DH4" i="16"/>
  <c r="DB49" i="16"/>
  <c r="DE50" i="16"/>
  <c r="DJ3" i="13"/>
  <c r="EI4" i="13"/>
  <c r="EI5" i="13"/>
  <c r="DC49" i="13"/>
  <c r="DC49" i="16"/>
  <c r="DK3" i="13"/>
  <c r="DD49" i="13"/>
  <c r="DN5" i="13"/>
  <c r="DB48" i="16"/>
  <c r="DD49" i="16"/>
  <c r="DB51" i="16"/>
  <c r="DE49" i="13"/>
  <c r="DC48" i="16"/>
  <c r="DE49" i="16"/>
  <c r="DF49" i="13"/>
  <c r="DB50" i="13"/>
  <c r="DO3" i="13"/>
  <c r="DG52" i="13"/>
  <c r="DH3" i="13"/>
  <c r="DG50" i="13"/>
  <c r="DG50" i="16"/>
  <c r="DG49" i="13"/>
  <c r="DH2" i="16"/>
  <c r="DG49" i="16"/>
  <c r="BC43" i="13"/>
  <c r="BD43" i="13" s="1"/>
  <c r="BD41" i="16"/>
  <c r="BD38" i="16"/>
  <c r="BD28" i="16"/>
  <c r="BD27" i="16"/>
  <c r="BD24" i="16"/>
  <c r="BD16" i="16"/>
  <c r="BD15" i="16"/>
  <c r="BD14" i="13"/>
  <c r="BC9" i="13"/>
  <c r="BA50" i="16"/>
  <c r="BA48" i="16"/>
  <c r="BA49" i="16"/>
  <c r="BA9" i="13"/>
  <c r="BA7" i="13"/>
  <c r="BA51" i="16"/>
  <c r="AZ48" i="16"/>
  <c r="AZ49" i="16"/>
  <c r="AZ50" i="16"/>
  <c r="AZ51" i="16"/>
  <c r="AY49" i="16"/>
  <c r="AY48" i="16"/>
  <c r="AY50" i="16"/>
  <c r="AY51" i="16"/>
  <c r="AY4" i="13"/>
  <c r="BD46" i="16"/>
  <c r="BD43" i="16"/>
  <c r="AX39" i="13"/>
  <c r="BD37" i="16"/>
  <c r="BD34" i="16"/>
  <c r="AX28" i="13"/>
  <c r="BD25" i="16"/>
  <c r="AX19" i="13"/>
  <c r="AX16" i="13"/>
  <c r="BD13" i="16"/>
  <c r="BD11" i="16"/>
  <c r="AX49" i="16"/>
  <c r="BD9" i="16"/>
  <c r="BD7" i="16"/>
  <c r="AX7" i="13"/>
  <c r="BD5" i="16"/>
  <c r="AX50" i="16"/>
  <c r="BD4" i="16"/>
  <c r="AX5" i="13"/>
  <c r="BD5" i="13" s="1"/>
  <c r="AX51" i="16"/>
  <c r="AX48" i="16"/>
  <c r="GH47" i="13"/>
  <c r="GF48" i="13"/>
  <c r="GG48" i="13"/>
  <c r="GH48" i="13"/>
  <c r="NG46" i="13"/>
  <c r="GF46" i="13"/>
  <c r="GG46" i="13"/>
  <c r="NG47" i="13"/>
  <c r="GF47" i="13"/>
  <c r="NG42" i="13"/>
  <c r="GF42" i="13"/>
  <c r="GG42" i="13"/>
  <c r="GH39" i="13"/>
  <c r="GF40" i="13"/>
  <c r="GG40" i="13"/>
  <c r="GH40" i="13"/>
  <c r="NG39" i="13"/>
  <c r="GF39" i="13"/>
  <c r="GG35" i="13"/>
  <c r="NG36" i="13"/>
  <c r="GH35" i="13"/>
  <c r="GF36" i="13"/>
  <c r="GG36" i="13"/>
  <c r="GH36" i="13"/>
  <c r="NG35" i="13"/>
  <c r="GF35" i="13"/>
  <c r="AN34" i="18" l="1"/>
  <c r="CJ34" i="18"/>
  <c r="JD14" i="18"/>
  <c r="OR4" i="18"/>
  <c r="IV21" i="18"/>
  <c r="KB9" i="18"/>
  <c r="FD15" i="18"/>
  <c r="FT19" i="18"/>
  <c r="CZ15" i="18"/>
  <c r="LH10" i="18"/>
  <c r="OB6" i="18"/>
  <c r="EF20" i="18"/>
  <c r="BL16" i="18"/>
  <c r="FL21" i="18"/>
  <c r="EN17" i="18"/>
  <c r="NL12" i="18"/>
  <c r="OJ7" i="18"/>
  <c r="LH15" i="18"/>
  <c r="ND15" i="18"/>
  <c r="DX11" i="18"/>
  <c r="EN9" i="18"/>
  <c r="KB13" i="18"/>
  <c r="GJ9" i="18"/>
  <c r="BT8" i="18"/>
  <c r="AV20" i="18"/>
  <c r="AV6" i="18"/>
  <c r="AV9" i="18"/>
  <c r="LX17" i="18"/>
  <c r="NT14" i="18"/>
  <c r="BL15" i="18"/>
  <c r="DX5" i="18"/>
  <c r="DH20" i="18"/>
  <c r="AV5" i="18"/>
  <c r="MV12" i="18"/>
  <c r="EF8" i="18"/>
  <c r="KJ13" i="18"/>
  <c r="BD5" i="18"/>
  <c r="BD19" i="18"/>
  <c r="KZ10" i="18"/>
  <c r="EN7" i="18"/>
  <c r="HX10" i="18"/>
  <c r="DP16" i="18"/>
  <c r="IN16" i="18"/>
  <c r="KJ9" i="18"/>
  <c r="IF8" i="18"/>
  <c r="CB9" i="18"/>
  <c r="KJ14" i="18"/>
  <c r="CZ20" i="18"/>
  <c r="NT17" i="18"/>
  <c r="KJ7" i="18"/>
  <c r="DP5" i="18"/>
  <c r="IF15" i="18"/>
  <c r="GJ13" i="18"/>
  <c r="IF7" i="18"/>
  <c r="IV10" i="18"/>
  <c r="IF13" i="18"/>
  <c r="MV6" i="18"/>
  <c r="KZ18" i="18"/>
  <c r="MF9" i="18"/>
  <c r="JD5" i="18"/>
  <c r="BD12" i="18"/>
  <c r="DX19" i="18"/>
  <c r="AF19" i="18"/>
  <c r="X11" i="18"/>
  <c r="CR10" i="18"/>
  <c r="AN19" i="18"/>
  <c r="AF17" i="18"/>
  <c r="DP6" i="18"/>
  <c r="EF10" i="18"/>
  <c r="IV9" i="18"/>
  <c r="FD5" i="18"/>
  <c r="NT18" i="18"/>
  <c r="EV19" i="18"/>
  <c r="KZ17" i="18"/>
  <c r="LX16" i="18"/>
  <c r="BL17" i="18"/>
  <c r="OB8" i="18"/>
  <c r="KB5" i="18"/>
  <c r="GB19" i="18"/>
  <c r="JD17" i="18"/>
  <c r="FD14" i="18"/>
  <c r="OB13" i="18"/>
  <c r="EV8" i="18"/>
  <c r="FD16" i="18"/>
  <c r="LX7" i="18"/>
  <c r="CR6" i="18"/>
  <c r="X4" i="18"/>
  <c r="JD15" i="18"/>
  <c r="LX11" i="18"/>
  <c r="OR15" i="18"/>
  <c r="MV20" i="18"/>
  <c r="DP11" i="18"/>
  <c r="OR11" i="18"/>
  <c r="MN16" i="18"/>
  <c r="DH14" i="18"/>
  <c r="GJ21" i="18"/>
  <c r="DH15" i="18"/>
  <c r="BD14" i="18"/>
  <c r="AN20" i="18"/>
  <c r="X14" i="18"/>
  <c r="AF13" i="18"/>
  <c r="IN19" i="18"/>
  <c r="AN5" i="18"/>
  <c r="GR6" i="18"/>
  <c r="OB14" i="18"/>
  <c r="DX14" i="18"/>
  <c r="GB21" i="18"/>
  <c r="DX20" i="18"/>
  <c r="BT19" i="18"/>
  <c r="ND14" i="18"/>
  <c r="HX16" i="18"/>
  <c r="KR16" i="18"/>
  <c r="DH19" i="18"/>
  <c r="OB16" i="18"/>
  <c r="LP8" i="18"/>
  <c r="HP5" i="18"/>
  <c r="EF21" i="18"/>
  <c r="JD21" i="18"/>
  <c r="IN21" i="18"/>
  <c r="KJ8" i="18"/>
  <c r="BD6" i="18"/>
  <c r="NT5" i="18"/>
  <c r="GZ8" i="18"/>
  <c r="MV14" i="18"/>
  <c r="FL12" i="18"/>
  <c r="MN10" i="18"/>
  <c r="GJ14" i="18"/>
  <c r="KR21" i="18"/>
  <c r="OR17" i="18"/>
  <c r="DP13" i="18"/>
  <c r="LH21" i="18"/>
  <c r="GR4" i="18"/>
  <c r="LP17" i="18"/>
  <c r="DX17" i="18"/>
  <c r="KB8" i="18"/>
  <c r="GB8" i="18"/>
  <c r="CR17" i="18"/>
  <c r="DX16" i="18"/>
  <c r="AF9" i="18"/>
  <c r="BT9" i="18"/>
  <c r="DP12" i="18"/>
  <c r="BT16" i="18"/>
  <c r="GB10" i="18"/>
  <c r="FD6" i="18"/>
  <c r="AN15" i="18"/>
  <c r="BL12" i="18"/>
  <c r="HP15" i="18"/>
  <c r="AN14" i="18"/>
  <c r="BT10" i="18"/>
  <c r="KJ12" i="18"/>
  <c r="BL18" i="18"/>
  <c r="IF4" i="18"/>
  <c r="KB18" i="18"/>
  <c r="OJ20" i="18"/>
  <c r="EN4" i="18"/>
  <c r="FL5" i="18"/>
  <c r="CR19" i="18"/>
  <c r="HX18" i="18"/>
  <c r="JD13" i="18"/>
  <c r="KB10" i="18"/>
  <c r="LP5" i="18"/>
  <c r="MV15" i="18"/>
  <c r="DH8" i="18"/>
  <c r="OJ10" i="18"/>
  <c r="NL7" i="18"/>
  <c r="GR11" i="18"/>
  <c r="LP10" i="18"/>
  <c r="GR13" i="18"/>
  <c r="LX4" i="18"/>
  <c r="JD10" i="18"/>
  <c r="GR10" i="18"/>
  <c r="AN31" i="13"/>
  <c r="GB17" i="13"/>
  <c r="CJ9" i="13"/>
  <c r="AF14" i="13"/>
  <c r="FL5" i="13"/>
  <c r="CR4" i="13"/>
  <c r="OR44" i="18"/>
  <c r="GJ48" i="18"/>
  <c r="NL41" i="18"/>
  <c r="MF40" i="18"/>
  <c r="CR34" i="18"/>
  <c r="AF39" i="18"/>
  <c r="LX38" i="18"/>
  <c r="HX27" i="18"/>
  <c r="KJ40" i="18"/>
  <c r="DP15" i="18"/>
  <c r="JL18" i="18"/>
  <c r="KZ13" i="18"/>
  <c r="JD11" i="18"/>
  <c r="GJ7" i="18"/>
  <c r="BL7" i="18"/>
  <c r="HP17" i="18"/>
  <c r="FL16" i="18"/>
  <c r="KJ6" i="18"/>
  <c r="KR14" i="18"/>
  <c r="HP13" i="18"/>
  <c r="HX12" i="18"/>
  <c r="KJ4" i="18"/>
  <c r="BT18" i="18"/>
  <c r="CR8" i="18"/>
  <c r="GZ9" i="18"/>
  <c r="CR7" i="18"/>
  <c r="DH4" i="18"/>
  <c r="CR23" i="13"/>
  <c r="AN39" i="13"/>
  <c r="AF26" i="13"/>
  <c r="GB41" i="18"/>
  <c r="NT46" i="18"/>
  <c r="JL37" i="18"/>
  <c r="GR39" i="18"/>
  <c r="LP19" i="18"/>
  <c r="AN7" i="18"/>
  <c r="FT9" i="18"/>
  <c r="OJ18" i="18"/>
  <c r="AV14" i="18"/>
  <c r="CZ5" i="18"/>
  <c r="MN15" i="18"/>
  <c r="AF10" i="18"/>
  <c r="CZ46" i="13"/>
  <c r="BP17" i="13"/>
  <c r="GB45" i="13"/>
  <c r="CR37" i="13"/>
  <c r="AN36" i="13"/>
  <c r="CB37" i="13"/>
  <c r="DP5" i="13"/>
  <c r="DP6" i="13"/>
  <c r="HX46" i="18"/>
  <c r="EN46" i="18"/>
  <c r="KJ43" i="18"/>
  <c r="CJ40" i="18"/>
  <c r="FD34" i="18"/>
  <c r="AN25" i="18"/>
  <c r="HP35" i="18"/>
  <c r="OR33" i="18"/>
  <c r="KR39" i="18"/>
  <c r="HX38" i="18"/>
  <c r="OJ11" i="18"/>
  <c r="CZ11" i="18"/>
  <c r="CJ22" i="18"/>
  <c r="FD8" i="18"/>
  <c r="JL44" i="18"/>
  <c r="AN33" i="13"/>
  <c r="CJ45" i="13"/>
  <c r="X20" i="13"/>
  <c r="FD11" i="13"/>
  <c r="DP4" i="13"/>
  <c r="EV47" i="18"/>
  <c r="ND44" i="18"/>
  <c r="X48" i="18"/>
  <c r="KJ46" i="18"/>
  <c r="NT40" i="18"/>
  <c r="GR41" i="18"/>
  <c r="NL47" i="18"/>
  <c r="FL48" i="18"/>
  <c r="DH47" i="18"/>
  <c r="GZ28" i="18"/>
  <c r="IV28" i="18"/>
  <c r="AV39" i="18"/>
  <c r="LP39" i="18"/>
  <c r="FD29" i="18"/>
  <c r="CZ24" i="18"/>
  <c r="GZ19" i="18"/>
  <c r="KJ16" i="18"/>
  <c r="OR10" i="18"/>
  <c r="EF4" i="18"/>
  <c r="X8" i="18"/>
  <c r="NL18" i="18"/>
  <c r="DP19" i="18"/>
  <c r="MF7" i="18"/>
  <c r="CJ4" i="18"/>
  <c r="ND4" i="18"/>
  <c r="HP10" i="18"/>
  <c r="GJ46" i="18"/>
  <c r="OJ12" i="18"/>
  <c r="KJ23" i="18"/>
  <c r="AN29" i="18"/>
  <c r="BD38" i="18"/>
  <c r="NL35" i="18"/>
  <c r="DH39" i="18"/>
  <c r="IF28" i="18"/>
  <c r="IF31" i="18"/>
  <c r="HP33" i="18"/>
  <c r="AV17" i="18"/>
  <c r="DH48" i="18"/>
  <c r="MV18" i="18"/>
  <c r="BT23" i="18"/>
  <c r="FD37" i="13"/>
  <c r="BD32" i="13"/>
  <c r="FD18" i="13"/>
  <c r="FT27" i="13"/>
  <c r="DH42" i="18"/>
  <c r="IF43" i="18"/>
  <c r="IN48" i="18"/>
  <c r="DX39" i="18"/>
  <c r="MN35" i="18"/>
  <c r="LH28" i="18"/>
  <c r="LH37" i="18"/>
  <c r="NL30" i="18"/>
  <c r="GB35" i="18"/>
  <c r="OJ33" i="18"/>
  <c r="FL23" i="18"/>
  <c r="X18" i="18"/>
  <c r="KR15" i="18"/>
  <c r="ND12" i="18"/>
  <c r="NL20" i="18"/>
  <c r="MV23" i="18"/>
  <c r="GR19" i="18"/>
  <c r="CJ14" i="18"/>
  <c r="CJ6" i="18"/>
  <c r="HP25" i="18"/>
  <c r="IF23" i="18"/>
  <c r="AF14" i="18"/>
  <c r="GB11" i="18"/>
  <c r="OJ8" i="18"/>
  <c r="DX45" i="18"/>
  <c r="IV45" i="18"/>
  <c r="ND36" i="18"/>
  <c r="LX22" i="18"/>
  <c r="MN23" i="18"/>
  <c r="FT21" i="18"/>
  <c r="EN21" i="18"/>
  <c r="AN19" i="13"/>
  <c r="DP18" i="13"/>
  <c r="X21" i="13"/>
  <c r="CB23" i="13"/>
  <c r="FL4" i="13"/>
  <c r="LX45" i="18"/>
  <c r="EV48" i="18"/>
  <c r="ND45" i="18"/>
  <c r="BD41" i="18"/>
  <c r="LH42" i="18"/>
  <c r="JD29" i="18"/>
  <c r="EF38" i="18"/>
  <c r="EV33" i="18"/>
  <c r="NT28" i="18"/>
  <c r="AF33" i="18"/>
  <c r="NT33" i="18"/>
  <c r="HX41" i="18"/>
  <c r="LH12" i="18"/>
  <c r="KZ14" i="18"/>
  <c r="IV13" i="18"/>
  <c r="IN12" i="18"/>
  <c r="AF7" i="18"/>
  <c r="BD18" i="18"/>
  <c r="OR6" i="18"/>
  <c r="EV6" i="18"/>
  <c r="NL5" i="18"/>
  <c r="NL15" i="18"/>
  <c r="AN17" i="18"/>
  <c r="JL20" i="18"/>
  <c r="GR18" i="18"/>
  <c r="LP25" i="18"/>
  <c r="EN12" i="13"/>
  <c r="FD36" i="13"/>
  <c r="CJ40" i="13"/>
  <c r="EV18" i="13"/>
  <c r="FD19" i="13"/>
  <c r="LX28" i="18"/>
  <c r="HX25" i="18"/>
  <c r="KR33" i="18"/>
  <c r="GR30" i="18"/>
  <c r="EN35" i="18"/>
  <c r="OR37" i="18"/>
  <c r="CR9" i="18"/>
  <c r="KJ22" i="18"/>
  <c r="LX9" i="18"/>
  <c r="LH20" i="18"/>
  <c r="JL7" i="18"/>
  <c r="CZ28" i="18"/>
  <c r="X7" i="13"/>
  <c r="BD4" i="13"/>
  <c r="X31" i="13"/>
  <c r="AV40" i="13"/>
  <c r="CJ24" i="13"/>
  <c r="DP28" i="13"/>
  <c r="EN3" i="13"/>
  <c r="EM49" i="13"/>
  <c r="FL44" i="13"/>
  <c r="BD16" i="13"/>
  <c r="NU50" i="13"/>
  <c r="NU51" i="13"/>
  <c r="NU52" i="13"/>
  <c r="NU49" i="13"/>
  <c r="CJ29" i="13"/>
  <c r="NG50" i="13"/>
  <c r="NG51" i="13"/>
  <c r="NG52" i="13"/>
  <c r="NG49" i="13"/>
  <c r="FL24" i="13"/>
  <c r="FT19" i="13"/>
  <c r="BD26" i="13"/>
  <c r="AN14" i="13"/>
  <c r="AF47" i="13"/>
  <c r="EF43" i="13"/>
  <c r="CJ48" i="13"/>
  <c r="GB26" i="13"/>
  <c r="CB43" i="13"/>
  <c r="BD38" i="13"/>
  <c r="BT43" i="13"/>
  <c r="CJ31" i="13"/>
  <c r="AN44" i="13"/>
  <c r="AN37" i="13"/>
  <c r="CR26" i="13"/>
  <c r="GB24" i="13"/>
  <c r="AN28" i="13"/>
  <c r="X12" i="13"/>
  <c r="FD41" i="13"/>
  <c r="CZ12" i="13"/>
  <c r="X30" i="13"/>
  <c r="BD23" i="13"/>
  <c r="FD5" i="13"/>
  <c r="GB5" i="13"/>
  <c r="EV5" i="13"/>
  <c r="EN17" i="13"/>
  <c r="GB9" i="13"/>
  <c r="EY49" i="13"/>
  <c r="DP25" i="13"/>
  <c r="DX19" i="13"/>
  <c r="DX20" i="13"/>
  <c r="DP43" i="13"/>
  <c r="FD47" i="13"/>
  <c r="EV38" i="13"/>
  <c r="BD35" i="13"/>
  <c r="FT42" i="13"/>
  <c r="FT33" i="13"/>
  <c r="BD36" i="13"/>
  <c r="AF12" i="13"/>
  <c r="EK50" i="13"/>
  <c r="CB29" i="13"/>
  <c r="CJ18" i="13"/>
  <c r="EV31" i="13"/>
  <c r="BT34" i="13"/>
  <c r="EV12" i="13"/>
  <c r="EV29" i="13"/>
  <c r="CR17" i="13"/>
  <c r="EF4" i="13"/>
  <c r="CR13" i="13"/>
  <c r="FD40" i="13"/>
  <c r="FT43" i="13"/>
  <c r="BT27" i="13"/>
  <c r="DX26" i="13"/>
  <c r="EK51" i="13"/>
  <c r="EK49" i="13"/>
  <c r="DP41" i="13"/>
  <c r="CR30" i="13"/>
  <c r="FD38" i="13"/>
  <c r="CZ27" i="13"/>
  <c r="CR14" i="13"/>
  <c r="CJ12" i="13"/>
  <c r="X29" i="13"/>
  <c r="CJ33" i="13"/>
  <c r="DM52" i="13"/>
  <c r="EF45" i="13"/>
  <c r="BD17" i="13"/>
  <c r="AV10" i="13"/>
  <c r="EF26" i="13"/>
  <c r="EV25" i="13"/>
  <c r="EN47" i="13"/>
  <c r="EK52" i="13"/>
  <c r="EV44" i="13"/>
  <c r="FT18" i="13"/>
  <c r="GB25" i="13"/>
  <c r="DX21" i="13"/>
  <c r="GB15" i="13"/>
  <c r="EV7" i="13"/>
  <c r="AV43" i="13"/>
  <c r="EX52" i="13"/>
  <c r="BT38" i="13"/>
  <c r="CR22" i="13"/>
  <c r="BD10" i="13"/>
  <c r="CZ31" i="13"/>
  <c r="AV17" i="13"/>
  <c r="AV11" i="13"/>
  <c r="X22" i="13"/>
  <c r="X27" i="13"/>
  <c r="CB5" i="13"/>
  <c r="AV48" i="13"/>
  <c r="CZ48" i="13"/>
  <c r="AN34" i="13"/>
  <c r="CR11" i="13"/>
  <c r="AF18" i="13"/>
  <c r="EV27" i="13"/>
  <c r="AV14" i="13"/>
  <c r="CB16" i="13"/>
  <c r="AV6" i="13"/>
  <c r="CR6" i="13"/>
  <c r="DP19" i="13"/>
  <c r="BD9" i="13"/>
  <c r="DL50" i="13"/>
  <c r="EN22" i="13"/>
  <c r="EN16" i="13"/>
  <c r="AV32" i="13"/>
  <c r="CZ9" i="13"/>
  <c r="BD6" i="13"/>
  <c r="DP44" i="13"/>
  <c r="DX24" i="13"/>
  <c r="FT40" i="13"/>
  <c r="EN35" i="13"/>
  <c r="CR20" i="13"/>
  <c r="DX18" i="13"/>
  <c r="FT7" i="13"/>
  <c r="DP35" i="13"/>
  <c r="FL10" i="13"/>
  <c r="CZ42" i="13"/>
  <c r="EN29" i="13"/>
  <c r="FT23" i="13"/>
  <c r="FD34" i="13"/>
  <c r="GB42" i="13"/>
  <c r="AF21" i="13"/>
  <c r="DP13" i="13"/>
  <c r="CJ28" i="13"/>
  <c r="AF46" i="13"/>
  <c r="DL52" i="13"/>
  <c r="DM49" i="13"/>
  <c r="DM51" i="13"/>
  <c r="DM50" i="13"/>
  <c r="DL49" i="13"/>
  <c r="DL51" i="13"/>
  <c r="EH49" i="13"/>
  <c r="EH51" i="13"/>
  <c r="EH50" i="13"/>
  <c r="EH52" i="13"/>
  <c r="CB46" i="13"/>
  <c r="EV46" i="13"/>
  <c r="BQ16" i="13"/>
  <c r="BQ28" i="13"/>
  <c r="EN43" i="13"/>
  <c r="EN5" i="13"/>
  <c r="FT48" i="13"/>
  <c r="FL33" i="13"/>
  <c r="EF28" i="13"/>
  <c r="DX35" i="13"/>
  <c r="EV33" i="13"/>
  <c r="AN48" i="13"/>
  <c r="DX44" i="13"/>
  <c r="EN32" i="13"/>
  <c r="EN38" i="13"/>
  <c r="FL27" i="13"/>
  <c r="CJ47" i="13"/>
  <c r="EN6" i="13"/>
  <c r="FL39" i="13"/>
  <c r="GB34" i="13"/>
  <c r="AZ52" i="13"/>
  <c r="AZ49" i="13"/>
  <c r="AZ50" i="13"/>
  <c r="AZ51" i="13"/>
  <c r="AN20" i="13"/>
  <c r="AF30" i="13"/>
  <c r="CR39" i="13"/>
  <c r="CJ37" i="13"/>
  <c r="AN15" i="13"/>
  <c r="AV31" i="13"/>
  <c r="AF13" i="13"/>
  <c r="EF8" i="13"/>
  <c r="AF33" i="13"/>
  <c r="BD48" i="13"/>
  <c r="EY50" i="13"/>
  <c r="DP34" i="13"/>
  <c r="DP38" i="13"/>
  <c r="EY52" i="13"/>
  <c r="CJ46" i="13"/>
  <c r="EY51" i="13"/>
  <c r="DX25" i="13"/>
  <c r="EN13" i="13"/>
  <c r="BD29" i="13"/>
  <c r="DX30" i="13"/>
  <c r="X46" i="13"/>
  <c r="X33" i="13"/>
  <c r="EV28" i="13"/>
  <c r="AF22" i="13"/>
  <c r="FL25" i="13"/>
  <c r="DX40" i="13"/>
  <c r="AF34" i="13"/>
  <c r="CZ45" i="13"/>
  <c r="CR19" i="13"/>
  <c r="FL6" i="13"/>
  <c r="EV8" i="13"/>
  <c r="FD15" i="13"/>
  <c r="DX42" i="13"/>
  <c r="BD28" i="13"/>
  <c r="EN8" i="13"/>
  <c r="EF19" i="13"/>
  <c r="DP14" i="13"/>
  <c r="AN10" i="13"/>
  <c r="FL21" i="13"/>
  <c r="FD45" i="13"/>
  <c r="BD37" i="13"/>
  <c r="DX5" i="13"/>
  <c r="CR15" i="13"/>
  <c r="BA52" i="13"/>
  <c r="FT25" i="13"/>
  <c r="AX50" i="13"/>
  <c r="EV42" i="13"/>
  <c r="CB40" i="13"/>
  <c r="FT47" i="13"/>
  <c r="DX46" i="13"/>
  <c r="EV41" i="13"/>
  <c r="AV25" i="13"/>
  <c r="EV24" i="13"/>
  <c r="EN31" i="13"/>
  <c r="EN18" i="13"/>
  <c r="EF15" i="13"/>
  <c r="FD46" i="13"/>
  <c r="GB14" i="13"/>
  <c r="EF48" i="13"/>
  <c r="CR42" i="13"/>
  <c r="DX38" i="13"/>
  <c r="X34" i="13"/>
  <c r="FT35" i="13"/>
  <c r="AV35" i="13"/>
  <c r="DX22" i="13"/>
  <c r="EX49" i="13"/>
  <c r="FT26" i="13"/>
  <c r="GB46" i="13"/>
  <c r="CZ36" i="13"/>
  <c r="DP27" i="13"/>
  <c r="EV26" i="13"/>
  <c r="EN25" i="13"/>
  <c r="EF24" i="13"/>
  <c r="AV22" i="13"/>
  <c r="FT13" i="13"/>
  <c r="BD22" i="13"/>
  <c r="BA49" i="13"/>
  <c r="X10" i="13"/>
  <c r="BA50" i="13"/>
  <c r="GB47" i="13"/>
  <c r="AV46" i="13"/>
  <c r="AF35" i="13"/>
  <c r="FT38" i="13"/>
  <c r="GB21" i="13"/>
  <c r="CJ17" i="13"/>
  <c r="BA51" i="13"/>
  <c r="FD48" i="13"/>
  <c r="EF16" i="13"/>
  <c r="CB7" i="13"/>
  <c r="LP46" i="18"/>
  <c r="MF48" i="18"/>
  <c r="KR46" i="18"/>
  <c r="FL38" i="18"/>
  <c r="AV24" i="18"/>
  <c r="GJ20" i="18"/>
  <c r="BT20" i="18"/>
  <c r="BD11" i="18"/>
  <c r="AV21" i="18"/>
  <c r="FT18" i="18"/>
  <c r="AF15" i="18"/>
  <c r="KR19" i="18"/>
  <c r="IN18" i="18"/>
  <c r="MF17" i="18"/>
  <c r="EF16" i="18"/>
  <c r="DH23" i="18"/>
  <c r="OR19" i="18"/>
  <c r="EV31" i="18"/>
  <c r="GJ47" i="18"/>
  <c r="EN43" i="18"/>
  <c r="AN38" i="18"/>
  <c r="KB31" i="18"/>
  <c r="MV30" i="18"/>
  <c r="OR24" i="18"/>
  <c r="CJ43" i="18"/>
  <c r="ND38" i="18"/>
  <c r="EN34" i="18"/>
  <c r="AF32" i="18"/>
  <c r="KZ29" i="18"/>
  <c r="GZ26" i="18"/>
  <c r="IN25" i="18"/>
  <c r="GB23" i="18"/>
  <c r="DP20" i="18"/>
  <c r="EF19" i="18"/>
  <c r="CB18" i="18"/>
  <c r="IF20" i="18"/>
  <c r="GR16" i="18"/>
  <c r="CJ30" i="18"/>
  <c r="BL11" i="18"/>
  <c r="KB23" i="18"/>
  <c r="FL15" i="18"/>
  <c r="AV23" i="18"/>
  <c r="HP20" i="18"/>
  <c r="NL17" i="18"/>
  <c r="EV22" i="18"/>
  <c r="LH17" i="18"/>
  <c r="JD16" i="18"/>
  <c r="ND11" i="18"/>
  <c r="AN36" i="18"/>
  <c r="ND48" i="18"/>
  <c r="IN44" i="18"/>
  <c r="BL40" i="18"/>
  <c r="KJ42" i="18"/>
  <c r="IF41" i="18"/>
  <c r="IF37" i="18"/>
  <c r="DP36" i="18"/>
  <c r="GJ27" i="18"/>
  <c r="AV38" i="18"/>
  <c r="BD29" i="18"/>
  <c r="DP34" i="18"/>
  <c r="KB28" i="18"/>
  <c r="KZ25" i="18"/>
  <c r="NL27" i="18"/>
  <c r="BD21" i="18"/>
  <c r="OB19" i="18"/>
  <c r="LX18" i="18"/>
  <c r="HP16" i="18"/>
  <c r="JL19" i="18"/>
  <c r="KJ21" i="18"/>
  <c r="DX42" i="18"/>
  <c r="AF47" i="18"/>
  <c r="AF40" i="18"/>
  <c r="EN33" i="18"/>
  <c r="EF26" i="18"/>
  <c r="GZ37" i="18"/>
  <c r="OB35" i="18"/>
  <c r="KJ27" i="18"/>
  <c r="AF29" i="18"/>
  <c r="AN23" i="18"/>
  <c r="NL14" i="18"/>
  <c r="LH13" i="18"/>
  <c r="JD12" i="18"/>
  <c r="IV18" i="18"/>
  <c r="EV14" i="18"/>
  <c r="KB38" i="18"/>
  <c r="DH35" i="18"/>
  <c r="NL44" i="18"/>
  <c r="OJ40" i="18"/>
  <c r="X35" i="18"/>
  <c r="IV30" i="18"/>
  <c r="OR27" i="18"/>
  <c r="MV25" i="18"/>
  <c r="HP32" i="18"/>
  <c r="MF25" i="18"/>
  <c r="EN44" i="18"/>
  <c r="JT17" i="18"/>
  <c r="LP12" i="18"/>
  <c r="CR23" i="18"/>
  <c r="CJ19" i="18"/>
  <c r="HP48" i="18"/>
  <c r="NL40" i="18"/>
  <c r="GB39" i="18"/>
  <c r="IN36" i="18"/>
  <c r="CJ35" i="18"/>
  <c r="MF32" i="18"/>
  <c r="CJ32" i="18"/>
  <c r="HX39" i="18"/>
  <c r="HX31" i="18"/>
  <c r="AF24" i="18"/>
  <c r="AN40" i="18"/>
  <c r="DP38" i="18"/>
  <c r="GB25" i="18"/>
  <c r="X17" i="18"/>
  <c r="IV16" i="18"/>
  <c r="OB12" i="18"/>
  <c r="JL11" i="18"/>
  <c r="BD20" i="18"/>
  <c r="IV34" i="18"/>
  <c r="CZ7" i="18"/>
  <c r="AF6" i="18"/>
  <c r="LP11" i="18"/>
  <c r="HX8" i="18"/>
  <c r="LH5" i="18"/>
  <c r="BT4" i="18"/>
  <c r="KR8" i="18"/>
  <c r="BL10" i="18"/>
  <c r="MV8" i="18"/>
  <c r="ND7" i="18"/>
  <c r="LP9" i="18"/>
  <c r="KJ5" i="18"/>
  <c r="JD6" i="18"/>
  <c r="JL10" i="18"/>
  <c r="GZ11" i="18"/>
  <c r="AN8" i="18"/>
  <c r="GR8" i="18"/>
  <c r="AN4" i="18"/>
  <c r="JL4" i="18"/>
  <c r="KJ10" i="18"/>
  <c r="LX5" i="18"/>
  <c r="GZ5" i="18"/>
  <c r="CZ8" i="18"/>
  <c r="IN6" i="18"/>
  <c r="KZ11" i="18"/>
  <c r="EV7" i="18"/>
  <c r="AV11" i="18"/>
  <c r="NT9" i="18"/>
  <c r="FL44" i="18"/>
  <c r="NT35" i="18"/>
  <c r="HP31" i="18"/>
  <c r="CZ17" i="18"/>
  <c r="ND20" i="18"/>
  <c r="MN18" i="18"/>
  <c r="BD36" i="18"/>
  <c r="KZ37" i="18"/>
  <c r="OB20" i="18"/>
  <c r="KB15" i="18"/>
  <c r="KR40" i="18"/>
  <c r="KZ34" i="18"/>
  <c r="JD25" i="18"/>
  <c r="DX47" i="18"/>
  <c r="FT29" i="18"/>
  <c r="GB28" i="18"/>
  <c r="DX27" i="18"/>
  <c r="BT26" i="18"/>
  <c r="NL21" i="18"/>
  <c r="IN14" i="18"/>
  <c r="EF13" i="18"/>
  <c r="OJ17" i="18"/>
  <c r="ND35" i="18"/>
  <c r="OR31" i="18"/>
  <c r="CJ31" i="18"/>
  <c r="GR21" i="18"/>
  <c r="NT47" i="18"/>
  <c r="OB47" i="18"/>
  <c r="KR43" i="18"/>
  <c r="LX33" i="18"/>
  <c r="IF14" i="18"/>
  <c r="IV17" i="18"/>
  <c r="AF22" i="18"/>
  <c r="BD45" i="18"/>
  <c r="HP39" i="18"/>
  <c r="JT32" i="18"/>
  <c r="FL30" i="18"/>
  <c r="EV24" i="18"/>
  <c r="NT19" i="18"/>
  <c r="IV12" i="18"/>
  <c r="NT21" i="18"/>
  <c r="FD17" i="18"/>
  <c r="CR21" i="18"/>
  <c r="GZ15" i="18"/>
  <c r="FL29" i="18"/>
  <c r="MF45" i="18"/>
  <c r="ND43" i="18"/>
  <c r="BD42" i="18"/>
  <c r="DH37" i="18"/>
  <c r="JT33" i="18"/>
  <c r="MF38" i="18"/>
  <c r="JD19" i="18"/>
  <c r="JD20" i="18"/>
  <c r="CB19" i="18"/>
  <c r="MF16" i="18"/>
  <c r="CR15" i="18"/>
  <c r="JL23" i="18"/>
  <c r="EN18" i="18"/>
  <c r="LP16" i="18"/>
  <c r="IV46" i="18"/>
  <c r="EF45" i="18"/>
  <c r="X39" i="18"/>
  <c r="ND21" i="18"/>
  <c r="MF31" i="18"/>
  <c r="OJ34" i="18"/>
  <c r="FD7" i="18"/>
  <c r="FL8" i="18"/>
  <c r="GZ4" i="18"/>
  <c r="NT7" i="18"/>
  <c r="JT10" i="18"/>
  <c r="JL9" i="18"/>
  <c r="JD8" i="18"/>
  <c r="BD4" i="18"/>
  <c r="MN9" i="18"/>
  <c r="DP10" i="18"/>
  <c r="DX6" i="18"/>
  <c r="KR6" i="18"/>
  <c r="BL6" i="18"/>
  <c r="MV9" i="18"/>
  <c r="OR7" i="18"/>
  <c r="AV4" i="18"/>
  <c r="KR32" i="18"/>
  <c r="MV29" i="18"/>
  <c r="EF18" i="18"/>
  <c r="NT41" i="18"/>
  <c r="OB43" i="18"/>
  <c r="CR5" i="18"/>
  <c r="DX4" i="18"/>
  <c r="MN30" i="18"/>
  <c r="OB9" i="18"/>
  <c r="HX43" i="18"/>
  <c r="LH9" i="18"/>
  <c r="CZ4" i="18"/>
  <c r="FT16" i="18"/>
  <c r="AN42" i="18"/>
  <c r="BT34" i="18"/>
  <c r="GZ33" i="18"/>
  <c r="JL25" i="18"/>
  <c r="OR25" i="18"/>
  <c r="ND5" i="18"/>
  <c r="FL4" i="18"/>
  <c r="MF15" i="18"/>
  <c r="KR12" i="18"/>
  <c r="AV12" i="18"/>
  <c r="EV30" i="18"/>
  <c r="HP24" i="18"/>
  <c r="BL26" i="18"/>
  <c r="AF30" i="18"/>
  <c r="AV28" i="18"/>
  <c r="HP23" i="18"/>
  <c r="BT21" i="18"/>
  <c r="HP43" i="18"/>
  <c r="GJ41" i="18"/>
  <c r="X40" i="18"/>
  <c r="EV32" i="18"/>
  <c r="HX30" i="18"/>
  <c r="AV29" i="18"/>
  <c r="NT27" i="18"/>
  <c r="LP26" i="18"/>
  <c r="JT24" i="18"/>
  <c r="OR8" i="18"/>
  <c r="KZ4" i="18"/>
  <c r="BD10" i="18"/>
  <c r="EN8" i="18"/>
  <c r="AF11" i="18"/>
  <c r="MF39" i="18"/>
  <c r="ND27" i="18"/>
  <c r="GJ22" i="18"/>
  <c r="X16" i="18"/>
  <c r="KZ36" i="18"/>
  <c r="ND29" i="18"/>
  <c r="LX8" i="18"/>
  <c r="KB7" i="18"/>
  <c r="OJ15" i="18"/>
  <c r="MN5" i="18"/>
  <c r="IV19" i="18"/>
  <c r="EF32" i="18"/>
  <c r="MN29" i="18"/>
  <c r="BT33" i="18"/>
  <c r="KB29" i="18"/>
  <c r="DX33" i="18"/>
  <c r="GJ40" i="18"/>
  <c r="NL36" i="18"/>
  <c r="BD28" i="18"/>
  <c r="OB26" i="18"/>
  <c r="OJ25" i="18"/>
  <c r="MF24" i="18"/>
  <c r="IN37" i="18"/>
  <c r="GR27" i="18"/>
  <c r="EN26" i="18"/>
  <c r="CJ8" i="18"/>
  <c r="CJ11" i="18"/>
  <c r="CZ14" i="18"/>
  <c r="KZ12" i="18"/>
  <c r="OJ13" i="18"/>
  <c r="KR13" i="18"/>
  <c r="LP13" i="18"/>
  <c r="DH13" i="18"/>
  <c r="GB16" i="18"/>
  <c r="NT20" i="18"/>
  <c r="CR30" i="18"/>
  <c r="KZ23" i="18"/>
  <c r="LX32" i="18"/>
  <c r="MN39" i="18"/>
  <c r="JL33" i="18"/>
  <c r="DH29" i="18"/>
  <c r="DP28" i="18"/>
  <c r="BL27" i="18"/>
  <c r="GR35" i="18"/>
  <c r="JT9" i="18"/>
  <c r="HP8" i="18"/>
  <c r="GJ6" i="18"/>
  <c r="FT6" i="18"/>
  <c r="DP7" i="18"/>
  <c r="HX9" i="18"/>
  <c r="AV8" i="18"/>
  <c r="LP33" i="18"/>
  <c r="LX31" i="18"/>
  <c r="HX29" i="18"/>
  <c r="CJ16" i="18"/>
  <c r="AV37" i="18"/>
  <c r="CB35" i="18"/>
  <c r="FL7" i="18"/>
  <c r="ND37" i="18"/>
  <c r="CZ30" i="18"/>
  <c r="CJ24" i="18"/>
  <c r="CZ39" i="18"/>
  <c r="OB39" i="18"/>
  <c r="CR36" i="18"/>
  <c r="NL33" i="18"/>
  <c r="BL20" i="18"/>
  <c r="LX10" i="18"/>
  <c r="GB5" i="18"/>
  <c r="GR20" i="18"/>
  <c r="KZ20" i="18"/>
  <c r="GZ25" i="18"/>
  <c r="FL39" i="18"/>
  <c r="KB16" i="18"/>
  <c r="AV15" i="18"/>
  <c r="NT13" i="18"/>
  <c r="KR5" i="18"/>
  <c r="MF12" i="18"/>
  <c r="X30" i="18"/>
  <c r="KR27" i="18"/>
  <c r="BL22" i="18"/>
  <c r="LP21" i="18"/>
  <c r="EV11" i="18"/>
  <c r="IN8" i="18"/>
  <c r="KR42" i="18"/>
  <c r="IN42" i="18"/>
  <c r="LP40" i="18"/>
  <c r="LP34" i="18"/>
  <c r="FD31" i="18"/>
  <c r="KZ40" i="18"/>
  <c r="FT38" i="18"/>
  <c r="OJ26" i="18"/>
  <c r="ND22" i="18"/>
  <c r="BD13" i="18"/>
  <c r="KZ6" i="18"/>
  <c r="IF27" i="18"/>
  <c r="EF25" i="18"/>
  <c r="KJ24" i="18"/>
  <c r="BL14" i="18"/>
  <c r="MV24" i="18"/>
  <c r="AN28" i="18"/>
  <c r="AV16" i="18"/>
  <c r="GZ12" i="18"/>
  <c r="EN5" i="18"/>
  <c r="NL42" i="18"/>
  <c r="OB11" i="18"/>
  <c r="JL32" i="18"/>
  <c r="GR25" i="18"/>
  <c r="JL22" i="18"/>
  <c r="BD23" i="18"/>
  <c r="DH16" i="18"/>
  <c r="EN12" i="18"/>
  <c r="GJ12" i="18"/>
  <c r="CB10" i="18"/>
  <c r="CB11" i="18"/>
  <c r="MF8" i="18"/>
  <c r="HX6" i="18"/>
  <c r="LX24" i="18"/>
  <c r="FL20" i="18"/>
  <c r="OB17" i="18"/>
  <c r="KZ7" i="18"/>
  <c r="BD24" i="18"/>
  <c r="CB26" i="18"/>
  <c r="GB20" i="18"/>
  <c r="BL23" i="18"/>
  <c r="GZ24" i="18"/>
  <c r="OJ22" i="18"/>
  <c r="KB20" i="18"/>
  <c r="BL5" i="18"/>
  <c r="CB21" i="18"/>
  <c r="DH17" i="18"/>
  <c r="HP21" i="18"/>
  <c r="LX15" i="18"/>
  <c r="DH11" i="18"/>
  <c r="CZ13" i="18"/>
  <c r="IF21" i="18"/>
  <c r="IF32" i="18"/>
  <c r="FT33" i="18"/>
  <c r="GB26" i="18"/>
  <c r="DP25" i="18"/>
  <c r="IV24" i="18"/>
  <c r="AN16" i="18"/>
  <c r="CZ9" i="18"/>
  <c r="HX20" i="18"/>
  <c r="GB18" i="18"/>
  <c r="MF4" i="18"/>
  <c r="MV10" i="18"/>
  <c r="GB30" i="18"/>
  <c r="GB13" i="18"/>
  <c r="FL19" i="18"/>
  <c r="FD9" i="18"/>
  <c r="DX10" i="18"/>
  <c r="HX24" i="18"/>
  <c r="KJ20" i="18"/>
  <c r="NL13" i="18"/>
  <c r="GJ18" i="18"/>
  <c r="KR9" i="18"/>
  <c r="KZ26" i="18"/>
  <c r="FL33" i="18"/>
  <c r="FD26" i="18"/>
  <c r="AN31" i="18"/>
  <c r="DP24" i="18"/>
  <c r="EF11" i="18"/>
  <c r="CR12" i="18"/>
  <c r="LH11" i="18"/>
  <c r="FL6" i="18"/>
  <c r="IF11" i="18"/>
  <c r="X6" i="18"/>
  <c r="AF5" i="18"/>
  <c r="AF18" i="18"/>
  <c r="DP21" i="18"/>
  <c r="X26" i="18"/>
  <c r="IV29" i="18"/>
  <c r="GR23" i="18"/>
  <c r="HP9" i="18"/>
  <c r="IN10" i="18"/>
  <c r="EF5" i="18"/>
  <c r="CR18" i="18"/>
  <c r="NL22" i="18"/>
  <c r="HX23" i="18"/>
  <c r="AV22" i="18"/>
  <c r="NL26" i="18"/>
  <c r="KZ33" i="18"/>
  <c r="DP8" i="18"/>
  <c r="CJ21" i="18"/>
  <c r="ND18" i="18"/>
  <c r="MF10" i="18"/>
  <c r="D51" i="9"/>
  <c r="CR22" i="18"/>
  <c r="EN32" i="18"/>
  <c r="GZ31" i="18"/>
  <c r="BD31" i="18"/>
  <c r="DX31" i="18"/>
  <c r="ND30" i="18"/>
  <c r="OR30" i="18"/>
  <c r="GJ30" i="18"/>
  <c r="AN30" i="18"/>
  <c r="CR32" i="18"/>
  <c r="JD32" i="18"/>
  <c r="CR31" i="18"/>
  <c r="IV32" i="18"/>
  <c r="LH32" i="18"/>
  <c r="MF30" i="18"/>
  <c r="IN31" i="18"/>
  <c r="BD32" i="18"/>
  <c r="KJ31" i="18"/>
  <c r="FT27" i="18"/>
  <c r="IN22" i="18"/>
  <c r="DX22" i="18"/>
  <c r="DP23" i="18"/>
  <c r="IN27" i="18"/>
  <c r="HX22" i="18"/>
  <c r="OJ23" i="18"/>
  <c r="NL28" i="18"/>
  <c r="LH27" i="18"/>
  <c r="JD26" i="18"/>
  <c r="GJ28" i="18"/>
  <c r="BT27" i="18"/>
  <c r="MF29" i="18"/>
  <c r="AN21" i="18"/>
  <c r="GB27" i="18"/>
  <c r="MF23" i="18"/>
  <c r="AN22" i="18"/>
  <c r="EF23" i="18"/>
  <c r="OB21" i="18"/>
  <c r="DH21" i="18"/>
  <c r="AF26" i="18"/>
  <c r="LX25" i="18"/>
  <c r="GR28" i="18"/>
  <c r="LH24" i="18"/>
  <c r="DP27" i="18"/>
  <c r="LH26" i="18"/>
  <c r="CZ25" i="18"/>
  <c r="AN27" i="18"/>
  <c r="LH23" i="18"/>
  <c r="JD22" i="18"/>
  <c r="X24" i="18"/>
  <c r="CR29" i="18"/>
  <c r="GR24" i="18"/>
  <c r="OR22" i="18"/>
  <c r="IN23" i="18"/>
  <c r="NL48" i="18"/>
  <c r="GZ45" i="18"/>
  <c r="CB45" i="18"/>
  <c r="CZ43" i="18"/>
  <c r="JT48" i="18"/>
  <c r="NT44" i="18"/>
  <c r="JT42" i="18"/>
  <c r="BL43" i="18"/>
  <c r="GB32" i="18"/>
  <c r="GR42" i="18"/>
  <c r="HX26" i="18"/>
  <c r="D50" i="9"/>
  <c r="OR16" i="18"/>
  <c r="AF38" i="18"/>
  <c r="GR33" i="18"/>
  <c r="EF33" i="18"/>
  <c r="OB32" i="18"/>
  <c r="OJ32" i="18"/>
  <c r="GR47" i="18"/>
  <c r="AV42" i="18"/>
  <c r="GR38" i="18"/>
  <c r="DP32" i="18"/>
  <c r="AF36" i="18"/>
  <c r="GR31" i="18"/>
  <c r="CZ27" i="18"/>
  <c r="MF28" i="18"/>
  <c r="DH24" i="18"/>
  <c r="CR14" i="18"/>
  <c r="X19" i="18"/>
  <c r="HP18" i="18"/>
  <c r="EN20" i="18"/>
  <c r="BL46" i="18"/>
  <c r="GZ32" i="18"/>
  <c r="GZ22" i="18"/>
  <c r="OJ21" i="18"/>
  <c r="OB7" i="18"/>
  <c r="GJ19" i="18"/>
  <c r="ND41" i="18"/>
  <c r="NT48" i="18"/>
  <c r="LP47" i="18"/>
  <c r="JT35" i="18"/>
  <c r="JD39" i="18"/>
  <c r="LP22" i="18"/>
  <c r="GZ14" i="18"/>
  <c r="OJ5" i="18"/>
  <c r="IF48" i="18"/>
  <c r="BL33" i="18"/>
  <c r="BT32" i="18"/>
  <c r="OJ24" i="18"/>
  <c r="FL22" i="18"/>
  <c r="BD48" i="18"/>
  <c r="X44" i="18"/>
  <c r="KB43" i="18"/>
  <c r="DH46" i="18"/>
  <c r="GB45" i="18"/>
  <c r="GJ44" i="18"/>
  <c r="KR47" i="18"/>
  <c r="LP6" i="18"/>
  <c r="EF6" i="18"/>
  <c r="KR4" i="18"/>
  <c r="FT14" i="18"/>
  <c r="BT13" i="18"/>
  <c r="IF16" i="18"/>
  <c r="ND16" i="18"/>
  <c r="LX20" i="18"/>
  <c r="AV48" i="18"/>
  <c r="BT45" i="18"/>
  <c r="BD34" i="18"/>
  <c r="IF35" i="18"/>
  <c r="OB33" i="18"/>
  <c r="IV33" i="18"/>
  <c r="LP32" i="18"/>
  <c r="FL47" i="18"/>
  <c r="FT46" i="18"/>
  <c r="BT43" i="18"/>
  <c r="OR41" i="18"/>
  <c r="FD40" i="18"/>
  <c r="LH45" i="18"/>
  <c r="NT39" i="18"/>
  <c r="JT30" i="18"/>
  <c r="DX23" i="18"/>
  <c r="MF6" i="18"/>
  <c r="GZ20" i="18"/>
  <c r="JD18" i="18"/>
  <c r="JD45" i="18"/>
  <c r="BL34" i="18"/>
  <c r="JT21" i="18"/>
  <c r="HX14" i="18"/>
  <c r="IN13" i="18"/>
  <c r="AV13" i="18"/>
  <c r="IN15" i="18"/>
  <c r="CZ33" i="18"/>
  <c r="CJ23" i="18"/>
  <c r="IN47" i="18"/>
  <c r="LX19" i="18"/>
  <c r="JT20" i="18"/>
  <c r="AN18" i="18"/>
  <c r="CR20" i="18"/>
  <c r="CZ19" i="18"/>
  <c r="KR18" i="18"/>
  <c r="MF19" i="18"/>
  <c r="EV20" i="18"/>
  <c r="DP18" i="18"/>
  <c r="EN19" i="18"/>
  <c r="CZ18" i="18"/>
  <c r="ND19" i="18"/>
  <c r="BL19" i="18"/>
  <c r="OB18" i="18"/>
  <c r="FD18" i="18"/>
  <c r="KR17" i="18"/>
  <c r="CJ17" i="18"/>
  <c r="CB16" i="18"/>
  <c r="GZ17" i="18"/>
  <c r="KJ17" i="18"/>
  <c r="JL17" i="18"/>
  <c r="MV17" i="18"/>
  <c r="JT16" i="18"/>
  <c r="BD16" i="18"/>
  <c r="OJ16" i="18"/>
  <c r="GB14" i="18"/>
  <c r="DX13" i="18"/>
  <c r="IV15" i="18"/>
  <c r="X15" i="18"/>
  <c r="GR14" i="18"/>
  <c r="GR12" i="18"/>
  <c r="MN12" i="18"/>
  <c r="MN13" i="18"/>
  <c r="KB12" i="18"/>
  <c r="NT12" i="18"/>
  <c r="GZ13" i="18"/>
  <c r="JT12" i="18"/>
  <c r="FD13" i="18"/>
  <c r="CZ12" i="18"/>
  <c r="HX13" i="18"/>
  <c r="GJ10" i="18"/>
  <c r="OB10" i="18"/>
  <c r="AN11" i="18"/>
  <c r="NT10" i="18"/>
  <c r="FD11" i="18"/>
  <c r="CZ10" i="18"/>
  <c r="LH8" i="18"/>
  <c r="KZ9" i="18"/>
  <c r="NT8" i="18"/>
  <c r="GR9" i="18"/>
  <c r="GJ8" i="18"/>
  <c r="BL9" i="18"/>
  <c r="OJ9" i="18"/>
  <c r="BD8" i="18"/>
  <c r="ND9" i="18"/>
  <c r="KZ8" i="18"/>
  <c r="X9" i="18"/>
  <c r="AV7" i="18"/>
  <c r="ND6" i="18"/>
  <c r="DH6" i="18"/>
  <c r="CZ6" i="18"/>
  <c r="CB6" i="18"/>
  <c r="HP6" i="18"/>
  <c r="CB5" i="18"/>
  <c r="MV5" i="18"/>
  <c r="BT5" i="18"/>
  <c r="HX5" i="18"/>
  <c r="FT5" i="18"/>
  <c r="IV5" i="18"/>
  <c r="KZ5" i="18"/>
  <c r="OR5" i="18"/>
  <c r="GB4" i="18"/>
  <c r="OJ4" i="18"/>
  <c r="JT4" i="18"/>
  <c r="FT4" i="18"/>
  <c r="MN4" i="18"/>
  <c r="CR4" i="18"/>
  <c r="CB4" i="18"/>
  <c r="FD4" i="18"/>
  <c r="EV4" i="18"/>
  <c r="NT4" i="18"/>
  <c r="CQ52" i="13"/>
  <c r="CQ51" i="13"/>
  <c r="CQ50" i="13"/>
  <c r="CQ49" i="13"/>
  <c r="CR3" i="13"/>
  <c r="HR51" i="13"/>
  <c r="HR50" i="13"/>
  <c r="HR52" i="13"/>
  <c r="HR49" i="13"/>
  <c r="BO52" i="13"/>
  <c r="BO51" i="13"/>
  <c r="BO50" i="13"/>
  <c r="BO49" i="13"/>
  <c r="KF51" i="13"/>
  <c r="KF50" i="13"/>
  <c r="KF52" i="13"/>
  <c r="KF49" i="13"/>
  <c r="LQ52" i="13"/>
  <c r="LQ51" i="13"/>
  <c r="LQ49" i="13"/>
  <c r="LQ50" i="13"/>
  <c r="LE52" i="13"/>
  <c r="LE51" i="13"/>
  <c r="LE50" i="13"/>
  <c r="LE49" i="13"/>
  <c r="BS51" i="13"/>
  <c r="BS52" i="13"/>
  <c r="BS50" i="13"/>
  <c r="BS49" i="13"/>
  <c r="MY52" i="18"/>
  <c r="MY51" i="18"/>
  <c r="MY49" i="18"/>
  <c r="MY50" i="18"/>
  <c r="JZ50" i="18"/>
  <c r="JZ52" i="18"/>
  <c r="JZ51" i="18"/>
  <c r="JZ49" i="18"/>
  <c r="GV49" i="18"/>
  <c r="GV51" i="18"/>
  <c r="GV50" i="18"/>
  <c r="GV52" i="18"/>
  <c r="KN49" i="18"/>
  <c r="KN51" i="18"/>
  <c r="KN52" i="18"/>
  <c r="KN50" i="18"/>
  <c r="JP50" i="18"/>
  <c r="JP52" i="18"/>
  <c r="JP49" i="18"/>
  <c r="JP51" i="18"/>
  <c r="EE49" i="18"/>
  <c r="EE52" i="18"/>
  <c r="EE51" i="18"/>
  <c r="EE50" i="18"/>
  <c r="EF3" i="18"/>
  <c r="MJ51" i="18"/>
  <c r="MJ50" i="18"/>
  <c r="MJ52" i="18"/>
  <c r="MJ49" i="18"/>
  <c r="EL52" i="18"/>
  <c r="EL49" i="18"/>
  <c r="EL50" i="18"/>
  <c r="EL51" i="18"/>
  <c r="EM52" i="13"/>
  <c r="EN46" i="13"/>
  <c r="AX49" i="13"/>
  <c r="EM50" i="13"/>
  <c r="DP42" i="13"/>
  <c r="EX51" i="13"/>
  <c r="FL38" i="13"/>
  <c r="CR43" i="13"/>
  <c r="DP37" i="13"/>
  <c r="EF46" i="13"/>
  <c r="X44" i="13"/>
  <c r="CR36" i="13"/>
  <c r="CB47" i="13"/>
  <c r="X41" i="13"/>
  <c r="FD27" i="13"/>
  <c r="EF34" i="13"/>
  <c r="X17" i="13"/>
  <c r="EV23" i="13"/>
  <c r="CJ16" i="13"/>
  <c r="FT9" i="13"/>
  <c r="LU50" i="13"/>
  <c r="LU52" i="13"/>
  <c r="LU51" i="13"/>
  <c r="LU49" i="13"/>
  <c r="JY50" i="13"/>
  <c r="JY52" i="13"/>
  <c r="JY51" i="13"/>
  <c r="JY49" i="13"/>
  <c r="GZ52" i="13"/>
  <c r="GZ51" i="13"/>
  <c r="GZ49" i="13"/>
  <c r="GZ50" i="13"/>
  <c r="DT52" i="13"/>
  <c r="DT51" i="13"/>
  <c r="DT50" i="13"/>
  <c r="DT49" i="13"/>
  <c r="DX13" i="13"/>
  <c r="FT11" i="13"/>
  <c r="JO51" i="13"/>
  <c r="JO50" i="13"/>
  <c r="JO52" i="13"/>
  <c r="JO49" i="13"/>
  <c r="IK51" i="13"/>
  <c r="IK50" i="13"/>
  <c r="IK52" i="13"/>
  <c r="IK49" i="13"/>
  <c r="GO51" i="13"/>
  <c r="GO50" i="13"/>
  <c r="GO52" i="13"/>
  <c r="GO49" i="13"/>
  <c r="EB52" i="13"/>
  <c r="EB51" i="13"/>
  <c r="EB49" i="13"/>
  <c r="EB50" i="13"/>
  <c r="LS51" i="13"/>
  <c r="LS50" i="13"/>
  <c r="LS52" i="13"/>
  <c r="LS49" i="13"/>
  <c r="JW51" i="13"/>
  <c r="JW50" i="13"/>
  <c r="JW52" i="13"/>
  <c r="JW49" i="13"/>
  <c r="IA51" i="13"/>
  <c r="IA50" i="13"/>
  <c r="IA52" i="13"/>
  <c r="IA49" i="13"/>
  <c r="GX51" i="13"/>
  <c r="GX52" i="13"/>
  <c r="GX49" i="13"/>
  <c r="GX50" i="13"/>
  <c r="CO51" i="13"/>
  <c r="CO52" i="13"/>
  <c r="CO50" i="13"/>
  <c r="CO49" i="13"/>
  <c r="DX6" i="13"/>
  <c r="MJ52" i="13"/>
  <c r="MJ51" i="13"/>
  <c r="MJ49" i="13"/>
  <c r="MJ50" i="13"/>
  <c r="KO52" i="13"/>
  <c r="KO51" i="13"/>
  <c r="KO49" i="13"/>
  <c r="KO50" i="13"/>
  <c r="HP52" i="13"/>
  <c r="HP51" i="13"/>
  <c r="HP49" i="13"/>
  <c r="HP50" i="13"/>
  <c r="DZ51" i="13"/>
  <c r="DZ52" i="13"/>
  <c r="DZ50" i="13"/>
  <c r="DZ49" i="13"/>
  <c r="LG52" i="13"/>
  <c r="LG51" i="13"/>
  <c r="LG50" i="13"/>
  <c r="LG49" i="13"/>
  <c r="HO52" i="13"/>
  <c r="HO51" i="13"/>
  <c r="HO49" i="13"/>
  <c r="HO50" i="13"/>
  <c r="EZ52" i="13"/>
  <c r="EZ51" i="13"/>
  <c r="EZ50" i="13"/>
  <c r="EZ49" i="13"/>
  <c r="BK52" i="13"/>
  <c r="BK51" i="13"/>
  <c r="BK50" i="13"/>
  <c r="BK49" i="13"/>
  <c r="BL3" i="13"/>
  <c r="LX52" i="13"/>
  <c r="LX51" i="13"/>
  <c r="LX50" i="13"/>
  <c r="LX49" i="13"/>
  <c r="FD7" i="13"/>
  <c r="AH52" i="13"/>
  <c r="AH51" i="13"/>
  <c r="AH50" i="13"/>
  <c r="AH49" i="13"/>
  <c r="LM52" i="13"/>
  <c r="LM51" i="13"/>
  <c r="LM50" i="13"/>
  <c r="LM49" i="13"/>
  <c r="HU52" i="13"/>
  <c r="HU51" i="13"/>
  <c r="HU50" i="13"/>
  <c r="HU49" i="13"/>
  <c r="N51" i="13"/>
  <c r="N52" i="13"/>
  <c r="N50" i="13"/>
  <c r="N49" i="13"/>
  <c r="FZ52" i="13"/>
  <c r="FZ51" i="13"/>
  <c r="FZ49" i="13"/>
  <c r="FZ50" i="13"/>
  <c r="IP52" i="13"/>
  <c r="IP51" i="13"/>
  <c r="IP49" i="13"/>
  <c r="IP50" i="13"/>
  <c r="CL52" i="13"/>
  <c r="CL51" i="13"/>
  <c r="CL50" i="13"/>
  <c r="CL49" i="13"/>
  <c r="GB48" i="18"/>
  <c r="FL42" i="18"/>
  <c r="CR44" i="18"/>
  <c r="GB42" i="18"/>
  <c r="DX41" i="18"/>
  <c r="DP44" i="18"/>
  <c r="MN48" i="18"/>
  <c r="MV47" i="18"/>
  <c r="AN47" i="18"/>
  <c r="DP45" i="18"/>
  <c r="DX44" i="18"/>
  <c r="LX42" i="18"/>
  <c r="JT41" i="18"/>
  <c r="CR40" i="18"/>
  <c r="GZ43" i="18"/>
  <c r="KB39" i="18"/>
  <c r="IF29" i="18"/>
  <c r="IN28" i="18"/>
  <c r="FD32" i="18"/>
  <c r="AV30" i="18"/>
  <c r="NT43" i="18"/>
  <c r="FT41" i="18"/>
  <c r="DP31" i="18"/>
  <c r="LH30" i="18"/>
  <c r="JT27" i="18"/>
  <c r="JT36" i="18"/>
  <c r="CB29" i="18"/>
  <c r="MF37" i="18"/>
  <c r="MV35" i="18"/>
  <c r="KR34" i="18"/>
  <c r="IN33" i="18"/>
  <c r="CB30" i="18"/>
  <c r="IN40" i="18"/>
  <c r="KR35" i="18"/>
  <c r="GR32" i="18"/>
  <c r="OJ31" i="18"/>
  <c r="JT39" i="18"/>
  <c r="GZ18" i="18"/>
  <c r="BL21" i="18"/>
  <c r="KR7" i="18"/>
  <c r="NQ49" i="18"/>
  <c r="NQ52" i="18"/>
  <c r="NQ51" i="18"/>
  <c r="NQ50" i="18"/>
  <c r="IA52" i="18"/>
  <c r="IA51" i="18"/>
  <c r="IA50" i="18"/>
  <c r="IA49" i="18"/>
  <c r="GP51" i="18"/>
  <c r="GP50" i="18"/>
  <c r="GP52" i="18"/>
  <c r="GP49" i="18"/>
  <c r="AZ50" i="18"/>
  <c r="AZ52" i="18"/>
  <c r="AZ49" i="18"/>
  <c r="AZ51" i="18"/>
  <c r="DS50" i="18"/>
  <c r="DS49" i="18"/>
  <c r="DS52" i="18"/>
  <c r="DS51" i="18"/>
  <c r="JT19" i="18"/>
  <c r="JT11" i="18"/>
  <c r="FV51" i="18"/>
  <c r="FV50" i="18"/>
  <c r="FV49" i="18"/>
  <c r="FV52" i="18"/>
  <c r="CH49" i="18"/>
  <c r="CH50" i="18"/>
  <c r="CH52" i="18"/>
  <c r="CH51" i="18"/>
  <c r="EF22" i="18"/>
  <c r="IF17" i="18"/>
  <c r="DX15" i="18"/>
  <c r="CB13" i="18"/>
  <c r="EV12" i="18"/>
  <c r="X12" i="18"/>
  <c r="IF9" i="18"/>
  <c r="FT24" i="18"/>
  <c r="MV19" i="18"/>
  <c r="IN17" i="18"/>
  <c r="DP17" i="18"/>
  <c r="NT16" i="18"/>
  <c r="LX14" i="18"/>
  <c r="MF13" i="18"/>
  <c r="EV13" i="18"/>
  <c r="HX11" i="18"/>
  <c r="FT10" i="18"/>
  <c r="IN9" i="18"/>
  <c r="LP7" i="18"/>
  <c r="BT7" i="18"/>
  <c r="KB4" i="18"/>
  <c r="OF49" i="18"/>
  <c r="OF51" i="18"/>
  <c r="OF52" i="18"/>
  <c r="OF50" i="18"/>
  <c r="MC52" i="18"/>
  <c r="MC51" i="18"/>
  <c r="MC50" i="18"/>
  <c r="MC49" i="18"/>
  <c r="HN50" i="18"/>
  <c r="HN52" i="18"/>
  <c r="HN51" i="18"/>
  <c r="HN49" i="18"/>
  <c r="GM51" i="18"/>
  <c r="GM50" i="18"/>
  <c r="GM52" i="18"/>
  <c r="GM49" i="18"/>
  <c r="EJ49" i="18"/>
  <c r="EJ52" i="18"/>
  <c r="EJ51" i="18"/>
  <c r="EJ50" i="18"/>
  <c r="CY49" i="18"/>
  <c r="CY52" i="18"/>
  <c r="CY50" i="18"/>
  <c r="CY51" i="18"/>
  <c r="CZ3" i="18"/>
  <c r="U52" i="18"/>
  <c r="U51" i="18"/>
  <c r="U49" i="18"/>
  <c r="U50" i="18"/>
  <c r="EY50" i="18"/>
  <c r="EY49" i="18"/>
  <c r="EY52" i="18"/>
  <c r="EY51" i="18"/>
  <c r="MQ51" i="18"/>
  <c r="MQ50" i="18"/>
  <c r="MQ49" i="18"/>
  <c r="MQ52" i="18"/>
  <c r="DD49" i="18"/>
  <c r="DD52" i="18"/>
  <c r="DD50" i="18"/>
  <c r="DD51" i="18"/>
  <c r="ME51" i="18"/>
  <c r="ME50" i="18"/>
  <c r="ME52" i="18"/>
  <c r="ME49" i="18"/>
  <c r="MF3" i="18"/>
  <c r="AP50" i="18"/>
  <c r="AP52" i="18"/>
  <c r="AP49" i="18"/>
  <c r="AP51" i="18"/>
  <c r="JI51" i="18"/>
  <c r="JI50" i="18"/>
  <c r="JI49" i="18"/>
  <c r="JI52" i="18"/>
  <c r="V49" i="18"/>
  <c r="V52" i="18"/>
  <c r="V50" i="18"/>
  <c r="V51" i="18"/>
  <c r="NV49" i="18"/>
  <c r="NV51" i="18"/>
  <c r="NV52" i="18"/>
  <c r="NV50" i="18"/>
  <c r="JG52" i="18"/>
  <c r="JG51" i="18"/>
  <c r="JG50" i="18"/>
  <c r="JG49" i="18"/>
  <c r="NL4" i="18"/>
  <c r="HK50" i="18"/>
  <c r="HK49" i="18"/>
  <c r="HK52" i="18"/>
  <c r="HK51" i="18"/>
  <c r="BB49" i="18"/>
  <c r="BB52" i="18"/>
  <c r="BB51" i="18"/>
  <c r="BB50" i="18"/>
  <c r="KW52" i="18"/>
  <c r="KW51" i="18"/>
  <c r="KW50" i="18"/>
  <c r="KW49" i="18"/>
  <c r="GH50" i="18"/>
  <c r="GH52" i="18"/>
  <c r="GH49" i="18"/>
  <c r="GH51" i="18"/>
  <c r="DM52" i="18"/>
  <c r="DM51" i="18"/>
  <c r="DM50" i="18"/>
  <c r="DM49" i="18"/>
  <c r="BH51" i="18"/>
  <c r="BH52" i="18"/>
  <c r="BH49" i="18"/>
  <c r="BH50" i="18"/>
  <c r="ET49" i="18"/>
  <c r="ET51" i="18"/>
  <c r="ET52" i="18"/>
  <c r="ET50" i="18"/>
  <c r="HP27" i="18"/>
  <c r="MN22" i="18"/>
  <c r="NL19" i="18"/>
  <c r="JT15" i="18"/>
  <c r="KB14" i="18"/>
  <c r="OM49" i="18"/>
  <c r="OM52" i="18"/>
  <c r="OM50" i="18"/>
  <c r="OM51" i="18"/>
  <c r="ID52" i="18"/>
  <c r="ID50" i="18"/>
  <c r="ID49" i="18"/>
  <c r="ID51" i="18"/>
  <c r="HL51" i="18"/>
  <c r="HL50" i="18"/>
  <c r="HL49" i="18"/>
  <c r="HL52" i="18"/>
  <c r="GT50" i="18"/>
  <c r="GT52" i="18"/>
  <c r="GT51" i="18"/>
  <c r="GT49" i="18"/>
  <c r="GA51" i="18"/>
  <c r="GA50" i="18"/>
  <c r="GA49" i="18"/>
  <c r="GA52" i="18"/>
  <c r="GB3" i="18"/>
  <c r="CW50" i="18"/>
  <c r="CW51" i="18"/>
  <c r="CW52" i="18"/>
  <c r="CW49" i="18"/>
  <c r="CE49" i="18"/>
  <c r="CE52" i="18"/>
  <c r="CE51" i="18"/>
  <c r="CE50" i="18"/>
  <c r="FH52" i="18"/>
  <c r="FH51" i="18"/>
  <c r="FH50" i="18"/>
  <c r="FH49" i="18"/>
  <c r="NI52" i="18"/>
  <c r="NI51" i="18"/>
  <c r="NI50" i="18"/>
  <c r="NI49" i="18"/>
  <c r="CZ19" i="13"/>
  <c r="BT11" i="13"/>
  <c r="FL8" i="13"/>
  <c r="MX50" i="13"/>
  <c r="MX52" i="13"/>
  <c r="MX51" i="13"/>
  <c r="MX49" i="13"/>
  <c r="IC50" i="13"/>
  <c r="IC52" i="13"/>
  <c r="IC51" i="13"/>
  <c r="IC49" i="13"/>
  <c r="BP52" i="13"/>
  <c r="BP51" i="13"/>
  <c r="BP50" i="13"/>
  <c r="BP49" i="13"/>
  <c r="V52" i="13"/>
  <c r="V51" i="13"/>
  <c r="V50" i="13"/>
  <c r="V49" i="13"/>
  <c r="LJ51" i="13"/>
  <c r="LJ50" i="13"/>
  <c r="LJ52" i="13"/>
  <c r="LJ49" i="13"/>
  <c r="KQ51" i="13"/>
  <c r="KQ50" i="13"/>
  <c r="KQ52" i="13"/>
  <c r="KQ49" i="13"/>
  <c r="FC52" i="13"/>
  <c r="FC51" i="13"/>
  <c r="FC50" i="13"/>
  <c r="FC49" i="13"/>
  <c r="FD3" i="13"/>
  <c r="MV51" i="13"/>
  <c r="MV50" i="13"/>
  <c r="MV52" i="13"/>
  <c r="MV49" i="13"/>
  <c r="ES51" i="13"/>
  <c r="ES52" i="13"/>
  <c r="ES50" i="13"/>
  <c r="ES49" i="13"/>
  <c r="BN52" i="13"/>
  <c r="BN51" i="13"/>
  <c r="BN50" i="13"/>
  <c r="BN49" i="13"/>
  <c r="AL52" i="13"/>
  <c r="AL51" i="13"/>
  <c r="AL50" i="13"/>
  <c r="AL49" i="13"/>
  <c r="K52" i="13"/>
  <c r="K51" i="13"/>
  <c r="K50" i="13"/>
  <c r="K49" i="13"/>
  <c r="IS52" i="13"/>
  <c r="IS51" i="13"/>
  <c r="IS49" i="13"/>
  <c r="IS50" i="13"/>
  <c r="AT51" i="13"/>
  <c r="AT52" i="13"/>
  <c r="AT50" i="13"/>
  <c r="AT49" i="13"/>
  <c r="MI52" i="13"/>
  <c r="MI51" i="13"/>
  <c r="MI49" i="13"/>
  <c r="MI50" i="13"/>
  <c r="IQ52" i="13"/>
  <c r="IQ51" i="13"/>
  <c r="IQ49" i="13"/>
  <c r="IQ50" i="13"/>
  <c r="FR51" i="13"/>
  <c r="FR50" i="13"/>
  <c r="FR52" i="13"/>
  <c r="FR49" i="13"/>
  <c r="NB52" i="13"/>
  <c r="NB51" i="13"/>
  <c r="NB50" i="13"/>
  <c r="NB49" i="13"/>
  <c r="NA52" i="13"/>
  <c r="NA51" i="13"/>
  <c r="NA50" i="13"/>
  <c r="NA49" i="13"/>
  <c r="JI52" i="13"/>
  <c r="JI51" i="13"/>
  <c r="JI50" i="13"/>
  <c r="JI49" i="13"/>
  <c r="IE52" i="13"/>
  <c r="IE51" i="13"/>
  <c r="IE50" i="13"/>
  <c r="IE49" i="13"/>
  <c r="GI52" i="13"/>
  <c r="GI51" i="13"/>
  <c r="GI50" i="13"/>
  <c r="GI49" i="13"/>
  <c r="FG51" i="13"/>
  <c r="FG52" i="13"/>
  <c r="FG50" i="13"/>
  <c r="FG49" i="13"/>
  <c r="CT52" i="13"/>
  <c r="CT51" i="13"/>
  <c r="CT50" i="13"/>
  <c r="CT49" i="13"/>
  <c r="MO52" i="13"/>
  <c r="MO51" i="13"/>
  <c r="MO50" i="13"/>
  <c r="MO49" i="13"/>
  <c r="IW52" i="13"/>
  <c r="IW51" i="13"/>
  <c r="IW50" i="13"/>
  <c r="IW49" i="13"/>
  <c r="FX52" i="13"/>
  <c r="FX51" i="13"/>
  <c r="FX50" i="13"/>
  <c r="FX49" i="13"/>
  <c r="DU52" i="13"/>
  <c r="DU51" i="13"/>
  <c r="DU50" i="13"/>
  <c r="DU49" i="13"/>
  <c r="AI52" i="13"/>
  <c r="AI51" i="13"/>
  <c r="AI50" i="13"/>
  <c r="AI49" i="13"/>
  <c r="AR52" i="13"/>
  <c r="AR51" i="13"/>
  <c r="AR50" i="13"/>
  <c r="AR49" i="13"/>
  <c r="LO52" i="13"/>
  <c r="LO51" i="13"/>
  <c r="LO49" i="13"/>
  <c r="LO50" i="13"/>
  <c r="JS52" i="13"/>
  <c r="JS51" i="13"/>
  <c r="JS50" i="13"/>
  <c r="JS49" i="13"/>
  <c r="GT52" i="13"/>
  <c r="GT51" i="13"/>
  <c r="GT50" i="13"/>
  <c r="GT49" i="13"/>
  <c r="AF48" i="18"/>
  <c r="JD43" i="18"/>
  <c r="OJ42" i="18"/>
  <c r="MF41" i="18"/>
  <c r="MN40" i="18"/>
  <c r="MV48" i="18"/>
  <c r="GB46" i="18"/>
  <c r="KZ28" i="18"/>
  <c r="IV27" i="18"/>
  <c r="JT25" i="18"/>
  <c r="CB28" i="18"/>
  <c r="DH41" i="18"/>
  <c r="IV20" i="18"/>
  <c r="EN11" i="18"/>
  <c r="JD4" i="18"/>
  <c r="KM52" i="18"/>
  <c r="KM51" i="18"/>
  <c r="KM49" i="18"/>
  <c r="KM50" i="18"/>
  <c r="JB51" i="18"/>
  <c r="JB50" i="18"/>
  <c r="JB52" i="18"/>
  <c r="JB49" i="18"/>
  <c r="DL50" i="18"/>
  <c r="DL52" i="18"/>
  <c r="DL51" i="18"/>
  <c r="DL49" i="18"/>
  <c r="CA50" i="18"/>
  <c r="CA51" i="18"/>
  <c r="CA49" i="18"/>
  <c r="CA52" i="18"/>
  <c r="CB3" i="18"/>
  <c r="HZ50" i="18"/>
  <c r="HZ52" i="18"/>
  <c r="HZ51" i="18"/>
  <c r="HZ49" i="18"/>
  <c r="FC52" i="18"/>
  <c r="FC51" i="18"/>
  <c r="FC50" i="18"/>
  <c r="FC49" i="18"/>
  <c r="FD3" i="18"/>
  <c r="CR27" i="18"/>
  <c r="KR25" i="18"/>
  <c r="LM50" i="18"/>
  <c r="LM49" i="18"/>
  <c r="LM52" i="18"/>
  <c r="LM51" i="18"/>
  <c r="AY49" i="18"/>
  <c r="AY52" i="18"/>
  <c r="AY51" i="18"/>
  <c r="AY50" i="18"/>
  <c r="MN19" i="18"/>
  <c r="MV26" i="18"/>
  <c r="JL6" i="18"/>
  <c r="IP52" i="18"/>
  <c r="IP51" i="18"/>
  <c r="IP50" i="18"/>
  <c r="IP49" i="18"/>
  <c r="FK49" i="18"/>
  <c r="FK52" i="18"/>
  <c r="FK51" i="18"/>
  <c r="FK50" i="18"/>
  <c r="FL3" i="18"/>
  <c r="CG52" i="18"/>
  <c r="CG51" i="18"/>
  <c r="CG49" i="18"/>
  <c r="CG50" i="18"/>
  <c r="KO51" i="18"/>
  <c r="KO50" i="18"/>
  <c r="KO52" i="18"/>
  <c r="KO49" i="18"/>
  <c r="HS51" i="18"/>
  <c r="HS50" i="18"/>
  <c r="HS49" i="18"/>
  <c r="HS52" i="18"/>
  <c r="GO50" i="18"/>
  <c r="GO49" i="18"/>
  <c r="GO52" i="18"/>
  <c r="GO51" i="18"/>
  <c r="OG51" i="18"/>
  <c r="OG50" i="18"/>
  <c r="OG49" i="18"/>
  <c r="OG52" i="18"/>
  <c r="GB24" i="18"/>
  <c r="LS52" i="18"/>
  <c r="LS51" i="18"/>
  <c r="LS50" i="18"/>
  <c r="LS49" i="18"/>
  <c r="HV51" i="18"/>
  <c r="HV52" i="18"/>
  <c r="HV49" i="18"/>
  <c r="HV50" i="18"/>
  <c r="AU50" i="18"/>
  <c r="AU52" i="18"/>
  <c r="AU51" i="18"/>
  <c r="AU49" i="18"/>
  <c r="AV3" i="18"/>
  <c r="AC49" i="18"/>
  <c r="AC52" i="18"/>
  <c r="AC51" i="18"/>
  <c r="AC50" i="18"/>
  <c r="KF52" i="18"/>
  <c r="KF51" i="18"/>
  <c r="KF50" i="18"/>
  <c r="KF49" i="18"/>
  <c r="CM50" i="18"/>
  <c r="CM52" i="18"/>
  <c r="CM51" i="18"/>
  <c r="CM49" i="18"/>
  <c r="JC49" i="18"/>
  <c r="JC52" i="18"/>
  <c r="JC51" i="18"/>
  <c r="JC50" i="18"/>
  <c r="JD3" i="18"/>
  <c r="BJ50" i="18"/>
  <c r="BJ52" i="18"/>
  <c r="BJ51" i="18"/>
  <c r="BJ49" i="18"/>
  <c r="GF51" i="18"/>
  <c r="GF50" i="18"/>
  <c r="GF49" i="18"/>
  <c r="GF52" i="18"/>
  <c r="KA52" i="18"/>
  <c r="KA51" i="18"/>
  <c r="KA50" i="18"/>
  <c r="KA49" i="18"/>
  <c r="KB3" i="18"/>
  <c r="ND24" i="18"/>
  <c r="X23" i="18"/>
  <c r="MN14" i="18"/>
  <c r="KP52" i="18"/>
  <c r="KP50" i="18"/>
  <c r="KP51" i="18"/>
  <c r="KP49" i="18"/>
  <c r="JX51" i="18"/>
  <c r="JX50" i="18"/>
  <c r="JX52" i="18"/>
  <c r="JX49" i="18"/>
  <c r="FI50" i="18"/>
  <c r="FI49" i="18"/>
  <c r="FI51" i="18"/>
  <c r="FI52" i="18"/>
  <c r="EQ49" i="18"/>
  <c r="EQ52" i="18"/>
  <c r="EQ51" i="18"/>
  <c r="EQ50" i="18"/>
  <c r="AN6" i="18"/>
  <c r="IU52" i="18"/>
  <c r="IU51" i="18"/>
  <c r="IU50" i="18"/>
  <c r="IU49" i="18"/>
  <c r="IV3" i="18"/>
  <c r="AJ52" i="18"/>
  <c r="AJ50" i="18"/>
  <c r="AJ49" i="18"/>
  <c r="AJ51" i="18"/>
  <c r="D49" i="9"/>
  <c r="LF50" i="18"/>
  <c r="LF52" i="18"/>
  <c r="LF49" i="18"/>
  <c r="LF51" i="18"/>
  <c r="EX52" i="18"/>
  <c r="EX51" i="18"/>
  <c r="EX50" i="18"/>
  <c r="EX49" i="18"/>
  <c r="LC50" i="18"/>
  <c r="LC49" i="18"/>
  <c r="LC52" i="18"/>
  <c r="LC51" i="18"/>
  <c r="DP33" i="13"/>
  <c r="DP47" i="13"/>
  <c r="JG50" i="13"/>
  <c r="JG52" i="13"/>
  <c r="JG51" i="13"/>
  <c r="JG49" i="13"/>
  <c r="ML51" i="13"/>
  <c r="ML50" i="13"/>
  <c r="ML52" i="13"/>
  <c r="ML49" i="13"/>
  <c r="IU51" i="13"/>
  <c r="IU50" i="13"/>
  <c r="IU52" i="13"/>
  <c r="IU49" i="13"/>
  <c r="MB51" i="13"/>
  <c r="MB50" i="13"/>
  <c r="MB52" i="13"/>
  <c r="MB49" i="13"/>
  <c r="GW52" i="13"/>
  <c r="GW51" i="13"/>
  <c r="GW50" i="13"/>
  <c r="GW49" i="13"/>
  <c r="CD52" i="13"/>
  <c r="CD51" i="13"/>
  <c r="CD50" i="13"/>
  <c r="CD49" i="13"/>
  <c r="R52" i="13"/>
  <c r="R51" i="13"/>
  <c r="R50" i="13"/>
  <c r="R49" i="13"/>
  <c r="HA52" i="13"/>
  <c r="HA51" i="13"/>
  <c r="HA50" i="13"/>
  <c r="HA49" i="13"/>
  <c r="DW52" i="13"/>
  <c r="DW51" i="13"/>
  <c r="DW50" i="13"/>
  <c r="DW49" i="13"/>
  <c r="DX3" i="13"/>
  <c r="CR48" i="18"/>
  <c r="LN51" i="18"/>
  <c r="LN50" i="18"/>
  <c r="LN49" i="18"/>
  <c r="LN52" i="18"/>
  <c r="FX50" i="18"/>
  <c r="FX52" i="18"/>
  <c r="FX51" i="18"/>
  <c r="FX49" i="18"/>
  <c r="AH49" i="18"/>
  <c r="AH51" i="18"/>
  <c r="AH50" i="18"/>
  <c r="AH52" i="18"/>
  <c r="IH51" i="18"/>
  <c r="IH50" i="18"/>
  <c r="IH49" i="18"/>
  <c r="IH52" i="18"/>
  <c r="ES52" i="18"/>
  <c r="ES51" i="18"/>
  <c r="ES50" i="18"/>
  <c r="ES49" i="18"/>
  <c r="MI50" i="18"/>
  <c r="MI49" i="18"/>
  <c r="MI52" i="18"/>
  <c r="MI51" i="18"/>
  <c r="CO49" i="18"/>
  <c r="CO52" i="18"/>
  <c r="CO51" i="18"/>
  <c r="CO50" i="18"/>
  <c r="NB52" i="18"/>
  <c r="NB51" i="18"/>
  <c r="NB49" i="18"/>
  <c r="NB50" i="18"/>
  <c r="OA49" i="18"/>
  <c r="OA52" i="18"/>
  <c r="OA50" i="18"/>
  <c r="OA51" i="18"/>
  <c r="OB3" i="18"/>
  <c r="EN24" i="13"/>
  <c r="EX50" i="13"/>
  <c r="CR47" i="13"/>
  <c r="AF44" i="13"/>
  <c r="CZ32" i="13"/>
  <c r="EN48" i="13"/>
  <c r="AF41" i="13"/>
  <c r="GB37" i="13"/>
  <c r="EF33" i="13"/>
  <c r="EN45" i="13"/>
  <c r="CZ35" i="13"/>
  <c r="CJ43" i="13"/>
  <c r="FT28" i="13"/>
  <c r="EF35" i="13"/>
  <c r="FT24" i="13"/>
  <c r="EV22" i="13"/>
  <c r="AV15" i="13"/>
  <c r="EF29" i="13"/>
  <c r="EV20" i="13"/>
  <c r="FT14" i="13"/>
  <c r="DX14" i="13"/>
  <c r="EF13" i="13"/>
  <c r="GB12" i="13"/>
  <c r="GB11" i="13"/>
  <c r="FT10" i="13"/>
  <c r="CZ24" i="13"/>
  <c r="DP23" i="13"/>
  <c r="X23" i="13"/>
  <c r="AN18" i="13"/>
  <c r="EV17" i="13"/>
  <c r="X15" i="13"/>
  <c r="CB14" i="13"/>
  <c r="CB13" i="13"/>
  <c r="MD50" i="13"/>
  <c r="MD52" i="13"/>
  <c r="MD51" i="13"/>
  <c r="MD49" i="13"/>
  <c r="KI50" i="13"/>
  <c r="KI52" i="13"/>
  <c r="KI51" i="13"/>
  <c r="KI49" i="13"/>
  <c r="HJ52" i="13"/>
  <c r="HJ51" i="13"/>
  <c r="HJ49" i="13"/>
  <c r="HJ50" i="13"/>
  <c r="EC52" i="13"/>
  <c r="EC51" i="13"/>
  <c r="EC50" i="13"/>
  <c r="EC49" i="13"/>
  <c r="CX52" i="13"/>
  <c r="CX51" i="13"/>
  <c r="CX50" i="13"/>
  <c r="CX49" i="13"/>
  <c r="T52" i="13"/>
  <c r="T51" i="13"/>
  <c r="T50" i="13"/>
  <c r="T49" i="13"/>
  <c r="EF10" i="13"/>
  <c r="EF9" i="13"/>
  <c r="MT52" i="13"/>
  <c r="MT51" i="13"/>
  <c r="MT49" i="13"/>
  <c r="MT50" i="13"/>
  <c r="HY52" i="13"/>
  <c r="HY51" i="13"/>
  <c r="HY50" i="13"/>
  <c r="HY49" i="13"/>
  <c r="CN52" i="13"/>
  <c r="CN51" i="13"/>
  <c r="CN50" i="13"/>
  <c r="CN49" i="13"/>
  <c r="CE51" i="13"/>
  <c r="CE52" i="13"/>
  <c r="CE50" i="13"/>
  <c r="CE49" i="13"/>
  <c r="LP52" i="13"/>
  <c r="LP51" i="13"/>
  <c r="LP49" i="13"/>
  <c r="LP50" i="13"/>
  <c r="HX52" i="13"/>
  <c r="HX51" i="13"/>
  <c r="HX50" i="13"/>
  <c r="HX49" i="13"/>
  <c r="MH52" i="13"/>
  <c r="MH51" i="13"/>
  <c r="MH50" i="13"/>
  <c r="MH49" i="13"/>
  <c r="MG52" i="13"/>
  <c r="MG51" i="13"/>
  <c r="MG50" i="13"/>
  <c r="MG49" i="13"/>
  <c r="KK52" i="13"/>
  <c r="KK51" i="13"/>
  <c r="KK50" i="13"/>
  <c r="KK49" i="13"/>
  <c r="IO52" i="13"/>
  <c r="IO51" i="13"/>
  <c r="IO50" i="13"/>
  <c r="IO49" i="13"/>
  <c r="HL52" i="13"/>
  <c r="HL51" i="13"/>
  <c r="HL50" i="13"/>
  <c r="HL49" i="13"/>
  <c r="FP52" i="13"/>
  <c r="FP51" i="13"/>
  <c r="FP50" i="13"/>
  <c r="FP49" i="13"/>
  <c r="EE52" i="13"/>
  <c r="EE51" i="13"/>
  <c r="EE50" i="13"/>
  <c r="EE49" i="13"/>
  <c r="EF3" i="13"/>
  <c r="BR52" i="13"/>
  <c r="BR51" i="13"/>
  <c r="BR50" i="13"/>
  <c r="BR49" i="13"/>
  <c r="CR8" i="13"/>
  <c r="LV52" i="13"/>
  <c r="LV51" i="13"/>
  <c r="LV50" i="13"/>
  <c r="LV49" i="13"/>
  <c r="ID52" i="13"/>
  <c r="ID51" i="13"/>
  <c r="ID50" i="13"/>
  <c r="ID49" i="13"/>
  <c r="FF52" i="13"/>
  <c r="FF51" i="13"/>
  <c r="FF50" i="13"/>
  <c r="FF49" i="13"/>
  <c r="CI52" i="13"/>
  <c r="CI51" i="13"/>
  <c r="CI50" i="13"/>
  <c r="CI49" i="13"/>
  <c r="CJ3" i="13"/>
  <c r="W52" i="13"/>
  <c r="W51" i="13"/>
  <c r="W50" i="13"/>
  <c r="W49" i="13"/>
  <c r="X3" i="13"/>
  <c r="JA52" i="13"/>
  <c r="JA51" i="13"/>
  <c r="JA50" i="13"/>
  <c r="JA49" i="13"/>
  <c r="JL45" i="18"/>
  <c r="JT44" i="18"/>
  <c r="FL43" i="18"/>
  <c r="IV41" i="18"/>
  <c r="CB48" i="18"/>
  <c r="IN45" i="18"/>
  <c r="IV44" i="18"/>
  <c r="LP43" i="18"/>
  <c r="CB42" i="18"/>
  <c r="X41" i="18"/>
  <c r="NL46" i="18"/>
  <c r="GR44" i="18"/>
  <c r="EF34" i="18"/>
  <c r="OR32" i="18"/>
  <c r="KJ30" i="18"/>
  <c r="DX43" i="18"/>
  <c r="CB40" i="18"/>
  <c r="MF33" i="18"/>
  <c r="LX41" i="18"/>
  <c r="OR40" i="18"/>
  <c r="NL39" i="18"/>
  <c r="LH39" i="18"/>
  <c r="CB37" i="18"/>
  <c r="BT41" i="18"/>
  <c r="CB38" i="18"/>
  <c r="FD36" i="18"/>
  <c r="CZ35" i="18"/>
  <c r="AV34" i="18"/>
  <c r="NT32" i="18"/>
  <c r="FT26" i="18"/>
  <c r="OB42" i="18"/>
  <c r="CB31" i="18"/>
  <c r="CB32" i="18"/>
  <c r="CB17" i="18"/>
  <c r="OB4" i="18"/>
  <c r="NZ51" i="18"/>
  <c r="NZ50" i="18"/>
  <c r="NZ49" i="18"/>
  <c r="NZ52" i="18"/>
  <c r="IJ50" i="18"/>
  <c r="IJ52" i="18"/>
  <c r="IJ49" i="18"/>
  <c r="IJ51" i="18"/>
  <c r="GY50" i="18"/>
  <c r="GY49" i="18"/>
  <c r="GY52" i="18"/>
  <c r="GY51" i="18"/>
  <c r="GZ3" i="18"/>
  <c r="CT49" i="18"/>
  <c r="CT51" i="18"/>
  <c r="CT50" i="18"/>
  <c r="CT52" i="18"/>
  <c r="BI49" i="18"/>
  <c r="BI52" i="18"/>
  <c r="BI51" i="18"/>
  <c r="BI50" i="18"/>
  <c r="JT28" i="18"/>
  <c r="FL26" i="18"/>
  <c r="FN50" i="18"/>
  <c r="FN52" i="18"/>
  <c r="FN51" i="18"/>
  <c r="FN49" i="18"/>
  <c r="GN52" i="18"/>
  <c r="GN51" i="18"/>
  <c r="GN49" i="18"/>
  <c r="GN50" i="18"/>
  <c r="GR22" i="18"/>
  <c r="JL21" i="18"/>
  <c r="HP19" i="18"/>
  <c r="KZ16" i="18"/>
  <c r="LP14" i="18"/>
  <c r="MN11" i="18"/>
  <c r="HP11" i="18"/>
  <c r="CZ26" i="18"/>
  <c r="EF24" i="18"/>
  <c r="GB17" i="18"/>
  <c r="OR13" i="18"/>
  <c r="FD12" i="18"/>
  <c r="IF10" i="18"/>
  <c r="NL9" i="18"/>
  <c r="BD9" i="18"/>
  <c r="EF7" i="18"/>
  <c r="EN6" i="18"/>
  <c r="ML50" i="18"/>
  <c r="ML52" i="18"/>
  <c r="ML51" i="18"/>
  <c r="ML49" i="18"/>
  <c r="IY51" i="18"/>
  <c r="IY50" i="18"/>
  <c r="IY52" i="18"/>
  <c r="IY49" i="18"/>
  <c r="BF52" i="18"/>
  <c r="BF49" i="18"/>
  <c r="BF50" i="18"/>
  <c r="BF51" i="18"/>
  <c r="AD50" i="18"/>
  <c r="AD52" i="18"/>
  <c r="AD51" i="18"/>
  <c r="AD49" i="18"/>
  <c r="IC51" i="18"/>
  <c r="IC50" i="18"/>
  <c r="IC52" i="18"/>
  <c r="IC49" i="18"/>
  <c r="AS51" i="18"/>
  <c r="AS50" i="18"/>
  <c r="AS52" i="18"/>
  <c r="AS49" i="18"/>
  <c r="FP49" i="18"/>
  <c r="FP50" i="18"/>
  <c r="FP52" i="18"/>
  <c r="FP51" i="18"/>
  <c r="JA50" i="18"/>
  <c r="JA49" i="18"/>
  <c r="JA52" i="18"/>
  <c r="JA51" i="18"/>
  <c r="CI51" i="18"/>
  <c r="CI50" i="18"/>
  <c r="CI52" i="18"/>
  <c r="CI49" i="18"/>
  <c r="CJ3" i="18"/>
  <c r="LH25" i="18"/>
  <c r="CB23" i="18"/>
  <c r="MT51" i="18"/>
  <c r="MT50" i="18"/>
  <c r="MT49" i="18"/>
  <c r="MT52" i="18"/>
  <c r="MB50" i="18"/>
  <c r="MB52" i="18"/>
  <c r="MB49" i="18"/>
  <c r="MB51" i="18"/>
  <c r="FS50" i="18"/>
  <c r="FS49" i="18"/>
  <c r="FS52" i="18"/>
  <c r="FS51" i="18"/>
  <c r="FT3" i="18"/>
  <c r="FA49" i="18"/>
  <c r="FA52" i="18"/>
  <c r="FA51" i="18"/>
  <c r="FA50" i="18"/>
  <c r="DZ49" i="18"/>
  <c r="DZ52" i="18"/>
  <c r="DZ51" i="18"/>
  <c r="DZ50" i="18"/>
  <c r="FQ51" i="18"/>
  <c r="FQ50" i="18"/>
  <c r="FQ52" i="18"/>
  <c r="FQ49" i="18"/>
  <c r="R51" i="18"/>
  <c r="R50" i="18"/>
  <c r="R52" i="18"/>
  <c r="R49" i="18"/>
  <c r="GJ4" i="18"/>
  <c r="MZ49" i="18"/>
  <c r="MZ51" i="18"/>
  <c r="MZ52" i="18"/>
  <c r="MZ50" i="18"/>
  <c r="DK49" i="18"/>
  <c r="DK52" i="18"/>
  <c r="DK51" i="18"/>
  <c r="DK50" i="18"/>
  <c r="BY51" i="18"/>
  <c r="BY50" i="18"/>
  <c r="BY49" i="18"/>
  <c r="BY52" i="18"/>
  <c r="OR28" i="18"/>
  <c r="EV23" i="18"/>
  <c r="GR17" i="18"/>
  <c r="CJ15" i="18"/>
  <c r="NL11" i="18"/>
  <c r="KB6" i="18"/>
  <c r="LR50" i="18"/>
  <c r="LR52" i="18"/>
  <c r="LR49" i="18"/>
  <c r="LR51" i="18"/>
  <c r="IM51" i="18"/>
  <c r="IM50" i="18"/>
  <c r="IM49" i="18"/>
  <c r="IM52" i="18"/>
  <c r="IN3" i="18"/>
  <c r="AT52" i="18"/>
  <c r="AT51" i="18"/>
  <c r="AT50" i="18"/>
  <c r="AT49" i="18"/>
  <c r="AB51" i="18"/>
  <c r="AB49" i="18"/>
  <c r="AB50" i="18"/>
  <c r="AB52" i="18"/>
  <c r="NA51" i="18"/>
  <c r="NA50" i="18"/>
  <c r="NA52" i="18"/>
  <c r="NA49" i="18"/>
  <c r="JN51" i="18"/>
  <c r="JN50" i="18"/>
  <c r="JN49" i="18"/>
  <c r="JN52" i="18"/>
  <c r="FZ49" i="18"/>
  <c r="FZ51" i="18"/>
  <c r="FZ50" i="18"/>
  <c r="FZ52" i="18"/>
  <c r="BK52" i="18"/>
  <c r="BK51" i="18"/>
  <c r="BK50" i="18"/>
  <c r="BK49" i="18"/>
  <c r="BL3" i="18"/>
  <c r="CU51" i="18"/>
  <c r="CU50" i="18"/>
  <c r="CU49" i="18"/>
  <c r="CU52" i="18"/>
  <c r="AX51" i="18"/>
  <c r="AX50" i="18"/>
  <c r="AX49" i="18"/>
  <c r="AX52" i="18"/>
  <c r="L52" i="13"/>
  <c r="L51" i="13"/>
  <c r="L50" i="13"/>
  <c r="L49" i="13"/>
  <c r="JE51" i="13"/>
  <c r="JE50" i="13"/>
  <c r="JE52" i="13"/>
  <c r="JE49" i="13"/>
  <c r="BW52" i="13"/>
  <c r="BW51" i="13"/>
  <c r="BW50" i="13"/>
  <c r="BW49" i="13"/>
  <c r="EK51" i="18"/>
  <c r="EK50" i="18"/>
  <c r="EK49" i="18"/>
  <c r="EK52" i="18"/>
  <c r="LV52" i="18"/>
  <c r="LV51" i="18"/>
  <c r="LV50" i="18"/>
  <c r="LV49" i="18"/>
  <c r="DP40" i="13"/>
  <c r="DP48" i="13"/>
  <c r="FL45" i="13"/>
  <c r="EV43" i="13"/>
  <c r="FL28" i="13"/>
  <c r="FT17" i="13"/>
  <c r="CR12" i="13"/>
  <c r="DX17" i="13"/>
  <c r="BT29" i="13"/>
  <c r="CZ26" i="13"/>
  <c r="AV19" i="13"/>
  <c r="CR18" i="13"/>
  <c r="GB28" i="13"/>
  <c r="GB27" i="13"/>
  <c r="BT22" i="13"/>
  <c r="AF16" i="13"/>
  <c r="DP10" i="13"/>
  <c r="IM50" i="13"/>
  <c r="IM52" i="13"/>
  <c r="IM51" i="13"/>
  <c r="IM49" i="13"/>
  <c r="FN52" i="13"/>
  <c r="FN51" i="13"/>
  <c r="FN50" i="13"/>
  <c r="FN49" i="13"/>
  <c r="BY52" i="13"/>
  <c r="BY51" i="13"/>
  <c r="BY50" i="13"/>
  <c r="BY49" i="13"/>
  <c r="AE52" i="13"/>
  <c r="AE51" i="13"/>
  <c r="AE50" i="13"/>
  <c r="AE49" i="13"/>
  <c r="AF3" i="13"/>
  <c r="FT12" i="13"/>
  <c r="CB10" i="13"/>
  <c r="MW51" i="13"/>
  <c r="MW50" i="13"/>
  <c r="MW52" i="13"/>
  <c r="MW49" i="13"/>
  <c r="LT51" i="13"/>
  <c r="LT50" i="13"/>
  <c r="LT52" i="13"/>
  <c r="LT49" i="13"/>
  <c r="JX51" i="13"/>
  <c r="JX50" i="13"/>
  <c r="JX52" i="13"/>
  <c r="JX49" i="13"/>
  <c r="IB51" i="13"/>
  <c r="IB50" i="13"/>
  <c r="IB52" i="13"/>
  <c r="IB49" i="13"/>
  <c r="GY51" i="13"/>
  <c r="GY50" i="13"/>
  <c r="GY52" i="13"/>
  <c r="GY49" i="13"/>
  <c r="LI51" i="13"/>
  <c r="LI50" i="13"/>
  <c r="LI52" i="13"/>
  <c r="LI49" i="13"/>
  <c r="JM51" i="13"/>
  <c r="JM50" i="13"/>
  <c r="JM52" i="13"/>
  <c r="JM49" i="13"/>
  <c r="IJ51" i="13"/>
  <c r="IJ50" i="13"/>
  <c r="IJ52" i="13"/>
  <c r="IJ49" i="13"/>
  <c r="GN51" i="13"/>
  <c r="GN52" i="13"/>
  <c r="GN49" i="13"/>
  <c r="GN50" i="13"/>
  <c r="FB52" i="13"/>
  <c r="FB51" i="13"/>
  <c r="FB50" i="13"/>
  <c r="FB49" i="13"/>
  <c r="AU52" i="13"/>
  <c r="AU51" i="13"/>
  <c r="AU49" i="13"/>
  <c r="AU50" i="13"/>
  <c r="EF7" i="13"/>
  <c r="JD52" i="13"/>
  <c r="JD51" i="13"/>
  <c r="JD50" i="13"/>
  <c r="JD49" i="13"/>
  <c r="ER52" i="13"/>
  <c r="ER51" i="13"/>
  <c r="ER50" i="13"/>
  <c r="ER49" i="13"/>
  <c r="AB52" i="13"/>
  <c r="AB51" i="13"/>
  <c r="AB50" i="13"/>
  <c r="AB49" i="13"/>
  <c r="MS52" i="13"/>
  <c r="MS51" i="13"/>
  <c r="MS49" i="13"/>
  <c r="MS50" i="13"/>
  <c r="JB52" i="13"/>
  <c r="JB51" i="13"/>
  <c r="JB50" i="13"/>
  <c r="JB49" i="13"/>
  <c r="GA52" i="13"/>
  <c r="GA51" i="13"/>
  <c r="GA49" i="13"/>
  <c r="GA50" i="13"/>
  <c r="GB3" i="13"/>
  <c r="AA52" i="13"/>
  <c r="AA51" i="13"/>
  <c r="AA49" i="13"/>
  <c r="AA50" i="13"/>
  <c r="CR7" i="13"/>
  <c r="X4" i="13"/>
  <c r="AQ52" i="13"/>
  <c r="AQ51" i="13"/>
  <c r="AQ50" i="13"/>
  <c r="AQ49" i="13"/>
  <c r="CZ7" i="13"/>
  <c r="MY52" i="13"/>
  <c r="MY51" i="13"/>
  <c r="MY50" i="13"/>
  <c r="MY49" i="13"/>
  <c r="JH52" i="13"/>
  <c r="JH51" i="13"/>
  <c r="JH50" i="13"/>
  <c r="JH49" i="13"/>
  <c r="GH52" i="13"/>
  <c r="GH51" i="13"/>
  <c r="GH50" i="13"/>
  <c r="GH49" i="13"/>
  <c r="ED52" i="13"/>
  <c r="ED51" i="13"/>
  <c r="ED50" i="13"/>
  <c r="ED49" i="13"/>
  <c r="FQ51" i="13"/>
  <c r="FQ52" i="13"/>
  <c r="FQ50" i="13"/>
  <c r="FQ49" i="13"/>
  <c r="KC52" i="13"/>
  <c r="KC51" i="13"/>
  <c r="KC50" i="13"/>
  <c r="KC49" i="13"/>
  <c r="HD52" i="13"/>
  <c r="HD51" i="13"/>
  <c r="HD50" i="13"/>
  <c r="HD49" i="13"/>
  <c r="FD48" i="18"/>
  <c r="IF46" i="18"/>
  <c r="LH44" i="18"/>
  <c r="EF43" i="18"/>
  <c r="EN42" i="18"/>
  <c r="CJ41" i="18"/>
  <c r="CZ48" i="18"/>
  <c r="DX35" i="18"/>
  <c r="KJ39" i="18"/>
  <c r="IF38" i="18"/>
  <c r="IN29" i="18"/>
  <c r="GB40" i="18"/>
  <c r="NT38" i="18"/>
  <c r="OB38" i="18"/>
  <c r="OB31" i="18"/>
  <c r="JT38" i="18"/>
  <c r="JT31" i="18"/>
  <c r="AN26" i="18"/>
  <c r="CJ28" i="18"/>
  <c r="KV50" i="18"/>
  <c r="KV52" i="18"/>
  <c r="KV51" i="18"/>
  <c r="KV49" i="18"/>
  <c r="JK50" i="18"/>
  <c r="JK49" i="18"/>
  <c r="JK52" i="18"/>
  <c r="JK51" i="18"/>
  <c r="JL3" i="18"/>
  <c r="FF49" i="18"/>
  <c r="FF51" i="18"/>
  <c r="FF52" i="18"/>
  <c r="FF50" i="18"/>
  <c r="DU49" i="18"/>
  <c r="DU52" i="18"/>
  <c r="DU50" i="18"/>
  <c r="DU51" i="18"/>
  <c r="JS51" i="18"/>
  <c r="JS50" i="18"/>
  <c r="JS52" i="18"/>
  <c r="JS49" i="18"/>
  <c r="JT3" i="18"/>
  <c r="BQ50" i="18"/>
  <c r="BQ52" i="18"/>
  <c r="BQ49" i="18"/>
  <c r="BQ51" i="18"/>
  <c r="CB12" i="18"/>
  <c r="NG49" i="18"/>
  <c r="NG52" i="18"/>
  <c r="NG51" i="18"/>
  <c r="NG50" i="18"/>
  <c r="X20" i="18"/>
  <c r="EF14" i="18"/>
  <c r="LX13" i="18"/>
  <c r="OR12" i="18"/>
  <c r="CJ12" i="18"/>
  <c r="DX7" i="18"/>
  <c r="EN22" i="18"/>
  <c r="KJ19" i="18"/>
  <c r="BT15" i="18"/>
  <c r="MV11" i="18"/>
  <c r="FL11" i="18"/>
  <c r="DX8" i="18"/>
  <c r="LX6" i="18"/>
  <c r="X5" i="18"/>
  <c r="NN52" i="18"/>
  <c r="NN51" i="18"/>
  <c r="NN50" i="18"/>
  <c r="NN49" i="18"/>
  <c r="LK51" i="18"/>
  <c r="LK50" i="18"/>
  <c r="LK52" i="18"/>
  <c r="LK49" i="18"/>
  <c r="HW49" i="18"/>
  <c r="HW52" i="18"/>
  <c r="HW50" i="18"/>
  <c r="HW51" i="18"/>
  <c r="HX3" i="18"/>
  <c r="DR52" i="18"/>
  <c r="DR50" i="18"/>
  <c r="DR49" i="18"/>
  <c r="DR51" i="18"/>
  <c r="CP50" i="18"/>
  <c r="CP52" i="18"/>
  <c r="CP51" i="18"/>
  <c r="CP49" i="18"/>
  <c r="LO49" i="18"/>
  <c r="LO52" i="18"/>
  <c r="LO51" i="18"/>
  <c r="LO50" i="18"/>
  <c r="LP3" i="18"/>
  <c r="IK52" i="18"/>
  <c r="IK51" i="18"/>
  <c r="IK50" i="18"/>
  <c r="IK49" i="18"/>
  <c r="LL52" i="18"/>
  <c r="LL50" i="18"/>
  <c r="LL49" i="18"/>
  <c r="LL51" i="18"/>
  <c r="CB15" i="18"/>
  <c r="ON50" i="18"/>
  <c r="ON52" i="18"/>
  <c r="ON51" i="18"/>
  <c r="ON49" i="18"/>
  <c r="GL49" i="18"/>
  <c r="GL52" i="18"/>
  <c r="GL50" i="18"/>
  <c r="GL51" i="18"/>
  <c r="BW52" i="18"/>
  <c r="BW51" i="18"/>
  <c r="BW50" i="18"/>
  <c r="BW49" i="18"/>
  <c r="NS52" i="18"/>
  <c r="NS51" i="18"/>
  <c r="NS49" i="18"/>
  <c r="NS50" i="18"/>
  <c r="NT3" i="18"/>
  <c r="KX49" i="18"/>
  <c r="KX51" i="18"/>
  <c r="KX52" i="18"/>
  <c r="KX50" i="18"/>
  <c r="HT52" i="18"/>
  <c r="HT51" i="18"/>
  <c r="HT50" i="18"/>
  <c r="HT49" i="18"/>
  <c r="BL4" i="18"/>
  <c r="HJ52" i="18"/>
  <c r="HJ50" i="18"/>
  <c r="HJ51" i="18"/>
  <c r="HJ49" i="18"/>
  <c r="GX52" i="18"/>
  <c r="GX51" i="18"/>
  <c r="GX50" i="18"/>
  <c r="GX49" i="18"/>
  <c r="W51" i="18"/>
  <c r="W50" i="18"/>
  <c r="W52" i="18"/>
  <c r="W49" i="18"/>
  <c r="X3" i="18"/>
  <c r="NF51" i="18"/>
  <c r="NF50" i="18"/>
  <c r="NF52" i="18"/>
  <c r="NF49" i="18"/>
  <c r="KJ26" i="18"/>
  <c r="FD22" i="18"/>
  <c r="EV15" i="18"/>
  <c r="AN13" i="18"/>
  <c r="JT7" i="18"/>
  <c r="MN6" i="18"/>
  <c r="KY51" i="18"/>
  <c r="KY50" i="18"/>
  <c r="KY49" i="18"/>
  <c r="KY52" i="18"/>
  <c r="KZ3" i="18"/>
  <c r="HU50" i="18"/>
  <c r="HU49" i="18"/>
  <c r="HU52" i="18"/>
  <c r="HU51" i="18"/>
  <c r="DF52" i="18"/>
  <c r="DF49" i="18"/>
  <c r="DF51" i="18"/>
  <c r="DF50" i="18"/>
  <c r="CN51" i="18"/>
  <c r="CN49" i="18"/>
  <c r="CN50" i="18"/>
  <c r="CN52" i="18"/>
  <c r="JT8" i="18"/>
  <c r="DW52" i="18"/>
  <c r="DW51" i="18"/>
  <c r="DW49" i="18"/>
  <c r="DW50" i="18"/>
  <c r="DX3" i="18"/>
  <c r="FY52" i="18"/>
  <c r="FY51" i="18"/>
  <c r="FY50" i="18"/>
  <c r="FY49" i="18"/>
  <c r="JJ52" i="18"/>
  <c r="JJ51" i="18"/>
  <c r="JJ50" i="18"/>
  <c r="JJ49" i="18"/>
  <c r="BZ52" i="18"/>
  <c r="BZ51" i="18"/>
  <c r="BZ50" i="18"/>
  <c r="BZ49" i="18"/>
  <c r="FT20" i="13"/>
  <c r="BT12" i="13"/>
  <c r="EU52" i="13"/>
  <c r="EU51" i="13"/>
  <c r="EU49" i="13"/>
  <c r="EU50" i="13"/>
  <c r="EV3" i="13"/>
  <c r="CP52" i="13"/>
  <c r="CP51" i="13"/>
  <c r="CP49" i="13"/>
  <c r="CP50" i="13"/>
  <c r="HG51" i="13"/>
  <c r="HG52" i="13"/>
  <c r="HG50" i="13"/>
  <c r="HG49" i="13"/>
  <c r="EA51" i="13"/>
  <c r="EA52" i="13"/>
  <c r="EA49" i="13"/>
  <c r="EA50" i="13"/>
  <c r="JZ52" i="13"/>
  <c r="JZ51" i="13"/>
  <c r="JZ50" i="13"/>
  <c r="JZ49" i="13"/>
  <c r="HW52" i="13"/>
  <c r="HW51" i="13"/>
  <c r="HW50" i="13"/>
  <c r="HW49" i="13"/>
  <c r="JD31" i="18"/>
  <c r="OE52" i="18"/>
  <c r="OE51" i="18"/>
  <c r="OE50" i="18"/>
  <c r="OE49" i="18"/>
  <c r="DE51" i="18"/>
  <c r="DE50" i="18"/>
  <c r="DE52" i="18"/>
  <c r="DE49" i="18"/>
  <c r="FL32" i="13"/>
  <c r="BT39" i="13"/>
  <c r="DX39" i="13"/>
  <c r="AV37" i="13"/>
  <c r="DP32" i="13"/>
  <c r="CJ42" i="13"/>
  <c r="AF43" i="13"/>
  <c r="CZ37" i="13"/>
  <c r="BT26" i="13"/>
  <c r="CZ11" i="13"/>
  <c r="X25" i="13"/>
  <c r="EV9" i="13"/>
  <c r="CZ29" i="13"/>
  <c r="CR24" i="13"/>
  <c r="X16" i="13"/>
  <c r="CZ18" i="13"/>
  <c r="DX11" i="13"/>
  <c r="LL50" i="13"/>
  <c r="LL52" i="13"/>
  <c r="LL51" i="13"/>
  <c r="LL49" i="13"/>
  <c r="JP50" i="13"/>
  <c r="JP52" i="13"/>
  <c r="JP51" i="13"/>
  <c r="JP49" i="13"/>
  <c r="GQ52" i="13"/>
  <c r="GQ51" i="13"/>
  <c r="GQ49" i="13"/>
  <c r="GQ50" i="13"/>
  <c r="DS52" i="13"/>
  <c r="DS51" i="13"/>
  <c r="DS50" i="13"/>
  <c r="DS49" i="13"/>
  <c r="BX52" i="13"/>
  <c r="BX51" i="13"/>
  <c r="BX50" i="13"/>
  <c r="BX49" i="13"/>
  <c r="AM52" i="13"/>
  <c r="AM51" i="13"/>
  <c r="AM50" i="13"/>
  <c r="AM49" i="13"/>
  <c r="AN3" i="13"/>
  <c r="MK51" i="13"/>
  <c r="MK50" i="13"/>
  <c r="MK52" i="13"/>
  <c r="MK49" i="13"/>
  <c r="MA52" i="13"/>
  <c r="MA51" i="13"/>
  <c r="MA50" i="13"/>
  <c r="MA49" i="13"/>
  <c r="KE52" i="13"/>
  <c r="KE51" i="13"/>
  <c r="KE50" i="13"/>
  <c r="KE49" i="13"/>
  <c r="HF52" i="13"/>
  <c r="HF51" i="13"/>
  <c r="HF50" i="13"/>
  <c r="HF49" i="13"/>
  <c r="FS52" i="13"/>
  <c r="FS51" i="13"/>
  <c r="FS50" i="13"/>
  <c r="FS49" i="13"/>
  <c r="FT3" i="13"/>
  <c r="BV52" i="13"/>
  <c r="BV51" i="13"/>
  <c r="BV49" i="13"/>
  <c r="BV50" i="13"/>
  <c r="AK52" i="13"/>
  <c r="AK51" i="13"/>
  <c r="AK49" i="13"/>
  <c r="AK50" i="13"/>
  <c r="KD52" i="13"/>
  <c r="KD51" i="13"/>
  <c r="KD50" i="13"/>
  <c r="KD49" i="13"/>
  <c r="HE52" i="13"/>
  <c r="HE51" i="13"/>
  <c r="HE50" i="13"/>
  <c r="HE49" i="13"/>
  <c r="CM52" i="13"/>
  <c r="CM51" i="13"/>
  <c r="CM50" i="13"/>
  <c r="CM49" i="13"/>
  <c r="EV6" i="13"/>
  <c r="LN52" i="13"/>
  <c r="LN51" i="13"/>
  <c r="LN50" i="13"/>
  <c r="LN49" i="13"/>
  <c r="JR52" i="13"/>
  <c r="JR51" i="13"/>
  <c r="JR50" i="13"/>
  <c r="JR49" i="13"/>
  <c r="HV52" i="13"/>
  <c r="HV51" i="13"/>
  <c r="HV50" i="13"/>
  <c r="HV49" i="13"/>
  <c r="GS52" i="13"/>
  <c r="GS51" i="13"/>
  <c r="GS50" i="13"/>
  <c r="GS49" i="13"/>
  <c r="CA52" i="13"/>
  <c r="CA51" i="13"/>
  <c r="CA50" i="13"/>
  <c r="CA49" i="13"/>
  <c r="CB3" i="13"/>
  <c r="O52" i="13"/>
  <c r="O51" i="13"/>
  <c r="O49" i="13"/>
  <c r="O50" i="13"/>
  <c r="P3" i="13"/>
  <c r="KJ52" i="13"/>
  <c r="KJ51" i="13"/>
  <c r="KJ50" i="13"/>
  <c r="KJ49" i="13"/>
  <c r="HK52" i="13"/>
  <c r="HK51" i="13"/>
  <c r="HK50" i="13"/>
  <c r="HK49" i="13"/>
  <c r="EP52" i="13"/>
  <c r="EP51" i="13"/>
  <c r="EP50" i="13"/>
  <c r="EP49" i="13"/>
  <c r="FH51" i="13"/>
  <c r="FH52" i="13"/>
  <c r="FH49" i="13"/>
  <c r="FH50" i="13"/>
  <c r="IG52" i="13"/>
  <c r="IG51" i="13"/>
  <c r="IG50" i="13"/>
  <c r="IG49" i="13"/>
  <c r="BL48" i="18"/>
  <c r="CB47" i="18"/>
  <c r="AV43" i="18"/>
  <c r="OJ48" i="18"/>
  <c r="HX47" i="18"/>
  <c r="KZ45" i="18"/>
  <c r="GZ42" i="18"/>
  <c r="EV41" i="18"/>
  <c r="HP40" i="18"/>
  <c r="CB43" i="18"/>
  <c r="MV38" i="18"/>
  <c r="GJ35" i="18"/>
  <c r="CB33" i="18"/>
  <c r="MN31" i="18"/>
  <c r="CB44" i="18"/>
  <c r="MV39" i="18"/>
  <c r="KR38" i="18"/>
  <c r="CB34" i="18"/>
  <c r="MV31" i="18"/>
  <c r="GB31" i="18"/>
  <c r="NT30" i="18"/>
  <c r="OJ28" i="18"/>
  <c r="LH43" i="18"/>
  <c r="JD42" i="18"/>
  <c r="NT31" i="18"/>
  <c r="JL41" i="18"/>
  <c r="CZ40" i="18"/>
  <c r="EN38" i="18"/>
  <c r="FT34" i="18"/>
  <c r="DP33" i="18"/>
  <c r="BL32" i="18"/>
  <c r="JT29" i="18"/>
  <c r="OJ39" i="18"/>
  <c r="CZ36" i="18"/>
  <c r="IV43" i="18"/>
  <c r="OJ41" i="18"/>
  <c r="IF22" i="18"/>
  <c r="KZ21" i="18"/>
  <c r="EV17" i="18"/>
  <c r="NT26" i="18"/>
  <c r="GB22" i="18"/>
  <c r="FT15" i="18"/>
  <c r="DP14" i="18"/>
  <c r="BL13" i="18"/>
  <c r="NL6" i="18"/>
  <c r="NH50" i="18"/>
  <c r="NH52" i="18"/>
  <c r="NH51" i="18"/>
  <c r="NH49" i="18"/>
  <c r="LW50" i="18"/>
  <c r="LW49" i="18"/>
  <c r="LW52" i="18"/>
  <c r="LW51" i="18"/>
  <c r="LX3" i="18"/>
  <c r="HR49" i="18"/>
  <c r="HR51" i="18"/>
  <c r="HR52" i="18"/>
  <c r="HR50" i="18"/>
  <c r="GG49" i="18"/>
  <c r="GG52" i="18"/>
  <c r="GG50" i="18"/>
  <c r="GG51" i="18"/>
  <c r="AQ52" i="18"/>
  <c r="AQ51" i="18"/>
  <c r="AQ49" i="18"/>
  <c r="AQ50" i="18"/>
  <c r="BP52" i="18"/>
  <c r="BP51" i="18"/>
  <c r="BP50" i="18"/>
  <c r="BP49" i="18"/>
  <c r="X28" i="18"/>
  <c r="KR24" i="18"/>
  <c r="IZ52" i="18"/>
  <c r="IZ49" i="18"/>
  <c r="IZ51" i="18"/>
  <c r="IZ50" i="18"/>
  <c r="EB52" i="18"/>
  <c r="EB51" i="18"/>
  <c r="EB50" i="18"/>
  <c r="EB49" i="18"/>
  <c r="BT22" i="18"/>
  <c r="FT17" i="18"/>
  <c r="IV7" i="18"/>
  <c r="BT6" i="18"/>
  <c r="KB27" i="18"/>
  <c r="AN24" i="18"/>
  <c r="AF20" i="18"/>
  <c r="AV18" i="18"/>
  <c r="LH16" i="18"/>
  <c r="JL14" i="18"/>
  <c r="CB14" i="18"/>
  <c r="X13" i="18"/>
  <c r="AV10" i="18"/>
  <c r="DP9" i="18"/>
  <c r="JT5" i="18"/>
  <c r="JH49" i="18"/>
  <c r="JH51" i="18"/>
  <c r="JH50" i="18"/>
  <c r="JH52" i="18"/>
  <c r="FB50" i="18"/>
  <c r="FB52" i="18"/>
  <c r="FB49" i="18"/>
  <c r="FB51" i="18"/>
  <c r="BO51" i="18"/>
  <c r="BO50" i="18"/>
  <c r="BO52" i="18"/>
  <c r="BO49" i="18"/>
  <c r="JW50" i="18"/>
  <c r="JW49" i="18"/>
  <c r="JW52" i="18"/>
  <c r="JW51" i="18"/>
  <c r="GQ49" i="18"/>
  <c r="GQ52" i="18"/>
  <c r="GQ51" i="18"/>
  <c r="GQ50" i="18"/>
  <c r="GR3" i="18"/>
  <c r="AR49" i="18"/>
  <c r="AR52" i="18"/>
  <c r="AR51" i="18"/>
  <c r="AR50" i="18"/>
  <c r="KL50" i="18"/>
  <c r="KL52" i="18"/>
  <c r="KL49" i="18"/>
  <c r="KL51" i="18"/>
  <c r="MM52" i="18"/>
  <c r="MM51" i="18"/>
  <c r="MM50" i="18"/>
  <c r="MM49" i="18"/>
  <c r="MN3" i="18"/>
  <c r="GW51" i="18"/>
  <c r="GW50" i="18"/>
  <c r="GW49" i="18"/>
  <c r="GW52" i="18"/>
  <c r="BG50" i="18"/>
  <c r="BG52" i="18"/>
  <c r="BG51" i="18"/>
  <c r="BG49" i="18"/>
  <c r="JT22" i="18"/>
  <c r="IE50" i="18"/>
  <c r="IE49" i="18"/>
  <c r="IE52" i="18"/>
  <c r="IE51" i="18"/>
  <c r="IF3" i="18"/>
  <c r="HM49" i="18"/>
  <c r="HM52" i="18"/>
  <c r="HM50" i="18"/>
  <c r="HM51" i="18"/>
  <c r="EI52" i="18"/>
  <c r="EI51" i="18"/>
  <c r="EI50" i="18"/>
  <c r="EI49" i="18"/>
  <c r="AL51" i="18"/>
  <c r="AL49" i="18"/>
  <c r="AL52" i="18"/>
  <c r="AL50" i="18"/>
  <c r="T50" i="18"/>
  <c r="T52" i="18"/>
  <c r="T51" i="18"/>
  <c r="T49" i="18"/>
  <c r="OL51" i="18"/>
  <c r="OL52" i="18"/>
  <c r="OL49" i="18"/>
  <c r="OL50" i="18"/>
  <c r="LZ51" i="18"/>
  <c r="LZ52" i="18"/>
  <c r="LZ50" i="18"/>
  <c r="LZ49" i="18"/>
  <c r="GI52" i="18"/>
  <c r="GI51" i="18"/>
  <c r="GI49" i="18"/>
  <c r="GI50" i="18"/>
  <c r="GJ3" i="18"/>
  <c r="DN49" i="18"/>
  <c r="DN51" i="18"/>
  <c r="DN50" i="18"/>
  <c r="DN52" i="18"/>
  <c r="NR50" i="18"/>
  <c r="NR52" i="18"/>
  <c r="NR49" i="18"/>
  <c r="NR51" i="18"/>
  <c r="KE51" i="18"/>
  <c r="KE50" i="18"/>
  <c r="KE49" i="18"/>
  <c r="KE52" i="18"/>
  <c r="CL52" i="18"/>
  <c r="CL51" i="18"/>
  <c r="CL49" i="18"/>
  <c r="CL50" i="18"/>
  <c r="NY50" i="18"/>
  <c r="NY49" i="18"/>
  <c r="NY52" i="18"/>
  <c r="NY51" i="18"/>
  <c r="EU51" i="18"/>
  <c r="EU50" i="18"/>
  <c r="EU52" i="18"/>
  <c r="EU49" i="18"/>
  <c r="EV3" i="18"/>
  <c r="OP49" i="18"/>
  <c r="OP51" i="18"/>
  <c r="OP52" i="18"/>
  <c r="OP50" i="18"/>
  <c r="GE50" i="18"/>
  <c r="GE49" i="18"/>
  <c r="GE51" i="18"/>
  <c r="GE52" i="18"/>
  <c r="EV28" i="18"/>
  <c r="KR20" i="18"/>
  <c r="FT20" i="18"/>
  <c r="OD50" i="18"/>
  <c r="OD52" i="18"/>
  <c r="OD51" i="18"/>
  <c r="OD49" i="18"/>
  <c r="NK51" i="18"/>
  <c r="NK50" i="18"/>
  <c r="NK49" i="18"/>
  <c r="NK52" i="18"/>
  <c r="NL3" i="18"/>
  <c r="KG50" i="18"/>
  <c r="KG49" i="18"/>
  <c r="KG52" i="18"/>
  <c r="KG51" i="18"/>
  <c r="JO49" i="18"/>
  <c r="JO52" i="18"/>
  <c r="JO50" i="18"/>
  <c r="JO51" i="18"/>
  <c r="FR52" i="18"/>
  <c r="FR49" i="18"/>
  <c r="FR51" i="18"/>
  <c r="FR50" i="18"/>
  <c r="EZ51" i="18"/>
  <c r="EZ50" i="18"/>
  <c r="EZ49" i="18"/>
  <c r="EZ52" i="18"/>
  <c r="BV50" i="18"/>
  <c r="BV52" i="18"/>
  <c r="BV51" i="18"/>
  <c r="BV49" i="18"/>
  <c r="CD51" i="18"/>
  <c r="CD49" i="18"/>
  <c r="CD52" i="18"/>
  <c r="CD50" i="18"/>
  <c r="MH52" i="18"/>
  <c r="MH49" i="18"/>
  <c r="MH51" i="18"/>
  <c r="MH50" i="18"/>
  <c r="DV50" i="18"/>
  <c r="DV52" i="18"/>
  <c r="DV49" i="18"/>
  <c r="DV51" i="18"/>
  <c r="BA52" i="18"/>
  <c r="BA51" i="18"/>
  <c r="BA50" i="18"/>
  <c r="BA49" i="18"/>
  <c r="NP51" i="18"/>
  <c r="NP49" i="18"/>
  <c r="NP52" i="18"/>
  <c r="NP50" i="18"/>
  <c r="FW49" i="18"/>
  <c r="FW52" i="18"/>
  <c r="FW51" i="18"/>
  <c r="FW50" i="18"/>
  <c r="JT52" i="13"/>
  <c r="JT51" i="13"/>
  <c r="JT50" i="13"/>
  <c r="JT49" i="13"/>
  <c r="LD51" i="18"/>
  <c r="LD52" i="18"/>
  <c r="LD49" i="18"/>
  <c r="LD50" i="18"/>
  <c r="FT46" i="13"/>
  <c r="CR45" i="13"/>
  <c r="EF44" i="13"/>
  <c r="CR48" i="13"/>
  <c r="CR41" i="13"/>
  <c r="CB33" i="13"/>
  <c r="CJ41" i="13"/>
  <c r="EV30" i="13"/>
  <c r="FD33" i="13"/>
  <c r="GB33" i="13"/>
  <c r="EF21" i="13"/>
  <c r="EV14" i="13"/>
  <c r="FT22" i="13"/>
  <c r="AF9" i="13"/>
  <c r="CR28" i="13"/>
  <c r="EN27" i="13"/>
  <c r="CZ25" i="13"/>
  <c r="EF22" i="13"/>
  <c r="FL19" i="13"/>
  <c r="AF17" i="13"/>
  <c r="CJ15" i="13"/>
  <c r="GB10" i="13"/>
  <c r="CZ8" i="13"/>
  <c r="MM50" i="13"/>
  <c r="MM52" i="13"/>
  <c r="MM51" i="13"/>
  <c r="MM49" i="13"/>
  <c r="KR50" i="13"/>
  <c r="KR52" i="13"/>
  <c r="KR51" i="13"/>
  <c r="KR49" i="13"/>
  <c r="HS52" i="13"/>
  <c r="HS51" i="13"/>
  <c r="HS49" i="13"/>
  <c r="HS50" i="13"/>
  <c r="BG52" i="13"/>
  <c r="BG51" i="13"/>
  <c r="BG50" i="13"/>
  <c r="BG49" i="13"/>
  <c r="M52" i="13"/>
  <c r="M51" i="13"/>
  <c r="M50" i="13"/>
  <c r="M49" i="13"/>
  <c r="MC51" i="13"/>
  <c r="MC50" i="13"/>
  <c r="MC52" i="13"/>
  <c r="MC49" i="13"/>
  <c r="KH51" i="13"/>
  <c r="KH50" i="13"/>
  <c r="KH52" i="13"/>
  <c r="KH49" i="13"/>
  <c r="JF51" i="13"/>
  <c r="JF50" i="13"/>
  <c r="JF52" i="13"/>
  <c r="JF49" i="13"/>
  <c r="HI51" i="13"/>
  <c r="HI50" i="13"/>
  <c r="HI52" i="13"/>
  <c r="HI49" i="13"/>
  <c r="GF51" i="13"/>
  <c r="GF50" i="13"/>
  <c r="GF52" i="13"/>
  <c r="GF49" i="13"/>
  <c r="ET51" i="13"/>
  <c r="ET52" i="13"/>
  <c r="ET49" i="13"/>
  <c r="ET50" i="13"/>
  <c r="CY51" i="13"/>
  <c r="CY52" i="13"/>
  <c r="CY50" i="13"/>
  <c r="CY49" i="13"/>
  <c r="CZ3" i="13"/>
  <c r="KP51" i="13"/>
  <c r="KP50" i="13"/>
  <c r="KP52" i="13"/>
  <c r="KP49" i="13"/>
  <c r="IT51" i="13"/>
  <c r="IT50" i="13"/>
  <c r="IT52" i="13"/>
  <c r="IT49" i="13"/>
  <c r="HQ51" i="13"/>
  <c r="HQ50" i="13"/>
  <c r="HQ52" i="13"/>
  <c r="HQ49" i="13"/>
  <c r="DR52" i="13"/>
  <c r="DR51" i="13"/>
  <c r="DR49" i="13"/>
  <c r="DR50" i="13"/>
  <c r="ND52" i="13"/>
  <c r="ND51" i="13"/>
  <c r="ND50" i="13"/>
  <c r="ND49" i="13"/>
  <c r="II52" i="13"/>
  <c r="II51" i="13"/>
  <c r="II49" i="13"/>
  <c r="II50" i="13"/>
  <c r="LZ52" i="13"/>
  <c r="LZ51" i="13"/>
  <c r="LZ50" i="13"/>
  <c r="LZ49" i="13"/>
  <c r="IH52" i="13"/>
  <c r="IH51" i="13"/>
  <c r="IH50" i="13"/>
  <c r="IH49" i="13"/>
  <c r="FI52" i="13"/>
  <c r="FI51" i="13"/>
  <c r="FI49" i="13"/>
  <c r="FI50" i="13"/>
  <c r="BB52" i="13"/>
  <c r="BB51" i="13"/>
  <c r="BB50" i="13"/>
  <c r="BB49" i="13"/>
  <c r="AJ51" i="13"/>
  <c r="AJ52" i="13"/>
  <c r="AJ50" i="13"/>
  <c r="AJ49" i="13"/>
  <c r="MR52" i="13"/>
  <c r="MR51" i="13"/>
  <c r="MR50" i="13"/>
  <c r="MR49" i="13"/>
  <c r="MQ52" i="13"/>
  <c r="MQ51" i="13"/>
  <c r="MQ50" i="13"/>
  <c r="MQ49" i="13"/>
  <c r="FD9" i="13"/>
  <c r="FD6" i="13"/>
  <c r="AF4" i="13"/>
  <c r="ME52" i="13"/>
  <c r="ME51" i="13"/>
  <c r="ME50" i="13"/>
  <c r="ME49" i="13"/>
  <c r="IN52" i="13"/>
  <c r="IN51" i="13"/>
  <c r="IN50" i="13"/>
  <c r="IN49" i="13"/>
  <c r="FO52" i="13"/>
  <c r="FO51" i="13"/>
  <c r="FO50" i="13"/>
  <c r="FO49" i="13"/>
  <c r="BZ52" i="13"/>
  <c r="BZ51" i="13"/>
  <c r="BZ50" i="13"/>
  <c r="BZ49" i="13"/>
  <c r="BH52" i="13"/>
  <c r="BH51" i="13"/>
  <c r="BH50" i="13"/>
  <c r="BH49" i="13"/>
  <c r="LF52" i="13"/>
  <c r="LF51" i="13"/>
  <c r="LF50" i="13"/>
  <c r="LF49" i="13"/>
  <c r="JJ52" i="13"/>
  <c r="JJ51" i="13"/>
  <c r="JJ50" i="13"/>
  <c r="JJ49" i="13"/>
  <c r="GK52" i="13"/>
  <c r="GK51" i="13"/>
  <c r="GK50" i="13"/>
  <c r="GK49" i="13"/>
  <c r="MN43" i="18"/>
  <c r="DX48" i="18"/>
  <c r="OJ46" i="18"/>
  <c r="DH43" i="18"/>
  <c r="FT44" i="18"/>
  <c r="KJ47" i="18"/>
  <c r="ND46" i="18"/>
  <c r="NL45" i="18"/>
  <c r="FT47" i="18"/>
  <c r="NT45" i="18"/>
  <c r="OJ43" i="18"/>
  <c r="GB36" i="18"/>
  <c r="CB25" i="18"/>
  <c r="FD24" i="18"/>
  <c r="EF42" i="18"/>
  <c r="JT34" i="18"/>
  <c r="EN41" i="18"/>
  <c r="CB36" i="18"/>
  <c r="FT32" i="18"/>
  <c r="NL31" i="18"/>
  <c r="GR29" i="18"/>
  <c r="LH31" i="18"/>
  <c r="LX40" i="18"/>
  <c r="OJ38" i="18"/>
  <c r="JT37" i="18"/>
  <c r="HX35" i="18"/>
  <c r="GB33" i="18"/>
  <c r="OJ30" i="18"/>
  <c r="KR26" i="18"/>
  <c r="NL25" i="18"/>
  <c r="EV40" i="18"/>
  <c r="ND25" i="18"/>
  <c r="LH19" i="18"/>
  <c r="FD27" i="18"/>
  <c r="CJ9" i="18"/>
  <c r="OI50" i="18"/>
  <c r="OI49" i="18"/>
  <c r="OI52" i="18"/>
  <c r="OI51" i="18"/>
  <c r="OJ3" i="18"/>
  <c r="KD49" i="18"/>
  <c r="KD51" i="18"/>
  <c r="KD50" i="18"/>
  <c r="KD52" i="18"/>
  <c r="IS49" i="18"/>
  <c r="IS52" i="18"/>
  <c r="IS50" i="18"/>
  <c r="IS51" i="18"/>
  <c r="DC52" i="18"/>
  <c r="DC51" i="18"/>
  <c r="DC49" i="18"/>
  <c r="DC50" i="18"/>
  <c r="BR51" i="18"/>
  <c r="BR50" i="18"/>
  <c r="BR49" i="18"/>
  <c r="BR52" i="18"/>
  <c r="NO50" i="18"/>
  <c r="NO49" i="18"/>
  <c r="NO52" i="18"/>
  <c r="NO51" i="18"/>
  <c r="NX52" i="18"/>
  <c r="NX50" i="18"/>
  <c r="NX51" i="18"/>
  <c r="NX49" i="18"/>
  <c r="JR49" i="18"/>
  <c r="JR51" i="18"/>
  <c r="JR52" i="18"/>
  <c r="JR50" i="18"/>
  <c r="LX21" i="18"/>
  <c r="GZ21" i="18"/>
  <c r="OR20" i="18"/>
  <c r="KB19" i="18"/>
  <c r="ND17" i="18"/>
  <c r="NL16" i="18"/>
  <c r="AN10" i="18"/>
  <c r="MF21" i="18"/>
  <c r="FD20" i="18"/>
  <c r="JT13" i="18"/>
  <c r="ND10" i="18"/>
  <c r="GB9" i="18"/>
  <c r="GZ6" i="18"/>
  <c r="CJ5" i="18"/>
  <c r="HP4" i="18"/>
  <c r="NW51" i="18"/>
  <c r="NW50" i="18"/>
  <c r="NW52" i="18"/>
  <c r="NW49" i="18"/>
  <c r="LT49" i="18"/>
  <c r="LT51" i="18"/>
  <c r="LT52" i="18"/>
  <c r="LT50" i="18"/>
  <c r="KI49" i="18"/>
  <c r="KI52" i="18"/>
  <c r="KI51" i="18"/>
  <c r="KI50" i="18"/>
  <c r="KJ3" i="18"/>
  <c r="GD52" i="18"/>
  <c r="GD51" i="18"/>
  <c r="GD50" i="18"/>
  <c r="GD49" i="18"/>
  <c r="EA51" i="18"/>
  <c r="EA50" i="18"/>
  <c r="EA52" i="18"/>
  <c r="EA49" i="18"/>
  <c r="NJ49" i="18"/>
  <c r="NJ51" i="18"/>
  <c r="NJ50" i="18"/>
  <c r="NJ52" i="18"/>
  <c r="CV52" i="18"/>
  <c r="CV49" i="18"/>
  <c r="CV51" i="18"/>
  <c r="CV50" i="18"/>
  <c r="DT51" i="18"/>
  <c r="DT49" i="18"/>
  <c r="DT52" i="18"/>
  <c r="DT50" i="18"/>
  <c r="CQ52" i="18"/>
  <c r="CQ51" i="18"/>
  <c r="CQ49" i="18"/>
  <c r="CQ50" i="18"/>
  <c r="CR3" i="18"/>
  <c r="JT14" i="18"/>
  <c r="JT6" i="18"/>
  <c r="MV4" i="18"/>
  <c r="KQ50" i="18"/>
  <c r="KQ49" i="18"/>
  <c r="KQ52" i="18"/>
  <c r="KQ51" i="18"/>
  <c r="KR3" i="18"/>
  <c r="JY49" i="18"/>
  <c r="JY52" i="18"/>
  <c r="JY51" i="18"/>
  <c r="JY50" i="18"/>
  <c r="IX49" i="18"/>
  <c r="IX51" i="18"/>
  <c r="IX50" i="18"/>
  <c r="IX52" i="18"/>
  <c r="GU52" i="18"/>
  <c r="GU51" i="18"/>
  <c r="GU50" i="18"/>
  <c r="GU49" i="18"/>
  <c r="CX51" i="18"/>
  <c r="CX50" i="18"/>
  <c r="CX52" i="18"/>
  <c r="CX49" i="18"/>
  <c r="CF50" i="18"/>
  <c r="CF52" i="18"/>
  <c r="CF51" i="18"/>
  <c r="CF49" i="18"/>
  <c r="EP51" i="18"/>
  <c r="EP52" i="18"/>
  <c r="EP49" i="18"/>
  <c r="EP50" i="18"/>
  <c r="IT50" i="18"/>
  <c r="IT52" i="18"/>
  <c r="IT49" i="18"/>
  <c r="IT51" i="18"/>
  <c r="FG51" i="18"/>
  <c r="FG50" i="18"/>
  <c r="FG49" i="18"/>
  <c r="FG52" i="18"/>
  <c r="KT51" i="18"/>
  <c r="KT50" i="18"/>
  <c r="KT49" i="18"/>
  <c r="KT52" i="18"/>
  <c r="HO52" i="18"/>
  <c r="HO51" i="18"/>
  <c r="HO50" i="18"/>
  <c r="HO49" i="18"/>
  <c r="HP3" i="18"/>
  <c r="AV25" i="18"/>
  <c r="JT23" i="18"/>
  <c r="HP22" i="18"/>
  <c r="FL13" i="18"/>
  <c r="FT12" i="18"/>
  <c r="CB8" i="18"/>
  <c r="MS50" i="18"/>
  <c r="MS49" i="18"/>
  <c r="MS52" i="18"/>
  <c r="MS51" i="18"/>
  <c r="MA49" i="18"/>
  <c r="MA52" i="18"/>
  <c r="MA50" i="18"/>
  <c r="MA51" i="18"/>
  <c r="EH50" i="18"/>
  <c r="EH52" i="18"/>
  <c r="EH49" i="18"/>
  <c r="EH51" i="18"/>
  <c r="BC51" i="18"/>
  <c r="BC50" i="18"/>
  <c r="BC49" i="18"/>
  <c r="BC52" i="18"/>
  <c r="BD3" i="18"/>
  <c r="DB50" i="18"/>
  <c r="DB52" i="18"/>
  <c r="DB51" i="18"/>
  <c r="DB49" i="18"/>
  <c r="IQ50" i="18"/>
  <c r="IQ49" i="18"/>
  <c r="IQ52" i="18"/>
  <c r="IQ51" i="18"/>
  <c r="FT37" i="13"/>
  <c r="GG52" i="13"/>
  <c r="GG51" i="13"/>
  <c r="GG49" i="13"/>
  <c r="GG50" i="13"/>
  <c r="AD52" i="13"/>
  <c r="AD51" i="13"/>
  <c r="AD50" i="13"/>
  <c r="AD49" i="13"/>
  <c r="GE51" i="13"/>
  <c r="GE52" i="13"/>
  <c r="GE49" i="13"/>
  <c r="GE50" i="13"/>
  <c r="JV52" i="13"/>
  <c r="JV51" i="13"/>
  <c r="JV50" i="13"/>
  <c r="JV49" i="13"/>
  <c r="FJ52" i="13"/>
  <c r="FJ51" i="13"/>
  <c r="FJ50" i="13"/>
  <c r="FJ49" i="13"/>
  <c r="GU52" i="13"/>
  <c r="GU51" i="13"/>
  <c r="GU50" i="13"/>
  <c r="GU49" i="13"/>
  <c r="CV52" i="13"/>
  <c r="CV51" i="13"/>
  <c r="CV50" i="13"/>
  <c r="CV49" i="13"/>
  <c r="AS52" i="13"/>
  <c r="AS51" i="13"/>
  <c r="AS50" i="13"/>
  <c r="AS49" i="13"/>
  <c r="BQ52" i="13"/>
  <c r="BQ51" i="13"/>
  <c r="BQ50" i="13"/>
  <c r="BQ49" i="13"/>
  <c r="CU52" i="13"/>
  <c r="CU51" i="13"/>
  <c r="CU50" i="13"/>
  <c r="CU49" i="13"/>
  <c r="EM50" i="18"/>
  <c r="EM52" i="18"/>
  <c r="EM51" i="18"/>
  <c r="EM49" i="18"/>
  <c r="EN3" i="18"/>
  <c r="LU51" i="18"/>
  <c r="LU50" i="18"/>
  <c r="LU49" i="18"/>
  <c r="LU52" i="18"/>
  <c r="KJ11" i="18"/>
  <c r="OO52" i="18"/>
  <c r="OO51" i="18"/>
  <c r="OO50" i="18"/>
  <c r="OO49" i="18"/>
  <c r="LB52" i="18"/>
  <c r="LB51" i="18"/>
  <c r="LB50" i="18"/>
  <c r="LB49" i="18"/>
  <c r="Z52" i="18"/>
  <c r="Z49" i="18"/>
  <c r="Z51" i="18"/>
  <c r="Z50" i="18"/>
  <c r="KH51" i="18"/>
  <c r="KH49" i="18"/>
  <c r="KH52" i="18"/>
  <c r="KH50" i="18"/>
  <c r="DG50" i="18"/>
  <c r="DG52" i="18"/>
  <c r="DG49" i="18"/>
  <c r="DG51" i="18"/>
  <c r="DH3" i="18"/>
  <c r="BN49" i="18"/>
  <c r="BN51" i="18"/>
  <c r="BN52" i="18"/>
  <c r="BN50" i="18"/>
  <c r="MR52" i="18"/>
  <c r="MR51" i="18"/>
  <c r="MR50" i="18"/>
  <c r="MR49" i="18"/>
  <c r="JF50" i="18"/>
  <c r="JF52" i="18"/>
  <c r="JF51" i="18"/>
  <c r="JF49" i="18"/>
  <c r="BD19" i="13"/>
  <c r="AX51" i="13"/>
  <c r="AN47" i="13"/>
  <c r="AN38" i="13"/>
  <c r="EN36" i="13"/>
  <c r="EV34" i="13"/>
  <c r="AV47" i="13"/>
  <c r="X40" i="13"/>
  <c r="EF39" i="13"/>
  <c r="EV35" i="13"/>
  <c r="DX32" i="13"/>
  <c r="FL46" i="13"/>
  <c r="DX27" i="13"/>
  <c r="AF42" i="13"/>
  <c r="AN30" i="13"/>
  <c r="DX33" i="13"/>
  <c r="GB30" i="13"/>
  <c r="AN27" i="13"/>
  <c r="EF40" i="13"/>
  <c r="DX23" i="13"/>
  <c r="FD10" i="13"/>
  <c r="GB22" i="13"/>
  <c r="AV26" i="13"/>
  <c r="CR25" i="13"/>
  <c r="FT21" i="13"/>
  <c r="CZ20" i="13"/>
  <c r="BT14" i="13"/>
  <c r="FD24" i="13"/>
  <c r="FL18" i="13"/>
  <c r="EF14" i="13"/>
  <c r="X14" i="13"/>
  <c r="DX12" i="13"/>
  <c r="IV50" i="13"/>
  <c r="IV52" i="13"/>
  <c r="IV51" i="13"/>
  <c r="IV49" i="13"/>
  <c r="FW52" i="13"/>
  <c r="FW51" i="13"/>
  <c r="FW50" i="13"/>
  <c r="FW49" i="13"/>
  <c r="CH52" i="13"/>
  <c r="CH51" i="13"/>
  <c r="CH50" i="13"/>
  <c r="CH49" i="13"/>
  <c r="CG52" i="13"/>
  <c r="CG51" i="13"/>
  <c r="CG50" i="13"/>
  <c r="CG49" i="13"/>
  <c r="BF52" i="13"/>
  <c r="BF51" i="13"/>
  <c r="BF50" i="13"/>
  <c r="BF49" i="13"/>
  <c r="U52" i="13"/>
  <c r="U51" i="13"/>
  <c r="U50" i="13"/>
  <c r="U49" i="13"/>
  <c r="FK52" i="13"/>
  <c r="FK51" i="13"/>
  <c r="FK50" i="13"/>
  <c r="FK49" i="13"/>
  <c r="FL3" i="13"/>
  <c r="CF52" i="13"/>
  <c r="CF51" i="13"/>
  <c r="CF49" i="13"/>
  <c r="CF50" i="13"/>
  <c r="AC52" i="13"/>
  <c r="AC51" i="13"/>
  <c r="AC50" i="13"/>
  <c r="AC49" i="13"/>
  <c r="LH52" i="13"/>
  <c r="LH51" i="13"/>
  <c r="LH49" i="13"/>
  <c r="LH50" i="13"/>
  <c r="JL52" i="13"/>
  <c r="JL51" i="13"/>
  <c r="JL49" i="13"/>
  <c r="JL50" i="13"/>
  <c r="GM52" i="13"/>
  <c r="GM51" i="13"/>
  <c r="GM49" i="13"/>
  <c r="GM50" i="13"/>
  <c r="FA52" i="13"/>
  <c r="FA51" i="13"/>
  <c r="FA50" i="13"/>
  <c r="FA49" i="13"/>
  <c r="CW52" i="13"/>
  <c r="CW51" i="13"/>
  <c r="CW50" i="13"/>
  <c r="CW49" i="13"/>
  <c r="BC52" i="13"/>
  <c r="BC51" i="13"/>
  <c r="BC50" i="13"/>
  <c r="BC49" i="13"/>
  <c r="BD3" i="13"/>
  <c r="S52" i="13"/>
  <c r="S51" i="13"/>
  <c r="S50" i="13"/>
  <c r="S49" i="13"/>
  <c r="J52" i="13"/>
  <c r="J51" i="13"/>
  <c r="J50" i="13"/>
  <c r="J49" i="13"/>
  <c r="NC52" i="13"/>
  <c r="NC51" i="13"/>
  <c r="NC50" i="13"/>
  <c r="NC49" i="13"/>
  <c r="JK52" i="13"/>
  <c r="JK51" i="13"/>
  <c r="JK49" i="13"/>
  <c r="JK50" i="13"/>
  <c r="GL52" i="13"/>
  <c r="GL51" i="13"/>
  <c r="GL49" i="13"/>
  <c r="GL50" i="13"/>
  <c r="LW52" i="13"/>
  <c r="LW51" i="13"/>
  <c r="LW50" i="13"/>
  <c r="LW49" i="13"/>
  <c r="KA52" i="13"/>
  <c r="KA51" i="13"/>
  <c r="KA50" i="13"/>
  <c r="KA49" i="13"/>
  <c r="IY52" i="13"/>
  <c r="IY51" i="13"/>
  <c r="IY50" i="13"/>
  <c r="IY49" i="13"/>
  <c r="HC52" i="13"/>
  <c r="HC51" i="13"/>
  <c r="HC50" i="13"/>
  <c r="HC49" i="13"/>
  <c r="FY52" i="13"/>
  <c r="FY51" i="13"/>
  <c r="FY49" i="13"/>
  <c r="FY50" i="13"/>
  <c r="DV52" i="13"/>
  <c r="DV51" i="13"/>
  <c r="DV50" i="13"/>
  <c r="DV49" i="13"/>
  <c r="BI51" i="13"/>
  <c r="BI52" i="13"/>
  <c r="BI50" i="13"/>
  <c r="BI49" i="13"/>
  <c r="JQ52" i="13"/>
  <c r="JQ51" i="13"/>
  <c r="JQ50" i="13"/>
  <c r="JQ49" i="13"/>
  <c r="GR52" i="13"/>
  <c r="GR51" i="13"/>
  <c r="GR50" i="13"/>
  <c r="GR49" i="13"/>
  <c r="AP52" i="13"/>
  <c r="AP51" i="13"/>
  <c r="AP50" i="13"/>
  <c r="AP49" i="13"/>
  <c r="BJ52" i="13"/>
  <c r="BJ51" i="13"/>
  <c r="BJ49" i="13"/>
  <c r="BJ50" i="13"/>
  <c r="KL52" i="13"/>
  <c r="KL51" i="13"/>
  <c r="KL49" i="13"/>
  <c r="KL50" i="13"/>
  <c r="HM52" i="13"/>
  <c r="HM51" i="13"/>
  <c r="HM50" i="13"/>
  <c r="HM49" i="13"/>
  <c r="Z51" i="13"/>
  <c r="Z52" i="13"/>
  <c r="Z50" i="13"/>
  <c r="Z49" i="13"/>
  <c r="BT47" i="18"/>
  <c r="AN44" i="18"/>
  <c r="DP42" i="18"/>
  <c r="JT47" i="18"/>
  <c r="GB44" i="18"/>
  <c r="KB48" i="18"/>
  <c r="AV46" i="18"/>
  <c r="BL44" i="18"/>
  <c r="JL42" i="18"/>
  <c r="KB40" i="18"/>
  <c r="OB44" i="18"/>
  <c r="GZ41" i="18"/>
  <c r="DP40" i="18"/>
  <c r="X32" i="18"/>
  <c r="LP42" i="18"/>
  <c r="NL37" i="18"/>
  <c r="LH38" i="18"/>
  <c r="JT43" i="18"/>
  <c r="EN40" i="18"/>
  <c r="GJ43" i="18"/>
  <c r="BT42" i="18"/>
  <c r="BD40" i="18"/>
  <c r="KJ35" i="18"/>
  <c r="GJ32" i="18"/>
  <c r="CB39" i="18"/>
  <c r="FT25" i="18"/>
  <c r="MP49" i="18"/>
  <c r="MP51" i="18"/>
  <c r="MP50" i="18"/>
  <c r="MP52" i="18"/>
  <c r="LE49" i="18"/>
  <c r="LE52" i="18"/>
  <c r="LE50" i="18"/>
  <c r="LE51" i="18"/>
  <c r="FO52" i="18"/>
  <c r="FO51" i="18"/>
  <c r="FO50" i="18"/>
  <c r="FO49" i="18"/>
  <c r="ED51" i="18"/>
  <c r="ED50" i="18"/>
  <c r="ED49" i="18"/>
  <c r="ED52" i="18"/>
  <c r="MX50" i="18"/>
  <c r="MX52" i="18"/>
  <c r="MX49" i="18"/>
  <c r="MX51" i="18"/>
  <c r="EC50" i="18"/>
  <c r="EC52" i="18"/>
  <c r="EC51" i="18"/>
  <c r="EC49" i="18"/>
  <c r="MN27" i="18"/>
  <c r="NT25" i="18"/>
  <c r="CB20" i="18"/>
  <c r="OH52" i="18"/>
  <c r="OH51" i="18"/>
  <c r="OH50" i="18"/>
  <c r="OH49" i="18"/>
  <c r="IR51" i="18"/>
  <c r="IR52" i="18"/>
  <c r="IR50" i="18"/>
  <c r="IR49" i="18"/>
  <c r="IV23" i="18"/>
  <c r="CJ20" i="18"/>
  <c r="FL18" i="18"/>
  <c r="BT14" i="18"/>
  <c r="JL13" i="18"/>
  <c r="KB11" i="18"/>
  <c r="FL10" i="18"/>
  <c r="DH9" i="18"/>
  <c r="AF27" i="18"/>
  <c r="JL24" i="18"/>
  <c r="CB22" i="18"/>
  <c r="HX19" i="18"/>
  <c r="EF15" i="18"/>
  <c r="EN14" i="18"/>
  <c r="CJ13" i="18"/>
  <c r="HP12" i="18"/>
  <c r="AF12" i="18"/>
  <c r="DH10" i="18"/>
  <c r="IV8" i="18"/>
  <c r="MF5" i="18"/>
  <c r="EV5" i="18"/>
  <c r="AF4" i="18"/>
  <c r="MU49" i="18"/>
  <c r="MU52" i="18"/>
  <c r="MU50" i="18"/>
  <c r="MU51" i="18"/>
  <c r="MV3" i="18"/>
  <c r="JQ52" i="18"/>
  <c r="JQ51" i="18"/>
  <c r="JQ49" i="18"/>
  <c r="JQ50" i="18"/>
  <c r="BX49" i="18"/>
  <c r="BX51" i="18"/>
  <c r="BX52" i="18"/>
  <c r="BX50" i="18"/>
  <c r="AM49" i="18"/>
  <c r="AM52" i="18"/>
  <c r="AM50" i="18"/>
  <c r="AM51" i="18"/>
  <c r="AN3" i="18"/>
  <c r="AA50" i="18"/>
  <c r="AA52" i="18"/>
  <c r="AA49" i="18"/>
  <c r="AA51" i="18"/>
  <c r="JV52" i="18"/>
  <c r="JV51" i="18"/>
  <c r="JV49" i="18"/>
  <c r="JV50" i="18"/>
  <c r="KR11" i="18"/>
  <c r="CB7" i="18"/>
  <c r="NC50" i="18"/>
  <c r="NC49" i="18"/>
  <c r="NC52" i="18"/>
  <c r="NC51" i="18"/>
  <c r="ND3" i="18"/>
  <c r="MK49" i="18"/>
  <c r="MK52" i="18"/>
  <c r="MK51" i="18"/>
  <c r="MK50" i="18"/>
  <c r="LJ49" i="18"/>
  <c r="LJ51" i="18"/>
  <c r="LJ52" i="18"/>
  <c r="LJ50" i="18"/>
  <c r="FJ51" i="18"/>
  <c r="FJ52" i="18"/>
  <c r="FJ50" i="18"/>
  <c r="FJ49" i="18"/>
  <c r="ER50" i="18"/>
  <c r="ER52" i="18"/>
  <c r="ER51" i="18"/>
  <c r="ER49" i="18"/>
  <c r="IL49" i="18"/>
  <c r="IL51" i="18"/>
  <c r="IL52" i="18"/>
  <c r="IL50" i="18"/>
  <c r="AI51" i="18"/>
  <c r="AI50" i="18"/>
  <c r="AI52" i="18"/>
  <c r="AI49" i="18"/>
  <c r="OQ51" i="18"/>
  <c r="OQ50" i="18"/>
  <c r="OQ52" i="18"/>
  <c r="OQ49" i="18"/>
  <c r="OR3" i="18"/>
  <c r="II49" i="18"/>
  <c r="II52" i="18"/>
  <c r="II51" i="18"/>
  <c r="II50" i="18"/>
  <c r="MD49" i="18"/>
  <c r="MD51" i="18"/>
  <c r="MD50" i="18"/>
  <c r="MD52" i="18"/>
  <c r="DJ51" i="18"/>
  <c r="DJ49" i="18"/>
  <c r="DJ50" i="18"/>
  <c r="DJ52" i="18"/>
  <c r="AE52" i="18"/>
  <c r="AE51" i="18"/>
  <c r="AE50" i="18"/>
  <c r="AE49" i="18"/>
  <c r="AF3" i="18"/>
  <c r="KB22" i="18"/>
  <c r="MV21" i="18"/>
  <c r="CZ21" i="18"/>
  <c r="HP14" i="18"/>
  <c r="DO51" i="18"/>
  <c r="DO50" i="18"/>
  <c r="DO49" i="18"/>
  <c r="DO52" i="18"/>
  <c r="DP3" i="18"/>
  <c r="AK50" i="18"/>
  <c r="AK49" i="18"/>
  <c r="AK52" i="18"/>
  <c r="AK51" i="18"/>
  <c r="S49" i="18"/>
  <c r="S52" i="18"/>
  <c r="S50" i="18"/>
  <c r="S51" i="18"/>
  <c r="DP4" i="18"/>
  <c r="LG52" i="18"/>
  <c r="LG51" i="18"/>
  <c r="LG50" i="18"/>
  <c r="LG49" i="18"/>
  <c r="LH3" i="18"/>
  <c r="IB49" i="18"/>
  <c r="IB51" i="18"/>
  <c r="IB52" i="18"/>
  <c r="IB50" i="18"/>
  <c r="BS49" i="18"/>
  <c r="BS52" i="18"/>
  <c r="BS51" i="18"/>
  <c r="BS50" i="18"/>
  <c r="BT3" i="18"/>
  <c r="KU49" i="18"/>
  <c r="KU52" i="18"/>
  <c r="KU50" i="18"/>
  <c r="KU51" i="18"/>
  <c r="FV50" i="13"/>
  <c r="GB13" i="13"/>
  <c r="FV51" i="13"/>
  <c r="FV52" i="13"/>
  <c r="FV49" i="13"/>
  <c r="EQ51" i="13"/>
  <c r="EQ52" i="13"/>
  <c r="EQ50" i="13"/>
  <c r="EQ49" i="13"/>
  <c r="EN33" i="13"/>
  <c r="DN51" i="13"/>
  <c r="DN49" i="13"/>
  <c r="DN52" i="13"/>
  <c r="DN50" i="13"/>
  <c r="DJ52" i="13"/>
  <c r="DJ50" i="13"/>
  <c r="DJ51" i="13"/>
  <c r="DJ49" i="13"/>
  <c r="EJ52" i="13"/>
  <c r="EJ50" i="13"/>
  <c r="EJ51" i="13"/>
  <c r="EJ49" i="13"/>
  <c r="DK52" i="13"/>
  <c r="DK50" i="13"/>
  <c r="DK51" i="13"/>
  <c r="DK49" i="13"/>
  <c r="EL51" i="13"/>
  <c r="EL49" i="13"/>
  <c r="EL52" i="13"/>
  <c r="EL50" i="13"/>
  <c r="EI52" i="13"/>
  <c r="EI50" i="13"/>
  <c r="EI51" i="13"/>
  <c r="EI49" i="13"/>
  <c r="DO52" i="13"/>
  <c r="DO49" i="13"/>
  <c r="DP3" i="13"/>
  <c r="DO50" i="13"/>
  <c r="DO51" i="13"/>
  <c r="AY52" i="13"/>
  <c r="AY51" i="13"/>
  <c r="AY50" i="13"/>
  <c r="AY49" i="13"/>
  <c r="AX52"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tc={1D3E2731-2EB8-458B-8F3F-EFA409093BB7}</author>
    <author>tc={A65782FE-E10D-4205-B893-C1F0380056F2}</author>
    <author>tc={E4F33DB2-EA7F-4C9F-9E5D-03C393CA39E1}</author>
    <author>tc={84DD03A2-0E7B-4003-A5ED-9DB51CE600D2}</author>
    <author>tc={DBEBDA61-FFE0-4FEC-821E-47872399F70A}</author>
    <author>tc={804CB3E3-1D03-490B-A3BD-60A67ABE21E3}</author>
    <author>tc={48617777-DEDE-4065-947A-64E5FA2BEAEC}</author>
    <author>tc={1BFFAC75-546C-4AE9-8A6C-19791177885E}</author>
    <author>tc={8717F562-BEA8-4AD1-B635-28A1AFBD058A}</author>
    <author>tc={13C37E9B-454C-47E2-BBCD-9A3CC2BC17B8}</author>
    <author>tc={0635AF79-3C8F-4877-BB69-08FDB9F75108}</author>
    <author>tc={6FFF9DC8-21D6-4D02-AEF8-37E14A98C9B8}</author>
    <author>tc={123DA90F-F69D-4C92-A3D2-AB9C85EF6C53}</author>
    <author>tc={13B7C7E4-B72D-45E8-ABE0-E8ED7295A8B8}</author>
    <author>tc={A60A4610-6C5E-43F5-8BEC-DB0AB738C623}</author>
  </authors>
  <commentList>
    <comment ref="BS1" authorId="0" shapeId="0" xr:uid="{1D3E2731-2EB8-458B-8F3F-EFA409093BB7}">
      <text>
        <t>[Comentario encadenado]
Su versión de Excel le permite leer este comentario encadenado; sin embargo, las ediciones que se apliquen se quitarán si el archivo se abre en una versión más reciente de Excel. Más información: https://go.microsoft.com/fwlink/?linkid=870924
Comentario:
    very careful with these data - there are huge differences between ESB and SPACE I for Germany, Switzerland
big variation for Turkey between 2011-2015</t>
      </text>
    </comment>
    <comment ref="BZ1" authorId="1" shapeId="0" xr:uid="{A65782FE-E10D-4205-B893-C1F0380056F2}">
      <text>
        <t>[Comentario encadenado]
Su versión de Excel le permite leer este comentario encadenado; sin embargo, las ediciones que se apliquen se quitarán si el archivo se abre en una versión más reciente de Excel. Más información: https://go.microsoft.com/fwlink/?linkid=870924
Comentario:
    The data taken from SPACE is the flow during the whole year (not at 1st september)</t>
      </text>
    </comment>
    <comment ref="DP1" authorId="2" shapeId="0" xr:uid="{E4F33DB2-EA7F-4C9F-9E5D-03C393CA39E1}">
      <text>
        <t>[Comentario encadenado]
Su versión de Excel le permite leer este comentario encadenado; sin embargo, las ediciones que se apliquen se quitarán si el archivo se abre en una versión más reciente de Excel. Más información: https://go.microsoft.com/fwlink/?linkid=870924
Comentario:
    To be careful with the data - almost all the countries took these data from the section 10 of SPACE I (releases) but they confused releases and exits - to be taken into consideration with precaution</t>
      </text>
    </comment>
    <comment ref="ER1" authorId="3" shapeId="0" xr:uid="{84DD03A2-0E7B-4003-A5ED-9DB51CE600D2}">
      <text>
        <t>[Comentario encadenado]
Su versión de Excel le permite leer este comentario encadenado; sin embargo, las ediciones que se apliquen se quitarán si el archivo se abre en una versión más reciente de Excel. Más información: https://go.microsoft.com/fwlink/?linkid=870924
Comentario:
    this group needs to be checked and compared with T42FET11</t>
      </text>
    </comment>
    <comment ref="GA1" authorId="4" shapeId="0" xr:uid="{DBEBDA61-FFE0-4FEC-821E-47872399F70A}">
      <text>
        <t>[Comentario encadenado]
Su versión de Excel le permite leer este comentario encadenado; sin embargo, las ediciones que se apliquen se quitarán si el archivo se abre en una versión más reciente de Excel. Más información: https://go.microsoft.com/fwlink/?linkid=870924
Comentario:
    Hungary and Serbia have different values from Space I</t>
      </text>
    </comment>
    <comment ref="HA1" authorId="5" shapeId="0" xr:uid="{804CB3E3-1D03-490B-A3BD-60A67ABE21E3}">
      <text>
        <t>[Comentario encadenado]
Su versión de Excel le permite leer este comentario encadenado; sin embargo, las ediciones que se apliquen se quitarán si el archivo se abre en una versión más reciente de Excel. Más información: https://go.microsoft.com/fwlink/?linkid=870924
Comentario:
    it seems that many countries used the SPACE I data on total nb of prisoners including pre-trial - I used data for final court decision (SPACE I section 6.5)</t>
      </text>
    </comment>
    <comment ref="OT2" authorId="6" shapeId="0" xr:uid="{48617777-DEDE-4065-947A-64E5FA2BEAEC}">
      <text>
        <t>[Comentario encadenado]
Su versión de Excel le permite leer este comentario encadenado; sin embargo, las ediciones que se apliquen se quitarán si el archivo se abre en una versión más reciente de Excel. Más información: https://go.microsoft.com/fwlink/?linkid=870924
Comentario:
    very different figure from SPACE II</t>
      </text>
    </comment>
    <comment ref="EW11" authorId="7" shapeId="0" xr:uid="{1BFFAC75-546C-4AE9-8A6C-19791177885E}">
      <text>
        <t>[Comentario encadenado]
Su versión de Excel le permite leer este comentario encadenado; sin embargo, las ediciones que se apliquen se quitarán si el archivo se abre en una versión más reciente de Excel. Más información: https://go.microsoft.com/fwlink/?linkid=870924
Comentario:
    they introduced there in the last version the value 10684</t>
      </text>
    </comment>
    <comment ref="AN16" authorId="8" shapeId="0" xr:uid="{8717F562-BEA8-4AD1-B635-28A1AFBD058A}">
      <text>
        <t>[Comentario encadenado]
Su versión de Excel le permite leer este comentario encadenado; sin embargo, las ediciones que se apliquen se quitarán si el archivo se abre en una versión más reciente de Excel. Más información: https://go.microsoft.com/fwlink/?linkid=870924
Comentario:
    Same number for Stock, Entry and Release</t>
      </text>
    </comment>
    <comment ref="CD16" authorId="9" shapeId="0" xr:uid="{13C37E9B-454C-47E2-BBCD-9A3CC2BC17B8}">
      <text>
        <t>[Comentario encadenado]
Su versión de Excel le permite leer este comentario encadenado; sin embargo, las ediciones que se apliquen se quitarán si el archivo se abre en una versión más reciente de Excel. Más información: https://go.microsoft.com/fwlink/?linkid=870924
Comentario:
    Same number for Stock, Entry and Release</t>
      </text>
    </comment>
    <comment ref="DP16" authorId="10" shapeId="0" xr:uid="{F8B245E1-F93B-4345-A8B5-3978B6E59FF8}">
      <text>
        <t>[Comentario encadenado]
Su versión de Excel le permite leer este comentario encadenado; sin embargo, las ediciones que se apliquen se quitarán si el archivo se abre en una versión más reciente de Excel. Más información: https://go.microsoft.com/fwlink/?linkid=870924
Comentario:
    The data is quite inconsistent - some years same data as in SPACE I are entered but others they are different.</t>
      </text>
    </comment>
    <comment ref="DT16" authorId="11" shapeId="0" xr:uid="{87B49306-5CD0-0049-8B49-E6E7390B3B9A}">
      <text>
        <t>[Comentario encadenado]
Su versión de Excel le permite leer este comentario encadenado; sin embargo, las ediciones que se apliquen se quitarán si el archivo se abre en una versión más reciente de Excel. Más información: https://go.microsoft.com/fwlink/?linkid=870924
Comentario:
    Same number for Stock, Entry and Release</t>
      </text>
    </comment>
    <comment ref="BS35" authorId="12" shapeId="0" xr:uid="{123DA90F-F69D-4C92-A3D2-AB9C85EF6C53}">
      <text>
        <t>[Comentario encadenado]
Su versión de Excel le permite leer este comentario encadenado; sin embargo, las ediciones que se apliquen se quitarán si el archivo se abre en una versión más reciente de Excel. Más información: https://go.microsoft.com/fwlink/?linkid=870924
Comentario:
    Russian values are quite different</t>
      </text>
    </comment>
    <comment ref="OZ35" authorId="13" shapeId="0" xr:uid="{13B7C7E4-B72D-45E8-ABE0-E8ED7295A8B8}">
      <text>
        <t>[Comentario encadenado]
Su versión de Excel le permite leer este comentario encadenado; sin embargo, las ediciones que se apliquen se quitarán si el archivo se abre en una versión más reciente de Excel. Más información: https://go.microsoft.com/fwlink/?linkid=870924
Comentario:
    very different figures from SPACE II</t>
      </text>
    </comment>
    <comment ref="BS36" authorId="14" shapeId="0" xr:uid="{A60A4610-6C5E-43F5-8BEC-DB0AB738C623}">
      <text>
        <t>[Comentario encadenado]
Su versión de Excel le permite leer este comentario encadenado; sin embargo, las ediciones que se apliquen se quitarán si el archivo se abre en una versión más reciente de Excel. Más información: https://go.microsoft.com/fwlink/?linkid=870924
Comentario:
    very different data from SPACE I (minors=0 in 2011)</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tc={4C2A736B-6145-42D5-B798-C15C0260896C}</author>
    <author>tc={7FD2E25A-2BBF-438E-AB4A-5CE5840096E4}</author>
    <author>tc={6BF567A6-C1B8-4E0B-B22E-B8FE02A948E5}</author>
  </authors>
  <commentList>
    <comment ref="N16" authorId="0" shapeId="0" xr:uid="{4C2A736B-6145-42D5-B798-C15C0260896C}">
      <text>
        <t>[Comentario encadenado]
Su versión de Excel le permite leer este comentario encadenado; sin embargo, las ediciones que se apliquen se quitarán si el archivo se abre en una versión más reciente de Excel. Más información: https://go.microsoft.com/fwlink/?linkid=870924
Comentario:
    Same number for Stock, Entry, and Release</t>
      </text>
    </comment>
    <comment ref="BJ16" authorId="1" shapeId="0" xr:uid="{7FD2E25A-2BBF-438E-AB4A-5CE5840096E4}">
      <text>
        <t>[Comentario encadenado]
Su versión de Excel le permite leer este comentario encadenado; sin embargo, las ediciones que se apliquen se quitarán si el archivo se abre en una versión más reciente de Excel. Más información: https://go.microsoft.com/fwlink/?linkid=870924
Comentario:
    Same number for Stock, Entry, and Release</t>
      </text>
    </comment>
    <comment ref="DF16" authorId="2" shapeId="0" xr:uid="{6BF567A6-C1B8-4E0B-B22E-B8FE02A948E5}">
      <text>
        <t>[Comentario encadenado]
Su versión de Excel le permite leer este comentario encadenado; sin embargo, las ediciones que se apliquen se quitarán si el archivo se abre en una versión más reciente de Excel. Más información: https://go.microsoft.com/fwlink/?linkid=870924
Comentario:
    Same number for Stock, Entry, and Release</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tc={FC375DCF-3E69-44A5-96A0-F4F51B77897D}</author>
    <author>tc={864D0F11-690E-4D34-A378-3595B8AD0E91}</author>
    <author>tc={436EE35E-ED8F-43DC-8631-570DADA7F737}</author>
  </authors>
  <commentList>
    <comment ref="N17" authorId="0" shapeId="0" xr:uid="{FC375DCF-3E69-44A5-96A0-F4F51B77897D}">
      <text>
        <t>[Comentario encadenado]
Su versión de Excel le permite leer este comentario encadenado; sin embargo, las ediciones que se apliquen se quitarán si el archivo se abre en una versión más reciente de Excel. Más información: https://go.microsoft.com/fwlink/?linkid=870924
Comentario:
    Same number for Stock, Entry, and Release</t>
      </text>
    </comment>
    <comment ref="BJ17" authorId="1" shapeId="0" xr:uid="{864D0F11-690E-4D34-A378-3595B8AD0E91}">
      <text>
        <t>[Comentario encadenado]
Su versión de Excel le permite leer este comentario encadenado; sin embargo, las ediciones que se apliquen se quitarán si el archivo se abre en una versión más reciente de Excel. Más información: https://go.microsoft.com/fwlink/?linkid=870924
Comentario:
    Same number for Stock, Entry, and Release</t>
      </text>
    </comment>
    <comment ref="DF17" authorId="2" shapeId="0" xr:uid="{436EE35E-ED8F-43DC-8631-570DADA7F737}">
      <text>
        <t>[Comentario encadenado]
Su versión de Excel le permite leer este comentario encadenado; sin embargo, las ediciones que se apliquen se quitarán si el archivo se abre en una versión más reciente de Excel. Más información: https://go.microsoft.com/fwlink/?linkid=870924
Comentario:
    Same number for Stock, Entry, and Release</t>
      </text>
    </comment>
  </commentList>
</comments>
</file>

<file path=xl/sharedStrings.xml><?xml version="1.0" encoding="utf-8"?>
<sst xmlns="http://schemas.openxmlformats.org/spreadsheetml/2006/main" count="42233" uniqueCount="3792">
  <si>
    <t>id_def</t>
  </si>
  <si>
    <t>COUNTRY</t>
  </si>
  <si>
    <t>T11TC11</t>
  </si>
  <si>
    <t>T11TT11</t>
  </si>
  <si>
    <t>T11HO11</t>
  </si>
  <si>
    <t>T11HC11</t>
  </si>
  <si>
    <t>T11HCFA11</t>
  </si>
  <si>
    <t>T11AS11</t>
  </si>
  <si>
    <t>T11AA11</t>
  </si>
  <si>
    <t>T11SA11</t>
  </si>
  <si>
    <t>T11RA11</t>
  </si>
  <si>
    <t>T11SM11</t>
  </si>
  <si>
    <t>T11RO11</t>
  </si>
  <si>
    <t>T11ROFA11</t>
  </si>
  <si>
    <t>T11TH11</t>
  </si>
  <si>
    <t>T11TV11</t>
  </si>
  <si>
    <t>T11BU11</t>
  </si>
  <si>
    <t>T11BD11</t>
  </si>
  <si>
    <t>T11FR11</t>
  </si>
  <si>
    <t>T11ML11</t>
  </si>
  <si>
    <t>T11CO11</t>
  </si>
  <si>
    <t>T11DR11</t>
  </si>
  <si>
    <t>T11DT11</t>
  </si>
  <si>
    <t>T14CP11</t>
  </si>
  <si>
    <t>Albania</t>
  </si>
  <si>
    <t>Armenia</t>
  </si>
  <si>
    <t>Austria</t>
  </si>
  <si>
    <t>Azerbaijan</t>
  </si>
  <si>
    <t>Belgium</t>
  </si>
  <si>
    <t>Bosnia-Herzegovina</t>
  </si>
  <si>
    <t>Bulgaria</t>
  </si>
  <si>
    <t>Croatia</t>
  </si>
  <si>
    <t>Georgia</t>
  </si>
  <si>
    <t>Cyprus</t>
  </si>
  <si>
    <t>Czech Republic</t>
  </si>
  <si>
    <t>Denmark</t>
  </si>
  <si>
    <t>Estonia</t>
  </si>
  <si>
    <t>Finland</t>
  </si>
  <si>
    <t>France</t>
  </si>
  <si>
    <t>Germany</t>
  </si>
  <si>
    <t>Greece</t>
  </si>
  <si>
    <t>Hungary</t>
  </si>
  <si>
    <t>Iceland</t>
  </si>
  <si>
    <t>Ireland</t>
  </si>
  <si>
    <t>Italy</t>
  </si>
  <si>
    <t>Kosovo</t>
  </si>
  <si>
    <t>Latvia</t>
  </si>
  <si>
    <t>Lithuania</t>
  </si>
  <si>
    <t>Luxembourg</t>
  </si>
  <si>
    <t>Malta</t>
  </si>
  <si>
    <t>Moldova</t>
  </si>
  <si>
    <t>Montenegro</t>
  </si>
  <si>
    <t>Netherlands</t>
  </si>
  <si>
    <t>Norway</t>
  </si>
  <si>
    <t>Poland</t>
  </si>
  <si>
    <t>Portugal</t>
  </si>
  <si>
    <t>Romania</t>
  </si>
  <si>
    <t>Russia</t>
  </si>
  <si>
    <t>Serbia</t>
  </si>
  <si>
    <t>Slovakia</t>
  </si>
  <si>
    <t>Slovenia</t>
  </si>
  <si>
    <t>Spain</t>
  </si>
  <si>
    <t>Sweden</t>
  </si>
  <si>
    <t>Switzerland</t>
  </si>
  <si>
    <t>TFYR of Macedonia</t>
  </si>
  <si>
    <t>Turkey</t>
  </si>
  <si>
    <t>Ukraine</t>
  </si>
  <si>
    <t>UK: England and Wales</t>
  </si>
  <si>
    <t>UK: Northern Ireland</t>
  </si>
  <si>
    <t>UK: Scotland</t>
  </si>
  <si>
    <t>T21PC11</t>
  </si>
  <si>
    <t>T21PD11</t>
  </si>
  <si>
    <t>T27NE11</t>
  </si>
  <si>
    <t>T27NP11</t>
  </si>
  <si>
    <t>ST27</t>
  </si>
  <si>
    <t>CT27</t>
  </si>
  <si>
    <t>x</t>
  </si>
  <si>
    <t>-</t>
  </si>
  <si>
    <t>T51YR90</t>
  </si>
  <si>
    <t>T51YR00</t>
  </si>
  <si>
    <t>T51SS90</t>
  </si>
  <si>
    <t>T51SS00</t>
  </si>
  <si>
    <t>15+</t>
  </si>
  <si>
    <t>15-74</t>
  </si>
  <si>
    <t>Simple random sampling</t>
  </si>
  <si>
    <t>CAPI</t>
  </si>
  <si>
    <t>D15RCSA16</t>
  </si>
  <si>
    <t>D15RCSB16</t>
  </si>
  <si>
    <t>T15PST15</t>
  </si>
  <si>
    <t>T15PSW15</t>
  </si>
  <si>
    <t>T15PSF15</t>
  </si>
  <si>
    <t>ST15</t>
  </si>
  <si>
    <t>CT15</t>
  </si>
  <si>
    <t>T12TC16</t>
  </si>
  <si>
    <t>T12HO16</t>
  </si>
  <si>
    <t>T12HOFA16</t>
  </si>
  <si>
    <t>T12HC16</t>
  </si>
  <si>
    <t>T12HCFA16</t>
  </si>
  <si>
    <t>T12AS16</t>
  </si>
  <si>
    <t>T12AA16</t>
  </si>
  <si>
    <t>T12SA16</t>
  </si>
  <si>
    <t>T12RA16</t>
  </si>
  <si>
    <t>T12SM16</t>
  </si>
  <si>
    <t>T12RO16</t>
  </si>
  <si>
    <t>T12ROFA16</t>
  </si>
  <si>
    <t>T12TH16</t>
  </si>
  <si>
    <t>T12TV16</t>
  </si>
  <si>
    <t>T12BU16</t>
  </si>
  <si>
    <t>T12BD16</t>
  </si>
  <si>
    <t>T12FR16</t>
  </si>
  <si>
    <t>T12ML16</t>
  </si>
  <si>
    <t>T12CO16</t>
  </si>
  <si>
    <t>T12DR16</t>
  </si>
  <si>
    <t>ST1216</t>
  </si>
  <si>
    <t>CT1216</t>
  </si>
  <si>
    <t>T14OP16</t>
  </si>
  <si>
    <t>T14CP16</t>
  </si>
  <si>
    <t>ST1416</t>
  </si>
  <si>
    <t>CT1416</t>
  </si>
  <si>
    <t>T11TC16</t>
  </si>
  <si>
    <t>T11HO16</t>
  </si>
  <si>
    <t>T11HOFA16</t>
  </si>
  <si>
    <t>T11HC16</t>
  </si>
  <si>
    <t>T11HCFA16</t>
  </si>
  <si>
    <t>T11AS16</t>
  </si>
  <si>
    <t>T11AA16</t>
  </si>
  <si>
    <t>T11SA16</t>
  </si>
  <si>
    <t>T11RA16</t>
  </si>
  <si>
    <t>T11SM16</t>
  </si>
  <si>
    <t>T11RO16</t>
  </si>
  <si>
    <t>T11ROFA16</t>
  </si>
  <si>
    <t>T11TH16</t>
  </si>
  <si>
    <t>T11TV16</t>
  </si>
  <si>
    <t>T11BU16</t>
  </si>
  <si>
    <t>T11BD16</t>
  </si>
  <si>
    <t>T11FR16</t>
  </si>
  <si>
    <t>T11ML16</t>
  </si>
  <si>
    <t>T11CO16</t>
  </si>
  <si>
    <t>T11DR16</t>
  </si>
  <si>
    <t>ST1116</t>
  </si>
  <si>
    <t>CT1116</t>
  </si>
  <si>
    <t>CT11A16</t>
  </si>
  <si>
    <t>CT11B16</t>
  </si>
  <si>
    <t>CT11CA16</t>
  </si>
  <si>
    <t>CT11DA16</t>
  </si>
  <si>
    <t>CT11DB16</t>
  </si>
  <si>
    <t>CT11E16</t>
  </si>
  <si>
    <t>CT11F16</t>
  </si>
  <si>
    <t>CT11GA16</t>
  </si>
  <si>
    <t>CT11GB16</t>
  </si>
  <si>
    <t>CT11GC16</t>
  </si>
  <si>
    <t>T11TC15</t>
  </si>
  <si>
    <t>T11TT15</t>
  </si>
  <si>
    <t>T11HO15</t>
  </si>
  <si>
    <t>T11HOFA15</t>
  </si>
  <si>
    <t>T11HC15</t>
  </si>
  <si>
    <t>T11HCFA15</t>
  </si>
  <si>
    <t>T11AS15</t>
  </si>
  <si>
    <t>T11AA15</t>
  </si>
  <si>
    <t>T11SA15</t>
  </si>
  <si>
    <t>T11RA15</t>
  </si>
  <si>
    <t>T11SM15</t>
  </si>
  <si>
    <t>T11RO15</t>
  </si>
  <si>
    <t>T11ROFA15</t>
  </si>
  <si>
    <t>T11TH15</t>
  </si>
  <si>
    <t>T11TV15</t>
  </si>
  <si>
    <t>T11BU15</t>
  </si>
  <si>
    <t>T11BD15</t>
  </si>
  <si>
    <t>T11FR15</t>
  </si>
  <si>
    <t>T11ML15</t>
  </si>
  <si>
    <t>T11CO15</t>
  </si>
  <si>
    <t>T11DR15</t>
  </si>
  <si>
    <t>T11DT15</t>
  </si>
  <si>
    <t>T12TC15</t>
  </si>
  <si>
    <t>T12TT15</t>
  </si>
  <si>
    <t>T12HO15</t>
  </si>
  <si>
    <t>T12HOFA15</t>
  </si>
  <si>
    <t>T12HC15</t>
  </si>
  <si>
    <t>T12HCFA15</t>
  </si>
  <si>
    <t>T12AS15</t>
  </si>
  <si>
    <t>T12AA15</t>
  </si>
  <si>
    <t>T12SA15</t>
  </si>
  <si>
    <t>T12RA15</t>
  </si>
  <si>
    <t>T12SM15</t>
  </si>
  <si>
    <t>T12RO15</t>
  </si>
  <si>
    <t>T12ROFA15</t>
  </si>
  <si>
    <t>T12TH15</t>
  </si>
  <si>
    <t>T12TV15</t>
  </si>
  <si>
    <t>T12BU15</t>
  </si>
  <si>
    <t>T12BD15</t>
  </si>
  <si>
    <t>T12FR15</t>
  </si>
  <si>
    <t>T12ML15</t>
  </si>
  <si>
    <t>T12CO15</t>
  </si>
  <si>
    <t>T12DR15</t>
  </si>
  <si>
    <t>T12DT15</t>
  </si>
  <si>
    <t>T13YR15</t>
  </si>
  <si>
    <t>T13TCT15</t>
  </si>
  <si>
    <t>T13TCW15</t>
  </si>
  <si>
    <t>T13TCM15</t>
  </si>
  <si>
    <t>T13TCA15</t>
  </si>
  <si>
    <t>T13TCE15</t>
  </si>
  <si>
    <t>T13TTT15</t>
  </si>
  <si>
    <t>T13TTW15</t>
  </si>
  <si>
    <t>T13TTM15</t>
  </si>
  <si>
    <t>T13TTA15</t>
  </si>
  <si>
    <t>T13TTE15</t>
  </si>
  <si>
    <t>T13HOT15</t>
  </si>
  <si>
    <t>T13HOW15</t>
  </si>
  <si>
    <t>T13HOM15</t>
  </si>
  <si>
    <t>T13HOA15</t>
  </si>
  <si>
    <t>T13HOE15</t>
  </si>
  <si>
    <t>T13HCT15</t>
  </si>
  <si>
    <t>T13HCW15</t>
  </si>
  <si>
    <t>T13HCM15</t>
  </si>
  <si>
    <t>T13HCA15</t>
  </si>
  <si>
    <t>T13HCE15</t>
  </si>
  <si>
    <t>T13AST15</t>
  </si>
  <si>
    <t>T13ASW15</t>
  </si>
  <si>
    <t>T13ASM15</t>
  </si>
  <si>
    <t>T13ASA15</t>
  </si>
  <si>
    <t>T13ASE15</t>
  </si>
  <si>
    <t>T13AAT15</t>
  </si>
  <si>
    <t>T13AAW15</t>
  </si>
  <si>
    <t>T13AAM15</t>
  </si>
  <si>
    <t>T13AAA15</t>
  </si>
  <si>
    <t>T13AAE15</t>
  </si>
  <si>
    <t>T13SAT15</t>
  </si>
  <si>
    <t>T13SAW15</t>
  </si>
  <si>
    <t>T13SAM15</t>
  </si>
  <si>
    <t>T13SAA15</t>
  </si>
  <si>
    <t>T13SAE15</t>
  </si>
  <si>
    <t>T13RAT15</t>
  </si>
  <si>
    <t>T13RAW15</t>
  </si>
  <si>
    <t>T13RAM15</t>
  </si>
  <si>
    <t>T13RAA15</t>
  </si>
  <si>
    <t>T13RAE15</t>
  </si>
  <si>
    <t>T13SMT15</t>
  </si>
  <si>
    <t>T13SMW15</t>
  </si>
  <si>
    <t>T13SMM15</t>
  </si>
  <si>
    <t>T13SMA15</t>
  </si>
  <si>
    <t>T13SME15</t>
  </si>
  <si>
    <t>T13ROT15</t>
  </si>
  <si>
    <t>T13ROW15</t>
  </si>
  <si>
    <t>T13ROM15</t>
  </si>
  <si>
    <t>T13ROA15</t>
  </si>
  <si>
    <t>T13ROE15</t>
  </si>
  <si>
    <t>T13THT15</t>
  </si>
  <si>
    <t>T13THW15</t>
  </si>
  <si>
    <t>T13THM15</t>
  </si>
  <si>
    <t>T13THA15</t>
  </si>
  <si>
    <t>T13THE15</t>
  </si>
  <si>
    <t>T13TAT15</t>
  </si>
  <si>
    <t>T13TAW15</t>
  </si>
  <si>
    <t>T13TAM15</t>
  </si>
  <si>
    <t>T13TAA15</t>
  </si>
  <si>
    <t>T13TAE15</t>
  </si>
  <si>
    <t>T13TVT15</t>
  </si>
  <si>
    <t>T13TVW15</t>
  </si>
  <si>
    <t>T13TVM15</t>
  </si>
  <si>
    <t>T13TVA15</t>
  </si>
  <si>
    <t>T13TVE15</t>
  </si>
  <si>
    <t>T13BUT15</t>
  </si>
  <si>
    <t>T13BUW15</t>
  </si>
  <si>
    <t>T13BUM15</t>
  </si>
  <si>
    <t>T13BUA15</t>
  </si>
  <si>
    <t>T13BUE15</t>
  </si>
  <si>
    <t>T13BDT15</t>
  </si>
  <si>
    <t>T13BDW15</t>
  </si>
  <si>
    <t>T13BDM15</t>
  </si>
  <si>
    <t>T13BDA15</t>
  </si>
  <si>
    <t>T13BDE15</t>
  </si>
  <si>
    <t>T13FRT15</t>
  </si>
  <si>
    <t>T13FRW15</t>
  </si>
  <si>
    <t>T13FRM15</t>
  </si>
  <si>
    <t>T13FRA15</t>
  </si>
  <si>
    <t>T13FRE15</t>
  </si>
  <si>
    <t>T13CFT15</t>
  </si>
  <si>
    <t>T13CFW15</t>
  </si>
  <si>
    <t>T13CFM15</t>
  </si>
  <si>
    <t>T13CFA15</t>
  </si>
  <si>
    <t>T13CFE15</t>
  </si>
  <si>
    <t>T13FDT15</t>
  </si>
  <si>
    <t>T13FDW15</t>
  </si>
  <si>
    <t>T13FDM15</t>
  </si>
  <si>
    <t>T13FDA15</t>
  </si>
  <si>
    <t>T13FDE15</t>
  </si>
  <si>
    <t>T13MLT15</t>
  </si>
  <si>
    <t>T13MLW15</t>
  </si>
  <si>
    <t>T13MLM15</t>
  </si>
  <si>
    <t>T13MLA15</t>
  </si>
  <si>
    <t>T13MLE15</t>
  </si>
  <si>
    <t>T13COT15</t>
  </si>
  <si>
    <t>T13COW15</t>
  </si>
  <si>
    <t>T13COM15</t>
  </si>
  <si>
    <t>T13COA15</t>
  </si>
  <si>
    <t>T13COE15</t>
  </si>
  <si>
    <t>T13DRT15</t>
  </si>
  <si>
    <t>T13DRW15</t>
  </si>
  <si>
    <t>T13DRM15</t>
  </si>
  <si>
    <t>T13DRA15</t>
  </si>
  <si>
    <t>T13DRE15</t>
  </si>
  <si>
    <t>T13DTT15</t>
  </si>
  <si>
    <t>T13DTW15</t>
  </si>
  <si>
    <t>T13DTM15</t>
  </si>
  <si>
    <t>T13DTA15</t>
  </si>
  <si>
    <t>T13DTE15</t>
  </si>
  <si>
    <t>T14OP15</t>
  </si>
  <si>
    <t>T14CP15</t>
  </si>
  <si>
    <t>T11TC14</t>
  </si>
  <si>
    <t>T11TT14</t>
  </si>
  <si>
    <t>T11HO14</t>
  </si>
  <si>
    <t>T11HOFA14</t>
  </si>
  <si>
    <t>T11HC14</t>
  </si>
  <si>
    <t>T11HCFA14</t>
  </si>
  <si>
    <t>T11AS14</t>
  </si>
  <si>
    <t>T11AA14</t>
  </si>
  <si>
    <t>T11SA14</t>
  </si>
  <si>
    <t>T11RA14</t>
  </si>
  <si>
    <t>T11SM14</t>
  </si>
  <si>
    <t>T11RO14</t>
  </si>
  <si>
    <t>T11ROFA14</t>
  </si>
  <si>
    <t>T11TH14</t>
  </si>
  <si>
    <t>T11TV14</t>
  </si>
  <si>
    <t>T11BU14</t>
  </si>
  <si>
    <t>T11BD14</t>
  </si>
  <si>
    <t>T11FR14</t>
  </si>
  <si>
    <t>T11ML14</t>
  </si>
  <si>
    <t>T11CO14</t>
  </si>
  <si>
    <t>T11DR14</t>
  </si>
  <si>
    <t>T11DT14</t>
  </si>
  <si>
    <t>T12TC14</t>
  </si>
  <si>
    <t>T12TT14</t>
  </si>
  <si>
    <t>T12HO14</t>
  </si>
  <si>
    <t>T12HOFA14</t>
  </si>
  <si>
    <t>T12HC14</t>
  </si>
  <si>
    <t>T12HCFA14</t>
  </si>
  <si>
    <t>T12AS14</t>
  </si>
  <si>
    <t>T12AA14</t>
  </si>
  <si>
    <t>T12SA14</t>
  </si>
  <si>
    <t>T12RA14</t>
  </si>
  <si>
    <t>T12SM14</t>
  </si>
  <si>
    <t>T12RO14</t>
  </si>
  <si>
    <t>T12ROFA14</t>
  </si>
  <si>
    <t>T12TH14</t>
  </si>
  <si>
    <t>T12TV14</t>
  </si>
  <si>
    <t>T12BU14</t>
  </si>
  <si>
    <t>T12BD14</t>
  </si>
  <si>
    <t>T12FR14</t>
  </si>
  <si>
    <t>T12ML14</t>
  </si>
  <si>
    <t>T12CO14</t>
  </si>
  <si>
    <t>T12DR14</t>
  </si>
  <si>
    <t>T12DT14</t>
  </si>
  <si>
    <t>T14OP14</t>
  </si>
  <si>
    <t>T14CP14</t>
  </si>
  <si>
    <t>T11TC13</t>
  </si>
  <si>
    <t>T11TT13</t>
  </si>
  <si>
    <t>T11HO13</t>
  </si>
  <si>
    <t>T11HOFA13</t>
  </si>
  <si>
    <t>T11HC13</t>
  </si>
  <si>
    <t>T11HCFA13</t>
  </si>
  <si>
    <t>T11AS13</t>
  </si>
  <si>
    <t>T11AA13</t>
  </si>
  <si>
    <t>T11SA13</t>
  </si>
  <si>
    <t>T11RA13</t>
  </si>
  <si>
    <t>T11SM13</t>
  </si>
  <si>
    <t>T11RO13</t>
  </si>
  <si>
    <t>T11ROFA13</t>
  </si>
  <si>
    <t>T11TH13</t>
  </si>
  <si>
    <t>T11TV13</t>
  </si>
  <si>
    <t>T11BU13</t>
  </si>
  <si>
    <t>T11BD13</t>
  </si>
  <si>
    <t>T11FR13</t>
  </si>
  <si>
    <t>T11ML13</t>
  </si>
  <si>
    <t>T11CO13</t>
  </si>
  <si>
    <t>T11DR13</t>
  </si>
  <si>
    <t>T11DT13</t>
  </si>
  <si>
    <t>T12TC13</t>
  </si>
  <si>
    <t>T12TT13</t>
  </si>
  <si>
    <t>T12HO13</t>
  </si>
  <si>
    <t>T12HOFA13</t>
  </si>
  <si>
    <t>T12HC13</t>
  </si>
  <si>
    <t>T12HCFA13</t>
  </si>
  <si>
    <t>T12AS13</t>
  </si>
  <si>
    <t>T12AA13</t>
  </si>
  <si>
    <t>T12SA13</t>
  </si>
  <si>
    <t>T12RA13</t>
  </si>
  <si>
    <t>T12SM13</t>
  </si>
  <si>
    <t>T12RO13</t>
  </si>
  <si>
    <t>T12ROFA13</t>
  </si>
  <si>
    <t>T12TH13</t>
  </si>
  <si>
    <t>T12TV13</t>
  </si>
  <si>
    <t>T12BU13</t>
  </si>
  <si>
    <t>T12BD13</t>
  </si>
  <si>
    <t>T12FR13</t>
  </si>
  <si>
    <t>T12ML13</t>
  </si>
  <si>
    <t>T12CO13</t>
  </si>
  <si>
    <t>T12DR13</t>
  </si>
  <si>
    <t>T12DT13</t>
  </si>
  <si>
    <t>T14OP13</t>
  </si>
  <si>
    <t>T14CP13</t>
  </si>
  <si>
    <t>T11TC12</t>
  </si>
  <si>
    <t>T11TT12</t>
  </si>
  <si>
    <t>T11HO12</t>
  </si>
  <si>
    <t>T11HOFA12</t>
  </si>
  <si>
    <t>T11HC12</t>
  </si>
  <si>
    <t>T11HCFA12</t>
  </si>
  <si>
    <t>T11AS12</t>
  </si>
  <si>
    <t>T11AA12</t>
  </si>
  <si>
    <t>T11SA12</t>
  </si>
  <si>
    <t>T11RA12</t>
  </si>
  <si>
    <t>T11SM12</t>
  </si>
  <si>
    <t>T11RO12</t>
  </si>
  <si>
    <t>T11ROFA12</t>
  </si>
  <si>
    <t>T11TH12</t>
  </si>
  <si>
    <t>T11TV12</t>
  </si>
  <si>
    <t>T11BU12</t>
  </si>
  <si>
    <t>T11BD12</t>
  </si>
  <si>
    <t>T11FR12</t>
  </si>
  <si>
    <t>T11ML12</t>
  </si>
  <si>
    <t>T11CO12</t>
  </si>
  <si>
    <t>T11DR12</t>
  </si>
  <si>
    <t>T11DT12</t>
  </si>
  <si>
    <t>T12TC12</t>
  </si>
  <si>
    <t>T12TT12</t>
  </si>
  <si>
    <t>T12HO12</t>
  </si>
  <si>
    <t>T12HOFA12</t>
  </si>
  <si>
    <t>T12HC12</t>
  </si>
  <si>
    <t>T12HCFA12</t>
  </si>
  <si>
    <t>T12AS12</t>
  </si>
  <si>
    <t>T12AA12</t>
  </si>
  <si>
    <t>T12SA12</t>
  </si>
  <si>
    <t>T12RA12</t>
  </si>
  <si>
    <t>T12SM12</t>
  </si>
  <si>
    <t>T12RO12</t>
  </si>
  <si>
    <t>T12ROFA12</t>
  </si>
  <si>
    <t>T12TH12</t>
  </si>
  <si>
    <t>T12TV12</t>
  </si>
  <si>
    <t>T12BU12</t>
  </si>
  <si>
    <t>T12BD12</t>
  </si>
  <si>
    <t>T12FR12</t>
  </si>
  <si>
    <t>T12ML12</t>
  </si>
  <si>
    <t>T12CO12</t>
  </si>
  <si>
    <t>T12DR12</t>
  </si>
  <si>
    <t>T12DT12</t>
  </si>
  <si>
    <t>T14OP12</t>
  </si>
  <si>
    <t>T14CP12</t>
  </si>
  <si>
    <t>T21PB14</t>
  </si>
  <si>
    <t>T21PA15</t>
  </si>
  <si>
    <t>ST2216</t>
  </si>
  <si>
    <t>CT2216</t>
  </si>
  <si>
    <t>T21PC15</t>
  </si>
  <si>
    <t>T22MC15</t>
  </si>
  <si>
    <t>T23POW15</t>
  </si>
  <si>
    <t>T23POA15</t>
  </si>
  <si>
    <t>T23POE15</t>
  </si>
  <si>
    <t>T21PD15</t>
  </si>
  <si>
    <t>T22MD15</t>
  </si>
  <si>
    <t>T23PCW15</t>
  </si>
  <si>
    <t>T23PCA15</t>
  </si>
  <si>
    <t>T23PCE15</t>
  </si>
  <si>
    <t>ST23</t>
  </si>
  <si>
    <t>CT23</t>
  </si>
  <si>
    <t>T25FDA15</t>
  </si>
  <si>
    <t>T25FDB15</t>
  </si>
  <si>
    <t>T25MLA15</t>
  </si>
  <si>
    <t>T25MLB15</t>
  </si>
  <si>
    <t>CT26AB16</t>
  </si>
  <si>
    <t>D27RCSA16</t>
  </si>
  <si>
    <t>D27RCSB16</t>
  </si>
  <si>
    <t>T11TT16</t>
  </si>
  <si>
    <t>T12TT16</t>
  </si>
  <si>
    <t>T12DT16</t>
  </si>
  <si>
    <t>T11TA11</t>
  </si>
  <si>
    <t>T11TA12</t>
  </si>
  <si>
    <t>T11TA13</t>
  </si>
  <si>
    <t>T11TA14</t>
  </si>
  <si>
    <t>T11TA15</t>
  </si>
  <si>
    <t>T11TA16</t>
  </si>
  <si>
    <t>T11FRC11</t>
  </si>
  <si>
    <t>T11FRC12</t>
  </si>
  <si>
    <t>T11FRC13</t>
  </si>
  <si>
    <t>T11FRC14</t>
  </si>
  <si>
    <t>T11FRC15</t>
  </si>
  <si>
    <t>T11FRC16</t>
  </si>
  <si>
    <t>T11FD11</t>
  </si>
  <si>
    <t>T11FD12</t>
  </si>
  <si>
    <t>T11FD13</t>
  </si>
  <si>
    <t>T11FD14</t>
  </si>
  <si>
    <t>T11FD15</t>
  </si>
  <si>
    <t>T11FD16</t>
  </si>
  <si>
    <t>T41ST16</t>
  </si>
  <si>
    <t>T41SP16</t>
  </si>
  <si>
    <t>T41SW16</t>
  </si>
  <si>
    <t>T41SA16</t>
  </si>
  <si>
    <t>T41SB16</t>
  </si>
  <si>
    <t>T41SM16</t>
  </si>
  <si>
    <t>T42FT16</t>
  </si>
  <si>
    <t>T42FP16</t>
  </si>
  <si>
    <t>T42FW16</t>
  </si>
  <si>
    <t>T42FA16</t>
  </si>
  <si>
    <t>T42FB16</t>
  </si>
  <si>
    <t>T42FM16</t>
  </si>
  <si>
    <t>ST4216</t>
  </si>
  <si>
    <t>CT4216</t>
  </si>
  <si>
    <t>CT42AA16</t>
  </si>
  <si>
    <t>CT42AB16</t>
  </si>
  <si>
    <t>CT42BA16</t>
  </si>
  <si>
    <t>CT42BB16</t>
  </si>
  <si>
    <t>CT42CA16</t>
  </si>
  <si>
    <t>CT42CB16</t>
  </si>
  <si>
    <t>CT42CC16</t>
  </si>
  <si>
    <t>CT42CD16</t>
  </si>
  <si>
    <t>CT42DA16</t>
  </si>
  <si>
    <t>CT42DB16</t>
  </si>
  <si>
    <t>CT42E16</t>
  </si>
  <si>
    <t>CT42FA16</t>
  </si>
  <si>
    <t>CT42FB16</t>
  </si>
  <si>
    <t>CT42FC16</t>
  </si>
  <si>
    <t>ST4316</t>
  </si>
  <si>
    <t>CT4316</t>
  </si>
  <si>
    <t>CT43AA16</t>
  </si>
  <si>
    <t>CT43AB16</t>
  </si>
  <si>
    <t>CT43BA16</t>
  </si>
  <si>
    <t>CT43BB16</t>
  </si>
  <si>
    <t>CT43BC16</t>
  </si>
  <si>
    <t>CT43BD16</t>
  </si>
  <si>
    <t>CT43CA16</t>
  </si>
  <si>
    <t>CT43CB16</t>
  </si>
  <si>
    <t>CT43DA16</t>
  </si>
  <si>
    <t>CT43DB16</t>
  </si>
  <si>
    <t>CT43E16</t>
  </si>
  <si>
    <t>CT43FA16</t>
  </si>
  <si>
    <t>CT43FB16</t>
  </si>
  <si>
    <t>CT43FC16</t>
  </si>
  <si>
    <t>C43PAA16</t>
  </si>
  <si>
    <t>C43PAB16</t>
  </si>
  <si>
    <t>C43PACA16</t>
  </si>
  <si>
    <t>C43PACA161</t>
  </si>
  <si>
    <t>C43PACA162</t>
  </si>
  <si>
    <t>C43PACA163</t>
  </si>
  <si>
    <t>C43PADA161</t>
  </si>
  <si>
    <t>C43PADA162</t>
  </si>
  <si>
    <t>C43PADA163</t>
  </si>
  <si>
    <t>C43PADA164</t>
  </si>
  <si>
    <t>C43PACB16</t>
  </si>
  <si>
    <t>C43PACB161</t>
  </si>
  <si>
    <t>C43PACB162</t>
  </si>
  <si>
    <t>C43PACB163</t>
  </si>
  <si>
    <t>C43PADB161</t>
  </si>
  <si>
    <t>C43PADB162</t>
  </si>
  <si>
    <t>C43PADB163</t>
  </si>
  <si>
    <t>C43PADB164</t>
  </si>
  <si>
    <t>C43PACC16</t>
  </si>
  <si>
    <t>C43PACC161</t>
  </si>
  <si>
    <t>C43PACC162</t>
  </si>
  <si>
    <t>C43PACC163</t>
  </si>
  <si>
    <t>C43PACD16</t>
  </si>
  <si>
    <t>C43PACD161</t>
  </si>
  <si>
    <t>C43PACD162</t>
  </si>
  <si>
    <t>C43PACD163</t>
  </si>
  <si>
    <t>C43PACE16</t>
  </si>
  <si>
    <t>C43PACE161</t>
  </si>
  <si>
    <t>C43PACE162</t>
  </si>
  <si>
    <t>C43PACE163</t>
  </si>
  <si>
    <t>C43PAEA16</t>
  </si>
  <si>
    <t>C43PAEB16</t>
  </si>
  <si>
    <t>C43PAEC16</t>
  </si>
  <si>
    <t>C43PAED16</t>
  </si>
  <si>
    <t>C43PAEE16</t>
  </si>
  <si>
    <t>C43PAFA16</t>
  </si>
  <si>
    <t>C43PAFB16</t>
  </si>
  <si>
    <t>C43PAFC16</t>
  </si>
  <si>
    <t>C43PAFD16</t>
  </si>
  <si>
    <t>C43PAFE16</t>
  </si>
  <si>
    <t>C43PAGA16</t>
  </si>
  <si>
    <t>C43PAGB16</t>
  </si>
  <si>
    <t>C43PAGC16</t>
  </si>
  <si>
    <t>C43PAGE16</t>
  </si>
  <si>
    <t>C43PAHA16</t>
  </si>
  <si>
    <t>C43PAIA16</t>
  </si>
  <si>
    <t>C43PAJD16</t>
  </si>
  <si>
    <t>C43PAKA16</t>
  </si>
  <si>
    <t>C43PAKB16</t>
  </si>
  <si>
    <t>C43PALA16</t>
  </si>
  <si>
    <t>C43PALB16</t>
  </si>
  <si>
    <t>C43PAMA16</t>
  </si>
  <si>
    <t>C43PAMB16</t>
  </si>
  <si>
    <t>C43PANA16</t>
  </si>
  <si>
    <t>C43PAPA16</t>
  </si>
  <si>
    <t>C43PAQB16</t>
  </si>
  <si>
    <t>T41ST15</t>
  </si>
  <si>
    <t>T41SP15</t>
  </si>
  <si>
    <t>T41SW15</t>
  </si>
  <si>
    <t>T41SA15</t>
  </si>
  <si>
    <t>T41SB15</t>
  </si>
  <si>
    <t>T41SM15</t>
  </si>
  <si>
    <t>T42FT15</t>
  </si>
  <si>
    <t>T42FP15</t>
  </si>
  <si>
    <t>T42FW15</t>
  </si>
  <si>
    <t>T42FA15</t>
  </si>
  <si>
    <t>T42FB15</t>
  </si>
  <si>
    <t>T42FM15</t>
  </si>
  <si>
    <t>T43YR15</t>
  </si>
  <si>
    <t>T43TCT15</t>
  </si>
  <si>
    <t>T43TCW15</t>
  </si>
  <si>
    <t>T43TCM15</t>
  </si>
  <si>
    <t>T43TCA15</t>
  </si>
  <si>
    <t>T43TCE15</t>
  </si>
  <si>
    <t>T43TTT15</t>
  </si>
  <si>
    <t>T43TTW15</t>
  </si>
  <si>
    <t>T43TTM15</t>
  </si>
  <si>
    <t>T43TTA15</t>
  </si>
  <si>
    <t>T43TTE15</t>
  </si>
  <si>
    <t>T43HOT15</t>
  </si>
  <si>
    <t>T43HOW15</t>
  </si>
  <si>
    <t>T43HOM15</t>
  </si>
  <si>
    <t>T43HOA15</t>
  </si>
  <si>
    <t>T43HOE15</t>
  </si>
  <si>
    <t>T43AST15</t>
  </si>
  <si>
    <t>T43ASW15</t>
  </si>
  <si>
    <t>T43ASM15</t>
  </si>
  <si>
    <t>T43ASA15</t>
  </si>
  <si>
    <t>T43ASE15</t>
  </si>
  <si>
    <t>T43AAT15</t>
  </si>
  <si>
    <t>T43AAW15</t>
  </si>
  <si>
    <t>T43AAM15</t>
  </si>
  <si>
    <t>T43AAA15</t>
  </si>
  <si>
    <t>T43AAE15</t>
  </si>
  <si>
    <t>T43SAT15</t>
  </si>
  <si>
    <t>T43SAW15</t>
  </si>
  <si>
    <t>T43SAM15</t>
  </si>
  <si>
    <t>T43SAA15</t>
  </si>
  <si>
    <t>T43SAE15</t>
  </si>
  <si>
    <t>T43RAT15</t>
  </si>
  <si>
    <t>T43RAW15</t>
  </si>
  <si>
    <t>T43RAM15</t>
  </si>
  <si>
    <t>T43RAA15</t>
  </si>
  <si>
    <t>T43RAE15</t>
  </si>
  <si>
    <t>T43SMT15</t>
  </si>
  <si>
    <t>T43SMW15</t>
  </si>
  <si>
    <t>T43SMM15</t>
  </si>
  <si>
    <t>T43SMA15</t>
  </si>
  <si>
    <t>T43SME15</t>
  </si>
  <si>
    <t>T43ROT15</t>
  </si>
  <si>
    <t>T43ROW15</t>
  </si>
  <si>
    <t>T43ROM15</t>
  </si>
  <si>
    <t>T43ROA15</t>
  </si>
  <si>
    <t>T43ROE15</t>
  </si>
  <si>
    <t>T43THT15</t>
  </si>
  <si>
    <t>T43THW15</t>
  </si>
  <si>
    <t>T43THM15</t>
  </si>
  <si>
    <t>T43THA15</t>
  </si>
  <si>
    <t>T43THE15</t>
  </si>
  <si>
    <t>T43DRT15</t>
  </si>
  <si>
    <t>T43DRW15</t>
  </si>
  <si>
    <t>T43DRM15</t>
  </si>
  <si>
    <t>T43DRA15</t>
  </si>
  <si>
    <t>T43DRE15</t>
  </si>
  <si>
    <t>T44STSA15</t>
  </si>
  <si>
    <t>T44STSB15</t>
  </si>
  <si>
    <t>T44STIB15</t>
  </si>
  <si>
    <t>T44STSE15</t>
  </si>
  <si>
    <t>T44STSG15</t>
  </si>
  <si>
    <t>T44STIG15</t>
  </si>
  <si>
    <t>T44STSI15</t>
  </si>
  <si>
    <t>T46SETT15</t>
  </si>
  <si>
    <t>T46SETC15</t>
  </si>
  <si>
    <t>T46SETR15</t>
  </si>
  <si>
    <t>T46SETI15</t>
  </si>
  <si>
    <t>T46SETO15</t>
  </si>
  <si>
    <t>T47CTSA15</t>
  </si>
  <si>
    <t>T47CTIA15</t>
  </si>
  <si>
    <t>T415ETSA15</t>
  </si>
  <si>
    <t>T415ETIA15</t>
  </si>
  <si>
    <t>T413PSTA15</t>
  </si>
  <si>
    <t>T414PRSA15</t>
  </si>
  <si>
    <t>T414PRSB15</t>
  </si>
  <si>
    <t>T41ST14</t>
  </si>
  <si>
    <t>T41SP14</t>
  </si>
  <si>
    <t>T41SW14</t>
  </si>
  <si>
    <t>T41SA14</t>
  </si>
  <si>
    <t>T41SB14</t>
  </si>
  <si>
    <t>T41SM14</t>
  </si>
  <si>
    <t>T42FT14</t>
  </si>
  <si>
    <t>T42FP14</t>
  </si>
  <si>
    <t>T42FW14</t>
  </si>
  <si>
    <t>T42FA14</t>
  </si>
  <si>
    <t>T42FB14</t>
  </si>
  <si>
    <t>T42FM14</t>
  </si>
  <si>
    <t>T41ST13</t>
  </si>
  <si>
    <t>T41SP13</t>
  </si>
  <si>
    <t>T41SW13</t>
  </si>
  <si>
    <t>T41SA13</t>
  </si>
  <si>
    <t>T41SB13</t>
  </si>
  <si>
    <t>T41SM13</t>
  </si>
  <si>
    <t>T42FT13</t>
  </si>
  <si>
    <t>T42FP13</t>
  </si>
  <si>
    <t>T42FW13</t>
  </si>
  <si>
    <t>T42FA13</t>
  </si>
  <si>
    <t>T42FB13</t>
  </si>
  <si>
    <t>T42FM13</t>
  </si>
  <si>
    <t>T41ST12</t>
  </si>
  <si>
    <t>T41SP12</t>
  </si>
  <si>
    <t>T41SW12</t>
  </si>
  <si>
    <t>T41SA12</t>
  </si>
  <si>
    <t>T41SB12</t>
  </si>
  <si>
    <t>T41SM12</t>
  </si>
  <si>
    <t>T42FT12</t>
  </si>
  <si>
    <t>T42FP12</t>
  </si>
  <si>
    <t>T42FW12</t>
  </si>
  <si>
    <t>T42FA12</t>
  </si>
  <si>
    <t>T42FB12</t>
  </si>
  <si>
    <t>T42FM12</t>
  </si>
  <si>
    <t>T42FET11</t>
  </si>
  <si>
    <t>T42FET12</t>
  </si>
  <si>
    <t>T42FET13</t>
  </si>
  <si>
    <t>T42FET14</t>
  </si>
  <si>
    <t>T42FET15</t>
  </si>
  <si>
    <t>T42FET16</t>
  </si>
  <si>
    <t>T42FEA11</t>
  </si>
  <si>
    <t>T42FEA12</t>
  </si>
  <si>
    <t>T42FEA13</t>
  </si>
  <si>
    <t>T42FEA14</t>
  </si>
  <si>
    <t>T42FEA15</t>
  </si>
  <si>
    <t>T42FEA16</t>
  </si>
  <si>
    <t>T42FEAB11</t>
  </si>
  <si>
    <t>T42FEAB12</t>
  </si>
  <si>
    <t>T42FEAB13</t>
  </si>
  <si>
    <t>T42FEAB14</t>
  </si>
  <si>
    <t>T42FEAB15</t>
  </si>
  <si>
    <t>T42FEAB16</t>
  </si>
  <si>
    <t>T42FEAC11</t>
  </si>
  <si>
    <t>T42FEAC12</t>
  </si>
  <si>
    <t>T42FEAC13</t>
  </si>
  <si>
    <t>T42FEAC14</t>
  </si>
  <si>
    <t>T42FEAC15</t>
  </si>
  <si>
    <t>T42FEAC16</t>
  </si>
  <si>
    <t>T42FEB11</t>
  </si>
  <si>
    <t>T42FEB12</t>
  </si>
  <si>
    <t>T42FEB13</t>
  </si>
  <si>
    <t>T42FEB14</t>
  </si>
  <si>
    <t>T42FEB15</t>
  </si>
  <si>
    <t>T42FEB16</t>
  </si>
  <si>
    <t>T42FEBA11</t>
  </si>
  <si>
    <t>T42FEBA12</t>
  </si>
  <si>
    <t>T42FEBA13</t>
  </si>
  <si>
    <t>T42FEBA14</t>
  </si>
  <si>
    <t>T42FEBA15</t>
  </si>
  <si>
    <t>T42FEBA16</t>
  </si>
  <si>
    <t>T42FEBB11</t>
  </si>
  <si>
    <t>T42FEBB12</t>
  </si>
  <si>
    <t>T42FEBB13</t>
  </si>
  <si>
    <t>T42FEBB14</t>
  </si>
  <si>
    <t>T42FEBB15</t>
  </si>
  <si>
    <t>T42FEBB16</t>
  </si>
  <si>
    <t>T42FEBC11</t>
  </si>
  <si>
    <t>T42FEBC12</t>
  </si>
  <si>
    <t>T42FEBC13</t>
  </si>
  <si>
    <t>T42FEBC14</t>
  </si>
  <si>
    <t>T42FEBC15</t>
  </si>
  <si>
    <t>T42FEBC16</t>
  </si>
  <si>
    <t>T42FEBD11</t>
  </si>
  <si>
    <t>T42FEBD12</t>
  </si>
  <si>
    <t>T42FEBD13</t>
  </si>
  <si>
    <t>T42FEBD14</t>
  </si>
  <si>
    <t>T42FEBD15</t>
  </si>
  <si>
    <t>T42FEBD16</t>
  </si>
  <si>
    <t>T42FEBE11</t>
  </si>
  <si>
    <t>T42FEBE12</t>
  </si>
  <si>
    <t>T42FEBE13</t>
  </si>
  <si>
    <t>T42FEBE14</t>
  </si>
  <si>
    <t>T42FEBE15</t>
  </si>
  <si>
    <t>T42FEBE16</t>
  </si>
  <si>
    <t>T43FRT15</t>
  </si>
  <si>
    <t>T43FRW15</t>
  </si>
  <si>
    <t>T43FRM15</t>
  </si>
  <si>
    <t>T43FRA15</t>
  </si>
  <si>
    <t>T43FRE15</t>
  </si>
  <si>
    <t>T43PS16</t>
  </si>
  <si>
    <t>T43PS16AA</t>
  </si>
  <si>
    <t>T43PS16AB</t>
  </si>
  <si>
    <t>T43PS16BA</t>
  </si>
  <si>
    <t>T43PS16BB</t>
  </si>
  <si>
    <t>T43PS16CA</t>
  </si>
  <si>
    <t>T43PS16CB</t>
  </si>
  <si>
    <t>T43PS16DA</t>
  </si>
  <si>
    <t>T43PS16DB</t>
  </si>
  <si>
    <t>T43PS16EA</t>
  </si>
  <si>
    <t>T43PS16EB</t>
  </si>
  <si>
    <t>T43PS16FA</t>
  </si>
  <si>
    <t>T43PS16FB</t>
  </si>
  <si>
    <t>T43PS16GA</t>
  </si>
  <si>
    <t>T43PS16GB</t>
  </si>
  <si>
    <t>T43PS16HA</t>
  </si>
  <si>
    <t>T43PS16HB</t>
  </si>
  <si>
    <t>T43PS16IA</t>
  </si>
  <si>
    <t>T43PS16IB</t>
  </si>
  <si>
    <t>T43PS16JA</t>
  </si>
  <si>
    <t>T43PS16JB</t>
  </si>
  <si>
    <t>T43PS16LA</t>
  </si>
  <si>
    <t>T43PS16LB</t>
  </si>
  <si>
    <t>T43PS16MA</t>
  </si>
  <si>
    <t>T43PS16MB</t>
  </si>
  <si>
    <t>T43PS16NA</t>
  </si>
  <si>
    <t>T43PS16NB</t>
  </si>
  <si>
    <t>T44STS15</t>
  </si>
  <si>
    <t>T44STSW15</t>
  </si>
  <si>
    <t>T44STSM15</t>
  </si>
  <si>
    <t>T44STSIW15</t>
  </si>
  <si>
    <t>T44STSIM15</t>
  </si>
  <si>
    <t>T44STSIA15</t>
  </si>
  <si>
    <t>C43PADC161</t>
  </si>
  <si>
    <t>C43PADC162</t>
  </si>
  <si>
    <t>C43PADC163</t>
  </si>
  <si>
    <t>C43PADC164</t>
  </si>
  <si>
    <t>C43PADD161</t>
  </si>
  <si>
    <t>C43PADD162</t>
  </si>
  <si>
    <t>C43PADD163</t>
  </si>
  <si>
    <t>C43PADD164</t>
  </si>
  <si>
    <t>C43PADE161</t>
  </si>
  <si>
    <t>C43PADE162</t>
  </si>
  <si>
    <t>C43PADE163</t>
  </si>
  <si>
    <t>C43PADE164</t>
  </si>
  <si>
    <t>C43PAGDD16</t>
  </si>
  <si>
    <t>C43PARA16</t>
  </si>
  <si>
    <t xml:space="preserve">C43PASA16                                  </t>
  </si>
  <si>
    <t>T44AFSS15</t>
  </si>
  <si>
    <t>T44AFSI15</t>
  </si>
  <si>
    <t>T44APSS15</t>
  </si>
  <si>
    <t>T44APSI15</t>
  </si>
  <si>
    <t>T44ACPS15</t>
  </si>
  <si>
    <t>T44ACPI15</t>
  </si>
  <si>
    <t>T44AHAS15</t>
  </si>
  <si>
    <t>T44AHAI15</t>
  </si>
  <si>
    <t>T44ASLS15</t>
  </si>
  <si>
    <t>T44ASLI15</t>
  </si>
  <si>
    <t>T44ATRS15</t>
  </si>
  <si>
    <t>T44ATRI15</t>
  </si>
  <si>
    <t>T44AMOS15</t>
  </si>
  <si>
    <t>T44AMOI15</t>
  </si>
  <si>
    <t>T413PSTAA15</t>
  </si>
  <si>
    <t>T413PSTAB15</t>
  </si>
  <si>
    <t>T413PSTAC15</t>
  </si>
  <si>
    <t>T413PSTAD15</t>
  </si>
  <si>
    <t>T413PSTAE15</t>
  </si>
  <si>
    <t>T413PSTAF15</t>
  </si>
  <si>
    <t>T413PSTAG15</t>
  </si>
  <si>
    <t>T413PSTAH15</t>
  </si>
  <si>
    <t>T414PRSG15</t>
  </si>
  <si>
    <t>T414PRSH15</t>
  </si>
  <si>
    <t xml:space="preserve"> </t>
  </si>
  <si>
    <t>T25TAA15</t>
  </si>
  <si>
    <t>T25TAB15</t>
  </si>
  <si>
    <t>1</t>
  </si>
  <si>
    <t>3</t>
  </si>
  <si>
    <t>D2CUA16</t>
  </si>
  <si>
    <t>D2CC16A</t>
  </si>
  <si>
    <t>D2CC16B</t>
  </si>
  <si>
    <t>D2CC16C</t>
  </si>
  <si>
    <t>D2DC16A</t>
  </si>
  <si>
    <t>D2DC16B</t>
  </si>
  <si>
    <t>D2DC16C</t>
  </si>
  <si>
    <t>D2DC16D</t>
  </si>
  <si>
    <t>D2DC16E</t>
  </si>
  <si>
    <t>D2DC16F</t>
  </si>
  <si>
    <t>D2DC16G</t>
  </si>
  <si>
    <t>D2DC16H</t>
  </si>
  <si>
    <t>D2DC16I</t>
  </si>
  <si>
    <t>D2DC16J</t>
  </si>
  <si>
    <t>D2DC16JA</t>
  </si>
  <si>
    <t>D2DC16K</t>
  </si>
  <si>
    <t>D2DC16L</t>
  </si>
  <si>
    <t>D2DC16M</t>
  </si>
  <si>
    <t>D2DC16N</t>
  </si>
  <si>
    <t>D2DC16O</t>
  </si>
  <si>
    <t>D2DC16P</t>
  </si>
  <si>
    <t>D2DC16Q</t>
  </si>
  <si>
    <t>D2DC16R</t>
  </si>
  <si>
    <t>D2DC16S</t>
  </si>
  <si>
    <t>D2DC16T</t>
  </si>
  <si>
    <t>D2DC16U</t>
  </si>
  <si>
    <t>D2DC16V</t>
  </si>
  <si>
    <t>D2DC16W</t>
  </si>
  <si>
    <t>T21PC12</t>
  </si>
  <si>
    <t>T21PC13</t>
  </si>
  <si>
    <t>T21PC14</t>
  </si>
  <si>
    <t>T21PC16</t>
  </si>
  <si>
    <t>T21PD12</t>
  </si>
  <si>
    <t>T21PD13</t>
  </si>
  <si>
    <t>T21PD14</t>
  </si>
  <si>
    <t>T21PD16</t>
  </si>
  <si>
    <t>T24OTC15</t>
  </si>
  <si>
    <t>T24OMC15</t>
  </si>
  <si>
    <t>T24OTDA15</t>
  </si>
  <si>
    <t>T24OMDA15</t>
  </si>
  <si>
    <t>T24OTE15</t>
  </si>
  <si>
    <t>T24OME15</t>
  </si>
  <si>
    <t>T24OTK15</t>
  </si>
  <si>
    <t>T24OMK15</t>
  </si>
  <si>
    <t>T24OTMA15</t>
  </si>
  <si>
    <t>T24OMMA15</t>
  </si>
  <si>
    <t>T24OTNA15</t>
  </si>
  <si>
    <t>T24OMNA15</t>
  </si>
  <si>
    <t>T24OTO15</t>
  </si>
  <si>
    <t>T24OMO15</t>
  </si>
  <si>
    <t>T24OTP15</t>
  </si>
  <si>
    <t>T24OMP15</t>
  </si>
  <si>
    <t>CT2415</t>
  </si>
  <si>
    <t>ST2415</t>
  </si>
  <si>
    <t>T25TCA15</t>
  </si>
  <si>
    <t>T25TCB15</t>
  </si>
  <si>
    <t>T25TTA15</t>
  </si>
  <si>
    <t>T25TTB15</t>
  </si>
  <si>
    <t>T25HOA15</t>
  </si>
  <si>
    <t>T25HOB15</t>
  </si>
  <si>
    <t>T25HCA15</t>
  </si>
  <si>
    <t>T25HCB15</t>
  </si>
  <si>
    <t>T25ASA15</t>
  </si>
  <si>
    <t>T25ASB15</t>
  </si>
  <si>
    <t>T25AAA15</t>
  </si>
  <si>
    <t>T25AAB15</t>
  </si>
  <si>
    <t>T25SAA15</t>
  </si>
  <si>
    <t>T25SAB15</t>
  </si>
  <si>
    <t>T25RAA15</t>
  </si>
  <si>
    <t>T25RAB15</t>
  </si>
  <si>
    <t>T25SMA15</t>
  </si>
  <si>
    <t>T25SMB15</t>
  </si>
  <si>
    <t>T25ROA15</t>
  </si>
  <si>
    <t>T25ROB15</t>
  </si>
  <si>
    <t>T25THA15</t>
  </si>
  <si>
    <t>T25THB15</t>
  </si>
  <si>
    <t>T25TVA15</t>
  </si>
  <si>
    <t>T25TVB15</t>
  </si>
  <si>
    <t>T25BUA15</t>
  </si>
  <si>
    <t>T25BUB15</t>
  </si>
  <si>
    <t>T25BDA15</t>
  </si>
  <si>
    <t>T25BDB15</t>
  </si>
  <si>
    <t>T25FRA15</t>
  </si>
  <si>
    <t>T25FRB15</t>
  </si>
  <si>
    <t>T25CFA15</t>
  </si>
  <si>
    <t>T25CFB15</t>
  </si>
  <si>
    <t>T25COA15</t>
  </si>
  <si>
    <t>T25COB15</t>
  </si>
  <si>
    <t>T25DRA15</t>
  </si>
  <si>
    <t>T25DRB15</t>
  </si>
  <si>
    <t>T25DTA15</t>
  </si>
  <si>
    <t>T25DTB15</t>
  </si>
  <si>
    <t>ST2516</t>
  </si>
  <si>
    <t>CT2516</t>
  </si>
  <si>
    <t>CT25AA16</t>
  </si>
  <si>
    <t>CT25AB16</t>
  </si>
  <si>
    <t>CT25BA16</t>
  </si>
  <si>
    <t>CT25BB16</t>
  </si>
  <si>
    <t>CT25BC16</t>
  </si>
  <si>
    <t>CT25BD16</t>
  </si>
  <si>
    <t>CT25CA16</t>
  </si>
  <si>
    <t>CT25CB16</t>
  </si>
  <si>
    <t>CT25DA16</t>
  </si>
  <si>
    <t>CT25DB16</t>
  </si>
  <si>
    <t>CT25E16</t>
  </si>
  <si>
    <t>CT25F16</t>
  </si>
  <si>
    <t>CT25G16</t>
  </si>
  <si>
    <t>CT25H16</t>
  </si>
  <si>
    <t>CT25I16</t>
  </si>
  <si>
    <t>CT25JA16</t>
  </si>
  <si>
    <t>CT25JAA16</t>
  </si>
  <si>
    <t>CT25JAC16</t>
  </si>
  <si>
    <t>CT25JAE16</t>
  </si>
  <si>
    <t>CT25JAG16</t>
  </si>
  <si>
    <t>CT25JAI16</t>
  </si>
  <si>
    <t>T26YR15</t>
  </si>
  <si>
    <t>T26PTC15A</t>
  </si>
  <si>
    <t>T26PCT15A</t>
  </si>
  <si>
    <t>CT26BB16</t>
  </si>
  <si>
    <t>ST26</t>
  </si>
  <si>
    <t>CT26</t>
  </si>
  <si>
    <t>T27NE12</t>
  </si>
  <si>
    <t>T27NE13</t>
  </si>
  <si>
    <t>T27NE14</t>
  </si>
  <si>
    <t>T27NE15</t>
  </si>
  <si>
    <t>T27NE16</t>
  </si>
  <si>
    <t>T27NP12</t>
  </si>
  <si>
    <t>T27NP13</t>
  </si>
  <si>
    <t>T27NP14</t>
  </si>
  <si>
    <t>T27NP15</t>
  </si>
  <si>
    <t>T27NP16</t>
  </si>
  <si>
    <t>T27NPW15</t>
  </si>
  <si>
    <t>D2SCR16</t>
  </si>
  <si>
    <t>2</t>
  </si>
  <si>
    <t>D2DC16AA</t>
  </si>
  <si>
    <t>D2DC16RA</t>
  </si>
  <si>
    <t>T25YR15</t>
  </si>
  <si>
    <t>CT25KB16</t>
  </si>
  <si>
    <t>CT25KA16</t>
  </si>
  <si>
    <t>CT25KC16</t>
  </si>
  <si>
    <t>T24YR15</t>
  </si>
  <si>
    <t>31.12</t>
  </si>
  <si>
    <t>86 973</t>
  </si>
  <si>
    <t>672 701</t>
  </si>
  <si>
    <t>42</t>
  </si>
  <si>
    <t>T41ST11</t>
  </si>
  <si>
    <t>T41SP11</t>
  </si>
  <si>
    <t>T41SW11</t>
  </si>
  <si>
    <t>T41SA11</t>
  </si>
  <si>
    <t>T41SB11</t>
  </si>
  <si>
    <t>T41SM11</t>
  </si>
  <si>
    <t>T42FT11</t>
  </si>
  <si>
    <t>T42FP11</t>
  </si>
  <si>
    <t>T42FW11</t>
  </si>
  <si>
    <t>T42FA11</t>
  </si>
  <si>
    <t>T42FB11</t>
  </si>
  <si>
    <t>T42FM11</t>
  </si>
  <si>
    <t>T43PS16KA</t>
  </si>
  <si>
    <t>T43PS16KB</t>
  </si>
  <si>
    <t>T44STOA15</t>
  </si>
  <si>
    <t>T44STOAA15</t>
  </si>
  <si>
    <t>T44STOAB15</t>
  </si>
  <si>
    <t>T44STOAC15</t>
  </si>
  <si>
    <t>T44STOAD15</t>
  </si>
  <si>
    <t>T44STOAE15</t>
  </si>
  <si>
    <t>T44STOAF15</t>
  </si>
  <si>
    <t>idem T44STS15</t>
  </si>
  <si>
    <t>idem T44STSI15</t>
  </si>
  <si>
    <t>T46ASETA15</t>
  </si>
  <si>
    <t>T46ASETD15</t>
  </si>
  <si>
    <t>T44STSIE15</t>
  </si>
  <si>
    <t>X</t>
  </si>
  <si>
    <t>T11DT16</t>
  </si>
  <si>
    <t>T12TC11</t>
  </si>
  <si>
    <t>T12TT11</t>
  </si>
  <si>
    <t>T12HO11</t>
  </si>
  <si>
    <t>T12TA11</t>
  </si>
  <si>
    <t>T12TA12</t>
  </si>
  <si>
    <t>T12TA13</t>
  </si>
  <si>
    <t>T12TA14</t>
  </si>
  <si>
    <t>T12TA15</t>
  </si>
  <si>
    <t>T12TA16</t>
  </si>
  <si>
    <t>T14OP11</t>
  </si>
  <si>
    <t>Under 0,2%</t>
  </si>
  <si>
    <t>10 064</t>
  </si>
  <si>
    <t>29 (14-18 years old)</t>
  </si>
  <si>
    <t>2 [1 under 14 yo, 1 (14-18)]</t>
  </si>
  <si>
    <t>4 [1 under 14 yo, 3 (14-18 yo)]</t>
  </si>
  <si>
    <t xml:space="preserve">  1 (under 14 yo)</t>
  </si>
  <si>
    <t xml:space="preserve">1883 cases dismissed because that the fact does not exist </t>
  </si>
  <si>
    <t>677 cases dismissed due to lack of evidence</t>
  </si>
  <si>
    <t>227 cases dismissed for other reasons</t>
  </si>
  <si>
    <t>12879 cases suspended as the author remained unknown, 4 cases suspended due to the fact that the offender was suffering from e serious illness</t>
  </si>
  <si>
    <t>31.12.2015</t>
  </si>
  <si>
    <t>The most serious offense is reported in the statistics</t>
  </si>
  <si>
    <t>Full time jobs only</t>
  </si>
  <si>
    <t>31st December 2015</t>
  </si>
  <si>
    <t>1, 2, 3</t>
  </si>
  <si>
    <t>1, 2</t>
  </si>
  <si>
    <t>Bodily injury (assault) here in addition to the PC §§ 118, 121 and 122 also includes §§ 119, 119.1 and 120, but excludes § 263.</t>
  </si>
  <si>
    <t xml:space="preserve">According to the most serious applied sentence. </t>
  </si>
  <si>
    <t xml:space="preserve">Minors less than 15 years old do not have criminal responsibility and cannot be prosecuted. </t>
  </si>
  <si>
    <t>1 select the most serious type of punishment and the offence of which it is sentenced. Applicable in cases where one offence is punished by imprisonment, and another one by fines or other sanctions. In such case, imprisonment is selected, together with the offence for which imprisonment is sentenced 2 select the offence for which the maximum punishment is highest 3 if two offences have the same maximum punishment, a list of priority offences is applied. This list is unchanged over time 4 if two offences are similar according to criteria 1-3, the most recent offence is selected</t>
  </si>
  <si>
    <t xml:space="preserve">With the introduction of IT, the statistical function has been modernised, each procedure being recorded individually in dedicated software and the 4001 status being established automatically by tabulation. These systems have increased the reliability and speed of calculations </t>
  </si>
  <si>
    <t>If one act violates several criminal rules, the registration refers to the most severe offence.</t>
  </si>
  <si>
    <t>18/21</t>
  </si>
  <si>
    <t xml:space="preserve">Young adults are included in the data on minors if they have been prosecuted based on the rules of juvenile criminal law. In practice, the majority of young offenders below 21 is treated in accordance with juvenile criminal law. </t>
  </si>
  <si>
    <t xml:space="preserve">Intentional homicide total: In addition to intentional killings and assault leading to death, all other forms of “nearly-intentional” killings, i.e. cases in which someone who commits a serious offence at least negligently kills the victim in the course of the offence, are counted here, too. Examples: robbery leading to death, rape leading to death etc. These are very few cases, therefore the difference is statistically irrelevant.
Theft total: Embezzlement / theft by employees according to section 246 Criminal Code is included here.
Fraud: Fraudulent breach of trust / embezzlement according to section 266 Criminal Code is included here.
</t>
  </si>
  <si>
    <t xml:space="preserve">UNTIL 2012: Principal offence rule applies: “In case of concurrent offences only the offence punished with the most severe sentence is recorded and all accomplices are recorded.”
AFTER 2012: “In case of concurrent offences all offences are recorded and all accomplices are recorded
</t>
  </si>
  <si>
    <t>The informational system application generating the Statistical Yearbook of the Hellenic Police and its underlying application “Signal Reports” which records all incidents dealt with by the Hellenic Police were redesigned in 2013.</t>
  </si>
  <si>
    <t>1,2, 3</t>
  </si>
  <si>
    <t xml:space="preserve"> There were some changes in the categories used after the New Criminal Code came into force.</t>
  </si>
  <si>
    <t>We do not diverse full time / part time staff in regards of counting personnel</t>
  </si>
  <si>
    <t>Full time prosecutors are counted</t>
  </si>
  <si>
    <t>Presented all employed staff members (data about part-time working members is not available)</t>
  </si>
  <si>
    <t xml:space="preserve">Art.No. </t>
  </si>
  <si>
    <t>The most serious offence is counted</t>
  </si>
  <si>
    <t>30 september</t>
  </si>
  <si>
    <t>30 september 2015</t>
  </si>
  <si>
    <t>The most serious offence is counted.</t>
  </si>
  <si>
    <t>Cases of minors are related only to the most serious offences (e.g. Homicide, rape).</t>
  </si>
  <si>
    <t>It includes only the most serious offences (e.g. homicide)</t>
  </si>
  <si>
    <t>CT26AA16</t>
  </si>
  <si>
    <t>When a criminal incident comprises more than one offence committed by the same person, at the same time, only the most serious one is counted.</t>
  </si>
  <si>
    <t>Only minors between 16-17 years old.</t>
  </si>
  <si>
    <t>Each staff member is counted as one.</t>
  </si>
  <si>
    <t>Numbers contain the minors convicted of the most serious offences.</t>
  </si>
  <si>
    <t>31 december</t>
  </si>
  <si>
    <t>2, 4</t>
  </si>
  <si>
    <t>Probation Agency for adults</t>
  </si>
  <si>
    <t>Probation Agency for minors</t>
  </si>
  <si>
    <t>1, 2, 3, 4</t>
  </si>
  <si>
    <t>1, 2, 4</t>
  </si>
  <si>
    <t>aged 16 to 17 years</t>
  </si>
  <si>
    <t xml:space="preserve">Number of employees. </t>
  </si>
  <si>
    <t xml:space="preserve">Please note however that, following the entry into force of the New Criminal Code as of February 1, 2014, minors can no longer be sentence to imprisonment, but only to educative measures (including however spending time in a detention center, but not actually a prison by name). </t>
  </si>
  <si>
    <t xml:space="preserve">Number of persons, irrespective of their part-time labour agreement. </t>
  </si>
  <si>
    <t>Data presented on January 1, 2016</t>
  </si>
  <si>
    <t>Under 17 years</t>
  </si>
  <si>
    <t>14 years and above</t>
  </si>
  <si>
    <t xml:space="preserve"> up to 17 years inclusive          </t>
  </si>
  <si>
    <t>up to 17 years inclusive</t>
  </si>
  <si>
    <t>Сriminal-Executive Inspection</t>
  </si>
  <si>
    <t>One person can commit two or more criminal offences and all of them are counted, number of offenders is one.  One criminal offence can be committed by more persons, number of criminal offences is one, and number of offenders is two or more.</t>
  </si>
  <si>
    <t>1,2,3</t>
  </si>
  <si>
    <t>The records on criminal offences of minors are not recorded separately for each criminal offence in the prosecution statistics, but rather the records contain only the number of persons against whom complaints were filed, who have been charged or convicted.</t>
  </si>
  <si>
    <t xml:space="preserve">Prosecution statistics do not make difference between foreigners and Serbian citizens as offenders. </t>
  </si>
  <si>
    <t>31 December 2015</t>
  </si>
  <si>
    <t>We only collects more data, more details</t>
  </si>
  <si>
    <t>We apply principal offence rule, according to the Criminal Code of the Republic of Serbia.</t>
  </si>
  <si>
    <t>Department for the treatment and enforcement of  non-custodial sanctions and measures in the Administration for Enforcement of Penal Sanctions</t>
  </si>
  <si>
    <t>General 1 and in some cases as 2 or more</t>
  </si>
  <si>
    <t>14/16</t>
  </si>
  <si>
    <t xml:space="preserve">National Police, Civil Guard, Basque Country Police (Ertzaintza), Catalonian Police (Mossos d’Esquadra) and Police from the region of Navarre. From year 2013 on several Local Police bodies are considered as well. </t>
  </si>
  <si>
    <t xml:space="preserve">After the reform of the Penal Code by the Organic Law 1/2015, certain criminal acts that were previously classified as misdemeanors ( minor thefts, minors injuries and minors damages), have become minor offenses and they are included since 2015 within the generic criminal offenses categorized as "injuries", "thefts", "damages". In this sense, the increase of certain criminal offenses does not represent a real increase in crime, but is due to a new classification of the current criminal categories. A clear example is the one that corresponds to the extinct minor offences of coercion and threats, which following the new penal classification are counted as a criminal offense against freedom and not as against the person.
There are no desegregated data on aggravated bodily injury, since bodily injury are recording only in the categories of “serious and less serious bodily injuries” and “minor bodily injuries”.
Relating drug offences data, only the general category of drug trafficking is available, which includes all the actions, related to drugs offenses, described in the penal code, therefore the data on drug trafficking is equivalent to the data of Total drug offences.
</t>
  </si>
  <si>
    <t>Only with offenders</t>
  </si>
  <si>
    <t>As a general rule in crimes against property whoever perpetrates multiple actions or omissions, in the execution of a preconceived plan or taking advantage of an identical occasion, that offend one or several subjects and infringe the same criminal provision or provisions that are equal to or of a similar nature, it is considered as a continued felony</t>
  </si>
  <si>
    <t xml:space="preserve">1.1.B: The data is initially recorded when the offence is reported to the police (input statistics), but, particularly in serious cases, the case is followed up every 6-12 months, therefore, the data is checked before the police completes the investigation and also when the police complete the investigation (output statistics)
1.1.G: In the first of July in year 2015 entered into force a new Penal Code. Consequently, many types of crimes changed their definitions. In this link you can check it:
http://web.icam.es/bucket/CUADRO%20COMPARATIVO%20DEL%20C%C3%93DIGO%20PENAL_%20LO%201-2015_%20CP.pdf
Prior to the reform of the penal code in 2015, crimes and misdemeanors were computed. Since the reform, misdemeanors have been eliminated from the penal code and are now considered as a minor crimes, leaving only the category of crimes, thus there were crimes that were only computed in their most aggravated form.
On the other hand, in 2013, data from the local police began to be incorporated. 
In addition, it must be taken into consideration that, although the general rules of data recording have not been modified, during these years, many criminal acts, means used to commit crimes, etc, have been incorporated, which may imply in practice that a category it unfolds in more than one.
</t>
  </si>
  <si>
    <t>National Police, Civil Guard, Basque Country Police (Ertzaintza), Catalonian Police (Mossos d’Esquadra) and Police from the region of Navarre. From year 2013 on several Local Police bodies are taken into account as well.</t>
  </si>
  <si>
    <t>4: Prosecution statistics includes all the actions taken by the courts and prosecutors for clarification and persecution. Therefore, the data is overestimated</t>
  </si>
  <si>
    <t>Figures are on 31st December instead of 1st September</t>
  </si>
  <si>
    <t>Data do not include juveniles.</t>
  </si>
  <si>
    <t>31st December</t>
  </si>
  <si>
    <t>The statistics of processed offences linked to a suspect is based on offences and suspects registered and processed by Swedish Police, Swedish Customs and Swedish Prosecution Authority. A processed offence refers to an offence were a decision has been taken which entails that the processing of the offence was completed. Offences with person-based clearances are processed offences where a conviction decision (a decision to indict, issue a summary sanction order, or waive prosecution) has been made.</t>
  </si>
  <si>
    <t>4, The statistics of processed offences linked to a suspect is based on offences and suspects registered and processed by Swedish Police, Swedish Customs and Swedish Prosecution Authority. A processed offence refers to an offence were a decision has been taken which entails that the processing of the offence was completed. Offences with person-based clearances are processed offences where a conviction decision (a decision to indict, issue a summary sanction order, or waive prosecution) has been made.</t>
  </si>
  <si>
    <t>2, All cases of criminal offences also the cases handled only by the police and not passed to the prosecuting authority.</t>
  </si>
  <si>
    <t>If two persons are each employed for 50 % they are counted as two.</t>
  </si>
  <si>
    <t xml:space="preserve">Foreigners are not separated in Table 3.1.2 </t>
  </si>
  <si>
    <t>Data regarding pre-trial detainees have been transferred from one system to another in September 2016. This has enhanced data quality, because in the present system data on the pre-trial process are linked to data on the overall prison and probation process. Thus, data are to a greater extent under continuous verification.</t>
  </si>
  <si>
    <t>1 October 2015.</t>
  </si>
  <si>
    <t>The principal offence rule applied gives that only one offence per imprisonment of a person is counted. The offence counted is the one that can possibly lead to the most far-reaching intervention of the offences. Multiple offences of the same kind are only counted as one offence if it is included in the same imprisonment. An offence committed by more than one person is counted once for each person who is sentenced for the offence. A person sentenced for more than one offence in the same year is counted once for each imprisonment. Though, an imprisonment can include several offences and then only one offence is counted, that is, the principal offence.</t>
  </si>
  <si>
    <t xml:space="preserve">Minors: only in a department or centre of measures for Juveniles </t>
  </si>
  <si>
    <t>Nous prenons toujours en compte l’infraction avec la plus haute peine menace dans le CP, si l’individu a commis plusieurs infractions.</t>
  </si>
  <si>
    <t xml:space="preserve">Regarding data for proceedings dropped unconditionally due to lack of public interest or for efficiency reasons or because private prosecution is recommended - it should be noted that part of the criminal offences of this category are prosecuted with private criminal lawsuit therefore those cases are not included in the prosecutors statistics </t>
  </si>
  <si>
    <t xml:space="preserve">Prosecution statistics do not make difference between foreigners and Macedonian citizens as offenders. </t>
  </si>
  <si>
    <t>See “Comments on Table 2.2” – Dead due to injury could not be included into homicide; it is included into injury however.</t>
  </si>
  <si>
    <t xml:space="preserve">Department of probation </t>
  </si>
  <si>
    <t>1, 2, 3, 5</t>
  </si>
  <si>
    <t>When actions of s person are qualified according to more than one article of the Criminal Code of Ukraine the statistics show the offence that applies graver liability.   When a person committed several separate offences he is only once shown in the statistics.</t>
  </si>
  <si>
    <t>In accordance with the Criminal Procedural Code of Ukraine 2012 (article 214)the investigator or prosecutor shall immediately, but not later than 24 hours after the submission of the application, notification of a criminal offense or after an independent identification of circumstances which may indicate a criminal offense, from any source, shall be obliged to enter the relevant information into the Unified Register of Pre-trial Investigations.</t>
  </si>
  <si>
    <t>1, 3</t>
  </si>
  <si>
    <t>ST1316</t>
  </si>
  <si>
    <t>CT1316</t>
  </si>
  <si>
    <t>CT13AA16</t>
  </si>
  <si>
    <t>CT13AB16</t>
  </si>
  <si>
    <t>CT13BA16</t>
  </si>
  <si>
    <t>CT13BB16</t>
  </si>
  <si>
    <t>CT13BC16</t>
  </si>
  <si>
    <t>CT13CA16</t>
  </si>
  <si>
    <t>CT13CB16</t>
  </si>
  <si>
    <t>CT13D16</t>
  </si>
  <si>
    <t>CT13EA16</t>
  </si>
  <si>
    <t>CT13EB16</t>
  </si>
  <si>
    <t>CT13FA16</t>
  </si>
  <si>
    <t>CT13FB16</t>
  </si>
  <si>
    <t>CT13GA16</t>
  </si>
  <si>
    <t>CT13GB16</t>
  </si>
  <si>
    <t>CT13HA16</t>
  </si>
  <si>
    <t>CT13HB16</t>
  </si>
  <si>
    <t>CT13HC16</t>
  </si>
  <si>
    <t>D14RCSA16</t>
  </si>
  <si>
    <t>D14RCSB16</t>
  </si>
  <si>
    <t>D14OPA16</t>
  </si>
  <si>
    <t>D14OPB16</t>
  </si>
  <si>
    <t>D14OPC16</t>
  </si>
  <si>
    <t>D14OPD16</t>
  </si>
  <si>
    <t>D14OPE16</t>
  </si>
  <si>
    <t>D14OPF16</t>
  </si>
  <si>
    <t>D14OPFA16</t>
  </si>
  <si>
    <t>D14OPG16</t>
  </si>
  <si>
    <t>D14OPH16</t>
  </si>
  <si>
    <t>D14OPI16</t>
  </si>
  <si>
    <t>D14OPJ16</t>
  </si>
  <si>
    <t>D14OPL16</t>
  </si>
  <si>
    <t>D14OPM16</t>
  </si>
  <si>
    <t>D14OPN16</t>
  </si>
  <si>
    <t>D14OPO16</t>
  </si>
  <si>
    <t>D14CPA16</t>
  </si>
  <si>
    <t>D14CPB16</t>
  </si>
  <si>
    <t>D14CPC16</t>
  </si>
  <si>
    <t>D14CPD16</t>
  </si>
  <si>
    <t>D14CPE16</t>
  </si>
  <si>
    <t>D14CPF16</t>
  </si>
  <si>
    <t>D14CPG16</t>
  </si>
  <si>
    <t>T14OPW15</t>
  </si>
  <si>
    <t>T14OPI15</t>
  </si>
  <si>
    <t>T14OPV15</t>
  </si>
  <si>
    <t>...</t>
  </si>
  <si>
    <t>…</t>
  </si>
  <si>
    <t>The General Directorate of State Police</t>
  </si>
  <si>
    <t>The General Directorate of the State Police</t>
  </si>
  <si>
    <t xml:space="preserve">In police statistics data on  theft by means of domestic burglary, theft by means of burglary, theft of motor vehicles, and aggravated theft are collected separately. This means that they ARE NOT reflected as sub-categories categories of each other. As a result, they do not fit with the presentation implied in table 1.1. 
The data on total number of thefts are the sum of the following: simple theft (Article 134 +135 of the Criminal Code) +aggravated theft (theft resulting in victim’s death) + Theft of a motor vehicle + theft by  means of burglary +Theft by means of domestic burglary.
</t>
  </si>
  <si>
    <t xml:space="preserve">We did not receive relevant information to fill point 1.2.2.D. </t>
  </si>
  <si>
    <t xml:space="preserve">Department of Human Resources, State Police General Department </t>
  </si>
  <si>
    <t>Yearly statistics of Local Police Departments and General Police Department on the Physical Security Private Service</t>
  </si>
  <si>
    <t>Statistics of Crime Reports in Austria 2011 – 2016 by Criminal Intelligence Service, Ministry of the Interior; “Report on the drug situation” (Bericht zur Drogensituation – Gesundheit Österreich GmbH)</t>
  </si>
  <si>
    <t>Statistics of Crime Reports in Austria 2011 – 2016 by Criminal Intelligence Service, Ministry of the Interior</t>
  </si>
  <si>
    <t>See source table 1.1</t>
  </si>
  <si>
    <t>Be careful :  only the suspects of which the sex nationality and age are known are taken into account</t>
  </si>
  <si>
    <t>Minors younger than 14 years are registered in the national database only  when there is explicit green light of the judicial magistrate to do so</t>
  </si>
  <si>
    <t>Until the end of 2015, a person could only be registrated in the national database for serious offences, not for minor things (for example, drunk in public). That rule is no longer in application since then, so a person can be in the database no matter the seriousness of the offence</t>
  </si>
  <si>
    <t xml:space="preserve">The staff is given in HEADS (not in FTE) , “real cadre” this means if 2 staff members are working at 50% of the normal working hours they would be counted as 2.
There is no “gendarme” anymore, there is no part time police officer. The criminal police, traffic police, border police, municipal police are counted all together in the police officers. There are “officers in criminal investigation only at the federal police.
The customs officers, tax police and military police are not included. There is no secret service police no reserve police , cadet police officers, court police nor volunteers or traffic wardens. In Belgium there are 2 types of police : federal police and local Police, for the staff we have count them together without distinction
</t>
  </si>
  <si>
    <t>Belgian police – Morphology office</t>
  </si>
  <si>
    <t xml:space="preserve">Data taken from “Annual Bulletins of Police Statistics 2011 – 2016”, Ministry of Interior. Please go to:
    https://www.mvr.bg/министерството/programni-dokumenti-otcheti-analizi/статистика/годишен-бюлетин-полицейска-статистика (in Bulgarian only).
Source regarding “Intentional homicide where firearm has been involved”: Letter from the Ministry of Interior, National Police General Directorate, to the Bulgarian Association of Criminology, dated 08 August 2018, not published.
</t>
  </si>
  <si>
    <t xml:space="preserve">The relevant figures are introduced in the Excel file. 
With regard to “sexual abuse of a child”, please see Comments CDRA16 and CDSM16 above. With regard to “theft of a motor vehicle”, please see Comment CDTV16 above. As to “forgery of documents”, see Comments CDFD16 above. In connection with “drug trafficking”, see Comments CDDT16.
The probable deviations from the data concerning the specific items and provided for the 5th Edition of the European Sourcebook cannot be explained without consulting the primary source of information used for the 5th Edition. Nor could they be comprehensively explained without conducting specific criminological research. Specific criminological research is needed as well to explain the deviations in the data from year to year in the period 2011 – 2016. It is also to be noted that no substantial changes in material criminal law have occurred since the preparation of the 5th Edition of the European Sourcebook.
</t>
  </si>
  <si>
    <t xml:space="preserve">Data taken from “Annual Bulletin of Police Statistics 2015”, Ministry of Interior, available in Bulgarian. Please go to:
    https://www.mvr.bg/министерството/programni-dokumenti-otcheti-analizi/статистика/годишен-бюлетин-полицейска-статистика (in Bulgarian only).
</t>
  </si>
  <si>
    <t xml:space="preserve">The relevant figures are introduced in the Excel file. 
Please see Comments CT1216 above.
</t>
  </si>
  <si>
    <t>Persons who have committed more than one crime appear in the statistics only once.</t>
  </si>
  <si>
    <t xml:space="preserve">Source relating to the number of police officers: Official announcement of the Ministry of Interior to the media as cited on https://www.blitz.bg/obshtestvo/edva-polovinata-ot-sluzhitelite-v-mvr-imat-politseyski-pravomoshchiya_news386801.html   (in Bulgarian only).
Source relating to the number of civilians and officers at criminal investigation: Ministry of Interior, Structure and Numbers. Please go to:  https://www.mvr.bg/%D0%BC%D0%B8%D0%BD%D0%B8%D1%81%D1%82%D0%B5%D1%80%D1%81%D1%82%D0%B2%D0%BE%D1%82%D0%BE/%D0%B7%D0%B0-%D0%BC%D0%B8%D0%BD%D0%B8%D1%81%D1%82%D0%B5%D1%80%D1%81%D1%82%D0%B2%D0%BE%D1%82%D0%BE-%D0%BD%D0%B0-%D0%B2%D1%8A%D1%82%D1%80%D0%B5%D1%88%D0%BD%D0%B8%D1%82%D0%B5-%D1%80%D0%B0%D0%B1%D0%BE%D1%82%D0%B8/%D1%81%D1%82%D1%80%D1%83%D0%BA%D1%82%D1%83%D1%80%D0%B0-%D0%B8-%D1%87%D0%B8%D1%81%D0%BB%D0%B5%D0%BD%D0%BE%D1%81%D1%82 (in Bulgarian only).
</t>
  </si>
  <si>
    <t xml:space="preserve">The relevant figures are introduced in the Excel file.
The number of police officers includes the civil servants with police status. The number of civilians includes all other employees who are not civil servants with police status. Statistics do not differentiate between clerical, technical and domestic staff.
Notwithstanding the explicit question on police staff formulated in the letter sent by the National Correspondent to seek information from the Ministry of Interior, the latter did not provide the necessary data relating to the police staff numbers. This comes to explain the variety of other available sources used. The number of police officers is reported with reference to the date of 28 December 2015. The number of civilians and officers at criminal investigation is reported in the questionnaire according to the staff-rolls as announced on the site of the Ministry of Interior. There is no information as to when these rolls have been enforced. The relevant data were checked by the National Correspondent on 30 August 2018.   
The considerable deviations from the data for the 5th Edition of the European Sourcebook cannot be explained without consulting the primary source of information used for the 5th Edition.
</t>
  </si>
  <si>
    <t>Croatian Bureau of Statistics, which collected the data from the prosecution office.</t>
  </si>
  <si>
    <t>Croatian Bureau of Statistics have only the data regarding the offenders (persons) and they do not have the data based on offences.</t>
  </si>
  <si>
    <t>Croatian Bureau of Statistics provided by Prosecution office in Croatia</t>
  </si>
  <si>
    <t>As one person if one prosecution decision is issued for all mentioned offences. If several separate criminal proceedings is initiated against this perpetrator, and they result with several valid court decisions, then perpetrator is to be statistically counted as several persons.</t>
  </si>
  <si>
    <t>Person is counted as one person only if court decides, under valid legal conditions, to merge different criminal proceedings against the same perpetrator.</t>
  </si>
  <si>
    <t>Report from the Ministry of Internal Affairs- http://welcome.cms.hr/wp-content/uploads/2018/08/Izvje%C5%A1%C4%87e-MUP-a-o-obavljanju-policijskih-poslova-u-2017..pdfST1416</t>
  </si>
  <si>
    <t>Minors are mentioned separately.</t>
  </si>
  <si>
    <t>Foreigners are persons that do not have a Cyprus Nationality. There is a separate category for foreigners and EU citizens.</t>
  </si>
  <si>
    <t>The numbers refer mainly to cases. Where persons are included, it is mentioned in the statistics.</t>
  </si>
  <si>
    <t>As above.</t>
  </si>
  <si>
    <t xml:space="preserve">Cyprus Police Staff consists only of police officers and no civilians. </t>
  </si>
  <si>
    <t>In Cyprus there is only, unarmed private security and this is according to the law</t>
  </si>
  <si>
    <t>Statistical Reports of the Crime, The Police of the Czech Republic, published, www.mvcr.cz</t>
  </si>
  <si>
    <t xml:space="preserve">Police statistics record traffic accidents. Prosecution and conviction statistics show major traffic offences (called “criminal offences in transport”).
Police statistics don´t separate minor or aggravated bodily injury (assault).
Domestic burglary shows housebreaking (into flats and houses).
Sexual  assault - see the explanation in Definitions
</t>
  </si>
  <si>
    <t>See comments below 1.2.2</t>
  </si>
  <si>
    <t xml:space="preserve">The basic unit of the statistically monitored type of crime on police level is the tactical-statistical classification (TSC). The classification is independent on the qualification according to the Criminal Code – paragraph/article (the paragraphs change but TSC remains). It also allows a more accurate differentiation. </t>
  </si>
  <si>
    <t>0 (6)/15 years and above</t>
  </si>
  <si>
    <t>Juveniles 15-18, minors under 15 yrs</t>
  </si>
  <si>
    <t>If the same person commits another offense in the same year and started another prosecution - another person</t>
  </si>
  <si>
    <t>see general comments below</t>
  </si>
  <si>
    <t xml:space="preserve">At the beginning of 2016 the statistical system of the Police of the Czech Republic was reworked. 
By 2016, only the so-called "main" article was taken into account in the calculations, typically the paragraph with the highest penalty rate, the other articles not being taken into account. This way is no longer used, none of the articles has priority, so all the paragraphs will be counted in 2016. Counts will not be comparable to numbers for years 2015 and older.
This change has also fundamentally affected the counting of prosecuted persons by not including the most serious crime, but counting all its criminal activities. 
The number of persons prosecuted since 2016, for example for theft, will not be comparable to the figures for previous years, as theft did not have to be the most serious criminal offense in previous years, and therefore the person did not have to be counted.
It was also reviewed calculating the age of the offender.
</t>
  </si>
  <si>
    <t>1 employee regardless part-time/full-time job</t>
  </si>
  <si>
    <t>Economic information system EKIS II, The Police Presidium, Personnel Department</t>
  </si>
  <si>
    <t>Final Report on Impact of Regulatory Evaluation, Czech Statistical Office</t>
  </si>
  <si>
    <t>Ministry of Justice - special data files bought from Statistics Denmark</t>
  </si>
  <si>
    <t xml:space="preserve">Drug offences include both some according to the penal code and some according to a special law on (less severe)drug offences </t>
  </si>
  <si>
    <t>Part time staff are not counted as FTE</t>
  </si>
  <si>
    <t>www.politi.dk</t>
  </si>
  <si>
    <t xml:space="preserve">Has changed figures for civilians from 2007 to 2011, see excel </t>
  </si>
  <si>
    <t xml:space="preserve">http://www.kriminaalpoliitika.ee/et/statistika-ja-uuringud/kuritegevus-eestis - Ministry of Justice.
“Completed intentional homicide” – http://www.tai.ee/en/r-and-d/health-statistics - National Institute for Health Development.
 “Theft of a motor vehicle” and “Domestic burglary” – Police and Border Guard Board - not published.
</t>
  </si>
  <si>
    <t>No reliable data available.</t>
  </si>
  <si>
    <t xml:space="preserve">Police and Border Guard Board - not published  </t>
  </si>
  <si>
    <t xml:space="preserve">Data for 1 January. </t>
  </si>
  <si>
    <t>Statistics Finland, Rikos- ja pakkokeinotilasto 1.7.2018 http://pxnet2.stat.fi/PXWeb/pxweb/fi/StatFin/StatFin__oik__rpk/</t>
  </si>
  <si>
    <t xml:space="preserve">
Statistics Finland, Rikos- ja pakkokeinotilasto 1.7.2018 http://pxnet2.stat.fi/PXWeb/pxweb/fi/StatFin/StatFin__oik__rpk/
</t>
  </si>
  <si>
    <t xml:space="preserve">Statistics Finland, Rikos- ja pakkokeinotilasto 1.7.2018 http://pxnet2.stat.fi/PXWeb/pxweb/fi/StatFin/StatFin__oik__rpk/ </t>
  </si>
  <si>
    <t xml:space="preserve">Correct figures for 2010 major road offences are total 53753 of which women 5747, minors 4228, foreigners 5514, of which EU citizens 3744
Homicides made by foreigners do not include assault leading to death due to different classifications in tables used as data sources.
Motor vehicle thefts made by foreigners include only joyriding due to different classifications in tables used as data sources.
</t>
  </si>
  <si>
    <t xml:space="preserve">Poliisin vuosikertomus 2015, Poliisin vuosikertomus 2016  www.poliisi.fi </t>
  </si>
  <si>
    <t>CoESS, http://www.coess.org</t>
  </si>
  <si>
    <t>Service statistique ministériel de la sécurité intérieure- SSMSI - Base des crimes et délits enregistrés par la police et la gendarmerie. ; French Ministerial Statistical Department for Internal Security (SSMSI) https://www.interieur.gouv.fr/Interstats/Actualites</t>
  </si>
  <si>
    <t>Registration of procedures for crimes and misdemeanours by the police and gendarmerie (excluding road offenses) Statistical field: France métropolitaine. Overseas territories are excluded</t>
  </si>
  <si>
    <t>The security forces, police and gendarmerie, are responsible when they notice (or are informed) a crime or misdemeanour, to search for the perpetrators under the authority of the prosecutors. When, in the course of their investigation, they interview a person and there are serious or consistent indications that he or she may have participated as an perpetrator or accomplice in the commission of a crime or offence, they shall report the identity of that person to the judicial authorities. In this case and only in this case, we consider that this person is "implicated". The notion of respondent used here is therefore more restrictive than the current use, which refers to any person suspected at any given time of having participated in the commission of an offence. It is the courts that will later determine whether or not a person is the actual perpetrator of the offence: only the results of the investigation carried out by the security forces are recorded here.</t>
  </si>
  <si>
    <t>Ministry of Internal Affairs Unify Statistical Report</t>
  </si>
  <si>
    <t>Registered Crime Report Ministry of Internal Affairs of Georgia</t>
  </si>
  <si>
    <t>Bundeskriminalamt: Polizeiliche Kriminalstatistik Bundesrepublik Deutschland, 2011 -  2016, Wiesbaden 2012 - 2017</t>
  </si>
  <si>
    <t xml:space="preserve">Major traffic offences: Police statistics do not count traffic offences.    
Homicide with firearm: Figures only refer to "firearm shot". No separate firearm data for completed offences available.    
Robbery with firearm: Figures only refer to "firearm used as a threat". In this category, replica weapons and unloaded weapons are included, too.
</t>
  </si>
  <si>
    <t>Comment on Q. 1.1.E: Multiple offences against the same victim or without a victim are counted as one offence, multiple offences against different victims are counted as two or more offences.</t>
  </si>
  <si>
    <t>Bundeskriminalamt: Polizeiliche Kriminalstatistik Bundesrepublik Deutschland, 2011 -  2016, Wiesbaden 2012 - 2017.</t>
  </si>
  <si>
    <t xml:space="preserve">Major traffic offences: Police statistics do not count traffic offences.    
Intentional homicide: Data on suspects for completed intentional homicide only available since 2013.
Cyber fraud: No separate data available.
</t>
  </si>
  <si>
    <t>Bundeskriminalamt: Polizeiliche Kriminalstatistik Bundesrepublik Deutschland 2015, Wiesbaden 2016.</t>
  </si>
  <si>
    <t xml:space="preserve">Major traffic offences: Police statistics do not count traffic offences.    
Intentional homicide: Data on suspects for completed intentional homicide only available since 2013, but still no separate data on foreigners. 
Cyber fraud: No separate data available.
</t>
  </si>
  <si>
    <t>No minimum age. Theoretically, all suspects under the age of 18 are counted. However, “offences” committed by small children are not likely to be recorded in practice. The age of criminal responsibility is 14.</t>
  </si>
  <si>
    <t>If a person is suspected to have committed different types of offences an entry for each category is made, but in the total of all offenders (s)he is only counted once. If a person is suspected to have committed the same type of offence in several cases this person is counted only once.</t>
  </si>
  <si>
    <t>Statistisches Bundesamt: Personal des öffentlichen Dienstes 2017, Wiesbaden 2018</t>
  </si>
  <si>
    <t>There is no gendarmerie in Germany. There are also no police volunteers. Data on officers at criminal investigation departments is not separately available.</t>
  </si>
  <si>
    <t>The counting unit is the person.</t>
  </si>
  <si>
    <t>BDSW, BDGW and BDLS: Sicherheitswirtschaft in Deutschland, Bad Homburg and Berlin 2019</t>
  </si>
  <si>
    <t>No breakdown available.</t>
  </si>
  <si>
    <t>Statistical Yearbook of the Hellenic Police (2011-2016)</t>
  </si>
  <si>
    <t>A series of traffic offences that were previously punished as misdemeanours were downgraded to minor offences in 2010 (L.3904/2010)</t>
  </si>
  <si>
    <t>Statistical Yearbook of the Hellenic Police</t>
  </si>
  <si>
    <t>Notice the effect of the change of the counting rules in 2013 and following years (see 1.1.G)</t>
  </si>
  <si>
    <t xml:space="preserve">Principal offence rule applies up to 2012 – offence carrying the most sever sentence is recorded
No principal offence rule applies after 2013 – all offences and all accomplices are record 
</t>
  </si>
  <si>
    <t>The informational system application generating the Statistical Yearbook of the Hellenic Police and its underlying application “Signal Reports” which records all incidents dealt with by the Hellenic Police were redesigned in 2013, resulting in a change in counting rules</t>
  </si>
  <si>
    <t>The Greek government does not publish data on police strength</t>
  </si>
  <si>
    <t>Standard Criminal Statistics of Investigation Authorities and Prosecutors</t>
  </si>
  <si>
    <t>Some categories used in the police statistics were updated after the new Criminal Code came into force. Before 2013 the data regarding the offence of rape consisted only of the behaviours named in Section 197 of the Old Criminal Code (Act IV of 1978), namely: force by violence or imminent duress against life or bodily integrity to have sexual intercourse, or using incapacity for defence or for the manifestation of will for sexual intercourse. Forceful acts of sodomy have fallen under the offence of sexual assault (regulated in Section 198). After Act C of 2012 came into force, the definition of rape has changed.  While regulating the offence of sexual violence the New Criminal Code does not make a difference between the behaviours named above. Because of this starting from 2013 the data regarding rape also has to include the acts mentioned in both Section 197 and Section 198 of the Old Criminal Code if the deed was committed while Act IV of 1978 was still in force. This is the reason why there is a rapid increase in the data provided regarding this offence between 2012 and 2013. For comments regarding theft of a motor vehicle and burglary see CTDA16 and CDBU16.</t>
  </si>
  <si>
    <t>Burglary and domestic burglary does not exist as a separated category in the police statistics. According to the rules of Act C of 2012 theft by means of burglary is considered to be theft. The categories used in the police statistics were updated according to this rule after the new Criminal Code came into force.For comments regarding rape and theft of a motor vehicle see CT1116 and CTDA16.</t>
  </si>
  <si>
    <t>Some categories used in the police statistics were updated after the new Criminal Code came into force. For comments regarding burglary, rape and theft of a motor vehicle see CDBU16, CTDA16 and CT1116.</t>
  </si>
  <si>
    <t>Age of criminal responsibility and minimal age for the application of custodial sentences in some specific crimes (homicide, voluntary manslaughter, terrorism, robbery, life-threatening bodily injury, plundering) is 12 years, if the perpetrator had the capacity to understand the nature and consequences of his/her acts.</t>
  </si>
  <si>
    <t xml:space="preserve">Excluding persons without citizenship (stateless persons). </t>
  </si>
  <si>
    <t>If the offender has committed multiple offences, only one offence is registered. This offence has to be chosen according to these rules: the offence has to be the most typical from a criminalistic point of view, or the most seriously punishable, or committed as a juvenile.</t>
  </si>
  <si>
    <t>The offender involved in more than one criminal procedure is counted as multiple offenders. If the offences committed are evaluated in the same criminal procedure, the person suspected of more than one offence is counted as one person.</t>
  </si>
  <si>
    <t>We do not diverse full time / part time staff in regards of counting personnel. Everyone counts as one. Among police officers there are a minimal number of personnel who work part time. Among civilians this number is at an extremely low level.</t>
  </si>
  <si>
    <t>On the 1st of January 2008 the Border Guard organisation (and tasks) was integrated into the National Police structure. The statistics also contains the staff of the Counter Terrorism Centre (TEK – founded in 2010), the National Protective Service (NVSZ – founded in 2011), the newly established policing branch, the Counter-terrorism Information and Criminal Analysis Centre (TIBEK – founded in 2016) and those who belong to the National Police but serving at other national organisations.</t>
  </si>
  <si>
    <t xml:space="preserve">Our authority has no statistics on the number of private security guards, but we have data of the number of valid cards issued to private security guards.  </t>
  </si>
  <si>
    <t>Hungarian National Police centralized register “SZEVAPOL”</t>
  </si>
  <si>
    <t>The register “SZEVAPOL” contains no data relating to number of employed private security guards but the number of valid cards issued to private security guards is found in this register.</t>
  </si>
  <si>
    <t>National commissioner of the Icelandic police – annual report</t>
  </si>
  <si>
    <t>National Commissioner of the Icelandic police</t>
  </si>
  <si>
    <t xml:space="preserve">In some cases minors are not registered among the suspected offenders but in general they should be. </t>
  </si>
  <si>
    <t>One person within type of crime</t>
  </si>
  <si>
    <t xml:space="preserve">Changes in working procedures have led to more being registered for family violence. </t>
  </si>
  <si>
    <t>Number of persons</t>
  </si>
  <si>
    <t xml:space="preserve">         ...</t>
  </si>
  <si>
    <t xml:space="preserve">        ...</t>
  </si>
  <si>
    <t xml:space="preserve">     ...</t>
  </si>
  <si>
    <t xml:space="preserve">      ...</t>
  </si>
  <si>
    <t xml:space="preserve">       ...</t>
  </si>
  <si>
    <t xml:space="preserve">    ...</t>
  </si>
  <si>
    <t>Italian Institute of statistics - http://www.istat.it - Ministry of Justice. Department of Statistics</t>
  </si>
  <si>
    <t>0/13</t>
  </si>
  <si>
    <t>18(14/17)</t>
  </si>
  <si>
    <t>M.E.F RAGIONERIA GENERALE DELLO STATO-CONTO ANNUALE</t>
  </si>
  <si>
    <t>Information Centre of the Ministry of Interior</t>
  </si>
  <si>
    <t>For most categories data is collected, however, if the data isn’t provided in excel sheet, it means there isn’t available aggregated data (data is only at micro level). All data is provided according to Official Statistical Programme. Any calculation of additional data (f.e fraud, money laundering, suspected persons by type of offence etc.) is paid service of Information Centre of Ministry of Interior</t>
  </si>
  <si>
    <t>Information centre of the Ministry of Interior</t>
  </si>
  <si>
    <t>For most categories data is collected, however, if the data isn’t provided in excel sheet, it means there isn’t available aggregated data (data is only at micro level). All data is provided according to Official Statistical Programme. Any calculation of additional data (f.e fraud, money laundering, suspected persons by type of offence etc.) is paid service of Information Centre of Ministry of Interior.</t>
  </si>
  <si>
    <t>Full time officers are counted</t>
  </si>
  <si>
    <t>The Ministry of Interior</t>
  </si>
  <si>
    <t>Don’t have category civilians among police officers</t>
  </si>
  <si>
    <t>Data isn’t collected.</t>
  </si>
  <si>
    <t>Source: Ministry of Internal Affairs - Department of Informatics and Communication - Section of Statistics: Departmental Register of Crimes. A number of various reports were used for the collection of relevant data. Published: Department of Informatics and Communication, website: https://www.ird.lt/lt/paslaugos/nusikalstamu-veiku-zinybinio-registro-nvzr-paslaugos/ataskaitos-1/nusikalstamumo-ir-ikiteisminiu-tyrimu-statistika-1</t>
  </si>
  <si>
    <t>The general age of criminal liability is 16 years. Juveniles aged between 14 and 16 years shall also be held liable under criminal statutes for murder (Art. 129); grave bodily injury (Art. 135);  rape (Art.149); sexual assault (Art. 150); theft (Art.178); robbery (Art. 180); extortion (Art. 181); destruction or damage of property (Art. 181.2); Theft of a Firearm, Ammunition, Explosives or Explosive Substances (Art. 254); theft, extortion or another illegal possession of narcotic or psychotropic substances (Art. 263); Damage of Motorways or Means of Transport (Art. 280.2). To all the juveniles reached the age of criminal liability (from 14 to 18 years), some (mitigating) peculiarities on criminal liability are applied, enshrined in separate chapter (XI, Art. 80-94).</t>
  </si>
  <si>
    <t>There is no one universal rule in Lithuanian criminal law. The rules depend on the type and characteristic of the offence. Mainly legal precedents give answers which two offences will be counted as one, and which – as two. For example, an offence is counted as one:  When two offences are done simultaneously. At this case, only aggravated offences will be counted. But this is not a general rule, for example, in a case of murder during robbery only an aggravated intentional homicide will be counted, while a murder during rape will give two offences - rape and aggravated intentional homicide.  When an offence is continued. For example, storage of drugs (Art. 259).  When an offence consists of several analogous actions done not at the same time. For example, theft by using several acts of seizing the property.</t>
  </si>
  <si>
    <t>It depends on the time when the information about the commission of other offences by that person was received. If the commission of other offences become known before the sentencing, the person is counted as one and if it happens after the sentencing- as two or more.</t>
  </si>
  <si>
    <t>There are two types of police service in Lithuania- Criminal police and Public police. Public police consist of traffic control, migration, operative rule, prevention, public order and security police.  The gendarmerie and court police do not exist in Lithuanian police system. Their functions are carried out by public police.   The number of police officers in Table 1.4 b also contains the police officers that work in the administration departments- Personnel Board and Internal Investigation Board.  The number of civilians consists of the workers of Police Department under the Ministry of Interior, Police Training service, special and territorial police institutions and supporting personnel.</t>
  </si>
  <si>
    <t>Staff Service of the Police Department under the Ministry of Internal Affairs, not published.</t>
  </si>
  <si>
    <t>No information about number of private security guards is available from private companies</t>
  </si>
  <si>
    <t>1.1.E Depending whether the conditions have been met to qualify a criminal offense as an Extended Criminal Offense - this is an offense that includes a few same or identical offenses committed in a time sequence by the same offender and which constitute a whole because of the existence of at least two of the following circumstances: the identity of the damaged person, the identity of the object of the act, the use of the same situation or the same permanent relationship, the unity of the place or premises of execution of the offense or the unique intent in the perpetrator. 1.1 F Depending whether in a concrete case in the acts of the suspected persons there are elements of criminal offenses- most often in the case of economic delicts.</t>
  </si>
  <si>
    <t>Perpetrators of criminal offenses are registered for criminal offenses that are solved and criminal offenses processed with a known perpetrator. For unsolved criminal offenses, there is no data on the number of perpetrators.</t>
  </si>
  <si>
    <t>Foreigners are persons that hold no Montenegrin citizenship.</t>
  </si>
  <si>
    <t>Statistics Netherlands</t>
  </si>
  <si>
    <t>2016 are provisional figures.</t>
  </si>
  <si>
    <t>Ministry of the Interior and Kingdom Relations</t>
  </si>
  <si>
    <t>www.securitymanagement.nl/omzetonderzoek-pbos-2015/</t>
  </si>
  <si>
    <t xml:space="preserve">... </t>
  </si>
  <si>
    <t xml:space="preserve">&gt; Data on road traffic offenses reflect not only those road traffic violations that have resulted in harm to health or death of the victim, but the total number of road traffic offenses sanctioned in the Albanian Criminal Code. 
&gt; In police statistics data on theft by means of domestic burglary, theft by means of burglary, theft of motor vehicles, and aggravated theft are collected separately. This means that they ARE NOT reflected as sub-categories categories of each other. As a result, they do not fit with the presentation implied in table 1.1. 
The data on total number of thefts are the sum of the following: simple theft (Article 134 +135 of the Criminal Code) +aggravated theft (theft resulting in victim’s death) + Theft of a motor vehicle + theft by means of burglary +Theft by means of domestic burglary.
&gt; Data on bodily injury do not reflect bodily injuries committed against a victim who can be a spouse, former spouse, cohabitant or former cohabitant, close relative or close relative in-law to the perpetrator of the criminal offence. Such data are collected separately by the state police since they refer to a specific offense sanctioned in the Criminal Code, which is the offense of domestic violence (Article 130/a). The offense was introduced in the Criminal Code in 2012, and the figures on such an offense over the time period 2013...016 are respectively 1169, 1699, 1300, and 1488 offenses. 
</t>
  </si>
  <si>
    <t>No changes have occurred in the situation depicted by the comments on Question 1.2.2.H made for the 5th Edition; therefore the latter comments are also valid for the period 2011...016.</t>
  </si>
  <si>
    <t xml:space="preserve">See Comments D15RCSB16 above.
There were 29 licensed private security enterprises in the beginning of 2018 (data refer to 03 February 2018) as pointed out on the site of the Ministry of Interior. Please go to: https://www.mvr.bg/docs/librariesprovider46/%D1%87%D0%B0%D1%81%D1%82%D0%BD%D0%B0-%D0%BE%D1%85%D1%80%D0%B0%D0%BD%D0%B8%D1%82%D0%B5%D0%BB%D0%BD%D0%B0-%D0%B4%D0%B5%D0%B9%D0%BD%D0%BE%D1%81%D1%82/i-08-02...018.pdf?sfvrsn=c92dd499_0 (in Bulgarian only).
</t>
  </si>
  <si>
    <t>Police Headquarter Statistical Information Bureau – not published (by type of offences defined in European Sourcebook)</t>
  </si>
  <si>
    <t>&lt; Now data on recorded offences are corrected by the Police &gt;
Since 2013, in Poland there is a new statistical system concerning crimes.
The most important changes:
      1. Since 2013, the data on the number of committed offenses contain only those crimes that have been confirmed in completed police proceedings (conducted by the police). They do not contain offenses confirmed in prosecution proceedings, which constitute about 1.5% of all crimes.
     2. From 2013, the data do not include juvenile offences.</t>
  </si>
  <si>
    <t xml:space="preserve">1)	If an offender commits an offence two or more times in one year, two or more offences are recorded in the statistics.
2)	If two or more offences were committed by one person in one case, the most serious offence is recorded.
3)	If a serial (continual) offence is committed the police records as one offence. </t>
  </si>
  <si>
    <t>As mentioned before: The method of collecting data on minors has been changed. Previously, juvenile offences were reported at the time when police submitted the case of juvenile to the Family and Juvenile Court. From the beginning of 2013 statistical system was changed.
Data for 2013 contains some of the crimes committed by minors resulting from completed court proceedings. As of 2014, the data does not contain crimes committed by minors.</t>
  </si>
  <si>
    <t>1) If one offence is committed by two or more person, two or more offenders are recorded in the statistics. 
2) If the offender commits two or more offences in one case, one offender is recorded.
3) If two or more offenders commit one offence, two or more offenders are recorded.</t>
  </si>
  <si>
    <t>In Poland from 2013 Police introduced a new statistical system for generation data on crime. 
1. From the beginning of 2013, Police data on crime (offences and offenders) include only the numbers based on pre-trial proceedings conducted exclusively by the Police, without the numbers based on the proceedings carried out on its own by the prosecution (without the participation of the police).
2. From the beginning of 2013 the method of collecting data on minors has also changed. Previously, juvenile offences were reported at the time the application to initiate proceedings was submitted to the Family and Juvenile Court.
In 2013 data on juvenile delinquency are included at the moment when the Family court proceeding is finished.
3. From 2014 Police data on crime do not contain information on juvenile offences (Regulation of the Council of Ministers of 9 August 2013 on the public statistics).</t>
  </si>
  <si>
    <t>The consequences of changes in the statistical system in 2013 are visible in crime trends.
The crime trend after 2013 differs from the trend in previous years because:
1. Does not include crimes committed by minors. Juvenile offences accounted for around 10% of all crimes per year.
2. Does not include the offences confirmed in prosecution proceedings, i.e. decreases the total number by about 2%.</t>
  </si>
  <si>
    <t>Police Headquarter – HR Department</t>
  </si>
  <si>
    <t>Directorate-General for Justice Policy – Ministry of Justice</t>
  </si>
  <si>
    <t xml:space="preserve">The number of suspects under 18 cannot be determined from the statistical return sent by the police. The age brackets used in police statistics are: under 16; 16 to 24; 25 and over.  </t>
  </si>
  <si>
    <t>The number of suspects under 18 cannot be determined from the statistical return sent by the police. The age brackets used in police statistics are as follow: under 16; 16 to 24; 25 and over. No minimum age is set. Juveniles under 16 years of age are not criminally responsible and therefore cannot be subjected to criminal proceedings. But, if a juvenile under 16 comes to the attention of the police as a probable perpetrator of a crime he/she is counted as a suspect for statistical purposes, although only care and protection measures may be used in his/her regard.</t>
  </si>
  <si>
    <t>When a criminal incident corresponds not to one but to several offences committed by the same person at the same time, only the most serious one is counted.</t>
  </si>
  <si>
    <t>National Republican Guard (GNR), Public Security Police (PSP) – monthly personnel control with reference to December 31 of each year, Judiciary Police (PJ) – Social Balance (2011-2016) and Borders Police (SEF) – Social Reporting (2011-2016).
The data are the sum of quantitative information provided by the four main police forces operating in the country (criminal police, uniformed police; gendarmerie, including one specialized brigade dealing with traffic, and border police).</t>
  </si>
  <si>
    <t>a)	Includes only police officers from the Public Security Police (PSP) working for the municipal police of Lisbon and Porto. Municipal police not included.
b)	The data refers to National Republican Guard (GNR) acting in that area. Tax and Customs Authority not included.
c)	GNR and PSP.
d)	Borders Police (SEF) and PSP.
e)	SEF, GNR and PSP.
f)	GNR and PSP.
g)	The data for SEF only considered “criminal police”, which, under their assignments, are combating trafficking in human beings, migration (illegal) and marriage of convenience/forced.</t>
  </si>
  <si>
    <t>The number of professional that have professional identity card and have legal contract with a private security company.</t>
  </si>
  <si>
    <t>General Inspectorate of the Romanian Police – Center for Information and Public Relations (Inspectoratul General al Poliţiei Române - Centrul de Informare şi Relaţii Publice)</t>
  </si>
  <si>
    <t>Number of employees, irrespective of their status (full time or part time).</t>
  </si>
  <si>
    <t>The source of all the data is the Unique information system of the Ministry of Interior in which there is an electronic application Criminal offences and offenders in which all the police reports on the basis of all the law, all NN offenders, clearing up of the offences and rejection of the report and prequalification of the criminal offence are entered.</t>
  </si>
  <si>
    <t>Major road traffic offences T11TT11: The data in the previous ESB related to only one criminal offence Grave Offences Against Traffic Safety, art. 297 of the Serbian Criminal Code.
Intentional homicide / Firearm involved T11HOFA11: data are incomplete since it is not entered into the system regularly (data entering is not oblige).
Sexual assault / Rape T11RA11: only completed offences.
Sexual assault / Sexual abuse of a child T11SM11: the data in the previous ESB round related to only one criminal offence - Sexual Intercourse with a Child (Art. 180), please see the definition given in comment CDSA16 
Robbery T11RO11: The data in the previous ESB round the data related to the total number of all thefts.
Theft T11TH11: The data in the previous ESB round included only one criminal offence: Theft (art. 203) (1) Whoever steals another’s movable item with intent to obtain unlawful material gain for himself or another by appropriation thereof, shall be punished with fine or imprisonment up to three years. (2) The attempt of the offence specified in paragraph 1 shall be punished.
Theft of a motor vehicle T11TV11: The data until 2011 (in the previous ESB round) related to the number of criminal offence under art. 203 (Theft, see above) when the object of an offence was a motor vehicle. Now we include both theft when a motor vehicle is an object of an offence and criminal offence under article 213: Unauthorised Use of Another’s Vehicle in which an object of the crime was a motor vehicle. The criminal offence reads as follows: (1) Whoever without approval of an authorised person uses another’s motor vehicle, shall be punished with fine or imprisonment up to three years. (2) If the offence specified in paragraph 1 of this Article is committed by forcing or breaking into a motor vehicle, or by use of force or threat, the offender shall be punished with imprisonment of six months to five years and a fine. (3) An attempt of the offence specified in paragraph 1 of this Article shall be punished.
Theft by means of burglary T11BU11: In contrast to previous ESB round, now, since 2011 the data relates to the number of criminal offences under article 204 par. 1 of the Criminal Code, definition given in comment CDTH16.
Theft by means of domestic burglary T11BD11: contrast to previous ESB round, now, since 2011 the data relates to the number of criminal offences under articles 203 and 204 (see comment CDTH16) when there was a theft from a flat or accompanying objects and breaking and entering from the flats and accompanying objects.</t>
  </si>
  <si>
    <t>Sexual abuse of a child T12SM11: The data in the previous ESB round related only to the number of offenders of the criminal offence Sexual Intercourse with a Child (Art. 180), please see the definition given in comment CDSA16.
Robbery T12RO11: From 2011 the data refers to the number of offenders of criminal offences under art. 205 and 206, please see the definition given in comment CDRO16.
Theft of a motor vehicle T12TV11: The data refer to the number of offenders of criminal offences under article 213 (Unauthorised Use of Another’s Vehicle, see comment CT1116) and under article 203 when an object of the offence was a motor vehicle (car). 
Theft by means of burglary T12BU11: The data relates to the number of offenders of the criminal offences under article 204 par. 1 of the Criminal Code, definition given in comment CDTH16.
Corruption in the public sector T12CO11: The data refers to the number of offenders of criminal offences under art. 367 and 368 of the Criminal Code (definitions given in the comment CDCO16).</t>
  </si>
  <si>
    <t>Criminal reports/complaints entered into the Unique information system of the Ministry of Interior.</t>
  </si>
  <si>
    <t>Due to the technical problems because of the changes in the app and the system of recording data Ministry of Interior was not in a position to provide data on the number of police staff. If the data become available, we will send them additionally.</t>
  </si>
  <si>
    <t>Yearly Statistical Database of Criminal Offences</t>
  </si>
  <si>
    <t>Data for T12HCFA11 is the same as Intentional homicide of which: Firearm involved. As from Excel or form codes that is a subgroup of only Completed intentional homicide</t>
  </si>
  <si>
    <t>&lt;18</t>
  </si>
  <si>
    <t>Employee Records and Annual Reports</t>
  </si>
  <si>
    <t>MNZ</t>
  </si>
  <si>
    <t xml:space="preserve">Only with offenders (The most serious crime that they have committed) </t>
  </si>
  <si>
    <t>1.2.2.E: When referring to offences known to the police, all the facts are counted, regardless of whether they are principal, accessory or secondary. However, when it refers to detainees or persons investigated, only the rule of the main offence is applied, because in many cases it is difficult to elucidate the degree of participation and if the participation may be relevant to criminal law.
Additional comments on 1.1.G is also applied here.</t>
  </si>
  <si>
    <t>Number of police officers National Police, Civil Guard, Basque Country Police (Ertzaintza), Catalonian Police (Mossos d’Esquadra) and Police from the region of Navarre. 
Women figures: National Police, Civil Guard, Basque Country Police (Ertzaintza), Catalonian Police (Mossos d’Esquadra) and Police from the region of Navarre.
Officers  at criminal investigation departments: National Police and Civil Guard.</t>
  </si>
  <si>
    <t>Anuario Estadístico del Ministerio de Interior 2015 
http://www.interior.gob.es/documents/642317/1204854/Anuario-Estadistico-2015.pdf/03be89e1-dd38-47a2-9ce8-ccdd74659741</t>
  </si>
  <si>
    <t>Data includes:
Security guards
Private escorts
Explosive guards
Heads of security
Security directors
Private detectives
Rural guards
Marine fishery guards
Hunting guards</t>
  </si>
  <si>
    <t xml:space="preserve">Swedish National Council of Crime Prevention, Reported Offences Sweden, https://www.bra.se/statistik/kriminalstatistik/anmalda-brott.html </t>
  </si>
  <si>
    <t>Swedish National Council of Crime Prevention, Persons Suspected Sweden, Official Crime statistics. https://bra.se/statistik/kriminalstatistik/misstankta-personer.html</t>
  </si>
  <si>
    <t>The statistics of persons suspected of offences was revised 2017 to improve the quality and usability of the statistics. The revised statistics includes all persons suspected of offences, while the previous statistics only included the persons still suspected after a crime investigation. The revised statistics is therefore not comparable with the previous statistics. The revised statistics replaces the previous statistics and is available from 2007.</t>
  </si>
  <si>
    <t>If the person is suspected for the same kind of offence the person is counted once if the. If on the other hand the person is suspected for another type of offence the person is counted twice. But only once for a specific offence.</t>
  </si>
  <si>
    <t>See reply in CT1216</t>
  </si>
  <si>
    <t>Annual report of The Swedish Police Authority</t>
  </si>
  <si>
    <t>The numbers of officers at criminal investigation departments is taken from the monthly report from the HR-department within The Swedish Police Authority</t>
  </si>
  <si>
    <t>Total Offences (CP + LStup+ LEtr, lois annexes &gt; 2015) H (111-116 CP include attempts) BI (122-123 CP &gt; 129 CP) SA (187 à 193 CP + 198 CP, Rape 190 CP), SA of a child (187 CP) R (140 + 139 CP – Bag snaching) T (139 CP) F (137 + 138 + 146 à 148 + 150 + 150bis + 151 CP) CF (147 CP) FD (251 + 252 CP) ML (305bis CP) C (all chapter 19) DO (LStup)</t>
  </si>
  <si>
    <t>Total Suspected Offences (CP +LStup, LEtr) H (111-116 CP include attempts) BI (122-123 CP &gt; 129 CP) SA (187 à 193 CP + 198 CP, Rape 190 CP), SA of a child (187 CP) R (140 + 139 CP – Bag snaching) T (139 CP) F (137 + 138 + 146 à 148 + 150 + 150bis + 151 CP) CF (147 CP) FD (251 + 252 CP) ML (305bis CP) C (all chapter 19) DO (LStup)</t>
  </si>
  <si>
    <t>The law about strangers is this time include as for the offences</t>
  </si>
  <si>
    <t xml:space="preserve">Total female/minor 2015 Suspected Offences (CP +LStup, LEtr) H (111-116 CP include attemps for completed homicide &gt; number of offences not suspected as for homicide with firearm involved) BI (122-123 CP &gt; 129 CP) SA (187 à 193 CP + 198 CP, Rape 190 CP), SA of a child (187 CP) R (140 + 139 CP – Bag snaching) T (139 CP) F (137 + 138 + 146 à 148 + 150 + 150bis + 151 CP) CF (147 CP) FD (251 + 252 CP) ML (305bis CP) C (all chapter 19) DO (LStup) </t>
  </si>
  <si>
    <t>Some Strangers have different status in CH (B, C etc.), the difference is about the right to live permanently in CH or not</t>
  </si>
  <si>
    <t>https://www.kkpks.ch/fr/actuel/facts-figures</t>
  </si>
  <si>
    <t>Police Statistics</t>
  </si>
  <si>
    <t xml:space="preserve">1) “total criminal offences” data for 2012 and 2013: General Directorate of Security – Activity Report 2013. Link: https://www.egm.gov.tr/SiteAssets/Sayfalar/StratejiGelistirmeFaaliyetleri/EGM_2013_Yili_FAALiYET_RAPORU.pdf 
2) “forgery of documents” data for 2013: General Directorate of Security – Activity Report 2013. Link: https://www.egm.gov.tr/SiteAssets/Sayfalar/StratejiGelistirmeFaaliyetleri/EGM_2013_Yili_FAALiYET_RAPORU.pdf 
3) “completed intentional homicide” for 2012: General Directorate of Security – Activity Report 2012. Link: https://www.egm.gov.tr/SiteAssets/Sayfalar/StratejiGelistirmeFaaliyetleri/2012_yili_faaliyet_raporu.pdf 
4) “forgery of documents” for 2011: General Directorate of Security – Activity Report 2012. Link: https://www.egm.gov.tr/SiteAssets/Sayfalar/StratejiGelistirmeFaaliyetleri/2012_yili_faaliyet_raporu.pdf 
5) “completed intentional homicide” for 2011:  General Directorate of Security – Activity Report 2012. https://www.egm.gov.tr/SiteAssets/Sayfalar/StratejiGelistirmeFaaliyetleri/2012_yili_faaliyet_raporu.pdf
6) All the other data is from UNODC online database: https://data.unodc.org </t>
  </si>
  <si>
    <t>For the 2011 and 2012 data of intentional homicide, source for “total intentional homicide” is UNODC, but the source for “completed intentional homicide” is General Directorate of Security – Activity Report 2011 and 2012.</t>
  </si>
  <si>
    <t xml:space="preserve">1) “total theft”, “vehicle theft” and “fraud” : Activity Report 2011 of General Directorate of Security for 2011 (Link is not available. Available on file of national correspondent.)
2) 2011 and 2012 “drug trafficking”: Activity Report 2012 of General Directorate of Security for 
https://www.egm.gov.tr/SiteAssets/Sayfalar/StratejiGelistirmeFaaliyetleri/2012_yili_faaliyet_raporu.pdf
3) 2014 and 2015 “total drug offences”: Activity Report 2015 of General Directorate of Security for https://www.egm.gov.tr/siteassets/sayfalar/stratejigelistirmefaaliyetleri/egm%20faaliyet%20raporu%202015.pdf 
4) 2016 “total drug offences” and “cyber fraud”: Activity Report 2017 of General Directorate of Security https://www.egm.gov.tr/Documents/EGM2017FaaliyetRaporu.pdf
5) 2011 and 2012 “total intentional homicide” data - UNODC online database: https://data.unodc.org for </t>
  </si>
  <si>
    <t>- Numbers in the 2016 cyber fraud data is from the data on total suspected offenders of “cyber crimes” in the Activity Report 2017 of General Directorate of Security.
- In the Activity Reports, for 2011 and 2012, there are only numbers of drug trafficking offenders, on the other hand for 2014, 2015 and 2016, there are the numbers of “total drug offenders” but not the “trafficking offenders” alone</t>
  </si>
  <si>
    <t xml:space="preserve">Web based database of the Turkish Statistical Institute: https://biruni.tuik.gov.tr/medas/?kn=98&amp;locale=tr </t>
  </si>
  <si>
    <t>Statistics refer to children "brought to the security authorities". - all "total" categories include subcategories, but breakdowns were not available 
- Minor statistics are collected and published by Turkish Statistical Institute. They are collected and published differently from statistics for adults (which are only published in very brief form by National Security Directorate (National Police)). Hence they are not really comparable and should not be added up.
- For the “intentional homicide” data, it isn’t clear that the attempted data is excluded or included.</t>
  </si>
  <si>
    <t>Minimum age is unclear. According to the Turkish Criminal Code, only persons older than 12 years may be punished. But the database definitely includes minors younger than 12.</t>
  </si>
  <si>
    <t>-General Directorate of Security, Activity Report 2012:
https://www.egm.gov.tr/SiteAssets/Sayfalar/StratejiGelistirmeFaaliyetleri/2012_yili_faaliyet_raporu.pdf 
- General Directorate of Security, Activity Report 2013:
https://www.egm.gov.tr/SiteAssets/Sayfalar/StratejiGelistirmeFaaliyetleri/EGM_2013_Yili_FAALiYET_RAPORU.pdf 
- General Directorate of Security, Activity Report 2015:
https://www.egm.gov.tr/siteassets/sayfalar/stratejigelistirmefaaliyetleri/egm%20faaliyet%20raporu%202015.pdf 
- General Directorate of Security, Activity Report 2017:
https://www.egm.gov.tr/Documents/EGM2017FaaliyetRaporu.pdf RS43</t>
  </si>
  <si>
    <t>General Directorate of Security’s activity reports aren’t annual. Only 2012, 2013, 2015 and 2017 is available to the public. The category of “number of police officers” from 2011 to 2016 is available but the category of “number of civilians” is only available in the year of activity reports.
- There is no “part-time police officers” in the Turkish Police. 
- The number of “cadet police officers” also not available. They are considered as either student or police officer.</t>
  </si>
  <si>
    <t>General Directorate of Security, Activity Report 2015:
https://www.egm.gov.tr/siteassets/sayfalar/stratejigelistirmefaaliyetleri/egm%20faaliyet%20raporu%202015.pdf</t>
  </si>
  <si>
    <t>There is no information about the women private security guards or the private security guards allowed to carry firearms.</t>
  </si>
  <si>
    <t>Informationabout crimes 2013-2016 is available on the official website of the General Prosecutor's Office of Ukraine since 2013 yearhttps://www.gp.gov.ua/ua/statinfo.html/
For example: official website of the General Prosecutor's Office of Ukraine: «Статистична інформація про стан злочинності та результати прокурорсько-слідчої діяльності» (Statistical information about crime and the results of prosecutorial and investigative activities) / Статистична інформація  2015 рік (Statistical information 2015 year) / Про зареєстровані кримінальні правопорушення та результати їх досудового розслідування (registered criminal offenses and the results of their pre-trial investigation) / Єдиний звіт про кримінальні правопорушення по державі за січень-грудень 2015 року  (united report about criminal offenses in the country for January-December 2015) / file «forma_1_gruden 2015 (1).xlsx». Information is available only in Ukrainian.</t>
  </si>
  <si>
    <t>In accordance with thenew Criminal Procedural Code of Ukraine 2012 (article 214)the investigator or prosecutor shall immediately, but not later than 24 hours after the submission of the application, notification of a criminal offense or after an  identification of circumstances which may indicate a criminal offense, from any source, shall be obliged to enter the relevant information into the Unified Register of Pre-trial Investigations. Before the November 20, 2012, law enforcement officers could carry out an "investigative verification" and, based on its results, initiate an investigation and record a crime or refuse to open a proceeding, so a certain number of crimes were not recorded. After 2012, the opening of proceedings is compulsory, but if the information is not confirmed, the proceedings will be closed and removed from the record of crimes.
According to the results of a pre-trial investigation of a crime, a certain number of crimes is excluded from the total number of crimes if the proceedings are closed on the following grounds:) the absence of an event is established; 2) absence of the elements of the offense in the act; 3) upon entry into force of the law, which abolished the responsibility for the act; 4) there is a verdict or a court decision to close the proceedings on the same accusation (Article 284 of the Criminal Procedure Code of Ukraine)
Source: Instruction on the procedure for compiling and reporting under Form 1 "Uniform report on criminal offenses", approved by the order of the Prosecutor General of Ukraine dated 23.10.2012 № 100 (Інструкція про порядок складання та надання звітності за формою 1 «Єдиний звіт про кримінальні правопорушення», затверджена наказом Генерального прокурора Украхни від 23.10.2012 № 100)</t>
  </si>
  <si>
    <t xml:space="preserve">Information about suspected offenders 2016 is available on the official website of the General Prosecutor's Office of Ukraine https://www.gp.gov.ua/ua/statinfo.html/ . Forexample 2016:
Єдинийзвітпроосіб, яківчиниликримінальніправопорушеннязагрудень 2016 року( Форма № 2   (місячна)  ЗатвердженонаказомГПУвід   23 жовтня 2012 р. № 101 запогодженнямзДержстатомУкраїни)
2011, 2012-Data from the Ministry of Internal Affairs of Ukraine.
2013-2015  Data from the General Prosecutor's Office of Ukraine. </t>
  </si>
  <si>
    <t>The new Criminal Procedural Code of Ukraine (2012) came into force on November 19, 2012 (https://zakon.rada.gov.ua/laws/show/4651-17#n2483). From November 20, 2012 crime registration is carried out according to new rules.</t>
  </si>
  <si>
    <t>Official answers of the Ministry of Internal Affairs of Ukraine and the National Police of Ukraine to the request for the number of police officers and civilians.</t>
  </si>
  <si>
    <t>Official answers of the Ministry of Internal Affairs of Ukraine and the National Police of Ukraine to the request for the number of police officers and civilians</t>
  </si>
  <si>
    <t>In police statistics, attempts are not recorded as intentional homicides. As the police classify offences at an early stage of the investigation, the question of intent might be and is difficult to as certain.</t>
  </si>
  <si>
    <t>I am not aware of a written rule for counting, but to my knowledge police cadets are taught the rules. Concerning CT11F16, in case of incest the counting rule is number of victims and not number of times the person has been victimised.</t>
  </si>
  <si>
    <t xml:space="preserve">Based on data taken from annual Police Staff Statistics. Sample data is taken from the 1st of January of each year. </t>
  </si>
  <si>
    <t xml:space="preserve">No data available for number of suspects. Under the Romanian law, a person becomes suspect when the prosecutor (not the police) decide there is enough proof in order to continue the investigation (started in rem) against a person. There is no possibility to register separately cases where the police suspects somebody for having committed an offence. </t>
  </si>
  <si>
    <t>Relating suspected of drug offences data, only the general category of drug trafficking is available, which includes all the actions, related to drugs offenses, described in the penal code, therefore the data on drug trafficking is equivalent to the data of Total drug offences</t>
  </si>
  <si>
    <t xml:space="preserve">Article 328 of the Albanian Code of Criminal Procedure provides the grounds for dismissal of a case by the prosecution authorities, such as when:
a) it is clear that the fact does not exist; 
b) the fact is not provided for by law as a criminal offence; 
c) the victim has not lodged a complaint or waives it, in cases where the proceedings are initiated on his request; 
ç) the person cannot be taken as defendant or he may not be punished; 
d) there exists a reason that extinguishes the criminal offence or for which the criminal proceedings should not be initiated or continued; 
dh) it is proven that the defendant has not committed the offence or it is not proven that the defendant has committed the offence; 
e) the defendant has been adjudicated by a final court decision for the same act; 
ç) the defendant dies; 
f) in other cases provided for by the law. 
</t>
  </si>
  <si>
    <t>Statistics reported by District Prosecutions to the General Prosecution for 2015</t>
  </si>
  <si>
    <t>Statistics reported to the General Prosecution for 2015</t>
  </si>
  <si>
    <t xml:space="preserve">8367 – concerns arrests in flagrante delicto and judicial police detention orders
 4681 – concerns security measures of imprisonment issued by the courts
</t>
  </si>
  <si>
    <t>Comment: Information is available concerning all the stages</t>
  </si>
  <si>
    <t>Security Reports, Ministry of Justice (Sicherheitsbericht 2011 – 2016, Bericht über die Tätigkeit der Strafjustiz)</t>
  </si>
  <si>
    <t>This information is not available</t>
  </si>
  <si>
    <t>Security Reports, Ministry of Justice (Sicherheitsbericht 2015, Bericht über die Tätigkeit der Strafjustiz)</t>
  </si>
  <si>
    <t xml:space="preserve">Information on this data is not available </t>
  </si>
  <si>
    <t>CT26BA16</t>
  </si>
  <si>
    <t>Security Reports, Ministry of Justice (Sicherheitsbericht, Bericht über die Tätigkeit der Strafjustiz)</t>
  </si>
  <si>
    <t>Proceedings can be dropped for three kinds of reasons:   - technic reasons (offender unknown, no competence)  - opportunity reasons (for example : other priorities, behavior of the victim, ..)  - other reasons (administrative fine,praetorian probation, ...)  Other possible decisions by the prosecutor are:   - junction with another proceeding  - transfer to another district  - transaction  - mediation   - transfer to the examining magistrate  - direct transfer to the court</t>
  </si>
  <si>
    <t xml:space="preserve">College of general Prosecutors - Statistical analysts  http://www.om-mp.be/sa/start/n/home.html  </t>
  </si>
  <si>
    <t>For the minors, the counting unit is the person and not the case. They cannot be added in this table</t>
  </si>
  <si>
    <t>110523  (only adults)</t>
  </si>
  <si>
    <t>14782 + 4044 unknown (only adults)</t>
  </si>
  <si>
    <t>57849  (only adults)</t>
  </si>
  <si>
    <t>53327  (only adults)</t>
  </si>
  <si>
    <t>7424  (only adults)</t>
  </si>
  <si>
    <t>7744  (only adults)</t>
  </si>
  <si>
    <t xml:space="preserve">The counting unit is the proceedings relating to one person only person in table 2.1.2  : that explains the difference with the figure in the table 2.1.1
You must add to the table 2.1.2. the  offenders for which the nationality is unknown:  
</t>
  </si>
  <si>
    <t>116823 + 42399 unknown  (only adults)</t>
  </si>
  <si>
    <t>This table concerns only adults.</t>
  </si>
  <si>
    <t xml:space="preserve">Concerns only adults </t>
  </si>
  <si>
    <t>see comments above</t>
  </si>
  <si>
    <t>After the completion of the investigation the public prosecutor has the following options: 1) to terminate the proceedings; 2) to temporarily suspend the proceedings; 3) to submit to the court a proposal for releasing the offender of criminal responsibility by imposing administrative sanction; 4) to submit to the court a proposal for a plea bargain agreement; or 5) to submit the case to court through a bill of indictment.</t>
  </si>
  <si>
    <t>Letter from the Supreme Prosecutor’s Office of Cassation to the National Correspondent dated 10 August 2018, not published.</t>
  </si>
  <si>
    <t xml:space="preserve">The relevant figures are introduced in the Excel file. 
It is to be noted here, as well as in connection with Question D2SCR16, that all types of cases (i. e. input cases, output cases and pending cases) are monitored and recorded by prosecution statistics. Every year the relevant figures are reported in the annual reports on the activities of the prosecution authorities in Bulgaria.
The probable deviations from the data concerning the specific items and provided for the 5th Edition of the European Sourcebook cannot be explained without consulting the primary source of information used for the 5th Edition. Nor could they be comprehensively explained without conducting specific criminological research.  
</t>
  </si>
  <si>
    <t>Annual Report on the Activities of the Prosecution Authorities in Bulgaria 2015. Please go to:https://www.prb.bg/media/filer_public/32/f6/32f603e3-9c3e-483d-aa29-3a2c93e693f1/doklad_za_prilozhenieto_na_zakona_i_deinostta_na_prokuraturata_i_razsledvashchite_organi_za_2015_g.pdf (in Bulgarian only)</t>
  </si>
  <si>
    <t xml:space="preserve">The relevant figures are introduced in the Excel file.
After a detailed review of the annual reports on the prosecution activities it was clarified that they contain no information whatsoever concerning the number of cases relating to women and foreigners. 
</t>
  </si>
  <si>
    <t xml:space="preserve">Letter from the Supreme Prosecutor’s Office of Cassation to the National Correspondent dated 10 August 2018, not published.
Source relating to the number of proceedings concerning minors dropped for legal or factual reasons (excluding cases in which the offender is unknown): Annual Report on the Activities of the Prosecution Authorities in Bulgaria 2015. Please go to:https://www.prb.bg/media/filer_public/32/f6/32f603e3-9c3e-483d-aa29-3a2c93e693f1/doklad_za_prilozhenieto_na_zakona_i_deinostta_na_prokuraturata_i_razsledvashchite_organi_za_2015_g.pdf (in Bulgarian only).
</t>
  </si>
  <si>
    <t xml:space="preserve">The relevant figures are introduced in the Excel file. 
According to Bulgarian law, criminal proceedings cannot be unconditionally dropped because the offender remained unknown. When the offender is unknown, the criminal proceedings are temporarily suspended until the offender is found or until the proceedings can be unconditionally dropped on other grounds (most often on the ground of statute of limitation). The figure in Table 2.1.3 shows the number of proceedings with unknown offenders, which were suspended in 2015.
</t>
  </si>
  <si>
    <t>Annual Report on the Activities of the Prosecution Authorities in Bulgaria 2015. Please go to:https://www.prb.bg/media/filer_public/32/f6/32f603e3-9c3e-483d-aa29-3a2c93e693f1/doklad_za_prilozhenieto_na_zakona_i_deinostta_na_prokuraturata_i_razsledvashchite_organi_za_2015_g.pdf (in Bulgarian only).</t>
  </si>
  <si>
    <t xml:space="preserve">Source related to the number of persons sent to police custody: Letter from the Ministry of Interior, National Police General Directorate, to the Bulgarian Association of Criminology, dated 08 August 2018, not published.
Source related to the number of persons sent to pre-trial detention ordered by the court: Letter from the Supreme Prosecutor’s Office of Cassation to the National Correspondent dated 10 August 2018, not published.
</t>
  </si>
  <si>
    <t xml:space="preserve">According to Bulgarian law only the court can order pre-trial detention. Statistics on the number of persons in police custody include persons arrested for a maximum of 24 hours on the suspicion to have committed a criminal offence. </t>
  </si>
  <si>
    <t>D2DC16S1</t>
  </si>
  <si>
    <t>Other disposals are not possible because we used prosecution data from the court statistics.</t>
  </si>
  <si>
    <t>Croatian Bureau of Statistics – data provided by the court</t>
  </si>
  <si>
    <t>As two or more cases if there is two or more proceedings</t>
  </si>
  <si>
    <t>Croatian Bureau of Statistics</t>
  </si>
  <si>
    <t>It is not common in Croatia that prosecution staff is working less than 100%.</t>
  </si>
  <si>
    <t>Report from the prosecution office.</t>
  </si>
  <si>
    <t>2, 3</t>
  </si>
  <si>
    <t xml:space="preserve">Conditional disposals by the prosecutor without formal verdict are possible in minors´ cases
Other = appropriate restrictions and obligations
No private prosecution
Complaint from victim = if the criminal prosecution is subject to the consent of the victim
Offender unknown = defferal proceedings 
Offender not available = proceedings is discontinued, not dropped
</t>
  </si>
  <si>
    <t xml:space="preserve">cases brought before a court - indictment, petition for punishment, petition for approval of the agreement on guilt and punishment
input cases include pending cases from previous year 
</t>
  </si>
  <si>
    <t>statistical sheet of the Ministry of Justice, overview No. 6, Central Information System for Statistical Lists and Reporting, The Ministry of Justice, www. justice.cz</t>
  </si>
  <si>
    <t xml:space="preserve">counting unit – a person!
cases brought before a court - indictment, petition for punishment, petition for approval of the agreement on guilt and punishment
</t>
  </si>
  <si>
    <t>counting unit – a person</t>
  </si>
  <si>
    <t>statistical sheet of the Ministry of Justice, overview No. 6, counting unit – a person</t>
  </si>
  <si>
    <t xml:space="preserve">Total = settled persons
Proceedings dropped for legal or factual reasons including cases in which the offender is unknown
Other disposals = proceedings postponed, transferred, discontinued
</t>
  </si>
  <si>
    <t xml:space="preserve">2.2.G. In principle is serial offence – and partial attacks – taken as one action, but in criminal proceedings is possible - if other criminal proceedings are opened, more cases
2.2.J.Drop for public interest reasons – only prosecutors power
</t>
  </si>
  <si>
    <t>Statistical sheet of public prosecutor’s office, overview No. 6, 2015</t>
  </si>
  <si>
    <t>Economic department of the Ministry of Justice</t>
  </si>
  <si>
    <t>Prosecutor general</t>
  </si>
  <si>
    <t>The citizenship can be changed at a later stage</t>
  </si>
  <si>
    <t xml:space="preserve">Prosecutor general </t>
  </si>
  <si>
    <t>Statistics Denmark</t>
  </si>
  <si>
    <t>The number of persons send to police custody includes the number that later is sent to pre-trial detention</t>
  </si>
  <si>
    <t>We have no specific information on part time employed</t>
  </si>
  <si>
    <t>The police</t>
  </si>
  <si>
    <t xml:space="preserve">College of general Prosecutors - Statistical analysts  http://www.om-mp.be/sa/start/n/home.html 
For minors we have only figures for the input, and the counting unit is a person : 
Input cases (= person) in 2015 : 57.160
 http://www.om-mp.be/sa/SA_JEUGD_INSTROOM_2006...010_NL.pdf
</t>
  </si>
  <si>
    <t>https://www.riigiteataja.ee/en/eli/506062018001/consolide  CCP §§ 200–205.2.</t>
  </si>
  <si>
    <t>Ministry of Justice – not published.</t>
  </si>
  <si>
    <t xml:space="preserve">Total includes CCP § 200.1 (termination of criminal proceedings due to failure to identify person who committed criminal offence). 
Figures for 2013-2014: data retrieved on 23.11.2018. Other figures: data retrieved in January of the following year. 
Decrease in 2016 can be associated with the rise of the legal upper limit for the “small value” and decriminalisation of several offences from January 2015, but also due to technical changes in the databases.  
Cases brought before a court: includes requests to apply coercive psychiatric treatment. 
</t>
  </si>
  <si>
    <t xml:space="preserve">Some proceedings may appear repeatedly if a proceeding covered different articles of the Penal Code within the same category (e.g., forgery of documents, corruption) or different categories. 
The figures may differ from the figures published earlier or used in other sources, due to some differences in methodology and/or different time of inquiries from databases.  
</t>
  </si>
  <si>
    <t>Kuritegevus Eestis 2017. Justiitsministeerium. Tallinn, 2018. www.just.ee</t>
  </si>
  <si>
    <t>Office of the Prosecutor General - not published</t>
  </si>
  <si>
    <t>To sue (bring a case before a court), to convict a defendant to a fine, to drop a case</t>
  </si>
  <si>
    <t xml:space="preserve">Statistics Finland, Syytetyt, tuomitut ja rangaistukset 7.8.2018 </t>
  </si>
  <si>
    <t xml:space="preserve">http://pxnet2.stat.fi/PXWeb/pxweb/fi/StatFin/StatFin__oik__syyttr/ </t>
  </si>
  <si>
    <t xml:space="preserve">Statistics Finland, Rikos- ja pakkokeinotilasto 7.8.2018 http://pxnet2.stat.fi/PXWeb/pxweb/fi/StatFin/StatFin__oik__rpk/ </t>
  </si>
  <si>
    <t xml:space="preserve">Statistics Finland, Syytetyt, tuomitut ja rangaistukset 7.8.2018 
http://pxnet2.stat.fi/PXWeb/pxweb/fi/StatFin/StatFin__oik__syyttr/ 
Statistics Finland, Rikos- ja pakkokeinotilasto 7.8.2018 http://pxnet2.stat.fi/PXWeb/pxweb/fi/StatFin/StatFin__oik__rpk/ 
</t>
  </si>
  <si>
    <t>Pending cases cannot be counted as different counting units are used in input (offences) and output (persons) figures. No other data available.</t>
  </si>
  <si>
    <t xml:space="preserve">Statistics Finland, Syytetyt, tuomitut ja rangaistukset 7.8.2018 
http://pxnet2.stat.fi/PXWeb/pxweb/fi/StatFin/StatFin__oik__syyttr/ 
</t>
  </si>
  <si>
    <t xml:space="preserve">All dropped cases are included in Proceedings dropped unconditionally due to lack of public interest or for efficiency reasons or because private prosecution is recommended. No available statistics on reasons for dropping. </t>
  </si>
  <si>
    <t xml:space="preserve">Valtakunnansyyttäjälaitos. Vuosikertomukset 2015 &amp; 2013. Henkilöstötilinpäätös 2016
http://www.vksv.fi/fi/index/julkaisutjaohjeet/vuosikertomukset.html 
</t>
  </si>
  <si>
    <t>France Sanctions imposed by PP = composition pénale + ordonnance pénale + comparution sur reconnaissance préalable de culpabilité. In particular, the « composition pénale » is included though according to French it does not lead to a formal conviction (but court agreement is necessary and the case is recorded in national criminal record). These sanctions are included in the conviction chapter.  Cases transmitted by the prosecutor to the examining magistrate: if the offender remains unknown, the case is counted within “unknown offender”, the other cases are counted within “cases brought before a court”.    Pending cases are not counted.</t>
  </si>
  <si>
    <t>Ministère de la Justice / SG / SEM / SDSE / Cadres du parquet, SID statistiques pénales</t>
  </si>
  <si>
    <t xml:space="preserve">Conditional disposals = « reparation », « médiation », « plaignant désintéressé sur demande du parquet », « régularisation sur demande du parquet »,  « injonction thérapeutique, orientation sur structure sanitaire », « sociale ou professionnelle sur demande du parquet »
 Proceedings dropped unconditionally due to lack of public interest or for efficiency reasons or because private prosecution  = “Classement sans suite”
Other disposals : «  Rappel à la loi / avertissement » , « Autres poursuites ou sanctions non pénales »
</t>
  </si>
  <si>
    <t>Ordered by court = decisions from the “Juge des libertés et de la detention” and from the courts (tribunal correctionnel and tribuaux et juges pour enfants).</t>
  </si>
  <si>
    <t>Constraints against illegal immigrants are considered as administrative measures (“retention administrative”). Illegal immigrants can be detained in administrative centres (different from ordinary prisons, depending from the ministry of interior) before expulsion from the national territory.</t>
  </si>
  <si>
    <t>Report of Main Prosecutor office of Georgia  2015 , 2016</t>
  </si>
  <si>
    <t xml:space="preserve">Report of Main Prosecutor office of Georgia  2015 , 2016         </t>
  </si>
  <si>
    <t xml:space="preserve">Cases brought before a court: Included are normal indictments, applications for summary decisions („beschleunigtes Verfahren“) according to section 417 Code of Criminal Procedure, applications for simplified juvenile proceedings („vereinfachtes Jugendverfahren“) according to section 76 Act on Juvenile Courts and applications for a special kind of proceeding („Sicherungsverfahren“) according to section 413 Code of Criminal Procedure designed for persons who are dangerous but obviously not criminally responsible for their deeds, e.g. due to a mental illness.
Sanctions imposed by the prosecutor (or by the court, but on application of the prosecutor and without a formal court hearing) that lead to a formal verdict and count as a conviction:  Counted are all cases in which the Public Prosecution Office applies by the court for a „Strafbefehl“ (penal order) with a special sanction (mostly fines). The court issues the penal order after a summary review of the case and without a court hearing. If the accused raises an objection, a court hearing takes place.     
Conditional disposals: Counted are cases in which the prosecutor makes use of his limited discretionary power whether or not to prosecute and suspends prosecution with the court’s and the defendant’s consent on the condition that the defendant for example   
- restores the damage resulting from the offence,   
- pays a fine,   
- does community work,   
- pays alimony,   
- seriously tries to achieve a settlement with the victim by victim-offender mediation.  
Supervision or therapeutic treatment are not possible as a condition for such a disposal.    
Proceedings dropped because offender remained unknown: The category of „offender unknown“ is only counted on an input basis in German prosecution statistics; cases where the offender remained unknown are not at all counted in output data for Germany. Therefore, this category is excluded from the tables in the prosecution chapter.
</t>
  </si>
  <si>
    <t>Statistisches Bundesamt, Staatsanwaltschaften 2011-2016, Wiesbaden 2012-2017.</t>
  </si>
  <si>
    <t>Statistisches Bundesamt, Staatsanwaltschaften 2015, Wiesbaden 2016.</t>
  </si>
  <si>
    <t>Data on minors are only separately available for cases brought before a court. No published data available on the number of females or foreigners.</t>
  </si>
  <si>
    <t>Separate data on minors only available for a few items.</t>
  </si>
  <si>
    <t xml:space="preserve">Data in prosecution statistics are only differentiated roughly by offence groups. German statistics do not provide a detailed breakdown by offence.     
Therefore, data are unavailable for some offence categories, for others the definition differs from the definition given in the definitions section (see 2.2.D, below).
</t>
  </si>
  <si>
    <t>No data available.</t>
  </si>
  <si>
    <t xml:space="preserve">Personalbestand der Staats- und Amtsanwaltschaften bei den Landgerichten, Bundesamt für Justiz.
Personalbestand der Staatsanwaltschaften bei den Oberlandesgerichten, Bundesamt für Justiz.
</t>
  </si>
  <si>
    <t>Prosecution Caseload Statistics</t>
  </si>
  <si>
    <t xml:space="preserve">The database used does not differentiate the cases by citizenship or gender. </t>
  </si>
  <si>
    <t>Please note that we are unable to divide the disposals by age that is why there is no data relating minors.</t>
  </si>
  <si>
    <t>2 The offender involved in more than one criminal procedure is counted as multiple offenders. If the offences committed are evaluated in the same criminal procedure, the person suspected of more than one offence is counted as one person.</t>
  </si>
  <si>
    <t>OFFICE OF THE PROSECUTOR GENERAL – Human Resource System</t>
  </si>
  <si>
    <t>The National Prosecutor annual report</t>
  </si>
  <si>
    <t xml:space="preserve">   ...</t>
  </si>
  <si>
    <t>The National Prosecutor annual report 2015</t>
  </si>
  <si>
    <t>The sample is from 60% of Italian Criminal Court</t>
  </si>
  <si>
    <t xml:space="preserve">– It is difficult to choose from given categories. According to Criminal Procedure Law:
Section 377. Circumstances that Exclude Criminal Proceedings
The initiation of criminal proceedings shall not be permitted, and initiated criminal proceedings shall be terminated, if:
9) a settlement between a victim and a suspect or accused has taken place in criminal proceedings that may be initiated only on the basis of an application of a victim and the harm inflicted by the criminal offence has been completely eliminated or reimbursed;
Section 379. Termination of Criminal Proceedings, Releasing a Person from Criminal Liability
(1) An investigator with a consent of a supervising public prosecutor, public prosecutor or a court may terminate criminal proceedings, if:
1) a criminal offence has been committed that has the features of a criminal offence, but which has not caused harm that would warrant the application of a criminal punishment;
2) the person who has committed a criminal violation or a less serious crime has made a settlement with the victim or his or her representative in the cases determined in the Criminal Law;
3) a criminal offence has been committed by a minor and special circumstances of the committing of the criminal offence have been determined, and information has been acquired regarding the minor that mitigates his or her liability;
4) it is not possible to complete the criminal proceedings within reasonable term;
5) the person committed the criminal offence during the time period when he or she was subject to human trafficking and was forced to commit the offence.
(2) An investigator, with the consent of a supervising public prosecutor, or a public prosecutor may terminate criminal proceedings, and send materials regarding a minor for the application of a compulsory measure of a correctional nature.
(3) A public prosecutor may terminate criminal proceedings, conditionally releasing from criminal liability.
Section 415. Termination of Criminal Proceedings, Conditionally Releasing from Criminal Liability
(1) If a public prosecutor, taking into account the nature of and harm caused by a committed criminal offence, personal characterising data, and other conditions of a case, achieves conviction that an accused will hereinafter not commit criminal offences, the prosecutor may terminate criminal proceedings, conditionally releasing from criminal liability.
</t>
  </si>
  <si>
    <t>The Prosecution Office</t>
  </si>
  <si>
    <t>Don’t have data weather cases are connected to minors, women or foreigners.</t>
  </si>
  <si>
    <t>We don’t have data on prosecution cases disaggregated by type of crime (offence)</t>
  </si>
  <si>
    <t>Data is available only on prosecutors</t>
  </si>
  <si>
    <t>Information Technology and Communications Department under the Ministry of the Interior of the Republic of Lithuania – Information Processing and Statistics Division.</t>
  </si>
  <si>
    <t>Prison Department under the Ministry of Justice of the Republic of Lithuania – General Unit.</t>
  </si>
  <si>
    <t>Prosecutor General‘s Office of the Republic of Lithuania.</t>
  </si>
  <si>
    <t>Ministry of Justice / WODC</t>
  </si>
  <si>
    <t>Statistics Netherlands stopped providing Prosecution and Court statistics. Therefore figures starting in 2010 are slightly different from the years before that</t>
  </si>
  <si>
    <t xml:space="preserve"> Statistics Netherlands stopped providing Prosecution and Court statistics. Therefore figures starting in 2010 are slightly different from the years before that</t>
  </si>
  <si>
    <t>Actually, the police has no powers to drop at all. But in practice drops and disposals are used under the responsibility of the prosecutor (but they do not appear in the prosecution statistics).</t>
  </si>
  <si>
    <t>No statistics available</t>
  </si>
  <si>
    <t>CEPEJ</t>
  </si>
  <si>
    <t>The number of women refers to the year 2014</t>
  </si>
  <si>
    <t xml:space="preserve">The following are disposal categories available to public prosecutors. Within these categories there may be “subcategories” such as mentioned in the tables above.
According to Polish Criminal Code of Procedure (CCP), the case (i.e. formally instituted criminal proceedings) may be either brought to the court or dropped. The case may be dropped in the following circumstances: no offence has been committed/no sufficient grounds to suspect, that the offence has been committed; an offence has formally been committed but it is negligible (e.g. theft of a quarter dollar coin); the perpetrator is not liable to be held guilty or punished (e.g. due to his or her insanity); the suspect deceased; the applicable statute of limitation prevents the proceedings be conducted/continued; res iudicata; no Polish court has jurisdiction; lack of charges by competent prosecutor (the provision addressed to courts); lack of complaint by the victim (where it is required); other grounds preventing criminal prosecution.
Moreover, there are two specific modes of disposal:
a) By the court: the so-called “penal order”. In cases where summary proceedings are allowable, the court may give up such proceedings and instead impose a penalty in the form of order, without formal hearing. A subsequent objection by the defendant makes it null and void.
b) By court/public prosecutor. Public prosecutor may, having the consent by the suspect/accused obtained, if the offence is liable to punishment of up to 5 years imprisonment, and some other conditions fulfilled, enclose to the charge sheet a motion (request) for sentencing without a hearing. In this mode, only a “mitigated” sentence may be passed. By “mitigated” we understand: no penalty at all or; mitigated penalty; or suspended prison sentence.
</t>
  </si>
  <si>
    <t xml:space="preserve">Data not available
The prosecution statistics are not collected data on gender and nationality of suspect.
</t>
  </si>
  <si>
    <t>General Prosecution, Department of Statistics</t>
  </si>
  <si>
    <t>Conditional disposals means disposal ordered by court but motioned by prosecutors.</t>
  </si>
  <si>
    <t>Data not avaliable</t>
  </si>
  <si>
    <t>Police can only apply, in term of disposal above, and the confirmation by the prosecutors is obligatory.</t>
  </si>
  <si>
    <t xml:space="preserve">1) Persons in police custody ordered by police – are related to the number of persons in custody until 48 hours.  
2) Persons in pre-trial detention represent number of persons for whom detention was ordered by court but on prosecutors motion.
</t>
  </si>
  <si>
    <t>(a)   In the Portuguese legal system it's not possible for the police to drop, apply a sanction or conditionally dispose of a criminal case.</t>
  </si>
  <si>
    <t>D2DC16X</t>
  </si>
  <si>
    <t xml:space="preserve">Sanctions imposed by the prosecutor (or by the court but without a formal court hearing) based on the defendant’s admission of guilt and sanctions negotiated between the prosecutor and the defendant without admission of guilt have no correspondence in Portuguese Law. The 1997 Code of Penal Procedure (281.º article) has introduced provisional suspension of proccedings under the reponsability of the prosecuting authorities  for less serious offences. This last possibility has been understood here has conditional disposals whenever the defendant meet the conditions and the prosecuting authorities dispose of the case.
T24OTP15 includes proceedings dropped for legal or factual reasons including cases in which the offender is unknown.
</t>
  </si>
  <si>
    <t xml:space="preserve">Public Ministry – General Prosecutor’s Office (www.mpublic.ro) </t>
  </si>
  <si>
    <t>The data was provided in word and pdf format (different from the ones used for the LINCS study), following the translation into Romanian language.</t>
  </si>
  <si>
    <t>See above.</t>
  </si>
  <si>
    <t>Prosecution statistics for 2015 refer to both offences perpetrated under Criminal Code of 1969 and 2014, unlike police statistics which only refer to the first category.</t>
  </si>
  <si>
    <t>See above</t>
  </si>
  <si>
    <t>The abandonment from prosecution of an unknown offender of a criminal offence is possible only after expiration of the statutory deadline for prosecution for a particular criminal offense, when a special decision is made.</t>
  </si>
  <si>
    <t>Annual report on the work of public prosecutors’ offices for 2015</t>
  </si>
  <si>
    <t xml:space="preserve">Cases pending on 31st December 2014 T21PB14: For adult offenders: in the public prosecutors’ offices - 29465 + at other agencies 74778 = 104243; for juvenile offenders: 98 in the public prosecutors’ offices + 599 at other agencies =697; for unknown offenders that remained unknown: 55.890
Input cases for 2015 T21PA15: 115398 reported known adult offenders; 8.330 reported juvenile offenders and 57.771 reported unknown offenders = 181499
Output cases total include charged adult and juvenile offenders and dismisses of criminal complaints.
Cases brought before a court include both adult and juvenile offenders.
‘Dismissals’ of criminal complaints against adult persons contain information on dismissals for: minor criminal offences (Article 18 of the CC); dismissal under Article 284 (3) of the Criminal Procedure Code (for an offense punishable by imprisonment for up to 3 years, the public prosecutor may dismiss a criminal complaint if the suspect, as a result of genuine remorse, has prevented the occurrence of damage or has already indemnified the damage in full, and in view of the circumstances of the case the public prosecutor finds that pronouncing a criminal sanction would not be fair); dismissing a criminal complaint under art. 284 par. 1 of the CPC (The public prosecutor will dismiss a criminal complaint by a ruling if it proceeds from the complaint that: 1) the reported offence is not a criminal offence which is prosecutable ex officio; 2) the statute of limitations has expired, or the offence is encompassed by an amnesty or a pardon, or there exist other circumstances which permanently exclude prosecution; 3) there are no grounds for suspicion that a criminal offence which is prosecutable ex officio has been committed.), and dismissing in case of Deferring Criminal Prosecution under art. 238 of the CPC.
‘Dismissals’ in cases of juveniles includes data on dismissals since an offender is a child (below 14), Deferring Criminal Prosecution (application of diversion orders) and other reasons
</t>
  </si>
  <si>
    <t>Annual reports on the work of public prosecutor’s offices on the protection of constitutionality and legality.</t>
  </si>
  <si>
    <t xml:space="preserve">The data about reported female offenders relate only to adult persons. We do not record other data relevant for the table 2.1.2.
The data on juveniles (minors), Total includes the data on dismissals and charges before the court for minor offenders.
</t>
  </si>
  <si>
    <t xml:space="preserve">T24OTC15: Plea Agreement – 4386 concluded, 3889 accepted by the court; 21400 Deferring Criminal Prosecution (principle of opportunity, diversion)
The total number – 100.579 contains the following: 39.771 charged adult offenders, 2.662 charged juvenile (minor) offenders, dismissals against 55.455 adults and dismissals against 2.691 juvenile (minor) offenders. 
</t>
  </si>
  <si>
    <t>Annual reports on the work of public prosecutor’s offices.</t>
  </si>
  <si>
    <t xml:space="preserve">The data for criminal offences of minors are not included in the table 2.2. since we do not record the data on juveniles according to criminal offence.
The data on attempts of the given criminal offences are not included, since we do not record that data.
As for the sexual offences, we were not able to provide data separately for the criminal offence Sexual Intercourse through Abuse of Position (Art. 181, par. 2,3,5) (see definitions given in comment CDSA16) since the data are recorded for the whole article, not separately for certain paragraphs, and for the Prohibited Sexual Acts (Art. 182) it is not possible to provide data when a victim is a child or a minor, since we do not record that data.
In the category Theft we do not provide data for the criminal offence from art. 213 of the CC Unauthorised Use of Another’s Vehicle (art. 213) (1) Whoever without approval of an authorised person uses another’s motor vehicle, shall be punished with fine or imprisonment up to three years. (2) If the offence specified in paragraph 1 of this Article is committed by forcing or breaking into a motor vehicle, or by use of force or threat, the offender shall be punished with imprisonment of six months to five years and a fine. (3) An attempt of the offence specified in paragraph 1 of this Article shall be punished. The data are not recorder separately for that criminal offence. 
We do not have data for the theft from art. 203 when the object is a car (motor vehicle). We do not have separate data for domestic burglary.
</t>
  </si>
  <si>
    <t>State council of public prosecutors and the Ministry of Justice – Personnel service</t>
  </si>
  <si>
    <t xml:space="preserve">Total number of employees presents a sum of employees in the public prosecutors’ offices: public prosecutors and their deputies, civil servants and appointees.
Number of prosecutors: these are the numbers of public prosecutors but the number of those with the function of public prosecution (holders of public prosecution function), which includes public prosecutors and their deputies is higher: 2012-707; 2013-679; 2014-684; 2015-695; 2016-725. And for women: 376 public prosecutors and their deputies (holders of public prosecution function).
</t>
  </si>
  <si>
    <t>Source is IT system of state prosecutor office</t>
  </si>
  <si>
    <t>MFERac – IT system for stuff recording for public authorities</t>
  </si>
  <si>
    <t xml:space="preserve">Swedish National Council of Crime Prevention, Processed offences linked to a suspect
Sweden, Official Crime statistics. https://bra.se/statistik/kriminalstatistik/handlagda-brottsmisstankar.html
</t>
  </si>
  <si>
    <t>Kommentar FUB och OBOT…</t>
  </si>
  <si>
    <t>The Swedish Prosecution Authority  www.aklagare.se</t>
  </si>
  <si>
    <t xml:space="preserve">The Swedish Prosecution Authority  www.aklagare.se </t>
  </si>
  <si>
    <t>Prosecution Statistics</t>
  </si>
  <si>
    <t>No available Data</t>
  </si>
  <si>
    <t>No available data</t>
  </si>
  <si>
    <t xml:space="preserve">Prosecution statistics </t>
  </si>
  <si>
    <t>Prosecution statistics</t>
  </si>
  <si>
    <t>Different tables used different stages</t>
  </si>
  <si>
    <t xml:space="preserve">Ministry of Justice, General Directorate for Judicial Records and Statistics http://www.adlisicil.adalet.gov.tr/arsiv.html </t>
  </si>
  <si>
    <t xml:space="preserve">“Cases brought before court” refers to number of “decisions”, while all other data in this table refers to number of “suspects”. 
Approximately 48% of all cases involve unknown suspects. However, it is impossible to exclude those since those are “cases”, while the numbers here are “offenders”. 
</t>
  </si>
  <si>
    <t>Ministry of Justice, General Directorate for Judicial Records and Statistics http://www.adlisicil.adalet.gov.tr/arsiv.html</t>
  </si>
  <si>
    <t>“Cases brought before court” are number of decisions; other are number of “suspects”</t>
  </si>
  <si>
    <t>Ministry of Justice, General Directorate for Judicial Records and Statistics. (2016). Judicial Statistics 2015. Ankara. http://www.adlisicil.adalet.gov.tr/</t>
  </si>
  <si>
    <t xml:space="preserve">Counting unit is Decision Rendered  
"Fine" - I am not sure if this is the correct category. In Turkey there is something called “prepayment”. Prosecutor can offer the offender (only certain offences qualify) to “prepay” a fine. If offender choses to do so, the case is dropped, and there is no conviction. I am not sure if it is exactly “conditional” because the only condition is paying the fine itself. 
Other: includes Lack of  jurisdiction, Lack of Venue, Joinder, and Transfer to another prosecution office decisions.    
Minors - No separate statistics are available for juvenile. 
</t>
  </si>
  <si>
    <t xml:space="preserve">- I have included numbers of articles from Turkish Criminal Code into the table for my own reference, and would like to leave it there, for future reference. 
- Counting unit is Decision Rendered
- Homicide does not include injury leading to death
- Aggravated injury includes injury leading to death
- I have noticed that in 2010 data for “sexual abuse of a child” is included. However I checked again. The number should exclude “sexual intercourse”, but 2010 number DOES include it (it is impossible to separate in that way). For 2015, I am not providing the ““sexual abuse of a child“ statistic separately, because the numbers I have are not in line with definition from A.5.3. 
</t>
  </si>
  <si>
    <t>No separate statistics for minors are available, but I believe that totals include minors (even though this is not clearly specified)</t>
  </si>
  <si>
    <t>No data for minors was available in this section</t>
  </si>
  <si>
    <t xml:space="preserve">Ministry of Justice, General Directorate of Prisons and Detention Houses http://www.cte.adalet.gov.tr/ </t>
  </si>
  <si>
    <t xml:space="preserve">Police custody data are not available.  </t>
  </si>
  <si>
    <t>Ministry of Justice, Directorate for Criminal Records and Statistics, Judicial Statistics Archive  http://www.adlisicil.adalet.gov.tr/en/statarchive2.html</t>
  </si>
  <si>
    <t xml:space="preserve">Statistical information about crimes 2013-2016 is available on the official website of the General Prosecutor's Office of Ukraine since 2013 year https://www.gp.gov.ua/ua/statinfo.html/
Statistical information about crimes 2011: Crime Report January-December 2011, the form number 1 (monthly), approved by order of the Ministry of Internal Affairs of Ukraine from 27.07. 2010 No. 332 in agreement with the State Statistics Committee). This information was published on the official site of the Ministry of Internal Affairs of Ukraine, but it is currently unavailable.
Statistical information about crimes 2012: «Звіт про злочинність станом на 20 листопада 2012 року за Формою № 1 (місячна), затверджена наказом МВС України від 27.07. 2010р. № 332 за погодженням з Держкомстатом» (Crime Report January-December 2011 in the form number 1 (monthly), approved by order of the Ministry of Internal Affairs of Ukraine from 27.07. 2010 No. 332 in agreement with the State Statistics Committee). All data is for the period from January 1 to November 20, 2012. The new Criminal Procedural Code of Ukraine (2012) came into force on November 19, 2012. From November 20, 2012 crime registration is carried out according to new rules.
This information was published on the official site of the Ministry of Internal Affairs of Ukraine, but it is currently unavailable.
</t>
  </si>
  <si>
    <t>Please, see comment ST2415</t>
  </si>
  <si>
    <t>The Law of Ukraine “About the prosecutor's office” on 14.10.2014, article 14 https://zakon.rada.gov.ua/laws/show/1697-18. The official website of the GeneralProsecutor's Office of Ukrainehttps://www.gp.gov.ua/</t>
  </si>
  <si>
    <t>Explanation</t>
  </si>
  <si>
    <t xml:space="preserve">Georgia Main Prosecutor Office Reports: 2014,2015,2016  </t>
  </si>
  <si>
    <t>Statement of the Ministry of Justice No. V(MS) 001 a V(MS) 002, counting unit = matter (proceedings)!</t>
  </si>
  <si>
    <t>As pointed out in the letter specified in ST27 above, the Office of the Prosecutor General did not dispose of data relating to the total number of employees in 2012, 2015 and 2016. Information related to the number of female prosecutors has never been gathered.</t>
  </si>
  <si>
    <t xml:space="preserve">statistical sheet of the Ministry of Justice, overview No. 2, No. 6 </t>
  </si>
  <si>
    <t>General Prosecution, Department of Statistics, Ministry of Justice and Police Headquarter.</t>
  </si>
  <si>
    <t>“Proceedings dropped unconditionally due to lack of public interest or for efficiency reasons or because private prosecution is recommended”: § 190 Z 2 StPO; “Proceedings dropped for legal or factual reasons (excluding cases in which the offender is unknown)”: § 190 Z 1 StPO.</t>
  </si>
  <si>
    <t xml:space="preserve">Source for the pre-trial detention  : Ministère de la justice / DAP/ Me5/ Infocentre penitencier </t>
  </si>
  <si>
    <t xml:space="preserve">Ministère de la Justice / Direction des Services Judiciaires/Conseil d’État/Enquête CE PEJ </t>
  </si>
  <si>
    <t>Data available only on input, output cases and sanctions and measures imposed by the prosecutor</t>
  </si>
  <si>
    <t>The statistics of processed offences linked to a suspect is based on offences and suspects registered and processed by Swedish Police, Swedish Customs and Swedish Prosecution Authority. A processed offence refers to an offence were a decision has been taken which entails that the processing of the offence was completed. Offences with person-based clearances are processed offences where a conviction decision (a decision to indict, issue a summary sanction order, or waive prosecution) has been made. All cases of criminal offences also the cases handled only by the police and not passed to the prosecuting authority.</t>
  </si>
  <si>
    <t>“Proceedings dropped because offender remained unknown” – in Turkey cases do not get disposed BECAUSE offender is unknow. Such cases will either wait for the state of limitations, or the prosecutor can dismiss it on other grounds (such as lack of evidence). “D2DC16R” – box below is not clickable. I could not exclude it due to difference in counting units. “other disposals” - cases where the case was transferred to a different prosecution office were included here as well. Also lack of venue decisions are included in this category.</t>
  </si>
  <si>
    <t>Ministry of Finance, Statistical Service, https://www.mof.gov.cy/mof/cystat/statistics.nsf/populationcondition_27main_en/populationcondition_27main_en?OpenForm&amp;sub=7&amp;sel=2</t>
  </si>
  <si>
    <t>Ministry of Finance – Statistical Service
https://www.mof.gov.cy/mof/cystat/statistics.nsf/populationcondition_27main_en/populationcondition_27main_en?OpenForm&amp;sub=7&amp;sel=2</t>
  </si>
  <si>
    <t>D41PPAA15</t>
  </si>
  <si>
    <t>D41PPBA15</t>
  </si>
  <si>
    <t>D41PPCA15</t>
  </si>
  <si>
    <t>D41PPDA15</t>
  </si>
  <si>
    <t>D41PPEA15</t>
  </si>
  <si>
    <t>D41PPFA15</t>
  </si>
  <si>
    <t>D41PPGA15</t>
  </si>
  <si>
    <t>D41PPHA15</t>
  </si>
  <si>
    <t>D41PTAA15</t>
  </si>
  <si>
    <t>D41PTBA15</t>
  </si>
  <si>
    <t>D41PTCA15</t>
  </si>
  <si>
    <t>D41PTDA15</t>
  </si>
  <si>
    <t>D41FAA15</t>
  </si>
  <si>
    <t>D41FBA15</t>
  </si>
  <si>
    <t>D41FCA15</t>
  </si>
  <si>
    <t>D41FDA15</t>
  </si>
  <si>
    <t>ST4616</t>
  </si>
  <si>
    <t>CT46AA16</t>
  </si>
  <si>
    <t>CT46AB16</t>
  </si>
  <si>
    <t>CT46BA16</t>
  </si>
  <si>
    <t>CT46CA16</t>
  </si>
  <si>
    <t>CT46CB16</t>
  </si>
  <si>
    <t>CT46CC16</t>
  </si>
  <si>
    <t>CT46DA16</t>
  </si>
  <si>
    <t>CT46DB16</t>
  </si>
  <si>
    <t>CT412EA161</t>
  </si>
  <si>
    <t>CT412EA162</t>
  </si>
  <si>
    <t>CT412EA163</t>
  </si>
  <si>
    <t>CT412EB161</t>
  </si>
  <si>
    <t>CT412EB162</t>
  </si>
  <si>
    <t>CT412EB163</t>
  </si>
  <si>
    <t>CT412EC16</t>
  </si>
  <si>
    <t>CT412ED16</t>
  </si>
  <si>
    <t>C413PS16</t>
  </si>
  <si>
    <t>ST41416</t>
  </si>
  <si>
    <t>CT41416</t>
  </si>
  <si>
    <t>A51NSA16</t>
  </si>
  <si>
    <t>A51NSB16</t>
  </si>
  <si>
    <t>A51NSC16</t>
  </si>
  <si>
    <t>A51NSD16</t>
  </si>
  <si>
    <t>A51NSE16</t>
  </si>
  <si>
    <t>CDNS16</t>
  </si>
  <si>
    <t>CDMETH16</t>
  </si>
  <si>
    <t>B51ASA16</t>
  </si>
  <si>
    <t>B51ASB16</t>
  </si>
  <si>
    <t>B51SAA16</t>
  </si>
  <si>
    <t>B51SAB16</t>
  </si>
  <si>
    <t>B51ROB16</t>
  </si>
  <si>
    <t>B51ROA16</t>
  </si>
  <si>
    <t>B51TPA16</t>
  </si>
  <si>
    <t>B51TPB16</t>
  </si>
  <si>
    <t>B51TVA16</t>
  </si>
  <si>
    <t>B51TVB16</t>
  </si>
  <si>
    <t>B51BDA16</t>
  </si>
  <si>
    <t>B51BDB16</t>
  </si>
  <si>
    <t>B51COA16</t>
  </si>
  <si>
    <t>B51COB16</t>
  </si>
  <si>
    <t>B51CYB16</t>
  </si>
  <si>
    <t>C51TPAA16</t>
  </si>
  <si>
    <t>C51TPAB16</t>
  </si>
  <si>
    <t>C51TPBA16</t>
  </si>
  <si>
    <t>C51TPBB16</t>
  </si>
  <si>
    <t>C51TPBC16</t>
  </si>
  <si>
    <t>C51TPC16</t>
  </si>
  <si>
    <t xml:space="preserve">T51YR95 </t>
  </si>
  <si>
    <t xml:space="preserve">T51YR05 </t>
  </si>
  <si>
    <t xml:space="preserve">T51YR10 </t>
  </si>
  <si>
    <t>T51YR15</t>
  </si>
  <si>
    <t xml:space="preserve">T51SS95 </t>
  </si>
  <si>
    <t xml:space="preserve">T51SS05 </t>
  </si>
  <si>
    <t xml:space="preserve">T51SS10 </t>
  </si>
  <si>
    <t>T51SS15</t>
  </si>
  <si>
    <t>T51SD90</t>
  </si>
  <si>
    <t xml:space="preserve">T51SD95 </t>
  </si>
  <si>
    <t xml:space="preserve">T51SD00 </t>
  </si>
  <si>
    <t xml:space="preserve">T51SD05 </t>
  </si>
  <si>
    <t xml:space="preserve">T51SD10 </t>
  </si>
  <si>
    <t>T51SD15</t>
  </si>
  <si>
    <t xml:space="preserve">T51SR90 </t>
  </si>
  <si>
    <t xml:space="preserve">T51SR95 </t>
  </si>
  <si>
    <t xml:space="preserve">T51SR00 </t>
  </si>
  <si>
    <t xml:space="preserve">T51SR05 </t>
  </si>
  <si>
    <t xml:space="preserve">T51SR10 </t>
  </si>
  <si>
    <t>T51SR15</t>
  </si>
  <si>
    <t xml:space="preserve">T51RR90 </t>
  </si>
  <si>
    <t xml:space="preserve">T51RR95 </t>
  </si>
  <si>
    <t xml:space="preserve">T51RR00 </t>
  </si>
  <si>
    <t xml:space="preserve">T51RR05 </t>
  </si>
  <si>
    <t xml:space="preserve">T51RR10 </t>
  </si>
  <si>
    <t>T51RR15</t>
  </si>
  <si>
    <t xml:space="preserve">T51AR90 </t>
  </si>
  <si>
    <t xml:space="preserve">T51AR95 </t>
  </si>
  <si>
    <t xml:space="preserve">T51AR00 </t>
  </si>
  <si>
    <t xml:space="preserve">T51AR05 </t>
  </si>
  <si>
    <t xml:space="preserve">T51AR10 </t>
  </si>
  <si>
    <t>T51AR15</t>
  </si>
  <si>
    <t xml:space="preserve">T51SM90 </t>
  </si>
  <si>
    <t xml:space="preserve">T51SM95 </t>
  </si>
  <si>
    <t xml:space="preserve">T51SM00 </t>
  </si>
  <si>
    <t xml:space="preserve">T51SM05 </t>
  </si>
  <si>
    <t xml:space="preserve">T51SM10 </t>
  </si>
  <si>
    <t>T51SM15</t>
  </si>
  <si>
    <t xml:space="preserve">T52YR95 </t>
  </si>
  <si>
    <t xml:space="preserve">T52YR00 </t>
  </si>
  <si>
    <t xml:space="preserve">T52YR05 </t>
  </si>
  <si>
    <t xml:space="preserve">T52YR10 </t>
  </si>
  <si>
    <t>T52YR15</t>
  </si>
  <si>
    <t xml:space="preserve">T52ASPRE90 </t>
  </si>
  <si>
    <t xml:space="preserve">T52ASPRE95 </t>
  </si>
  <si>
    <t xml:space="preserve">T52ASPRE00 </t>
  </si>
  <si>
    <t xml:space="preserve">T52ASPRE05 </t>
  </si>
  <si>
    <t xml:space="preserve">T52ASPRE10 </t>
  </si>
  <si>
    <t>T52ASPRE15</t>
  </si>
  <si>
    <t xml:space="preserve">T52ASINC90 </t>
  </si>
  <si>
    <t xml:space="preserve">T52ASINC95 </t>
  </si>
  <si>
    <t xml:space="preserve">T52ASINC00 </t>
  </si>
  <si>
    <t xml:space="preserve">T52ASINC05 </t>
  </si>
  <si>
    <t xml:space="preserve">T52ASINC10 </t>
  </si>
  <si>
    <t>T52ASINC15</t>
  </si>
  <si>
    <t xml:space="preserve">T52ASREP90 </t>
  </si>
  <si>
    <t xml:space="preserve">T52ASREP95 </t>
  </si>
  <si>
    <t xml:space="preserve">T52ASREP00 </t>
  </si>
  <si>
    <t xml:space="preserve">T52ASREP05 </t>
  </si>
  <si>
    <t xml:space="preserve">T52ASREP10 </t>
  </si>
  <si>
    <t>T52ASREP15</t>
  </si>
  <si>
    <t xml:space="preserve">T52SAPRE90 </t>
  </si>
  <si>
    <t xml:space="preserve">T52SAPRE95 </t>
  </si>
  <si>
    <t xml:space="preserve">T52SAPRE00 </t>
  </si>
  <si>
    <t xml:space="preserve">T52SAPRE05 </t>
  </si>
  <si>
    <t xml:space="preserve">T52SAPRE10 </t>
  </si>
  <si>
    <t>T52SAPRE15</t>
  </si>
  <si>
    <t xml:space="preserve">T52SAINC90 </t>
  </si>
  <si>
    <t xml:space="preserve">T52SAINC95 </t>
  </si>
  <si>
    <t xml:space="preserve">T52SAINC00 </t>
  </si>
  <si>
    <t xml:space="preserve">T52SAINC05 </t>
  </si>
  <si>
    <t xml:space="preserve">T52SAINC10 </t>
  </si>
  <si>
    <t>T52SAINC15</t>
  </si>
  <si>
    <t xml:space="preserve">T52SAREP90 </t>
  </si>
  <si>
    <t xml:space="preserve">T52SAREP95 </t>
  </si>
  <si>
    <t xml:space="preserve">T52SAREP00 </t>
  </si>
  <si>
    <t xml:space="preserve">T52SAREP05 </t>
  </si>
  <si>
    <t xml:space="preserve">T52SAREP10 </t>
  </si>
  <si>
    <t>T52SAREP15</t>
  </si>
  <si>
    <t xml:space="preserve">T52ROPRE90 </t>
  </si>
  <si>
    <t xml:space="preserve">T52ROPRE95 </t>
  </si>
  <si>
    <t xml:space="preserve">T52ROPRE00 </t>
  </si>
  <si>
    <t xml:space="preserve">T52ROPRE05 </t>
  </si>
  <si>
    <t xml:space="preserve">T52ROPRE10 </t>
  </si>
  <si>
    <t>T52ROPRE15</t>
  </si>
  <si>
    <t xml:space="preserve">T52ROINC90 </t>
  </si>
  <si>
    <t xml:space="preserve">T52ROINC95 </t>
  </si>
  <si>
    <t xml:space="preserve">T52ROINC00 </t>
  </si>
  <si>
    <t xml:space="preserve">T52ROINC05 </t>
  </si>
  <si>
    <t xml:space="preserve">T52ROINC10 </t>
  </si>
  <si>
    <t>T52ROINC15</t>
  </si>
  <si>
    <t xml:space="preserve">T52ROREP90 </t>
  </si>
  <si>
    <t xml:space="preserve">T52ROREP95 </t>
  </si>
  <si>
    <t xml:space="preserve">T52ROREP00 </t>
  </si>
  <si>
    <t xml:space="preserve">T52ROREP05 </t>
  </si>
  <si>
    <t xml:space="preserve">T52ROREP10 </t>
  </si>
  <si>
    <t>T52ROREP15</t>
  </si>
  <si>
    <t xml:space="preserve">T52THPRE90 </t>
  </si>
  <si>
    <t xml:space="preserve">T52THPRE95 </t>
  </si>
  <si>
    <t xml:space="preserve">T52THPRE00 </t>
  </si>
  <si>
    <t xml:space="preserve">T52THPRE05 </t>
  </si>
  <si>
    <t xml:space="preserve">T52THPRE10 </t>
  </si>
  <si>
    <t>T52THPRE15</t>
  </si>
  <si>
    <t xml:space="preserve">T52THINC90 </t>
  </si>
  <si>
    <t xml:space="preserve">T52THINC95 </t>
  </si>
  <si>
    <t xml:space="preserve">T52THINC00 </t>
  </si>
  <si>
    <t xml:space="preserve">T52THINC05 </t>
  </si>
  <si>
    <t xml:space="preserve">T52THINC10 </t>
  </si>
  <si>
    <t>T52THINC15</t>
  </si>
  <si>
    <t xml:space="preserve">T52THREP90 </t>
  </si>
  <si>
    <t xml:space="preserve">T52THREP95 </t>
  </si>
  <si>
    <t xml:space="preserve">T52THREP00 </t>
  </si>
  <si>
    <t xml:space="preserve">T52THREP05 </t>
  </si>
  <si>
    <t xml:space="preserve">T52THREP10 </t>
  </si>
  <si>
    <t>T52THREP15</t>
  </si>
  <si>
    <t xml:space="preserve">T52TVPRE90 </t>
  </si>
  <si>
    <t xml:space="preserve">T52TVPRE95 </t>
  </si>
  <si>
    <t xml:space="preserve">T52TVPRE00 </t>
  </si>
  <si>
    <t xml:space="preserve">T52TVPRE05 </t>
  </si>
  <si>
    <t xml:space="preserve">T52TVPRE10 </t>
  </si>
  <si>
    <t>T52TVPRE15</t>
  </si>
  <si>
    <t xml:space="preserve">T52TVINC90 </t>
  </si>
  <si>
    <t xml:space="preserve">T52TVINC95 </t>
  </si>
  <si>
    <t xml:space="preserve">T52TVINC00 </t>
  </si>
  <si>
    <t xml:space="preserve">T52TVINC05 </t>
  </si>
  <si>
    <t xml:space="preserve">T52TVINC10 </t>
  </si>
  <si>
    <t>T52TVINC15</t>
  </si>
  <si>
    <t xml:space="preserve">T52TVREP90 </t>
  </si>
  <si>
    <t xml:space="preserve">T52TVREP95 </t>
  </si>
  <si>
    <t xml:space="preserve">T52TVREP00 </t>
  </si>
  <si>
    <t xml:space="preserve">T52TVREP05 </t>
  </si>
  <si>
    <t xml:space="preserve">T52TVREP10 </t>
  </si>
  <si>
    <t>T52TVREP15</t>
  </si>
  <si>
    <t xml:space="preserve">T52BDPRE90 </t>
  </si>
  <si>
    <t xml:space="preserve">T52BDPRE95 </t>
  </si>
  <si>
    <t xml:space="preserve">T52BDPRE00 </t>
  </si>
  <si>
    <t xml:space="preserve">T52BDPRE05 </t>
  </si>
  <si>
    <t xml:space="preserve">T52BDPRE10 </t>
  </si>
  <si>
    <t>T52BDPRE15</t>
  </si>
  <si>
    <t xml:space="preserve">T52BDINC90 </t>
  </si>
  <si>
    <t xml:space="preserve">T52BDINC95 </t>
  </si>
  <si>
    <t xml:space="preserve">T52BDINC00 </t>
  </si>
  <si>
    <t xml:space="preserve">T52BDINC05 </t>
  </si>
  <si>
    <t xml:space="preserve">T52BDINC10 </t>
  </si>
  <si>
    <t>T52BDINC15</t>
  </si>
  <si>
    <t xml:space="preserve">T52BDREP90 </t>
  </si>
  <si>
    <t xml:space="preserve">T52BDREP95 </t>
  </si>
  <si>
    <t xml:space="preserve">T52BDREP00 </t>
  </si>
  <si>
    <t xml:space="preserve">T52BDREP05 </t>
  </si>
  <si>
    <t xml:space="preserve">T52BDREP10 </t>
  </si>
  <si>
    <t>T52BDREP15</t>
  </si>
  <si>
    <t xml:space="preserve">T52COPRE90 </t>
  </si>
  <si>
    <t xml:space="preserve">T52COPRE95 </t>
  </si>
  <si>
    <t xml:space="preserve">T52COPRE </t>
  </si>
  <si>
    <t xml:space="preserve">T52COPRE05 </t>
  </si>
  <si>
    <t xml:space="preserve">T52COPRE10 </t>
  </si>
  <si>
    <t>T52COPRE15</t>
  </si>
  <si>
    <t xml:space="preserve">T52COINC90 </t>
  </si>
  <si>
    <t xml:space="preserve">T52COINC95 </t>
  </si>
  <si>
    <t xml:space="preserve">T52COINC </t>
  </si>
  <si>
    <t xml:space="preserve">T52COINC05 </t>
  </si>
  <si>
    <t xml:space="preserve">T52COINC10 </t>
  </si>
  <si>
    <t>T52COINC15</t>
  </si>
  <si>
    <t xml:space="preserve">T52COREP90 </t>
  </si>
  <si>
    <t xml:space="preserve">T52COREP95 </t>
  </si>
  <si>
    <t xml:space="preserve">T52COREP </t>
  </si>
  <si>
    <t xml:space="preserve">T52COREP05 </t>
  </si>
  <si>
    <t xml:space="preserve">T52COREP10 </t>
  </si>
  <si>
    <t>T52COREP15</t>
  </si>
  <si>
    <t xml:space="preserve">T52TPPRE90 </t>
  </si>
  <si>
    <t xml:space="preserve">T52TPPRE95 </t>
  </si>
  <si>
    <t xml:space="preserve">T52TPPRE </t>
  </si>
  <si>
    <t xml:space="preserve">T52TPPRE05 </t>
  </si>
  <si>
    <t xml:space="preserve">T52TPPRE10 </t>
  </si>
  <si>
    <t>T52TPPRE15</t>
  </si>
  <si>
    <t xml:space="preserve">T52FSPRE90 </t>
  </si>
  <si>
    <t xml:space="preserve">T52FSPRE95 </t>
  </si>
  <si>
    <t xml:space="preserve">T52FSPRE </t>
  </si>
  <si>
    <t xml:space="preserve">T52FSPRE05 </t>
  </si>
  <si>
    <t xml:space="preserve">T52FSPRE10 </t>
  </si>
  <si>
    <t>T52FSPRE15</t>
  </si>
  <si>
    <t>ST5216</t>
  </si>
  <si>
    <t>CT5216</t>
  </si>
  <si>
    <t>There is a Victimisation Survey that was conducted in 2009, by Ministry of Finance, Statistical Service</t>
  </si>
  <si>
    <t>2006, 2013, 2017</t>
  </si>
  <si>
    <t>A)In the last 3 years has someone (person you know or a stranger or a close person) forced you to sexual activity (eg sexual intercourse, self-indulgence, extinction, or other similar behavior), threats or exploited so you could not defend yourself or leave?
B) Has this happened during the last 12 months?</t>
  </si>
  <si>
    <t>In the last 3 years have anyone stolen something from you personally by using violence or threatening of violence or or has anyone tried it?
B) Has this happened during the last 12 months?</t>
  </si>
  <si>
    <t>A) have you or other members of your household had any of their cars stolen in last 3 years?
B) Has this happened during the last 12 months?</t>
  </si>
  <si>
    <t>Were you satisfied with the police work during the investigation? Do the following statementsabout police work apply?</t>
  </si>
  <si>
    <t>Quota sampling representative sample</t>
  </si>
  <si>
    <t>National level</t>
  </si>
  <si>
    <t>CAPI, PAPI</t>
  </si>
  <si>
    <t>2017 means data collected – autumn 2017
sample design - quota sampling based on age, sex, education, size of place of residence, region
representativeness - national level 
response rate not available</t>
  </si>
  <si>
    <t>Since 2005</t>
  </si>
  <si>
    <t>B51CYB16 not include</t>
  </si>
  <si>
    <t xml:space="preserve">Cybercrimes are partially covered by a question used since 2010: “Have you been victimised due to an identity theft, including via internet?” </t>
  </si>
  <si>
    <t>Multistage probability sample</t>
  </si>
  <si>
    <t>During the last 12 months, has any known or unknown person behaved in any of the following ways toward you: (1) slapped you; (2) pulled your hair; (3) hit you with a fist; (4) hit you with a hard object; (5) kicked or strangled you; (6) used a weapon?</t>
  </si>
  <si>
    <t>During the last 12 months, has any known or unknown person behaved in any of the following ways toward you: (1) forced you into sexual intercourse or other sexual interaction against your will; (2) tried to force you into sexual intercourse or other sexual interaction against your will?</t>
  </si>
  <si>
    <t>Has any of the following happened to you during the last 12 months: (1) theft of personal property, such as wallet, purse, credit card or mobile phone, taking place outside your home?</t>
  </si>
  <si>
    <t>During the last 12 months, have you, or a member of your household, experienced any of the following acts: (1) a car was stolen?</t>
  </si>
  <si>
    <t>Has any of the following happened to you during the last 12 months: (1) you have been cheated so that you never received the product or service for which you had already paid? (NOTE: cyber environment not specified)
Has any of the following happened to you during the last 12 months: (1) your debit or credit card has been used without permission, or money has been stolen from your bank account by other means? (NOTE: cyber environment not specified)
Has any of the following happened to you during the last 12 months: (1) your personal identification information has been pried upon or abused for the purpose of theft, fraud or other crime? (NOTE: cyber environment not specified)</t>
  </si>
  <si>
    <t>During the last 12 months, have you been afraid of becoming a victim of violence when going out in the evening?</t>
  </si>
  <si>
    <t>CASI Postal 
CAWI</t>
  </si>
  <si>
    <t>The counting unit is an individual not a household.</t>
  </si>
  <si>
    <t>2009,2010,2011,2013</t>
  </si>
  <si>
    <t>National Level</t>
  </si>
  <si>
    <t>14-65</t>
  </si>
  <si>
    <t>0,5% 15 persons</t>
  </si>
  <si>
    <t>0,016% 0,5 persons</t>
  </si>
  <si>
    <t>0,6% 17 persons</t>
  </si>
  <si>
    <t xml:space="preserve">Georgia Crime and Victimization Survey 2011                                     </t>
  </si>
  <si>
    <t>General Directorate of Prisons.</t>
  </si>
  <si>
    <t>Prisons’ General Directorate</t>
  </si>
  <si>
    <t>1 minor for the criminal offence of “illegal possession of firearms”</t>
  </si>
  <si>
    <t>1 September 2016</t>
  </si>
  <si>
    <t xml:space="preserve">For the criminal offence of intentional homicide all forms of homicide were calculated </t>
  </si>
  <si>
    <t>PRISON ADMINISTRATION STAFF IS EMPLOYED ONLY FROM PRISONS CENTRAL ADMINISTRATION</t>
  </si>
  <si>
    <t>Data drawn from analyzing statistical reports gathered by the General Department of Probation from local Probation Offices</t>
  </si>
  <si>
    <t>Electronic tagging is implemented in Albania by placing a bracelet on the foot of the convicted person, which enables his/her localisation at all times, as well as tracks his/her movements. The convicted person is contacted through phone calls for possible violations or bracelet malfunction.</t>
  </si>
  <si>
    <t>No cases</t>
  </si>
  <si>
    <t xml:space="preserve">Stock of minors row of 2011...012...013...014...015 date is 31 December. All 2916 Stock data is 1 November 2016. </t>
  </si>
  <si>
    <t>Source: National Statistical Institute: Statistical Yearbook 2016, Chapter “Criminality and Justice”, available at:
http://www.nsi.bg/sites/default/files/files/publications/God2016.pdf</t>
  </si>
  <si>
    <t>As to “technique”, radio-frequency monitoring may be applied. As to “type”, voice identification may be applied (Article 262 of the Execution of Punishments and Detention Act).</t>
  </si>
  <si>
    <t>Report from the Ministry of Justice- prison department</t>
  </si>
  <si>
    <t>Prison data do not have all the criminal offences- they use category other and that is why we ca not provide the data.</t>
  </si>
  <si>
    <t>For the Prison Population, stock data on 1st Sept. How many in 2015: total: 596, 556 males, 40 females.
For Pre-trial detainees: entries: 1011, convicted:523, released or sentenced in other penalties:446</t>
  </si>
  <si>
    <t>Central Registry of Imprisoned Persons, Prison Service of the Czech Republic</t>
  </si>
  <si>
    <t>Minors – both male and female (15 – 18 years old)</t>
  </si>
  <si>
    <t>Rules for recording are in internal regulations only
Prison population as at 31st December 2015 20 866
Pre-trial detainees as at 31st December 2015 1 960
The number of entries in 2015 11 496
The number of exits in 2015 9 317</t>
  </si>
  <si>
    <t>4.2.F every crime is counted</t>
  </si>
  <si>
    <t xml:space="preserve">AIS PMS - administrative and statistical file system 2015 </t>
  </si>
  <si>
    <t>CT46CD16</t>
  </si>
  <si>
    <t>Juvenile criminal law - age 15 – 17; partly liable under criminal law, and children (age 0 – 14; not liable under criminal law)</t>
  </si>
  <si>
    <t xml:space="preserve">Czech legal system 2015 
Internal regulation of Probation and Mediation Service 2015 </t>
  </si>
  <si>
    <t>Electronic monitoring was integrated into Czech law system in 2009, but bracelets or other type of technique of EM wasn’t available in 2015. System of EM was started in September 2018.</t>
  </si>
  <si>
    <t>Contact person and author of Part 5 (and also provider of data for SPACE II) is 
M. Karban mkarban@pms.justice.cz</t>
  </si>
  <si>
    <t>D41PPA15</t>
  </si>
  <si>
    <t>D41PPB15</t>
  </si>
  <si>
    <t>D41PPC15</t>
  </si>
  <si>
    <t>D41PPD15</t>
  </si>
  <si>
    <t>D41PPE15</t>
  </si>
  <si>
    <t>D41PPF15</t>
  </si>
  <si>
    <t>D41PPG15</t>
  </si>
  <si>
    <t>D41PPH15</t>
  </si>
  <si>
    <t>D41PTA15</t>
  </si>
  <si>
    <t>D41PTB15</t>
  </si>
  <si>
    <t>D41PTC15</t>
  </si>
  <si>
    <t>D41PTD15</t>
  </si>
  <si>
    <t>D41FA15</t>
  </si>
  <si>
    <t>D41FB15</t>
  </si>
  <si>
    <t>D41FC15</t>
  </si>
  <si>
    <t>D41FD15</t>
  </si>
  <si>
    <t>4.1.1. Criminal Sanctions Agency, personal communication August 2018.
4.1.2. Criminal Sanctions Agency, personal communication August 2018.
4.1.3. Criminal Sanctions Agency, personal communication August 2018.</t>
  </si>
  <si>
    <t>In addition to robbery and theft, also the category of other property offence is available in the prison statistics. This has not been included in the table.    All sexual offences are grouped together in the prison statistics, no separate prison statistics are available for sexual assault, rape and sexual abuse of a child. No separate prison statistics are available for aggravated bodily injury.</t>
  </si>
  <si>
    <t>Table 4.1.1. : statistique mensuelle des personnes détenues et écrouées en France au 1er septembre 2015 (collecte auprès des établissements) ; 4.1.2. et 4.1.3. : infocentre pénitentiaire (données issues des logiciels de gestion)</t>
  </si>
  <si>
    <t>Tableau 4.1.1. : Avant 2015, il s’agit du stock d’écroués ; Après 2015 : il s’agit du stock de détenus</t>
  </si>
  <si>
    <t>Infocentre pénitentiaire</t>
  </si>
  <si>
    <t>1er octobre 2015</t>
  </si>
  <si>
    <t>Les données de stock proviennent du logiciel de gestion utilisés par les SPIP : APPI</t>
  </si>
  <si>
    <t>Données RH de la direction de l’administration pénitentiaire</t>
  </si>
  <si>
    <t xml:space="preserve">The National Agency for the Execution of Non-custodial Sentences and the Probation
Agency are under the jurisdiction of the Ministry of Corrections and Legal Assistance of Georgia.        </t>
  </si>
  <si>
    <t>Probation Service</t>
  </si>
  <si>
    <t>penitentiary prison officers</t>
  </si>
  <si>
    <t>X (parole with probation)</t>
  </si>
  <si>
    <t>The Hungarian Prison Service Headquarters and the Hungarian Probation Service national registry system (not published).</t>
  </si>
  <si>
    <t>Only in Table 5.2.1</t>
  </si>
  <si>
    <t>Numbers of T45SMSD10; ;T45SMID10; T45SMOD10 refer to category of conditional pardon or conditional discharge as it is missing from the categories at the minors</t>
  </si>
  <si>
    <t>There are two main categories of advisory reports in Hungary: probation advisory reports and social inquiry reports. Most of the probation advisory reports are pre-sentence reports made at the request of the prosecutor or the judge.
Social inquiry reports are prepared in every juvenile case at the request of the police. Probation officers make social inquiry reports also during reprieve proceedings, and for the preparation of the decision about the cancellation of the payment of costs of the criminal procedure or court fine.</t>
  </si>
  <si>
    <t>Stratified random sampling</t>
  </si>
  <si>
    <t>National level and first regional level</t>
  </si>
  <si>
    <t>14+</t>
  </si>
  <si>
    <t>CATI</t>
  </si>
  <si>
    <t>Cati-Capi</t>
  </si>
  <si>
    <t>Convicted prison population by offence on 31 December 2015</t>
  </si>
  <si>
    <t>Other reports refers to social environment reports (T414PRSH15).</t>
  </si>
  <si>
    <t>1 (2003, 2005, 2006, 2007, 2008, 2011)</t>
  </si>
  <si>
    <t>ZIKS-unpublished statistical data</t>
  </si>
  <si>
    <t>ZIKS- statistical data-unpublished</t>
  </si>
  <si>
    <t>Ministry of Justice / WODC; SPACE</t>
  </si>
  <si>
    <t>SPACE</t>
  </si>
  <si>
    <t>111252 persons</t>
  </si>
  <si>
    <t>National and first regional</t>
  </si>
  <si>
    <t>37,2% of persons</t>
  </si>
  <si>
    <t>CAWI, PAPI, CATI, CAPI</t>
  </si>
  <si>
    <t xml:space="preserve">CAPI </t>
  </si>
  <si>
    <t>CATI &amp; CAPI</t>
  </si>
  <si>
    <t>0,1</t>
  </si>
  <si>
    <t>Central Prison Authority, Department of Statistics.</t>
  </si>
  <si>
    <t>Minors, convicted according to Penal Code are included in the tables as convicts.
Minors, convicted according to Act of Juvenile Treatment – are not included in the tables.
Data as of 31 August (Table 4.1.1) except the numbers of aliens, data as of 31 December. 
Number of total prison population consists: pre-trial detainees, sentenced persons and persons sentenced according to Code of misdemeanours (Table 4.1.1, 4.1.2).</t>
  </si>
  <si>
    <t>Central Prison Authority. Department of Statistics.</t>
  </si>
  <si>
    <t>Data as of 31 December.
Statistical information in this table contains: sentenced prisoners only.
The following data are not available: “Bodily injury - total”, Aggravated bodily injury”, “Sexual assault – total”, “Sexual abuse of a child”, Fraud, “Drug offences –total”.
Intentional homicide: numbers contain only homicide (without assault leading to death).
Rape; numbers contain rape, cruel or grouped rape.
Robbery does not include theft with violence.
Theft include theft and burglary.</t>
  </si>
  <si>
    <t>1991, 1995, 1999, 2004, 2006, 2007, 2008, 2014</t>
  </si>
  <si>
    <t>Random route sampling</t>
  </si>
  <si>
    <t>Directorate-General for Probation and Prison Services, Ministry of Justice</t>
  </si>
  <si>
    <t xml:space="preserve">Romanian National Administration of Penitentiaries (www.anp.gov.ro) – Social Reintegration Office </t>
  </si>
  <si>
    <t xml:space="preserve">The data were provided directly in Excel, following the translation into Romanian language. Data not provided are data not available. </t>
  </si>
  <si>
    <t>Romanian National Administration of Penitentiaries (www.anp.gov.ro) – Social Reintegration Office</t>
  </si>
  <si>
    <t>See comments on Table 4.1</t>
  </si>
  <si>
    <t>The SPACE I questionnaire and information submitted by structural subdivisions of the Federal penitentiary service of Russia</t>
  </si>
  <si>
    <t>Quantitative information in tables 5.2.1 and 5.2.2 refers to 01 January 2016</t>
  </si>
  <si>
    <t>Annual Reports of Administration for Enforcement of Penal Sanctions</t>
  </si>
  <si>
    <t>Annual reports of the Department for the treatment and enforcement of  non-custodial sanctions and measures in the Administration for Enforcement of Penal Sanctions</t>
  </si>
  <si>
    <t>Record of employees in the Administration for Enforcement of Penal Sanctions</t>
  </si>
  <si>
    <t>Social data database</t>
  </si>
  <si>
    <t xml:space="preserve">SPACE II comment: 6.3: "Other reports" are:
Report and review prepared by the centre of social work on the request of the court
on the help to the family during the process: 83.
</t>
  </si>
  <si>
    <t>No EM implemented in Slovenian probation.</t>
  </si>
  <si>
    <t>Data in 2016 are inconclusive as we are not aware of the compilation methodology of sources being used in 2016.</t>
  </si>
  <si>
    <t>Various sources combined, undefined</t>
  </si>
  <si>
    <t>Capital</t>
  </si>
  <si>
    <t>FtoF 92</t>
  </si>
  <si>
    <t>CATI 96</t>
  </si>
  <si>
    <t>CATI 2000</t>
  </si>
  <si>
    <t>ICVS 1992, 1997, 2001</t>
  </si>
  <si>
    <t xml:space="preserve">Swedish prison and probation service - Statistical section: Prison and probation service register (KVR and KLAS), not published.
Some of the statistics are available at http://statistik.kriminalvarden.se/SASPortal/main.do (the website is in Swedish).
</t>
  </si>
  <si>
    <t xml:space="preserve">Swedish prison and probation service - Statistical section: Prison and probation service register (KVR), not published.
Some of the statistics are available at http://statistik.kriminalvarden.se/SASPortal/main.do (the website is in Swedish).
</t>
  </si>
  <si>
    <t>1 October 2015</t>
  </si>
  <si>
    <t>Swedish prison and probation service - Human relations department: Staff register (Heroma), not published.</t>
  </si>
  <si>
    <t>16-79</t>
  </si>
  <si>
    <t>1,4</t>
  </si>
  <si>
    <t>Source: Federal Statistical Office – Detention Statistic 2018 https://www.bfs.admin.ch/bfs/en/home/statistics/crime-criminal-justice/execution-penal-sentences-justice/persones-placement-detainee.html</t>
  </si>
  <si>
    <t xml:space="preserve">Le nombre de personnes en exécution anticipée a plus que doublé de 1999 à 2016 (de 492 à 1032 personnes). Depuis l'introduction du code de procédure pénale suisse en 2011, le nombre de personnes qui purgent leur peine de façon anticipée augmente, chaque année de 15%, contre 3% auparavant.
Nous avons rempli les tableaux pour les années entre 2011 et 2016 pour toutes les cellules.
</t>
  </si>
  <si>
    <t>FSO - Statistics on the Execution of Custodial Sentences, 2017, not published</t>
  </si>
  <si>
    <t>Annual Reports of Directorate for Execution of Sanctions</t>
  </si>
  <si>
    <t xml:space="preserve">Table 4.1.1 – Foreigners total – from UNODC database
The source for “stock of minors” row in Table 4.1.1 is Ministry of Justice General Directorate of Prisons and Detention Houses website. Link: http://www.cte.adalet.gov.tr 
All other stock data provided in above tables is from is Ministry of Justice General Directorate of Prisons and Detention Houses website. Link: http://www.cte.adalet.gov.tr 
All flow data is from Turkish Statistical Institute, Justice Statistics http://www.tuik.gov.tr/VeriBilgi.do?alt_id=1070 
</t>
  </si>
  <si>
    <t xml:space="preserve">Table 4.1.1 – Foreigners total – from UNODC database
D41PPA15 – Stock – since it is SPACE data I do not know what they have included or excluded. But for flow, data that I have provided EXCLUDES detainees. Space data possibly includes it. But SPACE data does not have separate data on women minors and foreigners. So I offered, as an alternative, flow that that is more complete, BUT it excludes detainees.
Table 4.1.1 – data for 2016 is stock on 1 November 2016 (Other than Foreigners total – that is from UNODC, so I cannot confirm what was submitted)
Table 4.1.1 - The data of “stock of minors” was available from SPACE. But the SPACE’s data appears to be incorrect and inconsistent. Some excel cells were filled with the number of institutions for minors and some cells were filled with completely irrelevant numbers. Instead of that data, I chose General Directorate of Prisons and Detention Houses data. But the collection date for this data is Dec 31, 2011, Dec 31, 2012, Dec 31, 2013, Dec 31, 2014, Dec 31, 2015 and Nov 1, 2016 respectively.
Table 4.1.2 – I have used alternative data from Turkish Statistical Institute so that I can provide breakdown by gender, age and citizenship.. However data I provided EXCLUDES pre-trial detention (so only includes those serving their sentence). This is true for all data in this table. 
Table 4.1.3 – SPACE data makes no sense. I have used data published by Turkish Statistical Institute. It only includes data for released sentenced prisoners. But if those are correct, than other data provided in SPACE (Totals), make no sense. I have no clue where they got these numbers. I compared my data to their 2016 Activity report, and my data matches.
</t>
  </si>
  <si>
    <t xml:space="preserve">I provided these data because it did not match SPACE, my data is from Department of Prisons Annual Report for 2016 http://www.cte.adalet.gov.tr/menudekiler/raporlar/2016_faliyet_raporu.pdf  . however, the data I have is probably end of the year data, rather than September 1. 
Possible that is also includes staff responsible for probation, as Prisons and Probation are managed by the same department within the Ministry of Justice, and staff information is not reported separately.
</t>
  </si>
  <si>
    <t xml:space="preserve">5.2.1 – statistics are different from those provided in Excel file. I used report “2015 December Statistics” by Department of Probation http://www.cte-ds.adalet.gov.tr/istatistik/2015/aralik_2015.pdf 
Table 5.2.2 - I have checked statistics from SPACE II and have noticed that they refer to number of “cases”, not number of persons (I compared those to statistics published by Department of Probation, where it s clearly stated that those are number of cases). Overall there were 273401 cases in stock in December 2015, compared to 226970 persons in stock in December 2015. Breakdown for table 5.2.2 is available only for cases, not for persons (other than for the total and the number of minors). This should be kept in mind when evaluating these statistics. 
</t>
  </si>
  <si>
    <t>OTHER - GPS tracking, Alcohol use monitoring</t>
  </si>
  <si>
    <t>Stratified two stage cluster sampling</t>
  </si>
  <si>
    <t xml:space="preserve">National level </t>
  </si>
  <si>
    <t>18-99</t>
  </si>
  <si>
    <t>Continuous, annual survey</t>
  </si>
  <si>
    <t>And again, [apart from anything you have already mentioned], since the first of [^DATE^] has anyone, including people you know well, DELIBERATELY hit you with their fists or with a weapon of any sort or kicked you or used force or violence in any other way?</t>
  </si>
  <si>
    <t>DURING THE LAST 12 MONTHS, HAVE YOU BEEN SEXUALLY INTERFERED WITH, ASSAULTED OR ATTACKED, EITHER BY SOMEONE YOU KNEW OR BY A STRANGER?</t>
  </si>
  <si>
    <t>Apart from anything you have already mentioned], in that time has anyone TRIED to STEAL something you were carrying out of your hands or from your pockets or from a bag or case?</t>
  </si>
  <si>
    <t>Since the first of [^DATE^], [apart from anything you may have already mentioned], was anything you were carrying stolen out of your hands or from your pockets or from a bag or case?  AND  Apart from anything you have already mentioned], in that time has anyone TRIED to STEAL something you were carrying out of your hands or from your pockets or from a bag or case?</t>
  </si>
  <si>
    <t>During the last 12 months, that is [since ^DATE^,] have [you/ you or anyone else now in your household] had [your/their] car, van, motorcycle or other motor vehicle stolen or driven away without permission?</t>
  </si>
  <si>
    <t>04/00 - 02/02</t>
  </si>
  <si>
    <t>04/05 - 02/07</t>
  </si>
  <si>
    <t>04/10 - 02/12</t>
  </si>
  <si>
    <t>67% / 75%</t>
  </si>
  <si>
    <t>16+</t>
  </si>
  <si>
    <t>16 +</t>
  </si>
  <si>
    <t>10-15, 16+</t>
  </si>
  <si>
    <t>PAPI</t>
  </si>
  <si>
    <t>CAPI and CASI Personal</t>
  </si>
  <si>
    <t>Response rate for 2010 was 67% for 10-15s, 75% for adults</t>
  </si>
  <si>
    <t>04/15 – 03/16</t>
  </si>
  <si>
    <t>Annual</t>
  </si>
  <si>
    <t>Several questions are asked in relation to personal theft including;  …was anything you were carrying stolen - out of your hands or from your pockets or from a bag or case?  …And (apart from anything you have already mentioned), in that time has anything (else) of yours been stolen, from a cloakroom, an office, a car or anywhere else you left it? and  …Can I just check, were you/was he/she holding, carrying or wearing (any of) what was stolen, including items in pockets of clothes being worn at the time?</t>
  </si>
  <si>
    <t>2010/11</t>
  </si>
  <si>
    <t>2015/16</t>
  </si>
  <si>
    <t>Around 3,000</t>
  </si>
  <si>
    <t>7,500 households</t>
  </si>
  <si>
    <t xml:space="preserve">One person is interviewed at random from each hoiusehold sampled </t>
  </si>
  <si>
    <t>Apr 2015-Mar 2016</t>
  </si>
  <si>
    <t>Every year since 2016/7</t>
  </si>
  <si>
    <t>In Scotland the term "burglary" is not used. Instead we refer to "housebreaking". The definition of housebreaking differs to burglary in that entry needs to be forced or through a non-standard entrance (e.g. a window). Where there is a theft/attempted theft from a dwelling and entry is not forced (e.g. the offender had legitimate access to the dwelling or entered under false pretences or thorugh an unlocked door) the term used is "theft in a dwelling".</t>
  </si>
  <si>
    <t>2010-11</t>
  </si>
  <si>
    <t>2016-7</t>
  </si>
  <si>
    <t>Stratified random samplig</t>
  </si>
  <si>
    <t>16 and over</t>
  </si>
  <si>
    <t>2016/7</t>
  </si>
  <si>
    <t xml:space="preserve">T52YR90 </t>
  </si>
  <si>
    <t>A) In the last 3 years has someone personally (who is not a member of your household) physically attacked you, and not because of trying to steal from you? B) Has this happened during the last 12 months?</t>
  </si>
  <si>
    <t>During the last 12 months, have you, or a member of your household, experienced any of the following acts: (1) burglary, theft or attempted theft from your home</t>
  </si>
  <si>
    <t>Remand data on young offenders include everyone in prisons under the responsibility of NOMS and exclude those in secured training centres and children home run by Youth Justice Boards.     Source: Based on data taken from ‘Offender Management Statistics quarterly' Annual Tables    http://www.justice.gov.uk/statistics/prisons-and-probation/oms-quarterly</t>
  </si>
  <si>
    <t>The date used for the information in table 4.1.1 of the Offender Management Statistics quarterly publication as at 30th June.</t>
  </si>
  <si>
    <t>Those minors held in NOMS estate</t>
  </si>
  <si>
    <t>Minors defined as Under 21</t>
  </si>
  <si>
    <t>Source: Offender Management Statistics Quarterly Annual Tables 2010.  Data as at 30 June 2010.  Sexual assault - data provided includes all sexual offences.</t>
  </si>
  <si>
    <t>The Principal Crime Rule    IF THE SEQUENCE OF CRIMES IN AN INCIDENT, OR A COMPLEX CRIME, CONTAINS MORE THAN ONE TYPE OF CRIME, THEN COUNT THE MOST SERIOUS CRIME.    In determining the most serious crime, the most serious violent crime (including rape) should generally take precedence over the most serious property crime. If it is not possible to do this, regard should be taken of the maximum sentence or, where equal sentences are prescribed, the maximum sentence likely to be imposed on an offender.    This Principal Crime Rule would not normally be applied to victimless crimes. If one considers the state or Regina as the victim in these crimes, then it is distinct from a specific victim. It follows that the victimless crime is counted in addition to the one with a victim. If there are two or more victimless crimes, then they should be counted separately, providing that they are distinct in nature (e.g. different crime classification).      Source: http://www.homeoffice.gov.uk/publications/science-research-statistics/research-statistics/crime-research/counting-rules</t>
  </si>
  <si>
    <t>NPS</t>
  </si>
  <si>
    <t>1,2,3,4</t>
  </si>
  <si>
    <t>Source: Ministry of Justice - Justice Statistics Analytical Services - Prison Probations and Re-offending Team, - Probation statistics not all published.</t>
  </si>
  <si>
    <t>No data for minors when it comes to probation statistics.</t>
  </si>
  <si>
    <t>4.3.1.E – Licencing Panel and Parole Commissioners</t>
  </si>
  <si>
    <t>Information included is derived from PBNI’s Case Management System – Probation Information Management System (PIMS).</t>
  </si>
  <si>
    <t>Table 4.3.5.1  Information provided is based on actual numbers of people rather than ‘Work time Equivalent’ – at 31 December 2010 PBNI staff totalled 441 people working the equivalent of 405.97 full time members of staff.    ‘Administrative Staff’ includes all corporate staff, administrative support within field teams and also cleaning staff.    ‘Other Probation Workers’ include Probation Service Officers, Community Service  and Psychology Staff.      Table 4.3.5.2  ‘Pre-Sentence- Reports’ includes both Pre Sentence Reports and Shortened Pre- Sentence Reports.    ‘Reports concerning supervision during the execution of community sanctions’ includes Breach Reports    ‘Reports after a conditional release’ include Recall Reports    Other reports not detailed in the table 4.3.5.2 but included in the total figures include Addendum Report, Home Circumstances Report, Report For The Life Sentence Commissioners Progress Report To The Life Sentence Unit, Parole Report, Probation Officers Report, Generic reports and Revocation Report</t>
  </si>
  <si>
    <t>Scottish Government Justice Analytical Services prison statistics</t>
  </si>
  <si>
    <t>Flow is measured using prison receptions which are not equivalent to persons received. If a person enters prison on remand or having been sentenced by one court, this is counted as one reception. Where a person subsequently receives a custodial sentence after a period on remand or while serving another custodial sentence, this constitutes a further reception. If several custodial sentences are imposed on the same person by two or more courts in one day, this counts as several receptions. Individuals may enter the prison system more than once on different types of custody (remand or sentenced) and charged with different crimes, so receptions are the main unit of analysis as this allows highly disaggregated analyses by type of custody and crime type.</t>
  </si>
  <si>
    <t>Information on aliens is not recorded in Table 3.1.2-3.1.2.a</t>
  </si>
  <si>
    <t>Scottish Government Justice Analytical Services prison statistics.</t>
  </si>
  <si>
    <t>Figures include 652 cases where a prisoner has been recalled to prison after being liberated on licence. Details on the type of offence committed by these individuals are not available.</t>
  </si>
  <si>
    <t>Where a person is convicted of more than one crime or offence, only the main crime is recorded.  The main crime is the one receiving the severest penalty.  If a choice cannot be made because a number of charges receive the same penalty then the main charge is the one associated with the most serious offence in the Scottish Government’s classification of crimes and offences</t>
  </si>
  <si>
    <t>32 Scottish local authority social work departments</t>
  </si>
  <si>
    <t>3,4,6</t>
  </si>
  <si>
    <t>9999=not available data not held centrally</t>
  </si>
  <si>
    <t>Information on minors is not available centrally</t>
  </si>
  <si>
    <t>CT46BB16</t>
  </si>
  <si>
    <t>Scottish Government</t>
  </si>
  <si>
    <t xml:space="preserve">The Probation Service for England and Wales is a statutory Criminal Justice Service for the supervision of offenders in the community and the provision of reports to the criminal courts to assist them in their sentencing duties. The Service works with the Police, Prison Service and other organisations under the Multi Agency Public Protection Arrangement (MAPPA). The Service also fulfils a role in assisting victims of crime. The service is part of the National Offender Management Service (NOMS) which itself is part of the Ministry of Justice. It comprises 42 probation areas which are coterminous with police force area boundaries and served by 35 probation trusts. Trusts are funded by NOMS and employ all staff except the Chief Probation Officer and are accountable to local boards and NOMS. The work of Trusts is scrutinised both by NOMS and Her Majesty’s Inspector of Probation. Starting from 2014 the structure of the service was changed so that more serious offenders were dealt with by the National Probation Service and the less serious by around 20 Community Rehabilitation Companies whose legal status gradually moved from being owned by the government to private companies.  </t>
  </si>
  <si>
    <t>The Probation Service have a statutory requirement to assist the criminal courts by the provision of reports and to supervise offenders in the community. They work with other agencies to provide a multi-agency approach to deal with offenders.</t>
  </si>
  <si>
    <t>There is no central Probation Agency in Scotland. Community orders involving supervision and/or unpaid work are imposed by courts. It is then the responsibility of Scottish local authority social work departments to arrange the appropriate supervision / work placements for offenders.</t>
  </si>
  <si>
    <t>Table 4.2 indicates the number of convicted offenders according to the most serious offence, i.e. each person appears only once.</t>
  </si>
  <si>
    <t>Dans les tableaux 4.1.2. et 4.1.3. : il s’agit des entrées et des sorties d’écrou (et pas seulement de détention, autrement dit les placements à l’extérieur et les bracelets électroniques sont inclus)</t>
  </si>
  <si>
    <t>Data do not include juveniles. In Spain, juvenile offenders are managed by other authorities than the Prison Administration</t>
  </si>
  <si>
    <t xml:space="preserve">Every employee (100 % of the normal working hours, 75 % of the normal working hours etc.) is counted like one employee. Numbers of employee with part – time job are 2 – 3 employees </t>
  </si>
  <si>
    <t>Pre charge the prosecutor has the options of deciding that a case is suitable for:  • Charge and prosecution;  • Caution;  • Reprimand, final warning or offence taken into consideration;  • Request for further evidence from the police; or  • No charge either on the grounds of the evidence or the public interest.    Post-charge proceedings are subject to a process of continual review, and the prosecutor may decide at any time before the commencement of a trial to discontinue proceedings on consideration of the evidence or the public interest.</t>
  </si>
  <si>
    <t>The above figures are collected through a single national computer system (Compass), and are derived from a related Management Information System capable of inter-relational analyses of the database.</t>
  </si>
  <si>
    <t>Data in Tables 2.2, 2.2.a and 2.2.b are inclusive of youth defendants.    The Crown Prosecution Service collate data on defendant offender types: adult or youth.  A youth defendant is aged 10 to 17 inclusive at the time of the commission of the offence and is prosecuted in youth courts.</t>
  </si>
  <si>
    <t>The CPS does not collect data on the nationality of defendants.    All data in table 2.4.a relates to calendar year ie January 2015 - December 2015.</t>
  </si>
  <si>
    <t>All data in table 2.5.a relates to calendar year January 2015 - December 2015.</t>
  </si>
  <si>
    <t>All figures represent numbers of defendants. The Principal Offence Category is allocated at the conclusion of the prosecution proceeding against a defendant to indicate the type and seriousness of the charges brought. The CPS allocates to each defendant a principal offence category, representing the most serious offence with which the defendant is charged at the time of finalisation, within a single set of proceedings. Where the nature of the charges alters during the life of a case, the principal offence at the time of finalisation may be different than would have seemed appropriate at an earlier stage of proceedings. In all such cases the principal offence category to be recorded is that which applies at finalisation, regardless of whether this is more serious, or less serious, than would have applied earlier in the life of the case. The Principal Offence Category comprises a range of individual offences. These cannot be disaggregated to report prosecutions data by specific offence. Homicides include cases of manslaughter and threats to kill as intentional homicides. Figures for each of the offence categories shown above are slightly under-stated, as certain cases (those in which the defendant cannot be traced, or has died, or been found unfit to plead) are not allocated an offence category. For these, and other definitional reasons, the above figures differ from the official records maintained by the Ministry of Justice. All data in table 2.6.a relates to calendar year January 2015 - December 2015.</t>
  </si>
  <si>
    <t>Staff records are held centrally within a CPS Corporate Information System.</t>
  </si>
  <si>
    <t>The above figures are inclusive of staff employed within CPS Headquarters as well as those working within the regions of the Service.  Numbers are shown as full-time equivalents.</t>
  </si>
  <si>
    <t xml:space="preserve">Input cases: Crown Office and Procurator Fiscal Service  Cases brought to court: Scottish Government Criminal Proceedings database. </t>
  </si>
  <si>
    <t xml:space="preserve">The Crown Office and Procurator Fiscal Service is a live database and is not suited to producing the data on pending and output cases.    All data are given on a financial year basis i.e 2011 = 2011-12 (1 April to 31 March) Overall statistics can be found at http://www.copfs.gov.uk/images/Documents/Statistics/Statistics%20on%20Case%20Processing%20Last%205%20Years%202010-15.pdf
And equivalent publications for other years. No detail is available by type of offender prosecuted.
</t>
  </si>
  <si>
    <t>All data is given as financial years i.e 2010=2010-11.    Information on aliens is not held cetrally</t>
  </si>
  <si>
    <t>Crown Office and Procurator Fiscal Service (from data published on website at http://www.copfs.gov.uk/About/corporate-info/Caseproclast5)</t>
  </si>
  <si>
    <t>Proceedings dropped unconditionally due to lack of public interest or for efficiency reasons included in Proceedings dropped unconditionally due to lack of public interest or for efficiency reasons.    Information on minors not avalable</t>
  </si>
  <si>
    <t>Cases brought before a court from Scottish Goverment Criminal Proceedings database    Output data not availble</t>
  </si>
  <si>
    <t>Data refer to financial years 2010=2010-11    Domestic burglary cannot be separated from other types of burglary</t>
  </si>
  <si>
    <t>Information on persons held as suspects is not available</t>
  </si>
  <si>
    <t>Information on persons</t>
  </si>
  <si>
    <t>Crown Office and Procurator Fiscal Service. Staff in Post figures (Including Temporary, Permanent &amp; Paid Absence), mid year.</t>
  </si>
  <si>
    <t>Staff in Post figures (Including Temporary, Permanent &amp; Paid Absence), mid year.</t>
  </si>
  <si>
    <t>Based on Reference table A4 which accompanied 'Crime in England and Wales, year ending June 2016', with the exception of firearm offences which is taken from a separate collection of police recorded crime and excludes air weapons.</t>
  </si>
  <si>
    <t>ALL DATA IS ON A FINANCIAL YEAR BASIS I.E. 2016 RELATES TO 2016/17  Intentional homicide includes attempts -completed homicides excludes these attempts.  Major traffic offences include causing death by dangerous or careless driving, causing death while under influence of drink or drugs and dangerous driving.  Bodily injury is all violence against the person with injury offences excluding homicide (causing death by driving offences are included here as well as in the 'Major traffic offences row).  Aggravated bodily injury is offences of grievous bodily harm with or without intent.  Sexual assault is defined as 'Most serious sexual crime'.  Sexual abuse of a child relates to offences where the victim is under 13 (under 16 for rape offences which are also included here).  Fraud includes all fraud and forgery offences.  Money laundering excludes drugs offences (these figures are also included in 'Theft - Total')</t>
  </si>
  <si>
    <t>If the sequence of crimes in an incident, or a completed crime, contains more than one type of crime, only the most serious crime is counted.  The most serious violent crime should generally take precedence over the most serious property crime.</t>
  </si>
  <si>
    <t>Depends on whether the events are brought together by the CPS</t>
  </si>
  <si>
    <t>http://www.homeoffice.gov.uk/publications/science-research-statistics/research-statistics/police-research/hosb0912/</t>
  </si>
  <si>
    <t>Traffic wardens are collected separately from civilian staff.  Domestic staff (including cleaners and caterers), if they are contracted out they would be collected separately as contract staff.</t>
  </si>
  <si>
    <t>Data provided relates to reported crime by financial year.  2007 – 2007/08, 2008 – 2008/09, 2009 – 2009/10, 2010 – 2010/11 and 2011 – 2011/12. 2012 – 2012-13 2013 2013-4 2014 2014-2015 2015   2015-6 and 2016 2016-7   In April 2008 the Home Office issued clarification to police forces on how to record offences of wounding with intent/Grievous bodily harm (GBH) with intent for those assaults resulting in minor or no injury to a victim, but where the intent was to cause serious injury. This revised technical guidance was issued to ensure that these offences were recorded in a consistent manner by all police forces. The effect of this clarification was that some offences that would previously have been recorded as other types of assault are now recorded as GBH with intent. While the clarification was introduced in 2008/09, PSNI continued to experience the impact of this during 2009/10. The majority of police forces in England and Wales experienced similar increases in these offences as a result of this clarification</t>
  </si>
  <si>
    <t>As per GB Home Office Counting Rules</t>
  </si>
  <si>
    <t>Depend on the number of distinct victims</t>
  </si>
  <si>
    <t>Human Resources Department, Police Service of Northern Ireland</t>
  </si>
  <si>
    <t xml:space="preserve">Data in ‘2016’ column are for the latest date: Oct 2018, as no earlier figures are published. </t>
  </si>
  <si>
    <t>Based on data taken from ‘Recorded Crime in Scotland, 2011-12’ and ‘Homicide in Scotland, 2011-12’  http://www.scotland.gov.uk/Topics/Statistics/Browse/Crime-  Justice/PubRecordedCrime     http://www.scotland.gov.uk/Topics/Statistics/Browse/Crime-Justice/PubHomicide</t>
  </si>
  <si>
    <t>In one criminal incident, several crimes or offences may occur - e.g. a house may be broken into and vandalised and the occupants assaulted. In this example, crimes of housebreaking (which would include the vandalism) and assaults would be recorded. In multiple offence incidents more than one offence may be counted rather than one for the incident as a whole; that is, the counting system is offence based rather than incident based. An offence may have more than one victim - for example in robberies - and be committed by more than one offender - e.g. some assaults and housebreakings (note that for murder, attempted murder and culpable homicide, the number of crimes recorded is equal to the number of the victims). Thus the Recorded Crime statistics are not directly comparable with statistics on action taken against offenders, as one offence may lead to several persons being charged.  Equally, an offender may be charged with several offences. Details of the counting rules are given at https://www.gov.scot/Resource/0053/00534058.pdf. This runs to 471 pages and cannot be summarized here.</t>
  </si>
  <si>
    <t>Information on suspected offenders is not held</t>
  </si>
  <si>
    <t>Information on suspected offenders is not held centrally</t>
  </si>
  <si>
    <t>All data are given on a financial year basis i.e 2011 = 2011-12 (1 April to 31 March)  Police officers provide a presence when on court business and are counted in general force numbers. Scottish Court Service use a external security firm for general security of court complexes.</t>
  </si>
  <si>
    <t>Cyprus Police- Statistics and Cartography Office, Unpublished data</t>
  </si>
  <si>
    <t>Public Security Police (PSP) - Council for Private Security -http://www.psp.pt/SP_CONSELHO_SEGURANCA/RASP_2015.pdf</t>
  </si>
  <si>
    <t>T12HOFA11</t>
  </si>
  <si>
    <t>T12HC11</t>
  </si>
  <si>
    <t>T12HCFA11</t>
  </si>
  <si>
    <t>T12AS11</t>
  </si>
  <si>
    <t>T12AA11</t>
  </si>
  <si>
    <t>T12SA11</t>
  </si>
  <si>
    <t>T12RA11</t>
  </si>
  <si>
    <t>T12TH11</t>
  </si>
  <si>
    <t>T12TV11</t>
  </si>
  <si>
    <t>T12BU11</t>
  </si>
  <si>
    <t>T12BD11</t>
  </si>
  <si>
    <t>T12FR11</t>
  </si>
  <si>
    <t>T12FRC11</t>
  </si>
  <si>
    <t>T12FRC13</t>
  </si>
  <si>
    <t>T12FRC12</t>
  </si>
  <si>
    <t>T12FRC14</t>
  </si>
  <si>
    <t>T12FRC15</t>
  </si>
  <si>
    <t>T12FRC16</t>
  </si>
  <si>
    <t>T12FD11</t>
  </si>
  <si>
    <t>T12FD12</t>
  </si>
  <si>
    <t>T12FD13</t>
  </si>
  <si>
    <t>T12FD14</t>
  </si>
  <si>
    <t>T12FD15</t>
  </si>
  <si>
    <t>T12FD16</t>
  </si>
  <si>
    <t>T12ML11</t>
  </si>
  <si>
    <t>T12CO11</t>
  </si>
  <si>
    <t>T12DR11</t>
  </si>
  <si>
    <t>T12DT11</t>
  </si>
  <si>
    <t>idem: T21PC15</t>
  </si>
  <si>
    <t>idem: T21PD15</t>
  </si>
  <si>
    <t>idem T24OMA15</t>
  </si>
  <si>
    <t>idem T24OMB15</t>
  </si>
  <si>
    <t>T44STSO15</t>
  </si>
  <si>
    <t>T44STIO15</t>
  </si>
  <si>
    <t xml:space="preserve">     …</t>
  </si>
  <si>
    <t>….</t>
  </si>
  <si>
    <t>..</t>
  </si>
  <si>
    <t>DTC16A</t>
  </si>
  <si>
    <t>DTC16B</t>
  </si>
  <si>
    <t>DTC16C</t>
  </si>
  <si>
    <t>DTC16D</t>
  </si>
  <si>
    <t>DTC16E</t>
  </si>
  <si>
    <t>DTC16F</t>
  </si>
  <si>
    <t>DTC16FA</t>
  </si>
  <si>
    <t>DTC16FB</t>
  </si>
  <si>
    <t>DTC16G</t>
  </si>
  <si>
    <t>DTC16H</t>
  </si>
  <si>
    <t>DTC16I</t>
  </si>
  <si>
    <t>DTC16J</t>
  </si>
  <si>
    <t>DTC16KA</t>
  </si>
  <si>
    <t>DTC16LA</t>
  </si>
  <si>
    <t>DTC16MA</t>
  </si>
  <si>
    <t>DTC16NA</t>
  </si>
  <si>
    <t>DTC16OA</t>
  </si>
  <si>
    <t>DTC16PA</t>
  </si>
  <si>
    <t>DTC16QA</t>
  </si>
  <si>
    <t>DTC16RA</t>
  </si>
  <si>
    <t>CDTC16</t>
  </si>
  <si>
    <t>DTT16A</t>
  </si>
  <si>
    <t>DTT16B</t>
  </si>
  <si>
    <t>DTT16C</t>
  </si>
  <si>
    <t>DTT16D</t>
  </si>
  <si>
    <t>DTT16E</t>
  </si>
  <si>
    <t>DTT16F</t>
  </si>
  <si>
    <t>DTT16G</t>
  </si>
  <si>
    <t>DTT16H</t>
  </si>
  <si>
    <t>DTT16HA</t>
  </si>
  <si>
    <t>DTT16HB</t>
  </si>
  <si>
    <t>DTT16Q</t>
  </si>
  <si>
    <t>DTT16R</t>
  </si>
  <si>
    <t>DTT16S</t>
  </si>
  <si>
    <t>DTT16T</t>
  </si>
  <si>
    <t>DHO16A</t>
  </si>
  <si>
    <t>DHO16B</t>
  </si>
  <si>
    <t>DHO16C</t>
  </si>
  <si>
    <t>DHO16D</t>
  </si>
  <si>
    <t>DHO16E</t>
  </si>
  <si>
    <t>DHO16F</t>
  </si>
  <si>
    <t>DHO16G</t>
  </si>
  <si>
    <t>DHO16H</t>
  </si>
  <si>
    <t>DHO16I</t>
  </si>
  <si>
    <t>DHO16J</t>
  </si>
  <si>
    <t>DHO16K</t>
  </si>
  <si>
    <t>DHO16L</t>
  </si>
  <si>
    <t>DHO16M</t>
  </si>
  <si>
    <t>DHO16N</t>
  </si>
  <si>
    <t>DHO16P</t>
  </si>
  <si>
    <t>DAS16A</t>
  </si>
  <si>
    <t>DAS16B</t>
  </si>
  <si>
    <t>DAS16C</t>
  </si>
  <si>
    <t>DAS16D</t>
  </si>
  <si>
    <t>DAS16E</t>
  </si>
  <si>
    <t>DAS16F</t>
  </si>
  <si>
    <t>DAS16G</t>
  </si>
  <si>
    <t>DAS16H</t>
  </si>
  <si>
    <t>DAS16I</t>
  </si>
  <si>
    <t>DAS16J</t>
  </si>
  <si>
    <t>DAS16K</t>
  </si>
  <si>
    <t>DAS16L</t>
  </si>
  <si>
    <t>DAS16M</t>
  </si>
  <si>
    <t>DAS16N</t>
  </si>
  <si>
    <t>DAS16O</t>
  </si>
  <si>
    <t>DAS16P</t>
  </si>
  <si>
    <t>DAS16Q</t>
  </si>
  <si>
    <t>DAS16R</t>
  </si>
  <si>
    <t>DAS16S</t>
  </si>
  <si>
    <t>DAS16T</t>
  </si>
  <si>
    <t>DAA16A</t>
  </si>
  <si>
    <t>DAA16B</t>
  </si>
  <si>
    <t>DAA16C</t>
  </si>
  <si>
    <t>DAA16D</t>
  </si>
  <si>
    <t>DAA16E</t>
  </si>
  <si>
    <t>DAA16F</t>
  </si>
  <si>
    <t>DAA16G</t>
  </si>
  <si>
    <t>DAA16H</t>
  </si>
  <si>
    <t>DAA16I</t>
  </si>
  <si>
    <t>DAA16J</t>
  </si>
  <si>
    <t>DAA16K</t>
  </si>
  <si>
    <t>DAA16L</t>
  </si>
  <si>
    <t>DAA16M</t>
  </si>
  <si>
    <t>DAA16N</t>
  </si>
  <si>
    <t>DAA16O</t>
  </si>
  <si>
    <t>DAA16P</t>
  </si>
  <si>
    <t>DAA16Q</t>
  </si>
  <si>
    <t>DAA16R</t>
  </si>
  <si>
    <t>DSA16A</t>
  </si>
  <si>
    <t>DSA16B</t>
  </si>
  <si>
    <t>DSA16C</t>
  </si>
  <si>
    <t>DSA16D</t>
  </si>
  <si>
    <t>DSA16E</t>
  </si>
  <si>
    <t>DSA16F</t>
  </si>
  <si>
    <t>DSA16G</t>
  </si>
  <si>
    <t>DSA16H</t>
  </si>
  <si>
    <t>DSA16I</t>
  </si>
  <si>
    <t>DSA16J</t>
  </si>
  <si>
    <t>DSA16K</t>
  </si>
  <si>
    <t>DSA16L</t>
  </si>
  <si>
    <t>DSA16M</t>
  </si>
  <si>
    <t>DSA16N</t>
  </si>
  <si>
    <t>DSA16O</t>
  </si>
  <si>
    <t>DSA16P</t>
  </si>
  <si>
    <t>DSA16Q</t>
  </si>
  <si>
    <t>DSA16R</t>
  </si>
  <si>
    <t>DSA16S</t>
  </si>
  <si>
    <t>DSA16T</t>
  </si>
  <si>
    <t>DSA16U</t>
  </si>
  <si>
    <t>DSA16V</t>
  </si>
  <si>
    <t>DSA16W</t>
  </si>
  <si>
    <t>DSA16X</t>
  </si>
  <si>
    <t>DRA16A</t>
  </si>
  <si>
    <t>DRA16B</t>
  </si>
  <si>
    <t>DRA16C</t>
  </si>
  <si>
    <t>DRA16D</t>
  </si>
  <si>
    <t>DRA16E</t>
  </si>
  <si>
    <t>DRA16F</t>
  </si>
  <si>
    <t>DRA16GA</t>
  </si>
  <si>
    <t>DRA16HA</t>
  </si>
  <si>
    <t>DRA16I</t>
  </si>
  <si>
    <t>DRA16J</t>
  </si>
  <si>
    <t>DRA16KA</t>
  </si>
  <si>
    <t>DRA16LA</t>
  </si>
  <si>
    <t>DRA16MA</t>
  </si>
  <si>
    <t>DRA16NA</t>
  </si>
  <si>
    <t>DSM16AA</t>
  </si>
  <si>
    <t>DSM16BA</t>
  </si>
  <si>
    <t>DSM16G</t>
  </si>
  <si>
    <t>DSM16H</t>
  </si>
  <si>
    <t>DSM16I</t>
  </si>
  <si>
    <t>DSM16J</t>
  </si>
  <si>
    <t>DSM16K</t>
  </si>
  <si>
    <t>DSM16L</t>
  </si>
  <si>
    <t>DSM16M</t>
  </si>
  <si>
    <t>DSM16N</t>
  </si>
  <si>
    <t>DSM16O</t>
  </si>
  <si>
    <t>DSM16P</t>
  </si>
  <si>
    <t>DSM16Q</t>
  </si>
  <si>
    <t>DSM16R</t>
  </si>
  <si>
    <t>Exceptions</t>
  </si>
  <si>
    <t>Robbery</t>
  </si>
  <si>
    <t>DRO16A</t>
  </si>
  <si>
    <t>DRO16B</t>
  </si>
  <si>
    <t>DRO16C</t>
  </si>
  <si>
    <t>DRO16D</t>
  </si>
  <si>
    <t>DRO16E</t>
  </si>
  <si>
    <t>DRO16F</t>
  </si>
  <si>
    <t>DRO16G</t>
  </si>
  <si>
    <t>DRO16H</t>
  </si>
  <si>
    <t>DRO16I</t>
  </si>
  <si>
    <t>DRO16J</t>
  </si>
  <si>
    <t>DRO16K</t>
  </si>
  <si>
    <t>DRO16L</t>
  </si>
  <si>
    <t>DRO16M</t>
  </si>
  <si>
    <t>DRO16N</t>
  </si>
  <si>
    <t>Theft</t>
  </si>
  <si>
    <t>DTH16A</t>
  </si>
  <si>
    <t>DTH16B</t>
  </si>
  <si>
    <t>DTH16CA</t>
  </si>
  <si>
    <t>DTH16DA</t>
  </si>
  <si>
    <t>DTH16E</t>
  </si>
  <si>
    <t>DTH16F</t>
  </si>
  <si>
    <t>DTH16G</t>
  </si>
  <si>
    <t>DTH16H</t>
  </si>
  <si>
    <t>DTH16I</t>
  </si>
  <si>
    <t>DTH16J</t>
  </si>
  <si>
    <t>DTH16K</t>
  </si>
  <si>
    <t>DTH16L</t>
  </si>
  <si>
    <t>DTH16LA</t>
  </si>
  <si>
    <t>DTH16LB</t>
  </si>
  <si>
    <t>DTH16M</t>
  </si>
  <si>
    <t>DTH16N</t>
  </si>
  <si>
    <t>Aggravated theft</t>
  </si>
  <si>
    <t>DTA16A</t>
  </si>
  <si>
    <t>DTA16B</t>
  </si>
  <si>
    <t>DTA16C</t>
  </si>
  <si>
    <t>DTA16D</t>
  </si>
  <si>
    <t>DTA16E</t>
  </si>
  <si>
    <t>DTA16F</t>
  </si>
  <si>
    <t>DTA16G</t>
  </si>
  <si>
    <t>DTA16H</t>
  </si>
  <si>
    <t>DTA16I</t>
  </si>
  <si>
    <t>DTA16J</t>
  </si>
  <si>
    <t>DTA16K</t>
  </si>
  <si>
    <t>DTA16L</t>
  </si>
  <si>
    <t>DTA16M</t>
  </si>
  <si>
    <t>DTA16N</t>
  </si>
  <si>
    <t>DTA16O</t>
  </si>
  <si>
    <t>DTA16P</t>
  </si>
  <si>
    <t>DTA16S</t>
  </si>
  <si>
    <t>DTA16T</t>
  </si>
  <si>
    <t>DTA16U</t>
  </si>
  <si>
    <t>DTA16V</t>
  </si>
  <si>
    <t>DTA16W</t>
  </si>
  <si>
    <t xml:space="preserve"> DTA16X</t>
  </si>
  <si>
    <t>DTV16A</t>
  </si>
  <si>
    <t>DTV16B</t>
  </si>
  <si>
    <t xml:space="preserve">Theft of a motor vehicle </t>
  </si>
  <si>
    <t>DTV16C</t>
  </si>
  <si>
    <t>DTV16D</t>
  </si>
  <si>
    <t>DTV16E</t>
  </si>
  <si>
    <t>DTV16F</t>
  </si>
  <si>
    <t>DTV16G</t>
  </si>
  <si>
    <t>DTV16H</t>
  </si>
  <si>
    <t>DTV16HA</t>
  </si>
  <si>
    <t>DTV16HB</t>
  </si>
  <si>
    <t>DTV16I</t>
  </si>
  <si>
    <t>DTV16J</t>
  </si>
  <si>
    <t>DTV16K</t>
  </si>
  <si>
    <t>DTV16L</t>
  </si>
  <si>
    <t>DTV16M</t>
  </si>
  <si>
    <t>DTV16N</t>
  </si>
  <si>
    <t xml:space="preserve">Theft by means of burglary </t>
  </si>
  <si>
    <t>DBU16A</t>
  </si>
  <si>
    <t>DBU16B</t>
  </si>
  <si>
    <t>DBU16C</t>
  </si>
  <si>
    <t>DBU16D</t>
  </si>
  <si>
    <t>DBU16E</t>
  </si>
  <si>
    <t>DBU16F</t>
  </si>
  <si>
    <t>DBU16G</t>
  </si>
  <si>
    <t>DBU16H</t>
  </si>
  <si>
    <t>DBU16I</t>
  </si>
  <si>
    <t>DBU16J</t>
  </si>
  <si>
    <t>DBU16JA</t>
  </si>
  <si>
    <t>DBU16JB</t>
  </si>
  <si>
    <t>DBU16M</t>
  </si>
  <si>
    <t>DBU16N</t>
  </si>
  <si>
    <t>DBU16O</t>
  </si>
  <si>
    <t>DBU16P</t>
  </si>
  <si>
    <t>DBU16Q</t>
  </si>
  <si>
    <t>DBU16R</t>
  </si>
  <si>
    <t>DBU16S</t>
  </si>
  <si>
    <t>DBU16T</t>
  </si>
  <si>
    <t>Theft by means of domestic burglary</t>
  </si>
  <si>
    <t>DBD16A</t>
  </si>
  <si>
    <t>DBD16B</t>
  </si>
  <si>
    <t>DBD16C</t>
  </si>
  <si>
    <t>DBD16D</t>
  </si>
  <si>
    <t>DBD16E</t>
  </si>
  <si>
    <t>DBD16F</t>
  </si>
  <si>
    <t>DBD16G</t>
  </si>
  <si>
    <t>DBD16H</t>
  </si>
  <si>
    <t>DBD16I</t>
  </si>
  <si>
    <t>DBD16J</t>
  </si>
  <si>
    <t>DBD16K</t>
  </si>
  <si>
    <t>DBD16L</t>
  </si>
  <si>
    <t>Fraud</t>
  </si>
  <si>
    <t>DFRC16A</t>
  </si>
  <si>
    <t>DFRC16B</t>
  </si>
  <si>
    <t>DFR16A</t>
  </si>
  <si>
    <t>DFR16B</t>
  </si>
  <si>
    <t>DFR16C</t>
  </si>
  <si>
    <t>DFR16D</t>
  </si>
  <si>
    <t>DFR16E</t>
  </si>
  <si>
    <t>DFR16F</t>
  </si>
  <si>
    <t>DFR16G</t>
  </si>
  <si>
    <t>DFR16H</t>
  </si>
  <si>
    <t>DFR16I</t>
  </si>
  <si>
    <t>DFR16J</t>
  </si>
  <si>
    <t>DFR16K</t>
  </si>
  <si>
    <t>DFR16L</t>
  </si>
  <si>
    <t>DFR16M</t>
  </si>
  <si>
    <t>DFR16N</t>
  </si>
  <si>
    <t>DFR16O</t>
  </si>
  <si>
    <t>DFR16P</t>
  </si>
  <si>
    <t>DFR16Q</t>
  </si>
  <si>
    <t>DFR16R</t>
  </si>
  <si>
    <t>DFR16S</t>
  </si>
  <si>
    <t>DFR16T</t>
  </si>
  <si>
    <t>Cyber fraud</t>
  </si>
  <si>
    <t>DFRC16C</t>
  </si>
  <si>
    <t>DFRC16D</t>
  </si>
  <si>
    <t>DFRC16E</t>
  </si>
  <si>
    <t>DFRC16F</t>
  </si>
  <si>
    <t>DFRC16G</t>
  </si>
  <si>
    <t>DFRC16H</t>
  </si>
  <si>
    <t>DFRC16I</t>
  </si>
  <si>
    <t>DFRC16J</t>
  </si>
  <si>
    <t>DFRC16K</t>
  </si>
  <si>
    <t>DFRC16L</t>
  </si>
  <si>
    <t>DFRC16M</t>
  </si>
  <si>
    <t>DFRC16N</t>
  </si>
  <si>
    <t>DFRC16O</t>
  </si>
  <si>
    <t>DFRC16P</t>
  </si>
  <si>
    <t>DFRC16Q</t>
  </si>
  <si>
    <t>DFRC16R</t>
  </si>
  <si>
    <t>DFRC16S</t>
  </si>
  <si>
    <t>DFRC16T</t>
  </si>
  <si>
    <t>Forgery of documents</t>
  </si>
  <si>
    <t>DFD16A</t>
  </si>
  <si>
    <t>DFD16B</t>
  </si>
  <si>
    <t>DFD16C</t>
  </si>
  <si>
    <t>DFD16D</t>
  </si>
  <si>
    <t>DFD16E</t>
  </si>
  <si>
    <t>DFD16F</t>
  </si>
  <si>
    <t>DFD16G</t>
  </si>
  <si>
    <t>DFD16H</t>
  </si>
  <si>
    <t>DFD16I</t>
  </si>
  <si>
    <t>DFD16J</t>
  </si>
  <si>
    <t>DFD16K</t>
  </si>
  <si>
    <t>DFD16L</t>
  </si>
  <si>
    <t>DFD16M</t>
  </si>
  <si>
    <t>DFD16N</t>
  </si>
  <si>
    <t>DFD16O</t>
  </si>
  <si>
    <t>DFD16P</t>
  </si>
  <si>
    <t>DFD16R</t>
  </si>
  <si>
    <t>DFD16T</t>
  </si>
  <si>
    <t>Money laundering</t>
  </si>
  <si>
    <t>DML16A</t>
  </si>
  <si>
    <t>DML16B</t>
  </si>
  <si>
    <t>DML16C</t>
  </si>
  <si>
    <t>DML16D</t>
  </si>
  <si>
    <t>DML16E</t>
  </si>
  <si>
    <t>DML16F</t>
  </si>
  <si>
    <t>DML16G</t>
  </si>
  <si>
    <t>DML16H</t>
  </si>
  <si>
    <t>Corruption in the public sector</t>
  </si>
  <si>
    <t>DCO16A</t>
  </si>
  <si>
    <t>DCO16B</t>
  </si>
  <si>
    <t>DCO16C</t>
  </si>
  <si>
    <t>DCO16D</t>
  </si>
  <si>
    <t>DCO16E</t>
  </si>
  <si>
    <t>DCO16F</t>
  </si>
  <si>
    <t>DCO16G</t>
  </si>
  <si>
    <t>DCO16H</t>
  </si>
  <si>
    <t>DCO16I</t>
  </si>
  <si>
    <t>DCO16J</t>
  </si>
  <si>
    <t>DCO16K</t>
  </si>
  <si>
    <t>DCO16L</t>
  </si>
  <si>
    <t>DCO16M</t>
  </si>
  <si>
    <t>DCO16N</t>
  </si>
  <si>
    <t>DCO16O</t>
  </si>
  <si>
    <t>DCO16P</t>
  </si>
  <si>
    <t>DCO16Q</t>
  </si>
  <si>
    <t>DCO16R</t>
  </si>
  <si>
    <t>DCO16S</t>
  </si>
  <si>
    <t>DCO16T</t>
  </si>
  <si>
    <t>DCO16U</t>
  </si>
  <si>
    <t>DCO16V</t>
  </si>
  <si>
    <t>Drug offences</t>
  </si>
  <si>
    <t>DDR16A</t>
  </si>
  <si>
    <t>DDR16B</t>
  </si>
  <si>
    <t>DDR16C</t>
  </si>
  <si>
    <t>DDR16D</t>
  </si>
  <si>
    <t>DDR16E</t>
  </si>
  <si>
    <t>DDR16F</t>
  </si>
  <si>
    <t>DDR16G</t>
  </si>
  <si>
    <t>DDR16H</t>
  </si>
  <si>
    <t>DDR16I</t>
  </si>
  <si>
    <t>DDR16J</t>
  </si>
  <si>
    <t>DDR16K</t>
  </si>
  <si>
    <t>DDR16L</t>
  </si>
  <si>
    <t>DDR16M</t>
  </si>
  <si>
    <t>DDR16N</t>
  </si>
  <si>
    <t>DDR16O</t>
  </si>
  <si>
    <t>DDR16P</t>
  </si>
  <si>
    <t>DDR16Q</t>
  </si>
  <si>
    <t>DDR16R</t>
  </si>
  <si>
    <t>DDR16S</t>
  </si>
  <si>
    <t>DDR16T</t>
  </si>
  <si>
    <t>DDR16U</t>
  </si>
  <si>
    <t>DDR16V</t>
  </si>
  <si>
    <t>DDR16W</t>
  </si>
  <si>
    <t>DDR16X</t>
  </si>
  <si>
    <t>DDR16Y</t>
  </si>
  <si>
    <t>DDR16Z</t>
  </si>
  <si>
    <t>DDR16AA</t>
  </si>
  <si>
    <t>DDR16AB</t>
  </si>
  <si>
    <t>DDR16AC</t>
  </si>
  <si>
    <t>DDR16AD</t>
  </si>
  <si>
    <t>DDR16AE</t>
  </si>
  <si>
    <t>DDR16AF</t>
  </si>
  <si>
    <t>DDR16AG</t>
  </si>
  <si>
    <t>DDR16AH</t>
  </si>
  <si>
    <t>DDR16AI</t>
  </si>
  <si>
    <t>DDR16AJ</t>
  </si>
  <si>
    <t>DDR16AK</t>
  </si>
  <si>
    <t>DDR16AL</t>
  </si>
  <si>
    <t>DDR16AM</t>
  </si>
  <si>
    <t>DDR16AN</t>
  </si>
  <si>
    <t>DDR16AO</t>
  </si>
  <si>
    <t>DDR16AP</t>
  </si>
  <si>
    <t>DDR16AQ</t>
  </si>
  <si>
    <t>DDR16AR</t>
  </si>
  <si>
    <t>Drug trafficking</t>
  </si>
  <si>
    <t>DDT16A</t>
  </si>
  <si>
    <t>DDT16B</t>
  </si>
  <si>
    <t>DDT16C</t>
  </si>
  <si>
    <t>DDT16D</t>
  </si>
  <si>
    <t>DDT16E</t>
  </si>
  <si>
    <t>DDT16F</t>
  </si>
  <si>
    <t>DDT16G</t>
  </si>
  <si>
    <t>DDT16H</t>
  </si>
  <si>
    <t>DDT16I</t>
  </si>
  <si>
    <t>DDT16J</t>
  </si>
  <si>
    <t>DDT16K</t>
  </si>
  <si>
    <t>DDT16L</t>
  </si>
  <si>
    <t>DDT16M</t>
  </si>
  <si>
    <t>DDT16N</t>
  </si>
  <si>
    <t>DDT16O</t>
  </si>
  <si>
    <t>DDT16P</t>
  </si>
  <si>
    <t>DDT16Q</t>
  </si>
  <si>
    <t>DDT16R</t>
  </si>
  <si>
    <t>DDT16S</t>
  </si>
  <si>
    <t>DDT16T</t>
  </si>
  <si>
    <t>DDT16U</t>
  </si>
  <si>
    <t>DDT16V</t>
  </si>
  <si>
    <t>DDT16W</t>
  </si>
  <si>
    <t>DDT16X</t>
  </si>
  <si>
    <t>DDT16Y</t>
  </si>
  <si>
    <t>DDT16Z</t>
  </si>
  <si>
    <t>DDT16AA</t>
  </si>
  <si>
    <t>DDT16AB</t>
  </si>
  <si>
    <t>DDT16AC</t>
  </si>
  <si>
    <t>DDT16AD</t>
  </si>
  <si>
    <t>DDT16AE</t>
  </si>
  <si>
    <t>DDT16AF</t>
  </si>
  <si>
    <t>DDT16AG</t>
  </si>
  <si>
    <t>DDT16AH</t>
  </si>
  <si>
    <t>DDT16AHA</t>
  </si>
  <si>
    <t>DDT16AHB</t>
  </si>
  <si>
    <t>DDT16AK</t>
  </si>
  <si>
    <t>DDT16AL</t>
  </si>
  <si>
    <t xml:space="preserve">Firearm involved </t>
  </si>
  <si>
    <t>DFAI16A</t>
  </si>
  <si>
    <t>DFAI16C</t>
  </si>
  <si>
    <t>DFAI16E</t>
  </si>
  <si>
    <t>DFAI16G</t>
  </si>
  <si>
    <t>DFAI16I</t>
  </si>
  <si>
    <t>DFAI16K</t>
  </si>
  <si>
    <t>DFAI16M</t>
  </si>
  <si>
    <t>DFA16A</t>
  </si>
  <si>
    <t>DFA16C</t>
  </si>
  <si>
    <t>DFA16E</t>
  </si>
  <si>
    <t>DFA16G</t>
  </si>
  <si>
    <t>DFA16I</t>
  </si>
  <si>
    <t>DFA16K</t>
  </si>
  <si>
    <t>DFA16M</t>
  </si>
  <si>
    <t>DFA16O</t>
  </si>
  <si>
    <t>DFA16Q</t>
  </si>
  <si>
    <t>DFA16S</t>
  </si>
  <si>
    <t>DFA16U</t>
  </si>
  <si>
    <t>DFA16W</t>
  </si>
  <si>
    <t>DFA16Y</t>
  </si>
  <si>
    <t>CDFA16</t>
  </si>
  <si>
    <t>Changes in offence definitions</t>
  </si>
  <si>
    <t>DCH16AA</t>
  </si>
  <si>
    <t>DCH16BA</t>
  </si>
  <si>
    <t>AGECR16</t>
  </si>
  <si>
    <t>AGESM16</t>
  </si>
  <si>
    <t>AGECM16</t>
  </si>
  <si>
    <t>AGEYA16</t>
  </si>
  <si>
    <t>AGEYAA16</t>
  </si>
  <si>
    <t>CAGE16</t>
  </si>
  <si>
    <t xml:space="preserve">Total criminal offences </t>
  </si>
  <si>
    <t>Major road traffic offences</t>
  </si>
  <si>
    <t>CDTT16</t>
  </si>
  <si>
    <t>Intentional homicide</t>
  </si>
  <si>
    <t>CDHO16</t>
  </si>
  <si>
    <t xml:space="preserve">Bodily injury </t>
  </si>
  <si>
    <t>CDAS16</t>
  </si>
  <si>
    <t>CAAS16</t>
  </si>
  <si>
    <t xml:space="preserve">Aggravated bodily injury </t>
  </si>
  <si>
    <t xml:space="preserve">CDSA16 </t>
  </si>
  <si>
    <t>Sexual assault</t>
  </si>
  <si>
    <t>CDRA16</t>
  </si>
  <si>
    <t>Rape</t>
  </si>
  <si>
    <t>Sexual abuse of a child</t>
  </si>
  <si>
    <t>DSMAGE16A</t>
  </si>
  <si>
    <t>CDSM16</t>
  </si>
  <si>
    <t>CDRO16</t>
  </si>
  <si>
    <t>DTH16O</t>
  </si>
  <si>
    <t>CDTH16</t>
  </si>
  <si>
    <t>CDTA16</t>
  </si>
  <si>
    <t>CDTV16</t>
  </si>
  <si>
    <t>CDBU16</t>
  </si>
  <si>
    <t>CDBD16</t>
  </si>
  <si>
    <t>CDFR16</t>
  </si>
  <si>
    <t>CDFRC16</t>
  </si>
  <si>
    <t>CDFD16</t>
  </si>
  <si>
    <t>CDML16</t>
  </si>
  <si>
    <t>CDCO16</t>
  </si>
  <si>
    <t>CDRS16</t>
  </si>
  <si>
    <t>CDDT16</t>
  </si>
  <si>
    <t xml:space="preserve">Table A1 could not be completed because we received no information from the State Police. </t>
  </si>
  <si>
    <t xml:space="preserve">DTT16AI </t>
  </si>
  <si>
    <t xml:space="preserve">&gt;0.5 g/l  </t>
  </si>
  <si>
    <t xml:space="preserve">&gt; In the Albanian legal system euthanasia is illegal. Article 4/d of Law no.138/2014 “On palliative care in the Republic of Albania” provides non hastening of death as one of the main principles of palliative care. Such principle is also provided in the Codes of Ethics and Deontology of health services in Albania, which the health professionals are obliged to apply.
&gt;In the Criminal Code of the Republic of Albania there is no specific provision criminalizing acts of killing in euthanasia conditions. Killing in euthanasia conditions is considered as intentional killing. So, under the courts’ practice and for statistical purposes euthanasia falls under the category of intentional killing as provided by Article 76 of the Criminal Code.
&gt; In the Albanian Criminal Code there is a special criminal provision holding a mother liable for killing her child immediately after giving birth, but there is no specific provision to address the case where the killing happens not immediately after giving birth to a child, but still within a year after child's birth. So, under Police and Convictions statistics, the data of killing of a child under one-year-old (infanticide) are split into two categories: 1. Killing of a child by his/her mother immediately after birth (the offense provided in Article 83 C.C); 2. killing of a child under 18 years old by any person, including his mother provided that she does not commit the act immediately after giving birth (the offense provided in Article 79, paragraph a) of the C.C)). This second category is a very broad one since the police or courts make no distinction for purposes of data collection depending on whether the minor was under one-year-old or 1-18 years old. Given such a differentiation, it is impossible to get specific figures on infanticide in compliance with the definition provided in ICCS 0101, p. 31. 
</t>
  </si>
  <si>
    <t>According to the Albanian Criminal Code the act of causing bodily injury in the context of a domestic dispute falls under the domestic violence offense (Article 130/a of the C.C) provided that no serious bodily injuries are inflicted. This offense is provided in a special chapter of the C.C, and not the one dedicated to offenses against health, which deals primarily with acts causing bodily injuries or aggravated bodily injuries. If serious bodily injuries are inflicted to a domestic violence victim, then the qualification is made under the aggravated bodily injury category (Article 88 C.C), and no longer as a domestic violence offense.</t>
  </si>
  <si>
    <t xml:space="preserve">According to Article 88 of the Criminal Code of Albania the act of serious infliction of bodily injury resulting in victim's death is qualified as aggravated bodily injury and not as intentional killing as, according to such qualification, the offence lacks the required intent for killing. Therefore, the police and court statistics include the related data under the aggravated bodily injury category. </t>
  </si>
  <si>
    <t>Forced intra-marital intercourse was introduced in the Albanian Criminal Code only in May 2013 with the amendment of Article 102. Under such a provision constitutes a criminal act to engage in sexual activity by use of force with adult females or between spouses or cohabitants.</t>
  </si>
  <si>
    <t xml:space="preserve">For males is 14 years old. For females is relative (See explanation in the comments’ box). </t>
  </si>
  <si>
    <t xml:space="preserve">Age is a determinant factor of consensual sexual intercourse for male minors. A male minor under 14 years old cannot validly consent to engage in sexual intercourse. As for female minors, any act of sexual intercourse with a female minor who has not reached sexual maturity will be considered non-consensual. So, for female minors the age of valid consent varies depending on when they reach sexual maturity (which is determined by the ability of the minor to engage in sexual intercourse without resulting in health consequences as well as the ability to potentially give birth to a child without harm to health). For instance, if the female minor is 13 years old, but has reached sexual maturity, it is considered that she can validly consent. </t>
  </si>
  <si>
    <t xml:space="preserve">Theft is provided as a criminal offence in several articles of the Albanian Criminal Code, depending on the fact whether the crime is committed through use of force against the person, the house or goods, or whether a weapon is used to steal the property. Theft of art’s goods, as well as theft of banks are two particular offences which are provided in two separate articles of the C.C. Such sub-categories are also reflected in state police statistics and are incorporated under the total number of theft and burglary. Robbery includes the criminal offence of theft against all kinds of property (money, house, car, shop, enterprise etc,) where the offender used violence, or weapons against the victim to steal the goods. So, theft of property or cars by using a weapon or violence are not included under the theft category. They are included under the robbery category. </t>
  </si>
  <si>
    <t xml:space="preserve">The concept of aggravated theft in the Albanian case law is quite different from that provided under table A.7.2. In its Unifying Decision no.5, dated 11.11.2003, the Supreme Court held that the offense of theft is considered as committed under aggravating circumstances when: - the stolen property is of a high material value (i.e more than 1000000 ALL if stolen to a natural person and more than 2000000 ALL if stolen to a legal entity); - the stolen item has a high functional value regardless of the actual  material value  (i.e stealing a part of a medical equipment used to offer therapy to patients in a hospital); - the offense of theft is committed over a time of natural disaster or civil emergency; - or where the victim is in such difficult economic conditions that theft puts him/her in a very vulnerable position (i.e. stealing retirement payment to an elderly person). 
However, for statistical purposes, theft resulting in aggravating circumstances is included under the category of theft since there are no separate criminal provisions addressing specifically such particular acts of theft. Therefore, under the category of theft (offense provided by Article 134 of the C.C) police statistics and conviction statistics reflect both simple theft and aggravated theft. 
In addition, in relation to the modus operandi aggravated theft might refer to the offense provided under article 141 of the Albanian C.C, which is theft resulting in the death of the victim due to violence used against him/her in order to get possession of the property or to escape the crime scene (see also Unifying Decision no. 6, dated 30.09.2011 of the Supreme Court). Such an offense is reflected separately in both police and conviction statistics. 
</t>
  </si>
  <si>
    <t xml:space="preserve">Filling an original document with mere written lies is considered as forgery under the case law of Albanian criminal courts, and such cases are included under the total forgery offenses for statistical purposes. </t>
  </si>
  <si>
    <t>Possession of small quantities of drugs for personal use is excluded from criminal liability. However, the Albanian legal framework does not provide for an upper legal limit. According to the Unifying Decision no.1, dated 27.03.2008 of the Supreme Court, the question whether the quantity found in possession of a drug user is intended or not for personal use, is to be determined on a case by case basis. The determinant factor in such cases is the opinion of a toxicology expert.</t>
  </si>
  <si>
    <t>In its Unifying Decision no.1/2008 the Supreme Court noted that the offense of trafficking of narcotics consists in the commission of one or more of the following acts: trading, importing, exporting, or transiting of drugs from/to Albania.</t>
  </si>
  <si>
    <t xml:space="preserve">Data on involvement of a firearm are collected only when the firearm used or carried in the homicide/robbery crime resulted from illegal possession. In such cases the offender is found liable for both homicide or robbery, as well as illegal possession of firearms (Article 278 of the C.C).
Part 2 of table A.13 could not be filled because we did not receive relevant information form competent authorities. 
</t>
  </si>
  <si>
    <t>DCH16BB</t>
  </si>
  <si>
    <t>DCH16AB</t>
  </si>
  <si>
    <t>Law no. 37/2017 “Code of Criminal Justice for Children” which entered in force in January 2018 introduced the concept of “young adults”. Under article 3 of the law a "young adult" is defined any person from 18 to 21 years of age who is accused of the commission of a criminal offence, when he was a child. Article 27 of the law states that “a person over the age of 18 years, but younger than 21 years, who is accused of commission of a criminal offence, at the time the person was a child, he/she shall be tried by the court section for children”.</t>
  </si>
  <si>
    <t xml:space="preserve">Not applicable  </t>
  </si>
  <si>
    <t>Information is solely available concerning the police statistics (Polizeiliche Kriminalstatistik), included are §§ 80, 81, 88, 89, 94, 95 StGB listed in the statistics as “im Straßenverkehr” (=committed as road traffic offence</t>
  </si>
  <si>
    <t>Included: §§ 75, 76, 77, 79, 86 StGB</t>
  </si>
  <si>
    <t>Included §§ 83, 84, 85, 87 StGB. Assault only causing pain (“Misshandlung”) is included in § 83 and cannot be filtered out.</t>
  </si>
  <si>
    <t>Included: §§ 84, 85, 87 StGB</t>
  </si>
  <si>
    <t>Included: §§ 201, 202, 205, 205a</t>
  </si>
  <si>
    <t xml:space="preserve">Included: §§ 206, 207 StGB. 
Exception to the general age of sexual consent: 
“The person is not liable (…) if the perpetrator is no more than three years older than the person under the age of 14, if the person under the age of 14 is not placed into a state of agony or treated in a particularly humiliating way, and if the offence neither results in a serious assault nor in the death of the person under the age of 14, unless the person under the age of 14 had not reached the age of 13.” (§ 206 (4) StGB)
“The person is not liable (…) if the perpetrator is no more than four years older than the person under the age of 14, if the person under the age of 14 is not placed into a state of agony or treated in a particularly humiliating way and if none of the consequences of para. 3 (serious assault, pregnancy, death) eventuated, unless the person under the age of 14 had not reached the age of 12.” (§ 207 (4) StGB)
</t>
  </si>
  <si>
    <t>Included: §§ 131, 142, 143 StGB</t>
  </si>
  <si>
    <t xml:space="preserve">Included: §§ 127, 128, 129, 130, 141 StGB. Theft by employees might be included, but cannot be disclosed seperaterly. </t>
  </si>
  <si>
    <t>Information is solely available concerning the police statistics (Polizeiliche Kriminalstatistik), included are numbers listed in the statistics as “special type of crime – theft of motor vehicles” (Besondere Formen der Kriminalität: Diebstahl und Entwendung von Lastkraftwagen, Personenkraftwagen, Krafträdern und von anderen Fahrzeugen) plus § 136 StGB (joyriding) which is originally not included because there is no intent to enrichment. In the last edition § 136 was not included.</t>
  </si>
  <si>
    <t>Included: § 129 StGB</t>
  </si>
  <si>
    <t>Information is solely available concerning the police statistics (Polizeiliche Kriminalstatistik), included are numbers listed in the statistics as “special type of crime – theft by means of domestic burglary” (Besondere Formen der Kriminalität: Einbruchsdiebstahl in Keller, in Wohnhaus, in Wohnungen)</t>
  </si>
  <si>
    <t xml:space="preserve">Included §§ 146, 147, 148, 148a, 150 StGB. Consuming goods or services without the intent to pay is partially included in the numbers and cannot be disclosed seperaterly. </t>
  </si>
  <si>
    <t>Currently no data is available concerning solely cyberfraud.</t>
  </si>
  <si>
    <t>Included §§ 223, 224, 225a StGB</t>
  </si>
  <si>
    <t>Included: § 165 StGB</t>
  </si>
  <si>
    <t>Included: §§ 302, 304, 305, 306, 307, 307a, 307b, 308 StGB</t>
  </si>
  <si>
    <t>Information included: police statistics (polizeiliche Kriminalstatistik): 2011 – 2013 “narcotic drugs act” (“Suchtmittelgesetz”), 2014 – 2016 “Report on the drug situation” (Bericht zur Drogensituation – Gesundheit Österreich GmbH). Conviction statistics: “narcotic drugs act” (“Suchtmittelgesetz”)</t>
  </si>
  <si>
    <t xml:space="preserve">The following paragraphs meet the definition of “drug offences not in connection with personal use”: §§ 27 (1, 2a, 3, 4), 28 (1-3), 28a (1, 2, 4, 5), 30 (1), 31 (1-3) SMG. No separate disclosure of these sections is possible. </t>
  </si>
  <si>
    <t xml:space="preserve">Concerning sexual assault § 205a StGB was introduced: “ (1) Any person who engages in sexual intercourse or conduct equivalent to sexual intercourse with another person taking advantage of a predicament or after prior intimidation against that person’s will is liable to imprisonment for up to two years unless the offence is punishable with a higher penalty under another provision. (2) The same penalty applies to any person who leads another in the manner set out in para.1 to engage in or acquiesce to sexual intercourse or conduct equivalent to sexual intercourse with a third person or to perform an act equivalent to sexual intercourse involuntarily on himself or herself in order to sexually arouse or satisfy the perpetrator or a third person.”
Concerning fraud § 148a StGB was introduced: (1) Any person who causes a financial or other material loss to another by interfering with the result of electronic data processing through design of the program, or thrpugh the entry, manipulation, deletion, or suppression of data, or through interference with the processing of data and who has the intention to gain an unlawful material benefit für himself, herself, or a third person is liable to imprisonment for up to six months or a fine not exceeding 360 penalty units. (2) Any person who commits the offence commercially or who causes damages exceeding 5,000 Euro is liable to imprisonment for up the three years; any person who causes damages exceeding 300,000 Euro through the offence if liable to imprisonment for one to 10 years.”
</t>
  </si>
  <si>
    <t xml:space="preserve">§ 218 StGB (sexual harassment and sexual acts done in public) was added under “Sexual assault”. 
§ 205a was newly introduced as explained above, it was added to “sexual assault” and “rape”. 
Newly introduced § 148a was added to “fraud”.
§28a (drug trafficking) and § 31a (trafficking of psychotropic substances) SMG were added to “drug offences”.
</t>
  </si>
  <si>
    <t>1*</t>
  </si>
  <si>
    <t xml:space="preserve">DTC16E ( police )?
DTC16F (conviction) : only the criminals offences committed by minors over the age of 16, who were convicted by jurisdiction that applies the criminal law for adults on decision of the juvenile court, are included. The others are excluded.
*DTC16G (police)
The police (crime) statistics (BIPOL) contain no contraventions concerning the traffic code/traffic regulation. This is a separate reporting by the office "traffic" of the police (TRAFFIC Database). Nevertheless the Penal code contains some articles that refer to traffic and these articles are part of the police (crime) statistics. Some examples:   - malicious obstruction of traffic  - unintentional killing caused by a traffic accident  - undeliberate beating in injuries caused by a traffic accident  - caused a train accident  Also some violations of Special laws are party of the Police statistics, namely,   - Traffic-tax   - regulation concerning transport.
The TRAFFIC database contains(among the major road traffic offences) : dangerous / reckless driving, driving under the influence of drugs or alcohol, all other traffic offences subject to criminal proceedings,  and the Police (crime) statistics database contains seriously endangering road traffic in other ways. 
Following categories are excluded: Parking, speeding, red light negation and all traffic offences that are handled by police only (not justice). These statistics include all traffic offences of category 2, 3 and 4 (= traffic offences that directly or undirectly endanger the safety of persons) + all alcohol and drugs traffic violations.
In the table  : we give separatetly the figures of major road traffic offences from  each database, and the the total sum. 
DTC16OA and DTC16QA**
Since 2005, there exist also "mixed offenses" (vandalism, graffiti, noise by night, ...) If the public Prosecutor decides not to prosecute, those offenses can be punished with a municipal administrative sanction . Those "mixed offenses" are included in the Police statistics regardless of the subsequent consequences (legal or administrative)
</t>
  </si>
  <si>
    <t>0.8g blood or 0.35 exhaled air</t>
  </si>
  <si>
    <t xml:space="preserve">
*DTT16A CDTT16 and DTT16E: registered in the Police Crime Statistics database 
** DTT16C, DTT16G, DTT16HA : registered in the TRAFFIC database 
DT16R : it’s not possible to exclude DTT16D and DTT16F committed outside road traffic because it’s the same offence.
</t>
  </si>
  <si>
    <t xml:space="preserve">DHO16A*  Within the (police) crime statistics database there are no specific facts keys for “Assault leading to death” . In case of "Deliberate beating and injuries", the police code doesn't allow to make a distinction based on the condition of the victim (alive or dead). No one is able to say where they are recorded (homicide or assault …) 
DHO16C**  - DHO16D**: Since 2002, euthanasia is allowed under certain conditions. In case those conditions are not fulfilled, the case is considered as an homicide, hence included in the intentional homicide.
</t>
  </si>
  <si>
    <t xml:space="preserve">DAS16K* see comments DHO16A*  
DAS16O**  : The registration codes concern "Beating and injuries".   It is not possible to make a distinction between "beatings" on the one hand and "injuries" on the other.
</t>
  </si>
  <si>
    <t xml:space="preserve">In the police database, it is not possible to  distinguish (enough) between aggravated and the rest.  </t>
  </si>
  <si>
    <t xml:space="preserve">DRA16MA  A minor under the age of 14 years old cannot legally consent to sexual intercourse. This is always considered as a rape. </t>
  </si>
  <si>
    <t xml:space="preserve">DSM16Q A minor under the age of 14 years old cannot legally consent to sexual intercourse. This is always considered as a rape. 
DSM16R :  only the criminals offences committed by minors over the age of 16, who were convicted by jurisdiction that applies the criminal law for adults on decision of the juvenile court, are included. The others are excluded.
</t>
  </si>
  <si>
    <t xml:space="preserve">In the police database, it is not possible tho distinguish these cases. </t>
  </si>
  <si>
    <t xml:space="preserve">DTV16K * 
Vehicle thefts with violence (with or without the use of weapons) are also taken into account. They cannot be counted separately.
</t>
  </si>
  <si>
    <t>Police database : Fraud includes deception, deceitful bankrupt, abuse od social capital, offence concerning the state of bankruptcy, bounced cheques, swindle, private corruption</t>
  </si>
  <si>
    <t>Police database : Consists of fraude via internet (factcode exists since 2006)</t>
  </si>
  <si>
    <t xml:space="preserve">Police database : 
DDR16AA The financing of drug operations is situated in the context of drugs but is not considered as a drug fact on itself  
DDR16AK Precursors are used to produce synthetic drugs, suchlike offences will be registered as "fabrication n of drugs"  
DDR16AE  Even if a person is caught with a small account of cannabis (less then 3 grammes) a “simplified police report” is drawn up. This also will be taken into account for the police statistics
</t>
  </si>
  <si>
    <t xml:space="preserve">DDT16AC Possession and use of drugs are not taken into account  
DDT16C Precursors are used to produce synthetic drugs, suchlike offences will be registered as "fabrication of drugs”
</t>
  </si>
  <si>
    <t>2 (and update all figures 2000-2010 police statistics)</t>
  </si>
  <si>
    <t>Police statistics exclude all crimes against the State (the Republic of Bulgaria) (treason, espionage, etc.), crimes against the country’s defense capacity, military crimes, crimes against peace and humanity, and crimes committed abroad. But all these types of crimes are included in conviction statistics.
There is no separate Military Penal Court in Bulgaria; military crimes are defined in a specified Chapter of the general Penal Court. Although not included in the police statistics, military crimes, as pointed out above, are covered by the conviction statistics.</t>
  </si>
  <si>
    <t>1,2%o</t>
  </si>
  <si>
    <t>Both police and conviction statistics cover all punishable traffic offences affecting all types of transport. While conviction statistics observe “Transport crimes” as one single item and do not provide separate items for each specific type of offence, police statistics, besides and within the general item of “Transport crimes”, which is always marked, provide separate items for negligent homicide and negligent injury in road traffic. Police statistics include more crimes than listed in the definition (e. g. forgery of number plates).
The general blood alcohol content (BAC) above which driving is considered criminal is 1.2 ‰. There is a special BAC in cases of reoffending: once a person gets convicted for driving with a BAC over 1.2 ‰ the next such incident will be considered a criminal offence if the person has a BAC of more than 0.5 ‰.</t>
  </si>
  <si>
    <t>The negligent killing of a person as a result of intentional assault is excluded from the definition because it is considered a form of negligent homicide. Preparation for and incitement to homicide are also excluded.
As pointed out in Comments CDTC16 above, war crimes, genocide and crimes against humanity are not included in police statistics. They are included in conviction statistics in the total crime figure for each year and also as separate items in the breakdown that follows after the total crime figure, but, however, do not fall within the scope of the item “Intentional Homicide”.</t>
  </si>
  <si>
    <t>The inflicting of bodily injury because of severe irritation caused by the victim’s unlawful behavior is included both in police statistics and in conviction statistics.</t>
  </si>
  <si>
    <t>Concerning particularly vulnerable victims, Bulgarian law defines the bodily injury as aggravated when inflicted on a pregnant woman or on a child below 14 years of age. Other categories of vulnerable victims are not considered to be aggravating circumstances.
Conviction statistics on aggravated bodily injury as separate items are not available, although they are included in the total figure of assault.</t>
  </si>
  <si>
    <t>Conviction statistics exclude as separate items the cases of sexual intercourse with a child under 14 years of age, sexual intercourse with a juvenile between 14 and 18 years of age with abuse of dependence or authority, and sexual intercourse with a person over 14 years of age who does not understand the nature of the committed act, when such cases are not defined as rape. However, these cases are included in the total figure of sex offences. Exhibitionism is understood as a form of “hooliganism” under the Penal Code and is not defined as a sex offence.  
Both police and conviction statistics include sexual assaults against victims of the same sex.</t>
  </si>
  <si>
    <t>As regards penetration other than vaginal, both police and conviction statistics include cases of violent homosexual acts.
It is to be noted that under Bulgarian penal law, children up to the age of 14 are not criminally responsible. The lower possible age of valid sexual consent is the age of 14, if completed and if the person at that age understands the nature of the committed act. Juveniles between 14 and 18 years of age are criminally responsible, if capable to understand the nature of the committed act. So, since any sexual intercourse with a child aged below 14 with the child’s consent is defined as a criminal offence under Bulgarian law, if not committed by a person below the age of 14, sexual intercourses between a child and a juvenile consented by both partners are included both in police and in criminal statistics.</t>
  </si>
  <si>
    <t>Pornography, child pornography included, is included in the total figure of sex offences but is not monitored as a separate item both in police and in conviction statistics. The cases of sexual abuse of children are as well included in the total figure of sex offences but are not monitored as a separate item in conviction statistics. See also Comment CDRA16 above.</t>
  </si>
  <si>
    <t>Both police statistics and conviction statistics include preparation for robbery (it is a separate type of crime under Bulgarian law), but only in the total figure of robbery and not as a separate item.</t>
  </si>
  <si>
    <t>Thefts are defined as “minor” mainly in accordance with the value of the stolen items but no legal definition limiting the value is provided for by the law. The case shall be defined as “minor” upon an assessment on a “case to case” basis. Yet, to clarify it better, it is to be noted that small value thefts below the limit of EUR 520 are defined as administrative offences; they are sanctioned by administrative fines and are excluded both from police statistics and from conviction statistics.</t>
  </si>
  <si>
    <t xml:space="preserve">Aggravated theft is included both in police statistics and in conviction statistics but not all the types of aggravated theft as pointed out in the above table are entered as separate items. The legal approach to aggravated theft in Bulgaria implies that the notion of “burglary” shall cover all cases of theft with force against property (see the second row of the “include” part of the above table). “Theft using false or skeleton keys” is qualified as a specific subcategory of aggravated theft by Bulgarian penal law and is not considered as burglary in the strict sense of the word. It is not included as a separate item but is included in the total figure of theft. “Theft against vulnerable persons” and “theft of items of increased cultural or religious value” are not defined by law as acts of aggravated theft. 
“Receiving/handling stolen goods” is a specific type of crime under Bulgarian law differing from theft. It is therefore excluded from the “theft” rows both in police and conviction statistics, although included as a separate item in them.  </t>
  </si>
  <si>
    <t>Thefts of motor vehicles, where the depriving of a motor vehicle has been committed with the intent to use it, are defined by the Penal Code as “Crimes against transportation” and not as “Crimes against the right to property”. As such they are included as a separate item both in police and in conviction statistics.  As regards “receiving/handling a stolen vehicle” see the last sentence of Comment CDTA16 above.</t>
  </si>
  <si>
    <t>With regard to those forms of criminal behaviour, which are defined as “subcategories” of a specific criminal offence in this questionnaire, it is worth reminding that national criminal statistics generally stick to the philosophy and structure of national Penal Codes. So it is to be noted that the evidently casuistic approach to the possible forms of burglary here (and also to the forms of domestic burglary in the next question) is definitely foreign to the Bulgarian Penal Code and this situation is inevitably reflected in both police and conviction statistics. 
This is to explain why burglary is not monitored in such a casuistic detail by statistics in Bulgaria; therefore there are no available data about them as separate items both in police statistics and in conviction statistics, although they are included in the total figure of burglary.
“Theft by using false or skeleton keys” is qualified as a specific subcategory of aggravated theft by Bulgarian penal law and is not defined as burglary in the strict sense of the word. It is not included as a separate item but is included in the total figure of theft.</t>
  </si>
  <si>
    <t>As regards the subcategories of domestic burglary as pointed out in the above table, it is to be noted that domestic burglary is not monitored in such a detail by statistics in Bulgaria (see also Comment  CDBU16 above). Therefore there are no available data on the above sub-categories as separate items both in police statistics and in conviction statistics, although they are included in the total figure of burglary.</t>
  </si>
  <si>
    <t>Both police and conviction statistics include the so-called “document fraud” – fraud by forging a document or by using a forged document. All other cases of forgery of documents are excluded.
Cyber fraud is included as a separate item in police statistics only. With regard to conviction statistics, cyber fraud is included in the total figure of fraud but there are no data available on cyber fraud as a separate item.</t>
  </si>
  <si>
    <t xml:space="preserve">As regards the subcategories of cyber fraud as pointed out in the above table, it is to be noted that cyber fraud is not monitored in such a detail by police statistics in Bulgaria; therefore there are no available data on the above sub-categories as separate items in police statistics, although they are included in the total figure of cyber fraud. See also the last sentence of Comments CDFR16. </t>
  </si>
  <si>
    <t>As regards the subcategories of forgery of documents as pointed out in the above table, it is to be noted that forgery of documents is not monitored in such a casuistic detail either by police statistics or by conviction statistics in Bulgaria; therefore there are no available data on the above subcategories as separate items. Moreover, there are no available data concerning forgery of documents as a whole, since even the latter is not monitored as a separate item but is included in the total figure of the more general category of “document crimes”,  which comprises other types of document crimes and not only forgery of documents.</t>
  </si>
  <si>
    <t>Extortion committed by public officials is included but only in cases of bribery committed through extortion by abusing one’s official position. Offering officials advantages without immediate interest is not a criminal offence under Bulgarian law.</t>
  </si>
  <si>
    <t>There are no available conviction statistics on cross-border smuggling of drugs.</t>
  </si>
  <si>
    <t>Bulgarian penal law does not differentiate drug trafficking (i. e. drug offences not in connection with personal use) as a specific form of drug offences. Therefore, drug trafficking in the sense it is defined in the questionnaire is included in the total figure of drug offences but is not included as a separate item both in police and in conviction statistics.</t>
  </si>
  <si>
    <t>All changes in the definitions are due to the availability of data and in particular to the availability of data concerning some of the more specified and detailed subcategories of criminal offences; changes are also due to the new entries in this questionnaire.</t>
  </si>
  <si>
    <t>“negligent homicide and negligent injury in road traffic”- Only paragraphs 2., 5. and 6. of article 227. of Criminal Code 2011 refer to committing offence in negligence. Nevertheless, we consider that other paragraphs of this article should be taken into account because it is assumed that intent here refers to „endangerment“ and no to „causing consequence“. In the case of intentional causing of consequence (even with indirect intent) paragraphs 1., 3. and. 4. would be incriminated as cases of murder or even aggravated murder, which here is not the case, which is also apparent by imposed penalty
- “dangerous / reckless driving”- But only from introduction of reckless driving as a criminal offence (Art. 226.)
- „seriously endangering road traffic in other ways”- Paragraph 1. of Article 224. does not mention road traffic, but „rail, sea, inland water and air traffic“. On the other hand, Paragraph 2. on which Items 3-7 leans to mentions “any type of traffic“, so it is assumption that it refer also to road traffic, but not only on road traffic. Croatian Bureau of Statistics is not to distinguish frequencies only to road traffic. Alternative solutions is to include criminal offnce of „Destruction, Damage or Misuse of Warning Signs“  (Art. 218 CC/11), but we consider that inapropriaty to do so because it refers to any aspect of life, and to relevant extent the matter is separately regulated by Art. 224.
-“driving under the influence of drugs or alcohol”- But only from introduction of reckless driving as a criminal offence, which happened in 2013 (Art. 226.)
-“all other traffic offences subject to criminal proceedings”- This item is a bit confusing beacause it mentions  „road traffic“ on some places and here it only mentions „traffic“, while, the item, that should be excluded from this part, clearly indicates that everything outside „road traffic“ should be exclude. Out of the context it can be extracted to ehat it refers, but it is a bit confusing.</t>
  </si>
  <si>
    <t>“bodily injury of a public servant/official”- Cannot be extracted as independant dana, but it is included in total</t>
  </si>
  <si>
    <t>use of weapons (dangerous objects)” - Cannot be extracted as independent data, but it is included in total</t>
  </si>
  <si>
    <t>It also involeves death consequence, Art. 154. Para. 3. and Art. 166. Para. 3. CC/11</t>
  </si>
  <si>
    <t>It also involeves death consequence, Art. 154. Para. 3. and Art. 166. Para. 3. CC/11
ICCS for the orienting item 03011 clearly indicates that involves sexual penetration. On the other hand, sexual intercourse (and an equivalent sexual act), which is mentioned in CC/11 in context of regulating offences in Tittles 16 and 17, is not defined in the same code. From available literature (e.g. http://www.vsrh.hr/CustomPages/Static/HRV/Files/AGaracic-Spolna_radnja_izjednacena.PDF) it is evident that penetration is always included and in line with that coverage of this item is constructed and with regard to included offences.
“sexual intercourse of an adult with a child or any other person who cannot validly consent” - This would be “Statutora rape”, closest to that would be Art. 158. Para 1. CC/11.</t>
  </si>
  <si>
    <t>Sexual exploatation of children (Art. 162., 163., 164.) is not insluded, even if they are committed with threat, deception or fraud, since use of force or threat does not refer to sexual contact, but to circumstances which that contact conditions (e.g. child pandering). Different interpretation is also possible. Child Enticement for the Purpose of Satisfying Sexual Needs (Art. 161. CC/11) is also not included because there is no physical contact.
-“ any form of physical sexual contact not amounting to (statutory) rape”- It also involves death consequence, Art. 154. Para. 3. and Art. 166. Para. 3. CC/11
- if a person is 14 years old but less than 15 years he/she can give a sexual consent only when age difference is between sexual partners is not more than 3 years. However, when a person is 15 years old he/she can give a sexual consent regardless of the age difference between the two.</t>
  </si>
  <si>
    <t>According to definition of ICCS item 0502 in the ICCS manual, criminal offences of embezzlement and defalcation are not included here.
•	minor (e.g. small value) theft - Below certain value (from 2015 it is 1000 HRK, before it was 2000kn) the procedure does not undergo by official duty. Statistics for procedure by private lawsuit are traced for convicted perpetrators.
•	theft of motor vehicles (A.7.2.1) - From our data the vehicle theft cannot be distinguished (we don't  track the data regarding the object of committal of criminal offence). In line with that we cannot for certain tell the ratio of motor vehicle theft among theft and aggravated theft (aggravated theft in case of fulfilment of conditions from Article 229. referring to breaking into or stealing objects of great value).</t>
  </si>
  <si>
    <t>theft of motor vehicles (A.7.2.1)- From our data the vehicle theft cannot be distinguished (we don't  track the data regarding the object of committal of criminal offence). In line with that we cannot for certain tell the ratio of motor vehicle theft among theft and aggravated theft (aggravated theft in case of fulfilment of conditions from Article 229. referring to breaking into or stealing objects of great value).</t>
  </si>
  <si>
    <t>From our data the vehicle theft cannot be distinguished (we do not track the data regarding the object of committal of criminal offence). In line with that we cannot for certain tell the ratio of motor vehicle theft among theft and aggravated theft (aggravated theft in case of fulfilment of conditions from Article 229. referring to breaking into or stealing objects of great value).</t>
  </si>
  <si>
    <t>This would be Article 229. Para. 1. It. 1. CC/11. We cannot differentiate by the means of burglary.
- EXCLUDE THE FOLLOWING- All items bellow are excluded except if motor vehicle or container was locked up and there was breakage, that would probably be treated as burglary and included if classified as Art. 229. Para. 1. It. 1. CC/11. For the term theft from a fenced meadow/compound” it would depend from case to case or established judicial practice.</t>
  </si>
  <si>
    <t>We cannot differentiate by the means of burglary</t>
  </si>
  <si>
    <t>Article 271. would not fall under „cyber fraud“, but it would be unauthorised access to a computer (second part of ICCS). 
From the data of Croatian Bureau of Statistics there is no possibility to differentiate whether every criminal offence of fraud is committed with means of computer (cybernetic element).
It is only available when cyber fraud is part of the actus rea of the criminal offence. 
In any case, by selection of criminal offences that would fall under the item “A.8.1 Fraud” we would also solve cybernetic dimension, because in frequencies of these criminal offences also involve those committed by a computer, but without separate display of these criminal offences.</t>
  </si>
  <si>
    <t>From the data of Croatian Bureau of Statistics there is no possibility to differentiate whether every criminal offence of fraud is committed with means of computer (cybernetic element).</t>
  </si>
  <si>
    <t>Forgery of documents- it is not connected with the cyber crime</t>
  </si>
  <si>
    <t>We do not have corruption as a separate criminal offence.</t>
  </si>
  <si>
    <t xml:space="preserve">possession for personal use- from 2013 it is a misdemeanour
- Croatian Criminal Code does not contain prescribed amount which would indicate illegal/legal possession for personal use.   </t>
  </si>
  <si>
    <t>purchase, cultivation, production and possession for personal use- from 2013 it is misdiminour</t>
  </si>
  <si>
    <t>it is not possible to make a breakdown with regard how criminal offence was done- we do not have a data if the fire arm was used.</t>
  </si>
  <si>
    <t>New Criminal Code, passed by the Croatian Parliament at its session on 21
October 2011, entered into force on 1 January 2013. (CC/11)</t>
  </si>
  <si>
    <t>There are differences because of the New Criminal Code. In this edition regarding the Police data we used the data from the Croatian Bureau of Statistics provided by Public Prosecutors office.</t>
  </si>
  <si>
    <t>There are no available statistics for offences handled outside the criminal justice system.
Source for the total number of offences recorded by the police:
Ministry of Finance – Statistical Service (https://www.mof.gov.cy/mof/cystat/statistics.nsf/populationcondition_27main_en/populationcondition_27main_en?OpenForm&amp;sub=7&amp;sel=2 – statistics are in English)</t>
  </si>
  <si>
    <t>9mg/100ml for young drivers, drivers of motorcycles, drivers of trucks, bus drivers, taxi drivers and for those who carry dangerous loads. For the rest, the limit is 22mg/100ml.</t>
  </si>
  <si>
    <t>Cyprus Police- Statistics and Cartography Office, Unpublished data for offences, that is why we gave a big number of them.
Fatal and serious accidents are included here: 
2011: 534, 2012: 528, 2013: 396, 2014: 439, 2015: 380, 2016: 400
And the source is: Cyprus Police - Statistics and Cartography Office http://www.police.gov.cy/police/police.nsf/All/DDBC32254951066BC22583D10017939E?OpenDocument for the years 2014-2016</t>
  </si>
  <si>
    <t>Source: Cyprus Police – Statistics and Cartography Office
http://www.police.gov.cy/police/police.nsf/All/92896FC5C644C843C22580EB0026837B?OpenDocument for the years 2014-2016
http://www.police.gov.cy/police/police.nsf/All/27ACC032D80C7C3AC2257CAE0041BB7E?OpenDocument for the years 2011-2013</t>
  </si>
  <si>
    <t>Source: Cyprus Police – Statistics and Cartography Office
http://www.police.gov.cy/police/police.nsf/All/92896FC5C644C843C22580EB0026837B?OpenDocument for the years 2014-2016
http://www.police.gov.cy/police/police.nsf/All/27ACC032D80C7C3AC2257CAE0041BB7E?OpenDocument for the years 2011-2013
Source: Ministry of Finance – Statistical Service
https://www.mof.gov.cy/mof/cystat/statistics.nsf/populationcondition_27main_en/populationcondition_27main_en?OpenForm&amp;sub=7&amp;sel=2</t>
  </si>
  <si>
    <t>Source: Cyprus Police – Statistics and Cartography Office ( the statistics refer exclusively to rape, no further subcategories are included in the reports)
http://www.police.gov.cy/police/police.nsf/All/92896FC5C644C843C22580EB0026837B?OpenDocument for the years 2014-2016
http://www.police.gov.cy/police/police.nsf/All/27ACC032D80C7C3AC2257CAE0041BB7E?OpenDocument for the years 2011-2013</t>
  </si>
  <si>
    <t>Source: Ministry of Finance – Statistical Service
https://www.mof.gov.cy/mof/cystat/statistics.nsf/populationcondition_27main_en/populationcondition_27main_en?OpenForm&amp;sub=7&amp;sel=2 – for the year 2015, see sheet B3
https://www.mof.gov.cy/mof/cystat/statistics.nsf/populationcondition_27main_keyfarchive_en/populationcondition_27main_keyfarchive_en?OpenForm&amp;yr=2014380DDB90F3C58213004E0A12E623A895&amp;n=2014 – for the year 2014, see sheet B3
https://www.mof.gov.cy/mof/cystat/statistics.nsf/populationcondition_27main_keyfarchive_en/populationcondition_27main_keyfarchive_en?OpenForm&amp;yr=201378B6314716D85BF7A15A85C7C5DE280F&amp;n=2013 – for the year 2013, see sheet B3
https://www.mof.gov.cy/mof/cystat/statistics.nsf/populationcondition_27main_keyfarchive_en/populationcondition_27main_keyfarchive_en?OpenForm&amp;yr=201231A5DD5FE8E9153E21C35D8A58CC595F&amp;n=2012 – for the year 2012, see sheet B3
https://www.mof.gov.cy/mof/cystat/statistics.nsf/populationcondition_27main_keyfarchive_en/populationcondition_27main_keyfarchive_en?OpenForm&amp;yr=1990-201169EB602F0889BC9C036951A9B1AAB638&amp;n=1990-2011 – for 2011
Sheet B3 includes further categories for sexual offences.</t>
  </si>
  <si>
    <t>Thefts of value under 1000 Euro, are considered to be minor crimes, figures of which are not included in this report
Cyprus Police- Statistics and Cartography Office, Unpublished data.</t>
  </si>
  <si>
    <t>Source: Ministry of Finance – Statistical Service
https://www.mof.gov.cy/mof/cystat/statistics.nsf/populationcondition_27main_en/populationcondition_27main_en?OpenForm&amp;sub=7&amp;sel=2 – for the year 2015
https://www.mof.gov.cy/mof/cystat/statistics.nsf/populationcondition_27main_keyfarchive_en/populationcondition_27main_keyfarchive_en?OpenForm&amp;yr=2014380DDB90F3C58213004E0A12E623A895&amp;n=2014 – for the year 2014
https://www.mof.gov.cy/mof/cystat/statistics.nsf/populationcondition_27main_keyfarchive_en/populationcondition_27main_keyfarchive_en?OpenForm&amp;yr=201378B6314716D85BF7A15A85C7C5DE280F&amp;n=2013 – for the year 2013
https://www.mof.gov.cy/mof/cystat/statistics.nsf/populationcondition_27main_keyfarchive_en/populationcondition_27main_keyfarchive_en?OpenForm&amp;yr=201231A5DD5FE8E9153E21C35D8A58CC595F&amp;n=2012 – for the year 2012
https://www.mof.gov.cy/mof/cystat/statistics.nsf/populationcondition_27main_keyfarchive_en/populationcondition_27main_keyfarchive_en?OpenForm&amp;yr=1990-201169EB602F0889BC9C036951A9B1AAB638&amp;n=1990-2011 – for 2011</t>
  </si>
  <si>
    <t>Fraud includes: offences pertaining to currency, criminal impersonation, Fraud on sale or mortgage of property,  Frauds by trustees and persons in a position of trust and false accounting
Source: Cyprus Police – Statistics and Cartography Office</t>
  </si>
  <si>
    <t>Not included in the statistics, only cybercrime is included</t>
  </si>
  <si>
    <t>Source: Cyprus Police – Statistics and Cartography Office
http://www.police.gov.cy/police/police.nsf/All/06757FEA33C07BDDC2257F8F001EC692?OpenDocument for the years 2010-2014
http://www.police.gov.cy/police/police.nsf/All/D48F256970207DA4C225826600257B7B?OpenDocument for the years 2015-2017
Police statistics are divided into recorded and detected cases. Numbers in the excel file refer to recorded cases.</t>
  </si>
  <si>
    <t>Source: Cyprus Police – Statistics and Cartography Office
http://www.police.gov.cy/police/police.nsf/All/8EA8029A487578F3C2257CAE00428AC0?OpenDocument – 2011-2013
http://www.police.gov.cy/police/police.nsf/All/5BB0765FEDEE2FB7C2257F9300168B7E?OpenDocument – 2013-2015
http://www.police.gov.cy/police/police.nsf/All/28BA724E6428B839C225826600394D6D?OpenDocument – 2015-2017</t>
  </si>
  <si>
    <t>The term corruption, refers only to Corruption and extortion by public officers
Source: Ministry of Finance – Statistical Service
https://www.mof.gov.cy/mof/cystat/statistics.nsf/populationcondition_27main_en/populationcondition_27main_en?OpenForm&amp;sub=7&amp;sel=2 – for the year 2015
https://www.mof.gov.cy/mof/cystat/statistics.nsf/populationcondition_27main_keyfarchive_en/populationcondition_27main_keyfarchive_en?OpenForm&amp;yr=2014380DDB90F3C58213004E0A12E623A895&amp;n=2014 – for the year 2014
https://www.mof.gov.cy/mof/cystat/statistics.nsf/populationcondition_27main_keyfarchive_en/populationcondition_27main_keyfarchive_en?OpenForm&amp;yr=201378B6314716D85BF7A15A85C7C5DE280F&amp;n=2013 – for the year 2013
https://www.mof.gov.cy/mof/cystat/statistics.nsf/populationcondition_27main_keyfarchive_en/populationcondition_27main_keyfarchive_en?OpenForm&amp;yr=201231A5DD5FE8E9153E21C35D8A58CC595F&amp;n=2012 – for the year 2012
https://www.mof.gov.cy/mof/cystat/statistics.nsf/populationcondition_27main_keyfarchive_en/populationcondition_27main_keyfarchive_en?OpenForm&amp;yr=1990-201169EB602F0889BC9C036951A9B1AAB638&amp;n=1990-2011 – for 2011</t>
  </si>
  <si>
    <t>The numbers in the excel file refer to drug cases (including all types – the types can be found at the end of the link below).
Source: Cyprus Police – Statistics and Cartography Office
http://www.police.gov.cy/police/police.nsf/All/E77778C86BA90FF3C2257F93001630D2/$file/Cases%20and%20Persons%20regarding%20Drugs.pdf – 2011-2015</t>
  </si>
  <si>
    <t>Money laundering – Prevention and Suppression of Money Laundering Activities Laws of 2007 to 2018 (‘the AML/CFT Law’) http://www.law.gov.cy/law/mokas/mokas.nsf/All/8D5B6DF6DC5D5815C2257BE1002A2848?OpenDocument
There was a legal amendment in 2012 and beyond.
(you may mention that the numbers differ before and after 2012).</t>
  </si>
  <si>
    <t>yes for the reason mentioned above</t>
  </si>
  <si>
    <t>in statistics are included all acts that are a criminal offense, proceedings on minor offences are subject to the provisions on administrative proceedings
minor theft see the explanation A. 7. 1. Theft
minor assault see the explanation A. 4. 1. Bodily injury</t>
  </si>
  <si>
    <t>&gt; 1</t>
  </si>
  <si>
    <t>Police statistics record traffic accidents. Conviction statistics show major traffic offences as “criminal offences in transport” according so called situation context – optional item in recording. 
Reckless driving  → General Threats, seriously endangering road traffic in other ways – other crimes
no fixed limit, zero alcohol tolerance, in practice is considered more than 1%o as boundary value with the offense of Threat under the Influence of Addictive Substances, 0.3 per mille for misdemeanor</t>
  </si>
  <si>
    <t>Infanticide is included in police statistics under “murder” but counted separately. Therefore figures in all the tables show intentional homicide only (infanticide – murder of a new born infant by its mother – is a separate crime).
Infanticide is included in numbers in judicial statistics of homicides. 
Causing death due to bodily harm is part of facts of the case of crimes "bodily injury".</t>
  </si>
  <si>
    <t>The offence bodily injury means the infliction of harm or disturbance to health according to a practice lasting at least 7 days. 
“minor” is possible to understand as “common” or “(s)light” – it is not differentiated at the beginning (see above)
Causing death due to bodily harm is part of facts of the case of crimes "bodily injury".</t>
  </si>
  <si>
    <t>Causing death due to bodily harm is part of facts of the case of crimes "bodily injury".</t>
  </si>
  <si>
    <t>From 2010 exists new crime under Section 186 of CC Sexual Coercion.</t>
  </si>
  <si>
    <t xml:space="preserve">Acts committed by a person below the age of 15 are included in police statistics only, criminal prosecution is discontinued afterwards due to lack of criminal responsibility.
In police statistics are included figures concerning sexual abuse of a person under the age of 18 (in case of abuse his or her dependence or person entrusted) also.
Person below the age of consent (age 15) is protected “against its will”, so his or her consent does not mean perpetrators immunity from prosecution. </t>
  </si>
  <si>
    <t>Theft immediately followed by force or threat of force used to keep hold of the stolen goods is according Czech CC Theft.</t>
  </si>
  <si>
    <t>194 EUR (4 999 CZK)</t>
  </si>
  <si>
    <t>Small value theft is considered as a crime for example for pick-pocketing, burglary or theft recidivism in last 3 years.</t>
  </si>
  <si>
    <t>Aggravated theft is not a separate crime, described conducts are part of the criminal offense of theft.</t>
  </si>
  <si>
    <t>Theft or a motor vehicle is not a separate crime; described actions are part of the criminal offense of theft.
Joyriding is part of separate crime under Section 207 CC Unauthorised Use of a Stranger’s Item: “Whoever takes possession of a stranger’s item of not negligible value or a motor vehicle with the intention of temporary use...”</t>
  </si>
  <si>
    <t>No separate offence, but just the theft committed in a particular way.</t>
  </si>
  <si>
    <t xml:space="preserve">Theft committed in a particular way.
Police statistics can distinguish domestic burglary, burglary into shops, schools, other objects, but still is it theft committed by burglary. </t>
  </si>
  <si>
    <t>Conviction statistics – currently they are not able to distinguish cyber fraud from “regular” fraud. I.e. cyber fraud is included in “regular” fraud statistics, but cannot report cyber frauds only. However, it can also be referred to as "Cybercrime" in connection with the criminal proceedings under Section 230-232 of the Criminal Code, as well as the extension of other offenses propagated through a computer or internet network. 
Police statistics correlate with articles 230 – 232 CC – they report about damage and misuse of records in the computer system and on the information media.</t>
  </si>
  <si>
    <t xml:space="preserve">Forgery of documents – only public document, whether it is in paper form or in electronic form. </t>
  </si>
  <si>
    <t>Corruption in the public sector covers bribe-giving, bribe-taking and indirect bribery in connection with arrangements of a matter of public interest.
Instigation and complicity is participation in a criminal offence generally.
Extortion is a separate crime.</t>
  </si>
  <si>
    <t>10 g</t>
  </si>
  <si>
    <t>1,5 g</t>
  </si>
  <si>
    <t>1 g</t>
  </si>
  <si>
    <t>4 tablets or 0,4g of powder</t>
  </si>
  <si>
    <t>2 g</t>
  </si>
  <si>
    <t>different amounts for different substances</t>
  </si>
  <si>
    <t xml:space="preserve">Direct financing of drug operations can be punished as a participation in drug offence which would be recorded as a drug offence in the crime statistics, although it is not explicitly included in the drug offences definitions (the same applies to any other criminal offence).
Possession for personal use “in an amount greater than small” is a criminal offence. The interpretation of the term “greater than small” amount of given substance is left to the courts practice. In 2013 the Supreme Court issued a special  SC´s Opinion interpreting the term “greater than small amount of drug“ with a schedule of “greater than small“ amounts for the most frequently used drugs. We present the amounts (upper limits) included in this SC´s Opinion. They represent the quantities of the whole drug mixture, including both the active substance and adulterants. If the mixture reaches the amount “greater than small” than the SC´s Opinion sets also the minimum quantity of the active substance which has to be contained in the mixture to allow for classifying such possession as a criminal offence. For example if a person is in a possession of 2 grams of mixture containing heroin (i.e. the amount is greater than small) but the laboratory analysis shows that the weight of the active substance (i.e. 3,6-diacetylmorphine) is 0.1 grams then it is not a criminal offence but a misdemeanour (an administrative offence) – since according to the SC´s Opinion the amount of at least 0.2 grams of 3,6-diacetylmorphine is needed in the heroin mixture.  </t>
  </si>
  <si>
    <t>Direct financing of drug operations can be punished as a participation in drug offence which would be recorded as a drug offence in the crime statistics, although it is not explicitly included in the drug offences definitions (the same applies to any other criminal offence).
Purchase and production of drugs are criminal offences regardless the amount of drug in question and regardless whether it is purchase/production for personal use or for trafficking. Cultivation and possession of drugs for personal use are criminal offences if they are committed in the amount greater than small.</t>
  </si>
  <si>
    <t xml:space="preserve">According to Czech Law on Firearms and Ammunition No. 119/2002 Coll.
A weapon generally means, unless the individual provisions of the Penal Code stipulates otherwise, anything which may be used for a more significant attack against a body. </t>
  </si>
  <si>
    <t>Not major changes. See the explanation for each item. This has been made more precise, after consultations with representatives of police and judicial statistics staff.</t>
  </si>
  <si>
    <t>Total criminal offences is defined as penal law violations + the traffic offences mentioned below. Other offences related to special laws are not included. There is no separate statistics on reported traffic law offences (i.e. police statistics). See also comment below. 
Regarding convictions, ‘minors’ are those above the minimum age of criminal responsibility (15 y.), while police statistics include all age groups</t>
  </si>
  <si>
    <t xml:space="preserve">Negligent homicide and negligent injury in road traffic are penal code offences.  All traffic law offences are in principle subject to criminal proceedings though in many cases a ticket fine is given or a fine is accepted without a court proceeding. Therefore, I include all traffic offences here. Parking tickets are excluded as illegal parking is not a traffic offence. It should be noted that minor fines (up to 2,500 DKK) for traffic offences in most cases are not included in the statistics.  </t>
  </si>
  <si>
    <t>Threats towards a public servant/official is included</t>
  </si>
  <si>
    <t>More crimes are included this time – i.e. incest – and the figures since 2007 has been updated.</t>
  </si>
  <si>
    <t>For indecency by touching  it is not possible to separate cases concerning children</t>
  </si>
  <si>
    <t>Bank robbery and similar types of robbery are excluded</t>
  </si>
  <si>
    <t>“All other cases of theft with force against property (e.g. breaking of a safe)” is impossible to separate. I.e. theft from cars will often include force.</t>
  </si>
  <si>
    <t xml:space="preserve">I am not 100% sure of the answers, but nearly </t>
  </si>
  <si>
    <t>Again, I am not totally sure about the definition</t>
  </si>
  <si>
    <t>I am not quite sure what precursor substances are, but I image it is chemicals used for the production of drugs
I am neither sure of the term 'brokerage' but guess it refers to something that is included in the drug legislation</t>
  </si>
  <si>
    <t xml:space="preserve"> Minor theft and other minor property offences: not possible to give an exact answer. From 28.07.2008 the first and the second offence are defined as misdemeanaours, and the third etc offence is defined as a crime. 
Drug-related misdemeanours are again excluded (they were included in the previous edition, but not in earlier editions). </t>
  </si>
  <si>
    <t xml:space="preserve">Penal Code (PC) §§ 422-426. Causing negligent injury is a criminal offence if the injury is 'serious'; other incidents are misdemeanours. 
Penal Code: https://www.riigiteataja.ee/en/eli/509072018004/consolide </t>
  </si>
  <si>
    <t>PC §§ 113-114.</t>
  </si>
  <si>
    <t xml:space="preserve">PC §§ 118, 121, 122, 263. Assault (§ 121), torture (§ 122) and aggravated breach of public order (§ 263) do not include bodily injury as an obligatory criterion – i.e. majority of such offences may not have caused bodily injury (trauma or wounds) even then beating was used.
PC § 263 is added first time because in practice (particularly since 2015) § 121 and § 263 cover similar offences (§ 263 is used if an incident took place in a public place). </t>
  </si>
  <si>
    <t>PC § 118.</t>
  </si>
  <si>
    <t>PC §§ 141-146.</t>
  </si>
  <si>
    <t>PC § 141.</t>
  </si>
  <si>
    <t xml:space="preserve">PC §§ 145, 146. </t>
  </si>
  <si>
    <t>PC § 200.</t>
  </si>
  <si>
    <t>Before 2014: 64 Euros (included).
Since 2015: 200 Euros (included).</t>
  </si>
  <si>
    <t xml:space="preserve">PC § 199. “Total theft” does not include temporary use of a motor vehicle (PC § 215), although such cases are included in the row “theft of a motor vehicle”.    
Minor theft is a criminal offence (regardless of the value) and included, if committed at least third time. </t>
  </si>
  <si>
    <t>DTA16Q</t>
  </si>
  <si>
    <t>DTA16R</t>
  </si>
  <si>
    <t>In statistics not possible to differentiate from all thefts (7.2.1).</t>
  </si>
  <si>
    <t>Covered by PC § 199 and § 215.  Police statistics: include PC § 199 (theft) and § 215 (temporary unauthorised use of movable property of another - here motor vehicles only).   
Court statistics: as vehicle-related offences are not distinguished in the PC, it is not possible to give data on such offences, both in cases of § 199 and § 215.</t>
  </si>
  <si>
    <t xml:space="preserve"> 'Theft from an attic or basement in a multi-dwelling building' - as a rule, excluded, but sometimes may be included (the distinction between different kind of rooms is not always clear).  
'Domestic burglary' is not distinguished in conviction statistics (it is covered by 'theft' PC §199).</t>
  </si>
  <si>
    <t xml:space="preserve"> PC §§ 209, 213. Cyber fraud (§ 213) was earlier not included. </t>
  </si>
  <si>
    <t xml:space="preserve"> PC §§ 344, 345, 347, 348. 
Use of a genuine document without tampering (PC § 349) is excluded. </t>
  </si>
  <si>
    <t>PC § 394</t>
  </si>
  <si>
    <t>PC §§ 293-298. Corruption in the private sector is not distinguished in the Penal Code.</t>
  </si>
  <si>
    <t xml:space="preserve"> Act on Narcotic Drugs and Psychotropic Substances and Precursors thereof: ‘Large quantity’ means a quantity of narcotic drug or psychotropic substance, plant or fungus which is sufficient for causing drug intoxication to at least ten people.
Possession of a small amount of drugs (i.e. less than 10 doses) for personal use is a misdemeanour and is excluded (they were included in the police statistics in ESB5, but not in earlier versions), as is the case with the other types of misdemeanours (e.g., minor thefts, traffic violations) which are also excluded. 
There are no legally binding or fixed limits, although there are guidelines on the meaning of 'large amount' for most common substances. The guidelines may have been modified according to the changes in the ‘strength’ of some substances (e.g., cannabis).  </t>
  </si>
  <si>
    <t>PC §§ 183-190.</t>
  </si>
  <si>
    <t xml:space="preserve"> Not used in regular statistics, although data on fire-arms related crimes are collected by the police (getting data would need special efforts, the results may not be complete and they are not directly comparable with the official statistics due to the use of different databases).
Available only for completed homicides (health statistics).</t>
  </si>
  <si>
    <t xml:space="preserve">There were several changes in the Penal Code 2015, but they mainly concerned ‘marginal’ offences, i.e. their influence was quite limited in case of offences described in the Sourcebook. </t>
  </si>
  <si>
    <t xml:space="preserve"> A.4.1 Bodily injury (assault): aggravated breach of public order (§ 263) is added first time, therefore the figures are not comparable with the previous editions. 
A.5.3 Sexual abuse of a child: does not any more include a relatively small number of offences registered according to the PC §§ 142/2/1, 143/2/1, 143.1/2/1.
A.8.1 Fraud: now includes a special article on cyber frauds (PC § 213). 
A.12.1 Drug offences: the police statistics (again) does not include misdemeanours (possession for personal use and consumption), therefore some figures are not comparable with the 5th edition.</t>
  </si>
  <si>
    <t>Some minor offences handled by the police such as breaches of public order regulations and minor alcohol offences could not be excluded.</t>
  </si>
  <si>
    <t xml:space="preserve"> Sexual violence can be classified as assault it the act includes violence. No clear crime category for sexual assault in Finland
Some offence types could not be excluded in Total suspected offenders -figures. Those are exploitation of a person object to sex trade, buying sexual services from a minor, crimes related to child pornography, grooming and pimping. Those are however excluded in Total criminal offences figures.</t>
  </si>
  <si>
    <t xml:space="preserve"> 
Theft of a motor vehicle is a special category separated from theft in police statistics only, it is not based on Finnish criminal code. Therefore burglary as a conviction does not exist as such. Prosecution and conviction statistics include only joyriding.</t>
  </si>
  <si>
    <t>Burglary is a special category separated from theft in police statistics only, it is not based on Finnish criminal code. Therefore burglary as a conviction does not exist as such</t>
  </si>
  <si>
    <t xml:space="preserve"> 
A specific crime category for cyber fraud does not exist in Finland.</t>
  </si>
  <si>
    <t xml:space="preserve"> A specific crime category for drug trafficking does not exist in Finland. Drug trafficking = aggravated drug offence</t>
  </si>
  <si>
    <t xml:space="preserve"> In Finland no statistics on firearms used in homicide/robbery are available. According to a separate study by the National Research Institute of Legal Policy (Lehti M, Henkirikoskatsaus. Verkkokatsauksia 28/2018) in 15,0% of homicides (years 20010-2016, n=985) firearms were used. In 6% the weapon was pistol or revolver, in 3% a shotgun. 28% of these firearms were legal.</t>
  </si>
  <si>
    <t xml:space="preserve"> 0.3 ppm
</t>
  </si>
  <si>
    <t xml:space="preserve"> 	Different article in Criminal Code of Georgia “Family violence”</t>
  </si>
  <si>
    <t>20 EU</t>
  </si>
  <si>
    <t>250 GR.</t>
  </si>
  <si>
    <t xml:space="preserve"> Police statistics do not count traffic offences. They also do not contain data on the following offence categories:
- Offences against the security of the state (e.g. treason, membership in a terrorist organization, etc.)
- Tax offences
- Customs offences
</t>
  </si>
  <si>
    <t xml:space="preserve"> from 1.1 ‰ upwards: always criminal; below that threshold it depends on the circumstances</t>
  </si>
  <si>
    <t xml:space="preserve"> Police statistics do not count traffic offences.</t>
  </si>
  <si>
    <t xml:space="preserve"> The legal provisions on sexual assault and rape in Germany have been reformed at the end of 2016. This reform is not yet relevant for the period that questionnaire refers to. Before the reform and therefore also for the period the that is covered by the questionnaire, many, but not all cases of “sexual intercourse without force with a helpless person” were considered rape. 
“Sexual intercourse of an adult with a child or any other person who cannot validly consent” until the end of 2016 was legally only considered rape if force or threat of force was used or if the victim was in a helpless situation. On police level, it is however possible to add all cases of sexual intercourse of a person above 18 with a child to the data (according to Section 176a (2) No. 1 StGB); this was done). 
“Sexual intercourse between a child and a juvenile, if factually (i.e. regardless of legal validity) consented by both partners and the age difference is not larger than three years”: No such differentiation in our law; all cases with offenders below 18 were excluded here.
</t>
  </si>
  <si>
    <t xml:space="preserve">There are some cases where the law applies a higher age of consent (16 or 18), namely in sections 174 and 182 Criminal Code, but these offences are not included here. Offence reported only refer to offences against children, i.e. persons under 14. All other forms of sexual abuse are only included in the headline category (sexual assault). 
“Acts considered as rape”: Sexual intercourse of an adult with a child until the end of 2016 was legally only considered rape if force or threat of force was used or if the victim was in a helpless situation. On police level, it is however possible to subtract all cases of sexual intercourse with a child from the data (which was done). 
“Sexual acts between children, if factually (i.e. regardless of legal validity) consented by both partners”: Acts committed by a person below the age of consent are theoretically included according to the law. However, since the general age of consent (14) equals the general age of criminal responsibility, persons below the age of consent are not punishable and therefore excluded on conviction level; they might still be included on police level. 
“Sexual acts between a child and a juvenile, if factually (i.e. regardless of legal validity) consented by both partners and the age difference is not larger than three years”: No such differentiation in our law
</t>
  </si>
  <si>
    <t xml:space="preserve"> Extortion accompanied by violence or threat of violence is included.</t>
  </si>
  <si>
    <t xml:space="preserve"> Joyriding is included (as for theft of motor vehicles, too).</t>
  </si>
  <si>
    <t xml:space="preserve"> “Theft against vulnerable persons”: only refers to cases where the helplessness of the person was exploited.</t>
  </si>
  <si>
    <t xml:space="preserve"> Definition can only be met by using criminological characteristics listed in the police statistics. Since this is not an offence separately identifiable in German criminal law, data for the conviction level are not available.</t>
  </si>
  <si>
    <t xml:space="preserve"> On the level of police statistics the definition cannot be fully met as police statistics do not indicate how the building or room was entered. Figures relate to aggravated theft in and out of certain buildings / rooms. On conviction level, the data refer to the German legal concepts of domestic burglary and other burglary. According to the law, theft out of cars is often considered burglary, too, and can therefore not be excluded from conviction data.</t>
  </si>
  <si>
    <t xml:space="preserve"> Regarding German law, “theft from an attic or basement in a multi-dwelling building” is not considered domestic burglary (but only “simple” burglary) and is therefore excluded from conviction data.</t>
  </si>
  <si>
    <t xml:space="preserve"> Welfare payments: There is no separate offence of “fraud involving welfare payments”. Therefore, this form of fraud is considered general fraud and cannot be excluded from the figures on convictions level. On police level, it can be excluded because of the criminological categories police statistics make use of.
Consuming goods or services: According to the legal concept of fraud in Germany, these actions are considered general fraud under certain circumstances. Therefore, this category is only partially excluded from the data. If an offender with the intent not to pay orders goods or services from a person in a situation in which ordering something implies that the customer is able and willing to pay (e.g. ordering a meal in a restaurant), this is a deception and considered fraud. Only if there is no one deceived at least that way, the offence committed is not considered fraud (e.g. using public transport without a ticket).
</t>
  </si>
  <si>
    <t xml:space="preserve"> Data on police level refer to all frauds committed via Internet (statistical code “Tatmittel Internet”). No data available for convictions level.</t>
  </si>
  <si>
    <t xml:space="preserve"> At least 6 g cannabis (in some Federal Lands, the limit is higher)</t>
  </si>
  <si>
    <t xml:space="preserve"> Possession of small quantities is not excluded from material criminal law. However, such cases can easily be dropped unconditionally by the prosecutor if the quantity possessed was only intended for personal use. Even if the case is not dropped, the court may decide not to punish an offender for possession of small quantities intended for personal use. According to a decision of the German constitutional court, the prosecutor is especially obliged to unconditionally drop such cases if the accused possessed small quantities of cannabis or marihuana. Therefore, possession of small quantities of cannabis / marihuana is treated as if decriminalized. The limit for cannabis given above is not set by the law, but is based on guidelines issued by the Ministries of Justice of the different Federal Lands. These guidelines (only) bind the prosecutor with respect to the decision to drop the case unconditionally. The upper limit of the small quantity is different for each Federal Land. For the other drugs, upper limits that bind the prosecutor do only exist in some Federal Lands. Normally, the (discretionary) decision to drop a case in connection with heroin, cocaine etc. typically depends much more on the individual circumstances. Apart from that, German jurisdiction has developed limits for all of the drugs mentioned above. These limits are, however, only used for court disposals and for court decisions to announce a verdict without punishment. These are discretionary decisions and therefore do not lead to full decriminalization.</t>
  </si>
  <si>
    <t xml:space="preserve"> Drug trafficking is not a separate offence according to German criminal law. Possession, production, cultivation, sale, transportation, importation and exportation of drugs are all mentioned in the same penal rule. A connection with personal use is only of importance with respect to small quantities. Apart from that, drug trafficking without connection to personal use will lead to a more severe punishment; however, this concept is NOT separately identifiable in criminal law. The aggravated drug offences are defined by the high quantity of drugs possessed etc. or by other aggravating circumstances, but not by the fact that someone sells drugs without connection to personal use. Therefore, there are no data on drug trafficking available on conviction level; instead, data on certain aggravated drug offences are reported. On police level, data can be provided due to criminological categories used in police statistics.</t>
  </si>
  <si>
    <t xml:space="preserve"> The definition given above is only used for statistics on alleged offenders (1.2.1 and 1.2.2), while for offences the respective data are not available. Instead, the following data are reported in table 1.1: 
- Homicide: Firearm shot 
- Robbery: Firearm used as a threat (in this category, replica weapons and unloaded weapons are included)
</t>
  </si>
  <si>
    <t xml:space="preserve">A major reform of sexual offences occurred at the end of 2016, but the changes will only be relevant for the reference years from 2017 on. </t>
  </si>
  <si>
    <t>Changes in the definition of rape and sexual abuse in this questionnaire led to a change in reported data on police level, specifically regarding sexual intercourse between an adult and a child, which is now always included under rape, while it was counted as abuse before, if no physical violence or threat of violence was present.</t>
  </si>
  <si>
    <t>1.10 g/l</t>
  </si>
  <si>
    <t xml:space="preserve"> 1. Bodily injury of a public servant does not constitute an independent offence.
2. Bodily injury in a domestic dispute constitutes an offence of a special law, outside the Greek Criminal Code, concerning family violence. From the point of view of statistics, however, bodily injury in a domestic dispute is not mentioned in a separate category. Hence, it is included in the general category of “bodily injury”.
3. Assault leading to death constitutes a “lethal bodily injury” and not homicide.
4. Assault only causing pain constitutes the so-called offence “minor injury”.
5. Negligent bodily injury constitutes an independent offence.
</t>
  </si>
  <si>
    <t>Mere threats and sexual assault are not counted under aggravated assault</t>
  </si>
  <si>
    <t>1 For offences relating to child pornography (GPC 348A-C) the age of sexual consent does not apply, meaning all minors under the age of 18 are protected</t>
  </si>
  <si>
    <t>Police statistics do not provide separate counts for these offences.</t>
  </si>
  <si>
    <t xml:space="preserve"> Article 377 GPC provides that a theft of “small value” is punished by a pecuniary sentence or imprisonment up to six months, whereas the sentencing scale for theft (art. 372) is a minimum of three months of imprisonment.</t>
  </si>
  <si>
    <t xml:space="preserve"> 1.“Theft of a motor vehicle using force against property”: Police statistics do not differentiate/provide a count
2. Joyriding is a separate offence (art.374A GPC)
</t>
  </si>
  <si>
    <t xml:space="preserve"> Exclusions:  Greek criminal law does not differentiate the above forms of theft</t>
  </si>
  <si>
    <t>Police statistics do not provide data regarding the above offence</t>
  </si>
  <si>
    <t xml:space="preserve"> Art 216 GPC on forgery for which the police report statistics does not differentiate between physical and electronic documents. 
Art 13C GPC provides that “means used by a computer or peripheral memory of a computer … to record store produce or reproduce data” are (electronic) documents as long as their purpose of are being used to certify facts of legal consequence.
</t>
  </si>
  <si>
    <t xml:space="preserve"> Data unavailable. Law 2331/1995 provides for the criminalization of money laundering. This crime is not included in the Greek Penal Code for which police statistics are published</t>
  </si>
  <si>
    <t xml:space="preserve"> Police statistics provide aggregate counts for offences included in ch. 12 GPC (all offences concerning public service)</t>
  </si>
  <si>
    <t xml:space="preserve"> Art. 20 L.3459/2006. Law 3459/2006 is a codification of previous laws referring to drug violations, drug prevention and generally, dealing with the drug problem.  Precursors substances are included in police statistics in so far as they are dealt by the same legal framework. There are no exceptions for possession of different drug quantities in Greek legislation</t>
  </si>
  <si>
    <t xml:space="preserve"> Police statistics report only aggregate number of offences related to weapons</t>
  </si>
  <si>
    <t xml:space="preserve"> 1. Framework for minors changed in 2015 (L.4322/2015)
2. A minor is between the age of 8  and 18 years completed (art.121§1 GPC). 
3. A person between 8 and 15 years is not culpable (art.126§1 GPC) and may be only subjected to reformatory or therapeutic measures (art.126§2). 
4. Maximum age for a person to be treated as a young adult is 21 (art. 133 GPC)
5. A young adult may receive a diminished sentence, if they were 18 years of age at the time they committed the offence (art. 133 GPC)
</t>
  </si>
  <si>
    <t>0,8 or 0,5</t>
  </si>
  <si>
    <t>Negligent injury in road traffic is included in road traffic offences; therefore in conviction statistics it is included, too. Negligent homicide, otherwise, is excluded. Under the rules of Act IV of 1978 on the Criminal Code BAC is 0,8 gram per litre; from 01.07.2013 on, under the rules of Act C of 2012 the general limit is 0,5 gram per litre.</t>
  </si>
  <si>
    <t xml:space="preserve"> Assistance with suicide is only included if the person persuaded is under the age of fourteen years or is unable to express his will, and if the suicide is in fact committed.</t>
  </si>
  <si>
    <t xml:space="preserve"> Minor bodily injury (if the injury or illness caused takes less than eight days to heal) and assault only causing pain is only included in the statistics if the procedure is initiated by a private action (not a public crime).</t>
  </si>
  <si>
    <t xml:space="preserve"> Assault leading to death is not considered as homicide, see A.3.1.
Negligent bodily injury does not fall under the standard definition because of lack of intent.
</t>
  </si>
  <si>
    <t xml:space="preserve"> The age of sexual consent is 14 years. If the victim is below the age of 12, any sexual intercourse is regarded as forced.
Persons below the age of 14 years are not criminally liable.
Juvenile is a person between the age of 14 and 18 years.
</t>
  </si>
  <si>
    <t xml:space="preserve"> See comments to A.5.2.</t>
  </si>
  <si>
    <t xml:space="preserve"> Muggings are considered robbery when the force is used against the person, instead of the physical object.
Theft with force against property only is considered theft.
</t>
  </si>
  <si>
    <t xml:space="preserve"> Minor theft is not considered as criminal offence if the value involved is under cc. 150,- €.</t>
  </si>
  <si>
    <t xml:space="preserve"> Entering a closed part of a building or other promises using force against property or physical objects, with the intent of taking away things unlawfully is considered theft. Burglary and domestic burglary does not exist as a separated category in the police statistics. According to the rules of Act C of 2012 theft by means of burglary is considered to be theft.  The categories used in the police statistics were updated according to this rule after the new Criminal Code came into force.</t>
  </si>
  <si>
    <t xml:space="preserve"> Burglary and domestic burglary does not exist as a separated category in the police statistics. According to the rules of Act C of 2012 theft by means of burglary is considered to be theft.  The categories used in the police statistics were updated according to this rule after the new Criminal Code came into force.</t>
  </si>
  <si>
    <t>Under Act C of 2012 information system fraud is a separate crime itself. (not a subcategory)</t>
  </si>
  <si>
    <t xml:space="preserve"> Under Act C of 2012 information system fraud includes every unlawful, non-authorized introduction, alteration, deleting, interfering of data in any information system, if committed for unlawful financial gain.</t>
  </si>
  <si>
    <t>The definition used in the police statistics regarding money laundering has been updated.</t>
  </si>
  <si>
    <t>The occurrence of this offence was outstandingly high in 2014. The reason behind it is that there was a criminal procedure about numerous corruptional offences.</t>
  </si>
  <si>
    <t>offences with respect to precursor substances: separate offence</t>
  </si>
  <si>
    <t>Though the Act C of 2012 entered into force on 1 July 2013, replacing the Act IV of 1978 (“Old Criminal Code”), significant changes in the definition of offences used before have not occurred.</t>
  </si>
  <si>
    <t>Some categories used in the police statistics were updated after the new Criminal Code came into force.</t>
  </si>
  <si>
    <t>12/14</t>
  </si>
  <si>
    <t>*Other than those filed as attempted murder</t>
  </si>
  <si>
    <t>Since domestic burglary is not defined separately in the criminal law it can only be classified by location, barn, shed, garage etc can and often are classified as part of the home.</t>
  </si>
  <si>
    <t>All included</t>
  </si>
  <si>
    <t>A new article on Domestic Violence / family violence was added to the criminal code art 218.b. Working methods were also changed influencing the number of violent offences registrated by the police</t>
  </si>
  <si>
    <t>16* * when the author is linked to the child by a qualified relationship</t>
  </si>
  <si>
    <t>500 mg</t>
  </si>
  <si>
    <t>250 mg</t>
  </si>
  <si>
    <t>750 mg</t>
  </si>
  <si>
    <t>0,5 pro mile</t>
  </si>
  <si>
    <t>any traffic violation is subject to criminal proceedings if it has consequences (body injury, death of a person)</t>
  </si>
  <si>
    <t xml:space="preserve"> Body injury of a public servant and bodily injury in a domestic dispute isn’t as separate categories</t>
  </si>
  <si>
    <t xml:space="preserve"> Aggravated bodily injury is measured only by consequence of assault not by means of assault. For example, weapon can cause medium body injuries. Experts decide body in is minor, medium or serious</t>
  </si>
  <si>
    <t xml:space="preserve"> we don’t have cyber fraud as separate catagory</t>
  </si>
  <si>
    <t>We don’t have aggregate data on this category</t>
  </si>
  <si>
    <t>It is impossible distinguish categories in this paragraph.</t>
  </si>
  <si>
    <t xml:space="preserve"> Minor theft and minor property offences are considered to be administrative infringements and are dealt with under the Code of the Republic of Lithuania on Administrative Infringements. There is no military penal code in Lithuania. Criminal offences committed by minors in Lithuania are not considered criminal acts and are dealt with under the Law of the Republic of Lithuania on Minimal and Medium Supervision of Minors. </t>
  </si>
  <si>
    <t>1,5 ppm</t>
  </si>
  <si>
    <t xml:space="preserve"> The Criminal Code criminalizes major traffic offences only in cases when culprits cause death, grave or non-grave bodily injury or serious property damage to a victim (Article 281, parts 1-6), or was driving under alcohol intoxication (Criminal Code 281, part 7). Major traffic offences in cases when culprits cause death, grave or non-grave bodily injury or serious property damage to a victim (Article 281, parts 1-6) can be committed in any form of a breach of road safety rules, including dangerous / reckless driving, however a separate criminal offence of dangerous/reckless driving does not exist in the criminal law of Lithuania.</t>
  </si>
  <si>
    <t xml:space="preserve"> The statistics on intentional homicide cover: homicide (Criminal Code, Art. 129), homicide committed in a state of great emotional disturbance (Criminal Code, Art. 130), infanticide (Criminal Code, Art. 131), assisted suicide (Criminal Code, Art. 134).  Formally, there are some types of offences (for instance, – crimes against humanity) that include the intentional homicide, e.g. genocide, killing the persons that are protected by International humanitarian law, terror act etc., and therefore theoretically there is a possibility that some intentional homicides might not be included in the statistics.</t>
  </si>
  <si>
    <t xml:space="preserve"> Statistics on bodily injuries cover: grave bodily injury (Criminal Code, Art. 135), grave bodily injury committed in a state of great emotional disturbance (Criminal Code, Art. 136), non-grave bodily injury (Criminal Code, Art. 138) Some non-grave intentional bodily injuries are not covered by the statistics, because they are considered to be constituent parts of other crimes (e.g. robbery, rape) and thus are not recorded separately. Assaults leading to deaths are considered to be homicides (Criminal Code, Art. 129). Minor and non-grave bodily injuries caused by sexual assaults are usually considered to be constituent elements of rape (Criminal Code, Art. 149) or sexual coercion (Criminal Code, Art. 150).  Threatening to kill or to commit grave bodily injury is also criminalized in its own right (Criminal Code, Art. 145) and is not considered to be an attempt to commit bodily injury. Assaults only causing pain are criminalized under the same norm of the criminal law with minor bodily injuries (Criminal Code, Art. 140), thus their number can not be excluded</t>
  </si>
  <si>
    <t xml:space="preserve"> Differentiation between grave bodily injuries (Art. 135), grave bodily injury committed in a state of great emotional disturbance (Art. 136), and non-grave bodily injuries (Art. 138) is based on the type of harm to health the act has caused. Life-threatening illness caused is considered to be one of many bases for the differentiation. Serious and lasting illness caused determines the act to be a grave bodily injury only in cases when the illness is life-threatening or seriously disturbs mental health of a victim. The statistics presented cover grave bodily injuries both with and without aggravating circumstances. Assaults leading to deaths are considered to be homicides (Criminal Code, Art. 129). Use of weapons and particular vulnerability of victims are not considered to be sufficient grounds to acknowledge bodily injury to be grave bodily injury.</t>
  </si>
  <si>
    <t xml:space="preserve"> Statistics presented cover: rape (Criminal Code, Art. 149), sexual coercion (Criminal Code, Art. 150) and forcing to have sexual intercourse (Criminal Code, Art. 151), sexual harassment (Criminal code, Art 152).
In the Criminal Code of Lithuania crime of rape is separated into two different crimes- rape (per vaginam) and sexual abuse (other sexual intercourse, e. g. oral, inter femora). The crime of forcing to have sexual intercourse also covers acts when no physical contact with violence was present, however the culprit has threatened the victim to use violence, has used other forms of psychological coercion or have made use of victim’s subordinate position (sexual acts committed with abuse of authority or undue pressure). Physical sexual abuse of a child is considered to be circumstances aggravating rape (Criminal Code, Art. 149, parts 3 and 4) and sexual coercion (Criminal Code, Ar. 150, parts 3 and 4). Sexual acts with committed against a helpless person are considered to be rape (Criminal Code, Art. 149), sexual coercion (Criminal Code, Art. 150). There is no differentiation of victims in the criminal law of Lithuania based on criteria of their marital status.
</t>
  </si>
  <si>
    <t xml:space="preserve"> Statistics presented cover rape (Criminal Code, Art. 149), and sexual coercion (Criminal Code, Art. 150). In the Criminal Code of Lithuania crime of rape is separated into two different crimes- rape (per vaginam) and sexual abuse (other sexual intercourse, e. g. oral, inter femora). Physical sexual abuse of a child is considered to be circumstances aggravating rape (Criminal Code, Art. 149, parts 3 and 4) and sexual coercion (Criminal Code, Ar. 150, parts 3 and 4). Sexual acts with committed against a helpless person are considered to be rape (Criminal Code, Art. 149), sexual coercion (Criminal Code, Art. 150). There is no differentiation of victims in the criminal law of Lithuania based on criteria of their marital status.</t>
  </si>
  <si>
    <t xml:space="preserve">Sexual intercourse and other sexual acts with juveniles are considered to be getting of sexual satisfaction in breach of freedom of sexual self-determination and (or) inviolability of a juvenile (Criminal Code, Art. 1511) in cases when they do not amount to rape or sexual coercion. Grooming of a person younger than sixteen years of age (Criminal Code, Art. 1521), sexual abuse of a person younger than sixteen years of age (Criminal Code, Art. 153), Pornography is covered by several articles: grooming of a person younger than sixteen years of age (Criminal Code, Art. 1521), exploitation of a child for pornography (Criminal Code, Art. 162), disposing of pornography materials (Criminal Code, Art. 309). Pimping is criminalized as a separate crime of profiteering from prostitution of another person (Criminal Code, Art. 307).
</t>
  </si>
  <si>
    <t xml:space="preserve">Robbery statistics include: Criminal Code Art. 180 – robbery.
Bag snatching is considered to be a form of theft (Art. 178 para 2)
</t>
  </si>
  <si>
    <t>114 euros</t>
  </si>
  <si>
    <t xml:space="preserve"> Theft statistics include: Criminal Code Art. 178 – theft.
Minor theft is considered to be an administrative infringement in cases when the value of the goods stolen is less than 114 euros (Code of Administrative Infringements, Art. 108), a criminal infringement (misdemeanour) when the value is higher than 114 euros but lower than 190 euros, Criminal Code, Art. 178, part 4), and a crime in cases where value of stolen goods is higher than 190 euros (Criminal Code, Art. 178, parts 1-3). The presented statistical data covers only the theft as criminal infringements and crimes. The crime of theft also covers open thefts (bag snatchings and other similar acts).
</t>
  </si>
  <si>
    <t>Although the Criminal Code establishes many factors aggravating thefts, vulnerability of persons and using false keys are not among these factors, while, in line with other types of thefts to be included in the statistics, many other aggravating features are listed by the Criminal Code (pick pocketing, thefts committed by organized groups, open thefts (bug snatchings). It is impossible to discern among data on these different types of aggravated thefts, thus they are not included in the statistics.</t>
  </si>
  <si>
    <t>The statistics for the year of 2016 cover only thefts of automobiles, because thefts of motor vehicles are not criminalized separately in the Criminal Code of Lithuania, while had been counted separately by the police till 2015.</t>
  </si>
  <si>
    <t xml:space="preserve">Thefts by means of burglary are criminalized in the same paragraph (Art. 178 para 2) as open thefts, pickpocketing, thefts of motor vehicles, and thefts of items of infrastructure of value for national security and are not counted separately. Statistics are collected by police, by using more detailed indicators of the theft specification. Unfortunately, they do not cover all types of theft attributed to the Thefts by means of burglary for the recorded offences. Therefore, statistics cannot be provided. But data about Total suspected offenders is available for the period 2011-2015. </t>
  </si>
  <si>
    <t>Although thefts from an attic or basement in a multi-dwelling building are criminalized in the same paragraph of the Criminal Code as domestic burglary, statistics are collected by police, by using more detailed indicators of the theft specification. Unfortunately only aggregated data is available (numbers of offences and total suspected offenders) for the period till 2015.</t>
  </si>
  <si>
    <t xml:space="preserve"> Fraud statistics include: Criminal Code Art. 182 – fraud.
Although the Criminal Code criminalizes forgery of documents (Art. 300), forgery of money/payment instruments (Art. 214), credit fraud (subsidy fraud, Art. 207) and other acts related to fraud as separate crimes, they are usually considered as constituent elements of fraud (Art. 182) in case a fraud is detected. Money laundering (Legalization of property acquired through crime, Art. 216) and handling a stolen property (Purchase or disposal of property acquired through crime, Art. 189) are usually incriminated as separate crimes. Tax and customs offences are considered as separate crimes (Criminal Code, Section XXXII “Crimes and Criminal Infringements against the Financial System”), except in cases when a serious fraud is detected and tax/customs crimes are considered to be constituent elements of a serious fraud.
</t>
  </si>
  <si>
    <t xml:space="preserve"> Neither Criminal Code nor police statistics differentiate cyber fraud from other forms of fraud.</t>
  </si>
  <si>
    <t xml:space="preserve"> Forgery of documents statistics include: forgery of a document or possession of a forged document (Art. 300), forgery of a seal, stamp or form (Art. 301) and (Art. 302).
It should be noted that forgery of documents is often considered as constituent elements of fraud and thus are not counted separately, thus statistics presented cover only cases of forgery of documents that are of lesser significance.
</t>
  </si>
  <si>
    <t xml:space="preserve"> Money laundering statistics include: Legalization of property acquired through crime (Art. 216).</t>
  </si>
  <si>
    <t xml:space="preserve"> Corruption in the public sector statistics include: bribery (Art. 225), trading in influence (Art. 226), and graft (Art. 227). 
Art. 230 para 3 establishes that corruption in the private sector is covered by the same articles of the Criminal Code that establish punishments for corruption involving public officials.
</t>
  </si>
  <si>
    <t>5 g</t>
  </si>
  <si>
    <t>0,02 g</t>
  </si>
  <si>
    <t xml:space="preserve">0,2 g </t>
  </si>
  <si>
    <t>0,2 g</t>
  </si>
  <si>
    <t xml:space="preserve"> Drug offences statistics include: unlawful possession of narcotic or psychotropic substances for the purpose other than distribution (Art. 259), unlawful possession of narcotic or psychotropic substances for the purpose of distribution thereof or unlawful possession of a large quantity of narcotic or psychotropic substances (Art. 260), distribution of narcotic or psychotropic substances among minors (Art. 261), production of installations for the production of narcotic or psychotropic substances or development of technologies or specifications for the production of narcotic or psychotropic substances (Art. 262), theft, extortion of narcotic or psychotropic substances or other unlawful taking possession (Art. 263), inducing the use of narcotic or psychotropic substances (Art. 264), illegal cultivation of poppies or hemp (Art. 265).
Consumption of narcotic drugs is considered to be an administrative infringement under Art. 71 of the Code on Administrative Infringements (criminalized in 2016).
</t>
  </si>
  <si>
    <t xml:space="preserve"> Drug trafficking statistics include: unlawful possession of narcotic or psychotropic substances for the purpose of distribution thereof or unlawful possession of a large quantity of narcotic or psychotropic substances (Art. 260), distribution of narcotic or psychotropic substances among minors (Art. 261), production of installations for the production of narcotic or psychotropic substances or development of technologies or specifications for the production of narcotic or psychotropic substances (Art. 262), inducing the use of narcotic or psychotropic substances (Art. 264), illegal cultivation of poppies or hemp (Art. 265).</t>
  </si>
  <si>
    <t xml:space="preserve"> A.2 Major road traffic offences: driving under the influence of drugs or alcohol (Art. 281, para 7) has been criminalized in 2015 only, and used to be treated as an administrative infringement before then. Thus, these acts are included in the statistics only since 2015.
A.4.1 Bodily injury (assault): till April 23, 2015, minor bodily injury and causing of pain in cases of domestic violence (Art 140) used to be prosecuted only in case a victim requested prosecution, while the present formulation of Art. 140 establishes that prosecution shall be started in every case when a law enforcement agency suspects that an act of domestic violence has been committed. The change has led to a significant increase in numbers of minor bodily injuries registered.
Table A.7.1 Theft: small value theft is excluded, and the legal upper limit for the “small value” is set as 114 euros since January 1, 2015, the upper limit was 38 euros until then. The change has led to a significant decrease in numbers of thefts registered.
</t>
  </si>
  <si>
    <t xml:space="preserve"> Definitions of Drug offences and Drug Trafficking have been reviewed and article 262 criminalizing acts related to equipment employed for production of narcotic drugs included</t>
  </si>
  <si>
    <t xml:space="preserve"> There is no criminal liability for driving in alcoholic state (misdemeanor liability).
  "A driver, young driver and driver beginner shall be punished with a prison sentence of 15 to 60 days of imprisonment for the misdemeanor referred to in paragraph 1, item 6 of this law, for driving under the influence of alcohol in a concentration of 2 g / kg or more." The Law on Amendments to the Law on Traffic Safety on Montenegrin Roads - MUP Mne website (Ministry of Interior of Montenegro) - Library - Laws
</t>
  </si>
  <si>
    <t>Rape is defined as the coercion of another person to sexual intercourse or an equal act by the use of force or by threat of direct attack on the life or body of that or another person.</t>
  </si>
  <si>
    <t xml:space="preserve">Criminal offense of “Statutory rape” Criminal Code of Montenegro
“The one who commits statutory rape or aa equal act”
</t>
  </si>
  <si>
    <t xml:space="preserve"> Robbery is “banditism” under our Criminal Code.- “Whoever takes away another person’s movable propriety by using force against another person or by threatening to directly attack life or body and with intention to make illegal propriety gain by taking it away.” </t>
  </si>
  <si>
    <t>150 euros</t>
  </si>
  <si>
    <t xml:space="preserve"> Aggravated theft is defined as a theft committed by:
1) breaking into or burgling enclosed buildings, rooms, cashboxes, closets or other closed premises or by overcoming major obstacles;
2) several persons who associated to commit a theft;
3) employing especially dangerous and especially impertinent manner;
4) A person who possessed any weapon or tools for attack or defense;
5) during a fire, flood, earthquake or other accident;
6) exploiting helplessness or other aggravated state of a person;
</t>
  </si>
  <si>
    <t xml:space="preserve"> Computer fraud means that someone enters, alters, erases, misses entering the correct data, or otherwise hides or falsely displays computer data or does any interference with the computer system, thereby affecting the result of electronic processing, data transfer and the functioning of the computer system, in order to acquire unlawful material gain for himself or another person and causes property damage to another person in that way.
The reason for the non-processing of criminal reports to the competent prosecutor in the field of computer frauds is a consequence that occurred in Montenegro, that is, the citizens of Montenegro were the damaged party and the perpetrators of crimes were in all cases outside the territory of Montenegro and that the complete documentation regarding these cases via international police cooperation was forwarded to the competent countries.
</t>
  </si>
  <si>
    <t xml:space="preserve">There is no legal limit for drug possession in Montenegro, any possession of narcotic drugs is an offense referred to in Article 52, paragraph 1, item 5 in conjunction with Article 45, paragraph 1 of the Law on the Prevention of Drug Abuse.
Criminal liability is prescribed under Criminal Code, Article No. 300 and 301
Article No. 300 of the Criminal Code of Montenegro - Unauthorized manufacture, possession and putting into circulation of narcotic drugs, unauthorized manufacture, processing, sale or offering for sale, purchase for sale, holding or transfer, mediation in sale or purchase. Unauthorised putting into circulation of substances that are classified as narcotic drugs or plants that contain such substances, in any other way. Putting into circulation narcotic drugs mixed with a substance that can lead to serious harm to health. Unauthorized manufacture, acquisition, possession, transportation or use of equipment , materials or substances known to be intended for the production of narcotic drugs
Article No. 301 of the Criminal Code of Montenegro- Enabling the use of narcotic drugs
Persuading another person to use narcotic drugs or giving the narcotic drugs to him/her or another person or providing premises for the use of narcotic drugs or otherwise providing use of narcotic drugs to another person.
</t>
  </si>
  <si>
    <t xml:space="preserve">A 13 Law on Weapons ("Official Gazette of Montenegro" No. 10/2015 dated March 10, 2015, and came into force on March 18, 2015) regulates the procurement, holding, carrying, collection and transfer, as well as the conditions for production, testing and marking of firearms, repairing and re-arranging, trafficking and transport of  weapons, provision of sports-recreational shooting services and training of citizens for proper use of firearms:
Article No.  4 Weapons are classified into categories A, B, C and D. Weapons of category A are: 1) military missile with explosive charge and launcher; 2) automatic firearms; 3) firearms disguised in other objects; 4) Ammunition with penetrable, explosive or inflammable projectiles and projectiles for such ammunition; 5) Ammunition for pistols and revolvers with a projectile having a bursting effect and missiles for such ammunition, other than ammunition for hunting or sport shooting; 6) military weapons; 7) explosive weapons and its parts; 8) all types of weapons with integral silencers and firearm silencers. Category B weapons are: 1) semi-automatic or reloading short firearms; 2) short firearms for single-shot fire with central ignition; 3) short firearms for single firing with peripheral ignition, of a total length of up to 28 cm; 4) semi-automatic long firearms that can receive more than three bullets with a magazine and a bullet tray; 5) semi-automatic long firearms which can take up to three bullets with a magazine and a bullet tray, in which the charging mechanism can be removed or if it is not certain that the weapons of such a construction are capable of being converted to a weapon with a magazine and a bullet tray that can receive more than three bullets; 6) Reloading and semi-automatic long-distance firearms with a smooth tube of up to 60 cm in length; 7) repetitive long-distance firearms not covered by item 6 of this paragraph; 8) long firearms for single firing with one or more slashed pipes; 9) semi-automatic long firearms not included in the item 4 to 6 of this paragraph; 10) short firearms for single firing with marginal ignition of a total length exceeding 28 cm; 11) long firearms for single firing, with one or more smooth pipes; 12) old weapons; 13) long firearms for single firing with a combination of smooth and slanted pipes; 14) semi-automatic firearms for civilian use, similar to automatic firearms, which are not covered by item 9 of this paragraph. Category C weapons are: 1) gas weapon; 2) the reproduction of firearms for which no single charge is used; 3) mortar; 4) Air weapons with a kinetic energy higher than 10.5 J or a missile speed higher than 250 m / s or a caliber up to 4.5 mm; 5) a weapon with a string whose strength is higher than 450 N.Category D weapons are: 1) Air weapons with a kinetic energy up to 10.5 J or a projectile speed of up to 250 m / s and a caliber up to 4.5 mm; 2) weapons with a string whose force is less than 450 N; 3) electric paralyzer; 4) sprayer; 5) cold weapons. The main parts of the weapon, when detachable objects, are included in the category of firearms in which they are placed or to be placed.
Article 5. It is forbidden to acquire, possess and carry category A and cold weapons and ammunition, whose principal purpose is to assault or injure, as well as objects suitable for causing injuries when carried in a public place, and the manner and circumstances of their holding indicate that they are to be used  for harassment, attack or injury. In accordance with this law It is allowed to supply, possess, carry and transfer  weapons and ammunition of category B, for which the relevant weapon document has been issued. The supply, possession, carrying and transfer of weapons and ammunition of category C weapons, declared in accordance with this Law, is permitted. The supply, possession, carrying and transfer of weapons and ammunition of category D, without weapon documents and registration are permitted.
Criminal Code of Montenegro under Aticle No. 403 regulates criminal liability: "Whoever illegally produces, sells, acquires, exchanges, carries or holds firearms, ammunition or explosive materials, shall be punished with imprisonment from three months to three years. (2) Whoever holds, carries, manufactures, repairs, processes, sells, procures, transports or in other way puts into circulation firearms, ammunition, explosive materials, spraying or gas weapons, whose unauthorized possession is forbidden by unauthorized persons; shall be imprisoned from six months to five years. (3) If the object of the crime referred to in paragraph 1 and 2 of this Article is a greater quantity of weapons or assets or it is a weapon or similar objects of great destructive power, the offender shall be punished by imprisonment of one to eight years. "
</t>
  </si>
  <si>
    <t xml:space="preserve">A 13 Law on Weapons ("Official Gazette of Montenegro" No. 10/2015 dated March 10, 2015, and came into force on March 18, 2015) regulates the procurement, holding, carrying, collection and transfer, as well as the conditions for production, testing and marking of firearms, repairing and re-arranging, trafficking and transport of  weapons, provision of sports-recreational shooting services and training of citizens for proper use of firearms:
Article No.  4 Weapons are classified into categories A, B, C and D. Weapons of category A are: 1) military missile with explosive charge and launcher; 2) automatic firearms; 3) firearms disguised in other objects; 4) Ammunition with penetrable, explosive or inflammable projectiles and projectiles for such ammunition; 5) Ammunition for pistols and revolvers with a projectile having a bursting effect and missiles for such ammunition, other than ammunition for hunting or sport shooting; 6) military weapons; 7) explosive weapons and its parts; 8) all types of weapons with integral silencers and firearm silencers. Category B weapons are: 1) semi-automatic or reloading short firearms; 2) short firearms for single-shot fire with central ignition; 3) short firearms for single firing with peripheral ignition, of a total length of up to 28 cm; 4) semi-automatic long firearms that can receive more than three bullets with a magazine and a bullet tray; 5) semi-automatic long firearms which can take up to three bullets with a magazine and a bullet tray, in which the charging mechanism can be removed or if it is not certain that the weapons of such a construction are capable of being converted to a weapon with a magazine and a bullet tray that can receive more than three bullets; 6) Reloading and semi-automatic long-distance firearms with a smooth tube of up to 60 cm in length; 7) repetitive long-distance firearms not covered by item 6 of this paragraph; 8) long firearms for single firing with one or more slashed pipes; 9) semi-automatic long firearms not included in the item 4 to 6 of this paragraph; 10) short firearms for single firing with marginal ignition of a total length exceeding 28 cm; 11) long firearms for single firing, with one or more smooth pipes; 12) old weapons; 13) long firearms for single firing with a combination of smooth and slanted pipes; 14) semi-automatic firearms for civilian use, similar to automatic firearms, which are not covered by item 9 of this paragraph. Category C weapons are: 1) gas weapon; 2) the reproduction of firearms for which no single charge is used; 3) mortar; 4) Air weapons with a kinetic energy higher than 10.5 J or a missile speed higher than 250 m / s or a caliber up to 4.5 mm; 5) a weapon with a string whose strength is higher than 450 N.Category D weapons are: 1) Air weapons with a kinetic energy up to 10.5 J or a projectile speed of up to 250 m / s and a caliber up to 4.5 mm; 2) weapons with a string whose force is less than 450 N; 3) electric paralyzer; 4) sprayer; 5) cold weapons. The main parts of the weapon, when detachable objects, are included in the category of firearms in which they are placed or to be placed.
Article 5. It is forbidden to acquire, possess and carry category A and cold weapons and ammunition, whose principal purpose is to assault or injure, as well as objects suitable for causing injuries when carried in a public place, and the manner and circumstances of their holding indicate that they are to be used  for harassment, attack or injury. In accordance with this law It is allowed to supply, possess, carry and transfer  weapons and ammunition of category B, for which the relevant weapon document has been issued. The supply, possession, carrying and transfer of weapons and ammunition of category C weapons, declared in accordance with this Law, is permitted. The supply, possession, carrying and transfer of weapons and ammunition of category D, without weapon documents and registration are permitted.
Criminal Code of Montenegro under Aticle No. 403 regulates criminal liability: "Whoever illegally produces, sells, acquires, exchanges, carries or holds firearms, ammunition or explosive materials, shall be punished with imprisonment from three months to three years. (2) Whoever holds, carries, manufactures, repairs, processes, sells, procures, transports or in other way puts into circulation firearms, ammunition, explosive materials, spraying or gas weapons, whose unauthorized possession is forbidden by unauthorized persons; shall be imprisoned from six months to five years. (3) If the object of the crime referred to in paragraph 1 and 2 of this Article is a greater quantity of weapons or assets or it is a weapon or similar objects of great destructive power, the offender shall be punished by imprisonment of one to eight years. "
</t>
  </si>
  <si>
    <t xml:space="preserve"> Euthanasia and abortion, although present in criminal law, hardly ever occur. If certain conditions are met (and usually they are) it is not punishable.</t>
  </si>
  <si>
    <t xml:space="preserve"> The distinction between ‘normal’ assault and ‘aggravated’ assault is made according to the intent of the offender, not to the outcome.</t>
  </si>
  <si>
    <t>The distinction between ‘normal’ assault and ‘aggravated’ assault is made according to the intent of the offender, not to the outcome.</t>
  </si>
  <si>
    <t xml:space="preserve"> The distinction between 'Sexual assault' and 'Sexual abuse of a child' is not strict: in Dutch criminal law there is no distinction between ‘Sexual acts committed against a helpless person’ and ‘Other form of sexual contact without violence to a child’. Both are now counted under ‘Sexual assault’.</t>
  </si>
  <si>
    <t xml:space="preserve"> The distinction between 'Sexual assault' and 'Sexual abuse of a child' is not strict: in Dutch criminal law there is no distinction between ‘Sexual acts committed against a helpless person’ and ‘Other form of sexual contact without violence to a child’. Both are now counted under ‘Sexual assault’.  No police statistics available.</t>
  </si>
  <si>
    <t xml:space="preserve"> Theft committed by 2 or more persons would also be aggravated theft. </t>
  </si>
  <si>
    <t xml:space="preserve"> No statistics available in conviction statistics.</t>
  </si>
  <si>
    <t>Cyber fraud is not part of the crime statistics separately</t>
  </si>
  <si>
    <t>5 grams</t>
  </si>
  <si>
    <t xml:space="preserve"> No subdivision in (aggravated) drug trafficking possible.</t>
  </si>
  <si>
    <t xml:space="preserve"> No subdivision in involvement of firearm possible.</t>
  </si>
  <si>
    <t>0,5%o</t>
  </si>
  <si>
    <t xml:space="preserve"> * driving under the influence of drugs or alcohol
From 9 of November 2013 - driving under the influence of alcohol other than motor vehicle (e.g. bicycle) is not a crime but misdemeanour (wykroczenie) and it is not included in the crime statistics. 
</t>
  </si>
  <si>
    <t xml:space="preserve"> The acts listed in definition are unable to be separated from the rape in Polish Criminal Code and statistics. According to this we give data only on rape and sexual abuse of a child.</t>
  </si>
  <si>
    <t>approx. 100 €</t>
  </si>
  <si>
    <t>Only theft of a motor vehicle and burglary</t>
  </si>
  <si>
    <t>There is no data for domestic burglary in conviction statistics.</t>
  </si>
  <si>
    <t>There is no data for cyber fraud in police and conviction statistics.</t>
  </si>
  <si>
    <t xml:space="preserve"> Money laundering: “violations of the ‘know-your-customer’ rule” is not applicable.</t>
  </si>
  <si>
    <t xml:space="preserve"> * Consumption and Purchase* are not offences.</t>
  </si>
  <si>
    <t xml:space="preserve"> Consumption and Purchase are not offences.
For Polish data as in previous edition only aggravated offence of selling, transportation, importation, exportation was taken into account and not possession or delivery.
</t>
  </si>
  <si>
    <t>There were some changes in criminal law, eg. in 2013 change of the legal classification of the offense of driving a vehicle other than mechanical in the state of intoxication or under the influence of a narcotic – from crime to misdemeanour.</t>
  </si>
  <si>
    <t xml:space="preserve">(a) As of 1993, the figures include data from the Judicial Police (PJ), the Public Security Police (PSP), the National Republican Guard (GNR) and the Games Inspection. As of 1994, the data from the Food and Economic Security Authority (ASAE) are included, and from 1995 onwards the Customs (ALF) and the District Finance Directorates (DDF). As of 2005, the data of the Maritime Police (PM) and the Military Judiciary Police (PJM) are included. As of 2006 the data of the Borders Police (SEF) are also included.
(b) Juveniles under 16 years of age are not criminally responsible and therefore cannot be subjected to criminal proceedings. But, if a juvenile under 16 comes to the attention of the police as a probable perpetrator of a crime he/she is counted as a suspect for statistical purposes, although only care and protection measures may be used in his/her regard. In conviction statistics only juveniles less than 16 years of age are excluded.
(c) In police statistics crimes recorded by the military police are included as of 2005. In conviction statistics crimes foreseen in the military penal code are included since 2004.
</t>
  </si>
  <si>
    <t>1,2 g/l</t>
  </si>
  <si>
    <t xml:space="preserve"> 
(a) – In police statistics,the data were revised in order to include for all the years the crimes of negligent homicide and negligent injury in road traffic, the crimes of dangerous driving (since 2004), the crimes of driving under the influence of alcohol and the crime of driving without a licence (since 1999). The crime of endangering the security of road traffic transportation could not be included since is not collected autonomasly.
</t>
  </si>
  <si>
    <t xml:space="preserve">(a) The bodily injury of a public servant/official is not included in the sense of resistance to and coercion of the public servant/official to make him act against his duties.
(b) Crimes of domestic violence are included. These crimes may refer physical or psychological ill-treatment.
</t>
  </si>
  <si>
    <t xml:space="preserve"> (a) Negligent bodily injury is included if aggravated.</t>
  </si>
  <si>
    <t xml:space="preserve"> (a) The crime of sexual abuse is included. However, it is important to notice that it also comprises conducts other than physical contact between the victim and the aggressor. </t>
  </si>
  <si>
    <t xml:space="preserve"> (a) The crime of sexual abuse is excluded because, as a complex crime, it comprises several different conducts. Not all of these conducts imply physical contact between the victim and the aggressor. The results wouldn’t, therefore, be accurate for the conducts foreseen in this category. </t>
  </si>
  <si>
    <t xml:space="preserve"> (a) Though in Portugal the age of consent is 14 years old there are two exceptions to that principle foreseen in the Criminal Code – “sexual act with adolescent” (article 173) that comprises as victims minors between 14 and 16 years old and “sexual abuse of dependent minors” (article 172) having as victims minors between 14 and 18 years old.
(b) Persons bellow de age of consent are not criminally imputable.
(c) The crime of sexual abuse of child is included. In this category are also included conducts of rape. 
</t>
  </si>
  <si>
    <t xml:space="preserve"> There is no value under witch theft is excluded.</t>
  </si>
  <si>
    <t xml:space="preserve"> (a) Not included if there was use of force, and a door or window of the motor vehicle shows up broken, but the owner is not deprived of the vehicle.
(b) Data for conviction statistics refer only to 2007 onwards, including theft of a motor vehicle and joyriding. For the previous years data available refers only to joyriding.
</t>
  </si>
  <si>
    <t xml:space="preserve"> a) The theft from a fenced meadow/comound is probably excluded, although the rules on crime recording by the police do not consider these situations.
b) Data for conviction statistics refer only to 2007 onwards. For the previous year’s data was not detailed enough.
</t>
  </si>
  <si>
    <t xml:space="preserve"> Criminal fraud is only included to the extent of the following situations:
a) whom, with the intent to obtain for himself or a third party illegitimate enriching, causes another person a property loss, by influencing the result of data treatment or through improper configuration of informatics program, use of incorrect or incomplete data, unauthorised use of data or unauthorised influence by any other way in the processing
b) whom, with the intent to obtain for himself or for a third party an unlawful benefit, causes another person a property loss, by using programs, electronic devices or other means that, individually or together, are aimed to reduce, modify or impair, totally or partially, the normal functioning or exploitation of telecommunications services.
Criminal conducts that only differ from the basal conducts because are merely committed through a computer terminal are excluded. In these cases, the computer system is only a mean but is not the affected good that the law intends to protect
</t>
  </si>
  <si>
    <t xml:space="preserve"> Criminal conducts that only differ from the basal conducts because are merely committed through a computer terminal are excluded. In these cases, the computer system is only a mean but is not the affected good that the law intends to protect. Therefore, it only includes proper cyber fraud, reporting to the conduct of
a) whom, with the intent to obtain for himself or a third party illegitimate enriching, causes another person a property loss, by influencing the result of data treatment or through improper configuration of informatics program, use of incorrect or incomplete data, unauthorised use of data or unauthorised influence by any other way in the processing
b) whom, with the intent to obtain for himself or for a third party an unlawful benefit, causes another person a property loss, by using programs, electronic devices or other means that, individually or together, are aimed to reduce, modify or impair, totally or partially, the normal functioning or exploitation of telecommunications services.
</t>
  </si>
  <si>
    <t xml:space="preserve"> Whoever, with the intent to cause damage to another person or to the State, to obtain for himself or for another person an unlawful benefit or to prepare, facilitate, execute or hide another crime:
a) Makes or drafts a false document or any of the components aimed to comprise it;
b) Forges or amends a document or any of the components which integrate it;
c) Abuses from the signature of another person to forge or counterfeit a document;
d) Falsely includes in a document or in any of its components a legally relevant fact;
e) Uses a document to which the previous paragraphs refer to; or
f) By any means, grants or holds a forged or counterfeit document.
It includes the forgery of seals, marks, stamps, weights and measures
</t>
  </si>
  <si>
    <t xml:space="preserve"> The Law (in article 2 of Law no. 30/2000) determines that the consumption, acquisition and possession for own consumption of plants, substances or preparations included in tables I to IV annexed to Decree-Law no. 15 /93, of January 22, constitute an administrative offense 
Those tables are the legal referral of the circulating psychotropic substances and are constantly added. Thus, they comprise a remarkable set of synthetic drugs, in addition to those described in the table, but including them.
Further, for the purposes of Law no. 30/2000, acquisition and holding for own consumption may not exceed the quantity required for individual average consumption during the 10-day period.
</t>
  </si>
  <si>
    <t xml:space="preserve"> Since 2001, by the Law 30/2000 of 29th November, the possession of drugs for personal use has not been considered a crime. Only cultivation, either for personal use or for any other end, is still criminally considered.</t>
  </si>
  <si>
    <t>No data available to provide detailed information about de criteria.</t>
  </si>
  <si>
    <t xml:space="preserve"> There was no major change in the definition of the offences within the Portuguese legal framework. However, some conducts were criminalised like feminine genital mutilation, forced marriage, stalking, and violence against animals.</t>
  </si>
  <si>
    <t>Changes were determined by the changes introduced in each category of the questionnaire.</t>
  </si>
  <si>
    <t xml:space="preserve"> (a) Young persons, between the age of 16 and 21 years old, benefit of a special regimen of juvenile offenders.</t>
  </si>
  <si>
    <t xml:space="preserve"> Traffic offences in Police statistics refer to offences provided in Governement Emergency Ordinance no. 195/2002. 
After February 1, 2014, those offences have been moved to the Criminal Code.
Under the Romanian law, any type of casualty or injury following a traffic offences is recorder as involuntary crime against person, not as a traffic offence.
</t>
  </si>
  <si>
    <t>0,8 g per litre</t>
  </si>
  <si>
    <t xml:space="preserve"> There is no possibility to separate negligent killing following traffic offence from other types of negligent homicides. 
Police statistics only refer to offences perpretated under the Criminal Code of 1969 (into force until February 1, 2014). 
</t>
  </si>
  <si>
    <t xml:space="preserve"> Assault on a public servant is a different crime under the Romanian Code (ultraj or ultraj judiciar).
Domestic violence is regulated by a different article and is not counted as bodily injuries. 
Aggravated bodily injury refers to two offences until February 1,2014 (several consequences or more than 60 days medical care) and to one as of that date (several consequences or more than 90 days medical care). Police statistics only refer to crimes perpretated before February 1,2014. 
</t>
  </si>
  <si>
    <t xml:space="preserve"> See comments above for aggravated bodily injury. 
Bodily injury causing death is not registered as homicide, but as a separate offence.
</t>
  </si>
  <si>
    <t xml:space="preserve"> Data reported by the police only refer to offences perpertrated until February 1, 2014 (under the Criminal Code of 1969).</t>
  </si>
  <si>
    <t xml:space="preserve"> Data reported by the police only refer to offences perpertrated until February 1, 2014 (under the Criminal Code of 1969).
Sexual abuse of a child is currently divided into three parts: when the child is less than 13 years old (no minimum age required, but case law normally considers that a sexual act with a child aged less than 8 is rape), child is 13-15 years old and chil dis 15-18 years old in some particular cases (abuse of authority, the perpetrator is the tutor, professor etc.).
</t>
  </si>
  <si>
    <t>Data reported by the police only refer to offences perpertrated until February 1, 2014 (under the Criminal Code of 1969).</t>
  </si>
  <si>
    <t>Theft with force against property only can be considered as robbery (i.e. when it creates a threat towards a person).</t>
  </si>
  <si>
    <t xml:space="preserve"> Data reported by the police only refer to offences perpertrated until February 1, 2014 (under the Criminal Code of 1969).
Theft perpretrated by employees can be considered as embezzlement and is counted separately. 
</t>
  </si>
  <si>
    <t xml:space="preserve"> Data reported by the police only refer to offences perpertrated until February 1, 2014 (under the Criminal Code of 1969).
Theft of a motor vehicle only for use (returned to the owner afterwards) is a separate offence and is counted separately. 
</t>
  </si>
  <si>
    <t xml:space="preserve">Data reported by the police only refer to offences perpertrated until February 1, 2014 (under the Criminal Code of 1969). Only thefts by means of domestic burglary were provided.
</t>
  </si>
  <si>
    <t xml:space="preserve">Data reported by the police only refer to offence perpetrated under the New Criminal Code (as of February 1, 2014) – art. 249 (cyber fraud). Art. 250 refers to performing fraudulent operations, but such offences were not counted in the statistics we received. </t>
  </si>
  <si>
    <t>Data not available.</t>
  </si>
  <si>
    <t xml:space="preserve"> A new Criminal Code entered into force on February 1, 2014. It lead mainly to diminution of penalties in case of first offenders and to the increase of the severity of criminal sanctions for multiple offences and recidivism. The legislator completely gave up criminal sanctions applicable to minors (only educational measures can be applied). Many offences were moved from special laws to the Criminal Code and some of them were reconfigurated. </t>
  </si>
  <si>
    <t>0,20 mg/ml</t>
  </si>
  <si>
    <t>Intentional homicide includes the following criminal offences: murder, aggravated murder, manslaughter in a heat of passion, infanticide, and euthanasia. Euthanasia is included in the conviction statistics, but not in the police statistics. Additional information on the definitions in the CC of the Republic of Serbia: Murder (art. 113):  Whoever deprives another of life shall be punished by a term of imprisonment of between five and fifteen years’ duration. Aggravated Murder (art. 114):  Whoever: 1) causes the death of another in a cruel or insidious manner;  2) causes the death of another by callous violent behaviour; 3) causes the death of another and in doing so wilfully endangers the life of another  person; 4) causes the death of another during the commission of a robbery or compound  larceny, 5) causes the death of another for gain, in order to commit or conceal another offence, from callous revenge or other base motives;  6) causes the death of a public official or serviceman during the performance of their  official duties;  7) causes the death of a judge, public prosecutor, deputy public prosecutor or a police  officer in connection with the discharge of their duties;  8) causes the death of persons performing duties in the public interest in connection with  the discharge of their duties;  9) causes the death of a child or a pregnant woman;  10) causes the death of a member of his family whom he previously abused;  11) wilfully causes the death of more than one person, but not in the form of  manslaughter, infanticide or mercy killing, or in a heat of passion,  shall be punished with a term of imprisonment of at least ten years or from thirty to forty  years. Manslaughter in the Heat of Passion (art. 115): Whoever causes the death of another while brought into a sudden heat of passion, through no fault of his own, by an attack, physical abuse or serious verbal abuse committed by the person killed, shall be punished with imprisonment of from one to eight  years.  Infanticide (art. 116): A mother, who causes the death of her child at birth or immediately after delivery, while in a state of disorder caused by delivery, shall be punished with imprisonment of from six months to five years. Mercy Killing (art. 117): Whoever causes the death of an adult person out of mercy due to the serious state of health of such person and at a serious and explicit request by that person, shall be punished with imprisonment of from six months to five years.</t>
  </si>
  <si>
    <t xml:space="preserve"> Additional information on the definitions in the CC of the Republic of Serbia: 
Serious Bodily Harm (art. 121) (1) Whoever causes to another serious injury or causes serious impairment of health, shall be punished with imprisonment of from six months to five years. (2) Whoever causes to another serious injury or health impairment resulting in endangering of life of that person or destruction or permanent and considerable damage or weakening of a vital function of his body or an organ, or permanent serious health impairment or disfigurement, shall be punished with imprisonment of one to eight years. (3) If acts referred to in paragraphs 1 and 2 of this Article result in the death of the injured person, the offender shall be punished with imprisonment of two to twelve years. (4) Whoever commits the act referred to in paragraphs 1 and 2 of this Article from negligence, shall be punished with imprisonment of up to three years. (5) Whoever commits the act specified in paragraphs 1 through 3 of this Article in the heat of passion, if brought in a sudden heat of passions through no fault of his own by physical assault, physical abuse or serious insult of the injured person, shall be punished for the offence referred to in paragraph 1 by imprisonment of up to three years, and for the offence referred to in paragraph 2 by imprisonment of from three months to four years, and for the offence referred to in par. 3 by imprisonment of six months to five years. (6) If the act referred to in paragraph 1 of this Article is committed against a minor, a pregnant women or a person who performs duties in public interest, the offender shall be punished with imprisonment of one to eight years, and for the act referred to in paragraph 2 of this Article, with imprisonment of two to twelve years, and for act referred to in paragraph 3 of this Article with imprisonment of five to fifteen years.
Light Bodily Injury (art. 122) (1) Whoever causes light injury or minor health impairment, shall be punished with a fine or imprisonment of up to one year.  (2) If the injury is caused by a weapon, a dangerous implement or other means suitable for inflicting serious bodily harm or serious impairment of health, the offender shall be punished with imprisonment of up to three years.  (3) A court may pronounce a judicial admonition to the offender referred to in paragraph 2 of this Article, if he was provoked by rude or rough conduct of the injured party. (4) Prosecution for the offence referred to in paragraph 1 of this Article shall be instituted by private charge.
</t>
  </si>
  <si>
    <t xml:space="preserve"> Definition of the aggravated bodily injury as given in the CC of Serbia is given in the comment CDAS16</t>
  </si>
  <si>
    <t xml:space="preserve"> Sexual offences included are defined in the Criminal Code of Serbia:
Rape (Art. 178) (1) Whoever forces another to sexual intercourse or an equal act by use of force or threat of direct attack against the body of such or other person, shall be punished with imprisonment from five to twelve years. (2) If the offence specified in paragraph 1 of this Article is committed under threat of disclosure of information against such person or another that would discredit such person’s reputation or honour, or by threat of other grave evil, the offender shall be punished with imprisonment from two to ten years. (3) If the offence specified in paragraphs 1 and 2 of this Article resulted in grievous bodily harm of the person against whom the offence is committed, or if the offence is committed by more than one person or in a particularly cruel or particularly humiliating manner or against a juvenile or the act resulted in pregnancy, the offender shall be punished with imprisonment from five to fifteen years. (4) If the offence specified in paragraphs 1 and 2 of this Article results in death of the person against whom it was committed or if committed against a child, the offender shall be punished with imprisonment of minimum ten years.
Sexual Intercourse with a Helpless Person (Art. 179) (1) Whoever has sexual intercourse with another or commits an equal act by taking advantage of such person’s mental illness, mental retardation or other mental disorder, disability or some other state of that person due to which the person is incapable of resistance, shall be punished with imprisonment of five to twelve years. (2) If the helpless persons suffers serious bodily harm due to the offence specified in paragraph 1 of this Article, or the offence has been committed by several persons or in a particularly cruel or humiliating manner, or against a juvenile or if the act resulted in pregnancy the perpetrator shall be punished with imprisonment of five to fifteen years. (3) If the offence specified in paragraphs 1 and 2 of this Article results in death of the person against whom it was committed or if committed against a child, the offender shall be punished with imprisonment of minimum ten years.
Sexual Intercourse with a Child (Art. 180) (1) Whoever has sexual intercourse or commits an equal act against a child, shall be punished with imprisonment from five to twelve years. (2) If the offence specified in paragraph 1 of this Article results in grievous bodily harm of the child against whom the act was committed or if the act is committed by several persons or the act resulted in pregnancy, the offender shall be punished with imprisonment from five to fifteen years. (3) If death of the child results due to the offence specified in paragraphs 1 and 2 of this Article, the offender shall be punished with imprisonment of minimum ten years. (4) An offender shall not be punished for the offence specified in paragraph 1 of this Article if there is no considerable difference between the offender and the child in respect of their mental and physical development.
Sexual Intercourse through Abuse of Position (Art. 181) (1) Whoever by abuse of position induces to sexual intercourse or an equal act a person who is in a subordinate or dependant position, shall be punished with imprisonment of three months to three years. (2) Teacher, tutor, guardian, adoptive parent, stepfather or other person who through abuse of his position or authority has sexual intercourse or commits an act of equal magnitude a juvenile entrusted to him for learning, tutoring, guardianship or care, shall be punished with imprisonment from one to ten years. (3) If the offence specified in paragraph 2 of this Article is committed against a child, the offender shall be punished with imprisonment of five to twelve years. (4) If the offence specified in paragraphs 1 through 3 of this Article resulted in pregnancy, the offender shall be punished for the offence specified in paragraph 1 by imprisonment from six months to five years, and for the offence specified in paragraph 2 by imprisonment from two to twelve years, and for the offence specified in paragraph 3 by imprisonment from five to fifteen years. (5) If death of the child results due to offence specified in paragraph 3 of this Article, the offender shall be punished with imprisonment of minimum ten years.
Prohibited Sexual Acts (Art. 182) (1) Whoever under conditions specified in Article 178, paragraphs 1 and 2, Article 179, paragraph 1, and Article 181 paragraphs 1 and 2 hereof commits some other sexual act, shall be punished with a fine or imprisonment up to three years. (2) Whoever perpetrates any other sexual act under the conditions specified in Article 180, paragraph 1 and Article 181 paragraph 3 herein shall be punished with imprisonment of six months to five years (3) If the offence specified in paragraph 1 and 2 of this Article results in grievous bodily harm of the person against whom the act is committed, or if the act is committed by several persons or in a particularly cruel or degrading manner, the offender shall be punished with imprisonment from two to ten years. If the offence specified in paragraph 1 and 2 of this Article results in death of the person against whom the act is committed, the offender shall be punished with imprisonment of minimum five years
</t>
  </si>
  <si>
    <t xml:space="preserve"> The age of sexual consent does not refer to cases in which the victim is a person deprived of legal ability.</t>
  </si>
  <si>
    <t xml:space="preserve"> Robbery includes grand larceny (the theft with elements of robbery) and robbery. Additional information on the definitions in the CC of the Republic of Serbia:  Grand larceny (art. 205) (1) Whoever caught in the act of theft (Article 203) and with intent to keep a stolen object uses force against a person or threat of direct attack against the life or limb, shall be punished with imprisonment of one to ten years. (2) If the value of stolen goods exceeds one million and five hundred thousand dinars, the offender shall be punished with imprisonment of from two to twelve years. (3) If the offence referred to in paragraphs 1 through 3 of this Article is committed by a group, or intentional serious bodily harm is inflicted to a person, the offender shall be punished with imprisonment of three to fifteen years, (4) if the offence referred to in paragraphs 1 through 3 of this Article is committed by an organised criminal group, the offender shall be punished with imprisonment of at least five years. Robbery (art. 206) (1) Whoever by use of force against a person or threat of direct attack upon the life or limb appropriates another’s movable object with intent to acquire unlawful material gain for himself or another, shall be punished with imprisonment of two to ten years.  (2) Where the offence referred to in paragraphs 1 and 2 of this Article is committed by a group, or intentional bodily harm is inflicted on a person, or where the value of the appropriated goods exceeds the amount of one million five hundred thousand dinars, the offender shall be punished with imprisonment of three to fifteen years. (3) If the offence referred to in paragraphs 1 and 2 of this Article is committed by a group, the offender shall be punished with imprisonment of a minimum of five years. (4) If the value of appropriated goods referred to in paragraph 1 of this Article does not exceed five thousand dinars, and the intent of the offender was to acquire a small material gain, the offender shall be punished with imprisonment of up to three years. (5) The attempt of the offence referred to in paragraph 4 of this Article shall be punished.</t>
  </si>
  <si>
    <t xml:space="preserve"> In the definition of theft we included following criminal offences as defined in the CC of Serbia:
Theft (art. 203) (1) Whoever steals another’s movable item with intent to obtain unlawful material gain for himself or another by appropriation thereof, shall be punished with fine or imprisonment up to three years. (2) The attempt of the offence specified in paragraph 1 shall be punished.
Aggravated/Compound Larceny (Art. 204) (1) A person committing the offence of theft (Article 203) shall be punished with imprisonment of one to eight years, if the theft was committed: 1) by forcing or breaking into closed buildings, flats, rooms, safes, cabinets or other closed spaces or by overcoming mechanical, electronic of other obstacles; 2) by a group; 3) in a particularly dangerous or brazen manner; 4) by someone having on his person a weapon or dangerous implement for attack or defence; 5) during a fire, flood, earthquake or other calamity; 6) by taking advantage of the helplessness or other grave condition of a person; (2) The penalty specified in paragraph 1 of this Article shall also be imposed to a perpetrator of the offence of theft if the value of stolen items exceeds the amount of four hundred and fifty thousand dinars (450.000 RSD) or if the stolen object represents a cultural asset, or an asset subject to preliminary protection or natural asset. (3) If the offence referred to in paragraph 1 hereof has been perpetrated by an organized crime group or if the value of stolen goods exceeds 1.500.000 dinars, the offender shall be punished with imprisonment of two to ten years.
Petty Theft, Embezzlement and Fraud (art. 210) (1) Whoever commits an act of petty theft, embezzlement or fraud, shall be punished with fine or imprisonment up to six months. (2) A theft, embezzlement or fraud are petty if the value of appropriated or embezzled object, or damages caused by fraud do not exceed the amount of five thousand dinars, and the perpetrator’s intent was to acquire a small property gain or cause a small damage. (3) Prosecution for offences specified in paragraph 1 of this Article if committed against private property is instituted by private action.
Unauthorised Use of Another’s Vehicle (art. 213) (1) Whoever without approval of an authorised person uses another’s motor vehicle, shall be punished with fine or imprisonment up to three years. (2) If the offence specified in paragraph 1 of this Article is committed by forcing or breaking into a motor vehicle, or by use of force or threat, the offender shall be punished with imprisonment of six months to five years and a fine. (3) An attempt of the offence specified in paragraph 1 of this Article shall be punished.
</t>
  </si>
  <si>
    <t>In the Criminal Code of the Republic of Serbia there is no separate criminal offence called theft of a motor vehicle, rather the criminal offence called Unauthorised Use of Another’s Vehicle (please see the comment CDTH16). In the conviction statistics, theft of a motor vehicle is treated as a criminal offence of theft, there is no separate data on this. In the police statistics, theft of a motor vehicle is given separately.</t>
  </si>
  <si>
    <t>Burglary is included in the conviction statistics as aggravated theft, which is given within the data on robbery and not as a separate data.</t>
  </si>
  <si>
    <t>In the conviction statistics, there are no separate data for domestic burglary. Burglary is included in the conviction statistics as aggravated theft, which is given within the data on robbery and not as a separate data.</t>
  </si>
  <si>
    <t xml:space="preserve"> Computer Fraud (art. 301) of the CC: (1) Whoever enters incorrect data, fails to enter correct data or otherwise conceals or falsely represents data and thereby affects the results of electronic processing and transfer of data with intent to acquire for himself or another unlawful material gain and thus causes material damage to another person, shall be punished by fine or imprisonment up to three years. (2) If the offence specified in paragraph 1 of this Article results in acquiring material gain exceeding four hundred and fifty hundred thousand dinars, the offender shall be punished by imprisonment of one to eight years. (3) If the offence specified in paragraph 1 of this Article results in acquiring material gain exceeding one million five hundred thousand dinars, the offender shall be punished by imprisonment of two to ten years. (4) Whoever commits the offence specified in paragraph 1 of this Article from malicious mischief, shall be punished by fine or imprisonment up to six months.</t>
  </si>
  <si>
    <t xml:space="preserve"> We included the following criminal offences from the CC:
Forging a Document (Article 355) (1) Whoever makes a forged document or alters a real document with intent to use such document as real or uses a forged or altered document as real or obtains such document to use, shall be punished by imprisonment up to three years. (2)  If the offence specified in paragraph 1 of this Article is committed in respect of a public document, testament, bill of exchange, cheque, public or official record or other record that is kept under law, the offender shall be punished by imprisonment of three months to five years. (3) The attempt of the offence specified in paragraph 1 of this Article shall be punished.
Special Cases of Forging Documents (Article 356) The following shall be deemed to be forging documents and shall be punished pursuant to Article 355 hereof: 1) whoever without authorisation fills in a statement having affect as legal instrument in legal relations by using a blank form, paper or other document signed by another; 2) Whoever deceives another in respect of content of a document and such party affixes their signature on such document believing that he/she is signing another document or another content; 3) whoever issues a document on behalf of another without authorisation  of that person or  on behalf of a person who does not exist; 4) whoever as an issuer of a document affixes with his signature a position, rank or title although he holds no such position, rank or title, thereby granting crucial force of evidence to such document; 5) whoever produces a document by using a genuine seal or sign without authorisation.
Forging an Official Document (Article 357) (1) An official who enters false data or fails to enter important data in an official document, record or file, or who certifies by his signature or official seal an official document, record or file with false content, or who with his signature or official seal enables another to produce an official document, record or file with false content, shall be punished by imprisonment of three months to five years. (2) The penalty specified in paragraph 1 of this Article shall also be imposed to an official who in service uses a forged document, record or file as true, or who destroys, conceals or considerably damages an official document, record or file or makes it otherwise unusable. (3) The responsible officer in an enterprise, institution or other entity who commits the offence specified in paragraphs 1 and 2 of this Article shall be punished by the penalty prescribed for that offence.
Inducing to Certify False Content (Article 358) (1) Whoever by deceiving competent authority induces such authority to certify in a public document, minutes or record false data that may serve as proof in legal transaction, shall be punished by imprisonment of three months to five years. (2) The penalty specified in paragraph 1 of this Article shall also be imposed to whoever uses such a document, minutes or record knowing that it is a forgery.
</t>
  </si>
  <si>
    <t xml:space="preserve"> Within the corruption we included two criminal offences: taking bribes and offering bribes. Definitions of these criminal offences in the CC of Serbia: 
Taking Bribes (str. 367) (1) An official who directly or indirectly solicits or accepts a gift or other benefit, or the promise of a gift or other benefit for himself or another to perform an official act within his  competence that should not be performed or not to perform an official act that should be performed, shall be punished by imprisonment of from two to twelve years.  (2) An official who solicits or accepts a gift or other benefit or a promise of a gift or benefit for himself or another to perform an official act within his competence that he is obliged to perform or not to perform an official act that should not be performed, shall be punished by imprisonment of from two to eight years.  (3) An official who commits the offence referred to in paragraphs 1 and 2 of this Article in connection with the detection of a criminal offence, instigation or conduct of criminal  proceedings, pronouncement or enforcement of criminal sanctions, shall be punished by imprisonment of from three to fifteen years.  (4) An official who after performing or failure to perform an official act referred to in paragraphs 1, 2 and 3 of this Article solicits or accepts a gift or other benefit in relation thereto shall be punished by imprisonment of from three months to three years.  (5) A foreign official who commits the offence referred to in paragraphs 1 through 4 of this Article shall be punished by the penalty prescribed for that offence.  (6) A responsible officer in an enterprise, institution or other entity who commits the offence referred to in paragraphs 1, 2 and 4 of this Article shall be punished with the penalty prescribed for that offence.  (7) The received gift or material gain shall be seized. 
Offering Bribes (art. 368) (1) Whoever makes or offers a gift or other benefit to an official, to within his official competence perform an official act that should not be performed or not to perform an official act that should be performed, or who acts as intermediary in such bribery of an official, shall be punished by imprisonment of from six months to five years. (2) Whoever makes or offers a gift or other benefit to an official to, within his official competence, perform an official act that he is obliged to perform or not to perform an official act that he may not perform or who acts as intermediary in such bribery of an official, shall be punished by imprisonment of up to three years.  (3) Provisions of paragraphs 1 and 2 of this Article shall apply also when a bribe is made or offered to a foreign official.  (4) The offender referred to in paragraphs 1 through 3 of this Article who reports the offence before becoming aware that it has been detected may be remitted from punishment.  (5) Provisions of paragraphs 1, 2 and 4 of this Article shall also apply when a bribe is given or promised to a responsible officer in an enterprise, institution or other entity.  (6) A gift or other benefit seized from the person accepting the bribe may, in the case referred to in paragraph 4 of this Article, be returned to the persons giving the bribe.
</t>
  </si>
  <si>
    <t xml:space="preserve"> Definitions of the drug related criminal offences in the Serbian CC: 
Unlawful Production and Circulation of Narcotic Drugs (art. 246) (1) Whoever unlawfully produces, processes, sells or offers for sale, or whoever purchases, keeps or transports for sale, or who mediates in sale or buying or otherwise unlawfully puts into circulation substances or preparations that are declared narcotics, shall be punished by imprisonment of from three to twelve years. (2) Whoever unlawfully has grown poppy seeds or psychoactive hemp or other plants used to manufacture narcotic drugs, shall be punished by imprisonment of from six months to five years.  (3) If the offence referred to in paragraph 1 of this Article is committed by a group, or if the offender has organized a network of dealers or middlemen, the offender shall be punished by imprisonment of five to fifteen years.  (4) If the offence referred to in paragraph 1 of this Article is committed by an organized criminal group, the offender shall be punished by imprisonment of a minimum of ten years.  (5) The offender referred to in paragraphs 1 through 4 of this Article who discloses from whom he obtained narcotics may be remitted from punishment.  (6) Whoever unlawfully manufactures, obtains, possesses or gives for use equipment, material and substances that are known to be intended for production of narcotics, shall be punished by imprisonment of six months to five years.  (7) All narcotics and means for production and processing shall be seized.
Unlawful Keeping of Narcotics (art. 246a) (1) Whoever unlawfully keeps for their own use small quantities of substances that are declared narcotics, shall be punished by a fine or imprisonment up to three years, or may be remitted from punishment. (2) The offender referred to in paragraph 1 of this Article who reveals from whom he purchases narcotics may be remitted of punishment.  (3) The narcotics shall be seized.
Facilitating the Use of Narcotics (art. 247) (1) Whoever induces another person to take narcotics or gives him narcotics for his or another’s use or places at disposal premises for taking of narcotics or otherwise enables  another to take narcotics, shall be punished by imprisonment of six months to five years.  (2) If the offence referred to in paragraph 1 of this Article is committed against a juvenile or several persons or has resulted in particularly serious consequences, the offender shall be punished by imprisonment of from two to ten years.  (3) If the offences referred to in paragraph 2 of this Article results in death of a person, the offender shall be punished by imprisonment of from three to fifteen years. (4) The narcotics shall be seized.
</t>
  </si>
  <si>
    <t xml:space="preserve"> Please see additional information on the definitions in the Serbian CC in comment CDRS16</t>
  </si>
  <si>
    <t xml:space="preserve"> Comment: THE LAW ON JUVENILE CRIMINAL OFFENDERS AND CRIMINAL PROTECTION OF JUVENILES  foresees the following:
Ordering Criminal Sanctions to Adults for Acts Committed as Juveniles (Article 40)
A person of legal age who is over twenty-one years may not be tried for a criminal offence committed as a younger juvenile.
A person of legal age who committed a criminal offence as a juvenile and who at time of trial is not yet twenty-one years old, may be ordered a relevant educational measure (alternative sanctioning measure, measure of increased supervision by guardianship authority or remand to correctional institution), and under provisions specified in Article 28 hereof – remand to juvenile detention facility. In deliberating if or which of the above sanctions will be ordered, the Court shall regard all circumstances of the case, and particularly the gravity of the offence, time elapsed from its commission, character and behaviour of the offender as well as the purpose to be achieved by the sanction.
Notwithstanding the provisions of paragraph 2 of this Article, the Court may pronounce to a person of legal age who attained twenty-one years of age during trial, a prison sentence or suspended sentence. The prison sentence, in this case, shall have the same legal effects in respect of rehabilitation, erasing of conviction, limitations, parole and legal consequences as punishment by juvenile detention. In addition to the ordered sanction, adults specified under paragraphs 2 and 3 of this Article may be ordered appropriate security measure under conditions stipulated by this Act.
Ordering Educational Measures to Young Adults (Article 41)
The Court may pronounce to an offender who committed a criminal offence as an adult but at time of trial is under twenty-one years of age any of the alternative sanctions, the measure of increased supervision by guardianship authority or remand to correctional institution if, due to the character and circumstances under which the offence was committed, it may be expected that these educational measures will achieve the same purpose as punishment.
The Court may order, under terms set forth in this Act, any security measure to a young adult under educational measure.
</t>
  </si>
  <si>
    <t>The definitions and several data on conviction statistics are missing due to the collection of the data process. The data was collected from the Statistical office of the Republic of Slovenia and not from the courts.</t>
  </si>
  <si>
    <t xml:space="preserve"> In the revision of police statistical data, we have noticed that data relating to intentional murders prior to 2011 also contains manslaughters, which are unintentional murders. The data from 2011 contains only murders that were intentional, for mentioned reason data prior of 2011 is incomparable.</t>
  </si>
  <si>
    <t xml:space="preserve"> It is not criminal offence if it was done with a person of comparable age and if it corresponds to the level of her/his mental and physical maturity.</t>
  </si>
  <si>
    <t>There was a methodological change in counting of stolen motor vehicles so the police data prior of 2011 is incomparable.</t>
  </si>
  <si>
    <t xml:space="preserve"> Definition of Instigation to corruption and Complicity is unclear</t>
  </si>
  <si>
    <t>0.5 g / l in blood, 0.25 mg / l in breath. Novice and professional drivers: 0.3 g / l in blood, 0.15 mg / l in breath.</t>
  </si>
  <si>
    <t xml:space="preserve"> In 2015 a modification of the Spanish penal code, raised the age of sexual consent from 13 to 16.</t>
  </si>
  <si>
    <t xml:space="preserve"> Regarding drug offences, only the general category of drug trafficking is available, which includes all the actions, related to drugs offenses, described in the penal code.</t>
  </si>
  <si>
    <t xml:space="preserve"> In the first of July in year 2015 entered into force a new Penal Code. Consequently, many types of crimes changed their definitions. In this link you can check it:
http://web.icam.es/bucket/CUADRO%20COMPARATIVO%20DEL%20C%C3%93DIGO%20PENAL_%20LO%201-2015_%20CP.pdf
</t>
  </si>
  <si>
    <t xml:space="preserve">Many types of crimes changed their definitions. In this link you can check it:
http://web.icam.es/bucket/CUADRO%20COMPARATIVO%20DEL%20C%C3%93DIGO%20PENAL_%20LO%201-2015_%20CP.pdf
</t>
  </si>
  <si>
    <t>2 [18-21]</t>
  </si>
  <si>
    <t>18/21 (it depends on the context)</t>
  </si>
  <si>
    <t xml:space="preserve"> After a reform of the juvenile criminal law in 2006, the possibility of applying the juvenile criminal law to young adults between 18 and 21 years is definitively suppressed. However, we must bear in mind that adults can be tried according the juvenile criminal law, when the crime was committed when they were a minor.
</t>
  </si>
  <si>
    <t xml:space="preserve"> Police data (A.1): Includes all offences in the penal code where, with a few exceptions, all have prison in the penalty scale and offences against the special penal legislation which have prison in the penalty scale (also with a few exceptions).</t>
  </si>
  <si>
    <t>0,2 per mille</t>
  </si>
  <si>
    <t xml:space="preserve"> Police data (DTT16HA): All traffic offences with prison in the penalty scale. 
Conviction data (DTT16HA): All traffic offences with prison in the penalty scale.
Conviction data (DTT16B): For convictions it is not possible to separate cases of negligent homicide and negligent injury in road traffic, from offences committed outside road traffic. All cases of negligent homicide/injury are therefore excluded from the definition.
</t>
  </si>
  <si>
    <t xml:space="preserve"> Police statistics (DAS16O): Not able to exclude assault only causing pain as this is included in minor assaults.
Conviction statistics (DAS16F): Not able to exclude bodily injury of public servant/official from threats against public servant/official, and thus this is excluded from the definition.
Conviction statistics (DAS16P): Not able to exclude assault only causing pain as this is included in minor assaults.
</t>
  </si>
  <si>
    <t xml:space="preserve"> Police data: A.4.2 Of which: Aggravated bodily injury (aggravated assault): We are not able to present data on aggravated assault separately from bodily injury/assault A.4.1 due to our definition, as it is included in bodily injury/assault A.4.1. The same cases are included/excluded in aggravated offences as in ordinary offences of body injury above.</t>
  </si>
  <si>
    <t xml:space="preserve"> Police data (DSA16O): Not able to exclude verbal or any other form of non-physical molestation from other forms of sexual molestation.
Conviction data (DSA16P): Not able to exclude verbal or any other form of non-physical molestation from other forms of sexual molestation.
</t>
  </si>
  <si>
    <t xml:space="preserve"> Police data (DSM16I): Not able to exclude verbal or any other form of non-physical molestation from other forms of sexual molestation.
Conviction data (DSM16J): Not able to exclude verbal or any other form of non-physical molestation from other forms of sexual molestation.
Police and conviction data (DSM16O and DSM16Q): Not included as it is not a criminal offence if consented by both partners and will not be reported to the police, however if not consented by both partners this will be included in the statistics.
</t>
  </si>
  <si>
    <t xml:space="preserve">Conviction data (DRO16H, DRO16N): Pick-pocketing or theft with force against property only, as well as muggings, are considered aggravated theft and not included in the definition of robbery. </t>
  </si>
  <si>
    <t>100 euro</t>
  </si>
  <si>
    <t xml:space="preserve">Police data (DTV16HA): In the definition this amounts to two offences, burglary and theft of a motor vehicle
Conviction data (DTV16H): Not able to exclude as theft of motor vehicle parts is considered to be the same offence as theft of a motor vehicle
</t>
  </si>
  <si>
    <t xml:space="preserve"> Conviction data (A.7.2.2): Not able to distinguish between listed offences as burglary is considered theft according to Swedish legislation. All offences listed in the include/exclude sections fall under theft.</t>
  </si>
  <si>
    <t>Conviction data (A.8.2): In Swedish legislation, no differentiation is made between fraud and cyber fraud and for that reason we are not able to provide this data. However, there is data on cybercrimes according to Directive 2013/40/EU.</t>
  </si>
  <si>
    <t xml:space="preserve"> Police data (DCO16K): Not able to differentiate extortion by public officials from extortion total. As extortion (except by public officials) is asked to be excluded, all types of extortion offences are excluded.
Conviction data (DCO16L): Not able to differentiate extortion by public officials from extortion. As extortion (except by public officials) is asked to be excluded, all types of extortion offences are excluded.
</t>
  </si>
  <si>
    <t xml:space="preserve">Police data (A.12.2 Of which: Drug trafficking): In this section possession and consumption for personal use is excluded. For the other types of offences we are not able exclude personal use.
Conviction data (A.12.2 Of which: Drug trafficking): we are not able to present this separately from A.12.1 Drug offences due to our definition, as there is not an exception rule for personal use
</t>
  </si>
  <si>
    <t xml:space="preserve">Police data (DFA16M): We can present data for homicide and robbery where firearms are used but not on this detailed level. The definition is homicide/robbery with the use of firearm.
Police data (DFA16M): If used in a crime
</t>
  </si>
  <si>
    <t xml:space="preserve"> Police data: On July 1, 2016, unlawful use of another's identity (6 b §), under Ch. 4 in the Penal Code, was introduced. Affects A.1 Total criminal offences. In 2013 the law Rape, aggravated rape (1, 4 §) was extended to included cases were the victim reacted with passivity.</t>
  </si>
  <si>
    <t>assault leading to death &gt; homicide Yes or aggraved bodily injury &gt; next</t>
  </si>
  <si>
    <t xml:space="preserve"> Sexual intercourse without force with helpless person only women. Men (contraintes sexuelles)</t>
  </si>
  <si>
    <t>Convictions no data no difference between theft-robbery</t>
  </si>
  <si>
    <t xml:space="preserve"> Convictions no data no difference between theft-robbery</t>
  </si>
  <si>
    <t>Swiss law fraud art. 146 penal Code trick is necessary</t>
  </si>
  <si>
    <t>It’s impossible actually to differenciate</t>
  </si>
  <si>
    <t>For Cannabis simplified procedure (ordonnance pénale)</t>
  </si>
  <si>
    <t>0,50g/kg</t>
  </si>
  <si>
    <t xml:space="preserve">1 Article 19
- a young adult person is a person who at the time of the verdict for a law action envisaged as a criminal act has turned 18, and it has not turned 21,
Article 33
(2) The special provisions that apply to children who commit perpetrators of criminal acts shall be applied under the conditions provided for in the provisions of this chapter and on adults when they are tried for acts that are prescribed by law as criminal offenses that they committed as children, and exceptionally and on persons who have committed a criminal offense as young adults.
Article 59
(2) If, during the duration of the educational measure, the court pronounces to a young adult a juvenile imprisonment for a child or a prison for at least one year, the educational measure stops with the commencement of the serving of the sentence.
Pronouncing educational measures for young adults
Article 70
(1) A perpetrator who, as a young adult, has committed an act that is stipulated by law as a criminal offense and at the time of the verdict does not reach the age of 21, the court may impose an appropriate measure of intensified supervision or institute measure, if, in view of his the person and the circumstances under which the crime was committed, it can be expected that the educational measure will achieve the goal that would be achieved by pronouncing the sentence.
(2) The juvenile who is pronounced an educational measure, may, under the conditions stipulated by this Law, be pronounced a security measure.
(3) The pronounced educational measure may last up to the age of the offender at the age of 23 years.
</t>
  </si>
  <si>
    <t xml:space="preserve"> Police definition – Where we have used UNODC data, we cannot confirm what definition was used by Turkish authorities that submitted the data to UNODC. I have only marked those that I am pretty sure would/would not be included. In all other cases, metadata was not available, and therefore we are in general not sure what was included/excluded. I have only marked those that I am pretty sure would/would not be included.</t>
  </si>
  <si>
    <t>Police definition – Where we have used UNODC data, we cannot confirm what definition was used by Turkish authorities that submitted the data to UNODC. I have only marked those that I am pretty sure would/would not be included. In all other cases, metadata was not available, and therefore we are in general not sure what was included/excluded. I have only marked those that I am pretty sure would/would not be included.</t>
  </si>
  <si>
    <t xml:space="preserve"> Police definition – Where we have used UNODC data, we cannot confirm what definition was used by Turkish authorities that submitted the data to UNODC. I have only marked those that I am pretty sure would/would not be included. In all other cases, metadata was not available, and therefore we are in general not sure what was included/excluded. I have only marked those that I am pretty sure would/would not be included.
Conviction - Slapping as such is not specified as a subtype of assault, and therefore could not be excluded. However assault is defined as “causing pain” in Turkish law, therefore even assaults that only cause pain would be included as well. 
</t>
  </si>
  <si>
    <t xml:space="preserve"> Police – This data was not available and thus no definition is provided.
Conviction - Weapons and vulnerable victim cases are included into “assault total” but not into aggravated assault. 
</t>
  </si>
  <si>
    <t xml:space="preserve"> Police definition – Where we have used UNODC data, we cannot confirm what definition was used by Turkish authorities that submitted the data to UNODC. In all other cases, metadata was not available, and therefore we are in general not sure what was included/excluded. I have only marked those that I am pretty sure would/would not be included.</t>
  </si>
  <si>
    <t xml:space="preserve"> Police definition – Where we have used UNODC data, we cannot confirm what definition was used by Turkish authorities that submitted the data to UNODC. In all other cases, metadata was not available, and therefore we are in general not sure what was included/excluded. I have only marked those that I am pretty sure would/would not be included.
Conviction – we did not have these data, so definition is not provided.
</t>
  </si>
  <si>
    <t xml:space="preserve"> Consenting sexual activity with a person age 15-18 is subject to prosecution if there is complaint. By the victim.  Police definition – Where we have used UNODC data, we cannot confirm what definition was used by Turkish authorities that submitted the data to UNODC. In all other cases, metadata was not available, and therefore we are in general not sure what was included/excluded. I have only marked those that I am pretty sure would/would not be included.
Conviction - I have noticed that in 2010 data for “sexual abuse of a child” was included into the database. However I checked again. According to this definition, it should exclude “sexual intercourse”, but 2010 number DOES include it (it is impossible to separate in that way). For 2015, I am not providing the “sexual abuse of a child“ statistic separately, because the numbers I have are not in line with definition from A.5.3. ( I cannot exclude cases that involve sexual intercourse). 
</t>
  </si>
  <si>
    <t>Police definition – Where we have used UNODC data, we cannot confirm what definition was used by Turkish authorities that submitted the data to UNODC. In all other cases, metadata was not available, and therefore we are in general not sure what was included/excluded. I have only marked those that I am pretty sure would/would not be included.</t>
  </si>
  <si>
    <t xml:space="preserve"> Police definition – Where we have used UNODC data, we cannot confirm what definition was used by Turkish authorities that submitted the data to UNODC. In all other cases, metadata was not available, and therefore we are in general not sure what was included/excluded. I have only marked those that I am pretty sure would/would not be included.
Conviction definition - These data were for available so I am not providing definition.
</t>
  </si>
  <si>
    <t>Police and Conviction - These data were for available so I am not providing definition.</t>
  </si>
  <si>
    <t xml:space="preserve"> Police definition – Where we have used UNODC data, we cannot confirm what definition was used by Turkish authorities that submitted the data to UNODC. In all other cases, metadata was not available, and therefore we are in general not sure what was included/excluded. I have only marked those that I am pretty sure would/would not be included.
Conviction – definition - These data were for available so I am not providing definition.
</t>
  </si>
  <si>
    <t xml:space="preserve"> Police definition – Where we have used UNODC data, we cannot confirm what definition was used by Turkish authorities that submitted the data to UNODC. In all other cases, metadata was not available, and therefore we are in general not sure what was included/excluded. I have only marked those that I am pretty sure would/would not be included.
Conviction (also prosecution statistics) – “corruption in the private sector” included corruption by / of publicly traded companies, NGOs, foundation, professional organisations, and all business established by such organisation (NGOs, foundations, etc)
</t>
  </si>
  <si>
    <t xml:space="preserve"> Police definition – Where we have used UNODC data, we cannot confirm what definition was used by Turkish authorities that submitted the data to UNODC. In all other cases, metadata was not available, and therefore we are in general not sure what was included/excluded. I have only marked those that I am pretty sure would/would not be included.
Conviction – We did not have these data
</t>
  </si>
  <si>
    <t>I have used different definitions for sexual assault and sexual abuse of a child, explanations provided in relevant tables.</t>
  </si>
  <si>
    <t xml:space="preserve"> Source: Part 1 Police statistics: Statistical information about crimes 2013-2016 is available at the official website of the General Prosecutor's Office of Ukraine since 2013 year https://www.gp.gov.ua/ua/statinfo.html/
For example: «Статистична інформація про стан злочинності та результати прокурорсько-слідчої діяльності» (Statistical information about crime and the results of prosecutorial and investigative activities) / Статистична інформація  2015 рік (Statistical information 2015 year) / “Про зареєстровані кримінальні правопорушення та результати їх досудового розслідування” (registered criminal offenses and the results of their pre-trial investigation) / “Єдиний звіт про кримінальні правопорушення по державі за січень-грудень 2015 року”  (united report about criminal offenses in the country for January-December 2015) / file «forma_1_gruden 2015 (1).xlsx». Information is available only in ukrainian.
Statisticalinformationaboutcrimes 2011: “Звіт про злочинність за січень-грудень 2011 року за Формою № 1 (місячна), затверджена наказом МВС України від 27.07. 2010р. № 332 за погодженням з Держкомстатом” (Report about crime in January-December 2011 in the form number 1 (monthly), approved by order of the Ministry of Internal Affairs of Ukraine from 27.07. 2010 No. 332 in agreement with the State Statistics Committee). This information was published on the official site of the Ministry of Internal Affairs of Ukraine, but it is currently unavailable.
Statisticalinformationaboutcrimes 2012: «Звіт про злочинність станом на 20 листопада 2012 року за Формою № 1 (місячна), затвердженанаказомМВСУкраїнивід 27.07. 2010р. № 332 запогодженнямзДержкомстатом» (Crime Report January-December 2011 in the form number 1 (monthly), approved by order of the Ministry of Internal Affairs of Ukraine from 27.07. 2010  Offences committed by juveniles are shown in common statistical report and then are concentrated in one separate table.No. 332 in agreement with the State Statistics Committee). All data is for the period from January 1 to November 20, 2012. The new Criminal Procedural Code of Ukraine (2012) came into force on November 19, 2012. From November 20, 2012 crime registration is carried out according to new rules.
This information was published on the official site of the Ministry of Internal Affairs of Ukraine, but it is currently unavailable online.
Source: Part 3 (Conviction statistics):Statistical information was published on the official site “Судова влада в Україні” (Judiciary in Ukraine) https://court.gov.ua/inshe/sudova_statystyka/
Forexample: 2011 “Форма 7. Звіт про склад засуджених”, «Форма 8. Звіт про неповнолітніх засуджених»
There is no Military penal code in Ukraine. The intentional homicide committed as a result of the war in the East of Ukraine are counted as intentional murders in accordance with Articles 115-118 of the Criminal Code of Ukraine (Order of the General Prosecutor's Office of Ukraine  № 139 06.04.2016 «Про затвердження положення про порядок ведення єдиного реєстру досудових розслідувань» Пункт 145  Довідник 9) https://zakon.rada.gov.ua/laws/show/z0680-16#n14. All another military and war crimes are included in the Criminal Code of Ukraine (Articles 401 -440).</t>
  </si>
  <si>
    <t xml:space="preserve"> Major traffic offences - for this category more suitable data about registered crime under Chapter XI - CRIMINAL OFFENSES AGAINST TRAFFIC SAFETY OR SAFETY OF TRANSPORT OPERATIONS (Art.276 - 292)of The Criminal Code of Ukraine.  
DTT16AI
Source: Point 7 Section II of the “Instruction about the procedure for the detection of drivers of vehicles signs of alcohol, narcotic or other intoxication or stay under the influence of drugs that reduce the attention and speed of reaction”, approved by the Order of the Ministry of Internal Affairs of Ukraine,Ministry of Health of Ukraine 09.11.2015 № 1452/735 (Інструкція про порядок виявлення у водіїв транспортних засобів ознакалкогольного, наркотичного чи іншого сп’яніння або перебування під впливом лікарських препаратів, що знижують увагу та швидкість реакції)https://zakon.rada.gov.ua/laws/show/z1413-15?find=1&amp;text=%F1%F2%E0%ED+%E0%EB%EA%EE%E3%EE%EB%FC%ED%EE%E3%EE+
</t>
  </si>
  <si>
    <t xml:space="preserve"> The Criminal Code of Ukraine defines intentional homicide (murder) and aggravated intentional homicide (murder) – parts 1 and 2 of article 115бintentional homicide in a state of intense emotional excitement (article 116),  Infanticide is a type of intentional homicide, it is regulated by separate article of the Code - article 117,intentional murder with exceeding the limits of the necessary defense (article 118).Under the Criminal Code of Ukraine euthanasia is qualified as intentional homicide (part 1 of article 115).  
Assistance with suicide is qualified as driving a person into suicide (article 120).  Assault leading to death can be qualified as unintentional homicide (article 119) or intended aggravated grievous bodily injury (article 121) depending on obstacles of the case. Threat of murder envisages separate criminal liability (article 129).
</t>
  </si>
  <si>
    <t xml:space="preserve"> Bodily injury under Criminal Code of Ukraine is ranked on intended grievous bodily injury, intended bodily injury of medium gravity and intended minor bodily injury. Rank of bodily injury is determined by the forensic expertise.    Norms of ranking of such cases are  set by judicial practice and acts of the Ministry of Health of Ukraine. Data about Bodily injury (assault) - Total include intended grievous bodily injury, intended bodily injury of medium gravity and intended minor bodily injury.  In police and judicial statistics data only about robbery, without brigandism.</t>
  </si>
  <si>
    <t xml:space="preserve"> Article 121. Intended grievous bodily injury    1. Intended grievous bodily injury, that is a willful bodily injury which is dangerous to life at the time of infliction, or resulted in a loss of any organ or its functions, or caused a mental disease or any other health disorder attended with a persisting loss of not less than one-third of working capability, or interruption of pregnancy, or permanent disfigurement of face, -    shall be punishable by imprisonment for a term of five to eight years.    2. Intended grievous bodily injury committed by a method characterized by significant torture, or by a group of persons, and also for the purpose of intimidating the victim or other persons, or based on racial, national and religious intolerance, or committed as a contracted offense, or which caused death of the victim, -    shall be punishable by imprisonment for a term of seven to ten years.</t>
  </si>
  <si>
    <t xml:space="preserve"> Criminal Code of Ukraine provides several types of offences against sexual freedom and sexual inviolability of a person (articles 152-156).  Pornography and child pornography are stated as criminal offences but have separate regulation (article 301). </t>
  </si>
  <si>
    <t xml:space="preserve"> The essential features of rape: 1) the subject of this crime may be male or female; 2) any sexual intercourse without force and with consent of a victim can not be qualified as rape; 3) any type of nonvaginal sexual intercourse can not be qualified as rape but qualified under article 153 of Criminal Code of Ukrainein 2011-2016.  </t>
  </si>
  <si>
    <t xml:space="preserve"> Deferent type of sexual abuse of a child was qualified in 2011-2016 as parts 3, 4 article 152; parts 2, 3 article 153; article 155, 156 of the Criminal Code of Ukraine. 
Age of sexual consent: 16 years old since 18.04.2018. During 2011-2016 age of sexual consent depended on sexual maturity - the state of the organism, characterized by general physical development and morphofunctional state of the genital organs, which allows a person to perform sexual functions without harm to health. Determining the fact of achieving sexual maХturity may be the subject offorensic examination in the case of sexoffenses.
</t>
  </si>
  <si>
    <t xml:space="preserve"> Criminal Code of Ukraine gives definitions of such types of crimes against property, each of them including aggravated obstacles (stated in parts 2 and thereof of the articles). Classification of these crimes under Ukrainian legislation differs from traditional common-law concept of burglary.  Under Criminal Code of Ukraine stealing of property may be secret (theft) and overt (robbery and brigandism).  Domestic stealing is qualified as theft in case of covert deprivation of property by offender (the owner of property is absent or does not know what is happening).  If offender breaks into a residence (any building suitable for living of a person, including some technical shelters on private territory) when the owners are aware of that fact and applies violence toward the owner, such actions may be qualified as robbery or brigandism. The waterline between those cases lies in the type of violence: if non dangerous for a person at the moment application – it is qualified as robbery, if dangerous for a person at the moment application (for instance with the use of fire arms) – it is qualified as brigandism.  For all stated above crimes (theft, robbery and brigandism) such obstacle as breaking into a residence or any other premises or shelter is aggravated.   in police and court statistics I included data only about robbery (as at 4 ed.)</t>
  </si>
  <si>
    <t>6 EUR</t>
  </si>
  <si>
    <t xml:space="preserve"> Minor theft is treated under the Code of Ukraine on Administrative Offences of 1984.In 2009 amendments were made to Article 51 of the Code of Ukraine on Administrative Offences under which theft, fraud over 6 EUR (in 2011 - 10 EUR, 2015 – 6EUR,, 2016 – 5.4 EUR), is considered as a crime. А decrease in the amount in Euros is due to inflation of the national currency.</t>
  </si>
  <si>
    <t xml:space="preserve"> The notion of Aggravated theft is not applied in the Criminal Code of Ukraine as a separate article. Aggravating circumstances are part of article 185 – Theft. The notion of Aggravated theft is not applied in the Criminal Code of Ukraine as a separate article. For example: part 3 article 185 - theft from a closed part of a building or other premises after gaining access to it against the owner’s will (e.g. by use of force against an object, Article 262- abduction, appropriation, extortion of firearms, ammunition, explosives or radioactive materials or possession of them by fraud or abuse of office. Article 410 - abduction, appropriation, extortion by a serviceman of weapons, ammunition, explosives or other combat material, means of transport, military and special equipment, or other military property, or their taking possession of them by fraud or abuse of office (this offense is committed by a serviceman only).</t>
  </si>
  <si>
    <t xml:space="preserve"> Closest for this definition is Article 289 of the Criminal Code of Ukraine - Unlawful appropriation of a vehicle.   1. Unlawful appropriation of a vehicle,     2. The same actions committed by a group of persons upon their prior conspiracy, or repeated, or accompanied with violence dangerous to the victim's life or health, or with threats of such violence, or committed upon entering into a residence or any other shelter, or where they caused a significant pecuniary damage to the victim, -    3. Any such acts as provided for by paragraph 1 or 2 of this Article, committed by an organized group or accompanied with violence dangerous to the victim's life or health, or threats of such violence, or if they caused heavy property damage, -    A person shall be discharged from criminal liability, if that person committed for the first time any actions provided for by this Article (except in cases of unlawful appropriation of a vehicle accompanied with violence against the victim or any threats of such violence) and voluntarily reported it to law enforcement authorities, returned the vehicle to its owner and fully repaired the losses inflicted.</t>
  </si>
  <si>
    <t xml:space="preserve"> In the Criminal Code of Ukraine: part 3 article 185: theft, combined with penetration into a home, other premises or storage.</t>
  </si>
  <si>
    <t xml:space="preserve"> Domestic burglary is one type of aggravating circumstances oftheft (part 3 Article 185 of the Criminal Code of Ukraine). The police have a special type of statistical record: “theft from an attic or basement in a multi-dwelling building” (Квартирна крадіжка - Apartment theft)</t>
  </si>
  <si>
    <t xml:space="preserve"> The notion is not applied. According to the Criminal Code of Ukraine these crimes can be qualified as fraud or other crimes.</t>
  </si>
  <si>
    <t xml:space="preserve"> Corruptions as a crime under Criminal Code of Ukraine include such types of illegal actions: taking a bribe – article 368 (passive corruption), giving a bribe – article 369 (active corruption), and provocation of bribery– article 370.  Corruption is classified as crimes in office. The main peculiarity of such crimes is the special subject – an official. Criminal Code of Ukraine defines official as persons who permanently or temporary represent public authorities, and also permanently or temporary occupy positions in businesses, institutions or organizations of any type of ownership, which are related to organizational, managerial, administrative and executive functions, or are specifically authorized to perform such functions. Officials shall also mean foreigners or stateless persons who perform the functions described above. Committing acts described in articles 369-370 of  Criminal Code of Ukraine by another person who can not be classified as official excludes liability under these articles. Taking a bribe (article 368) may be committed by non-official but must be referred to an official.</t>
  </si>
  <si>
    <t>&gt; 5g (grams)</t>
  </si>
  <si>
    <t>&gt; 0,15 g</t>
  </si>
  <si>
    <t xml:space="preserve"> Possession of a small quantities of drugs entails administrative liability (fine, сommunity service, etc., Article 44 of the Code of Ukraine on Administrative Offenses). More quantities of drugs are the cause of criminal liability (Article 305 – 320 of Criminal Code of Ukraine)
Source: OrderoftheMinistryofHealthofUkraine "Onapprovaloftablesforsmall, largeandespeciallylargesizesofnarcoticdrugs, psychotropicsubstancesandprecursorswhoareinillegalcirculation" Наказ Міністерства охорони здоров'я України “Про затвердження таблиць невеликих, великих та особливо великих розмірів наркотичних засобів, психотропних речовин і прекурсорів, які знаходяться у незаконному обігу” 01.08.2000  № 188 https://zakon.rada.gov.ua/laws/show/z0512-00
</t>
  </si>
  <si>
    <t>Data is unavailable in openofficial sources.</t>
  </si>
  <si>
    <t xml:space="preserve"> Age of criminal liability. Persons who have committed criminal offenses at the age of 14 to 16 years shall be criminally liable only for a murder (Articles 115-117), attempted killing of a statesperson or public figure, a law enforcement officer, a member of a civilian peace-keeping or border-guard unit, or a serviceman, judge, assessor or juror, in connection with their activity related to the administration of justice, a defense attorney or agent of any person in connection with their activity related to legal assistance, or a foreign representative (Articles 112, 348, 379, 400 and 443), intended grievous bodily injury (Article 121, paragraph 3 of Articles 345, 346, 350, 377 and 398), intended bodily injury of medium gravity (Article 122, paragraph 2 of Articles 345, 346, 350, 377 and 398), sabotage (Article 113), gansterism (Article 257), act of terrorism (Article 258), hostage taking (Articles 147 and 348), rape (Article 152), violent unnatural satisfaction of sexual desire (Article 153), theft (sections 185, paragraph 1 of Articles 262 and 308), robbery (Articles 186, 262 and 308), brigandage (Article 187, paragraph 3 of Articles 262 and 308), extortion (Article 189, 262 and 308), willful destruction or endamagement of property (paragraph 2 of Articles 194, 347, 352 and 378, paragraphs 2 and 3 of Article 399), endamagement of communication routes and means of transportation (Article 277), theft or seizure of railroad rolling stock, air-, sea- or river-craft (Article 278), misappropriation of transportation (paragraph 2 and 3 of Article 289), and hooliganism (Article 296). 
Persons who have reached the age of 16 years before the commission of a criminal offense shall be criminally liable
</t>
  </si>
  <si>
    <t>DRO16I  The category “robbery” includes  "armed theft" and "violent theft without arm". Extortion is included if there are weapens used or violence</t>
  </si>
  <si>
    <t>In the prior edition, we stated that the penal code does not include a special article concerning money laundering. However, there is a special law on money laundering. So figures concerning that law are here given since 2006</t>
  </si>
  <si>
    <t xml:space="preserve">Not possible to differentiate from the other types of fraud, as PC § 209 (‘common’ fraud) may also include such offences. </t>
  </si>
  <si>
    <t>The definition of money laundering in the CC of Serbia (art. 245): (1) Whoever converts or transfers property while aware that such property originates from a criminal offence, with intent to conceal or misrepresent the unlawful origin of the property, or conceals and misrepresents facts on the property while aware that such property originates from a criminal offence, or obtains, keeps or uses property with  foreknowledge, at the moment of receiving, that such property originates from a criminal offence, shall be punished by imprisonment of from six months to five years and a fine. (2) If the amount of money or property referred to in paragraphs 1 of this Article exceeds one million five hundred thousand dinars (1.500.000), the offender shall be punished by imprisonment of one to ten years and a fine.  (3) Whoever commits the criminal offence referred to in paragraph 1 and 2 of this Article with assets obtained by himself that originate from a criminal offence, shall be punished with the penalties prescribed in paragraph 1 and 2 of this Article.  (4) Whoever commits in a group criminal offences referred to in paragraph 1 and 2 of this Article, shall be punished with imprisonment of from two to twelve years and a fine.  (5) Whoever commits the offences referred to in paragraph 1 and 2 of this Article, and could have been aware or should have been aware that the money or assets represent proceeds from crime, shall be punished by imprisonment of up to three years.  (6) The responsible officer in a legal person who commits the offence referred to in paragraphs 1 through 3 and 5 of this Article shall be punished by the penalty stipulated for that offence, if aware, or should have been aware that the money or assets represents proceeds from crime.  (7) The money and property referred to in paragraphs 1 through 6 of this Article shall be seized.</t>
  </si>
  <si>
    <t>Police data DRA16KA and DRA16MA: If consented this will not be reported to the police, if not consented by both partners it will be included though.</t>
  </si>
  <si>
    <t>Conviction data (A.7.2.3): Not able to distinguish between listed offences as burglary is considered theft according to Swedish legislation. All offences listed in the include/exclude sections fall under theft.</t>
  </si>
  <si>
    <t>Conviction data (DFRC16B): Not able to differentiate between fraud and cyber fraud in legislation.</t>
  </si>
  <si>
    <t xml:space="preserve"> In April 2008 the Home Office issued clarification to police forces on how to record offences of wounding with intent/Grievous bodily harm (GBH) with intent for those assaults resulting in minor or no injury to a victim, but where the intent was to cause serious injury. This revised technical guidance was issued to ensure that these offences were recorded in a consistent manner by all police forces. The effect of this clarification was that some offences that would previously have been recorded as other types of assault are now recorded as GBH with intent. While the clarification was introduced in 2008/09, PSNI continued to experience the impact of this during 2009/10. The majority of police forces in England and Wales experienced similar increases in these offences as a result of this clarification</t>
  </si>
  <si>
    <t xml:space="preserve">The number of Robberies with firearms for 2011-2016 is the sum of ‘armed robberies business’ and ‘armed robberies personal’ in the published statistics. This causes a break in the series. The reason is unknown as the source of the pre-2011 figures for robberies with firearms was not recorded. </t>
  </si>
  <si>
    <t>The category of culpable homicide includes both assaults leading to death and death caused by negligence.  The only separately identifiable offence of negligent killing is corporate homicide.  Assistance with suicide is not a separately identifiable offence.</t>
  </si>
  <si>
    <t>Every attack directed to take effect physically on the person of another is assault, whether or not actual injury is inflicted.  However, intent is not considered to determine the type of assault committed. The injuries sustained determine whether it is deemed Serious or Non Serious.  An assault or attack in which the victim sustains injury resulting in detention in hospital as an inpatient, for the treatment of that injury  or,  any of the following injuries whether or not detained in hospital,  Fractures - fractures mean the breaking or cracking of a bone.  Note: Nose is cartilage not bone so a ‘broken nose’ should not be classified as a Serious Assault unless it meets one of the other criteria.  Internal injuries</t>
  </si>
  <si>
    <t>See note on bodily injury</t>
  </si>
  <si>
    <t>On 1 March 2012, the Offensive Behaviour at Football and Threatening Communications Act 2012 was implemented. The Act introduces two new offences, Offensive behaviour at football and Threatening communications. There were a number of legislative changes throughout 2010-11 which have affected the comparability of some crime groups with past years.     On 6 October 2010, section 38 of the Criminal Justice and Licensing (Scotland) Act 2010 was implemented. This introduced a new statutory offence of Threatening or abusive behaviour. Unlike the common law offence of Breach of the peace, where case law has decreed that it is necessary to show a ‘public element’ to the conduct, there is no requirement in the new legislation to demonstrate the offending behaviour was in a public place.     Section 39 of the 2010 Act introduced the new offence of "Stalking". Formerly conduct which constitutes this new offence would also have been recorded under the common law offence of Breach of the peace.     The Sexual Offences (Scotland) Act 2009 came into force on 1 December 2010. The Act was passed following widespread media and academic criticism of the previous law in Scotland surrounding rape and other sexual offences, particularly the gender specific nature of the common law offence of rape.     The Act replaces a number of common law crimes including Rape, Clandestine injury to women and Sodomy with new statutory sexual offences. The Act provides a statutory description of consent, which is defined as free agreement and provides a non-exhaustive list of factual circumstances during which consent will be deemed to be absent.     The Act created a number of new ‘protective’ offences, which criminalise sexual activity with children and mentally disordered persons. There are separate offences concerning young children (under 13 years) and older children (13-15 years).   The new legislation will only apply to offences committed from 1 December 2010. Any offences committed prior to this date will be recorded using the previous legislation.     The new legislation resulted in some increases in Sexual offences. However, it is likely that the effect will be to change the distribution of these crimes among the subcategories. For example, some crimes previously categorised as Lewd and libidinous practices will now be classified as Sexual assault.     The introduction of the new legislation resulted in some crimes that would previously have been classified as either Breach of the peace etc. or Other miscellaneous offences being classified as Sexual offences. Most of these are now classed as Other sexual offences. However, it is not possible to quantify the number of crimes that this change affects.   Any Sexual offence which occurred prior to 1 December 2010 will be recorded in line with the appropriate legislation in place at that time. If the conduct occurred both prior to and after 1 December 2010 the appropriate offences under the old and new legislation are recorded. Caution should therefore be taken when comparing Sexual offences with previous years.</t>
  </si>
  <si>
    <t>DHO16O</t>
  </si>
  <si>
    <t>DFD16Q</t>
  </si>
  <si>
    <t>DFD16S</t>
  </si>
  <si>
    <t>Included: §§ 128, 129, 130 StGB; theft of motor vehicles, theft against vulnerable persons and theft of weapons might be included, but is not disclosed separately.</t>
  </si>
  <si>
    <t>&gt;0,005 g</t>
  </si>
  <si>
    <t>&gt;0,02 g</t>
  </si>
  <si>
    <t xml:space="preserve">Theft committed by means of burglary (i.e. by breaking and entering) is considered as robbery and is noted as such in official figures. </t>
  </si>
  <si>
    <t xml:space="preserve">In the Albanian Criminal Code ‘burglary’ or ‘domestic burglary’ are not provided as specific offenses. If theft takes place within a closed premise or inside a house, it might be classified as theft or robbery depending on the modus operandi. If no person was present at the moment of burglary, the offense is classified as mere theft along with the offense of damage of property (a separate criminal offense provided in a separate section of the C.C). If a person was present at the moment of robbery and violence was exercised against him too, the offense will be classified as robbery. This means that in conviction statistics theft by means of domestic burglary (depending on the modus operandi) might be included under the category of theft or under the category of robbery. While in police statistics data on domestic burglary are collected separately from the data on theft or the data on robbery. </t>
  </si>
  <si>
    <t>Intentional homicides committed with firearms are included as a total figure. Completed homicides are not included as a separate item.</t>
  </si>
  <si>
    <t>1.50‰ (included)</t>
  </si>
  <si>
    <t xml:space="preserve">The relevant figures are introduced in the Excel file. 
With regard to “sexual abuse of a child”, please see Comments CDRA16 and CDSM16 above. With regard to “theft of a motor vehicle”, please see Comment CDTV16 above. As to “forgery of documents”, see Comments CDFD16 above. In connection with “drug trafficking”, see Comments CDDT16.
The figures in police statistics concerning the persons suspected of robbery where firearm was involved refer to suspected persons identified in the relevant year although the respective criminal offence may have been registered by the police in a previous year (thus, for example, if a suspected person was identified in 2015 as a perpetrator of robbery where firearm had been involved, which was registered in 2015, that person is included in the respective table for 2015; on the other hand, if a suspected person was identified in 2015 as a perpetrator of robbery where firearm had been involved, which might have been registered in 2012, 2013 or 2014, that person is included again in the respective table for 2015. The same problem of compatibility of data (registered criminal offences v. identified suspects) appears as well with regard to the figures relating to completed intentional homicide, aggravated theft, theft by means of burglary and theft by means of domestic burglary. This factual lack of available compatible data comes to explain the use of asterisks () in the relevant rows and columns of the Excel table. The same problem of compatibility obviously appeared also in the process of preparing the 5th Edition.
The probable deviations from the data concerning the specific items and provided for the 5th Edition of the European Sourcebook cannot be explained without consulting the primary source of information used for the 5th Edition. Nor could they be comprehensively explained without conducting specific criminological research. Specific criminological research is needed as well to explain the deviations in the data from year to year in the period 2011 – 2016. It is also to be noted that no substantial changes in material criminal law have occurred since the preparation of the 5th Edition of the European Sourcebook.
</t>
  </si>
  <si>
    <t xml:space="preserve">The National Correspondent was informed by Analyses and Policies Directorate, the Ministry of Interior, that, because of technological reasons, they were not capable to organise the electronic processing of the data on private security guards and, therefore, were not capable to provide the requested data. This is why asterisks () are used in both columns to indicate a situation where it is not possible either to confirm that the rule of counting staff has been respected or to specify if any other rule has been applied.  </t>
  </si>
  <si>
    <t xml:space="preserve">.  Bodily injury includes battery and excludes:  hooliganism and family (domestic) violence
. Robbery includes: plundering  
</t>
  </si>
  <si>
    <t>Statistics Branch, Police Service of Northern Ireland   Disclosive</t>
  </si>
  <si>
    <t>Also Prosecutors Interns - 58</t>
  </si>
  <si>
    <t xml:space="preserve">The approach in the “Annual Report on the Activities of the Prosecution Authorities in Bulgaria 2015” concerning the groups of offences, amounts to summarising the offences as they are grouped in the appropriate Chapters of the Penal Code (e. g. one total figure is reported for “Crimes against Personality”, where “homicide” “bodily injury” and “sexual offences” are included; one total figure is reported for “Property Crimes”, where “theft”, “robbery” and “fraud” are included, etc.). This comes to explain the use of asterisks () for most of the offence groups in the Excel file. The figures introduced in the Excel file relate to types of criminal offences specified in the report as separate items, the criterion of selection being “considerable public interest”.
</t>
  </si>
  <si>
    <t>Italian Institute of statistics - http://wwwistatit - Ministry of Justice Department of Statistics</t>
  </si>
  <si>
    <t>Table 4.1.2: No published data available. The administration reported figures to SPACE I, but since these are based on unpublished data, I cannot verify them.</t>
  </si>
  <si>
    <t>31 March</t>
  </si>
  <si>
    <t>Statistisches Bundesamt (Ed.), Strafvollzug – Demographische und kriminologische Merkmale der Gefangenen am 31.03.2015, Wiesbaden 2016.</t>
  </si>
  <si>
    <t xml:space="preserve">Data refer to March 31st of the respective year. The SPACE I data on offences was often inaccurate (definition were not respected, etc.). Corrected it in the database. </t>
  </si>
  <si>
    <t>31 March 2015</t>
  </si>
  <si>
    <t>Not all offence definitions can be fully met for prison data, but I only reported data for offences were the definitional differences were insignificant for the numbers reported</t>
  </si>
  <si>
    <t>If a prisoner serves the current prison sentence for more than one offence, only the most severe offence among these is counted.</t>
  </si>
  <si>
    <t>Notwithstanding the explicit question formulated in the letter sent by the National Correspondent to seek information from the Ministry of Justice (General Directorate Execution of Penalties), the latter did not provide any information whatsoever as to the numbers of convicted prisoners according to the types of offences. This comes to explain the lack of information and the use of asterisks () in the respective parts of the table.</t>
  </si>
  <si>
    <t xml:space="preserve">There is no information available as to what specific rule is applied. This is why asterisks () are used in both columns to indicate a situation where it is not possible either to confirm that the rule of counting staff has been respected or to specify if any other rule has been applied.  </t>
  </si>
  <si>
    <t>Rikosseuraamusasiakkaat 1.5.2015. Vankeusvankien päärikos 1.5.2015, p. 11. Naisvankeusvankien päärikos 1.5.2015, p. 32. Vankeusvankien ikäjakauma 1.5.2015, p.12.
RISEn tilastollinen vuosikirja 2015. Taulukko 19. Ulkomaalaisten vankeusvankien päärikokset 1.5.2015 vuosina 2006...015 (%).
Criminal Sanctions Agency, personal communication August 2018.</t>
  </si>
  <si>
    <t xml:space="preserve"> Table 4.1.1: Statistisches Bundesamt (Ed.), Bestand der Gefangenen und Verwahrten in den deutschen Justizvollzugsanstalten nach ihrer Unterbringung auf Haftplätze des geschlossenen und offenen Vollzuges jeweils zu den Stichtagen 31. März, 31. August und 30. November eines Jahres, Wiesbaden 2012...017; Statistisches Bundesamt (Ed.), Strafvollzug – Demographische und kriminologische Merkmale der Gefangenen am 31.03.2011...016, Wiesbaden 2012...017. 
Table 4.1.2: No published data available.
Table 4.1.3: Bundestags-Drucksache 19/2872, 15 June 2018.
</t>
  </si>
  <si>
    <t xml:space="preserve">Comments Table 4.1.2: 
Women - Until 2012 we did not include the data for number of entries of women pre-trial detainees and misdemeanour women, the data referred only to the number of entries for convicted women. For 2011 number of entries of convicted women is 396 (without women pre-trial detainees and misdemeanour women). For period 2012...016 we included the number of entries for woman pre-trial detainees, convicted and misdemeanour women. For comparison: the number of entries only for convicted women by years is: 2012. - 318; 2013. - 295; 2014. - 256; 2015. - 230; 2016 – 227.
</t>
  </si>
  <si>
    <t>D41PTDA15 incl D41PTAA15 - D41PTCA15; D41FA15 incl D41FB15 - D41FC15; Flow of Exit: ...; Table 4.1.2 Women/Forreigners/Minors ...; Table 4.1.3 only Data for Deaths</t>
  </si>
  <si>
    <t>5.1.A. The Probation Service is the institution which deals with offenders convicted with alternative sanctions in the criminal justice system in Albania. 
5.1.E - The Probation Service Institute prepares  for the prosecutor an assessment report for the accused / person under investigation and implements the EXecution Order issued by the Prosecution. It prepares an assessment report on the request of the Court for defendants sentenced to imprisonment.</t>
  </si>
  <si>
    <t>The Ministry of Justice, Department of Penitentiary Administration manages probation in
Italy, through the Offices for the EXecution of Sentences in the Community (UEPE) Those Offices are
staffed mainly with social workers of justice (probation officers) At the central level, at the Department
Headquarters there is the Directorate General for the EXecution of Sentences in the Community (DGEPE),
providing coordination, directions and guidance to local Offices</t>
  </si>
  <si>
    <t>2012, 2017</t>
  </si>
  <si>
    <t>It is foreseen to carry out a periodical national victimisation survey every two years, beginning in 2020.</t>
  </si>
  <si>
    <t>2017</t>
  </si>
  <si>
    <t>National level and first regional level (but the latter only for five Federal States, for which the sample size was increased)</t>
  </si>
  <si>
    <t>16 and older</t>
  </si>
  <si>
    <t>100</t>
  </si>
  <si>
    <t>https://www.bka.de/DE/AktuelleInformationen/StatistikenLagebilder/ViktimisierungssurveyDunkelfeldforschung/viktimisierungssurveyDunkelfeldforschung_node.html</t>
  </si>
  <si>
    <t>47,7</t>
  </si>
  <si>
    <t>39,7</t>
  </si>
  <si>
    <t>55,9</t>
  </si>
  <si>
    <t>58,2</t>
  </si>
  <si>
    <t>64,9</t>
  </si>
  <si>
    <t>As it was noted in the 5th Edition of ESB, surveys had been done annually since 2002 with some gaps (no surveys had been done in 2003 and 2006), The last annual survey was conducted in 2010,</t>
  </si>
  <si>
    <t>As it was noted in the 5th Edition of ESB, surveys had been done annually since 2002 with some gaps (no surveys had been done in 2003 and 2006), The last annual survey was conducted in 2010, There is no information about surveys having been done since then, There is neither any information of surveys planned in the near future,</t>
  </si>
  <si>
    <t>In all statistics that are available from the Cyprus Police and the Statistical Service, there is reference to victims, but a victimisation survey exclusively was conducted in 2009,
Cyprus (both) conducts surveys with samples from specific categories,</t>
  </si>
  <si>
    <t>We create a new model with core and specific/ variable modul, 
Core module is basic battery of questions that creates the space for long-term regularly repeated monitoring, Some of the questions are based on the ICVS, We also focus on previously neglected or new issues and phenomena such as psychological aspects of victimization (for example victim´s motivation for reporting the incident, impacts of victimization and so on),
We were exploring the period of 3 years, In incidents where their nature did not rule out (domestic violence, stalking), victims were further questioned whether the incident had occurred in the last year, and how many times,
Specific/ variable module is changeable battery of questions that focus on specific topics arising from current needs of practice(they might not be repeated in each round), It should be flexible part dependent on actually available financial resources,In specific module we focus on mapping the effectiveness of legislation and the level of care for victims, We also complement research on focus group with experts from practice,</t>
  </si>
  <si>
    <t>A)Has anyone stolen from you personally without using the violence or threats in the past 3 years - for example, pocket theft or theft of some of your things - eg at work, school, transport, street, etc,? (Do not include any thefts of things in your car and theft of personal belongings when breaking into dwellings or cottages / chalets)
B) Has this happened during the last 12 months?</t>
  </si>
  <si>
    <t>A) Has someone broke into your dwelling during the last 3 years? Take into account burglaries in the basement and other buildings you have at your dwelling (eg garage, shed), Do not include burglaries in the chat / cottage and the objects belonging to them,
B) Has this happened during the last 12 months?</t>
  </si>
  <si>
    <t>Robbery is no longer (since 2015) included in the Danish CVS, However, a question on domestic burglary is now included (since 2012) CVS C51TPC16</t>
  </si>
  <si>
    <t>The survey has been conducted annually since 2012,</t>
  </si>
  <si>
    <t xml:space="preserve">In 2018, the University of Helsinki will perform the second national survey of crime against businesses, The national business crime survey analyses crime against companies and their employees, and the harm caused by such crime, The 2018 survey will focus on crime targeted at the retail and hotel and restaurant sectors, The survey will cover around 3,000 workplaces across the whole of Finland, It will be conducted via telephone interviews, The findings will provide information on the problems caused by crime and disruption, and on preventing and combating such crime,
In 2013, a survey on the experiences of violence and abuse by children and adolescents was conducted, A nationally representative sample (N=11,364) of Finnish 6th and 9th graders, 12 and 15 years old respectively, answered the questionnaire, which asked about the respondents’ experiences of general criminal violence, sibling and peer victimization, parental corporal punishment, sexual abuse, violence and harassment connected to online activity and mobile phones, and witnessing domestic violence, </t>
  </si>
  <si>
    <t>Since 2012 the Finnish National Research Institute of Legal Policy (from 2015 onwards Institute of Criminology and Legal Policy, University of Helsinki) has conducted an annual victimisation survey, Data is collected by mail and online questionnaires, In 2015 the sample size was 14 000 and 15-74 old persons were picked by random sampling from the Finnish Population register, Response rate was 47,6 %, The results of this survey are comparable with those of 2012 to 2014 but not with the surveys conducted before 2012,</t>
  </si>
  <si>
    <t>Suomalaiset väkivallan ja omaisuusrikosten kohteena 2015 – kansallisen rikosuhritutkimuksen tuloksia, Katsauksia 13/2016, Kriminologian ja oikeuspolitiikan instituutti, Helsingin yliopisto, valtiotieteellinen tiedekunta, http://hdl,handle,net/10138/161960
Institute of Criminology and Legal Policy, University of Helsinki, personal communication September 2018,</t>
  </si>
  <si>
    <t xml:space="preserve"> „Viktimisierung bei Internetnutzung
Bitte denken Sie an Ihre Nutzung des Internets zu privaten Zwecken, Waren Sie in der Zeit seit Anfang 2012 von den folgenden Sicherheitsproblemen selbst betroffen?
A: Infizierung von Computern, die Datenverluste oder Schäden verursachten, z, B, durch Viren, Würmer oder Trojaner ,
B: Preisgabe vertraulicher Daten, wie etwa Ihrer Kontonummer oder Ihrer Geheimzahl, nachdem Sie in einer E-Mail mit gefälschter Absenderadresse dazu aufgefordert worden waren,
C: Umleitung auf eine gefälschte Webseite, auf der Sie beim Einloggen Ihre Zugangsdaten, z, B, für das Onlinebanking, preisgegeben haben,
1: ja
2: nein”
Translation:
“Victimsation during internet use
Please think about your use of the Internet for private purposes, Since the beginning of 2012, have you been affected by the following security problems?
A: Infection of computers by viruses, worms or Trojans, which led to a loss of data or to damages,
B: Disclosure of confidential data, like your bank account number or your PIN, after being requested to do so in an email with a forged sender address,
C: Redirection to a forged website, on which you disclosed your login credentials, i,e, for online banking,
1: yes 
2: no”
</t>
  </si>
  <si>
    <t>It is specified in more categories:  a, bicycle theft  b, car theft  c, theft out of car  d, pick-pocketing  e, other theft</t>
  </si>
  <si>
    <t>Recently, various questions on identity theft, banking fraud (not necessarily cyber!), hacking and cyber bullying have been introduced in the survey,</t>
  </si>
  <si>
    <t xml:space="preserve">There  were no changes in methodology of survey but in the way of calculating presented data – it was calculated not directly from survey database but from published raport,  CDMETH16
</t>
  </si>
  <si>
    <t xml:space="preserve">Serbia was included in the ICVS in 1996, but it was not a national survey; it was conducted on the city sample, Afterwards, we did not have similar surveys,
Serbia was included in the 3rd round of ISRD survey, which combined victimization survey with the self-report survey,
Victimisation surveys were conducted in relation to domestic violence, Serbia was recently included in the survey on violence against women, which also used victimisation survey methodology (methodology applied in the EU countries was used, research in the EU countries conducted by Fundamental Rights Agency),
</t>
  </si>
  <si>
    <t>In Slovenia, the tree sweeps of (experimental) victimization surveys were done in the nineties and in 2001 (the research was done By Institute of criminology, associated with Faculty of Law, University of Ljubljana), later the project was given to Statistical Office of Republic Slovenia, The project is waiting better circumstances,</t>
  </si>
  <si>
    <t xml:space="preserve">Comment 1: Changes in results have been made regarding previous years because of corrections in calculations,
Comment 2: The results for “percentage of victims reporting to the police” are based on percentage of incidents reported to the police,
Comment 3: Note that the results about “confidence in the work of the police in the local area”, in the Swedish Crime Survey (SCS) differ since the SCS do not specifically ask about the policework in the local area, but the confidence in the work of the police in general,
</t>
  </si>
  <si>
    <t xml:space="preserve">- Annual national survey is not per se a victimisation survey, Rather, a few question regarding criminal victimisation are asked as a part of a larger "Life Satisfaction Survey" that is conducted by the Turkish Statistical Institute,
- Additionally, in 2008 and 2014 Domestic Violence Towards Women  Survey was also conducted by Ministry of Family and Social Policy and Hacettepe University,
</t>
  </si>
  <si>
    <t xml:space="preserve">1) Data for 2015 is actually available for purchase, However I did not have time to procure it and format it for analysis, Here I used published report for 2014, Report was not published for 2015,
2) While 3908 households were selected into the sample, 7984 persons were interviewed in total, Rates for questions regarding personal victimisation are based on this sample of persons,
</t>
  </si>
  <si>
    <t>Turkish Statistical Institute, Life Satisfaction Survey 2014, https://biruni,tuik,gov,tr/yayin/views/visitorPages/index,zul</t>
  </si>
  <si>
    <t xml:space="preserve">Data for injury, sexual assault (harassment) and robbery are aggregated, This aggregated statistic has been reported in “injury”, I have left the other two (sexual assault and robbery) empty, While the data set actually makes it possible to disaggregate the data, I did not have time to procure it and format it for analysis, Persons sample,
- Theft - also includes purse snatching, pickpocketing, etc,  Persons sample,
- Motor vehicle - also includes theft of motorcycle, Percentage bases on whole sample, not just owners, Household sample,
</t>
  </si>
  <si>
    <t>The Crime Survey for England and Wales is a continuous victimisation survey, which asks respondents about their experiences of crime over the 12 month period before the interview, UK: England &amp; Wales The Crime Survey for England and Wales is victimisation survey, which asks respondents about their experiences of crime over the 12 month period before the interview, Its frequency, sample size and content has varied from time to time since 1981, Currently it is a continuous annual survey with a sample of around 35,000 households, In 2016 the content was increased to include questions about fraud and computer misuse, Although ortiginally the questuonnaires were directed only at those over the age of 16, more recently some questions have been asked of those aged 10 to 15,</t>
  </si>
  <si>
    <t>A combination of questions asked which equate to the mugging which includes robbery and snatch theft,</t>
  </si>
  <si>
    <t>The same question is asked in the NICS  ‘Taking everything into account, how good a job do you think the police IN THIS AREA are doing?’ however the response options are; Excellent, Good, Fair, Poor and Very poor,</t>
  </si>
  <si>
    <t>Source: Based on data taken from annual reports of the NICS from 2001 to 2017,,</t>
  </si>
  <si>
    <t>A good deal of the variation between years in the results is due to the fact that the amount of crime in many offences, particulartlhy the serious ones, is quite low in Northern Ireland, because oif the small size of the populatiuon, For indications of the sampling errirs associated with the estimates in this chaoter for Northern Ireland the reader should refer to the statistical bulletins,</t>
  </si>
  <si>
    <t>The survey in its current format was carried out on an annual basis in the 2008/09, 2009/10 and 2010/11 survey years, From 2011/12 to 2016/7 the survey interviewed 12,000 households every two years, From 2016/7 the survey interviews just under 6,000 households every year,</t>
  </si>
  <si>
    <t>Separate response categories for:  “Sexually threatened you” and “Touched you sexually when you did not want it (groping, touching of breasts, bottom or genitals, unwanted kissing)”,</t>
  </si>
  <si>
    <t>Separate questions on using force and theft are asked in the incident form,</t>
  </si>
  <si>
    <t>Victim form asks “what was taken?” from either the respondent or members of their household and includes a variety of response categories detailing what was stolen, these include:  “purse/wallet” and “briefcase/handbag/shopping bag”, “jewellery” etc,</t>
  </si>
  <si>
    <t>In Scotland the term "burglary" is not used, Instead we refer to "housebreaking", The definition of housebreaking differs to burglary in that entry needs to be forced or through a non-standard entrance (e,g, a window), Where there is a theft/attempted theft from a dwelling and entry is not forced (e,g, the offender had legitimate access to the dwelling or entered under false pretences or thorugh an unlocked door) the term used is "theft in a dwelling",</t>
  </si>
  <si>
    <t>The nearest question is ‘Proportion of adults who felt very or fairly confident in the ability of the police to prevent crime,</t>
  </si>
  <si>
    <t xml:space="preserve">For reference periods see 5,5 - can't enter exact time periods here     Reporting rates for bodily injury refer to the offence of wounding i,e, more serious assaults with injury,    Sexual assault questions are based not on the 'screeener' question asked in 5,1, but on an additional CASI module on inter-personal violence, only asked of people aged 16…9,    Theft of personal property data are taken from 'Other theft of personal property', This excludes pick-pocketing and theft of items on the victim's person at the time; but this is the more prevelant crime type of the two,     Trust in police,   Please note that, owing to a change in question qording, data before the 2002/03 survey (covering 2001) are not compatible with data from later years, An order effect occured between the 2010/11 and 2011/12 surveys, and so the 2011/12 figure (referring to 2010) is not compatible with previous estimates, Figures from 2014 are not produced on the same basis as previously as more emphasis is given to the material newly collected, ,Thus longer term trends are not readily available, </t>
  </si>
  <si>
    <t xml:space="preserve">…   </t>
  </si>
  <si>
    <t>Since 2011 no comprehensive national representative victimization survey conducted in Lithuania, The data from the latest surveys (conducted by V, Justickis, R, Uscila and A, Kiškis; source of data: Justickis, Viktoras, Uscila, Rokas and Kiškis, Alfredas (2012) “Two-Rays Approach in the Integration of Victimological and Recorded Data on Criminality”, Jurisprudence, 19 (12), p, 803-820) already presented in the previous Report, However, in the same year in Lithuania another national victimization survey had been conducted in the framework of the research project „Trust and Confidence in Lithuanian Criminal Justice Institutions“, The survey‘s questionnaire oriented in 5-years’ experience in victimization and its results cannot be used in current Report, The methodology of research and it results are available in the Lithuanian publication: Dobryninas, A,, Drakšienė, A,, Gaidys, V,, Vileikienė, E,, Žilinskienė, L, Pasitikėjimo Lietuvos Teisėsauga pofiliai, Vilnius: Vilniaus universiteto leidykla, 2012,
It also should be mentioned that the Ministry of Interior since 2005 regularly organized national surveys (supervisor - E, Vileikienė; the last one had been conducted in 2017) on public attitudes towards criminal justice institutions and assessment of public safety, It includes such victimization-style questions as general victimization experience, crime reporting to police, safety feeling, trust in police and other law enforcement institutions, etc, Unfortunately this data available only in the form of general report (for detail see: https://vrm,lrv,lt/lt/veiklos-sritys/gyventoju-apklausos ),
Corruption victimization issues covered by another regular national survey “Lithuanian Map of Corruption”, which was designed by Transparency International Lithuanian Chapter (the survey methodology and the first surveys results for 2001…005 could be found in the publication: Lithuanian Map of Corruption 2001…005, Vilnius: Eugrimas, 2006, https://www,transparency,lt/wp-content/uploads/2015/10/lithuanian_map_of_corruption_2001…005i1,pdf ) From 2006 the survey is conducted by Lithuanian anti-corruption institution Special Investigation Service (SIS), Last survey was conducted in 2016 (https://www,stt,lt/lt/menu/tyrimai-ir-analizes/ )
Some data on victimization in the specific area in Lithuanian society also can be find in the international comparative research, e,g,, EN: Violence against women: an EU-wide survey, Main results report ( https://data,europa,eu/euodp/data/dataset/violence-against-women-survey/resource/ef87b969-1090-4044-810d-851e52396b0b ),
As one can see, the data on victimization in Lithuania had been collected during the period 2011…015; however it came from different sources, was based on different methodologies, and perceived different ends, As a whole, this data is rather incoherent, and due to these limitations is not included in the current questionnaire,</t>
  </si>
  <si>
    <t xml:space="preserve">Pečar (1982) – first victimisation study in Ljubljana; Pavlović (1992) – ICVS in Ljubljana; Pavlović (1997) – ICVS in Slovenia; Pavlovič (2001) – ICVS in Slovenia; Dekleva (1995) – bullying in primary and secondary schools; Cvek &amp; Pšunder (2013) – peer violence and victimisation in primary schools; Dolinar, Jere, Meško, Podbregar in Eman (2010) – mobbing; Selič &amp; Jakopin (2010) – mobbing among trainee doctors; Mičović (2011) – exposure of preschool children to food additives; Eman (2011) – environmental crime; Pavšič Mrevlje (2014) – victimisation of elderly in Ljubljana; Meško &amp; Bernik (2011) – cybercrime and victimisation; Dimc &amp; Dobovšek (2013) – cybercrime; Završnik (2015) – cybercrime; Umek &amp; Meško (1999) – effects of crime on victims; Gorenak (2003) – satisfaction of victims of property crime with the police proceedings; Dvoršek, Maver &amp; Meško (2006) - satisfaction of victims of property crime with the police proceedings; Meško &amp; Pavlović (1998) – fear of crime; Meško &amp; Umek (1999) – fear of crime; Meško, Šifrer &amp; Vošnjak (2012) – comparison of fear of crime in urban and rural environments; Vošnjak (2011) – correlations between victimisation and the fear of crime; Hacin &amp; Eman (2014) – fear of crime in the municipality of Trbovlje using crime mapping tools
Project Feelings of Safety and the Role of Police in Ensuring Safety in Local Communities (2010…012) – local safety and security (feelings of safety)
Project Legitimacy and Legality of Policing, Criminal Justice and Execution of Penal Sanctions (2013…016) – victims of crime
Programme Safety and Security in Local Communities (2015…018) – local safety and security (feelings of safety
</t>
  </si>
  <si>
    <t>No data available for the period 2011 -2016
Data will be available for 2018</t>
  </si>
  <si>
    <t xml:space="preserve"> Editions : 1997-1998-2000-2002-2004-2006-2008/2009-last edition 
New edition 2018, publication in 2019
</t>
  </si>
  <si>
    <t>Roubalova Michaela, Holas Jakub, Kostelníková Zuzana, Pešková Martina: „Victimization survey focused on the experience of the Czech population with selected types of offenses within the set reference period, ICSP, In print 
Will be available on – http://www.ok.cz/iksp/p_stud.html
Questions to Part 6:
ZKostelnikova@iksp,justice,cz
 From 2019 MStefunkova@iksp,justice,cz</t>
  </si>
  <si>
    <t>Main differences from previous research can be caused by asking first on 3 years period and then last 12 months</t>
  </si>
  <si>
    <t>Domestic violence survey – conducting in 2013 by Institute of Criminology and Social Prevention. 
Violence against elderly – currently running (2016…019) carried out by Institute of Criminology and Social Prevention.
Victimization studies from 2006 and 2013 were based on the ICVS, but not all questions were identical.</t>
  </si>
  <si>
    <t>Denmark did participate in ICVS 2000, Table 6.1.1 in ESB is wrong on this</t>
  </si>
  <si>
    <t>There have been annual small surveys since 2010 (partially similar to the ICVS questionnaire, sample ca 1000 respondents), The general victimization level is not comparable to the earlier surveys due to much shorter questionnaire, but the wording of some questions have been the same as was in the previous surveys (the results are presented in Table 6,2).</t>
  </si>
  <si>
    <t>39</t>
  </si>
  <si>
    <t>The Danish CVS</t>
  </si>
  <si>
    <t>14000 individuals</t>
  </si>
  <si>
    <t>40</t>
  </si>
  <si>
    <t>0,02</t>
  </si>
  <si>
    <t>44,5</t>
  </si>
  <si>
    <t>annual</t>
  </si>
  <si>
    <t>5,7</t>
  </si>
  <si>
    <t>4,7</t>
  </si>
  <si>
    <t>34</t>
  </si>
  <si>
    <t>2,2</t>
  </si>
  <si>
    <t>2,8</t>
  </si>
  <si>
    <t>45</t>
  </si>
  <si>
    <t>RATPOL2  Taking everything into account, how good a job do you think the police IN THIS AREA are doing?</t>
  </si>
  <si>
    <t xml:space="preserve"> The detailed  2017 questionnaire can be found at file:///C:/Users/Owner/Downloads/201718csewquestionnaire.pdf
Currently the questionnaire contains 15 separate modules of different types of victimization. 
</t>
  </si>
  <si>
    <t>Full details can be found using the ONS web site below as the gateway: https://www.ons.gov.uk/releases/crimeinenglandandwalesyearendingmarch2017</t>
  </si>
  <si>
    <t>The User Guide to Crime Statistics in England and Wales  http://www.ons.gov.uk/ons/guide-method/method-quality/specific/crime-statistics-methodology/index.html    AND    BCS 2010/11 User Guide  http://www.esds.ac.uk/findingData/snDescription.asp?sn=6937</t>
  </si>
  <si>
    <t xml:space="preserve">The Northern Ireland crime survey is closely based on the Crime Survey for England and Wales. More details can be found in the web site below
https://www.justice-ni.gov.uk/sites/default/files/publications/justice/experience-of-crime-findings…015-16-ni-crime-survey-feb-17.pdf
</t>
  </si>
  <si>
    <t>CAPI. More detail can be found at https://wwwgov.scot/Topics/Statistics/Browse/Crime-Justice/crime-and-justi2.ce-survey</t>
  </si>
  <si>
    <t xml:space="preserve"> https://www2.gov.scot/Resource/0053/00533870.pdf</t>
  </si>
  <si>
    <t xml:space="preserve">Scottish Crime and Justice Survey 2016/7   see https://www2.gov.scot/Resource/0053/00533870.pdf for the main results and https://www2.gov.scot/R3/esource/00500538430.pdf for the technical details. From 2011/12 to 2016/7 the SCJS was delivered on a biennial basis with 12.000 interviews every two years.  From 2016/7 the survey has been carried out annually. with around 6.000 interviews. Please note that the survey fieldwork is based on financial (April-March) rather than calendar years. </t>
  </si>
  <si>
    <t xml:space="preserve">Some major traffic offences are included.
From 2014 onwards, following inspections of the accuracy of crime recording, police forces improved the recording of all offence types leading to increased numbers being recorded 
</t>
  </si>
  <si>
    <t>Intentional killing is called 'Homicide' and includes offences of murder, manslaughted and infanticide. Attempted murders are recorded separately.</t>
  </si>
  <si>
    <t xml:space="preserve">There were many definitional changes in the types of offences which comprise aggravated bodily injury between 2011 and 2012, leading to a break in the series.  </t>
  </si>
  <si>
    <t>There were many definitional changes in the offences making up the category of Sexual assault between 2011 and 2012 leading to a break in the series. From 2013 onwards, following inspections of the accuracy of crime recording, police forces improved the recording of all Sexual Assault categories leading to increased numbers being recorded.</t>
  </si>
  <si>
    <t>There were many definitional changes in the offences making up the category of Rape between 2011 and 2012 leading to a break in the series. From 2014 onwards, following inspections of the accuracy of crime recording, police forces improved the recording of all Rape categories leading to increased numbers being recorded.</t>
  </si>
  <si>
    <t>There were many definitional changes in the offences making up the category of Sexual Abuse of a child between 2011 and 2012 leading to a break in the series. From 2014 onwards, following inspections of the accuracy of crime recording, police forces improved the recording of all Sexual abuse of a child categories leading to increased numbers being recorded.</t>
  </si>
  <si>
    <t>Muggings if there is the use or threat of force are included.</t>
  </si>
  <si>
    <t xml:space="preserve">The recording of fraud offences gradually became a centralized one between 2012 and 2014. Police forces no longer record such data. Much of the recorded increase since 201211 in this table is due to better procedures for recording. </t>
  </si>
  <si>
    <t>After 2011 money laundering is no longer recorded separately.</t>
  </si>
  <si>
    <t xml:space="preserve">All categories of sexual offences were completely revised following legislation and new offences added such as sexual grooming. Driving offences were also completely revised. Fraud data collection is now completely different.All this leads to breaks in the series. </t>
  </si>
  <si>
    <t>1 There were changes in the proportion of offences reported that were frecorded. This followed inspections of the accuracy of recording which started in 2014 and continue indefinitely. Much of the increases since 2014, especially for violence and sexual offences are due to better recording and not to increases in the incidence of crime.</t>
  </si>
  <si>
    <t xml:space="preserve"> https://www.ssb.no/en/sosiale-forhold-og-kriminalitet/statistikker/lovbrudda</t>
  </si>
  <si>
    <t xml:space="preserve"> https://www.ssb.no/en/sosiale-forhold-og-kriminalitet/statistikker/fengsling </t>
  </si>
  <si>
    <t xml:space="preserve">  “traffic offences” includes: “ Non-possession of driving licence, Speeding, Personal injury, and Other or unspecified road traffic offences</t>
  </si>
  <si>
    <t xml:space="preserve"> “Assault” and “bodily harm” were taken in account</t>
  </si>
  <si>
    <t xml:space="preserve"> Definitions from Norwegian penal code section 272</t>
  </si>
  <si>
    <t xml:space="preserve"> Included “robbery” and “aggravated robbery”</t>
  </si>
  <si>
    <t xml:space="preserve"> In the Norwegian statistics it is specified “theft from dwelling and holiday home” but it is not specified if the theft used the means of burglary</t>
  </si>
  <si>
    <t xml:space="preserve"> These figures include the private and public corruption. </t>
  </si>
  <si>
    <t xml:space="preserve"> Included only: Narcotics offences, Penal Code, total</t>
  </si>
  <si>
    <t xml:space="preserve">There is no information about the criteria in "convictions" part - the only differentiation was: property theft (used for theft), sexual offences (for sexual assault), drug and alcohol offences (for drug offences), traffic offences (for major traffic offences). </t>
  </si>
  <si>
    <t>T11HOFA11</t>
  </si>
  <si>
    <t>idem: T21PC15_A</t>
  </si>
  <si>
    <t>idem: T21PD15_A</t>
  </si>
  <si>
    <t>T12SM11</t>
  </si>
  <si>
    <t>T12ROFA11</t>
  </si>
  <si>
    <t>24438</t>
  </si>
  <si>
    <t>36598</t>
  </si>
  <si>
    <t>988074</t>
  </si>
  <si>
    <t xml:space="preserve">
Many of the offences which were asked to be included in the number of major road traffic offences  do not constitute a crime in Armenia and thus it was not possible to show their numbers. For example, dangerous driving is an administrative offence unless it leads to death or severe injury of a person or causes serious damage. The same is true also for driving under the influence of drugs or alcohol, that` s why Blood alcohol content limit is not provided.  
</t>
  </si>
  <si>
    <t>There is no special data for assaults leading to death. This issues are covered under the data for assaults. However, if the death occured as an intentional result of the assault, it is calculated as homicide.</t>
  </si>
  <si>
    <t>Assaults negligently leading to death are covered under the data for assaults. However, if the death occured as an intentional result of the assault, it is calculated as homicide.</t>
  </si>
  <si>
    <t xml:space="preserve">According to RA legislation, sexual intercourse with a child younger than 12 constitutes rape even if the perpetrator is 14 years old. So this data can not be calculated differently. </t>
  </si>
  <si>
    <t>There is no statistics on burglary in Armenia as this crime is not foreseen by the Armenian Criminal code.</t>
  </si>
  <si>
    <t xml:space="preserve">The concept of aggaravated theft in Armenia differs from the ones mentioned in the table. The following cases constitute aggravated theft in Armenia: theft committed by a group of perpetrators, in big amounts, by breaking into a dwelling or other building.  No separate data can be provided for theft of weapons, as the data is gathered not only for theft, but also robbery or fraud of weapons. </t>
  </si>
  <si>
    <t>There is no statistics on burglary in general in Armenia as this crime is not foreseen by the Armenian Criminal code.</t>
  </si>
  <si>
    <t>In Armenia, all types of fraud are calculated as fraud in general, including subsidy fraud and fraud involving welfare payments</t>
  </si>
  <si>
    <t xml:space="preserve"> No special data is gathered for cyber fraud. The data is represented in the figures of fraud. </t>
  </si>
  <si>
    <t xml:space="preserve">Armenian legislator provided criminal responsibility for offences with the respect to precursor substances in the same definitions which provide responsibility for the offences with the respect to drugs. That`s why it was impossible to separate the data for offences with respect to precursor substances.
Possession of small quantities of drugs is excluded only when they are possessed for personal use, otherwise they also constitute a criminal offence.
</t>
  </si>
  <si>
    <t>Armenian legislator provided criminal responsibility for offences with the respect to precursor substances in the same definitions which provide responsibility for the offences with the respect to drugs. That`s why it was impossible to separate the data for offences with respect to precursor substances.</t>
  </si>
  <si>
    <t xml:space="preserve">The data can not be provided, as the data is gathered for all offences and not only for homicide nd robbery and it included the cases when weapom was used. the concept of weapon in our system includes not only firearms, but also knivews, arrows, etc, that`s why the data coudn`t be separated. </t>
  </si>
  <si>
    <t xml:space="preserve">The age of criminal responsibility in Armenia is usually 16, however for certain types of offences, i.e. homicide, theft, robbery, joyriding, assualt, rape, the age of criminal responsibility is 14. </t>
  </si>
  <si>
    <t xml:space="preserve">Information Center, RA Police (non-published data); 
Publication – Social-economical Situation in Armenia, January-December 2017, https://www.armstat.am/file/article/sv_12_16a_540.pdf
Publication – Social-economical Situation in Armenia, January-December 2015,
https://www.armstat.am/file/article/sv_12_14a_550.pdf
Publication – Social-economical Situation in Armenia, January-December 2013,
https://www.armstat.am/file/article/sv_12_12a_570.pdf
</t>
  </si>
  <si>
    <t xml:space="preserve">The several offences committed by the same person are calculated as two or more offences. However, if the elements of the second crime are part of the first offence, they are being calculated as one offence. Foe example, if the perpetrator damages the property in a way, which negligently causes death, this is calculated as one offence – damaging of property in aggaravating circumstances. While, iof the death was a result of intention, two offences are registered – damage of property and homicide. </t>
  </si>
  <si>
    <t xml:space="preserve"> Information Center, RA Police (non-published data); 
Publication – Social-economical Situation in Armenia, January-December 2017, https://www.armstat.am/file/article/sv_12_16a_540.pdf
Publication – Social-economical Situation in Armenia, January-December 2015,
https://www.armstat.am/file/article/sv_12_14a_550.pdf
Publication – Social-economical Situation in Armenia, January-December 2013,
https://www.armstat.am/file/article/sv_12_12a_570.pdf
</t>
  </si>
  <si>
    <t>The majority of the cases mentioned- fines, restitution, etc. are not available to prosecutors, thus no such statistics exists.</t>
  </si>
  <si>
    <t xml:space="preserve">  Publication – Social-economical Situation in Armenia, January 2017,
Publication – Social-economical Situation in Armenia, January 2016
Publication – Social-economical Situation in Armenia, January-December 2015
Publication – Social-economical Situation in Armenia, January-December 2014
Publication – Social-economical Situation in Armenia, January-December 2013
Publication – Social-economical Situation in Armenia, January-December 2012
www.armstat.am
</t>
  </si>
  <si>
    <t xml:space="preserve">Publication – Social-economical Situation in Armenia, January 2016
https://www.armstat.am/file/article/sv_01_16a_520.pdf
</t>
  </si>
  <si>
    <t>Yes, the cases referring to minors are included.</t>
  </si>
  <si>
    <t xml:space="preserve">The police investigators have the right to drop the cases, when the victim decided to go for mediation in cases when the victim`s complaint is a mandatory requirement, as ell as when the act constituted no crime </t>
  </si>
  <si>
    <t xml:space="preserve">Publication – Social-economical Situation in Armenia, January 2016
https://www.armstat.am/file/article/sv_01_16a_520.pdfST26
</t>
  </si>
  <si>
    <t>No data was available on the number of staff.</t>
  </si>
  <si>
    <t>Project SPACE</t>
  </si>
  <si>
    <t>Project Space</t>
  </si>
  <si>
    <t xml:space="preserve">No electronic minotoring, as well as semi-liberty is available in Armenia. </t>
  </si>
  <si>
    <t>RA Probation Service</t>
  </si>
  <si>
    <t>SPACE II</t>
  </si>
  <si>
    <t xml:space="preserve">No victimization survey was conducted in Armenia. However, NGO-s conduct victimization surveys among youth, regarding corruption or domestic violence  with the support of international organizations. </t>
  </si>
  <si>
    <t>total criminal offences: Changes in criminal code occurred, related to the value of caused damage. The limit for the criminalization was increased. This resulted in significant drop of registered criminal offences.
bodily injury: Law on Domestic violence came into force in 2011. Starting of investigation was made obligatory for the police even without victim report. This resulted in significant increase of registered criminal offences.
Money laundering: The fluctuations may be caused by the changes in policies and activities of law enforcement institutions towards money laundering.
Corruption in public sector: The fluctuations may be caused by the changes in policies and activities of Police towards corruption (since 2011 established new division fighting corruption in Police, reward system for the most productive officers established). Decrease of corruption offences possibly was a reaction to previously mentioned activities of police.</t>
  </si>
  <si>
    <t>Total Criminal Offences: There are several reasons for the increase of offenses:
1)	Since 20.11.2012 there are new data recording methods in Ukraine. In accordance with the newCriminal Procedural Code of Ukraine 2012 (article 214) the investigator or prosecutor shall immediately, but not later than 24 hours after the submission of the application, notification of a criminal offense or after an  identification of circumstances which may indicate a criminal offense, from any source, shall be obliged to enter the relevant information into the Unified Register of Pre-trial Investigations. Before the November 20, 2012, law enforcement officers could carry out an "investigative verification" and, based on its results, initiate an investigation and record a crime or refuse to open a proceeding, so a certain number of crimes were not recorded. After 2012, the opening of proceedings is compulsory, but if the information is not confirmed, the proceedings will be closed and removed from the record of crimes.
2)	 The negative impact on the level of crime was complicated by the economic situation in the country, the deterioration in the standard of living of a large number of people, the rapid growth of consumer prices. For example, in 2016, the cost of electricity for the population increased - by 60%, natural gas - by 42%, health services - by 7.8%. At the same time, the amount of arrears of wage payments amounted to almost 2 billion UAH, of which 73.2% is attributed to industry. An important factor characterizing the deterioration of the socio-economic situation in the state in 2014-2016 is the increase in unemployment among the economically active population aged 15-70 to 9% in  2016  (2013 -  7.7%, 2015 -  8.8% ) Source: National Police Official Website:  https://www.npu.gov.ua/activity/zviti/richni-zviti/
3)	as a result of the war in the East of Ukraine, the number of forced migrants (1.7 million settlers or 1.4 million families from Donbass and Crimea in 2016) is constantly increasing. Source: National Police Official Website: https://www.npu.gov.ua/activity/zviti/richni-zviti/;
4)	by analyzing the statistics of crimes for 2014-2016, we should note that it is presented without the temporarily occupied territory of the Autonomous Republic of Crimea and certain districts of Donetsk and Luhansk regions.
Major traffic offences: the reform of the patrol police was carried out under the Law of Ukraine "About the National Police" 07.07.2015 No. 580-VIII). We supposed that the number of latent major road traffic offenses crimes decreased.
Bodily injury: violent and other types of crime in Ukraine are decreasing, one of the reasons is a decrease in the number of youth among the population
Sexual assault: The general crisis of moral and spiritual values, moral condemnation of the victim, not the perpetrator are an influence on the reduction of the number of rapes.  It should be stressed that rapes always was registered  in  3 times more in the Donetsk region than in other regions of Ukraine.
Robbery and Theft, fraud, domestic burglary: The negative impact on the level of crime was complicated by the economic situation in the country. An important factor characterizing the deterioration of the socio-economic situation in the state in 2014-2016 is the increase in unemployment among the economically active population aged 15-70 to 9% in  2016  (2013 -  7.7%, 2015 -  8.8% ) As a result of the war in the East of Ukraine, the number of forced migrants (1.7 million settlers or 1.4 million families from Donbass and Crimea in 2016) is constantly increasing. Source: National Police Official Website: https://www.npu.gov.ua/activity/zviti/richni-zviti/;
Theft of a motor vehicle: In 2014, at the beginning of the armed conflict, Ukraine still had no equipped border with some parts of the Donetsk and Luhansk regions under the control of pro-Russian militants. Stolen cars got to territories not controlled by the Ukrainian government and the police overnight, later transported to the Russian Federation and other countries. After the checkpoints started to work on the conflict line, it was impossible (or difficult) to take out the stolen cars, so the number of thefts of motor vehicle  decreased.
Corruption: Corruption in Ukraine is highly latent. The law enforcement agencies were not independent and effective. They revealed mostly petty corruption. Citizens do not have much confidence in the police and police results, many cases are not reported to the police. Additional research is needed.
Drug offences: For 2014-2016 data is presented without the temporarily occupied territory of the Autonomous Republic of Crimea and certain districts of Donetsk and Luhansk regions. Drug offenses have been registered more in the Donetsk region and the Crimea than in other regions of Ukraine.</t>
  </si>
  <si>
    <t>Sanctions imposed by the prosecutor:  The prosecutor can demand a penal order (CCP 418). It is summary process when a court trial does not exist. A penal order is written by a judge with a demand of a prosecutor (prosecutor states a demand with all pretrial material). Therefore in summary process the role of a prosecutor is very important.    Lithuanian Criminal Procedure Code also establishes a special accelerated procedure, in which the prosecutor has a large role to act. The law provides for the following main conditions to apply such procedure:   1. apparent circumstances of the offense; 2. criminal proceedings for the offense shall be dealt with in the District Court;  3. prosecutor should apply to court the day offense was commited or no later than ten days after the offense was committed.     This procedure differs from the normal process,  because: 1)  the prosecutor does not write the indictment, but provides a statement to the court along with the pre-trial investigation material. However, although such procedure is simplified, the case is investigated also in a court hearing. Therefore, the number of pre-trial investigations that were finished by such simplified and accelerated procedure, is provided in a column "cases brought before a court. "        Conditional disposals  The following conditional disposals are entrenched in CCP:  1) Release from criminal liability after reconciliation is reached between the culprit and the victim. (CCP 212.5). Person who commits a misdemeanor or a minor crime, or commits a negligent crime, may be released from criminal liability if the victim and the culprit reach reconciliation and voluntarily agree on the making of restitution for damage caused by the commission of the crime. A habitual offender, a dangerous habitual offender or a person who has already been released from criminal liability on the basis of reconciliation between the culprit and the victim may not be released from criminal liability.   2) Release from criminal liability when a person is given to another person who deserves court trust (on bail). A person must be convicted for the first time, (s)he must regret and confess, also agree to restitute for damage and there should be a ground upon the court could suppose that a culprit will not commit further crimes.  In 1st and 2nd cases – if a culprit makes new crime (misdemeanor), the process is resumed.</t>
  </si>
  <si>
    <t>902</t>
  </si>
  <si>
    <t>crimes according to a military are part of Crime Code</t>
  </si>
  <si>
    <t>According to the Criminal Code (note to article 177 theft), if the act is not aggravated the upper limit of the “small value” is 271 euros and this offence excluded from criminal justice, but if the act is aggravated, then the upper limit of the “small value” is defined as 50 euro.</t>
  </si>
  <si>
    <t>&lt;0,5g</t>
  </si>
  <si>
    <t>&lt;0,15g</t>
  </si>
  <si>
    <t>&lt;0,02g</t>
  </si>
  <si>
    <t>&lt;0,03g</t>
  </si>
  <si>
    <t>Source – The Law About approval of the lists on the quantity of narcotic drugs and psychotropic substances sufficient for criminal prosecution of the person, and also on their quantity http://www.e-qanun.az/framework/10687</t>
  </si>
  <si>
    <t xml:space="preserve"> Data is unavailable in openofficial sources.</t>
  </si>
  <si>
    <t>Information about crimes 2013-2016 is available on the official website of the State Statistical Committee of the Republic of Azerbaijan https://www.stat.gov.az/source/crimes/ and Ministry of Internal Affairs of the Republic of Azerbaijan https://mia.gov.az/?/az/content/29993/</t>
  </si>
  <si>
    <t>When actions of s person are qualified according to more than one article of the Criminal Code the statistics show the offence that applies graver liability.   When a person committed several separate offences he is only once shown in the statistics.</t>
  </si>
  <si>
    <t>Information about crimes 2013-2016 is available on the official website of the State Statistical Committee of the Republic of Azerbaijan https://www.stat.gov.az/source/crimes/ and The General Prosecutor’s Office of Azerbaijan</t>
  </si>
  <si>
    <t xml:space="preserve">Information about crimes 2013-2016 is available on the official website of the State Statistical Committee of the Republic of Azerbaijan https://www.stat.gov.az/source/crimes/ and The General Prosecutor’s Office of Azerbaijan
http://genprosecutor.gov.az/project/128/statistik-melumatlar
 </t>
  </si>
  <si>
    <t>T12RO11</t>
  </si>
  <si>
    <t>Cases brought before a court also include cases in which sanctions and measures were imposed by the prosecutor, and conditional disposals.</t>
  </si>
  <si>
    <t xml:space="preserve">In order to produce statistics in accordance with the standards of official statistics based on the European Statistics Code of Practice, the establishment of a ministerial statistical service within the Ministry of the Interior was decided. Thus, the Ministerial Statistical Service for Internal Security (MSSIS) was established in 2014.
The recent modernization of the information systems of the national gendarmerie (in 2012) and the police (between 2013 and April 2015) has profoundly changed the conditions for statistical monitoring of the judicial activity of the security forces.
With the new devices, statistics are produced in the same technical environment as the pleadings. These developments reduce the working time needed to produce the statistics, avoid transcription errors, but above all ensure that all events known to the security forces are properly taken into account in the statistics, without changing their number, nature or seriousness.
Moreover, likely impact of the tragic events of 13 November 2015 and the enhanced security measures taken as a result of them
</t>
  </si>
  <si>
    <t>R11TC11</t>
  </si>
  <si>
    <t>R11TC12</t>
  </si>
  <si>
    <t>R11TC13</t>
  </si>
  <si>
    <t>R11TC14</t>
  </si>
  <si>
    <t>R11TC15</t>
  </si>
  <si>
    <t>R11TC16</t>
  </si>
  <si>
    <t>Population according to Eurostat (24.02.20)</t>
  </si>
  <si>
    <t xml:space="preserve"> Table 1.1 – Offences – Criminal offences: Total</t>
  </si>
  <si>
    <t>Table 1.1 – Offences – Criminal offences: Major road traffic offences</t>
  </si>
  <si>
    <t>Table 1.1 – Offences – Intentional homicide: Total</t>
  </si>
  <si>
    <t>Table 1.1 – Offences – Intentional homicide: Firearm involved</t>
  </si>
  <si>
    <t xml:space="preserve"> Table 1.1 – Offences – Intentional homicide: Completed</t>
  </si>
  <si>
    <t>Table 1.1 – Offences – Intentional homicide: Completed: Firearm involved</t>
  </si>
  <si>
    <t>Table 1.1 – Offences – Bodily injury (Assault): Total</t>
  </si>
  <si>
    <t>Table 1.1 – Offences – Bodily injury (Assault): Aggravated bodily injury</t>
  </si>
  <si>
    <t>Table 1.1 – Offences – Sexual assault: Total</t>
  </si>
  <si>
    <t>Table 1.1 – Offences – Sexual assault: Rape</t>
  </si>
  <si>
    <t>Table 1.1 – Offences – Sexual assault: Sexual abuse of a child (minor)</t>
  </si>
  <si>
    <t>Table 1.1 – Offences – Robbery: Total</t>
  </si>
  <si>
    <t>Table 1.1 – Offences – Robbery: Firearm involved</t>
  </si>
  <si>
    <t>Table 1.1 – Offences – Theft: Total</t>
  </si>
  <si>
    <t>Table 1.1 – Offences – Theft: Aggravated theft</t>
  </si>
  <si>
    <t>Table 1.1 – Offences – Theft: Aggravated theft: Theft of a motor vehicle</t>
  </si>
  <si>
    <t>Table 1.1 – Offences – Theft: Aggravated theft: Theft by means of burglary</t>
  </si>
  <si>
    <t>Table 1.1 – Offences – Theft: Aggravated theft: Theft by means of burglary: Theft by means of domestic burglary</t>
  </si>
  <si>
    <t xml:space="preserve"> Table 1.1 – Offences – Fraud: Total</t>
  </si>
  <si>
    <t>Table 1.1 – Offences –Fraud: Cyber fraud</t>
  </si>
  <si>
    <t>Table 1.1 – Offences –Forgery of documents</t>
  </si>
  <si>
    <t>Table 1.1 – Offences – Money laundering</t>
  </si>
  <si>
    <t>Table 1.1 – Offences – Corruption in the public sector</t>
  </si>
  <si>
    <t>Table 1.1 – Offences – Drug offences: Total</t>
  </si>
  <si>
    <t>Table 1.1 – Offences – Drug offences: Drug trafficking</t>
  </si>
  <si>
    <t>Table 1.2.1 – Offenders – Criminal offences: Total</t>
  </si>
  <si>
    <t>Table 1.2.1 – Offenders – Criminal offences: Major road traffic offences</t>
  </si>
  <si>
    <t>Table 1.2.1 – Offenders – Intentional homicide: Total</t>
  </si>
  <si>
    <t>Table 1.2.1 – Offenders – Intentional homicide: Firearm involved</t>
  </si>
  <si>
    <t>Table 1.2.1 – Offenders – Intentional homicide: Completed</t>
  </si>
  <si>
    <t>Table 1.2.1 – Offenders – Intentional homicide: Completed: Firearm involved</t>
  </si>
  <si>
    <t>Table 1.2.1 – Offenders – Bodily injury (Assault): Total</t>
  </si>
  <si>
    <t>Table 1.2.1 – Offenders – Bodily injury (Assault): Aggravated bodily injury</t>
  </si>
  <si>
    <t>Table 1.2.1 – Offenders – Sexual assault: Total</t>
  </si>
  <si>
    <t>Table 1.2.1 – Offenders – Sexual assault: Rape</t>
  </si>
  <si>
    <t>Table 1.2.1 – Offenders – Sexual assault: Sexual abuse of a child (minor)</t>
  </si>
  <si>
    <t>Table 1.2.1 – Offenders – Robbery: Total</t>
  </si>
  <si>
    <t>Table 1.2.1 – Offenders – Robbery: Firearm involved</t>
  </si>
  <si>
    <t>Table 1.2.1 – Offenders – Theft: Total</t>
  </si>
  <si>
    <t>Table 1.2.1 – Offenders – Theft: Aggravated theft</t>
  </si>
  <si>
    <t>Table 1.2.1 – Offenders – Theft: Aggravated theft: Theft of a motor vehicle</t>
  </si>
  <si>
    <t>Table 1.2.1 – Offenders – Theft: Aggravate theft: Theft by means of burglary</t>
  </si>
  <si>
    <t>Table 1.2.1 – Offenders – Theft: Aggravated theft: Theft by means of burglary : Theft by means of domestic burglary</t>
  </si>
  <si>
    <t>Table 1.2.1 – Offenders – Fraud: Total</t>
  </si>
  <si>
    <t>Table 1.2.1 – Offenders – Fraud: Cyber fraud</t>
  </si>
  <si>
    <t>Table 1.2.1 – Offenders – Forgery of documents</t>
  </si>
  <si>
    <t>Table 1.2.1 – Offenders – Money laundering</t>
  </si>
  <si>
    <t>Table 1.2.1 – Offenders – Corruption in the public sector</t>
  </si>
  <si>
    <t>Table 1.2.1 – Offenders – Drug offences: Total</t>
  </si>
  <si>
    <t>Table 1.2.1 – Offenders – Drug offences: Drug trafficking</t>
  </si>
  <si>
    <t>Total</t>
  </si>
  <si>
    <t>Women</t>
  </si>
  <si>
    <t>Minors</t>
  </si>
  <si>
    <t>Foreigners: Total</t>
  </si>
  <si>
    <t>Foreigners: EU</t>
  </si>
  <si>
    <t>Table 1.2.2 – Offenders – Criminal offences: Total</t>
  </si>
  <si>
    <t>Table 1.2.2 – Offenders – Criminal offences: Major road traffic offences</t>
  </si>
  <si>
    <t>Table 1.2.2 – Offenders – Intentional homicide: Total</t>
  </si>
  <si>
    <t>Table 1.2.2 – Offenders – Intentional homicide: Completed</t>
  </si>
  <si>
    <t>Table 1.2.2 – Offenders – Bodily injury (Assault): Total</t>
  </si>
  <si>
    <t>Table 1.2.2 – Offenders – Bodily injury (Assault): Aggravated bodily injury</t>
  </si>
  <si>
    <t>Table 1.2.2 – Offenders – Sexual assault: Total</t>
  </si>
  <si>
    <t>Table 1.2.2 – Offenders – Sexual assault: Rape</t>
  </si>
  <si>
    <t>Table 1.2.2 – Offenders – Sexual abuse of a child (minor)</t>
  </si>
  <si>
    <t>Table 1.2.2 – Offenders – Robbery</t>
  </si>
  <si>
    <t>Table 1.2.2 – Offenders – Theft: Total</t>
  </si>
  <si>
    <t>Table 1.2.2 – Offenders – Theft: Aggravated theft</t>
  </si>
  <si>
    <t>Table 1.2.2 – Offenders – Theft: Aggravated theft: Theft of a motor vehicle</t>
  </si>
  <si>
    <t>Table 1.2.2 – Offenders – Theft: Aggravated theft: Theft by means of burglary</t>
  </si>
  <si>
    <t>Table 1.2.2 – Offenders – Theft: Aggravated theft: Theft by means of burglary: Theft by means of domestic burglary</t>
  </si>
  <si>
    <t>Table 1.2.2 – Offenders – Fraud: Total</t>
  </si>
  <si>
    <t>Table 1.2.2 – Offenders – Fraud: Cyber fraud</t>
  </si>
  <si>
    <t>Table 1.2.2 – Offenders – Forgery of documents</t>
  </si>
  <si>
    <t>Table 1.2.2 – Offenders – Corruption in the public sector</t>
  </si>
  <si>
    <t>Table 1.2.2 – Offenders – Drug offences: Total</t>
  </si>
  <si>
    <t xml:space="preserve">Table 1.2.2 – Offenders – Drug offences: Drug trafficking
</t>
  </si>
  <si>
    <t>Table 1.3 – Police staff: Number of police officers</t>
  </si>
  <si>
    <t>Officers at criminal investigation departments</t>
  </si>
  <si>
    <t>Table 1.3 – Police staff: Number of civilians</t>
  </si>
  <si>
    <t xml:space="preserve"> Table 1.4 – Private security guards (2015)</t>
  </si>
  <si>
    <t>Private security guards allowed to carry firearms</t>
  </si>
  <si>
    <t>North Macedonia</t>
  </si>
  <si>
    <t xml:space="preserve">Mean </t>
  </si>
  <si>
    <t>Median</t>
  </si>
  <si>
    <t>Minimum</t>
  </si>
  <si>
    <t>Maximum</t>
  </si>
  <si>
    <r>
      <t>At 1</t>
    </r>
    <r>
      <rPr>
        <vertAlign val="superscript"/>
        <sz val="10"/>
        <rFont val="Arial"/>
        <family val="2"/>
      </rPr>
      <t>st</t>
    </r>
    <r>
      <rPr>
        <sz val="10"/>
        <rFont val="Arial"/>
        <family val="2"/>
      </rPr>
      <t xml:space="preserve"> January every year</t>
    </r>
  </si>
  <si>
    <r>
      <t>All data provided are financial years e.g. 2007 = 2007-08 with the exception of intentional homicide, which are provided on a calendar year basis. Data for intentional homicide and robbery involving a firearm are not available.  5th edition includes more MV offences than interpreted from the 4th edition definition.  We can’t pick out assaults which have resulted in injury as we only have common and serious assault. As a result, it’s likely that our data includes assault which has resulted in no injury being incurred  The figure provided for the 4th edition refers to sexual intercourse with a girl aged under 16. The 5th edition figure contains further sexual offences against children.   5th edition contains total domestic housebreaking. 4th edition only contained domestic housebreaking from a dwelling.   The 5th edition has included some additional crimes of attempted theft which were not included for the 4th edition. The 6</t>
    </r>
    <r>
      <rPr>
        <vertAlign val="superscript"/>
        <sz val="10"/>
        <rFont val="Arial"/>
        <family val="2"/>
      </rPr>
      <t>th</t>
    </r>
    <r>
      <rPr>
        <sz val="10"/>
        <rFont val="Arial"/>
        <family val="2"/>
      </rPr>
      <t xml:space="preserve"> edition is based on ‘crimes’ rather than the wider definition of ‘offences’ as this is more likely to be comparable with the recorded crime figures for other countries.</t>
    </r>
  </si>
  <si>
    <r>
      <t xml:space="preserve">The maximum age for a minor is defined by "under 18 years" (i.e. having not yet </t>
    </r>
    <r>
      <rPr>
        <sz val="10"/>
        <color rgb="FF000000"/>
        <rFont val="Arial"/>
        <family val="2"/>
      </rPr>
      <t>reached the 18th birthday).</t>
    </r>
  </si>
  <si>
    <r>
      <t>Included: §§ 201, 202, 205, 205a, 206, 207, 212, 218 StGB. § 218 was not included in the 5</t>
    </r>
    <r>
      <rPr>
        <vertAlign val="superscript"/>
        <sz val="10"/>
        <rFont val="Arial"/>
        <family val="2"/>
      </rPr>
      <t>th</t>
    </r>
    <r>
      <rPr>
        <sz val="10"/>
        <rFont val="Arial"/>
        <family val="2"/>
      </rPr>
      <t xml:space="preserve"> edtion. </t>
    </r>
  </si>
  <si>
    <t xml:space="preserve">1.     There were many such changes between 2011 and 2016. </t>
  </si>
  <si>
    <t>.</t>
  </si>
  <si>
    <t>Table 2.1.1 – Total criminal cases handled by the prosecuting authorities (1/3)</t>
  </si>
  <si>
    <t xml:space="preserve"> Table 2.1.1 – Total criminal cases handled by the prosecuting authorities – Output cases: Total</t>
  </si>
  <si>
    <t>Table 2.1.1 – Total criminal cases handled by the prosecuting authorities – Output cases: Cases brought before a court</t>
  </si>
  <si>
    <t xml:space="preserve"> Table 2.1.2 – Number of cases relating to minors, women and foreigners among all criminal cases handled by the prosecuting authorities: Output cases: Total</t>
  </si>
  <si>
    <t xml:space="preserve"> Table 2.1.3 – Cases disposed of by the prosecuting authorities – Output cases: Total</t>
  </si>
  <si>
    <t>Table 2.1.3 – Cases disposed of by the prosecuting authorities – Output cases: Cases brought before a court</t>
  </si>
  <si>
    <t>Table 2.1.2 – Number of cases relating to minors, women and foreigners among all criminal cases handled by the prosecuting authorities: Output cases: Cases brought before a court</t>
  </si>
  <si>
    <t>Table 2.1.3 – Cases disposed of by the prosecuting authorities – Output cases: Sanctions and measures imposed by the prosecutor that lead to a formal verdict and count as a conviction</t>
  </si>
  <si>
    <t>Table 2.1.3 – Cases disposed of by the prosecuting authorities – Output cases: Conditional disposals by the prosecutor without formal verdict</t>
  </si>
  <si>
    <t>Table 2.1.3 – Cases disposed of by the prosecuting authorities – Output cases: Conditional disposals by the prosecutor without formal verdict: Fine</t>
  </si>
  <si>
    <t>Table 2.1.3 – Cases disposed of by the prosecuting authorities – Output cases: Conditional disposals by the prosecutor without formal verdict: Other measures</t>
  </si>
  <si>
    <t>Table 2.1.3 – Cases disposed of by the prosecuting authorities – Output cases: Proceedings dropped unconditionally due to lack of public interest or for efficiency reasons or because private prosecution is recommended</t>
  </si>
  <si>
    <t>Table 2.1.3 – Cases disposed of by the prosecuting authorities – Output cases: Proceedings dropped for legal or factual reasons (excluding cases in which the offender is unknown)</t>
  </si>
  <si>
    <t>Table 2.1.3 – Cases disposed of by the prosecuting authorities – Output cases: Proceedings dropped because the offender remained unknown</t>
  </si>
  <si>
    <t>Table 2.1.3 – Cases disposed of by the prosecuting authorities – Output cases: Other disposals</t>
  </si>
  <si>
    <t>Table 2.2 – Cases brought before a court by offence group in 2015 – Criminal offences: Total</t>
  </si>
  <si>
    <t>Table 2.2 – Cases brought before a court by offence group in 2015 – Criminal offences: Major road traffic offences</t>
  </si>
  <si>
    <t xml:space="preserve"> Table 2.2 – Cases brought before a court by offence group in 2015 – Intentional homicide: Total</t>
  </si>
  <si>
    <t>Table 2.2 – Cases brought before a court by offence group in 2015 – Intentional homicide: Completed</t>
  </si>
  <si>
    <t>Table 2.2 – Cases brought before a court by offence group in 2015 – Bodily injury (Assault): Total</t>
  </si>
  <si>
    <t>Table 2.2 – Cases brought before a court by offence group in 2015 – Bodily injury (Assault): Aggravated bodily injury</t>
  </si>
  <si>
    <t>Table 2.2 – Cases brought before a court by offence group in 2015 – Sexual assault: Total</t>
  </si>
  <si>
    <t>Table 2.2 – Cases brought before a court by offence group in 2015 – Sexual assault: Rape</t>
  </si>
  <si>
    <t>Table 2.2 – Cases brought before a court by offence group in 2015 – Sexual assault: Sexual abuse of a child</t>
  </si>
  <si>
    <t>Table 2.2 – Cases brought before a court by offence group in 2015 – Robbery: Total</t>
  </si>
  <si>
    <t>Table 2.2 – Cases brought before a court by offence group in 2015 – Theft: Total</t>
  </si>
  <si>
    <t>Table 2.2 – Cases brought before a court by offence group in 2015 – Theft: Aggravated theft</t>
  </si>
  <si>
    <t>Table 2.2 – Cases brought before a court by offence group in 2015 – Theft: Aggravated theft: Theft of a motor vehicle</t>
  </si>
  <si>
    <t>Table 2.2 – Cases brought before a court by offence group in 2015 – Theft: Aggravated theft: Theft by means of burglary</t>
  </si>
  <si>
    <t>Table 2.2 – Cases brought before a court by offence group in 2015 – Theft: Aggravated theft: Theft by means of burglary: Theft by means of domestic burglary</t>
  </si>
  <si>
    <t>Table 2.2 – Cases brought before a court by offence group in 2015 – Fraud</t>
  </si>
  <si>
    <t xml:space="preserve"> Table 2.2 – Cases brought before a court by offence group in 2015 – Fraud: Cyber fraud</t>
  </si>
  <si>
    <t>Table 2.2 – Cases brought before a court by offence group in 2015 – Forgery of documents</t>
  </si>
  <si>
    <t>Table 2.2 – Cases brought before a court by offence group in 2015 – Money laundering</t>
  </si>
  <si>
    <t>Table 2.2 – Cases brought before a court by offence group in 2015 – Corruption in the public sector</t>
  </si>
  <si>
    <t>Table 2.2 – Cases brought before a court by offence group in 2015 – Drug offences: Total</t>
  </si>
  <si>
    <t>Table 2.2 – Cases brought before a court by offence group in 2015 – Drug offences: Drug trafficking</t>
  </si>
  <si>
    <t>Table 2.3 – Persons whose freedom of movement was restricted in 2015</t>
  </si>
  <si>
    <t>Table 2.4 – Staff of the prosecuting authority: Number of employees: Total</t>
  </si>
  <si>
    <t>Table 2.4 – Staff of the prosecuting authority: Number of employees: Number of prosecutors</t>
  </si>
  <si>
    <r>
      <t xml:space="preserve">Comments </t>
    </r>
    <r>
      <rPr>
        <b/>
        <sz val="11"/>
        <rFont val="Arial"/>
        <family val="2"/>
      </rPr>
      <t>Item 16</t>
    </r>
  </si>
  <si>
    <r>
      <t>31</t>
    </r>
    <r>
      <rPr>
        <vertAlign val="superscript"/>
        <sz val="11"/>
        <rFont val="Arial"/>
        <family val="2"/>
      </rPr>
      <t>st</t>
    </r>
    <r>
      <rPr>
        <sz val="11"/>
        <rFont val="Arial"/>
        <family val="2"/>
      </rPr>
      <t xml:space="preserve"> December 2015</t>
    </r>
  </si>
  <si>
    <r>
      <t>Table 4.1.1: Data refer to March 31st of the respective year. Data on minors serving a prison sentence after conviction stems from a different source than the other data. The data from SPACE I on minors was wrong; it referred to persons in youth prisons, but these persons usually are young adults, not minors. I corrected it. There were also some other inconsistencies in SPACE I data, which I also corrected. Data on minors from 5</t>
    </r>
    <r>
      <rPr>
        <vertAlign val="superscript"/>
        <sz val="11"/>
        <rFont val="Arial"/>
        <family val="2"/>
      </rPr>
      <t>th</t>
    </r>
    <r>
      <rPr>
        <sz val="11"/>
        <rFont val="Arial"/>
        <family val="2"/>
      </rPr>
      <t xml:space="preserve"> ed. of the ESB was also wrong due to a calculation error. Corrected it in the database. Published data on aliens is only available for convicted prisoners, the total figure of aliens in prison, including pre-trial detention, is unavailable. The administration reported figures to SPACE I, but since these are based on unpublished data, I cannot verify them.</t>
    </r>
  </si>
  <si>
    <r>
      <t xml:space="preserve">In order to be consistent with SPACE, </t>
    </r>
    <r>
      <rPr>
        <i/>
        <sz val="11"/>
        <rFont val="Arial"/>
        <family val="2"/>
      </rPr>
      <t>total</t>
    </r>
    <r>
      <rPr>
        <sz val="11"/>
        <rFont val="Arial"/>
        <family val="2"/>
      </rPr>
      <t xml:space="preserve"> numbers exclude juveniles and persons in psychiatric institutions. Where figures are given for these, they must </t>
    </r>
    <r>
      <rPr>
        <i/>
        <sz val="11"/>
        <rFont val="Arial"/>
        <family val="2"/>
      </rPr>
      <t xml:space="preserve">not </t>
    </r>
    <r>
      <rPr>
        <sz val="11"/>
        <rFont val="Arial"/>
        <family val="2"/>
      </rPr>
      <t>be seen as “of which ..”</t>
    </r>
  </si>
  <si>
    <r>
      <t>1</t>
    </r>
    <r>
      <rPr>
        <vertAlign val="superscript"/>
        <sz val="11"/>
        <rFont val="Arial"/>
        <family val="2"/>
      </rPr>
      <t>st</t>
    </r>
    <r>
      <rPr>
        <sz val="11"/>
        <rFont val="Arial"/>
        <family val="2"/>
      </rPr>
      <t xml:space="preserve"> of September</t>
    </r>
  </si>
  <si>
    <r>
      <t>The 1</t>
    </r>
    <r>
      <rPr>
        <vertAlign val="superscript"/>
        <sz val="11"/>
        <rFont val="Arial"/>
        <family val="2"/>
      </rPr>
      <t>st</t>
    </r>
    <r>
      <rPr>
        <sz val="11"/>
        <rFont val="Arial"/>
        <family val="2"/>
      </rPr>
      <t xml:space="preserve"> of October 2015.</t>
    </r>
  </si>
  <si>
    <r>
      <t>1</t>
    </r>
    <r>
      <rPr>
        <vertAlign val="superscript"/>
        <sz val="11"/>
        <rFont val="Arial"/>
        <family val="2"/>
      </rPr>
      <t xml:space="preserve">ST </t>
    </r>
    <r>
      <rPr>
        <sz val="11"/>
        <rFont val="Arial"/>
        <family val="2"/>
      </rPr>
      <t>Wednesday of September</t>
    </r>
  </si>
  <si>
    <r>
      <t>1</t>
    </r>
    <r>
      <rPr>
        <vertAlign val="superscript"/>
        <sz val="11"/>
        <rFont val="Arial"/>
        <family val="2"/>
      </rPr>
      <t xml:space="preserve">ST  </t>
    </r>
    <r>
      <rPr>
        <sz val="11"/>
        <rFont val="Arial"/>
        <family val="2"/>
      </rPr>
      <t>Wednesday of September</t>
    </r>
  </si>
  <si>
    <t>***</t>
  </si>
  <si>
    <t>NA</t>
  </si>
  <si>
    <t>NAP</t>
  </si>
  <si>
    <t>Data added by LM and YZ from Space I and II</t>
  </si>
  <si>
    <t>% change 2011-2016</t>
  </si>
  <si>
    <t>PERCENTAGES (SPECIFIC/GENERAL CATEGORY * 100)</t>
  </si>
  <si>
    <t>Table 4.1.1 Prison population (including pre-trial detainees): STOCK</t>
  </si>
  <si>
    <t xml:space="preserve">PERCENTAGES </t>
  </si>
  <si>
    <t>Table 4.1.2	Prison population (including pre-trial detainees): FLOW OF ENTRIES</t>
  </si>
  <si>
    <t>Table 4.1.3	Prison population (including pre-trial detainees): FLOW OF EXITS</t>
  </si>
  <si>
    <t>Table 4.2	 Convicted prison population by offence on 1 September 2015</t>
  </si>
  <si>
    <t>Table 4.3 Prison staff</t>
  </si>
  <si>
    <t>Table 5.2.1 Total persons under the control, supervision and / or care of the Probation Agencies in 2015</t>
  </si>
  <si>
    <t>Table 5.2.2 Distribution of the persons under the control, supervision and/or care of the Probation Agencies in 2015 by type of supervision/probation</t>
  </si>
  <si>
    <t>1) Police statistics do not include all criminal offences. Offences linked to economic and administrative policing (labour, consumption, environment, customs…) are excluded. 
 (2) Contraventions of the 5th class (max penalty fine 1500€ and 3000€ (3750€ for speeding) in case of repeat offence) are included. Convictions for the 1st to 4th classes are excluded since data about these convictions do not come from the same source and do not give any breakdown by specific offences.</t>
  </si>
  <si>
    <t>0,5</t>
  </si>
  <si>
    <t xml:space="preserve">There is no specific infraction for assistance for suicide in France. It is homicide or inducement to suicide. </t>
  </si>
  <si>
    <t>Conviction for minor bodily injury, assault only causing pain (e.g. slapping) : 
5th class “contravention”: assault without aggravating circumstances, temporary work incapacity not more than 8 days.
Violence without temporary work incapacity (no injury) and without aggravating circumstances is a 4th class contravention, excluded from conviction statistics. Aggravating circumstances depending on victims (e.g. minor), places (e.g. in public transports), etc lead to a “délit” even when there is no work incapacity.
incapacity not more than 8 days.</t>
  </si>
  <si>
    <t>Caracterization of “serious” depends on result &amp; attempt, not really on weakness of the victim or using of weapons, even if they are clues to characterize the attempt. It is quite difficult to choose a level above which assault can be considered as aggravated assault for international comparisons. One solution would be to use the legal classification of “crimes, délits, contraventions”, with the correspondence crime = aggravated, delit = medium, contravention = minor. But this would lead to very few aggravated assaults, a lot of medium cases, and only few minor assaults. The solution crime + délit = aggravated is not better. The “délit” category must be split into two classes according to the maximum penalty. One possibility is to consider that all assaults with a maximum penalty of five years or more are aggravated. They include “crime” and délits” for which the working incapacity is more than 8 days and some other aggravating circumstance appears (weapon, victim, place…). Délits with one condition only are in the lower category (maximum penalty three years). According to this choice, aggravated assaults would represent about 15% of assault total.
Police data do not give detailed data for “délits” and do not include “contraventions”.</t>
  </si>
  <si>
    <t>Any verbal or any other form of non-physical molestation : Sexual harassment included</t>
  </si>
  <si>
    <t>Rape on minor (less than 15) does not include sexual intercourse without violence which is minor sexual abuse (atteinte sexuelle sur mineur sans violence). But the definition of rape is broad and “violence” may be pressure, threat, surprise and for instance some incest committed without violence may be charged as rape.</t>
  </si>
  <si>
    <t>The author must be above 18 (not above 15). Conviction statistics exclude cases with aggravating circumstances which are included with sexual assault against minors (= by parents or with abuse of authority) though they are legally different.</t>
  </si>
  <si>
    <t>The age of consent is 18 years when a subordination relationship is established (ascendant)</t>
  </si>
  <si>
    <t>Thefts with violence appear in conviction statistics only if there is no other aggravating circumstance. The consequence is that conviction statistics significantly underestimate the number of convictions for robbery. The total of convictions for theft therefore includes robbery.</t>
  </si>
  <si>
    <t xml:space="preserve"> According to French law, consumption of drug is an offence (delit).
The French law does not specify the quantity from which the possession of narcotic drugs is constituted. A person arrested with very small quantities on his person may be criminally punished for the illegal possession of narcotic drugs. In order to classify acts of trafficking, the essential thing for magistrates is to determine whether the drugs are intended for personal use or for trafficking (resale, sharing, etc.). To do this, the police and customs take into account the circumstances of the arrest (at the border or on national territory) and all the evidence and evidence found (statements by other users, etc.).</t>
  </si>
  <si>
    <t>The Penal Code makes a distinction between small-scale acts of trafficking which constitute offences, and other more serious acts (production, import or export in an organized gang, leading a group with a view to trafficking) which are considered crimes, are more severely punished.</t>
  </si>
  <si>
    <t>In order to produce statistics in accordance with the standards of official statistics based on the European Statistics Code of Practice, it was decided to set up a ministerial statistical service within the Ministry of the Interior. Thus, the Ministerial Statistical Service for Internal Security (SSMSI) was created in 2014: it is placed under the joint functional authority of the Directors-General of the National Police (DGPN) and the National Gendarmerie (DGGN) and is organically attached to the Central Directorate of the Judicial Police of the DGPN. 
Since 06 October 2015, the Interstats website presents reference data, analyses, studies and series of figures on insecurity and delinquency.
These data are put online by the ministerial statistical service for internal security (SSMSI).
service statistique ministériel de la sécurité intérieure (SSMSI)</t>
  </si>
  <si>
    <t xml:space="preserve"> No legal minimum age. In practice, about 7 years is considered as a minimum for proceedings but for police statistics there is no minimum age.</t>
  </si>
  <si>
    <t>Offenders are counted only for the most serious offence</t>
  </si>
  <si>
    <t>1.01.2016</t>
  </si>
  <si>
    <t>these data have been provided by the Ministry of Justice, National Penitentiary Institution</t>
  </si>
  <si>
    <t>these data have been provided by the Ministry of Justice, National Penitenciary Institution</t>
  </si>
  <si>
    <t>0,3 g/l</t>
  </si>
  <si>
    <t>No data available. I  assume they are included in the total number of bodily injury</t>
  </si>
  <si>
    <t>the conviction statistics includes also art 188 from Criminal Code (the attack committed with the against an individual aiming at misappropriating the goods, accompanied with violence dangerous for the life and health of the individual or with threatening of such violence).</t>
  </si>
  <si>
    <t>Up to 20% of the average monthly salary approved by the Government in the year the act was committed – for 2020 is aprox. 83 Euros</t>
  </si>
  <si>
    <t xml:space="preserve"> no data available for convictions</t>
  </si>
  <si>
    <t xml:space="preserve">  I assume they are included in the theft by means of burglary</t>
  </si>
  <si>
    <t xml:space="preserve"> police statistics refers to art 206/6 from the Criminal Code which says that cyber fraud is introduction, modification or deletion of informatic data, restricting the access to these data or obstructing in any way the functioning of the informatic system aiming at obtaining material benefits for yourself or another person, if these actions caused damages in big proportions. No conviction data available. </t>
  </si>
  <si>
    <t xml:space="preserve">  conviction statistics includes only one crime related to circulation of drugs for personal use (with no alienation purpose)</t>
  </si>
  <si>
    <t>no conviction data available</t>
  </si>
  <si>
    <t xml:space="preserve"> no data available</t>
  </si>
  <si>
    <t>the data have been provided by the Ministry of Internal Affairs</t>
  </si>
  <si>
    <t>the data have been provided by Ministry of Internal Affairs</t>
  </si>
  <si>
    <t>PERCENTAGES</t>
  </si>
  <si>
    <t xml:space="preserve">changed from SPACE I TABLE 1.1.2 - 1.1.2a </t>
  </si>
  <si>
    <t>Same data as in Releases in SPACE I (10.0) and different data provided for T41FEB11 / no data avalaible from SPACE and both columns provided by the national correspondent</t>
  </si>
  <si>
    <t>Added from SPACE I by LM</t>
  </si>
  <si>
    <t>Added by the national correspondent but changed from DP TO ER</t>
  </si>
  <si>
    <t>TPF1:PK1044STOA15</t>
  </si>
  <si>
    <t>Systematic random sample</t>
  </si>
  <si>
    <t>C5115</t>
  </si>
  <si>
    <t>0</t>
  </si>
  <si>
    <t>18+</t>
  </si>
  <si>
    <t>SUSPECTED_1</t>
  </si>
  <si>
    <t>SUSPECTED_2</t>
  </si>
  <si>
    <t>SUSPECTED_3</t>
  </si>
  <si>
    <t>SUSPECTED_4</t>
  </si>
  <si>
    <t>SUSPECTED_5</t>
  </si>
  <si>
    <t>SUSPECTED_6</t>
  </si>
  <si>
    <t>SUSPECTED_7</t>
  </si>
  <si>
    <t>SUSPECTED_8</t>
  </si>
  <si>
    <t>DATA COLLECTED</t>
  </si>
  <si>
    <t>Not applicable</t>
  </si>
  <si>
    <t>1 (but please see also Comments CT1216 as to the types of offences specified there)</t>
  </si>
  <si>
    <t>2 (this category does not exist)</t>
  </si>
  <si>
    <t>T24OMB15</t>
  </si>
  <si>
    <t>1 459</t>
  </si>
  <si>
    <t>1 435</t>
  </si>
  <si>
    <t>1 438</t>
  </si>
  <si>
    <t>1 468</t>
  </si>
  <si>
    <t>1 393</t>
  </si>
  <si>
    <t xml:space="preserve"> T11DR11-16 includes drug and alcohol offences; In 2011 the terrorist attacks of Andrew Breivik took place, and it is counted in the figure.</t>
  </si>
  <si>
    <t>Interpolation</t>
  </si>
  <si>
    <t>Source: prisonstudies.org</t>
  </si>
  <si>
    <t>R41ST11</t>
  </si>
  <si>
    <t>R41ST12</t>
  </si>
  <si>
    <t>R41ST13</t>
  </si>
  <si>
    <t>R41ST14</t>
  </si>
  <si>
    <t>R41ST15</t>
  </si>
  <si>
    <t>R41ST16</t>
  </si>
  <si>
    <t>R41SP11</t>
  </si>
  <si>
    <t>R41SP12</t>
  </si>
  <si>
    <t>R41SP13</t>
  </si>
  <si>
    <t>R41SP14</t>
  </si>
  <si>
    <t>R41SP15</t>
  </si>
  <si>
    <t>R41SP16</t>
  </si>
  <si>
    <t>R41SW11</t>
  </si>
  <si>
    <t>R41SW12</t>
  </si>
  <si>
    <t>R41SW13</t>
  </si>
  <si>
    <t>R41SW14</t>
  </si>
  <si>
    <t>R41SW15</t>
  </si>
  <si>
    <t>R41SW16</t>
  </si>
  <si>
    <t>R41SA11</t>
  </si>
  <si>
    <t>R41SA12</t>
  </si>
  <si>
    <t>R41SA13</t>
  </si>
  <si>
    <t>R41SA14</t>
  </si>
  <si>
    <t>R41SA15</t>
  </si>
  <si>
    <t>R41SA16</t>
  </si>
  <si>
    <t>R41SB11</t>
  </si>
  <si>
    <t>R41SB12</t>
  </si>
  <si>
    <t>R41SB13</t>
  </si>
  <si>
    <t>R41SB14</t>
  </si>
  <si>
    <t>R41SB15</t>
  </si>
  <si>
    <t>R41SB16</t>
  </si>
  <si>
    <t>R41SM11</t>
  </si>
  <si>
    <t>R41SM12</t>
  </si>
  <si>
    <t>R41SM13</t>
  </si>
  <si>
    <t>R41SM14</t>
  </si>
  <si>
    <t>R41SM15</t>
  </si>
  <si>
    <t>R41SM16</t>
  </si>
  <si>
    <t>R415ETSA15</t>
  </si>
  <si>
    <t>R415ETIA15</t>
  </si>
  <si>
    <t>R413PSTA15</t>
  </si>
  <si>
    <t>R413PSTAA15</t>
  </si>
  <si>
    <t>R413PSTAB15</t>
  </si>
  <si>
    <t>R413PSTAC15</t>
  </si>
  <si>
    <t>R413PSTAD15</t>
  </si>
  <si>
    <t>R413PSTAE15</t>
  </si>
  <si>
    <t>R413PSTAF15</t>
  </si>
  <si>
    <t>R413PSTAG15</t>
  </si>
  <si>
    <t>R413PSTAH15</t>
  </si>
  <si>
    <t>R414PRSA15</t>
  </si>
  <si>
    <t>R414PRSB15</t>
  </si>
  <si>
    <t>R414PRSG15</t>
  </si>
  <si>
    <t>R414PRSH15</t>
  </si>
  <si>
    <t>Ukraine: Since 2014, figures do not include inmates held in Crimea and Sebastopol and in areas of Donetsk and Luhansk that are not under the control of the Ukrainian authorities.</t>
  </si>
  <si>
    <t>Mistake in the database (wrong spaces / wrong data)</t>
  </si>
  <si>
    <t>R42FT11</t>
  </si>
  <si>
    <t>R42FT12</t>
  </si>
  <si>
    <t>R42FT13</t>
  </si>
  <si>
    <t>R42FT14</t>
  </si>
  <si>
    <t>R42FT15</t>
  </si>
  <si>
    <t>R42FT16</t>
  </si>
  <si>
    <t>The relevant figures are introduced in the Excel file.
The number of the convicted but not yet sentenced detainees includes those who have appealed or who are within the statutory limit for doing so. The number of sentenced detainees who have appealed or who are within the statutory limit for doing so is not registered as a separate item in the source of data that has been used.
Notwithstanding the explicit and detailed questions on the flows of entries and flows of exits formulated in the letter sent by the National Correspondent to seek information from the Ministry of Justice (General Directorate Execution of Penalties), the latter did not provide the necessary data. This comes to explain the lack of information and the use of asterisks (...) in the respective parts of the tables. The figures that are introduced in the tables are reported according to the source of data specified in SR4216 above.</t>
  </si>
  <si>
    <t>I did NOT check the numbers from SPACE as the person who provided these numbers has more knowledge than I have regarding these statistics. The same goes for the following tables, which means that I have not provided information for the rest of this chapter   CR4216</t>
  </si>
  <si>
    <t>According to Prisons Department previously stated data (Prison population: Flow of Entries, Total) was incorrect. In addition to this, data R42FEBE11- R42FEBE15 is unavailable.</t>
  </si>
  <si>
    <t>CR42FB16: Criminal Procedure Code, in force since 1st Jan. 2011</t>
  </si>
  <si>
    <t xml:space="preserve">Reference date is 1st of October 2015.
The numbers of total criminal offences and the numbers of women have been modified in questions R43TCT15 and R43TCW15 in the Excel file. The modifications for 2015 were made so that only convicted prisoners are included, hence no pre-trial detainees. For 2010 the source of the previous numbers is unknown. The modifications were necessary only for the years 2010 and 2015.
The number of foreigners has been modified for the year 2015 in question R43TCA15 in the Excel file. The modification is made so that inmates with unknown citizenship are regarded as foreigners. At the same time, the number of foreigners for the year 2010 has been applied from question T41SA11 into question R43TCA15.
In the number of offences consisting of sexual abuse of a child, also sexual abuse of a sibling and of an adult child (where a parent is the offender) is included. Rape against a child is also included.
</t>
  </si>
  <si>
    <t>% change</t>
  </si>
  <si>
    <t>P41SP11</t>
  </si>
  <si>
    <t>P41SP12</t>
  </si>
  <si>
    <t>P41SP13</t>
  </si>
  <si>
    <t>P41SP14</t>
  </si>
  <si>
    <t>P41SP15</t>
  </si>
  <si>
    <t>P41SP16</t>
  </si>
  <si>
    <t>P41SW11</t>
  </si>
  <si>
    <t>P41SW12</t>
  </si>
  <si>
    <t>P41SW13</t>
  </si>
  <si>
    <t>P41SW14</t>
  </si>
  <si>
    <t>P41SW15</t>
  </si>
  <si>
    <t>P41SW16</t>
  </si>
  <si>
    <t>P41SA11</t>
  </si>
  <si>
    <t>P41SA12</t>
  </si>
  <si>
    <t>P41SA13</t>
  </si>
  <si>
    <t>P41SA14</t>
  </si>
  <si>
    <t>P41SA15</t>
  </si>
  <si>
    <t>P41SA16</t>
  </si>
  <si>
    <t>P41SB11</t>
  </si>
  <si>
    <t>P41SB12</t>
  </si>
  <si>
    <t>P41SB13</t>
  </si>
  <si>
    <t>P41SB14</t>
  </si>
  <si>
    <t>P41SB15</t>
  </si>
  <si>
    <t>P41SB16</t>
  </si>
  <si>
    <t>P41SM11</t>
  </si>
  <si>
    <t>P41SM12</t>
  </si>
  <si>
    <t>P41SM13</t>
  </si>
  <si>
    <t>P41SM14</t>
  </si>
  <si>
    <t>P41SM15</t>
  </si>
  <si>
    <t>P41SM16</t>
  </si>
  <si>
    <t>P42FP11</t>
  </si>
  <si>
    <t>P42FP12</t>
  </si>
  <si>
    <t>P42FP13</t>
  </si>
  <si>
    <t>P42FP14</t>
  </si>
  <si>
    <t>P42FP15</t>
  </si>
  <si>
    <t>P42FP16</t>
  </si>
  <si>
    <t>P42FW11</t>
  </si>
  <si>
    <t>P42FW12</t>
  </si>
  <si>
    <t>P42FW13</t>
  </si>
  <si>
    <t>P42FW14</t>
  </si>
  <si>
    <t>P42FW15</t>
  </si>
  <si>
    <t>P42FW16</t>
  </si>
  <si>
    <t>P42FA11</t>
  </si>
  <si>
    <t>P42FA12</t>
  </si>
  <si>
    <t>P42FA13</t>
  </si>
  <si>
    <t>P42FA14</t>
  </si>
  <si>
    <t>P42FA15</t>
  </si>
  <si>
    <t>P42FA16</t>
  </si>
  <si>
    <t>P42FB11</t>
  </si>
  <si>
    <t>P42FB12</t>
  </si>
  <si>
    <t>P42FB13</t>
  </si>
  <si>
    <t>P42FB14</t>
  </si>
  <si>
    <t>P42FB15</t>
  </si>
  <si>
    <t>P42FB16</t>
  </si>
  <si>
    <t>P42FM11</t>
  </si>
  <si>
    <t>P42FM12</t>
  </si>
  <si>
    <t>P42FM13</t>
  </si>
  <si>
    <t>P42FM14</t>
  </si>
  <si>
    <t>P42FM15</t>
  </si>
  <si>
    <t>P42FM16</t>
  </si>
  <si>
    <t>FLOW 2017</t>
  </si>
  <si>
    <t>Russia: Figures for entries are much lower than those of SPACE (they correspond roughly to one half of the SPACE figures)</t>
  </si>
  <si>
    <t xml:space="preserve">Moldova: Figures for entries from 2011 to 2014 are much lower than those of SPACE(they correspond roughly to one fifth of the SPACE figures) </t>
  </si>
  <si>
    <t>FP 2017</t>
  </si>
  <si>
    <t>Moldova: The number of entries before sentence is higher than the total number of entries</t>
  </si>
  <si>
    <t>,,,</t>
  </si>
  <si>
    <t>....</t>
  </si>
  <si>
    <t>Based on interpolation</t>
  </si>
  <si>
    <t>Colour added by LM and YZH: meaning?</t>
  </si>
  <si>
    <t>R42FET11</t>
  </si>
  <si>
    <t>R42FET12</t>
  </si>
  <si>
    <t>R42FET13</t>
  </si>
  <si>
    <t>R42FET14</t>
  </si>
  <si>
    <t>R42FET15</t>
  </si>
  <si>
    <t>R42FET16</t>
  </si>
  <si>
    <t>P42FEA11</t>
  </si>
  <si>
    <t>P42FEA12</t>
  </si>
  <si>
    <t>P42FEA13</t>
  </si>
  <si>
    <t>P42FEA14</t>
  </si>
  <si>
    <t>P42FEA15</t>
  </si>
  <si>
    <t>P42FEA16</t>
  </si>
  <si>
    <t>P42FEAB11</t>
  </si>
  <si>
    <t>P42FEAB12</t>
  </si>
  <si>
    <t>P42FEAB13</t>
  </si>
  <si>
    <t>P42FEAB14</t>
  </si>
  <si>
    <t>P42FEAB15</t>
  </si>
  <si>
    <t>P42FEAB16</t>
  </si>
  <si>
    <t>P42FEAC11</t>
  </si>
  <si>
    <t>P42FEAC12</t>
  </si>
  <si>
    <t>P42FEAC13</t>
  </si>
  <si>
    <t>P42FEAC14</t>
  </si>
  <si>
    <t>P42FEAC15</t>
  </si>
  <si>
    <t>P42FEAC16</t>
  </si>
  <si>
    <t>P42FEB11</t>
  </si>
  <si>
    <t>P42FEB12</t>
  </si>
  <si>
    <t>P42FEB13</t>
  </si>
  <si>
    <t>P42FEB14</t>
  </si>
  <si>
    <t>P42FEB15</t>
  </si>
  <si>
    <t>P42FEB16</t>
  </si>
  <si>
    <t>P42FEBA11</t>
  </si>
  <si>
    <t>P42FEBA12</t>
  </si>
  <si>
    <t>P42FEBA13</t>
  </si>
  <si>
    <t>P42FEBA14</t>
  </si>
  <si>
    <t>P42FEBA15</t>
  </si>
  <si>
    <t>P42FEBA16</t>
  </si>
  <si>
    <t>P42FEBB11</t>
  </si>
  <si>
    <t>P42FEBB12</t>
  </si>
  <si>
    <t>P42FEBB13</t>
  </si>
  <si>
    <t>P42FEBB14</t>
  </si>
  <si>
    <t>P42FEBB15</t>
  </si>
  <si>
    <t>P42FEBB16</t>
  </si>
  <si>
    <t>P42FEBC11</t>
  </si>
  <si>
    <t>P42FEBC12</t>
  </si>
  <si>
    <t>P42FEBC13</t>
  </si>
  <si>
    <t>P42FEBC14</t>
  </si>
  <si>
    <t>P42FEBC15</t>
  </si>
  <si>
    <t>P42FEBC16</t>
  </si>
  <si>
    <t>P42FEBD11</t>
  </si>
  <si>
    <t>P42FEBD12</t>
  </si>
  <si>
    <t>P42FEBD13</t>
  </si>
  <si>
    <t>P42FEBD14</t>
  </si>
  <si>
    <t>P42FEBD15</t>
  </si>
  <si>
    <t>P42FEBD16</t>
  </si>
  <si>
    <t>P42FEBE11</t>
  </si>
  <si>
    <t>P42FEBE12</t>
  </si>
  <si>
    <t>P42FEBE13</t>
  </si>
  <si>
    <t>P42FEBE14</t>
  </si>
  <si>
    <t>P42FEBE15</t>
  </si>
  <si>
    <t>P42FEBE16</t>
  </si>
  <si>
    <t>R42FEB11</t>
  </si>
  <si>
    <t>R42FEB12</t>
  </si>
  <si>
    <t>R42FEB13</t>
  </si>
  <si>
    <t>R42FEB14</t>
  </si>
  <si>
    <t>R42FEB15</t>
  </si>
  <si>
    <t>R42FEB16</t>
  </si>
  <si>
    <t>R43TCT15</t>
  </si>
  <si>
    <t>R43TTT15</t>
  </si>
  <si>
    <t>R43HOT15</t>
  </si>
  <si>
    <t>R43AST15</t>
  </si>
  <si>
    <t>R43AAT15</t>
  </si>
  <si>
    <t>R43SAT15</t>
  </si>
  <si>
    <t>R43RAT15</t>
  </si>
  <si>
    <t>R43DRT15</t>
  </si>
  <si>
    <t>P43TCW15</t>
  </si>
  <si>
    <t>P43TCM15</t>
  </si>
  <si>
    <t>P43TCA15</t>
  </si>
  <si>
    <t>P43TCE15</t>
  </si>
  <si>
    <t>P43TTW15</t>
  </si>
  <si>
    <t>P43TTM15</t>
  </si>
  <si>
    <t>P43TTA15</t>
  </si>
  <si>
    <t>P43TTE15</t>
  </si>
  <si>
    <t>P43HOW15</t>
  </si>
  <si>
    <t>P43HOM15</t>
  </si>
  <si>
    <t>P43HOA15</t>
  </si>
  <si>
    <t>P43HOE15</t>
  </si>
  <si>
    <t>P43ASW15</t>
  </si>
  <si>
    <t>P43ASM15</t>
  </si>
  <si>
    <t>P43ASA15</t>
  </si>
  <si>
    <t>P43ASE15</t>
  </si>
  <si>
    <t>P43AAW15</t>
  </si>
  <si>
    <t>P43AAM15</t>
  </si>
  <si>
    <t>P43AAA15</t>
  </si>
  <si>
    <t>P43AAE15</t>
  </si>
  <si>
    <t>P43SAW15</t>
  </si>
  <si>
    <t>P43SAM15</t>
  </si>
  <si>
    <t>P43SAA15</t>
  </si>
  <si>
    <t>P43SAE15</t>
  </si>
  <si>
    <t>P43RAW15</t>
  </si>
  <si>
    <t>P43RAM15</t>
  </si>
  <si>
    <t>P43RAA15</t>
  </si>
  <si>
    <t>P43RAE15</t>
  </si>
  <si>
    <t>P43DRW15</t>
  </si>
  <si>
    <t>P43DRM15</t>
  </si>
  <si>
    <t>P43DRA15</t>
  </si>
  <si>
    <t>P43DRE15</t>
  </si>
  <si>
    <t>R43SMT15</t>
  </si>
  <si>
    <t>R43ROT15</t>
  </si>
  <si>
    <t>R43THT15</t>
  </si>
  <si>
    <t>R43FRT15</t>
  </si>
  <si>
    <t>P43SMW15</t>
  </si>
  <si>
    <t>P43SMM15</t>
  </si>
  <si>
    <t>P43SMA15</t>
  </si>
  <si>
    <t>P43SME15</t>
  </si>
  <si>
    <t>P43ROW15</t>
  </si>
  <si>
    <t>P43ROM15</t>
  </si>
  <si>
    <t>P43ROA15</t>
  </si>
  <si>
    <t>P43ROE15</t>
  </si>
  <si>
    <t>P43THW15</t>
  </si>
  <si>
    <t>P43THM15</t>
  </si>
  <si>
    <t>P43THA15</t>
  </si>
  <si>
    <t>P43THE15</t>
  </si>
  <si>
    <t>P43FRW15</t>
  </si>
  <si>
    <t>P43FRM15</t>
  </si>
  <si>
    <t>P43FRA15</t>
  </si>
  <si>
    <t>P43FRE15</t>
  </si>
  <si>
    <t>P43TTT15</t>
  </si>
  <si>
    <t>P43HOT15</t>
  </si>
  <si>
    <t>P43AST15</t>
  </si>
  <si>
    <t>P43AAT15</t>
  </si>
  <si>
    <t>P43SAT15</t>
  </si>
  <si>
    <t>P43RAT15</t>
  </si>
  <si>
    <t>P43SMT15</t>
  </si>
  <si>
    <t>P43ROT15</t>
  </si>
  <si>
    <t>P43THT15</t>
  </si>
  <si>
    <t>P43FRT15</t>
  </si>
  <si>
    <t>P43DRT15</t>
  </si>
  <si>
    <t>Table 4.2.3.7 Rate of deaths in prison per 10,000 inmates</t>
  </si>
  <si>
    <t>R42FEA11</t>
  </si>
  <si>
    <t>R42FEA12</t>
  </si>
  <si>
    <t>R42FEA13</t>
  </si>
  <si>
    <t>R42FEA14</t>
  </si>
  <si>
    <t>R42FEA15</t>
  </si>
  <si>
    <t>R42FEA16</t>
  </si>
  <si>
    <t>This figure for Italy (T43TT15=175646) is too high (higher than the total number of persons convicted)</t>
  </si>
  <si>
    <t>Table 4.2.3.1 Convicted prison population in 2015 – all offences - in percentages</t>
  </si>
  <si>
    <t>Table 4.2.3.2 Convicted prison population in 2015 – all offences - rates per 100'000 population</t>
  </si>
  <si>
    <t>R43PS16a</t>
  </si>
  <si>
    <t>R43PS16b</t>
  </si>
  <si>
    <t>Test</t>
  </si>
  <si>
    <t xml:space="preserve">Table 4.2.3.8 Percentage of suicides among inmates who died in prison </t>
  </si>
  <si>
    <t>Table 4.2.3.9 Percentage of suicides in pre-trial detention among inmates who committed suicide in prison</t>
  </si>
  <si>
    <t>Table 4.2.4.3 Ratio of inmates per one member of staff employed by the prison administration on 1st September 2016, according to different categories of staff</t>
  </si>
  <si>
    <t>P43PS16AA</t>
  </si>
  <si>
    <t>P43PS16AB</t>
  </si>
  <si>
    <t>R43PS16AA</t>
  </si>
  <si>
    <t>P43PS16BA</t>
  </si>
  <si>
    <t>P43PS16FA</t>
  </si>
  <si>
    <t>R43PS16AB</t>
  </si>
  <si>
    <t>P43PS16BB</t>
  </si>
  <si>
    <t>P43PS16FB</t>
  </si>
  <si>
    <t>R43PS16HA</t>
  </si>
  <si>
    <t>R43PS16IA</t>
  </si>
  <si>
    <t>R43PS16JA</t>
  </si>
  <si>
    <t>R43PS16KA</t>
  </si>
  <si>
    <t>R43PS16LA</t>
  </si>
  <si>
    <t>R43PS16MA</t>
  </si>
  <si>
    <t>Table 4.2.4.2 Distribution of the staff employed and not employed by the prison administration</t>
  </si>
  <si>
    <t>R43PS16HB</t>
  </si>
  <si>
    <t>R43PS16IB</t>
  </si>
  <si>
    <t>R43PS16JB</t>
  </si>
  <si>
    <t>R43PS16KB</t>
  </si>
  <si>
    <t>R43PS16LB</t>
  </si>
  <si>
    <t>R43PS16MB</t>
  </si>
  <si>
    <r>
      <t xml:space="preserve">Table 4.2.4.4 Distribution of the staff </t>
    </r>
    <r>
      <rPr>
        <b/>
        <u/>
        <sz val="9"/>
        <color theme="1"/>
        <rFont val="Arial"/>
        <family val="2"/>
      </rPr>
      <t>not employed by the prison administration</t>
    </r>
    <r>
      <rPr>
        <b/>
        <sz val="9"/>
        <color theme="1"/>
        <rFont val="Arial"/>
        <family val="2"/>
      </rPr>
      <t xml:space="preserve"> on 1</t>
    </r>
    <r>
      <rPr>
        <b/>
        <vertAlign val="superscript"/>
        <sz val="9"/>
        <color theme="1"/>
        <rFont val="Arial"/>
        <family val="2"/>
      </rPr>
      <t>st</t>
    </r>
    <r>
      <rPr>
        <b/>
        <sz val="9"/>
        <color theme="1"/>
        <rFont val="Arial"/>
        <family val="2"/>
      </rPr>
      <t xml:space="preserve"> September 2016, according to different categories of staff, in percentage</t>
    </r>
  </si>
  <si>
    <t>added on 3/03/2021</t>
  </si>
  <si>
    <t xml:space="preserve">Total number of offences now includes all offences but previously it only included penal code offences (e.g. offences that are considered premeditated)
In 2016 a provision titled 218b was added to the penal code offences in regards to domestic violence. The numbers for this provision are not included in the data because in addition to domestic violence the provision covers multiple offences such as threats, duressing and deprivation of another person ‘s freedom. </t>
  </si>
  <si>
    <t>Only includes suspected offenders in penal code offences.</t>
  </si>
  <si>
    <t>Annualy for the whole country since 2011</t>
  </si>
  <si>
    <t>Were you a victim of a violent crime in 2015? Violent crimes include assault, for example being beaten with a fist or a weapon</t>
  </si>
  <si>
    <t>No specific question regarding robbery but is probably included by most in the question of theft and burglary.</t>
  </si>
  <si>
    <t>Were you a victim of a sexual crime in 2015? Sexual crimes include someone forcing you to have sexual relations, being groped or touched sexually against your will.</t>
  </si>
  <si>
    <t xml:space="preserve">In 2015 did anyone try and steal from you e.g. a wallet, bicycle or other valuables (breaking and entering not included).  </t>
  </si>
  <si>
    <t>No specific question regarding theft of a motor vehicle but is probably included by most in the question of theft and burglary</t>
  </si>
  <si>
    <t>In 2015 did anyone enter your home, residence, motor vehicle or other closed space without your consent and stole or tried to steal something?</t>
  </si>
  <si>
    <t xml:space="preserve">In 2015 did you loose money or were you scammed/cheated out of merchandise as a result of online business? </t>
  </si>
  <si>
    <t>T51SD15
Stratified random sampling</t>
  </si>
  <si>
    <t xml:space="preserve"> National level and first regional level</t>
  </si>
  <si>
    <t>CAWI</t>
  </si>
  <si>
    <t>2.1</t>
  </si>
  <si>
    <t>8.5</t>
  </si>
  <si>
    <t>33</t>
  </si>
  <si>
    <t>39.1</t>
  </si>
  <si>
    <t>Number for theft of a personal property might include burglary, robbery, and theft of a motor vehicle - see defenitions in table 5.1.B</t>
  </si>
  <si>
    <t>Question on sexual assault has changed between surweys resulting in changes in prevalence.
The following link takes you to the report issued by the national commissioner: https://www.logreglan.is/utgafa/tolfraedi/fraedilegar-rannsoknir/reynsla-almennings-af-afbrotum-og-vidhorf-til-logreglu/</t>
  </si>
  <si>
    <t xml:space="preserve">The person is confined to their home outside of their daily schedule which may include going to work/school or running errands. They have an electronical ankle bracelet and in addition, they are visited by a team of probation officers at random times to make sure they are following the rules and remain sober. Source of data: http://www.rikosseuraamus.fi/material/attachments/rise/esitteet/697aJhOOE/VALRA_sidosryhmille.pdf  </t>
  </si>
  <si>
    <t>For electronic monitoring are used: Stationary control device is paired with an electronic bracelet on his ankle to control the mode of the presence on the premises or on the designated territory. The mobile control device  is paired with an electronic ankle bracelet to track the location of a person controlled by the signals of global navigation satellite system GLONASS/GPS</t>
  </si>
  <si>
    <t>Some of the electronic tags are combined with GPS (global positioning system). This is to ensure that the person is in an approved place at every point in time. Besides electronic curfew at home as a way to carry out a prison sentence, electronic monitoring is also partly applied for granted prison leaves. It is also applied inside some of the prison institutions, namely the institutions with the lowest level of safety regulations, which is where the inmates with the lowest risk of breaching the conditions are serving their sentences.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</si>
</sst>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 ##0_2;\-#\ ##0_2;&quot;-&quot;_2;&quot;.&quot;_2"/>
    <numFmt numFmtId="165" formatCode="0.0000"/>
    <numFmt numFmtId="166" formatCode="0.000"/>
    <numFmt numFmtId="167" formatCode="0.0"/>
  </numFmts>
  <fonts count="34">
    <font>
      <sz val="11"/>
      <color theme="1"/>
      <name val="Calibri"/>
      <family val="2"/>
      <scheme val="minor"/>
    </font>
    <font>
      <sz val="10"/>
      <name val="Arial"/>
      <family val="2"/>
    </font>
    <font>
      <sz val="11"/>
      <color theme="1"/>
      <name val="Calibri"/>
      <family val="2"/>
      <scheme val="minor"/>
    </font>
    <font>
      <sz val="10"/>
      <name val="TmsCyrNew"/>
      <charset val="204"/>
    </font>
    <font>
      <sz val="8"/>
      <name val="Calibri"/>
      <family val="2"/>
      <scheme val="minor"/>
    </font>
    <font>
      <u/>
      <sz val="11"/>
      <color theme="10"/>
      <name val="Calibri"/>
      <family val="2"/>
      <scheme val="minor"/>
    </font>
    <font>
      <b/>
      <sz val="10"/>
      <name val="Arial"/>
      <family val="2"/>
    </font>
    <font>
      <b/>
      <sz val="10"/>
      <color theme="1"/>
      <name val="Arial"/>
      <family val="2"/>
    </font>
    <font>
      <sz val="10"/>
      <color theme="1"/>
      <name val="Arial"/>
      <family val="2"/>
    </font>
    <font>
      <vertAlign val="superscript"/>
      <sz val="10"/>
      <name val="Arial"/>
      <family val="2"/>
    </font>
    <font>
      <sz val="10"/>
      <color rgb="FF000000"/>
      <name val="Arial"/>
      <family val="2"/>
    </font>
    <font>
      <b/>
      <i/>
      <sz val="10"/>
      <name val="Arial"/>
      <family val="2"/>
    </font>
    <font>
      <sz val="10"/>
      <color theme="0"/>
      <name val="Arial"/>
      <family val="2"/>
    </font>
    <font>
      <b/>
      <sz val="9"/>
      <color theme="1"/>
      <name val="Arial"/>
      <family val="2"/>
    </font>
    <font>
      <b/>
      <sz val="11"/>
      <name val="Arial"/>
      <family val="2"/>
    </font>
    <font>
      <b/>
      <i/>
      <sz val="11"/>
      <name val="Arial"/>
      <family val="2"/>
    </font>
    <font>
      <sz val="11"/>
      <name val="Arial"/>
      <family val="2"/>
    </font>
    <font>
      <sz val="11"/>
      <color rgb="FF000000"/>
      <name val="Arial"/>
      <family val="2"/>
    </font>
    <font>
      <sz val="11"/>
      <color theme="1"/>
      <name val="Arial"/>
      <family val="2"/>
    </font>
    <font>
      <b/>
      <sz val="11"/>
      <color theme="1"/>
      <name val="Arial"/>
      <family val="2"/>
    </font>
    <font>
      <vertAlign val="superscript"/>
      <sz val="11"/>
      <name val="Arial"/>
      <family val="2"/>
    </font>
    <font>
      <i/>
      <sz val="11"/>
      <name val="Arial"/>
      <family val="2"/>
    </font>
    <font>
      <b/>
      <sz val="11"/>
      <color theme="0"/>
      <name val="Arial"/>
      <family val="2"/>
    </font>
    <font>
      <u/>
      <sz val="11"/>
      <color theme="10"/>
      <name val="Arial"/>
      <family val="2"/>
    </font>
    <font>
      <b/>
      <sz val="14"/>
      <name val="Arial"/>
      <family val="2"/>
    </font>
    <font>
      <b/>
      <sz val="12"/>
      <name val="Arial"/>
      <family val="2"/>
    </font>
    <font>
      <sz val="10"/>
      <color rgb="FFFF0000"/>
      <name val="Arial"/>
      <family val="2"/>
    </font>
    <font>
      <sz val="10"/>
      <color theme="1"/>
      <name val="Calibri"/>
      <family val="2"/>
      <scheme val="minor"/>
    </font>
    <font>
      <b/>
      <sz val="11"/>
      <color theme="1"/>
      <name val="Calibri"/>
      <family val="2"/>
      <scheme val="minor"/>
    </font>
    <font>
      <b/>
      <sz val="9"/>
      <color rgb="FF000000"/>
      <name val="Arial"/>
      <family val="2"/>
    </font>
    <font>
      <b/>
      <sz val="10"/>
      <color rgb="FF000000"/>
      <name val="Arial"/>
      <family val="2"/>
    </font>
    <font>
      <b/>
      <vertAlign val="superscript"/>
      <sz val="9"/>
      <color theme="1"/>
      <name val="Arial"/>
      <family val="2"/>
    </font>
    <font>
      <b/>
      <u/>
      <sz val="9"/>
      <color theme="1"/>
      <name val="Arial"/>
      <family val="2"/>
    </font>
    <font>
      <sz val="11"/>
      <color rgb="FF000000"/>
      <name val="Calibri"/>
      <family val="2"/>
      <scheme val="minor"/>
    </font>
  </fonts>
  <fills count="29">
    <fill>
      <patternFill patternType="none"/>
    </fill>
    <fill>
      <patternFill patternType="gray125"/>
    </fill>
    <fill>
      <patternFill patternType="solid">
        <fgColor rgb="FF7030A0"/>
        <bgColor indexed="64"/>
      </patternFill>
    </fill>
    <fill>
      <patternFill patternType="solid">
        <fgColor rgb="FFFFFFFF"/>
        <bgColor indexed="64"/>
      </patternFill>
    </fill>
    <fill>
      <patternFill patternType="solid">
        <fgColor rgb="FF9C349A"/>
        <bgColor indexed="64"/>
      </patternFill>
    </fill>
    <fill>
      <patternFill patternType="solid">
        <fgColor rgb="FF00B0F0"/>
        <bgColor indexed="64"/>
      </patternFill>
    </fill>
    <fill>
      <patternFill patternType="solid">
        <fgColor rgb="FFFF0000"/>
        <bgColor indexed="64"/>
      </patternFill>
    </fill>
    <fill>
      <patternFill patternType="solid">
        <fgColor rgb="FF92D050"/>
        <bgColor indexed="64"/>
      </patternFill>
    </fill>
    <fill>
      <patternFill patternType="solid">
        <fgColor theme="6" tint="0.59999389629810485"/>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indexed="64"/>
      </patternFill>
    </fill>
    <fill>
      <patternFill patternType="solid">
        <fgColor theme="5"/>
        <bgColor indexed="64"/>
      </patternFill>
    </fill>
    <fill>
      <patternFill patternType="solid">
        <fgColor theme="6"/>
        <bgColor indexed="64"/>
      </patternFill>
    </fill>
    <fill>
      <patternFill patternType="solid">
        <fgColor theme="5"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0070C0"/>
        <bgColor indexed="64"/>
      </patternFill>
    </fill>
    <fill>
      <patternFill patternType="solid">
        <fgColor theme="9"/>
        <bgColor indexed="64"/>
      </patternFill>
    </fill>
    <fill>
      <patternFill patternType="solid">
        <fgColor theme="9" tint="-0.499984740745262"/>
        <bgColor indexed="64"/>
      </patternFill>
    </fill>
    <fill>
      <patternFill patternType="solid">
        <fgColor theme="7"/>
        <bgColor indexed="64"/>
      </patternFill>
    </fill>
    <fill>
      <patternFill patternType="solid">
        <fgColor theme="8"/>
        <bgColor indexed="64"/>
      </patternFill>
    </fill>
    <fill>
      <patternFill patternType="solid">
        <fgColor rgb="FFFFC000"/>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8064A2"/>
        <bgColor indexed="64"/>
      </patternFill>
    </fill>
    <fill>
      <patternFill patternType="solid">
        <fgColor rgb="FFB1A0C7"/>
        <bgColor indexed="64"/>
      </patternFill>
    </fill>
  </fills>
  <borders count="14">
    <border>
      <left/>
      <right/>
      <top/>
      <bottom/>
      <diagonal/>
    </border>
    <border>
      <left/>
      <right style="thin">
        <color auto="1"/>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right/>
      <top style="medium">
        <color indexed="64"/>
      </top>
      <bottom/>
      <diagonal/>
    </border>
    <border>
      <left/>
      <right/>
      <top/>
      <bottom style="medium">
        <color indexed="64"/>
      </bottom>
      <diagonal/>
    </border>
  </borders>
  <cellStyleXfs count="7">
    <xf numFmtId="0" fontId="0" fillId="0" borderId="0"/>
    <xf numFmtId="0" fontId="1" fillId="0" borderId="0"/>
    <xf numFmtId="0" fontId="1" fillId="0" borderId="0"/>
    <xf numFmtId="9" fontId="2" fillId="0" borderId="0" applyFont="0" applyFill="0" applyBorder="0" applyAlignment="0" applyProtection="0"/>
    <xf numFmtId="0" fontId="3" fillId="0" borderId="0"/>
    <xf numFmtId="0" fontId="1" fillId="0" borderId="0">
      <alignment wrapText="1"/>
    </xf>
    <xf numFmtId="0" fontId="5" fillId="0" borderId="0" applyNumberFormat="0" applyFill="0" applyBorder="0" applyAlignment="0" applyProtection="0"/>
  </cellStyleXfs>
  <cellXfs count="431">
    <xf numFmtId="0" fontId="0" fillId="0" borderId="0" xfId="0"/>
    <xf numFmtId="1" fontId="1" fillId="2" borderId="0" xfId="0" applyNumberFormat="1" applyFont="1" applyFill="1" applyBorder="1" applyAlignment="1">
      <alignment horizontal="right"/>
    </xf>
    <xf numFmtId="1" fontId="6" fillId="0" borderId="0" xfId="0" applyNumberFormat="1" applyFont="1" applyFill="1" applyBorder="1" applyAlignment="1">
      <alignment horizontal="right"/>
    </xf>
    <xf numFmtId="1" fontId="1" fillId="0" borderId="0" xfId="0" applyNumberFormat="1" applyFont="1" applyFill="1" applyBorder="1" applyAlignment="1" applyProtection="1">
      <alignment horizontal="right"/>
      <protection locked="0"/>
    </xf>
    <xf numFmtId="3" fontId="1" fillId="0" borderId="0" xfId="0" applyNumberFormat="1" applyFont="1" applyFill="1" applyBorder="1" applyAlignment="1" applyProtection="1">
      <alignment horizontal="right"/>
      <protection locked="0"/>
    </xf>
    <xf numFmtId="3" fontId="1" fillId="0" borderId="0" xfId="0" applyNumberFormat="1" applyFont="1" applyFill="1" applyBorder="1" applyAlignment="1">
      <alignment horizontal="right"/>
    </xf>
    <xf numFmtId="165" fontId="8" fillId="0" borderId="0" xfId="0" applyNumberFormat="1" applyFont="1"/>
    <xf numFmtId="0" fontId="8" fillId="10" borderId="0" xfId="0" applyFont="1" applyFill="1"/>
    <xf numFmtId="3" fontId="1" fillId="9" borderId="0" xfId="0" applyNumberFormat="1" applyFont="1" applyFill="1" applyBorder="1" applyAlignment="1">
      <alignment horizontal="right"/>
    </xf>
    <xf numFmtId="0" fontId="1" fillId="0" borderId="0" xfId="0" applyNumberFormat="1" applyFont="1" applyFill="1" applyBorder="1" applyAlignment="1" applyProtection="1">
      <alignment horizontal="right"/>
      <protection locked="0"/>
    </xf>
    <xf numFmtId="1" fontId="6" fillId="7" borderId="0" xfId="0" applyNumberFormat="1" applyFont="1" applyFill="1" applyBorder="1" applyAlignment="1">
      <alignment horizontal="right"/>
    </xf>
    <xf numFmtId="1" fontId="1" fillId="0" borderId="0" xfId="0" applyNumberFormat="1" applyFont="1" applyFill="1" applyBorder="1" applyAlignment="1">
      <alignment horizontal="right"/>
    </xf>
    <xf numFmtId="1" fontId="1" fillId="0" borderId="0" xfId="0" applyNumberFormat="1" applyFont="1" applyFill="1" applyBorder="1" applyAlignment="1">
      <alignment horizontal="right" wrapText="1"/>
    </xf>
    <xf numFmtId="1" fontId="1" fillId="10" borderId="0" xfId="0" applyNumberFormat="1" applyFont="1" applyFill="1" applyBorder="1" applyAlignment="1">
      <alignment horizontal="right" wrapText="1"/>
    </xf>
    <xf numFmtId="0" fontId="1" fillId="0" borderId="0" xfId="0" applyNumberFormat="1" applyFont="1" applyFill="1" applyBorder="1" applyAlignment="1">
      <alignment horizontal="right"/>
    </xf>
    <xf numFmtId="0" fontId="1" fillId="10" borderId="0" xfId="0" applyNumberFormat="1" applyFont="1" applyFill="1" applyBorder="1" applyAlignment="1">
      <alignment horizontal="right"/>
    </xf>
    <xf numFmtId="1" fontId="1" fillId="10" borderId="0" xfId="0" applyNumberFormat="1" applyFont="1" applyFill="1" applyBorder="1" applyAlignment="1">
      <alignment horizontal="right"/>
    </xf>
    <xf numFmtId="2" fontId="1" fillId="10" borderId="0" xfId="0" applyNumberFormat="1" applyFont="1" applyFill="1" applyBorder="1" applyAlignment="1">
      <alignment horizontal="right" wrapText="1"/>
    </xf>
    <xf numFmtId="1" fontId="1" fillId="0" borderId="0" xfId="0" applyNumberFormat="1" applyFont="1" applyFill="1" applyBorder="1" applyAlignment="1">
      <alignment horizontal="left"/>
    </xf>
    <xf numFmtId="1" fontId="1" fillId="0" borderId="0" xfId="0" applyNumberFormat="1" applyFont="1" applyFill="1" applyBorder="1" applyAlignment="1">
      <alignment horizontal="left" wrapText="1"/>
    </xf>
    <xf numFmtId="0" fontId="8" fillId="0" borderId="0" xfId="0" applyFont="1" applyBorder="1" applyAlignment="1">
      <alignment horizontal="right"/>
    </xf>
    <xf numFmtId="0" fontId="1" fillId="2" borderId="0" xfId="0" applyFont="1" applyFill="1" applyBorder="1" applyAlignment="1">
      <alignment horizontal="right"/>
    </xf>
    <xf numFmtId="0" fontId="1" fillId="10" borderId="0" xfId="0" applyFont="1" applyFill="1" applyBorder="1" applyAlignment="1">
      <alignment horizontal="right"/>
    </xf>
    <xf numFmtId="0" fontId="8" fillId="0" borderId="0" xfId="0" applyFont="1" applyFill="1" applyBorder="1" applyAlignment="1">
      <alignment horizontal="right"/>
    </xf>
    <xf numFmtId="0" fontId="8" fillId="2" borderId="0" xfId="0" applyFont="1" applyFill="1" applyBorder="1" applyAlignment="1">
      <alignment horizontal="right"/>
    </xf>
    <xf numFmtId="1" fontId="8" fillId="0" borderId="0" xfId="0" applyNumberFormat="1" applyFont="1" applyBorder="1" applyAlignment="1">
      <alignment horizontal="right"/>
    </xf>
    <xf numFmtId="0" fontId="8" fillId="5" borderId="0" xfId="0" applyFont="1" applyFill="1" applyBorder="1" applyAlignment="1">
      <alignment horizontal="right"/>
    </xf>
    <xf numFmtId="2" fontId="1" fillId="10" borderId="0" xfId="0" applyNumberFormat="1" applyFont="1" applyFill="1" applyBorder="1" applyAlignment="1">
      <alignment horizontal="right"/>
    </xf>
    <xf numFmtId="0" fontId="8" fillId="2" borderId="0" xfId="0" applyFont="1" applyFill="1" applyAlignment="1">
      <alignment horizontal="right"/>
    </xf>
    <xf numFmtId="1" fontId="1" fillId="0" borderId="0" xfId="4" applyNumberFormat="1" applyFont="1" applyFill="1" applyBorder="1" applyAlignment="1">
      <alignment horizontal="right"/>
    </xf>
    <xf numFmtId="1" fontId="1" fillId="0" borderId="0" xfId="1" applyNumberFormat="1" applyFont="1" applyFill="1" applyBorder="1" applyAlignment="1">
      <alignment horizontal="right"/>
    </xf>
    <xf numFmtId="1" fontId="1" fillId="2" borderId="0" xfId="0" applyNumberFormat="1" applyFont="1" applyFill="1" applyBorder="1" applyAlignment="1">
      <alignment horizontal="right" wrapText="1"/>
    </xf>
    <xf numFmtId="3" fontId="8" fillId="2" borderId="0" xfId="0" applyNumberFormat="1" applyFont="1" applyFill="1" applyBorder="1" applyAlignment="1">
      <alignment horizontal="right"/>
    </xf>
    <xf numFmtId="0" fontId="1" fillId="0" borderId="0" xfId="0" applyNumberFormat="1" applyFont="1" applyFill="1" applyBorder="1" applyAlignment="1">
      <alignment horizontal="right" wrapText="1"/>
    </xf>
    <xf numFmtId="0" fontId="1" fillId="2" borderId="0" xfId="0" applyNumberFormat="1" applyFont="1" applyFill="1" applyBorder="1" applyAlignment="1">
      <alignment horizontal="right"/>
    </xf>
    <xf numFmtId="1" fontId="1" fillId="4" borderId="0" xfId="0" applyNumberFormat="1" applyFont="1" applyFill="1" applyBorder="1" applyAlignment="1">
      <alignment horizontal="right"/>
    </xf>
    <xf numFmtId="0" fontId="8" fillId="2" borderId="0" xfId="0" applyFont="1" applyFill="1" applyBorder="1" applyAlignment="1">
      <alignment horizontal="right" wrapText="1"/>
    </xf>
    <xf numFmtId="1" fontId="1" fillId="0" borderId="0" xfId="1" applyNumberFormat="1" applyFont="1" applyFill="1" applyBorder="1" applyAlignment="1" applyProtection="1">
      <alignment horizontal="right"/>
    </xf>
    <xf numFmtId="1" fontId="1" fillId="0" borderId="0" xfId="0" applyNumberFormat="1" applyFont="1" applyFill="1" applyBorder="1" applyAlignment="1" applyProtection="1">
      <alignment horizontal="right"/>
    </xf>
    <xf numFmtId="1" fontId="1" fillId="10" borderId="0" xfId="0" applyNumberFormat="1" applyFont="1" applyFill="1" applyBorder="1" applyAlignment="1" applyProtection="1">
      <alignment horizontal="right"/>
      <protection locked="0"/>
    </xf>
    <xf numFmtId="2" fontId="1" fillId="0" borderId="0" xfId="0" applyNumberFormat="1" applyFont="1" applyFill="1" applyBorder="1" applyAlignment="1">
      <alignment horizontal="right"/>
    </xf>
    <xf numFmtId="1" fontId="1" fillId="0" borderId="0" xfId="3" applyNumberFormat="1" applyFont="1" applyFill="1" applyBorder="1" applyAlignment="1">
      <alignment horizontal="right"/>
    </xf>
    <xf numFmtId="1" fontId="1" fillId="0" borderId="0" xfId="0" applyNumberFormat="1" applyFont="1" applyFill="1" applyBorder="1" applyAlignment="1" applyProtection="1">
      <alignment horizontal="right" wrapText="1"/>
      <protection locked="0"/>
    </xf>
    <xf numFmtId="1" fontId="1" fillId="2" borderId="0" xfId="0" applyNumberFormat="1" applyFont="1" applyFill="1" applyBorder="1" applyAlignment="1" applyProtection="1">
      <alignment horizontal="right" wrapText="1"/>
      <protection locked="0"/>
    </xf>
    <xf numFmtId="1" fontId="1" fillId="0" borderId="0" xfId="0" applyNumberFormat="1" applyFont="1" applyFill="1" applyBorder="1" applyAlignment="1" applyProtection="1">
      <alignment horizontal="left" wrapText="1"/>
      <protection locked="0"/>
    </xf>
    <xf numFmtId="1" fontId="1" fillId="0" borderId="0" xfId="5" applyNumberFormat="1" applyFont="1" applyFill="1" applyBorder="1" applyAlignment="1">
      <alignment horizontal="right"/>
    </xf>
    <xf numFmtId="1" fontId="8" fillId="0" borderId="0" xfId="0" applyNumberFormat="1" applyFont="1" applyFill="1" applyBorder="1" applyAlignment="1">
      <alignment horizontal="right"/>
    </xf>
    <xf numFmtId="1" fontId="6" fillId="0" borderId="0" xfId="0" applyNumberFormat="1" applyFont="1" applyFill="1" applyBorder="1" applyAlignment="1">
      <alignment horizontal="left"/>
    </xf>
    <xf numFmtId="0" fontId="10" fillId="0" borderId="0" xfId="0" applyFont="1" applyBorder="1" applyAlignment="1">
      <alignment horizontal="right" wrapText="1"/>
    </xf>
    <xf numFmtId="0" fontId="10" fillId="3" borderId="0" xfId="0" applyFont="1" applyFill="1" applyBorder="1" applyAlignment="1">
      <alignment horizontal="right" wrapText="1"/>
    </xf>
    <xf numFmtId="0" fontId="8" fillId="3" borderId="0" xfId="0" applyFont="1" applyFill="1" applyBorder="1" applyAlignment="1">
      <alignment horizontal="right" wrapText="1"/>
    </xf>
    <xf numFmtId="1" fontId="1" fillId="2" borderId="0" xfId="0" applyNumberFormat="1" applyFont="1" applyFill="1" applyAlignment="1">
      <alignment horizontal="right"/>
    </xf>
    <xf numFmtId="1" fontId="1" fillId="0" borderId="0" xfId="0" applyNumberFormat="1" applyFont="1" applyAlignment="1">
      <alignment horizontal="right"/>
    </xf>
    <xf numFmtId="1" fontId="1" fillId="0" borderId="0" xfId="0" applyNumberFormat="1" applyFont="1" applyAlignment="1">
      <alignment horizontal="right" wrapText="1"/>
    </xf>
    <xf numFmtId="1" fontId="11" fillId="7" borderId="0" xfId="0" applyNumberFormat="1" applyFont="1" applyFill="1" applyBorder="1" applyAlignment="1" applyProtection="1">
      <alignment horizontal="left"/>
      <protection locked="0"/>
    </xf>
    <xf numFmtId="1" fontId="1" fillId="0" borderId="0" xfId="0" applyNumberFormat="1" applyFont="1" applyFill="1" applyBorder="1" applyAlignment="1" applyProtection="1">
      <alignment horizontal="left"/>
      <protection locked="0"/>
    </xf>
    <xf numFmtId="1" fontId="12" fillId="10" borderId="0" xfId="0" applyNumberFormat="1" applyFont="1" applyFill="1" applyBorder="1" applyAlignment="1">
      <alignment horizontal="right" wrapText="1"/>
    </xf>
    <xf numFmtId="1" fontId="12" fillId="10" borderId="0" xfId="0" applyNumberFormat="1" applyFont="1" applyFill="1" applyBorder="1" applyAlignment="1">
      <alignment horizontal="right"/>
    </xf>
    <xf numFmtId="1" fontId="1" fillId="0" borderId="0" xfId="0" applyNumberFormat="1" applyFont="1" applyFill="1" applyBorder="1" applyAlignment="1">
      <alignment wrapText="1"/>
    </xf>
    <xf numFmtId="1" fontId="1" fillId="0" borderId="0" xfId="0" applyNumberFormat="1" applyFont="1" applyFill="1" applyBorder="1" applyAlignment="1"/>
    <xf numFmtId="1" fontId="1" fillId="0" borderId="0" xfId="0" applyNumberFormat="1" applyFont="1" applyFill="1" applyBorder="1" applyAlignment="1" applyProtection="1">
      <alignment wrapText="1"/>
      <protection locked="0"/>
    </xf>
    <xf numFmtId="1" fontId="12" fillId="0" borderId="0" xfId="0" applyNumberFormat="1" applyFont="1" applyFill="1" applyBorder="1" applyAlignment="1">
      <alignment horizontal="right"/>
    </xf>
    <xf numFmtId="1" fontId="6" fillId="7" borderId="2" xfId="0" applyNumberFormat="1" applyFont="1" applyFill="1" applyBorder="1" applyAlignment="1">
      <alignment horizontal="right"/>
    </xf>
    <xf numFmtId="1" fontId="6" fillId="10" borderId="2" xfId="0" applyNumberFormat="1" applyFont="1" applyFill="1" applyBorder="1" applyAlignment="1">
      <alignment horizontal="right"/>
    </xf>
    <xf numFmtId="2" fontId="6" fillId="10" borderId="2" xfId="0" applyNumberFormat="1" applyFont="1" applyFill="1" applyBorder="1" applyAlignment="1">
      <alignment horizontal="right"/>
    </xf>
    <xf numFmtId="1" fontId="6" fillId="0" borderId="2" xfId="0" applyNumberFormat="1" applyFont="1" applyFill="1" applyBorder="1" applyAlignment="1">
      <alignment horizontal="right"/>
    </xf>
    <xf numFmtId="1" fontId="6" fillId="7" borderId="2" xfId="0" applyNumberFormat="1" applyFont="1" applyFill="1" applyBorder="1" applyAlignment="1">
      <alignment horizontal="left"/>
    </xf>
    <xf numFmtId="1" fontId="6" fillId="7" borderId="2" xfId="0" applyNumberFormat="1" applyFont="1" applyFill="1" applyBorder="1" applyAlignment="1">
      <alignment horizontal="right" wrapText="1"/>
    </xf>
    <xf numFmtId="1" fontId="6" fillId="10" borderId="2" xfId="0" applyNumberFormat="1" applyFont="1" applyFill="1" applyBorder="1" applyAlignment="1">
      <alignment horizontal="right" wrapText="1"/>
    </xf>
    <xf numFmtId="1" fontId="6" fillId="7" borderId="3" xfId="0" applyNumberFormat="1" applyFont="1" applyFill="1" applyBorder="1" applyAlignment="1">
      <alignment horizontal="left"/>
    </xf>
    <xf numFmtId="1" fontId="1" fillId="0" borderId="1" xfId="0" applyNumberFormat="1" applyFont="1" applyFill="1" applyBorder="1" applyAlignment="1"/>
    <xf numFmtId="1" fontId="1" fillId="0" borderId="1" xfId="0" applyNumberFormat="1" applyFont="1" applyFill="1" applyBorder="1" applyAlignment="1">
      <alignment wrapText="1"/>
    </xf>
    <xf numFmtId="1" fontId="1" fillId="2" borderId="0" xfId="0" applyNumberFormat="1" applyFont="1" applyFill="1" applyBorder="1" applyAlignment="1">
      <alignment horizontal="left" wrapText="1"/>
    </xf>
    <xf numFmtId="0" fontId="10" fillId="2" borderId="0" xfId="0" applyFont="1" applyFill="1" applyBorder="1" applyAlignment="1">
      <alignment wrapText="1"/>
    </xf>
    <xf numFmtId="1" fontId="1" fillId="0" borderId="1" xfId="0" applyNumberFormat="1" applyFont="1" applyFill="1" applyBorder="1" applyAlignment="1" applyProtection="1">
      <alignment wrapText="1"/>
      <protection locked="0"/>
    </xf>
    <xf numFmtId="1" fontId="1" fillId="0" borderId="4" xfId="0" applyNumberFormat="1" applyFont="1" applyFill="1" applyBorder="1" applyAlignment="1">
      <alignment horizontal="right"/>
    </xf>
    <xf numFmtId="1" fontId="12" fillId="10" borderId="4" xfId="0" applyNumberFormat="1" applyFont="1" applyFill="1" applyBorder="1" applyAlignment="1">
      <alignment horizontal="right" wrapText="1"/>
    </xf>
    <xf numFmtId="1" fontId="1" fillId="0" borderId="4" xfId="0" applyNumberFormat="1" applyFont="1" applyFill="1" applyBorder="1" applyAlignment="1">
      <alignment horizontal="left" wrapText="1"/>
    </xf>
    <xf numFmtId="1" fontId="1" fillId="0" borderId="4" xfId="0" applyNumberFormat="1" applyFont="1" applyFill="1" applyBorder="1" applyAlignment="1">
      <alignment horizontal="right" wrapText="1"/>
    </xf>
    <xf numFmtId="1" fontId="8" fillId="0" borderId="4" xfId="0" applyNumberFormat="1" applyFont="1" applyFill="1" applyBorder="1" applyAlignment="1">
      <alignment horizontal="right"/>
    </xf>
    <xf numFmtId="1" fontId="12" fillId="10" borderId="4" xfId="0" applyNumberFormat="1" applyFont="1" applyFill="1" applyBorder="1" applyAlignment="1">
      <alignment horizontal="right"/>
    </xf>
    <xf numFmtId="1" fontId="1" fillId="0" borderId="4" xfId="0" applyNumberFormat="1" applyFont="1" applyFill="1" applyBorder="1" applyAlignment="1">
      <alignment horizontal="left"/>
    </xf>
    <xf numFmtId="1" fontId="1" fillId="10" borderId="4" xfId="0" applyNumberFormat="1" applyFont="1" applyFill="1" applyBorder="1" applyAlignment="1">
      <alignment horizontal="right" wrapText="1"/>
    </xf>
    <xf numFmtId="1" fontId="1" fillId="10" borderId="4" xfId="0" applyNumberFormat="1" applyFont="1" applyFill="1" applyBorder="1" applyAlignment="1">
      <alignment horizontal="right"/>
    </xf>
    <xf numFmtId="1" fontId="1" fillId="0" borderId="4" xfId="0" applyNumberFormat="1" applyFont="1" applyFill="1" applyBorder="1" applyAlignment="1"/>
    <xf numFmtId="1" fontId="1" fillId="0" borderId="5" xfId="0" applyNumberFormat="1" applyFont="1" applyFill="1" applyBorder="1" applyAlignment="1"/>
    <xf numFmtId="1" fontId="6" fillId="8" borderId="6" xfId="0" applyNumberFormat="1" applyFont="1" applyFill="1" applyBorder="1" applyAlignment="1">
      <alignment horizontal="left"/>
    </xf>
    <xf numFmtId="1" fontId="6" fillId="8" borderId="7" xfId="0" applyNumberFormat="1" applyFont="1" applyFill="1" applyBorder="1" applyAlignment="1">
      <alignment horizontal="left"/>
    </xf>
    <xf numFmtId="1" fontId="6" fillId="8" borderId="7" xfId="0" applyNumberFormat="1" applyFont="1" applyFill="1" applyBorder="1" applyAlignment="1" applyProtection="1">
      <alignment horizontal="left"/>
      <protection locked="0"/>
    </xf>
    <xf numFmtId="1" fontId="6" fillId="8" borderId="8" xfId="0" applyNumberFormat="1" applyFont="1" applyFill="1" applyBorder="1" applyAlignment="1">
      <alignment horizontal="left"/>
    </xf>
    <xf numFmtId="49" fontId="6" fillId="5" borderId="0" xfId="0" applyNumberFormat="1" applyFont="1" applyFill="1" applyBorder="1" applyAlignment="1">
      <alignment horizontal="right"/>
    </xf>
    <xf numFmtId="0" fontId="6" fillId="5" borderId="0" xfId="0" applyFont="1" applyFill="1" applyBorder="1" applyAlignment="1">
      <alignment horizontal="right"/>
    </xf>
    <xf numFmtId="0" fontId="6" fillId="10" borderId="0" xfId="0" applyFont="1" applyFill="1" applyBorder="1" applyAlignment="1">
      <alignment horizontal="right"/>
    </xf>
    <xf numFmtId="49" fontId="6" fillId="10" borderId="0" xfId="0" applyNumberFormat="1" applyFont="1" applyFill="1" applyBorder="1" applyAlignment="1">
      <alignment horizontal="right"/>
    </xf>
    <xf numFmtId="49" fontId="6" fillId="5" borderId="0" xfId="0" applyNumberFormat="1" applyFont="1" applyFill="1" applyBorder="1" applyAlignment="1">
      <alignment horizontal="right" wrapText="1"/>
    </xf>
    <xf numFmtId="49" fontId="1" fillId="0" borderId="0" xfId="0" applyNumberFormat="1" applyFont="1" applyFill="1" applyBorder="1" applyAlignment="1">
      <alignment horizontal="right"/>
    </xf>
    <xf numFmtId="49" fontId="6" fillId="11" borderId="0" xfId="0" applyNumberFormat="1" applyFont="1" applyFill="1" applyBorder="1" applyAlignment="1">
      <alignment horizontal="right"/>
    </xf>
    <xf numFmtId="49" fontId="1" fillId="2" borderId="0" xfId="0" applyNumberFormat="1" applyFont="1" applyFill="1" applyBorder="1" applyAlignment="1">
      <alignment horizontal="right"/>
    </xf>
    <xf numFmtId="49" fontId="1" fillId="0" borderId="0" xfId="0" applyNumberFormat="1" applyFont="1" applyFill="1" applyBorder="1" applyAlignment="1">
      <alignment horizontal="right" wrapText="1"/>
    </xf>
    <xf numFmtId="49" fontId="1" fillId="10" borderId="0" xfId="0" applyNumberFormat="1" applyFont="1" applyFill="1" applyBorder="1" applyAlignment="1">
      <alignment horizontal="right" wrapText="1"/>
    </xf>
    <xf numFmtId="49" fontId="1" fillId="10" borderId="0" xfId="0" applyNumberFormat="1" applyFont="1" applyFill="1" applyBorder="1" applyAlignment="1">
      <alignment horizontal="right"/>
    </xf>
    <xf numFmtId="0" fontId="1" fillId="0" borderId="0" xfId="0" applyFont="1" applyFill="1" applyBorder="1" applyAlignment="1">
      <alignment horizontal="right"/>
    </xf>
    <xf numFmtId="0" fontId="1" fillId="0" borderId="0" xfId="0" applyFont="1" applyFill="1" applyBorder="1" applyAlignment="1">
      <alignment horizontal="right" wrapText="1"/>
    </xf>
    <xf numFmtId="1" fontId="6" fillId="11" borderId="0" xfId="0" applyNumberFormat="1" applyFont="1" applyFill="1" applyBorder="1" applyAlignment="1">
      <alignment horizontal="right"/>
    </xf>
    <xf numFmtId="0" fontId="1" fillId="0" borderId="0" xfId="6" applyFont="1" applyFill="1" applyBorder="1" applyAlignment="1">
      <alignment horizontal="right"/>
    </xf>
    <xf numFmtId="0" fontId="1" fillId="10" borderId="0" xfId="6" applyFont="1" applyFill="1" applyBorder="1" applyAlignment="1">
      <alignment horizontal="right"/>
    </xf>
    <xf numFmtId="0" fontId="1" fillId="4" borderId="0" xfId="0" applyFont="1" applyFill="1" applyBorder="1" applyAlignment="1">
      <alignment horizontal="right"/>
    </xf>
    <xf numFmtId="49" fontId="1" fillId="2" borderId="0" xfId="0" applyNumberFormat="1" applyFont="1" applyFill="1" applyAlignment="1">
      <alignment vertical="top"/>
    </xf>
    <xf numFmtId="0" fontId="1" fillId="2" borderId="0" xfId="0" applyFont="1" applyFill="1" applyBorder="1" applyAlignment="1">
      <alignment horizontal="right" wrapText="1"/>
    </xf>
    <xf numFmtId="3" fontId="1" fillId="0" borderId="0" xfId="0" applyNumberFormat="1" applyFont="1" applyFill="1" applyBorder="1" applyAlignment="1">
      <alignment horizontal="right" wrapText="1"/>
    </xf>
    <xf numFmtId="0" fontId="1" fillId="0" borderId="0" xfId="1" applyFont="1" applyFill="1" applyBorder="1" applyAlignment="1">
      <alignment horizontal="right"/>
    </xf>
    <xf numFmtId="164" fontId="1" fillId="0" borderId="0" xfId="0" applyNumberFormat="1" applyFont="1" applyFill="1" applyBorder="1" applyAlignment="1">
      <alignment horizontal="right"/>
    </xf>
    <xf numFmtId="0" fontId="1" fillId="10" borderId="0" xfId="0" applyFont="1" applyFill="1" applyBorder="1" applyAlignment="1">
      <alignment horizontal="right" wrapText="1"/>
    </xf>
    <xf numFmtId="49" fontId="6" fillId="0" borderId="0" xfId="0" applyNumberFormat="1" applyFont="1" applyFill="1" applyBorder="1" applyAlignment="1">
      <alignment horizontal="right"/>
    </xf>
    <xf numFmtId="0" fontId="1" fillId="0" borderId="0" xfId="0" applyFont="1" applyFill="1" applyBorder="1" applyAlignment="1">
      <alignment horizontal="left"/>
    </xf>
    <xf numFmtId="49" fontId="1" fillId="0" borderId="0" xfId="0" applyNumberFormat="1" applyFont="1" applyFill="1" applyBorder="1" applyAlignment="1">
      <alignment horizontal="left"/>
    </xf>
    <xf numFmtId="0" fontId="1" fillId="0" borderId="0" xfId="0" applyFont="1" applyFill="1" applyBorder="1" applyAlignment="1">
      <alignment horizontal="left" wrapText="1"/>
    </xf>
    <xf numFmtId="49" fontId="1" fillId="0" borderId="0" xfId="0" applyNumberFormat="1" applyFont="1" applyFill="1" applyBorder="1" applyAlignment="1">
      <alignment horizontal="left" wrapText="1"/>
    </xf>
    <xf numFmtId="49" fontId="1" fillId="10" borderId="0" xfId="0" applyNumberFormat="1" applyFont="1" applyFill="1" applyBorder="1" applyAlignment="1">
      <alignment horizontal="left"/>
    </xf>
    <xf numFmtId="1" fontId="1" fillId="10" borderId="0" xfId="0" applyNumberFormat="1" applyFont="1" applyFill="1" applyBorder="1" applyAlignment="1">
      <alignment horizontal="left"/>
    </xf>
    <xf numFmtId="0" fontId="1" fillId="10" borderId="0" xfId="0" applyFont="1" applyFill="1" applyBorder="1" applyAlignment="1">
      <alignment horizontal="left"/>
    </xf>
    <xf numFmtId="49" fontId="1" fillId="10" borderId="0" xfId="0" applyNumberFormat="1" applyFont="1" applyFill="1" applyBorder="1" applyAlignment="1">
      <alignment horizontal="left" wrapText="1"/>
    </xf>
    <xf numFmtId="0" fontId="1" fillId="10" borderId="0" xfId="0" applyFont="1" applyFill="1" applyBorder="1" applyAlignment="1">
      <alignment horizontal="left" wrapText="1"/>
    </xf>
    <xf numFmtId="49" fontId="6" fillId="10" borderId="0" xfId="0" applyNumberFormat="1" applyFont="1" applyFill="1" applyBorder="1" applyAlignment="1">
      <alignment horizontal="right" wrapText="1"/>
    </xf>
    <xf numFmtId="49" fontId="12" fillId="10" borderId="0" xfId="0" applyNumberFormat="1" applyFont="1" applyFill="1" applyBorder="1" applyAlignment="1">
      <alignment horizontal="right"/>
    </xf>
    <xf numFmtId="0" fontId="12" fillId="10" borderId="0" xfId="0" applyFont="1" applyFill="1" applyBorder="1" applyAlignment="1">
      <alignment horizontal="right"/>
    </xf>
    <xf numFmtId="0" fontId="8" fillId="2" borderId="0" xfId="0" applyFont="1" applyFill="1" applyAlignment="1">
      <alignment horizontal="left"/>
    </xf>
    <xf numFmtId="49" fontId="6" fillId="5" borderId="0" xfId="0" applyNumberFormat="1" applyFont="1" applyFill="1" applyBorder="1" applyAlignment="1">
      <alignment horizontal="left"/>
    </xf>
    <xf numFmtId="1" fontId="1" fillId="10" borderId="0" xfId="0" applyNumberFormat="1" applyFont="1" applyFill="1" applyBorder="1" applyAlignment="1">
      <alignment horizontal="left" wrapText="1"/>
    </xf>
    <xf numFmtId="3" fontId="1" fillId="10" borderId="0" xfId="0" applyNumberFormat="1" applyFont="1" applyFill="1" applyBorder="1" applyAlignment="1">
      <alignment horizontal="right" wrapText="1"/>
    </xf>
    <xf numFmtId="164" fontId="1" fillId="10" borderId="0" xfId="0" applyNumberFormat="1" applyFont="1" applyFill="1" applyBorder="1" applyAlignment="1">
      <alignment horizontal="right"/>
    </xf>
    <xf numFmtId="0" fontId="12" fillId="10" borderId="0" xfId="0" applyNumberFormat="1" applyFont="1" applyFill="1" applyBorder="1" applyAlignment="1">
      <alignment horizontal="right"/>
    </xf>
    <xf numFmtId="1" fontId="14" fillId="0" borderId="0" xfId="0" applyNumberFormat="1" applyFont="1" applyFill="1" applyBorder="1" applyAlignment="1">
      <alignment horizontal="right"/>
    </xf>
    <xf numFmtId="1" fontId="16" fillId="0" borderId="0" xfId="0" applyNumberFormat="1" applyFont="1" applyFill="1" applyBorder="1" applyAlignment="1">
      <alignment horizontal="right"/>
    </xf>
    <xf numFmtId="1" fontId="16" fillId="0" borderId="0" xfId="0" applyNumberFormat="1" applyFont="1" applyFill="1" applyBorder="1" applyAlignment="1">
      <alignment horizontal="right" wrapText="1"/>
    </xf>
    <xf numFmtId="0" fontId="17" fillId="0" borderId="0" xfId="0" applyFont="1" applyBorder="1" applyAlignment="1">
      <alignment horizontal="right" wrapText="1"/>
    </xf>
    <xf numFmtId="0" fontId="18" fillId="0" borderId="0" xfId="0" applyFont="1" applyBorder="1" applyAlignment="1">
      <alignment horizontal="right" wrapText="1"/>
    </xf>
    <xf numFmtId="0" fontId="18" fillId="0" borderId="0" xfId="0" applyFont="1" applyFill="1" applyBorder="1" applyAlignment="1">
      <alignment horizontal="right" wrapText="1"/>
    </xf>
    <xf numFmtId="1" fontId="16" fillId="2" borderId="0" xfId="0" applyNumberFormat="1" applyFont="1" applyFill="1" applyBorder="1" applyAlignment="1">
      <alignment horizontal="right"/>
    </xf>
    <xf numFmtId="0" fontId="19" fillId="0" borderId="0" xfId="0" applyFont="1" applyBorder="1" applyAlignment="1">
      <alignment horizontal="right" wrapText="1"/>
    </xf>
    <xf numFmtId="0" fontId="18" fillId="0" borderId="0" xfId="0" applyFont="1" applyFill="1" applyBorder="1" applyAlignment="1">
      <alignment horizontal="right"/>
    </xf>
    <xf numFmtId="0" fontId="18" fillId="2" borderId="0" xfId="0" applyFont="1" applyFill="1" applyAlignment="1">
      <alignment horizontal="right"/>
    </xf>
    <xf numFmtId="0" fontId="18" fillId="2" borderId="0" xfId="0" applyFont="1" applyFill="1" applyBorder="1" applyAlignment="1">
      <alignment horizontal="right"/>
    </xf>
    <xf numFmtId="1" fontId="18" fillId="0" borderId="0" xfId="0" applyNumberFormat="1" applyFont="1" applyFill="1" applyBorder="1" applyAlignment="1">
      <alignment horizontal="right"/>
    </xf>
    <xf numFmtId="0" fontId="18" fillId="0" borderId="0" xfId="0" applyFont="1" applyFill="1" applyAlignment="1">
      <alignment horizontal="right"/>
    </xf>
    <xf numFmtId="3" fontId="16" fillId="0" borderId="0" xfId="0" applyNumberFormat="1" applyFont="1" applyFill="1" applyBorder="1" applyAlignment="1">
      <alignment horizontal="right"/>
    </xf>
    <xf numFmtId="1" fontId="16" fillId="2" borderId="0" xfId="0" applyNumberFormat="1" applyFont="1" applyFill="1" applyBorder="1" applyAlignment="1">
      <alignment horizontal="right" wrapText="1"/>
    </xf>
    <xf numFmtId="1" fontId="14" fillId="13" borderId="0" xfId="0" applyNumberFormat="1" applyFont="1" applyFill="1" applyBorder="1" applyAlignment="1">
      <alignment horizontal="right"/>
    </xf>
    <xf numFmtId="1" fontId="15" fillId="13" borderId="0" xfId="0" applyNumberFormat="1" applyFont="1" applyFill="1" applyBorder="1" applyAlignment="1">
      <alignment horizontal="right"/>
    </xf>
    <xf numFmtId="1" fontId="14" fillId="13" borderId="0" xfId="0" applyNumberFormat="1" applyFont="1" applyFill="1" applyBorder="1" applyAlignment="1">
      <alignment horizontal="right" wrapText="1"/>
    </xf>
    <xf numFmtId="1" fontId="14" fillId="8" borderId="0" xfId="0" applyNumberFormat="1" applyFont="1" applyFill="1" applyBorder="1" applyAlignment="1">
      <alignment horizontal="right"/>
    </xf>
    <xf numFmtId="1" fontId="14" fillId="10" borderId="0" xfId="0" applyNumberFormat="1" applyFont="1" applyFill="1" applyBorder="1" applyAlignment="1">
      <alignment horizontal="right"/>
    </xf>
    <xf numFmtId="1" fontId="16" fillId="10" borderId="0" xfId="0" applyNumberFormat="1" applyFont="1" applyFill="1" applyBorder="1" applyAlignment="1">
      <alignment horizontal="right"/>
    </xf>
    <xf numFmtId="1" fontId="16" fillId="10" borderId="0" xfId="0" applyNumberFormat="1" applyFont="1" applyFill="1" applyBorder="1" applyAlignment="1">
      <alignment horizontal="right" wrapText="1"/>
    </xf>
    <xf numFmtId="1" fontId="16" fillId="13" borderId="0" xfId="0" applyNumberFormat="1" applyFont="1" applyFill="1" applyBorder="1" applyAlignment="1">
      <alignment horizontal="right"/>
    </xf>
    <xf numFmtId="0" fontId="17" fillId="13" borderId="0" xfId="0" applyFont="1" applyFill="1" applyBorder="1" applyAlignment="1">
      <alignment horizontal="right" wrapText="1"/>
    </xf>
    <xf numFmtId="1" fontId="16" fillId="13" borderId="0" xfId="0" applyNumberFormat="1" applyFont="1" applyFill="1" applyBorder="1" applyAlignment="1"/>
    <xf numFmtId="3" fontId="0" fillId="13" borderId="0" xfId="0" applyNumberFormat="1" applyFill="1" applyProtection="1">
      <protection locked="0"/>
    </xf>
    <xf numFmtId="3" fontId="1" fillId="13" borderId="0" xfId="0" applyNumberFormat="1" applyFont="1" applyFill="1" applyProtection="1">
      <protection locked="0"/>
    </xf>
    <xf numFmtId="1" fontId="14" fillId="6" borderId="0" xfId="0" applyNumberFormat="1" applyFont="1" applyFill="1" applyBorder="1" applyAlignment="1">
      <alignment horizontal="right"/>
    </xf>
    <xf numFmtId="1" fontId="6" fillId="13" borderId="0" xfId="0" applyNumberFormat="1" applyFont="1" applyFill="1" applyBorder="1" applyAlignment="1">
      <alignment horizontal="right"/>
    </xf>
    <xf numFmtId="1" fontId="6" fillId="12" borderId="0" xfId="0" applyNumberFormat="1" applyFont="1" applyFill="1" applyBorder="1" applyAlignment="1">
      <alignment horizontal="left"/>
    </xf>
    <xf numFmtId="1" fontId="6" fillId="12" borderId="0" xfId="0" applyNumberFormat="1" applyFont="1" applyFill="1" applyBorder="1" applyAlignment="1">
      <alignment horizontal="right"/>
    </xf>
    <xf numFmtId="1" fontId="6" fillId="12" borderId="0" xfId="0" applyNumberFormat="1" applyFont="1" applyFill="1" applyBorder="1" applyAlignment="1">
      <alignment horizontal="right" wrapText="1"/>
    </xf>
    <xf numFmtId="1" fontId="6" fillId="14" borderId="0" xfId="0" applyNumberFormat="1" applyFont="1" applyFill="1" applyBorder="1" applyAlignment="1">
      <alignment horizontal="left"/>
    </xf>
    <xf numFmtId="1" fontId="6" fillId="14" borderId="0" xfId="0" applyNumberFormat="1" applyFont="1" applyFill="1" applyBorder="1" applyAlignment="1" applyProtection="1">
      <alignment horizontal="left"/>
      <protection locked="0"/>
    </xf>
    <xf numFmtId="1" fontId="6" fillId="14" borderId="0" xfId="0" applyNumberFormat="1" applyFont="1" applyFill="1" applyAlignment="1">
      <alignment horizontal="left"/>
    </xf>
    <xf numFmtId="2" fontId="16" fillId="0" borderId="0" xfId="0" applyNumberFormat="1" applyFont="1" applyFill="1" applyBorder="1" applyAlignment="1">
      <alignment horizontal="right"/>
    </xf>
    <xf numFmtId="166" fontId="16" fillId="0" borderId="0" xfId="0" applyNumberFormat="1" applyFont="1" applyFill="1" applyBorder="1" applyAlignment="1">
      <alignment horizontal="right"/>
    </xf>
    <xf numFmtId="4" fontId="6" fillId="7" borderId="0" xfId="0" applyNumberFormat="1" applyFont="1" applyFill="1" applyBorder="1" applyAlignment="1">
      <alignment horizontal="right"/>
    </xf>
    <xf numFmtId="2" fontId="6" fillId="7" borderId="0" xfId="0" applyNumberFormat="1" applyFont="1" applyFill="1" applyBorder="1" applyAlignment="1">
      <alignment horizontal="right"/>
    </xf>
    <xf numFmtId="1" fontId="22" fillId="10" borderId="0" xfId="0" applyNumberFormat="1" applyFont="1" applyFill="1" applyBorder="1" applyAlignment="1">
      <alignment horizontal="right"/>
    </xf>
    <xf numFmtId="1" fontId="14" fillId="15" borderId="0" xfId="0" applyNumberFormat="1" applyFont="1" applyFill="1" applyBorder="1" applyAlignment="1">
      <alignment horizontal="right"/>
    </xf>
    <xf numFmtId="1" fontId="0" fillId="13" borderId="0" xfId="0" applyNumberFormat="1" applyFill="1" applyProtection="1">
      <protection locked="0"/>
    </xf>
    <xf numFmtId="0" fontId="18" fillId="13" borderId="0" xfId="0" applyFont="1" applyFill="1" applyProtection="1">
      <protection locked="0"/>
    </xf>
    <xf numFmtId="0" fontId="18" fillId="13" borderId="0" xfId="0" applyFont="1" applyFill="1" applyBorder="1" applyAlignment="1">
      <alignment horizontal="right"/>
    </xf>
    <xf numFmtId="1" fontId="16" fillId="0" borderId="0" xfId="0" applyNumberFormat="1" applyFont="1" applyAlignment="1">
      <alignment horizontal="right"/>
    </xf>
    <xf numFmtId="1" fontId="16" fillId="13" borderId="0" xfId="0" applyNumberFormat="1" applyFont="1" applyFill="1" applyAlignment="1">
      <alignment horizontal="right"/>
    </xf>
    <xf numFmtId="1" fontId="18" fillId="0" borderId="0" xfId="0" applyNumberFormat="1" applyFont="1" applyAlignment="1">
      <alignment horizontal="right"/>
    </xf>
    <xf numFmtId="1" fontId="16" fillId="0" borderId="0" xfId="0" applyNumberFormat="1" applyFont="1" applyFill="1" applyBorder="1" applyAlignment="1">
      <alignment horizontal="left"/>
    </xf>
    <xf numFmtId="49" fontId="16" fillId="0" borderId="0" xfId="0" applyNumberFormat="1" applyFont="1" applyFill="1" applyBorder="1" applyAlignment="1">
      <alignment horizontal="right"/>
    </xf>
    <xf numFmtId="49" fontId="16" fillId="0" borderId="0" xfId="0" applyNumberFormat="1" applyFont="1" applyFill="1" applyBorder="1" applyAlignment="1">
      <alignment horizontal="right" wrapText="1"/>
    </xf>
    <xf numFmtId="0" fontId="16" fillId="0" borderId="0" xfId="0" applyNumberFormat="1" applyFont="1" applyFill="1" applyBorder="1" applyAlignment="1">
      <alignment horizontal="right"/>
    </xf>
    <xf numFmtId="9" fontId="16" fillId="0" borderId="0" xfId="0" applyNumberFormat="1" applyFont="1" applyFill="1" applyBorder="1" applyAlignment="1">
      <alignment horizontal="right"/>
    </xf>
    <xf numFmtId="0" fontId="16" fillId="0" borderId="0" xfId="0" applyFont="1" applyFill="1" applyBorder="1" applyAlignment="1">
      <alignment horizontal="right"/>
    </xf>
    <xf numFmtId="0" fontId="23" fillId="0" borderId="0" xfId="6" applyFont="1" applyFill="1" applyBorder="1" applyAlignment="1">
      <alignment horizontal="right"/>
    </xf>
    <xf numFmtId="0" fontId="16" fillId="0" borderId="0" xfId="0" applyNumberFormat="1" applyFont="1" applyFill="1" applyBorder="1" applyAlignment="1">
      <alignment horizontal="right" wrapText="1"/>
    </xf>
    <xf numFmtId="0" fontId="16" fillId="0" borderId="0" xfId="0" applyFont="1" applyFill="1" applyBorder="1" applyAlignment="1">
      <alignment horizontal="right" wrapText="1"/>
    </xf>
    <xf numFmtId="2" fontId="16" fillId="0" borderId="0" xfId="0" applyNumberFormat="1" applyFont="1" applyFill="1" applyBorder="1" applyAlignment="1">
      <alignment horizontal="right" wrapText="1"/>
    </xf>
    <xf numFmtId="9" fontId="16" fillId="0" borderId="0" xfId="0" applyNumberFormat="1" applyFont="1" applyFill="1" applyBorder="1" applyAlignment="1">
      <alignment horizontal="right" wrapText="1"/>
    </xf>
    <xf numFmtId="10" fontId="16" fillId="0" borderId="0" xfId="0" applyNumberFormat="1" applyFont="1" applyFill="1" applyBorder="1" applyAlignment="1">
      <alignment horizontal="right"/>
    </xf>
    <xf numFmtId="0" fontId="17" fillId="0" borderId="0" xfId="0" applyFont="1" applyFill="1" applyBorder="1" applyAlignment="1">
      <alignment horizontal="right" wrapText="1"/>
    </xf>
    <xf numFmtId="0" fontId="17" fillId="0" borderId="0" xfId="0" applyFont="1" applyFill="1" applyBorder="1" applyAlignment="1">
      <alignment horizontal="right"/>
    </xf>
    <xf numFmtId="0" fontId="16" fillId="0" borderId="0" xfId="6" applyFont="1" applyFill="1" applyBorder="1" applyAlignment="1">
      <alignment horizontal="right" wrapText="1"/>
    </xf>
    <xf numFmtId="10" fontId="16" fillId="0" borderId="0" xfId="0" applyNumberFormat="1" applyFont="1" applyFill="1" applyBorder="1" applyAlignment="1">
      <alignment horizontal="right" wrapText="1"/>
    </xf>
    <xf numFmtId="0" fontId="16" fillId="0" borderId="0" xfId="6" applyFont="1" applyFill="1" applyBorder="1" applyAlignment="1">
      <alignment horizontal="right"/>
    </xf>
    <xf numFmtId="49" fontId="18" fillId="0" borderId="0" xfId="0" applyNumberFormat="1" applyFont="1" applyFill="1" applyBorder="1" applyAlignment="1">
      <alignment horizontal="right"/>
    </xf>
    <xf numFmtId="49" fontId="19" fillId="0" borderId="0" xfId="0" applyNumberFormat="1" applyFont="1" applyFill="1" applyBorder="1" applyAlignment="1">
      <alignment horizontal="right"/>
    </xf>
    <xf numFmtId="49" fontId="14" fillId="16" borderId="0" xfId="0" applyNumberFormat="1" applyFont="1" applyFill="1" applyBorder="1" applyAlignment="1">
      <alignment horizontal="right"/>
    </xf>
    <xf numFmtId="49" fontId="14" fillId="17" borderId="0" xfId="0" applyNumberFormat="1" applyFont="1" applyFill="1" applyBorder="1" applyAlignment="1">
      <alignment horizontal="right"/>
    </xf>
    <xf numFmtId="49" fontId="14" fillId="17" borderId="0" xfId="0" applyNumberFormat="1" applyFont="1" applyFill="1" applyBorder="1" applyAlignment="1">
      <alignment horizontal="right" wrapText="1"/>
    </xf>
    <xf numFmtId="1" fontId="1" fillId="0" borderId="2" xfId="0" applyNumberFormat="1" applyFont="1" applyFill="1" applyBorder="1" applyAlignment="1">
      <alignment horizontal="right"/>
    </xf>
    <xf numFmtId="1" fontId="6" fillId="12" borderId="1" xfId="0" applyNumberFormat="1" applyFont="1" applyFill="1" applyBorder="1" applyAlignment="1">
      <alignment horizontal="right"/>
    </xf>
    <xf numFmtId="1" fontId="1" fillId="0" borderId="1" xfId="0" applyNumberFormat="1" applyFont="1" applyFill="1" applyBorder="1" applyAlignment="1">
      <alignment horizontal="right"/>
    </xf>
    <xf numFmtId="1" fontId="1" fillId="0" borderId="1" xfId="0" applyNumberFormat="1" applyFont="1" applyFill="1" applyBorder="1" applyAlignment="1">
      <alignment horizontal="right" wrapText="1"/>
    </xf>
    <xf numFmtId="1" fontId="1" fillId="0" borderId="0" xfId="0" applyNumberFormat="1" applyFont="1" applyBorder="1" applyAlignment="1">
      <alignment horizontal="right"/>
    </xf>
    <xf numFmtId="1" fontId="1" fillId="0" borderId="1" xfId="0" applyNumberFormat="1" applyFont="1" applyBorder="1" applyAlignment="1">
      <alignment horizontal="right" wrapText="1"/>
    </xf>
    <xf numFmtId="1" fontId="1" fillId="0" borderId="5" xfId="0" applyNumberFormat="1" applyFont="1" applyFill="1" applyBorder="1" applyAlignment="1">
      <alignment horizontal="right"/>
    </xf>
    <xf numFmtId="1" fontId="1" fillId="0" borderId="0" xfId="0" applyNumberFormat="1" applyFont="1" applyFill="1" applyAlignment="1">
      <alignment horizontal="right"/>
    </xf>
    <xf numFmtId="1" fontId="6" fillId="0" borderId="2" xfId="0" applyNumberFormat="1" applyFont="1" applyFill="1" applyBorder="1" applyAlignment="1">
      <alignment horizontal="left"/>
    </xf>
    <xf numFmtId="49" fontId="18" fillId="0" borderId="2" xfId="0" applyNumberFormat="1" applyFont="1" applyFill="1" applyBorder="1" applyAlignment="1">
      <alignment horizontal="right"/>
    </xf>
    <xf numFmtId="49" fontId="19" fillId="0" borderId="2" xfId="0" applyNumberFormat="1" applyFont="1" applyFill="1" applyBorder="1" applyAlignment="1">
      <alignment horizontal="right"/>
    </xf>
    <xf numFmtId="0" fontId="18" fillId="0" borderId="2" xfId="0" applyFont="1" applyFill="1" applyBorder="1" applyAlignment="1">
      <alignment horizontal="right"/>
    </xf>
    <xf numFmtId="49" fontId="14" fillId="17" borderId="1" xfId="0" applyNumberFormat="1" applyFont="1" applyFill="1" applyBorder="1" applyAlignment="1">
      <alignment horizontal="right"/>
    </xf>
    <xf numFmtId="49" fontId="16" fillId="0" borderId="1" xfId="0" applyNumberFormat="1" applyFont="1" applyFill="1" applyBorder="1" applyAlignment="1">
      <alignment horizontal="right"/>
    </xf>
    <xf numFmtId="0" fontId="16" fillId="0" borderId="1" xfId="0" applyFont="1" applyFill="1" applyBorder="1" applyAlignment="1">
      <alignment horizontal="right" wrapText="1"/>
    </xf>
    <xf numFmtId="49" fontId="16" fillId="0" borderId="1" xfId="0" applyNumberFormat="1" applyFont="1" applyFill="1" applyBorder="1" applyAlignment="1">
      <alignment horizontal="right" wrapText="1"/>
    </xf>
    <xf numFmtId="0" fontId="16" fillId="0" borderId="5" xfId="0" applyFont="1" applyFill="1" applyBorder="1" applyAlignment="1">
      <alignment horizontal="right"/>
    </xf>
    <xf numFmtId="1" fontId="16" fillId="2" borderId="0" xfId="0" applyNumberFormat="1" applyFont="1" applyFill="1" applyAlignment="1">
      <alignment horizontal="right"/>
    </xf>
    <xf numFmtId="2" fontId="1" fillId="0" borderId="0" xfId="0" applyNumberFormat="1" applyFont="1" applyFill="1" applyBorder="1" applyAlignment="1">
      <alignment horizontal="right" wrapText="1"/>
    </xf>
    <xf numFmtId="1" fontId="1" fillId="2" borderId="0" xfId="0" applyNumberFormat="1" applyFont="1" applyFill="1" applyBorder="1" applyAlignment="1"/>
    <xf numFmtId="1" fontId="1" fillId="2" borderId="0" xfId="0" applyNumberFormat="1" applyFont="1" applyFill="1" applyBorder="1" applyAlignment="1">
      <alignment wrapText="1"/>
    </xf>
    <xf numFmtId="1" fontId="1" fillId="2" borderId="0" xfId="0" applyNumberFormat="1" applyFont="1" applyFill="1" applyBorder="1" applyAlignment="1">
      <alignment horizontal="left"/>
    </xf>
    <xf numFmtId="1" fontId="25" fillId="14" borderId="0" xfId="0" applyNumberFormat="1" applyFont="1" applyFill="1" applyBorder="1" applyAlignment="1">
      <alignment horizontal="left"/>
    </xf>
    <xf numFmtId="1" fontId="25" fillId="14" borderId="0" xfId="0" applyNumberFormat="1" applyFont="1" applyFill="1" applyBorder="1" applyAlignment="1">
      <alignment horizontal="right"/>
    </xf>
    <xf numFmtId="1" fontId="6" fillId="12" borderId="0" xfId="0" applyNumberFormat="1" applyFont="1" applyFill="1" applyBorder="1" applyAlignment="1">
      <alignment horizontal="left" wrapText="1"/>
    </xf>
    <xf numFmtId="1" fontId="1" fillId="0" borderId="0" xfId="0" applyNumberFormat="1" applyFont="1" applyAlignment="1">
      <alignment horizontal="left" wrapText="1"/>
    </xf>
    <xf numFmtId="1" fontId="1" fillId="0" borderId="2" xfId="0" applyNumberFormat="1" applyFont="1" applyFill="1" applyBorder="1" applyAlignment="1">
      <alignment horizontal="left"/>
    </xf>
    <xf numFmtId="0" fontId="10" fillId="0" borderId="0" xfId="0" applyFont="1" applyBorder="1" applyAlignment="1">
      <alignment horizontal="left" wrapText="1"/>
    </xf>
    <xf numFmtId="1" fontId="1" fillId="0" borderId="0" xfId="0" applyNumberFormat="1" applyFont="1" applyAlignment="1">
      <alignment horizontal="left"/>
    </xf>
    <xf numFmtId="1" fontId="16" fillId="2" borderId="0" xfId="0" applyNumberFormat="1" applyFont="1" applyFill="1" applyBorder="1" applyAlignment="1">
      <alignment horizontal="center"/>
    </xf>
    <xf numFmtId="1" fontId="26" fillId="0" borderId="0" xfId="0" applyNumberFormat="1" applyFont="1" applyFill="1" applyBorder="1" applyAlignment="1">
      <alignment horizontal="right"/>
    </xf>
    <xf numFmtId="167" fontId="6" fillId="0" borderId="0" xfId="0" applyNumberFormat="1" applyFont="1" applyFill="1" applyBorder="1" applyAlignment="1" applyProtection="1">
      <alignment horizontal="center"/>
      <protection locked="0"/>
    </xf>
    <xf numFmtId="167" fontId="6" fillId="10" borderId="0" xfId="0" applyNumberFormat="1" applyFont="1" applyFill="1" applyBorder="1" applyAlignment="1">
      <alignment horizontal="center"/>
    </xf>
    <xf numFmtId="167" fontId="7" fillId="10" borderId="0" xfId="0" applyNumberFormat="1" applyFont="1" applyFill="1" applyAlignment="1">
      <alignment horizontal="center"/>
    </xf>
    <xf numFmtId="167" fontId="7" fillId="10" borderId="9" xfId="0" applyNumberFormat="1" applyFont="1" applyFill="1" applyBorder="1" applyAlignment="1">
      <alignment horizontal="center"/>
    </xf>
    <xf numFmtId="167" fontId="7" fillId="0" borderId="0" xfId="0" applyNumberFormat="1" applyFont="1" applyFill="1" applyAlignment="1">
      <alignment horizontal="center"/>
    </xf>
    <xf numFmtId="167" fontId="7" fillId="0" borderId="0" xfId="0" applyNumberFormat="1" applyFont="1" applyAlignment="1">
      <alignment horizontal="center"/>
    </xf>
    <xf numFmtId="167" fontId="6" fillId="8" borderId="0" xfId="0" applyNumberFormat="1" applyFont="1" applyFill="1" applyBorder="1" applyAlignment="1" applyProtection="1">
      <alignment horizontal="right"/>
      <protection locked="0"/>
    </xf>
    <xf numFmtId="167" fontId="6" fillId="8" borderId="0" xfId="0" applyNumberFormat="1" applyFont="1" applyFill="1" applyBorder="1" applyAlignment="1" applyProtection="1">
      <alignment horizontal="left"/>
      <protection locked="0"/>
    </xf>
    <xf numFmtId="167" fontId="6" fillId="8" borderId="0" xfId="0" applyNumberFormat="1" applyFont="1" applyFill="1" applyBorder="1" applyAlignment="1">
      <alignment horizontal="right"/>
    </xf>
    <xf numFmtId="167" fontId="6" fillId="10" borderId="0" xfId="0" applyNumberFormat="1" applyFont="1" applyFill="1" applyBorder="1" applyAlignment="1">
      <alignment horizontal="right"/>
    </xf>
    <xf numFmtId="167" fontId="6" fillId="9" borderId="0" xfId="0" applyNumberFormat="1" applyFont="1" applyFill="1" applyBorder="1" applyAlignment="1">
      <alignment horizontal="right"/>
    </xf>
    <xf numFmtId="167" fontId="6" fillId="10" borderId="9" xfId="0" applyNumberFormat="1" applyFont="1" applyFill="1" applyBorder="1" applyAlignment="1">
      <alignment horizontal="right"/>
    </xf>
    <xf numFmtId="167" fontId="6" fillId="9" borderId="0" xfId="0" applyNumberFormat="1" applyFont="1" applyFill="1" applyBorder="1" applyAlignment="1">
      <alignment horizontal="right" wrapText="1"/>
    </xf>
    <xf numFmtId="167" fontId="6" fillId="10" borderId="0" xfId="0" applyNumberFormat="1" applyFont="1" applyFill="1" applyBorder="1" applyAlignment="1">
      <alignment horizontal="right" wrapText="1"/>
    </xf>
    <xf numFmtId="167" fontId="6" fillId="0" borderId="0" xfId="0" applyNumberFormat="1" applyFont="1" applyFill="1" applyBorder="1" applyAlignment="1">
      <alignment horizontal="right"/>
    </xf>
    <xf numFmtId="167" fontId="1" fillId="0" borderId="0" xfId="0" applyNumberFormat="1" applyFont="1" applyFill="1" applyBorder="1" applyAlignment="1" applyProtection="1">
      <alignment horizontal="right"/>
      <protection locked="0"/>
    </xf>
    <xf numFmtId="167" fontId="1" fillId="0" borderId="0" xfId="0" applyNumberFormat="1" applyFont="1" applyFill="1" applyBorder="1" applyAlignment="1">
      <alignment horizontal="right"/>
    </xf>
    <xf numFmtId="167" fontId="1" fillId="10" borderId="0" xfId="0" applyNumberFormat="1" applyFont="1" applyFill="1" applyBorder="1" applyAlignment="1">
      <alignment horizontal="right"/>
    </xf>
    <xf numFmtId="167" fontId="8" fillId="0" borderId="0" xfId="0" applyNumberFormat="1" applyFont="1"/>
    <xf numFmtId="167" fontId="8" fillId="10" borderId="0" xfId="0" applyNumberFormat="1" applyFont="1" applyFill="1"/>
    <xf numFmtId="167" fontId="8" fillId="10" borderId="9" xfId="0" applyNumberFormat="1" applyFont="1" applyFill="1" applyBorder="1"/>
    <xf numFmtId="167" fontId="8" fillId="0" borderId="0" xfId="0" applyNumberFormat="1" applyFont="1" applyFill="1"/>
    <xf numFmtId="167" fontId="1" fillId="9" borderId="0" xfId="0" applyNumberFormat="1" applyFont="1" applyFill="1" applyBorder="1" applyAlignment="1">
      <alignment horizontal="right"/>
    </xf>
    <xf numFmtId="167" fontId="1" fillId="10" borderId="0" xfId="0" applyNumberFormat="1" applyFont="1" applyFill="1" applyBorder="1" applyAlignment="1" applyProtection="1">
      <alignment horizontal="right"/>
      <protection locked="0"/>
    </xf>
    <xf numFmtId="167" fontId="1" fillId="7" borderId="0" xfId="0" applyNumberFormat="1" applyFont="1" applyFill="1" applyBorder="1" applyAlignment="1" applyProtection="1">
      <alignment horizontal="right"/>
      <protection locked="0"/>
    </xf>
    <xf numFmtId="167" fontId="11" fillId="7" borderId="0" xfId="0" applyNumberFormat="1" applyFont="1" applyFill="1" applyBorder="1" applyAlignment="1" applyProtection="1">
      <alignment horizontal="left"/>
      <protection locked="0"/>
    </xf>
    <xf numFmtId="167" fontId="1" fillId="7" borderId="0" xfId="0" applyNumberFormat="1" applyFont="1" applyFill="1" applyBorder="1" applyAlignment="1">
      <alignment horizontal="right"/>
    </xf>
    <xf numFmtId="167" fontId="6" fillId="0" borderId="0" xfId="0" applyNumberFormat="1" applyFont="1" applyFill="1" applyBorder="1" applyAlignment="1" applyProtection="1">
      <alignment horizontal="right"/>
      <protection locked="0"/>
    </xf>
    <xf numFmtId="167" fontId="6" fillId="9" borderId="0" xfId="0" applyNumberFormat="1" applyFont="1" applyFill="1" applyBorder="1" applyAlignment="1" applyProtection="1">
      <alignment horizontal="right"/>
      <protection locked="0"/>
    </xf>
    <xf numFmtId="167" fontId="7" fillId="7" borderId="0" xfId="0" applyNumberFormat="1" applyFont="1" applyFill="1" applyAlignment="1">
      <alignment horizontal="center"/>
    </xf>
    <xf numFmtId="167" fontId="7" fillId="7" borderId="0" xfId="0" applyNumberFormat="1" applyFont="1" applyFill="1" applyAlignment="1">
      <alignment horizontal="center" wrapText="1"/>
    </xf>
    <xf numFmtId="167" fontId="7" fillId="7" borderId="0" xfId="0" applyNumberFormat="1" applyFont="1" applyFill="1" applyBorder="1" applyAlignment="1">
      <alignment horizontal="center" vertical="center" wrapText="1"/>
    </xf>
    <xf numFmtId="167" fontId="7" fillId="10" borderId="0" xfId="0" applyNumberFormat="1" applyFont="1" applyFill="1" applyBorder="1" applyAlignment="1">
      <alignment horizontal="center" vertical="center" wrapText="1"/>
    </xf>
    <xf numFmtId="167" fontId="7" fillId="7" borderId="0" xfId="0" applyNumberFormat="1" applyFont="1" applyFill="1" applyAlignment="1">
      <alignment horizontal="left"/>
    </xf>
    <xf numFmtId="167" fontId="6" fillId="8" borderId="0" xfId="0" applyNumberFormat="1" applyFont="1" applyFill="1" applyBorder="1" applyAlignment="1">
      <alignment horizontal="right" wrapText="1"/>
    </xf>
    <xf numFmtId="167" fontId="6" fillId="7" borderId="2" xfId="0" applyNumberFormat="1" applyFont="1" applyFill="1" applyBorder="1" applyAlignment="1">
      <alignment horizontal="right"/>
    </xf>
    <xf numFmtId="167" fontId="7" fillId="9" borderId="0" xfId="0" applyNumberFormat="1" applyFont="1" applyFill="1" applyAlignment="1">
      <alignment horizontal="center"/>
    </xf>
    <xf numFmtId="167" fontId="7" fillId="9" borderId="0" xfId="0" applyNumberFormat="1" applyFont="1" applyFill="1" applyAlignment="1">
      <alignment horizontal="center" wrapText="1"/>
    </xf>
    <xf numFmtId="167" fontId="7" fillId="9" borderId="0" xfId="0" applyNumberFormat="1" applyFont="1" applyFill="1" applyBorder="1" applyAlignment="1">
      <alignment horizontal="center" vertical="center" wrapText="1"/>
    </xf>
    <xf numFmtId="167" fontId="6" fillId="0" borderId="0" xfId="0" applyNumberFormat="1" applyFont="1" applyFill="1" applyBorder="1" applyAlignment="1">
      <alignment horizontal="left"/>
    </xf>
    <xf numFmtId="167" fontId="1" fillId="0" borderId="0" xfId="0" applyNumberFormat="1" applyFont="1" applyFill="1" applyBorder="1" applyAlignment="1"/>
    <xf numFmtId="167" fontId="1" fillId="0" borderId="0" xfId="0" applyNumberFormat="1" applyFont="1" applyFill="1" applyBorder="1" applyAlignment="1">
      <alignment horizontal="left"/>
    </xf>
    <xf numFmtId="167" fontId="1" fillId="10" borderId="0" xfId="0" applyNumberFormat="1" applyFont="1" applyFill="1" applyBorder="1" applyAlignment="1">
      <alignment horizontal="left"/>
    </xf>
    <xf numFmtId="167" fontId="1" fillId="10" borderId="0" xfId="0" applyNumberFormat="1" applyFont="1" applyFill="1" applyBorder="1" applyAlignment="1">
      <alignment horizontal="center"/>
    </xf>
    <xf numFmtId="167" fontId="6" fillId="5" borderId="0" xfId="0" applyNumberFormat="1" applyFont="1" applyFill="1" applyBorder="1" applyAlignment="1">
      <alignment horizontal="right"/>
    </xf>
    <xf numFmtId="167" fontId="6" fillId="18" borderId="0" xfId="0" applyNumberFormat="1" applyFont="1" applyFill="1" applyBorder="1" applyAlignment="1">
      <alignment horizontal="right"/>
    </xf>
    <xf numFmtId="167" fontId="6" fillId="18" borderId="0" xfId="0" applyNumberFormat="1" applyFont="1" applyFill="1" applyBorder="1" applyAlignment="1">
      <alignment horizontal="right" wrapText="1"/>
    </xf>
    <xf numFmtId="167" fontId="6" fillId="11" borderId="0" xfId="0" applyNumberFormat="1" applyFont="1" applyFill="1" applyBorder="1" applyAlignment="1">
      <alignment horizontal="right"/>
    </xf>
    <xf numFmtId="167" fontId="11" fillId="5" borderId="0" xfId="0" applyNumberFormat="1" applyFont="1" applyFill="1" applyBorder="1" applyAlignment="1" applyProtection="1">
      <alignment horizontal="left"/>
      <protection locked="0"/>
    </xf>
    <xf numFmtId="167" fontId="14" fillId="0" borderId="0" xfId="0" applyNumberFormat="1" applyFont="1" applyFill="1" applyBorder="1" applyAlignment="1">
      <alignment horizontal="right"/>
    </xf>
    <xf numFmtId="167" fontId="24" fillId="0" borderId="0" xfId="0" applyNumberFormat="1" applyFont="1" applyFill="1" applyBorder="1" applyAlignment="1">
      <alignment horizontal="left"/>
    </xf>
    <xf numFmtId="167" fontId="1" fillId="18" borderId="0" xfId="0" applyNumberFormat="1" applyFont="1" applyFill="1" applyBorder="1" applyAlignment="1">
      <alignment horizontal="right"/>
    </xf>
    <xf numFmtId="167" fontId="6" fillId="5" borderId="0" xfId="0" applyNumberFormat="1" applyFont="1" applyFill="1" applyBorder="1" applyAlignment="1">
      <alignment horizontal="right" wrapText="1"/>
    </xf>
    <xf numFmtId="167" fontId="16" fillId="0" borderId="0" xfId="0" applyNumberFormat="1" applyFont="1" applyFill="1" applyBorder="1" applyAlignment="1">
      <alignment horizontal="right"/>
    </xf>
    <xf numFmtId="167" fontId="16" fillId="10" borderId="0" xfId="0" applyNumberFormat="1" applyFont="1" applyFill="1" applyBorder="1" applyAlignment="1">
      <alignment horizontal="right"/>
    </xf>
    <xf numFmtId="167" fontId="14" fillId="13" borderId="0" xfId="0" applyNumberFormat="1" applyFont="1" applyFill="1" applyBorder="1" applyAlignment="1">
      <alignment horizontal="right"/>
    </xf>
    <xf numFmtId="167" fontId="22" fillId="10" borderId="0" xfId="0" applyNumberFormat="1" applyFont="1" applyFill="1" applyBorder="1" applyAlignment="1">
      <alignment horizontal="right"/>
    </xf>
    <xf numFmtId="167" fontId="14" fillId="9" borderId="0" xfId="0" applyNumberFormat="1" applyFont="1" applyFill="1" applyBorder="1" applyAlignment="1">
      <alignment horizontal="right"/>
    </xf>
    <xf numFmtId="167" fontId="14" fillId="13" borderId="0" xfId="0" applyNumberFormat="1" applyFont="1" applyFill="1" applyBorder="1" applyAlignment="1">
      <alignment horizontal="right" wrapText="1"/>
    </xf>
    <xf numFmtId="167" fontId="14" fillId="9" borderId="0" xfId="0" applyNumberFormat="1" applyFont="1" applyFill="1" applyBorder="1" applyAlignment="1">
      <alignment horizontal="right" wrapText="1"/>
    </xf>
    <xf numFmtId="167" fontId="14" fillId="8" borderId="0" xfId="0" applyNumberFormat="1" applyFont="1" applyFill="1" applyBorder="1" applyAlignment="1">
      <alignment horizontal="right"/>
    </xf>
    <xf numFmtId="167" fontId="16" fillId="9" borderId="0" xfId="0" applyNumberFormat="1" applyFont="1" applyFill="1" applyBorder="1" applyAlignment="1">
      <alignment horizontal="right"/>
    </xf>
    <xf numFmtId="167" fontId="14" fillId="0" borderId="0" xfId="0" applyNumberFormat="1" applyFont="1" applyFill="1" applyBorder="1" applyAlignment="1">
      <alignment horizontal="left"/>
    </xf>
    <xf numFmtId="167" fontId="15" fillId="7" borderId="0" xfId="0" applyNumberFormat="1" applyFont="1" applyFill="1" applyBorder="1" applyAlignment="1" applyProtection="1">
      <alignment horizontal="left"/>
      <protection locked="0"/>
    </xf>
    <xf numFmtId="167" fontId="14" fillId="7" borderId="0" xfId="0" applyNumberFormat="1" applyFont="1" applyFill="1" applyBorder="1" applyAlignment="1">
      <alignment horizontal="right"/>
    </xf>
    <xf numFmtId="1" fontId="22" fillId="19" borderId="0" xfId="0" applyNumberFormat="1" applyFont="1" applyFill="1" applyBorder="1" applyAlignment="1">
      <alignment horizontal="right"/>
    </xf>
    <xf numFmtId="1" fontId="16" fillId="20" borderId="0" xfId="0" applyNumberFormat="1" applyFont="1" applyFill="1" applyAlignment="1">
      <alignment horizontal="right"/>
    </xf>
    <xf numFmtId="1" fontId="16" fillId="19" borderId="0" xfId="0" applyNumberFormat="1" applyFont="1" applyFill="1" applyAlignment="1">
      <alignment horizontal="right"/>
    </xf>
    <xf numFmtId="1" fontId="16" fillId="6" borderId="0" xfId="0" applyNumberFormat="1" applyFont="1" applyFill="1" applyAlignment="1">
      <alignment horizontal="right"/>
    </xf>
    <xf numFmtId="1" fontId="16" fillId="6" borderId="0" xfId="0" applyNumberFormat="1" applyFont="1" applyFill="1" applyBorder="1" applyAlignment="1">
      <alignment horizontal="right"/>
    </xf>
    <xf numFmtId="1" fontId="16" fillId="19" borderId="0" xfId="0" applyNumberFormat="1" applyFont="1" applyFill="1" applyBorder="1" applyAlignment="1">
      <alignment horizontal="right"/>
    </xf>
    <xf numFmtId="1" fontId="18" fillId="19" borderId="0" xfId="0" applyNumberFormat="1" applyFont="1" applyFill="1" applyBorder="1" applyAlignment="1">
      <alignment horizontal="right"/>
    </xf>
    <xf numFmtId="1" fontId="18" fillId="6" borderId="0" xfId="0" applyNumberFormat="1" applyFont="1" applyFill="1" applyBorder="1" applyAlignment="1">
      <alignment horizontal="right"/>
    </xf>
    <xf numFmtId="1" fontId="16" fillId="20" borderId="0" xfId="0" applyNumberFormat="1" applyFont="1" applyFill="1" applyBorder="1" applyAlignment="1">
      <alignment horizontal="right"/>
    </xf>
    <xf numFmtId="1" fontId="16" fillId="6" borderId="0" xfId="0" applyNumberFormat="1" applyFont="1" applyFill="1" applyBorder="1" applyAlignment="1"/>
    <xf numFmtId="3" fontId="18" fillId="19" borderId="0" xfId="0" applyNumberFormat="1" applyFont="1" applyFill="1" applyProtection="1">
      <protection locked="0"/>
    </xf>
    <xf numFmtId="1" fontId="18" fillId="19" borderId="0" xfId="0" applyNumberFormat="1" applyFont="1" applyFill="1" applyProtection="1">
      <protection locked="0"/>
    </xf>
    <xf numFmtId="1" fontId="18" fillId="13" borderId="0" xfId="0" applyNumberFormat="1" applyFont="1" applyFill="1" applyBorder="1" applyAlignment="1">
      <alignment horizontal="right" wrapText="1"/>
    </xf>
    <xf numFmtId="0" fontId="17" fillId="19" borderId="0" xfId="0" applyFont="1" applyFill="1" applyBorder="1" applyAlignment="1">
      <alignment horizontal="right" wrapText="1"/>
    </xf>
    <xf numFmtId="0" fontId="18" fillId="19" borderId="0" xfId="0" applyFont="1" applyFill="1" applyAlignment="1">
      <alignment horizontal="right"/>
    </xf>
    <xf numFmtId="3" fontId="18" fillId="13" borderId="0" xfId="0" applyNumberFormat="1" applyFont="1" applyFill="1" applyProtection="1">
      <protection locked="0"/>
    </xf>
    <xf numFmtId="1" fontId="18" fillId="13" borderId="0" xfId="0" applyNumberFormat="1" applyFont="1" applyFill="1" applyProtection="1">
      <protection locked="0"/>
    </xf>
    <xf numFmtId="1" fontId="1" fillId="21" borderId="0" xfId="0" applyNumberFormat="1" applyFont="1" applyFill="1" applyBorder="1" applyAlignment="1">
      <alignment horizontal="right"/>
    </xf>
    <xf numFmtId="1" fontId="25" fillId="0" borderId="0" xfId="0" applyNumberFormat="1" applyFont="1" applyFill="1" applyBorder="1" applyAlignment="1">
      <alignment horizontal="right"/>
    </xf>
    <xf numFmtId="1" fontId="1" fillId="0" borderId="1" xfId="0" applyNumberFormat="1" applyFont="1" applyFill="1" applyBorder="1" applyAlignment="1">
      <alignment horizontal="left"/>
    </xf>
    <xf numFmtId="1" fontId="1" fillId="22" borderId="0" xfId="0" applyNumberFormat="1" applyFont="1" applyFill="1" applyBorder="1" applyAlignment="1">
      <alignment horizontal="right" wrapText="1"/>
    </xf>
    <xf numFmtId="1" fontId="1" fillId="22" borderId="0" xfId="0" applyNumberFormat="1" applyFont="1" applyFill="1" applyBorder="1" applyAlignment="1">
      <alignment horizontal="right"/>
    </xf>
    <xf numFmtId="0" fontId="1" fillId="22" borderId="0" xfId="0" applyFont="1" applyFill="1" applyBorder="1" applyAlignment="1">
      <alignment horizontal="right"/>
    </xf>
    <xf numFmtId="0" fontId="1" fillId="22" borderId="0" xfId="0" applyFont="1" applyFill="1" applyBorder="1" applyAlignment="1">
      <alignment horizontal="right" wrapText="1"/>
    </xf>
    <xf numFmtId="49" fontId="1" fillId="22" borderId="0" xfId="0" applyNumberFormat="1" applyFont="1" applyFill="1" applyBorder="1" applyAlignment="1">
      <alignment horizontal="right"/>
    </xf>
    <xf numFmtId="49" fontId="1" fillId="0" borderId="0" xfId="0" applyNumberFormat="1" applyFont="1" applyAlignment="1">
      <alignment horizontal="right"/>
    </xf>
    <xf numFmtId="0" fontId="1" fillId="0" borderId="0" xfId="0" applyFont="1" applyAlignment="1">
      <alignment horizontal="right"/>
    </xf>
    <xf numFmtId="0" fontId="1" fillId="0" borderId="0" xfId="0" applyFont="1" applyAlignment="1">
      <alignment horizontal="right" wrapText="1"/>
    </xf>
    <xf numFmtId="3" fontId="1" fillId="0" borderId="0" xfId="0" applyNumberFormat="1" applyFont="1" applyAlignment="1">
      <alignment horizontal="right"/>
    </xf>
    <xf numFmtId="0" fontId="8" fillId="22" borderId="0" xfId="0" applyFont="1" applyFill="1" applyBorder="1" applyAlignment="1">
      <alignment horizontal="right"/>
    </xf>
    <xf numFmtId="0" fontId="8" fillId="22" borderId="0" xfId="0" applyFont="1" applyFill="1" applyAlignment="1">
      <alignment horizontal="right"/>
    </xf>
    <xf numFmtId="1" fontId="8" fillId="0" borderId="0" xfId="0" applyNumberFormat="1" applyFont="1" applyFill="1" applyBorder="1" applyAlignment="1">
      <alignment horizontal="right" wrapText="1"/>
    </xf>
    <xf numFmtId="1" fontId="1" fillId="22" borderId="0" xfId="0" applyNumberFormat="1" applyFont="1" applyFill="1" applyBorder="1" applyAlignment="1">
      <alignment horizontal="left"/>
    </xf>
    <xf numFmtId="1" fontId="8" fillId="2" borderId="0" xfId="0" applyNumberFormat="1" applyFont="1" applyFill="1" applyBorder="1" applyAlignment="1">
      <alignment horizontal="right"/>
    </xf>
    <xf numFmtId="1" fontId="27" fillId="22" borderId="0" xfId="0" applyNumberFormat="1" applyFont="1" applyFill="1"/>
    <xf numFmtId="1" fontId="16" fillId="23" borderId="0" xfId="0" applyNumberFormat="1" applyFont="1" applyFill="1" applyBorder="1" applyAlignment="1">
      <alignment horizontal="right"/>
    </xf>
    <xf numFmtId="1" fontId="16" fillId="23" borderId="0" xfId="0" applyNumberFormat="1" applyFont="1" applyFill="1" applyBorder="1" applyAlignment="1">
      <alignment horizontal="left"/>
    </xf>
    <xf numFmtId="1" fontId="19" fillId="10" borderId="0" xfId="0" applyNumberFormat="1" applyFont="1" applyFill="1" applyBorder="1" applyAlignment="1">
      <alignment horizontal="right"/>
    </xf>
    <xf numFmtId="1" fontId="18" fillId="10" borderId="0" xfId="0" applyNumberFormat="1" applyFont="1" applyFill="1" applyBorder="1" applyAlignment="1">
      <alignment horizontal="right"/>
    </xf>
    <xf numFmtId="1" fontId="18" fillId="23" borderId="0" xfId="0" applyNumberFormat="1" applyFont="1" applyFill="1" applyBorder="1" applyAlignment="1">
      <alignment horizontal="right"/>
    </xf>
    <xf numFmtId="1" fontId="18" fillId="24" borderId="0" xfId="0" applyNumberFormat="1" applyFont="1" applyFill="1" applyBorder="1" applyAlignment="1">
      <alignment horizontal="right"/>
    </xf>
    <xf numFmtId="1" fontId="16" fillId="24" borderId="0" xfId="0" applyNumberFormat="1" applyFont="1" applyFill="1" applyBorder="1" applyAlignment="1">
      <alignment horizontal="right"/>
    </xf>
    <xf numFmtId="167" fontId="6" fillId="7" borderId="0" xfId="0" applyNumberFormat="1" applyFont="1" applyFill="1" applyBorder="1" applyAlignment="1">
      <alignment horizontal="right"/>
    </xf>
    <xf numFmtId="1" fontId="8" fillId="0" borderId="0" xfId="0" applyNumberFormat="1" applyFont="1"/>
    <xf numFmtId="1" fontId="16" fillId="25" borderId="0" xfId="0" applyNumberFormat="1" applyFont="1" applyFill="1" applyBorder="1" applyAlignment="1">
      <alignment horizontal="right"/>
    </xf>
    <xf numFmtId="0" fontId="17" fillId="25" borderId="0" xfId="0" applyFont="1" applyFill="1" applyBorder="1" applyAlignment="1">
      <alignment horizontal="right" wrapText="1"/>
    </xf>
    <xf numFmtId="1" fontId="16" fillId="25" borderId="0" xfId="0" applyNumberFormat="1" applyFont="1" applyFill="1" applyBorder="1" applyAlignment="1">
      <alignment horizontal="left"/>
    </xf>
    <xf numFmtId="167" fontId="16" fillId="25" borderId="0" xfId="0" applyNumberFormat="1" applyFont="1" applyFill="1" applyBorder="1" applyAlignment="1">
      <alignment horizontal="right"/>
    </xf>
    <xf numFmtId="166" fontId="16" fillId="25" borderId="0" xfId="0" applyNumberFormat="1" applyFont="1" applyFill="1" applyBorder="1" applyAlignment="1">
      <alignment horizontal="right"/>
    </xf>
    <xf numFmtId="1" fontId="18" fillId="0" borderId="0" xfId="0" applyNumberFormat="1" applyFont="1"/>
    <xf numFmtId="1" fontId="18" fillId="25" borderId="0" xfId="0" applyNumberFormat="1" applyFont="1" applyFill="1"/>
    <xf numFmtId="1" fontId="14" fillId="7" borderId="0" xfId="0" applyNumberFormat="1" applyFont="1" applyFill="1" applyBorder="1" applyAlignment="1">
      <alignment horizontal="right"/>
    </xf>
    <xf numFmtId="1" fontId="18" fillId="25" borderId="0" xfId="0" applyNumberFormat="1" applyFont="1" applyFill="1" applyAlignment="1">
      <alignment horizontal="right"/>
    </xf>
    <xf numFmtId="1" fontId="16" fillId="0" borderId="0" xfId="0" applyNumberFormat="1" applyFont="1" applyAlignment="1">
      <alignment horizontal="right" wrapText="1"/>
    </xf>
    <xf numFmtId="1" fontId="19" fillId="13" borderId="0" xfId="0" applyNumberFormat="1" applyFont="1" applyFill="1" applyBorder="1" applyAlignment="1">
      <alignment horizontal="right"/>
    </xf>
    <xf numFmtId="1" fontId="16" fillId="24" borderId="0" xfId="0" applyNumberFormat="1" applyFont="1" applyFill="1" applyBorder="1" applyAlignment="1">
      <alignment horizontal="left"/>
    </xf>
    <xf numFmtId="1" fontId="19" fillId="6" borderId="0" xfId="0" applyNumberFormat="1" applyFont="1" applyFill="1" applyBorder="1" applyAlignment="1">
      <alignment horizontal="right"/>
    </xf>
    <xf numFmtId="1" fontId="19" fillId="10" borderId="0" xfId="0" applyNumberFormat="1" applyFont="1" applyFill="1" applyBorder="1" applyAlignment="1">
      <alignment horizontal="center"/>
    </xf>
    <xf numFmtId="166" fontId="16" fillId="6" borderId="0" xfId="0" applyNumberFormat="1" applyFont="1" applyFill="1" applyBorder="1" applyAlignment="1">
      <alignment horizontal="right"/>
    </xf>
    <xf numFmtId="1" fontId="18" fillId="0" borderId="0" xfId="0" applyNumberFormat="1" applyFont="1" applyFill="1"/>
    <xf numFmtId="0" fontId="18" fillId="25" borderId="0" xfId="0" applyFont="1" applyFill="1" applyBorder="1" applyAlignment="1">
      <alignment horizontal="right"/>
    </xf>
    <xf numFmtId="0" fontId="16" fillId="25" borderId="0" xfId="0" applyFont="1" applyFill="1" applyAlignment="1">
      <alignment horizontal="right"/>
    </xf>
    <xf numFmtId="0" fontId="16" fillId="25" borderId="1" xfId="0" applyFont="1" applyFill="1" applyBorder="1" applyAlignment="1">
      <alignment horizontal="right"/>
    </xf>
    <xf numFmtId="1" fontId="19" fillId="0" borderId="0" xfId="0" applyNumberFormat="1" applyFont="1" applyFill="1" applyBorder="1" applyAlignment="1">
      <alignment horizontal="right"/>
    </xf>
    <xf numFmtId="1" fontId="28" fillId="0" borderId="10" xfId="0" applyNumberFormat="1" applyFont="1" applyFill="1" applyBorder="1" applyAlignment="1">
      <alignment horizontal="right"/>
    </xf>
    <xf numFmtId="1" fontId="19" fillId="0" borderId="10" xfId="0" applyNumberFormat="1" applyFont="1" applyFill="1" applyBorder="1" applyAlignment="1">
      <alignment horizontal="right"/>
    </xf>
    <xf numFmtId="3" fontId="19" fillId="0" borderId="10" xfId="0" applyNumberFormat="1" applyFont="1" applyBorder="1" applyAlignment="1">
      <alignment horizontal="right"/>
    </xf>
    <xf numFmtId="3" fontId="19" fillId="0" borderId="10" xfId="0" applyNumberFormat="1" applyFont="1" applyFill="1" applyBorder="1" applyAlignment="1">
      <alignment horizontal="right"/>
    </xf>
    <xf numFmtId="3" fontId="19" fillId="0" borderId="11" xfId="0" applyNumberFormat="1" applyFont="1" applyBorder="1" applyAlignment="1">
      <alignment horizontal="right"/>
    </xf>
    <xf numFmtId="1" fontId="14" fillId="13" borderId="0" xfId="0" applyNumberFormat="1" applyFont="1" applyFill="1" applyBorder="1" applyAlignment="1">
      <alignment horizontal="left"/>
    </xf>
    <xf numFmtId="0" fontId="18" fillId="0" borderId="0" xfId="0" applyFont="1" applyBorder="1" applyAlignment="1">
      <alignment horizontal="left" wrapText="1"/>
    </xf>
    <xf numFmtId="1" fontId="16" fillId="0" borderId="0" xfId="0" applyNumberFormat="1" applyFont="1" applyFill="1" applyBorder="1" applyAlignment="1">
      <alignment horizontal="left" wrapText="1"/>
    </xf>
    <xf numFmtId="1" fontId="16" fillId="2" borderId="0" xfId="0" applyNumberFormat="1" applyFont="1" applyFill="1" applyBorder="1" applyAlignment="1">
      <alignment horizontal="left"/>
    </xf>
    <xf numFmtId="1" fontId="28" fillId="0" borderId="10" xfId="0" applyNumberFormat="1" applyFont="1" applyBorder="1" applyAlignment="1">
      <alignment horizontal="right"/>
    </xf>
    <xf numFmtId="1" fontId="28" fillId="0" borderId="11" xfId="0" applyNumberFormat="1" applyFont="1" applyBorder="1" applyAlignment="1">
      <alignment horizontal="right"/>
    </xf>
    <xf numFmtId="1" fontId="28" fillId="0" borderId="0" xfId="0" applyNumberFormat="1" applyFont="1" applyAlignment="1">
      <alignment horizontal="right"/>
    </xf>
    <xf numFmtId="1" fontId="16" fillId="26" borderId="0" xfId="0" applyNumberFormat="1" applyFont="1" applyFill="1" applyBorder="1" applyAlignment="1">
      <alignment horizontal="right"/>
    </xf>
    <xf numFmtId="1" fontId="18" fillId="19" borderId="0" xfId="0" applyNumberFormat="1" applyFont="1" applyFill="1" applyBorder="1" applyAlignment="1">
      <alignment horizontal="left"/>
    </xf>
    <xf numFmtId="1" fontId="18" fillId="20" borderId="0" xfId="0" applyNumberFormat="1" applyFont="1" applyFill="1" applyBorder="1" applyAlignment="1">
      <alignment horizontal="left"/>
    </xf>
    <xf numFmtId="1" fontId="18" fillId="6" borderId="0" xfId="0" applyNumberFormat="1" applyFont="1" applyFill="1" applyBorder="1" applyAlignment="1">
      <alignment horizontal="left"/>
    </xf>
    <xf numFmtId="1" fontId="16" fillId="12" borderId="0" xfId="0" applyNumberFormat="1" applyFont="1" applyFill="1" applyAlignment="1">
      <alignment horizontal="right"/>
    </xf>
    <xf numFmtId="1" fontId="16" fillId="12" borderId="0" xfId="0" applyNumberFormat="1" applyFont="1" applyFill="1" applyBorder="1" applyAlignment="1">
      <alignment horizontal="right"/>
    </xf>
    <xf numFmtId="1" fontId="14" fillId="25" borderId="0" xfId="0" applyNumberFormat="1" applyFont="1" applyFill="1" applyBorder="1" applyAlignment="1">
      <alignment horizontal="right"/>
    </xf>
    <xf numFmtId="1" fontId="6" fillId="25" borderId="0" xfId="0" applyNumberFormat="1" applyFont="1" applyFill="1" applyBorder="1" applyAlignment="1">
      <alignment horizontal="right"/>
    </xf>
    <xf numFmtId="167" fontId="22" fillId="25" borderId="0" xfId="0" applyNumberFormat="1" applyFont="1" applyFill="1" applyBorder="1" applyAlignment="1">
      <alignment horizontal="right"/>
    </xf>
    <xf numFmtId="167" fontId="16" fillId="21" borderId="0" xfId="0" applyNumberFormat="1" applyFont="1" applyFill="1" applyBorder="1" applyAlignment="1">
      <alignment horizontal="right"/>
    </xf>
    <xf numFmtId="167" fontId="16" fillId="0" borderId="0" xfId="0" applyNumberFormat="1" applyFont="1" applyFill="1" applyBorder="1" applyAlignment="1">
      <alignment horizontal="left"/>
    </xf>
    <xf numFmtId="167" fontId="14" fillId="27" borderId="0" xfId="0" applyNumberFormat="1" applyFont="1" applyFill="1" applyBorder="1" applyAlignment="1">
      <alignment horizontal="right"/>
    </xf>
    <xf numFmtId="0" fontId="7" fillId="0" borderId="0" xfId="0" applyFont="1"/>
    <xf numFmtId="1" fontId="14" fillId="25" borderId="0" xfId="0" applyNumberFormat="1" applyFont="1" applyFill="1" applyBorder="1" applyAlignment="1">
      <alignment horizontal="center"/>
    </xf>
    <xf numFmtId="167" fontId="16" fillId="26" borderId="0" xfId="0" applyNumberFormat="1" applyFont="1" applyFill="1" applyBorder="1" applyAlignment="1">
      <alignment horizontal="right"/>
    </xf>
    <xf numFmtId="0" fontId="29" fillId="0" borderId="12" xfId="0" applyFont="1" applyBorder="1" applyAlignment="1">
      <alignment horizontal="right" vertical="center" wrapText="1"/>
    </xf>
    <xf numFmtId="0" fontId="30" fillId="0" borderId="12" xfId="0" applyFont="1" applyBorder="1" applyAlignment="1">
      <alignment horizontal="right" vertical="center" wrapText="1"/>
    </xf>
    <xf numFmtId="0" fontId="13" fillId="0" borderId="0" xfId="0" applyFont="1"/>
    <xf numFmtId="1" fontId="14" fillId="9" borderId="0" xfId="0" applyNumberFormat="1" applyFont="1" applyFill="1" applyBorder="1" applyAlignment="1">
      <alignment horizontal="right"/>
    </xf>
    <xf numFmtId="167" fontId="14" fillId="28" borderId="0" xfId="0" applyNumberFormat="1" applyFont="1" applyFill="1" applyBorder="1" applyAlignment="1">
      <alignment horizontal="right"/>
    </xf>
    <xf numFmtId="167" fontId="16" fillId="28" borderId="0" xfId="0" applyNumberFormat="1" applyFont="1" applyFill="1" applyBorder="1" applyAlignment="1">
      <alignment horizontal="right"/>
    </xf>
    <xf numFmtId="0" fontId="7" fillId="0" borderId="12" xfId="0" applyFont="1" applyBorder="1" applyAlignment="1">
      <alignment horizontal="right" vertical="center" wrapText="1"/>
    </xf>
    <xf numFmtId="1" fontId="14" fillId="28" borderId="0" xfId="0" applyNumberFormat="1" applyFont="1" applyFill="1" applyBorder="1" applyAlignment="1">
      <alignment horizontal="right"/>
    </xf>
    <xf numFmtId="1" fontId="1" fillId="19" borderId="0" xfId="0" applyNumberFormat="1" applyFont="1" applyFill="1" applyBorder="1" applyAlignment="1">
      <alignment horizontal="right"/>
    </xf>
    <xf numFmtId="1" fontId="1" fillId="19" borderId="0" xfId="0" applyNumberFormat="1" applyFont="1" applyFill="1" applyBorder="1" applyAlignment="1">
      <alignment horizontal="left" wrapText="1"/>
    </xf>
    <xf numFmtId="1" fontId="1" fillId="19" borderId="0" xfId="0" applyNumberFormat="1" applyFont="1" applyFill="1" applyBorder="1" applyAlignment="1">
      <alignment horizontal="left"/>
    </xf>
    <xf numFmtId="0" fontId="1" fillId="19" borderId="0" xfId="0" applyFont="1" applyFill="1" applyBorder="1" applyAlignment="1">
      <alignment horizontal="right" wrapText="1"/>
    </xf>
    <xf numFmtId="0" fontId="1" fillId="19" borderId="0" xfId="0" applyFont="1" applyFill="1" applyBorder="1" applyAlignment="1">
      <alignment horizontal="right"/>
    </xf>
    <xf numFmtId="49" fontId="16" fillId="19" borderId="0" xfId="0" applyNumberFormat="1" applyFont="1" applyFill="1" applyBorder="1" applyAlignment="1">
      <alignment horizontal="right"/>
    </xf>
    <xf numFmtId="0" fontId="16" fillId="19" borderId="0" xfId="0" applyNumberFormat="1" applyFont="1" applyFill="1" applyBorder="1" applyAlignment="1">
      <alignment horizontal="right"/>
    </xf>
    <xf numFmtId="49" fontId="16" fillId="19" borderId="0" xfId="0" applyNumberFormat="1" applyFont="1" applyFill="1" applyBorder="1" applyAlignment="1">
      <alignment horizontal="right" wrapText="1"/>
    </xf>
    <xf numFmtId="49" fontId="16" fillId="19" borderId="1" xfId="0" applyNumberFormat="1" applyFont="1" applyFill="1" applyBorder="1" applyAlignment="1">
      <alignment horizontal="right"/>
    </xf>
    <xf numFmtId="2" fontId="8" fillId="0" borderId="0" xfId="0" applyNumberFormat="1" applyFont="1"/>
    <xf numFmtId="167" fontId="1" fillId="19" borderId="0" xfId="0" applyNumberFormat="1" applyFont="1" applyFill="1" applyBorder="1" applyAlignment="1">
      <alignment horizontal="right"/>
    </xf>
    <xf numFmtId="1" fontId="0" fillId="0" borderId="0" xfId="0" applyNumberFormat="1"/>
    <xf numFmtId="1" fontId="1" fillId="13" borderId="0" xfId="0" applyNumberFormat="1" applyFont="1" applyFill="1" applyBorder="1" applyAlignment="1">
      <alignment horizontal="right" wrapText="1"/>
    </xf>
    <xf numFmtId="0" fontId="0" fillId="3" borderId="0" xfId="0" applyFill="1" applyAlignment="1">
      <alignment horizontal="center" vertical="center" wrapText="1"/>
    </xf>
    <xf numFmtId="0" fontId="33" fillId="3" borderId="0" xfId="0" applyFont="1" applyFill="1" applyAlignment="1">
      <alignment horizontal="center" vertical="center"/>
    </xf>
    <xf numFmtId="0" fontId="33" fillId="3" borderId="0" xfId="0" applyFont="1" applyFill="1" applyAlignment="1">
      <alignment horizontal="center" vertical="center" wrapText="1"/>
    </xf>
    <xf numFmtId="0" fontId="33" fillId="3" borderId="13" xfId="0" applyFont="1" applyFill="1" applyBorder="1" applyAlignment="1">
      <alignment horizontal="center" vertical="center"/>
    </xf>
    <xf numFmtId="1" fontId="1" fillId="23" borderId="0" xfId="0" applyNumberFormat="1" applyFont="1" applyFill="1" applyBorder="1" applyAlignment="1">
      <alignment horizontal="right"/>
    </xf>
    <xf numFmtId="1" fontId="25" fillId="14" borderId="0" xfId="0" applyNumberFormat="1" applyFont="1" applyFill="1" applyBorder="1" applyAlignment="1">
      <alignment horizontal="right"/>
    </xf>
    <xf numFmtId="1" fontId="25" fillId="14" borderId="1" xfId="0" applyNumberFormat="1" applyFont="1" applyFill="1" applyBorder="1" applyAlignment="1">
      <alignment horizontal="right"/>
    </xf>
    <xf numFmtId="1" fontId="25" fillId="14" borderId="0" xfId="0" applyNumberFormat="1" applyFont="1" applyFill="1" applyBorder="1" applyAlignment="1">
      <alignment horizontal="center"/>
    </xf>
    <xf numFmtId="167" fontId="7" fillId="7" borderId="0" xfId="0" applyNumberFormat="1" applyFont="1" applyFill="1" applyAlignment="1">
      <alignment horizontal="center"/>
    </xf>
    <xf numFmtId="167" fontId="6" fillId="7" borderId="0" xfId="0" applyNumberFormat="1" applyFont="1" applyFill="1" applyBorder="1" applyAlignment="1">
      <alignment horizontal="center"/>
    </xf>
    <xf numFmtId="167" fontId="7" fillId="9" borderId="0" xfId="0" applyNumberFormat="1" applyFont="1" applyFill="1" applyAlignment="1">
      <alignment horizontal="center"/>
    </xf>
    <xf numFmtId="167" fontId="7" fillId="7" borderId="0" xfId="0" applyNumberFormat="1" applyFont="1" applyFill="1" applyAlignment="1">
      <alignment horizontal="center" wrapText="1"/>
    </xf>
    <xf numFmtId="167" fontId="1" fillId="0" borderId="0" xfId="0" applyNumberFormat="1" applyFont="1" applyFill="1" applyBorder="1" applyAlignment="1">
      <alignment horizontal="left"/>
    </xf>
    <xf numFmtId="167" fontId="1" fillId="0" borderId="0" xfId="0" applyNumberFormat="1" applyFont="1" applyFill="1" applyBorder="1" applyAlignment="1">
      <alignment horizontal="center"/>
    </xf>
    <xf numFmtId="167" fontId="6" fillId="0" borderId="0" xfId="0" applyNumberFormat="1" applyFont="1" applyFill="1" applyBorder="1" applyAlignment="1">
      <alignment horizontal="center"/>
    </xf>
    <xf numFmtId="167" fontId="13" fillId="0" borderId="0" xfId="0" applyNumberFormat="1" applyFont="1" applyAlignment="1">
      <alignment horizontal="left"/>
    </xf>
    <xf numFmtId="167" fontId="14" fillId="8" borderId="0" xfId="0" applyNumberFormat="1" applyFont="1" applyFill="1" applyBorder="1" applyAlignment="1">
      <alignment horizontal="center"/>
    </xf>
    <xf numFmtId="167" fontId="19" fillId="8" borderId="0" xfId="0" applyNumberFormat="1" applyFont="1" applyFill="1" applyAlignment="1">
      <alignment horizontal="center" vertical="center"/>
    </xf>
    <xf numFmtId="167" fontId="14" fillId="14" borderId="0" xfId="0" applyNumberFormat="1" applyFont="1" applyFill="1" applyBorder="1" applyAlignment="1">
      <alignment horizontal="center"/>
    </xf>
    <xf numFmtId="167" fontId="14" fillId="0" borderId="0" xfId="0" applyNumberFormat="1" applyFont="1" applyFill="1" applyBorder="1" applyAlignment="1">
      <alignment horizontal="center"/>
    </xf>
    <xf numFmtId="1" fontId="6" fillId="8" borderId="0" xfId="0" applyNumberFormat="1" applyFont="1" applyFill="1" applyBorder="1" applyAlignment="1">
      <alignment horizontal="right"/>
    </xf>
    <xf numFmtId="0" fontId="8" fillId="9" borderId="0" xfId="0" applyFont="1" applyFill="1" applyBorder="1"/>
  </cellXfs>
  <cellStyles count="7">
    <cellStyle name="Hipervínculo" xfId="6" builtinId="8"/>
    <cellStyle name="Normal" xfId="0" builtinId="0"/>
    <cellStyle name="Normal 2" xfId="1" xr:uid="{00000000-0005-0000-0000-000002000000}"/>
    <cellStyle name="Normal_Sheet1 5" xfId="5" xr:uid="{00000000-0005-0000-0000-000003000000}"/>
    <cellStyle name="Porcentaje" xfId="3" builtinId="5"/>
    <cellStyle name="Нормален 2" xfId="4" xr:uid="{00000000-0005-0000-0000-000006000000}"/>
    <cellStyle name="Обычный 5" xfId="2" xr:uid="{00000000-0005-0000-0000-000007000000}"/>
  </cellStyles>
  <dxfs count="1233">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ont>
        <color rgb="FF9C0006"/>
      </font>
      <fill>
        <patternFill>
          <bgColor rgb="FFFFC7CE"/>
        </patternFill>
      </fill>
    </dxf>
    <dxf>
      <font>
        <color rgb="FF9C0006"/>
      </font>
      <fill>
        <patternFill>
          <bgColor rgb="FFFFC7CE"/>
        </patternFill>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ont>
        <color auto="1"/>
      </font>
      <fill>
        <patternFill patternType="lightDown">
          <bgColor auto="1"/>
        </patternFill>
      </fill>
    </dxf>
    <dxf>
      <font>
        <color auto="1"/>
      </font>
      <fill>
        <patternFill patternType="lightDown">
          <bgColor auto="1"/>
        </patternFill>
      </fill>
    </dxf>
    <dxf>
      <font>
        <color auto="1"/>
      </font>
      <fill>
        <patternFill patternType="lightDown">
          <bgColor auto="1"/>
        </patternFill>
      </fill>
    </dxf>
    <dxf>
      <font>
        <color auto="1"/>
      </font>
      <fill>
        <patternFill patternType="lightDown">
          <bgColor auto="1"/>
        </patternFill>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rgb="FF000000"/>
          <bgColor rgb="FFFFFFFF"/>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color auto="1"/>
      </font>
      <fill>
        <patternFill patternType="lightDown">
          <fgColor indexed="64"/>
          <bgColor indexed="65"/>
        </patternFill>
      </fill>
    </dxf>
    <dxf>
      <font>
        <color auto="1"/>
      </font>
      <fill>
        <patternFill patternType="lightDown">
          <fgColor indexed="64"/>
          <bgColor indexed="65"/>
        </patternFill>
      </fill>
    </dxf>
    <dxf>
      <font>
        <color auto="1"/>
      </font>
      <fill>
        <patternFill patternType="lightDown">
          <fgColor indexed="64"/>
          <bgColor indexed="65"/>
        </patternFill>
      </fill>
    </dxf>
    <dxf>
      <font>
        <color auto="1"/>
      </font>
      <fill>
        <patternFill patternType="lightDown">
          <fgColor indexed="64"/>
          <bgColor indexed="65"/>
        </patternFill>
      </fill>
    </dxf>
    <dxf>
      <font>
        <color auto="1"/>
      </font>
      <fill>
        <patternFill patternType="lightDown">
          <fgColor indexed="64"/>
          <bgColor indexed="65"/>
        </patternFill>
      </fill>
    </dxf>
    <dxf>
      <font>
        <color auto="1"/>
      </font>
      <fill>
        <patternFill patternType="lightDown">
          <fgColor indexed="64"/>
          <bgColor indexed="65"/>
        </patternFill>
      </fill>
    </dxf>
    <dxf>
      <font>
        <color auto="1"/>
      </font>
      <fill>
        <patternFill patternType="lightDown">
          <fgColor indexed="64"/>
          <bgColor indexed="65"/>
        </patternFill>
      </fill>
    </dxf>
    <dxf>
      <font>
        <color auto="1"/>
      </font>
      <fill>
        <patternFill patternType="lightDown">
          <fgColor indexed="64"/>
          <bgColor indexed="65"/>
        </patternFill>
      </fill>
    </dxf>
    <dxf>
      <font>
        <color auto="1"/>
      </font>
      <fill>
        <patternFill patternType="lightDown">
          <fgColor indexed="64"/>
          <bgColor indexed="65"/>
        </patternFill>
      </fill>
    </dxf>
    <dxf>
      <font>
        <color auto="1"/>
      </font>
      <fill>
        <patternFill patternType="lightDown">
          <fgColor indexed="64"/>
          <bgColor indexed="65"/>
        </patternFill>
      </fill>
    </dxf>
    <dxf>
      <font>
        <color auto="1"/>
      </font>
      <fill>
        <patternFill patternType="lightDown">
          <fgColor indexed="64"/>
          <bgColor indexed="65"/>
        </patternFill>
      </fill>
    </dxf>
    <dxf>
      <font>
        <color auto="1"/>
      </font>
      <fill>
        <patternFill patternType="lightDown">
          <fgColor indexed="64"/>
          <bgColor indexed="65"/>
        </patternFill>
      </fill>
    </dxf>
    <dxf>
      <font>
        <color auto="1"/>
      </font>
      <fill>
        <patternFill patternType="lightDown">
          <fgColor indexed="64"/>
          <bgColor indexed="65"/>
        </patternFill>
      </fill>
    </dxf>
    <dxf>
      <font>
        <color auto="1"/>
      </font>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rgb="FF000000"/>
          <bgColor rgb="FFFFFFFF"/>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Up"/>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Up"/>
      </fill>
    </dxf>
    <dxf>
      <fill>
        <patternFill patternType="lightUp"/>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Up"/>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
      <fill>
        <patternFill patternType="lightDown">
          <fgColor indexed="64"/>
          <bgColor indexed="65"/>
        </patternFill>
      </fill>
    </dxf>
  </dxfs>
  <tableStyles count="1" defaultTableStyle="TableStyleMedium2" defaultPivotStyle="PivotStyleLight16">
    <tableStyle name="PivotTable Style 1" table="0" count="0" xr9:uid="{00000000-0011-0000-FFFF-FFFF00000000}"/>
  </tableStyles>
  <colors>
    <mruColors>
      <color rgb="FFB1A0C7"/>
      <color rgb="FF8064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persons/person.xml><?xml version="1.0" encoding="utf-8"?>
<personList xmlns="http://schemas.microsoft.com/office/spreadsheetml/2018/threadedcomments" xmlns:x="http://schemas.openxmlformats.org/spreadsheetml/2006/main">
  <person displayName="Revisor" id="{C546BEFA-A73B-4C41-ACD4-450CE4C43406}" userId="Revisor" providerId="None"/>
  <person displayName="Yuji Zocatelli Hashimoto" id="{AA589B3A-5A2B-479D-A333-D1583D9FCEFA}" userId="S::yuji.zocatellihashimoto@unil.ch::3f758e32-1895-4d04-9e21-3b9775000e2c"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S1" dT="2020-05-13T13:20:17.14" personId="{C546BEFA-A73B-4C41-ACD4-450CE4C43406}" id="{1D3E2731-2EB8-458B-8F3F-EFA409093BB7}">
    <text>very careful with these data - there are huge differences between ESB and SPACE I for Germany, Switzerland
big variation for Turkey between 2011-2015</text>
  </threadedComment>
  <threadedComment ref="BZ1" dT="2020-05-13T13:20:57.77" personId="{C546BEFA-A73B-4C41-ACD4-450CE4C43406}" id="{A65782FE-E10D-4205-B893-C1F0380056F2}">
    <text>The data taken from SPACE is the flow during the whole year (not at 1st september)</text>
  </threadedComment>
  <threadedComment ref="DP1" dT="2020-05-13T16:41:25.28" personId="{C546BEFA-A73B-4C41-ACD4-450CE4C43406}" id="{E4F33DB2-EA7F-4C9F-9E5D-03C393CA39E1}">
    <text>To be careful with the data - almost all the countries took these data from the section 10 of SPACE I (releases) but they confused releases and exits - to be taken into consideration with precaution</text>
  </threadedComment>
  <threadedComment ref="ER1" dT="2020-05-13T17:57:12.43" personId="{C546BEFA-A73B-4C41-ACD4-450CE4C43406}" id="{84DD03A2-0E7B-4003-A5ED-9DB51CE600D2}">
    <text>this group needs to be checked and compared with T42FET11</text>
  </threadedComment>
  <threadedComment ref="GA1" dT="2020-05-13T19:09:35.31" personId="{C546BEFA-A73B-4C41-ACD4-450CE4C43406}" id="{DBEBDA61-FFE0-4FEC-821E-47872399F70A}">
    <text>Hungary and Serbia have different values from Space I</text>
  </threadedComment>
  <threadedComment ref="HA1" dT="2020-05-14T08:15:44.44" personId="{C546BEFA-A73B-4C41-ACD4-450CE4C43406}" id="{804CB3E3-1D03-490B-A3BD-60A67ABE21E3}">
    <text>it seems that many countries used the SPACE I data on total nb of prisoners including pre-trial - I used data for final court decision (SPACE I section 6.5)</text>
  </threadedComment>
  <threadedComment ref="OT2" dT="2020-05-14T10:01:48.51" personId="{C546BEFA-A73B-4C41-ACD4-450CE4C43406}" id="{48617777-DEDE-4065-947A-64E5FA2BEAEC}">
    <text>very different figure from SPACE II</text>
  </threadedComment>
  <threadedComment ref="EW11" dT="2020-05-25T15:52:57.84" personId="{C546BEFA-A73B-4C41-ACD4-450CE4C43406}" id="{1BFFAC75-546C-4AE9-8A6C-19791177885E}">
    <text>they introduced there in the last version the value 10684</text>
  </threadedComment>
  <threadedComment ref="AN16" dT="2020-09-11T11:43:55.01" personId="{AA589B3A-5A2B-479D-A333-D1583D9FCEFA}" id="{8717F562-BEA8-4AD1-B635-28A1AFBD058A}">
    <text>Same number for Stock, Entry and Release</text>
  </threadedComment>
  <threadedComment ref="CD16" dT="2020-09-11T11:44:06.49" personId="{AA589B3A-5A2B-479D-A333-D1583D9FCEFA}" id="{13C37E9B-454C-47E2-BBCD-9A3CC2BC17B8}">
    <text>Same number for Stock, Entry and Release</text>
  </threadedComment>
  <threadedComment ref="DP16" dT="2020-05-25T13:40:48.68" personId="{C546BEFA-A73B-4C41-ACD4-450CE4C43406}" id="{0635AF79-3C8F-4877-BB69-08FDB9F75108}">
    <text>The data is quite inconsistent - some years same data as in SPACE I are entered but others they are different.</text>
  </threadedComment>
  <threadedComment ref="DT16" dT="2020-09-11T11:44:14.22" personId="{AA589B3A-5A2B-479D-A333-D1583D9FCEFA}" id="{6FFF9DC8-21D6-4D02-AEF8-37E14A98C9B8}">
    <text>Same number for Stock, Entry and Release</text>
  </threadedComment>
  <threadedComment ref="BS35" dT="2020-05-25T15:18:23.53" personId="{C546BEFA-A73B-4C41-ACD4-450CE4C43406}" id="{123DA90F-F69D-4C92-A3D2-AB9C85EF6C53}">
    <text>Russian values are quite different</text>
  </threadedComment>
  <threadedComment ref="OZ35" dT="2020-05-14T10:21:12.22" personId="{C546BEFA-A73B-4C41-ACD4-450CE4C43406}" id="{13B7C7E4-B72D-45E8-ABE0-E8ED7295A8B8}">
    <text>very different figures from SPACE II</text>
  </threadedComment>
  <threadedComment ref="BS36" dT="2020-05-25T14:23:10.09" personId="{C546BEFA-A73B-4C41-ACD4-450CE4C43406}" id="{A60A4610-6C5E-43F5-8BEC-DB0AB738C623}">
    <text>very different data from SPACE I (minors=0 in 2011)</text>
  </threadedComment>
</ThreadedComments>
</file>

<file path=xl/threadedComments/threadedComment2.xml><?xml version="1.0" encoding="utf-8"?>
<ThreadedComments xmlns="http://schemas.microsoft.com/office/spreadsheetml/2018/threadedcomments" xmlns:x="http://schemas.openxmlformats.org/spreadsheetml/2006/main">
  <threadedComment ref="N16" dT="2020-09-11T11:46:13.71" personId="{AA589B3A-5A2B-479D-A333-D1583D9FCEFA}" id="{4C2A736B-6145-42D5-B798-C15C0260896C}">
    <text>Same number for Stock, Entry, and Release</text>
  </threadedComment>
  <threadedComment ref="BJ16" dT="2020-09-11T11:47:27.96" personId="{AA589B3A-5A2B-479D-A333-D1583D9FCEFA}" id="{7FD2E25A-2BBF-438E-AB4A-5CE5840096E4}">
    <text>Same number for Stock, Entry, and Release</text>
  </threadedComment>
  <threadedComment ref="DF16" dT="2020-09-11T11:47:46.54" personId="{AA589B3A-5A2B-479D-A333-D1583D9FCEFA}" id="{6BF567A6-C1B8-4E0B-B22E-B8FE02A948E5}">
    <text>Same number for Stock, Entry, and Release</text>
  </threadedComment>
</ThreadedComments>
</file>

<file path=xl/threadedComments/threadedComment3.xml><?xml version="1.0" encoding="utf-8"?>
<ThreadedComments xmlns="http://schemas.microsoft.com/office/spreadsheetml/2018/threadedcomments" xmlns:x="http://schemas.openxmlformats.org/spreadsheetml/2006/main">
  <threadedComment ref="N17" dT="2020-09-11T11:48:16.86" personId="{AA589B3A-5A2B-479D-A333-D1583D9FCEFA}" id="{FC375DCF-3E69-44A5-96A0-F4F51B77897D}">
    <text>Same number for Stock, Entry, and Release</text>
  </threadedComment>
  <threadedComment ref="BJ17" dT="2020-09-11T11:48:33.92" personId="{AA589B3A-5A2B-479D-A333-D1583D9FCEFA}" id="{864D0F11-690E-4D34-A378-3595B8AD0E91}">
    <text>Same number for Stock, Entry, and Release</text>
  </threadedComment>
  <threadedComment ref="DF17" dT="2020-09-11T11:48:53.90" personId="{AA589B3A-5A2B-479D-A333-D1583D9FCEFA}" id="{436EE35E-ED8F-43DC-8631-570DADA7F737}">
    <text>Same number for Stock, Entry, and Release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 Id="rId4" Type="http://schemas.microsoft.com/office/2017/10/relationships/threadedComment" Target="../threadedComments/threadedComment3.x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bka,de/DE/AktuelleInformationen/StatistikenLagebilder/ViktimisierungssurveyDunkelfeldforschung/viktimisierungssurveyDunkelfeldforschung_node,html" TargetMode="External"/><Relationship Id="rId2" Type="http://schemas.openxmlformats.org/officeDocument/2006/relationships/hyperlink" Target="https://www2.gov.scot/Resource/0053/00533870.pdf" TargetMode="External"/><Relationship Id="rId1" Type="http://schemas.openxmlformats.org/officeDocument/2006/relationships/hyperlink" Target="https://wwwgov.scot/Topics/Statistics/Browse/Crime-Justice/crime-and-justi2.ce-survey" TargetMode="External"/><Relationship Id="rId4"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UP51"/>
  <sheetViews>
    <sheetView zoomScaleNormal="100" workbookViewId="0">
      <pane xSplit="2" ySplit="2" topLeftCell="C3" activePane="bottomRight" state="frozen"/>
      <selection pane="topRight" activeCell="C1" sqref="C1"/>
      <selection pane="bottomLeft" activeCell="A3" sqref="A3"/>
      <selection pane="bottomRight" activeCell="P18" sqref="P18:V18"/>
    </sheetView>
  </sheetViews>
  <sheetFormatPr baseColWidth="10" defaultColWidth="11.453125" defaultRowHeight="17.25" customHeight="1"/>
  <cols>
    <col min="1" max="1" width="6.1796875" style="11" customWidth="1"/>
    <col min="2" max="3" width="22.1796875" style="47" customWidth="1"/>
    <col min="4" max="23" width="11.453125" style="11"/>
    <col min="24" max="24" width="11.453125" style="18"/>
    <col min="25" max="38" width="11.453125" style="11"/>
    <col min="39" max="40" width="11.453125" style="18"/>
    <col min="41" max="16384" width="11.453125" style="11"/>
  </cols>
  <sheetData>
    <row r="1" spans="1:562" s="224" customFormat="1" ht="17.25" customHeight="1">
      <c r="B1" s="223"/>
      <c r="C1" s="223"/>
      <c r="D1" s="414" t="s">
        <v>2566</v>
      </c>
      <c r="E1" s="414"/>
      <c r="F1" s="414"/>
      <c r="G1" s="414"/>
      <c r="H1" s="414"/>
      <c r="I1" s="414"/>
      <c r="J1" s="414"/>
      <c r="K1" s="414"/>
      <c r="L1" s="414"/>
      <c r="M1" s="414"/>
      <c r="N1" s="414"/>
      <c r="O1" s="414"/>
      <c r="P1" s="414"/>
      <c r="Q1" s="414"/>
      <c r="R1" s="414"/>
      <c r="S1" s="414"/>
      <c r="T1" s="414"/>
      <c r="U1" s="414"/>
      <c r="V1" s="414"/>
      <c r="W1" s="414"/>
      <c r="X1" s="414"/>
      <c r="Y1" s="414" t="s">
        <v>2567</v>
      </c>
      <c r="Z1" s="414"/>
      <c r="AA1" s="414"/>
      <c r="AB1" s="414"/>
      <c r="AC1" s="414"/>
      <c r="AD1" s="414"/>
      <c r="AE1" s="414"/>
      <c r="AF1" s="414"/>
      <c r="AG1" s="414"/>
      <c r="AH1" s="414"/>
      <c r="AI1" s="414"/>
      <c r="AJ1" s="414"/>
      <c r="AK1" s="414"/>
      <c r="AL1" s="414"/>
      <c r="AM1" s="414"/>
      <c r="AN1" s="414"/>
      <c r="AO1" s="414" t="s">
        <v>2569</v>
      </c>
      <c r="AP1" s="414"/>
      <c r="AQ1" s="414"/>
      <c r="AR1" s="414"/>
      <c r="AS1" s="414"/>
      <c r="AT1" s="414"/>
      <c r="AU1" s="414"/>
      <c r="AV1" s="414"/>
      <c r="AW1" s="414"/>
      <c r="AX1" s="414"/>
      <c r="AY1" s="414"/>
      <c r="AZ1" s="414"/>
      <c r="BA1" s="414"/>
      <c r="BB1" s="414"/>
      <c r="BC1" s="414"/>
      <c r="BD1" s="414"/>
      <c r="BE1" s="414"/>
      <c r="BF1" s="414" t="s">
        <v>2571</v>
      </c>
      <c r="BG1" s="414"/>
      <c r="BH1" s="414"/>
      <c r="BI1" s="414"/>
      <c r="BJ1" s="414"/>
      <c r="BK1" s="414"/>
      <c r="BL1" s="414"/>
      <c r="BM1" s="414"/>
      <c r="BN1" s="414"/>
      <c r="BO1" s="414"/>
      <c r="BP1" s="414"/>
      <c r="BQ1" s="414"/>
      <c r="BR1" s="414"/>
      <c r="BS1" s="414"/>
      <c r="BT1" s="414"/>
      <c r="BU1" s="414"/>
      <c r="BV1" s="414"/>
      <c r="BW1" s="414"/>
      <c r="BX1" s="414"/>
      <c r="BY1" s="414"/>
      <c r="BZ1" s="414"/>
      <c r="CA1" s="414" t="s">
        <v>2574</v>
      </c>
      <c r="CB1" s="414"/>
      <c r="CC1" s="414"/>
      <c r="CD1" s="414"/>
      <c r="CE1" s="414"/>
      <c r="CF1" s="414"/>
      <c r="CG1" s="414"/>
      <c r="CH1" s="414"/>
      <c r="CI1" s="414"/>
      <c r="CJ1" s="414"/>
      <c r="CK1" s="414"/>
      <c r="CL1" s="414"/>
      <c r="CM1" s="414"/>
      <c r="CN1" s="414"/>
      <c r="CO1" s="414"/>
      <c r="CP1" s="414"/>
      <c r="CQ1" s="414"/>
      <c r="CR1" s="414"/>
      <c r="CS1" s="414"/>
      <c r="CT1" s="416" t="s">
        <v>2576</v>
      </c>
      <c r="CU1" s="416"/>
      <c r="CV1" s="416"/>
      <c r="CW1" s="416"/>
      <c r="CX1" s="416"/>
      <c r="CY1" s="416"/>
      <c r="CZ1" s="416"/>
      <c r="DA1" s="416"/>
      <c r="DB1" s="416"/>
      <c r="DC1" s="416"/>
      <c r="DD1" s="416"/>
      <c r="DE1" s="416"/>
      <c r="DF1" s="416"/>
      <c r="DG1" s="416"/>
      <c r="DH1" s="416"/>
      <c r="DI1" s="416"/>
      <c r="DJ1" s="416"/>
      <c r="DK1" s="416"/>
      <c r="DL1" s="416"/>
      <c r="DM1" s="416"/>
      <c r="DN1" s="416"/>
      <c r="DO1" s="416"/>
      <c r="DP1" s="416"/>
      <c r="DQ1" s="416"/>
      <c r="DR1" s="416"/>
      <c r="DS1" s="414" t="s">
        <v>2578</v>
      </c>
      <c r="DT1" s="414"/>
      <c r="DU1" s="414"/>
      <c r="DV1" s="414"/>
      <c r="DW1" s="414"/>
      <c r="DX1" s="414"/>
      <c r="DY1" s="414"/>
      <c r="DZ1" s="414"/>
      <c r="EA1" s="414"/>
      <c r="EB1" s="414"/>
      <c r="EC1" s="414"/>
      <c r="ED1" s="414"/>
      <c r="EE1" s="414"/>
      <c r="EF1" s="414"/>
      <c r="EG1" s="414"/>
      <c r="EH1" s="414" t="s">
        <v>2579</v>
      </c>
      <c r="EI1" s="414"/>
      <c r="EJ1" s="414"/>
      <c r="EK1" s="414"/>
      <c r="EL1" s="414"/>
      <c r="EM1" s="414"/>
      <c r="EN1" s="414"/>
      <c r="EO1" s="414"/>
      <c r="EP1" s="414"/>
      <c r="EQ1" s="414"/>
      <c r="ER1" s="414"/>
      <c r="ES1" s="414"/>
      <c r="ET1" s="414"/>
      <c r="EU1" s="414"/>
      <c r="EV1" s="414"/>
      <c r="EW1" s="414"/>
      <c r="EX1" s="414"/>
      <c r="EY1" s="315"/>
      <c r="EZ1" s="416" t="s">
        <v>2252</v>
      </c>
      <c r="FA1" s="416"/>
      <c r="FB1" s="416"/>
      <c r="FC1" s="416"/>
      <c r="FD1" s="416"/>
      <c r="FE1" s="416"/>
      <c r="FF1" s="416"/>
      <c r="FG1" s="416"/>
      <c r="FH1" s="416"/>
      <c r="FI1" s="416"/>
      <c r="FJ1" s="416"/>
      <c r="FK1" s="416"/>
      <c r="FL1" s="416"/>
      <c r="FM1" s="416"/>
      <c r="FN1" s="416"/>
      <c r="FO1" s="416"/>
      <c r="FP1" s="414" t="s">
        <v>2267</v>
      </c>
      <c r="FQ1" s="414"/>
      <c r="FR1" s="414"/>
      <c r="FS1" s="414"/>
      <c r="FT1" s="414"/>
      <c r="FU1" s="414"/>
      <c r="FV1" s="414"/>
      <c r="FW1" s="414"/>
      <c r="FX1" s="414"/>
      <c r="FY1" s="414"/>
      <c r="FZ1" s="414"/>
      <c r="GA1" s="414"/>
      <c r="GB1" s="414"/>
      <c r="GC1" s="414"/>
      <c r="GD1" s="414"/>
      <c r="GE1" s="414"/>
      <c r="GF1" s="414"/>
      <c r="GG1" s="414"/>
      <c r="GH1" s="416" t="s">
        <v>2284</v>
      </c>
      <c r="GI1" s="416"/>
      <c r="GJ1" s="416"/>
      <c r="GK1" s="416"/>
      <c r="GL1" s="416"/>
      <c r="GM1" s="416"/>
      <c r="GN1" s="416"/>
      <c r="GO1" s="416"/>
      <c r="GP1" s="416"/>
      <c r="GQ1" s="416"/>
      <c r="GR1" s="416"/>
      <c r="GS1" s="416"/>
      <c r="GT1" s="416"/>
      <c r="GU1" s="416"/>
      <c r="GV1" s="416"/>
      <c r="GW1" s="416"/>
      <c r="GX1" s="416"/>
      <c r="GY1" s="416"/>
      <c r="GZ1" s="416"/>
      <c r="HA1" s="416"/>
      <c r="HB1" s="416"/>
      <c r="HC1" s="416"/>
      <c r="HD1" s="416"/>
      <c r="HE1" s="416"/>
      <c r="HF1" s="416"/>
      <c r="HG1" s="414" t="s">
        <v>2309</v>
      </c>
      <c r="HH1" s="414"/>
      <c r="HI1" s="414"/>
      <c r="HJ1" s="414"/>
      <c r="HK1" s="414"/>
      <c r="HL1" s="414"/>
      <c r="HM1" s="414"/>
      <c r="HN1" s="414"/>
      <c r="HO1" s="414"/>
      <c r="HP1" s="414"/>
      <c r="HQ1" s="414"/>
      <c r="HR1" s="414"/>
      <c r="HS1" s="414"/>
      <c r="HT1" s="414"/>
      <c r="HU1" s="414"/>
      <c r="HV1" s="414"/>
      <c r="HW1" s="414"/>
      <c r="HX1" s="414"/>
      <c r="HY1" s="414"/>
      <c r="HZ1" s="414" t="s">
        <v>2324</v>
      </c>
      <c r="IA1" s="414"/>
      <c r="IB1" s="414"/>
      <c r="IC1" s="414"/>
      <c r="ID1" s="414"/>
      <c r="IE1" s="414"/>
      <c r="IF1" s="414"/>
      <c r="IG1" s="414"/>
      <c r="IH1" s="414"/>
      <c r="II1" s="414"/>
      <c r="IJ1" s="414"/>
      <c r="IK1" s="414"/>
      <c r="IL1" s="414"/>
      <c r="IM1" s="414"/>
      <c r="IN1" s="414"/>
      <c r="IO1" s="414"/>
      <c r="IP1" s="414"/>
      <c r="IQ1" s="414"/>
      <c r="IR1" s="414"/>
      <c r="IS1" s="414"/>
      <c r="IT1" s="414"/>
      <c r="IU1" s="414" t="s">
        <v>2345</v>
      </c>
      <c r="IV1" s="414"/>
      <c r="IW1" s="414"/>
      <c r="IX1" s="414"/>
      <c r="IY1" s="414"/>
      <c r="IZ1" s="414"/>
      <c r="JA1" s="414"/>
      <c r="JB1" s="414"/>
      <c r="JC1" s="414"/>
      <c r="JD1" s="414"/>
      <c r="JE1" s="414"/>
      <c r="JF1" s="414"/>
      <c r="JG1" s="414"/>
      <c r="JH1" s="414" t="s">
        <v>2358</v>
      </c>
      <c r="JI1" s="414"/>
      <c r="JJ1" s="414"/>
      <c r="JK1" s="414"/>
      <c r="JL1" s="414"/>
      <c r="JM1" s="414"/>
      <c r="JN1" s="414"/>
      <c r="JO1" s="414"/>
      <c r="JP1" s="414"/>
      <c r="JQ1" s="414"/>
      <c r="JR1" s="414"/>
      <c r="JS1" s="414"/>
      <c r="JT1" s="414"/>
      <c r="JU1" s="414"/>
      <c r="JV1" s="414"/>
      <c r="JW1" s="414"/>
      <c r="JX1" s="414"/>
      <c r="JY1" s="414"/>
      <c r="JZ1" s="414"/>
      <c r="KA1" s="414"/>
      <c r="KB1" s="414"/>
      <c r="KC1" s="414"/>
      <c r="KD1" s="414"/>
      <c r="KE1" s="414" t="s">
        <v>2381</v>
      </c>
      <c r="KF1" s="414"/>
      <c r="KG1" s="414"/>
      <c r="KH1" s="414"/>
      <c r="KI1" s="414"/>
      <c r="KJ1" s="414"/>
      <c r="KK1" s="414"/>
      <c r="KL1" s="414"/>
      <c r="KM1" s="414"/>
      <c r="KN1" s="414"/>
      <c r="KO1" s="414"/>
      <c r="KP1" s="414"/>
      <c r="KQ1" s="414"/>
      <c r="KR1" s="414"/>
      <c r="KS1" s="414"/>
      <c r="KT1" s="414"/>
      <c r="KU1" s="414"/>
      <c r="KV1" s="414"/>
      <c r="KW1" s="414"/>
      <c r="KX1" s="414"/>
      <c r="KY1" s="414"/>
      <c r="KZ1" s="414" t="s">
        <v>2400</v>
      </c>
      <c r="LA1" s="414"/>
      <c r="LB1" s="414"/>
      <c r="LC1" s="414"/>
      <c r="LD1" s="414"/>
      <c r="LE1" s="414"/>
      <c r="LF1" s="414"/>
      <c r="LG1" s="414"/>
      <c r="LH1" s="414"/>
      <c r="LI1" s="414"/>
      <c r="LJ1" s="414"/>
      <c r="LK1" s="414"/>
      <c r="LL1" s="414"/>
      <c r="LM1" s="414"/>
      <c r="LN1" s="414"/>
      <c r="LO1" s="414"/>
      <c r="LP1" s="414"/>
      <c r="LQ1" s="414"/>
      <c r="LR1" s="414"/>
      <c r="LS1" s="414"/>
      <c r="LT1" s="414"/>
      <c r="LU1" s="414" t="s">
        <v>2419</v>
      </c>
      <c r="LV1" s="414"/>
      <c r="LW1" s="414"/>
      <c r="LX1" s="414"/>
      <c r="LY1" s="414"/>
      <c r="LZ1" s="414"/>
      <c r="MA1" s="414"/>
      <c r="MB1" s="414"/>
      <c r="MC1" s="414"/>
      <c r="MD1" s="414" t="s">
        <v>2428</v>
      </c>
      <c r="ME1" s="414"/>
      <c r="MF1" s="414"/>
      <c r="MG1" s="414"/>
      <c r="MH1" s="414"/>
      <c r="MI1" s="414"/>
      <c r="MJ1" s="414"/>
      <c r="MK1" s="414"/>
      <c r="ML1" s="414"/>
      <c r="MM1" s="414"/>
      <c r="MN1" s="414"/>
      <c r="MO1" s="414"/>
      <c r="MP1" s="414"/>
      <c r="MQ1" s="414"/>
      <c r="MR1" s="414"/>
      <c r="MS1" s="414"/>
      <c r="MT1" s="414"/>
      <c r="MU1" s="414"/>
      <c r="MV1" s="414"/>
      <c r="MW1" s="414"/>
      <c r="MX1" s="414"/>
      <c r="MY1" s="414"/>
      <c r="MZ1" s="414"/>
      <c r="NB1" s="414" t="s">
        <v>2451</v>
      </c>
      <c r="NC1" s="414"/>
      <c r="ND1" s="414"/>
      <c r="NE1" s="414"/>
      <c r="NF1" s="414"/>
      <c r="NG1" s="414"/>
      <c r="NH1" s="414"/>
      <c r="NI1" s="414"/>
      <c r="NJ1" s="414"/>
      <c r="NK1" s="414"/>
      <c r="NL1" s="414"/>
      <c r="NM1" s="414"/>
      <c r="NN1" s="414"/>
      <c r="NO1" s="414"/>
      <c r="NP1" s="414"/>
      <c r="NQ1" s="414"/>
      <c r="NR1" s="414"/>
      <c r="NS1" s="414"/>
      <c r="NT1" s="414"/>
      <c r="NU1" s="414"/>
      <c r="NV1" s="414"/>
      <c r="NW1" s="414"/>
      <c r="NX1" s="414"/>
      <c r="NY1" s="414"/>
      <c r="NZ1" s="414"/>
      <c r="OA1" s="414"/>
      <c r="OB1" s="414"/>
      <c r="OC1" s="414"/>
      <c r="OD1" s="414"/>
      <c r="OE1" s="414"/>
      <c r="OF1" s="414"/>
      <c r="OG1" s="414"/>
      <c r="OH1" s="414"/>
      <c r="OI1" s="414"/>
      <c r="OJ1" s="414"/>
      <c r="OK1" s="414"/>
      <c r="OL1" s="414"/>
      <c r="OM1" s="414"/>
      <c r="ON1" s="414"/>
      <c r="OO1" s="414"/>
      <c r="OP1" s="414"/>
      <c r="OQ1" s="414"/>
      <c r="OR1" s="414"/>
      <c r="OS1" s="414"/>
      <c r="OT1" s="414"/>
      <c r="OU1" s="414" t="s">
        <v>2496</v>
      </c>
      <c r="OV1" s="414"/>
      <c r="OW1" s="414"/>
      <c r="OX1" s="414"/>
      <c r="OY1" s="414"/>
      <c r="OZ1" s="414"/>
      <c r="PA1" s="414"/>
      <c r="PB1" s="414"/>
      <c r="PC1" s="414"/>
      <c r="PD1" s="414"/>
      <c r="PE1" s="414"/>
      <c r="PF1" s="414"/>
      <c r="PG1" s="414"/>
      <c r="PH1" s="414"/>
      <c r="PI1" s="414"/>
      <c r="PJ1" s="414"/>
      <c r="PK1" s="414"/>
      <c r="PL1" s="414"/>
      <c r="PM1" s="414"/>
      <c r="PN1" s="414"/>
      <c r="PO1" s="414"/>
      <c r="PP1" s="414"/>
      <c r="PQ1" s="414"/>
      <c r="PR1" s="414"/>
      <c r="PS1" s="414"/>
      <c r="PT1" s="414"/>
      <c r="PU1" s="414"/>
      <c r="PV1" s="414"/>
      <c r="PW1" s="414"/>
      <c r="PX1" s="414"/>
      <c r="PY1" s="414"/>
      <c r="PZ1" s="414"/>
      <c r="QA1" s="414"/>
      <c r="QB1" s="414"/>
      <c r="QC1" s="414"/>
      <c r="QD1" s="414"/>
      <c r="QE1" s="414"/>
      <c r="QF1" s="414"/>
      <c r="QG1" s="414"/>
      <c r="QH1" s="414" t="s">
        <v>2535</v>
      </c>
      <c r="QI1" s="414"/>
      <c r="QJ1" s="414"/>
      <c r="QK1" s="414"/>
      <c r="QL1" s="414"/>
      <c r="QM1" s="414"/>
      <c r="QN1" s="414"/>
      <c r="QO1" s="414"/>
      <c r="QP1" s="414"/>
      <c r="QQ1" s="414"/>
      <c r="QR1" s="414"/>
      <c r="QS1" s="414"/>
      <c r="QT1" s="414"/>
      <c r="QU1" s="414"/>
      <c r="QV1" s="414"/>
      <c r="QW1" s="414"/>
      <c r="QX1" s="414"/>
      <c r="QY1" s="414"/>
      <c r="QZ1" s="414"/>
      <c r="RA1" s="414"/>
      <c r="RB1" s="414"/>
      <c r="RC1" s="414" t="s">
        <v>2557</v>
      </c>
      <c r="RD1" s="414"/>
      <c r="RE1" s="414"/>
      <c r="RF1" s="414"/>
      <c r="RG1" s="414"/>
      <c r="RH1" s="414"/>
      <c r="RI1" s="414"/>
      <c r="RJ1" s="414"/>
      <c r="RK1" s="414"/>
      <c r="RL1" s="415"/>
    </row>
    <row r="2" spans="1:562" s="162" customFormat="1" ht="17.25" customHeight="1">
      <c r="A2" s="162" t="s">
        <v>0</v>
      </c>
      <c r="B2" s="161" t="s">
        <v>1</v>
      </c>
      <c r="C2" s="161"/>
      <c r="D2" s="163" t="s">
        <v>2111</v>
      </c>
      <c r="E2" s="163" t="s">
        <v>2112</v>
      </c>
      <c r="F2" s="163" t="s">
        <v>2113</v>
      </c>
      <c r="G2" s="163" t="s">
        <v>2114</v>
      </c>
      <c r="H2" s="163" t="s">
        <v>2115</v>
      </c>
      <c r="I2" s="163" t="s">
        <v>2116</v>
      </c>
      <c r="J2" s="163" t="s">
        <v>2117</v>
      </c>
      <c r="K2" s="163" t="s">
        <v>2118</v>
      </c>
      <c r="L2" s="163" t="s">
        <v>2119</v>
      </c>
      <c r="M2" s="163" t="s">
        <v>2120</v>
      </c>
      <c r="N2" s="163" t="s">
        <v>2121</v>
      </c>
      <c r="O2" s="163" t="s">
        <v>2122</v>
      </c>
      <c r="P2" s="163" t="s">
        <v>2123</v>
      </c>
      <c r="Q2" s="163" t="s">
        <v>2124</v>
      </c>
      <c r="R2" s="163" t="s">
        <v>2125</v>
      </c>
      <c r="S2" s="163" t="s">
        <v>2126</v>
      </c>
      <c r="T2" s="163" t="s">
        <v>2127</v>
      </c>
      <c r="U2" s="163" t="s">
        <v>2128</v>
      </c>
      <c r="V2" s="163" t="s">
        <v>2129</v>
      </c>
      <c r="W2" s="163" t="s">
        <v>2130</v>
      </c>
      <c r="X2" s="225" t="s">
        <v>2131</v>
      </c>
      <c r="Y2" s="163" t="s">
        <v>2132</v>
      </c>
      <c r="Z2" s="163" t="s">
        <v>2133</v>
      </c>
      <c r="AA2" s="163" t="s">
        <v>2134</v>
      </c>
      <c r="AB2" s="163" t="s">
        <v>2135</v>
      </c>
      <c r="AC2" s="163" t="s">
        <v>2136</v>
      </c>
      <c r="AD2" s="163" t="s">
        <v>2137</v>
      </c>
      <c r="AE2" s="163" t="s">
        <v>2138</v>
      </c>
      <c r="AF2" s="163" t="s">
        <v>2139</v>
      </c>
      <c r="AG2" s="163" t="s">
        <v>2140</v>
      </c>
      <c r="AH2" s="163" t="s">
        <v>2141</v>
      </c>
      <c r="AI2" s="163" t="s">
        <v>2142</v>
      </c>
      <c r="AJ2" s="163" t="s">
        <v>2143</v>
      </c>
      <c r="AK2" s="163" t="s">
        <v>2144</v>
      </c>
      <c r="AL2" s="163" t="s">
        <v>2145</v>
      </c>
      <c r="AM2" s="161" t="s">
        <v>2597</v>
      </c>
      <c r="AN2" s="161" t="s">
        <v>2568</v>
      </c>
      <c r="AO2" s="163" t="s">
        <v>2146</v>
      </c>
      <c r="AP2" s="163" t="s">
        <v>2147</v>
      </c>
      <c r="AQ2" s="163" t="s">
        <v>2148</v>
      </c>
      <c r="AR2" s="163" t="s">
        <v>2149</v>
      </c>
      <c r="AS2" s="163" t="s">
        <v>2150</v>
      </c>
      <c r="AT2" s="163" t="s">
        <v>2151</v>
      </c>
      <c r="AU2" s="163" t="s">
        <v>2152</v>
      </c>
      <c r="AV2" s="163" t="s">
        <v>2153</v>
      </c>
      <c r="AW2" s="163" t="s">
        <v>2154</v>
      </c>
      <c r="AX2" s="163" t="s">
        <v>2155</v>
      </c>
      <c r="AY2" s="163" t="s">
        <v>2156</v>
      </c>
      <c r="AZ2" s="163" t="s">
        <v>2157</v>
      </c>
      <c r="BA2" s="163" t="s">
        <v>2158</v>
      </c>
      <c r="BB2" s="163" t="s">
        <v>2159</v>
      </c>
      <c r="BC2" s="163" t="s">
        <v>3052</v>
      </c>
      <c r="BD2" s="163" t="s">
        <v>2160</v>
      </c>
      <c r="BE2" s="162" t="s">
        <v>2570</v>
      </c>
      <c r="BF2" s="163" t="s">
        <v>2161</v>
      </c>
      <c r="BG2" s="163" t="s">
        <v>2162</v>
      </c>
      <c r="BH2" s="163" t="s">
        <v>2163</v>
      </c>
      <c r="BI2" s="163" t="s">
        <v>2164</v>
      </c>
      <c r="BJ2" s="163" t="s">
        <v>2165</v>
      </c>
      <c r="BK2" s="163" t="s">
        <v>2166</v>
      </c>
      <c r="BL2" s="163" t="s">
        <v>2167</v>
      </c>
      <c r="BM2" s="163" t="s">
        <v>2168</v>
      </c>
      <c r="BN2" s="163" t="s">
        <v>2169</v>
      </c>
      <c r="BO2" s="163" t="s">
        <v>2170</v>
      </c>
      <c r="BP2" s="163" t="s">
        <v>2171</v>
      </c>
      <c r="BQ2" s="163" t="s">
        <v>2172</v>
      </c>
      <c r="BR2" s="163" t="s">
        <v>2173</v>
      </c>
      <c r="BS2" s="163" t="s">
        <v>2174</v>
      </c>
      <c r="BT2" s="163" t="s">
        <v>2175</v>
      </c>
      <c r="BU2" s="163" t="s">
        <v>2176</v>
      </c>
      <c r="BV2" s="163" t="s">
        <v>2177</v>
      </c>
      <c r="BW2" s="163" t="s">
        <v>2178</v>
      </c>
      <c r="BX2" s="163" t="s">
        <v>2179</v>
      </c>
      <c r="BY2" s="163" t="s">
        <v>2180</v>
      </c>
      <c r="BZ2" s="162" t="s">
        <v>2572</v>
      </c>
      <c r="CA2" s="163" t="s">
        <v>2181</v>
      </c>
      <c r="CB2" s="163" t="s">
        <v>2182</v>
      </c>
      <c r="CC2" s="163" t="s">
        <v>2183</v>
      </c>
      <c r="CD2" s="163" t="s">
        <v>2184</v>
      </c>
      <c r="CE2" s="163" t="s">
        <v>2185</v>
      </c>
      <c r="CF2" s="163" t="s">
        <v>2186</v>
      </c>
      <c r="CG2" s="163" t="s">
        <v>2187</v>
      </c>
      <c r="CH2" s="163" t="s">
        <v>2188</v>
      </c>
      <c r="CI2" s="163" t="s">
        <v>2189</v>
      </c>
      <c r="CJ2" s="163" t="s">
        <v>2190</v>
      </c>
      <c r="CK2" s="163" t="s">
        <v>2191</v>
      </c>
      <c r="CL2" s="163" t="s">
        <v>2192</v>
      </c>
      <c r="CM2" s="163" t="s">
        <v>2193</v>
      </c>
      <c r="CN2" s="163" t="s">
        <v>2194</v>
      </c>
      <c r="CO2" s="163" t="s">
        <v>2195</v>
      </c>
      <c r="CP2" s="163" t="s">
        <v>2196</v>
      </c>
      <c r="CQ2" s="163" t="s">
        <v>2197</v>
      </c>
      <c r="CR2" s="163" t="s">
        <v>2198</v>
      </c>
      <c r="CS2" s="162" t="s">
        <v>2573</v>
      </c>
      <c r="CT2" s="163" t="s">
        <v>2199</v>
      </c>
      <c r="CU2" s="163" t="s">
        <v>2200</v>
      </c>
      <c r="CV2" s="163" t="s">
        <v>2201</v>
      </c>
      <c r="CW2" s="163" t="s">
        <v>2202</v>
      </c>
      <c r="CX2" s="163" t="s">
        <v>2203</v>
      </c>
      <c r="CY2" s="163" t="s">
        <v>2204</v>
      </c>
      <c r="CZ2" s="163" t="s">
        <v>2205</v>
      </c>
      <c r="DA2" s="163" t="s">
        <v>2206</v>
      </c>
      <c r="DB2" s="163" t="s">
        <v>2207</v>
      </c>
      <c r="DC2" s="163" t="s">
        <v>2208</v>
      </c>
      <c r="DD2" s="163" t="s">
        <v>2209</v>
      </c>
      <c r="DE2" s="163" t="s">
        <v>2210</v>
      </c>
      <c r="DF2" s="163" t="s">
        <v>2211</v>
      </c>
      <c r="DG2" s="163" t="s">
        <v>2212</v>
      </c>
      <c r="DH2" s="163" t="s">
        <v>2213</v>
      </c>
      <c r="DI2" s="163" t="s">
        <v>2214</v>
      </c>
      <c r="DJ2" s="163" t="s">
        <v>2215</v>
      </c>
      <c r="DK2" s="163" t="s">
        <v>2216</v>
      </c>
      <c r="DL2" s="163" t="s">
        <v>2217</v>
      </c>
      <c r="DM2" s="163" t="s">
        <v>2218</v>
      </c>
      <c r="DN2" s="163" t="s">
        <v>2219</v>
      </c>
      <c r="DO2" s="163" t="s">
        <v>2220</v>
      </c>
      <c r="DP2" s="163" t="s">
        <v>2221</v>
      </c>
      <c r="DQ2" s="163" t="s">
        <v>2222</v>
      </c>
      <c r="DR2" s="162" t="s">
        <v>2575</v>
      </c>
      <c r="DS2" s="163" t="s">
        <v>2223</v>
      </c>
      <c r="DT2" s="163" t="s">
        <v>2224</v>
      </c>
      <c r="DU2" s="163" t="s">
        <v>2225</v>
      </c>
      <c r="DV2" s="163" t="s">
        <v>2226</v>
      </c>
      <c r="DW2" s="163" t="s">
        <v>2227</v>
      </c>
      <c r="DX2" s="163" t="s">
        <v>2228</v>
      </c>
      <c r="DY2" s="163" t="s">
        <v>2229</v>
      </c>
      <c r="DZ2" s="163" t="s">
        <v>2230</v>
      </c>
      <c r="EA2" s="163" t="s">
        <v>2231</v>
      </c>
      <c r="EB2" s="163" t="s">
        <v>2232</v>
      </c>
      <c r="EC2" s="163" t="s">
        <v>2233</v>
      </c>
      <c r="ED2" s="163" t="s">
        <v>2234</v>
      </c>
      <c r="EE2" s="163" t="s">
        <v>2235</v>
      </c>
      <c r="EF2" s="163" t="s">
        <v>2236</v>
      </c>
      <c r="EG2" s="162" t="s">
        <v>2577</v>
      </c>
      <c r="EH2" s="163" t="s">
        <v>2237</v>
      </c>
      <c r="EI2" s="163" t="s">
        <v>2238</v>
      </c>
      <c r="EJ2" s="163" t="s">
        <v>2239</v>
      </c>
      <c r="EK2" s="163" t="s">
        <v>2240</v>
      </c>
      <c r="EL2" s="163" t="s">
        <v>2241</v>
      </c>
      <c r="EM2" s="163" t="s">
        <v>2242</v>
      </c>
      <c r="EN2" s="163" t="s">
        <v>2243</v>
      </c>
      <c r="EO2" s="163" t="s">
        <v>2244</v>
      </c>
      <c r="EP2" s="163" t="s">
        <v>2245</v>
      </c>
      <c r="EQ2" s="163" t="s">
        <v>2246</v>
      </c>
      <c r="ER2" s="163" t="s">
        <v>2247</v>
      </c>
      <c r="ES2" s="163" t="s">
        <v>2248</v>
      </c>
      <c r="ET2" s="163" t="s">
        <v>2249</v>
      </c>
      <c r="EU2" s="163" t="s">
        <v>2250</v>
      </c>
      <c r="EV2" s="162" t="s">
        <v>2580</v>
      </c>
      <c r="EW2" s="162" t="s">
        <v>2251</v>
      </c>
      <c r="EX2" s="162" t="s">
        <v>2581</v>
      </c>
      <c r="EY2" s="2"/>
      <c r="EZ2" s="163" t="s">
        <v>2253</v>
      </c>
      <c r="FA2" s="163" t="s">
        <v>2254</v>
      </c>
      <c r="FB2" s="163" t="s">
        <v>2255</v>
      </c>
      <c r="FC2" s="163" t="s">
        <v>2256</v>
      </c>
      <c r="FD2" s="163" t="s">
        <v>2257</v>
      </c>
      <c r="FE2" s="163" t="s">
        <v>2258</v>
      </c>
      <c r="FF2" s="163" t="s">
        <v>2259</v>
      </c>
      <c r="FG2" s="163" t="s">
        <v>2260</v>
      </c>
      <c r="FH2" s="163" t="s">
        <v>2261</v>
      </c>
      <c r="FI2" s="163" t="s">
        <v>2262</v>
      </c>
      <c r="FJ2" s="163" t="s">
        <v>2263</v>
      </c>
      <c r="FK2" s="163" t="s">
        <v>2264</v>
      </c>
      <c r="FL2" s="163" t="s">
        <v>2265</v>
      </c>
      <c r="FM2" s="163" t="s">
        <v>2266</v>
      </c>
      <c r="FN2" s="162" t="s">
        <v>2582</v>
      </c>
      <c r="FP2" s="163" t="s">
        <v>2268</v>
      </c>
      <c r="FQ2" s="163" t="s">
        <v>2269</v>
      </c>
      <c r="FR2" s="163" t="s">
        <v>2270</v>
      </c>
      <c r="FS2" s="163" t="s">
        <v>2271</v>
      </c>
      <c r="FT2" s="163" t="s">
        <v>2272</v>
      </c>
      <c r="FU2" s="163" t="s">
        <v>2273</v>
      </c>
      <c r="FV2" s="163" t="s">
        <v>2274</v>
      </c>
      <c r="FW2" s="163" t="s">
        <v>2275</v>
      </c>
      <c r="FX2" s="163" t="s">
        <v>2276</v>
      </c>
      <c r="FY2" s="163" t="s">
        <v>2277</v>
      </c>
      <c r="FZ2" s="163" t="s">
        <v>2278</v>
      </c>
      <c r="GA2" s="163" t="s">
        <v>2279</v>
      </c>
      <c r="GB2" s="163" t="s">
        <v>2280</v>
      </c>
      <c r="GC2" s="163" t="s">
        <v>2281</v>
      </c>
      <c r="GD2" s="163" t="s">
        <v>2282</v>
      </c>
      <c r="GE2" s="163" t="s">
        <v>2283</v>
      </c>
      <c r="GF2" s="162" t="s">
        <v>2583</v>
      </c>
      <c r="GG2" s="162" t="s">
        <v>2584</v>
      </c>
      <c r="GH2" s="163" t="s">
        <v>2285</v>
      </c>
      <c r="GI2" s="163" t="s">
        <v>2286</v>
      </c>
      <c r="GJ2" s="163" t="s">
        <v>2287</v>
      </c>
      <c r="GK2" s="163" t="s">
        <v>2288</v>
      </c>
      <c r="GL2" s="163" t="s">
        <v>2289</v>
      </c>
      <c r="GM2" s="163" t="s">
        <v>2290</v>
      </c>
      <c r="GN2" s="163" t="s">
        <v>2291</v>
      </c>
      <c r="GO2" s="163" t="s">
        <v>2292</v>
      </c>
      <c r="GP2" s="163" t="s">
        <v>2293</v>
      </c>
      <c r="GQ2" s="163" t="s">
        <v>2294</v>
      </c>
      <c r="GR2" s="163" t="s">
        <v>2295</v>
      </c>
      <c r="GS2" s="163" t="s">
        <v>2296</v>
      </c>
      <c r="GT2" s="163" t="s">
        <v>2297</v>
      </c>
      <c r="GU2" s="163" t="s">
        <v>2298</v>
      </c>
      <c r="GV2" s="163" t="s">
        <v>2299</v>
      </c>
      <c r="GW2" s="163" t="s">
        <v>2300</v>
      </c>
      <c r="GX2" s="163" t="s">
        <v>2759</v>
      </c>
      <c r="GY2" s="163" t="s">
        <v>2760</v>
      </c>
      <c r="GZ2" s="163" t="s">
        <v>2301</v>
      </c>
      <c r="HA2" s="163" t="s">
        <v>2302</v>
      </c>
      <c r="HB2" s="163" t="s">
        <v>2303</v>
      </c>
      <c r="HC2" s="163" t="s">
        <v>2304</v>
      </c>
      <c r="HD2" s="163" t="s">
        <v>2305</v>
      </c>
      <c r="HE2" s="163" t="s">
        <v>2306</v>
      </c>
      <c r="HF2" s="162" t="s">
        <v>2585</v>
      </c>
      <c r="HG2" s="163" t="s">
        <v>2307</v>
      </c>
      <c r="HH2" s="163" t="s">
        <v>2308</v>
      </c>
      <c r="HI2" s="163" t="s">
        <v>2310</v>
      </c>
      <c r="HJ2" s="163" t="s">
        <v>2311</v>
      </c>
      <c r="HK2" s="163" t="s">
        <v>2312</v>
      </c>
      <c r="HL2" s="163" t="s">
        <v>2313</v>
      </c>
      <c r="HM2" s="163" t="s">
        <v>2314</v>
      </c>
      <c r="HN2" s="163" t="s">
        <v>2315</v>
      </c>
      <c r="HO2" s="163" t="s">
        <v>2316</v>
      </c>
      <c r="HP2" s="163" t="s">
        <v>2317</v>
      </c>
      <c r="HQ2" s="163" t="s">
        <v>2318</v>
      </c>
      <c r="HR2" s="163" t="s">
        <v>2319</v>
      </c>
      <c r="HS2" s="163" t="s">
        <v>2314</v>
      </c>
      <c r="HT2" s="163" t="s">
        <v>2315</v>
      </c>
      <c r="HU2" s="163" t="s">
        <v>2320</v>
      </c>
      <c r="HV2" s="163" t="s">
        <v>2321</v>
      </c>
      <c r="HW2" s="163" t="s">
        <v>2322</v>
      </c>
      <c r="HX2" s="163" t="s">
        <v>2323</v>
      </c>
      <c r="HY2" s="162" t="s">
        <v>2586</v>
      </c>
      <c r="HZ2" s="163" t="s">
        <v>2325</v>
      </c>
      <c r="IA2" s="163" t="s">
        <v>2326</v>
      </c>
      <c r="IB2" s="163" t="s">
        <v>2327</v>
      </c>
      <c r="IC2" s="163" t="s">
        <v>2328</v>
      </c>
      <c r="ID2" s="163" t="s">
        <v>2329</v>
      </c>
      <c r="IE2" s="163" t="s">
        <v>2330</v>
      </c>
      <c r="IF2" s="163" t="s">
        <v>2331</v>
      </c>
      <c r="IG2" s="163" t="s">
        <v>2332</v>
      </c>
      <c r="IH2" s="163" t="s">
        <v>2333</v>
      </c>
      <c r="II2" s="163" t="s">
        <v>2334</v>
      </c>
      <c r="IJ2" s="163" t="s">
        <v>2335</v>
      </c>
      <c r="IK2" s="163" t="s">
        <v>2336</v>
      </c>
      <c r="IL2" s="163" t="s">
        <v>2337</v>
      </c>
      <c r="IM2" s="163" t="s">
        <v>2338</v>
      </c>
      <c r="IN2" s="163" t="s">
        <v>2339</v>
      </c>
      <c r="IO2" s="163" t="s">
        <v>2340</v>
      </c>
      <c r="IP2" s="163" t="s">
        <v>2341</v>
      </c>
      <c r="IQ2" s="163" t="s">
        <v>2342</v>
      </c>
      <c r="IR2" s="163" t="s">
        <v>2343</v>
      </c>
      <c r="IS2" s="163" t="s">
        <v>2344</v>
      </c>
      <c r="IT2" s="162" t="s">
        <v>2587</v>
      </c>
      <c r="IU2" s="163" t="s">
        <v>2346</v>
      </c>
      <c r="IV2" s="163" t="s">
        <v>2347</v>
      </c>
      <c r="IW2" s="163" t="s">
        <v>2348</v>
      </c>
      <c r="IX2" s="163" t="s">
        <v>2349</v>
      </c>
      <c r="IY2" s="163" t="s">
        <v>2350</v>
      </c>
      <c r="IZ2" s="163" t="s">
        <v>2351</v>
      </c>
      <c r="JA2" s="163" t="s">
        <v>2352</v>
      </c>
      <c r="JB2" s="163" t="s">
        <v>2353</v>
      </c>
      <c r="JC2" s="163" t="s">
        <v>2354</v>
      </c>
      <c r="JD2" s="163" t="s">
        <v>2355</v>
      </c>
      <c r="JE2" s="163" t="s">
        <v>2356</v>
      </c>
      <c r="JF2" s="163" t="s">
        <v>2357</v>
      </c>
      <c r="JG2" s="162" t="s">
        <v>2588</v>
      </c>
      <c r="JH2" s="163" t="s">
        <v>2359</v>
      </c>
      <c r="JI2" s="163" t="s">
        <v>2360</v>
      </c>
      <c r="JJ2" s="163" t="s">
        <v>2361</v>
      </c>
      <c r="JK2" s="163" t="s">
        <v>2362</v>
      </c>
      <c r="JL2" s="163" t="s">
        <v>2363</v>
      </c>
      <c r="JM2" s="163" t="s">
        <v>2364</v>
      </c>
      <c r="JN2" s="163" t="s">
        <v>2365</v>
      </c>
      <c r="JO2" s="163" t="s">
        <v>2366</v>
      </c>
      <c r="JP2" s="163" t="s">
        <v>2367</v>
      </c>
      <c r="JQ2" s="163" t="s">
        <v>2368</v>
      </c>
      <c r="JR2" s="163" t="s">
        <v>2369</v>
      </c>
      <c r="JS2" s="163" t="s">
        <v>2370</v>
      </c>
      <c r="JT2" s="163" t="s">
        <v>2371</v>
      </c>
      <c r="JU2" s="163" t="s">
        <v>2372</v>
      </c>
      <c r="JV2" s="163" t="s">
        <v>2373</v>
      </c>
      <c r="JW2" s="163" t="s">
        <v>2374</v>
      </c>
      <c r="JX2" s="163" t="s">
        <v>2375</v>
      </c>
      <c r="JY2" s="163" t="s">
        <v>2376</v>
      </c>
      <c r="JZ2" s="163" t="s">
        <v>2377</v>
      </c>
      <c r="KA2" s="163" t="s">
        <v>2378</v>
      </c>
      <c r="KB2" s="163" t="s">
        <v>2379</v>
      </c>
      <c r="KC2" s="163" t="s">
        <v>2380</v>
      </c>
      <c r="KD2" s="162" t="s">
        <v>2589</v>
      </c>
      <c r="KE2" s="163" t="s">
        <v>2359</v>
      </c>
      <c r="KF2" s="163" t="s">
        <v>2360</v>
      </c>
      <c r="KG2" s="163" t="s">
        <v>2382</v>
      </c>
      <c r="KH2" s="163" t="s">
        <v>2383</v>
      </c>
      <c r="KI2" s="163" t="s">
        <v>2384</v>
      </c>
      <c r="KJ2" s="163" t="s">
        <v>2385</v>
      </c>
      <c r="KK2" s="163" t="s">
        <v>2386</v>
      </c>
      <c r="KL2" s="163" t="s">
        <v>2387</v>
      </c>
      <c r="KM2" s="163" t="s">
        <v>2388</v>
      </c>
      <c r="KN2" s="163" t="s">
        <v>2389</v>
      </c>
      <c r="KO2" s="163" t="s">
        <v>2390</v>
      </c>
      <c r="KP2" s="163" t="s">
        <v>2391</v>
      </c>
      <c r="KQ2" s="163" t="s">
        <v>2392</v>
      </c>
      <c r="KR2" s="163" t="s">
        <v>2393</v>
      </c>
      <c r="KS2" s="163" t="s">
        <v>2394</v>
      </c>
      <c r="KT2" s="163" t="s">
        <v>2395</v>
      </c>
      <c r="KU2" s="163" t="s">
        <v>2396</v>
      </c>
      <c r="KV2" s="163" t="s">
        <v>2397</v>
      </c>
      <c r="KW2" s="163" t="s">
        <v>2398</v>
      </c>
      <c r="KX2" s="163" t="s">
        <v>2399</v>
      </c>
      <c r="KY2" s="162" t="s">
        <v>2590</v>
      </c>
      <c r="KZ2" s="163" t="s">
        <v>2401</v>
      </c>
      <c r="LA2" s="163" t="s">
        <v>2402</v>
      </c>
      <c r="LB2" s="163" t="s">
        <v>2403</v>
      </c>
      <c r="LC2" s="163" t="s">
        <v>2404</v>
      </c>
      <c r="LD2" s="163" t="s">
        <v>2405</v>
      </c>
      <c r="LE2" s="163" t="s">
        <v>2406</v>
      </c>
      <c r="LF2" s="163" t="s">
        <v>2407</v>
      </c>
      <c r="LG2" s="163" t="s">
        <v>2408</v>
      </c>
      <c r="LH2" s="163" t="s">
        <v>2409</v>
      </c>
      <c r="LI2" s="163" t="s">
        <v>2410</v>
      </c>
      <c r="LJ2" s="163" t="s">
        <v>2411</v>
      </c>
      <c r="LK2" s="163" t="s">
        <v>2412</v>
      </c>
      <c r="LL2" s="163" t="s">
        <v>2413</v>
      </c>
      <c r="LM2" s="163" t="s">
        <v>2414</v>
      </c>
      <c r="LN2" s="163" t="s">
        <v>2415</v>
      </c>
      <c r="LO2" s="163" t="s">
        <v>2416</v>
      </c>
      <c r="LP2" s="163" t="s">
        <v>3053</v>
      </c>
      <c r="LQ2" s="163" t="s">
        <v>2417</v>
      </c>
      <c r="LR2" s="163" t="s">
        <v>3054</v>
      </c>
      <c r="LS2" s="163" t="s">
        <v>2418</v>
      </c>
      <c r="LT2" s="162" t="s">
        <v>2591</v>
      </c>
      <c r="LU2" s="163" t="s">
        <v>2420</v>
      </c>
      <c r="LV2" s="163" t="s">
        <v>2421</v>
      </c>
      <c r="LW2" s="163" t="s">
        <v>2422</v>
      </c>
      <c r="LX2" s="163" t="s">
        <v>2423</v>
      </c>
      <c r="LY2" s="163" t="s">
        <v>2424</v>
      </c>
      <c r="LZ2" s="163" t="s">
        <v>2425</v>
      </c>
      <c r="MA2" s="163" t="s">
        <v>2426</v>
      </c>
      <c r="MB2" s="163" t="s">
        <v>2427</v>
      </c>
      <c r="MC2" s="162" t="s">
        <v>2592</v>
      </c>
      <c r="MD2" s="163" t="s">
        <v>2429</v>
      </c>
      <c r="ME2" s="163" t="s">
        <v>2430</v>
      </c>
      <c r="MF2" s="163" t="s">
        <v>2431</v>
      </c>
      <c r="MG2" s="163" t="s">
        <v>2432</v>
      </c>
      <c r="MH2" s="163" t="s">
        <v>2433</v>
      </c>
      <c r="MI2" s="163" t="s">
        <v>2434</v>
      </c>
      <c r="MJ2" s="163" t="s">
        <v>2435</v>
      </c>
      <c r="MK2" s="163" t="s">
        <v>2436</v>
      </c>
      <c r="ML2" s="163" t="s">
        <v>2437</v>
      </c>
      <c r="MM2" s="163" t="s">
        <v>2438</v>
      </c>
      <c r="MN2" s="163" t="s">
        <v>2439</v>
      </c>
      <c r="MO2" s="163" t="s">
        <v>2440</v>
      </c>
      <c r="MP2" s="163" t="s">
        <v>2441</v>
      </c>
      <c r="MQ2" s="163" t="s">
        <v>2442</v>
      </c>
      <c r="MR2" s="163" t="s">
        <v>2443</v>
      </c>
      <c r="MS2" s="163" t="s">
        <v>2444</v>
      </c>
      <c r="MT2" s="163" t="s">
        <v>2445</v>
      </c>
      <c r="MU2" s="163" t="s">
        <v>2446</v>
      </c>
      <c r="MV2" s="163" t="s">
        <v>2447</v>
      </c>
      <c r="MW2" s="163" t="s">
        <v>2448</v>
      </c>
      <c r="MX2" s="163" t="s">
        <v>2449</v>
      </c>
      <c r="MY2" s="163" t="s">
        <v>2450</v>
      </c>
      <c r="MZ2" s="162" t="s">
        <v>2593</v>
      </c>
      <c r="NB2" s="163" t="s">
        <v>2452</v>
      </c>
      <c r="NC2" s="163" t="s">
        <v>2453</v>
      </c>
      <c r="ND2" s="163" t="s">
        <v>2454</v>
      </c>
      <c r="NE2" s="163" t="s">
        <v>2455</v>
      </c>
      <c r="NF2" s="163" t="s">
        <v>2456</v>
      </c>
      <c r="NG2" s="163" t="s">
        <v>2457</v>
      </c>
      <c r="NH2" s="163" t="s">
        <v>2458</v>
      </c>
      <c r="NI2" s="163" t="s">
        <v>2459</v>
      </c>
      <c r="NJ2" s="163" t="s">
        <v>2460</v>
      </c>
      <c r="NK2" s="163" t="s">
        <v>2461</v>
      </c>
      <c r="NL2" s="163" t="s">
        <v>2462</v>
      </c>
      <c r="NM2" s="163" t="s">
        <v>2463</v>
      </c>
      <c r="NN2" s="163" t="s">
        <v>2464</v>
      </c>
      <c r="NO2" s="163" t="s">
        <v>2465</v>
      </c>
      <c r="NP2" s="163" t="s">
        <v>2466</v>
      </c>
      <c r="NQ2" s="163" t="s">
        <v>2467</v>
      </c>
      <c r="NR2" s="163" t="s">
        <v>2468</v>
      </c>
      <c r="NS2" s="163" t="s">
        <v>2469</v>
      </c>
      <c r="NT2" s="163" t="s">
        <v>2470</v>
      </c>
      <c r="NU2" s="163" t="s">
        <v>2471</v>
      </c>
      <c r="NV2" s="163" t="s">
        <v>2472</v>
      </c>
      <c r="NW2" s="163" t="s">
        <v>2473</v>
      </c>
      <c r="NX2" s="163" t="s">
        <v>2474</v>
      </c>
      <c r="NY2" s="163" t="s">
        <v>2475</v>
      </c>
      <c r="NZ2" s="163" t="s">
        <v>2476</v>
      </c>
      <c r="OA2" s="163" t="s">
        <v>2477</v>
      </c>
      <c r="OB2" s="163" t="s">
        <v>2478</v>
      </c>
      <c r="OC2" s="163" t="s">
        <v>2479</v>
      </c>
      <c r="OD2" s="163" t="s">
        <v>2480</v>
      </c>
      <c r="OE2" s="163" t="s">
        <v>2481</v>
      </c>
      <c r="OF2" s="163" t="s">
        <v>2482</v>
      </c>
      <c r="OG2" s="163" t="s">
        <v>2483</v>
      </c>
      <c r="OH2" s="163" t="s">
        <v>2484</v>
      </c>
      <c r="OI2" s="163" t="s">
        <v>2485</v>
      </c>
      <c r="OJ2" s="163" t="s">
        <v>2486</v>
      </c>
      <c r="OK2" s="163" t="s">
        <v>2487</v>
      </c>
      <c r="OL2" s="163" t="s">
        <v>2488</v>
      </c>
      <c r="OM2" s="163" t="s">
        <v>2489</v>
      </c>
      <c r="ON2" s="162" t="s">
        <v>2490</v>
      </c>
      <c r="OO2" s="162" t="s">
        <v>2491</v>
      </c>
      <c r="OP2" s="162" t="s">
        <v>2492</v>
      </c>
      <c r="OQ2" s="162" t="s">
        <v>2493</v>
      </c>
      <c r="OR2" s="162" t="s">
        <v>2494</v>
      </c>
      <c r="OS2" s="162" t="s">
        <v>2495</v>
      </c>
      <c r="OT2" s="162" t="s">
        <v>2594</v>
      </c>
      <c r="OU2" s="163" t="s">
        <v>2497</v>
      </c>
      <c r="OV2" s="163" t="s">
        <v>2498</v>
      </c>
      <c r="OW2" s="163" t="s">
        <v>2499</v>
      </c>
      <c r="OX2" s="163" t="s">
        <v>2500</v>
      </c>
      <c r="OY2" s="163" t="s">
        <v>2501</v>
      </c>
      <c r="OZ2" s="163" t="s">
        <v>2502</v>
      </c>
      <c r="PA2" s="163" t="s">
        <v>2503</v>
      </c>
      <c r="PB2" s="163" t="s">
        <v>2504</v>
      </c>
      <c r="PC2" s="163" t="s">
        <v>2505</v>
      </c>
      <c r="PD2" s="163" t="s">
        <v>2506</v>
      </c>
      <c r="PE2" s="163" t="s">
        <v>2507</v>
      </c>
      <c r="PF2" s="163" t="s">
        <v>2508</v>
      </c>
      <c r="PG2" s="163" t="s">
        <v>2509</v>
      </c>
      <c r="PH2" s="163" t="s">
        <v>2510</v>
      </c>
      <c r="PI2" s="163" t="s">
        <v>2511</v>
      </c>
      <c r="PJ2" s="163" t="s">
        <v>2512</v>
      </c>
      <c r="PK2" s="163" t="s">
        <v>2513</v>
      </c>
      <c r="PL2" s="163" t="s">
        <v>2514</v>
      </c>
      <c r="PM2" s="163" t="s">
        <v>2515</v>
      </c>
      <c r="PN2" s="163" t="s">
        <v>2516</v>
      </c>
      <c r="PO2" s="163" t="s">
        <v>2517</v>
      </c>
      <c r="PP2" s="163" t="s">
        <v>2518</v>
      </c>
      <c r="PQ2" s="163" t="s">
        <v>2519</v>
      </c>
      <c r="PR2" s="163" t="s">
        <v>2520</v>
      </c>
      <c r="PS2" s="163" t="s">
        <v>2521</v>
      </c>
      <c r="PT2" s="163" t="s">
        <v>2522</v>
      </c>
      <c r="PU2" s="163" t="s">
        <v>2523</v>
      </c>
      <c r="PV2" s="163" t="s">
        <v>2524</v>
      </c>
      <c r="PW2" s="163" t="s">
        <v>2525</v>
      </c>
      <c r="PX2" s="163" t="s">
        <v>2526</v>
      </c>
      <c r="PY2" s="163" t="s">
        <v>2527</v>
      </c>
      <c r="PZ2" s="163" t="s">
        <v>2528</v>
      </c>
      <c r="QA2" s="163" t="s">
        <v>2529</v>
      </c>
      <c r="QB2" s="163" t="s">
        <v>2530</v>
      </c>
      <c r="QC2" s="163" t="s">
        <v>2531</v>
      </c>
      <c r="QD2" s="163" t="s">
        <v>2532</v>
      </c>
      <c r="QE2" s="163" t="s">
        <v>2533</v>
      </c>
      <c r="QF2" s="163" t="s">
        <v>2534</v>
      </c>
      <c r="QG2" s="162" t="s">
        <v>2595</v>
      </c>
      <c r="QH2" s="162" t="s">
        <v>2536</v>
      </c>
      <c r="QI2" s="162" t="s">
        <v>2537</v>
      </c>
      <c r="QJ2" s="162" t="s">
        <v>2538</v>
      </c>
      <c r="QK2" s="162" t="s">
        <v>2539</v>
      </c>
      <c r="QL2" s="162" t="s">
        <v>2540</v>
      </c>
      <c r="QM2" s="162" t="s">
        <v>2541</v>
      </c>
      <c r="QN2" s="162" t="s">
        <v>2542</v>
      </c>
      <c r="QO2" s="162" t="s">
        <v>2543</v>
      </c>
      <c r="QP2" s="162" t="s">
        <v>2544</v>
      </c>
      <c r="QQ2" s="162" t="s">
        <v>2545</v>
      </c>
      <c r="QR2" s="162" t="s">
        <v>2546</v>
      </c>
      <c r="QS2" s="162" t="s">
        <v>2547</v>
      </c>
      <c r="QT2" s="162" t="s">
        <v>2548</v>
      </c>
      <c r="QU2" s="162" t="s">
        <v>2549</v>
      </c>
      <c r="QV2" s="162" t="s">
        <v>2550</v>
      </c>
      <c r="QW2" s="162" t="s">
        <v>2551</v>
      </c>
      <c r="QX2" s="162" t="s">
        <v>2552</v>
      </c>
      <c r="QY2" s="162" t="s">
        <v>2553</v>
      </c>
      <c r="QZ2" s="162" t="s">
        <v>2554</v>
      </c>
      <c r="RA2" s="162" t="s">
        <v>2555</v>
      </c>
      <c r="RB2" s="162" t="s">
        <v>2556</v>
      </c>
      <c r="RC2" s="162" t="s">
        <v>2558</v>
      </c>
      <c r="RD2" s="162" t="s">
        <v>2612</v>
      </c>
      <c r="RE2" s="162" t="s">
        <v>2559</v>
      </c>
      <c r="RF2" s="162" t="s">
        <v>2611</v>
      </c>
      <c r="RG2" s="162" t="s">
        <v>2560</v>
      </c>
      <c r="RH2" s="162" t="s">
        <v>2561</v>
      </c>
      <c r="RI2" s="162" t="s">
        <v>2562</v>
      </c>
      <c r="RJ2" s="162" t="s">
        <v>2563</v>
      </c>
      <c r="RK2" s="162" t="s">
        <v>2564</v>
      </c>
      <c r="RL2" s="202" t="s">
        <v>2565</v>
      </c>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row>
    <row r="3" spans="1:562" ht="17.25" customHeight="1">
      <c r="A3" s="11">
        <v>1</v>
      </c>
      <c r="B3" s="164" t="s">
        <v>24</v>
      </c>
      <c r="C3" s="164"/>
      <c r="D3" s="11" t="s">
        <v>1183</v>
      </c>
      <c r="E3" s="11" t="s">
        <v>1183</v>
      </c>
      <c r="X3" s="18" t="s">
        <v>2596</v>
      </c>
      <c r="Y3" s="11">
        <v>1</v>
      </c>
      <c r="Z3" s="11">
        <v>1</v>
      </c>
      <c r="AA3" s="12">
        <v>2</v>
      </c>
      <c r="AB3" s="12">
        <v>1</v>
      </c>
      <c r="AC3" s="11">
        <v>1</v>
      </c>
      <c r="AD3" s="11">
        <v>1</v>
      </c>
      <c r="AE3" s="11">
        <v>1</v>
      </c>
      <c r="AF3" s="11">
        <v>1</v>
      </c>
      <c r="AG3" s="11">
        <v>1</v>
      </c>
      <c r="AH3" s="11">
        <v>1</v>
      </c>
      <c r="AI3" s="11">
        <v>2</v>
      </c>
      <c r="AJ3" s="11">
        <v>2</v>
      </c>
      <c r="AK3" s="11">
        <v>2</v>
      </c>
      <c r="AL3" s="11">
        <v>2</v>
      </c>
      <c r="AM3" s="19" t="s">
        <v>2598</v>
      </c>
      <c r="AO3" s="11">
        <v>1</v>
      </c>
      <c r="AP3" s="11">
        <v>1</v>
      </c>
      <c r="AQ3" s="11">
        <v>1</v>
      </c>
      <c r="AR3" s="11">
        <v>1</v>
      </c>
      <c r="AS3" s="11">
        <v>1</v>
      </c>
      <c r="AT3" s="11">
        <v>1</v>
      </c>
      <c r="AU3" s="11">
        <v>1</v>
      </c>
      <c r="AV3" s="11">
        <v>1</v>
      </c>
      <c r="AW3" s="11">
        <v>2</v>
      </c>
      <c r="AX3" s="11">
        <v>2</v>
      </c>
      <c r="AY3" s="11">
        <v>2</v>
      </c>
      <c r="AZ3" s="11">
        <v>2</v>
      </c>
      <c r="BA3" s="11">
        <v>2</v>
      </c>
      <c r="BB3" s="11">
        <v>2</v>
      </c>
      <c r="BC3" s="11">
        <v>1</v>
      </c>
      <c r="BD3" s="11">
        <v>1</v>
      </c>
      <c r="BE3" s="12" t="s">
        <v>2599</v>
      </c>
      <c r="BF3" s="11">
        <v>1</v>
      </c>
      <c r="BG3" s="11">
        <v>1</v>
      </c>
      <c r="BH3" s="11">
        <v>1</v>
      </c>
      <c r="BI3" s="11">
        <v>1</v>
      </c>
      <c r="BJ3" s="11">
        <v>2</v>
      </c>
      <c r="BK3" s="11">
        <v>2</v>
      </c>
      <c r="BL3" s="11">
        <v>1</v>
      </c>
      <c r="BM3" s="11">
        <v>1</v>
      </c>
      <c r="BN3" s="11">
        <v>1</v>
      </c>
      <c r="BO3" s="11">
        <v>1</v>
      </c>
      <c r="BP3" s="11">
        <v>2</v>
      </c>
      <c r="BQ3" s="11">
        <v>2</v>
      </c>
      <c r="BR3" s="11">
        <v>2</v>
      </c>
      <c r="BS3" s="11">
        <v>2</v>
      </c>
      <c r="BT3" s="11">
        <v>1</v>
      </c>
      <c r="BU3" s="11">
        <v>1</v>
      </c>
      <c r="BV3" s="11">
        <v>2</v>
      </c>
      <c r="BW3" s="11">
        <v>2</v>
      </c>
      <c r="BX3" s="11">
        <v>2</v>
      </c>
      <c r="BY3" s="11">
        <v>2</v>
      </c>
      <c r="BZ3" s="11" t="s">
        <v>2600</v>
      </c>
      <c r="CA3" s="11">
        <v>1</v>
      </c>
      <c r="CB3" s="11">
        <v>1</v>
      </c>
      <c r="CC3" s="11">
        <v>1</v>
      </c>
      <c r="CD3" s="11">
        <v>1</v>
      </c>
      <c r="CE3" s="11">
        <v>2</v>
      </c>
      <c r="CF3" s="11">
        <v>2</v>
      </c>
      <c r="CG3" s="11">
        <v>1</v>
      </c>
      <c r="CH3" s="11">
        <v>1</v>
      </c>
      <c r="CI3" s="11">
        <v>1</v>
      </c>
      <c r="CJ3" s="11">
        <v>1</v>
      </c>
      <c r="CK3" s="11">
        <v>1</v>
      </c>
      <c r="CL3" s="11">
        <v>1</v>
      </c>
      <c r="CM3" s="11">
        <v>2</v>
      </c>
      <c r="CN3" s="11">
        <v>2</v>
      </c>
      <c r="CO3" s="11">
        <v>2</v>
      </c>
      <c r="CP3" s="11">
        <v>2</v>
      </c>
      <c r="CQ3" s="11">
        <v>2</v>
      </c>
      <c r="CR3" s="11">
        <v>2</v>
      </c>
      <c r="CS3" s="11" t="s">
        <v>2601</v>
      </c>
      <c r="CT3" s="11">
        <v>1</v>
      </c>
      <c r="CU3" s="11">
        <v>1</v>
      </c>
      <c r="CV3" s="11">
        <v>1</v>
      </c>
      <c r="CW3" s="11">
        <v>1</v>
      </c>
      <c r="CX3" s="11">
        <v>1</v>
      </c>
      <c r="CY3" s="11">
        <v>1</v>
      </c>
      <c r="CZ3" s="11">
        <v>1</v>
      </c>
      <c r="DA3" s="11">
        <v>1</v>
      </c>
      <c r="DB3" s="11">
        <v>1</v>
      </c>
      <c r="DC3" s="11">
        <v>1</v>
      </c>
      <c r="DD3" s="11">
        <v>1</v>
      </c>
      <c r="DE3" s="11">
        <v>1</v>
      </c>
      <c r="DF3" s="11">
        <v>1</v>
      </c>
      <c r="DG3" s="11">
        <v>1</v>
      </c>
      <c r="DH3" s="11">
        <v>1</v>
      </c>
      <c r="DJ3" s="11">
        <v>1</v>
      </c>
      <c r="DK3" s="11">
        <v>1</v>
      </c>
      <c r="DL3" s="11">
        <v>2</v>
      </c>
      <c r="DM3" s="11">
        <v>2</v>
      </c>
      <c r="DN3" s="11">
        <v>2</v>
      </c>
      <c r="DO3" s="11">
        <v>2</v>
      </c>
      <c r="DP3" s="11">
        <v>2</v>
      </c>
      <c r="DQ3" s="11">
        <v>2</v>
      </c>
      <c r="DS3" s="11">
        <v>1</v>
      </c>
      <c r="DT3" s="11">
        <v>1</v>
      </c>
      <c r="DU3" s="11">
        <v>1</v>
      </c>
      <c r="DV3" s="11">
        <v>1</v>
      </c>
      <c r="DW3" s="11">
        <v>1</v>
      </c>
      <c r="DX3" s="11">
        <v>1</v>
      </c>
      <c r="DY3" s="11">
        <v>1</v>
      </c>
      <c r="DZ3" s="11">
        <v>1</v>
      </c>
      <c r="EA3" s="11">
        <v>1</v>
      </c>
      <c r="EB3" s="11">
        <v>1</v>
      </c>
      <c r="EC3" s="11">
        <v>1</v>
      </c>
      <c r="ED3" s="11">
        <v>1</v>
      </c>
      <c r="EE3" s="11">
        <v>1</v>
      </c>
      <c r="EF3" s="11">
        <v>1</v>
      </c>
      <c r="EG3" s="11" t="s">
        <v>2602</v>
      </c>
      <c r="EH3" s="11">
        <v>1</v>
      </c>
      <c r="EI3" s="11">
        <v>1</v>
      </c>
      <c r="EJ3" s="11">
        <v>1</v>
      </c>
      <c r="EK3" s="11">
        <v>1</v>
      </c>
      <c r="EL3" s="11">
        <v>1</v>
      </c>
      <c r="EM3" s="11">
        <v>1</v>
      </c>
      <c r="EN3" s="11">
        <v>1</v>
      </c>
      <c r="EO3" s="11">
        <v>1</v>
      </c>
      <c r="EP3" s="11">
        <v>2</v>
      </c>
      <c r="EQ3" s="11">
        <v>2</v>
      </c>
      <c r="ER3" s="11">
        <v>2</v>
      </c>
      <c r="ES3" s="11">
        <v>2</v>
      </c>
      <c r="ET3" s="11">
        <v>2</v>
      </c>
      <c r="EU3" s="11">
        <v>2</v>
      </c>
      <c r="EV3" s="11" t="s">
        <v>2603</v>
      </c>
      <c r="EW3" s="11">
        <v>1</v>
      </c>
      <c r="EX3" s="11" t="s">
        <v>2604</v>
      </c>
      <c r="EZ3" s="11">
        <v>1</v>
      </c>
      <c r="FA3" s="11">
        <v>1</v>
      </c>
      <c r="FB3" s="11">
        <v>1</v>
      </c>
      <c r="FC3" s="11">
        <v>1</v>
      </c>
      <c r="FD3" s="11">
        <v>1</v>
      </c>
      <c r="FE3" s="11">
        <v>1</v>
      </c>
      <c r="FF3" s="11">
        <v>1</v>
      </c>
      <c r="FG3" s="11">
        <v>2</v>
      </c>
      <c r="FH3" s="11">
        <v>2</v>
      </c>
      <c r="FI3" s="11">
        <v>2</v>
      </c>
      <c r="FJ3" s="11">
        <v>2</v>
      </c>
      <c r="FK3" s="11">
        <v>1</v>
      </c>
      <c r="FL3" s="11">
        <v>1</v>
      </c>
      <c r="FM3" s="11">
        <v>1</v>
      </c>
      <c r="FN3" s="11" t="s">
        <v>2605</v>
      </c>
      <c r="FP3" s="11">
        <v>1</v>
      </c>
      <c r="FQ3" s="11">
        <v>1</v>
      </c>
      <c r="FT3" s="11">
        <v>1</v>
      </c>
      <c r="FU3" s="11">
        <v>1</v>
      </c>
      <c r="FV3" s="11">
        <v>1</v>
      </c>
      <c r="FW3" s="11">
        <v>1</v>
      </c>
      <c r="FX3" s="11">
        <v>1</v>
      </c>
      <c r="FY3" s="11">
        <v>1</v>
      </c>
      <c r="FZ3" s="11">
        <v>2</v>
      </c>
      <c r="GA3" s="11">
        <v>2</v>
      </c>
      <c r="GB3" s="11">
        <v>2</v>
      </c>
      <c r="GC3" s="11">
        <v>2</v>
      </c>
      <c r="GG3" s="11" t="s">
        <v>3058</v>
      </c>
      <c r="GH3" s="11">
        <v>2</v>
      </c>
      <c r="GI3" s="11">
        <v>2</v>
      </c>
      <c r="GJ3" s="11">
        <v>2</v>
      </c>
      <c r="GK3" s="11">
        <v>2</v>
      </c>
      <c r="GL3" s="11">
        <v>2</v>
      </c>
      <c r="GM3" s="11">
        <v>2</v>
      </c>
      <c r="GN3" s="11">
        <v>2</v>
      </c>
      <c r="GO3" s="11">
        <v>2</v>
      </c>
      <c r="GP3" s="11">
        <v>2</v>
      </c>
      <c r="GQ3" s="11">
        <v>2</v>
      </c>
      <c r="GR3" s="11">
        <v>2</v>
      </c>
      <c r="GS3" s="11">
        <v>2</v>
      </c>
      <c r="GT3" s="11">
        <v>2</v>
      </c>
      <c r="GU3" s="11">
        <v>2</v>
      </c>
      <c r="GV3" s="11">
        <v>2</v>
      </c>
      <c r="GW3" s="11">
        <v>2</v>
      </c>
      <c r="GZ3" s="11">
        <v>2</v>
      </c>
      <c r="HA3" s="11">
        <v>2</v>
      </c>
      <c r="HB3" s="11">
        <v>2</v>
      </c>
      <c r="HC3" s="11">
        <v>2</v>
      </c>
      <c r="HD3" s="11">
        <v>2</v>
      </c>
      <c r="HE3" s="11">
        <v>2</v>
      </c>
      <c r="HF3" s="12" t="s">
        <v>2606</v>
      </c>
      <c r="HG3" s="11">
        <v>2</v>
      </c>
      <c r="HH3" s="11">
        <v>2</v>
      </c>
      <c r="HI3" s="11">
        <v>1</v>
      </c>
      <c r="HJ3" s="11">
        <v>1</v>
      </c>
      <c r="HK3" s="11">
        <v>1</v>
      </c>
      <c r="HL3" s="11">
        <v>1</v>
      </c>
      <c r="HM3" s="11">
        <v>1</v>
      </c>
      <c r="HN3" s="11">
        <v>1</v>
      </c>
      <c r="HO3" s="11">
        <v>1</v>
      </c>
      <c r="HP3" s="11">
        <v>1</v>
      </c>
      <c r="HQ3" s="11">
        <v>1</v>
      </c>
      <c r="HR3" s="11">
        <v>1</v>
      </c>
      <c r="HS3" s="11">
        <v>2</v>
      </c>
      <c r="HT3" s="11">
        <v>2</v>
      </c>
      <c r="HU3" s="11">
        <v>2</v>
      </c>
      <c r="HV3" s="11">
        <v>2</v>
      </c>
      <c r="HW3" s="11">
        <v>2</v>
      </c>
      <c r="HX3" s="11">
        <v>2</v>
      </c>
      <c r="HZ3" s="11">
        <v>1</v>
      </c>
      <c r="IA3" s="11">
        <v>1</v>
      </c>
      <c r="IB3" s="11">
        <v>1</v>
      </c>
      <c r="IC3" s="11">
        <v>1</v>
      </c>
      <c r="ID3" s="11">
        <v>2</v>
      </c>
      <c r="IE3" s="11">
        <v>2</v>
      </c>
      <c r="IF3" s="11">
        <v>1</v>
      </c>
      <c r="IG3" s="11">
        <v>1</v>
      </c>
      <c r="IH3" s="11">
        <v>1</v>
      </c>
      <c r="II3" s="11">
        <v>1</v>
      </c>
      <c r="IJ3" s="11">
        <v>2</v>
      </c>
      <c r="IK3" s="11">
        <v>2</v>
      </c>
      <c r="IL3" s="11">
        <v>2</v>
      </c>
      <c r="IM3" s="11">
        <v>2</v>
      </c>
      <c r="IN3" s="11">
        <v>2</v>
      </c>
      <c r="IO3" s="11">
        <v>2</v>
      </c>
      <c r="IP3" s="11">
        <v>2</v>
      </c>
      <c r="IQ3" s="11">
        <v>2</v>
      </c>
      <c r="IR3" s="11">
        <v>2</v>
      </c>
      <c r="IS3" s="11">
        <v>2</v>
      </c>
      <c r="IT3" s="11" t="s">
        <v>3059</v>
      </c>
      <c r="IU3" s="11">
        <v>1</v>
      </c>
      <c r="IV3" s="11">
        <v>1</v>
      </c>
      <c r="IW3" s="11">
        <v>1</v>
      </c>
      <c r="IX3" s="11">
        <v>1</v>
      </c>
      <c r="IY3" s="11">
        <v>1</v>
      </c>
      <c r="IZ3" s="11">
        <v>1</v>
      </c>
      <c r="JB3" s="11">
        <v>2</v>
      </c>
      <c r="JD3" s="11">
        <v>2</v>
      </c>
      <c r="JF3" s="11">
        <v>2</v>
      </c>
      <c r="JH3" s="11">
        <v>1</v>
      </c>
      <c r="JI3" s="11">
        <v>1</v>
      </c>
      <c r="JJ3" s="11">
        <v>1</v>
      </c>
      <c r="JK3" s="11">
        <v>1</v>
      </c>
      <c r="JL3" s="11">
        <v>2</v>
      </c>
      <c r="JM3" s="11">
        <v>2</v>
      </c>
      <c r="JN3" s="11">
        <v>2</v>
      </c>
      <c r="JO3" s="11">
        <v>2</v>
      </c>
      <c r="JP3" s="11">
        <v>2</v>
      </c>
      <c r="JQ3" s="11">
        <v>2</v>
      </c>
      <c r="JR3" s="11">
        <v>1</v>
      </c>
      <c r="JS3" s="11">
        <v>1</v>
      </c>
      <c r="JT3" s="11">
        <v>1</v>
      </c>
      <c r="JU3" s="11">
        <v>1</v>
      </c>
      <c r="JV3" s="11">
        <v>2</v>
      </c>
      <c r="JW3" s="11">
        <v>2</v>
      </c>
      <c r="JX3" s="11">
        <v>2</v>
      </c>
      <c r="JY3" s="11">
        <v>2</v>
      </c>
      <c r="JZ3" s="11">
        <v>2</v>
      </c>
      <c r="KA3" s="11">
        <v>2</v>
      </c>
      <c r="KB3" s="11">
        <v>1</v>
      </c>
      <c r="KC3" s="11">
        <v>1</v>
      </c>
      <c r="KE3" s="11">
        <v>1</v>
      </c>
      <c r="KF3" s="11">
        <v>1</v>
      </c>
      <c r="KG3" s="11">
        <v>1</v>
      </c>
      <c r="KH3" s="11">
        <v>1</v>
      </c>
      <c r="KI3" s="11">
        <v>1</v>
      </c>
      <c r="KJ3" s="11">
        <v>1</v>
      </c>
      <c r="KK3" s="11">
        <v>1</v>
      </c>
      <c r="KL3" s="11">
        <v>1</v>
      </c>
      <c r="KM3" s="11">
        <v>1</v>
      </c>
      <c r="KN3" s="11">
        <v>1</v>
      </c>
      <c r="KO3" s="11">
        <v>1</v>
      </c>
      <c r="KP3" s="11">
        <v>1</v>
      </c>
      <c r="KQ3" s="11">
        <v>2</v>
      </c>
      <c r="KR3" s="11">
        <v>2</v>
      </c>
      <c r="KS3" s="11">
        <v>1</v>
      </c>
      <c r="KT3" s="11">
        <v>1</v>
      </c>
      <c r="KU3" s="11">
        <v>1</v>
      </c>
      <c r="KV3" s="11">
        <v>1</v>
      </c>
      <c r="KW3" s="11">
        <v>2</v>
      </c>
      <c r="KX3" s="11">
        <v>2</v>
      </c>
      <c r="KZ3" s="11">
        <v>1</v>
      </c>
      <c r="LA3" s="11">
        <v>1</v>
      </c>
      <c r="LB3" s="11">
        <v>1</v>
      </c>
      <c r="LC3" s="11">
        <v>1</v>
      </c>
      <c r="LD3" s="11">
        <v>1</v>
      </c>
      <c r="LE3" s="11">
        <v>1</v>
      </c>
      <c r="LF3" s="11">
        <v>1</v>
      </c>
      <c r="LG3" s="11">
        <v>1</v>
      </c>
      <c r="LH3" s="11">
        <v>1</v>
      </c>
      <c r="LI3" s="11">
        <v>1</v>
      </c>
      <c r="LJ3" s="11">
        <v>2</v>
      </c>
      <c r="LK3" s="11">
        <v>2</v>
      </c>
      <c r="LL3" s="11">
        <v>2</v>
      </c>
      <c r="LM3" s="11">
        <v>2</v>
      </c>
      <c r="LN3" s="11">
        <v>2</v>
      </c>
      <c r="LO3" s="11">
        <v>2</v>
      </c>
      <c r="LP3" s="11">
        <v>1</v>
      </c>
      <c r="LQ3" s="11">
        <v>1</v>
      </c>
      <c r="LR3" s="11">
        <v>2</v>
      </c>
      <c r="LS3" s="11">
        <v>2</v>
      </c>
      <c r="LT3" s="11" t="s">
        <v>2607</v>
      </c>
      <c r="LU3" s="11">
        <v>1</v>
      </c>
      <c r="LV3" s="11">
        <v>1</v>
      </c>
      <c r="LW3" s="11">
        <v>1</v>
      </c>
      <c r="LX3" s="11">
        <v>1</v>
      </c>
      <c r="LY3" s="11">
        <v>1</v>
      </c>
      <c r="LZ3" s="11">
        <v>1</v>
      </c>
      <c r="MA3" s="11">
        <v>2</v>
      </c>
      <c r="MB3" s="11">
        <v>2</v>
      </c>
      <c r="MD3" s="11">
        <v>1</v>
      </c>
      <c r="ME3" s="11">
        <v>1</v>
      </c>
      <c r="MF3" s="11">
        <v>2</v>
      </c>
      <c r="MG3" s="11">
        <v>2</v>
      </c>
      <c r="MH3" s="11">
        <v>1</v>
      </c>
      <c r="MI3" s="11">
        <v>1</v>
      </c>
      <c r="MJ3" s="11">
        <v>1</v>
      </c>
      <c r="MK3" s="11">
        <v>1</v>
      </c>
      <c r="ML3" s="11">
        <v>1</v>
      </c>
      <c r="MM3" s="11">
        <v>1</v>
      </c>
      <c r="MN3" s="11">
        <v>2</v>
      </c>
      <c r="MO3" s="11">
        <v>2</v>
      </c>
      <c r="MP3" s="11">
        <v>2</v>
      </c>
      <c r="MQ3" s="11">
        <v>2</v>
      </c>
      <c r="MR3" s="11">
        <v>2</v>
      </c>
      <c r="MS3" s="11">
        <v>2</v>
      </c>
      <c r="MT3" s="11">
        <v>2</v>
      </c>
      <c r="MU3" s="11">
        <v>2</v>
      </c>
      <c r="MV3" s="11">
        <v>2</v>
      </c>
      <c r="MW3" s="11">
        <v>2</v>
      </c>
      <c r="MX3" s="11">
        <v>2</v>
      </c>
      <c r="MY3" s="11">
        <v>2</v>
      </c>
      <c r="NB3" s="11">
        <v>1</v>
      </c>
      <c r="NC3" s="11">
        <v>1</v>
      </c>
      <c r="ND3" s="11">
        <v>1</v>
      </c>
      <c r="NE3" s="11">
        <v>1</v>
      </c>
      <c r="NF3" s="11">
        <v>1</v>
      </c>
      <c r="NG3" s="11">
        <v>1</v>
      </c>
      <c r="NH3" s="11">
        <v>1</v>
      </c>
      <c r="NI3" s="11">
        <v>1</v>
      </c>
      <c r="NJ3" s="11">
        <v>1</v>
      </c>
      <c r="NK3" s="11">
        <v>1</v>
      </c>
      <c r="NL3" s="11">
        <v>1</v>
      </c>
      <c r="NM3" s="11">
        <v>1</v>
      </c>
      <c r="NN3" s="11">
        <v>1</v>
      </c>
      <c r="NO3" s="11">
        <v>1</v>
      </c>
      <c r="NP3" s="11">
        <v>1</v>
      </c>
      <c r="NR3" s="11">
        <v>2</v>
      </c>
      <c r="NS3" s="11">
        <v>2</v>
      </c>
      <c r="NT3" s="11">
        <v>1</v>
      </c>
      <c r="NU3" s="11">
        <v>1</v>
      </c>
      <c r="NV3" s="11">
        <v>1</v>
      </c>
      <c r="NW3" s="11">
        <v>1</v>
      </c>
      <c r="NX3" s="11">
        <v>1</v>
      </c>
      <c r="NY3" s="11">
        <v>1</v>
      </c>
      <c r="NZ3" s="11">
        <v>1</v>
      </c>
      <c r="OA3" s="11">
        <v>1</v>
      </c>
      <c r="OB3" s="11">
        <v>1</v>
      </c>
      <c r="OC3" s="11">
        <v>1</v>
      </c>
      <c r="OD3" s="11">
        <v>1</v>
      </c>
      <c r="OE3" s="11">
        <v>1</v>
      </c>
      <c r="OF3" s="11">
        <v>2</v>
      </c>
      <c r="OG3" s="11">
        <v>2</v>
      </c>
      <c r="OH3" s="11">
        <v>2</v>
      </c>
      <c r="OI3" s="11">
        <v>2</v>
      </c>
      <c r="OJ3" s="11">
        <v>1</v>
      </c>
      <c r="OK3" s="11">
        <v>1</v>
      </c>
      <c r="OL3" s="11">
        <v>1</v>
      </c>
      <c r="OM3" s="11">
        <v>1</v>
      </c>
      <c r="OT3" s="11" t="s">
        <v>2608</v>
      </c>
      <c r="OU3" s="11">
        <v>2</v>
      </c>
      <c r="OV3" s="11">
        <v>2</v>
      </c>
      <c r="OW3" s="11">
        <v>2</v>
      </c>
      <c r="OX3" s="11">
        <v>2</v>
      </c>
      <c r="OY3" s="11">
        <v>2</v>
      </c>
      <c r="OZ3" s="11">
        <v>2</v>
      </c>
      <c r="PA3" s="11">
        <v>1</v>
      </c>
      <c r="PB3" s="11">
        <v>1</v>
      </c>
      <c r="PC3" s="11">
        <v>2</v>
      </c>
      <c r="PD3" s="11">
        <v>2</v>
      </c>
      <c r="PE3" s="11">
        <v>2</v>
      </c>
      <c r="PF3" s="11">
        <v>2</v>
      </c>
      <c r="PG3" s="11">
        <v>1</v>
      </c>
      <c r="PH3" s="11">
        <v>1</v>
      </c>
      <c r="PI3" s="11">
        <v>2</v>
      </c>
      <c r="PJ3" s="11">
        <v>2</v>
      </c>
      <c r="PK3" s="11">
        <v>2</v>
      </c>
      <c r="PL3" s="11">
        <v>2</v>
      </c>
      <c r="PM3" s="11">
        <v>2</v>
      </c>
      <c r="PN3" s="11">
        <v>2</v>
      </c>
      <c r="PO3" s="11">
        <v>1</v>
      </c>
      <c r="PP3" s="11">
        <v>1</v>
      </c>
      <c r="PQ3" s="11">
        <v>1</v>
      </c>
      <c r="PR3" s="11">
        <v>1</v>
      </c>
      <c r="PS3" s="11">
        <v>1</v>
      </c>
      <c r="PT3" s="11">
        <v>1</v>
      </c>
      <c r="PU3" s="11">
        <v>2</v>
      </c>
      <c r="PV3" s="11">
        <v>2</v>
      </c>
      <c r="PW3" s="11">
        <v>2</v>
      </c>
      <c r="PX3" s="11">
        <v>2</v>
      </c>
      <c r="PY3" s="11">
        <v>1</v>
      </c>
      <c r="PZ3" s="11">
        <v>1</v>
      </c>
      <c r="QA3" s="11">
        <v>2</v>
      </c>
      <c r="QB3" s="11">
        <v>2</v>
      </c>
      <c r="QC3" s="11">
        <v>2</v>
      </c>
      <c r="QD3" s="11">
        <v>2</v>
      </c>
      <c r="QG3" s="11" t="s">
        <v>2609</v>
      </c>
      <c r="QH3" s="11">
        <v>1</v>
      </c>
      <c r="QI3" s="11">
        <v>2</v>
      </c>
      <c r="QJ3" s="11">
        <v>1</v>
      </c>
      <c r="QK3" s="11">
        <v>1</v>
      </c>
      <c r="QL3" s="11">
        <v>2</v>
      </c>
      <c r="QM3" s="11">
        <v>2</v>
      </c>
      <c r="QN3" s="11">
        <v>2</v>
      </c>
      <c r="QO3" s="11" t="s">
        <v>1183</v>
      </c>
      <c r="QP3" s="11" t="s">
        <v>1183</v>
      </c>
      <c r="QQ3" s="11" t="s">
        <v>1183</v>
      </c>
      <c r="QR3" s="11" t="s">
        <v>1183</v>
      </c>
      <c r="QS3" s="11" t="s">
        <v>1183</v>
      </c>
      <c r="QT3" s="11" t="s">
        <v>1183</v>
      </c>
      <c r="QU3" s="11" t="s">
        <v>1183</v>
      </c>
      <c r="QV3" s="11" t="s">
        <v>1183</v>
      </c>
      <c r="QW3" s="11" t="s">
        <v>1183</v>
      </c>
      <c r="QX3" s="11" t="s">
        <v>1183</v>
      </c>
      <c r="QY3" s="11" t="s">
        <v>1183</v>
      </c>
      <c r="QZ3" s="11" t="s">
        <v>1183</v>
      </c>
      <c r="RA3" s="11" t="s">
        <v>1183</v>
      </c>
      <c r="RB3" s="12" t="s">
        <v>2610</v>
      </c>
      <c r="RC3" s="11">
        <v>1</v>
      </c>
      <c r="RE3" s="11">
        <v>2</v>
      </c>
      <c r="RJ3" s="11">
        <v>1</v>
      </c>
      <c r="RL3" s="203" t="s">
        <v>2613</v>
      </c>
    </row>
    <row r="4" spans="1:562" ht="17.25" customHeight="1">
      <c r="A4" s="11">
        <v>2</v>
      </c>
      <c r="B4" s="164" t="s">
        <v>25</v>
      </c>
      <c r="C4" s="164"/>
      <c r="D4" s="11">
        <v>1</v>
      </c>
      <c r="E4" s="11">
        <v>1</v>
      </c>
      <c r="F4" s="11">
        <v>1</v>
      </c>
      <c r="G4" s="11">
        <v>1</v>
      </c>
      <c r="H4" s="11">
        <v>1</v>
      </c>
      <c r="I4" s="11">
        <v>1</v>
      </c>
      <c r="J4" s="11">
        <v>1</v>
      </c>
      <c r="K4" s="11">
        <v>1</v>
      </c>
      <c r="L4" s="11">
        <v>1</v>
      </c>
      <c r="M4" s="11">
        <v>1</v>
      </c>
      <c r="N4" s="11">
        <v>1</v>
      </c>
      <c r="O4" s="11">
        <v>1</v>
      </c>
      <c r="P4" s="11">
        <v>2</v>
      </c>
      <c r="Q4" s="11">
        <v>2</v>
      </c>
      <c r="R4" s="11">
        <v>2</v>
      </c>
      <c r="S4" s="11">
        <v>2</v>
      </c>
      <c r="T4" s="11">
        <v>2</v>
      </c>
      <c r="U4" s="11">
        <v>2</v>
      </c>
      <c r="V4" s="11" t="s">
        <v>850</v>
      </c>
      <c r="Y4" s="11">
        <v>1</v>
      </c>
      <c r="Z4" s="11">
        <v>1</v>
      </c>
      <c r="AA4" s="11">
        <v>2</v>
      </c>
      <c r="AB4" s="11">
        <v>2</v>
      </c>
      <c r="AC4" s="11">
        <v>2</v>
      </c>
      <c r="AD4" s="11">
        <v>2</v>
      </c>
      <c r="AE4" s="11">
        <v>2</v>
      </c>
      <c r="AF4" s="11">
        <v>2</v>
      </c>
      <c r="AG4" s="11">
        <v>1</v>
      </c>
      <c r="AH4" s="11">
        <v>1</v>
      </c>
      <c r="AI4" s="11">
        <v>2</v>
      </c>
      <c r="AJ4" s="11">
        <v>2</v>
      </c>
      <c r="AK4" s="11">
        <v>2</v>
      </c>
      <c r="AL4" s="11">
        <v>2</v>
      </c>
      <c r="AN4" s="19" t="s">
        <v>3190</v>
      </c>
      <c r="AO4" s="11">
        <v>2</v>
      </c>
      <c r="AP4" s="11">
        <v>2</v>
      </c>
      <c r="AQ4" s="11">
        <v>1</v>
      </c>
      <c r="AR4" s="11">
        <v>1</v>
      </c>
      <c r="AS4" s="11">
        <v>1</v>
      </c>
      <c r="AT4" s="11">
        <v>1</v>
      </c>
      <c r="AU4" s="11">
        <v>1</v>
      </c>
      <c r="AV4" s="11">
        <v>1</v>
      </c>
      <c r="AW4" s="11">
        <v>2</v>
      </c>
      <c r="AX4" s="11">
        <v>2</v>
      </c>
      <c r="AY4" s="11">
        <v>2</v>
      </c>
      <c r="AZ4" s="11">
        <v>2</v>
      </c>
      <c r="BA4" s="11">
        <v>2</v>
      </c>
      <c r="BB4" s="11">
        <v>2</v>
      </c>
      <c r="BE4" s="11" t="s">
        <v>3191</v>
      </c>
      <c r="BF4" s="11">
        <v>1</v>
      </c>
      <c r="BG4" s="11">
        <v>1</v>
      </c>
      <c r="BH4" s="11">
        <v>1</v>
      </c>
      <c r="BI4" s="11">
        <v>1</v>
      </c>
      <c r="BJ4" s="11" t="s">
        <v>850</v>
      </c>
      <c r="BL4" s="11">
        <v>1</v>
      </c>
      <c r="BM4" s="11">
        <v>1</v>
      </c>
      <c r="BN4" s="11">
        <v>1</v>
      </c>
      <c r="BO4" s="11">
        <v>1</v>
      </c>
      <c r="BP4" s="11">
        <v>1</v>
      </c>
      <c r="BQ4" s="11">
        <v>1</v>
      </c>
      <c r="BR4" s="11">
        <v>2</v>
      </c>
      <c r="BS4" s="11">
        <v>2</v>
      </c>
      <c r="BT4" s="11">
        <v>2</v>
      </c>
      <c r="BU4" s="11">
        <v>2</v>
      </c>
      <c r="BV4" s="11">
        <v>2</v>
      </c>
      <c r="BW4" s="11">
        <v>2</v>
      </c>
      <c r="BX4" s="11">
        <v>2</v>
      </c>
      <c r="BY4" s="11">
        <v>2</v>
      </c>
      <c r="BZ4" s="11" t="s">
        <v>3192</v>
      </c>
      <c r="CA4" s="11">
        <v>1</v>
      </c>
      <c r="CB4" s="11">
        <v>1</v>
      </c>
      <c r="CC4" s="11">
        <v>1</v>
      </c>
      <c r="CD4" s="11">
        <v>1</v>
      </c>
      <c r="CE4" s="11">
        <v>1</v>
      </c>
      <c r="CF4" s="11">
        <v>1</v>
      </c>
      <c r="CG4" s="11">
        <v>1</v>
      </c>
      <c r="CH4" s="11">
        <v>1</v>
      </c>
      <c r="CI4" s="11">
        <v>1</v>
      </c>
      <c r="CJ4" s="11">
        <v>1</v>
      </c>
      <c r="CK4" s="11">
        <v>1</v>
      </c>
      <c r="CL4" s="11">
        <v>1</v>
      </c>
      <c r="CM4" s="11">
        <v>2</v>
      </c>
      <c r="CN4" s="11">
        <v>2</v>
      </c>
      <c r="CO4" s="11">
        <v>2</v>
      </c>
      <c r="CP4" s="11">
        <v>2</v>
      </c>
      <c r="CQ4" s="11">
        <v>2</v>
      </c>
      <c r="CR4" s="11">
        <v>2</v>
      </c>
      <c r="CS4" s="11" t="s">
        <v>3192</v>
      </c>
      <c r="CT4" s="11">
        <v>1</v>
      </c>
      <c r="CU4" s="11">
        <v>1</v>
      </c>
      <c r="CV4" s="11">
        <v>1</v>
      </c>
      <c r="CW4" s="11">
        <v>1</v>
      </c>
      <c r="CX4" s="11">
        <v>1</v>
      </c>
      <c r="CY4" s="11">
        <v>1</v>
      </c>
      <c r="CZ4" s="11">
        <v>1</v>
      </c>
      <c r="DA4" s="11">
        <v>1</v>
      </c>
      <c r="DB4" s="11">
        <v>1</v>
      </c>
      <c r="DC4" s="11">
        <v>1</v>
      </c>
      <c r="DD4" s="11">
        <v>1</v>
      </c>
      <c r="DE4" s="11">
        <v>1</v>
      </c>
      <c r="DF4" s="11">
        <v>1</v>
      </c>
      <c r="DG4" s="11">
        <v>1</v>
      </c>
      <c r="DH4" s="11">
        <v>2</v>
      </c>
      <c r="DI4" s="11">
        <v>2</v>
      </c>
      <c r="DJ4" s="11">
        <v>2</v>
      </c>
      <c r="DK4" s="11">
        <v>2</v>
      </c>
      <c r="DL4" s="11">
        <v>2</v>
      </c>
      <c r="DM4" s="11">
        <v>2</v>
      </c>
      <c r="DN4" s="11">
        <v>2</v>
      </c>
      <c r="DO4" s="11">
        <v>2</v>
      </c>
      <c r="DP4" s="11">
        <v>2</v>
      </c>
      <c r="DQ4" s="11">
        <v>2</v>
      </c>
      <c r="DS4" s="11">
        <v>1</v>
      </c>
      <c r="DT4" s="11">
        <v>1</v>
      </c>
      <c r="DU4" s="11">
        <v>1</v>
      </c>
      <c r="DV4" s="11">
        <v>1</v>
      </c>
      <c r="DW4" s="11">
        <v>1</v>
      </c>
      <c r="DX4" s="11">
        <v>1</v>
      </c>
      <c r="DY4" s="11">
        <v>1</v>
      </c>
      <c r="DZ4" s="11">
        <v>1</v>
      </c>
      <c r="EA4" s="11">
        <v>1</v>
      </c>
      <c r="EB4" s="11">
        <v>1</v>
      </c>
      <c r="EC4" s="11">
        <v>1</v>
      </c>
      <c r="ED4" s="11">
        <v>1</v>
      </c>
      <c r="EE4" s="11">
        <v>2</v>
      </c>
      <c r="EF4" s="11">
        <v>2</v>
      </c>
      <c r="EG4" s="11" t="s">
        <v>3193</v>
      </c>
      <c r="EH4" s="11">
        <v>2</v>
      </c>
      <c r="EI4" s="11">
        <v>2</v>
      </c>
      <c r="EJ4" s="11">
        <v>2</v>
      </c>
      <c r="EK4" s="11">
        <v>2</v>
      </c>
      <c r="EL4" s="11">
        <v>2</v>
      </c>
      <c r="EM4" s="11">
        <v>2</v>
      </c>
      <c r="EN4" s="11">
        <v>2</v>
      </c>
      <c r="EO4" s="11">
        <v>2</v>
      </c>
      <c r="ER4" s="11">
        <v>2</v>
      </c>
      <c r="ES4" s="11">
        <v>2</v>
      </c>
      <c r="ET4" s="11">
        <v>1</v>
      </c>
      <c r="EU4" s="11">
        <v>1</v>
      </c>
      <c r="EV4" s="11">
        <v>16</v>
      </c>
      <c r="EW4" s="11">
        <v>2</v>
      </c>
      <c r="EX4" s="11" t="s">
        <v>3193</v>
      </c>
      <c r="EZ4" s="11">
        <v>1</v>
      </c>
      <c r="FA4" s="11">
        <v>1</v>
      </c>
      <c r="FB4" s="11">
        <v>1</v>
      </c>
      <c r="FC4" s="11">
        <v>1</v>
      </c>
      <c r="FD4" s="11">
        <v>1</v>
      </c>
      <c r="FE4" s="11">
        <v>1</v>
      </c>
      <c r="FF4" s="11">
        <v>2</v>
      </c>
      <c r="FG4" s="11">
        <v>2</v>
      </c>
      <c r="FH4" s="11">
        <v>2</v>
      </c>
      <c r="FI4" s="11">
        <v>2</v>
      </c>
      <c r="FJ4" s="11">
        <v>2</v>
      </c>
      <c r="FK4" s="11">
        <v>2</v>
      </c>
      <c r="FL4" s="11">
        <v>2</v>
      </c>
      <c r="FM4" s="11">
        <v>2</v>
      </c>
      <c r="FP4" s="11">
        <v>1</v>
      </c>
      <c r="FQ4" s="11">
        <v>1</v>
      </c>
      <c r="FR4" s="11">
        <v>2</v>
      </c>
      <c r="FS4" s="11">
        <v>2</v>
      </c>
      <c r="FT4" s="11">
        <v>1</v>
      </c>
      <c r="FU4" s="11">
        <v>1</v>
      </c>
      <c r="FV4" s="11">
        <v>1</v>
      </c>
      <c r="FW4" s="11">
        <v>1</v>
      </c>
      <c r="FX4" s="11">
        <v>2</v>
      </c>
      <c r="FY4" s="11">
        <v>2</v>
      </c>
      <c r="FZ4" s="11">
        <v>2</v>
      </c>
      <c r="GA4" s="11">
        <v>2</v>
      </c>
      <c r="GB4" s="11">
        <v>2</v>
      </c>
      <c r="GC4" s="11">
        <v>2</v>
      </c>
      <c r="GD4" s="11">
        <v>2</v>
      </c>
      <c r="GE4" s="11">
        <v>2</v>
      </c>
      <c r="GG4" s="11" t="s">
        <v>3194</v>
      </c>
      <c r="GH4" s="11">
        <v>1</v>
      </c>
      <c r="GI4" s="11">
        <v>1</v>
      </c>
      <c r="GJ4" s="11">
        <v>1</v>
      </c>
      <c r="GK4" s="11">
        <v>1</v>
      </c>
      <c r="GL4" s="11">
        <v>2</v>
      </c>
      <c r="GM4" s="11">
        <v>2</v>
      </c>
      <c r="GN4" s="11">
        <v>2</v>
      </c>
      <c r="GO4" s="11">
        <v>2</v>
      </c>
      <c r="GP4" s="11">
        <v>2</v>
      </c>
      <c r="GQ4" s="11">
        <v>2</v>
      </c>
      <c r="GR4" s="11">
        <v>2</v>
      </c>
      <c r="GS4" s="11">
        <v>2</v>
      </c>
      <c r="GT4" s="11">
        <v>1</v>
      </c>
      <c r="GU4" s="11">
        <v>1</v>
      </c>
      <c r="GV4" s="11">
        <v>1</v>
      </c>
      <c r="GW4" s="11">
        <v>1</v>
      </c>
      <c r="GX4" s="11">
        <v>2</v>
      </c>
      <c r="GY4" s="11">
        <v>2</v>
      </c>
      <c r="GZ4" s="11">
        <v>2</v>
      </c>
      <c r="HA4" s="11">
        <v>2</v>
      </c>
      <c r="HB4" s="11">
        <v>2</v>
      </c>
      <c r="HC4" s="11">
        <v>2</v>
      </c>
      <c r="HD4" s="11">
        <v>2</v>
      </c>
      <c r="HE4" s="11">
        <v>2</v>
      </c>
      <c r="HF4" s="11" t="s">
        <v>3195</v>
      </c>
      <c r="HG4" s="11">
        <v>1</v>
      </c>
      <c r="HH4" s="11">
        <v>1</v>
      </c>
      <c r="HI4" s="11">
        <v>1</v>
      </c>
      <c r="HJ4" s="11">
        <v>1</v>
      </c>
      <c r="HK4" s="11">
        <v>1</v>
      </c>
      <c r="HL4" s="11">
        <v>1</v>
      </c>
      <c r="HM4" s="11">
        <v>1</v>
      </c>
      <c r="HN4" s="11">
        <v>1</v>
      </c>
      <c r="HO4" s="11">
        <v>1</v>
      </c>
      <c r="HP4" s="11">
        <v>1</v>
      </c>
      <c r="HQ4" s="11">
        <v>1</v>
      </c>
      <c r="HR4" s="11">
        <v>1</v>
      </c>
      <c r="HU4" s="11">
        <v>2</v>
      </c>
      <c r="HV4" s="11">
        <v>2</v>
      </c>
      <c r="HW4" s="11">
        <v>2</v>
      </c>
      <c r="HX4" s="11">
        <v>2</v>
      </c>
      <c r="HZ4" s="11">
        <v>1</v>
      </c>
      <c r="IA4" s="11">
        <v>1</v>
      </c>
      <c r="IB4" s="11">
        <v>1</v>
      </c>
      <c r="IC4" s="11">
        <v>1</v>
      </c>
      <c r="ID4" s="11">
        <v>2</v>
      </c>
      <c r="IE4" s="11">
        <v>2</v>
      </c>
      <c r="IF4" s="11">
        <v>2</v>
      </c>
      <c r="IG4" s="11">
        <v>2</v>
      </c>
      <c r="IH4" s="11">
        <v>2</v>
      </c>
      <c r="II4" s="11">
        <v>2</v>
      </c>
      <c r="IJ4" s="11">
        <v>2</v>
      </c>
      <c r="IK4" s="11">
        <v>2</v>
      </c>
      <c r="IL4" s="11">
        <v>2</v>
      </c>
      <c r="IM4" s="11">
        <v>2</v>
      </c>
      <c r="IN4" s="11">
        <v>2</v>
      </c>
      <c r="IO4" s="11">
        <v>2</v>
      </c>
      <c r="IP4" s="11">
        <v>2</v>
      </c>
      <c r="IQ4" s="11">
        <v>2</v>
      </c>
      <c r="IR4" s="11">
        <v>2</v>
      </c>
      <c r="IS4" s="11">
        <v>2</v>
      </c>
      <c r="IT4" s="11" t="s">
        <v>3196</v>
      </c>
      <c r="IU4" s="11">
        <v>1</v>
      </c>
      <c r="IV4" s="11">
        <v>1</v>
      </c>
      <c r="IW4" s="11">
        <v>1</v>
      </c>
      <c r="IX4" s="11">
        <v>1</v>
      </c>
      <c r="IY4" s="11">
        <v>1</v>
      </c>
      <c r="IZ4" s="11">
        <v>1</v>
      </c>
      <c r="JA4" s="11">
        <v>2</v>
      </c>
      <c r="JB4" s="11">
        <v>2</v>
      </c>
      <c r="JC4" s="11">
        <v>2</v>
      </c>
      <c r="JD4" s="11">
        <v>2</v>
      </c>
      <c r="JE4" s="11">
        <v>2</v>
      </c>
      <c r="JF4" s="11">
        <v>2</v>
      </c>
      <c r="JH4" s="11">
        <v>1</v>
      </c>
      <c r="JI4" s="11">
        <v>1</v>
      </c>
      <c r="JJ4" s="11">
        <v>1</v>
      </c>
      <c r="JK4" s="11">
        <v>1</v>
      </c>
      <c r="JL4" s="11">
        <v>2</v>
      </c>
      <c r="JM4" s="11">
        <v>2</v>
      </c>
      <c r="JN4" s="11">
        <v>2</v>
      </c>
      <c r="JO4" s="11">
        <v>2</v>
      </c>
      <c r="JP4" s="11">
        <v>2</v>
      </c>
      <c r="JQ4" s="11">
        <v>2</v>
      </c>
      <c r="JR4" s="11">
        <v>1</v>
      </c>
      <c r="JS4" s="11">
        <v>1</v>
      </c>
      <c r="JT4" s="11">
        <v>1</v>
      </c>
      <c r="JU4" s="11">
        <v>1</v>
      </c>
      <c r="JV4" s="11">
        <v>2</v>
      </c>
      <c r="JW4" s="11">
        <v>2</v>
      </c>
      <c r="JX4" s="11">
        <v>2</v>
      </c>
      <c r="JY4" s="11">
        <v>2</v>
      </c>
      <c r="JZ4" s="11">
        <v>2</v>
      </c>
      <c r="KA4" s="11">
        <v>2</v>
      </c>
      <c r="KB4" s="11">
        <v>2</v>
      </c>
      <c r="KC4" s="11">
        <v>2</v>
      </c>
      <c r="KD4" s="11" t="s">
        <v>3197</v>
      </c>
      <c r="KE4" s="11">
        <v>1</v>
      </c>
      <c r="KF4" s="11">
        <v>1</v>
      </c>
      <c r="KG4" s="11">
        <v>1</v>
      </c>
      <c r="KH4" s="11">
        <v>1</v>
      </c>
      <c r="KY4" s="11" t="s">
        <v>3198</v>
      </c>
      <c r="KZ4" s="11">
        <v>1</v>
      </c>
      <c r="LA4" s="11">
        <v>1</v>
      </c>
      <c r="LB4" s="11">
        <v>1</v>
      </c>
      <c r="LC4" s="11">
        <v>1</v>
      </c>
      <c r="LD4" s="11">
        <v>1</v>
      </c>
      <c r="LE4" s="11">
        <v>1</v>
      </c>
      <c r="LF4" s="11">
        <v>1</v>
      </c>
      <c r="LG4" s="11">
        <v>1</v>
      </c>
      <c r="LH4" s="11">
        <v>1</v>
      </c>
      <c r="LI4" s="11">
        <v>1</v>
      </c>
      <c r="LJ4" s="11">
        <v>2</v>
      </c>
      <c r="LK4" s="11">
        <v>2</v>
      </c>
      <c r="LL4" s="11">
        <v>1</v>
      </c>
      <c r="LM4" s="11">
        <v>1</v>
      </c>
      <c r="LN4" s="11">
        <v>2</v>
      </c>
      <c r="LO4" s="11">
        <v>2</v>
      </c>
      <c r="LP4" s="11">
        <v>2</v>
      </c>
      <c r="LQ4" s="11">
        <v>2</v>
      </c>
      <c r="LU4" s="11">
        <v>1</v>
      </c>
      <c r="LV4" s="11">
        <v>1</v>
      </c>
      <c r="LW4" s="11">
        <v>1</v>
      </c>
      <c r="LX4" s="11">
        <v>1</v>
      </c>
      <c r="LY4" s="11">
        <v>2</v>
      </c>
      <c r="LZ4" s="11">
        <v>2</v>
      </c>
      <c r="MA4" s="11">
        <v>2</v>
      </c>
      <c r="MB4" s="11">
        <v>2</v>
      </c>
      <c r="MD4" s="11">
        <v>1</v>
      </c>
      <c r="ME4" s="11">
        <v>1</v>
      </c>
      <c r="MF4" s="11">
        <v>1</v>
      </c>
      <c r="MG4" s="11">
        <v>1</v>
      </c>
      <c r="MH4" s="11">
        <v>1</v>
      </c>
      <c r="MI4" s="11">
        <v>1</v>
      </c>
      <c r="MJ4" s="11">
        <v>1</v>
      </c>
      <c r="MK4" s="11">
        <v>1</v>
      </c>
      <c r="ML4" s="11">
        <v>1</v>
      </c>
      <c r="MM4" s="11">
        <v>1</v>
      </c>
      <c r="MN4" s="11">
        <v>1</v>
      </c>
      <c r="MO4" s="11">
        <v>1</v>
      </c>
      <c r="MP4" s="11">
        <v>1</v>
      </c>
      <c r="MQ4" s="11">
        <v>1</v>
      </c>
      <c r="MR4" s="11">
        <v>1</v>
      </c>
      <c r="MS4" s="11">
        <v>1</v>
      </c>
      <c r="MT4" s="11">
        <v>2</v>
      </c>
      <c r="MU4" s="11">
        <v>2</v>
      </c>
      <c r="MV4" s="11">
        <v>2</v>
      </c>
      <c r="MW4" s="11">
        <v>2</v>
      </c>
      <c r="MX4" s="11">
        <v>2</v>
      </c>
      <c r="MY4" s="11">
        <v>2</v>
      </c>
      <c r="NB4" s="11">
        <v>1</v>
      </c>
      <c r="NC4" s="11">
        <v>1</v>
      </c>
      <c r="ND4" s="11">
        <v>1</v>
      </c>
      <c r="NE4" s="11">
        <v>1</v>
      </c>
      <c r="NF4" s="11">
        <v>1</v>
      </c>
      <c r="NG4" s="11">
        <v>1</v>
      </c>
      <c r="NH4" s="11">
        <v>1</v>
      </c>
      <c r="NI4" s="11">
        <v>1</v>
      </c>
      <c r="NJ4" s="11">
        <v>1</v>
      </c>
      <c r="NK4" s="11">
        <v>1</v>
      </c>
      <c r="NL4" s="11">
        <v>1</v>
      </c>
      <c r="NM4" s="11">
        <v>1</v>
      </c>
      <c r="NN4" s="11">
        <v>1</v>
      </c>
      <c r="NO4" s="11">
        <v>1</v>
      </c>
      <c r="NP4" s="11">
        <v>1</v>
      </c>
      <c r="NQ4" s="11">
        <v>1</v>
      </c>
      <c r="NR4" s="11">
        <v>1</v>
      </c>
      <c r="NS4" s="11">
        <v>1</v>
      </c>
      <c r="NT4" s="11">
        <v>1</v>
      </c>
      <c r="NU4" s="11">
        <v>1</v>
      </c>
      <c r="NV4" s="11">
        <v>1</v>
      </c>
      <c r="NW4" s="11">
        <v>1</v>
      </c>
      <c r="NX4" s="11">
        <v>1</v>
      </c>
      <c r="NY4" s="11">
        <v>1</v>
      </c>
      <c r="NZ4" s="11">
        <v>1</v>
      </c>
      <c r="OA4" s="11">
        <v>1</v>
      </c>
      <c r="OB4" s="11">
        <v>1</v>
      </c>
      <c r="OC4" s="11">
        <v>1</v>
      </c>
      <c r="OD4" s="11">
        <v>1</v>
      </c>
      <c r="OE4" s="11">
        <v>1</v>
      </c>
      <c r="OF4" s="11">
        <v>1</v>
      </c>
      <c r="OG4" s="11">
        <v>1</v>
      </c>
      <c r="OH4" s="11">
        <v>1</v>
      </c>
      <c r="OI4" s="11">
        <v>1</v>
      </c>
      <c r="OJ4" s="11">
        <v>1</v>
      </c>
      <c r="OK4" s="11">
        <v>1</v>
      </c>
      <c r="OL4" s="11">
        <v>1</v>
      </c>
      <c r="OM4" s="11">
        <v>1</v>
      </c>
      <c r="ON4" s="40">
        <v>0.5</v>
      </c>
      <c r="OO4" s="40">
        <v>0.03</v>
      </c>
      <c r="OP4" s="40">
        <v>5.0000000000000001E-3</v>
      </c>
      <c r="OQ4" s="40">
        <v>0.05</v>
      </c>
      <c r="OR4" s="40">
        <v>2.5000000000000001E-2</v>
      </c>
      <c r="OT4" s="12" t="s">
        <v>3199</v>
      </c>
      <c r="OU4" s="11">
        <v>1</v>
      </c>
      <c r="OV4" s="11">
        <v>1</v>
      </c>
      <c r="OW4" s="11">
        <v>1</v>
      </c>
      <c r="OX4" s="11">
        <v>1</v>
      </c>
      <c r="OY4" s="11">
        <v>1</v>
      </c>
      <c r="OZ4" s="11">
        <v>1</v>
      </c>
      <c r="PA4" s="11">
        <v>1</v>
      </c>
      <c r="PB4" s="11">
        <v>1</v>
      </c>
      <c r="PC4" s="11">
        <v>1</v>
      </c>
      <c r="PD4" s="11">
        <v>1</v>
      </c>
      <c r="PE4" s="11">
        <v>1</v>
      </c>
      <c r="PF4" s="11">
        <v>1</v>
      </c>
      <c r="PG4" s="11">
        <v>1</v>
      </c>
      <c r="PH4" s="11">
        <v>1</v>
      </c>
      <c r="PI4" s="11">
        <v>1</v>
      </c>
      <c r="PJ4" s="11">
        <v>1</v>
      </c>
      <c r="PK4" s="11">
        <v>1</v>
      </c>
      <c r="PL4" s="11">
        <v>1</v>
      </c>
      <c r="PM4" s="11">
        <v>1</v>
      </c>
      <c r="PN4" s="11">
        <v>1</v>
      </c>
      <c r="PO4" s="11">
        <v>1</v>
      </c>
      <c r="PP4" s="11">
        <v>1</v>
      </c>
      <c r="PQ4" s="11">
        <v>1</v>
      </c>
      <c r="PR4" s="11">
        <v>1</v>
      </c>
      <c r="PS4" s="11">
        <v>1</v>
      </c>
      <c r="PT4" s="11">
        <v>1</v>
      </c>
      <c r="PU4" s="11">
        <v>1</v>
      </c>
      <c r="PV4" s="11">
        <v>1</v>
      </c>
      <c r="PW4" s="11">
        <v>1</v>
      </c>
      <c r="PX4" s="11">
        <v>1</v>
      </c>
      <c r="PY4" s="11">
        <v>1</v>
      </c>
      <c r="PZ4" s="11">
        <v>1</v>
      </c>
      <c r="QA4" s="11">
        <v>1</v>
      </c>
      <c r="QB4" s="11">
        <v>1</v>
      </c>
      <c r="QC4" s="11">
        <v>1</v>
      </c>
      <c r="QD4" s="11">
        <v>1</v>
      </c>
      <c r="QE4" s="11">
        <v>2</v>
      </c>
      <c r="QF4" s="11">
        <v>2</v>
      </c>
      <c r="QG4" s="11" t="s">
        <v>3200</v>
      </c>
      <c r="QH4" s="11">
        <v>1</v>
      </c>
      <c r="QI4" s="11">
        <v>1</v>
      </c>
      <c r="QJ4" s="11">
        <v>1</v>
      </c>
      <c r="QK4" s="11">
        <v>1</v>
      </c>
      <c r="QL4" s="11">
        <v>2</v>
      </c>
      <c r="QM4" s="11">
        <v>1</v>
      </c>
      <c r="QN4" s="11">
        <v>1</v>
      </c>
      <c r="QO4" s="11">
        <v>1</v>
      </c>
      <c r="QP4" s="11">
        <v>1</v>
      </c>
      <c r="QQ4" s="11">
        <v>1</v>
      </c>
      <c r="QR4" s="11">
        <v>1</v>
      </c>
      <c r="QS4" s="11">
        <v>1</v>
      </c>
      <c r="QT4" s="11">
        <v>1</v>
      </c>
      <c r="QU4" s="11">
        <v>1</v>
      </c>
      <c r="QV4" s="11">
        <v>0</v>
      </c>
      <c r="QW4" s="11">
        <v>1</v>
      </c>
      <c r="QX4" s="11">
        <v>1</v>
      </c>
      <c r="QY4" s="11">
        <v>1</v>
      </c>
      <c r="QZ4" s="11">
        <v>1</v>
      </c>
      <c r="RA4" s="11">
        <v>1</v>
      </c>
      <c r="RB4" s="11" t="s">
        <v>3201</v>
      </c>
      <c r="RC4" s="11">
        <v>2</v>
      </c>
      <c r="RE4" s="11">
        <v>2</v>
      </c>
      <c r="RG4" s="11">
        <v>14</v>
      </c>
      <c r="RH4" s="11">
        <v>14</v>
      </c>
      <c r="RI4" s="11">
        <v>18</v>
      </c>
      <c r="RJ4" s="11">
        <v>2</v>
      </c>
      <c r="RK4" s="11">
        <v>18</v>
      </c>
      <c r="RL4" s="203" t="s">
        <v>3202</v>
      </c>
    </row>
    <row r="5" spans="1:562" ht="17.25" customHeight="1">
      <c r="A5" s="11">
        <v>3</v>
      </c>
      <c r="B5" s="164" t="s">
        <v>26</v>
      </c>
      <c r="C5" s="164"/>
      <c r="D5" s="11">
        <v>1</v>
      </c>
      <c r="E5" s="11">
        <v>1</v>
      </c>
      <c r="F5" s="11">
        <v>1</v>
      </c>
      <c r="G5" s="11">
        <v>1</v>
      </c>
      <c r="H5" s="11">
        <v>1</v>
      </c>
      <c r="I5" s="11">
        <v>1</v>
      </c>
      <c r="J5" s="11">
        <v>1</v>
      </c>
      <c r="K5" s="11">
        <v>1</v>
      </c>
      <c r="L5" s="11">
        <v>1</v>
      </c>
      <c r="M5" s="11">
        <v>1</v>
      </c>
      <c r="N5" s="11">
        <v>1</v>
      </c>
      <c r="O5" s="11">
        <v>1</v>
      </c>
      <c r="P5" s="11">
        <v>2</v>
      </c>
      <c r="Q5" s="11">
        <v>2</v>
      </c>
      <c r="R5" s="11">
        <v>2</v>
      </c>
      <c r="S5" s="11">
        <v>2</v>
      </c>
      <c r="T5" s="11">
        <v>2</v>
      </c>
      <c r="U5" s="11">
        <v>2</v>
      </c>
      <c r="V5" s="11">
        <v>2</v>
      </c>
      <c r="W5" s="11">
        <v>2</v>
      </c>
      <c r="Y5" s="11">
        <v>1</v>
      </c>
      <c r="AA5" s="11">
        <v>2</v>
      </c>
      <c r="AC5" s="11">
        <v>2</v>
      </c>
      <c r="AE5" s="11">
        <v>2</v>
      </c>
      <c r="AG5" s="11">
        <v>1</v>
      </c>
      <c r="AI5" s="11">
        <v>2</v>
      </c>
      <c r="AK5" s="11">
        <v>2</v>
      </c>
      <c r="AM5" s="18" t="s">
        <v>2614</v>
      </c>
      <c r="AN5" s="18" t="s">
        <v>2615</v>
      </c>
      <c r="AO5" s="11">
        <v>1</v>
      </c>
      <c r="AP5" s="11">
        <v>1</v>
      </c>
      <c r="AQ5" s="11">
        <v>1</v>
      </c>
      <c r="AR5" s="11">
        <v>1</v>
      </c>
      <c r="AS5" s="11">
        <v>1</v>
      </c>
      <c r="AT5" s="11">
        <v>1</v>
      </c>
      <c r="AU5" s="11">
        <v>1</v>
      </c>
      <c r="AV5" s="11">
        <v>1</v>
      </c>
      <c r="AW5" s="11">
        <v>2</v>
      </c>
      <c r="AX5" s="11">
        <v>2</v>
      </c>
      <c r="AY5" s="11">
        <v>2</v>
      </c>
      <c r="AZ5" s="11">
        <v>2</v>
      </c>
      <c r="BA5" s="11">
        <v>2</v>
      </c>
      <c r="BB5" s="11">
        <v>2</v>
      </c>
      <c r="BC5" s="11">
        <v>2</v>
      </c>
      <c r="BD5" s="11">
        <v>2</v>
      </c>
      <c r="BE5" s="11" t="s">
        <v>2616</v>
      </c>
      <c r="BF5" s="11">
        <v>1</v>
      </c>
      <c r="BG5" s="11">
        <v>1</v>
      </c>
      <c r="BH5" s="11">
        <v>1</v>
      </c>
      <c r="BI5" s="11">
        <v>1</v>
      </c>
      <c r="BJ5" s="11">
        <v>1</v>
      </c>
      <c r="BK5" s="11">
        <v>1</v>
      </c>
      <c r="BL5" s="11">
        <v>1</v>
      </c>
      <c r="BM5" s="11">
        <v>1</v>
      </c>
      <c r="BN5" s="11">
        <v>1</v>
      </c>
      <c r="BO5" s="11">
        <v>1</v>
      </c>
      <c r="BP5" s="11">
        <v>2</v>
      </c>
      <c r="BQ5" s="11">
        <v>2</v>
      </c>
      <c r="BR5" s="11">
        <v>2</v>
      </c>
      <c r="BS5" s="11">
        <v>2</v>
      </c>
      <c r="BT5" s="11">
        <v>2</v>
      </c>
      <c r="BU5" s="11">
        <v>2</v>
      </c>
      <c r="BV5" s="11">
        <v>2</v>
      </c>
      <c r="BW5" s="11">
        <v>2</v>
      </c>
      <c r="BX5" s="11">
        <v>2</v>
      </c>
      <c r="BY5" s="11">
        <v>2</v>
      </c>
      <c r="BZ5" s="12" t="s">
        <v>2617</v>
      </c>
      <c r="CA5" s="11">
        <v>1</v>
      </c>
      <c r="CB5" s="11">
        <v>1</v>
      </c>
      <c r="CC5" s="11">
        <v>1</v>
      </c>
      <c r="CD5" s="11">
        <v>1</v>
      </c>
      <c r="CE5" s="11">
        <v>1</v>
      </c>
      <c r="CF5" s="11">
        <v>1</v>
      </c>
      <c r="CG5" s="11">
        <v>1</v>
      </c>
      <c r="CH5" s="11">
        <v>1</v>
      </c>
      <c r="CI5" s="11">
        <v>1</v>
      </c>
      <c r="CJ5" s="11">
        <v>1</v>
      </c>
      <c r="CK5" s="11">
        <v>2</v>
      </c>
      <c r="CL5" s="11">
        <v>2</v>
      </c>
      <c r="CM5" s="11">
        <v>2</v>
      </c>
      <c r="CN5" s="11">
        <v>2</v>
      </c>
      <c r="CO5" s="11">
        <v>2</v>
      </c>
      <c r="CP5" s="11">
        <v>2</v>
      </c>
      <c r="CQ5" s="11">
        <v>2</v>
      </c>
      <c r="CR5" s="11">
        <v>2</v>
      </c>
      <c r="CS5" s="11" t="s">
        <v>2618</v>
      </c>
      <c r="CT5" s="11">
        <v>1</v>
      </c>
      <c r="CU5" s="11">
        <v>1</v>
      </c>
      <c r="CV5" s="11">
        <v>1</v>
      </c>
      <c r="CW5" s="11">
        <v>1</v>
      </c>
      <c r="CX5" s="11">
        <v>1</v>
      </c>
      <c r="CY5" s="11">
        <v>1</v>
      </c>
      <c r="CZ5" s="11">
        <v>1</v>
      </c>
      <c r="DA5" s="11">
        <v>1</v>
      </c>
      <c r="DB5" s="11">
        <v>1</v>
      </c>
      <c r="DC5" s="11">
        <v>1</v>
      </c>
      <c r="DD5" s="11">
        <v>1</v>
      </c>
      <c r="DE5" s="11">
        <v>1</v>
      </c>
      <c r="DF5" s="11">
        <v>1</v>
      </c>
      <c r="DG5" s="11">
        <v>1</v>
      </c>
      <c r="DH5" s="11">
        <v>2</v>
      </c>
      <c r="DI5" s="11">
        <v>2</v>
      </c>
      <c r="DJ5" s="11">
        <v>2</v>
      </c>
      <c r="DK5" s="11">
        <v>2</v>
      </c>
      <c r="DL5" s="11">
        <v>2</v>
      </c>
      <c r="DM5" s="11">
        <v>2</v>
      </c>
      <c r="DN5" s="11">
        <v>2</v>
      </c>
      <c r="DO5" s="11">
        <v>2</v>
      </c>
      <c r="DP5" s="11">
        <v>2</v>
      </c>
      <c r="DQ5" s="11">
        <v>2</v>
      </c>
      <c r="DR5" s="12" t="s">
        <v>3334</v>
      </c>
      <c r="DS5" s="11">
        <v>1</v>
      </c>
      <c r="DT5" s="11">
        <v>1</v>
      </c>
      <c r="DU5" s="11">
        <v>1</v>
      </c>
      <c r="DV5" s="11">
        <v>1</v>
      </c>
      <c r="DW5" s="11">
        <v>1</v>
      </c>
      <c r="DX5" s="11">
        <v>1</v>
      </c>
      <c r="DY5" s="11">
        <v>2</v>
      </c>
      <c r="DZ5" s="11">
        <v>2</v>
      </c>
      <c r="EA5" s="11">
        <v>1</v>
      </c>
      <c r="EB5" s="11">
        <v>1</v>
      </c>
      <c r="EC5" s="11">
        <v>2</v>
      </c>
      <c r="ED5" s="11">
        <v>2</v>
      </c>
      <c r="EE5" s="11">
        <v>2</v>
      </c>
      <c r="EF5" s="11">
        <v>2</v>
      </c>
      <c r="EG5" s="11" t="s">
        <v>2619</v>
      </c>
      <c r="EH5" s="11">
        <v>1</v>
      </c>
      <c r="EI5" s="11">
        <v>1</v>
      </c>
      <c r="EJ5" s="11">
        <v>1</v>
      </c>
      <c r="EK5" s="11">
        <v>1</v>
      </c>
      <c r="EL5" s="11">
        <v>2</v>
      </c>
      <c r="EM5" s="11">
        <v>2</v>
      </c>
      <c r="EN5" s="11">
        <v>2</v>
      </c>
      <c r="EO5" s="11">
        <v>2</v>
      </c>
      <c r="EP5" s="11">
        <v>2</v>
      </c>
      <c r="EQ5" s="11">
        <v>2</v>
      </c>
      <c r="ER5" s="11">
        <v>2</v>
      </c>
      <c r="ES5" s="11">
        <v>2</v>
      </c>
      <c r="ET5" s="11">
        <v>2</v>
      </c>
      <c r="EU5" s="11">
        <v>2</v>
      </c>
      <c r="EV5" s="11">
        <v>14</v>
      </c>
      <c r="EW5" s="11">
        <v>1</v>
      </c>
      <c r="EX5" s="12" t="s">
        <v>2620</v>
      </c>
      <c r="EZ5" s="11">
        <v>1</v>
      </c>
      <c r="FA5" s="11">
        <v>1</v>
      </c>
      <c r="FB5" s="11">
        <v>1</v>
      </c>
      <c r="FC5" s="11">
        <v>1</v>
      </c>
      <c r="FD5" s="11">
        <v>1</v>
      </c>
      <c r="FE5" s="11">
        <v>1</v>
      </c>
      <c r="FF5" s="11">
        <v>2</v>
      </c>
      <c r="FG5" s="11">
        <v>2</v>
      </c>
      <c r="FH5" s="11">
        <v>2</v>
      </c>
      <c r="FI5" s="11">
        <v>2</v>
      </c>
      <c r="FJ5" s="11">
        <v>2</v>
      </c>
      <c r="FK5" s="11">
        <v>2</v>
      </c>
      <c r="FL5" s="11">
        <v>2</v>
      </c>
      <c r="FM5" s="11">
        <v>2</v>
      </c>
      <c r="FN5" s="11" t="s">
        <v>2621</v>
      </c>
      <c r="FP5" s="11">
        <v>1</v>
      </c>
      <c r="FQ5" s="11">
        <v>1</v>
      </c>
      <c r="FR5" s="11">
        <v>1</v>
      </c>
      <c r="FS5" s="11">
        <v>1</v>
      </c>
      <c r="FT5" s="11">
        <v>1</v>
      </c>
      <c r="FU5" s="11">
        <v>1</v>
      </c>
      <c r="FX5" s="11">
        <v>1</v>
      </c>
      <c r="FY5" s="11">
        <v>1</v>
      </c>
      <c r="FZ5" s="11">
        <v>2</v>
      </c>
      <c r="GA5" s="11">
        <v>2</v>
      </c>
      <c r="GB5" s="11">
        <v>2</v>
      </c>
      <c r="GC5" s="11">
        <v>2</v>
      </c>
      <c r="GD5" s="11">
        <v>2</v>
      </c>
      <c r="GE5" s="11">
        <v>2</v>
      </c>
      <c r="GG5" s="12" t="s">
        <v>2622</v>
      </c>
      <c r="GH5" s="11">
        <v>1</v>
      </c>
      <c r="GI5" s="11">
        <v>1</v>
      </c>
      <c r="GJ5" s="11">
        <v>1</v>
      </c>
      <c r="GK5" s="11">
        <v>1</v>
      </c>
      <c r="GL5" s="11">
        <v>1</v>
      </c>
      <c r="GM5" s="11">
        <v>1</v>
      </c>
      <c r="GT5" s="11">
        <v>1</v>
      </c>
      <c r="GU5" s="11">
        <v>1</v>
      </c>
      <c r="GV5" s="11">
        <v>1</v>
      </c>
      <c r="GW5" s="11">
        <v>1</v>
      </c>
      <c r="GZ5" s="11">
        <v>2</v>
      </c>
      <c r="HA5" s="11">
        <v>2</v>
      </c>
      <c r="HB5" s="11">
        <v>2</v>
      </c>
      <c r="HC5" s="11">
        <v>2</v>
      </c>
      <c r="HD5" s="11">
        <v>2</v>
      </c>
      <c r="HE5" s="11">
        <v>2</v>
      </c>
      <c r="HF5" s="12" t="s">
        <v>3055</v>
      </c>
      <c r="HG5" s="11">
        <v>1</v>
      </c>
      <c r="HI5" s="11">
        <v>1</v>
      </c>
      <c r="HK5" s="11">
        <v>1</v>
      </c>
      <c r="HM5" s="11">
        <v>2</v>
      </c>
      <c r="HO5" s="11">
        <v>1</v>
      </c>
      <c r="HQ5" s="11">
        <v>1</v>
      </c>
      <c r="HS5" s="11">
        <v>2</v>
      </c>
      <c r="HU5" s="11">
        <v>2</v>
      </c>
      <c r="HW5" s="11">
        <v>2</v>
      </c>
      <c r="HY5" s="11" t="s">
        <v>2623</v>
      </c>
      <c r="HZ5" s="11">
        <v>1</v>
      </c>
      <c r="IA5" s="11">
        <v>1</v>
      </c>
      <c r="IB5" s="11">
        <v>1</v>
      </c>
      <c r="IC5" s="11">
        <v>1</v>
      </c>
      <c r="ID5" s="11">
        <v>1</v>
      </c>
      <c r="IE5" s="11">
        <v>1</v>
      </c>
      <c r="IF5" s="11">
        <v>1</v>
      </c>
      <c r="IG5" s="11">
        <v>1</v>
      </c>
      <c r="IH5" s="11">
        <v>1</v>
      </c>
      <c r="II5" s="11">
        <v>1</v>
      </c>
      <c r="IJ5" s="11">
        <v>1</v>
      </c>
      <c r="IK5" s="11">
        <v>1</v>
      </c>
      <c r="IL5" s="11">
        <v>1</v>
      </c>
      <c r="IM5" s="11">
        <v>1</v>
      </c>
      <c r="IN5" s="11">
        <v>1</v>
      </c>
      <c r="IO5" s="11">
        <v>1</v>
      </c>
      <c r="IP5" s="11">
        <v>1</v>
      </c>
      <c r="IQ5" s="11">
        <v>1</v>
      </c>
      <c r="IR5" s="11">
        <v>1</v>
      </c>
      <c r="IS5" s="11">
        <v>1</v>
      </c>
      <c r="IT5" s="11" t="s">
        <v>2624</v>
      </c>
      <c r="IU5" s="11">
        <v>1</v>
      </c>
      <c r="IW5" s="11">
        <v>1</v>
      </c>
      <c r="IY5" s="11">
        <v>1</v>
      </c>
      <c r="JA5" s="11">
        <v>2</v>
      </c>
      <c r="JC5" s="11">
        <v>2</v>
      </c>
      <c r="JE5" s="11">
        <v>2</v>
      </c>
      <c r="JG5" s="12" t="s">
        <v>2625</v>
      </c>
      <c r="JH5" s="11">
        <v>1</v>
      </c>
      <c r="JI5" s="11">
        <v>1</v>
      </c>
      <c r="JJ5" s="11">
        <v>1</v>
      </c>
      <c r="JK5" s="11">
        <v>1</v>
      </c>
      <c r="JL5" s="11">
        <v>2</v>
      </c>
      <c r="JM5" s="11">
        <v>2</v>
      </c>
      <c r="JN5" s="11">
        <v>2</v>
      </c>
      <c r="JO5" s="11">
        <v>2</v>
      </c>
      <c r="JP5" s="11">
        <v>2</v>
      </c>
      <c r="JQ5" s="11">
        <v>2</v>
      </c>
      <c r="JR5" s="11">
        <v>2</v>
      </c>
      <c r="JS5" s="11">
        <v>2</v>
      </c>
      <c r="JT5" s="11">
        <v>1</v>
      </c>
      <c r="JU5" s="11">
        <v>1</v>
      </c>
      <c r="JV5" s="11">
        <v>2</v>
      </c>
      <c r="JW5" s="11">
        <v>2</v>
      </c>
      <c r="JX5" s="11">
        <v>2</v>
      </c>
      <c r="JY5" s="11">
        <v>2</v>
      </c>
      <c r="KB5" s="11">
        <v>2</v>
      </c>
      <c r="KC5" s="11">
        <v>2</v>
      </c>
      <c r="KD5" s="11" t="s">
        <v>2626</v>
      </c>
      <c r="KY5" s="11" t="s">
        <v>2627</v>
      </c>
      <c r="KZ5" s="11">
        <v>1</v>
      </c>
      <c r="LA5" s="11">
        <v>1</v>
      </c>
      <c r="LB5" s="11">
        <v>1</v>
      </c>
      <c r="LC5" s="11">
        <v>1</v>
      </c>
      <c r="LD5" s="11">
        <v>1</v>
      </c>
      <c r="LE5" s="11">
        <v>1</v>
      </c>
      <c r="LF5" s="11">
        <v>1</v>
      </c>
      <c r="LG5" s="11">
        <v>1</v>
      </c>
      <c r="LH5" s="11">
        <v>1</v>
      </c>
      <c r="LI5" s="11">
        <v>1</v>
      </c>
      <c r="LJ5" s="11">
        <v>2</v>
      </c>
      <c r="LK5" s="11">
        <v>2</v>
      </c>
      <c r="LL5" s="11">
        <v>1</v>
      </c>
      <c r="LM5" s="11">
        <v>1</v>
      </c>
      <c r="LN5" s="11">
        <v>2</v>
      </c>
      <c r="LO5" s="11">
        <v>2</v>
      </c>
      <c r="LP5" s="11">
        <v>2</v>
      </c>
      <c r="LQ5" s="11">
        <v>2</v>
      </c>
      <c r="LR5" s="11">
        <v>2</v>
      </c>
      <c r="LS5" s="11">
        <v>2</v>
      </c>
      <c r="LT5" s="12" t="s">
        <v>2628</v>
      </c>
      <c r="LU5" s="11">
        <v>1</v>
      </c>
      <c r="LV5" s="11">
        <v>1</v>
      </c>
      <c r="LW5" s="11">
        <v>1</v>
      </c>
      <c r="LX5" s="11">
        <v>1</v>
      </c>
      <c r="LY5" s="11">
        <v>2</v>
      </c>
      <c r="LZ5" s="11">
        <v>2</v>
      </c>
      <c r="MA5" s="11">
        <v>2</v>
      </c>
      <c r="MB5" s="11">
        <v>2</v>
      </c>
      <c r="MC5" s="11" t="s">
        <v>2629</v>
      </c>
      <c r="MD5" s="11">
        <v>1</v>
      </c>
      <c r="ME5" s="11">
        <v>1</v>
      </c>
      <c r="MF5" s="11">
        <v>1</v>
      </c>
      <c r="MG5" s="11">
        <v>1</v>
      </c>
      <c r="MH5" s="11">
        <v>1</v>
      </c>
      <c r="MI5" s="11">
        <v>1</v>
      </c>
      <c r="MJ5" s="11">
        <v>1</v>
      </c>
      <c r="MK5" s="11">
        <v>1</v>
      </c>
      <c r="ML5" s="11">
        <v>1</v>
      </c>
      <c r="MM5" s="11">
        <v>1</v>
      </c>
      <c r="MN5" s="11">
        <v>1</v>
      </c>
      <c r="MO5" s="11">
        <v>1</v>
      </c>
      <c r="MP5" s="11">
        <v>1</v>
      </c>
      <c r="MQ5" s="11">
        <v>1</v>
      </c>
      <c r="MR5" s="11">
        <v>1</v>
      </c>
      <c r="MS5" s="11">
        <v>1</v>
      </c>
      <c r="MT5" s="11">
        <v>2</v>
      </c>
      <c r="MU5" s="11">
        <v>2</v>
      </c>
      <c r="MV5" s="11">
        <v>2</v>
      </c>
      <c r="MW5" s="11">
        <v>2</v>
      </c>
      <c r="MX5" s="11">
        <v>2</v>
      </c>
      <c r="MY5" s="11">
        <v>2</v>
      </c>
      <c r="MZ5" s="12" t="s">
        <v>2630</v>
      </c>
      <c r="NB5" s="11">
        <v>1</v>
      </c>
      <c r="NC5" s="11">
        <v>1</v>
      </c>
      <c r="ND5" s="11">
        <v>1</v>
      </c>
      <c r="NE5" s="11">
        <v>1</v>
      </c>
      <c r="NF5" s="11">
        <v>1</v>
      </c>
      <c r="NG5" s="11">
        <v>1</v>
      </c>
      <c r="NH5" s="11">
        <v>1</v>
      </c>
      <c r="NI5" s="11">
        <v>1</v>
      </c>
      <c r="NJ5" s="11">
        <v>1</v>
      </c>
      <c r="NK5" s="11">
        <v>1</v>
      </c>
      <c r="NL5" s="11">
        <v>1</v>
      </c>
      <c r="NM5" s="11">
        <v>1</v>
      </c>
      <c r="NN5" s="11">
        <v>1</v>
      </c>
      <c r="NO5" s="11">
        <v>1</v>
      </c>
      <c r="NP5" s="11">
        <v>1</v>
      </c>
      <c r="NQ5" s="11">
        <v>1</v>
      </c>
      <c r="NR5" s="11">
        <v>1</v>
      </c>
      <c r="NS5" s="11">
        <v>1</v>
      </c>
      <c r="NT5" s="11">
        <v>1</v>
      </c>
      <c r="NU5" s="11">
        <v>1</v>
      </c>
      <c r="NV5" s="11">
        <v>1</v>
      </c>
      <c r="NW5" s="11">
        <v>1</v>
      </c>
      <c r="NX5" s="11">
        <v>1</v>
      </c>
      <c r="NY5" s="11">
        <v>1</v>
      </c>
      <c r="NZ5" s="11">
        <v>1</v>
      </c>
      <c r="OA5" s="11">
        <v>1</v>
      </c>
      <c r="OB5" s="11">
        <v>2</v>
      </c>
      <c r="OC5" s="11">
        <v>2</v>
      </c>
      <c r="OD5" s="11">
        <v>1</v>
      </c>
      <c r="OE5" s="11">
        <v>1</v>
      </c>
      <c r="OF5" s="11">
        <v>1</v>
      </c>
      <c r="OG5" s="11">
        <v>1</v>
      </c>
      <c r="OH5" s="11">
        <v>2</v>
      </c>
      <c r="OI5" s="11">
        <v>2</v>
      </c>
      <c r="OJ5" s="11">
        <v>1</v>
      </c>
      <c r="OK5" s="11">
        <v>1</v>
      </c>
      <c r="OL5" s="11">
        <v>1</v>
      </c>
      <c r="OM5" s="11">
        <v>1</v>
      </c>
      <c r="OT5" s="12" t="s">
        <v>2631</v>
      </c>
      <c r="QG5" s="11" t="s">
        <v>2632</v>
      </c>
      <c r="QH5" s="11">
        <v>1</v>
      </c>
      <c r="QI5" s="11">
        <v>1</v>
      </c>
      <c r="QJ5" s="11">
        <v>1</v>
      </c>
      <c r="QK5" s="11">
        <v>1</v>
      </c>
      <c r="QL5" s="11">
        <v>1</v>
      </c>
      <c r="QM5" s="11">
        <v>2</v>
      </c>
      <c r="QN5" s="11">
        <v>2</v>
      </c>
      <c r="QO5" s="11">
        <v>1</v>
      </c>
      <c r="QP5" s="11">
        <v>1</v>
      </c>
      <c r="QQ5" s="11">
        <v>1</v>
      </c>
      <c r="QR5" s="11">
        <v>1</v>
      </c>
      <c r="QS5" s="11">
        <v>1</v>
      </c>
      <c r="QT5" s="11">
        <v>1</v>
      </c>
      <c r="QU5" s="11">
        <v>1</v>
      </c>
      <c r="QV5" s="11">
        <v>1</v>
      </c>
      <c r="QW5" s="11">
        <v>1</v>
      </c>
      <c r="QX5" s="11">
        <v>1</v>
      </c>
      <c r="QY5" s="11">
        <v>2</v>
      </c>
      <c r="QZ5" s="11">
        <v>2</v>
      </c>
      <c r="RA5" s="11">
        <v>1</v>
      </c>
      <c r="RC5" s="11">
        <v>1</v>
      </c>
      <c r="RD5" s="12" t="s">
        <v>2633</v>
      </c>
      <c r="RF5" s="12" t="s">
        <v>2634</v>
      </c>
      <c r="RG5" s="11">
        <v>14</v>
      </c>
      <c r="RH5" s="11">
        <v>14</v>
      </c>
      <c r="RI5" s="11">
        <v>18</v>
      </c>
      <c r="RJ5" s="11">
        <v>1</v>
      </c>
      <c r="RK5" s="11">
        <v>21</v>
      </c>
      <c r="RL5" s="203"/>
    </row>
    <row r="6" spans="1:562" ht="17.25" customHeight="1">
      <c r="A6" s="11">
        <v>4</v>
      </c>
      <c r="B6" s="164" t="s">
        <v>27</v>
      </c>
      <c r="C6" s="164"/>
      <c r="D6" s="11">
        <v>2</v>
      </c>
      <c r="E6" s="11">
        <v>2</v>
      </c>
      <c r="F6" s="11">
        <v>2</v>
      </c>
      <c r="G6" s="11">
        <v>2</v>
      </c>
      <c r="H6" s="11">
        <v>1</v>
      </c>
      <c r="I6" s="11">
        <v>1</v>
      </c>
      <c r="J6" s="11">
        <v>1</v>
      </c>
      <c r="K6" s="11">
        <v>1</v>
      </c>
      <c r="L6" s="11">
        <v>1</v>
      </c>
      <c r="M6" s="11">
        <v>1</v>
      </c>
      <c r="N6" s="11">
        <v>1</v>
      </c>
      <c r="O6" s="11">
        <v>1</v>
      </c>
      <c r="P6" s="11">
        <v>2</v>
      </c>
      <c r="Q6" s="11">
        <v>2</v>
      </c>
      <c r="R6" s="11">
        <v>2</v>
      </c>
      <c r="S6" s="11">
        <v>2</v>
      </c>
      <c r="T6" s="11">
        <v>2</v>
      </c>
      <c r="U6" s="11">
        <v>2</v>
      </c>
      <c r="V6" s="11">
        <v>2</v>
      </c>
      <c r="W6" s="11">
        <v>2</v>
      </c>
      <c r="X6" s="18" t="s">
        <v>3223</v>
      </c>
      <c r="Y6" s="11">
        <v>1</v>
      </c>
      <c r="Z6" s="11">
        <v>1</v>
      </c>
      <c r="AA6" s="11">
        <v>1</v>
      </c>
      <c r="AB6" s="11">
        <v>1</v>
      </c>
      <c r="AC6" s="11">
        <v>1</v>
      </c>
      <c r="AD6" s="11">
        <v>1</v>
      </c>
      <c r="AE6" s="11">
        <v>1</v>
      </c>
      <c r="AF6" s="11">
        <v>1</v>
      </c>
      <c r="AG6" s="11">
        <v>1</v>
      </c>
      <c r="AH6" s="11">
        <v>1</v>
      </c>
      <c r="AI6" s="11">
        <v>1</v>
      </c>
      <c r="AJ6" s="11">
        <v>1</v>
      </c>
      <c r="AK6" s="11">
        <v>2</v>
      </c>
      <c r="AL6" s="11">
        <v>2</v>
      </c>
      <c r="AO6" s="11">
        <v>2</v>
      </c>
      <c r="AP6" s="11">
        <v>2</v>
      </c>
      <c r="AQ6" s="11">
        <v>2</v>
      </c>
      <c r="AR6" s="11">
        <v>2</v>
      </c>
      <c r="AS6" s="11">
        <v>2</v>
      </c>
      <c r="AT6" s="11">
        <v>2</v>
      </c>
      <c r="AU6" s="11">
        <v>1</v>
      </c>
      <c r="AV6" s="11">
        <v>1</v>
      </c>
      <c r="AW6" s="11">
        <v>2</v>
      </c>
      <c r="AX6" s="11">
        <v>2</v>
      </c>
      <c r="AY6" s="11">
        <v>2</v>
      </c>
      <c r="AZ6" s="11">
        <v>2</v>
      </c>
      <c r="BA6" s="11">
        <v>2</v>
      </c>
      <c r="BB6" s="11">
        <v>2</v>
      </c>
      <c r="BC6" s="11">
        <v>2</v>
      </c>
      <c r="BD6" s="11">
        <v>2</v>
      </c>
      <c r="BF6" s="11">
        <v>2</v>
      </c>
      <c r="BG6" s="11">
        <v>2</v>
      </c>
      <c r="BH6" s="11">
        <v>1</v>
      </c>
      <c r="BI6" s="11">
        <v>1</v>
      </c>
      <c r="BJ6" s="11">
        <v>1</v>
      </c>
      <c r="BK6" s="11">
        <v>1</v>
      </c>
      <c r="BL6" s="11">
        <v>1</v>
      </c>
      <c r="BM6" s="11">
        <v>1</v>
      </c>
      <c r="BN6" s="11">
        <v>1</v>
      </c>
      <c r="BP6" s="11">
        <v>1</v>
      </c>
      <c r="BQ6" s="11">
        <v>1</v>
      </c>
      <c r="BR6" s="11">
        <v>2</v>
      </c>
      <c r="BS6" s="11">
        <v>2</v>
      </c>
      <c r="BT6" s="11">
        <v>2</v>
      </c>
      <c r="BU6" s="11">
        <v>2</v>
      </c>
      <c r="BV6" s="11">
        <v>2</v>
      </c>
      <c r="BW6" s="11">
        <v>2</v>
      </c>
      <c r="BX6" s="11">
        <v>1</v>
      </c>
      <c r="BY6" s="11">
        <v>1</v>
      </c>
      <c r="CA6" s="11">
        <v>1</v>
      </c>
      <c r="CB6" s="11">
        <v>1</v>
      </c>
      <c r="CC6" s="11">
        <v>1</v>
      </c>
      <c r="CD6" s="11">
        <v>1</v>
      </c>
      <c r="CE6" s="11">
        <v>1</v>
      </c>
      <c r="CF6" s="11">
        <v>1</v>
      </c>
      <c r="CG6" s="11">
        <v>1</v>
      </c>
      <c r="CH6" s="11">
        <v>1</v>
      </c>
      <c r="CI6" s="11">
        <v>1</v>
      </c>
      <c r="CJ6" s="11">
        <v>1</v>
      </c>
      <c r="CK6" s="11">
        <v>1</v>
      </c>
      <c r="CL6" s="11">
        <v>1</v>
      </c>
      <c r="CM6" s="11">
        <v>2</v>
      </c>
      <c r="CN6" s="11">
        <v>2</v>
      </c>
      <c r="CO6" s="11">
        <v>2</v>
      </c>
      <c r="CP6" s="11">
        <v>2</v>
      </c>
      <c r="CQ6" s="11">
        <v>2</v>
      </c>
      <c r="CR6" s="11">
        <v>2</v>
      </c>
      <c r="DR6" s="11" t="s">
        <v>3037</v>
      </c>
      <c r="DS6" s="11">
        <v>1</v>
      </c>
      <c r="DT6" s="11">
        <v>1</v>
      </c>
      <c r="DU6" s="11">
        <v>1</v>
      </c>
      <c r="DV6" s="11">
        <v>1</v>
      </c>
      <c r="DW6" s="11">
        <v>1</v>
      </c>
      <c r="DX6" s="11">
        <v>1</v>
      </c>
      <c r="DY6" s="11">
        <v>1</v>
      </c>
      <c r="DZ6" s="11">
        <v>1</v>
      </c>
      <c r="EA6" s="11">
        <v>1</v>
      </c>
      <c r="EB6" s="11">
        <v>1</v>
      </c>
      <c r="EC6" s="11">
        <v>2</v>
      </c>
      <c r="ED6" s="11">
        <v>2</v>
      </c>
      <c r="EE6" s="11">
        <v>2</v>
      </c>
      <c r="EF6" s="11">
        <v>2</v>
      </c>
      <c r="EX6" s="11" t="s">
        <v>3037</v>
      </c>
      <c r="EZ6" s="11">
        <v>1</v>
      </c>
      <c r="FA6" s="11">
        <v>1</v>
      </c>
      <c r="FB6" s="11">
        <v>1</v>
      </c>
      <c r="FC6" s="11">
        <v>1</v>
      </c>
      <c r="FD6" s="11">
        <v>1</v>
      </c>
      <c r="FF6" s="11">
        <v>2</v>
      </c>
      <c r="FG6" s="11">
        <v>2</v>
      </c>
      <c r="FH6" s="11">
        <v>2</v>
      </c>
      <c r="FI6" s="11">
        <v>2</v>
      </c>
      <c r="FJ6" s="11">
        <v>2</v>
      </c>
      <c r="FK6" s="11">
        <v>2</v>
      </c>
      <c r="FL6" s="11">
        <v>1</v>
      </c>
      <c r="FM6" s="11">
        <v>1</v>
      </c>
      <c r="FP6" s="11">
        <v>2</v>
      </c>
      <c r="FQ6" s="11">
        <v>2</v>
      </c>
      <c r="FR6" s="11">
        <v>1</v>
      </c>
      <c r="FS6" s="11">
        <v>1</v>
      </c>
      <c r="FT6" s="11">
        <v>1</v>
      </c>
      <c r="FU6" s="11">
        <v>1</v>
      </c>
      <c r="FV6" s="11">
        <v>1</v>
      </c>
      <c r="FW6" s="11">
        <v>1</v>
      </c>
      <c r="FX6" s="11">
        <v>1</v>
      </c>
      <c r="FY6" s="11">
        <v>1</v>
      </c>
      <c r="FZ6" s="11">
        <v>2</v>
      </c>
      <c r="GA6" s="11">
        <v>2</v>
      </c>
      <c r="GB6" s="11">
        <v>2</v>
      </c>
      <c r="GC6" s="11">
        <v>2</v>
      </c>
      <c r="GD6" s="11">
        <v>2</v>
      </c>
      <c r="GE6" s="11">
        <v>2</v>
      </c>
      <c r="GF6" s="11" t="s">
        <v>3224</v>
      </c>
      <c r="HF6" s="11" t="s">
        <v>3037</v>
      </c>
      <c r="HY6" s="11" t="s">
        <v>3037</v>
      </c>
      <c r="IT6" s="11" t="s">
        <v>3037</v>
      </c>
      <c r="JG6" s="11" t="s">
        <v>3037</v>
      </c>
      <c r="JH6" s="11">
        <v>1</v>
      </c>
      <c r="JI6" s="11">
        <v>1</v>
      </c>
      <c r="JJ6" s="11">
        <v>2</v>
      </c>
      <c r="JK6" s="11">
        <v>2</v>
      </c>
      <c r="JL6" s="11">
        <v>1</v>
      </c>
      <c r="JM6" s="11">
        <v>1</v>
      </c>
      <c r="JN6" s="11">
        <v>2</v>
      </c>
      <c r="JO6" s="11">
        <v>2</v>
      </c>
      <c r="JP6" s="11">
        <v>1</v>
      </c>
      <c r="JQ6" s="11">
        <v>1</v>
      </c>
      <c r="JR6" s="11">
        <v>1</v>
      </c>
      <c r="JS6" s="11">
        <v>1</v>
      </c>
      <c r="JT6" s="11">
        <v>1</v>
      </c>
      <c r="JU6" s="11">
        <v>1</v>
      </c>
      <c r="JV6" s="11">
        <v>2</v>
      </c>
      <c r="JW6" s="11">
        <v>2</v>
      </c>
      <c r="JX6" s="11">
        <v>2</v>
      </c>
      <c r="JY6" s="11">
        <v>2</v>
      </c>
      <c r="JZ6" s="11">
        <v>2</v>
      </c>
      <c r="KA6" s="11">
        <v>2</v>
      </c>
      <c r="KB6" s="11">
        <v>1</v>
      </c>
      <c r="KC6" s="11">
        <v>1</v>
      </c>
      <c r="KY6" s="11" t="s">
        <v>3037</v>
      </c>
      <c r="LT6" s="11" t="s">
        <v>3037</v>
      </c>
      <c r="MC6" s="11" t="s">
        <v>3037</v>
      </c>
      <c r="MD6" s="11">
        <v>1</v>
      </c>
      <c r="ME6" s="11">
        <v>1</v>
      </c>
      <c r="MF6" s="11">
        <v>2</v>
      </c>
      <c r="MG6" s="11">
        <v>2</v>
      </c>
      <c r="MH6" s="11">
        <v>1</v>
      </c>
      <c r="MI6" s="11">
        <v>1</v>
      </c>
      <c r="MJ6" s="11">
        <v>1</v>
      </c>
      <c r="MK6" s="11">
        <v>1</v>
      </c>
      <c r="ML6" s="11">
        <v>1</v>
      </c>
      <c r="MM6" s="11">
        <v>1</v>
      </c>
      <c r="MN6" s="11">
        <v>1</v>
      </c>
      <c r="MO6" s="11">
        <v>1</v>
      </c>
      <c r="MP6" s="11">
        <v>1</v>
      </c>
      <c r="MQ6" s="11">
        <v>1</v>
      </c>
      <c r="MR6" s="11">
        <v>1</v>
      </c>
      <c r="MS6" s="11">
        <v>1</v>
      </c>
      <c r="MT6" s="11">
        <v>1</v>
      </c>
      <c r="MU6" s="11">
        <v>1</v>
      </c>
      <c r="MV6" s="11">
        <v>2</v>
      </c>
      <c r="MW6" s="11">
        <v>2</v>
      </c>
      <c r="MX6" s="11">
        <v>2</v>
      </c>
      <c r="MY6" s="11">
        <v>2</v>
      </c>
      <c r="NB6" s="11">
        <v>1</v>
      </c>
      <c r="NC6" s="11">
        <v>1</v>
      </c>
      <c r="ND6" s="11">
        <v>1</v>
      </c>
      <c r="NE6" s="11">
        <v>1</v>
      </c>
      <c r="NF6" s="11">
        <v>1</v>
      </c>
      <c r="NG6" s="11">
        <v>1</v>
      </c>
      <c r="NH6" s="11">
        <v>1</v>
      </c>
      <c r="NI6" s="11">
        <v>1</v>
      </c>
      <c r="NJ6" s="11">
        <v>1</v>
      </c>
      <c r="NK6" s="11">
        <v>1</v>
      </c>
      <c r="NL6" s="11">
        <v>1</v>
      </c>
      <c r="NM6" s="11">
        <v>1</v>
      </c>
      <c r="NN6" s="11">
        <v>1</v>
      </c>
      <c r="NO6" s="11">
        <v>1</v>
      </c>
      <c r="NP6" s="11">
        <v>1</v>
      </c>
      <c r="NQ6" s="11">
        <v>1</v>
      </c>
      <c r="NR6" s="11">
        <v>1</v>
      </c>
      <c r="NS6" s="11">
        <v>1</v>
      </c>
      <c r="NT6" s="11">
        <v>1</v>
      </c>
      <c r="NU6" s="11">
        <v>1</v>
      </c>
      <c r="NV6" s="11">
        <v>1</v>
      </c>
      <c r="NW6" s="11">
        <v>1</v>
      </c>
      <c r="NX6" s="11">
        <v>1</v>
      </c>
      <c r="NY6" s="11">
        <v>1</v>
      </c>
      <c r="NZ6" s="11">
        <v>1</v>
      </c>
      <c r="OA6" s="11">
        <v>1</v>
      </c>
      <c r="OB6" s="11">
        <v>1</v>
      </c>
      <c r="OC6" s="11">
        <v>1</v>
      </c>
      <c r="OD6" s="11">
        <v>1</v>
      </c>
      <c r="OE6" s="11">
        <v>1</v>
      </c>
      <c r="OF6" s="11">
        <v>1</v>
      </c>
      <c r="OG6" s="11">
        <v>1</v>
      </c>
      <c r="OH6" s="11">
        <v>1</v>
      </c>
      <c r="OI6" s="11">
        <v>1</v>
      </c>
      <c r="OJ6" s="11">
        <v>1</v>
      </c>
      <c r="OK6" s="11">
        <v>1</v>
      </c>
      <c r="OL6" s="11">
        <v>1</v>
      </c>
      <c r="OM6" s="11">
        <v>1</v>
      </c>
      <c r="ON6" s="11" t="s">
        <v>3225</v>
      </c>
      <c r="OO6" s="11" t="s">
        <v>3226</v>
      </c>
      <c r="OP6" s="11" t="s">
        <v>3227</v>
      </c>
      <c r="OQ6" s="11" t="s">
        <v>3228</v>
      </c>
      <c r="OR6" s="11" t="s">
        <v>3226</v>
      </c>
      <c r="OT6" s="11" t="s">
        <v>3229</v>
      </c>
      <c r="QG6" s="11" t="s">
        <v>3230</v>
      </c>
      <c r="RB6" s="11" t="s">
        <v>3230</v>
      </c>
      <c r="RC6" s="11">
        <v>2</v>
      </c>
      <c r="RE6" s="11">
        <v>2</v>
      </c>
      <c r="RG6" s="11">
        <v>14</v>
      </c>
      <c r="RH6" s="11">
        <v>14</v>
      </c>
      <c r="RI6" s="11">
        <v>18</v>
      </c>
      <c r="RL6" s="203"/>
    </row>
    <row r="7" spans="1:562" ht="17.25" customHeight="1">
      <c r="A7" s="11">
        <v>5</v>
      </c>
      <c r="B7" s="164" t="s">
        <v>28</v>
      </c>
      <c r="C7" s="164"/>
      <c r="D7" s="11">
        <v>1</v>
      </c>
      <c r="E7" s="11">
        <v>1</v>
      </c>
      <c r="F7" s="11">
        <v>1</v>
      </c>
      <c r="G7" s="11">
        <v>1</v>
      </c>
      <c r="H7" s="11">
        <v>1</v>
      </c>
      <c r="I7" s="1">
        <v>2</v>
      </c>
      <c r="J7" s="11">
        <v>1</v>
      </c>
      <c r="K7" s="11">
        <v>1</v>
      </c>
      <c r="L7" s="11">
        <v>1</v>
      </c>
      <c r="M7" s="11">
        <v>1</v>
      </c>
      <c r="N7" s="11">
        <v>1</v>
      </c>
      <c r="O7" s="11">
        <v>1</v>
      </c>
      <c r="P7" s="11">
        <v>2</v>
      </c>
      <c r="Q7" s="11">
        <v>2</v>
      </c>
      <c r="R7" s="11">
        <v>2</v>
      </c>
      <c r="S7" s="11">
        <v>2</v>
      </c>
      <c r="T7" s="11">
        <v>2</v>
      </c>
      <c r="U7" s="11">
        <v>2</v>
      </c>
      <c r="V7" s="11">
        <v>2</v>
      </c>
      <c r="W7" s="11">
        <v>2</v>
      </c>
      <c r="X7" s="19" t="s">
        <v>2636</v>
      </c>
      <c r="Y7" s="11">
        <v>1</v>
      </c>
      <c r="Z7" s="11">
        <v>1</v>
      </c>
      <c r="AA7" s="11">
        <v>1</v>
      </c>
      <c r="AB7" s="11">
        <v>1</v>
      </c>
      <c r="AC7" s="11">
        <v>1</v>
      </c>
      <c r="AD7" s="11">
        <v>1</v>
      </c>
      <c r="AE7" s="11">
        <v>1</v>
      </c>
      <c r="AF7" s="11">
        <v>1</v>
      </c>
      <c r="AG7" s="11">
        <v>1</v>
      </c>
      <c r="AH7" s="11">
        <v>1</v>
      </c>
      <c r="AI7" s="11">
        <v>2</v>
      </c>
      <c r="AJ7" s="11">
        <v>2</v>
      </c>
      <c r="AK7" s="11">
        <v>2</v>
      </c>
      <c r="AL7" s="11">
        <v>2</v>
      </c>
      <c r="AM7" s="18" t="s">
        <v>2637</v>
      </c>
      <c r="AN7" s="19" t="s">
        <v>2638</v>
      </c>
      <c r="AO7" s="11" t="s">
        <v>1053</v>
      </c>
      <c r="AP7" s="11">
        <v>1</v>
      </c>
      <c r="AQ7" s="11" t="s">
        <v>1053</v>
      </c>
      <c r="AR7" s="1" t="s">
        <v>1053</v>
      </c>
      <c r="AS7" s="11">
        <v>1</v>
      </c>
      <c r="AT7" s="11">
        <v>1</v>
      </c>
      <c r="AU7" s="11">
        <v>1</v>
      </c>
      <c r="AV7" s="11">
        <v>1</v>
      </c>
      <c r="AW7" s="11">
        <v>2</v>
      </c>
      <c r="AX7" s="11">
        <v>2</v>
      </c>
      <c r="AY7" s="11">
        <v>2</v>
      </c>
      <c r="AZ7" s="11">
        <v>2</v>
      </c>
      <c r="BA7" s="11">
        <v>2</v>
      </c>
      <c r="BB7" s="11">
        <v>2</v>
      </c>
      <c r="BC7" s="11">
        <v>2</v>
      </c>
      <c r="BD7" s="11">
        <v>2</v>
      </c>
      <c r="BE7" s="12" t="s">
        <v>2639</v>
      </c>
      <c r="BF7" s="11">
        <v>1</v>
      </c>
      <c r="BG7" s="11">
        <v>1</v>
      </c>
      <c r="BH7" s="11">
        <v>1</v>
      </c>
      <c r="BI7" s="11">
        <v>1</v>
      </c>
      <c r="BJ7" s="11">
        <v>1</v>
      </c>
      <c r="BK7" s="11">
        <v>1</v>
      </c>
      <c r="BL7" s="11">
        <v>1</v>
      </c>
      <c r="BM7" s="11">
        <v>1</v>
      </c>
      <c r="BN7" s="11">
        <v>1</v>
      </c>
      <c r="BO7" s="11">
        <v>1</v>
      </c>
      <c r="BP7" s="11">
        <v>1.2</v>
      </c>
      <c r="BQ7" s="11">
        <v>2</v>
      </c>
      <c r="BR7" s="11">
        <v>2</v>
      </c>
      <c r="BS7" s="11">
        <v>2</v>
      </c>
      <c r="BT7" s="11">
        <v>1</v>
      </c>
      <c r="BU7" s="11">
        <v>1</v>
      </c>
      <c r="BV7" s="11">
        <v>2</v>
      </c>
      <c r="BW7" s="11">
        <v>2</v>
      </c>
      <c r="BX7" s="11">
        <v>2</v>
      </c>
      <c r="BY7" s="11">
        <v>2</v>
      </c>
      <c r="BZ7" s="12" t="s">
        <v>2640</v>
      </c>
      <c r="CB7" s="11">
        <v>1</v>
      </c>
      <c r="CD7" s="11">
        <v>1</v>
      </c>
      <c r="CF7" s="11">
        <v>1</v>
      </c>
      <c r="CH7" s="11">
        <v>1</v>
      </c>
      <c r="CJ7" s="11">
        <v>1</v>
      </c>
      <c r="CL7" s="11">
        <v>2</v>
      </c>
      <c r="CN7" s="11" t="s">
        <v>850</v>
      </c>
      <c r="CP7" s="11">
        <v>2</v>
      </c>
      <c r="CR7" s="11">
        <v>2</v>
      </c>
      <c r="CS7" s="11" t="s">
        <v>2641</v>
      </c>
      <c r="CT7" s="11">
        <v>1</v>
      </c>
      <c r="CU7" s="11">
        <v>1</v>
      </c>
      <c r="CV7" s="11">
        <v>1</v>
      </c>
      <c r="CW7" s="11">
        <v>1</v>
      </c>
      <c r="CX7" s="11">
        <v>1</v>
      </c>
      <c r="CY7" s="11">
        <v>1</v>
      </c>
      <c r="CZ7" s="11">
        <v>1</v>
      </c>
      <c r="DA7" s="11">
        <v>1</v>
      </c>
      <c r="DB7" s="11">
        <v>1</v>
      </c>
      <c r="DC7" s="11">
        <v>1</v>
      </c>
      <c r="DD7" s="11">
        <v>1</v>
      </c>
      <c r="DE7" s="11">
        <v>1</v>
      </c>
      <c r="DF7" s="11">
        <v>1</v>
      </c>
      <c r="DG7" s="11">
        <v>1</v>
      </c>
      <c r="DH7" s="11">
        <v>2</v>
      </c>
      <c r="DI7" s="11">
        <v>2</v>
      </c>
      <c r="DJ7" s="11">
        <v>2</v>
      </c>
      <c r="DK7" s="11">
        <v>2</v>
      </c>
      <c r="DL7" s="11">
        <v>2</v>
      </c>
      <c r="DM7" s="11">
        <v>2</v>
      </c>
      <c r="DN7" s="11">
        <v>2</v>
      </c>
      <c r="DO7" s="11">
        <v>2</v>
      </c>
      <c r="DP7" s="11">
        <v>2</v>
      </c>
      <c r="DQ7" s="11">
        <v>2</v>
      </c>
      <c r="DS7" s="11">
        <v>1</v>
      </c>
      <c r="DT7" s="11">
        <v>1</v>
      </c>
      <c r="DU7" s="11">
        <v>1</v>
      </c>
      <c r="DV7" s="11">
        <v>1</v>
      </c>
      <c r="DW7" s="11">
        <v>1</v>
      </c>
      <c r="DX7" s="11">
        <v>1</v>
      </c>
      <c r="DY7" s="11">
        <v>1</v>
      </c>
      <c r="DZ7" s="11">
        <v>1</v>
      </c>
      <c r="EA7" s="11">
        <v>1</v>
      </c>
      <c r="EB7" s="11">
        <v>1</v>
      </c>
      <c r="EC7" s="11">
        <v>2</v>
      </c>
      <c r="ED7" s="11">
        <v>2</v>
      </c>
      <c r="EE7" s="11">
        <v>1</v>
      </c>
      <c r="EF7" s="11">
        <v>1</v>
      </c>
      <c r="EG7" s="11" t="s">
        <v>2642</v>
      </c>
      <c r="EH7" s="11">
        <v>1</v>
      </c>
      <c r="EI7" s="11">
        <v>1</v>
      </c>
      <c r="EJ7" s="11">
        <v>1</v>
      </c>
      <c r="EK7" s="11">
        <v>1</v>
      </c>
      <c r="EL7" s="11">
        <v>2</v>
      </c>
      <c r="EM7" s="11">
        <v>2</v>
      </c>
      <c r="EN7" s="11">
        <v>2</v>
      </c>
      <c r="EO7" s="11">
        <v>2</v>
      </c>
      <c r="EP7" s="11">
        <v>2</v>
      </c>
      <c r="EQ7" s="11">
        <v>2</v>
      </c>
      <c r="ER7" s="11">
        <v>2</v>
      </c>
      <c r="ES7" s="11">
        <v>2</v>
      </c>
      <c r="ET7" s="11">
        <v>1</v>
      </c>
      <c r="EU7" s="11">
        <v>1</v>
      </c>
      <c r="EX7" s="12" t="s">
        <v>2643</v>
      </c>
      <c r="EZ7" s="11">
        <v>1</v>
      </c>
      <c r="FA7" s="11">
        <v>1</v>
      </c>
      <c r="FB7" s="11">
        <v>1</v>
      </c>
      <c r="FC7" s="11">
        <v>1</v>
      </c>
      <c r="FD7" s="11">
        <v>1</v>
      </c>
      <c r="FE7" s="11">
        <v>1</v>
      </c>
      <c r="FF7" s="11">
        <v>2</v>
      </c>
      <c r="FG7" s="11">
        <v>2</v>
      </c>
      <c r="FH7" s="11">
        <v>1</v>
      </c>
      <c r="FI7" s="11">
        <v>2</v>
      </c>
      <c r="FJ7" s="11">
        <v>2</v>
      </c>
      <c r="FK7" s="11">
        <v>2</v>
      </c>
      <c r="FL7" s="11">
        <v>2</v>
      </c>
      <c r="FM7" s="11">
        <v>2</v>
      </c>
      <c r="FN7" s="11" t="s">
        <v>3039</v>
      </c>
      <c r="FP7" s="11">
        <v>1</v>
      </c>
      <c r="FQ7" s="11">
        <v>1</v>
      </c>
      <c r="FS7" s="11">
        <v>1</v>
      </c>
      <c r="FT7" s="11">
        <v>1</v>
      </c>
      <c r="FU7" s="11">
        <v>1</v>
      </c>
      <c r="FV7" s="11">
        <v>1</v>
      </c>
      <c r="FW7" s="11">
        <v>1</v>
      </c>
      <c r="FX7" s="11">
        <v>1</v>
      </c>
      <c r="FY7" s="11">
        <v>1</v>
      </c>
      <c r="FZ7" s="11">
        <v>2</v>
      </c>
      <c r="GA7" s="11">
        <v>2</v>
      </c>
      <c r="GB7" s="11">
        <v>2</v>
      </c>
      <c r="GC7" s="11">
        <v>2</v>
      </c>
      <c r="GD7" s="11">
        <v>2</v>
      </c>
      <c r="GE7" s="11">
        <v>2</v>
      </c>
      <c r="GI7" s="11">
        <v>1</v>
      </c>
      <c r="GK7" s="11">
        <v>1</v>
      </c>
      <c r="GM7" s="11">
        <v>1</v>
      </c>
      <c r="GO7" s="11">
        <v>1</v>
      </c>
      <c r="GQ7" s="11">
        <v>1</v>
      </c>
      <c r="GS7" s="11">
        <v>1</v>
      </c>
      <c r="GU7" s="11">
        <v>1</v>
      </c>
      <c r="GW7" s="11">
        <v>1</v>
      </c>
      <c r="HA7" s="11">
        <v>1</v>
      </c>
      <c r="HC7" s="11">
        <v>1</v>
      </c>
      <c r="HE7" s="11">
        <v>1</v>
      </c>
      <c r="HF7" s="11" t="s">
        <v>2644</v>
      </c>
      <c r="HG7" s="11">
        <v>1</v>
      </c>
      <c r="HI7" s="11">
        <v>1</v>
      </c>
      <c r="HK7" s="11">
        <v>1</v>
      </c>
      <c r="HM7" s="11">
        <v>2</v>
      </c>
      <c r="HO7" s="11">
        <v>1</v>
      </c>
      <c r="HQ7" s="11">
        <v>1</v>
      </c>
      <c r="HS7" s="11">
        <v>2</v>
      </c>
      <c r="HU7" s="11">
        <v>1</v>
      </c>
      <c r="HW7" s="11">
        <v>2</v>
      </c>
      <c r="HY7" s="12" t="s">
        <v>2645</v>
      </c>
      <c r="HZ7" s="11">
        <v>1</v>
      </c>
      <c r="IB7" s="11">
        <v>1</v>
      </c>
      <c r="ID7" s="11">
        <v>2</v>
      </c>
      <c r="IF7" s="11">
        <v>1</v>
      </c>
      <c r="IH7" s="11">
        <v>1</v>
      </c>
      <c r="IJ7" s="11">
        <v>2</v>
      </c>
      <c r="IL7" s="11">
        <v>2</v>
      </c>
      <c r="IN7" s="11">
        <v>2</v>
      </c>
      <c r="IP7" s="11">
        <v>2</v>
      </c>
      <c r="IR7" s="11">
        <v>2</v>
      </c>
      <c r="IU7" s="11">
        <v>1</v>
      </c>
      <c r="IW7" s="11">
        <v>1</v>
      </c>
      <c r="IY7" s="11">
        <v>1</v>
      </c>
      <c r="JA7" s="11">
        <v>2</v>
      </c>
      <c r="JC7" s="11">
        <v>2</v>
      </c>
      <c r="JE7" s="11">
        <v>2</v>
      </c>
      <c r="JH7" s="11">
        <v>1</v>
      </c>
      <c r="JI7" s="11">
        <v>1</v>
      </c>
      <c r="JJ7" s="11">
        <v>1</v>
      </c>
      <c r="JK7" s="11">
        <v>1</v>
      </c>
      <c r="JL7" s="11">
        <v>2</v>
      </c>
      <c r="JM7" s="11">
        <v>2</v>
      </c>
      <c r="JN7" s="11">
        <v>2</v>
      </c>
      <c r="JO7" s="11">
        <v>2</v>
      </c>
      <c r="JP7" s="11">
        <v>2</v>
      </c>
      <c r="JQ7" s="11">
        <v>2</v>
      </c>
      <c r="JR7" s="11">
        <v>2</v>
      </c>
      <c r="JS7" s="11">
        <v>2</v>
      </c>
      <c r="JT7" s="11">
        <v>2</v>
      </c>
      <c r="JU7" s="11">
        <v>2</v>
      </c>
      <c r="JV7" s="11">
        <v>2</v>
      </c>
      <c r="JW7" s="11">
        <v>2</v>
      </c>
      <c r="JX7" s="11">
        <v>2</v>
      </c>
      <c r="JY7" s="11">
        <v>2</v>
      </c>
      <c r="JZ7" s="11">
        <v>2</v>
      </c>
      <c r="KA7" s="11">
        <v>2</v>
      </c>
      <c r="KB7" s="11">
        <v>2</v>
      </c>
      <c r="KC7" s="11">
        <v>2</v>
      </c>
      <c r="KD7" s="12" t="s">
        <v>2646</v>
      </c>
      <c r="KE7" s="11">
        <v>1</v>
      </c>
      <c r="KG7" s="11">
        <v>1</v>
      </c>
      <c r="KI7" s="11">
        <v>1</v>
      </c>
      <c r="KK7" s="11">
        <v>1</v>
      </c>
      <c r="KM7" s="11">
        <v>1</v>
      </c>
      <c r="KO7" s="11">
        <v>1</v>
      </c>
      <c r="KQ7" s="11">
        <v>2</v>
      </c>
      <c r="KS7" s="11">
        <v>2</v>
      </c>
      <c r="KU7" s="11">
        <v>2</v>
      </c>
      <c r="KW7" s="11">
        <v>2</v>
      </c>
      <c r="KY7" s="11" t="s">
        <v>2647</v>
      </c>
      <c r="KZ7" s="11">
        <v>1</v>
      </c>
      <c r="LA7" s="11">
        <v>1</v>
      </c>
      <c r="LB7" s="11">
        <v>1</v>
      </c>
      <c r="LC7" s="11">
        <v>1</v>
      </c>
      <c r="LD7" s="11">
        <v>1</v>
      </c>
      <c r="LE7" s="11">
        <v>1</v>
      </c>
      <c r="LF7" s="11">
        <v>1</v>
      </c>
      <c r="LG7" s="11">
        <v>1</v>
      </c>
      <c r="LH7" s="11">
        <v>1</v>
      </c>
      <c r="LI7" s="11">
        <v>1</v>
      </c>
      <c r="LJ7" s="11">
        <v>2</v>
      </c>
      <c r="LK7" s="11">
        <v>2</v>
      </c>
      <c r="LL7" s="11">
        <v>2</v>
      </c>
      <c r="LM7" s="11">
        <v>2</v>
      </c>
      <c r="LN7" s="11">
        <v>2</v>
      </c>
      <c r="LO7" s="11">
        <v>2</v>
      </c>
      <c r="LP7" s="11">
        <v>2</v>
      </c>
      <c r="LQ7" s="11">
        <v>2</v>
      </c>
      <c r="LR7" s="11">
        <v>2</v>
      </c>
      <c r="LS7" s="11">
        <v>2</v>
      </c>
      <c r="LU7" s="11">
        <v>1</v>
      </c>
      <c r="LV7" s="11">
        <v>1</v>
      </c>
      <c r="LW7" s="11">
        <v>1</v>
      </c>
      <c r="LX7" s="11">
        <v>1</v>
      </c>
      <c r="LY7" s="11" t="s">
        <v>850</v>
      </c>
      <c r="LZ7" s="11">
        <v>2</v>
      </c>
      <c r="MB7" s="11">
        <v>2</v>
      </c>
      <c r="MD7" s="11">
        <v>1</v>
      </c>
      <c r="ME7" s="11">
        <v>1</v>
      </c>
      <c r="MF7" s="11">
        <v>1</v>
      </c>
      <c r="MG7" s="11">
        <v>1</v>
      </c>
      <c r="MH7" s="11">
        <v>1</v>
      </c>
      <c r="MI7" s="11">
        <v>1</v>
      </c>
      <c r="MJ7" s="11">
        <v>1</v>
      </c>
      <c r="MK7" s="11">
        <v>1</v>
      </c>
      <c r="ML7" s="11">
        <v>1</v>
      </c>
      <c r="MM7" s="11">
        <v>1</v>
      </c>
      <c r="MN7" s="11">
        <v>1</v>
      </c>
      <c r="MO7" s="11">
        <v>1</v>
      </c>
      <c r="MP7" s="11">
        <v>1</v>
      </c>
      <c r="MQ7" s="11">
        <v>1</v>
      </c>
      <c r="MR7" s="11">
        <v>1</v>
      </c>
      <c r="MS7" s="11">
        <v>1</v>
      </c>
      <c r="MT7" s="11">
        <v>2</v>
      </c>
      <c r="MU7" s="11">
        <v>2</v>
      </c>
      <c r="MV7" s="11">
        <v>2</v>
      </c>
      <c r="MW7" s="11">
        <v>2</v>
      </c>
      <c r="MX7" s="11">
        <v>2</v>
      </c>
      <c r="MY7" s="11">
        <v>2</v>
      </c>
      <c r="NB7" s="11">
        <v>1</v>
      </c>
      <c r="NC7" s="11">
        <v>1</v>
      </c>
      <c r="ND7" s="11">
        <v>1</v>
      </c>
      <c r="NE7" s="11">
        <v>1</v>
      </c>
      <c r="NF7" s="11">
        <v>1</v>
      </c>
      <c r="NG7" s="11">
        <v>1</v>
      </c>
      <c r="NH7" s="11">
        <v>1</v>
      </c>
      <c r="NI7" s="11">
        <v>1</v>
      </c>
      <c r="NJ7" s="11">
        <v>1</v>
      </c>
      <c r="NK7" s="11">
        <v>1</v>
      </c>
      <c r="NL7" s="11">
        <v>1</v>
      </c>
      <c r="NM7" s="11">
        <v>1</v>
      </c>
      <c r="NN7" s="11">
        <v>1</v>
      </c>
      <c r="NO7" s="11">
        <v>1</v>
      </c>
      <c r="NP7" s="11">
        <v>1</v>
      </c>
      <c r="NQ7" s="11">
        <v>1</v>
      </c>
      <c r="NR7" s="11">
        <v>1</v>
      </c>
      <c r="NS7" s="11">
        <v>1</v>
      </c>
      <c r="NT7" s="11">
        <v>1</v>
      </c>
      <c r="NU7" s="11">
        <v>1</v>
      </c>
      <c r="NV7" s="11">
        <v>1</v>
      </c>
      <c r="NW7" s="11">
        <v>1</v>
      </c>
      <c r="NX7" s="11">
        <v>1</v>
      </c>
      <c r="NY7" s="11">
        <v>1</v>
      </c>
      <c r="NZ7" s="11">
        <v>1</v>
      </c>
      <c r="OA7" s="11">
        <v>1</v>
      </c>
      <c r="OB7" s="11">
        <v>2</v>
      </c>
      <c r="OC7" s="11">
        <v>2</v>
      </c>
      <c r="OD7" s="11">
        <v>1</v>
      </c>
      <c r="OE7" s="11">
        <v>1</v>
      </c>
      <c r="OF7" s="11">
        <v>1</v>
      </c>
      <c r="OG7" s="11">
        <v>1</v>
      </c>
      <c r="OH7" s="11">
        <v>1</v>
      </c>
      <c r="OI7" s="11">
        <v>1</v>
      </c>
      <c r="OJ7" s="11">
        <v>1</v>
      </c>
      <c r="OK7" s="11">
        <v>1</v>
      </c>
      <c r="OL7" s="11">
        <v>1</v>
      </c>
      <c r="OM7" s="11">
        <v>2</v>
      </c>
      <c r="OT7" s="12" t="s">
        <v>2648</v>
      </c>
      <c r="OU7" s="11">
        <v>1</v>
      </c>
      <c r="OW7" s="11">
        <v>1</v>
      </c>
      <c r="OY7" s="11">
        <v>1</v>
      </c>
      <c r="PA7" s="11">
        <v>1</v>
      </c>
      <c r="PC7" s="11">
        <v>1</v>
      </c>
      <c r="PE7" s="11">
        <v>1</v>
      </c>
      <c r="PG7" s="11">
        <v>1</v>
      </c>
      <c r="PI7" s="11">
        <v>1</v>
      </c>
      <c r="PK7" s="11">
        <v>1</v>
      </c>
      <c r="PM7" s="11">
        <v>1</v>
      </c>
      <c r="PO7" s="11">
        <v>1</v>
      </c>
      <c r="PQ7" s="11">
        <v>1</v>
      </c>
      <c r="PS7" s="11">
        <v>1</v>
      </c>
      <c r="PU7" s="11">
        <v>2</v>
      </c>
      <c r="PW7" s="11">
        <v>2</v>
      </c>
      <c r="PY7" s="11">
        <v>1</v>
      </c>
      <c r="QA7" s="11">
        <v>1</v>
      </c>
      <c r="QC7" s="11">
        <v>2</v>
      </c>
      <c r="QE7" s="11">
        <v>2</v>
      </c>
      <c r="QG7" s="12" t="s">
        <v>2649</v>
      </c>
      <c r="QH7" s="11">
        <v>1</v>
      </c>
      <c r="QI7" s="11">
        <v>1</v>
      </c>
      <c r="QJ7" s="11">
        <v>1</v>
      </c>
      <c r="QK7" s="11">
        <v>1</v>
      </c>
      <c r="QL7" s="11">
        <v>1</v>
      </c>
      <c r="QM7" s="11">
        <v>2</v>
      </c>
      <c r="QN7" s="11">
        <v>2</v>
      </c>
      <c r="QO7" s="11">
        <v>1</v>
      </c>
      <c r="QP7" s="11">
        <v>1</v>
      </c>
      <c r="QQ7" s="11">
        <v>1</v>
      </c>
      <c r="QR7" s="11">
        <v>1</v>
      </c>
      <c r="QS7" s="11">
        <v>1</v>
      </c>
      <c r="QT7" s="11">
        <v>1</v>
      </c>
      <c r="QU7" s="11">
        <v>1</v>
      </c>
      <c r="QV7" s="11">
        <v>1</v>
      </c>
      <c r="QW7" s="11">
        <v>2</v>
      </c>
      <c r="QX7" s="11">
        <v>2</v>
      </c>
      <c r="QY7" s="11">
        <v>2</v>
      </c>
      <c r="QZ7" s="11">
        <v>2</v>
      </c>
      <c r="RA7" s="11">
        <v>1</v>
      </c>
      <c r="RC7" s="11">
        <v>2</v>
      </c>
      <c r="RE7" s="11" t="s">
        <v>2650</v>
      </c>
      <c r="RJ7" s="11">
        <v>2</v>
      </c>
      <c r="RL7" s="203"/>
    </row>
    <row r="8" spans="1:562" ht="17.25" customHeight="1">
      <c r="A8" s="11">
        <v>6</v>
      </c>
      <c r="B8" s="164" t="s">
        <v>29</v>
      </c>
      <c r="C8" s="164"/>
      <c r="RL8" s="203"/>
    </row>
    <row r="9" spans="1:562" ht="17.25" customHeight="1">
      <c r="A9" s="11">
        <v>7</v>
      </c>
      <c r="B9" s="164" t="s">
        <v>30</v>
      </c>
      <c r="C9" s="164"/>
      <c r="D9" s="11">
        <v>1</v>
      </c>
      <c r="E9" s="11">
        <v>1</v>
      </c>
      <c r="F9" s="11">
        <v>1</v>
      </c>
      <c r="G9" s="11">
        <v>1</v>
      </c>
      <c r="H9" s="11">
        <v>1</v>
      </c>
      <c r="I9" s="11">
        <v>1</v>
      </c>
      <c r="J9" s="11">
        <v>2</v>
      </c>
      <c r="K9" s="11">
        <v>2</v>
      </c>
      <c r="L9" s="11">
        <v>1</v>
      </c>
      <c r="M9" s="11">
        <v>1</v>
      </c>
      <c r="N9" s="11">
        <v>1</v>
      </c>
      <c r="O9" s="11">
        <v>1</v>
      </c>
      <c r="P9" s="11">
        <v>2</v>
      </c>
      <c r="Q9" s="11">
        <v>2</v>
      </c>
      <c r="R9" s="11">
        <v>2</v>
      </c>
      <c r="S9" s="11">
        <v>2</v>
      </c>
      <c r="T9" s="11">
        <v>2</v>
      </c>
      <c r="U9" s="11">
        <v>2</v>
      </c>
      <c r="V9" s="11">
        <v>2</v>
      </c>
      <c r="W9" s="11">
        <v>2</v>
      </c>
      <c r="X9" s="19" t="s">
        <v>2651</v>
      </c>
      <c r="Y9" s="11">
        <v>1</v>
      </c>
      <c r="Z9" s="11">
        <v>1</v>
      </c>
      <c r="AA9" s="11">
        <v>1</v>
      </c>
      <c r="AB9" s="11">
        <v>1</v>
      </c>
      <c r="AC9" s="11">
        <v>1</v>
      </c>
      <c r="AD9" s="11">
        <v>1</v>
      </c>
      <c r="AE9" s="11">
        <v>1</v>
      </c>
      <c r="AF9" s="11">
        <v>1</v>
      </c>
      <c r="AG9" s="11">
        <v>1</v>
      </c>
      <c r="AH9" s="11">
        <v>1</v>
      </c>
      <c r="AI9" s="11">
        <v>1</v>
      </c>
      <c r="AJ9" s="11">
        <v>1</v>
      </c>
      <c r="AK9" s="11">
        <v>2</v>
      </c>
      <c r="AL9" s="11">
        <v>2</v>
      </c>
      <c r="AM9" s="18" t="s">
        <v>2652</v>
      </c>
      <c r="AN9" s="19" t="s">
        <v>2653</v>
      </c>
      <c r="AO9" s="11">
        <v>2</v>
      </c>
      <c r="AP9" s="11">
        <v>2</v>
      </c>
      <c r="AQ9" s="11">
        <v>1</v>
      </c>
      <c r="AR9" s="11">
        <v>1</v>
      </c>
      <c r="AS9" s="11">
        <v>1</v>
      </c>
      <c r="AT9" s="11">
        <v>1</v>
      </c>
      <c r="AU9" s="11">
        <v>1</v>
      </c>
      <c r="AV9" s="11">
        <v>1</v>
      </c>
      <c r="AW9" s="11">
        <v>2</v>
      </c>
      <c r="AX9" s="11">
        <v>2</v>
      </c>
      <c r="AY9" s="11">
        <v>2</v>
      </c>
      <c r="AZ9" s="11">
        <v>2</v>
      </c>
      <c r="BA9" s="11">
        <v>2</v>
      </c>
      <c r="BB9" s="11">
        <v>2</v>
      </c>
      <c r="BC9" s="11">
        <v>2</v>
      </c>
      <c r="BD9" s="11">
        <v>2</v>
      </c>
      <c r="BE9" s="12" t="s">
        <v>2654</v>
      </c>
      <c r="BF9" s="11">
        <v>1</v>
      </c>
      <c r="BG9" s="11">
        <v>1</v>
      </c>
      <c r="BH9" s="11">
        <v>1</v>
      </c>
      <c r="BI9" s="11">
        <v>1</v>
      </c>
      <c r="BJ9" s="11">
        <v>1</v>
      </c>
      <c r="BK9" s="11">
        <v>1</v>
      </c>
      <c r="BL9" s="11">
        <v>1</v>
      </c>
      <c r="BM9" s="11">
        <v>1</v>
      </c>
      <c r="BN9" s="11">
        <v>1</v>
      </c>
      <c r="BO9" s="11">
        <v>1</v>
      </c>
      <c r="BP9" s="11">
        <v>2</v>
      </c>
      <c r="BQ9" s="11">
        <v>2</v>
      </c>
      <c r="BR9" s="11">
        <v>2</v>
      </c>
      <c r="BS9" s="11">
        <v>2</v>
      </c>
      <c r="BT9" s="11">
        <v>2</v>
      </c>
      <c r="BU9" s="11">
        <v>2</v>
      </c>
      <c r="BV9" s="11">
        <v>2</v>
      </c>
      <c r="BW9" s="11">
        <v>2</v>
      </c>
      <c r="BX9" s="11">
        <v>2</v>
      </c>
      <c r="BY9" s="11">
        <v>2</v>
      </c>
      <c r="BZ9" s="11" t="s">
        <v>2655</v>
      </c>
      <c r="CA9" s="11">
        <v>1</v>
      </c>
      <c r="CB9" s="11">
        <v>1</v>
      </c>
      <c r="CC9" s="11">
        <v>1</v>
      </c>
      <c r="CD9" s="11">
        <v>1</v>
      </c>
      <c r="CE9" s="11">
        <v>1</v>
      </c>
      <c r="CF9" s="11">
        <v>1</v>
      </c>
      <c r="CG9" s="11">
        <v>1</v>
      </c>
      <c r="CH9" s="11">
        <v>1</v>
      </c>
      <c r="CI9" s="11">
        <v>1</v>
      </c>
      <c r="CJ9" s="11">
        <v>1</v>
      </c>
      <c r="CK9" s="11">
        <v>2</v>
      </c>
      <c r="CL9" s="11">
        <v>2</v>
      </c>
      <c r="CM9" s="11">
        <v>2</v>
      </c>
      <c r="CN9" s="11">
        <v>2</v>
      </c>
      <c r="CO9" s="11">
        <v>2</v>
      </c>
      <c r="CP9" s="11">
        <v>2</v>
      </c>
      <c r="CQ9" s="11">
        <v>1</v>
      </c>
      <c r="CR9" s="11">
        <v>1</v>
      </c>
      <c r="CS9" s="12" t="s">
        <v>2656</v>
      </c>
      <c r="CT9" s="11">
        <v>1</v>
      </c>
      <c r="CU9" s="11">
        <v>1</v>
      </c>
      <c r="CV9" s="11">
        <v>1</v>
      </c>
      <c r="CW9" s="11">
        <v>1</v>
      </c>
      <c r="CX9" s="11">
        <v>1</v>
      </c>
      <c r="CY9" s="11">
        <v>1</v>
      </c>
      <c r="CZ9" s="11">
        <v>1</v>
      </c>
      <c r="DA9" s="11">
        <v>1</v>
      </c>
      <c r="DB9" s="11">
        <v>1</v>
      </c>
      <c r="DC9" s="11">
        <v>1</v>
      </c>
      <c r="DD9" s="11">
        <v>1</v>
      </c>
      <c r="DE9" s="11">
        <v>1</v>
      </c>
      <c r="DF9" s="11">
        <v>1</v>
      </c>
      <c r="DG9" s="11">
        <v>1</v>
      </c>
      <c r="DH9" s="11">
        <v>2</v>
      </c>
      <c r="DI9" s="11">
        <v>2</v>
      </c>
      <c r="DJ9" s="11">
        <v>2</v>
      </c>
      <c r="DK9" s="11">
        <v>2</v>
      </c>
      <c r="DL9" s="11">
        <v>1</v>
      </c>
      <c r="DM9" s="11">
        <v>1</v>
      </c>
      <c r="DN9" s="11">
        <v>2</v>
      </c>
      <c r="DO9" s="11">
        <v>2</v>
      </c>
      <c r="DP9" s="11">
        <v>2</v>
      </c>
      <c r="DQ9" s="11">
        <v>2</v>
      </c>
      <c r="DR9" s="12" t="s">
        <v>2657</v>
      </c>
      <c r="DS9" s="11">
        <v>1</v>
      </c>
      <c r="DT9" s="11">
        <v>1</v>
      </c>
      <c r="DU9" s="11">
        <v>1</v>
      </c>
      <c r="DV9" s="11">
        <v>1</v>
      </c>
      <c r="DW9" s="11">
        <v>1</v>
      </c>
      <c r="DX9" s="11">
        <v>1</v>
      </c>
      <c r="DY9" s="11">
        <v>1</v>
      </c>
      <c r="DZ9" s="11">
        <v>1</v>
      </c>
      <c r="EA9" s="11">
        <v>1</v>
      </c>
      <c r="EB9" s="11">
        <v>1</v>
      </c>
      <c r="EC9" s="11">
        <v>2</v>
      </c>
      <c r="ED9" s="11">
        <v>2</v>
      </c>
      <c r="EE9" s="11">
        <v>1</v>
      </c>
      <c r="EF9" s="11">
        <v>1</v>
      </c>
      <c r="EG9" s="12" t="s">
        <v>2658</v>
      </c>
      <c r="EH9" s="11">
        <v>1</v>
      </c>
      <c r="EI9" s="11">
        <v>1</v>
      </c>
      <c r="EJ9" s="11">
        <v>1</v>
      </c>
      <c r="EK9" s="11">
        <v>1</v>
      </c>
      <c r="EL9" s="11">
        <v>2</v>
      </c>
      <c r="EM9" s="11">
        <v>2</v>
      </c>
      <c r="EN9" s="11">
        <v>2</v>
      </c>
      <c r="EO9" s="11">
        <v>2</v>
      </c>
      <c r="EP9" s="11">
        <v>1</v>
      </c>
      <c r="EQ9" s="11">
        <v>1</v>
      </c>
      <c r="ER9" s="11">
        <v>2</v>
      </c>
      <c r="ES9" s="11">
        <v>2</v>
      </c>
      <c r="ET9" s="11">
        <v>1</v>
      </c>
      <c r="EU9" s="11">
        <v>1</v>
      </c>
      <c r="EV9" s="11">
        <v>14</v>
      </c>
      <c r="EW9" s="11">
        <v>2</v>
      </c>
      <c r="EX9" s="11" t="s">
        <v>2659</v>
      </c>
      <c r="EZ9" s="11">
        <v>1</v>
      </c>
      <c r="FA9" s="11">
        <v>1</v>
      </c>
      <c r="FB9" s="11">
        <v>1</v>
      </c>
      <c r="FC9" s="11">
        <v>1</v>
      </c>
      <c r="FD9" s="11">
        <v>1</v>
      </c>
      <c r="FE9" s="11">
        <v>1</v>
      </c>
      <c r="FF9" s="11">
        <v>2</v>
      </c>
      <c r="FG9" s="11">
        <v>2</v>
      </c>
      <c r="FH9" s="11">
        <v>2</v>
      </c>
      <c r="FI9" s="11">
        <v>2</v>
      </c>
      <c r="FJ9" s="11">
        <v>2</v>
      </c>
      <c r="FK9" s="11">
        <v>2</v>
      </c>
      <c r="FL9" s="11">
        <v>2</v>
      </c>
      <c r="FM9" s="11">
        <v>2</v>
      </c>
      <c r="FN9" s="11" t="s">
        <v>2660</v>
      </c>
      <c r="FP9" s="11">
        <v>1</v>
      </c>
      <c r="FQ9" s="11">
        <v>1</v>
      </c>
      <c r="FR9" s="11">
        <v>1</v>
      </c>
      <c r="FS9" s="11">
        <v>1</v>
      </c>
      <c r="FT9" s="11">
        <v>1</v>
      </c>
      <c r="FU9" s="11">
        <v>1</v>
      </c>
      <c r="FV9" s="11">
        <v>1</v>
      </c>
      <c r="FW9" s="11">
        <v>1</v>
      </c>
      <c r="FX9" s="11">
        <v>1</v>
      </c>
      <c r="FY9" s="11">
        <v>1</v>
      </c>
      <c r="FZ9" s="11">
        <v>2</v>
      </c>
      <c r="GA9" s="11">
        <v>2</v>
      </c>
      <c r="GB9" s="11">
        <v>2</v>
      </c>
      <c r="GC9" s="11">
        <v>2</v>
      </c>
      <c r="GD9" s="11">
        <v>2</v>
      </c>
      <c r="GE9" s="11">
        <v>2</v>
      </c>
      <c r="GG9" s="11" t="s">
        <v>2661</v>
      </c>
      <c r="GH9" s="11">
        <v>1</v>
      </c>
      <c r="GI9" s="11">
        <v>1</v>
      </c>
      <c r="GJ9" s="11">
        <v>1</v>
      </c>
      <c r="GK9" s="11">
        <v>1</v>
      </c>
      <c r="GL9" s="11">
        <v>1</v>
      </c>
      <c r="GM9" s="11">
        <v>1</v>
      </c>
      <c r="GN9" s="11">
        <v>1</v>
      </c>
      <c r="GO9" s="11">
        <v>1</v>
      </c>
      <c r="GP9" s="11">
        <v>2</v>
      </c>
      <c r="GQ9" s="11">
        <v>2</v>
      </c>
      <c r="GR9" s="11">
        <v>1</v>
      </c>
      <c r="GS9" s="11">
        <v>1</v>
      </c>
      <c r="GT9" s="11">
        <v>2</v>
      </c>
      <c r="GU9" s="11">
        <v>2</v>
      </c>
      <c r="GV9" s="11">
        <v>1</v>
      </c>
      <c r="GW9" s="11">
        <v>1</v>
      </c>
      <c r="GZ9" s="11">
        <v>2</v>
      </c>
      <c r="HA9" s="11">
        <v>2</v>
      </c>
      <c r="HB9" s="11">
        <v>2</v>
      </c>
      <c r="HC9" s="11">
        <v>2</v>
      </c>
      <c r="HD9" s="11">
        <v>2</v>
      </c>
      <c r="HE9" s="11">
        <v>2</v>
      </c>
      <c r="HF9" s="12" t="s">
        <v>2662</v>
      </c>
      <c r="HG9" s="11">
        <v>1</v>
      </c>
      <c r="HH9" s="11">
        <v>1</v>
      </c>
      <c r="HI9" s="11">
        <v>1</v>
      </c>
      <c r="HJ9" s="11">
        <v>1</v>
      </c>
      <c r="HK9" s="11">
        <v>1</v>
      </c>
      <c r="HL9" s="11">
        <v>1</v>
      </c>
      <c r="HM9" s="11">
        <v>2</v>
      </c>
      <c r="HN9" s="11">
        <v>2</v>
      </c>
      <c r="HO9" s="11">
        <v>1</v>
      </c>
      <c r="HP9" s="11">
        <v>1</v>
      </c>
      <c r="HQ9" s="11">
        <v>1</v>
      </c>
      <c r="HR9" s="11">
        <v>1</v>
      </c>
      <c r="HS9" s="11">
        <v>2</v>
      </c>
      <c r="HT9" s="11">
        <v>2</v>
      </c>
      <c r="HU9" s="11">
        <v>1</v>
      </c>
      <c r="HV9" s="11">
        <v>1</v>
      </c>
      <c r="HW9" s="11">
        <v>2</v>
      </c>
      <c r="HX9" s="11">
        <v>2</v>
      </c>
      <c r="HY9" s="11" t="s">
        <v>2663</v>
      </c>
      <c r="HZ9" s="11">
        <v>1</v>
      </c>
      <c r="IA9" s="11">
        <v>1</v>
      </c>
      <c r="IB9" s="11">
        <v>1</v>
      </c>
      <c r="IC9" s="11">
        <v>1</v>
      </c>
      <c r="ID9" s="11">
        <v>1</v>
      </c>
      <c r="IE9" s="11">
        <v>1</v>
      </c>
      <c r="IF9" s="11">
        <v>2</v>
      </c>
      <c r="IG9" s="11">
        <v>2</v>
      </c>
      <c r="IH9" s="11">
        <v>1</v>
      </c>
      <c r="II9" s="11">
        <v>1</v>
      </c>
      <c r="IJ9" s="11">
        <v>2</v>
      </c>
      <c r="IK9" s="11">
        <v>2</v>
      </c>
      <c r="IL9" s="11">
        <v>2</v>
      </c>
      <c r="IM9" s="11">
        <v>2</v>
      </c>
      <c r="IN9" s="11">
        <v>2</v>
      </c>
      <c r="IO9" s="11">
        <v>2</v>
      </c>
      <c r="IP9" s="11">
        <v>2</v>
      </c>
      <c r="IQ9" s="11">
        <v>2</v>
      </c>
      <c r="IR9" s="11">
        <v>2</v>
      </c>
      <c r="IS9" s="11">
        <v>2</v>
      </c>
      <c r="IT9" s="12" t="s">
        <v>2664</v>
      </c>
      <c r="IU9" s="11">
        <v>1</v>
      </c>
      <c r="IV9" s="11">
        <v>1</v>
      </c>
      <c r="IW9" s="11">
        <v>1</v>
      </c>
      <c r="IX9" s="11">
        <v>1</v>
      </c>
      <c r="IY9" s="11">
        <v>1</v>
      </c>
      <c r="IZ9" s="11">
        <v>1</v>
      </c>
      <c r="JA9" s="11">
        <v>1</v>
      </c>
      <c r="JB9" s="11">
        <v>1</v>
      </c>
      <c r="JC9" s="11">
        <v>1</v>
      </c>
      <c r="JD9" s="11">
        <v>1</v>
      </c>
      <c r="JE9" s="11">
        <v>2</v>
      </c>
      <c r="JF9" s="11">
        <v>2</v>
      </c>
      <c r="JG9" s="11" t="s">
        <v>2665</v>
      </c>
      <c r="JH9" s="11">
        <v>1</v>
      </c>
      <c r="JI9" s="11">
        <v>1</v>
      </c>
      <c r="JJ9" s="11">
        <v>1</v>
      </c>
      <c r="JK9" s="11">
        <v>1</v>
      </c>
      <c r="JL9" s="11">
        <v>2</v>
      </c>
      <c r="JM9" s="11">
        <v>2</v>
      </c>
      <c r="JN9" s="11">
        <v>2</v>
      </c>
      <c r="JO9" s="11">
        <v>2</v>
      </c>
      <c r="JP9" s="11">
        <v>2</v>
      </c>
      <c r="JQ9" s="11">
        <v>2</v>
      </c>
      <c r="JR9" s="11">
        <v>2</v>
      </c>
      <c r="JS9" s="11">
        <v>2</v>
      </c>
      <c r="JT9" s="11">
        <v>2</v>
      </c>
      <c r="JU9" s="11">
        <v>2</v>
      </c>
      <c r="JV9" s="11">
        <v>2</v>
      </c>
      <c r="JW9" s="11">
        <v>2</v>
      </c>
      <c r="JX9" s="11">
        <v>2</v>
      </c>
      <c r="JY9" s="11">
        <v>2</v>
      </c>
      <c r="JZ9" s="11">
        <v>2</v>
      </c>
      <c r="KA9" s="11">
        <v>2</v>
      </c>
      <c r="KB9" s="11">
        <v>2</v>
      </c>
      <c r="KC9" s="11">
        <v>2</v>
      </c>
      <c r="KD9" s="12" t="s">
        <v>2666</v>
      </c>
      <c r="KE9" s="11">
        <v>1</v>
      </c>
      <c r="KF9" s="11">
        <v>1</v>
      </c>
      <c r="KG9" s="11">
        <v>1</v>
      </c>
      <c r="KH9" s="11">
        <v>1</v>
      </c>
      <c r="KI9" s="11">
        <v>1</v>
      </c>
      <c r="KJ9" s="11">
        <v>1</v>
      </c>
      <c r="KK9" s="11">
        <v>1</v>
      </c>
      <c r="KL9" s="11">
        <v>1</v>
      </c>
      <c r="KM9" s="11">
        <v>1</v>
      </c>
      <c r="KN9" s="11">
        <v>1</v>
      </c>
      <c r="KO9" s="11">
        <v>1</v>
      </c>
      <c r="KP9" s="11">
        <v>1</v>
      </c>
      <c r="KQ9" s="11">
        <v>2</v>
      </c>
      <c r="KR9" s="11">
        <v>2</v>
      </c>
      <c r="KS9" s="11">
        <v>2</v>
      </c>
      <c r="KT9" s="11">
        <v>2</v>
      </c>
      <c r="KU9" s="11">
        <v>2</v>
      </c>
      <c r="KV9" s="11">
        <v>2</v>
      </c>
      <c r="KW9" s="11">
        <v>2</v>
      </c>
      <c r="KX9" s="11">
        <v>2</v>
      </c>
      <c r="KY9" s="11" t="s">
        <v>2667</v>
      </c>
      <c r="KZ9" s="11">
        <v>1</v>
      </c>
      <c r="LA9" s="11">
        <v>1</v>
      </c>
      <c r="LB9" s="11">
        <v>1</v>
      </c>
      <c r="LC9" s="11">
        <v>1</v>
      </c>
      <c r="LD9" s="11">
        <v>1</v>
      </c>
      <c r="LE9" s="11">
        <v>1</v>
      </c>
      <c r="LF9" s="11">
        <v>1</v>
      </c>
      <c r="LG9" s="11">
        <v>1</v>
      </c>
      <c r="LH9" s="11">
        <v>1</v>
      </c>
      <c r="LI9" s="11">
        <v>1</v>
      </c>
      <c r="LJ9" s="11">
        <v>2</v>
      </c>
      <c r="LK9" s="11">
        <v>2</v>
      </c>
      <c r="LL9" s="11">
        <v>2</v>
      </c>
      <c r="LM9" s="11">
        <v>2</v>
      </c>
      <c r="LN9" s="11">
        <v>2</v>
      </c>
      <c r="LO9" s="11">
        <v>2</v>
      </c>
      <c r="LP9" s="11">
        <v>2</v>
      </c>
      <c r="LQ9" s="11">
        <v>2</v>
      </c>
      <c r="LR9" s="11">
        <v>2</v>
      </c>
      <c r="LS9" s="11">
        <v>2</v>
      </c>
      <c r="LT9" s="11" t="s">
        <v>2668</v>
      </c>
      <c r="LU9" s="11">
        <v>1</v>
      </c>
      <c r="LV9" s="11">
        <v>1</v>
      </c>
      <c r="LW9" s="11">
        <v>1</v>
      </c>
      <c r="LX9" s="11">
        <v>1</v>
      </c>
      <c r="LY9" s="11">
        <v>2</v>
      </c>
      <c r="LZ9" s="11">
        <v>2</v>
      </c>
      <c r="MA9" s="11">
        <v>2</v>
      </c>
      <c r="MB9" s="11">
        <v>2</v>
      </c>
      <c r="MD9" s="11">
        <v>1</v>
      </c>
      <c r="ME9" s="11">
        <v>1</v>
      </c>
      <c r="MF9" s="11">
        <v>1</v>
      </c>
      <c r="MG9" s="11">
        <v>1</v>
      </c>
      <c r="MH9" s="11">
        <v>1</v>
      </c>
      <c r="MI9" s="11">
        <v>1</v>
      </c>
      <c r="MJ9" s="11">
        <v>1</v>
      </c>
      <c r="MK9" s="11">
        <v>1</v>
      </c>
      <c r="ML9" s="11">
        <v>1</v>
      </c>
      <c r="MM9" s="11">
        <v>1</v>
      </c>
      <c r="MN9" s="11">
        <v>1</v>
      </c>
      <c r="MO9" s="11">
        <v>1</v>
      </c>
      <c r="MP9" s="11">
        <v>2</v>
      </c>
      <c r="MQ9" s="11">
        <v>2</v>
      </c>
      <c r="MR9" s="11">
        <v>1</v>
      </c>
      <c r="MS9" s="11">
        <v>1</v>
      </c>
      <c r="MT9" s="11">
        <v>2</v>
      </c>
      <c r="MU9" s="11">
        <v>2</v>
      </c>
      <c r="MV9" s="11">
        <v>2</v>
      </c>
      <c r="MW9" s="11">
        <v>2</v>
      </c>
      <c r="MX9" s="11">
        <v>2</v>
      </c>
      <c r="MY9" s="11">
        <v>2</v>
      </c>
      <c r="MZ9" s="11" t="s">
        <v>2669</v>
      </c>
      <c r="NB9" s="11">
        <v>1</v>
      </c>
      <c r="NC9" s="11">
        <v>1</v>
      </c>
      <c r="ND9" s="11">
        <v>1</v>
      </c>
      <c r="NE9" s="11">
        <v>1</v>
      </c>
      <c r="NF9" s="11">
        <v>1</v>
      </c>
      <c r="NG9" s="11">
        <v>1</v>
      </c>
      <c r="NH9" s="11">
        <v>1</v>
      </c>
      <c r="NI9" s="11">
        <v>1</v>
      </c>
      <c r="NJ9" s="11">
        <v>1</v>
      </c>
      <c r="NK9" s="11">
        <v>1</v>
      </c>
      <c r="NL9" s="11">
        <v>1</v>
      </c>
      <c r="NM9" s="11">
        <v>1</v>
      </c>
      <c r="NN9" s="11">
        <v>1</v>
      </c>
      <c r="NO9" s="11">
        <v>1</v>
      </c>
      <c r="NP9" s="11">
        <v>1</v>
      </c>
      <c r="NQ9" s="11">
        <v>1</v>
      </c>
      <c r="NR9" s="11">
        <v>1</v>
      </c>
      <c r="NS9" s="11">
        <v>1</v>
      </c>
      <c r="NT9" s="11">
        <v>1</v>
      </c>
      <c r="NU9" s="11">
        <v>1</v>
      </c>
      <c r="NV9" s="11">
        <v>1</v>
      </c>
      <c r="NW9" s="11">
        <v>1</v>
      </c>
      <c r="NX9" s="11">
        <v>1</v>
      </c>
      <c r="NY9" s="11">
        <v>1</v>
      </c>
      <c r="NZ9" s="11">
        <v>1</v>
      </c>
      <c r="OA9" s="11">
        <v>1</v>
      </c>
      <c r="OB9" s="11">
        <v>1</v>
      </c>
      <c r="OC9" s="11">
        <v>1</v>
      </c>
      <c r="OD9" s="11">
        <v>1</v>
      </c>
      <c r="OE9" s="11">
        <v>1</v>
      </c>
      <c r="OF9" s="11">
        <v>1</v>
      </c>
      <c r="OG9" s="11">
        <v>1</v>
      </c>
      <c r="OH9" s="11">
        <v>2</v>
      </c>
      <c r="OI9" s="11">
        <v>2</v>
      </c>
      <c r="OJ9" s="11">
        <v>1</v>
      </c>
      <c r="OK9" s="11">
        <v>1</v>
      </c>
      <c r="OL9" s="11">
        <v>1</v>
      </c>
      <c r="OM9" s="11">
        <v>1</v>
      </c>
      <c r="OT9" s="11" t="s">
        <v>2670</v>
      </c>
      <c r="OU9" s="11">
        <v>1</v>
      </c>
      <c r="OV9" s="11">
        <v>1</v>
      </c>
      <c r="OW9" s="11">
        <v>1</v>
      </c>
      <c r="OX9" s="11">
        <v>1</v>
      </c>
      <c r="OY9" s="11">
        <v>1</v>
      </c>
      <c r="OZ9" s="11">
        <v>1</v>
      </c>
      <c r="PA9" s="11">
        <v>1</v>
      </c>
      <c r="PB9" s="11">
        <v>1</v>
      </c>
      <c r="PC9" s="11">
        <v>1</v>
      </c>
      <c r="PD9" s="11">
        <v>1</v>
      </c>
      <c r="PE9" s="11">
        <v>1</v>
      </c>
      <c r="PF9" s="11">
        <v>1</v>
      </c>
      <c r="PG9" s="11">
        <v>1</v>
      </c>
      <c r="PH9" s="11">
        <v>1</v>
      </c>
      <c r="PI9" s="11">
        <v>1</v>
      </c>
      <c r="PJ9" s="11">
        <v>1</v>
      </c>
      <c r="PK9" s="11">
        <v>1</v>
      </c>
      <c r="PL9" s="11">
        <v>1</v>
      </c>
      <c r="PM9" s="11">
        <v>1</v>
      </c>
      <c r="PN9" s="11">
        <v>1</v>
      </c>
      <c r="PO9" s="11">
        <v>1</v>
      </c>
      <c r="PP9" s="11">
        <v>1</v>
      </c>
      <c r="PS9" s="11">
        <v>1</v>
      </c>
      <c r="PT9" s="11">
        <v>1</v>
      </c>
      <c r="PU9" s="11">
        <v>1</v>
      </c>
      <c r="PV9" s="11">
        <v>1</v>
      </c>
      <c r="PW9" s="11">
        <v>1</v>
      </c>
      <c r="PX9" s="11">
        <v>1</v>
      </c>
      <c r="PY9" s="11">
        <v>1</v>
      </c>
      <c r="PZ9" s="11">
        <v>1</v>
      </c>
      <c r="QA9" s="11">
        <v>1</v>
      </c>
      <c r="QB9" s="11">
        <v>1</v>
      </c>
      <c r="QC9" s="11">
        <v>1</v>
      </c>
      <c r="QD9" s="11">
        <v>1</v>
      </c>
      <c r="QE9" s="11">
        <v>2</v>
      </c>
      <c r="QF9" s="11">
        <v>2</v>
      </c>
      <c r="QG9" s="11" t="s">
        <v>2671</v>
      </c>
      <c r="QH9" s="11">
        <v>1</v>
      </c>
      <c r="QI9" s="11">
        <v>1</v>
      </c>
      <c r="QJ9" s="11">
        <v>1</v>
      </c>
      <c r="QK9" s="11">
        <v>1</v>
      </c>
      <c r="QL9" s="11">
        <v>1</v>
      </c>
      <c r="QM9" s="11">
        <v>2</v>
      </c>
      <c r="QN9" s="11">
        <v>2</v>
      </c>
      <c r="QO9" s="11">
        <v>1</v>
      </c>
      <c r="QP9" s="11">
        <v>1</v>
      </c>
      <c r="QQ9" s="11">
        <v>1</v>
      </c>
      <c r="QR9" s="11">
        <v>1</v>
      </c>
      <c r="QS9" s="11">
        <v>1</v>
      </c>
      <c r="QT9" s="11">
        <v>1</v>
      </c>
      <c r="QU9" s="11">
        <v>1</v>
      </c>
      <c r="QV9" s="11">
        <v>1</v>
      </c>
      <c r="QW9" s="11">
        <v>2</v>
      </c>
      <c r="QX9" s="11">
        <v>2</v>
      </c>
      <c r="QY9" s="11">
        <v>2</v>
      </c>
      <c r="QZ9" s="11">
        <v>2</v>
      </c>
      <c r="RA9" s="11">
        <v>2</v>
      </c>
      <c r="RB9" s="11" t="s">
        <v>3060</v>
      </c>
      <c r="RC9" s="11">
        <v>2</v>
      </c>
      <c r="RE9" s="11">
        <v>1</v>
      </c>
      <c r="RF9" s="11" t="s">
        <v>2672</v>
      </c>
      <c r="RK9" s="11">
        <v>2</v>
      </c>
      <c r="RL9" s="203"/>
    </row>
    <row r="10" spans="1:562" ht="17.25" customHeight="1">
      <c r="A10" s="11">
        <v>8</v>
      </c>
      <c r="B10" s="164" t="s">
        <v>31</v>
      </c>
      <c r="C10" s="164"/>
      <c r="D10" s="11">
        <v>1</v>
      </c>
      <c r="E10" s="11">
        <v>1</v>
      </c>
      <c r="F10" s="11">
        <v>1</v>
      </c>
      <c r="G10" s="11">
        <v>1</v>
      </c>
      <c r="H10" s="11">
        <v>1</v>
      </c>
      <c r="I10" s="11">
        <v>1</v>
      </c>
      <c r="J10" s="11">
        <v>1</v>
      </c>
      <c r="K10" s="11">
        <v>1</v>
      </c>
      <c r="L10" s="11">
        <v>1</v>
      </c>
      <c r="M10" s="11">
        <v>1</v>
      </c>
      <c r="N10" s="11">
        <v>1</v>
      </c>
      <c r="O10" s="11">
        <v>1</v>
      </c>
      <c r="P10" s="11">
        <v>2</v>
      </c>
      <c r="Q10" s="11">
        <v>2</v>
      </c>
      <c r="R10" s="11">
        <v>2</v>
      </c>
      <c r="S10" s="11">
        <v>2</v>
      </c>
      <c r="T10" s="11">
        <v>2</v>
      </c>
      <c r="U10" s="11">
        <v>2</v>
      </c>
      <c r="V10" s="11">
        <v>2</v>
      </c>
      <c r="W10" s="11">
        <v>2</v>
      </c>
      <c r="Y10" s="11">
        <v>1</v>
      </c>
      <c r="Z10" s="11">
        <v>1</v>
      </c>
      <c r="AA10" s="11">
        <v>1</v>
      </c>
      <c r="AB10" s="11">
        <v>1</v>
      </c>
      <c r="AC10" s="11">
        <v>1</v>
      </c>
      <c r="AD10" s="11">
        <v>1</v>
      </c>
      <c r="AE10" s="11">
        <v>1</v>
      </c>
      <c r="AF10" s="11">
        <v>1</v>
      </c>
      <c r="AG10" s="11">
        <v>1</v>
      </c>
      <c r="AH10" s="11">
        <v>1</v>
      </c>
      <c r="AI10" s="11">
        <v>2</v>
      </c>
      <c r="AJ10" s="11">
        <v>2</v>
      </c>
      <c r="AK10" s="11">
        <v>2</v>
      </c>
      <c r="AL10" s="11">
        <v>2</v>
      </c>
      <c r="AN10" s="19" t="s">
        <v>2673</v>
      </c>
      <c r="AO10" s="11">
        <v>1</v>
      </c>
      <c r="AP10" s="11">
        <v>1</v>
      </c>
      <c r="AQ10" s="11">
        <v>1</v>
      </c>
      <c r="AR10" s="11">
        <v>1</v>
      </c>
      <c r="AS10" s="11">
        <v>1</v>
      </c>
      <c r="AT10" s="11">
        <v>1</v>
      </c>
      <c r="AU10" s="11">
        <v>1</v>
      </c>
      <c r="AV10" s="11">
        <v>1</v>
      </c>
      <c r="AW10" s="11">
        <v>2</v>
      </c>
      <c r="AX10" s="11">
        <v>2</v>
      </c>
      <c r="AY10" s="11">
        <v>2</v>
      </c>
      <c r="AZ10" s="11">
        <v>2</v>
      </c>
      <c r="BA10" s="11">
        <v>2</v>
      </c>
      <c r="BB10" s="11">
        <v>2</v>
      </c>
      <c r="BC10" s="11">
        <v>2</v>
      </c>
      <c r="BD10" s="11">
        <v>2</v>
      </c>
      <c r="BF10" s="11">
        <v>1</v>
      </c>
      <c r="BG10" s="11">
        <v>1</v>
      </c>
      <c r="BH10" s="11">
        <v>1</v>
      </c>
      <c r="BI10" s="11">
        <v>1</v>
      </c>
      <c r="BJ10" s="11">
        <v>1</v>
      </c>
      <c r="BK10" s="11">
        <v>1</v>
      </c>
      <c r="BL10" s="11">
        <v>1</v>
      </c>
      <c r="BM10" s="11">
        <v>1</v>
      </c>
      <c r="BN10" s="11">
        <v>1</v>
      </c>
      <c r="BO10" s="11">
        <v>1</v>
      </c>
      <c r="BP10" s="11">
        <v>2</v>
      </c>
      <c r="BQ10" s="11">
        <v>2</v>
      </c>
      <c r="BR10" s="11">
        <v>2</v>
      </c>
      <c r="BS10" s="11">
        <v>2</v>
      </c>
      <c r="BT10" s="11">
        <v>2</v>
      </c>
      <c r="BU10" s="11">
        <v>2</v>
      </c>
      <c r="BV10" s="11">
        <v>2</v>
      </c>
      <c r="BW10" s="11">
        <v>2</v>
      </c>
      <c r="BX10" s="11">
        <v>2</v>
      </c>
      <c r="BY10" s="11">
        <v>2</v>
      </c>
      <c r="BZ10" s="11" t="s">
        <v>2674</v>
      </c>
      <c r="CA10" s="11">
        <v>1</v>
      </c>
      <c r="CB10" s="11">
        <v>1</v>
      </c>
      <c r="CC10" s="11">
        <v>1</v>
      </c>
      <c r="CD10" s="11">
        <v>1</v>
      </c>
      <c r="CE10" s="11">
        <v>1</v>
      </c>
      <c r="CF10" s="11">
        <v>1</v>
      </c>
      <c r="CG10" s="11">
        <v>1</v>
      </c>
      <c r="CH10" s="11">
        <v>1</v>
      </c>
      <c r="CI10" s="11">
        <v>1</v>
      </c>
      <c r="CJ10" s="11">
        <v>1</v>
      </c>
      <c r="CK10" s="11">
        <v>2</v>
      </c>
      <c r="CL10" s="11">
        <v>2</v>
      </c>
      <c r="CM10" s="11">
        <v>2</v>
      </c>
      <c r="CN10" s="11">
        <v>2</v>
      </c>
      <c r="CO10" s="11">
        <v>2</v>
      </c>
      <c r="CP10" s="11">
        <v>2</v>
      </c>
      <c r="CQ10" s="11">
        <v>2</v>
      </c>
      <c r="CR10" s="11">
        <v>2</v>
      </c>
      <c r="CS10" s="11" t="s">
        <v>2675</v>
      </c>
      <c r="CT10" s="11">
        <v>1</v>
      </c>
      <c r="CU10" s="11">
        <v>1</v>
      </c>
      <c r="CV10" s="11">
        <v>1</v>
      </c>
      <c r="CW10" s="11">
        <v>1</v>
      </c>
      <c r="CX10" s="11">
        <v>1</v>
      </c>
      <c r="CY10" s="11">
        <v>1</v>
      </c>
      <c r="CZ10" s="11">
        <v>1</v>
      </c>
      <c r="DA10" s="11">
        <v>1</v>
      </c>
      <c r="DB10" s="11">
        <v>1</v>
      </c>
      <c r="DC10" s="11">
        <v>1</v>
      </c>
      <c r="DD10" s="11">
        <v>1</v>
      </c>
      <c r="DE10" s="11">
        <v>1</v>
      </c>
      <c r="DF10" s="11">
        <v>1</v>
      </c>
      <c r="DG10" s="11">
        <v>1</v>
      </c>
      <c r="DH10" s="11">
        <v>2</v>
      </c>
      <c r="DI10" s="11">
        <v>2</v>
      </c>
      <c r="DJ10" s="11">
        <v>2</v>
      </c>
      <c r="DK10" s="11">
        <v>2</v>
      </c>
      <c r="DL10" s="11">
        <v>2</v>
      </c>
      <c r="DM10" s="11">
        <v>2</v>
      </c>
      <c r="DN10" s="11">
        <v>2</v>
      </c>
      <c r="DO10" s="11">
        <v>2</v>
      </c>
      <c r="DP10" s="11">
        <v>2</v>
      </c>
      <c r="DQ10" s="11">
        <v>2</v>
      </c>
      <c r="DR10" s="11" t="s">
        <v>2676</v>
      </c>
      <c r="DS10" s="11">
        <v>1</v>
      </c>
      <c r="DT10" s="11">
        <v>1</v>
      </c>
      <c r="DU10" s="11">
        <v>1</v>
      </c>
      <c r="DV10" s="11">
        <v>1</v>
      </c>
      <c r="DW10" s="11">
        <v>1</v>
      </c>
      <c r="DX10" s="11">
        <v>1</v>
      </c>
      <c r="DY10" s="11">
        <v>1</v>
      </c>
      <c r="DZ10" s="11">
        <v>1</v>
      </c>
      <c r="EA10" s="11">
        <v>1</v>
      </c>
      <c r="EB10" s="11">
        <v>1</v>
      </c>
      <c r="EC10" s="11">
        <v>2</v>
      </c>
      <c r="ED10" s="11">
        <v>2</v>
      </c>
      <c r="EE10" s="11">
        <v>2</v>
      </c>
      <c r="EF10" s="11">
        <v>2</v>
      </c>
      <c r="EG10" s="12" t="s">
        <v>2677</v>
      </c>
      <c r="EH10" s="11">
        <v>1</v>
      </c>
      <c r="EI10" s="11">
        <v>1</v>
      </c>
      <c r="EJ10" s="11">
        <v>1</v>
      </c>
      <c r="EK10" s="11">
        <v>1</v>
      </c>
      <c r="EL10" s="11">
        <v>2</v>
      </c>
      <c r="EM10" s="11">
        <v>2</v>
      </c>
      <c r="EN10" s="11">
        <v>2</v>
      </c>
      <c r="EO10" s="11">
        <v>2</v>
      </c>
      <c r="EP10" s="11">
        <v>2</v>
      </c>
      <c r="EQ10" s="11">
        <v>2</v>
      </c>
      <c r="ER10" s="11">
        <v>2</v>
      </c>
      <c r="ES10" s="11">
        <v>2</v>
      </c>
      <c r="ET10" s="11">
        <v>2</v>
      </c>
      <c r="EU10" s="11">
        <v>2</v>
      </c>
      <c r="EV10" s="11" t="s">
        <v>850</v>
      </c>
      <c r="EW10" s="11">
        <v>1</v>
      </c>
      <c r="EX10" s="12" t="s">
        <v>2678</v>
      </c>
      <c r="EZ10" s="11">
        <v>1</v>
      </c>
      <c r="FA10" s="11">
        <v>1</v>
      </c>
      <c r="FB10" s="11">
        <v>1</v>
      </c>
      <c r="FC10" s="11">
        <v>1</v>
      </c>
      <c r="FD10" s="11">
        <v>1</v>
      </c>
      <c r="FE10" s="11">
        <v>1</v>
      </c>
      <c r="FF10" s="11">
        <v>2</v>
      </c>
      <c r="FG10" s="11">
        <v>2</v>
      </c>
      <c r="FH10" s="11">
        <v>2</v>
      </c>
      <c r="FI10" s="11">
        <v>2</v>
      </c>
      <c r="FJ10" s="11">
        <v>2</v>
      </c>
      <c r="FK10" s="11">
        <v>2</v>
      </c>
      <c r="FL10" s="11">
        <v>2</v>
      </c>
      <c r="FM10" s="11">
        <v>2</v>
      </c>
      <c r="FP10" s="11">
        <v>1</v>
      </c>
      <c r="FQ10" s="11">
        <v>1</v>
      </c>
      <c r="FR10" s="11">
        <v>1</v>
      </c>
      <c r="FS10" s="11">
        <v>1</v>
      </c>
      <c r="FT10" s="11">
        <v>1</v>
      </c>
      <c r="FU10" s="11">
        <v>1</v>
      </c>
      <c r="FV10" s="11">
        <v>1</v>
      </c>
      <c r="FW10" s="11">
        <v>1</v>
      </c>
      <c r="FX10" s="11">
        <v>1</v>
      </c>
      <c r="FY10" s="11">
        <v>1</v>
      </c>
      <c r="FZ10" s="11">
        <v>2</v>
      </c>
      <c r="GA10" s="11">
        <v>2</v>
      </c>
      <c r="GB10" s="11">
        <v>2</v>
      </c>
      <c r="GC10" s="11">
        <v>2</v>
      </c>
      <c r="GD10" s="11">
        <v>2</v>
      </c>
      <c r="GE10" s="11">
        <v>2</v>
      </c>
      <c r="GG10" s="12" t="s">
        <v>2679</v>
      </c>
      <c r="GH10" s="11">
        <v>1</v>
      </c>
      <c r="GI10" s="11">
        <v>1</v>
      </c>
      <c r="GJ10" s="11">
        <v>1</v>
      </c>
      <c r="GK10" s="11">
        <v>1</v>
      </c>
      <c r="GL10" s="11">
        <v>1</v>
      </c>
      <c r="GM10" s="11">
        <v>1</v>
      </c>
      <c r="GN10" s="11">
        <v>1</v>
      </c>
      <c r="GO10" s="11">
        <v>1</v>
      </c>
      <c r="GP10" s="11">
        <v>1</v>
      </c>
      <c r="GQ10" s="11">
        <v>1</v>
      </c>
      <c r="GR10" s="11">
        <v>1</v>
      </c>
      <c r="GS10" s="11">
        <v>1</v>
      </c>
      <c r="GT10" s="11">
        <v>1</v>
      </c>
      <c r="GU10" s="11">
        <v>1</v>
      </c>
      <c r="GV10" s="11">
        <v>1</v>
      </c>
      <c r="GW10" s="11">
        <v>1</v>
      </c>
      <c r="GZ10" s="11">
        <v>2</v>
      </c>
      <c r="HA10" s="11">
        <v>2</v>
      </c>
      <c r="HB10" s="11">
        <v>2</v>
      </c>
      <c r="HC10" s="11">
        <v>2</v>
      </c>
      <c r="HD10" s="11">
        <v>2</v>
      </c>
      <c r="HE10" s="11">
        <v>2</v>
      </c>
      <c r="HF10" s="11" t="s">
        <v>2680</v>
      </c>
      <c r="HY10" s="11" t="s">
        <v>2681</v>
      </c>
      <c r="HZ10" s="11">
        <v>1</v>
      </c>
      <c r="IA10" s="11">
        <v>1</v>
      </c>
      <c r="IB10" s="11">
        <v>1</v>
      </c>
      <c r="IC10" s="11">
        <v>1</v>
      </c>
      <c r="ID10" s="11">
        <v>1</v>
      </c>
      <c r="IE10" s="11">
        <v>1</v>
      </c>
      <c r="IF10" s="11">
        <v>1</v>
      </c>
      <c r="IG10" s="11">
        <v>1</v>
      </c>
      <c r="IH10" s="11">
        <v>1</v>
      </c>
      <c r="II10" s="11">
        <v>1</v>
      </c>
      <c r="IJ10" s="11">
        <v>1</v>
      </c>
      <c r="IK10" s="11">
        <v>1</v>
      </c>
      <c r="IL10" s="11">
        <v>1</v>
      </c>
      <c r="IM10" s="11">
        <v>1</v>
      </c>
      <c r="IN10" s="11">
        <v>1</v>
      </c>
      <c r="IO10" s="11">
        <v>1</v>
      </c>
      <c r="IP10" s="11">
        <v>1</v>
      </c>
      <c r="IQ10" s="11">
        <v>1</v>
      </c>
      <c r="IR10" s="11">
        <v>1</v>
      </c>
      <c r="IS10" s="11">
        <v>1</v>
      </c>
      <c r="IT10" s="12" t="s">
        <v>2682</v>
      </c>
      <c r="IU10" s="11">
        <v>1</v>
      </c>
      <c r="IV10" s="11">
        <v>1</v>
      </c>
      <c r="IW10" s="11">
        <v>1</v>
      </c>
      <c r="IX10" s="11">
        <v>1</v>
      </c>
      <c r="IY10" s="11">
        <v>1</v>
      </c>
      <c r="IZ10" s="11">
        <v>1</v>
      </c>
      <c r="JA10" s="11">
        <v>1</v>
      </c>
      <c r="JB10" s="11">
        <v>1</v>
      </c>
      <c r="JC10" s="11">
        <v>1</v>
      </c>
      <c r="JD10" s="11">
        <v>1</v>
      </c>
      <c r="JE10" s="11">
        <v>1</v>
      </c>
      <c r="JF10" s="11">
        <v>1</v>
      </c>
      <c r="JG10" s="11" t="s">
        <v>2683</v>
      </c>
      <c r="JH10" s="11">
        <v>1</v>
      </c>
      <c r="JI10" s="11">
        <v>1</v>
      </c>
      <c r="JJ10" s="11">
        <v>1</v>
      </c>
      <c r="JK10" s="11">
        <v>1</v>
      </c>
      <c r="JL10" s="11">
        <v>2</v>
      </c>
      <c r="JM10" s="11">
        <v>2</v>
      </c>
      <c r="JN10" s="11">
        <v>2</v>
      </c>
      <c r="JO10" s="11">
        <v>2</v>
      </c>
      <c r="JP10" s="11">
        <v>2</v>
      </c>
      <c r="JQ10" s="11">
        <v>2</v>
      </c>
      <c r="JR10" s="11">
        <v>2</v>
      </c>
      <c r="JS10" s="11">
        <v>2</v>
      </c>
      <c r="JT10" s="11">
        <v>2</v>
      </c>
      <c r="JU10" s="11">
        <v>2</v>
      </c>
      <c r="JV10" s="11">
        <v>2</v>
      </c>
      <c r="JW10" s="11">
        <v>2</v>
      </c>
      <c r="JX10" s="11">
        <v>2</v>
      </c>
      <c r="JY10" s="11">
        <v>2</v>
      </c>
      <c r="JZ10" s="11">
        <v>2</v>
      </c>
      <c r="KA10" s="11">
        <v>2</v>
      </c>
      <c r="KB10" s="11">
        <v>2</v>
      </c>
      <c r="KC10" s="11">
        <v>2</v>
      </c>
      <c r="KD10" s="12" t="s">
        <v>2684</v>
      </c>
      <c r="KY10" s="12" t="s">
        <v>2685</v>
      </c>
      <c r="KZ10" s="11">
        <v>1</v>
      </c>
      <c r="LA10" s="11">
        <v>1</v>
      </c>
      <c r="LB10" s="11">
        <v>1</v>
      </c>
      <c r="LC10" s="11">
        <v>1</v>
      </c>
      <c r="LD10" s="11">
        <v>1</v>
      </c>
      <c r="LE10" s="11">
        <v>1</v>
      </c>
      <c r="LF10" s="11">
        <v>1</v>
      </c>
      <c r="LG10" s="11">
        <v>1</v>
      </c>
      <c r="LH10" s="11">
        <v>1</v>
      </c>
      <c r="LI10" s="11">
        <v>1</v>
      </c>
      <c r="LJ10" s="11">
        <v>2</v>
      </c>
      <c r="LK10" s="11">
        <v>2</v>
      </c>
      <c r="LL10" s="11">
        <v>1</v>
      </c>
      <c r="LM10" s="11">
        <v>1</v>
      </c>
      <c r="LN10" s="11">
        <v>2</v>
      </c>
      <c r="LO10" s="11">
        <v>2</v>
      </c>
      <c r="LP10" s="11">
        <v>1</v>
      </c>
      <c r="LQ10" s="11">
        <v>1</v>
      </c>
      <c r="LR10" s="11">
        <v>2</v>
      </c>
      <c r="LS10" s="11">
        <v>2</v>
      </c>
      <c r="LT10" s="11" t="s">
        <v>2686</v>
      </c>
      <c r="LU10" s="11">
        <v>1</v>
      </c>
      <c r="LV10" s="11">
        <v>1</v>
      </c>
      <c r="LW10" s="11">
        <v>1</v>
      </c>
      <c r="LX10" s="11">
        <v>1</v>
      </c>
      <c r="LY10" s="11">
        <v>2</v>
      </c>
      <c r="LZ10" s="11">
        <v>2</v>
      </c>
      <c r="MA10" s="11">
        <v>2</v>
      </c>
      <c r="MB10" s="11">
        <v>2</v>
      </c>
      <c r="MD10" s="11">
        <v>1</v>
      </c>
      <c r="ME10" s="11">
        <v>1</v>
      </c>
      <c r="MF10" s="11">
        <v>1</v>
      </c>
      <c r="MG10" s="11">
        <v>1</v>
      </c>
      <c r="MH10" s="11">
        <v>1</v>
      </c>
      <c r="MI10" s="11">
        <v>1</v>
      </c>
      <c r="MJ10" s="11">
        <v>1</v>
      </c>
      <c r="MK10" s="11">
        <v>1</v>
      </c>
      <c r="ML10" s="11">
        <v>1</v>
      </c>
      <c r="MM10" s="11">
        <v>1</v>
      </c>
      <c r="MN10" s="11">
        <v>1</v>
      </c>
      <c r="MO10" s="11">
        <v>1</v>
      </c>
      <c r="MP10" s="11">
        <v>1</v>
      </c>
      <c r="MQ10" s="11">
        <v>1</v>
      </c>
      <c r="MR10" s="11">
        <v>1</v>
      </c>
      <c r="MS10" s="11">
        <v>1</v>
      </c>
      <c r="MT10" s="11">
        <v>2</v>
      </c>
      <c r="MU10" s="11">
        <v>2</v>
      </c>
      <c r="MV10" s="11">
        <v>2</v>
      </c>
      <c r="MW10" s="11">
        <v>2</v>
      </c>
      <c r="MX10" s="11">
        <v>2</v>
      </c>
      <c r="MY10" s="11">
        <v>2</v>
      </c>
      <c r="MZ10" s="12" t="s">
        <v>2687</v>
      </c>
      <c r="NB10" s="11">
        <v>1</v>
      </c>
      <c r="NC10" s="11">
        <v>1</v>
      </c>
      <c r="ND10" s="11">
        <v>1</v>
      </c>
      <c r="NE10" s="11">
        <v>1</v>
      </c>
      <c r="NF10" s="11">
        <v>1</v>
      </c>
      <c r="NG10" s="11">
        <v>1</v>
      </c>
      <c r="NH10" s="11">
        <v>1</v>
      </c>
      <c r="NI10" s="11">
        <v>1</v>
      </c>
      <c r="NJ10" s="11">
        <v>1</v>
      </c>
      <c r="NK10" s="11">
        <v>1</v>
      </c>
      <c r="NL10" s="11">
        <v>1</v>
      </c>
      <c r="NM10" s="11">
        <v>1</v>
      </c>
      <c r="NN10" s="11">
        <v>1</v>
      </c>
      <c r="NO10" s="11">
        <v>1</v>
      </c>
      <c r="NP10" s="11">
        <v>1</v>
      </c>
      <c r="NQ10" s="11">
        <v>1</v>
      </c>
      <c r="NR10" s="11">
        <v>1</v>
      </c>
      <c r="NS10" s="11">
        <v>1</v>
      </c>
      <c r="NT10" s="11">
        <v>1</v>
      </c>
      <c r="NU10" s="11">
        <v>1</v>
      </c>
      <c r="NV10" s="11">
        <v>1</v>
      </c>
      <c r="NW10" s="11">
        <v>1</v>
      </c>
      <c r="NX10" s="11">
        <v>1</v>
      </c>
      <c r="NY10" s="11">
        <v>1</v>
      </c>
      <c r="NZ10" s="11">
        <v>1</v>
      </c>
      <c r="OA10" s="11">
        <v>1</v>
      </c>
      <c r="OB10" s="11">
        <v>1</v>
      </c>
      <c r="OC10" s="11">
        <v>1</v>
      </c>
      <c r="OD10" s="11">
        <v>1</v>
      </c>
      <c r="OE10" s="11">
        <v>1</v>
      </c>
      <c r="OF10" s="11">
        <v>2</v>
      </c>
      <c r="OG10" s="11">
        <v>2</v>
      </c>
      <c r="OH10" s="11">
        <v>2</v>
      </c>
      <c r="OI10" s="11">
        <v>2</v>
      </c>
      <c r="OJ10" s="11">
        <v>1</v>
      </c>
      <c r="OK10" s="11">
        <v>1</v>
      </c>
      <c r="OL10" s="11">
        <v>1</v>
      </c>
      <c r="OM10" s="11">
        <v>1</v>
      </c>
      <c r="OT10" s="12" t="s">
        <v>2688</v>
      </c>
      <c r="OU10" s="11">
        <v>1</v>
      </c>
      <c r="OV10" s="11">
        <v>1</v>
      </c>
      <c r="OW10" s="11">
        <v>1</v>
      </c>
      <c r="OX10" s="11">
        <v>1</v>
      </c>
      <c r="OY10" s="11">
        <v>1</v>
      </c>
      <c r="OZ10" s="11">
        <v>1</v>
      </c>
      <c r="PA10" s="11">
        <v>1</v>
      </c>
      <c r="PB10" s="11">
        <v>1</v>
      </c>
      <c r="PC10" s="11">
        <v>1</v>
      </c>
      <c r="PD10" s="11">
        <v>1</v>
      </c>
      <c r="PE10" s="11">
        <v>1</v>
      </c>
      <c r="PF10" s="11">
        <v>1</v>
      </c>
      <c r="PG10" s="11">
        <v>1</v>
      </c>
      <c r="PH10" s="11">
        <v>1</v>
      </c>
      <c r="PI10" s="11">
        <v>1</v>
      </c>
      <c r="PJ10" s="11">
        <v>1</v>
      </c>
      <c r="PK10" s="11">
        <v>1</v>
      </c>
      <c r="PL10" s="11">
        <v>1</v>
      </c>
      <c r="PM10" s="11">
        <v>1</v>
      </c>
      <c r="PN10" s="11">
        <v>1</v>
      </c>
      <c r="PO10" s="11">
        <v>1</v>
      </c>
      <c r="PP10" s="11">
        <v>1</v>
      </c>
      <c r="PQ10" s="11">
        <v>1</v>
      </c>
      <c r="PR10" s="11">
        <v>1</v>
      </c>
      <c r="PS10" s="11">
        <v>1</v>
      </c>
      <c r="PT10" s="11">
        <v>1</v>
      </c>
      <c r="PU10" s="11">
        <v>1</v>
      </c>
      <c r="PV10" s="11">
        <v>1</v>
      </c>
      <c r="PW10" s="11">
        <v>1</v>
      </c>
      <c r="PX10" s="11">
        <v>1</v>
      </c>
      <c r="PY10" s="11">
        <v>1</v>
      </c>
      <c r="PZ10" s="11">
        <v>1</v>
      </c>
      <c r="QA10" s="11">
        <v>1</v>
      </c>
      <c r="QB10" s="11">
        <v>1</v>
      </c>
      <c r="QC10" s="11">
        <v>2</v>
      </c>
      <c r="QD10" s="11">
        <v>2</v>
      </c>
      <c r="QE10" s="11">
        <v>1</v>
      </c>
      <c r="QF10" s="11">
        <v>1</v>
      </c>
      <c r="QG10" s="11" t="s">
        <v>2689</v>
      </c>
      <c r="RB10" s="12" t="s">
        <v>2690</v>
      </c>
      <c r="RC10" s="11">
        <v>1</v>
      </c>
      <c r="RD10" s="12" t="s">
        <v>2691</v>
      </c>
      <c r="RE10" s="11">
        <v>1</v>
      </c>
      <c r="RF10" s="12" t="s">
        <v>2692</v>
      </c>
      <c r="RJ10" s="11">
        <v>1</v>
      </c>
      <c r="RK10" s="11" t="s">
        <v>850</v>
      </c>
      <c r="RL10" s="203"/>
    </row>
    <row r="11" spans="1:562" ht="17.25" customHeight="1">
      <c r="A11" s="11">
        <v>9</v>
      </c>
      <c r="B11" s="164" t="s">
        <v>33</v>
      </c>
      <c r="C11" s="164"/>
      <c r="D11" s="11">
        <v>2</v>
      </c>
      <c r="E11" s="11">
        <v>2</v>
      </c>
      <c r="F11" s="11">
        <v>2</v>
      </c>
      <c r="G11" s="11">
        <v>2</v>
      </c>
      <c r="H11" s="11">
        <v>1</v>
      </c>
      <c r="I11" s="11">
        <v>1</v>
      </c>
      <c r="J11" s="11">
        <v>2</v>
      </c>
      <c r="K11" s="11">
        <v>2</v>
      </c>
      <c r="L11" s="11">
        <v>1</v>
      </c>
      <c r="M11" s="11">
        <v>1</v>
      </c>
      <c r="N11" s="11">
        <v>1</v>
      </c>
      <c r="O11" s="11">
        <v>1</v>
      </c>
      <c r="P11" s="11">
        <v>2</v>
      </c>
      <c r="Q11" s="11">
        <v>2</v>
      </c>
      <c r="R11" s="11">
        <v>2</v>
      </c>
      <c r="S11" s="11">
        <v>2</v>
      </c>
      <c r="T11" s="11">
        <v>2</v>
      </c>
      <c r="U11" s="11">
        <v>2</v>
      </c>
      <c r="V11" s="11">
        <v>2</v>
      </c>
      <c r="W11" s="11">
        <v>2</v>
      </c>
      <c r="X11" s="19" t="s">
        <v>2693</v>
      </c>
      <c r="Y11" s="11">
        <v>2</v>
      </c>
      <c r="Z11" s="11">
        <v>2</v>
      </c>
      <c r="AA11" s="11">
        <v>1</v>
      </c>
      <c r="AB11" s="11">
        <v>1</v>
      </c>
      <c r="AC11" s="11">
        <v>1</v>
      </c>
      <c r="AD11" s="11">
        <v>1</v>
      </c>
      <c r="AE11" s="11">
        <v>1</v>
      </c>
      <c r="AF11" s="11">
        <v>1</v>
      </c>
      <c r="AG11" s="11">
        <v>1</v>
      </c>
      <c r="AH11" s="11">
        <v>1</v>
      </c>
      <c r="AI11" s="11">
        <v>2</v>
      </c>
      <c r="AJ11" s="11">
        <v>2</v>
      </c>
      <c r="AK11" s="11">
        <v>2</v>
      </c>
      <c r="AL11" s="11">
        <v>2</v>
      </c>
      <c r="AM11" s="18" t="s">
        <v>2694</v>
      </c>
      <c r="AN11" s="19" t="s">
        <v>2695</v>
      </c>
      <c r="AO11" s="11">
        <v>1</v>
      </c>
      <c r="AP11" s="11">
        <v>1</v>
      </c>
      <c r="AQ11" s="11">
        <v>1</v>
      </c>
      <c r="AR11" s="11">
        <v>1</v>
      </c>
      <c r="AS11" s="11">
        <v>1</v>
      </c>
      <c r="AT11" s="11">
        <v>1</v>
      </c>
      <c r="AU11" s="11">
        <v>1</v>
      </c>
      <c r="AV11" s="11">
        <v>1</v>
      </c>
      <c r="AW11" s="11">
        <v>2</v>
      </c>
      <c r="AX11" s="11">
        <v>2</v>
      </c>
      <c r="AY11" s="11">
        <v>2</v>
      </c>
      <c r="AZ11" s="11">
        <v>2</v>
      </c>
      <c r="BA11" s="11">
        <v>2</v>
      </c>
      <c r="BB11" s="11">
        <v>2</v>
      </c>
      <c r="BC11" s="11">
        <v>2</v>
      </c>
      <c r="BD11" s="11">
        <v>2</v>
      </c>
      <c r="BE11" s="12" t="s">
        <v>2696</v>
      </c>
      <c r="BF11" s="11">
        <v>1</v>
      </c>
      <c r="BG11" s="11">
        <v>1</v>
      </c>
      <c r="BH11" s="11">
        <v>1</v>
      </c>
      <c r="BI11" s="11">
        <v>1</v>
      </c>
      <c r="BJ11" s="11">
        <v>1</v>
      </c>
      <c r="BK11" s="11">
        <v>1</v>
      </c>
      <c r="BL11" s="11">
        <v>1</v>
      </c>
      <c r="BM11" s="11">
        <v>1</v>
      </c>
      <c r="BN11" s="11">
        <v>1</v>
      </c>
      <c r="BO11" s="11">
        <v>1</v>
      </c>
      <c r="BP11" s="11">
        <v>2</v>
      </c>
      <c r="BQ11" s="11">
        <v>2</v>
      </c>
      <c r="BR11" s="11">
        <v>2</v>
      </c>
      <c r="BS11" s="11">
        <v>2</v>
      </c>
      <c r="BT11" s="11">
        <v>2</v>
      </c>
      <c r="BU11" s="11">
        <v>2</v>
      </c>
      <c r="BV11" s="11">
        <v>2</v>
      </c>
      <c r="BW11" s="11">
        <v>2</v>
      </c>
      <c r="BX11" s="11">
        <v>2</v>
      </c>
      <c r="BY11" s="11">
        <v>2</v>
      </c>
      <c r="BZ11" s="11" t="s">
        <v>2072</v>
      </c>
      <c r="CA11" s="11">
        <v>1</v>
      </c>
      <c r="CB11" s="11">
        <v>1</v>
      </c>
      <c r="CC11" s="11">
        <v>1</v>
      </c>
      <c r="CD11" s="11">
        <v>1</v>
      </c>
      <c r="CE11" s="11">
        <v>1</v>
      </c>
      <c r="CF11" s="11">
        <v>1</v>
      </c>
      <c r="CG11" s="11">
        <v>1</v>
      </c>
      <c r="CH11" s="11">
        <v>1</v>
      </c>
      <c r="CI11" s="11">
        <v>1</v>
      </c>
      <c r="CJ11" s="11">
        <v>1</v>
      </c>
      <c r="CK11" s="11">
        <v>2</v>
      </c>
      <c r="CL11" s="11">
        <v>2</v>
      </c>
      <c r="CM11" s="11">
        <v>2</v>
      </c>
      <c r="CN11" s="11">
        <v>2</v>
      </c>
      <c r="CO11" s="11">
        <v>2</v>
      </c>
      <c r="CP11" s="11">
        <v>2</v>
      </c>
      <c r="CQ11" s="11">
        <v>2</v>
      </c>
      <c r="CR11" s="11">
        <v>2</v>
      </c>
      <c r="CS11" s="11" t="s">
        <v>2072</v>
      </c>
      <c r="CT11" s="11">
        <v>1</v>
      </c>
      <c r="CU11" s="11">
        <v>1</v>
      </c>
      <c r="CV11" s="11">
        <v>1</v>
      </c>
      <c r="CW11" s="11">
        <v>1</v>
      </c>
      <c r="CX11" s="11">
        <v>1</v>
      </c>
      <c r="CY11" s="11">
        <v>1</v>
      </c>
      <c r="CZ11" s="11">
        <v>1</v>
      </c>
      <c r="DA11" s="11">
        <v>1</v>
      </c>
      <c r="DB11" s="11">
        <v>1</v>
      </c>
      <c r="DC11" s="11">
        <v>1</v>
      </c>
      <c r="DD11" s="11">
        <v>1</v>
      </c>
      <c r="DE11" s="11">
        <v>1</v>
      </c>
      <c r="DF11" s="11">
        <v>1</v>
      </c>
      <c r="DG11" s="11">
        <v>1</v>
      </c>
      <c r="DH11" s="11">
        <v>2</v>
      </c>
      <c r="DI11" s="11">
        <v>2</v>
      </c>
      <c r="DJ11" s="11">
        <v>2</v>
      </c>
      <c r="DK11" s="11">
        <v>2</v>
      </c>
      <c r="DL11" s="11">
        <v>2</v>
      </c>
      <c r="DM11" s="11">
        <v>2</v>
      </c>
      <c r="DN11" s="11">
        <v>2</v>
      </c>
      <c r="DO11" s="11">
        <v>2</v>
      </c>
      <c r="DP11" s="11">
        <v>2</v>
      </c>
      <c r="DQ11" s="11">
        <v>2</v>
      </c>
      <c r="DR11" s="12" t="s">
        <v>2697</v>
      </c>
      <c r="DS11" s="11">
        <v>1</v>
      </c>
      <c r="DT11" s="11">
        <v>1</v>
      </c>
      <c r="DU11" s="11">
        <v>1</v>
      </c>
      <c r="DV11" s="11">
        <v>1</v>
      </c>
      <c r="DW11" s="11">
        <v>1</v>
      </c>
      <c r="DX11" s="11">
        <v>1</v>
      </c>
      <c r="DY11" s="11">
        <v>1</v>
      </c>
      <c r="DZ11" s="11">
        <v>1</v>
      </c>
      <c r="EA11" s="11">
        <v>1</v>
      </c>
      <c r="EB11" s="11">
        <v>1</v>
      </c>
      <c r="EC11" s="11">
        <v>2</v>
      </c>
      <c r="ED11" s="11">
        <v>2</v>
      </c>
      <c r="EE11" s="11">
        <v>2</v>
      </c>
      <c r="EF11" s="11">
        <v>2</v>
      </c>
      <c r="EG11" s="12" t="s">
        <v>2698</v>
      </c>
      <c r="EH11" s="11">
        <v>1</v>
      </c>
      <c r="EI11" s="11">
        <v>1</v>
      </c>
      <c r="EJ11" s="11">
        <v>1</v>
      </c>
      <c r="EK11" s="11">
        <v>1</v>
      </c>
      <c r="EL11" s="11">
        <v>2</v>
      </c>
      <c r="EM11" s="11">
        <v>2</v>
      </c>
      <c r="EN11" s="11">
        <v>2</v>
      </c>
      <c r="EO11" s="11">
        <v>2</v>
      </c>
      <c r="EP11" s="11">
        <v>2</v>
      </c>
      <c r="EQ11" s="11">
        <v>2</v>
      </c>
      <c r="EV11" s="11">
        <v>17</v>
      </c>
      <c r="EW11" s="11">
        <v>2</v>
      </c>
      <c r="EX11" s="12" t="s">
        <v>2699</v>
      </c>
      <c r="EZ11" s="11">
        <v>1</v>
      </c>
      <c r="FA11" s="11">
        <v>1</v>
      </c>
      <c r="FB11" s="11">
        <v>1</v>
      </c>
      <c r="FC11" s="11">
        <v>1</v>
      </c>
      <c r="FD11" s="11">
        <v>1</v>
      </c>
      <c r="FE11" s="11">
        <v>1</v>
      </c>
      <c r="FF11" s="11">
        <v>1</v>
      </c>
      <c r="FG11" s="11">
        <v>1</v>
      </c>
      <c r="FH11" s="11">
        <v>1</v>
      </c>
      <c r="FI11" s="11">
        <v>1</v>
      </c>
      <c r="FJ11" s="11">
        <v>1</v>
      </c>
      <c r="FK11" s="11">
        <v>1</v>
      </c>
      <c r="FL11" s="11">
        <v>1</v>
      </c>
      <c r="FM11" s="11">
        <v>1</v>
      </c>
      <c r="FN11" s="12" t="s">
        <v>2696</v>
      </c>
      <c r="FP11" s="11">
        <v>2</v>
      </c>
      <c r="FQ11" s="11">
        <v>2</v>
      </c>
      <c r="FR11" s="11">
        <v>1</v>
      </c>
      <c r="FS11" s="11">
        <v>1</v>
      </c>
      <c r="FT11" s="11">
        <v>1</v>
      </c>
      <c r="FU11" s="11">
        <v>1</v>
      </c>
      <c r="FV11" s="11">
        <v>1</v>
      </c>
      <c r="FW11" s="11">
        <v>1</v>
      </c>
      <c r="FX11" s="11">
        <v>1</v>
      </c>
      <c r="FY11" s="11">
        <v>1</v>
      </c>
      <c r="FZ11" s="11">
        <v>2</v>
      </c>
      <c r="GA11" s="11">
        <v>2</v>
      </c>
      <c r="GB11" s="11">
        <v>2</v>
      </c>
      <c r="GC11" s="11">
        <v>2</v>
      </c>
      <c r="GD11" s="11">
        <v>2</v>
      </c>
      <c r="GE11" s="11">
        <v>2</v>
      </c>
      <c r="GF11" s="11">
        <v>1000</v>
      </c>
      <c r="GG11" s="12" t="s">
        <v>2700</v>
      </c>
      <c r="GH11" s="11">
        <v>1</v>
      </c>
      <c r="GI11" s="11">
        <v>1</v>
      </c>
      <c r="GJ11" s="11">
        <v>1</v>
      </c>
      <c r="GK11" s="11">
        <v>1</v>
      </c>
      <c r="GL11" s="11">
        <v>2</v>
      </c>
      <c r="GM11" s="11">
        <v>2</v>
      </c>
      <c r="GN11" s="11">
        <v>1</v>
      </c>
      <c r="GO11" s="11">
        <v>1</v>
      </c>
      <c r="GP11" s="11">
        <v>2</v>
      </c>
      <c r="GQ11" s="11">
        <v>2</v>
      </c>
      <c r="GR11" s="11">
        <v>1</v>
      </c>
      <c r="GS11" s="11">
        <v>1</v>
      </c>
      <c r="GT11" s="11">
        <v>1</v>
      </c>
      <c r="GU11" s="11">
        <v>1</v>
      </c>
      <c r="GV11" s="11">
        <v>1</v>
      </c>
      <c r="GW11" s="11">
        <v>1</v>
      </c>
      <c r="GZ11" s="11">
        <v>1</v>
      </c>
      <c r="HA11" s="11">
        <v>1</v>
      </c>
      <c r="HB11" s="11">
        <v>1</v>
      </c>
      <c r="HC11" s="11">
        <v>1</v>
      </c>
      <c r="HD11" s="11">
        <v>1</v>
      </c>
      <c r="HE11" s="11">
        <v>1</v>
      </c>
      <c r="HG11" s="11">
        <v>1</v>
      </c>
      <c r="HH11" s="11">
        <v>1</v>
      </c>
      <c r="HI11" s="11">
        <v>1</v>
      </c>
      <c r="HJ11" s="11">
        <v>1</v>
      </c>
      <c r="HK11" s="11">
        <v>1</v>
      </c>
      <c r="HL11" s="11">
        <v>1</v>
      </c>
      <c r="HM11" s="11">
        <v>1</v>
      </c>
      <c r="HN11" s="11">
        <v>1</v>
      </c>
      <c r="HO11" s="11">
        <v>1</v>
      </c>
      <c r="HP11" s="11">
        <v>1</v>
      </c>
      <c r="HQ11" s="11">
        <v>1</v>
      </c>
      <c r="HR11" s="11">
        <v>1</v>
      </c>
      <c r="HS11" s="11">
        <v>2</v>
      </c>
      <c r="HT11" s="11">
        <v>2</v>
      </c>
      <c r="HU11" s="11">
        <v>2</v>
      </c>
      <c r="HV11" s="11">
        <v>2</v>
      </c>
      <c r="HW11" s="11">
        <v>2</v>
      </c>
      <c r="HX11" s="11">
        <v>2</v>
      </c>
      <c r="HY11" s="12" t="s">
        <v>2701</v>
      </c>
      <c r="HZ11" s="11">
        <v>1</v>
      </c>
      <c r="IA11" s="11">
        <v>1</v>
      </c>
      <c r="IB11" s="11">
        <v>1</v>
      </c>
      <c r="IC11" s="11">
        <v>1</v>
      </c>
      <c r="ID11" s="11">
        <v>1</v>
      </c>
      <c r="IE11" s="11">
        <v>1</v>
      </c>
      <c r="IF11" s="11">
        <v>1</v>
      </c>
      <c r="IG11" s="11">
        <v>1</v>
      </c>
      <c r="IH11" s="11">
        <v>1</v>
      </c>
      <c r="II11" s="11">
        <v>1</v>
      </c>
      <c r="IJ11" s="11">
        <v>2</v>
      </c>
      <c r="IK11" s="11">
        <v>2</v>
      </c>
      <c r="IL11" s="11">
        <v>2</v>
      </c>
      <c r="IM11" s="11">
        <v>2</v>
      </c>
      <c r="IN11" s="11">
        <v>2</v>
      </c>
      <c r="IO11" s="11">
        <v>2</v>
      </c>
      <c r="IP11" s="11">
        <v>2</v>
      </c>
      <c r="IQ11" s="11">
        <v>2</v>
      </c>
      <c r="IR11" s="11">
        <v>2</v>
      </c>
      <c r="IS11" s="11">
        <v>2</v>
      </c>
      <c r="IT11" s="12" t="s">
        <v>2696</v>
      </c>
      <c r="IU11" s="11">
        <v>1</v>
      </c>
      <c r="IV11" s="11">
        <v>1</v>
      </c>
      <c r="IW11" s="11">
        <v>1</v>
      </c>
      <c r="IX11" s="11">
        <v>1</v>
      </c>
      <c r="IY11" s="11">
        <v>1</v>
      </c>
      <c r="IZ11" s="11">
        <v>1</v>
      </c>
      <c r="JA11" s="11">
        <v>2</v>
      </c>
      <c r="JB11" s="11">
        <v>2</v>
      </c>
      <c r="JC11" s="11">
        <v>2</v>
      </c>
      <c r="JD11" s="11">
        <v>2</v>
      </c>
      <c r="JE11" s="11">
        <v>2</v>
      </c>
      <c r="JF11" s="11">
        <v>2</v>
      </c>
      <c r="JG11" s="12" t="s">
        <v>2696</v>
      </c>
      <c r="JH11" s="11">
        <v>1</v>
      </c>
      <c r="JI11" s="11">
        <v>1</v>
      </c>
      <c r="JJ11" s="11">
        <v>1</v>
      </c>
      <c r="JK11" s="11">
        <v>1</v>
      </c>
      <c r="JL11" s="11">
        <v>2</v>
      </c>
      <c r="JM11" s="11">
        <v>2</v>
      </c>
      <c r="JN11" s="11">
        <v>2</v>
      </c>
      <c r="JO11" s="11">
        <v>2</v>
      </c>
      <c r="JP11" s="11">
        <v>2</v>
      </c>
      <c r="JQ11" s="11">
        <v>2</v>
      </c>
      <c r="JR11" s="11">
        <v>1</v>
      </c>
      <c r="JS11" s="11">
        <v>1</v>
      </c>
      <c r="JT11" s="11">
        <v>1</v>
      </c>
      <c r="JU11" s="11">
        <v>1</v>
      </c>
      <c r="JV11" s="11">
        <v>2</v>
      </c>
      <c r="JW11" s="11">
        <v>2</v>
      </c>
      <c r="JX11" s="11">
        <v>2</v>
      </c>
      <c r="JY11" s="11">
        <v>2</v>
      </c>
      <c r="JZ11" s="11">
        <v>2</v>
      </c>
      <c r="KA11" s="11">
        <v>2</v>
      </c>
      <c r="KB11" s="11">
        <v>2</v>
      </c>
      <c r="KC11" s="11">
        <v>1</v>
      </c>
      <c r="KD11" s="12" t="s">
        <v>2702</v>
      </c>
      <c r="KE11" s="11">
        <v>2</v>
      </c>
      <c r="KF11" s="11">
        <v>2</v>
      </c>
      <c r="KG11" s="11">
        <v>2</v>
      </c>
      <c r="KH11" s="11">
        <v>2</v>
      </c>
      <c r="KI11" s="11">
        <v>2</v>
      </c>
      <c r="KJ11" s="11">
        <v>2</v>
      </c>
      <c r="KK11" s="11">
        <v>2</v>
      </c>
      <c r="KL11" s="11">
        <v>2</v>
      </c>
      <c r="KM11" s="11">
        <v>2</v>
      </c>
      <c r="KN11" s="11">
        <v>2</v>
      </c>
      <c r="KO11" s="11">
        <v>2</v>
      </c>
      <c r="KP11" s="11">
        <v>2</v>
      </c>
      <c r="KQ11" s="11">
        <v>1</v>
      </c>
      <c r="KR11" s="11">
        <v>2</v>
      </c>
      <c r="KS11" s="11">
        <v>2</v>
      </c>
      <c r="KT11" s="11">
        <v>2</v>
      </c>
      <c r="KU11" s="11">
        <v>2</v>
      </c>
      <c r="KV11" s="11">
        <v>2</v>
      </c>
      <c r="KW11" s="11">
        <v>2</v>
      </c>
      <c r="KX11" s="11">
        <v>2</v>
      </c>
      <c r="KY11" s="11" t="s">
        <v>2703</v>
      </c>
      <c r="KZ11" s="11">
        <v>2</v>
      </c>
      <c r="LA11" s="11">
        <v>2</v>
      </c>
      <c r="LB11" s="11">
        <v>2</v>
      </c>
      <c r="LC11" s="11">
        <v>2</v>
      </c>
      <c r="LD11" s="11">
        <v>2</v>
      </c>
      <c r="LE11" s="11">
        <v>2</v>
      </c>
      <c r="LF11" s="11">
        <v>2</v>
      </c>
      <c r="LG11" s="11">
        <v>2</v>
      </c>
      <c r="LH11" s="11">
        <v>2</v>
      </c>
      <c r="LI11" s="11">
        <v>2</v>
      </c>
      <c r="LJ11" s="11">
        <v>2</v>
      </c>
      <c r="LK11" s="11">
        <v>2</v>
      </c>
      <c r="LL11" s="11">
        <v>2</v>
      </c>
      <c r="LM11" s="11">
        <v>2</v>
      </c>
      <c r="LN11" s="11">
        <v>2</v>
      </c>
      <c r="LO11" s="11">
        <v>2</v>
      </c>
      <c r="LP11" s="11">
        <v>2</v>
      </c>
      <c r="LQ11" s="11">
        <v>2</v>
      </c>
      <c r="LR11" s="11">
        <v>2</v>
      </c>
      <c r="LS11" s="11">
        <v>2</v>
      </c>
      <c r="LT11" s="12" t="s">
        <v>2704</v>
      </c>
      <c r="LU11" s="11">
        <v>1</v>
      </c>
      <c r="LV11" s="11">
        <v>1</v>
      </c>
      <c r="LW11" s="11">
        <v>2</v>
      </c>
      <c r="LX11" s="11">
        <v>2</v>
      </c>
      <c r="LY11" s="11">
        <v>1</v>
      </c>
      <c r="LZ11" s="11">
        <v>1</v>
      </c>
      <c r="MA11" s="11">
        <v>1</v>
      </c>
      <c r="MB11" s="11">
        <v>1</v>
      </c>
      <c r="MC11" s="12" t="s">
        <v>2705</v>
      </c>
      <c r="MD11" s="11">
        <v>1</v>
      </c>
      <c r="ME11" s="11">
        <v>1</v>
      </c>
      <c r="MF11" s="11">
        <v>1</v>
      </c>
      <c r="MG11" s="11">
        <v>1</v>
      </c>
      <c r="MH11" s="11">
        <v>1</v>
      </c>
      <c r="MI11" s="11">
        <v>1</v>
      </c>
      <c r="MJ11" s="11">
        <v>1</v>
      </c>
      <c r="MK11" s="11">
        <v>1</v>
      </c>
      <c r="ML11" s="11">
        <v>1</v>
      </c>
      <c r="MM11" s="11">
        <v>1</v>
      </c>
      <c r="MN11" s="11">
        <v>1</v>
      </c>
      <c r="MO11" s="11">
        <v>1</v>
      </c>
      <c r="MP11" s="11">
        <v>1</v>
      </c>
      <c r="MQ11" s="11">
        <v>1</v>
      </c>
      <c r="MR11" s="11">
        <v>1</v>
      </c>
      <c r="MS11" s="11">
        <v>1</v>
      </c>
      <c r="MT11" s="11">
        <v>2</v>
      </c>
      <c r="MU11" s="11">
        <v>2</v>
      </c>
      <c r="MV11" s="11">
        <v>2</v>
      </c>
      <c r="MW11" s="11">
        <v>2</v>
      </c>
      <c r="MX11" s="11">
        <v>2</v>
      </c>
      <c r="MY11" s="11">
        <v>2</v>
      </c>
      <c r="MZ11" s="12" t="s">
        <v>2706</v>
      </c>
      <c r="NB11" s="11">
        <v>1</v>
      </c>
      <c r="NC11" s="11">
        <v>1</v>
      </c>
      <c r="ND11" s="11">
        <v>1</v>
      </c>
      <c r="NE11" s="11">
        <v>1</v>
      </c>
      <c r="NF11" s="11">
        <v>1</v>
      </c>
      <c r="NG11" s="11">
        <v>1</v>
      </c>
      <c r="NH11" s="11">
        <v>1</v>
      </c>
      <c r="NI11" s="11">
        <v>1</v>
      </c>
      <c r="NJ11" s="11">
        <v>1</v>
      </c>
      <c r="NK11" s="11">
        <v>1</v>
      </c>
      <c r="NL11" s="11">
        <v>1</v>
      </c>
      <c r="NM11" s="11">
        <v>1</v>
      </c>
      <c r="NN11" s="11">
        <v>1</v>
      </c>
      <c r="NO11" s="11">
        <v>1</v>
      </c>
      <c r="NP11" s="11">
        <v>1</v>
      </c>
      <c r="NQ11" s="11">
        <v>1</v>
      </c>
      <c r="NR11" s="11">
        <v>1</v>
      </c>
      <c r="NS11" s="11">
        <v>1</v>
      </c>
      <c r="NT11" s="11">
        <v>1</v>
      </c>
      <c r="NU11" s="11">
        <v>1</v>
      </c>
      <c r="NV11" s="11">
        <v>1</v>
      </c>
      <c r="NW11" s="11">
        <v>1</v>
      </c>
      <c r="NX11" s="11">
        <v>1</v>
      </c>
      <c r="NY11" s="11">
        <v>1</v>
      </c>
      <c r="NZ11" s="11">
        <v>1</v>
      </c>
      <c r="OA11" s="11">
        <v>1</v>
      </c>
      <c r="OB11" s="11">
        <v>1</v>
      </c>
      <c r="OC11" s="11">
        <v>1</v>
      </c>
      <c r="OD11" s="11">
        <v>1</v>
      </c>
      <c r="OE11" s="11">
        <v>1</v>
      </c>
      <c r="OF11" s="11">
        <v>1</v>
      </c>
      <c r="OG11" s="11">
        <v>1</v>
      </c>
      <c r="OH11" s="11">
        <v>1</v>
      </c>
      <c r="OI11" s="11">
        <v>1</v>
      </c>
      <c r="OJ11" s="11">
        <v>1</v>
      </c>
      <c r="OK11" s="11">
        <v>1</v>
      </c>
      <c r="OL11" s="11">
        <v>1</v>
      </c>
      <c r="OM11" s="11">
        <v>1</v>
      </c>
      <c r="OT11" s="12" t="s">
        <v>2707</v>
      </c>
      <c r="OU11" s="11">
        <v>1</v>
      </c>
      <c r="OV11" s="11">
        <v>1</v>
      </c>
      <c r="OW11" s="11">
        <v>1</v>
      </c>
      <c r="OX11" s="11">
        <v>1</v>
      </c>
      <c r="OY11" s="11">
        <v>1</v>
      </c>
      <c r="OZ11" s="11">
        <v>1</v>
      </c>
      <c r="PA11" s="11">
        <v>1</v>
      </c>
      <c r="PB11" s="11">
        <v>1</v>
      </c>
      <c r="PC11" s="11">
        <v>1</v>
      </c>
      <c r="PD11" s="11">
        <v>1</v>
      </c>
      <c r="PE11" s="11">
        <v>1</v>
      </c>
      <c r="PF11" s="11">
        <v>1</v>
      </c>
      <c r="PG11" s="11">
        <v>1</v>
      </c>
      <c r="PH11" s="11">
        <v>1</v>
      </c>
      <c r="PI11" s="11">
        <v>1</v>
      </c>
      <c r="PJ11" s="11">
        <v>1</v>
      </c>
      <c r="PK11" s="11">
        <v>1</v>
      </c>
      <c r="PL11" s="11">
        <v>1</v>
      </c>
      <c r="PM11" s="11">
        <v>1</v>
      </c>
      <c r="PN11" s="11">
        <v>1</v>
      </c>
      <c r="PO11" s="11">
        <v>1</v>
      </c>
      <c r="PP11" s="11">
        <v>1</v>
      </c>
      <c r="PQ11" s="11">
        <v>1</v>
      </c>
      <c r="PR11" s="11">
        <v>1</v>
      </c>
      <c r="PS11" s="11">
        <v>1</v>
      </c>
      <c r="PT11" s="11">
        <v>1</v>
      </c>
      <c r="PU11" s="11">
        <v>1</v>
      </c>
      <c r="PV11" s="11">
        <v>1</v>
      </c>
      <c r="PW11" s="11">
        <v>1</v>
      </c>
      <c r="PX11" s="11">
        <v>1</v>
      </c>
      <c r="PY11" s="11">
        <v>1</v>
      </c>
      <c r="PZ11" s="11">
        <v>1</v>
      </c>
      <c r="QA11" s="11">
        <v>1</v>
      </c>
      <c r="QB11" s="11">
        <v>1</v>
      </c>
      <c r="QC11" s="11">
        <v>1</v>
      </c>
      <c r="QD11" s="11">
        <v>1</v>
      </c>
      <c r="QE11" s="11">
        <v>1</v>
      </c>
      <c r="QF11" s="11">
        <v>1</v>
      </c>
      <c r="QH11" s="11">
        <v>1</v>
      </c>
      <c r="QI11" s="11">
        <v>1</v>
      </c>
      <c r="QJ11" s="11">
        <v>1</v>
      </c>
      <c r="QK11" s="11">
        <v>1</v>
      </c>
      <c r="QL11" s="11">
        <v>1</v>
      </c>
      <c r="QM11" s="11">
        <v>2</v>
      </c>
      <c r="QN11" s="11">
        <v>2</v>
      </c>
      <c r="QO11" s="11">
        <v>1</v>
      </c>
      <c r="QP11" s="11">
        <v>1</v>
      </c>
      <c r="QQ11" s="11">
        <v>1</v>
      </c>
      <c r="QR11" s="11">
        <v>1</v>
      </c>
      <c r="QS11" s="11">
        <v>1</v>
      </c>
      <c r="QT11" s="11">
        <v>1</v>
      </c>
      <c r="QU11" s="11">
        <v>1</v>
      </c>
      <c r="QV11" s="11">
        <v>1</v>
      </c>
      <c r="QW11" s="11">
        <v>2</v>
      </c>
      <c r="QX11" s="11">
        <v>1</v>
      </c>
      <c r="QY11" s="11">
        <v>2</v>
      </c>
      <c r="QZ11" s="11">
        <v>2</v>
      </c>
      <c r="RA11" s="11">
        <v>1</v>
      </c>
      <c r="RC11" s="11">
        <v>1</v>
      </c>
      <c r="RD11" s="12" t="s">
        <v>2708</v>
      </c>
      <c r="RE11" s="11">
        <v>1</v>
      </c>
      <c r="RF11" s="11" t="s">
        <v>2709</v>
      </c>
      <c r="RL11" s="203"/>
      <c r="SR11" s="11" t="s">
        <v>850</v>
      </c>
    </row>
    <row r="12" spans="1:562" ht="17.25" customHeight="1">
      <c r="A12" s="11">
        <v>10</v>
      </c>
      <c r="B12" s="164" t="s">
        <v>34</v>
      </c>
      <c r="C12" s="164"/>
      <c r="D12" s="11">
        <v>1</v>
      </c>
      <c r="E12" s="1">
        <v>2</v>
      </c>
      <c r="F12" s="11">
        <v>1</v>
      </c>
      <c r="G12" s="11">
        <v>2</v>
      </c>
      <c r="H12" s="11">
        <v>1</v>
      </c>
      <c r="I12" s="11">
        <v>1</v>
      </c>
      <c r="J12" s="11">
        <v>1</v>
      </c>
      <c r="K12" s="11">
        <v>2</v>
      </c>
      <c r="L12" s="11">
        <v>1</v>
      </c>
      <c r="M12" s="11">
        <v>1</v>
      </c>
      <c r="N12" s="11">
        <v>1</v>
      </c>
      <c r="O12" s="11">
        <v>1</v>
      </c>
      <c r="P12" s="11">
        <v>2</v>
      </c>
      <c r="Q12" s="11">
        <v>2</v>
      </c>
      <c r="R12" s="11">
        <v>2</v>
      </c>
      <c r="S12" s="11">
        <v>2</v>
      </c>
      <c r="T12" s="11">
        <v>2</v>
      </c>
      <c r="U12" s="11">
        <v>2</v>
      </c>
      <c r="V12" s="11">
        <v>2</v>
      </c>
      <c r="W12" s="11">
        <v>2</v>
      </c>
      <c r="X12" s="19" t="s">
        <v>2710</v>
      </c>
      <c r="Y12" s="11">
        <v>1</v>
      </c>
      <c r="Z12" s="11">
        <v>1</v>
      </c>
      <c r="AA12" s="11">
        <v>2</v>
      </c>
      <c r="AB12" s="11">
        <v>2</v>
      </c>
      <c r="AC12" s="11">
        <v>2</v>
      </c>
      <c r="AD12" s="11">
        <v>2</v>
      </c>
      <c r="AE12" s="11">
        <v>1</v>
      </c>
      <c r="AF12" s="11">
        <v>1</v>
      </c>
      <c r="AG12" s="11">
        <v>1</v>
      </c>
      <c r="AH12" s="11">
        <v>1</v>
      </c>
      <c r="AI12" s="11">
        <v>2</v>
      </c>
      <c r="AJ12" s="11">
        <v>2</v>
      </c>
      <c r="AK12" s="11">
        <v>2</v>
      </c>
      <c r="AL12" s="11">
        <v>2</v>
      </c>
      <c r="AM12" s="18" t="s">
        <v>2711</v>
      </c>
      <c r="AN12" s="19" t="s">
        <v>2712</v>
      </c>
      <c r="AO12" s="11">
        <v>2</v>
      </c>
      <c r="AP12" s="11">
        <v>2</v>
      </c>
      <c r="AQ12" s="11">
        <v>1</v>
      </c>
      <c r="AR12" s="11">
        <v>1</v>
      </c>
      <c r="AS12" s="11">
        <v>1</v>
      </c>
      <c r="AT12" s="11">
        <v>1</v>
      </c>
      <c r="AU12" s="11">
        <v>1</v>
      </c>
      <c r="AV12" s="11">
        <v>1</v>
      </c>
      <c r="AW12" s="11">
        <v>2</v>
      </c>
      <c r="AX12" s="11">
        <v>2</v>
      </c>
      <c r="AY12" s="11">
        <v>2</v>
      </c>
      <c r="AZ12" s="11">
        <v>2</v>
      </c>
      <c r="BA12" s="11">
        <v>2</v>
      </c>
      <c r="BB12" s="11">
        <v>2</v>
      </c>
      <c r="BC12" s="11">
        <v>2</v>
      </c>
      <c r="BD12" s="11">
        <v>2</v>
      </c>
      <c r="BE12" s="12" t="s">
        <v>2713</v>
      </c>
      <c r="BF12" s="11">
        <v>1.2</v>
      </c>
      <c r="BG12" s="11">
        <v>1.2</v>
      </c>
      <c r="BH12" s="11">
        <v>1</v>
      </c>
      <c r="BI12" s="11">
        <v>1</v>
      </c>
      <c r="BJ12" s="11">
        <v>1</v>
      </c>
      <c r="BK12" s="11">
        <v>1</v>
      </c>
      <c r="BL12" s="11">
        <v>1</v>
      </c>
      <c r="BM12" s="11">
        <v>1</v>
      </c>
      <c r="BN12" s="11">
        <v>1</v>
      </c>
      <c r="BO12" s="11">
        <v>1</v>
      </c>
      <c r="BP12" s="11">
        <v>1</v>
      </c>
      <c r="BQ12" s="11">
        <v>1</v>
      </c>
      <c r="BR12" s="11">
        <v>2</v>
      </c>
      <c r="BS12" s="11">
        <v>2</v>
      </c>
      <c r="BT12" s="11">
        <v>2</v>
      </c>
      <c r="BU12" s="11">
        <v>2</v>
      </c>
      <c r="BV12" s="11">
        <v>2</v>
      </c>
      <c r="BW12" s="11">
        <v>2</v>
      </c>
      <c r="BX12" s="11">
        <v>2</v>
      </c>
      <c r="BY12" s="11">
        <v>2</v>
      </c>
      <c r="BZ12" s="12" t="s">
        <v>2714</v>
      </c>
      <c r="CA12" s="11">
        <v>1</v>
      </c>
      <c r="CB12" s="11">
        <v>1</v>
      </c>
      <c r="CC12" s="11">
        <v>1</v>
      </c>
      <c r="CD12" s="11">
        <v>1</v>
      </c>
      <c r="CE12" s="11">
        <v>1</v>
      </c>
      <c r="CF12" s="11">
        <v>1</v>
      </c>
      <c r="CG12" s="11">
        <v>1</v>
      </c>
      <c r="CH12" s="11">
        <v>1</v>
      </c>
      <c r="CI12" s="11">
        <v>1</v>
      </c>
      <c r="CJ12" s="11">
        <v>1</v>
      </c>
      <c r="CK12" s="11">
        <v>1</v>
      </c>
      <c r="CL12" s="11">
        <v>1</v>
      </c>
      <c r="CM12" s="11">
        <v>2</v>
      </c>
      <c r="CN12" s="11">
        <v>2</v>
      </c>
      <c r="CO12" s="11">
        <v>2</v>
      </c>
      <c r="CP12" s="11">
        <v>2</v>
      </c>
      <c r="CQ12" s="11">
        <v>2</v>
      </c>
      <c r="CR12" s="11">
        <v>2</v>
      </c>
      <c r="CS12" s="11" t="s">
        <v>2715</v>
      </c>
      <c r="CT12" s="11">
        <v>1</v>
      </c>
      <c r="CU12" s="11">
        <v>1</v>
      </c>
      <c r="CV12" s="11">
        <v>1</v>
      </c>
      <c r="CW12" s="11">
        <v>1</v>
      </c>
      <c r="CX12" s="11">
        <v>1</v>
      </c>
      <c r="CY12" s="11">
        <v>1</v>
      </c>
      <c r="CZ12" s="11">
        <v>1</v>
      </c>
      <c r="DA12" s="11">
        <v>1</v>
      </c>
      <c r="DB12" s="11">
        <v>1</v>
      </c>
      <c r="DC12" s="11">
        <v>1</v>
      </c>
      <c r="DD12" s="11">
        <v>1</v>
      </c>
      <c r="DE12" s="11">
        <v>1</v>
      </c>
      <c r="DF12" s="11">
        <v>1</v>
      </c>
      <c r="DG12" s="11">
        <v>1</v>
      </c>
      <c r="DH12" s="11">
        <v>2</v>
      </c>
      <c r="DI12" s="11">
        <v>2</v>
      </c>
      <c r="DJ12" s="11">
        <v>2</v>
      </c>
      <c r="DK12" s="11">
        <v>2</v>
      </c>
      <c r="DL12" s="11">
        <v>2</v>
      </c>
      <c r="DM12" s="11">
        <v>2</v>
      </c>
      <c r="DN12" s="11">
        <v>2</v>
      </c>
      <c r="DO12" s="11">
        <v>2</v>
      </c>
      <c r="DP12" s="11">
        <v>2</v>
      </c>
      <c r="DQ12" s="11">
        <v>2</v>
      </c>
      <c r="DR12" s="11" t="s">
        <v>2716</v>
      </c>
      <c r="DS12" s="11">
        <v>1</v>
      </c>
      <c r="DT12" s="11">
        <v>1</v>
      </c>
      <c r="DU12" s="11">
        <v>1</v>
      </c>
      <c r="DV12" s="11">
        <v>1</v>
      </c>
      <c r="DW12" s="11">
        <v>1</v>
      </c>
      <c r="DX12" s="11">
        <v>1</v>
      </c>
      <c r="DY12" s="11">
        <v>1</v>
      </c>
      <c r="DZ12" s="11">
        <v>1</v>
      </c>
      <c r="EA12" s="11">
        <v>1</v>
      </c>
      <c r="EB12" s="11">
        <v>1</v>
      </c>
      <c r="EC12" s="11">
        <v>2</v>
      </c>
      <c r="ED12" s="11">
        <v>2</v>
      </c>
      <c r="EE12" s="11">
        <v>2</v>
      </c>
      <c r="EF12" s="11">
        <v>2</v>
      </c>
      <c r="EH12" s="11">
        <v>1</v>
      </c>
      <c r="EI12" s="11">
        <v>1</v>
      </c>
      <c r="EJ12" s="11">
        <v>1</v>
      </c>
      <c r="EK12" s="11">
        <v>1</v>
      </c>
      <c r="EL12" s="11">
        <v>2</v>
      </c>
      <c r="EM12" s="11">
        <v>2</v>
      </c>
      <c r="EN12" s="11">
        <v>2</v>
      </c>
      <c r="EO12" s="11">
        <v>2</v>
      </c>
      <c r="EP12" s="11">
        <v>2</v>
      </c>
      <c r="EQ12" s="11">
        <v>2</v>
      </c>
      <c r="ER12" s="11">
        <v>1</v>
      </c>
      <c r="ES12" s="11">
        <v>2</v>
      </c>
      <c r="ET12" s="11">
        <v>1</v>
      </c>
      <c r="EU12" s="11">
        <v>1</v>
      </c>
      <c r="EW12" s="11">
        <v>2</v>
      </c>
      <c r="EX12" s="12" t="s">
        <v>2717</v>
      </c>
      <c r="EZ12" s="11">
        <v>1</v>
      </c>
      <c r="FA12" s="11">
        <v>1</v>
      </c>
      <c r="FB12" s="11">
        <v>2</v>
      </c>
      <c r="FC12" s="11">
        <v>2</v>
      </c>
      <c r="FD12" s="11">
        <v>1</v>
      </c>
      <c r="FE12" s="11">
        <v>1</v>
      </c>
      <c r="FF12" s="11">
        <v>2</v>
      </c>
      <c r="FG12" s="11">
        <v>2</v>
      </c>
      <c r="FH12" s="11">
        <v>2</v>
      </c>
      <c r="FI12" s="11">
        <v>2</v>
      </c>
      <c r="FJ12" s="11">
        <v>2</v>
      </c>
      <c r="FK12" s="11">
        <v>2</v>
      </c>
      <c r="FL12" s="11">
        <v>2</v>
      </c>
      <c r="FM12" s="11">
        <v>2</v>
      </c>
      <c r="FN12" s="11" t="s">
        <v>2718</v>
      </c>
      <c r="FP12" s="11">
        <v>1.2</v>
      </c>
      <c r="FQ12" s="11">
        <v>1.2</v>
      </c>
      <c r="FR12" s="11">
        <v>1</v>
      </c>
      <c r="FS12" s="11">
        <v>1</v>
      </c>
      <c r="FT12" s="11">
        <v>1</v>
      </c>
      <c r="FU12" s="11">
        <v>1</v>
      </c>
      <c r="FV12" s="11">
        <v>1</v>
      </c>
      <c r="FW12" s="11">
        <v>1</v>
      </c>
      <c r="FX12" s="11">
        <v>1</v>
      </c>
      <c r="FY12" s="11">
        <v>1</v>
      </c>
      <c r="FZ12" s="11">
        <v>2</v>
      </c>
      <c r="GA12" s="11">
        <v>2</v>
      </c>
      <c r="GB12" s="11">
        <v>2</v>
      </c>
      <c r="GC12" s="11">
        <v>2</v>
      </c>
      <c r="GD12" s="11">
        <v>2</v>
      </c>
      <c r="GE12" s="11">
        <v>2</v>
      </c>
      <c r="GF12" s="11" t="s">
        <v>2719</v>
      </c>
      <c r="GG12" s="11" t="s">
        <v>2720</v>
      </c>
      <c r="GH12" s="11">
        <v>1</v>
      </c>
      <c r="GI12" s="11">
        <v>1</v>
      </c>
      <c r="GJ12" s="11">
        <v>1</v>
      </c>
      <c r="GK12" s="11">
        <v>1</v>
      </c>
      <c r="GL12" s="11">
        <v>1</v>
      </c>
      <c r="GM12" s="11">
        <v>1</v>
      </c>
      <c r="GN12" s="11">
        <v>1</v>
      </c>
      <c r="GO12" s="11">
        <v>1</v>
      </c>
      <c r="GP12" s="11">
        <v>1</v>
      </c>
      <c r="GQ12" s="11">
        <v>1</v>
      </c>
      <c r="GR12" s="11">
        <v>1</v>
      </c>
      <c r="GS12" s="11">
        <v>1</v>
      </c>
      <c r="GT12" s="11">
        <v>1</v>
      </c>
      <c r="GU12" s="11">
        <v>1</v>
      </c>
      <c r="GV12" s="11">
        <v>1</v>
      </c>
      <c r="GW12" s="11">
        <v>1</v>
      </c>
      <c r="GZ12" s="11">
        <v>2</v>
      </c>
      <c r="HA12" s="11">
        <v>2</v>
      </c>
      <c r="HB12" s="11">
        <v>2</v>
      </c>
      <c r="HC12" s="11">
        <v>2</v>
      </c>
      <c r="HD12" s="11">
        <v>2</v>
      </c>
      <c r="HE12" s="11">
        <v>2</v>
      </c>
      <c r="HF12" s="11" t="s">
        <v>2721</v>
      </c>
      <c r="HG12" s="11">
        <v>2</v>
      </c>
      <c r="HH12" s="11">
        <v>2</v>
      </c>
      <c r="HI12" s="11">
        <v>1</v>
      </c>
      <c r="HJ12" s="11">
        <v>1</v>
      </c>
      <c r="HK12" s="11">
        <v>1</v>
      </c>
      <c r="HL12" s="11">
        <v>1</v>
      </c>
      <c r="HM12" s="11">
        <v>1</v>
      </c>
      <c r="HN12" s="11">
        <v>1</v>
      </c>
      <c r="HO12" s="11">
        <v>1</v>
      </c>
      <c r="HP12" s="11">
        <v>1</v>
      </c>
      <c r="HQ12" s="11">
        <v>1</v>
      </c>
      <c r="HR12" s="11">
        <v>1</v>
      </c>
      <c r="HS12" s="11">
        <v>2</v>
      </c>
      <c r="HT12" s="11">
        <v>2</v>
      </c>
      <c r="HU12" s="11">
        <v>2</v>
      </c>
      <c r="HV12" s="11">
        <v>2</v>
      </c>
      <c r="HW12" s="11">
        <v>2</v>
      </c>
      <c r="HX12" s="11">
        <v>2</v>
      </c>
      <c r="HY12" s="12" t="s">
        <v>2722</v>
      </c>
      <c r="HZ12" s="11">
        <v>1</v>
      </c>
      <c r="IA12" s="11">
        <v>1</v>
      </c>
      <c r="IB12" s="11">
        <v>1</v>
      </c>
      <c r="IC12" s="11">
        <v>1</v>
      </c>
      <c r="ID12" s="11">
        <v>1</v>
      </c>
      <c r="IE12" s="11">
        <v>1</v>
      </c>
      <c r="IF12" s="11">
        <v>1</v>
      </c>
      <c r="IG12" s="11">
        <v>1</v>
      </c>
      <c r="IH12" s="11">
        <v>1</v>
      </c>
      <c r="II12" s="11">
        <v>1</v>
      </c>
      <c r="IJ12" s="11">
        <v>1</v>
      </c>
      <c r="IK12" s="11">
        <v>1</v>
      </c>
      <c r="IL12" s="11">
        <v>1</v>
      </c>
      <c r="IM12" s="11">
        <v>1</v>
      </c>
      <c r="IN12" s="11">
        <v>1</v>
      </c>
      <c r="IO12" s="11">
        <v>1</v>
      </c>
      <c r="IP12" s="11">
        <v>1</v>
      </c>
      <c r="IQ12" s="11">
        <v>1</v>
      </c>
      <c r="IR12" s="11">
        <v>1</v>
      </c>
      <c r="IS12" s="11">
        <v>1</v>
      </c>
      <c r="IT12" s="11" t="s">
        <v>2723</v>
      </c>
      <c r="IU12" s="11">
        <v>1</v>
      </c>
      <c r="IV12" s="11">
        <v>1</v>
      </c>
      <c r="IW12" s="11">
        <v>1</v>
      </c>
      <c r="IX12" s="11">
        <v>1</v>
      </c>
      <c r="IY12" s="11">
        <v>1</v>
      </c>
      <c r="IZ12" s="11">
        <v>1</v>
      </c>
      <c r="JA12" s="11">
        <v>2</v>
      </c>
      <c r="JB12" s="11">
        <v>1</v>
      </c>
      <c r="JC12" s="11">
        <v>2</v>
      </c>
      <c r="JD12" s="11">
        <v>1</v>
      </c>
      <c r="JE12" s="11">
        <v>2</v>
      </c>
      <c r="JF12" s="11">
        <v>1</v>
      </c>
      <c r="JG12" s="12" t="s">
        <v>2724</v>
      </c>
      <c r="JH12" s="11">
        <v>1</v>
      </c>
      <c r="JI12" s="11">
        <v>1</v>
      </c>
      <c r="JJ12" s="11">
        <v>1</v>
      </c>
      <c r="JK12" s="11">
        <v>1</v>
      </c>
      <c r="JL12" s="11">
        <v>2</v>
      </c>
      <c r="JM12" s="11">
        <v>2</v>
      </c>
      <c r="JN12" s="11">
        <v>2</v>
      </c>
      <c r="JO12" s="11">
        <v>2</v>
      </c>
      <c r="JP12" s="11">
        <v>2</v>
      </c>
      <c r="JQ12" s="11">
        <v>2</v>
      </c>
      <c r="JR12" s="11">
        <v>2</v>
      </c>
      <c r="JS12" s="11">
        <v>2</v>
      </c>
      <c r="JT12" s="11">
        <v>2</v>
      </c>
      <c r="JU12" s="11">
        <v>2</v>
      </c>
      <c r="JV12" s="11">
        <v>2</v>
      </c>
      <c r="JW12" s="11">
        <v>2</v>
      </c>
      <c r="JX12" s="11">
        <v>2</v>
      </c>
      <c r="JY12" s="11">
        <v>2</v>
      </c>
      <c r="JZ12" s="11" t="s">
        <v>1053</v>
      </c>
      <c r="KA12" s="11" t="s">
        <v>1053</v>
      </c>
      <c r="KB12" s="11">
        <v>2</v>
      </c>
      <c r="KC12" s="11">
        <v>2</v>
      </c>
      <c r="KE12" s="11">
        <v>1</v>
      </c>
      <c r="KF12" s="11">
        <v>1</v>
      </c>
      <c r="KG12" s="11">
        <v>1</v>
      </c>
      <c r="KH12" s="11">
        <v>1</v>
      </c>
      <c r="KI12" s="11">
        <v>1</v>
      </c>
      <c r="KJ12" s="11">
        <v>1</v>
      </c>
      <c r="KK12" s="11">
        <v>1</v>
      </c>
      <c r="KL12" s="11">
        <v>1</v>
      </c>
      <c r="KM12" s="11">
        <v>1</v>
      </c>
      <c r="KN12" s="11">
        <v>1</v>
      </c>
      <c r="KO12" s="11">
        <v>1</v>
      </c>
      <c r="KP12" s="11">
        <v>1</v>
      </c>
      <c r="KQ12" s="11">
        <v>1</v>
      </c>
      <c r="KR12" s="11">
        <v>1</v>
      </c>
      <c r="KS12" s="11">
        <v>2</v>
      </c>
      <c r="KT12" s="11">
        <v>2</v>
      </c>
      <c r="KU12" s="11">
        <v>2</v>
      </c>
      <c r="KV12" s="11">
        <v>2</v>
      </c>
      <c r="KW12" s="11">
        <v>2</v>
      </c>
      <c r="KX12" s="11">
        <v>2</v>
      </c>
      <c r="KY12" s="12" t="s">
        <v>2725</v>
      </c>
      <c r="KZ12" s="11">
        <v>1</v>
      </c>
      <c r="LA12" s="11">
        <v>1</v>
      </c>
      <c r="LB12" s="11">
        <v>1</v>
      </c>
      <c r="LC12" s="11">
        <v>1</v>
      </c>
      <c r="LD12" s="11">
        <v>2</v>
      </c>
      <c r="LE12" s="11">
        <v>2</v>
      </c>
      <c r="LF12" s="11">
        <v>1</v>
      </c>
      <c r="LG12" s="11">
        <v>1</v>
      </c>
      <c r="LH12" s="11">
        <v>1</v>
      </c>
      <c r="LI12" s="11">
        <v>1</v>
      </c>
      <c r="LJ12" s="11">
        <v>2</v>
      </c>
      <c r="LK12" s="11">
        <v>2</v>
      </c>
      <c r="LL12" s="11">
        <v>1</v>
      </c>
      <c r="LM12" s="11">
        <v>1</v>
      </c>
      <c r="LN12" s="11">
        <v>2</v>
      </c>
      <c r="LO12" s="11">
        <v>2</v>
      </c>
      <c r="LP12" s="11">
        <v>2</v>
      </c>
      <c r="LQ12" s="11">
        <v>2</v>
      </c>
      <c r="LR12" s="11">
        <v>2</v>
      </c>
      <c r="LS12" s="11">
        <v>2</v>
      </c>
      <c r="LT12" s="11" t="s">
        <v>2726</v>
      </c>
      <c r="LU12" s="11">
        <v>1</v>
      </c>
      <c r="LV12" s="11">
        <v>1</v>
      </c>
      <c r="LW12" s="11">
        <v>1</v>
      </c>
      <c r="LX12" s="11">
        <v>1</v>
      </c>
      <c r="LY12" s="11">
        <v>2</v>
      </c>
      <c r="LZ12" s="11">
        <v>2</v>
      </c>
      <c r="MA12" s="11">
        <v>2</v>
      </c>
      <c r="MB12" s="11">
        <v>2</v>
      </c>
      <c r="MD12" s="11">
        <v>1</v>
      </c>
      <c r="ME12" s="11">
        <v>1</v>
      </c>
      <c r="MF12" s="11">
        <v>1</v>
      </c>
      <c r="MG12" s="11">
        <v>1</v>
      </c>
      <c r="MH12" s="11">
        <v>1</v>
      </c>
      <c r="MI12" s="11">
        <v>1</v>
      </c>
      <c r="MJ12" s="11">
        <v>1</v>
      </c>
      <c r="MK12" s="11">
        <v>1</v>
      </c>
      <c r="ML12" s="11">
        <v>1</v>
      </c>
      <c r="MM12" s="11">
        <v>1</v>
      </c>
      <c r="MN12" s="11">
        <v>2</v>
      </c>
      <c r="MO12" s="11">
        <v>2</v>
      </c>
      <c r="MP12" s="11">
        <v>1</v>
      </c>
      <c r="MQ12" s="11">
        <v>1</v>
      </c>
      <c r="MR12" s="11">
        <v>1</v>
      </c>
      <c r="MS12" s="11">
        <v>1</v>
      </c>
      <c r="MT12" s="11">
        <v>2</v>
      </c>
      <c r="MU12" s="11">
        <v>2</v>
      </c>
      <c r="MV12" s="11">
        <v>2</v>
      </c>
      <c r="MW12" s="11">
        <v>2</v>
      </c>
      <c r="MX12" s="11">
        <v>2</v>
      </c>
      <c r="MY12" s="11">
        <v>2</v>
      </c>
      <c r="MZ12" s="12" t="s">
        <v>2727</v>
      </c>
      <c r="NB12" s="11">
        <v>1</v>
      </c>
      <c r="NC12" s="11">
        <v>1</v>
      </c>
      <c r="ND12" s="11">
        <v>1</v>
      </c>
      <c r="NE12" s="11">
        <v>1</v>
      </c>
      <c r="NF12" s="11">
        <v>1</v>
      </c>
      <c r="NG12" s="11">
        <v>1</v>
      </c>
      <c r="NH12" s="11">
        <v>1</v>
      </c>
      <c r="NI12" s="11">
        <v>1</v>
      </c>
      <c r="NJ12" s="11">
        <v>1</v>
      </c>
      <c r="NK12" s="11">
        <v>1</v>
      </c>
      <c r="NL12" s="11">
        <v>1</v>
      </c>
      <c r="NM12" s="11">
        <v>1</v>
      </c>
      <c r="NN12" s="11">
        <v>1</v>
      </c>
      <c r="NO12" s="11">
        <v>1</v>
      </c>
      <c r="NP12" s="11">
        <v>1</v>
      </c>
      <c r="NQ12" s="11">
        <v>1</v>
      </c>
      <c r="NR12" s="11">
        <v>1</v>
      </c>
      <c r="NS12" s="11">
        <v>1</v>
      </c>
      <c r="NT12" s="11">
        <v>1</v>
      </c>
      <c r="NU12" s="11">
        <v>1</v>
      </c>
      <c r="NV12" s="11">
        <v>1</v>
      </c>
      <c r="NW12" s="11">
        <v>1</v>
      </c>
      <c r="NX12" s="11">
        <v>1</v>
      </c>
      <c r="NY12" s="11">
        <v>1</v>
      </c>
      <c r="NZ12" s="11">
        <v>1</v>
      </c>
      <c r="OA12" s="11">
        <v>1</v>
      </c>
      <c r="OB12" s="11">
        <v>2</v>
      </c>
      <c r="OC12" s="11">
        <v>2</v>
      </c>
      <c r="OD12" s="11">
        <v>1</v>
      </c>
      <c r="OE12" s="11">
        <v>1</v>
      </c>
      <c r="OF12" s="11">
        <v>2</v>
      </c>
      <c r="OG12" s="11">
        <v>2</v>
      </c>
      <c r="OH12" s="11">
        <v>2</v>
      </c>
      <c r="OI12" s="11">
        <v>2</v>
      </c>
      <c r="OJ12" s="11">
        <v>1</v>
      </c>
      <c r="OK12" s="11">
        <v>1</v>
      </c>
      <c r="OL12" s="11">
        <v>1</v>
      </c>
      <c r="OM12" s="11">
        <v>1</v>
      </c>
      <c r="ON12" s="11" t="s">
        <v>2728</v>
      </c>
      <c r="OO12" s="11" t="s">
        <v>2729</v>
      </c>
      <c r="OP12" s="11" t="s">
        <v>2730</v>
      </c>
      <c r="OQ12" s="11" t="s">
        <v>2731</v>
      </c>
      <c r="OR12" s="11" t="s">
        <v>2732</v>
      </c>
      <c r="OS12" s="11" t="s">
        <v>2733</v>
      </c>
      <c r="OT12" s="12" t="s">
        <v>2734</v>
      </c>
      <c r="OU12" s="11">
        <v>1</v>
      </c>
      <c r="OV12" s="11">
        <v>1</v>
      </c>
      <c r="OW12" s="11">
        <v>1</v>
      </c>
      <c r="OX12" s="11">
        <v>1</v>
      </c>
      <c r="OY12" s="11">
        <v>1</v>
      </c>
      <c r="OZ12" s="11">
        <v>1</v>
      </c>
      <c r="PA12" s="11">
        <v>1</v>
      </c>
      <c r="PB12" s="11">
        <v>1</v>
      </c>
      <c r="PC12" s="11">
        <v>1</v>
      </c>
      <c r="PD12" s="11">
        <v>1</v>
      </c>
      <c r="PE12" s="11">
        <v>1</v>
      </c>
      <c r="PF12" s="11">
        <v>1</v>
      </c>
      <c r="PG12" s="11">
        <v>1</v>
      </c>
      <c r="PH12" s="11">
        <v>1</v>
      </c>
      <c r="PI12" s="11">
        <v>1</v>
      </c>
      <c r="PJ12" s="11">
        <v>1</v>
      </c>
      <c r="PK12" s="11">
        <v>1</v>
      </c>
      <c r="PL12" s="11">
        <v>1</v>
      </c>
      <c r="PM12" s="11">
        <v>1</v>
      </c>
      <c r="PN12" s="11">
        <v>1</v>
      </c>
      <c r="PO12" s="11">
        <v>1</v>
      </c>
      <c r="PP12" s="11">
        <v>1</v>
      </c>
      <c r="PQ12" s="11">
        <v>1</v>
      </c>
      <c r="PR12" s="11">
        <v>1</v>
      </c>
      <c r="PS12" s="11">
        <v>1</v>
      </c>
      <c r="PT12" s="11">
        <v>1</v>
      </c>
      <c r="PU12" s="11">
        <v>2</v>
      </c>
      <c r="PV12" s="11">
        <v>2</v>
      </c>
      <c r="PW12" s="11">
        <v>1</v>
      </c>
      <c r="PX12" s="11">
        <v>1</v>
      </c>
      <c r="PY12" s="11">
        <v>1</v>
      </c>
      <c r="PZ12" s="11">
        <v>1</v>
      </c>
      <c r="QA12" s="11">
        <v>1</v>
      </c>
      <c r="QB12" s="11">
        <v>1</v>
      </c>
      <c r="QC12" s="11">
        <v>2</v>
      </c>
      <c r="QD12" s="11">
        <v>2</v>
      </c>
      <c r="QE12" s="11">
        <v>2</v>
      </c>
      <c r="QF12" s="11">
        <v>2</v>
      </c>
      <c r="QG12" s="12" t="s">
        <v>2735</v>
      </c>
      <c r="QH12" s="11">
        <v>1</v>
      </c>
      <c r="QI12" s="11">
        <v>1</v>
      </c>
      <c r="QJ12" s="11">
        <v>1</v>
      </c>
      <c r="QK12" s="11">
        <v>1</v>
      </c>
      <c r="QL12" s="11">
        <v>1</v>
      </c>
      <c r="QM12" s="11">
        <v>2</v>
      </c>
      <c r="QN12" s="11">
        <v>2</v>
      </c>
      <c r="QO12" s="11">
        <v>1</v>
      </c>
      <c r="QP12" s="11">
        <v>1</v>
      </c>
      <c r="QQ12" s="11">
        <v>1</v>
      </c>
      <c r="QR12" s="11">
        <v>1</v>
      </c>
      <c r="QS12" s="11">
        <v>1</v>
      </c>
      <c r="QT12" s="11">
        <v>1</v>
      </c>
      <c r="QU12" s="11">
        <v>1</v>
      </c>
      <c r="QV12" s="11">
        <v>1</v>
      </c>
      <c r="QW12" s="11">
        <v>2</v>
      </c>
      <c r="QX12" s="11">
        <v>1</v>
      </c>
      <c r="QY12" s="11">
        <v>2</v>
      </c>
      <c r="QZ12" s="11">
        <v>2</v>
      </c>
      <c r="RA12" s="11">
        <v>1</v>
      </c>
      <c r="RB12" s="12" t="s">
        <v>2736</v>
      </c>
      <c r="RC12" s="11">
        <v>2</v>
      </c>
      <c r="RE12" s="11">
        <v>1</v>
      </c>
      <c r="RF12" s="11" t="s">
        <v>2737</v>
      </c>
      <c r="RL12" s="203"/>
    </row>
    <row r="13" spans="1:562" ht="17.25" customHeight="1">
      <c r="A13" s="11">
        <v>11</v>
      </c>
      <c r="B13" s="164" t="s">
        <v>35</v>
      </c>
      <c r="C13" s="164"/>
      <c r="D13" s="11">
        <v>1</v>
      </c>
      <c r="E13" s="11">
        <v>1</v>
      </c>
      <c r="F13" s="11">
        <v>1</v>
      </c>
      <c r="G13" s="11">
        <v>1</v>
      </c>
      <c r="H13" s="11">
        <v>1</v>
      </c>
      <c r="I13" s="11">
        <v>1</v>
      </c>
      <c r="J13" s="11">
        <v>1</v>
      </c>
      <c r="K13" s="11">
        <v>1</v>
      </c>
      <c r="L13" s="11">
        <v>2</v>
      </c>
      <c r="M13" s="11">
        <v>1</v>
      </c>
      <c r="N13" s="11">
        <v>1</v>
      </c>
      <c r="O13" s="11">
        <v>1</v>
      </c>
      <c r="P13" s="11">
        <v>2</v>
      </c>
      <c r="Q13" s="11">
        <v>2</v>
      </c>
      <c r="R13" s="11">
        <v>2</v>
      </c>
      <c r="S13" s="11">
        <v>2</v>
      </c>
      <c r="T13" s="11">
        <v>2</v>
      </c>
      <c r="U13" s="11">
        <v>2</v>
      </c>
      <c r="V13" s="11">
        <v>2</v>
      </c>
      <c r="W13" s="11">
        <v>2</v>
      </c>
      <c r="X13" s="19" t="s">
        <v>2738</v>
      </c>
      <c r="Y13" s="11">
        <v>1</v>
      </c>
      <c r="Z13" s="11">
        <v>1</v>
      </c>
      <c r="AA13" s="11">
        <v>2</v>
      </c>
      <c r="AB13" s="11">
        <v>2</v>
      </c>
      <c r="AC13" s="11">
        <v>2</v>
      </c>
      <c r="AD13" s="11">
        <v>2</v>
      </c>
      <c r="AE13" s="11">
        <v>2</v>
      </c>
      <c r="AF13" s="11">
        <v>1</v>
      </c>
      <c r="AG13" s="11">
        <v>2</v>
      </c>
      <c r="AH13" s="11">
        <v>1</v>
      </c>
      <c r="AI13" s="11">
        <v>2</v>
      </c>
      <c r="AJ13" s="11">
        <v>2</v>
      </c>
      <c r="AK13" s="11">
        <v>2</v>
      </c>
      <c r="AL13" s="11">
        <v>2</v>
      </c>
      <c r="AM13" s="18">
        <v>0.5</v>
      </c>
      <c r="AN13" s="18" t="s">
        <v>2739</v>
      </c>
      <c r="AO13" s="11">
        <v>1</v>
      </c>
      <c r="AP13" s="11">
        <v>1</v>
      </c>
      <c r="AQ13" s="11">
        <v>1</v>
      </c>
      <c r="AR13" s="11">
        <v>1</v>
      </c>
      <c r="AS13" s="11">
        <v>1</v>
      </c>
      <c r="AT13" s="11">
        <v>1</v>
      </c>
      <c r="AU13" s="11">
        <v>1</v>
      </c>
      <c r="AV13" s="11">
        <v>1</v>
      </c>
      <c r="AW13" s="11">
        <v>2</v>
      </c>
      <c r="AX13" s="11">
        <v>2</v>
      </c>
      <c r="AY13" s="11">
        <v>2</v>
      </c>
      <c r="AZ13" s="11">
        <v>2</v>
      </c>
      <c r="BA13" s="11">
        <v>2</v>
      </c>
      <c r="BB13" s="11">
        <v>2</v>
      </c>
      <c r="BC13" s="11">
        <v>2</v>
      </c>
      <c r="BD13" s="11">
        <v>2</v>
      </c>
      <c r="BF13" s="11">
        <v>1</v>
      </c>
      <c r="BG13" s="11">
        <v>1</v>
      </c>
      <c r="BH13" s="11">
        <v>1</v>
      </c>
      <c r="BI13" s="11">
        <v>1</v>
      </c>
      <c r="BJ13" s="11">
        <v>1</v>
      </c>
      <c r="BK13" s="11">
        <v>1</v>
      </c>
      <c r="BL13" s="11">
        <v>1</v>
      </c>
      <c r="BM13" s="11">
        <v>1</v>
      </c>
      <c r="BN13" s="11">
        <v>1</v>
      </c>
      <c r="BO13" s="11">
        <v>1</v>
      </c>
      <c r="BP13" s="11">
        <v>2</v>
      </c>
      <c r="BQ13" s="11">
        <v>2</v>
      </c>
      <c r="BR13" s="11">
        <v>2</v>
      </c>
      <c r="BS13" s="11">
        <v>2</v>
      </c>
      <c r="BT13" s="11">
        <v>1</v>
      </c>
      <c r="BU13" s="11">
        <v>1</v>
      </c>
      <c r="BV13" s="11">
        <v>2</v>
      </c>
      <c r="BW13" s="11">
        <v>2</v>
      </c>
      <c r="BX13" s="11">
        <v>2</v>
      </c>
      <c r="BY13" s="11">
        <v>2</v>
      </c>
      <c r="BZ13" s="11" t="s">
        <v>2740</v>
      </c>
      <c r="CA13" s="11">
        <v>1</v>
      </c>
      <c r="CB13" s="11">
        <v>1</v>
      </c>
      <c r="CC13" s="11">
        <v>1</v>
      </c>
      <c r="CD13" s="11">
        <v>1</v>
      </c>
      <c r="CE13" s="11">
        <v>1</v>
      </c>
      <c r="CF13" s="11">
        <v>1</v>
      </c>
      <c r="CG13" s="11">
        <v>1</v>
      </c>
      <c r="CH13" s="11">
        <v>1</v>
      </c>
      <c r="CI13" s="11">
        <v>1</v>
      </c>
      <c r="CJ13" s="11">
        <v>1</v>
      </c>
      <c r="CK13" s="11">
        <v>2</v>
      </c>
      <c r="CL13" s="11">
        <v>2</v>
      </c>
      <c r="CM13" s="11">
        <v>2</v>
      </c>
      <c r="CN13" s="11">
        <v>2</v>
      </c>
      <c r="CO13" s="11">
        <v>2</v>
      </c>
      <c r="CP13" s="11">
        <v>2</v>
      </c>
      <c r="CQ13" s="11">
        <v>2</v>
      </c>
      <c r="CR13" s="11">
        <v>2</v>
      </c>
      <c r="CT13" s="11">
        <v>1</v>
      </c>
      <c r="CU13" s="11">
        <v>1</v>
      </c>
      <c r="CV13" s="11">
        <v>1</v>
      </c>
      <c r="CW13" s="11">
        <v>1</v>
      </c>
      <c r="CX13" s="11">
        <v>1</v>
      </c>
      <c r="CY13" s="11">
        <v>1</v>
      </c>
      <c r="CZ13" s="11">
        <v>1</v>
      </c>
      <c r="DA13" s="11">
        <v>1</v>
      </c>
      <c r="DB13" s="11">
        <v>1</v>
      </c>
      <c r="DC13" s="11">
        <v>1</v>
      </c>
      <c r="DD13" s="11">
        <v>1</v>
      </c>
      <c r="DE13" s="11">
        <v>1</v>
      </c>
      <c r="DF13" s="11">
        <v>1</v>
      </c>
      <c r="DG13" s="11">
        <v>1</v>
      </c>
      <c r="DH13" s="11">
        <v>2</v>
      </c>
      <c r="DI13" s="11">
        <v>2</v>
      </c>
      <c r="DJ13" s="11">
        <v>2</v>
      </c>
      <c r="DK13" s="11">
        <v>2</v>
      </c>
      <c r="DL13" s="11">
        <v>2</v>
      </c>
      <c r="DM13" s="11">
        <v>2</v>
      </c>
      <c r="DN13" s="11">
        <v>2</v>
      </c>
      <c r="DO13" s="11">
        <v>2</v>
      </c>
      <c r="DP13" s="11">
        <v>2</v>
      </c>
      <c r="DQ13" s="11">
        <v>2</v>
      </c>
      <c r="DS13" s="11">
        <v>1</v>
      </c>
      <c r="DT13" s="11">
        <v>1</v>
      </c>
      <c r="DU13" s="11">
        <v>1</v>
      </c>
      <c r="DV13" s="11">
        <v>1</v>
      </c>
      <c r="DW13" s="11">
        <v>1</v>
      </c>
      <c r="DX13" s="11">
        <v>1</v>
      </c>
      <c r="DY13" s="11">
        <v>1</v>
      </c>
      <c r="DZ13" s="11">
        <v>1</v>
      </c>
      <c r="EA13" s="11">
        <v>1</v>
      </c>
      <c r="EB13" s="11">
        <v>1</v>
      </c>
      <c r="EC13" s="11">
        <v>1</v>
      </c>
      <c r="ED13" s="11">
        <v>1</v>
      </c>
      <c r="EE13" s="11">
        <v>1</v>
      </c>
      <c r="EF13" s="11">
        <v>1</v>
      </c>
      <c r="EG13" s="11" t="s">
        <v>2741</v>
      </c>
      <c r="EH13" s="11">
        <v>1</v>
      </c>
      <c r="EI13" s="11">
        <v>1</v>
      </c>
      <c r="EJ13" s="11">
        <v>1</v>
      </c>
      <c r="EK13" s="11">
        <v>1</v>
      </c>
      <c r="EL13" s="11">
        <v>2</v>
      </c>
      <c r="EM13" s="11">
        <v>2</v>
      </c>
      <c r="EN13" s="11">
        <v>2</v>
      </c>
      <c r="EO13" s="11">
        <v>2</v>
      </c>
      <c r="EP13" s="11">
        <v>2</v>
      </c>
      <c r="EQ13" s="11">
        <v>2</v>
      </c>
      <c r="ER13" s="11">
        <v>1</v>
      </c>
      <c r="ES13" s="11">
        <v>1</v>
      </c>
      <c r="ET13" s="11">
        <v>1</v>
      </c>
      <c r="EU13" s="11">
        <v>1</v>
      </c>
      <c r="EW13" s="11">
        <v>15</v>
      </c>
      <c r="EX13" s="11" t="s">
        <v>2742</v>
      </c>
      <c r="EZ13" s="11">
        <v>1</v>
      </c>
      <c r="FA13" s="11">
        <v>1</v>
      </c>
      <c r="FB13" s="11">
        <v>1</v>
      </c>
      <c r="FC13" s="11">
        <v>1</v>
      </c>
      <c r="FD13" s="11">
        <v>1</v>
      </c>
      <c r="FE13" s="11">
        <v>1</v>
      </c>
      <c r="FF13" s="11">
        <v>2</v>
      </c>
      <c r="FG13" s="11">
        <v>2</v>
      </c>
      <c r="FH13" s="11">
        <v>2</v>
      </c>
      <c r="FI13" s="11">
        <v>2</v>
      </c>
      <c r="FJ13" s="11">
        <v>2</v>
      </c>
      <c r="FK13" s="11">
        <v>2</v>
      </c>
      <c r="FL13" s="11">
        <v>2</v>
      </c>
      <c r="FM13" s="11">
        <v>2</v>
      </c>
      <c r="FN13" s="11" t="s">
        <v>2743</v>
      </c>
      <c r="FP13" s="11">
        <v>1</v>
      </c>
      <c r="FQ13" s="11">
        <v>1</v>
      </c>
      <c r="FR13" s="11">
        <v>1</v>
      </c>
      <c r="FS13" s="11">
        <v>1</v>
      </c>
      <c r="FT13" s="11">
        <v>1</v>
      </c>
      <c r="FU13" s="11">
        <v>1</v>
      </c>
      <c r="FV13" s="11">
        <v>1</v>
      </c>
      <c r="FW13" s="11">
        <v>1</v>
      </c>
      <c r="FX13" s="11">
        <v>1</v>
      </c>
      <c r="FY13" s="11">
        <v>1</v>
      </c>
      <c r="FZ13" s="11">
        <v>2</v>
      </c>
      <c r="GA13" s="11">
        <v>2</v>
      </c>
      <c r="GB13" s="11">
        <v>2</v>
      </c>
      <c r="GC13" s="11">
        <v>2</v>
      </c>
      <c r="GD13" s="11">
        <v>2</v>
      </c>
      <c r="GE13" s="11">
        <v>2</v>
      </c>
      <c r="GH13" s="11">
        <v>1</v>
      </c>
      <c r="GJ13" s="11">
        <v>2</v>
      </c>
      <c r="GK13" s="11">
        <v>2</v>
      </c>
      <c r="GL13" s="11">
        <v>2</v>
      </c>
      <c r="GM13" s="11">
        <v>2</v>
      </c>
      <c r="GN13" s="11">
        <v>1</v>
      </c>
      <c r="GO13" s="11">
        <v>1</v>
      </c>
      <c r="GP13" s="11">
        <v>2</v>
      </c>
      <c r="GQ13" s="11">
        <v>2</v>
      </c>
      <c r="GR13" s="11">
        <v>1</v>
      </c>
      <c r="GS13" s="11">
        <v>1</v>
      </c>
      <c r="GT13" s="11">
        <v>2</v>
      </c>
      <c r="GU13" s="11">
        <v>2</v>
      </c>
      <c r="GV13" s="11">
        <v>1</v>
      </c>
      <c r="GW13" s="11">
        <v>1</v>
      </c>
      <c r="GZ13" s="11">
        <v>2</v>
      </c>
      <c r="HA13" s="11">
        <v>2</v>
      </c>
      <c r="HB13" s="11">
        <v>2</v>
      </c>
      <c r="HC13" s="11">
        <v>2</v>
      </c>
      <c r="HD13" s="11">
        <v>2</v>
      </c>
      <c r="HE13" s="11">
        <v>2</v>
      </c>
      <c r="HF13" s="11" t="s">
        <v>2744</v>
      </c>
      <c r="HG13" s="11">
        <v>1</v>
      </c>
      <c r="HH13" s="11">
        <v>1</v>
      </c>
      <c r="HI13" s="11">
        <v>1</v>
      </c>
      <c r="HJ13" s="11">
        <v>1</v>
      </c>
      <c r="HK13" s="11">
        <v>1</v>
      </c>
      <c r="HL13" s="11">
        <v>1</v>
      </c>
      <c r="HM13" s="11">
        <v>1</v>
      </c>
      <c r="HN13" s="11">
        <v>1</v>
      </c>
      <c r="HO13" s="11">
        <v>1</v>
      </c>
      <c r="HP13" s="11">
        <v>1</v>
      </c>
      <c r="HQ13" s="11">
        <v>1</v>
      </c>
      <c r="HR13" s="11">
        <v>1</v>
      </c>
      <c r="HS13" s="11">
        <v>2</v>
      </c>
      <c r="HT13" s="11">
        <v>2</v>
      </c>
      <c r="HU13" s="11">
        <v>2</v>
      </c>
      <c r="HV13" s="11">
        <v>2</v>
      </c>
      <c r="HW13" s="11">
        <v>2</v>
      </c>
      <c r="HX13" s="11">
        <v>2</v>
      </c>
      <c r="HZ13" s="11">
        <v>1</v>
      </c>
      <c r="IA13" s="11">
        <v>1</v>
      </c>
      <c r="IB13" s="11">
        <v>1</v>
      </c>
      <c r="IC13" s="11">
        <v>1</v>
      </c>
      <c r="ID13" s="11">
        <v>1</v>
      </c>
      <c r="IE13" s="11">
        <v>1</v>
      </c>
      <c r="IF13" s="11">
        <v>1</v>
      </c>
      <c r="IG13" s="11">
        <v>1</v>
      </c>
      <c r="IH13" s="11">
        <v>1</v>
      </c>
      <c r="II13" s="11">
        <v>1</v>
      </c>
      <c r="IJ13" s="11">
        <v>2</v>
      </c>
      <c r="IK13" s="11">
        <v>2</v>
      </c>
      <c r="IL13" s="11">
        <v>2</v>
      </c>
      <c r="IM13" s="11">
        <v>2</v>
      </c>
      <c r="IN13" s="11">
        <v>2</v>
      </c>
      <c r="IO13" s="11">
        <v>2</v>
      </c>
      <c r="IP13" s="11">
        <v>2</v>
      </c>
      <c r="IQ13" s="11">
        <v>2</v>
      </c>
      <c r="IR13" s="11">
        <v>2</v>
      </c>
      <c r="IS13" s="11">
        <v>2</v>
      </c>
      <c r="IU13" s="11">
        <v>1</v>
      </c>
      <c r="IV13" s="11">
        <v>1</v>
      </c>
      <c r="IW13" s="11">
        <v>1</v>
      </c>
      <c r="IX13" s="11">
        <v>1</v>
      </c>
      <c r="IY13" s="11">
        <v>1</v>
      </c>
      <c r="IZ13" s="11">
        <v>1</v>
      </c>
      <c r="JA13" s="11">
        <v>2</v>
      </c>
      <c r="JB13" s="11">
        <v>2</v>
      </c>
      <c r="JC13" s="11">
        <v>2</v>
      </c>
      <c r="JD13" s="11">
        <v>2</v>
      </c>
      <c r="JE13" s="11">
        <v>2</v>
      </c>
      <c r="JF13" s="11">
        <v>2</v>
      </c>
      <c r="JH13" s="11">
        <v>1</v>
      </c>
      <c r="JI13" s="11">
        <v>1</v>
      </c>
      <c r="JJ13" s="11">
        <v>1</v>
      </c>
      <c r="JK13" s="11">
        <v>1</v>
      </c>
      <c r="JL13" s="11">
        <v>2</v>
      </c>
      <c r="JM13" s="11">
        <v>2</v>
      </c>
      <c r="JN13" s="11">
        <v>2</v>
      </c>
      <c r="JO13" s="11">
        <v>2</v>
      </c>
      <c r="JP13" s="11">
        <v>2</v>
      </c>
      <c r="JQ13" s="11">
        <v>2</v>
      </c>
      <c r="JR13" s="11">
        <v>2</v>
      </c>
      <c r="JS13" s="11">
        <v>2</v>
      </c>
      <c r="JT13" s="11">
        <v>2</v>
      </c>
      <c r="JU13" s="11">
        <v>2</v>
      </c>
      <c r="JV13" s="11">
        <v>2</v>
      </c>
      <c r="JW13" s="11">
        <v>2</v>
      </c>
      <c r="JX13" s="11">
        <v>2</v>
      </c>
      <c r="JY13" s="11">
        <v>2</v>
      </c>
      <c r="JZ13" s="11">
        <v>2</v>
      </c>
      <c r="KA13" s="11">
        <v>2</v>
      </c>
      <c r="KB13" s="11">
        <v>2</v>
      </c>
      <c r="KC13" s="11">
        <v>2</v>
      </c>
      <c r="KE13" s="11">
        <v>1</v>
      </c>
      <c r="KF13" s="11">
        <v>1</v>
      </c>
      <c r="KG13" s="11">
        <v>1</v>
      </c>
      <c r="KH13" s="11">
        <v>1</v>
      </c>
      <c r="KI13" s="11">
        <v>1</v>
      </c>
      <c r="KJ13" s="11">
        <v>1</v>
      </c>
      <c r="KK13" s="11">
        <v>1</v>
      </c>
      <c r="KL13" s="11">
        <v>1</v>
      </c>
      <c r="KM13" s="11">
        <v>1</v>
      </c>
      <c r="KN13" s="11">
        <v>1</v>
      </c>
      <c r="KO13" s="11">
        <v>1</v>
      </c>
      <c r="KP13" s="11">
        <v>1</v>
      </c>
      <c r="KQ13" s="11">
        <v>2</v>
      </c>
      <c r="KR13" s="11">
        <v>2</v>
      </c>
      <c r="KS13" s="11">
        <v>2</v>
      </c>
      <c r="KT13" s="11">
        <v>2</v>
      </c>
      <c r="KU13" s="11">
        <v>2</v>
      </c>
      <c r="KV13" s="11">
        <v>2</v>
      </c>
      <c r="KW13" s="11">
        <v>2</v>
      </c>
      <c r="KX13" s="11">
        <v>2</v>
      </c>
      <c r="KY13" s="11" t="s">
        <v>2745</v>
      </c>
      <c r="KZ13" s="11">
        <v>1</v>
      </c>
      <c r="LA13" s="11">
        <v>1</v>
      </c>
      <c r="LB13" s="11">
        <v>1</v>
      </c>
      <c r="LC13" s="11">
        <v>1</v>
      </c>
      <c r="LD13" s="11">
        <v>1</v>
      </c>
      <c r="LE13" s="11">
        <v>1</v>
      </c>
      <c r="LF13" s="11">
        <v>1</v>
      </c>
      <c r="LG13" s="11">
        <v>1</v>
      </c>
      <c r="LH13" s="11">
        <v>1</v>
      </c>
      <c r="LI13" s="11">
        <v>1</v>
      </c>
      <c r="LJ13" s="11">
        <v>2</v>
      </c>
      <c r="LK13" s="11">
        <v>2</v>
      </c>
      <c r="LL13" s="11">
        <v>2</v>
      </c>
      <c r="LM13" s="11">
        <v>2</v>
      </c>
      <c r="LN13" s="11">
        <v>2</v>
      </c>
      <c r="LO13" s="11">
        <v>2</v>
      </c>
      <c r="LP13" s="11">
        <v>2</v>
      </c>
      <c r="LQ13" s="11">
        <v>2</v>
      </c>
      <c r="LR13" s="11">
        <v>2</v>
      </c>
      <c r="LS13" s="11">
        <v>2</v>
      </c>
      <c r="LT13" s="11" t="s">
        <v>2746</v>
      </c>
      <c r="LU13" s="11">
        <v>1</v>
      </c>
      <c r="LV13" s="11">
        <v>1</v>
      </c>
      <c r="LW13" s="11">
        <v>1</v>
      </c>
      <c r="LX13" s="11">
        <v>1</v>
      </c>
      <c r="LY13" s="11">
        <v>2</v>
      </c>
      <c r="LZ13" s="11">
        <v>2</v>
      </c>
      <c r="MA13" s="11">
        <v>2</v>
      </c>
      <c r="MB13" s="11">
        <v>2</v>
      </c>
      <c r="MC13" s="11" t="s">
        <v>3040</v>
      </c>
      <c r="MD13" s="11">
        <v>1</v>
      </c>
      <c r="ME13" s="11">
        <v>1</v>
      </c>
      <c r="MF13" s="11">
        <v>1</v>
      </c>
      <c r="MG13" s="11">
        <v>1</v>
      </c>
      <c r="MH13" s="11">
        <v>1</v>
      </c>
      <c r="MI13" s="11">
        <v>1</v>
      </c>
      <c r="MJ13" s="11">
        <v>1</v>
      </c>
      <c r="MK13" s="11">
        <v>1</v>
      </c>
      <c r="ML13" s="11">
        <v>1</v>
      </c>
      <c r="MM13" s="11">
        <v>1</v>
      </c>
      <c r="MN13" s="11">
        <v>2</v>
      </c>
      <c r="MO13" s="11">
        <v>2</v>
      </c>
      <c r="MP13" s="11">
        <v>1</v>
      </c>
      <c r="MQ13" s="11">
        <v>1</v>
      </c>
      <c r="MR13" s="11">
        <v>1</v>
      </c>
      <c r="MS13" s="11">
        <v>1</v>
      </c>
      <c r="MT13" s="11">
        <v>2</v>
      </c>
      <c r="MU13" s="11">
        <v>2</v>
      </c>
      <c r="MV13" s="11">
        <v>2</v>
      </c>
      <c r="MW13" s="11">
        <v>2</v>
      </c>
      <c r="MX13" s="11">
        <v>2</v>
      </c>
      <c r="MY13" s="11">
        <v>2</v>
      </c>
      <c r="NB13" s="11">
        <v>1</v>
      </c>
      <c r="NC13" s="11">
        <v>1</v>
      </c>
      <c r="ND13" s="11">
        <v>1</v>
      </c>
      <c r="NE13" s="11">
        <v>1</v>
      </c>
      <c r="NF13" s="11">
        <v>1</v>
      </c>
      <c r="NG13" s="11">
        <v>1</v>
      </c>
      <c r="NH13" s="11">
        <v>1</v>
      </c>
      <c r="NI13" s="11">
        <v>1</v>
      </c>
      <c r="NJ13" s="11">
        <v>1</v>
      </c>
      <c r="NK13" s="11">
        <v>1</v>
      </c>
      <c r="NL13" s="11">
        <v>1</v>
      </c>
      <c r="NM13" s="11">
        <v>1</v>
      </c>
      <c r="NN13" s="11">
        <v>1</v>
      </c>
      <c r="NO13" s="11">
        <v>1</v>
      </c>
      <c r="NP13" s="11">
        <v>1</v>
      </c>
      <c r="NQ13" s="11">
        <v>1</v>
      </c>
      <c r="NR13" s="11">
        <v>1</v>
      </c>
      <c r="NS13" s="11">
        <v>1</v>
      </c>
      <c r="NT13" s="11">
        <v>1</v>
      </c>
      <c r="NU13" s="11">
        <v>1</v>
      </c>
      <c r="NV13" s="11">
        <v>1</v>
      </c>
      <c r="NW13" s="11">
        <v>1</v>
      </c>
      <c r="NX13" s="11">
        <v>1</v>
      </c>
      <c r="NY13" s="11">
        <v>1</v>
      </c>
      <c r="NZ13" s="11">
        <v>1</v>
      </c>
      <c r="OA13" s="11">
        <v>1</v>
      </c>
      <c r="OB13" s="11">
        <v>1</v>
      </c>
      <c r="OC13" s="11">
        <v>1</v>
      </c>
      <c r="OD13" s="11">
        <v>1</v>
      </c>
      <c r="OE13" s="11">
        <v>1</v>
      </c>
      <c r="OF13" s="11">
        <v>1</v>
      </c>
      <c r="OG13" s="11">
        <v>1</v>
      </c>
      <c r="OH13" s="11">
        <v>2</v>
      </c>
      <c r="OI13" s="11">
        <v>2</v>
      </c>
      <c r="OJ13" s="11">
        <v>1</v>
      </c>
      <c r="OK13" s="11">
        <v>1</v>
      </c>
      <c r="OL13" s="11">
        <v>2</v>
      </c>
      <c r="OM13" s="11">
        <v>2</v>
      </c>
      <c r="OS13" s="12" t="s">
        <v>850</v>
      </c>
      <c r="OT13" s="12" t="s">
        <v>2747</v>
      </c>
      <c r="OU13" s="11">
        <v>1</v>
      </c>
      <c r="OV13" s="11">
        <v>1</v>
      </c>
      <c r="OW13" s="11">
        <v>1</v>
      </c>
      <c r="OX13" s="11">
        <v>1</v>
      </c>
      <c r="OY13" s="11">
        <v>1</v>
      </c>
      <c r="OZ13" s="11">
        <v>1</v>
      </c>
      <c r="PA13" s="11">
        <v>1</v>
      </c>
      <c r="PB13" s="11">
        <v>1</v>
      </c>
      <c r="PC13" s="11">
        <v>1</v>
      </c>
      <c r="PD13" s="11">
        <v>1</v>
      </c>
      <c r="PE13" s="11">
        <v>1</v>
      </c>
      <c r="PF13" s="11">
        <v>1</v>
      </c>
      <c r="PG13" s="11">
        <v>1</v>
      </c>
      <c r="PH13" s="11">
        <v>1</v>
      </c>
      <c r="PI13" s="11">
        <v>1</v>
      </c>
      <c r="PJ13" s="11">
        <v>1</v>
      </c>
      <c r="PK13" s="11">
        <v>1</v>
      </c>
      <c r="PL13" s="11">
        <v>1</v>
      </c>
      <c r="PM13" s="11">
        <v>1</v>
      </c>
      <c r="PN13" s="11">
        <v>1</v>
      </c>
      <c r="PO13" s="11">
        <v>1</v>
      </c>
      <c r="PP13" s="11">
        <v>1</v>
      </c>
      <c r="PQ13" s="11">
        <v>1</v>
      </c>
      <c r="PR13" s="11">
        <v>1</v>
      </c>
      <c r="PS13" s="11">
        <v>1</v>
      </c>
      <c r="PT13" s="11">
        <v>1</v>
      </c>
      <c r="PU13" s="11">
        <v>1</v>
      </c>
      <c r="PV13" s="11">
        <v>1</v>
      </c>
      <c r="PW13" s="11">
        <v>1</v>
      </c>
      <c r="PX13" s="11">
        <v>1</v>
      </c>
      <c r="PY13" s="11">
        <v>1</v>
      </c>
      <c r="PZ13" s="11">
        <v>1</v>
      </c>
      <c r="QA13" s="11">
        <v>2</v>
      </c>
      <c r="QB13" s="11">
        <v>2</v>
      </c>
      <c r="QC13" s="11">
        <v>2</v>
      </c>
      <c r="QD13" s="11">
        <v>2</v>
      </c>
      <c r="QE13" s="11">
        <v>2</v>
      </c>
      <c r="QF13" s="11">
        <v>2</v>
      </c>
      <c r="QH13" s="11">
        <v>2</v>
      </c>
      <c r="QI13" s="11">
        <v>2</v>
      </c>
      <c r="QJ13" s="11">
        <v>2</v>
      </c>
      <c r="QK13" s="11">
        <v>2</v>
      </c>
      <c r="QL13" s="11">
        <v>2</v>
      </c>
      <c r="QM13" s="11">
        <v>2</v>
      </c>
      <c r="QN13" s="11">
        <v>2</v>
      </c>
      <c r="QO13" s="11">
        <v>2</v>
      </c>
      <c r="QP13" s="11">
        <v>2</v>
      </c>
      <c r="QQ13" s="11">
        <v>2</v>
      </c>
      <c r="QR13" s="11">
        <v>2</v>
      </c>
      <c r="QS13" s="11">
        <v>2</v>
      </c>
      <c r="QT13" s="11">
        <v>2</v>
      </c>
      <c r="QU13" s="11">
        <v>2</v>
      </c>
      <c r="QV13" s="11">
        <v>2</v>
      </c>
      <c r="QW13" s="11">
        <v>2</v>
      </c>
      <c r="QX13" s="11">
        <v>2</v>
      </c>
      <c r="QY13" s="11">
        <v>2</v>
      </c>
      <c r="QZ13" s="11">
        <v>2</v>
      </c>
      <c r="RA13" s="11">
        <v>2</v>
      </c>
      <c r="RC13" s="11">
        <v>2</v>
      </c>
      <c r="RE13" s="11">
        <v>1</v>
      </c>
      <c r="RJ13" s="11">
        <v>2</v>
      </c>
      <c r="RL13" s="203"/>
    </row>
    <row r="14" spans="1:562" ht="17.25" customHeight="1">
      <c r="A14" s="11">
        <v>12</v>
      </c>
      <c r="B14" s="164" t="s">
        <v>36</v>
      </c>
      <c r="C14" s="164"/>
      <c r="D14" s="11">
        <v>2</v>
      </c>
      <c r="E14" s="11">
        <v>2</v>
      </c>
      <c r="F14" s="11">
        <v>1</v>
      </c>
      <c r="G14" s="11">
        <v>1</v>
      </c>
      <c r="H14" s="11">
        <v>1</v>
      </c>
      <c r="I14" s="11">
        <v>1</v>
      </c>
      <c r="J14" s="11">
        <v>2</v>
      </c>
      <c r="K14" s="11">
        <v>2</v>
      </c>
      <c r="L14" s="11">
        <v>1</v>
      </c>
      <c r="M14" s="11">
        <v>1</v>
      </c>
      <c r="N14" s="11">
        <v>1</v>
      </c>
      <c r="O14" s="11">
        <v>1</v>
      </c>
      <c r="P14" s="11">
        <v>2</v>
      </c>
      <c r="Q14" s="11">
        <v>2</v>
      </c>
      <c r="R14" s="11">
        <v>2</v>
      </c>
      <c r="S14" s="11">
        <v>2</v>
      </c>
      <c r="T14" s="11">
        <v>2</v>
      </c>
      <c r="U14" s="11">
        <v>2</v>
      </c>
      <c r="X14" s="19" t="s">
        <v>2748</v>
      </c>
      <c r="Y14" s="11">
        <v>1</v>
      </c>
      <c r="Z14" s="11">
        <v>1</v>
      </c>
      <c r="AA14" s="11" t="s">
        <v>1183</v>
      </c>
      <c r="AB14" s="11" t="s">
        <v>1183</v>
      </c>
      <c r="AC14" s="11" t="s">
        <v>1183</v>
      </c>
      <c r="AD14" s="11" t="s">
        <v>1183</v>
      </c>
      <c r="AE14" s="11">
        <v>1</v>
      </c>
      <c r="AF14" s="11">
        <v>1</v>
      </c>
      <c r="AG14" s="11">
        <v>1</v>
      </c>
      <c r="AH14" s="11">
        <v>1</v>
      </c>
      <c r="AI14" s="11">
        <v>2</v>
      </c>
      <c r="AJ14" s="11">
        <v>2</v>
      </c>
      <c r="AK14" s="11">
        <v>2</v>
      </c>
      <c r="AL14" s="11">
        <v>2</v>
      </c>
      <c r="AM14" s="18" t="s">
        <v>3061</v>
      </c>
      <c r="AN14" s="19" t="s">
        <v>2749</v>
      </c>
      <c r="AO14" s="11">
        <v>1</v>
      </c>
      <c r="AP14" s="11">
        <v>1</v>
      </c>
      <c r="AQ14" s="11">
        <v>1</v>
      </c>
      <c r="AR14" s="11">
        <v>1</v>
      </c>
      <c r="AS14" s="11">
        <v>1</v>
      </c>
      <c r="AT14" s="11">
        <v>1</v>
      </c>
      <c r="AU14" s="11">
        <v>2</v>
      </c>
      <c r="AV14" s="11">
        <v>2</v>
      </c>
      <c r="AW14" s="11">
        <v>1</v>
      </c>
      <c r="AX14" s="11">
        <v>1</v>
      </c>
      <c r="AY14" s="11">
        <v>1</v>
      </c>
      <c r="AZ14" s="11">
        <v>1</v>
      </c>
      <c r="BA14" s="11">
        <v>1</v>
      </c>
      <c r="BB14" s="11">
        <v>1</v>
      </c>
      <c r="BC14" s="11" t="s">
        <v>850</v>
      </c>
      <c r="BE14" s="11" t="s">
        <v>2750</v>
      </c>
      <c r="BF14" s="11">
        <v>1</v>
      </c>
      <c r="BG14" s="11">
        <v>1</v>
      </c>
      <c r="BH14" s="11">
        <v>1</v>
      </c>
      <c r="BI14" s="11">
        <v>1</v>
      </c>
      <c r="BJ14" s="11">
        <v>1</v>
      </c>
      <c r="BK14" s="11">
        <v>1</v>
      </c>
      <c r="BL14" s="11">
        <v>1</v>
      </c>
      <c r="BM14" s="11">
        <v>1</v>
      </c>
      <c r="BN14" s="11">
        <v>1</v>
      </c>
      <c r="BO14" s="11">
        <v>1</v>
      </c>
      <c r="BP14" s="11">
        <v>2</v>
      </c>
      <c r="BQ14" s="11">
        <v>2</v>
      </c>
      <c r="BR14" s="11">
        <v>2</v>
      </c>
      <c r="BS14" s="11">
        <v>2</v>
      </c>
      <c r="BT14" s="11">
        <v>2</v>
      </c>
      <c r="BU14" s="11">
        <v>2</v>
      </c>
      <c r="BV14" s="11">
        <v>2</v>
      </c>
      <c r="BW14" s="11">
        <v>2</v>
      </c>
      <c r="BX14" s="11">
        <v>2</v>
      </c>
      <c r="BY14" s="11">
        <v>2</v>
      </c>
      <c r="BZ14" s="12" t="s">
        <v>2751</v>
      </c>
      <c r="CA14" s="11">
        <v>1</v>
      </c>
      <c r="CB14" s="11">
        <v>1</v>
      </c>
      <c r="CC14" s="11">
        <v>1</v>
      </c>
      <c r="CD14" s="11">
        <v>1</v>
      </c>
      <c r="CE14" s="11">
        <v>1</v>
      </c>
      <c r="CF14" s="11">
        <v>1</v>
      </c>
      <c r="CG14" s="11">
        <v>1</v>
      </c>
      <c r="CH14" s="11">
        <v>1</v>
      </c>
      <c r="CI14" s="11">
        <v>1</v>
      </c>
      <c r="CJ14" s="11">
        <v>1</v>
      </c>
      <c r="CK14" s="11">
        <v>2</v>
      </c>
      <c r="CL14" s="11">
        <v>2</v>
      </c>
      <c r="CM14" s="11">
        <v>2</v>
      </c>
      <c r="CN14" s="11">
        <v>2</v>
      </c>
      <c r="CO14" s="11">
        <v>2</v>
      </c>
      <c r="CP14" s="11">
        <v>2</v>
      </c>
      <c r="CQ14" s="11">
        <v>2</v>
      </c>
      <c r="CR14" s="11">
        <v>2</v>
      </c>
      <c r="CS14" s="11" t="s">
        <v>2752</v>
      </c>
      <c r="CT14" s="11">
        <v>1</v>
      </c>
      <c r="CU14" s="11">
        <v>1</v>
      </c>
      <c r="CV14" s="11">
        <v>1</v>
      </c>
      <c r="CW14" s="11">
        <v>1</v>
      </c>
      <c r="CX14" s="11">
        <v>1</v>
      </c>
      <c r="CY14" s="11">
        <v>1</v>
      </c>
      <c r="CZ14" s="11">
        <v>1</v>
      </c>
      <c r="DA14" s="11">
        <v>1</v>
      </c>
      <c r="DB14" s="11">
        <v>1</v>
      </c>
      <c r="DC14" s="11">
        <v>1</v>
      </c>
      <c r="DD14" s="11">
        <v>1</v>
      </c>
      <c r="DE14" s="11">
        <v>1</v>
      </c>
      <c r="DF14" s="11">
        <v>1</v>
      </c>
      <c r="DG14" s="11">
        <v>1</v>
      </c>
      <c r="DH14" s="11">
        <v>2</v>
      </c>
      <c r="DI14" s="11">
        <v>2</v>
      </c>
      <c r="DJ14" s="11">
        <v>2</v>
      </c>
      <c r="DK14" s="11">
        <v>2</v>
      </c>
      <c r="DL14" s="11">
        <v>2</v>
      </c>
      <c r="DM14" s="11">
        <v>2</v>
      </c>
      <c r="DN14" s="11">
        <v>2</v>
      </c>
      <c r="DO14" s="11">
        <v>2</v>
      </c>
      <c r="DP14" s="11">
        <v>2</v>
      </c>
      <c r="DQ14" s="11">
        <v>2</v>
      </c>
      <c r="DR14" s="11" t="s">
        <v>2753</v>
      </c>
      <c r="DS14" s="11">
        <v>1</v>
      </c>
      <c r="DT14" s="11">
        <v>1</v>
      </c>
      <c r="DU14" s="11">
        <v>1</v>
      </c>
      <c r="DV14" s="11">
        <v>1</v>
      </c>
      <c r="DW14" s="11">
        <v>1</v>
      </c>
      <c r="DX14" s="11">
        <v>1</v>
      </c>
      <c r="DY14" s="11">
        <v>2</v>
      </c>
      <c r="DZ14" s="11">
        <v>2</v>
      </c>
      <c r="EA14" s="11">
        <v>1</v>
      </c>
      <c r="EB14" s="11">
        <v>1</v>
      </c>
      <c r="EC14" s="11">
        <v>2</v>
      </c>
      <c r="ED14" s="11">
        <v>2</v>
      </c>
      <c r="EE14" s="11">
        <v>2</v>
      </c>
      <c r="EF14" s="11">
        <v>2</v>
      </c>
      <c r="EG14" s="11" t="s">
        <v>2754</v>
      </c>
      <c r="EH14" s="11">
        <v>1</v>
      </c>
      <c r="EI14" s="11">
        <v>1</v>
      </c>
      <c r="EJ14" s="11">
        <v>1</v>
      </c>
      <c r="EK14" s="11">
        <v>1</v>
      </c>
      <c r="EL14" s="11">
        <v>2</v>
      </c>
      <c r="EM14" s="11">
        <v>2</v>
      </c>
      <c r="EN14" s="11">
        <v>2</v>
      </c>
      <c r="EO14" s="11">
        <v>2</v>
      </c>
      <c r="EP14" s="11">
        <v>2</v>
      </c>
      <c r="EQ14" s="11">
        <v>2</v>
      </c>
      <c r="ER14" s="11">
        <v>2</v>
      </c>
      <c r="ES14" s="11">
        <v>2</v>
      </c>
      <c r="ET14" s="11">
        <v>2</v>
      </c>
      <c r="EU14" s="11">
        <v>2</v>
      </c>
      <c r="EV14" s="11">
        <v>14</v>
      </c>
      <c r="EW14" s="11">
        <v>2</v>
      </c>
      <c r="EX14" s="11" t="s">
        <v>2755</v>
      </c>
      <c r="EZ14" s="11">
        <v>1</v>
      </c>
      <c r="FA14" s="11">
        <v>1</v>
      </c>
      <c r="FB14" s="11">
        <v>1</v>
      </c>
      <c r="FC14" s="11">
        <v>1</v>
      </c>
      <c r="FD14" s="11">
        <v>1</v>
      </c>
      <c r="FE14" s="11">
        <v>1</v>
      </c>
      <c r="FF14" s="11">
        <v>2</v>
      </c>
      <c r="FG14" s="11">
        <v>2</v>
      </c>
      <c r="FH14" s="11">
        <v>2</v>
      </c>
      <c r="FI14" s="11">
        <v>2</v>
      </c>
      <c r="FJ14" s="11">
        <v>2</v>
      </c>
      <c r="FK14" s="11">
        <v>2</v>
      </c>
      <c r="FL14" s="11">
        <v>2</v>
      </c>
      <c r="FM14" s="11">
        <v>2</v>
      </c>
      <c r="FN14" s="11" t="s">
        <v>2756</v>
      </c>
      <c r="FP14" s="11">
        <v>2</v>
      </c>
      <c r="FQ14" s="11">
        <v>2</v>
      </c>
      <c r="FR14" s="11">
        <v>1</v>
      </c>
      <c r="FS14" s="11">
        <v>1</v>
      </c>
      <c r="FT14" s="11">
        <v>1</v>
      </c>
      <c r="FU14" s="11">
        <v>1</v>
      </c>
      <c r="FV14" s="11">
        <v>1</v>
      </c>
      <c r="FW14" s="11">
        <v>1</v>
      </c>
      <c r="FX14" s="11">
        <v>2</v>
      </c>
      <c r="FY14" s="11">
        <v>2</v>
      </c>
      <c r="FZ14" s="11">
        <v>2</v>
      </c>
      <c r="GA14" s="11">
        <v>2</v>
      </c>
      <c r="GB14" s="11">
        <v>2</v>
      </c>
      <c r="GC14" s="11">
        <v>2</v>
      </c>
      <c r="GD14" s="11">
        <v>2</v>
      </c>
      <c r="GE14" s="11">
        <v>2</v>
      </c>
      <c r="GF14" s="12" t="s">
        <v>2757</v>
      </c>
      <c r="GG14" s="12" t="s">
        <v>2758</v>
      </c>
      <c r="GH14" s="11">
        <v>1</v>
      </c>
      <c r="GI14" s="11">
        <v>1</v>
      </c>
      <c r="GJ14" s="11">
        <v>1</v>
      </c>
      <c r="GK14" s="11">
        <v>1</v>
      </c>
      <c r="GL14" s="11">
        <v>1</v>
      </c>
      <c r="GM14" s="11">
        <v>1</v>
      </c>
      <c r="GN14" s="11">
        <v>1</v>
      </c>
      <c r="GO14" s="11">
        <v>1</v>
      </c>
      <c r="GP14" s="11">
        <v>1</v>
      </c>
      <c r="GQ14" s="11">
        <v>1</v>
      </c>
      <c r="GR14" s="11">
        <v>1</v>
      </c>
      <c r="GS14" s="11">
        <v>1</v>
      </c>
      <c r="GT14" s="11">
        <v>1</v>
      </c>
      <c r="GU14" s="11">
        <v>1</v>
      </c>
      <c r="GV14" s="11">
        <v>1</v>
      </c>
      <c r="GW14" s="11">
        <v>1</v>
      </c>
      <c r="GX14" s="11">
        <v>2</v>
      </c>
      <c r="GY14" s="11">
        <v>2</v>
      </c>
      <c r="GZ14" s="11">
        <v>2</v>
      </c>
      <c r="HA14" s="11">
        <v>2</v>
      </c>
      <c r="HB14" s="11">
        <v>2</v>
      </c>
      <c r="HC14" s="11">
        <v>2</v>
      </c>
      <c r="HD14" s="11">
        <v>2</v>
      </c>
      <c r="HE14" s="11">
        <v>2</v>
      </c>
      <c r="HF14" s="11" t="s">
        <v>2761</v>
      </c>
      <c r="HG14" s="11">
        <v>1</v>
      </c>
      <c r="HH14" s="11">
        <v>1</v>
      </c>
      <c r="HI14" s="11">
        <v>1</v>
      </c>
      <c r="HJ14" s="11">
        <v>1</v>
      </c>
      <c r="HK14" s="11">
        <v>1</v>
      </c>
      <c r="HL14" s="11">
        <v>1</v>
      </c>
      <c r="HM14" s="11">
        <v>2</v>
      </c>
      <c r="HN14" s="11">
        <v>2</v>
      </c>
      <c r="HO14" s="11">
        <v>1</v>
      </c>
      <c r="HP14" s="11">
        <v>1</v>
      </c>
      <c r="HQ14" s="11">
        <v>1</v>
      </c>
      <c r="HR14" s="11">
        <v>1</v>
      </c>
      <c r="HS14" s="11">
        <v>2</v>
      </c>
      <c r="HU14" s="11">
        <v>2</v>
      </c>
      <c r="HV14" s="11">
        <v>2</v>
      </c>
      <c r="HW14" s="11">
        <v>2</v>
      </c>
      <c r="HX14" s="11">
        <v>2</v>
      </c>
      <c r="HY14" s="12" t="s">
        <v>2762</v>
      </c>
      <c r="HZ14" s="11">
        <v>1</v>
      </c>
      <c r="IA14" s="11">
        <v>1</v>
      </c>
      <c r="IB14" s="11">
        <v>1</v>
      </c>
      <c r="IC14" s="11">
        <v>1</v>
      </c>
      <c r="ID14" s="11">
        <v>1</v>
      </c>
      <c r="IE14" s="11">
        <v>1</v>
      </c>
      <c r="IF14" s="11">
        <v>1</v>
      </c>
      <c r="IG14" s="11">
        <v>1</v>
      </c>
      <c r="IH14" s="11">
        <v>1</v>
      </c>
      <c r="II14" s="11">
        <v>1</v>
      </c>
      <c r="IJ14" s="11">
        <v>1</v>
      </c>
      <c r="IK14" s="11">
        <v>1</v>
      </c>
      <c r="IL14" s="11">
        <v>2</v>
      </c>
      <c r="IM14" s="11">
        <v>2</v>
      </c>
      <c r="IN14" s="11">
        <v>2</v>
      </c>
      <c r="IO14" s="11">
        <v>2</v>
      </c>
      <c r="IP14" s="11">
        <v>2</v>
      </c>
      <c r="IQ14" s="11">
        <v>2</v>
      </c>
      <c r="IR14" s="11">
        <v>2</v>
      </c>
      <c r="IS14" s="11">
        <v>2</v>
      </c>
      <c r="IT14" s="11" t="s">
        <v>2761</v>
      </c>
      <c r="IU14" s="11">
        <v>1</v>
      </c>
      <c r="IV14" s="11">
        <v>1</v>
      </c>
      <c r="IW14" s="11">
        <v>1</v>
      </c>
      <c r="IX14" s="11">
        <v>1</v>
      </c>
      <c r="IY14" s="11">
        <v>1</v>
      </c>
      <c r="IZ14" s="11">
        <v>1</v>
      </c>
      <c r="JA14" s="11">
        <v>2</v>
      </c>
      <c r="JB14" s="11">
        <v>2</v>
      </c>
      <c r="JC14" s="11">
        <v>2</v>
      </c>
      <c r="JD14" s="11">
        <v>2</v>
      </c>
      <c r="JE14" s="11">
        <v>2</v>
      </c>
      <c r="JF14" s="11">
        <v>2</v>
      </c>
      <c r="JG14" s="12" t="s">
        <v>2763</v>
      </c>
      <c r="JH14" s="11">
        <v>1</v>
      </c>
      <c r="JI14" s="11">
        <v>1</v>
      </c>
      <c r="JJ14" s="11">
        <v>1</v>
      </c>
      <c r="JK14" s="11">
        <v>1</v>
      </c>
      <c r="JL14" s="11">
        <v>2</v>
      </c>
      <c r="JM14" s="11">
        <v>2</v>
      </c>
      <c r="JN14" s="11">
        <v>2</v>
      </c>
      <c r="JO14" s="11">
        <v>2</v>
      </c>
      <c r="JP14" s="11">
        <v>2</v>
      </c>
      <c r="JQ14" s="11">
        <v>2</v>
      </c>
      <c r="JR14" s="11">
        <v>2</v>
      </c>
      <c r="JS14" s="11">
        <v>2</v>
      </c>
      <c r="JT14" s="11">
        <v>2</v>
      </c>
      <c r="JU14" s="11">
        <v>2</v>
      </c>
      <c r="JV14" s="11">
        <v>2</v>
      </c>
      <c r="JW14" s="11">
        <v>2</v>
      </c>
      <c r="JX14" s="11">
        <v>2</v>
      </c>
      <c r="JY14" s="11">
        <v>2</v>
      </c>
      <c r="JZ14" s="11">
        <v>2</v>
      </c>
      <c r="KA14" s="11">
        <v>2</v>
      </c>
      <c r="KB14" s="11">
        <v>2</v>
      </c>
      <c r="KC14" s="11">
        <v>2</v>
      </c>
      <c r="KD14" s="12" t="s">
        <v>2764</v>
      </c>
      <c r="KE14" s="11">
        <v>1</v>
      </c>
      <c r="KF14" s="11">
        <v>1</v>
      </c>
      <c r="KG14" s="11">
        <v>1</v>
      </c>
      <c r="KH14" s="11">
        <v>1</v>
      </c>
      <c r="KY14" s="11" t="s">
        <v>3041</v>
      </c>
      <c r="KZ14" s="11">
        <v>1</v>
      </c>
      <c r="LA14" s="11">
        <v>1</v>
      </c>
      <c r="LB14" s="11">
        <v>1</v>
      </c>
      <c r="LC14" s="11">
        <v>1</v>
      </c>
      <c r="LD14" s="11">
        <v>1</v>
      </c>
      <c r="LE14" s="11">
        <v>1</v>
      </c>
      <c r="LF14" s="11">
        <v>1</v>
      </c>
      <c r="LG14" s="11">
        <v>1</v>
      </c>
      <c r="LH14" s="11">
        <v>1</v>
      </c>
      <c r="LI14" s="11">
        <v>1</v>
      </c>
      <c r="LJ14" s="11">
        <v>2</v>
      </c>
      <c r="LK14" s="11">
        <v>2</v>
      </c>
      <c r="LL14" s="11">
        <v>1</v>
      </c>
      <c r="LM14" s="11">
        <v>1</v>
      </c>
      <c r="LN14" s="11">
        <v>2</v>
      </c>
      <c r="LO14" s="11">
        <v>2</v>
      </c>
      <c r="LP14" s="11">
        <v>2</v>
      </c>
      <c r="LQ14" s="11">
        <v>2</v>
      </c>
      <c r="LT14" s="12" t="s">
        <v>2765</v>
      </c>
      <c r="LU14" s="11">
        <v>1</v>
      </c>
      <c r="LV14" s="11">
        <v>1</v>
      </c>
      <c r="LW14" s="11">
        <v>1</v>
      </c>
      <c r="LX14" s="11">
        <v>1</v>
      </c>
      <c r="LY14" s="11">
        <v>2</v>
      </c>
      <c r="LZ14" s="11">
        <v>2</v>
      </c>
      <c r="MA14" s="11">
        <v>2</v>
      </c>
      <c r="MB14" s="11">
        <v>2</v>
      </c>
      <c r="MC14" s="11" t="s">
        <v>2766</v>
      </c>
      <c r="MD14" s="11">
        <v>1</v>
      </c>
      <c r="ME14" s="11">
        <v>1</v>
      </c>
      <c r="MF14" s="11">
        <v>1</v>
      </c>
      <c r="MG14" s="11">
        <v>1</v>
      </c>
      <c r="MH14" s="11">
        <v>1</v>
      </c>
      <c r="MI14" s="11">
        <v>1</v>
      </c>
      <c r="MJ14" s="11">
        <v>1</v>
      </c>
      <c r="MK14" s="11">
        <v>1</v>
      </c>
      <c r="ML14" s="11">
        <v>1</v>
      </c>
      <c r="MM14" s="11">
        <v>1</v>
      </c>
      <c r="MN14" s="11">
        <v>1</v>
      </c>
      <c r="MO14" s="11">
        <v>1</v>
      </c>
      <c r="MP14" s="11">
        <v>1</v>
      </c>
      <c r="MQ14" s="11">
        <v>1</v>
      </c>
      <c r="MR14" s="11">
        <v>1</v>
      </c>
      <c r="MS14" s="11">
        <v>1</v>
      </c>
      <c r="MT14" s="11">
        <v>1</v>
      </c>
      <c r="MU14" s="11">
        <v>1</v>
      </c>
      <c r="MV14" s="11">
        <v>2</v>
      </c>
      <c r="MW14" s="11">
        <v>2</v>
      </c>
      <c r="MX14" s="11">
        <v>2</v>
      </c>
      <c r="MY14" s="11">
        <v>2</v>
      </c>
      <c r="MZ14" s="11" t="s">
        <v>2767</v>
      </c>
      <c r="NB14" s="11">
        <v>1</v>
      </c>
      <c r="NC14" s="11">
        <v>1</v>
      </c>
      <c r="ND14" s="11">
        <v>1</v>
      </c>
      <c r="NE14" s="11">
        <v>1</v>
      </c>
      <c r="NF14" s="11">
        <v>1</v>
      </c>
      <c r="NG14" s="11">
        <v>1</v>
      </c>
      <c r="NH14" s="11">
        <v>1</v>
      </c>
      <c r="NI14" s="11">
        <v>1</v>
      </c>
      <c r="NJ14" s="11">
        <v>1</v>
      </c>
      <c r="NK14" s="11">
        <v>1</v>
      </c>
      <c r="NL14" s="11">
        <v>1</v>
      </c>
      <c r="NM14" s="11">
        <v>1</v>
      </c>
      <c r="NN14" s="11">
        <v>1</v>
      </c>
      <c r="NO14" s="11">
        <v>1</v>
      </c>
      <c r="NP14" s="11">
        <v>1</v>
      </c>
      <c r="NQ14" s="11">
        <v>1</v>
      </c>
      <c r="NR14" s="11">
        <v>1</v>
      </c>
      <c r="NS14" s="11">
        <v>1</v>
      </c>
      <c r="NT14" s="11">
        <v>1</v>
      </c>
      <c r="NU14" s="11">
        <v>1</v>
      </c>
      <c r="NV14" s="11">
        <v>1</v>
      </c>
      <c r="NW14" s="11">
        <v>1</v>
      </c>
      <c r="NX14" s="11">
        <v>1</v>
      </c>
      <c r="NY14" s="11">
        <v>1</v>
      </c>
      <c r="NZ14" s="11">
        <v>1</v>
      </c>
      <c r="OA14" s="11">
        <v>1</v>
      </c>
      <c r="OB14" s="11">
        <v>1</v>
      </c>
      <c r="OC14" s="11">
        <v>1</v>
      </c>
      <c r="OD14" s="11">
        <v>1</v>
      </c>
      <c r="OE14" s="11">
        <v>1</v>
      </c>
      <c r="OF14" s="11">
        <v>2</v>
      </c>
      <c r="OG14" s="11">
        <v>2</v>
      </c>
      <c r="OH14" s="11">
        <v>2</v>
      </c>
      <c r="OI14" s="11">
        <v>2</v>
      </c>
      <c r="OJ14" s="11">
        <v>1</v>
      </c>
      <c r="OK14" s="11">
        <v>1</v>
      </c>
      <c r="OL14" s="11">
        <v>2</v>
      </c>
      <c r="OM14" s="11">
        <v>2</v>
      </c>
      <c r="OT14" s="12" t="s">
        <v>2768</v>
      </c>
      <c r="OU14" s="11">
        <v>1</v>
      </c>
      <c r="OV14" s="11">
        <v>1</v>
      </c>
      <c r="OW14" s="11">
        <v>1</v>
      </c>
      <c r="OX14" s="11">
        <v>1</v>
      </c>
      <c r="OY14" s="11">
        <v>1</v>
      </c>
      <c r="OZ14" s="11">
        <v>1</v>
      </c>
      <c r="PA14" s="11">
        <v>1</v>
      </c>
      <c r="PB14" s="11">
        <v>1</v>
      </c>
      <c r="PC14" s="11">
        <v>1</v>
      </c>
      <c r="PD14" s="11">
        <v>1</v>
      </c>
      <c r="PE14" s="11">
        <v>1</v>
      </c>
      <c r="PF14" s="11">
        <v>1</v>
      </c>
      <c r="PG14" s="11">
        <v>1</v>
      </c>
      <c r="PH14" s="11">
        <v>1</v>
      </c>
      <c r="PI14" s="11">
        <v>1</v>
      </c>
      <c r="PJ14" s="11">
        <v>1</v>
      </c>
      <c r="PK14" s="11">
        <v>1</v>
      </c>
      <c r="PL14" s="11">
        <v>1</v>
      </c>
      <c r="PM14" s="11">
        <v>1</v>
      </c>
      <c r="PN14" s="11">
        <v>1</v>
      </c>
      <c r="PO14" s="11">
        <v>1</v>
      </c>
      <c r="PP14" s="11">
        <v>1</v>
      </c>
      <c r="PQ14" s="11">
        <v>1</v>
      </c>
      <c r="PR14" s="11">
        <v>1</v>
      </c>
      <c r="PS14" s="11">
        <v>1</v>
      </c>
      <c r="PT14" s="11">
        <v>1</v>
      </c>
      <c r="PU14" s="11">
        <v>1</v>
      </c>
      <c r="PV14" s="11">
        <v>1</v>
      </c>
      <c r="PW14" s="11">
        <v>1</v>
      </c>
      <c r="PX14" s="11">
        <v>1</v>
      </c>
      <c r="PY14" s="11">
        <v>1</v>
      </c>
      <c r="PZ14" s="11">
        <v>1</v>
      </c>
      <c r="QA14" s="11">
        <v>2</v>
      </c>
      <c r="QB14" s="11">
        <v>2</v>
      </c>
      <c r="QC14" s="11">
        <v>2</v>
      </c>
      <c r="QD14" s="11">
        <v>2</v>
      </c>
      <c r="QE14" s="11">
        <v>2</v>
      </c>
      <c r="QF14" s="11">
        <v>2</v>
      </c>
      <c r="QG14" s="11" t="s">
        <v>2769</v>
      </c>
      <c r="QO14" s="11">
        <v>1</v>
      </c>
      <c r="QP14" s="11">
        <v>1</v>
      </c>
      <c r="QQ14" s="11">
        <v>1</v>
      </c>
      <c r="QR14" s="11">
        <v>1</v>
      </c>
      <c r="QS14" s="11">
        <v>1</v>
      </c>
      <c r="QT14" s="11">
        <v>1</v>
      </c>
      <c r="QU14" s="11">
        <v>1</v>
      </c>
      <c r="QV14" s="11">
        <v>2</v>
      </c>
      <c r="QW14" s="11">
        <v>2</v>
      </c>
      <c r="QX14" s="11">
        <v>2</v>
      </c>
      <c r="QY14" s="11">
        <v>2</v>
      </c>
      <c r="QZ14" s="11">
        <v>2</v>
      </c>
      <c r="RA14" s="11">
        <v>2</v>
      </c>
      <c r="RB14" s="12" t="s">
        <v>2770</v>
      </c>
      <c r="RC14" s="11">
        <v>1</v>
      </c>
      <c r="RD14" s="11" t="s">
        <v>2771</v>
      </c>
      <c r="RE14" s="11">
        <v>1</v>
      </c>
      <c r="RF14" s="12" t="s">
        <v>2772</v>
      </c>
      <c r="RJ14" s="11">
        <v>2</v>
      </c>
      <c r="RL14" s="203"/>
    </row>
    <row r="15" spans="1:562" ht="17.25" customHeight="1">
      <c r="A15" s="11">
        <v>13</v>
      </c>
      <c r="B15" s="164" t="s">
        <v>37</v>
      </c>
      <c r="C15" s="164"/>
      <c r="D15" s="11">
        <v>1</v>
      </c>
      <c r="E15" s="11">
        <v>1</v>
      </c>
      <c r="F15" s="11">
        <v>1</v>
      </c>
      <c r="G15" s="11">
        <v>1</v>
      </c>
      <c r="H15" s="11">
        <v>1</v>
      </c>
      <c r="I15" s="11">
        <v>1</v>
      </c>
      <c r="J15" s="11">
        <v>1</v>
      </c>
      <c r="K15" s="11">
        <v>1</v>
      </c>
      <c r="L15" s="11">
        <v>1</v>
      </c>
      <c r="M15" s="11">
        <v>1</v>
      </c>
      <c r="N15" s="11">
        <v>1</v>
      </c>
      <c r="O15" s="11">
        <v>1</v>
      </c>
      <c r="P15" s="11">
        <v>2</v>
      </c>
      <c r="Q15" s="11">
        <v>2</v>
      </c>
      <c r="R15" s="11">
        <v>2</v>
      </c>
      <c r="S15" s="11">
        <v>2</v>
      </c>
      <c r="T15" s="11">
        <v>1</v>
      </c>
      <c r="U15" s="11">
        <v>1</v>
      </c>
      <c r="V15" s="11">
        <v>1</v>
      </c>
      <c r="W15" s="11">
        <v>1</v>
      </c>
      <c r="X15" s="19" t="s">
        <v>2773</v>
      </c>
      <c r="Y15" s="11">
        <v>1</v>
      </c>
      <c r="Z15" s="11">
        <v>1</v>
      </c>
      <c r="AA15" s="11">
        <v>1</v>
      </c>
      <c r="AB15" s="11">
        <v>1</v>
      </c>
      <c r="AC15" s="11">
        <v>1</v>
      </c>
      <c r="AD15" s="11">
        <v>1</v>
      </c>
      <c r="AE15" s="11">
        <v>1</v>
      </c>
      <c r="AF15" s="11">
        <v>1</v>
      </c>
      <c r="AG15" s="11">
        <v>1</v>
      </c>
      <c r="AH15" s="11">
        <v>1</v>
      </c>
      <c r="AI15" s="11">
        <v>2</v>
      </c>
      <c r="AJ15" s="11">
        <v>2</v>
      </c>
      <c r="AK15" s="11">
        <v>2</v>
      </c>
      <c r="AL15" s="11">
        <v>2</v>
      </c>
      <c r="AM15" s="18">
        <v>0.5</v>
      </c>
      <c r="AO15" s="11">
        <v>1</v>
      </c>
      <c r="AP15" s="11">
        <v>1</v>
      </c>
      <c r="AQ15" s="11">
        <v>1</v>
      </c>
      <c r="AR15" s="11">
        <v>1</v>
      </c>
      <c r="AS15" s="11">
        <v>1</v>
      </c>
      <c r="AT15" s="11">
        <v>1</v>
      </c>
      <c r="AU15" s="11">
        <v>1</v>
      </c>
      <c r="AV15" s="11">
        <v>1</v>
      </c>
      <c r="AW15" s="11">
        <v>2</v>
      </c>
      <c r="AX15" s="11">
        <v>2</v>
      </c>
      <c r="AY15" s="11">
        <v>2</v>
      </c>
      <c r="AZ15" s="11">
        <v>2</v>
      </c>
      <c r="BA15" s="11">
        <v>2</v>
      </c>
      <c r="BB15" s="11">
        <v>2</v>
      </c>
      <c r="BC15" s="11">
        <v>2</v>
      </c>
      <c r="BD15" s="11">
        <v>2</v>
      </c>
      <c r="BF15" s="11">
        <v>1</v>
      </c>
      <c r="BG15" s="11">
        <v>1</v>
      </c>
      <c r="BH15" s="11">
        <v>1</v>
      </c>
      <c r="BI15" s="11">
        <v>1</v>
      </c>
      <c r="BJ15" s="11">
        <v>1</v>
      </c>
      <c r="BK15" s="11">
        <v>1</v>
      </c>
      <c r="BL15" s="11">
        <v>1</v>
      </c>
      <c r="BM15" s="11">
        <v>1</v>
      </c>
      <c r="BN15" s="11">
        <v>1</v>
      </c>
      <c r="BO15" s="11">
        <v>1</v>
      </c>
      <c r="BP15" s="11">
        <v>2</v>
      </c>
      <c r="BQ15" s="11">
        <v>2</v>
      </c>
      <c r="BR15" s="11">
        <v>2</v>
      </c>
      <c r="BS15" s="11">
        <v>2</v>
      </c>
      <c r="BT15" s="11">
        <v>1</v>
      </c>
      <c r="BU15" s="11">
        <v>1</v>
      </c>
      <c r="BV15" s="11">
        <v>2</v>
      </c>
      <c r="BW15" s="11">
        <v>2</v>
      </c>
      <c r="BX15" s="11">
        <v>2</v>
      </c>
      <c r="BY15" s="11">
        <v>2</v>
      </c>
      <c r="CA15" s="11">
        <v>1</v>
      </c>
      <c r="CB15" s="11">
        <v>1</v>
      </c>
      <c r="CC15" s="11">
        <v>1</v>
      </c>
      <c r="CD15" s="11">
        <v>1</v>
      </c>
      <c r="CE15" s="11">
        <v>1</v>
      </c>
      <c r="CF15" s="11">
        <v>1</v>
      </c>
      <c r="CG15" s="11">
        <v>2</v>
      </c>
      <c r="CH15" s="11">
        <v>2</v>
      </c>
      <c r="CI15" s="11">
        <v>1</v>
      </c>
      <c r="CJ15" s="11">
        <v>1</v>
      </c>
      <c r="CK15" s="11">
        <v>2</v>
      </c>
      <c r="CL15" s="11">
        <v>2</v>
      </c>
      <c r="CM15" s="11">
        <v>2</v>
      </c>
      <c r="CN15" s="11">
        <v>2</v>
      </c>
      <c r="CO15" s="11">
        <v>2</v>
      </c>
      <c r="CP15" s="11">
        <v>2</v>
      </c>
      <c r="CQ15" s="11">
        <v>2</v>
      </c>
      <c r="CR15" s="11">
        <v>2</v>
      </c>
      <c r="CT15" s="11">
        <v>1</v>
      </c>
      <c r="CU15" s="11">
        <v>1</v>
      </c>
      <c r="CV15" s="11">
        <v>1</v>
      </c>
      <c r="CW15" s="11">
        <v>1</v>
      </c>
      <c r="CX15" s="11">
        <v>1</v>
      </c>
      <c r="CY15" s="11">
        <v>1</v>
      </c>
      <c r="CZ15" s="11">
        <v>1</v>
      </c>
      <c r="DA15" s="11">
        <v>1</v>
      </c>
      <c r="DB15" s="11">
        <v>1</v>
      </c>
      <c r="DC15" s="11">
        <v>1</v>
      </c>
      <c r="DD15" s="11">
        <v>1</v>
      </c>
      <c r="DE15" s="11">
        <v>1</v>
      </c>
      <c r="DF15" s="11">
        <v>1</v>
      </c>
      <c r="DG15" s="11">
        <v>1</v>
      </c>
      <c r="DH15" s="11">
        <v>2</v>
      </c>
      <c r="DI15" s="11">
        <v>2</v>
      </c>
      <c r="DJ15" s="11">
        <v>2</v>
      </c>
      <c r="DK15" s="11">
        <v>2</v>
      </c>
      <c r="DL15" s="11">
        <v>1</v>
      </c>
      <c r="DM15" s="11">
        <v>1</v>
      </c>
      <c r="DN15" s="11">
        <v>1</v>
      </c>
      <c r="DO15" s="11">
        <v>1</v>
      </c>
      <c r="DP15" s="11">
        <v>2</v>
      </c>
      <c r="DQ15" s="11">
        <v>2</v>
      </c>
      <c r="DR15" s="12" t="s">
        <v>2774</v>
      </c>
      <c r="DS15" s="11">
        <v>1</v>
      </c>
      <c r="DT15" s="11">
        <v>1</v>
      </c>
      <c r="DU15" s="11">
        <v>1</v>
      </c>
      <c r="DV15" s="11">
        <v>1</v>
      </c>
      <c r="DW15" s="11">
        <v>1</v>
      </c>
      <c r="DX15" s="11">
        <v>1</v>
      </c>
      <c r="DY15" s="11">
        <v>1</v>
      </c>
      <c r="DZ15" s="11">
        <v>1</v>
      </c>
      <c r="EA15" s="11">
        <v>1</v>
      </c>
      <c r="EB15" s="11">
        <v>1</v>
      </c>
      <c r="EC15" s="11">
        <v>2</v>
      </c>
      <c r="ED15" s="11">
        <v>2</v>
      </c>
      <c r="EE15" s="11">
        <v>2</v>
      </c>
      <c r="EF15" s="11">
        <v>2</v>
      </c>
      <c r="EH15" s="11">
        <v>1</v>
      </c>
      <c r="EI15" s="11">
        <v>1</v>
      </c>
      <c r="EJ15" s="11">
        <v>1</v>
      </c>
      <c r="EK15" s="11">
        <v>1</v>
      </c>
      <c r="EL15" s="11">
        <v>2</v>
      </c>
      <c r="EM15" s="11">
        <v>2</v>
      </c>
      <c r="EN15" s="11">
        <v>2</v>
      </c>
      <c r="EO15" s="11">
        <v>2</v>
      </c>
      <c r="EP15" s="11">
        <v>2</v>
      </c>
      <c r="EQ15" s="11">
        <v>2</v>
      </c>
      <c r="ER15" s="11">
        <v>2</v>
      </c>
      <c r="ES15" s="11">
        <v>2</v>
      </c>
      <c r="ET15" s="11">
        <v>2</v>
      </c>
      <c r="EU15" s="11">
        <v>2</v>
      </c>
      <c r="EV15" s="11">
        <v>16</v>
      </c>
      <c r="EW15" s="11">
        <v>2</v>
      </c>
      <c r="EZ15" s="11">
        <v>1</v>
      </c>
      <c r="FA15" s="11">
        <v>1</v>
      </c>
      <c r="FB15" s="11">
        <v>1</v>
      </c>
      <c r="FC15" s="11">
        <v>1</v>
      </c>
      <c r="FD15" s="11">
        <v>1</v>
      </c>
      <c r="FE15" s="11">
        <v>1</v>
      </c>
      <c r="FF15" s="11">
        <v>2</v>
      </c>
      <c r="FG15" s="11">
        <v>2</v>
      </c>
      <c r="FH15" s="11">
        <v>2</v>
      </c>
      <c r="FI15" s="11">
        <v>2</v>
      </c>
      <c r="FJ15" s="11">
        <v>2</v>
      </c>
      <c r="FK15" s="11">
        <v>2</v>
      </c>
      <c r="FL15" s="11">
        <v>2</v>
      </c>
      <c r="FM15" s="11">
        <v>2</v>
      </c>
      <c r="FP15" s="11">
        <v>1</v>
      </c>
      <c r="FQ15" s="11">
        <v>1</v>
      </c>
      <c r="FR15" s="11">
        <v>1</v>
      </c>
      <c r="FS15" s="11">
        <v>1</v>
      </c>
      <c r="FT15" s="11">
        <v>1</v>
      </c>
      <c r="FU15" s="11">
        <v>1</v>
      </c>
      <c r="FV15" s="11">
        <v>1</v>
      </c>
      <c r="FW15" s="11">
        <v>1</v>
      </c>
      <c r="FX15" s="11">
        <v>1</v>
      </c>
      <c r="FY15" s="11">
        <v>1</v>
      </c>
      <c r="FZ15" s="11">
        <v>2</v>
      </c>
      <c r="GA15" s="11">
        <v>2</v>
      </c>
      <c r="GB15" s="11">
        <v>2</v>
      </c>
      <c r="GC15" s="11">
        <v>2</v>
      </c>
      <c r="GD15" s="11">
        <v>2</v>
      </c>
      <c r="GE15" s="11">
        <v>2</v>
      </c>
      <c r="GH15" s="11">
        <v>1</v>
      </c>
      <c r="GI15" s="11">
        <v>1</v>
      </c>
      <c r="GJ15" s="11">
        <v>1</v>
      </c>
      <c r="GK15" s="11">
        <v>1</v>
      </c>
      <c r="GL15" s="11">
        <v>1</v>
      </c>
      <c r="GM15" s="11">
        <v>1</v>
      </c>
      <c r="GN15" s="11">
        <v>1</v>
      </c>
      <c r="GO15" s="11">
        <v>1</v>
      </c>
      <c r="GP15" s="11">
        <v>1</v>
      </c>
      <c r="GQ15" s="11">
        <v>1</v>
      </c>
      <c r="GR15" s="11">
        <v>1</v>
      </c>
      <c r="GS15" s="11">
        <v>1</v>
      </c>
      <c r="GT15" s="11">
        <v>1</v>
      </c>
      <c r="GU15" s="11">
        <v>1</v>
      </c>
      <c r="GV15" s="11">
        <v>1</v>
      </c>
      <c r="GW15" s="11">
        <v>1</v>
      </c>
      <c r="GZ15" s="11">
        <v>2</v>
      </c>
      <c r="HA15" s="11">
        <v>2</v>
      </c>
      <c r="HB15" s="11">
        <v>2</v>
      </c>
      <c r="HC15" s="11">
        <v>2</v>
      </c>
      <c r="HD15" s="11">
        <v>2</v>
      </c>
      <c r="HE15" s="11">
        <v>2</v>
      </c>
      <c r="HG15" s="11">
        <v>1</v>
      </c>
      <c r="HH15" s="11">
        <v>1</v>
      </c>
      <c r="HI15" s="11">
        <v>1</v>
      </c>
      <c r="HJ15" s="11">
        <v>1</v>
      </c>
      <c r="HK15" s="11">
        <v>1</v>
      </c>
      <c r="HL15" s="11">
        <v>1</v>
      </c>
      <c r="HM15" s="11">
        <v>1</v>
      </c>
      <c r="HN15" s="11">
        <v>1</v>
      </c>
      <c r="HO15" s="11">
        <v>1</v>
      </c>
      <c r="HP15" s="11">
        <v>1</v>
      </c>
      <c r="HQ15" s="11">
        <v>1</v>
      </c>
      <c r="HR15" s="11">
        <v>1</v>
      </c>
      <c r="HS15" s="11">
        <v>2</v>
      </c>
      <c r="HT15" s="11">
        <v>2</v>
      </c>
      <c r="HU15" s="11">
        <v>2</v>
      </c>
      <c r="HV15" s="11">
        <v>2</v>
      </c>
      <c r="HW15" s="11">
        <v>2</v>
      </c>
      <c r="HX15" s="11">
        <v>2</v>
      </c>
      <c r="HY15" s="12" t="s">
        <v>2775</v>
      </c>
      <c r="HZ15" s="11">
        <v>1</v>
      </c>
      <c r="IA15" s="11">
        <v>2</v>
      </c>
      <c r="IB15" s="11">
        <v>1</v>
      </c>
      <c r="IC15" s="11">
        <v>2</v>
      </c>
      <c r="ID15" s="11">
        <v>1</v>
      </c>
      <c r="IE15" s="11">
        <v>2</v>
      </c>
      <c r="IF15" s="11">
        <v>1</v>
      </c>
      <c r="IG15" s="11">
        <v>2</v>
      </c>
      <c r="IH15" s="11">
        <v>1</v>
      </c>
      <c r="II15" s="11">
        <v>2</v>
      </c>
      <c r="IJ15" s="11">
        <v>2</v>
      </c>
      <c r="IK15" s="11">
        <v>2</v>
      </c>
      <c r="IL15" s="11">
        <v>2</v>
      </c>
      <c r="IM15" s="11">
        <v>2</v>
      </c>
      <c r="IN15" s="11">
        <v>2</v>
      </c>
      <c r="IO15" s="11">
        <v>2</v>
      </c>
      <c r="IP15" s="11">
        <v>2</v>
      </c>
      <c r="IQ15" s="11">
        <v>2</v>
      </c>
      <c r="IR15" s="11">
        <v>2</v>
      </c>
      <c r="IS15" s="11">
        <v>2</v>
      </c>
      <c r="IT15" s="11" t="s">
        <v>2776</v>
      </c>
      <c r="IU15" s="11">
        <v>2</v>
      </c>
      <c r="IV15" s="11">
        <v>2</v>
      </c>
      <c r="IW15" s="11">
        <v>1</v>
      </c>
      <c r="IX15" s="11">
        <v>2</v>
      </c>
      <c r="IY15" s="11">
        <v>1</v>
      </c>
      <c r="IZ15" s="11">
        <v>2</v>
      </c>
      <c r="JA15" s="11">
        <v>2</v>
      </c>
      <c r="JB15" s="11">
        <v>2</v>
      </c>
      <c r="JC15" s="11">
        <v>2</v>
      </c>
      <c r="JD15" s="11">
        <v>2</v>
      </c>
      <c r="JE15" s="11">
        <v>2</v>
      </c>
      <c r="JF15" s="11">
        <v>2</v>
      </c>
      <c r="JG15" s="11" t="s">
        <v>2776</v>
      </c>
      <c r="JH15" s="11">
        <v>1</v>
      </c>
      <c r="JI15" s="11">
        <v>1</v>
      </c>
      <c r="JJ15" s="11">
        <v>1</v>
      </c>
      <c r="JK15" s="11">
        <v>1</v>
      </c>
      <c r="JL15" s="11">
        <v>2</v>
      </c>
      <c r="JM15" s="11">
        <v>2</v>
      </c>
      <c r="JN15" s="11">
        <v>2</v>
      </c>
      <c r="JO15" s="11">
        <v>2</v>
      </c>
      <c r="JP15" s="11">
        <v>2</v>
      </c>
      <c r="JQ15" s="11">
        <v>2</v>
      </c>
      <c r="JR15" s="11">
        <v>2</v>
      </c>
      <c r="JS15" s="11">
        <v>2</v>
      </c>
      <c r="JT15" s="11">
        <v>2</v>
      </c>
      <c r="JU15" s="11">
        <v>2</v>
      </c>
      <c r="JV15" s="11">
        <v>2</v>
      </c>
      <c r="JW15" s="11">
        <v>2</v>
      </c>
      <c r="JX15" s="11">
        <v>2</v>
      </c>
      <c r="JY15" s="11">
        <v>2</v>
      </c>
      <c r="JZ15" s="11">
        <v>2</v>
      </c>
      <c r="KA15" s="11">
        <v>2</v>
      </c>
      <c r="KB15" s="11">
        <v>2</v>
      </c>
      <c r="KC15" s="11">
        <v>2</v>
      </c>
      <c r="KE15" s="11">
        <v>2</v>
      </c>
      <c r="KF15" s="11">
        <v>2</v>
      </c>
      <c r="KG15" s="11">
        <v>2</v>
      </c>
      <c r="KH15" s="11">
        <v>2</v>
      </c>
      <c r="KI15" s="11">
        <v>2</v>
      </c>
      <c r="KJ15" s="11">
        <v>2</v>
      </c>
      <c r="KK15" s="11">
        <v>2</v>
      </c>
      <c r="KL15" s="11">
        <v>2</v>
      </c>
      <c r="KM15" s="11">
        <v>2</v>
      </c>
      <c r="KN15" s="11">
        <v>2</v>
      </c>
      <c r="KO15" s="11">
        <v>2</v>
      </c>
      <c r="KP15" s="11">
        <v>2</v>
      </c>
      <c r="KQ15" s="11">
        <v>2</v>
      </c>
      <c r="KR15" s="11">
        <v>2</v>
      </c>
      <c r="KS15" s="11">
        <v>2</v>
      </c>
      <c r="KT15" s="11">
        <v>2</v>
      </c>
      <c r="KU15" s="11">
        <v>2</v>
      </c>
      <c r="KV15" s="11">
        <v>2</v>
      </c>
      <c r="KW15" s="11">
        <v>2</v>
      </c>
      <c r="KX15" s="11">
        <v>2</v>
      </c>
      <c r="KY15" s="12" t="s">
        <v>2777</v>
      </c>
      <c r="KZ15" s="11">
        <v>1</v>
      </c>
      <c r="LA15" s="11">
        <v>1</v>
      </c>
      <c r="LB15" s="11">
        <v>1</v>
      </c>
      <c r="LC15" s="11">
        <v>1</v>
      </c>
      <c r="LD15" s="11">
        <v>1</v>
      </c>
      <c r="LE15" s="11">
        <v>1</v>
      </c>
      <c r="LF15" s="11">
        <v>1</v>
      </c>
      <c r="LG15" s="11">
        <v>1</v>
      </c>
      <c r="LH15" s="11">
        <v>1</v>
      </c>
      <c r="LI15" s="11">
        <v>1</v>
      </c>
      <c r="LJ15" s="11">
        <v>2</v>
      </c>
      <c r="LK15" s="11">
        <v>2</v>
      </c>
      <c r="LL15" s="11">
        <v>2</v>
      </c>
      <c r="LM15" s="11">
        <v>2</v>
      </c>
      <c r="LN15" s="11">
        <v>2</v>
      </c>
      <c r="LO15" s="11">
        <v>2</v>
      </c>
      <c r="LP15" s="11">
        <v>2</v>
      </c>
      <c r="LQ15" s="11">
        <v>2</v>
      </c>
      <c r="LR15" s="11">
        <v>2</v>
      </c>
      <c r="LS15" s="11">
        <v>2</v>
      </c>
      <c r="LU15" s="11">
        <v>1</v>
      </c>
      <c r="LV15" s="11">
        <v>1</v>
      </c>
      <c r="LW15" s="11">
        <v>1</v>
      </c>
      <c r="LX15" s="11">
        <v>1</v>
      </c>
      <c r="LY15" s="11">
        <v>2</v>
      </c>
      <c r="LZ15" s="11">
        <v>2</v>
      </c>
      <c r="MA15" s="11">
        <v>2</v>
      </c>
      <c r="MB15" s="11">
        <v>2</v>
      </c>
      <c r="MD15" s="11">
        <v>1</v>
      </c>
      <c r="ME15" s="11">
        <v>1</v>
      </c>
      <c r="MF15" s="11">
        <v>1</v>
      </c>
      <c r="MG15" s="11">
        <v>1</v>
      </c>
      <c r="MH15" s="11">
        <v>1</v>
      </c>
      <c r="MI15" s="11">
        <v>1</v>
      </c>
      <c r="MJ15" s="11">
        <v>1</v>
      </c>
      <c r="MK15" s="11">
        <v>1</v>
      </c>
      <c r="ML15" s="11">
        <v>1</v>
      </c>
      <c r="MM15" s="11">
        <v>1</v>
      </c>
      <c r="MN15" s="11">
        <v>2</v>
      </c>
      <c r="MO15" s="11">
        <v>2</v>
      </c>
      <c r="MP15" s="11">
        <v>1</v>
      </c>
      <c r="MQ15" s="11">
        <v>1</v>
      </c>
      <c r="MR15" s="11">
        <v>1</v>
      </c>
      <c r="MS15" s="11">
        <v>1</v>
      </c>
      <c r="MT15" s="11">
        <v>2</v>
      </c>
      <c r="MU15" s="11">
        <v>2</v>
      </c>
      <c r="MV15" s="11">
        <v>2</v>
      </c>
      <c r="MW15" s="11">
        <v>2</v>
      </c>
      <c r="MX15" s="11">
        <v>2</v>
      </c>
      <c r="MY15" s="11">
        <v>2</v>
      </c>
      <c r="NB15" s="11">
        <v>1</v>
      </c>
      <c r="NC15" s="11">
        <v>1</v>
      </c>
      <c r="ND15" s="11">
        <v>1</v>
      </c>
      <c r="NE15" s="11">
        <v>1</v>
      </c>
      <c r="NF15" s="11">
        <v>1</v>
      </c>
      <c r="NG15" s="11">
        <v>1</v>
      </c>
      <c r="NH15" s="11">
        <v>1</v>
      </c>
      <c r="NI15" s="11">
        <v>1</v>
      </c>
      <c r="NJ15" s="11">
        <v>1</v>
      </c>
      <c r="NK15" s="11">
        <v>1</v>
      </c>
      <c r="NL15" s="11">
        <v>1</v>
      </c>
      <c r="NM15" s="11">
        <v>1</v>
      </c>
      <c r="NN15" s="11">
        <v>1</v>
      </c>
      <c r="NO15" s="11">
        <v>1</v>
      </c>
      <c r="NP15" s="11">
        <v>1</v>
      </c>
      <c r="NQ15" s="11">
        <v>1</v>
      </c>
      <c r="NR15" s="11">
        <v>1</v>
      </c>
      <c r="NS15" s="11">
        <v>1</v>
      </c>
      <c r="NT15" s="11">
        <v>1</v>
      </c>
      <c r="NU15" s="11">
        <v>1</v>
      </c>
      <c r="NV15" s="11">
        <v>1</v>
      </c>
      <c r="NW15" s="11">
        <v>1</v>
      </c>
      <c r="NX15" s="11">
        <v>1</v>
      </c>
      <c r="NY15" s="11">
        <v>1</v>
      </c>
      <c r="NZ15" s="11">
        <v>1</v>
      </c>
      <c r="OA15" s="11">
        <v>1</v>
      </c>
      <c r="OB15" s="11">
        <v>1</v>
      </c>
      <c r="OC15" s="11">
        <v>1</v>
      </c>
      <c r="OD15" s="11">
        <v>1</v>
      </c>
      <c r="OE15" s="11">
        <v>1</v>
      </c>
      <c r="OF15" s="11">
        <v>1</v>
      </c>
      <c r="OG15" s="11">
        <v>1</v>
      </c>
      <c r="OH15" s="11">
        <v>1</v>
      </c>
      <c r="OI15" s="11">
        <v>1</v>
      </c>
      <c r="OJ15" s="11">
        <v>1</v>
      </c>
      <c r="OK15" s="11">
        <v>1</v>
      </c>
      <c r="OL15" s="11">
        <v>2</v>
      </c>
      <c r="OM15" s="11">
        <v>2</v>
      </c>
      <c r="OU15" s="11">
        <v>1</v>
      </c>
      <c r="OV15" s="11">
        <v>1</v>
      </c>
      <c r="OW15" s="11">
        <v>1</v>
      </c>
      <c r="OX15" s="11">
        <v>1</v>
      </c>
      <c r="OY15" s="11">
        <v>1</v>
      </c>
      <c r="OZ15" s="11">
        <v>1</v>
      </c>
      <c r="PA15" s="11">
        <v>1</v>
      </c>
      <c r="PB15" s="11">
        <v>1</v>
      </c>
      <c r="PC15" s="11">
        <v>1</v>
      </c>
      <c r="PD15" s="11">
        <v>1</v>
      </c>
      <c r="PE15" s="11">
        <v>1</v>
      </c>
      <c r="PF15" s="11">
        <v>1</v>
      </c>
      <c r="PG15" s="11">
        <v>1</v>
      </c>
      <c r="PH15" s="11">
        <v>1</v>
      </c>
      <c r="PI15" s="11">
        <v>1</v>
      </c>
      <c r="PJ15" s="11">
        <v>1</v>
      </c>
      <c r="PK15" s="11">
        <v>1</v>
      </c>
      <c r="PL15" s="11">
        <v>1</v>
      </c>
      <c r="PM15" s="11">
        <v>1</v>
      </c>
      <c r="PN15" s="11">
        <v>1</v>
      </c>
      <c r="PO15" s="11">
        <v>1</v>
      </c>
      <c r="PP15" s="11">
        <v>1</v>
      </c>
      <c r="PQ15" s="11">
        <v>1</v>
      </c>
      <c r="PR15" s="11">
        <v>1</v>
      </c>
      <c r="PS15" s="11">
        <v>1</v>
      </c>
      <c r="PT15" s="11">
        <v>1</v>
      </c>
      <c r="PU15" s="11">
        <v>1</v>
      </c>
      <c r="PV15" s="11">
        <v>1</v>
      </c>
      <c r="PW15" s="11">
        <v>1</v>
      </c>
      <c r="PX15" s="11">
        <v>1</v>
      </c>
      <c r="PY15" s="11">
        <v>1</v>
      </c>
      <c r="PZ15" s="11">
        <v>1</v>
      </c>
      <c r="QA15" s="11">
        <v>2</v>
      </c>
      <c r="QB15" s="11">
        <v>2</v>
      </c>
      <c r="QC15" s="11">
        <v>2</v>
      </c>
      <c r="QD15" s="11">
        <v>2</v>
      </c>
      <c r="QE15" s="11">
        <v>2</v>
      </c>
      <c r="QF15" s="11">
        <v>2</v>
      </c>
      <c r="QG15" s="11" t="s">
        <v>2778</v>
      </c>
      <c r="QH15" s="11">
        <v>2</v>
      </c>
      <c r="QI15" s="11">
        <v>2</v>
      </c>
      <c r="QJ15" s="11">
        <v>2</v>
      </c>
      <c r="QK15" s="11">
        <v>2</v>
      </c>
      <c r="QL15" s="11">
        <v>2</v>
      </c>
      <c r="QM15" s="11">
        <v>2</v>
      </c>
      <c r="QN15" s="11">
        <v>2</v>
      </c>
      <c r="QO15" s="11">
        <v>2</v>
      </c>
      <c r="QP15" s="11">
        <v>2</v>
      </c>
      <c r="QQ15" s="11">
        <v>2</v>
      </c>
      <c r="QR15" s="11">
        <v>2</v>
      </c>
      <c r="QS15" s="11">
        <v>2</v>
      </c>
      <c r="QT15" s="11">
        <v>2</v>
      </c>
      <c r="QU15" s="11">
        <v>2</v>
      </c>
      <c r="QV15" s="11">
        <v>2</v>
      </c>
      <c r="QW15" s="11">
        <v>2</v>
      </c>
      <c r="QX15" s="11">
        <v>2</v>
      </c>
      <c r="QY15" s="11">
        <v>2</v>
      </c>
      <c r="QZ15" s="11">
        <v>2</v>
      </c>
      <c r="RA15" s="11">
        <v>2</v>
      </c>
      <c r="RB15" s="11" t="s">
        <v>2779</v>
      </c>
      <c r="RC15" s="11">
        <v>2</v>
      </c>
      <c r="RL15" s="203"/>
    </row>
    <row r="16" spans="1:562" ht="17.25" customHeight="1">
      <c r="A16" s="11">
        <v>14</v>
      </c>
      <c r="B16" s="164" t="s">
        <v>38</v>
      </c>
      <c r="C16" s="164"/>
      <c r="D16" s="11">
        <v>1</v>
      </c>
      <c r="E16" s="1">
        <v>1</v>
      </c>
      <c r="F16" s="1">
        <v>1</v>
      </c>
      <c r="G16" s="1">
        <v>1</v>
      </c>
      <c r="H16" s="1">
        <v>1</v>
      </c>
      <c r="I16" s="1">
        <v>1</v>
      </c>
      <c r="J16" s="11">
        <v>1</v>
      </c>
      <c r="K16" s="11">
        <v>1</v>
      </c>
      <c r="L16" s="1">
        <v>2</v>
      </c>
      <c r="M16" s="1">
        <v>1</v>
      </c>
      <c r="N16" s="1">
        <v>1</v>
      </c>
      <c r="O16" s="1">
        <v>1</v>
      </c>
      <c r="P16" s="1">
        <v>2</v>
      </c>
      <c r="Q16" s="1">
        <v>2</v>
      </c>
      <c r="R16" s="11">
        <v>2</v>
      </c>
      <c r="S16" s="11">
        <v>2</v>
      </c>
      <c r="T16" s="11">
        <v>2</v>
      </c>
      <c r="U16" s="11">
        <v>2</v>
      </c>
      <c r="V16" s="11">
        <v>2</v>
      </c>
      <c r="W16" s="11">
        <v>2</v>
      </c>
      <c r="X16" s="72" t="s">
        <v>3399</v>
      </c>
      <c r="Y16" s="1">
        <v>2</v>
      </c>
      <c r="Z16" s="1">
        <v>2</v>
      </c>
      <c r="AA16" s="1">
        <v>2</v>
      </c>
      <c r="AB16" s="1">
        <v>1</v>
      </c>
      <c r="AC16" s="1">
        <v>2</v>
      </c>
      <c r="AD16" s="1">
        <v>1</v>
      </c>
      <c r="AE16" s="1">
        <v>2</v>
      </c>
      <c r="AF16" s="1">
        <v>1</v>
      </c>
      <c r="AG16" s="1">
        <v>2</v>
      </c>
      <c r="AH16" s="1">
        <v>2</v>
      </c>
      <c r="AI16" s="1">
        <v>2</v>
      </c>
      <c r="AJ16" s="1">
        <v>2</v>
      </c>
      <c r="AK16" s="1">
        <v>2</v>
      </c>
      <c r="AL16" s="1">
        <v>2</v>
      </c>
      <c r="AM16" s="222" t="s">
        <v>3400</v>
      </c>
      <c r="AO16" s="1">
        <v>1</v>
      </c>
      <c r="AP16" s="1">
        <v>2</v>
      </c>
      <c r="AQ16" s="1">
        <v>1</v>
      </c>
      <c r="AR16" s="1">
        <v>1</v>
      </c>
      <c r="AS16" s="1">
        <v>1</v>
      </c>
      <c r="AT16" s="1">
        <v>1</v>
      </c>
      <c r="AU16" s="1">
        <v>1</v>
      </c>
      <c r="AV16" s="1">
        <v>1</v>
      </c>
      <c r="AW16" s="1">
        <v>2</v>
      </c>
      <c r="AX16" s="1">
        <v>2</v>
      </c>
      <c r="AY16" s="1">
        <v>2</v>
      </c>
      <c r="AZ16" s="1">
        <v>2</v>
      </c>
      <c r="BA16" s="1">
        <v>2</v>
      </c>
      <c r="BB16" s="1">
        <v>2</v>
      </c>
      <c r="BC16" s="1">
        <v>1</v>
      </c>
      <c r="BD16" s="1">
        <v>1</v>
      </c>
      <c r="BE16" s="1" t="s">
        <v>3401</v>
      </c>
      <c r="BF16" s="1">
        <v>2</v>
      </c>
      <c r="BG16" s="1">
        <v>1</v>
      </c>
      <c r="BH16" s="1">
        <v>1</v>
      </c>
      <c r="BI16" s="1">
        <v>1</v>
      </c>
      <c r="BJ16" s="1">
        <v>1</v>
      </c>
      <c r="BK16" s="1">
        <v>1</v>
      </c>
      <c r="BL16" s="1">
        <v>1</v>
      </c>
      <c r="BM16" s="1">
        <v>1</v>
      </c>
      <c r="BN16" s="1">
        <v>1</v>
      </c>
      <c r="BO16" s="1">
        <v>1</v>
      </c>
      <c r="BP16" s="1">
        <v>2</v>
      </c>
      <c r="BQ16" s="1">
        <v>1</v>
      </c>
      <c r="BR16" s="1">
        <v>2</v>
      </c>
      <c r="BS16" s="1">
        <v>2</v>
      </c>
      <c r="BT16" s="1">
        <v>2</v>
      </c>
      <c r="BU16" s="1">
        <v>2</v>
      </c>
      <c r="BV16" s="1">
        <v>2</v>
      </c>
      <c r="BW16" s="1">
        <v>2</v>
      </c>
      <c r="BX16" s="1">
        <v>2</v>
      </c>
      <c r="BY16" s="1">
        <v>2</v>
      </c>
      <c r="BZ16" s="31" t="s">
        <v>3402</v>
      </c>
      <c r="CA16" s="220"/>
      <c r="CB16" s="220">
        <v>1</v>
      </c>
      <c r="CC16" s="220"/>
      <c r="CD16" s="220">
        <v>1</v>
      </c>
      <c r="CE16" s="220"/>
      <c r="CF16" s="220">
        <v>1</v>
      </c>
      <c r="CG16" s="220"/>
      <c r="CH16" s="220">
        <v>1</v>
      </c>
      <c r="CI16" s="220"/>
      <c r="CJ16" s="220">
        <v>1</v>
      </c>
      <c r="CK16" s="220"/>
      <c r="CL16" s="220">
        <v>1</v>
      </c>
      <c r="CM16" s="220"/>
      <c r="CN16" s="220">
        <v>2</v>
      </c>
      <c r="CO16" s="220"/>
      <c r="CP16" s="220">
        <v>2</v>
      </c>
      <c r="CQ16" s="220"/>
      <c r="CR16" s="220">
        <v>2</v>
      </c>
      <c r="CS16" s="221" t="s">
        <v>3403</v>
      </c>
      <c r="CT16" s="1">
        <v>1</v>
      </c>
      <c r="CU16" s="1">
        <v>1</v>
      </c>
      <c r="CV16" s="1">
        <v>1</v>
      </c>
      <c r="CW16" s="1">
        <v>1</v>
      </c>
      <c r="CX16" s="1">
        <v>1</v>
      </c>
      <c r="CY16" s="1">
        <v>1</v>
      </c>
      <c r="CZ16" s="1">
        <v>1</v>
      </c>
      <c r="DA16" s="1">
        <v>1</v>
      </c>
      <c r="DB16" s="1">
        <v>1</v>
      </c>
      <c r="DC16" s="1">
        <v>1</v>
      </c>
      <c r="DD16" s="1">
        <v>1</v>
      </c>
      <c r="DE16" s="1">
        <v>1</v>
      </c>
      <c r="DF16" s="1">
        <v>1</v>
      </c>
      <c r="DG16" s="1">
        <v>1</v>
      </c>
      <c r="DH16" s="1">
        <v>1</v>
      </c>
      <c r="DI16" s="1">
        <v>2</v>
      </c>
      <c r="DJ16" s="1">
        <v>2</v>
      </c>
      <c r="DK16" s="1">
        <v>2</v>
      </c>
      <c r="DL16" s="1">
        <v>2</v>
      </c>
      <c r="DM16" s="1">
        <v>1</v>
      </c>
      <c r="DN16" s="1">
        <v>2</v>
      </c>
      <c r="DO16" s="1">
        <v>2</v>
      </c>
      <c r="DP16" s="1">
        <v>2</v>
      </c>
      <c r="DQ16" s="1">
        <v>1</v>
      </c>
      <c r="DR16" s="1" t="s">
        <v>3404</v>
      </c>
      <c r="DS16" s="1">
        <v>1</v>
      </c>
      <c r="DT16" s="1">
        <v>1</v>
      </c>
      <c r="DU16" s="1">
        <v>1</v>
      </c>
      <c r="DV16" s="1">
        <v>1</v>
      </c>
      <c r="DW16" s="1">
        <v>1</v>
      </c>
      <c r="DX16" s="1">
        <v>1</v>
      </c>
      <c r="DY16" s="11">
        <v>1</v>
      </c>
      <c r="DZ16" s="11">
        <v>1</v>
      </c>
      <c r="EA16" s="1">
        <v>1</v>
      </c>
      <c r="EB16" s="1">
        <v>1</v>
      </c>
      <c r="EC16" s="11">
        <v>2</v>
      </c>
      <c r="ED16" s="11">
        <v>2</v>
      </c>
      <c r="EE16" s="11">
        <v>2</v>
      </c>
      <c r="EF16" s="11">
        <v>2</v>
      </c>
      <c r="EG16" s="1" t="s">
        <v>3405</v>
      </c>
      <c r="EH16" s="11">
        <v>1</v>
      </c>
      <c r="EI16" s="11">
        <v>1</v>
      </c>
      <c r="EJ16" s="1">
        <v>1</v>
      </c>
      <c r="EK16" s="1">
        <v>1</v>
      </c>
      <c r="EL16" s="1">
        <v>2</v>
      </c>
      <c r="EM16" s="1">
        <v>2</v>
      </c>
      <c r="EN16" s="1">
        <v>2</v>
      </c>
      <c r="EO16" s="1">
        <v>2</v>
      </c>
      <c r="EP16" s="1">
        <v>1</v>
      </c>
      <c r="EQ16" s="1">
        <v>1</v>
      </c>
      <c r="ER16" s="1" t="s">
        <v>850</v>
      </c>
      <c r="ES16" s="11">
        <v>2</v>
      </c>
      <c r="ET16" s="11">
        <v>2</v>
      </c>
      <c r="EU16" s="11">
        <v>2</v>
      </c>
      <c r="EV16" s="1">
        <v>1</v>
      </c>
      <c r="EW16" s="11" t="s">
        <v>3407</v>
      </c>
      <c r="EX16" s="1" t="s">
        <v>3406</v>
      </c>
      <c r="EZ16" s="1">
        <v>1</v>
      </c>
      <c r="FA16" s="1">
        <v>1</v>
      </c>
      <c r="FB16" s="1">
        <v>1</v>
      </c>
      <c r="FC16" s="1">
        <v>1</v>
      </c>
      <c r="FD16" s="1">
        <v>1</v>
      </c>
      <c r="FE16" s="1">
        <v>1</v>
      </c>
      <c r="FF16" s="1">
        <v>2</v>
      </c>
      <c r="FG16" s="1">
        <v>2</v>
      </c>
      <c r="FH16" s="1">
        <v>2</v>
      </c>
      <c r="FI16" s="1">
        <v>2</v>
      </c>
      <c r="FJ16" s="1">
        <v>2</v>
      </c>
      <c r="FK16" s="1">
        <v>2</v>
      </c>
      <c r="FL16" s="11">
        <v>2</v>
      </c>
      <c r="FM16" s="11">
        <v>2</v>
      </c>
      <c r="FN16" s="222" t="s">
        <v>3408</v>
      </c>
      <c r="FP16" s="1">
        <v>1</v>
      </c>
      <c r="FQ16" s="1">
        <v>1</v>
      </c>
      <c r="FR16" s="11">
        <v>1</v>
      </c>
      <c r="FS16" s="11">
        <v>1</v>
      </c>
      <c r="FT16" s="1">
        <v>1</v>
      </c>
      <c r="FU16" s="1">
        <v>1</v>
      </c>
      <c r="FV16" s="1">
        <v>1</v>
      </c>
      <c r="FW16" s="1">
        <v>1</v>
      </c>
      <c r="FX16" s="1">
        <v>1</v>
      </c>
      <c r="FY16" s="1">
        <v>1</v>
      </c>
      <c r="FZ16" s="1">
        <v>2</v>
      </c>
      <c r="GA16" s="1">
        <v>2</v>
      </c>
      <c r="GB16" s="1">
        <v>2</v>
      </c>
      <c r="GC16" s="1">
        <v>2</v>
      </c>
      <c r="GD16" s="1">
        <v>2</v>
      </c>
      <c r="GE16" s="1">
        <v>1</v>
      </c>
      <c r="GH16" s="11">
        <v>1</v>
      </c>
      <c r="GI16" s="11">
        <v>1</v>
      </c>
      <c r="GJ16" s="11">
        <v>1</v>
      </c>
      <c r="GK16" s="11">
        <v>1</v>
      </c>
      <c r="GL16" s="11">
        <v>1</v>
      </c>
      <c r="GM16" s="11">
        <v>1</v>
      </c>
      <c r="GN16" s="11">
        <v>2</v>
      </c>
      <c r="GO16" s="11">
        <v>2</v>
      </c>
      <c r="GP16" s="11">
        <v>1</v>
      </c>
      <c r="GQ16" s="11">
        <v>1</v>
      </c>
      <c r="GR16" s="11">
        <v>2</v>
      </c>
      <c r="GS16" s="11">
        <v>2</v>
      </c>
      <c r="GT16" s="11">
        <v>1</v>
      </c>
      <c r="GU16" s="11">
        <v>1</v>
      </c>
      <c r="GV16" s="11">
        <v>1</v>
      </c>
      <c r="GW16" s="11">
        <v>1</v>
      </c>
      <c r="GX16" s="11" t="s">
        <v>850</v>
      </c>
      <c r="GY16" s="11" t="s">
        <v>850</v>
      </c>
      <c r="GZ16" s="11">
        <v>2</v>
      </c>
      <c r="HA16" s="11">
        <v>2</v>
      </c>
      <c r="HB16" s="11">
        <v>2</v>
      </c>
      <c r="HC16" s="11">
        <v>2</v>
      </c>
      <c r="HD16" s="11">
        <v>2</v>
      </c>
      <c r="HE16" s="11">
        <v>2</v>
      </c>
      <c r="HG16" s="1">
        <v>1</v>
      </c>
      <c r="HH16" s="1">
        <v>1</v>
      </c>
      <c r="HI16" s="1">
        <v>1</v>
      </c>
      <c r="HJ16" s="1">
        <v>1</v>
      </c>
      <c r="HK16" s="1">
        <v>1</v>
      </c>
      <c r="HL16" s="1">
        <v>1</v>
      </c>
      <c r="HM16" s="1">
        <v>1</v>
      </c>
      <c r="HN16" s="1">
        <v>1</v>
      </c>
      <c r="HO16" s="11">
        <v>1</v>
      </c>
      <c r="HP16" s="11">
        <v>1</v>
      </c>
      <c r="HQ16" s="1">
        <v>1</v>
      </c>
      <c r="HR16" s="1">
        <v>1</v>
      </c>
      <c r="HS16" s="1">
        <v>1</v>
      </c>
      <c r="HT16" s="1">
        <v>1</v>
      </c>
      <c r="HU16" s="1">
        <v>1</v>
      </c>
      <c r="HV16" s="1">
        <v>1</v>
      </c>
      <c r="HW16" s="1">
        <v>1</v>
      </c>
      <c r="HX16" s="1">
        <v>1</v>
      </c>
      <c r="HZ16" s="1">
        <v>1</v>
      </c>
      <c r="IA16" s="1">
        <v>1</v>
      </c>
      <c r="IB16" s="1">
        <v>1</v>
      </c>
      <c r="IC16" s="1">
        <v>1</v>
      </c>
      <c r="ID16" s="1">
        <v>1</v>
      </c>
      <c r="IE16" s="1">
        <v>1</v>
      </c>
      <c r="IF16" s="1">
        <v>2</v>
      </c>
      <c r="IG16" s="1">
        <v>1</v>
      </c>
      <c r="IH16" s="1">
        <v>1</v>
      </c>
      <c r="II16" s="1">
        <v>1</v>
      </c>
      <c r="IJ16" s="1">
        <v>2</v>
      </c>
      <c r="IK16" s="1">
        <v>2</v>
      </c>
      <c r="IL16" s="1">
        <v>2</v>
      </c>
      <c r="IM16" s="1">
        <v>2</v>
      </c>
      <c r="IN16" s="1">
        <v>2</v>
      </c>
      <c r="IO16" s="1">
        <v>2</v>
      </c>
      <c r="IP16" s="1">
        <v>2</v>
      </c>
      <c r="IQ16" s="1">
        <v>2</v>
      </c>
      <c r="IR16" s="1">
        <v>2</v>
      </c>
      <c r="IS16" s="1">
        <v>2</v>
      </c>
      <c r="IU16" s="1">
        <v>2</v>
      </c>
      <c r="IV16" s="1">
        <v>1</v>
      </c>
      <c r="IW16" s="1">
        <v>1</v>
      </c>
      <c r="IX16" s="1">
        <v>1</v>
      </c>
      <c r="IY16" s="1">
        <v>1</v>
      </c>
      <c r="IZ16" s="1">
        <v>1</v>
      </c>
      <c r="JA16" s="1">
        <v>2</v>
      </c>
      <c r="JB16" s="1">
        <v>2</v>
      </c>
      <c r="JC16" s="1">
        <v>2</v>
      </c>
      <c r="JD16" s="1">
        <v>2</v>
      </c>
      <c r="JE16" s="1">
        <v>2</v>
      </c>
      <c r="JF16" s="1">
        <v>2</v>
      </c>
      <c r="JH16" s="11">
        <v>1</v>
      </c>
      <c r="JI16" s="11">
        <v>1</v>
      </c>
      <c r="JJ16" s="1">
        <v>1</v>
      </c>
      <c r="JK16" s="1">
        <v>1</v>
      </c>
      <c r="JL16" s="1">
        <v>2</v>
      </c>
      <c r="JM16" s="1">
        <v>2</v>
      </c>
      <c r="JN16" s="1">
        <v>2</v>
      </c>
      <c r="JO16" s="1">
        <v>2</v>
      </c>
      <c r="JP16" s="1">
        <v>2</v>
      </c>
      <c r="JQ16" s="1">
        <v>2</v>
      </c>
      <c r="JR16" s="1">
        <v>1</v>
      </c>
      <c r="JS16" s="1">
        <v>2</v>
      </c>
      <c r="JT16" s="1">
        <v>1</v>
      </c>
      <c r="JU16" s="1">
        <v>2</v>
      </c>
      <c r="JV16" s="1">
        <v>2</v>
      </c>
      <c r="JW16" s="1">
        <v>2</v>
      </c>
      <c r="JX16" s="1">
        <v>2</v>
      </c>
      <c r="JY16" s="1">
        <v>2</v>
      </c>
      <c r="JZ16" s="1">
        <v>1</v>
      </c>
      <c r="KA16" s="1">
        <v>2</v>
      </c>
      <c r="KB16" s="1">
        <v>1</v>
      </c>
      <c r="KC16" s="1">
        <v>2</v>
      </c>
      <c r="KZ16" s="11">
        <v>1</v>
      </c>
      <c r="LA16" s="11">
        <v>1</v>
      </c>
      <c r="LB16" s="11">
        <v>1</v>
      </c>
      <c r="LC16" s="11">
        <v>1</v>
      </c>
      <c r="LD16" s="11">
        <v>1</v>
      </c>
      <c r="LE16" s="11">
        <v>1</v>
      </c>
      <c r="LF16" s="11">
        <v>1</v>
      </c>
      <c r="LG16" s="11">
        <v>1</v>
      </c>
      <c r="LH16" s="11">
        <v>1</v>
      </c>
      <c r="LI16" s="11">
        <v>1</v>
      </c>
      <c r="LJ16" s="11">
        <v>2</v>
      </c>
      <c r="LK16" s="11">
        <v>2</v>
      </c>
      <c r="LL16" s="1">
        <v>2</v>
      </c>
      <c r="LM16" s="1">
        <v>1</v>
      </c>
      <c r="LN16" s="11">
        <v>2</v>
      </c>
      <c r="LO16" s="11">
        <v>2</v>
      </c>
      <c r="LP16" s="1">
        <v>1</v>
      </c>
      <c r="LQ16" s="1">
        <v>1</v>
      </c>
      <c r="LR16" s="11">
        <v>2</v>
      </c>
      <c r="LS16" s="11">
        <v>2</v>
      </c>
      <c r="LV16" s="1">
        <v>1</v>
      </c>
      <c r="LX16" s="1">
        <v>1</v>
      </c>
      <c r="LZ16" s="1">
        <v>2</v>
      </c>
      <c r="MB16" s="1">
        <v>2</v>
      </c>
      <c r="ME16" s="1">
        <v>1</v>
      </c>
      <c r="MG16" s="1">
        <v>1</v>
      </c>
      <c r="MI16" s="1">
        <v>1</v>
      </c>
      <c r="MK16" s="1">
        <v>1</v>
      </c>
      <c r="MM16" s="1">
        <v>1</v>
      </c>
      <c r="MO16" s="1">
        <v>1</v>
      </c>
      <c r="MQ16" s="1">
        <v>1</v>
      </c>
      <c r="MS16" s="1">
        <v>1</v>
      </c>
      <c r="MU16" s="1">
        <v>2</v>
      </c>
      <c r="MW16" s="1">
        <v>2</v>
      </c>
      <c r="MY16" s="1">
        <v>2</v>
      </c>
      <c r="NB16" s="1">
        <v>1</v>
      </c>
      <c r="NC16" s="1">
        <v>1</v>
      </c>
      <c r="ND16" s="1">
        <v>1</v>
      </c>
      <c r="NE16" s="1">
        <v>1</v>
      </c>
      <c r="NF16" s="1">
        <v>1</v>
      </c>
      <c r="NG16" s="1">
        <v>1</v>
      </c>
      <c r="NH16" s="1">
        <v>1</v>
      </c>
      <c r="NI16" s="1">
        <v>1</v>
      </c>
      <c r="NJ16" s="1">
        <v>1</v>
      </c>
      <c r="NK16" s="1">
        <v>1</v>
      </c>
      <c r="NL16" s="1">
        <v>1</v>
      </c>
      <c r="NM16" s="1">
        <v>1</v>
      </c>
      <c r="NN16" s="1">
        <v>1</v>
      </c>
      <c r="NO16" s="1">
        <v>1</v>
      </c>
      <c r="NP16" s="1">
        <v>1</v>
      </c>
      <c r="NQ16" s="1">
        <v>1</v>
      </c>
      <c r="NR16" s="1">
        <v>1</v>
      </c>
      <c r="NS16" s="1">
        <v>1</v>
      </c>
      <c r="NT16" s="1">
        <v>1</v>
      </c>
      <c r="NU16" s="1">
        <v>1</v>
      </c>
      <c r="NV16" s="1">
        <v>1</v>
      </c>
      <c r="NW16" s="1">
        <v>1</v>
      </c>
      <c r="NX16" s="1">
        <v>1</v>
      </c>
      <c r="NY16" s="1">
        <v>1</v>
      </c>
      <c r="NZ16" s="1">
        <v>1</v>
      </c>
      <c r="OA16" s="1">
        <v>1</v>
      </c>
      <c r="OB16" s="1">
        <v>1</v>
      </c>
      <c r="OC16" s="1">
        <v>1</v>
      </c>
      <c r="OD16" s="1">
        <v>1</v>
      </c>
      <c r="OE16" s="1">
        <v>1</v>
      </c>
      <c r="OF16" s="1">
        <v>1</v>
      </c>
      <c r="OG16" s="1">
        <v>1</v>
      </c>
      <c r="OH16" s="1">
        <v>1</v>
      </c>
      <c r="OI16" s="1">
        <v>1</v>
      </c>
      <c r="OJ16" s="1">
        <v>1</v>
      </c>
      <c r="OK16" s="1">
        <v>1</v>
      </c>
      <c r="OL16" s="1">
        <v>2</v>
      </c>
      <c r="OM16" s="1">
        <v>2</v>
      </c>
      <c r="OT16" s="72" t="s">
        <v>3409</v>
      </c>
      <c r="OU16" s="1">
        <v>1</v>
      </c>
      <c r="OV16" s="1">
        <v>2</v>
      </c>
      <c r="OW16" s="1">
        <v>1</v>
      </c>
      <c r="OX16" s="1">
        <v>2</v>
      </c>
      <c r="OY16" s="1">
        <v>1</v>
      </c>
      <c r="OZ16" s="1">
        <v>2</v>
      </c>
      <c r="PA16" s="1">
        <v>1</v>
      </c>
      <c r="PB16" s="1">
        <v>1</v>
      </c>
      <c r="PC16" s="1">
        <v>1</v>
      </c>
      <c r="PD16" s="1">
        <v>1</v>
      </c>
      <c r="PE16" s="1">
        <v>2</v>
      </c>
      <c r="PF16" s="1">
        <v>2</v>
      </c>
      <c r="PG16" s="1">
        <v>1</v>
      </c>
      <c r="PH16" s="1">
        <v>1</v>
      </c>
      <c r="PI16" s="1">
        <v>1</v>
      </c>
      <c r="PJ16" s="1">
        <v>1</v>
      </c>
      <c r="PK16" s="1">
        <v>1</v>
      </c>
      <c r="PL16" s="1">
        <v>1</v>
      </c>
      <c r="PM16" s="1">
        <v>1</v>
      </c>
      <c r="PN16" s="1">
        <v>1</v>
      </c>
      <c r="PO16" s="1">
        <v>1</v>
      </c>
      <c r="PP16" s="1">
        <v>1</v>
      </c>
      <c r="PQ16" s="1">
        <v>1</v>
      </c>
      <c r="PR16" s="1">
        <v>1</v>
      </c>
      <c r="PS16" s="1">
        <v>1</v>
      </c>
      <c r="PT16" s="1">
        <v>1</v>
      </c>
      <c r="PU16" s="1">
        <v>1</v>
      </c>
      <c r="PV16" s="1">
        <v>1</v>
      </c>
      <c r="PW16" s="1">
        <v>1</v>
      </c>
      <c r="PX16" s="1">
        <v>1</v>
      </c>
      <c r="PY16" s="1">
        <v>1</v>
      </c>
      <c r="PZ16" s="1">
        <v>1</v>
      </c>
      <c r="QA16" s="1">
        <v>2</v>
      </c>
      <c r="QB16" s="1">
        <v>2</v>
      </c>
      <c r="QC16" s="1">
        <v>2</v>
      </c>
      <c r="QD16" s="1">
        <v>2</v>
      </c>
      <c r="QE16" s="1">
        <v>2</v>
      </c>
      <c r="QF16" s="1">
        <v>2</v>
      </c>
      <c r="QG16" s="1" t="s">
        <v>3410</v>
      </c>
      <c r="QH16" s="1">
        <v>1</v>
      </c>
      <c r="QI16" s="1">
        <v>1</v>
      </c>
      <c r="QJ16" s="1">
        <v>1</v>
      </c>
      <c r="QK16" s="1">
        <v>1</v>
      </c>
      <c r="QL16" s="1">
        <v>1</v>
      </c>
      <c r="QN16" s="1">
        <v>2</v>
      </c>
      <c r="QO16" s="1">
        <v>1</v>
      </c>
      <c r="QP16" s="1">
        <v>1</v>
      </c>
      <c r="QQ16" s="1">
        <v>1</v>
      </c>
      <c r="QR16" s="1">
        <v>1</v>
      </c>
      <c r="QS16" s="1">
        <v>2</v>
      </c>
      <c r="QT16" s="1">
        <v>2</v>
      </c>
      <c r="QU16" s="1">
        <v>2</v>
      </c>
      <c r="QV16" s="1">
        <v>1</v>
      </c>
      <c r="QW16" s="1">
        <v>1</v>
      </c>
      <c r="QX16" s="1">
        <v>1</v>
      </c>
      <c r="QY16" s="1">
        <v>1</v>
      </c>
      <c r="QZ16" s="1">
        <v>2</v>
      </c>
      <c r="RA16" s="1">
        <v>1</v>
      </c>
      <c r="RC16" s="1">
        <v>2</v>
      </c>
      <c r="RE16" s="1">
        <v>2</v>
      </c>
      <c r="RJ16" s="11">
        <v>2</v>
      </c>
      <c r="RL16" s="203"/>
    </row>
    <row r="17" spans="1:480" ht="17.25" customHeight="1">
      <c r="A17" s="11">
        <v>15</v>
      </c>
      <c r="B17" s="164" t="s">
        <v>32</v>
      </c>
      <c r="C17" s="164"/>
      <c r="D17" s="11">
        <v>1</v>
      </c>
      <c r="E17" s="11">
        <v>1</v>
      </c>
      <c r="F17" s="11">
        <v>1</v>
      </c>
      <c r="G17" s="11">
        <v>1</v>
      </c>
      <c r="H17" s="11">
        <v>1</v>
      </c>
      <c r="I17" s="11">
        <v>1</v>
      </c>
      <c r="J17" s="11">
        <v>1</v>
      </c>
      <c r="K17" s="11">
        <v>1</v>
      </c>
      <c r="L17" s="11">
        <v>1</v>
      </c>
      <c r="M17" s="11">
        <v>1</v>
      </c>
      <c r="N17" s="11">
        <v>1</v>
      </c>
      <c r="O17" s="11">
        <v>1</v>
      </c>
      <c r="P17" s="11">
        <v>2</v>
      </c>
      <c r="Q17" s="11">
        <v>2</v>
      </c>
      <c r="R17" s="11">
        <v>2</v>
      </c>
      <c r="S17" s="11">
        <v>2</v>
      </c>
      <c r="T17" s="11">
        <v>2</v>
      </c>
      <c r="U17" s="11">
        <v>2</v>
      </c>
      <c r="V17" s="11">
        <v>2</v>
      </c>
      <c r="W17" s="11">
        <v>2</v>
      </c>
      <c r="Y17" s="11">
        <v>1</v>
      </c>
      <c r="Z17" s="11">
        <v>1</v>
      </c>
      <c r="AA17" s="11">
        <v>2</v>
      </c>
      <c r="AB17" s="11">
        <v>2</v>
      </c>
      <c r="AC17" s="11">
        <v>1</v>
      </c>
      <c r="AD17" s="11">
        <v>1</v>
      </c>
      <c r="AE17" s="11">
        <v>1</v>
      </c>
      <c r="AF17" s="11">
        <v>1</v>
      </c>
      <c r="AG17" s="11">
        <v>1</v>
      </c>
      <c r="AH17" s="11">
        <v>1</v>
      </c>
      <c r="AI17" s="11">
        <v>2</v>
      </c>
      <c r="AJ17" s="11">
        <v>2</v>
      </c>
      <c r="AK17" s="11">
        <v>2</v>
      </c>
      <c r="AL17" s="11">
        <v>2</v>
      </c>
      <c r="AM17" s="19" t="s">
        <v>2780</v>
      </c>
      <c r="AO17" s="11">
        <v>1</v>
      </c>
      <c r="AP17" s="11">
        <v>1</v>
      </c>
      <c r="AQ17" s="11">
        <v>1</v>
      </c>
      <c r="AR17" s="11">
        <v>1</v>
      </c>
      <c r="AS17" s="11">
        <v>1</v>
      </c>
      <c r="AT17" s="11">
        <v>1</v>
      </c>
      <c r="AU17" s="11">
        <v>1</v>
      </c>
      <c r="AV17" s="1">
        <v>2</v>
      </c>
      <c r="AW17" s="11">
        <v>2</v>
      </c>
      <c r="AX17" s="11">
        <v>2</v>
      </c>
      <c r="AY17" s="11">
        <v>2</v>
      </c>
      <c r="AZ17" s="11">
        <v>2</v>
      </c>
      <c r="BA17" s="11">
        <v>2</v>
      </c>
      <c r="BB17" s="11">
        <v>2</v>
      </c>
      <c r="BC17" s="11">
        <v>2</v>
      </c>
      <c r="BD17" s="11">
        <v>2</v>
      </c>
      <c r="BF17" s="11">
        <v>1</v>
      </c>
      <c r="BG17" s="11">
        <v>1</v>
      </c>
      <c r="BH17" s="11">
        <v>1</v>
      </c>
      <c r="BI17" s="11">
        <v>1</v>
      </c>
      <c r="BJ17" s="11">
        <v>1</v>
      </c>
      <c r="BK17" s="11">
        <v>1</v>
      </c>
      <c r="BL17" s="11">
        <v>1</v>
      </c>
      <c r="BM17" s="11">
        <v>1</v>
      </c>
      <c r="BN17" s="11">
        <v>1</v>
      </c>
      <c r="BO17" s="11">
        <v>1</v>
      </c>
      <c r="BP17" s="11">
        <v>2</v>
      </c>
      <c r="BQ17" s="11">
        <v>2</v>
      </c>
      <c r="BR17" s="11">
        <v>2</v>
      </c>
      <c r="BS17" s="11">
        <v>2</v>
      </c>
      <c r="BT17" s="11">
        <v>2</v>
      </c>
      <c r="BU17" s="11">
        <v>2</v>
      </c>
      <c r="BV17" s="11">
        <v>2</v>
      </c>
      <c r="BW17" s="11">
        <v>2</v>
      </c>
      <c r="BX17" s="11">
        <v>2</v>
      </c>
      <c r="BY17" s="11">
        <v>2</v>
      </c>
      <c r="BZ17" s="11" t="s">
        <v>2781</v>
      </c>
      <c r="CA17" s="11">
        <v>1</v>
      </c>
      <c r="CB17" s="11">
        <v>1</v>
      </c>
      <c r="CC17" s="11">
        <v>1</v>
      </c>
      <c r="CD17" s="11">
        <v>1</v>
      </c>
      <c r="CE17" s="11">
        <v>1</v>
      </c>
      <c r="CF17" s="11">
        <v>1</v>
      </c>
      <c r="CG17" s="11">
        <v>1</v>
      </c>
      <c r="CH17" s="11">
        <v>1</v>
      </c>
      <c r="CI17" s="11">
        <v>1</v>
      </c>
      <c r="CJ17" s="11">
        <v>1</v>
      </c>
      <c r="CK17" s="11">
        <v>2</v>
      </c>
      <c r="CL17" s="11">
        <v>2</v>
      </c>
      <c r="CM17" s="11">
        <v>2</v>
      </c>
      <c r="CN17" s="11">
        <v>2</v>
      </c>
      <c r="CO17" s="11">
        <v>2</v>
      </c>
      <c r="CP17" s="11">
        <v>2</v>
      </c>
      <c r="CQ17" s="11">
        <v>2</v>
      </c>
      <c r="CR17" s="11">
        <v>2</v>
      </c>
      <c r="CT17" s="11">
        <v>1</v>
      </c>
      <c r="CU17" s="11">
        <v>1</v>
      </c>
      <c r="CV17" s="11">
        <v>1</v>
      </c>
      <c r="CW17" s="11">
        <v>1</v>
      </c>
      <c r="CX17" s="11">
        <v>1</v>
      </c>
      <c r="CY17" s="11">
        <v>1</v>
      </c>
      <c r="CZ17" s="11">
        <v>1</v>
      </c>
      <c r="DA17" s="11">
        <v>1</v>
      </c>
      <c r="DB17" s="11">
        <v>1</v>
      </c>
      <c r="DC17" s="11">
        <v>1</v>
      </c>
      <c r="DD17" s="11">
        <v>1</v>
      </c>
      <c r="DE17" s="11">
        <v>1</v>
      </c>
      <c r="DF17" s="11">
        <v>1</v>
      </c>
      <c r="DG17" s="11">
        <v>1</v>
      </c>
      <c r="DH17" s="11">
        <v>2</v>
      </c>
      <c r="DI17" s="11">
        <v>2</v>
      </c>
      <c r="DJ17" s="11">
        <v>2</v>
      </c>
      <c r="DK17" s="11">
        <v>2</v>
      </c>
      <c r="DL17" s="11">
        <v>2</v>
      </c>
      <c r="DM17" s="11">
        <v>2</v>
      </c>
      <c r="DN17" s="11">
        <v>2</v>
      </c>
      <c r="DO17" s="11">
        <v>2</v>
      </c>
      <c r="DP17" s="11">
        <v>2</v>
      </c>
      <c r="DQ17" s="11">
        <v>2</v>
      </c>
      <c r="DS17" s="11">
        <v>1</v>
      </c>
      <c r="DT17" s="11">
        <v>1</v>
      </c>
      <c r="DU17" s="11">
        <v>1</v>
      </c>
      <c r="DV17" s="11">
        <v>1</v>
      </c>
      <c r="DW17" s="11">
        <v>1</v>
      </c>
      <c r="DX17" s="11">
        <v>1</v>
      </c>
      <c r="DY17" s="11">
        <v>1</v>
      </c>
      <c r="DZ17" s="11">
        <v>1</v>
      </c>
      <c r="EA17" s="11">
        <v>1</v>
      </c>
      <c r="EB17" s="11">
        <v>1</v>
      </c>
      <c r="EC17" s="11">
        <v>2</v>
      </c>
      <c r="ED17" s="11">
        <v>2</v>
      </c>
      <c r="EE17" s="11">
        <v>1</v>
      </c>
      <c r="EF17" s="11">
        <v>1</v>
      </c>
      <c r="EH17" s="11">
        <v>1</v>
      </c>
      <c r="EI17" s="11">
        <v>1</v>
      </c>
      <c r="EJ17" s="11">
        <v>1</v>
      </c>
      <c r="EK17" s="11">
        <v>1</v>
      </c>
      <c r="EL17" s="11">
        <v>2</v>
      </c>
      <c r="EM17" s="11">
        <v>2</v>
      </c>
      <c r="EN17" s="11">
        <v>2</v>
      </c>
      <c r="EO17" s="11">
        <v>2</v>
      </c>
      <c r="EP17" s="11">
        <v>2</v>
      </c>
      <c r="EQ17" s="11">
        <v>2</v>
      </c>
      <c r="ER17" s="11">
        <v>2</v>
      </c>
      <c r="ES17" s="11">
        <v>2</v>
      </c>
      <c r="ET17" s="11">
        <v>1</v>
      </c>
      <c r="EU17" s="11">
        <v>1</v>
      </c>
      <c r="EW17" s="11">
        <v>2</v>
      </c>
      <c r="EZ17" s="11">
        <v>1</v>
      </c>
      <c r="FA17" s="11">
        <v>1</v>
      </c>
      <c r="FB17" s="11">
        <v>1</v>
      </c>
      <c r="FC17" s="11">
        <v>1</v>
      </c>
      <c r="FD17" s="11">
        <v>1</v>
      </c>
      <c r="FE17" s="11">
        <v>1</v>
      </c>
      <c r="FF17" s="11">
        <v>2</v>
      </c>
      <c r="FG17" s="11">
        <v>2</v>
      </c>
      <c r="FH17" s="11">
        <v>2</v>
      </c>
      <c r="FI17" s="11">
        <v>2</v>
      </c>
      <c r="FJ17" s="11">
        <v>2</v>
      </c>
      <c r="FK17" s="11">
        <v>2</v>
      </c>
      <c r="FL17" s="11">
        <v>2</v>
      </c>
      <c r="FM17" s="11">
        <v>2</v>
      </c>
      <c r="FP17" s="11">
        <v>1</v>
      </c>
      <c r="FQ17" s="11">
        <v>2</v>
      </c>
      <c r="FR17" s="11">
        <v>1</v>
      </c>
      <c r="FS17" s="11">
        <v>1</v>
      </c>
      <c r="FT17" s="11">
        <v>1</v>
      </c>
      <c r="FU17" s="11">
        <v>1</v>
      </c>
      <c r="FV17" s="11">
        <v>1</v>
      </c>
      <c r="FW17" s="11">
        <v>1</v>
      </c>
      <c r="FX17" s="11">
        <v>1</v>
      </c>
      <c r="FY17" s="11">
        <v>1</v>
      </c>
      <c r="FZ17" s="11">
        <v>2</v>
      </c>
      <c r="GA17" s="11">
        <v>2</v>
      </c>
      <c r="GB17" s="11">
        <v>2</v>
      </c>
      <c r="GC17" s="11">
        <v>2</v>
      </c>
      <c r="GD17" s="11">
        <v>2</v>
      </c>
      <c r="GE17" s="11">
        <v>2</v>
      </c>
      <c r="GF17" s="11" t="s">
        <v>2782</v>
      </c>
      <c r="GH17" s="11">
        <v>1</v>
      </c>
      <c r="GI17" s="11">
        <v>1</v>
      </c>
      <c r="GJ17" s="11">
        <v>1</v>
      </c>
      <c r="GK17" s="11">
        <v>1</v>
      </c>
      <c r="GL17" s="11">
        <v>1</v>
      </c>
      <c r="GM17" s="11">
        <v>1</v>
      </c>
      <c r="GN17" s="11">
        <v>1</v>
      </c>
      <c r="GO17" s="11">
        <v>1</v>
      </c>
      <c r="GP17" s="11">
        <v>1</v>
      </c>
      <c r="GQ17" s="11">
        <v>1</v>
      </c>
      <c r="GR17" s="11">
        <v>2</v>
      </c>
      <c r="GS17" s="11">
        <v>2</v>
      </c>
      <c r="GT17" s="11">
        <v>2</v>
      </c>
      <c r="GU17" s="11">
        <v>2</v>
      </c>
      <c r="GV17" s="11">
        <v>1</v>
      </c>
      <c r="GW17" s="11">
        <v>1</v>
      </c>
      <c r="GX17" s="11" t="s">
        <v>850</v>
      </c>
      <c r="GZ17" s="11">
        <v>2</v>
      </c>
      <c r="HA17" s="11">
        <v>2</v>
      </c>
      <c r="HB17" s="11">
        <v>2</v>
      </c>
      <c r="HC17" s="11">
        <v>2</v>
      </c>
      <c r="HD17" s="11">
        <v>2</v>
      </c>
      <c r="HE17" s="11">
        <v>2</v>
      </c>
      <c r="HG17" s="11">
        <v>1</v>
      </c>
      <c r="HH17" s="11">
        <v>1</v>
      </c>
      <c r="HI17" s="11">
        <v>1</v>
      </c>
      <c r="HJ17" s="11">
        <v>1</v>
      </c>
      <c r="HK17" s="11">
        <v>1</v>
      </c>
      <c r="HL17" s="11">
        <v>1</v>
      </c>
      <c r="HM17" s="11">
        <v>1</v>
      </c>
      <c r="HN17" s="11">
        <v>1</v>
      </c>
      <c r="HO17" s="11">
        <v>1</v>
      </c>
      <c r="HP17" s="11">
        <v>1</v>
      </c>
      <c r="HQ17" s="11">
        <v>1</v>
      </c>
      <c r="HR17" s="11">
        <v>1</v>
      </c>
      <c r="HS17" s="11">
        <v>2</v>
      </c>
      <c r="HT17" s="11">
        <v>2</v>
      </c>
      <c r="HU17" s="11">
        <v>2</v>
      </c>
      <c r="HV17" s="11">
        <v>2</v>
      </c>
      <c r="HW17" s="11">
        <v>2</v>
      </c>
      <c r="HX17" s="11">
        <v>2</v>
      </c>
      <c r="HZ17" s="11">
        <v>1</v>
      </c>
      <c r="IA17" s="11">
        <v>1</v>
      </c>
      <c r="IB17" s="11">
        <v>1</v>
      </c>
      <c r="IC17" s="11">
        <v>1</v>
      </c>
      <c r="ID17" s="11">
        <v>2</v>
      </c>
      <c r="IE17" s="11">
        <v>2</v>
      </c>
      <c r="IF17" s="11">
        <v>1</v>
      </c>
      <c r="IG17" s="11">
        <v>1</v>
      </c>
      <c r="IH17" s="11">
        <v>1</v>
      </c>
      <c r="II17" s="11">
        <v>1</v>
      </c>
      <c r="IJ17" s="11">
        <v>2</v>
      </c>
      <c r="IK17" s="11">
        <v>2</v>
      </c>
      <c r="IL17" s="11">
        <v>2</v>
      </c>
      <c r="IM17" s="11">
        <v>2</v>
      </c>
      <c r="IN17" s="11">
        <v>2</v>
      </c>
      <c r="IO17" s="11">
        <v>2</v>
      </c>
      <c r="IP17" s="11">
        <v>2</v>
      </c>
      <c r="IQ17" s="11">
        <v>2</v>
      </c>
      <c r="IR17" s="11">
        <v>2</v>
      </c>
      <c r="IS17" s="11">
        <v>2</v>
      </c>
      <c r="IU17" s="11">
        <v>1</v>
      </c>
      <c r="IV17" s="11">
        <v>1</v>
      </c>
      <c r="IW17" s="11">
        <v>1</v>
      </c>
      <c r="IX17" s="11">
        <v>1</v>
      </c>
      <c r="IY17" s="11">
        <v>1</v>
      </c>
      <c r="IZ17" s="11">
        <v>1</v>
      </c>
      <c r="JA17" s="11">
        <v>2</v>
      </c>
      <c r="JB17" s="11">
        <v>2</v>
      </c>
      <c r="JC17" s="11">
        <v>1</v>
      </c>
      <c r="JD17" s="11">
        <v>1</v>
      </c>
      <c r="JE17" s="11">
        <v>2</v>
      </c>
      <c r="JF17" s="11">
        <v>2</v>
      </c>
      <c r="JH17" s="11">
        <v>2</v>
      </c>
      <c r="JI17" s="11">
        <v>2</v>
      </c>
      <c r="JJ17" s="11">
        <v>2</v>
      </c>
      <c r="JK17" s="11">
        <v>2</v>
      </c>
      <c r="JL17" s="11">
        <v>2</v>
      </c>
      <c r="JM17" s="11">
        <v>2</v>
      </c>
      <c r="JN17" s="11">
        <v>2</v>
      </c>
      <c r="JO17" s="11">
        <v>2</v>
      </c>
      <c r="JP17" s="11">
        <v>2</v>
      </c>
      <c r="JQ17" s="11">
        <v>2</v>
      </c>
      <c r="JR17" s="11">
        <v>2</v>
      </c>
      <c r="JS17" s="11">
        <v>2</v>
      </c>
      <c r="JT17" s="11">
        <v>2</v>
      </c>
      <c r="JU17" s="11">
        <v>2</v>
      </c>
      <c r="JV17" s="11">
        <v>2</v>
      </c>
      <c r="JW17" s="11">
        <v>2</v>
      </c>
      <c r="JX17" s="11">
        <v>2</v>
      </c>
      <c r="JY17" s="11">
        <v>2</v>
      </c>
      <c r="JZ17" s="11">
        <v>2</v>
      </c>
      <c r="KA17" s="11">
        <v>2</v>
      </c>
      <c r="KB17" s="11">
        <v>1</v>
      </c>
      <c r="KC17" s="11">
        <v>1</v>
      </c>
      <c r="KE17" s="11">
        <v>1</v>
      </c>
      <c r="KF17" s="11">
        <v>1</v>
      </c>
      <c r="KG17" s="11">
        <v>1</v>
      </c>
      <c r="KH17" s="11">
        <v>1</v>
      </c>
      <c r="KI17" s="11">
        <v>1</v>
      </c>
      <c r="KJ17" s="11">
        <v>1</v>
      </c>
      <c r="KK17" s="11">
        <v>1</v>
      </c>
      <c r="KL17" s="11">
        <v>1</v>
      </c>
      <c r="KM17" s="11">
        <v>1</v>
      </c>
      <c r="KN17" s="11">
        <v>1</v>
      </c>
      <c r="KO17" s="11">
        <v>1</v>
      </c>
      <c r="KP17" s="11">
        <v>1</v>
      </c>
      <c r="KQ17" s="11">
        <v>2</v>
      </c>
      <c r="KR17" s="11">
        <v>2</v>
      </c>
      <c r="KS17" s="11">
        <v>1</v>
      </c>
      <c r="KT17" s="11">
        <v>1</v>
      </c>
      <c r="KU17" s="11">
        <v>1</v>
      </c>
      <c r="KV17" s="11">
        <v>1</v>
      </c>
      <c r="KW17" s="11">
        <v>2</v>
      </c>
      <c r="KX17" s="11">
        <v>2</v>
      </c>
      <c r="KZ17" s="11">
        <v>1</v>
      </c>
      <c r="LA17" s="11">
        <v>1</v>
      </c>
      <c r="LB17" s="11">
        <v>1</v>
      </c>
      <c r="LC17" s="11">
        <v>1</v>
      </c>
      <c r="LD17" s="11">
        <v>1</v>
      </c>
      <c r="LE17" s="11">
        <v>1</v>
      </c>
      <c r="LF17" s="11">
        <v>1</v>
      </c>
      <c r="LG17" s="11">
        <v>1</v>
      </c>
      <c r="LH17" s="11">
        <v>1</v>
      </c>
      <c r="LI17" s="11">
        <v>1</v>
      </c>
      <c r="LJ17" s="11">
        <v>2</v>
      </c>
      <c r="LK17" s="11">
        <v>2</v>
      </c>
      <c r="LL17" s="11">
        <v>2</v>
      </c>
      <c r="LM17" s="11">
        <v>2</v>
      </c>
      <c r="LN17" s="11">
        <v>2</v>
      </c>
      <c r="LO17" s="11">
        <v>2</v>
      </c>
      <c r="LP17" s="11">
        <v>2</v>
      </c>
      <c r="LQ17" s="11">
        <v>2</v>
      </c>
      <c r="LR17" s="11">
        <v>2</v>
      </c>
      <c r="LS17" s="11">
        <v>2</v>
      </c>
      <c r="LU17" s="11">
        <v>1</v>
      </c>
      <c r="LV17" s="11">
        <v>1</v>
      </c>
      <c r="LW17" s="11">
        <v>1</v>
      </c>
      <c r="LX17" s="11">
        <v>1</v>
      </c>
      <c r="LY17" s="11">
        <v>2</v>
      </c>
      <c r="LZ17" s="11">
        <v>2</v>
      </c>
      <c r="MA17" s="11">
        <v>2</v>
      </c>
      <c r="MB17" s="11">
        <v>2</v>
      </c>
      <c r="MD17" s="11">
        <v>1</v>
      </c>
      <c r="ME17" s="11">
        <v>1</v>
      </c>
      <c r="MF17" s="11">
        <v>1</v>
      </c>
      <c r="MG17" s="11">
        <v>1</v>
      </c>
      <c r="MH17" s="11">
        <v>1</v>
      </c>
      <c r="MI17" s="11">
        <v>1</v>
      </c>
      <c r="MJ17" s="11">
        <v>1</v>
      </c>
      <c r="MK17" s="11">
        <v>1</v>
      </c>
      <c r="ML17" s="11">
        <v>1</v>
      </c>
      <c r="MM17" s="11">
        <v>1</v>
      </c>
      <c r="MN17" s="11">
        <v>1</v>
      </c>
      <c r="MO17" s="11">
        <v>1</v>
      </c>
      <c r="MP17" s="11">
        <v>1</v>
      </c>
      <c r="MQ17" s="11">
        <v>1</v>
      </c>
      <c r="MR17" s="11">
        <v>1</v>
      </c>
      <c r="MS17" s="11">
        <v>1</v>
      </c>
      <c r="MT17" s="11">
        <v>1</v>
      </c>
      <c r="MU17" s="11">
        <v>1</v>
      </c>
      <c r="MV17" s="11">
        <v>2</v>
      </c>
      <c r="MW17" s="11">
        <v>2</v>
      </c>
      <c r="MX17" s="11">
        <v>2</v>
      </c>
      <c r="MY17" s="11">
        <v>2</v>
      </c>
      <c r="NB17" s="11">
        <v>1</v>
      </c>
      <c r="NC17" s="11">
        <v>1</v>
      </c>
      <c r="ND17" s="11">
        <v>1</v>
      </c>
      <c r="NE17" s="11">
        <v>1</v>
      </c>
      <c r="NF17" s="11">
        <v>1</v>
      </c>
      <c r="NG17" s="11">
        <v>1</v>
      </c>
      <c r="NH17" s="11">
        <v>1</v>
      </c>
      <c r="NI17" s="11">
        <v>1</v>
      </c>
      <c r="NJ17" s="11">
        <v>1</v>
      </c>
      <c r="NK17" s="11">
        <v>1</v>
      </c>
      <c r="NL17" s="11">
        <v>1</v>
      </c>
      <c r="NM17" s="11">
        <v>1</v>
      </c>
      <c r="NN17" s="11">
        <v>1</v>
      </c>
      <c r="NO17" s="11">
        <v>1</v>
      </c>
      <c r="NP17" s="11">
        <v>1</v>
      </c>
      <c r="NQ17" s="11">
        <v>1</v>
      </c>
      <c r="NR17" s="11">
        <v>1</v>
      </c>
      <c r="NS17" s="11">
        <v>1</v>
      </c>
      <c r="NT17" s="11">
        <v>1</v>
      </c>
      <c r="NU17" s="11">
        <v>1</v>
      </c>
      <c r="NV17" s="11">
        <v>1</v>
      </c>
      <c r="NW17" s="11">
        <v>1</v>
      </c>
      <c r="NX17" s="11">
        <v>1</v>
      </c>
      <c r="NY17" s="11">
        <v>1</v>
      </c>
      <c r="NZ17" s="11">
        <v>1</v>
      </c>
      <c r="OA17" s="11">
        <v>1</v>
      </c>
      <c r="OB17" s="11">
        <v>1</v>
      </c>
      <c r="OC17" s="11">
        <v>1</v>
      </c>
      <c r="OD17" s="11">
        <v>2</v>
      </c>
      <c r="OE17" s="11">
        <v>2</v>
      </c>
      <c r="OF17" s="11">
        <v>2</v>
      </c>
      <c r="OG17" s="11">
        <v>2</v>
      </c>
      <c r="OH17" s="11">
        <v>2</v>
      </c>
      <c r="OI17" s="11">
        <v>2</v>
      </c>
      <c r="OJ17" s="11">
        <v>2</v>
      </c>
      <c r="OK17" s="11">
        <v>2</v>
      </c>
      <c r="ON17" s="11" t="s">
        <v>2783</v>
      </c>
      <c r="OU17" s="11">
        <v>1</v>
      </c>
      <c r="OV17" s="11">
        <v>1</v>
      </c>
      <c r="OW17" s="11">
        <v>1</v>
      </c>
      <c r="OX17" s="11">
        <v>1</v>
      </c>
      <c r="OY17" s="11">
        <v>1</v>
      </c>
      <c r="OZ17" s="11">
        <v>1</v>
      </c>
      <c r="PA17" s="11">
        <v>1</v>
      </c>
      <c r="PB17" s="11">
        <v>1</v>
      </c>
      <c r="PC17" s="11">
        <v>1</v>
      </c>
      <c r="PD17" s="11">
        <v>1</v>
      </c>
      <c r="PE17" s="11">
        <v>1</v>
      </c>
      <c r="PF17" s="11">
        <v>1</v>
      </c>
      <c r="PG17" s="11">
        <v>1</v>
      </c>
      <c r="PH17" s="11">
        <v>1</v>
      </c>
      <c r="PI17" s="11">
        <v>1</v>
      </c>
      <c r="PJ17" s="11">
        <v>1</v>
      </c>
      <c r="PK17" s="11">
        <v>1</v>
      </c>
      <c r="PL17" s="11">
        <v>1</v>
      </c>
      <c r="PM17" s="11">
        <v>1</v>
      </c>
      <c r="PN17" s="11">
        <v>1</v>
      </c>
      <c r="PO17" s="11">
        <v>1</v>
      </c>
      <c r="PP17" s="11">
        <v>1</v>
      </c>
      <c r="PQ17" s="11">
        <v>1</v>
      </c>
      <c r="PR17" s="11">
        <v>1</v>
      </c>
      <c r="PS17" s="11">
        <v>1</v>
      </c>
      <c r="PT17" s="11">
        <v>1</v>
      </c>
      <c r="PU17" s="11">
        <v>1</v>
      </c>
      <c r="PV17" s="11">
        <v>1</v>
      </c>
      <c r="PW17" s="11">
        <v>1</v>
      </c>
      <c r="PX17" s="11">
        <v>1</v>
      </c>
      <c r="PY17" s="11">
        <v>1</v>
      </c>
      <c r="PZ17" s="11">
        <v>1</v>
      </c>
      <c r="QA17" s="11">
        <v>2</v>
      </c>
      <c r="QB17" s="11">
        <v>2</v>
      </c>
      <c r="QC17" s="11">
        <v>2</v>
      </c>
      <c r="QD17" s="11">
        <v>2</v>
      </c>
      <c r="QE17" s="11">
        <v>2</v>
      </c>
      <c r="QF17" s="11">
        <v>2</v>
      </c>
      <c r="QH17" s="11">
        <v>1</v>
      </c>
      <c r="QI17" s="11">
        <v>1</v>
      </c>
      <c r="QJ17" s="11">
        <v>1</v>
      </c>
      <c r="QK17" s="11">
        <v>1</v>
      </c>
      <c r="QL17" s="11">
        <v>1</v>
      </c>
      <c r="QM17" s="11">
        <v>2</v>
      </c>
      <c r="QN17" s="11">
        <v>2</v>
      </c>
      <c r="QO17" s="11">
        <v>1</v>
      </c>
      <c r="QP17" s="11">
        <v>1</v>
      </c>
      <c r="QQ17" s="11">
        <v>1</v>
      </c>
      <c r="QR17" s="11">
        <v>1</v>
      </c>
      <c r="QS17" s="11">
        <v>1</v>
      </c>
      <c r="QT17" s="11">
        <v>1</v>
      </c>
      <c r="QU17" s="11">
        <v>1</v>
      </c>
      <c r="QV17" s="11">
        <v>2</v>
      </c>
      <c r="QW17" s="11">
        <v>2</v>
      </c>
      <c r="QX17" s="11">
        <v>2</v>
      </c>
      <c r="QY17" s="11">
        <v>2</v>
      </c>
      <c r="QZ17" s="11">
        <v>2</v>
      </c>
      <c r="RA17" s="11">
        <v>2</v>
      </c>
      <c r="RC17" s="11">
        <v>2</v>
      </c>
      <c r="RE17" s="11">
        <v>2</v>
      </c>
      <c r="RJ17" s="11">
        <v>1</v>
      </c>
      <c r="RL17" s="203"/>
    </row>
    <row r="18" spans="1:480" ht="17.25" customHeight="1">
      <c r="A18" s="11">
        <v>16</v>
      </c>
      <c r="B18" s="164" t="s">
        <v>39</v>
      </c>
      <c r="C18" s="164"/>
      <c r="D18" s="11">
        <v>1</v>
      </c>
      <c r="E18" s="11">
        <v>1</v>
      </c>
      <c r="F18" s="11">
        <v>1</v>
      </c>
      <c r="G18" s="11">
        <v>1</v>
      </c>
      <c r="H18" s="11">
        <v>1</v>
      </c>
      <c r="I18" s="11">
        <v>1</v>
      </c>
      <c r="J18" s="11">
        <v>1</v>
      </c>
      <c r="K18" s="11">
        <v>1</v>
      </c>
      <c r="L18" s="11">
        <v>2</v>
      </c>
      <c r="M18" s="11">
        <v>1</v>
      </c>
      <c r="N18" s="11">
        <v>2</v>
      </c>
      <c r="O18" s="11">
        <v>1</v>
      </c>
      <c r="P18" s="413">
        <v>2</v>
      </c>
      <c r="Q18" s="413">
        <v>2</v>
      </c>
      <c r="R18" s="413">
        <v>2</v>
      </c>
      <c r="S18" s="413">
        <v>2</v>
      </c>
      <c r="T18" s="413">
        <v>2</v>
      </c>
      <c r="U18" s="413">
        <v>2</v>
      </c>
      <c r="V18" s="413">
        <v>2</v>
      </c>
      <c r="W18" s="11">
        <v>1</v>
      </c>
      <c r="X18" s="19" t="s">
        <v>2784</v>
      </c>
      <c r="Z18" s="11">
        <v>1</v>
      </c>
      <c r="AB18" s="11">
        <v>1</v>
      </c>
      <c r="AD18" s="11">
        <v>1</v>
      </c>
      <c r="AF18" s="11">
        <v>1</v>
      </c>
      <c r="AH18" s="11">
        <v>1</v>
      </c>
      <c r="AJ18" s="11">
        <v>1</v>
      </c>
      <c r="AL18" s="11">
        <v>1</v>
      </c>
      <c r="AM18" s="18" t="s">
        <v>2785</v>
      </c>
      <c r="AN18" s="18" t="s">
        <v>2786</v>
      </c>
      <c r="AO18" s="11">
        <v>1</v>
      </c>
      <c r="AP18" s="11">
        <v>1</v>
      </c>
      <c r="AQ18" s="11">
        <v>1</v>
      </c>
      <c r="AR18" s="11">
        <v>1</v>
      </c>
      <c r="AS18" s="11">
        <v>1</v>
      </c>
      <c r="AT18" s="11">
        <v>1</v>
      </c>
      <c r="AU18" s="11">
        <v>1</v>
      </c>
      <c r="AV18" s="11">
        <v>1</v>
      </c>
      <c r="AW18" s="11">
        <v>2</v>
      </c>
      <c r="AX18" s="11">
        <v>2</v>
      </c>
      <c r="AY18" s="11">
        <v>2</v>
      </c>
      <c r="AZ18" s="11">
        <v>2</v>
      </c>
      <c r="BA18" s="11">
        <v>2</v>
      </c>
      <c r="BB18" s="11">
        <v>2</v>
      </c>
      <c r="BC18" s="11">
        <v>2</v>
      </c>
      <c r="BD18" s="11">
        <v>2</v>
      </c>
      <c r="BF18" s="11">
        <v>1</v>
      </c>
      <c r="BG18" s="11">
        <v>1</v>
      </c>
      <c r="BH18" s="11">
        <v>1</v>
      </c>
      <c r="BI18" s="11">
        <v>1</v>
      </c>
      <c r="BJ18" s="11">
        <v>1</v>
      </c>
      <c r="BK18" s="11">
        <v>1</v>
      </c>
      <c r="BL18" s="11">
        <v>1</v>
      </c>
      <c r="BM18" s="11">
        <v>1</v>
      </c>
      <c r="BN18" s="11">
        <v>1</v>
      </c>
      <c r="BO18" s="11">
        <v>1</v>
      </c>
      <c r="BP18" s="11">
        <v>2</v>
      </c>
      <c r="BQ18" s="11">
        <v>2</v>
      </c>
      <c r="BR18" s="11">
        <v>2</v>
      </c>
      <c r="BS18" s="11">
        <v>2</v>
      </c>
      <c r="BT18" s="11">
        <v>2</v>
      </c>
      <c r="BU18" s="11">
        <v>2</v>
      </c>
      <c r="BV18" s="11">
        <v>2</v>
      </c>
      <c r="BW18" s="11">
        <v>2</v>
      </c>
      <c r="BX18" s="11">
        <v>2</v>
      </c>
      <c r="BY18" s="11">
        <v>2</v>
      </c>
      <c r="CA18" s="11">
        <v>1</v>
      </c>
      <c r="CB18" s="11">
        <v>1</v>
      </c>
      <c r="CC18" s="11">
        <v>1</v>
      </c>
      <c r="CD18" s="11">
        <v>1</v>
      </c>
      <c r="CE18" s="11">
        <v>1</v>
      </c>
      <c r="CF18" s="11">
        <v>1</v>
      </c>
      <c r="CG18" s="11">
        <v>2</v>
      </c>
      <c r="CH18" s="11">
        <v>2</v>
      </c>
      <c r="CI18" s="11">
        <v>1</v>
      </c>
      <c r="CJ18" s="11">
        <v>1</v>
      </c>
      <c r="CK18" s="11">
        <v>2</v>
      </c>
      <c r="CL18" s="11">
        <v>2</v>
      </c>
      <c r="CM18" s="11">
        <v>2</v>
      </c>
      <c r="CN18" s="11">
        <v>2</v>
      </c>
      <c r="CO18" s="11">
        <v>2</v>
      </c>
      <c r="CP18" s="11">
        <v>2</v>
      </c>
      <c r="CQ18" s="11">
        <v>2</v>
      </c>
      <c r="CR18" s="11">
        <v>2</v>
      </c>
      <c r="CT18" s="11">
        <v>1</v>
      </c>
      <c r="CU18" s="11">
        <v>1</v>
      </c>
      <c r="CV18" s="11">
        <v>1</v>
      </c>
      <c r="CW18" s="11">
        <v>1</v>
      </c>
      <c r="CX18" s="11">
        <v>1</v>
      </c>
      <c r="CY18" s="11">
        <v>1</v>
      </c>
      <c r="CZ18" s="11">
        <v>1</v>
      </c>
      <c r="DA18" s="11">
        <v>1</v>
      </c>
      <c r="DB18" s="11">
        <v>1</v>
      </c>
      <c r="DC18" s="11">
        <v>1</v>
      </c>
      <c r="DD18" s="11">
        <v>1</v>
      </c>
      <c r="DE18" s="11">
        <v>1</v>
      </c>
      <c r="DF18" s="11">
        <v>1</v>
      </c>
      <c r="DG18" s="11">
        <v>1</v>
      </c>
      <c r="DH18" s="11">
        <v>2</v>
      </c>
      <c r="DI18" s="11">
        <v>2</v>
      </c>
      <c r="DJ18" s="11">
        <v>2</v>
      </c>
      <c r="DK18" s="11">
        <v>2</v>
      </c>
      <c r="DL18" s="11">
        <v>2</v>
      </c>
      <c r="DM18" s="11">
        <v>2</v>
      </c>
      <c r="DN18" s="11">
        <v>2</v>
      </c>
      <c r="DO18" s="11">
        <v>2</v>
      </c>
      <c r="DP18" s="11">
        <v>2</v>
      </c>
      <c r="DQ18" s="11">
        <v>2</v>
      </c>
      <c r="DS18" s="11">
        <v>1</v>
      </c>
      <c r="DU18" s="11">
        <v>1</v>
      </c>
      <c r="DW18" s="11">
        <v>1</v>
      </c>
      <c r="DX18" s="11">
        <v>1</v>
      </c>
      <c r="DY18" s="11">
        <v>1</v>
      </c>
      <c r="DZ18" s="11">
        <v>2</v>
      </c>
      <c r="EA18" s="11">
        <v>1</v>
      </c>
      <c r="EB18" s="11">
        <v>1</v>
      </c>
      <c r="EC18" s="11">
        <v>2</v>
      </c>
      <c r="ED18" s="11">
        <v>2</v>
      </c>
      <c r="EE18" s="11">
        <v>2</v>
      </c>
      <c r="EF18" s="11">
        <v>2</v>
      </c>
      <c r="EG18" s="12" t="s">
        <v>2787</v>
      </c>
      <c r="EH18" s="11">
        <v>1</v>
      </c>
      <c r="EI18" s="11">
        <v>1</v>
      </c>
      <c r="EJ18" s="11">
        <v>1</v>
      </c>
      <c r="EK18" s="11">
        <v>1</v>
      </c>
      <c r="EL18" s="11">
        <v>2</v>
      </c>
      <c r="EM18" s="11">
        <v>2</v>
      </c>
      <c r="EN18" s="11">
        <v>2</v>
      </c>
      <c r="EO18" s="11">
        <v>2</v>
      </c>
      <c r="EP18" s="11">
        <v>2</v>
      </c>
      <c r="EQ18" s="11">
        <v>1</v>
      </c>
      <c r="ER18" s="11">
        <v>1</v>
      </c>
      <c r="ES18" s="11">
        <v>2</v>
      </c>
      <c r="ET18" s="11">
        <v>1</v>
      </c>
      <c r="EU18" s="11">
        <v>1</v>
      </c>
      <c r="EV18" s="11">
        <v>14</v>
      </c>
      <c r="EW18" s="11">
        <v>2</v>
      </c>
      <c r="EX18" s="12" t="s">
        <v>2788</v>
      </c>
      <c r="EZ18" s="11">
        <v>1</v>
      </c>
      <c r="FA18" s="11">
        <v>1</v>
      </c>
      <c r="FB18" s="11">
        <v>1</v>
      </c>
      <c r="FC18" s="11">
        <v>1</v>
      </c>
      <c r="FD18" s="11">
        <v>1</v>
      </c>
      <c r="FE18" s="11">
        <v>1</v>
      </c>
      <c r="FF18" s="11">
        <v>2</v>
      </c>
      <c r="FG18" s="11">
        <v>2</v>
      </c>
      <c r="FH18" s="11">
        <v>2</v>
      </c>
      <c r="FI18" s="11">
        <v>2</v>
      </c>
      <c r="FJ18" s="11">
        <v>2</v>
      </c>
      <c r="FK18" s="11">
        <v>2</v>
      </c>
      <c r="FL18" s="11">
        <v>2</v>
      </c>
      <c r="FM18" s="11">
        <v>2</v>
      </c>
      <c r="FN18" s="11" t="s">
        <v>2789</v>
      </c>
      <c r="FP18" s="11">
        <v>1</v>
      </c>
      <c r="FQ18" s="11">
        <v>1</v>
      </c>
      <c r="FR18" s="11">
        <v>1</v>
      </c>
      <c r="FS18" s="11">
        <v>1</v>
      </c>
      <c r="FT18" s="11">
        <v>1</v>
      </c>
      <c r="FU18" s="11">
        <v>1</v>
      </c>
      <c r="FV18" s="11">
        <v>1</v>
      </c>
      <c r="FW18" s="11">
        <v>1</v>
      </c>
      <c r="FX18" s="11">
        <v>1</v>
      </c>
      <c r="FY18" s="11">
        <v>1</v>
      </c>
      <c r="FZ18" s="11">
        <v>2</v>
      </c>
      <c r="GA18" s="11">
        <v>2</v>
      </c>
      <c r="GB18" s="11">
        <v>2</v>
      </c>
      <c r="GC18" s="11">
        <v>2</v>
      </c>
      <c r="GD18" s="11">
        <v>2</v>
      </c>
      <c r="GE18" s="11">
        <v>2</v>
      </c>
      <c r="GG18" s="11" t="s">
        <v>2790</v>
      </c>
      <c r="GH18" s="11">
        <v>1</v>
      </c>
      <c r="GI18" s="11">
        <v>1</v>
      </c>
      <c r="GJ18" s="11">
        <v>1</v>
      </c>
      <c r="GK18" s="11">
        <v>1</v>
      </c>
      <c r="GL18" s="11">
        <v>1</v>
      </c>
      <c r="GM18" s="11">
        <v>1</v>
      </c>
      <c r="GN18" s="11">
        <v>1</v>
      </c>
      <c r="GO18" s="11">
        <v>1</v>
      </c>
      <c r="GP18" s="11">
        <v>1</v>
      </c>
      <c r="GQ18" s="11">
        <v>1</v>
      </c>
      <c r="GR18" s="11">
        <v>1</v>
      </c>
      <c r="GS18" s="11">
        <v>1</v>
      </c>
      <c r="GT18" s="11">
        <v>1</v>
      </c>
      <c r="GU18" s="11">
        <v>1</v>
      </c>
      <c r="GV18" s="11">
        <v>1</v>
      </c>
      <c r="GW18" s="11">
        <v>1</v>
      </c>
      <c r="GZ18" s="11">
        <v>2</v>
      </c>
      <c r="HA18" s="11">
        <v>2</v>
      </c>
      <c r="HB18" s="11">
        <v>2</v>
      </c>
      <c r="HC18" s="11">
        <v>2</v>
      </c>
      <c r="HD18" s="11">
        <v>2</v>
      </c>
      <c r="HE18" s="11">
        <v>2</v>
      </c>
      <c r="HF18" s="11" t="s">
        <v>2791</v>
      </c>
      <c r="HG18" s="11">
        <v>1</v>
      </c>
      <c r="HI18" s="11">
        <v>1</v>
      </c>
      <c r="HK18" s="11">
        <v>1</v>
      </c>
      <c r="HM18" s="11">
        <v>1</v>
      </c>
      <c r="HO18" s="11">
        <v>1</v>
      </c>
      <c r="HQ18" s="11">
        <v>1</v>
      </c>
      <c r="HS18" s="11">
        <v>2</v>
      </c>
      <c r="HU18" s="11">
        <v>2</v>
      </c>
      <c r="HW18" s="11">
        <v>2</v>
      </c>
      <c r="HY18" s="11" t="s">
        <v>2792</v>
      </c>
      <c r="HZ18" s="11">
        <v>1</v>
      </c>
      <c r="IA18" s="11">
        <v>1</v>
      </c>
      <c r="IB18" s="11">
        <v>1</v>
      </c>
      <c r="IC18" s="11">
        <v>1</v>
      </c>
      <c r="ID18" s="11">
        <v>1</v>
      </c>
      <c r="IE18" s="11">
        <v>1</v>
      </c>
      <c r="IF18" s="11">
        <v>1</v>
      </c>
      <c r="IG18" s="11">
        <v>1</v>
      </c>
      <c r="IH18" s="11">
        <v>1</v>
      </c>
      <c r="II18" s="11">
        <v>1</v>
      </c>
      <c r="IJ18" s="11">
        <v>2</v>
      </c>
      <c r="IK18" s="11">
        <v>1</v>
      </c>
      <c r="IL18" s="11">
        <v>2</v>
      </c>
      <c r="IM18" s="11">
        <v>2</v>
      </c>
      <c r="IN18" s="11">
        <v>2</v>
      </c>
      <c r="IO18" s="11">
        <v>2</v>
      </c>
      <c r="IP18" s="11">
        <v>2</v>
      </c>
      <c r="IQ18" s="11">
        <v>2</v>
      </c>
      <c r="IR18" s="11">
        <v>2</v>
      </c>
      <c r="IS18" s="11">
        <v>2</v>
      </c>
      <c r="IT18" s="11" t="s">
        <v>2793</v>
      </c>
      <c r="IU18" s="11">
        <v>1</v>
      </c>
      <c r="IV18" s="11">
        <v>2</v>
      </c>
      <c r="IW18" s="11">
        <v>1</v>
      </c>
      <c r="IX18" s="11">
        <v>1</v>
      </c>
      <c r="IY18" s="11">
        <v>1</v>
      </c>
      <c r="IZ18" s="11">
        <v>1</v>
      </c>
      <c r="JA18" s="11">
        <v>2</v>
      </c>
      <c r="JB18" s="11">
        <v>2</v>
      </c>
      <c r="JC18" s="11">
        <v>2</v>
      </c>
      <c r="JD18" s="11">
        <v>2</v>
      </c>
      <c r="JE18" s="11">
        <v>2</v>
      </c>
      <c r="JF18" s="11">
        <v>2</v>
      </c>
      <c r="JG18" s="11" t="s">
        <v>2794</v>
      </c>
      <c r="JH18" s="11">
        <v>1</v>
      </c>
      <c r="JI18" s="11">
        <v>1</v>
      </c>
      <c r="JJ18" s="11">
        <v>1</v>
      </c>
      <c r="JK18" s="11">
        <v>1</v>
      </c>
      <c r="JL18" s="11">
        <v>2</v>
      </c>
      <c r="JM18" s="11">
        <v>2</v>
      </c>
      <c r="JN18" s="11">
        <v>2</v>
      </c>
      <c r="JO18" s="11">
        <v>2</v>
      </c>
      <c r="JP18" s="11">
        <v>2</v>
      </c>
      <c r="JQ18" s="11">
        <v>2</v>
      </c>
      <c r="JR18" s="11">
        <v>2</v>
      </c>
      <c r="JS18" s="11">
        <v>2</v>
      </c>
      <c r="JT18" s="11">
        <v>2</v>
      </c>
      <c r="JU18" s="11">
        <v>1</v>
      </c>
      <c r="JV18" s="11">
        <v>2</v>
      </c>
      <c r="JW18" s="11">
        <v>2</v>
      </c>
      <c r="JX18" s="11">
        <v>2</v>
      </c>
      <c r="JY18" s="11">
        <v>2</v>
      </c>
      <c r="JZ18" s="11">
        <v>2</v>
      </c>
      <c r="KA18" s="11">
        <v>2</v>
      </c>
      <c r="KB18" s="11">
        <v>2</v>
      </c>
      <c r="KC18" s="11">
        <v>2</v>
      </c>
      <c r="KD18" s="12" t="s">
        <v>2795</v>
      </c>
      <c r="KE18" s="11">
        <v>1</v>
      </c>
      <c r="KG18" s="11">
        <v>1</v>
      </c>
      <c r="KI18" s="11">
        <v>1</v>
      </c>
      <c r="KK18" s="11">
        <v>1</v>
      </c>
      <c r="KM18" s="11">
        <v>2</v>
      </c>
      <c r="KO18" s="11">
        <v>1</v>
      </c>
      <c r="KQ18" s="11">
        <v>2</v>
      </c>
      <c r="KS18" s="11">
        <v>2</v>
      </c>
      <c r="KU18" s="11">
        <v>2</v>
      </c>
      <c r="KW18" s="11">
        <v>2</v>
      </c>
      <c r="KY18" s="11" t="s">
        <v>2796</v>
      </c>
      <c r="KZ18" s="11">
        <v>1</v>
      </c>
      <c r="LA18" s="11">
        <v>1</v>
      </c>
      <c r="LB18" s="11">
        <v>1</v>
      </c>
      <c r="LC18" s="11">
        <v>1</v>
      </c>
      <c r="LD18" s="11">
        <v>1</v>
      </c>
      <c r="LE18" s="11">
        <v>1</v>
      </c>
      <c r="LF18" s="11">
        <v>1</v>
      </c>
      <c r="LG18" s="11">
        <v>1</v>
      </c>
      <c r="LH18" s="11">
        <v>1</v>
      </c>
      <c r="LI18" s="11">
        <v>1</v>
      </c>
      <c r="LJ18" s="11">
        <v>2</v>
      </c>
      <c r="LK18" s="11">
        <v>2</v>
      </c>
      <c r="LL18" s="11">
        <v>2</v>
      </c>
      <c r="LM18" s="11">
        <v>2</v>
      </c>
      <c r="LN18" s="11">
        <v>2</v>
      </c>
      <c r="LO18" s="11">
        <v>2</v>
      </c>
      <c r="LP18" s="11">
        <v>2</v>
      </c>
      <c r="LQ18" s="11">
        <v>2</v>
      </c>
      <c r="LR18" s="11">
        <v>2</v>
      </c>
      <c r="LS18" s="11">
        <v>2</v>
      </c>
      <c r="LU18" s="11">
        <v>1</v>
      </c>
      <c r="LV18" s="11">
        <v>1</v>
      </c>
      <c r="LW18" s="11">
        <v>1</v>
      </c>
      <c r="LX18" s="11">
        <v>1</v>
      </c>
      <c r="LY18" s="11">
        <v>2</v>
      </c>
      <c r="LZ18" s="11">
        <v>2</v>
      </c>
      <c r="MA18" s="11">
        <v>2</v>
      </c>
      <c r="MB18" s="11">
        <v>2</v>
      </c>
      <c r="MD18" s="11">
        <v>1</v>
      </c>
      <c r="ME18" s="11">
        <v>1</v>
      </c>
      <c r="MF18" s="11">
        <v>1</v>
      </c>
      <c r="MG18" s="11">
        <v>1</v>
      </c>
      <c r="MH18" s="11">
        <v>1</v>
      </c>
      <c r="MI18" s="11">
        <v>1</v>
      </c>
      <c r="MJ18" s="11">
        <v>1</v>
      </c>
      <c r="MK18" s="11">
        <v>1</v>
      </c>
      <c r="ML18" s="11">
        <v>1</v>
      </c>
      <c r="MM18" s="11">
        <v>1</v>
      </c>
      <c r="MN18" s="11">
        <v>1</v>
      </c>
      <c r="MO18" s="11">
        <v>1</v>
      </c>
      <c r="MP18" s="11">
        <v>1</v>
      </c>
      <c r="MQ18" s="11">
        <v>1</v>
      </c>
      <c r="MR18" s="11">
        <v>1</v>
      </c>
      <c r="MS18" s="11">
        <v>1</v>
      </c>
      <c r="MT18" s="11">
        <v>2</v>
      </c>
      <c r="MU18" s="11">
        <v>2</v>
      </c>
      <c r="MV18" s="11">
        <v>2</v>
      </c>
      <c r="MW18" s="11">
        <v>2</v>
      </c>
      <c r="MX18" s="11">
        <v>2</v>
      </c>
      <c r="MY18" s="11">
        <v>2</v>
      </c>
      <c r="NB18" s="11">
        <v>1</v>
      </c>
      <c r="ND18" s="11">
        <v>1</v>
      </c>
      <c r="NF18" s="11">
        <v>1</v>
      </c>
      <c r="NH18" s="11">
        <v>1</v>
      </c>
      <c r="NJ18" s="11">
        <v>1</v>
      </c>
      <c r="NL18" s="11">
        <v>1</v>
      </c>
      <c r="NN18" s="11">
        <v>1</v>
      </c>
      <c r="NP18" s="11">
        <v>1</v>
      </c>
      <c r="NR18" s="11">
        <v>1</v>
      </c>
      <c r="NT18" s="11">
        <v>1</v>
      </c>
      <c r="NV18" s="11">
        <v>1</v>
      </c>
      <c r="NX18" s="11">
        <v>1</v>
      </c>
      <c r="NZ18" s="11">
        <v>1</v>
      </c>
      <c r="OB18" s="11">
        <v>1</v>
      </c>
      <c r="OC18" s="11" t="s">
        <v>850</v>
      </c>
      <c r="OD18" s="11">
        <v>1</v>
      </c>
      <c r="OE18" s="11" t="s">
        <v>850</v>
      </c>
      <c r="OF18" s="11">
        <v>1</v>
      </c>
      <c r="OG18" s="11">
        <v>2</v>
      </c>
      <c r="OH18" s="11">
        <v>2</v>
      </c>
      <c r="OI18" s="11">
        <v>2</v>
      </c>
      <c r="OJ18" s="11">
        <v>1</v>
      </c>
      <c r="OK18" s="11">
        <v>1</v>
      </c>
      <c r="OL18" s="11">
        <v>2</v>
      </c>
      <c r="OM18" s="11">
        <v>2</v>
      </c>
      <c r="ON18" s="11" t="s">
        <v>2797</v>
      </c>
      <c r="OT18" s="11" t="s">
        <v>2798</v>
      </c>
      <c r="OU18" s="11">
        <v>1</v>
      </c>
      <c r="OV18" s="11">
        <v>1</v>
      </c>
      <c r="OW18" s="11">
        <v>1</v>
      </c>
      <c r="OX18" s="11">
        <v>1</v>
      </c>
      <c r="OY18" s="11">
        <v>1</v>
      </c>
      <c r="OZ18" s="11">
        <v>1</v>
      </c>
      <c r="PA18" s="11">
        <v>1</v>
      </c>
      <c r="PB18" s="11">
        <v>1</v>
      </c>
      <c r="PC18" s="11">
        <v>1</v>
      </c>
      <c r="PD18" s="11">
        <v>1</v>
      </c>
      <c r="PE18" s="11">
        <v>1</v>
      </c>
      <c r="PF18" s="11">
        <v>1</v>
      </c>
      <c r="PG18" s="11">
        <v>1</v>
      </c>
      <c r="PH18" s="11">
        <v>1</v>
      </c>
      <c r="PI18" s="11">
        <v>1</v>
      </c>
      <c r="PJ18" s="11">
        <v>1</v>
      </c>
      <c r="PK18" s="11">
        <v>1</v>
      </c>
      <c r="PL18" s="11">
        <v>1</v>
      </c>
      <c r="PM18" s="11">
        <v>1</v>
      </c>
      <c r="PN18" s="11">
        <v>1</v>
      </c>
      <c r="PO18" s="11">
        <v>1</v>
      </c>
      <c r="PP18" s="11">
        <v>1</v>
      </c>
      <c r="PQ18" s="11">
        <v>1</v>
      </c>
      <c r="PR18" s="11">
        <v>1</v>
      </c>
      <c r="PS18" s="11">
        <v>1</v>
      </c>
      <c r="PT18" s="11">
        <v>1</v>
      </c>
      <c r="PU18" s="11">
        <v>1</v>
      </c>
      <c r="PV18" s="11">
        <v>1</v>
      </c>
      <c r="PW18" s="11">
        <v>1</v>
      </c>
      <c r="PX18" s="11">
        <v>1</v>
      </c>
      <c r="PY18" s="11">
        <v>1</v>
      </c>
      <c r="PZ18" s="11">
        <v>1</v>
      </c>
      <c r="QA18" s="11">
        <v>2</v>
      </c>
      <c r="QB18" s="11">
        <v>2</v>
      </c>
      <c r="QC18" s="11">
        <v>2</v>
      </c>
      <c r="QD18" s="11">
        <v>2</v>
      </c>
      <c r="QE18" s="11">
        <v>2</v>
      </c>
      <c r="QF18" s="11">
        <v>2</v>
      </c>
      <c r="QG18" s="11" t="s">
        <v>2799</v>
      </c>
      <c r="QH18" s="11">
        <v>1</v>
      </c>
      <c r="QI18" s="11">
        <v>1</v>
      </c>
      <c r="QJ18" s="11">
        <v>1</v>
      </c>
      <c r="QK18" s="11">
        <v>1</v>
      </c>
      <c r="QL18" s="11">
        <v>1</v>
      </c>
      <c r="QM18" s="11">
        <v>2</v>
      </c>
      <c r="QN18" s="11">
        <v>2</v>
      </c>
      <c r="QO18" s="11">
        <v>1</v>
      </c>
      <c r="QP18" s="11">
        <v>1</v>
      </c>
      <c r="QQ18" s="11">
        <v>1</v>
      </c>
      <c r="QR18" s="11">
        <v>1</v>
      </c>
      <c r="QS18" s="11">
        <v>1</v>
      </c>
      <c r="QT18" s="11">
        <v>1</v>
      </c>
      <c r="QU18" s="11">
        <v>1</v>
      </c>
      <c r="QV18" s="11">
        <v>2</v>
      </c>
      <c r="QW18" s="11">
        <v>2</v>
      </c>
      <c r="QX18" s="11">
        <v>2</v>
      </c>
      <c r="QY18" s="11">
        <v>2</v>
      </c>
      <c r="QZ18" s="11">
        <v>2</v>
      </c>
      <c r="RA18" s="11">
        <v>2</v>
      </c>
      <c r="RB18" s="12" t="s">
        <v>2800</v>
      </c>
      <c r="RC18" s="11">
        <v>2</v>
      </c>
      <c r="RD18" s="11" t="s">
        <v>2801</v>
      </c>
      <c r="RE18" s="11">
        <v>1</v>
      </c>
      <c r="RF18" s="11" t="s">
        <v>2802</v>
      </c>
      <c r="RL18" s="203"/>
    </row>
    <row r="19" spans="1:480" ht="17.25" customHeight="1">
      <c r="A19" s="11">
        <v>17</v>
      </c>
      <c r="B19" s="164" t="s">
        <v>40</v>
      </c>
      <c r="C19" s="164"/>
      <c r="D19" s="11">
        <v>1</v>
      </c>
      <c r="F19" s="11">
        <v>1</v>
      </c>
      <c r="H19" s="11">
        <v>1</v>
      </c>
      <c r="J19" s="11">
        <v>2</v>
      </c>
      <c r="L19" s="11">
        <v>1</v>
      </c>
      <c r="N19" s="11">
        <v>1</v>
      </c>
      <c r="P19" s="11">
        <v>2</v>
      </c>
      <c r="R19" s="11">
        <v>2</v>
      </c>
      <c r="T19" s="11">
        <v>2</v>
      </c>
      <c r="Y19" s="11">
        <v>1</v>
      </c>
      <c r="AA19" s="11">
        <v>1</v>
      </c>
      <c r="AC19" s="11">
        <v>1</v>
      </c>
      <c r="AE19" s="11">
        <v>1</v>
      </c>
      <c r="AG19" s="11">
        <v>1</v>
      </c>
      <c r="AI19" s="11">
        <v>2</v>
      </c>
      <c r="AK19" s="11">
        <v>2</v>
      </c>
      <c r="AM19" s="18" t="s">
        <v>2803</v>
      </c>
      <c r="AO19" s="11">
        <v>1</v>
      </c>
      <c r="AQ19" s="11">
        <v>1</v>
      </c>
      <c r="AS19" s="11">
        <v>1</v>
      </c>
      <c r="AU19" s="11">
        <v>1</v>
      </c>
      <c r="AW19" s="11">
        <v>2</v>
      </c>
      <c r="AY19" s="11">
        <v>2</v>
      </c>
      <c r="BA19" s="11">
        <v>2</v>
      </c>
      <c r="BF19" s="11">
        <v>1</v>
      </c>
      <c r="BH19" s="11">
        <v>1</v>
      </c>
      <c r="BJ19" s="11">
        <v>1</v>
      </c>
      <c r="BL19" s="11">
        <v>1</v>
      </c>
      <c r="BN19" s="11">
        <v>1</v>
      </c>
      <c r="BP19" s="11">
        <v>1</v>
      </c>
      <c r="BR19" s="11">
        <v>1</v>
      </c>
      <c r="BT19" s="11">
        <v>1</v>
      </c>
      <c r="BV19" s="11">
        <v>1</v>
      </c>
      <c r="BX19" s="11">
        <v>2</v>
      </c>
      <c r="BZ19" s="12" t="s">
        <v>2804</v>
      </c>
      <c r="CA19" s="11">
        <v>1</v>
      </c>
      <c r="CC19" s="11">
        <v>1</v>
      </c>
      <c r="CE19" s="11">
        <v>1</v>
      </c>
      <c r="CG19" s="11">
        <v>1</v>
      </c>
      <c r="CI19" s="11">
        <v>1</v>
      </c>
      <c r="CK19" s="11">
        <v>1</v>
      </c>
      <c r="CM19" s="11">
        <v>2</v>
      </c>
      <c r="CO19" s="11">
        <v>2</v>
      </c>
      <c r="CQ19" s="11">
        <v>1</v>
      </c>
      <c r="CS19" s="11" t="s">
        <v>2805</v>
      </c>
      <c r="CT19" s="11">
        <v>1</v>
      </c>
      <c r="CV19" s="11">
        <v>1</v>
      </c>
      <c r="CX19" s="11">
        <v>1</v>
      </c>
      <c r="CZ19" s="11">
        <v>1</v>
      </c>
      <c r="DB19" s="11">
        <v>1</v>
      </c>
      <c r="DD19" s="11">
        <v>1</v>
      </c>
      <c r="DF19" s="11">
        <v>1</v>
      </c>
      <c r="DH19" s="11">
        <v>2</v>
      </c>
      <c r="DJ19" s="11">
        <v>2</v>
      </c>
      <c r="DL19" s="11">
        <v>2</v>
      </c>
      <c r="DN19" s="11">
        <v>2</v>
      </c>
      <c r="DP19" s="11">
        <v>2</v>
      </c>
      <c r="DS19" s="11">
        <v>1</v>
      </c>
      <c r="DU19" s="11">
        <v>1</v>
      </c>
      <c r="DW19" s="11">
        <v>1</v>
      </c>
      <c r="DY19" s="11">
        <v>1</v>
      </c>
      <c r="EA19" s="11">
        <v>1</v>
      </c>
      <c r="EC19" s="11">
        <v>2</v>
      </c>
      <c r="EE19" s="11">
        <v>2</v>
      </c>
      <c r="EV19" s="11">
        <v>15</v>
      </c>
      <c r="EW19" s="11" t="s">
        <v>2806</v>
      </c>
      <c r="EX19" s="11" t="s">
        <v>2807</v>
      </c>
      <c r="EZ19" s="11">
        <v>1</v>
      </c>
      <c r="FB19" s="11">
        <v>1</v>
      </c>
      <c r="FD19" s="11">
        <v>1</v>
      </c>
      <c r="FF19" s="11">
        <v>2</v>
      </c>
      <c r="FH19" s="11">
        <v>2</v>
      </c>
      <c r="FJ19" s="11">
        <v>2</v>
      </c>
      <c r="FL19" s="11">
        <v>2</v>
      </c>
      <c r="FP19" s="11">
        <v>1</v>
      </c>
      <c r="FR19" s="11">
        <v>1</v>
      </c>
      <c r="FT19" s="11">
        <v>1</v>
      </c>
      <c r="FV19" s="11">
        <v>1</v>
      </c>
      <c r="FX19" s="11">
        <v>2</v>
      </c>
      <c r="FZ19" s="11">
        <v>2</v>
      </c>
      <c r="GB19" s="11">
        <v>2</v>
      </c>
      <c r="GD19" s="11">
        <v>2</v>
      </c>
      <c r="GG19" s="11" t="s">
        <v>2808</v>
      </c>
      <c r="GH19" s="11">
        <v>1</v>
      </c>
      <c r="GN19" s="11">
        <v>2</v>
      </c>
      <c r="GP19" s="11">
        <v>2</v>
      </c>
      <c r="GR19" s="11">
        <v>2</v>
      </c>
      <c r="GT19" s="11">
        <v>1</v>
      </c>
      <c r="GV19" s="11">
        <v>1</v>
      </c>
      <c r="GX19" s="11">
        <v>2</v>
      </c>
      <c r="GZ19" s="11">
        <v>2</v>
      </c>
      <c r="HB19" s="11">
        <v>2</v>
      </c>
      <c r="HD19" s="11">
        <v>2</v>
      </c>
      <c r="HG19" s="11">
        <v>2</v>
      </c>
      <c r="HI19" s="11">
        <v>1</v>
      </c>
      <c r="HK19" s="11">
        <v>1</v>
      </c>
      <c r="HM19" s="11">
        <v>1</v>
      </c>
      <c r="HQ19" s="11">
        <v>1</v>
      </c>
      <c r="HU19" s="11">
        <v>2</v>
      </c>
      <c r="HW19" s="11">
        <v>2</v>
      </c>
      <c r="HY19" s="12" t="s">
        <v>2809</v>
      </c>
      <c r="HZ19" s="11">
        <v>1</v>
      </c>
      <c r="IB19" s="11">
        <v>1</v>
      </c>
      <c r="ID19" s="11">
        <v>1</v>
      </c>
      <c r="IF19" s="11">
        <v>1</v>
      </c>
      <c r="IH19" s="11">
        <v>1</v>
      </c>
      <c r="IJ19" s="11">
        <v>1</v>
      </c>
      <c r="IL19" s="11">
        <v>1</v>
      </c>
      <c r="IN19" s="11">
        <v>1</v>
      </c>
      <c r="IP19" s="11">
        <v>1</v>
      </c>
      <c r="IR19" s="11">
        <v>1</v>
      </c>
      <c r="IT19" s="11" t="s">
        <v>2810</v>
      </c>
      <c r="IU19" s="11">
        <v>1</v>
      </c>
      <c r="IW19" s="11">
        <v>1</v>
      </c>
      <c r="IY19" s="11">
        <v>1</v>
      </c>
      <c r="JA19" s="11">
        <v>1</v>
      </c>
      <c r="JC19" s="11">
        <v>1</v>
      </c>
      <c r="JE19" s="11">
        <v>1</v>
      </c>
      <c r="JG19" s="11" t="s">
        <v>2810</v>
      </c>
      <c r="JH19" s="11">
        <v>1</v>
      </c>
      <c r="JJ19" s="11">
        <v>1</v>
      </c>
      <c r="JL19" s="11">
        <v>2</v>
      </c>
      <c r="JN19" s="11">
        <v>2</v>
      </c>
      <c r="JP19" s="11">
        <v>2</v>
      </c>
      <c r="JR19" s="11">
        <v>1</v>
      </c>
      <c r="JT19" s="11">
        <v>1</v>
      </c>
      <c r="JV19" s="11">
        <v>2</v>
      </c>
      <c r="JX19" s="11">
        <v>2</v>
      </c>
      <c r="JZ19" s="11">
        <v>2</v>
      </c>
      <c r="KB19" s="11">
        <v>2</v>
      </c>
      <c r="KY19" s="11" t="s">
        <v>2811</v>
      </c>
      <c r="KZ19" s="11">
        <v>1</v>
      </c>
      <c r="LB19" s="11">
        <v>1</v>
      </c>
      <c r="LD19" s="11">
        <v>1</v>
      </c>
      <c r="LF19" s="11">
        <v>1</v>
      </c>
      <c r="LH19" s="11">
        <v>1</v>
      </c>
      <c r="LJ19" s="11">
        <v>2</v>
      </c>
      <c r="LL19" s="11">
        <v>1</v>
      </c>
      <c r="LN19" s="11">
        <v>2</v>
      </c>
      <c r="LP19" s="11">
        <v>2</v>
      </c>
      <c r="LT19" s="12" t="s">
        <v>2812</v>
      </c>
      <c r="MC19" s="11" t="s">
        <v>2813</v>
      </c>
      <c r="MD19" s="11">
        <v>1</v>
      </c>
      <c r="MF19" s="11">
        <v>1</v>
      </c>
      <c r="MH19" s="11">
        <v>1</v>
      </c>
      <c r="MJ19" s="11">
        <v>1</v>
      </c>
      <c r="ML19" s="11">
        <v>2</v>
      </c>
      <c r="MN19" s="11">
        <v>1</v>
      </c>
      <c r="MP19" s="11">
        <v>2</v>
      </c>
      <c r="MR19" s="11">
        <v>1</v>
      </c>
      <c r="MT19" s="11">
        <v>2</v>
      </c>
      <c r="MV19" s="11">
        <v>2</v>
      </c>
      <c r="MX19" s="11">
        <v>2</v>
      </c>
      <c r="MZ19" s="11" t="s">
        <v>2814</v>
      </c>
      <c r="NB19" s="11">
        <v>1</v>
      </c>
      <c r="ND19" s="11">
        <v>1</v>
      </c>
      <c r="NF19" s="11">
        <v>1</v>
      </c>
      <c r="NH19" s="11">
        <v>1</v>
      </c>
      <c r="NJ19" s="11">
        <v>1</v>
      </c>
      <c r="NL19" s="11">
        <v>1</v>
      </c>
      <c r="NN19" s="11">
        <v>1</v>
      </c>
      <c r="NP19" s="11">
        <v>1</v>
      </c>
      <c r="NR19" s="11">
        <v>1</v>
      </c>
      <c r="NT19" s="11">
        <v>1</v>
      </c>
      <c r="NV19" s="11">
        <v>1</v>
      </c>
      <c r="NX19" s="11">
        <v>1</v>
      </c>
      <c r="NZ19" s="11">
        <v>1</v>
      </c>
      <c r="OB19" s="11">
        <v>1</v>
      </c>
      <c r="OD19" s="11">
        <v>1</v>
      </c>
      <c r="OF19" s="11">
        <v>1</v>
      </c>
      <c r="OH19" s="11">
        <v>1</v>
      </c>
      <c r="OJ19" s="11">
        <v>1</v>
      </c>
      <c r="OL19" s="11">
        <v>1</v>
      </c>
      <c r="OT19" s="11" t="s">
        <v>2815</v>
      </c>
      <c r="OU19" s="11">
        <v>1</v>
      </c>
      <c r="OW19" s="11">
        <v>1</v>
      </c>
      <c r="OY19" s="11">
        <v>1</v>
      </c>
      <c r="PA19" s="11">
        <v>1</v>
      </c>
      <c r="PC19" s="11">
        <v>1</v>
      </c>
      <c r="PE19" s="11">
        <v>1</v>
      </c>
      <c r="PG19" s="11">
        <v>1</v>
      </c>
      <c r="PI19" s="11">
        <v>1</v>
      </c>
      <c r="PK19" s="11">
        <v>1</v>
      </c>
      <c r="PM19" s="11">
        <v>1</v>
      </c>
      <c r="PO19" s="11">
        <v>1</v>
      </c>
      <c r="PQ19" s="11">
        <v>1</v>
      </c>
      <c r="PS19" s="11">
        <v>1</v>
      </c>
      <c r="PU19" s="11">
        <v>1</v>
      </c>
      <c r="PW19" s="11">
        <v>1</v>
      </c>
      <c r="PY19" s="11">
        <v>1</v>
      </c>
      <c r="QA19" s="11">
        <v>1</v>
      </c>
      <c r="QC19" s="11">
        <v>1</v>
      </c>
      <c r="QE19" s="11">
        <v>1</v>
      </c>
      <c r="QH19" s="11">
        <v>1</v>
      </c>
      <c r="QI19" s="11">
        <v>1</v>
      </c>
      <c r="QJ19" s="11">
        <v>1</v>
      </c>
      <c r="QK19" s="11">
        <v>1</v>
      </c>
      <c r="QL19" s="11">
        <v>1</v>
      </c>
      <c r="QM19" s="11">
        <v>1</v>
      </c>
      <c r="QN19" s="11">
        <v>1</v>
      </c>
      <c r="QO19" s="11">
        <v>1</v>
      </c>
      <c r="QP19" s="11">
        <v>1</v>
      </c>
      <c r="QQ19" s="11">
        <v>1</v>
      </c>
      <c r="QR19" s="11">
        <v>1</v>
      </c>
      <c r="QS19" s="11">
        <v>1</v>
      </c>
      <c r="QT19" s="11">
        <v>1</v>
      </c>
      <c r="QU19" s="11">
        <v>1</v>
      </c>
      <c r="QV19" s="11">
        <v>1</v>
      </c>
      <c r="QW19" s="11">
        <v>1</v>
      </c>
      <c r="QX19" s="11">
        <v>1</v>
      </c>
      <c r="QY19" s="11">
        <v>1</v>
      </c>
      <c r="QZ19" s="11">
        <v>1</v>
      </c>
      <c r="RA19" s="11">
        <v>1</v>
      </c>
      <c r="RB19" s="11" t="s">
        <v>2816</v>
      </c>
      <c r="RC19" s="11">
        <v>2</v>
      </c>
      <c r="RE19" s="11">
        <v>2</v>
      </c>
      <c r="RJ19" s="11">
        <v>1</v>
      </c>
      <c r="RL19" s="204" t="s">
        <v>2817</v>
      </c>
    </row>
    <row r="20" spans="1:480" ht="17.25" customHeight="1">
      <c r="A20" s="11">
        <v>18</v>
      </c>
      <c r="B20" s="164" t="s">
        <v>41</v>
      </c>
      <c r="C20" s="164"/>
      <c r="D20" s="11">
        <v>1</v>
      </c>
      <c r="E20" s="11">
        <v>1</v>
      </c>
      <c r="F20" s="11">
        <v>1</v>
      </c>
      <c r="G20" s="11">
        <v>1</v>
      </c>
      <c r="H20" s="11">
        <v>1</v>
      </c>
      <c r="I20" s="11">
        <v>1</v>
      </c>
      <c r="J20" s="11">
        <v>1</v>
      </c>
      <c r="K20" s="11">
        <v>1</v>
      </c>
      <c r="L20" s="11">
        <v>1</v>
      </c>
      <c r="M20" s="11">
        <v>1</v>
      </c>
      <c r="N20" s="11">
        <v>1</v>
      </c>
      <c r="O20" s="11">
        <v>1</v>
      </c>
      <c r="P20" s="11">
        <v>2</v>
      </c>
      <c r="Q20" s="11">
        <v>2</v>
      </c>
      <c r="R20" s="11">
        <v>2</v>
      </c>
      <c r="S20" s="11">
        <v>2</v>
      </c>
      <c r="T20" s="11">
        <v>2</v>
      </c>
      <c r="U20" s="11">
        <v>2</v>
      </c>
      <c r="V20" s="11">
        <v>2</v>
      </c>
      <c r="W20" s="11">
        <v>2</v>
      </c>
      <c r="Y20" s="11">
        <v>1</v>
      </c>
      <c r="Z20" s="11">
        <v>1</v>
      </c>
      <c r="AA20" s="11">
        <v>1</v>
      </c>
      <c r="AB20" s="11">
        <v>2</v>
      </c>
      <c r="AC20" s="11">
        <v>1</v>
      </c>
      <c r="AD20" s="11">
        <v>1</v>
      </c>
      <c r="AE20" s="11">
        <v>1</v>
      </c>
      <c r="AF20" s="11">
        <v>1</v>
      </c>
      <c r="AG20" s="11">
        <v>1</v>
      </c>
      <c r="AH20" s="11">
        <v>1</v>
      </c>
      <c r="AI20" s="11">
        <v>1</v>
      </c>
      <c r="AJ20" s="11">
        <v>2</v>
      </c>
      <c r="AK20" s="11">
        <v>2</v>
      </c>
      <c r="AL20" s="11">
        <v>2</v>
      </c>
      <c r="AM20" s="18" t="s">
        <v>2818</v>
      </c>
      <c r="AN20" s="18" t="s">
        <v>2819</v>
      </c>
      <c r="AO20" s="11">
        <v>2</v>
      </c>
      <c r="AP20" s="11">
        <v>2</v>
      </c>
      <c r="AQ20" s="11">
        <v>1</v>
      </c>
      <c r="AR20" s="11">
        <v>1</v>
      </c>
      <c r="AS20" s="11">
        <v>1</v>
      </c>
      <c r="AT20" s="11">
        <v>1</v>
      </c>
      <c r="AU20" s="11">
        <v>1</v>
      </c>
      <c r="AV20" s="11">
        <v>1</v>
      </c>
      <c r="AW20" s="11">
        <v>1</v>
      </c>
      <c r="AX20" s="11">
        <v>1</v>
      </c>
      <c r="AY20" s="11">
        <v>2</v>
      </c>
      <c r="AZ20" s="11">
        <v>1</v>
      </c>
      <c r="BA20" s="11">
        <v>2</v>
      </c>
      <c r="BB20" s="11">
        <v>2</v>
      </c>
      <c r="BC20" s="11">
        <v>2</v>
      </c>
      <c r="BD20" s="11">
        <v>2</v>
      </c>
      <c r="BE20" s="11" t="s">
        <v>2820</v>
      </c>
      <c r="BF20" s="11">
        <v>1</v>
      </c>
      <c r="BG20" s="11">
        <v>1</v>
      </c>
      <c r="BH20" s="11">
        <v>1</v>
      </c>
      <c r="BI20" s="11">
        <v>1</v>
      </c>
      <c r="BJ20" s="11">
        <v>2</v>
      </c>
      <c r="BK20" s="11">
        <v>1</v>
      </c>
      <c r="BL20" s="11">
        <v>1</v>
      </c>
      <c r="BM20" s="11">
        <v>1</v>
      </c>
      <c r="BN20" s="11">
        <v>1</v>
      </c>
      <c r="BO20" s="11">
        <v>1</v>
      </c>
      <c r="BP20" s="11">
        <v>1</v>
      </c>
      <c r="BQ20" s="11">
        <v>1</v>
      </c>
      <c r="BR20" s="11">
        <v>2</v>
      </c>
      <c r="BS20" s="11">
        <v>2</v>
      </c>
      <c r="BT20" s="11">
        <v>2</v>
      </c>
      <c r="BU20" s="11">
        <v>2</v>
      </c>
      <c r="BV20" s="11">
        <v>2</v>
      </c>
      <c r="BW20" s="11">
        <v>2</v>
      </c>
      <c r="BX20" s="11">
        <v>2</v>
      </c>
      <c r="BY20" s="11">
        <v>1</v>
      </c>
      <c r="BZ20" s="11" t="s">
        <v>2821</v>
      </c>
      <c r="CA20" s="11">
        <v>1</v>
      </c>
      <c r="CB20" s="11">
        <v>1</v>
      </c>
      <c r="CC20" s="11">
        <v>1</v>
      </c>
      <c r="CD20" s="11">
        <v>1</v>
      </c>
      <c r="CE20" s="11">
        <v>1</v>
      </c>
      <c r="CF20" s="11">
        <v>1</v>
      </c>
      <c r="CG20" s="11">
        <v>1</v>
      </c>
      <c r="CH20" s="11">
        <v>1</v>
      </c>
      <c r="CI20" s="11">
        <v>1</v>
      </c>
      <c r="CJ20" s="11">
        <v>1</v>
      </c>
      <c r="CK20" s="11">
        <v>1</v>
      </c>
      <c r="CL20" s="11">
        <v>1</v>
      </c>
      <c r="CM20" s="11">
        <v>2</v>
      </c>
      <c r="CN20" s="11">
        <v>2</v>
      </c>
      <c r="CO20" s="11">
        <v>2</v>
      </c>
      <c r="CP20" s="11">
        <v>2</v>
      </c>
      <c r="CQ20" s="11">
        <v>2</v>
      </c>
      <c r="CR20" s="11">
        <v>2</v>
      </c>
      <c r="CS20" s="12" t="s">
        <v>2822</v>
      </c>
      <c r="CT20" s="11">
        <v>1</v>
      </c>
      <c r="CU20" s="11">
        <v>1</v>
      </c>
      <c r="CV20" s="11">
        <v>1</v>
      </c>
      <c r="CW20" s="11">
        <v>1</v>
      </c>
      <c r="CX20" s="11">
        <v>1</v>
      </c>
      <c r="CY20" s="11">
        <v>1</v>
      </c>
      <c r="CZ20" s="11">
        <v>1</v>
      </c>
      <c r="DA20" s="11">
        <v>1</v>
      </c>
      <c r="DB20" s="11">
        <v>1</v>
      </c>
      <c r="DC20" s="11">
        <v>1</v>
      </c>
      <c r="DD20" s="11">
        <v>1</v>
      </c>
      <c r="DE20" s="11">
        <v>1</v>
      </c>
      <c r="DF20" s="11">
        <v>1</v>
      </c>
      <c r="DG20" s="11">
        <v>1</v>
      </c>
      <c r="DH20" s="11">
        <v>2</v>
      </c>
      <c r="DI20" s="11">
        <v>2</v>
      </c>
      <c r="DJ20" s="11">
        <v>2</v>
      </c>
      <c r="DK20" s="11">
        <v>1</v>
      </c>
      <c r="DL20" s="11">
        <v>1</v>
      </c>
      <c r="DM20" s="11">
        <v>1</v>
      </c>
      <c r="DN20" s="11">
        <v>2</v>
      </c>
      <c r="DO20" s="11">
        <v>2</v>
      </c>
      <c r="DP20" s="11">
        <v>1</v>
      </c>
      <c r="DQ20" s="11">
        <v>1</v>
      </c>
      <c r="DS20" s="11">
        <v>1</v>
      </c>
      <c r="DT20" s="11">
        <v>1</v>
      </c>
      <c r="DU20" s="11">
        <v>1</v>
      </c>
      <c r="DV20" s="11">
        <v>1</v>
      </c>
      <c r="DW20" s="11">
        <v>1</v>
      </c>
      <c r="DX20" s="11">
        <v>1</v>
      </c>
      <c r="DY20" s="11">
        <v>1</v>
      </c>
      <c r="DZ20" s="11">
        <v>1</v>
      </c>
      <c r="EA20" s="11">
        <v>1</v>
      </c>
      <c r="EB20" s="11">
        <v>1</v>
      </c>
      <c r="EC20" s="11">
        <v>2</v>
      </c>
      <c r="ED20" s="11">
        <v>2</v>
      </c>
      <c r="EE20" s="11">
        <v>1</v>
      </c>
      <c r="EF20" s="11">
        <v>1</v>
      </c>
      <c r="EG20" s="12" t="s">
        <v>2823</v>
      </c>
      <c r="EH20" s="11">
        <v>1</v>
      </c>
      <c r="EI20" s="11">
        <v>1</v>
      </c>
      <c r="EJ20" s="11">
        <v>1</v>
      </c>
      <c r="EK20" s="11">
        <v>1</v>
      </c>
      <c r="EL20" s="11">
        <v>2</v>
      </c>
      <c r="EM20" s="11">
        <v>2</v>
      </c>
      <c r="EN20" s="11">
        <v>2</v>
      </c>
      <c r="EO20" s="11">
        <v>2</v>
      </c>
      <c r="EP20" s="11">
        <v>2</v>
      </c>
      <c r="EQ20" s="11">
        <v>2</v>
      </c>
      <c r="ER20" s="11">
        <v>2</v>
      </c>
      <c r="ES20" s="11">
        <v>2</v>
      </c>
      <c r="ET20" s="11">
        <v>1</v>
      </c>
      <c r="EU20" s="11">
        <v>1</v>
      </c>
      <c r="EV20" s="11">
        <v>14</v>
      </c>
      <c r="EW20" s="11">
        <v>2</v>
      </c>
      <c r="EX20" s="11" t="s">
        <v>2824</v>
      </c>
      <c r="EZ20" s="11">
        <v>1</v>
      </c>
      <c r="FA20" s="11">
        <v>1</v>
      </c>
      <c r="FB20" s="11">
        <v>1</v>
      </c>
      <c r="FC20" s="11">
        <v>1</v>
      </c>
      <c r="FD20" s="11">
        <v>1</v>
      </c>
      <c r="FE20" s="11">
        <v>1</v>
      </c>
      <c r="FF20" s="11">
        <v>2</v>
      </c>
      <c r="FG20" s="11">
        <v>2</v>
      </c>
      <c r="FH20" s="11">
        <v>2</v>
      </c>
      <c r="FI20" s="11">
        <v>2</v>
      </c>
      <c r="FJ20" s="11">
        <v>2</v>
      </c>
      <c r="FK20" s="11">
        <v>2</v>
      </c>
      <c r="FL20" s="11">
        <v>2</v>
      </c>
      <c r="FM20" s="11">
        <v>2</v>
      </c>
      <c r="FN20" s="12" t="s">
        <v>2825</v>
      </c>
      <c r="FP20" s="11">
        <v>1</v>
      </c>
      <c r="FQ20" s="11">
        <v>1</v>
      </c>
      <c r="FR20" s="11">
        <v>1</v>
      </c>
      <c r="FS20" s="11">
        <v>1</v>
      </c>
      <c r="FT20" s="11">
        <v>1</v>
      </c>
      <c r="FU20" s="11">
        <v>1</v>
      </c>
      <c r="FV20" s="11">
        <v>1</v>
      </c>
      <c r="FW20" s="11">
        <v>1</v>
      </c>
      <c r="FX20" s="11">
        <v>1</v>
      </c>
      <c r="FY20" s="11">
        <v>1</v>
      </c>
      <c r="FZ20" s="11">
        <v>2</v>
      </c>
      <c r="GA20" s="11">
        <v>2</v>
      </c>
      <c r="GB20" s="11">
        <v>2</v>
      </c>
      <c r="GC20" s="11">
        <v>2</v>
      </c>
      <c r="GD20" s="11">
        <v>2</v>
      </c>
      <c r="GE20" s="11">
        <v>2</v>
      </c>
      <c r="GG20" s="11" t="s">
        <v>2826</v>
      </c>
      <c r="GI20" s="11">
        <v>2</v>
      </c>
      <c r="GK20" s="11">
        <v>2</v>
      </c>
      <c r="GM20" s="11">
        <v>2</v>
      </c>
      <c r="GO20" s="11">
        <v>2</v>
      </c>
      <c r="GQ20" s="11">
        <v>2</v>
      </c>
      <c r="GS20" s="11">
        <v>2</v>
      </c>
      <c r="GU20" s="11">
        <v>2</v>
      </c>
      <c r="GW20" s="11">
        <v>2</v>
      </c>
      <c r="HA20" s="11">
        <v>2</v>
      </c>
      <c r="HC20" s="11">
        <v>2</v>
      </c>
      <c r="HE20" s="11">
        <v>2</v>
      </c>
      <c r="HG20" s="11">
        <v>1</v>
      </c>
      <c r="HH20" s="11">
        <v>1</v>
      </c>
      <c r="HI20" s="11">
        <v>1</v>
      </c>
      <c r="HJ20" s="11">
        <v>1</v>
      </c>
      <c r="HK20" s="11">
        <v>1</v>
      </c>
      <c r="HL20" s="11">
        <v>1</v>
      </c>
      <c r="HM20" s="11">
        <v>1</v>
      </c>
      <c r="HN20" s="11">
        <v>1</v>
      </c>
      <c r="HO20" s="11">
        <v>1</v>
      </c>
      <c r="HP20" s="11">
        <v>1</v>
      </c>
      <c r="HQ20" s="11">
        <v>1</v>
      </c>
      <c r="HR20" s="11">
        <v>1</v>
      </c>
      <c r="HS20" s="11">
        <v>2</v>
      </c>
      <c r="HT20" s="11">
        <v>2</v>
      </c>
      <c r="HU20" s="11">
        <v>2</v>
      </c>
      <c r="HV20" s="11">
        <v>2</v>
      </c>
      <c r="HW20" s="11">
        <v>2</v>
      </c>
      <c r="HX20" s="11">
        <v>2</v>
      </c>
      <c r="IA20" s="11">
        <v>1</v>
      </c>
      <c r="IC20" s="11">
        <v>1</v>
      </c>
      <c r="IE20" s="11">
        <v>1</v>
      </c>
      <c r="IG20" s="11">
        <v>1</v>
      </c>
      <c r="II20" s="11">
        <v>1</v>
      </c>
      <c r="IK20" s="11">
        <v>1</v>
      </c>
      <c r="IM20" s="11">
        <v>1</v>
      </c>
      <c r="IO20" s="11">
        <v>1</v>
      </c>
      <c r="IQ20" s="11">
        <v>1</v>
      </c>
      <c r="IS20" s="11">
        <v>1</v>
      </c>
      <c r="IT20" s="11" t="s">
        <v>2827</v>
      </c>
      <c r="IV20" s="11">
        <v>1</v>
      </c>
      <c r="IX20" s="11">
        <v>1</v>
      </c>
      <c r="IZ20" s="11">
        <v>1</v>
      </c>
      <c r="JB20" s="11">
        <v>1</v>
      </c>
      <c r="JD20" s="11">
        <v>1</v>
      </c>
      <c r="JF20" s="11">
        <v>1</v>
      </c>
      <c r="JG20" s="11" t="s">
        <v>2828</v>
      </c>
      <c r="JH20" s="11">
        <v>2</v>
      </c>
      <c r="JI20" s="11">
        <v>2</v>
      </c>
      <c r="JJ20" s="11">
        <v>1</v>
      </c>
      <c r="JK20" s="11">
        <v>1</v>
      </c>
      <c r="JL20" s="11">
        <v>2</v>
      </c>
      <c r="JM20" s="11">
        <v>2</v>
      </c>
      <c r="JN20" s="11">
        <v>2</v>
      </c>
      <c r="JO20" s="11">
        <v>2</v>
      </c>
      <c r="JP20" s="11">
        <v>2</v>
      </c>
      <c r="JQ20" s="11">
        <v>2</v>
      </c>
      <c r="JR20" s="11">
        <v>2</v>
      </c>
      <c r="JS20" s="11">
        <v>2</v>
      </c>
      <c r="JT20" s="11">
        <v>2</v>
      </c>
      <c r="JU20" s="11">
        <v>2</v>
      </c>
      <c r="JV20" s="11">
        <v>2</v>
      </c>
      <c r="JW20" s="11">
        <v>2</v>
      </c>
      <c r="JX20" s="11">
        <v>2</v>
      </c>
      <c r="JY20" s="11">
        <v>2</v>
      </c>
      <c r="JZ20" s="11">
        <v>2</v>
      </c>
      <c r="KA20" s="11">
        <v>2</v>
      </c>
      <c r="KB20" s="11">
        <v>2</v>
      </c>
      <c r="KC20" s="11">
        <v>2</v>
      </c>
      <c r="KD20" s="11" t="s">
        <v>2829</v>
      </c>
      <c r="KE20" s="11">
        <v>1</v>
      </c>
      <c r="KF20" s="11">
        <v>1</v>
      </c>
      <c r="KG20" s="11">
        <v>2</v>
      </c>
      <c r="KH20" s="11">
        <v>1</v>
      </c>
      <c r="KI20" s="11">
        <v>1</v>
      </c>
      <c r="KJ20" s="11">
        <v>2</v>
      </c>
      <c r="KK20" s="11">
        <v>1</v>
      </c>
      <c r="KL20" s="11">
        <v>1</v>
      </c>
      <c r="KM20" s="11">
        <v>1</v>
      </c>
      <c r="KN20" s="11">
        <v>1</v>
      </c>
      <c r="KO20" s="11">
        <v>1</v>
      </c>
      <c r="KP20" s="11">
        <v>1</v>
      </c>
      <c r="KQ20" s="11">
        <v>2</v>
      </c>
      <c r="KR20" s="11">
        <v>1</v>
      </c>
      <c r="KS20" s="11">
        <v>2</v>
      </c>
      <c r="KT20" s="11">
        <v>2</v>
      </c>
      <c r="KU20" s="11">
        <v>2</v>
      </c>
      <c r="KV20" s="11">
        <v>2</v>
      </c>
      <c r="KW20" s="11">
        <v>2</v>
      </c>
      <c r="KX20" s="11">
        <v>2</v>
      </c>
      <c r="KY20" s="11" t="s">
        <v>2830</v>
      </c>
      <c r="KZ20" s="11">
        <v>1</v>
      </c>
      <c r="LA20" s="11">
        <v>1</v>
      </c>
      <c r="LB20" s="11">
        <v>1</v>
      </c>
      <c r="LC20" s="11">
        <v>1</v>
      </c>
      <c r="LD20" s="11">
        <v>1</v>
      </c>
      <c r="LE20" s="11">
        <v>1</v>
      </c>
      <c r="LF20" s="11">
        <v>1</v>
      </c>
      <c r="LG20" s="11">
        <v>1</v>
      </c>
      <c r="LH20" s="11">
        <v>1</v>
      </c>
      <c r="LI20" s="11">
        <v>1</v>
      </c>
      <c r="LJ20" s="11">
        <v>2</v>
      </c>
      <c r="LK20" s="11">
        <v>2</v>
      </c>
      <c r="LL20" s="11">
        <v>2</v>
      </c>
      <c r="LM20" s="11">
        <v>2</v>
      </c>
      <c r="LN20" s="11">
        <v>1</v>
      </c>
      <c r="LO20" s="11">
        <v>1</v>
      </c>
      <c r="LP20" s="11">
        <v>1</v>
      </c>
      <c r="LQ20" s="11">
        <v>2</v>
      </c>
      <c r="LR20" s="11">
        <v>1</v>
      </c>
      <c r="LS20" s="11">
        <v>1</v>
      </c>
      <c r="LU20" s="11">
        <v>1</v>
      </c>
      <c r="LV20" s="11">
        <v>1</v>
      </c>
      <c r="LW20" s="11">
        <v>1</v>
      </c>
      <c r="LX20" s="11">
        <v>1</v>
      </c>
      <c r="LY20" s="11">
        <v>2</v>
      </c>
      <c r="LZ20" s="11">
        <v>2</v>
      </c>
      <c r="MA20" s="11">
        <v>1</v>
      </c>
      <c r="MB20" s="11">
        <v>1</v>
      </c>
      <c r="MC20" s="11" t="s">
        <v>2831</v>
      </c>
      <c r="MD20" s="11">
        <v>1</v>
      </c>
      <c r="ME20" s="11">
        <v>1</v>
      </c>
      <c r="MF20" s="11">
        <v>1</v>
      </c>
      <c r="MG20" s="11">
        <v>1</v>
      </c>
      <c r="MH20" s="11">
        <v>1</v>
      </c>
      <c r="MI20" s="11">
        <v>1</v>
      </c>
      <c r="MJ20" s="11">
        <v>1</v>
      </c>
      <c r="MK20" s="11">
        <v>1</v>
      </c>
      <c r="ML20" s="11">
        <v>1</v>
      </c>
      <c r="MM20" s="11">
        <v>1</v>
      </c>
      <c r="MN20" s="11">
        <v>1</v>
      </c>
      <c r="MO20" s="11">
        <v>1</v>
      </c>
      <c r="MP20" s="11">
        <v>1</v>
      </c>
      <c r="MQ20" s="11">
        <v>1</v>
      </c>
      <c r="MR20" s="11">
        <v>1</v>
      </c>
      <c r="MS20" s="11">
        <v>1</v>
      </c>
      <c r="MT20" s="11">
        <v>1</v>
      </c>
      <c r="MU20" s="11">
        <v>1</v>
      </c>
      <c r="MV20" s="11">
        <v>2</v>
      </c>
      <c r="MW20" s="11">
        <v>2</v>
      </c>
      <c r="MX20" s="11">
        <v>2</v>
      </c>
      <c r="MY20" s="11">
        <v>2</v>
      </c>
      <c r="MZ20" s="11" t="s">
        <v>2832</v>
      </c>
      <c r="NB20" s="11">
        <v>1</v>
      </c>
      <c r="NC20" s="11">
        <v>1</v>
      </c>
      <c r="ND20" s="11">
        <v>1</v>
      </c>
      <c r="NE20" s="11">
        <v>1</v>
      </c>
      <c r="NF20" s="11">
        <v>1</v>
      </c>
      <c r="NG20" s="11">
        <v>1</v>
      </c>
      <c r="NH20" s="11">
        <v>1</v>
      </c>
      <c r="NI20" s="11">
        <v>1</v>
      </c>
      <c r="NJ20" s="11">
        <v>1</v>
      </c>
      <c r="NK20" s="11">
        <v>1</v>
      </c>
      <c r="NL20" s="11">
        <v>1</v>
      </c>
      <c r="NM20" s="11">
        <v>1</v>
      </c>
      <c r="NN20" s="11">
        <v>1</v>
      </c>
      <c r="NO20" s="11">
        <v>1</v>
      </c>
      <c r="NP20" s="11">
        <v>1</v>
      </c>
      <c r="NQ20" s="11">
        <v>1</v>
      </c>
      <c r="NR20" s="11">
        <v>1</v>
      </c>
      <c r="NS20" s="11">
        <v>1</v>
      </c>
      <c r="NT20" s="11">
        <v>1</v>
      </c>
      <c r="NU20" s="11">
        <v>1</v>
      </c>
      <c r="NV20" s="11">
        <v>1</v>
      </c>
      <c r="NW20" s="11">
        <v>1</v>
      </c>
      <c r="NX20" s="11">
        <v>1</v>
      </c>
      <c r="NY20" s="11">
        <v>1</v>
      </c>
      <c r="NZ20" s="11">
        <v>1</v>
      </c>
      <c r="OA20" s="11">
        <v>1</v>
      </c>
      <c r="OB20" s="11">
        <v>1</v>
      </c>
      <c r="OC20" s="11">
        <v>1</v>
      </c>
      <c r="OD20" s="11">
        <v>1</v>
      </c>
      <c r="OE20" s="11">
        <v>1</v>
      </c>
      <c r="OF20" s="11">
        <v>1</v>
      </c>
      <c r="OG20" s="11">
        <v>1</v>
      </c>
      <c r="OH20" s="11">
        <v>1</v>
      </c>
      <c r="OI20" s="11">
        <v>1</v>
      </c>
      <c r="OJ20" s="11">
        <v>1</v>
      </c>
      <c r="OK20" s="11">
        <v>1</v>
      </c>
      <c r="OL20" s="11">
        <v>1</v>
      </c>
      <c r="OM20" s="11">
        <v>1</v>
      </c>
      <c r="OU20" s="11">
        <v>2</v>
      </c>
      <c r="OV20" s="11">
        <v>1</v>
      </c>
      <c r="OW20" s="11">
        <v>2</v>
      </c>
      <c r="OX20" s="11">
        <v>1</v>
      </c>
      <c r="OY20" s="11">
        <v>2</v>
      </c>
      <c r="OZ20" s="11">
        <v>1</v>
      </c>
      <c r="PA20" s="11">
        <v>1</v>
      </c>
      <c r="PB20" s="11">
        <v>1</v>
      </c>
      <c r="PC20" s="11">
        <v>1</v>
      </c>
      <c r="PD20" s="11">
        <v>1</v>
      </c>
      <c r="PE20" s="11">
        <v>2</v>
      </c>
      <c r="PF20" s="11">
        <v>1</v>
      </c>
      <c r="PG20" s="11">
        <v>1</v>
      </c>
      <c r="PH20" s="11">
        <v>1</v>
      </c>
      <c r="PI20" s="11">
        <v>1</v>
      </c>
      <c r="PJ20" s="11">
        <v>1</v>
      </c>
      <c r="PK20" s="11">
        <v>1</v>
      </c>
      <c r="PL20" s="11">
        <v>1</v>
      </c>
      <c r="PM20" s="11">
        <v>1</v>
      </c>
      <c r="PN20" s="11">
        <v>1</v>
      </c>
      <c r="PO20" s="11">
        <v>1</v>
      </c>
      <c r="PP20" s="11">
        <v>1</v>
      </c>
      <c r="PQ20" s="11">
        <v>1</v>
      </c>
      <c r="PR20" s="11">
        <v>1</v>
      </c>
      <c r="PS20" s="11">
        <v>1</v>
      </c>
      <c r="PT20" s="11">
        <v>1</v>
      </c>
      <c r="PU20" s="11">
        <v>1</v>
      </c>
      <c r="PV20" s="11">
        <v>1</v>
      </c>
      <c r="PW20" s="11">
        <v>2</v>
      </c>
      <c r="PX20" s="11">
        <v>1</v>
      </c>
      <c r="PY20" s="11">
        <v>1</v>
      </c>
      <c r="PZ20" s="11">
        <v>1</v>
      </c>
      <c r="QA20" s="11">
        <v>2</v>
      </c>
      <c r="QB20" s="11">
        <v>1</v>
      </c>
      <c r="QC20" s="11">
        <v>2</v>
      </c>
      <c r="QD20" s="11">
        <v>2</v>
      </c>
      <c r="QE20" s="11">
        <v>2</v>
      </c>
      <c r="QF20" s="11">
        <v>1</v>
      </c>
      <c r="QG20" s="11" t="s">
        <v>2833</v>
      </c>
      <c r="QH20" s="11">
        <v>1</v>
      </c>
      <c r="QI20" s="11">
        <v>1</v>
      </c>
      <c r="QJ20" s="11">
        <v>1</v>
      </c>
      <c r="QK20" s="11">
        <v>2</v>
      </c>
      <c r="QL20" s="11">
        <v>2</v>
      </c>
      <c r="QM20" s="11">
        <v>2</v>
      </c>
      <c r="QN20" s="11">
        <v>2</v>
      </c>
      <c r="QO20" s="11">
        <v>1</v>
      </c>
      <c r="QP20" s="11">
        <v>1</v>
      </c>
      <c r="QQ20" s="11">
        <v>1</v>
      </c>
      <c r="QR20" s="11">
        <v>2</v>
      </c>
      <c r="QS20" s="11">
        <v>1</v>
      </c>
      <c r="QT20" s="11">
        <v>1</v>
      </c>
      <c r="QU20" s="11">
        <v>1</v>
      </c>
      <c r="QV20" s="11">
        <v>2</v>
      </c>
      <c r="QW20" s="11">
        <v>2</v>
      </c>
      <c r="QX20" s="11">
        <v>2</v>
      </c>
      <c r="QY20" s="11">
        <v>2</v>
      </c>
      <c r="QZ20" s="11">
        <v>2</v>
      </c>
      <c r="RA20" s="11">
        <v>1</v>
      </c>
      <c r="RC20" s="11">
        <v>2</v>
      </c>
      <c r="RD20" s="11" t="s">
        <v>2834</v>
      </c>
      <c r="RE20" s="11">
        <v>1</v>
      </c>
      <c r="RF20" s="11" t="s">
        <v>2835</v>
      </c>
      <c r="RG20" s="11" t="s">
        <v>2836</v>
      </c>
      <c r="RH20" s="11" t="s">
        <v>2836</v>
      </c>
      <c r="RI20" s="11">
        <v>18</v>
      </c>
      <c r="RJ20" s="11">
        <v>2</v>
      </c>
      <c r="RK20" s="11" t="s">
        <v>850</v>
      </c>
      <c r="RL20" s="203" t="s">
        <v>1274</v>
      </c>
    </row>
    <row r="21" spans="1:480" ht="17.25" customHeight="1">
      <c r="A21" s="11">
        <v>19</v>
      </c>
      <c r="B21" s="164" t="s">
        <v>42</v>
      </c>
      <c r="C21" s="164"/>
      <c r="D21" s="11">
        <v>1</v>
      </c>
      <c r="F21" s="11">
        <v>1</v>
      </c>
      <c r="H21" s="396">
        <v>1</v>
      </c>
      <c r="J21" s="11">
        <v>2</v>
      </c>
      <c r="L21" s="11">
        <v>1</v>
      </c>
      <c r="N21" s="11">
        <v>1</v>
      </c>
      <c r="R21" s="396">
        <v>1</v>
      </c>
      <c r="T21" s="396">
        <v>2</v>
      </c>
      <c r="V21" s="396">
        <v>2</v>
      </c>
      <c r="Y21" s="11">
        <v>1</v>
      </c>
      <c r="AA21" s="11">
        <v>2</v>
      </c>
      <c r="AC21" s="11">
        <v>2</v>
      </c>
      <c r="AE21" s="11">
        <v>1</v>
      </c>
      <c r="AG21" s="11">
        <v>2</v>
      </c>
      <c r="AI21" s="11">
        <v>2</v>
      </c>
      <c r="AK21" s="11">
        <v>2</v>
      </c>
      <c r="AM21" s="18">
        <v>0.5</v>
      </c>
      <c r="AO21" s="11">
        <v>1</v>
      </c>
      <c r="AQ21" s="11">
        <v>1</v>
      </c>
      <c r="AS21" s="11">
        <v>1</v>
      </c>
      <c r="AU21" s="11">
        <v>1</v>
      </c>
      <c r="AW21" s="11">
        <v>2</v>
      </c>
      <c r="AY21" s="11">
        <v>2</v>
      </c>
      <c r="BA21" s="11">
        <v>2</v>
      </c>
      <c r="BC21" s="11">
        <v>2</v>
      </c>
      <c r="BF21" s="11">
        <v>1</v>
      </c>
      <c r="BH21" s="11">
        <v>1</v>
      </c>
      <c r="BJ21" s="11">
        <v>1</v>
      </c>
      <c r="BL21" s="11">
        <v>1</v>
      </c>
      <c r="BN21" s="11">
        <v>1</v>
      </c>
      <c r="BP21" s="11">
        <v>1</v>
      </c>
      <c r="BR21" s="11">
        <v>2</v>
      </c>
      <c r="BT21" s="11">
        <v>2</v>
      </c>
      <c r="BV21" s="11">
        <v>2</v>
      </c>
      <c r="BX21" s="11">
        <v>2</v>
      </c>
      <c r="CA21" s="11">
        <v>1</v>
      </c>
      <c r="CC21" s="11">
        <v>1</v>
      </c>
      <c r="CE21" s="11">
        <v>1</v>
      </c>
      <c r="CG21" s="11">
        <v>1</v>
      </c>
      <c r="CI21" s="11">
        <v>1</v>
      </c>
      <c r="CK21" s="11" t="s">
        <v>2635</v>
      </c>
      <c r="CM21" s="11">
        <v>2</v>
      </c>
      <c r="CO21" s="11">
        <v>2</v>
      </c>
      <c r="CQ21" s="11">
        <v>2</v>
      </c>
      <c r="CS21" s="11" t="s">
        <v>2837</v>
      </c>
      <c r="CT21" s="11">
        <v>1</v>
      </c>
      <c r="CV21" s="11">
        <v>1</v>
      </c>
      <c r="CX21" s="11">
        <v>1</v>
      </c>
      <c r="CZ21" s="11">
        <v>1</v>
      </c>
      <c r="DB21" s="11">
        <v>1</v>
      </c>
      <c r="DD21" s="11">
        <v>1</v>
      </c>
      <c r="DF21" s="11">
        <v>1</v>
      </c>
      <c r="DJ21" s="11">
        <v>2</v>
      </c>
      <c r="DL21" s="11">
        <v>2</v>
      </c>
      <c r="DN21" s="11">
        <v>2</v>
      </c>
      <c r="DP21" s="11">
        <v>2</v>
      </c>
      <c r="DS21" s="11">
        <v>1</v>
      </c>
      <c r="DU21" s="11">
        <v>1</v>
      </c>
      <c r="DW21" s="11">
        <v>1</v>
      </c>
      <c r="DY21" s="11">
        <v>1</v>
      </c>
      <c r="EA21" s="11">
        <v>1</v>
      </c>
      <c r="EC21" s="11">
        <v>2</v>
      </c>
      <c r="EE21" s="11">
        <v>2</v>
      </c>
      <c r="EJ21" s="11">
        <v>1</v>
      </c>
      <c r="EN21" s="11">
        <v>1</v>
      </c>
      <c r="EP21" s="11">
        <v>1</v>
      </c>
      <c r="ER21" s="11">
        <v>2</v>
      </c>
      <c r="EV21" s="11">
        <v>15</v>
      </c>
      <c r="EW21" s="11">
        <v>2</v>
      </c>
      <c r="EZ21" s="11">
        <v>1</v>
      </c>
      <c r="FB21" s="11">
        <v>1</v>
      </c>
      <c r="FD21" s="11">
        <v>1</v>
      </c>
      <c r="FF21" s="11">
        <v>2</v>
      </c>
      <c r="FH21" s="11">
        <v>2</v>
      </c>
      <c r="FJ21" s="11">
        <v>2</v>
      </c>
      <c r="FL21" s="11">
        <v>2</v>
      </c>
      <c r="FP21" s="11">
        <v>1</v>
      </c>
      <c r="FR21" s="11">
        <v>1</v>
      </c>
      <c r="FT21" s="11">
        <v>1</v>
      </c>
      <c r="FV21" s="11">
        <v>1</v>
      </c>
      <c r="FX21" s="11">
        <v>1</v>
      </c>
      <c r="FZ21" s="11">
        <v>2</v>
      </c>
      <c r="GB21" s="11">
        <v>2</v>
      </c>
      <c r="GD21" s="11">
        <v>2</v>
      </c>
      <c r="GH21" s="11">
        <v>1</v>
      </c>
      <c r="GJ21" s="11">
        <v>1</v>
      </c>
      <c r="GL21" s="11">
        <v>1</v>
      </c>
      <c r="GN21" s="11">
        <v>1</v>
      </c>
      <c r="GP21" s="11">
        <v>1</v>
      </c>
      <c r="GR21" s="11">
        <v>1</v>
      </c>
      <c r="GT21" s="11">
        <v>1</v>
      </c>
      <c r="GV21" s="11">
        <v>1</v>
      </c>
      <c r="GZ21" s="11">
        <v>2</v>
      </c>
      <c r="HB21" s="11">
        <v>2</v>
      </c>
      <c r="HD21" s="11">
        <v>2</v>
      </c>
      <c r="HG21" s="11">
        <v>1</v>
      </c>
      <c r="HI21" s="11">
        <v>1</v>
      </c>
      <c r="HK21" s="11">
        <v>1</v>
      </c>
      <c r="HM21" s="11">
        <v>1</v>
      </c>
      <c r="HO21" s="11">
        <v>1</v>
      </c>
      <c r="HQ21" s="11">
        <v>1</v>
      </c>
      <c r="HU21" s="11">
        <v>2</v>
      </c>
      <c r="HW21" s="11">
        <v>2</v>
      </c>
      <c r="HZ21" s="11">
        <v>1</v>
      </c>
      <c r="IB21" s="11">
        <v>1</v>
      </c>
      <c r="ID21" s="11">
        <v>1</v>
      </c>
      <c r="IF21" s="11">
        <v>1</v>
      </c>
      <c r="IH21" s="11">
        <v>1</v>
      </c>
      <c r="IJ21" s="11">
        <v>1</v>
      </c>
      <c r="IL21" s="11">
        <v>1</v>
      </c>
      <c r="IN21" s="11">
        <v>2</v>
      </c>
      <c r="IP21" s="11">
        <v>2</v>
      </c>
      <c r="IR21" s="11">
        <v>1</v>
      </c>
      <c r="IU21" s="11">
        <v>1</v>
      </c>
      <c r="IW21" s="11">
        <v>1</v>
      </c>
      <c r="IY21" s="11">
        <v>1</v>
      </c>
      <c r="JC21" s="11" t="s">
        <v>2635</v>
      </c>
      <c r="JG21" s="11" t="s">
        <v>2838</v>
      </c>
      <c r="JH21" s="396">
        <v>1</v>
      </c>
      <c r="JJ21" s="11">
        <v>1</v>
      </c>
      <c r="JL21" s="11">
        <v>2</v>
      </c>
      <c r="JN21" s="11">
        <v>2</v>
      </c>
      <c r="JP21" s="11">
        <v>2</v>
      </c>
      <c r="JR21" s="11">
        <v>1</v>
      </c>
      <c r="JT21" s="11">
        <v>1</v>
      </c>
      <c r="JV21" s="11">
        <v>2</v>
      </c>
      <c r="JX21" s="11">
        <v>2</v>
      </c>
      <c r="JZ21" s="11">
        <v>1</v>
      </c>
      <c r="KB21" s="11">
        <v>2</v>
      </c>
      <c r="KZ21" s="11">
        <v>1</v>
      </c>
      <c r="LB21" s="11">
        <v>1</v>
      </c>
      <c r="LD21" s="11">
        <v>1</v>
      </c>
      <c r="LF21" s="11">
        <v>1</v>
      </c>
      <c r="LH21" s="11">
        <v>1</v>
      </c>
      <c r="LJ21" s="11">
        <v>2</v>
      </c>
      <c r="LL21" s="11">
        <v>2</v>
      </c>
      <c r="LN21" s="11">
        <v>2</v>
      </c>
      <c r="LP21" s="11">
        <v>2</v>
      </c>
      <c r="LR21" s="11">
        <v>2</v>
      </c>
      <c r="LU21" s="11">
        <v>1</v>
      </c>
      <c r="LW21" s="11">
        <v>1</v>
      </c>
      <c r="LY21" s="11">
        <v>2</v>
      </c>
      <c r="MA21" s="11">
        <v>2</v>
      </c>
      <c r="MD21" s="11">
        <v>1</v>
      </c>
      <c r="MF21" s="11">
        <v>1</v>
      </c>
      <c r="MH21" s="11">
        <v>1</v>
      </c>
      <c r="MJ21" s="11">
        <v>1</v>
      </c>
      <c r="ML21" s="11">
        <v>1</v>
      </c>
      <c r="MN21" s="11">
        <v>1</v>
      </c>
      <c r="MP21" s="11">
        <v>1</v>
      </c>
      <c r="MR21" s="11">
        <v>1</v>
      </c>
      <c r="MT21" s="11">
        <v>2</v>
      </c>
      <c r="MV21" s="11">
        <v>1</v>
      </c>
      <c r="MX21" s="11">
        <v>1</v>
      </c>
      <c r="NB21" s="11">
        <v>1</v>
      </c>
      <c r="ND21" s="11">
        <v>1</v>
      </c>
      <c r="NF21" s="11">
        <v>1</v>
      </c>
      <c r="NH21" s="11">
        <v>1</v>
      </c>
      <c r="NJ21" s="11">
        <v>1</v>
      </c>
      <c r="NL21" s="11">
        <v>1</v>
      </c>
      <c r="NN21" s="11">
        <v>1</v>
      </c>
      <c r="NP21" s="11">
        <v>1</v>
      </c>
      <c r="NR21" s="11">
        <v>1</v>
      </c>
      <c r="NT21" s="11">
        <v>1</v>
      </c>
      <c r="NV21" s="11">
        <v>1</v>
      </c>
      <c r="NX21" s="11">
        <v>1</v>
      </c>
      <c r="NZ21" s="11">
        <v>1</v>
      </c>
      <c r="OB21" s="11">
        <v>1</v>
      </c>
      <c r="OD21" s="11">
        <v>1</v>
      </c>
      <c r="OF21" s="11">
        <v>1</v>
      </c>
      <c r="OH21" s="11">
        <v>1</v>
      </c>
      <c r="OJ21" s="11">
        <v>1</v>
      </c>
      <c r="OL21" s="11">
        <v>1</v>
      </c>
      <c r="ON21" s="11" t="s">
        <v>2839</v>
      </c>
      <c r="OO21" s="11" t="s">
        <v>2839</v>
      </c>
      <c r="OP21" s="11" t="s">
        <v>2839</v>
      </c>
      <c r="OQ21" s="11" t="s">
        <v>2839</v>
      </c>
      <c r="OR21" s="11" t="s">
        <v>2839</v>
      </c>
      <c r="OS21" s="11" t="s">
        <v>2839</v>
      </c>
      <c r="OU21" s="11">
        <v>1</v>
      </c>
      <c r="OW21" s="11">
        <v>1</v>
      </c>
      <c r="OY21" s="11">
        <v>1</v>
      </c>
      <c r="PA21" s="11">
        <v>1</v>
      </c>
      <c r="PC21" s="11">
        <v>1</v>
      </c>
      <c r="PE21" s="11">
        <v>1</v>
      </c>
      <c r="PG21" s="11">
        <v>1</v>
      </c>
      <c r="PI21" s="11">
        <v>1</v>
      </c>
      <c r="PK21" s="11">
        <v>1</v>
      </c>
      <c r="PM21" s="11">
        <v>1</v>
      </c>
      <c r="PO21" s="11">
        <v>1</v>
      </c>
      <c r="PQ21" s="11">
        <v>1</v>
      </c>
      <c r="PS21" s="11">
        <v>1</v>
      </c>
      <c r="PU21" s="11">
        <v>1</v>
      </c>
      <c r="PW21" s="11">
        <v>1</v>
      </c>
      <c r="PY21" s="11">
        <v>1</v>
      </c>
      <c r="QA21" s="11">
        <v>2</v>
      </c>
      <c r="QC21" s="11">
        <v>1</v>
      </c>
      <c r="QE21" s="11">
        <v>1</v>
      </c>
      <c r="RC21" s="11">
        <v>1</v>
      </c>
      <c r="RD21" s="12" t="s">
        <v>2840</v>
      </c>
      <c r="RL21" s="203"/>
    </row>
    <row r="22" spans="1:480" ht="17.25" customHeight="1">
      <c r="A22" s="11">
        <v>20</v>
      </c>
      <c r="B22" s="164" t="s">
        <v>43</v>
      </c>
      <c r="C22" s="164"/>
      <c r="RL22" s="203"/>
    </row>
    <row r="23" spans="1:480" ht="17.25" customHeight="1">
      <c r="A23" s="11">
        <v>21</v>
      </c>
      <c r="B23" s="164" t="s">
        <v>44</v>
      </c>
      <c r="C23" s="164"/>
      <c r="D23" s="11">
        <v>1</v>
      </c>
      <c r="E23" s="11">
        <v>1</v>
      </c>
      <c r="F23" s="11">
        <v>1</v>
      </c>
      <c r="G23" s="11">
        <v>1</v>
      </c>
      <c r="H23" s="11">
        <v>1</v>
      </c>
      <c r="I23" s="11">
        <v>1</v>
      </c>
      <c r="J23" s="11">
        <v>2</v>
      </c>
      <c r="K23" s="11">
        <v>2</v>
      </c>
      <c r="L23" s="11">
        <v>1</v>
      </c>
      <c r="M23" s="11">
        <v>1</v>
      </c>
      <c r="N23" s="11">
        <v>1</v>
      </c>
      <c r="O23" s="11">
        <v>1</v>
      </c>
      <c r="P23" s="11">
        <v>2</v>
      </c>
      <c r="Q23" s="11">
        <v>2</v>
      </c>
      <c r="R23" s="11">
        <v>2</v>
      </c>
      <c r="S23" s="11">
        <v>2</v>
      </c>
      <c r="T23" s="11">
        <v>2</v>
      </c>
      <c r="U23" s="11">
        <v>2</v>
      </c>
      <c r="Y23" s="11">
        <v>1</v>
      </c>
      <c r="Z23" s="11">
        <v>1</v>
      </c>
      <c r="AA23" s="11">
        <v>2</v>
      </c>
      <c r="AB23" s="11">
        <v>1</v>
      </c>
      <c r="AC23" s="11">
        <v>2</v>
      </c>
      <c r="AD23" s="11">
        <v>1</v>
      </c>
      <c r="AE23" s="11">
        <v>2</v>
      </c>
      <c r="AF23" s="11">
        <v>1</v>
      </c>
      <c r="AG23" s="11">
        <v>2</v>
      </c>
      <c r="AH23" s="11">
        <v>1</v>
      </c>
      <c r="AI23" s="11">
        <v>2</v>
      </c>
      <c r="AJ23" s="11">
        <v>2</v>
      </c>
      <c r="AK23" s="11">
        <v>2</v>
      </c>
      <c r="AL23" s="11">
        <v>2</v>
      </c>
      <c r="AM23" s="18">
        <v>0.5</v>
      </c>
      <c r="AO23" s="11">
        <v>1</v>
      </c>
      <c r="AP23" s="11">
        <v>1</v>
      </c>
      <c r="AQ23" s="11">
        <v>1</v>
      </c>
      <c r="AR23" s="11">
        <v>1</v>
      </c>
      <c r="AS23" s="11">
        <v>1</v>
      </c>
      <c r="AT23" s="11">
        <v>1</v>
      </c>
      <c r="AU23" s="11">
        <v>1</v>
      </c>
      <c r="AV23" s="11">
        <v>1</v>
      </c>
      <c r="AW23" s="11">
        <v>2</v>
      </c>
      <c r="AX23" s="11">
        <v>2</v>
      </c>
      <c r="AY23" s="11">
        <v>2</v>
      </c>
      <c r="AZ23" s="11">
        <v>2</v>
      </c>
      <c r="BA23" s="11">
        <v>2</v>
      </c>
      <c r="BB23" s="11">
        <v>2</v>
      </c>
      <c r="BF23" s="11">
        <v>1</v>
      </c>
      <c r="BG23" s="11">
        <v>1</v>
      </c>
      <c r="BH23" s="11">
        <v>1</v>
      </c>
      <c r="BI23" s="11">
        <v>1</v>
      </c>
      <c r="BJ23" s="11">
        <v>1</v>
      </c>
      <c r="BK23" s="11">
        <v>1</v>
      </c>
      <c r="BL23" s="11">
        <v>1</v>
      </c>
      <c r="BM23" s="11">
        <v>1</v>
      </c>
      <c r="BN23" s="11">
        <v>1</v>
      </c>
      <c r="BO23" s="11">
        <v>1</v>
      </c>
      <c r="BP23" s="11">
        <v>2</v>
      </c>
      <c r="BQ23" s="11">
        <v>2</v>
      </c>
      <c r="BR23" s="11">
        <v>2</v>
      </c>
      <c r="BS23" s="11">
        <v>2</v>
      </c>
      <c r="BT23" s="11">
        <v>2</v>
      </c>
      <c r="BU23" s="11">
        <v>2</v>
      </c>
      <c r="BV23" s="11">
        <v>2</v>
      </c>
      <c r="BW23" s="11">
        <v>2</v>
      </c>
      <c r="BX23" s="11">
        <v>2</v>
      </c>
      <c r="BY23" s="11">
        <v>2</v>
      </c>
      <c r="CA23" s="11">
        <v>1</v>
      </c>
      <c r="CB23" s="11">
        <v>1</v>
      </c>
      <c r="CC23" s="11">
        <v>1</v>
      </c>
      <c r="CD23" s="11">
        <v>1</v>
      </c>
      <c r="CE23" s="11">
        <v>1</v>
      </c>
      <c r="CF23" s="11">
        <v>1</v>
      </c>
      <c r="CG23" s="11">
        <v>1</v>
      </c>
      <c r="CH23" s="11">
        <v>1</v>
      </c>
      <c r="CI23" s="11">
        <v>1</v>
      </c>
      <c r="CJ23" s="11">
        <v>1</v>
      </c>
      <c r="CK23" s="11">
        <v>2</v>
      </c>
      <c r="CL23" s="11">
        <v>2</v>
      </c>
      <c r="CM23" s="11">
        <v>2</v>
      </c>
      <c r="CN23" s="11">
        <v>2</v>
      </c>
      <c r="CO23" s="11">
        <v>2</v>
      </c>
      <c r="CP23" s="11">
        <v>2</v>
      </c>
      <c r="CQ23" s="11">
        <v>2</v>
      </c>
      <c r="CR23" s="11">
        <v>2</v>
      </c>
      <c r="CT23" s="11">
        <v>1</v>
      </c>
      <c r="CU23" s="11">
        <v>1</v>
      </c>
      <c r="CV23" s="11">
        <v>1</v>
      </c>
      <c r="CW23" s="11">
        <v>1</v>
      </c>
      <c r="CX23" s="11">
        <v>1</v>
      </c>
      <c r="CY23" s="11">
        <v>1</v>
      </c>
      <c r="CZ23" s="11">
        <v>1</v>
      </c>
      <c r="DA23" s="11">
        <v>1</v>
      </c>
      <c r="DB23" s="11">
        <v>1</v>
      </c>
      <c r="DC23" s="11">
        <v>1</v>
      </c>
      <c r="DD23" s="11">
        <v>1</v>
      </c>
      <c r="DE23" s="11">
        <v>1</v>
      </c>
      <c r="DF23" s="11">
        <v>1</v>
      </c>
      <c r="DG23" s="11">
        <v>1</v>
      </c>
      <c r="DH23" s="11">
        <v>2</v>
      </c>
      <c r="DI23" s="11">
        <v>2</v>
      </c>
      <c r="DJ23" s="11">
        <v>2</v>
      </c>
      <c r="DK23" s="11">
        <v>2</v>
      </c>
      <c r="DL23" s="11">
        <v>2</v>
      </c>
      <c r="DM23" s="11">
        <v>2</v>
      </c>
      <c r="DN23" s="11">
        <v>2</v>
      </c>
      <c r="DO23" s="11">
        <v>2</v>
      </c>
      <c r="DP23" s="11">
        <v>2</v>
      </c>
      <c r="DQ23" s="11">
        <v>2</v>
      </c>
      <c r="DS23" s="11">
        <v>1</v>
      </c>
      <c r="DT23" s="11">
        <v>1</v>
      </c>
      <c r="DU23" s="11">
        <v>1</v>
      </c>
      <c r="DV23" s="11">
        <v>1</v>
      </c>
      <c r="DW23" s="11">
        <v>1</v>
      </c>
      <c r="DX23" s="11">
        <v>1</v>
      </c>
      <c r="DY23" s="11">
        <v>1</v>
      </c>
      <c r="DZ23" s="11">
        <v>1</v>
      </c>
      <c r="EA23" s="11">
        <v>1</v>
      </c>
      <c r="EB23" s="11">
        <v>1</v>
      </c>
      <c r="EC23" s="11">
        <v>2</v>
      </c>
      <c r="ED23" s="11">
        <v>2</v>
      </c>
      <c r="EE23" s="11">
        <v>2</v>
      </c>
      <c r="EF23" s="11">
        <v>2</v>
      </c>
      <c r="EH23" s="11">
        <v>1</v>
      </c>
      <c r="EI23" s="11">
        <v>1</v>
      </c>
      <c r="EJ23" s="11">
        <v>1</v>
      </c>
      <c r="EK23" s="11">
        <v>1</v>
      </c>
      <c r="EL23" s="11">
        <v>2</v>
      </c>
      <c r="EM23" s="11">
        <v>2</v>
      </c>
      <c r="EN23" s="11">
        <v>2</v>
      </c>
      <c r="EO23" s="11">
        <v>2</v>
      </c>
      <c r="EP23" s="11">
        <v>2</v>
      </c>
      <c r="EQ23" s="11">
        <v>2</v>
      </c>
      <c r="ER23" s="11">
        <v>2</v>
      </c>
      <c r="ES23" s="11">
        <v>2</v>
      </c>
      <c r="ET23" s="11">
        <v>2</v>
      </c>
      <c r="EU23" s="11">
        <v>2</v>
      </c>
      <c r="EV23" s="11">
        <v>14</v>
      </c>
      <c r="EW23" s="11" t="s">
        <v>2841</v>
      </c>
      <c r="EZ23" s="11">
        <v>1</v>
      </c>
      <c r="FA23" s="11">
        <v>1</v>
      </c>
      <c r="FB23" s="11">
        <v>1</v>
      </c>
      <c r="FC23" s="11">
        <v>1</v>
      </c>
      <c r="FD23" s="11">
        <v>1</v>
      </c>
      <c r="FE23" s="11">
        <v>1</v>
      </c>
      <c r="FF23" s="11">
        <v>2</v>
      </c>
      <c r="FG23" s="11">
        <v>2</v>
      </c>
      <c r="FH23" s="11">
        <v>2</v>
      </c>
      <c r="FI23" s="11">
        <v>2</v>
      </c>
      <c r="FJ23" s="11">
        <v>2</v>
      </c>
      <c r="FK23" s="11">
        <v>2</v>
      </c>
      <c r="FL23" s="11">
        <v>2</v>
      </c>
      <c r="FM23" s="11">
        <v>2</v>
      </c>
      <c r="FP23" s="11">
        <v>1</v>
      </c>
      <c r="FQ23" s="11">
        <v>1</v>
      </c>
      <c r="FR23" s="11">
        <v>1</v>
      </c>
      <c r="FS23" s="11">
        <v>1</v>
      </c>
      <c r="FT23" s="11">
        <v>1</v>
      </c>
      <c r="FU23" s="11">
        <v>1</v>
      </c>
      <c r="FV23" s="11">
        <v>1</v>
      </c>
      <c r="FW23" s="11">
        <v>1</v>
      </c>
      <c r="FX23" s="11">
        <v>2</v>
      </c>
      <c r="FY23" s="11">
        <v>2</v>
      </c>
      <c r="FZ23" s="11">
        <v>2</v>
      </c>
      <c r="GA23" s="11">
        <v>2</v>
      </c>
      <c r="GB23" s="11">
        <v>2</v>
      </c>
      <c r="GC23" s="11">
        <v>2</v>
      </c>
      <c r="GD23" s="11">
        <v>2</v>
      </c>
      <c r="GE23" s="11">
        <v>2</v>
      </c>
      <c r="GH23" s="11">
        <v>1</v>
      </c>
      <c r="GI23" s="11">
        <v>1</v>
      </c>
      <c r="GJ23" s="11">
        <v>1</v>
      </c>
      <c r="GK23" s="11">
        <v>1</v>
      </c>
      <c r="GL23" s="11">
        <v>1</v>
      </c>
      <c r="GM23" s="11">
        <v>1</v>
      </c>
      <c r="GN23" s="11">
        <v>1</v>
      </c>
      <c r="GO23" s="11">
        <v>1</v>
      </c>
      <c r="GP23" s="11">
        <v>1</v>
      </c>
      <c r="GQ23" s="11">
        <v>1</v>
      </c>
      <c r="GR23" s="11">
        <v>1</v>
      </c>
      <c r="GS23" s="11">
        <v>1</v>
      </c>
      <c r="GT23" s="11">
        <v>1</v>
      </c>
      <c r="GU23" s="11">
        <v>1</v>
      </c>
      <c r="GV23" s="11">
        <v>1</v>
      </c>
      <c r="GW23" s="11">
        <v>1</v>
      </c>
      <c r="GX23" s="11">
        <v>2</v>
      </c>
      <c r="GY23" s="11">
        <v>2</v>
      </c>
      <c r="GZ23" s="11">
        <v>2</v>
      </c>
      <c r="HA23" s="11">
        <v>2</v>
      </c>
      <c r="HB23" s="11">
        <v>2</v>
      </c>
      <c r="HC23" s="11">
        <v>2</v>
      </c>
      <c r="HD23" s="11">
        <v>2</v>
      </c>
      <c r="HE23" s="11">
        <v>2</v>
      </c>
      <c r="HG23" s="11">
        <v>1</v>
      </c>
      <c r="HH23" s="11">
        <v>1</v>
      </c>
      <c r="HI23" s="11">
        <v>1</v>
      </c>
      <c r="HJ23" s="11">
        <v>1</v>
      </c>
      <c r="HK23" s="11">
        <v>1</v>
      </c>
      <c r="HL23" s="11">
        <v>1</v>
      </c>
      <c r="HM23" s="11">
        <v>1</v>
      </c>
      <c r="HN23" s="11">
        <v>1</v>
      </c>
      <c r="HO23" s="11">
        <v>1</v>
      </c>
      <c r="HP23" s="11">
        <v>1</v>
      </c>
      <c r="HQ23" s="11">
        <v>1</v>
      </c>
      <c r="HR23" s="11">
        <v>1</v>
      </c>
      <c r="HU23" s="11">
        <v>2</v>
      </c>
      <c r="HV23" s="11">
        <v>2</v>
      </c>
      <c r="HW23" s="11">
        <v>2</v>
      </c>
      <c r="HX23" s="11">
        <v>2</v>
      </c>
      <c r="HZ23" s="11">
        <v>1</v>
      </c>
      <c r="IA23" s="11">
        <v>1</v>
      </c>
      <c r="IB23" s="11">
        <v>1</v>
      </c>
      <c r="IC23" s="11">
        <v>1</v>
      </c>
      <c r="ID23" s="11">
        <v>1</v>
      </c>
      <c r="IE23" s="11">
        <v>1</v>
      </c>
      <c r="IF23" s="11">
        <v>1</v>
      </c>
      <c r="IG23" s="11">
        <v>1</v>
      </c>
      <c r="IH23" s="11">
        <v>1</v>
      </c>
      <c r="II23" s="11">
        <v>1</v>
      </c>
      <c r="IJ23" s="11">
        <v>2</v>
      </c>
      <c r="IK23" s="11">
        <v>2</v>
      </c>
      <c r="IL23" s="11">
        <v>2</v>
      </c>
      <c r="IM23" s="11">
        <v>2</v>
      </c>
      <c r="IN23" s="11">
        <v>2</v>
      </c>
      <c r="IO23" s="11">
        <v>2</v>
      </c>
      <c r="IP23" s="11">
        <v>2</v>
      </c>
      <c r="IQ23" s="11">
        <v>2</v>
      </c>
      <c r="IR23" s="11">
        <v>2</v>
      </c>
      <c r="IS23" s="11">
        <v>2</v>
      </c>
      <c r="IU23" s="11">
        <v>1</v>
      </c>
      <c r="IV23" s="11">
        <v>1</v>
      </c>
      <c r="IW23" s="11">
        <v>1</v>
      </c>
      <c r="IX23" s="11">
        <v>1</v>
      </c>
      <c r="IY23" s="11">
        <v>1</v>
      </c>
      <c r="IZ23" s="11">
        <v>1</v>
      </c>
      <c r="JA23" s="11">
        <v>2</v>
      </c>
      <c r="JB23" s="11">
        <v>2</v>
      </c>
      <c r="JC23" s="11">
        <v>2</v>
      </c>
      <c r="JD23" s="11">
        <v>2</v>
      </c>
      <c r="JE23" s="11">
        <v>2</v>
      </c>
      <c r="JF23" s="11">
        <v>2</v>
      </c>
      <c r="JH23" s="11">
        <v>1</v>
      </c>
      <c r="JI23" s="11">
        <v>1</v>
      </c>
      <c r="JJ23" s="11">
        <v>1</v>
      </c>
      <c r="JK23" s="11">
        <v>1</v>
      </c>
      <c r="JL23" s="11">
        <v>2</v>
      </c>
      <c r="JM23" s="11">
        <v>2</v>
      </c>
      <c r="JN23" s="11">
        <v>2</v>
      </c>
      <c r="JO23" s="11">
        <v>2</v>
      </c>
      <c r="JP23" s="11">
        <v>2</v>
      </c>
      <c r="JQ23" s="11">
        <v>2</v>
      </c>
      <c r="JR23" s="11">
        <v>2</v>
      </c>
      <c r="JS23" s="11">
        <v>2</v>
      </c>
      <c r="JT23" s="11">
        <v>2</v>
      </c>
      <c r="JU23" s="11">
        <v>2</v>
      </c>
      <c r="JV23" s="11">
        <v>2</v>
      </c>
      <c r="JW23" s="11">
        <v>2</v>
      </c>
      <c r="JX23" s="11">
        <v>2</v>
      </c>
      <c r="JY23" s="11">
        <v>2</v>
      </c>
      <c r="JZ23" s="11">
        <v>2</v>
      </c>
      <c r="KA23" s="11">
        <v>2</v>
      </c>
      <c r="KB23" s="11">
        <v>2</v>
      </c>
      <c r="KC23" s="11">
        <v>2</v>
      </c>
      <c r="KE23" s="11">
        <v>1</v>
      </c>
      <c r="KF23" s="11">
        <v>1</v>
      </c>
      <c r="KG23" s="11">
        <v>1</v>
      </c>
      <c r="KH23" s="11">
        <v>1</v>
      </c>
      <c r="KZ23" s="11">
        <v>1</v>
      </c>
      <c r="LA23" s="11">
        <v>1</v>
      </c>
      <c r="LB23" s="11">
        <v>1</v>
      </c>
      <c r="LC23" s="11">
        <v>1</v>
      </c>
      <c r="LD23" s="11">
        <v>1</v>
      </c>
      <c r="LE23" s="11">
        <v>1</v>
      </c>
      <c r="LF23" s="11">
        <v>1</v>
      </c>
      <c r="LG23" s="11">
        <v>1</v>
      </c>
      <c r="LH23" s="11">
        <v>1</v>
      </c>
      <c r="LI23" s="11">
        <v>1</v>
      </c>
      <c r="LJ23" s="11">
        <v>2</v>
      </c>
      <c r="LK23" s="11">
        <v>2</v>
      </c>
      <c r="LL23" s="11">
        <v>2</v>
      </c>
      <c r="LM23" s="11">
        <v>2</v>
      </c>
      <c r="LN23" s="11">
        <v>2</v>
      </c>
      <c r="LO23" s="11">
        <v>2</v>
      </c>
      <c r="LP23" s="11">
        <v>2</v>
      </c>
      <c r="LQ23" s="11">
        <v>2</v>
      </c>
      <c r="LU23" s="11">
        <v>1</v>
      </c>
      <c r="LV23" s="11">
        <v>1</v>
      </c>
      <c r="LW23" s="11">
        <v>1</v>
      </c>
      <c r="LX23" s="11">
        <v>1</v>
      </c>
      <c r="LY23" s="11">
        <v>2</v>
      </c>
      <c r="LZ23" s="11">
        <v>2</v>
      </c>
      <c r="MA23" s="11">
        <v>2</v>
      </c>
      <c r="MB23" s="11">
        <v>2</v>
      </c>
      <c r="MD23" s="11">
        <v>1</v>
      </c>
      <c r="ME23" s="11">
        <v>1</v>
      </c>
      <c r="MF23" s="11">
        <v>1</v>
      </c>
      <c r="MG23" s="11">
        <v>1</v>
      </c>
      <c r="MH23" s="11">
        <v>1</v>
      </c>
      <c r="MI23" s="11">
        <v>1</v>
      </c>
      <c r="MJ23" s="11">
        <v>1</v>
      </c>
      <c r="MK23" s="11">
        <v>1</v>
      </c>
      <c r="ML23" s="11">
        <v>1</v>
      </c>
      <c r="MM23" s="11">
        <v>1</v>
      </c>
      <c r="MN23" s="11">
        <v>1</v>
      </c>
      <c r="MO23" s="11">
        <v>1</v>
      </c>
      <c r="MP23" s="11">
        <v>1</v>
      </c>
      <c r="MQ23" s="11">
        <v>1</v>
      </c>
      <c r="MR23" s="11">
        <v>1</v>
      </c>
      <c r="MS23" s="11">
        <v>1</v>
      </c>
      <c r="MT23" s="11">
        <v>2</v>
      </c>
      <c r="MU23" s="11">
        <v>2</v>
      </c>
      <c r="MV23" s="11">
        <v>2</v>
      </c>
      <c r="MW23" s="11">
        <v>2</v>
      </c>
      <c r="MX23" s="11">
        <v>2</v>
      </c>
      <c r="MY23" s="11">
        <v>2</v>
      </c>
      <c r="NB23" s="11">
        <v>1</v>
      </c>
      <c r="NC23" s="11">
        <v>1</v>
      </c>
      <c r="ND23" s="11">
        <v>1</v>
      </c>
      <c r="NE23" s="11">
        <v>1</v>
      </c>
      <c r="NF23" s="11">
        <v>1</v>
      </c>
      <c r="NG23" s="11">
        <v>1</v>
      </c>
      <c r="NH23" s="11">
        <v>1</v>
      </c>
      <c r="NI23" s="11">
        <v>1</v>
      </c>
      <c r="NJ23" s="11">
        <v>1</v>
      </c>
      <c r="NK23" s="11">
        <v>1</v>
      </c>
      <c r="NL23" s="11">
        <v>1</v>
      </c>
      <c r="NM23" s="11">
        <v>1</v>
      </c>
      <c r="NN23" s="11">
        <v>1</v>
      </c>
      <c r="NO23" s="11">
        <v>1</v>
      </c>
      <c r="NP23" s="11">
        <v>1</v>
      </c>
      <c r="NQ23" s="11">
        <v>1</v>
      </c>
      <c r="NR23" s="11">
        <v>1</v>
      </c>
      <c r="NS23" s="11">
        <v>1</v>
      </c>
      <c r="NT23" s="11">
        <v>1</v>
      </c>
      <c r="NU23" s="11">
        <v>1</v>
      </c>
      <c r="NV23" s="11">
        <v>1</v>
      </c>
      <c r="NW23" s="11">
        <v>1</v>
      </c>
      <c r="NX23" s="11">
        <v>1</v>
      </c>
      <c r="NY23" s="11">
        <v>1</v>
      </c>
      <c r="NZ23" s="11">
        <v>1</v>
      </c>
      <c r="OA23" s="11">
        <v>1</v>
      </c>
      <c r="OB23" s="11">
        <v>1</v>
      </c>
      <c r="OC23" s="11">
        <v>1</v>
      </c>
      <c r="OD23" s="11">
        <v>1</v>
      </c>
      <c r="OE23" s="11">
        <v>1</v>
      </c>
      <c r="OF23" s="11">
        <v>2</v>
      </c>
      <c r="OG23" s="11">
        <v>2</v>
      </c>
      <c r="OH23" s="11">
        <v>1</v>
      </c>
      <c r="OI23" s="11">
        <v>1</v>
      </c>
      <c r="OJ23" s="11">
        <v>1</v>
      </c>
      <c r="OK23" s="11">
        <v>1</v>
      </c>
      <c r="OL23" s="11">
        <v>2</v>
      </c>
      <c r="OM23" s="11">
        <v>2</v>
      </c>
      <c r="ON23" s="11" t="s">
        <v>2842</v>
      </c>
      <c r="OO23" s="11" t="s">
        <v>2843</v>
      </c>
      <c r="OP23" s="11" t="s">
        <v>2844</v>
      </c>
      <c r="OQ23" s="11" t="s">
        <v>2844</v>
      </c>
      <c r="OR23" s="11" t="s">
        <v>2842</v>
      </c>
      <c r="OS23" s="11">
        <v>0.15</v>
      </c>
      <c r="OU23" s="11">
        <v>1</v>
      </c>
      <c r="OV23" s="11">
        <v>1</v>
      </c>
      <c r="OW23" s="11">
        <v>1</v>
      </c>
      <c r="OX23" s="11">
        <v>1</v>
      </c>
      <c r="OY23" s="11">
        <v>1</v>
      </c>
      <c r="OZ23" s="11">
        <v>1</v>
      </c>
      <c r="PA23" s="11">
        <v>1</v>
      </c>
      <c r="PB23" s="11">
        <v>1</v>
      </c>
      <c r="PC23" s="11">
        <v>1</v>
      </c>
      <c r="PD23" s="11">
        <v>1</v>
      </c>
      <c r="PE23" s="11">
        <v>1</v>
      </c>
      <c r="PF23" s="11">
        <v>1</v>
      </c>
      <c r="PG23" s="11">
        <v>1</v>
      </c>
      <c r="PH23" s="11">
        <v>1</v>
      </c>
      <c r="PI23" s="11">
        <v>1</v>
      </c>
      <c r="PJ23" s="11">
        <v>1</v>
      </c>
      <c r="PK23" s="11">
        <v>1</v>
      </c>
      <c r="PL23" s="11">
        <v>1</v>
      </c>
      <c r="PM23" s="11">
        <v>1</v>
      </c>
      <c r="PN23" s="11">
        <v>1</v>
      </c>
      <c r="PO23" s="11">
        <v>1</v>
      </c>
      <c r="PQ23" s="11">
        <v>1</v>
      </c>
      <c r="PR23" s="11">
        <v>1</v>
      </c>
      <c r="PS23" s="11">
        <v>1</v>
      </c>
      <c r="PT23" s="11">
        <v>1</v>
      </c>
      <c r="PU23" s="11">
        <v>1</v>
      </c>
      <c r="PV23" s="11">
        <v>1</v>
      </c>
      <c r="PW23" s="11">
        <v>1</v>
      </c>
      <c r="PX23" s="11">
        <v>1</v>
      </c>
      <c r="PY23" s="11">
        <v>1</v>
      </c>
      <c r="PZ23" s="11">
        <v>1</v>
      </c>
      <c r="QA23" s="11">
        <v>2</v>
      </c>
      <c r="QB23" s="11">
        <v>2</v>
      </c>
      <c r="QC23" s="11">
        <v>2</v>
      </c>
      <c r="QD23" s="11">
        <v>2</v>
      </c>
      <c r="QE23" s="11">
        <v>2</v>
      </c>
      <c r="QF23" s="11">
        <v>2</v>
      </c>
      <c r="QH23" s="11">
        <v>1</v>
      </c>
      <c r="QI23" s="11">
        <v>1</v>
      </c>
      <c r="QJ23" s="11">
        <v>1</v>
      </c>
      <c r="QK23" s="11">
        <v>1</v>
      </c>
      <c r="QL23" s="11">
        <v>1</v>
      </c>
      <c r="QM23" s="11">
        <v>2</v>
      </c>
      <c r="QN23" s="11">
        <v>2</v>
      </c>
      <c r="QO23" s="11">
        <v>1</v>
      </c>
      <c r="QP23" s="11">
        <v>1</v>
      </c>
      <c r="QQ23" s="11">
        <v>1</v>
      </c>
      <c r="QR23" s="11">
        <v>1</v>
      </c>
      <c r="QS23" s="11">
        <v>1</v>
      </c>
      <c r="QT23" s="11">
        <v>1</v>
      </c>
      <c r="QU23" s="11">
        <v>1</v>
      </c>
      <c r="QV23" s="11">
        <v>2</v>
      </c>
      <c r="QW23" s="11">
        <v>2</v>
      </c>
      <c r="QX23" s="11">
        <v>2</v>
      </c>
      <c r="QY23" s="11">
        <v>2</v>
      </c>
      <c r="QZ23" s="11">
        <v>2</v>
      </c>
      <c r="RA23" s="11">
        <v>2</v>
      </c>
      <c r="RC23" s="11">
        <v>2</v>
      </c>
      <c r="RE23" s="11">
        <v>2</v>
      </c>
      <c r="RG23" s="11">
        <v>14</v>
      </c>
      <c r="RH23" s="11">
        <v>14</v>
      </c>
      <c r="RI23" s="11">
        <v>18</v>
      </c>
      <c r="RK23" s="11">
        <v>21</v>
      </c>
      <c r="RL23" s="203"/>
    </row>
    <row r="24" spans="1:480" ht="17.25" customHeight="1">
      <c r="A24" s="11">
        <v>22</v>
      </c>
      <c r="B24" s="164" t="s">
        <v>45</v>
      </c>
      <c r="C24" s="164"/>
      <c r="RL24" s="203"/>
    </row>
    <row r="25" spans="1:480" ht="17.25" customHeight="1">
      <c r="A25" s="11">
        <v>23</v>
      </c>
      <c r="B25" s="164" t="s">
        <v>46</v>
      </c>
      <c r="C25" s="164"/>
      <c r="D25" s="11">
        <v>1</v>
      </c>
      <c r="E25" s="11">
        <v>1</v>
      </c>
      <c r="F25" s="11">
        <v>1</v>
      </c>
      <c r="G25" s="11">
        <v>1</v>
      </c>
      <c r="H25" s="11">
        <v>1</v>
      </c>
      <c r="I25" s="11">
        <v>1</v>
      </c>
      <c r="J25" s="11">
        <v>1</v>
      </c>
      <c r="K25" s="11">
        <v>1</v>
      </c>
      <c r="L25" s="11">
        <v>1</v>
      </c>
      <c r="M25" s="11">
        <v>1</v>
      </c>
      <c r="N25" s="11">
        <v>1</v>
      </c>
      <c r="O25" s="11">
        <v>1</v>
      </c>
      <c r="P25" s="11">
        <v>2</v>
      </c>
      <c r="Q25" s="11">
        <v>2</v>
      </c>
      <c r="R25" s="11">
        <v>1</v>
      </c>
      <c r="S25" s="11">
        <v>1</v>
      </c>
      <c r="T25" s="11">
        <v>1</v>
      </c>
      <c r="U25" s="11">
        <v>1</v>
      </c>
      <c r="V25" s="11">
        <v>1</v>
      </c>
      <c r="W25" s="11">
        <v>1</v>
      </c>
      <c r="Y25" s="11">
        <v>1</v>
      </c>
      <c r="Z25" s="11">
        <v>1</v>
      </c>
      <c r="AA25" s="11">
        <v>1</v>
      </c>
      <c r="AB25" s="11">
        <v>1</v>
      </c>
      <c r="AC25" s="11">
        <v>1</v>
      </c>
      <c r="AD25" s="11">
        <v>1</v>
      </c>
      <c r="AE25" s="11">
        <v>1</v>
      </c>
      <c r="AF25" s="11">
        <v>1</v>
      </c>
      <c r="AG25" s="11">
        <v>1</v>
      </c>
      <c r="AH25" s="11">
        <v>1</v>
      </c>
      <c r="AI25" s="11">
        <v>2</v>
      </c>
      <c r="AJ25" s="11">
        <v>2</v>
      </c>
      <c r="AK25" s="11">
        <v>2</v>
      </c>
      <c r="AL25" s="11">
        <v>2</v>
      </c>
      <c r="AM25" s="18" t="s">
        <v>2845</v>
      </c>
      <c r="AN25" s="18" t="s">
        <v>2846</v>
      </c>
      <c r="AO25" s="11">
        <v>2</v>
      </c>
      <c r="AP25" s="11">
        <v>2</v>
      </c>
      <c r="AQ25" s="11">
        <v>1</v>
      </c>
      <c r="AR25" s="11">
        <v>1</v>
      </c>
      <c r="AS25" s="11">
        <v>1</v>
      </c>
      <c r="AT25" s="11">
        <v>1</v>
      </c>
      <c r="AU25" s="11">
        <v>1</v>
      </c>
      <c r="AV25" s="11">
        <v>1</v>
      </c>
      <c r="AW25" s="11">
        <v>2</v>
      </c>
      <c r="AX25" s="11">
        <v>2</v>
      </c>
      <c r="AY25" s="11">
        <v>2</v>
      </c>
      <c r="AZ25" s="11">
        <v>2</v>
      </c>
      <c r="BA25" s="11">
        <v>2</v>
      </c>
      <c r="BB25" s="11">
        <v>2</v>
      </c>
      <c r="BC25" s="11">
        <v>2</v>
      </c>
      <c r="BD25" s="11">
        <v>2</v>
      </c>
      <c r="BF25" s="11">
        <v>1</v>
      </c>
      <c r="BG25" s="11">
        <v>1</v>
      </c>
      <c r="BH25" s="11">
        <v>1</v>
      </c>
      <c r="BI25" s="11">
        <v>1</v>
      </c>
      <c r="BJ25" s="11">
        <v>1</v>
      </c>
      <c r="BK25" s="11">
        <v>1</v>
      </c>
      <c r="BL25" s="11">
        <v>1</v>
      </c>
      <c r="BM25" s="11">
        <v>1</v>
      </c>
      <c r="BN25" s="11">
        <v>1</v>
      </c>
      <c r="BO25" s="11">
        <v>1</v>
      </c>
      <c r="BP25" s="11">
        <v>1</v>
      </c>
      <c r="BQ25" s="11">
        <v>1</v>
      </c>
      <c r="BR25" s="11">
        <v>2</v>
      </c>
      <c r="BS25" s="11">
        <v>2</v>
      </c>
      <c r="BT25" s="11">
        <v>2</v>
      </c>
      <c r="BU25" s="11">
        <v>2</v>
      </c>
      <c r="BV25" s="11">
        <v>2</v>
      </c>
      <c r="BW25" s="11">
        <v>2</v>
      </c>
      <c r="BX25" s="11">
        <v>2</v>
      </c>
      <c r="BY25" s="11">
        <v>2</v>
      </c>
      <c r="BZ25" s="11" t="s">
        <v>2847</v>
      </c>
      <c r="CA25" s="11">
        <v>1</v>
      </c>
      <c r="CB25" s="11">
        <v>1</v>
      </c>
      <c r="CC25" s="11">
        <v>1</v>
      </c>
      <c r="CD25" s="11">
        <v>1</v>
      </c>
      <c r="CE25" s="51">
        <v>1</v>
      </c>
      <c r="CF25" s="51">
        <v>1</v>
      </c>
      <c r="CG25" s="51">
        <v>1</v>
      </c>
      <c r="CH25" s="51">
        <v>1</v>
      </c>
      <c r="CI25" s="51">
        <v>1</v>
      </c>
      <c r="CJ25" s="51">
        <v>1</v>
      </c>
      <c r="CK25" s="11">
        <v>1</v>
      </c>
      <c r="CL25" s="11">
        <v>1</v>
      </c>
      <c r="CM25" s="11">
        <v>2</v>
      </c>
      <c r="CN25" s="11">
        <v>2</v>
      </c>
      <c r="CO25" s="11">
        <v>2</v>
      </c>
      <c r="CP25" s="11">
        <v>2</v>
      </c>
      <c r="CQ25" s="11">
        <v>2</v>
      </c>
      <c r="CR25" s="11">
        <v>2</v>
      </c>
      <c r="CS25" s="11" t="s">
        <v>2848</v>
      </c>
      <c r="CT25" s="11">
        <v>1</v>
      </c>
      <c r="CU25" s="11">
        <v>1</v>
      </c>
      <c r="CV25" s="11">
        <v>1</v>
      </c>
      <c r="CW25" s="11">
        <v>1</v>
      </c>
      <c r="CX25" s="11">
        <v>1</v>
      </c>
      <c r="CY25" s="11">
        <v>1</v>
      </c>
      <c r="CZ25" s="11">
        <v>1</v>
      </c>
      <c r="DA25" s="11">
        <v>1</v>
      </c>
      <c r="DB25" s="11">
        <v>1</v>
      </c>
      <c r="DC25" s="11">
        <v>1</v>
      </c>
      <c r="DD25" s="11">
        <v>1</v>
      </c>
      <c r="DE25" s="11">
        <v>1</v>
      </c>
      <c r="DF25" s="11">
        <v>1</v>
      </c>
      <c r="DG25" s="11">
        <v>1</v>
      </c>
      <c r="DH25" s="11">
        <v>2</v>
      </c>
      <c r="DI25" s="11">
        <v>2</v>
      </c>
      <c r="DJ25" s="11">
        <v>2</v>
      </c>
      <c r="DK25" s="11">
        <v>2</v>
      </c>
      <c r="DL25" s="11">
        <v>2</v>
      </c>
      <c r="DM25" s="11">
        <v>2</v>
      </c>
      <c r="DN25" s="11">
        <v>2</v>
      </c>
      <c r="DO25" s="11">
        <v>2</v>
      </c>
      <c r="DP25" s="11">
        <v>2</v>
      </c>
      <c r="DQ25" s="11">
        <v>2</v>
      </c>
      <c r="DS25" s="11">
        <v>1</v>
      </c>
      <c r="DT25" s="11">
        <v>1</v>
      </c>
      <c r="DU25" s="11">
        <v>1</v>
      </c>
      <c r="DV25" s="11">
        <v>1</v>
      </c>
      <c r="DW25" s="11">
        <v>1</v>
      </c>
      <c r="DX25" s="11">
        <v>1</v>
      </c>
      <c r="DY25" s="11">
        <v>1</v>
      </c>
      <c r="DZ25" s="11">
        <v>1</v>
      </c>
      <c r="EA25" s="11">
        <v>1</v>
      </c>
      <c r="EB25" s="11">
        <v>1</v>
      </c>
      <c r="EC25" s="11">
        <v>1</v>
      </c>
      <c r="ED25" s="11">
        <v>1</v>
      </c>
      <c r="EE25" s="11">
        <v>1</v>
      </c>
      <c r="EF25" s="11">
        <v>1</v>
      </c>
      <c r="EH25" s="11">
        <v>1</v>
      </c>
      <c r="EI25" s="11">
        <v>1</v>
      </c>
      <c r="EJ25" s="11">
        <v>1</v>
      </c>
      <c r="EK25" s="11">
        <v>1</v>
      </c>
      <c r="EL25" s="11">
        <v>2</v>
      </c>
      <c r="EM25" s="11">
        <v>2</v>
      </c>
      <c r="EN25" s="11">
        <v>2</v>
      </c>
      <c r="EO25" s="11">
        <v>2</v>
      </c>
      <c r="EP25" s="11">
        <v>2</v>
      </c>
      <c r="EQ25" s="11">
        <v>2</v>
      </c>
      <c r="ER25" s="11">
        <v>2</v>
      </c>
      <c r="ES25" s="11">
        <v>2</v>
      </c>
      <c r="ET25" s="11">
        <v>2</v>
      </c>
      <c r="EU25" s="11">
        <v>2</v>
      </c>
      <c r="EW25" s="11">
        <v>16</v>
      </c>
      <c r="EZ25" s="11">
        <v>1</v>
      </c>
      <c r="FA25" s="11">
        <v>1</v>
      </c>
      <c r="FB25" s="11">
        <v>1</v>
      </c>
      <c r="FC25" s="11">
        <v>1</v>
      </c>
      <c r="FD25" s="11">
        <v>1</v>
      </c>
      <c r="FE25" s="11">
        <v>1</v>
      </c>
      <c r="FF25" s="11">
        <v>2</v>
      </c>
      <c r="FG25" s="11">
        <v>2</v>
      </c>
      <c r="FH25" s="11">
        <v>2</v>
      </c>
      <c r="FI25" s="11">
        <v>2</v>
      </c>
      <c r="FJ25" s="11">
        <v>2</v>
      </c>
      <c r="FK25" s="11">
        <v>2</v>
      </c>
      <c r="FL25" s="11">
        <v>2</v>
      </c>
      <c r="FM25" s="11">
        <v>2</v>
      </c>
      <c r="FP25" s="11">
        <v>1</v>
      </c>
      <c r="FQ25" s="11">
        <v>1</v>
      </c>
      <c r="FR25" s="11">
        <v>1</v>
      </c>
      <c r="FS25" s="11">
        <v>1</v>
      </c>
      <c r="FT25" s="11">
        <v>1</v>
      </c>
      <c r="FU25" s="11">
        <v>1</v>
      </c>
      <c r="FV25" s="11">
        <v>1</v>
      </c>
      <c r="FW25" s="11">
        <v>1</v>
      </c>
      <c r="FX25" s="11">
        <v>1</v>
      </c>
      <c r="FY25" s="11">
        <v>1</v>
      </c>
      <c r="FZ25" s="11">
        <v>2</v>
      </c>
      <c r="GA25" s="11">
        <v>2</v>
      </c>
      <c r="GB25" s="11">
        <v>2</v>
      </c>
      <c r="GC25" s="11">
        <v>2</v>
      </c>
      <c r="GD25" s="11">
        <v>2</v>
      </c>
      <c r="GE25" s="11">
        <v>2</v>
      </c>
      <c r="HG25" s="11">
        <v>1</v>
      </c>
      <c r="HH25" s="11">
        <v>1</v>
      </c>
      <c r="HI25" s="11">
        <v>1</v>
      </c>
      <c r="HJ25" s="11">
        <v>1</v>
      </c>
      <c r="HK25" s="11">
        <v>1</v>
      </c>
      <c r="HL25" s="11">
        <v>1</v>
      </c>
      <c r="HM25" s="11">
        <v>1</v>
      </c>
      <c r="HN25" s="11">
        <v>1</v>
      </c>
      <c r="HO25" s="11">
        <v>2</v>
      </c>
      <c r="HP25" s="11">
        <v>2</v>
      </c>
      <c r="HQ25" s="11">
        <v>1</v>
      </c>
      <c r="HR25" s="11">
        <v>1</v>
      </c>
      <c r="HS25" s="11">
        <v>2</v>
      </c>
      <c r="HT25" s="11">
        <v>2</v>
      </c>
      <c r="HU25" s="11">
        <v>2</v>
      </c>
      <c r="HV25" s="11">
        <v>2</v>
      </c>
      <c r="HW25" s="11">
        <v>2</v>
      </c>
      <c r="HX25" s="11">
        <v>2</v>
      </c>
      <c r="HZ25" s="11">
        <v>1</v>
      </c>
      <c r="IA25" s="11">
        <v>1</v>
      </c>
      <c r="IB25" s="11">
        <v>1</v>
      </c>
      <c r="IC25" s="11">
        <v>1</v>
      </c>
      <c r="ID25" s="11">
        <v>1</v>
      </c>
      <c r="IE25" s="11">
        <v>1</v>
      </c>
      <c r="IF25" s="11">
        <v>1</v>
      </c>
      <c r="IG25" s="11">
        <v>1</v>
      </c>
      <c r="IH25" s="11">
        <v>1</v>
      </c>
      <c r="II25" s="11">
        <v>1</v>
      </c>
      <c r="IJ25" s="11">
        <v>2</v>
      </c>
      <c r="IK25" s="11">
        <v>2</v>
      </c>
      <c r="IL25" s="11">
        <v>2</v>
      </c>
      <c r="IM25" s="11">
        <v>2</v>
      </c>
      <c r="IN25" s="11">
        <v>2</v>
      </c>
      <c r="IO25" s="11">
        <v>2</v>
      </c>
      <c r="IP25" s="11">
        <v>2</v>
      </c>
      <c r="IQ25" s="11">
        <v>2</v>
      </c>
      <c r="IR25" s="11">
        <v>2</v>
      </c>
      <c r="IS25" s="11">
        <v>2</v>
      </c>
      <c r="IU25" s="11">
        <v>1</v>
      </c>
      <c r="IV25" s="11">
        <v>1</v>
      </c>
      <c r="IW25" s="11">
        <v>1</v>
      </c>
      <c r="IX25" s="11">
        <v>1</v>
      </c>
      <c r="IY25" s="11">
        <v>1</v>
      </c>
      <c r="IZ25" s="11">
        <v>1</v>
      </c>
      <c r="JA25" s="11">
        <v>2</v>
      </c>
      <c r="JB25" s="11">
        <v>2</v>
      </c>
      <c r="JC25" s="11">
        <v>2</v>
      </c>
      <c r="JD25" s="11">
        <v>2</v>
      </c>
      <c r="JE25" s="11">
        <v>2</v>
      </c>
      <c r="JF25" s="11">
        <v>2</v>
      </c>
      <c r="JH25" s="11">
        <v>1</v>
      </c>
      <c r="JI25" s="11">
        <v>1</v>
      </c>
      <c r="JJ25" s="11">
        <v>1</v>
      </c>
      <c r="JK25" s="11">
        <v>1</v>
      </c>
      <c r="JL25" s="11">
        <v>2</v>
      </c>
      <c r="JM25" s="11">
        <v>2</v>
      </c>
      <c r="JN25" s="11">
        <v>2</v>
      </c>
      <c r="JO25" s="11">
        <v>2</v>
      </c>
      <c r="JP25" s="11">
        <v>2</v>
      </c>
      <c r="JQ25" s="11">
        <v>2</v>
      </c>
      <c r="JR25" s="11">
        <v>2</v>
      </c>
      <c r="JS25" s="11">
        <v>2</v>
      </c>
      <c r="JT25" s="11">
        <v>2</v>
      </c>
      <c r="JU25" s="11">
        <v>2</v>
      </c>
      <c r="JV25" s="11">
        <v>2</v>
      </c>
      <c r="JW25" s="11">
        <v>2</v>
      </c>
      <c r="JX25" s="11">
        <v>2</v>
      </c>
      <c r="JY25" s="11">
        <v>2</v>
      </c>
      <c r="JZ25" s="11">
        <v>2</v>
      </c>
      <c r="KA25" s="11">
        <v>2</v>
      </c>
      <c r="KB25" s="11">
        <v>2</v>
      </c>
      <c r="KC25" s="11">
        <v>2</v>
      </c>
      <c r="KY25" s="11" t="s">
        <v>2849</v>
      </c>
      <c r="KZ25" s="11">
        <v>1</v>
      </c>
      <c r="LA25" s="11">
        <v>1</v>
      </c>
      <c r="LB25" s="11">
        <v>1</v>
      </c>
      <c r="LC25" s="11">
        <v>1</v>
      </c>
      <c r="LD25" s="11">
        <v>1</v>
      </c>
      <c r="LE25" s="11">
        <v>1</v>
      </c>
      <c r="LF25" s="11">
        <v>1</v>
      </c>
      <c r="LG25" s="11">
        <v>1</v>
      </c>
      <c r="LH25" s="11">
        <v>1</v>
      </c>
      <c r="LI25" s="11">
        <v>1</v>
      </c>
      <c r="LJ25" s="11">
        <v>2</v>
      </c>
      <c r="LK25" s="11">
        <v>2</v>
      </c>
      <c r="LL25" s="11">
        <v>2</v>
      </c>
      <c r="LM25" s="11">
        <v>2</v>
      </c>
      <c r="LN25" s="11">
        <v>2</v>
      </c>
      <c r="LO25" s="11">
        <v>2</v>
      </c>
      <c r="LP25" s="11">
        <v>2</v>
      </c>
      <c r="LQ25" s="11">
        <v>2</v>
      </c>
      <c r="LR25" s="11">
        <v>2</v>
      </c>
      <c r="LS25" s="11">
        <v>2</v>
      </c>
      <c r="LT25" s="11" t="s">
        <v>2850</v>
      </c>
      <c r="LU25" s="11">
        <v>1</v>
      </c>
      <c r="LV25" s="11">
        <v>1</v>
      </c>
      <c r="LW25" s="11">
        <v>1</v>
      </c>
      <c r="LX25" s="11">
        <v>1</v>
      </c>
      <c r="LY25" s="11">
        <v>2</v>
      </c>
      <c r="LZ25" s="11">
        <v>2</v>
      </c>
      <c r="MA25" s="11">
        <v>2</v>
      </c>
      <c r="MB25" s="11">
        <v>2</v>
      </c>
      <c r="MD25" s="11">
        <v>1</v>
      </c>
      <c r="ME25" s="11">
        <v>1</v>
      </c>
      <c r="MF25" s="11">
        <v>1</v>
      </c>
      <c r="MG25" s="11">
        <v>1</v>
      </c>
      <c r="MH25" s="11">
        <v>2</v>
      </c>
      <c r="MI25" s="11">
        <v>2</v>
      </c>
      <c r="MJ25" s="11">
        <v>1</v>
      </c>
      <c r="MK25" s="11">
        <v>1</v>
      </c>
      <c r="ML25" s="11">
        <v>1</v>
      </c>
      <c r="MM25" s="11">
        <v>1</v>
      </c>
      <c r="MN25" s="11">
        <v>1</v>
      </c>
      <c r="MO25" s="11">
        <v>1</v>
      </c>
      <c r="MP25" s="11">
        <v>1</v>
      </c>
      <c r="MQ25" s="11">
        <v>1</v>
      </c>
      <c r="MR25" s="11">
        <v>1</v>
      </c>
      <c r="MS25" s="11">
        <v>1</v>
      </c>
      <c r="MT25" s="11">
        <v>1</v>
      </c>
      <c r="MU25" s="11">
        <v>1</v>
      </c>
      <c r="MV25" s="11">
        <v>1</v>
      </c>
      <c r="MW25" s="11">
        <v>1</v>
      </c>
      <c r="MX25" s="11">
        <v>1</v>
      </c>
      <c r="MY25" s="11">
        <v>1</v>
      </c>
      <c r="NB25" s="11">
        <v>1</v>
      </c>
      <c r="NC25" s="11">
        <v>1</v>
      </c>
      <c r="ND25" s="11">
        <v>1</v>
      </c>
      <c r="NE25" s="11">
        <v>1</v>
      </c>
      <c r="NF25" s="11">
        <v>1</v>
      </c>
      <c r="NG25" s="11">
        <v>1</v>
      </c>
      <c r="NH25" s="11">
        <v>1</v>
      </c>
      <c r="NI25" s="11">
        <v>1</v>
      </c>
      <c r="NJ25" s="11">
        <v>1</v>
      </c>
      <c r="NK25" s="11">
        <v>1</v>
      </c>
      <c r="NL25" s="11">
        <v>1</v>
      </c>
      <c r="NM25" s="11">
        <v>1</v>
      </c>
      <c r="NN25" s="11">
        <v>1</v>
      </c>
      <c r="NO25" s="11">
        <v>1</v>
      </c>
      <c r="NP25" s="11">
        <v>1</v>
      </c>
      <c r="NQ25" s="11">
        <v>1</v>
      </c>
      <c r="NR25" s="11">
        <v>1</v>
      </c>
      <c r="NS25" s="11">
        <v>1</v>
      </c>
      <c r="NT25" s="11">
        <v>1</v>
      </c>
      <c r="NU25" s="11">
        <v>1</v>
      </c>
      <c r="NV25" s="11">
        <v>1</v>
      </c>
      <c r="NW25" s="11">
        <v>1</v>
      </c>
      <c r="NX25" s="11">
        <v>1</v>
      </c>
      <c r="NY25" s="11">
        <v>1</v>
      </c>
      <c r="NZ25" s="11">
        <v>1</v>
      </c>
      <c r="OA25" s="11">
        <v>1</v>
      </c>
      <c r="OB25" s="11">
        <v>1</v>
      </c>
      <c r="OC25" s="11">
        <v>1</v>
      </c>
      <c r="OD25" s="11">
        <v>1</v>
      </c>
      <c r="OE25" s="11">
        <v>1</v>
      </c>
      <c r="OF25" s="11">
        <v>1</v>
      </c>
      <c r="OG25" s="11">
        <v>1</v>
      </c>
      <c r="OH25" s="11">
        <v>1</v>
      </c>
      <c r="OI25" s="11">
        <v>1</v>
      </c>
      <c r="OJ25" s="11">
        <v>1</v>
      </c>
      <c r="OK25" s="11">
        <v>1</v>
      </c>
      <c r="OL25" s="11">
        <v>1</v>
      </c>
      <c r="OM25" s="11">
        <v>1</v>
      </c>
      <c r="OU25" s="11">
        <v>1</v>
      </c>
      <c r="OV25" s="11">
        <v>1</v>
      </c>
      <c r="OW25" s="11">
        <v>1</v>
      </c>
      <c r="OX25" s="11">
        <v>1</v>
      </c>
      <c r="OY25" s="11">
        <v>1</v>
      </c>
      <c r="OZ25" s="11">
        <v>1</v>
      </c>
      <c r="PA25" s="11">
        <v>1</v>
      </c>
      <c r="PB25" s="11">
        <v>1</v>
      </c>
      <c r="PC25" s="11">
        <v>1</v>
      </c>
      <c r="PD25" s="11">
        <v>1</v>
      </c>
      <c r="PE25" s="11">
        <v>1</v>
      </c>
      <c r="PF25" s="11">
        <v>1</v>
      </c>
      <c r="PG25" s="11">
        <v>1</v>
      </c>
      <c r="PH25" s="11">
        <v>1</v>
      </c>
      <c r="PI25" s="11">
        <v>1</v>
      </c>
      <c r="PJ25" s="11">
        <v>1</v>
      </c>
      <c r="PK25" s="11">
        <v>1</v>
      </c>
      <c r="PL25" s="11">
        <v>1</v>
      </c>
      <c r="PM25" s="11">
        <v>1</v>
      </c>
      <c r="PN25" s="11">
        <v>1</v>
      </c>
      <c r="PO25" s="11">
        <v>1</v>
      </c>
      <c r="PP25" s="11">
        <v>1</v>
      </c>
      <c r="PQ25" s="11">
        <v>1</v>
      </c>
      <c r="PR25" s="11">
        <v>1</v>
      </c>
      <c r="PS25" s="11">
        <v>1</v>
      </c>
      <c r="PT25" s="11">
        <v>1</v>
      </c>
      <c r="PU25" s="11">
        <v>1</v>
      </c>
      <c r="PV25" s="11">
        <v>1</v>
      </c>
      <c r="PW25" s="11">
        <v>1</v>
      </c>
      <c r="PX25" s="11">
        <v>1</v>
      </c>
      <c r="PY25" s="11">
        <v>1</v>
      </c>
      <c r="PZ25" s="11">
        <v>1</v>
      </c>
      <c r="QA25" s="11">
        <v>2</v>
      </c>
      <c r="QB25" s="11">
        <v>2</v>
      </c>
      <c r="QC25" s="11">
        <v>2</v>
      </c>
      <c r="QD25" s="11">
        <v>2</v>
      </c>
      <c r="QE25" s="11">
        <v>2</v>
      </c>
      <c r="QF25" s="11">
        <v>2</v>
      </c>
      <c r="RB25" s="11" t="s">
        <v>2851</v>
      </c>
      <c r="RC25" s="11">
        <v>2</v>
      </c>
      <c r="RL25" s="203"/>
    </row>
    <row r="26" spans="1:480" ht="17.25" customHeight="1">
      <c r="A26" s="11">
        <v>24</v>
      </c>
      <c r="B26" s="164" t="s">
        <v>47</v>
      </c>
      <c r="C26" s="164"/>
      <c r="D26" s="11">
        <v>2</v>
      </c>
      <c r="E26" s="11">
        <v>2</v>
      </c>
      <c r="F26" s="11">
        <v>1</v>
      </c>
      <c r="G26" s="11">
        <v>1</v>
      </c>
      <c r="H26" s="11">
        <v>2</v>
      </c>
      <c r="I26" s="11">
        <v>2</v>
      </c>
      <c r="J26" s="11">
        <v>2</v>
      </c>
      <c r="K26" s="11">
        <v>2</v>
      </c>
      <c r="L26" s="11">
        <v>1</v>
      </c>
      <c r="M26" s="11">
        <v>1</v>
      </c>
      <c r="N26" s="11">
        <v>1</v>
      </c>
      <c r="O26" s="11">
        <v>1</v>
      </c>
      <c r="P26" s="11">
        <v>2</v>
      </c>
      <c r="Q26" s="11">
        <v>2</v>
      </c>
      <c r="R26" s="11">
        <v>2</v>
      </c>
      <c r="S26" s="11">
        <v>2</v>
      </c>
      <c r="T26" s="11">
        <v>2</v>
      </c>
      <c r="U26" s="11">
        <v>2</v>
      </c>
      <c r="V26" s="11">
        <v>2</v>
      </c>
      <c r="W26" s="11">
        <v>2</v>
      </c>
      <c r="X26" s="18" t="s">
        <v>2852</v>
      </c>
      <c r="Y26" s="11">
        <v>1</v>
      </c>
      <c r="Z26" s="11">
        <v>1</v>
      </c>
      <c r="AA26" s="11">
        <v>2</v>
      </c>
      <c r="AB26" s="11">
        <v>2</v>
      </c>
      <c r="AC26" s="11">
        <v>1</v>
      </c>
      <c r="AD26" s="11">
        <v>1</v>
      </c>
      <c r="AE26" s="11">
        <v>1</v>
      </c>
      <c r="AF26" s="11">
        <v>1</v>
      </c>
      <c r="AG26" s="11">
        <v>1</v>
      </c>
      <c r="AH26" s="11">
        <v>1</v>
      </c>
      <c r="AI26" s="11">
        <v>2</v>
      </c>
      <c r="AJ26" s="11">
        <v>2</v>
      </c>
      <c r="AK26" s="11">
        <v>2</v>
      </c>
      <c r="AL26" s="11">
        <v>2</v>
      </c>
      <c r="AM26" s="18" t="s">
        <v>2853</v>
      </c>
      <c r="AN26" s="18" t="s">
        <v>2854</v>
      </c>
      <c r="AO26" s="11">
        <v>1</v>
      </c>
      <c r="AP26" s="11">
        <v>1</v>
      </c>
      <c r="AQ26" s="11">
        <v>1</v>
      </c>
      <c r="AR26" s="11">
        <v>1</v>
      </c>
      <c r="AS26" s="11">
        <v>1</v>
      </c>
      <c r="AT26" s="11">
        <v>1</v>
      </c>
      <c r="AU26" s="11">
        <v>1</v>
      </c>
      <c r="AV26" s="11">
        <v>1</v>
      </c>
      <c r="AW26" s="11">
        <v>2</v>
      </c>
      <c r="AX26" s="11">
        <v>2</v>
      </c>
      <c r="AY26" s="11">
        <v>2</v>
      </c>
      <c r="AZ26" s="11">
        <v>2</v>
      </c>
      <c r="BA26" s="11">
        <v>2</v>
      </c>
      <c r="BB26" s="11">
        <v>2</v>
      </c>
      <c r="BC26" s="11">
        <v>2</v>
      </c>
      <c r="BD26" s="11">
        <v>2</v>
      </c>
      <c r="BE26" s="11" t="s">
        <v>2855</v>
      </c>
      <c r="BF26" s="11">
        <v>1</v>
      </c>
      <c r="BG26" s="11">
        <v>1</v>
      </c>
      <c r="BH26" s="11">
        <v>1</v>
      </c>
      <c r="BI26" s="11">
        <v>1</v>
      </c>
      <c r="BJ26" s="11">
        <v>1</v>
      </c>
      <c r="BK26" s="11">
        <v>1</v>
      </c>
      <c r="BL26" s="11">
        <v>1</v>
      </c>
      <c r="BM26" s="11">
        <v>1</v>
      </c>
      <c r="BN26" s="11">
        <v>1</v>
      </c>
      <c r="BO26" s="11">
        <v>1</v>
      </c>
      <c r="BP26" s="11">
        <v>2</v>
      </c>
      <c r="BQ26" s="11">
        <v>2</v>
      </c>
      <c r="BR26" s="11">
        <v>2</v>
      </c>
      <c r="BS26" s="11">
        <v>2</v>
      </c>
      <c r="BT26" s="11">
        <v>2</v>
      </c>
      <c r="BU26" s="11">
        <v>2</v>
      </c>
      <c r="BV26" s="11">
        <v>2</v>
      </c>
      <c r="BW26" s="11">
        <v>2</v>
      </c>
      <c r="BX26" s="11">
        <v>2</v>
      </c>
      <c r="BY26" s="11">
        <v>2</v>
      </c>
      <c r="BZ26" s="11" t="s">
        <v>2856</v>
      </c>
      <c r="CA26" s="11">
        <v>1</v>
      </c>
      <c r="CB26" s="11">
        <v>1</v>
      </c>
      <c r="CC26" s="11">
        <v>1</v>
      </c>
      <c r="CD26" s="11">
        <v>1</v>
      </c>
      <c r="CE26" s="11">
        <v>2</v>
      </c>
      <c r="CF26" s="11">
        <v>2</v>
      </c>
      <c r="CG26" s="11">
        <v>2</v>
      </c>
      <c r="CH26" s="11">
        <v>2</v>
      </c>
      <c r="CI26" s="11">
        <v>1</v>
      </c>
      <c r="CJ26" s="11">
        <v>1</v>
      </c>
      <c r="CK26" s="11">
        <v>2</v>
      </c>
      <c r="CL26" s="11">
        <v>2</v>
      </c>
      <c r="CM26" s="11">
        <v>2</v>
      </c>
      <c r="CN26" s="11">
        <v>2</v>
      </c>
      <c r="CO26" s="11">
        <v>2</v>
      </c>
      <c r="CP26" s="11">
        <v>2</v>
      </c>
      <c r="CQ26" s="11">
        <v>2</v>
      </c>
      <c r="CR26" s="11">
        <v>2</v>
      </c>
      <c r="CS26" s="11" t="s">
        <v>2857</v>
      </c>
      <c r="CT26" s="11">
        <v>1</v>
      </c>
      <c r="CU26" s="11">
        <v>1</v>
      </c>
      <c r="CV26" s="11">
        <v>1</v>
      </c>
      <c r="CW26" s="11">
        <v>1</v>
      </c>
      <c r="CX26" s="11">
        <v>1</v>
      </c>
      <c r="CY26" s="11">
        <v>1</v>
      </c>
      <c r="CZ26" s="11">
        <v>1</v>
      </c>
      <c r="DA26" s="11">
        <v>1</v>
      </c>
      <c r="DB26" s="11">
        <v>1</v>
      </c>
      <c r="DC26" s="11">
        <v>1</v>
      </c>
      <c r="DD26" s="11">
        <v>1</v>
      </c>
      <c r="DE26" s="11">
        <v>1</v>
      </c>
      <c r="DF26" s="11">
        <v>1</v>
      </c>
      <c r="DG26" s="11">
        <v>1</v>
      </c>
      <c r="DH26" s="11">
        <v>2</v>
      </c>
      <c r="DI26" s="11">
        <v>2</v>
      </c>
      <c r="DJ26" s="11">
        <v>2</v>
      </c>
      <c r="DK26" s="11">
        <v>2</v>
      </c>
      <c r="DL26" s="11">
        <v>2</v>
      </c>
      <c r="DM26" s="11">
        <v>2</v>
      </c>
      <c r="DN26" s="11">
        <v>2</v>
      </c>
      <c r="DO26" s="11">
        <v>2</v>
      </c>
      <c r="DP26" s="11">
        <v>2</v>
      </c>
      <c r="DQ26" s="11">
        <v>2</v>
      </c>
      <c r="DR26" s="12" t="s">
        <v>2858</v>
      </c>
      <c r="DS26" s="11">
        <v>1</v>
      </c>
      <c r="DT26" s="11">
        <v>1</v>
      </c>
      <c r="DU26" s="11">
        <v>1</v>
      </c>
      <c r="DV26" s="11">
        <v>1</v>
      </c>
      <c r="DW26" s="11">
        <v>1</v>
      </c>
      <c r="DX26" s="11">
        <v>1</v>
      </c>
      <c r="DY26" s="11">
        <v>1</v>
      </c>
      <c r="DZ26" s="11">
        <v>1</v>
      </c>
      <c r="EA26" s="11">
        <v>1</v>
      </c>
      <c r="EB26" s="11">
        <v>1</v>
      </c>
      <c r="EC26" s="11">
        <v>2</v>
      </c>
      <c r="ED26" s="11">
        <v>2</v>
      </c>
      <c r="EE26" s="11">
        <v>2</v>
      </c>
      <c r="EF26" s="11">
        <v>2</v>
      </c>
      <c r="EG26" s="11" t="s">
        <v>2859</v>
      </c>
      <c r="EH26" s="11">
        <v>1</v>
      </c>
      <c r="EI26" s="11">
        <v>1</v>
      </c>
      <c r="EJ26" s="11">
        <v>1</v>
      </c>
      <c r="EK26" s="11">
        <v>1</v>
      </c>
      <c r="EL26" s="11">
        <v>2</v>
      </c>
      <c r="EM26" s="11">
        <v>2</v>
      </c>
      <c r="EN26" s="11">
        <v>2</v>
      </c>
      <c r="EO26" s="11">
        <v>2</v>
      </c>
      <c r="EP26" s="11">
        <v>2</v>
      </c>
      <c r="EQ26" s="11">
        <v>2</v>
      </c>
      <c r="ER26" s="11">
        <v>2</v>
      </c>
      <c r="ES26" s="11">
        <v>2</v>
      </c>
      <c r="ET26" s="11">
        <v>2</v>
      </c>
      <c r="EU26" s="11">
        <v>2</v>
      </c>
      <c r="EW26" s="11">
        <v>2</v>
      </c>
      <c r="EX26" s="12" t="s">
        <v>2860</v>
      </c>
      <c r="EZ26" s="11">
        <v>2</v>
      </c>
      <c r="FA26" s="11">
        <v>2</v>
      </c>
      <c r="FB26" s="11">
        <v>1</v>
      </c>
      <c r="FC26" s="11">
        <v>1</v>
      </c>
      <c r="FD26" s="11">
        <v>1</v>
      </c>
      <c r="FE26" s="11">
        <v>1</v>
      </c>
      <c r="FF26" s="11">
        <v>2</v>
      </c>
      <c r="FG26" s="11">
        <v>2</v>
      </c>
      <c r="FH26" s="11">
        <v>2</v>
      </c>
      <c r="FI26" s="11">
        <v>2</v>
      </c>
      <c r="FJ26" s="11">
        <v>2</v>
      </c>
      <c r="FK26" s="11">
        <v>2</v>
      </c>
      <c r="FL26" s="11">
        <v>2</v>
      </c>
      <c r="FM26" s="11">
        <v>2</v>
      </c>
      <c r="FN26" s="12" t="s">
        <v>2861</v>
      </c>
      <c r="FP26" s="11">
        <v>1</v>
      </c>
      <c r="FQ26" s="11">
        <v>1</v>
      </c>
      <c r="FR26" s="11">
        <v>1</v>
      </c>
      <c r="FS26" s="11">
        <v>1</v>
      </c>
      <c r="FT26" s="11">
        <v>1</v>
      </c>
      <c r="FU26" s="11">
        <v>1</v>
      </c>
      <c r="FV26" s="11">
        <v>1</v>
      </c>
      <c r="FW26" s="11">
        <v>1</v>
      </c>
      <c r="FX26" s="11">
        <v>1</v>
      </c>
      <c r="FY26" s="11">
        <v>1</v>
      </c>
      <c r="FZ26" s="11">
        <v>2</v>
      </c>
      <c r="GA26" s="11">
        <v>2</v>
      </c>
      <c r="GB26" s="11">
        <v>2</v>
      </c>
      <c r="GC26" s="11">
        <v>2</v>
      </c>
      <c r="GD26" s="11">
        <v>2</v>
      </c>
      <c r="GE26" s="11">
        <v>2</v>
      </c>
      <c r="GF26" s="11" t="s">
        <v>2862</v>
      </c>
      <c r="GG26" s="12" t="s">
        <v>2863</v>
      </c>
      <c r="GH26" s="11">
        <v>1</v>
      </c>
      <c r="GI26" s="11">
        <v>1</v>
      </c>
      <c r="GJ26" s="11">
        <v>1</v>
      </c>
      <c r="GK26" s="11">
        <v>1</v>
      </c>
      <c r="GL26" s="11">
        <v>1</v>
      </c>
      <c r="GM26" s="11">
        <v>1</v>
      </c>
      <c r="GN26" s="11">
        <v>1</v>
      </c>
      <c r="GO26" s="11">
        <v>1</v>
      </c>
      <c r="GP26" s="11">
        <v>1</v>
      </c>
      <c r="GQ26" s="11">
        <v>1</v>
      </c>
      <c r="GR26" s="11">
        <v>1</v>
      </c>
      <c r="GS26" s="11">
        <v>1</v>
      </c>
      <c r="GT26" s="11">
        <v>1</v>
      </c>
      <c r="GU26" s="11">
        <v>1</v>
      </c>
      <c r="GV26" s="11">
        <v>1</v>
      </c>
      <c r="GW26" s="11">
        <v>1</v>
      </c>
      <c r="GZ26" s="11">
        <v>2</v>
      </c>
      <c r="HA26" s="11">
        <v>2</v>
      </c>
      <c r="HB26" s="11">
        <v>2</v>
      </c>
      <c r="HC26" s="11">
        <v>2</v>
      </c>
      <c r="HD26" s="11">
        <v>2</v>
      </c>
      <c r="HE26" s="11">
        <v>2</v>
      </c>
      <c r="HF26" s="11" t="s">
        <v>2864</v>
      </c>
      <c r="HG26" s="11">
        <v>1</v>
      </c>
      <c r="HH26" s="11">
        <v>1</v>
      </c>
      <c r="HI26" s="11">
        <v>1</v>
      </c>
      <c r="HJ26" s="11">
        <v>1</v>
      </c>
      <c r="HK26" s="11">
        <v>1</v>
      </c>
      <c r="HL26" s="11">
        <v>1</v>
      </c>
      <c r="HM26" s="11">
        <v>1</v>
      </c>
      <c r="HN26" s="11">
        <v>1</v>
      </c>
      <c r="HO26" s="11">
        <v>1</v>
      </c>
      <c r="HP26" s="11">
        <v>1</v>
      </c>
      <c r="HQ26" s="11">
        <v>1</v>
      </c>
      <c r="HR26" s="11">
        <v>1</v>
      </c>
      <c r="HS26" s="11">
        <v>2</v>
      </c>
      <c r="HT26" s="11">
        <v>2</v>
      </c>
      <c r="HU26" s="11">
        <v>2</v>
      </c>
      <c r="HV26" s="11">
        <v>2</v>
      </c>
      <c r="HW26" s="11">
        <v>2</v>
      </c>
      <c r="HX26" s="11">
        <v>2</v>
      </c>
      <c r="HY26" s="11" t="s">
        <v>2865</v>
      </c>
      <c r="HZ26" s="11">
        <v>1</v>
      </c>
      <c r="IA26" s="11">
        <v>1</v>
      </c>
      <c r="IB26" s="11">
        <v>1</v>
      </c>
      <c r="IC26" s="11">
        <v>1</v>
      </c>
      <c r="ID26" s="11">
        <v>1</v>
      </c>
      <c r="IE26" s="11">
        <v>1</v>
      </c>
      <c r="IF26" s="11">
        <v>1</v>
      </c>
      <c r="IG26" s="11">
        <v>1</v>
      </c>
      <c r="IH26" s="11">
        <v>1</v>
      </c>
      <c r="II26" s="11">
        <v>1</v>
      </c>
      <c r="IJ26" s="11">
        <v>2</v>
      </c>
      <c r="IK26" s="11">
        <v>2</v>
      </c>
      <c r="IL26" s="11">
        <v>2</v>
      </c>
      <c r="IM26" s="11">
        <v>2</v>
      </c>
      <c r="IN26" s="11">
        <v>2</v>
      </c>
      <c r="IO26" s="11">
        <v>2</v>
      </c>
      <c r="IP26" s="11">
        <v>2</v>
      </c>
      <c r="IQ26" s="11">
        <v>2</v>
      </c>
      <c r="IR26" s="11">
        <v>1</v>
      </c>
      <c r="IS26" s="11">
        <v>1</v>
      </c>
      <c r="IT26" s="11" t="s">
        <v>2866</v>
      </c>
      <c r="IU26" s="11">
        <v>1</v>
      </c>
      <c r="IV26" s="11">
        <v>1</v>
      </c>
      <c r="IW26" s="11">
        <v>1</v>
      </c>
      <c r="IX26" s="11">
        <v>1</v>
      </c>
      <c r="IY26" s="11">
        <v>1</v>
      </c>
      <c r="IZ26" s="11">
        <v>1</v>
      </c>
      <c r="JA26" s="11">
        <v>2</v>
      </c>
      <c r="JB26" s="11">
        <v>2</v>
      </c>
      <c r="JC26" s="11">
        <v>2</v>
      </c>
      <c r="JD26" s="11">
        <v>2</v>
      </c>
      <c r="JE26" s="11">
        <v>2</v>
      </c>
      <c r="JF26" s="11">
        <v>2</v>
      </c>
      <c r="JG26" s="11" t="s">
        <v>2867</v>
      </c>
      <c r="JH26" s="11">
        <v>1</v>
      </c>
      <c r="JI26" s="11">
        <v>1</v>
      </c>
      <c r="JJ26" s="11">
        <v>1</v>
      </c>
      <c r="JK26" s="11">
        <v>1</v>
      </c>
      <c r="JL26" s="11">
        <v>2</v>
      </c>
      <c r="JM26" s="11">
        <v>2</v>
      </c>
      <c r="JN26" s="11">
        <v>2</v>
      </c>
      <c r="JO26" s="11">
        <v>2</v>
      </c>
      <c r="JP26" s="11">
        <v>2</v>
      </c>
      <c r="JQ26" s="11">
        <v>2</v>
      </c>
      <c r="JR26" s="11">
        <v>2</v>
      </c>
      <c r="JS26" s="11">
        <v>2</v>
      </c>
      <c r="JT26" s="11">
        <v>2</v>
      </c>
      <c r="JU26" s="11">
        <v>2</v>
      </c>
      <c r="JV26" s="11">
        <v>2</v>
      </c>
      <c r="JW26" s="11">
        <v>2</v>
      </c>
      <c r="JX26" s="11">
        <v>2</v>
      </c>
      <c r="JY26" s="11">
        <v>2</v>
      </c>
      <c r="JZ26" s="11">
        <v>2</v>
      </c>
      <c r="KA26" s="11">
        <v>2</v>
      </c>
      <c r="KB26" s="11">
        <v>2</v>
      </c>
      <c r="KC26" s="11">
        <v>2</v>
      </c>
      <c r="KD26" s="12" t="s">
        <v>2868</v>
      </c>
      <c r="KE26" s="11">
        <v>2</v>
      </c>
      <c r="KF26" s="11">
        <v>2</v>
      </c>
      <c r="KG26" s="11">
        <v>2</v>
      </c>
      <c r="KH26" s="11">
        <v>2</v>
      </c>
      <c r="KI26" s="11">
        <v>2</v>
      </c>
      <c r="KJ26" s="11">
        <v>2</v>
      </c>
      <c r="KK26" s="11">
        <v>2</v>
      </c>
      <c r="KL26" s="11">
        <v>2</v>
      </c>
      <c r="KM26" s="11">
        <v>2</v>
      </c>
      <c r="KN26" s="11">
        <v>2</v>
      </c>
      <c r="KO26" s="11">
        <v>2</v>
      </c>
      <c r="KP26" s="11">
        <v>2</v>
      </c>
      <c r="KQ26" s="11">
        <v>2</v>
      </c>
      <c r="KR26" s="11">
        <v>2</v>
      </c>
      <c r="KS26" s="11">
        <v>2</v>
      </c>
      <c r="KT26" s="11">
        <v>2</v>
      </c>
      <c r="KU26" s="11">
        <v>2</v>
      </c>
      <c r="KV26" s="11">
        <v>2</v>
      </c>
      <c r="KW26" s="11">
        <v>2</v>
      </c>
      <c r="KX26" s="11">
        <v>2</v>
      </c>
      <c r="KY26" s="11" t="s">
        <v>2869</v>
      </c>
      <c r="KZ26" s="11">
        <v>1</v>
      </c>
      <c r="LA26" s="11">
        <v>1</v>
      </c>
      <c r="LB26" s="11">
        <v>1</v>
      </c>
      <c r="LC26" s="11">
        <v>1</v>
      </c>
      <c r="LD26" s="11">
        <v>1</v>
      </c>
      <c r="LE26" s="11">
        <v>1</v>
      </c>
      <c r="LF26" s="11">
        <v>1</v>
      </c>
      <c r="LG26" s="11">
        <v>1</v>
      </c>
      <c r="LH26" s="11">
        <v>1</v>
      </c>
      <c r="LI26" s="11">
        <v>1</v>
      </c>
      <c r="LJ26" s="11">
        <v>2</v>
      </c>
      <c r="LK26" s="11">
        <v>2</v>
      </c>
      <c r="LL26" s="11">
        <v>2</v>
      </c>
      <c r="LM26" s="11">
        <v>2</v>
      </c>
      <c r="LN26" s="11">
        <v>2</v>
      </c>
      <c r="LO26" s="11">
        <v>2</v>
      </c>
      <c r="LP26" s="11">
        <v>1</v>
      </c>
      <c r="LQ26" s="11">
        <v>1</v>
      </c>
      <c r="LR26" s="11">
        <v>2</v>
      </c>
      <c r="LS26" s="11">
        <v>2</v>
      </c>
      <c r="LT26" s="12" t="s">
        <v>2870</v>
      </c>
      <c r="LU26" s="11">
        <v>1</v>
      </c>
      <c r="LV26" s="11">
        <v>1</v>
      </c>
      <c r="LW26" s="11">
        <v>1</v>
      </c>
      <c r="LX26" s="11">
        <v>1</v>
      </c>
      <c r="LY26" s="11">
        <v>2</v>
      </c>
      <c r="LZ26" s="11">
        <v>2</v>
      </c>
      <c r="MA26" s="11">
        <v>2</v>
      </c>
      <c r="MB26" s="11">
        <v>2</v>
      </c>
      <c r="MC26" s="11" t="s">
        <v>2871</v>
      </c>
      <c r="MD26" s="11">
        <v>1</v>
      </c>
      <c r="ME26" s="11">
        <v>1</v>
      </c>
      <c r="MF26" s="11">
        <v>1</v>
      </c>
      <c r="MG26" s="11">
        <v>1</v>
      </c>
      <c r="MH26" s="11">
        <v>1</v>
      </c>
      <c r="MI26" s="11">
        <v>1</v>
      </c>
      <c r="MJ26" s="11">
        <v>1</v>
      </c>
      <c r="MK26" s="11">
        <v>1</v>
      </c>
      <c r="ML26" s="11">
        <v>1</v>
      </c>
      <c r="MM26" s="11">
        <v>1</v>
      </c>
      <c r="MN26" s="11">
        <v>1</v>
      </c>
      <c r="MO26" s="11">
        <v>1</v>
      </c>
      <c r="MP26" s="11">
        <v>1</v>
      </c>
      <c r="MQ26" s="11">
        <v>1</v>
      </c>
      <c r="MR26" s="11">
        <v>1</v>
      </c>
      <c r="MS26" s="11">
        <v>1</v>
      </c>
      <c r="MT26" s="11">
        <v>1</v>
      </c>
      <c r="MU26" s="11">
        <v>1</v>
      </c>
      <c r="MV26" s="11">
        <v>2</v>
      </c>
      <c r="MW26" s="11">
        <v>2</v>
      </c>
      <c r="MX26" s="11">
        <v>2</v>
      </c>
      <c r="MY26" s="11">
        <v>2</v>
      </c>
      <c r="MZ26" s="12" t="s">
        <v>2872</v>
      </c>
      <c r="NB26" s="11">
        <v>1</v>
      </c>
      <c r="NC26" s="11">
        <v>1</v>
      </c>
      <c r="ND26" s="11">
        <v>1</v>
      </c>
      <c r="NE26" s="11">
        <v>1</v>
      </c>
      <c r="NF26" s="11">
        <v>1</v>
      </c>
      <c r="NG26" s="11">
        <v>1</v>
      </c>
      <c r="NH26" s="11">
        <v>1</v>
      </c>
      <c r="NI26" s="11">
        <v>1</v>
      </c>
      <c r="NJ26" s="11">
        <v>1</v>
      </c>
      <c r="NK26" s="11">
        <v>1</v>
      </c>
      <c r="NL26" s="11">
        <v>1</v>
      </c>
      <c r="NM26" s="11">
        <v>1</v>
      </c>
      <c r="NN26" s="11">
        <v>1</v>
      </c>
      <c r="NO26" s="11">
        <v>1</v>
      </c>
      <c r="NP26" s="11">
        <v>1</v>
      </c>
      <c r="NQ26" s="11">
        <v>1</v>
      </c>
      <c r="NR26" s="11">
        <v>1</v>
      </c>
      <c r="NS26" s="11">
        <v>1</v>
      </c>
      <c r="NT26" s="11">
        <v>1</v>
      </c>
      <c r="NU26" s="11">
        <v>1</v>
      </c>
      <c r="NV26" s="11">
        <v>1</v>
      </c>
      <c r="NW26" s="11">
        <v>1</v>
      </c>
      <c r="NX26" s="11">
        <v>1</v>
      </c>
      <c r="NY26" s="11">
        <v>1</v>
      </c>
      <c r="NZ26" s="11">
        <v>1</v>
      </c>
      <c r="OA26" s="11">
        <v>1</v>
      </c>
      <c r="OB26" s="11">
        <v>1</v>
      </c>
      <c r="OC26" s="11">
        <v>1</v>
      </c>
      <c r="OD26" s="11">
        <v>1</v>
      </c>
      <c r="OE26" s="11">
        <v>1</v>
      </c>
      <c r="OF26" s="11">
        <v>1</v>
      </c>
      <c r="OG26" s="11">
        <v>1</v>
      </c>
      <c r="OH26" s="11">
        <v>2</v>
      </c>
      <c r="OI26" s="11">
        <v>2</v>
      </c>
      <c r="OJ26" s="11">
        <v>1</v>
      </c>
      <c r="OK26" s="11">
        <v>1</v>
      </c>
      <c r="OL26" s="11">
        <v>2</v>
      </c>
      <c r="OM26" s="11">
        <v>2</v>
      </c>
      <c r="ON26" s="11" t="s">
        <v>2873</v>
      </c>
      <c r="OO26" s="11" t="s">
        <v>2874</v>
      </c>
      <c r="OP26" s="11" t="s">
        <v>2875</v>
      </c>
      <c r="OQ26" s="11" t="s">
        <v>2876</v>
      </c>
      <c r="OR26" s="11" t="s">
        <v>2876</v>
      </c>
      <c r="OT26" s="12" t="s">
        <v>2877</v>
      </c>
      <c r="OU26" s="11">
        <v>1</v>
      </c>
      <c r="OV26" s="11">
        <v>1</v>
      </c>
      <c r="OW26" s="11">
        <v>1</v>
      </c>
      <c r="OX26" s="11">
        <v>1</v>
      </c>
      <c r="OY26" s="11">
        <v>1</v>
      </c>
      <c r="OZ26" s="11">
        <v>1</v>
      </c>
      <c r="PA26" s="11">
        <v>1</v>
      </c>
      <c r="PB26" s="11">
        <v>1</v>
      </c>
      <c r="PC26" s="11">
        <v>1</v>
      </c>
      <c r="PD26" s="11">
        <v>1</v>
      </c>
      <c r="PE26" s="11">
        <v>1</v>
      </c>
      <c r="PF26" s="11">
        <v>1</v>
      </c>
      <c r="PG26" s="11">
        <v>1</v>
      </c>
      <c r="PH26" s="11">
        <v>1</v>
      </c>
      <c r="PI26" s="11">
        <v>1</v>
      </c>
      <c r="PJ26" s="11">
        <v>1</v>
      </c>
      <c r="PK26" s="11">
        <v>1</v>
      </c>
      <c r="PL26" s="11">
        <v>1</v>
      </c>
      <c r="PM26" s="11">
        <v>1</v>
      </c>
      <c r="PN26" s="11">
        <v>1</v>
      </c>
      <c r="PO26" s="11">
        <v>1</v>
      </c>
      <c r="PP26" s="11">
        <v>1</v>
      </c>
      <c r="PQ26" s="11">
        <v>1</v>
      </c>
      <c r="PR26" s="11">
        <v>1</v>
      </c>
      <c r="PS26" s="11">
        <v>1</v>
      </c>
      <c r="PT26" s="11">
        <v>1</v>
      </c>
      <c r="PU26" s="11">
        <v>1</v>
      </c>
      <c r="PV26" s="11">
        <v>1</v>
      </c>
      <c r="PW26" s="11">
        <v>1</v>
      </c>
      <c r="PX26" s="11">
        <v>1</v>
      </c>
      <c r="PY26" s="11">
        <v>1</v>
      </c>
      <c r="PZ26" s="11">
        <v>1</v>
      </c>
      <c r="QA26" s="11">
        <v>2</v>
      </c>
      <c r="QB26" s="11">
        <v>2</v>
      </c>
      <c r="QC26" s="11">
        <v>2</v>
      </c>
      <c r="QD26" s="11">
        <v>2</v>
      </c>
      <c r="QE26" s="11">
        <v>2</v>
      </c>
      <c r="QF26" s="11">
        <v>2</v>
      </c>
      <c r="QG26" s="11" t="s">
        <v>2878</v>
      </c>
      <c r="QH26" s="11">
        <v>1</v>
      </c>
      <c r="QI26" s="11">
        <v>2</v>
      </c>
      <c r="QJ26" s="11">
        <v>1</v>
      </c>
      <c r="QK26" s="11">
        <v>2</v>
      </c>
      <c r="QL26" s="11">
        <v>2</v>
      </c>
      <c r="QM26" s="11">
        <v>2</v>
      </c>
      <c r="QN26" s="11">
        <v>2</v>
      </c>
      <c r="QO26" s="11">
        <v>1</v>
      </c>
      <c r="QP26" s="11">
        <v>1</v>
      </c>
      <c r="QQ26" s="11">
        <v>1</v>
      </c>
      <c r="QR26" s="11">
        <v>1</v>
      </c>
      <c r="QS26" s="11">
        <v>2</v>
      </c>
      <c r="QT26" s="11">
        <v>1</v>
      </c>
      <c r="QU26" s="11">
        <v>1</v>
      </c>
      <c r="QV26" s="11">
        <v>2</v>
      </c>
      <c r="QW26" s="11">
        <v>2</v>
      </c>
      <c r="QX26" s="11">
        <v>2</v>
      </c>
      <c r="QY26" s="11">
        <v>2</v>
      </c>
      <c r="QZ26" s="11">
        <v>2</v>
      </c>
      <c r="RA26" s="11">
        <v>1</v>
      </c>
      <c r="RC26" s="11">
        <v>1</v>
      </c>
      <c r="RD26" s="12" t="s">
        <v>2879</v>
      </c>
      <c r="RE26" s="11">
        <v>1</v>
      </c>
      <c r="RF26" s="11" t="s">
        <v>2880</v>
      </c>
      <c r="RJ26" s="11">
        <v>1</v>
      </c>
      <c r="RK26" s="11">
        <v>21</v>
      </c>
      <c r="RL26" s="203"/>
    </row>
    <row r="27" spans="1:480" ht="17.25" customHeight="1">
      <c r="A27" s="11">
        <v>25</v>
      </c>
      <c r="B27" s="164" t="s">
        <v>48</v>
      </c>
      <c r="C27" s="164"/>
      <c r="RL27" s="203"/>
    </row>
    <row r="28" spans="1:480" ht="17.25" customHeight="1">
      <c r="A28" s="11">
        <v>26</v>
      </c>
      <c r="B28" s="164" t="s">
        <v>49</v>
      </c>
      <c r="C28" s="164"/>
      <c r="RL28" s="203"/>
    </row>
    <row r="29" spans="1:480" ht="17.25" customHeight="1">
      <c r="A29" s="11">
        <v>27</v>
      </c>
      <c r="B29" s="164" t="s">
        <v>50</v>
      </c>
      <c r="C29" s="164"/>
      <c r="D29" s="1">
        <v>1</v>
      </c>
      <c r="E29" s="1">
        <v>1</v>
      </c>
      <c r="F29" s="1">
        <v>1</v>
      </c>
      <c r="G29" s="1">
        <v>1</v>
      </c>
      <c r="H29" s="1">
        <v>1</v>
      </c>
      <c r="I29" s="1">
        <v>1</v>
      </c>
      <c r="J29" s="1">
        <v>1</v>
      </c>
      <c r="K29" s="1">
        <v>1</v>
      </c>
      <c r="L29" s="1">
        <v>1</v>
      </c>
      <c r="M29" s="1">
        <v>1</v>
      </c>
      <c r="N29" s="1">
        <v>1</v>
      </c>
      <c r="O29" s="1">
        <v>1</v>
      </c>
      <c r="P29" s="1">
        <v>2</v>
      </c>
      <c r="Q29" s="1">
        <v>2</v>
      </c>
      <c r="R29" s="1">
        <v>2</v>
      </c>
      <c r="S29" s="1">
        <v>2</v>
      </c>
      <c r="T29" s="1">
        <v>2</v>
      </c>
      <c r="U29" s="1">
        <v>2</v>
      </c>
      <c r="V29" s="1">
        <v>2</v>
      </c>
      <c r="W29" s="1">
        <v>2</v>
      </c>
      <c r="Y29" s="1">
        <v>1</v>
      </c>
      <c r="Z29" s="1">
        <v>1</v>
      </c>
      <c r="AC29" s="1">
        <v>2</v>
      </c>
      <c r="AD29" s="1">
        <v>2</v>
      </c>
      <c r="AE29" s="1">
        <v>1</v>
      </c>
      <c r="AF29" s="1">
        <v>1</v>
      </c>
      <c r="AH29" s="1">
        <v>1</v>
      </c>
      <c r="AI29" s="1">
        <v>2</v>
      </c>
      <c r="AJ29" s="1">
        <v>1</v>
      </c>
      <c r="AK29" s="1">
        <v>2</v>
      </c>
      <c r="AL29" s="1">
        <v>2</v>
      </c>
      <c r="AM29" s="222" t="s">
        <v>3417</v>
      </c>
      <c r="AO29" s="1">
        <v>1</v>
      </c>
      <c r="AP29" s="1">
        <v>1</v>
      </c>
      <c r="AQ29" s="1">
        <v>2</v>
      </c>
      <c r="AR29" s="1">
        <v>1</v>
      </c>
      <c r="AS29" s="1">
        <v>2</v>
      </c>
      <c r="AT29" s="1">
        <v>1</v>
      </c>
      <c r="AU29" s="1">
        <v>2</v>
      </c>
      <c r="AV29" s="1">
        <v>2</v>
      </c>
      <c r="AW29" s="1">
        <v>2</v>
      </c>
      <c r="AX29" s="1">
        <v>2</v>
      </c>
      <c r="AY29" s="1">
        <v>2</v>
      </c>
      <c r="AZ29" s="1">
        <v>2</v>
      </c>
      <c r="BA29" s="1">
        <v>2</v>
      </c>
      <c r="BB29" s="1">
        <v>2</v>
      </c>
      <c r="BC29" s="1">
        <v>2</v>
      </c>
      <c r="BD29" s="1">
        <v>2</v>
      </c>
      <c r="BF29" s="1">
        <v>2</v>
      </c>
      <c r="BG29" s="1">
        <v>2</v>
      </c>
      <c r="BH29" s="1">
        <v>1</v>
      </c>
      <c r="BI29" s="1">
        <v>1</v>
      </c>
      <c r="BJ29" s="1">
        <v>2</v>
      </c>
      <c r="BK29" s="1">
        <v>2</v>
      </c>
      <c r="BL29" s="1">
        <v>1</v>
      </c>
      <c r="BM29" s="1">
        <v>2</v>
      </c>
      <c r="BN29" s="1">
        <v>2</v>
      </c>
      <c r="BO29" s="1">
        <v>2</v>
      </c>
      <c r="BP29" s="1">
        <v>2</v>
      </c>
      <c r="BQ29" s="1">
        <v>2</v>
      </c>
      <c r="BR29" s="1">
        <v>2</v>
      </c>
      <c r="BS29" s="1">
        <v>2</v>
      </c>
      <c r="BT29" s="1">
        <v>2</v>
      </c>
      <c r="BU29" s="1">
        <v>2</v>
      </c>
      <c r="BV29" s="1">
        <v>2</v>
      </c>
      <c r="BW29" s="1">
        <v>2</v>
      </c>
      <c r="BX29" s="1">
        <v>2</v>
      </c>
      <c r="BY29" s="1">
        <v>2</v>
      </c>
      <c r="CS29" s="1" t="s">
        <v>3418</v>
      </c>
      <c r="CT29" s="1">
        <v>1</v>
      </c>
      <c r="CU29" s="1">
        <v>1</v>
      </c>
      <c r="CV29" s="1">
        <v>1</v>
      </c>
      <c r="CW29" s="1">
        <v>1</v>
      </c>
      <c r="CX29" s="1">
        <v>1</v>
      </c>
      <c r="CY29" s="1">
        <v>1</v>
      </c>
      <c r="CZ29" s="1">
        <v>1</v>
      </c>
      <c r="DA29" s="1">
        <v>1</v>
      </c>
      <c r="DB29" s="1">
        <v>1</v>
      </c>
      <c r="DC29" s="1">
        <v>1</v>
      </c>
      <c r="DD29" s="1">
        <v>2</v>
      </c>
      <c r="DE29" s="1">
        <v>1</v>
      </c>
      <c r="DF29" s="1">
        <v>2</v>
      </c>
      <c r="DG29" s="1">
        <v>2</v>
      </c>
      <c r="DH29" s="1">
        <v>2</v>
      </c>
      <c r="DI29" s="1">
        <v>2</v>
      </c>
      <c r="DJ29" s="1">
        <v>2</v>
      </c>
      <c r="DK29" s="1">
        <v>2</v>
      </c>
      <c r="DL29" s="1">
        <v>2</v>
      </c>
      <c r="DM29" s="1">
        <v>2</v>
      </c>
      <c r="DN29" s="1">
        <v>2</v>
      </c>
      <c r="DO29" s="1">
        <v>2</v>
      </c>
      <c r="DP29" s="1">
        <v>2</v>
      </c>
      <c r="DQ29" s="1">
        <v>2</v>
      </c>
      <c r="DS29" s="1">
        <v>2</v>
      </c>
      <c r="DT29" s="1">
        <v>2</v>
      </c>
      <c r="DU29" s="1">
        <v>1</v>
      </c>
      <c r="DV29" s="1">
        <v>1</v>
      </c>
      <c r="DW29" s="1">
        <v>1</v>
      </c>
      <c r="DX29" s="1">
        <v>1</v>
      </c>
      <c r="DY29" s="1">
        <v>1</v>
      </c>
      <c r="DZ29" s="1">
        <v>1</v>
      </c>
      <c r="EA29" s="1">
        <v>2</v>
      </c>
      <c r="EB29" s="1">
        <v>2</v>
      </c>
      <c r="EC29" s="1">
        <v>2</v>
      </c>
      <c r="ED29" s="1">
        <v>2</v>
      </c>
      <c r="EE29" s="1">
        <v>2</v>
      </c>
      <c r="EF29" s="1">
        <v>2</v>
      </c>
      <c r="EH29" s="1">
        <v>1</v>
      </c>
      <c r="EJ29" s="1">
        <v>2</v>
      </c>
      <c r="EK29" s="1">
        <v>2</v>
      </c>
      <c r="EL29" s="1">
        <v>1</v>
      </c>
      <c r="EN29" s="1">
        <v>2</v>
      </c>
      <c r="EP29" s="1">
        <v>1</v>
      </c>
      <c r="ER29" s="1">
        <v>2</v>
      </c>
      <c r="ET29" s="1">
        <v>2</v>
      </c>
      <c r="EV29" s="1">
        <v>16</v>
      </c>
      <c r="EW29" s="1">
        <v>2</v>
      </c>
      <c r="EZ29" s="1">
        <v>1</v>
      </c>
      <c r="FA29" s="1">
        <v>1</v>
      </c>
      <c r="FB29" s="1">
        <v>1</v>
      </c>
      <c r="FC29" s="1">
        <v>1</v>
      </c>
      <c r="FD29" s="1">
        <v>2</v>
      </c>
      <c r="FE29" s="1">
        <v>2</v>
      </c>
      <c r="FF29" s="1">
        <v>2</v>
      </c>
      <c r="FG29" s="1">
        <v>2</v>
      </c>
      <c r="FH29" s="1">
        <v>2</v>
      </c>
      <c r="FI29" s="1">
        <v>2</v>
      </c>
      <c r="FJ29" s="1">
        <v>2</v>
      </c>
      <c r="FK29" s="1">
        <v>2</v>
      </c>
      <c r="FL29" s="1">
        <v>2</v>
      </c>
      <c r="FM29" s="1">
        <v>2</v>
      </c>
      <c r="FN29" s="1" t="s">
        <v>3419</v>
      </c>
      <c r="FP29" s="1">
        <v>1</v>
      </c>
      <c r="FQ29" s="1">
        <v>1</v>
      </c>
      <c r="FR29" s="1">
        <v>1</v>
      </c>
      <c r="FS29" s="1">
        <v>1</v>
      </c>
      <c r="FT29" s="1">
        <v>1</v>
      </c>
      <c r="FU29" s="1">
        <v>2</v>
      </c>
      <c r="FV29" s="1">
        <v>1</v>
      </c>
      <c r="FW29" s="1">
        <v>1</v>
      </c>
      <c r="FX29" s="1">
        <v>2</v>
      </c>
      <c r="FY29" s="1">
        <v>2</v>
      </c>
      <c r="FZ29" s="1">
        <v>2</v>
      </c>
      <c r="GA29" s="1">
        <v>2</v>
      </c>
      <c r="GB29" s="1">
        <v>2</v>
      </c>
      <c r="GC29" s="1">
        <v>2</v>
      </c>
      <c r="GD29" s="1">
        <v>2</v>
      </c>
      <c r="GE29" s="1">
        <v>2</v>
      </c>
      <c r="GF29" s="1" t="s">
        <v>3420</v>
      </c>
      <c r="GH29" s="1">
        <v>1</v>
      </c>
      <c r="GI29" s="1">
        <v>1</v>
      </c>
      <c r="GN29" s="1">
        <v>2</v>
      </c>
      <c r="GO29" s="1">
        <v>2</v>
      </c>
      <c r="GP29" s="1">
        <v>2</v>
      </c>
      <c r="GQ29" s="1">
        <v>2</v>
      </c>
      <c r="GR29" s="1">
        <v>2</v>
      </c>
      <c r="GS29" s="1">
        <v>2</v>
      </c>
      <c r="GT29" s="1">
        <v>1</v>
      </c>
      <c r="GU29" s="1">
        <v>1</v>
      </c>
      <c r="GV29" s="1">
        <v>2</v>
      </c>
      <c r="GW29" s="1">
        <v>2</v>
      </c>
      <c r="GX29" s="1">
        <v>2</v>
      </c>
      <c r="GY29" s="1">
        <v>2</v>
      </c>
      <c r="GZ29" s="1">
        <v>2</v>
      </c>
      <c r="HA29" s="1">
        <v>2</v>
      </c>
      <c r="HB29" s="1">
        <v>2</v>
      </c>
      <c r="HC29" s="1">
        <v>2</v>
      </c>
      <c r="HD29" s="1">
        <v>2</v>
      </c>
      <c r="HE29" s="1">
        <v>2</v>
      </c>
      <c r="HG29" s="1">
        <v>2</v>
      </c>
      <c r="HH29" s="11" t="s">
        <v>850</v>
      </c>
      <c r="HI29" s="1">
        <v>1</v>
      </c>
      <c r="HJ29" s="11" t="s">
        <v>850</v>
      </c>
      <c r="HK29" s="1">
        <v>2</v>
      </c>
      <c r="HP29" s="231" t="s">
        <v>850</v>
      </c>
      <c r="HQ29" s="1">
        <v>1</v>
      </c>
      <c r="HS29" s="1">
        <v>2</v>
      </c>
      <c r="HU29" s="1">
        <v>2</v>
      </c>
      <c r="HW29" s="1">
        <v>2</v>
      </c>
      <c r="HZ29" s="1">
        <v>1</v>
      </c>
      <c r="IB29" s="1">
        <v>1</v>
      </c>
      <c r="ID29" s="1">
        <v>1</v>
      </c>
      <c r="IH29" s="1">
        <v>2</v>
      </c>
      <c r="IJ29" s="1">
        <v>2</v>
      </c>
      <c r="IL29" s="1">
        <v>2</v>
      </c>
      <c r="IN29" s="1">
        <v>2</v>
      </c>
      <c r="IP29" s="1">
        <v>2</v>
      </c>
      <c r="IR29" s="1">
        <v>2</v>
      </c>
      <c r="IT29" s="1" t="s">
        <v>3421</v>
      </c>
      <c r="JG29" s="1" t="s">
        <v>3422</v>
      </c>
      <c r="JH29" s="1">
        <v>1</v>
      </c>
      <c r="JI29" s="1">
        <v>2</v>
      </c>
      <c r="JJ29" s="1">
        <v>2</v>
      </c>
      <c r="JK29" s="1">
        <v>2</v>
      </c>
      <c r="JL29" s="1">
        <v>2</v>
      </c>
      <c r="JM29" s="1">
        <v>2</v>
      </c>
      <c r="JN29" s="1">
        <v>2</v>
      </c>
      <c r="JO29" s="1">
        <v>2</v>
      </c>
      <c r="JP29" s="1">
        <v>2</v>
      </c>
      <c r="JQ29" s="1">
        <v>2</v>
      </c>
      <c r="JR29" s="1">
        <v>2</v>
      </c>
      <c r="JS29" s="1">
        <v>2</v>
      </c>
      <c r="JT29" s="1">
        <v>2</v>
      </c>
      <c r="JU29" s="1">
        <v>2</v>
      </c>
      <c r="JV29" s="1">
        <v>2</v>
      </c>
      <c r="JW29" s="1">
        <v>2</v>
      </c>
      <c r="JX29" s="1">
        <v>2</v>
      </c>
      <c r="JY29" s="1">
        <v>2</v>
      </c>
      <c r="JZ29" s="1">
        <v>2</v>
      </c>
      <c r="KA29" s="1">
        <v>2</v>
      </c>
      <c r="KB29" s="1">
        <v>2</v>
      </c>
      <c r="KC29" s="1">
        <v>2</v>
      </c>
      <c r="KY29" s="222" t="s">
        <v>3423</v>
      </c>
      <c r="KZ29" s="1">
        <v>1</v>
      </c>
      <c r="LA29" s="1">
        <v>1</v>
      </c>
      <c r="LB29" s="1">
        <v>1</v>
      </c>
      <c r="LC29" s="1">
        <v>1</v>
      </c>
      <c r="LD29" s="1">
        <v>1</v>
      </c>
      <c r="LE29" s="1">
        <v>1</v>
      </c>
      <c r="LF29" s="1">
        <v>1</v>
      </c>
      <c r="LG29" s="1">
        <v>1</v>
      </c>
      <c r="LH29" s="1">
        <v>2</v>
      </c>
      <c r="LI29" s="1">
        <v>2</v>
      </c>
      <c r="LJ29" s="1">
        <v>2</v>
      </c>
      <c r="LK29" s="1">
        <v>2</v>
      </c>
      <c r="LL29" s="1">
        <v>1</v>
      </c>
      <c r="LM29" s="1">
        <v>1</v>
      </c>
      <c r="LN29" s="1">
        <v>2</v>
      </c>
      <c r="LO29" s="1">
        <v>2</v>
      </c>
      <c r="LP29" s="1">
        <v>1</v>
      </c>
      <c r="LQ29" s="1">
        <v>1</v>
      </c>
      <c r="LR29" s="1">
        <v>2</v>
      </c>
      <c r="LS29" s="1">
        <v>2</v>
      </c>
      <c r="LU29" s="1">
        <v>1</v>
      </c>
      <c r="LV29" s="1">
        <v>1</v>
      </c>
      <c r="LY29" s="1">
        <v>1</v>
      </c>
      <c r="LZ29" s="1">
        <v>1</v>
      </c>
      <c r="MA29" s="1">
        <v>2</v>
      </c>
      <c r="MB29" s="1">
        <v>2</v>
      </c>
      <c r="MD29" s="1">
        <v>1</v>
      </c>
      <c r="ME29" s="1">
        <v>1</v>
      </c>
      <c r="MJ29" s="1">
        <v>1</v>
      </c>
      <c r="MK29" s="1">
        <v>1</v>
      </c>
      <c r="ML29" s="1">
        <v>1</v>
      </c>
      <c r="MM29" s="1">
        <v>1</v>
      </c>
      <c r="MN29" s="1">
        <v>1</v>
      </c>
      <c r="MO29" s="1">
        <v>1</v>
      </c>
      <c r="MP29" s="1">
        <v>1</v>
      </c>
      <c r="MQ29" s="1">
        <v>1</v>
      </c>
      <c r="MR29" s="1">
        <v>2</v>
      </c>
      <c r="MS29" s="1">
        <v>2</v>
      </c>
      <c r="MT29" s="1">
        <v>2</v>
      </c>
      <c r="MU29" s="1">
        <v>2</v>
      </c>
      <c r="MV29" s="1">
        <v>2</v>
      </c>
      <c r="MW29" s="1">
        <v>2</v>
      </c>
      <c r="MX29" s="1">
        <v>2</v>
      </c>
      <c r="MY29" s="1">
        <v>2</v>
      </c>
      <c r="NB29" s="1">
        <v>1</v>
      </c>
      <c r="NC29" s="1">
        <v>1</v>
      </c>
      <c r="ND29" s="1">
        <v>1</v>
      </c>
      <c r="NE29" s="1">
        <v>1</v>
      </c>
      <c r="NF29" s="1">
        <v>1</v>
      </c>
      <c r="NG29" s="1">
        <v>1</v>
      </c>
      <c r="NH29" s="1">
        <v>1</v>
      </c>
      <c r="NI29" s="1">
        <v>2</v>
      </c>
      <c r="NJ29" s="1">
        <v>1</v>
      </c>
      <c r="NK29" s="1">
        <v>1</v>
      </c>
      <c r="NL29" s="1">
        <v>1</v>
      </c>
      <c r="NM29" s="1">
        <v>1</v>
      </c>
      <c r="NN29" s="1">
        <v>1</v>
      </c>
      <c r="NO29" s="1">
        <v>2</v>
      </c>
      <c r="NP29" s="1">
        <v>1</v>
      </c>
      <c r="NQ29" s="1">
        <v>1</v>
      </c>
      <c r="NR29" s="1">
        <v>2</v>
      </c>
      <c r="NS29" s="1">
        <v>2</v>
      </c>
      <c r="NT29" s="1">
        <v>1</v>
      </c>
      <c r="NU29" s="1">
        <v>1</v>
      </c>
      <c r="NV29" s="1">
        <v>1</v>
      </c>
      <c r="NW29" s="1">
        <v>1</v>
      </c>
      <c r="NX29" s="1">
        <v>1</v>
      </c>
      <c r="NY29" s="1">
        <v>1</v>
      </c>
      <c r="NZ29" s="1">
        <v>1</v>
      </c>
      <c r="OA29" s="1">
        <v>1</v>
      </c>
      <c r="OD29" s="1">
        <v>1</v>
      </c>
      <c r="OE29" s="1">
        <v>1</v>
      </c>
      <c r="OF29" s="1">
        <v>1</v>
      </c>
      <c r="OG29" s="1">
        <v>1</v>
      </c>
      <c r="OH29" s="1">
        <v>1</v>
      </c>
      <c r="OI29" s="1">
        <v>2</v>
      </c>
      <c r="OJ29" s="1">
        <v>2</v>
      </c>
      <c r="OK29" s="1">
        <v>2</v>
      </c>
      <c r="OL29" s="11" t="s">
        <v>850</v>
      </c>
      <c r="OM29" s="1">
        <v>2</v>
      </c>
      <c r="OT29" s="222" t="s">
        <v>3424</v>
      </c>
      <c r="OU29" s="1">
        <v>1</v>
      </c>
      <c r="OW29" s="1">
        <v>1</v>
      </c>
      <c r="OY29" s="1">
        <v>1</v>
      </c>
      <c r="PA29" s="1">
        <v>1</v>
      </c>
      <c r="PC29" s="1">
        <v>1</v>
      </c>
      <c r="PE29" s="1">
        <v>1</v>
      </c>
      <c r="PG29" s="1">
        <v>1</v>
      </c>
      <c r="PI29" s="1">
        <v>1</v>
      </c>
      <c r="PK29" s="1">
        <v>2</v>
      </c>
      <c r="PM29" s="1">
        <v>1</v>
      </c>
      <c r="PO29" s="1">
        <v>1</v>
      </c>
      <c r="PQ29" s="1">
        <v>1</v>
      </c>
      <c r="PS29" s="1">
        <v>1</v>
      </c>
      <c r="PU29" s="1">
        <v>1</v>
      </c>
      <c r="PW29" s="1">
        <v>1</v>
      </c>
      <c r="PY29" s="1">
        <v>2</v>
      </c>
      <c r="QA29" s="1">
        <v>2</v>
      </c>
      <c r="QC29" s="1">
        <v>2</v>
      </c>
      <c r="QE29" s="1">
        <v>2</v>
      </c>
      <c r="QG29" s="222" t="s">
        <v>3425</v>
      </c>
      <c r="RB29" s="1" t="s">
        <v>3426</v>
      </c>
      <c r="RC29" s="1">
        <v>2</v>
      </c>
      <c r="RJ29" s="1">
        <v>1</v>
      </c>
      <c r="RL29" s="203"/>
    </row>
    <row r="30" spans="1:480" ht="17.25" customHeight="1">
      <c r="A30" s="11">
        <v>28</v>
      </c>
      <c r="B30" s="164" t="s">
        <v>51</v>
      </c>
      <c r="C30" s="164"/>
      <c r="D30" s="11">
        <v>1</v>
      </c>
      <c r="F30" s="11">
        <v>2</v>
      </c>
      <c r="H30" s="11">
        <v>1</v>
      </c>
      <c r="J30" s="11">
        <v>2</v>
      </c>
      <c r="L30" s="11">
        <v>1</v>
      </c>
      <c r="N30" s="11">
        <v>1</v>
      </c>
      <c r="P30" s="11">
        <v>2</v>
      </c>
      <c r="R30" s="11">
        <v>2</v>
      </c>
      <c r="T30" s="11">
        <v>2</v>
      </c>
      <c r="Y30" s="11">
        <v>1</v>
      </c>
      <c r="AA30" s="11">
        <v>1</v>
      </c>
      <c r="AC30" s="11">
        <v>1</v>
      </c>
      <c r="AE30" s="11">
        <v>1</v>
      </c>
      <c r="AG30" s="11">
        <v>1</v>
      </c>
      <c r="AI30" s="11">
        <v>2</v>
      </c>
      <c r="AK30" s="11">
        <v>2</v>
      </c>
      <c r="AM30" s="19" t="s">
        <v>2881</v>
      </c>
      <c r="AO30" s="11">
        <v>1</v>
      </c>
      <c r="AQ30" s="11">
        <v>2</v>
      </c>
      <c r="AS30" s="11">
        <v>1</v>
      </c>
      <c r="AU30" s="11">
        <v>1</v>
      </c>
      <c r="AW30" s="11">
        <v>1</v>
      </c>
      <c r="AY30" s="11">
        <v>1</v>
      </c>
      <c r="BA30" s="11">
        <v>1</v>
      </c>
      <c r="BF30" s="11">
        <v>1</v>
      </c>
      <c r="BH30" s="11">
        <v>1</v>
      </c>
      <c r="BJ30" s="11">
        <v>2</v>
      </c>
      <c r="BL30" s="11" t="s">
        <v>1183</v>
      </c>
      <c r="BN30" s="11">
        <v>2</v>
      </c>
      <c r="BP30" s="11">
        <v>2</v>
      </c>
      <c r="BR30" s="11">
        <v>2</v>
      </c>
      <c r="BT30" s="11">
        <v>2</v>
      </c>
      <c r="BV30" s="11">
        <v>2</v>
      </c>
      <c r="BX30" s="11">
        <v>2</v>
      </c>
      <c r="CA30" s="11">
        <v>1</v>
      </c>
      <c r="CC30" s="11">
        <v>1</v>
      </c>
      <c r="CE30" s="11">
        <v>1</v>
      </c>
      <c r="CG30" s="11">
        <v>1</v>
      </c>
      <c r="CI30" s="11">
        <v>2</v>
      </c>
      <c r="CK30" s="11">
        <v>2</v>
      </c>
      <c r="CM30" s="11">
        <v>2</v>
      </c>
      <c r="CO30" s="11">
        <v>2</v>
      </c>
      <c r="CQ30" s="11">
        <v>2</v>
      </c>
      <c r="CT30" s="11">
        <v>1</v>
      </c>
      <c r="CV30" s="11">
        <v>1</v>
      </c>
      <c r="CX30" s="11">
        <v>1</v>
      </c>
      <c r="CZ30" s="11">
        <v>1</v>
      </c>
      <c r="DB30" s="11">
        <v>1</v>
      </c>
      <c r="DD30" s="11">
        <v>1</v>
      </c>
      <c r="DF30" s="11">
        <v>1</v>
      </c>
      <c r="DH30" s="11">
        <v>2</v>
      </c>
      <c r="DJ30" s="11">
        <v>2</v>
      </c>
      <c r="DL30" s="11">
        <v>2</v>
      </c>
      <c r="DN30" s="11">
        <v>2</v>
      </c>
      <c r="DP30" s="11">
        <v>2</v>
      </c>
      <c r="DS30" s="11">
        <v>1</v>
      </c>
      <c r="DU30" s="11">
        <v>1</v>
      </c>
      <c r="DY30" s="11">
        <v>1</v>
      </c>
      <c r="EA30" s="11">
        <v>1</v>
      </c>
      <c r="EC30" s="11">
        <v>1</v>
      </c>
      <c r="EE30" s="11">
        <v>1</v>
      </c>
      <c r="EG30" s="11" t="s">
        <v>2882</v>
      </c>
      <c r="EH30" s="11">
        <v>1</v>
      </c>
      <c r="EJ30" s="11">
        <v>2</v>
      </c>
      <c r="EL30" s="11">
        <v>1</v>
      </c>
      <c r="EN30" s="11">
        <v>1</v>
      </c>
      <c r="EP30" s="11">
        <v>1</v>
      </c>
      <c r="ER30" s="11">
        <v>1</v>
      </c>
      <c r="ET30" s="11">
        <v>1</v>
      </c>
      <c r="EX30" s="12" t="s">
        <v>2883</v>
      </c>
      <c r="EZ30" s="11">
        <v>1</v>
      </c>
      <c r="FB30" s="11">
        <v>1</v>
      </c>
      <c r="FD30" s="11">
        <v>2</v>
      </c>
      <c r="FF30" s="11">
        <v>2</v>
      </c>
      <c r="FH30" s="11">
        <v>2</v>
      </c>
      <c r="FJ30" s="11">
        <v>2</v>
      </c>
      <c r="FL30" s="11">
        <v>1</v>
      </c>
      <c r="FN30" s="11" t="s">
        <v>2884</v>
      </c>
      <c r="FP30" s="11">
        <v>2</v>
      </c>
      <c r="FR30" s="11">
        <v>2</v>
      </c>
      <c r="FT30" s="11">
        <v>1</v>
      </c>
      <c r="FV30" s="11">
        <v>2</v>
      </c>
      <c r="FX30" s="11">
        <v>2</v>
      </c>
      <c r="FZ30" s="11">
        <v>2</v>
      </c>
      <c r="GB30" s="11">
        <v>2</v>
      </c>
      <c r="GD30" s="11">
        <v>2</v>
      </c>
      <c r="GF30" s="11" t="s">
        <v>2885</v>
      </c>
      <c r="GH30" s="11">
        <v>1</v>
      </c>
      <c r="GJ30" s="11">
        <v>1</v>
      </c>
      <c r="GL30" s="11">
        <v>1</v>
      </c>
      <c r="GN30" s="11">
        <v>1</v>
      </c>
      <c r="GP30" s="11">
        <v>2</v>
      </c>
      <c r="GR30" s="11">
        <v>1</v>
      </c>
      <c r="GT30" s="11">
        <v>1</v>
      </c>
      <c r="GV30" s="11">
        <v>2</v>
      </c>
      <c r="GX30" s="11">
        <v>2</v>
      </c>
      <c r="GZ30" s="11">
        <v>2</v>
      </c>
      <c r="HB30" s="11">
        <v>2</v>
      </c>
      <c r="HD30" s="11">
        <v>2</v>
      </c>
      <c r="HF30" s="12" t="s">
        <v>2886</v>
      </c>
      <c r="HG30" s="11">
        <v>2</v>
      </c>
      <c r="HI30" s="11">
        <v>1</v>
      </c>
      <c r="HK30" s="11">
        <v>1</v>
      </c>
      <c r="HM30" s="11">
        <v>1</v>
      </c>
      <c r="HO30" s="11">
        <v>2</v>
      </c>
      <c r="HQ30" s="11">
        <v>2</v>
      </c>
      <c r="HS30" s="11" t="s">
        <v>850</v>
      </c>
      <c r="HU30" s="11">
        <v>2</v>
      </c>
      <c r="HW30" s="11">
        <v>2</v>
      </c>
      <c r="HZ30" s="11">
        <v>1</v>
      </c>
      <c r="IB30" s="11">
        <v>1</v>
      </c>
      <c r="ID30" s="11">
        <v>2</v>
      </c>
      <c r="IF30" s="11">
        <v>1</v>
      </c>
      <c r="IH30" s="11">
        <v>2</v>
      </c>
      <c r="IJ30" s="11">
        <v>1</v>
      </c>
      <c r="IL30" s="11">
        <v>1</v>
      </c>
      <c r="IN30" s="11">
        <v>1</v>
      </c>
      <c r="IP30" s="11">
        <v>1</v>
      </c>
      <c r="IR30" s="11">
        <v>1</v>
      </c>
      <c r="IU30" s="11">
        <v>1</v>
      </c>
      <c r="IW30" s="11">
        <v>1</v>
      </c>
      <c r="IY30" s="11">
        <v>2</v>
      </c>
      <c r="JA30" s="11">
        <v>1</v>
      </c>
      <c r="JC30" s="11">
        <v>1</v>
      </c>
      <c r="JE30" s="11">
        <v>1</v>
      </c>
      <c r="JH30" s="11">
        <v>2</v>
      </c>
      <c r="JJ30" s="11">
        <v>2</v>
      </c>
      <c r="JL30" s="11">
        <v>1</v>
      </c>
      <c r="JN30" s="11">
        <v>2</v>
      </c>
      <c r="JP30" s="11">
        <v>2</v>
      </c>
      <c r="JR30" s="11">
        <v>2</v>
      </c>
      <c r="JT30" s="11">
        <v>1</v>
      </c>
      <c r="JV30" s="11">
        <v>2</v>
      </c>
      <c r="JX30" s="11">
        <v>2</v>
      </c>
      <c r="JZ30" s="11">
        <v>2</v>
      </c>
      <c r="KB30" s="11">
        <v>2</v>
      </c>
      <c r="KE30" s="11">
        <v>1</v>
      </c>
      <c r="KG30" s="11">
        <v>2</v>
      </c>
      <c r="KY30" s="12" t="s">
        <v>2887</v>
      </c>
      <c r="KZ30" s="11">
        <v>1</v>
      </c>
      <c r="LB30" s="11">
        <v>1</v>
      </c>
      <c r="LD30" s="11">
        <v>1</v>
      </c>
      <c r="LF30" s="11">
        <v>1</v>
      </c>
      <c r="LH30" s="11">
        <v>2</v>
      </c>
      <c r="LJ30" s="11">
        <v>2</v>
      </c>
      <c r="LL30" s="11">
        <v>1</v>
      </c>
      <c r="LN30" s="11">
        <v>1</v>
      </c>
      <c r="LP30" s="11">
        <v>2</v>
      </c>
      <c r="LU30" s="11">
        <v>1</v>
      </c>
      <c r="LW30" s="11">
        <v>1</v>
      </c>
      <c r="LY30" s="11">
        <v>1</v>
      </c>
      <c r="MA30" s="11">
        <v>2</v>
      </c>
      <c r="MD30" s="11">
        <v>1</v>
      </c>
      <c r="MF30" s="11">
        <v>1</v>
      </c>
      <c r="MH30" s="11">
        <v>1</v>
      </c>
      <c r="MJ30" s="11">
        <v>1</v>
      </c>
      <c r="ML30" s="11">
        <v>1</v>
      </c>
      <c r="MN30" s="11">
        <v>1</v>
      </c>
      <c r="MP30" s="11">
        <v>1</v>
      </c>
      <c r="MR30" s="11">
        <v>2</v>
      </c>
      <c r="MT30" s="11">
        <v>1</v>
      </c>
      <c r="MV30" s="11">
        <v>2</v>
      </c>
      <c r="MX30" s="11">
        <v>1</v>
      </c>
      <c r="NB30" s="11">
        <v>1</v>
      </c>
      <c r="ND30" s="11">
        <v>1</v>
      </c>
      <c r="NF30" s="11">
        <v>1</v>
      </c>
      <c r="NH30" s="11">
        <v>1</v>
      </c>
      <c r="NJ30" s="11">
        <v>1</v>
      </c>
      <c r="NL30" s="11">
        <v>1</v>
      </c>
      <c r="NN30" s="11">
        <v>1</v>
      </c>
      <c r="NP30" s="11">
        <v>1</v>
      </c>
      <c r="NR30" s="11">
        <v>1</v>
      </c>
      <c r="NT30" s="11">
        <v>1</v>
      </c>
      <c r="NV30" s="11">
        <v>1</v>
      </c>
      <c r="NX30" s="11">
        <v>1</v>
      </c>
      <c r="NZ30" s="11">
        <v>1</v>
      </c>
      <c r="OB30" s="11">
        <v>2</v>
      </c>
      <c r="OD30" s="11">
        <v>1</v>
      </c>
      <c r="OF30" s="11">
        <v>1</v>
      </c>
      <c r="OH30" s="11">
        <v>1</v>
      </c>
      <c r="OJ30" s="11">
        <v>1</v>
      </c>
      <c r="OL30" s="11">
        <v>1</v>
      </c>
      <c r="OT30" s="12" t="s">
        <v>2888</v>
      </c>
      <c r="OU30" s="11">
        <v>1</v>
      </c>
      <c r="OW30" s="11">
        <v>1</v>
      </c>
      <c r="OY30" s="11">
        <v>1</v>
      </c>
      <c r="PA30" s="11">
        <v>1</v>
      </c>
      <c r="PC30" s="11">
        <v>1</v>
      </c>
      <c r="PE30" s="11">
        <v>1</v>
      </c>
      <c r="PG30" s="11">
        <v>1</v>
      </c>
      <c r="PI30" s="11">
        <v>1</v>
      </c>
      <c r="PK30" s="11">
        <v>1</v>
      </c>
      <c r="PM30" s="11">
        <v>1</v>
      </c>
      <c r="PO30" s="11">
        <v>1</v>
      </c>
      <c r="PQ30" s="11">
        <v>1</v>
      </c>
      <c r="PS30" s="11">
        <v>1</v>
      </c>
      <c r="PU30" s="11">
        <v>2</v>
      </c>
      <c r="PW30" s="11">
        <v>1</v>
      </c>
      <c r="PY30" s="11">
        <v>1</v>
      </c>
      <c r="QA30" s="11">
        <v>1</v>
      </c>
      <c r="QC30" s="11">
        <v>1</v>
      </c>
      <c r="QE30" s="11">
        <v>1</v>
      </c>
      <c r="QG30" s="12" t="s">
        <v>2889</v>
      </c>
      <c r="QH30" s="11">
        <v>2</v>
      </c>
      <c r="QI30" s="11">
        <v>2</v>
      </c>
      <c r="QJ30" s="11">
        <v>2</v>
      </c>
      <c r="QK30" s="11">
        <v>1</v>
      </c>
      <c r="QL30" s="11">
        <v>2</v>
      </c>
      <c r="QM30" s="11">
        <v>1</v>
      </c>
      <c r="QO30" s="11">
        <v>1</v>
      </c>
      <c r="QP30" s="11">
        <v>1</v>
      </c>
      <c r="QQ30" s="11">
        <v>1</v>
      </c>
      <c r="QR30" s="11">
        <v>2</v>
      </c>
      <c r="QS30" s="11">
        <v>2</v>
      </c>
      <c r="QT30" s="11">
        <v>1</v>
      </c>
      <c r="QU30" s="11">
        <v>1</v>
      </c>
      <c r="QV30" s="11">
        <v>2</v>
      </c>
      <c r="QW30" s="11">
        <v>1</v>
      </c>
      <c r="QX30" s="11">
        <v>1</v>
      </c>
      <c r="QZ30" s="11">
        <v>2</v>
      </c>
      <c r="RA30" s="11">
        <v>2</v>
      </c>
      <c r="RB30" s="12" t="s">
        <v>2890</v>
      </c>
      <c r="RC30" s="11">
        <v>2</v>
      </c>
      <c r="RL30" s="203"/>
    </row>
    <row r="31" spans="1:480" ht="17.25" customHeight="1">
      <c r="A31" s="11">
        <v>29</v>
      </c>
      <c r="B31" s="164" t="s">
        <v>52</v>
      </c>
      <c r="C31" s="164"/>
      <c r="D31" s="11">
        <v>1</v>
      </c>
      <c r="E31" s="11">
        <v>1</v>
      </c>
      <c r="F31" s="11">
        <v>1</v>
      </c>
      <c r="G31" s="11">
        <v>1</v>
      </c>
      <c r="H31" s="11">
        <v>1</v>
      </c>
      <c r="I31" s="11">
        <v>1</v>
      </c>
      <c r="J31" s="11">
        <v>1</v>
      </c>
      <c r="K31" s="11">
        <v>1</v>
      </c>
      <c r="L31" s="11">
        <v>1</v>
      </c>
      <c r="M31" s="11">
        <v>1</v>
      </c>
      <c r="N31" s="11">
        <v>1</v>
      </c>
      <c r="O31" s="11">
        <v>1</v>
      </c>
      <c r="R31" s="11">
        <v>2</v>
      </c>
      <c r="S31" s="11">
        <v>2</v>
      </c>
      <c r="T31" s="11">
        <v>2</v>
      </c>
      <c r="U31" s="11">
        <v>2</v>
      </c>
      <c r="V31" s="11">
        <v>2</v>
      </c>
      <c r="W31" s="11">
        <v>2</v>
      </c>
      <c r="Y31" s="11">
        <v>1</v>
      </c>
      <c r="Z31" s="11">
        <v>1</v>
      </c>
      <c r="AA31" s="11">
        <v>1</v>
      </c>
      <c r="AB31" s="11">
        <v>1</v>
      </c>
      <c r="AC31" s="11">
        <v>1</v>
      </c>
      <c r="AD31" s="11">
        <v>1</v>
      </c>
      <c r="AE31" s="11">
        <v>1</v>
      </c>
      <c r="AF31" s="11">
        <v>1</v>
      </c>
      <c r="AG31" s="11">
        <v>1</v>
      </c>
      <c r="AH31" s="11">
        <v>1</v>
      </c>
      <c r="AI31" s="11">
        <v>2</v>
      </c>
      <c r="AJ31" s="11">
        <v>2</v>
      </c>
      <c r="AK31" s="11">
        <v>2</v>
      </c>
      <c r="AL31" s="11">
        <v>2</v>
      </c>
      <c r="AO31" s="11">
        <v>2</v>
      </c>
      <c r="AP31" s="11">
        <v>2</v>
      </c>
      <c r="AQ31" s="11">
        <v>1</v>
      </c>
      <c r="AR31" s="11">
        <v>1</v>
      </c>
      <c r="AS31" s="11">
        <v>1</v>
      </c>
      <c r="AT31" s="11">
        <v>1</v>
      </c>
      <c r="AU31" s="11">
        <v>1</v>
      </c>
      <c r="AV31" s="11">
        <v>1</v>
      </c>
      <c r="AW31" s="11">
        <v>2</v>
      </c>
      <c r="AX31" s="11">
        <v>2</v>
      </c>
      <c r="AY31" s="11">
        <v>1</v>
      </c>
      <c r="AZ31" s="11">
        <v>1</v>
      </c>
      <c r="BA31" s="11">
        <v>2</v>
      </c>
      <c r="BB31" s="11">
        <v>2</v>
      </c>
      <c r="BC31" s="11">
        <v>2</v>
      </c>
      <c r="BD31" s="11">
        <v>2</v>
      </c>
      <c r="BE31" s="11" t="s">
        <v>2891</v>
      </c>
      <c r="BF31" s="11">
        <v>1</v>
      </c>
      <c r="BG31" s="11">
        <v>1</v>
      </c>
      <c r="BH31" s="11">
        <v>1</v>
      </c>
      <c r="BI31" s="11">
        <v>1</v>
      </c>
      <c r="BJ31" s="11">
        <v>1</v>
      </c>
      <c r="BK31" s="11">
        <v>1</v>
      </c>
      <c r="BL31" s="11">
        <v>1</v>
      </c>
      <c r="BM31" s="11">
        <v>1</v>
      </c>
      <c r="BN31" s="11">
        <v>1</v>
      </c>
      <c r="BO31" s="11">
        <v>1</v>
      </c>
      <c r="BP31" s="11">
        <v>1</v>
      </c>
      <c r="BQ31" s="11">
        <v>1</v>
      </c>
      <c r="BR31" s="11">
        <v>2</v>
      </c>
      <c r="BS31" s="11">
        <v>2</v>
      </c>
      <c r="BT31" s="11">
        <v>1</v>
      </c>
      <c r="BU31" s="11">
        <v>1</v>
      </c>
      <c r="BV31" s="11">
        <v>2</v>
      </c>
      <c r="BW31" s="11">
        <v>2</v>
      </c>
      <c r="BX31" s="11">
        <v>2</v>
      </c>
      <c r="BY31" s="11">
        <v>2</v>
      </c>
      <c r="BZ31" s="11" t="s">
        <v>2892</v>
      </c>
      <c r="CA31" s="11">
        <v>1</v>
      </c>
      <c r="CB31" s="11">
        <v>1</v>
      </c>
      <c r="CC31" s="11">
        <v>1</v>
      </c>
      <c r="CD31" s="11">
        <v>1</v>
      </c>
      <c r="CE31" s="11">
        <v>1</v>
      </c>
      <c r="CF31" s="11">
        <v>1</v>
      </c>
      <c r="CG31" s="11">
        <v>1</v>
      </c>
      <c r="CH31" s="11">
        <v>1</v>
      </c>
      <c r="CI31" s="11">
        <v>1</v>
      </c>
      <c r="CJ31" s="11">
        <v>1</v>
      </c>
      <c r="CK31" s="11">
        <v>1</v>
      </c>
      <c r="CL31" s="11">
        <v>1</v>
      </c>
      <c r="CM31" s="11">
        <v>2</v>
      </c>
      <c r="CN31" s="11">
        <v>2</v>
      </c>
      <c r="CO31" s="11">
        <v>2</v>
      </c>
      <c r="CP31" s="11">
        <v>2</v>
      </c>
      <c r="CQ31" s="11">
        <v>2</v>
      </c>
      <c r="CR31" s="11">
        <v>2</v>
      </c>
      <c r="CS31" s="11" t="s">
        <v>2893</v>
      </c>
      <c r="CT31" s="11">
        <v>1</v>
      </c>
      <c r="CU31" s="11">
        <v>1</v>
      </c>
      <c r="CV31" s="11">
        <v>1</v>
      </c>
      <c r="CW31" s="11">
        <v>1</v>
      </c>
      <c r="CX31" s="11">
        <v>1</v>
      </c>
      <c r="CY31" s="11">
        <v>1</v>
      </c>
      <c r="CZ31" s="11">
        <v>1</v>
      </c>
      <c r="DA31" s="11">
        <v>1</v>
      </c>
      <c r="DB31" s="11">
        <v>1</v>
      </c>
      <c r="DC31" s="11">
        <v>1</v>
      </c>
      <c r="DD31" s="11">
        <v>1</v>
      </c>
      <c r="DE31" s="11">
        <v>1</v>
      </c>
      <c r="DF31" s="11">
        <v>1</v>
      </c>
      <c r="DG31" s="11">
        <v>1</v>
      </c>
      <c r="DH31" s="11">
        <v>1</v>
      </c>
      <c r="DI31" s="11">
        <v>1</v>
      </c>
      <c r="DJ31" s="11">
        <v>2</v>
      </c>
      <c r="DK31" s="11">
        <v>2</v>
      </c>
      <c r="DL31" s="11">
        <v>2</v>
      </c>
      <c r="DM31" s="11">
        <v>2</v>
      </c>
      <c r="DN31" s="11">
        <v>2</v>
      </c>
      <c r="DO31" s="11">
        <v>2</v>
      </c>
      <c r="DP31" s="11">
        <v>2</v>
      </c>
      <c r="DQ31" s="11">
        <v>2</v>
      </c>
      <c r="DR31" s="11" t="s">
        <v>2894</v>
      </c>
      <c r="DS31" s="11">
        <v>1</v>
      </c>
      <c r="DT31" s="11">
        <v>1</v>
      </c>
      <c r="DU31" s="11">
        <v>1</v>
      </c>
      <c r="DV31" s="11">
        <v>1</v>
      </c>
      <c r="DW31" s="11">
        <v>2</v>
      </c>
      <c r="DX31" s="11">
        <v>2</v>
      </c>
      <c r="DY31" s="11">
        <v>2</v>
      </c>
      <c r="DZ31" s="11">
        <v>2</v>
      </c>
      <c r="EA31" s="11">
        <v>1</v>
      </c>
      <c r="EB31" s="11">
        <v>1</v>
      </c>
      <c r="EC31" s="11">
        <v>2</v>
      </c>
      <c r="ED31" s="11">
        <v>2</v>
      </c>
      <c r="EE31" s="11">
        <v>2</v>
      </c>
      <c r="EF31" s="11">
        <v>2</v>
      </c>
      <c r="EH31" s="11">
        <v>1</v>
      </c>
      <c r="EI31" s="11">
        <v>1</v>
      </c>
      <c r="EJ31" s="11">
        <v>1</v>
      </c>
      <c r="EK31" s="11">
        <v>1</v>
      </c>
      <c r="EL31" s="11">
        <v>2</v>
      </c>
      <c r="EM31" s="11">
        <v>2</v>
      </c>
      <c r="EN31" s="11">
        <v>2</v>
      </c>
      <c r="EO31" s="11">
        <v>2</v>
      </c>
      <c r="EP31" s="11">
        <v>2</v>
      </c>
      <c r="EQ31" s="11">
        <v>2</v>
      </c>
      <c r="ER31" s="11">
        <v>1</v>
      </c>
      <c r="ES31" s="11">
        <v>1</v>
      </c>
      <c r="ET31" s="11">
        <v>1</v>
      </c>
      <c r="EU31" s="11">
        <v>1</v>
      </c>
      <c r="EV31" s="11">
        <v>16</v>
      </c>
      <c r="EW31" s="11">
        <v>2</v>
      </c>
      <c r="EX31" s="11" t="s">
        <v>2895</v>
      </c>
      <c r="EZ31" s="11">
        <v>1</v>
      </c>
      <c r="FA31" s="11">
        <v>1</v>
      </c>
      <c r="FB31" s="11">
        <v>1</v>
      </c>
      <c r="FC31" s="11">
        <v>1</v>
      </c>
      <c r="FD31" s="11">
        <v>1</v>
      </c>
      <c r="FE31" s="11">
        <v>1</v>
      </c>
      <c r="FF31" s="11">
        <v>2</v>
      </c>
      <c r="FG31" s="11">
        <v>2</v>
      </c>
      <c r="FH31" s="11">
        <v>2</v>
      </c>
      <c r="FI31" s="11">
        <v>2</v>
      </c>
      <c r="FJ31" s="11">
        <v>2</v>
      </c>
      <c r="FK31" s="11">
        <v>2</v>
      </c>
      <c r="FL31" s="11">
        <v>2</v>
      </c>
      <c r="FM31" s="11">
        <v>2</v>
      </c>
      <c r="FP31" s="11">
        <v>1</v>
      </c>
      <c r="FQ31" s="11">
        <v>1</v>
      </c>
      <c r="FR31" s="11">
        <v>1</v>
      </c>
      <c r="FS31" s="11">
        <v>1</v>
      </c>
      <c r="FT31" s="11">
        <v>1</v>
      </c>
      <c r="FU31" s="11">
        <v>1</v>
      </c>
      <c r="FV31" s="11">
        <v>1</v>
      </c>
      <c r="FW31" s="11">
        <v>1</v>
      </c>
      <c r="FX31" s="11">
        <v>1</v>
      </c>
      <c r="FY31" s="11">
        <v>1</v>
      </c>
      <c r="FZ31" s="11">
        <v>2</v>
      </c>
      <c r="GA31" s="11">
        <v>2</v>
      </c>
      <c r="GB31" s="11">
        <v>2</v>
      </c>
      <c r="GC31" s="11">
        <v>2</v>
      </c>
      <c r="GD31" s="11">
        <v>2</v>
      </c>
      <c r="GE31" s="11">
        <v>2</v>
      </c>
      <c r="GH31" s="11">
        <v>1</v>
      </c>
      <c r="GI31" s="11">
        <v>1</v>
      </c>
      <c r="GJ31" s="11">
        <v>1</v>
      </c>
      <c r="GK31" s="11">
        <v>1</v>
      </c>
      <c r="GL31" s="11">
        <v>1</v>
      </c>
      <c r="GM31" s="11">
        <v>1</v>
      </c>
      <c r="GN31" s="11">
        <v>2</v>
      </c>
      <c r="GO31" s="11">
        <v>2</v>
      </c>
      <c r="GP31" s="11">
        <v>2</v>
      </c>
      <c r="GQ31" s="11">
        <v>2</v>
      </c>
      <c r="GR31" s="11">
        <v>2</v>
      </c>
      <c r="GS31" s="11">
        <v>2</v>
      </c>
      <c r="GT31" s="11">
        <v>2</v>
      </c>
      <c r="GU31" s="11">
        <v>2</v>
      </c>
      <c r="GV31" s="11">
        <v>1</v>
      </c>
      <c r="GW31" s="11">
        <v>1</v>
      </c>
      <c r="GZ31" s="11">
        <v>2</v>
      </c>
      <c r="HA31" s="11">
        <v>2</v>
      </c>
      <c r="HB31" s="11">
        <v>2</v>
      </c>
      <c r="HC31" s="11">
        <v>2</v>
      </c>
      <c r="HD31" s="11">
        <v>2</v>
      </c>
      <c r="HE31" s="11">
        <v>2</v>
      </c>
      <c r="HF31" s="11" t="s">
        <v>2896</v>
      </c>
      <c r="HG31" s="11">
        <v>2</v>
      </c>
      <c r="HI31" s="11">
        <v>1</v>
      </c>
      <c r="HK31" s="11">
        <v>1</v>
      </c>
      <c r="HM31" s="11">
        <v>2</v>
      </c>
      <c r="HO31" s="11">
        <v>1</v>
      </c>
      <c r="HQ31" s="11">
        <v>1</v>
      </c>
      <c r="HS31" s="11">
        <v>2</v>
      </c>
      <c r="HU31" s="11">
        <v>2</v>
      </c>
      <c r="HW31" s="11">
        <v>2</v>
      </c>
      <c r="HY31" s="11" t="s">
        <v>2897</v>
      </c>
      <c r="HZ31" s="11">
        <v>1</v>
      </c>
      <c r="IB31" s="11">
        <v>1</v>
      </c>
      <c r="ID31" s="11">
        <v>1</v>
      </c>
      <c r="IF31" s="11">
        <v>1</v>
      </c>
      <c r="IH31" s="11">
        <v>1</v>
      </c>
      <c r="IJ31" s="11">
        <v>2</v>
      </c>
      <c r="IL31" s="11">
        <v>2</v>
      </c>
      <c r="IN31" s="11">
        <v>2</v>
      </c>
      <c r="IP31" s="11">
        <v>2</v>
      </c>
      <c r="IR31" s="11">
        <v>2</v>
      </c>
      <c r="IU31" s="11">
        <v>1</v>
      </c>
      <c r="IW31" s="11">
        <v>1</v>
      </c>
      <c r="IY31" s="11">
        <v>1</v>
      </c>
      <c r="JA31" s="11">
        <v>2</v>
      </c>
      <c r="JC31" s="11">
        <v>2</v>
      </c>
      <c r="JE31" s="11">
        <v>2</v>
      </c>
      <c r="JH31" s="11">
        <v>1</v>
      </c>
      <c r="JI31" s="11">
        <v>1</v>
      </c>
      <c r="JJ31" s="11">
        <v>1</v>
      </c>
      <c r="JK31" s="11">
        <v>1</v>
      </c>
      <c r="JL31" s="11">
        <v>2</v>
      </c>
      <c r="JM31" s="11">
        <v>2</v>
      </c>
      <c r="JN31" s="11">
        <v>2</v>
      </c>
      <c r="JO31" s="11">
        <v>2</v>
      </c>
      <c r="JP31" s="11">
        <v>2</v>
      </c>
      <c r="JQ31" s="11">
        <v>2</v>
      </c>
      <c r="JR31" s="11">
        <v>2</v>
      </c>
      <c r="JS31" s="11">
        <v>2</v>
      </c>
      <c r="JT31" s="11">
        <v>2</v>
      </c>
      <c r="JU31" s="11">
        <v>2</v>
      </c>
      <c r="JV31" s="11">
        <v>2</v>
      </c>
      <c r="JW31" s="11">
        <v>2</v>
      </c>
      <c r="JX31" s="11">
        <v>2</v>
      </c>
      <c r="JY31" s="11">
        <v>2</v>
      </c>
      <c r="JZ31" s="11">
        <v>2</v>
      </c>
      <c r="KA31" s="11">
        <v>2</v>
      </c>
      <c r="KB31" s="11">
        <v>2</v>
      </c>
      <c r="KC31" s="11">
        <v>2</v>
      </c>
      <c r="KY31" s="11" t="s">
        <v>2898</v>
      </c>
      <c r="KZ31" s="11">
        <v>1</v>
      </c>
      <c r="LA31" s="11">
        <v>1</v>
      </c>
      <c r="LB31" s="11">
        <v>1</v>
      </c>
      <c r="LC31" s="11">
        <v>1</v>
      </c>
      <c r="LD31" s="11">
        <v>1</v>
      </c>
      <c r="LE31" s="11">
        <v>1</v>
      </c>
      <c r="LF31" s="11">
        <v>1</v>
      </c>
      <c r="LG31" s="11">
        <v>1</v>
      </c>
      <c r="LH31" s="11">
        <v>1</v>
      </c>
      <c r="LI31" s="11">
        <v>1</v>
      </c>
      <c r="LJ31" s="11">
        <v>2</v>
      </c>
      <c r="LK31" s="11">
        <v>2</v>
      </c>
      <c r="LL31" s="11">
        <v>2</v>
      </c>
      <c r="LM31" s="11">
        <v>2</v>
      </c>
      <c r="LN31" s="11">
        <v>2</v>
      </c>
      <c r="LO31" s="11">
        <v>2</v>
      </c>
      <c r="LP31" s="11">
        <v>2</v>
      </c>
      <c r="LQ31" s="11">
        <v>2</v>
      </c>
      <c r="LR31" s="11">
        <v>2</v>
      </c>
      <c r="LS31" s="11">
        <v>2</v>
      </c>
      <c r="LU31" s="11">
        <v>1</v>
      </c>
      <c r="LV31" s="11">
        <v>1</v>
      </c>
      <c r="LW31" s="11">
        <v>1</v>
      </c>
      <c r="LX31" s="11">
        <v>1</v>
      </c>
      <c r="LY31" s="11">
        <v>2</v>
      </c>
      <c r="LZ31" s="11">
        <v>2</v>
      </c>
      <c r="MA31" s="11">
        <v>2</v>
      </c>
      <c r="MB31" s="11">
        <v>2</v>
      </c>
      <c r="MD31" s="11">
        <v>1</v>
      </c>
      <c r="ME31" s="11">
        <v>1</v>
      </c>
      <c r="MF31" s="11">
        <v>1</v>
      </c>
      <c r="MG31" s="11">
        <v>1</v>
      </c>
      <c r="MH31" s="11">
        <v>1</v>
      </c>
      <c r="MI31" s="11">
        <v>1</v>
      </c>
      <c r="MJ31" s="11">
        <v>1</v>
      </c>
      <c r="MK31" s="11">
        <v>1</v>
      </c>
      <c r="ML31" s="11">
        <v>1</v>
      </c>
      <c r="MM31" s="11">
        <v>1</v>
      </c>
      <c r="MN31" s="11">
        <v>1</v>
      </c>
      <c r="MO31" s="11">
        <v>1</v>
      </c>
      <c r="MP31" s="11">
        <v>1</v>
      </c>
      <c r="MQ31" s="11">
        <v>1</v>
      </c>
      <c r="MR31" s="11">
        <v>1</v>
      </c>
      <c r="MS31" s="11">
        <v>1</v>
      </c>
      <c r="MT31" s="11">
        <v>2</v>
      </c>
      <c r="MU31" s="11">
        <v>2</v>
      </c>
      <c r="MV31" s="11">
        <v>2</v>
      </c>
      <c r="MW31" s="11">
        <v>2</v>
      </c>
      <c r="MX31" s="11">
        <v>2</v>
      </c>
      <c r="MY31" s="11">
        <v>2</v>
      </c>
      <c r="NB31" s="11">
        <v>1</v>
      </c>
      <c r="NC31" s="11">
        <v>1</v>
      </c>
      <c r="ND31" s="11">
        <v>1</v>
      </c>
      <c r="NE31" s="11">
        <v>1</v>
      </c>
      <c r="NF31" s="11">
        <v>1</v>
      </c>
      <c r="NG31" s="11">
        <v>1</v>
      </c>
      <c r="NH31" s="11">
        <v>1</v>
      </c>
      <c r="NI31" s="11">
        <v>1</v>
      </c>
      <c r="NJ31" s="11">
        <v>1</v>
      </c>
      <c r="NK31" s="11">
        <v>1</v>
      </c>
      <c r="NL31" s="11">
        <v>1</v>
      </c>
      <c r="NM31" s="11">
        <v>1</v>
      </c>
      <c r="NN31" s="11">
        <v>1</v>
      </c>
      <c r="NO31" s="11">
        <v>1</v>
      </c>
      <c r="NP31" s="11">
        <v>1</v>
      </c>
      <c r="NQ31" s="11">
        <v>1</v>
      </c>
      <c r="NR31" s="11">
        <v>1</v>
      </c>
      <c r="NS31" s="11">
        <v>1</v>
      </c>
      <c r="NT31" s="11">
        <v>1</v>
      </c>
      <c r="NU31" s="11">
        <v>1</v>
      </c>
      <c r="NV31" s="11">
        <v>1</v>
      </c>
      <c r="NW31" s="11">
        <v>1</v>
      </c>
      <c r="NX31" s="11">
        <v>1</v>
      </c>
      <c r="NY31" s="11">
        <v>1</v>
      </c>
      <c r="NZ31" s="11">
        <v>1</v>
      </c>
      <c r="OA31" s="11">
        <v>1</v>
      </c>
      <c r="OB31" s="11">
        <v>1</v>
      </c>
      <c r="OC31" s="11">
        <v>1</v>
      </c>
      <c r="OD31" s="11">
        <v>1</v>
      </c>
      <c r="OE31" s="11">
        <v>1</v>
      </c>
      <c r="OF31" s="11">
        <v>2</v>
      </c>
      <c r="OG31" s="11">
        <v>2</v>
      </c>
      <c r="OH31" s="11">
        <v>1</v>
      </c>
      <c r="OI31" s="11">
        <v>1</v>
      </c>
      <c r="OJ31" s="11">
        <v>1</v>
      </c>
      <c r="OK31" s="11">
        <v>1</v>
      </c>
      <c r="OL31" s="11">
        <v>2</v>
      </c>
      <c r="OM31" s="11">
        <v>2</v>
      </c>
      <c r="ON31" s="11" t="s">
        <v>2899</v>
      </c>
      <c r="QG31" s="11" t="s">
        <v>2900</v>
      </c>
      <c r="RB31" s="11" t="s">
        <v>2901</v>
      </c>
      <c r="RC31" s="11">
        <v>2</v>
      </c>
      <c r="RE31" s="11">
        <v>2</v>
      </c>
      <c r="RJ31" s="11">
        <v>1</v>
      </c>
      <c r="RL31" s="203"/>
    </row>
    <row r="32" spans="1:480" ht="17.25" customHeight="1">
      <c r="A32" s="11">
        <v>30</v>
      </c>
      <c r="B32" s="164" t="s">
        <v>53</v>
      </c>
      <c r="C32" s="164"/>
      <c r="D32" s="11">
        <v>1</v>
      </c>
      <c r="F32" s="11">
        <v>1</v>
      </c>
      <c r="L32" s="11">
        <v>1</v>
      </c>
      <c r="X32" s="18" t="s">
        <v>3181</v>
      </c>
      <c r="AN32" s="18" t="s">
        <v>3174</v>
      </c>
      <c r="BF32" s="11">
        <v>1</v>
      </c>
      <c r="BH32" s="11">
        <v>1</v>
      </c>
      <c r="BJ32" s="11">
        <v>2</v>
      </c>
      <c r="BN32" s="11">
        <v>2</v>
      </c>
      <c r="BR32" s="11">
        <v>1</v>
      </c>
      <c r="BT32" s="11">
        <v>2</v>
      </c>
      <c r="BV32" s="11">
        <v>1</v>
      </c>
      <c r="BZ32" s="11" t="s">
        <v>3175</v>
      </c>
      <c r="CE32" s="11">
        <v>1</v>
      </c>
      <c r="CG32" s="11">
        <v>1</v>
      </c>
      <c r="CI32" s="11">
        <v>2</v>
      </c>
      <c r="CK32" s="11">
        <v>1</v>
      </c>
      <c r="CM32" s="11">
        <v>1</v>
      </c>
      <c r="CO32" s="11">
        <v>1</v>
      </c>
      <c r="CQ32" s="11">
        <v>1</v>
      </c>
      <c r="CS32" s="11" t="s">
        <v>3176</v>
      </c>
      <c r="CT32" s="11">
        <v>1</v>
      </c>
      <c r="CV32" s="11">
        <v>1</v>
      </c>
      <c r="CX32" s="11">
        <v>1</v>
      </c>
      <c r="DB32" s="11">
        <v>1</v>
      </c>
      <c r="DD32" s="11">
        <v>1</v>
      </c>
      <c r="DF32" s="11">
        <v>1</v>
      </c>
      <c r="DH32" s="11">
        <v>2</v>
      </c>
      <c r="DJ32" s="11">
        <v>2</v>
      </c>
      <c r="DL32" s="11">
        <v>2</v>
      </c>
      <c r="DN32" s="11">
        <v>2</v>
      </c>
      <c r="DP32" s="11">
        <v>2</v>
      </c>
      <c r="EA32" s="11">
        <v>1</v>
      </c>
      <c r="EH32" s="11">
        <v>1</v>
      </c>
      <c r="EJ32" s="11">
        <v>2</v>
      </c>
      <c r="EL32" s="11">
        <v>2</v>
      </c>
      <c r="EN32" s="11">
        <v>2</v>
      </c>
      <c r="EP32" s="11">
        <v>2</v>
      </c>
      <c r="FF32" s="11">
        <v>2</v>
      </c>
      <c r="FH32" s="11">
        <v>2</v>
      </c>
      <c r="FJ32" s="11">
        <v>2</v>
      </c>
      <c r="FL32" s="11">
        <v>2</v>
      </c>
      <c r="FN32" s="11" t="s">
        <v>3177</v>
      </c>
      <c r="FP32" s="11">
        <v>1</v>
      </c>
      <c r="FR32" s="11">
        <v>2</v>
      </c>
      <c r="FT32" s="11">
        <v>1</v>
      </c>
      <c r="FV32" s="11">
        <v>2</v>
      </c>
      <c r="FX32" s="11">
        <v>2</v>
      </c>
      <c r="FZ32" s="11">
        <v>2</v>
      </c>
      <c r="GB32" s="11">
        <v>2</v>
      </c>
      <c r="GD32" s="11">
        <v>2</v>
      </c>
      <c r="GG32" s="11" t="s">
        <v>3178</v>
      </c>
      <c r="GH32" s="11">
        <v>2</v>
      </c>
      <c r="GJ32" s="11">
        <v>1</v>
      </c>
      <c r="MD32" s="11">
        <v>1</v>
      </c>
      <c r="MT32" s="11">
        <v>1</v>
      </c>
      <c r="MZ32" s="11" t="s">
        <v>3179</v>
      </c>
      <c r="OT32" s="11" t="s">
        <v>3180</v>
      </c>
      <c r="RL32" s="203"/>
    </row>
    <row r="33" spans="1:562" ht="17.25" customHeight="1">
      <c r="A33" s="11">
        <v>31</v>
      </c>
      <c r="B33" s="164" t="s">
        <v>54</v>
      </c>
      <c r="C33" s="164"/>
      <c r="D33" s="11">
        <v>2</v>
      </c>
      <c r="E33" s="11">
        <v>2</v>
      </c>
      <c r="F33" s="11">
        <v>2</v>
      </c>
      <c r="G33" s="11">
        <v>2</v>
      </c>
      <c r="H33" s="11">
        <v>1</v>
      </c>
      <c r="I33" s="11">
        <v>2</v>
      </c>
      <c r="J33" s="11">
        <v>2</v>
      </c>
      <c r="K33" s="11">
        <v>2</v>
      </c>
      <c r="L33" s="11">
        <v>1</v>
      </c>
      <c r="M33" s="11">
        <v>1</v>
      </c>
      <c r="N33" s="11">
        <v>1</v>
      </c>
      <c r="O33" s="11">
        <v>1</v>
      </c>
      <c r="P33" s="11">
        <v>2</v>
      </c>
      <c r="Q33" s="11">
        <v>2</v>
      </c>
      <c r="R33" s="11">
        <v>2</v>
      </c>
      <c r="S33" s="11">
        <v>2</v>
      </c>
      <c r="T33" s="11">
        <v>2</v>
      </c>
      <c r="U33" s="11">
        <v>2</v>
      </c>
      <c r="V33" s="11">
        <v>2</v>
      </c>
      <c r="W33" s="11">
        <v>2</v>
      </c>
      <c r="Y33" s="11">
        <v>1</v>
      </c>
      <c r="Z33" s="11">
        <v>1</v>
      </c>
      <c r="AA33" s="11">
        <v>1</v>
      </c>
      <c r="AB33" s="11">
        <v>1</v>
      </c>
      <c r="AC33" s="11">
        <v>2</v>
      </c>
      <c r="AD33" s="11">
        <v>2</v>
      </c>
      <c r="AE33" s="11">
        <v>1</v>
      </c>
      <c r="AF33" s="11">
        <v>1</v>
      </c>
      <c r="AG33" s="11">
        <v>1</v>
      </c>
      <c r="AH33" s="11">
        <v>1</v>
      </c>
      <c r="AI33" s="11">
        <v>2</v>
      </c>
      <c r="AJ33" s="11">
        <v>2</v>
      </c>
      <c r="AK33" s="11">
        <v>2</v>
      </c>
      <c r="AL33" s="11">
        <v>2</v>
      </c>
      <c r="AM33" s="18" t="s">
        <v>2902</v>
      </c>
      <c r="AN33" s="19" t="s">
        <v>2903</v>
      </c>
      <c r="AO33" s="11">
        <v>1</v>
      </c>
      <c r="AP33" s="11">
        <v>1</v>
      </c>
      <c r="AQ33" s="11">
        <v>1</v>
      </c>
      <c r="AR33" s="11">
        <v>1</v>
      </c>
      <c r="AS33" s="11">
        <v>1</v>
      </c>
      <c r="AT33" s="11">
        <v>1</v>
      </c>
      <c r="AU33" s="11">
        <v>1</v>
      </c>
      <c r="AV33" s="11">
        <v>1</v>
      </c>
      <c r="AW33" s="11">
        <v>2</v>
      </c>
      <c r="AX33" s="11">
        <v>2</v>
      </c>
      <c r="AY33" s="11">
        <v>2</v>
      </c>
      <c r="AZ33" s="11">
        <v>2</v>
      </c>
      <c r="BA33" s="11">
        <v>2</v>
      </c>
      <c r="BB33" s="11">
        <v>2</v>
      </c>
      <c r="BC33" s="11">
        <v>2</v>
      </c>
      <c r="BD33" s="11">
        <v>2</v>
      </c>
      <c r="BF33" s="11">
        <v>2</v>
      </c>
      <c r="BG33" s="11">
        <v>2</v>
      </c>
      <c r="BH33" s="11">
        <v>1</v>
      </c>
      <c r="BI33" s="11">
        <v>1</v>
      </c>
      <c r="BJ33" s="11">
        <v>1</v>
      </c>
      <c r="BK33" s="11">
        <v>1</v>
      </c>
      <c r="BL33" s="11">
        <v>1</v>
      </c>
      <c r="BM33" s="11">
        <v>1</v>
      </c>
      <c r="BN33" s="11">
        <v>1</v>
      </c>
      <c r="BO33" s="11">
        <v>1</v>
      </c>
      <c r="BP33" s="11">
        <v>2</v>
      </c>
      <c r="BQ33" s="11">
        <v>2</v>
      </c>
      <c r="BR33" s="11">
        <v>2</v>
      </c>
      <c r="BS33" s="11">
        <v>2</v>
      </c>
      <c r="BT33" s="11">
        <v>2</v>
      </c>
      <c r="BU33" s="11">
        <v>2</v>
      </c>
      <c r="BV33" s="11">
        <v>2</v>
      </c>
      <c r="BW33" s="11">
        <v>2</v>
      </c>
      <c r="BX33" s="11">
        <v>2</v>
      </c>
      <c r="BY33" s="11">
        <v>2</v>
      </c>
      <c r="CA33" s="11">
        <v>1</v>
      </c>
      <c r="CB33" s="11">
        <v>1</v>
      </c>
      <c r="CC33" s="11">
        <v>1</v>
      </c>
      <c r="CD33" s="11">
        <v>1</v>
      </c>
      <c r="CE33" s="11">
        <v>1</v>
      </c>
      <c r="CF33" s="11">
        <v>1</v>
      </c>
      <c r="CG33" s="11">
        <v>1</v>
      </c>
      <c r="CH33" s="11">
        <v>1</v>
      </c>
      <c r="CI33" s="11">
        <v>1</v>
      </c>
      <c r="CJ33" s="11">
        <v>1</v>
      </c>
      <c r="CK33" s="11">
        <v>2</v>
      </c>
      <c r="CL33" s="11">
        <v>2</v>
      </c>
      <c r="CM33" s="11">
        <v>2</v>
      </c>
      <c r="CN33" s="11">
        <v>2</v>
      </c>
      <c r="CO33" s="11">
        <v>2</v>
      </c>
      <c r="CP33" s="11">
        <v>2</v>
      </c>
      <c r="CQ33" s="11">
        <v>2</v>
      </c>
      <c r="CR33" s="11">
        <v>2</v>
      </c>
      <c r="CT33" s="11">
        <v>1</v>
      </c>
      <c r="CU33" s="11">
        <v>1</v>
      </c>
      <c r="CV33" s="11">
        <v>1</v>
      </c>
      <c r="CW33" s="11">
        <v>1</v>
      </c>
      <c r="CX33" s="11">
        <v>1</v>
      </c>
      <c r="CY33" s="11">
        <v>1</v>
      </c>
      <c r="CZ33" s="11">
        <v>1</v>
      </c>
      <c r="DA33" s="11">
        <v>1</v>
      </c>
      <c r="DB33" s="11">
        <v>1</v>
      </c>
      <c r="DC33" s="11">
        <v>1</v>
      </c>
      <c r="DD33" s="11">
        <v>1</v>
      </c>
      <c r="DE33" s="11">
        <v>1</v>
      </c>
      <c r="DF33" s="11">
        <v>1</v>
      </c>
      <c r="DG33" s="11">
        <v>1</v>
      </c>
      <c r="DH33" s="11">
        <v>2</v>
      </c>
      <c r="DI33" s="11">
        <v>2</v>
      </c>
      <c r="DJ33" s="11">
        <v>2</v>
      </c>
      <c r="DK33" s="11">
        <v>2</v>
      </c>
      <c r="DL33" s="11">
        <v>2</v>
      </c>
      <c r="DM33" s="11">
        <v>2</v>
      </c>
      <c r="DN33" s="11">
        <v>2</v>
      </c>
      <c r="DO33" s="11">
        <v>2</v>
      </c>
      <c r="DP33" s="11">
        <v>2</v>
      </c>
      <c r="DQ33" s="11">
        <v>2</v>
      </c>
      <c r="DR33" s="11" t="s">
        <v>2904</v>
      </c>
      <c r="DS33" s="11">
        <v>1</v>
      </c>
      <c r="DT33" s="11">
        <v>1</v>
      </c>
      <c r="DU33" s="11">
        <v>1</v>
      </c>
      <c r="DV33" s="11">
        <v>1</v>
      </c>
      <c r="DW33" s="11">
        <v>1</v>
      </c>
      <c r="DX33" s="11">
        <v>1</v>
      </c>
      <c r="DY33" s="11">
        <v>1</v>
      </c>
      <c r="DZ33" s="11">
        <v>1</v>
      </c>
      <c r="EA33" s="11">
        <v>1</v>
      </c>
      <c r="EB33" s="11">
        <v>1</v>
      </c>
      <c r="EC33" s="11">
        <v>2</v>
      </c>
      <c r="ED33" s="11">
        <v>2</v>
      </c>
      <c r="EE33" s="11">
        <v>2</v>
      </c>
      <c r="EF33" s="11">
        <v>2</v>
      </c>
      <c r="EH33" s="11">
        <v>1</v>
      </c>
      <c r="EI33" s="11">
        <v>1</v>
      </c>
      <c r="EJ33" s="11">
        <v>1</v>
      </c>
      <c r="EK33" s="11">
        <v>1</v>
      </c>
      <c r="EL33" s="11">
        <v>1</v>
      </c>
      <c r="EM33" s="11">
        <v>1</v>
      </c>
      <c r="EN33" s="11">
        <v>2</v>
      </c>
      <c r="EO33" s="11">
        <v>2</v>
      </c>
      <c r="EP33" s="11">
        <v>2</v>
      </c>
      <c r="EQ33" s="11">
        <v>2</v>
      </c>
      <c r="ER33" s="11">
        <v>2</v>
      </c>
      <c r="ES33" s="11">
        <v>2</v>
      </c>
      <c r="ET33" s="11">
        <v>2</v>
      </c>
      <c r="EU33" s="11">
        <v>2</v>
      </c>
      <c r="EW33" s="11">
        <v>2</v>
      </c>
      <c r="EZ33" s="11">
        <v>2</v>
      </c>
      <c r="FA33" s="11">
        <v>2</v>
      </c>
      <c r="FB33" s="11">
        <v>1</v>
      </c>
      <c r="FC33" s="11">
        <v>1</v>
      </c>
      <c r="FD33" s="11">
        <v>1</v>
      </c>
      <c r="FE33" s="11">
        <v>1</v>
      </c>
      <c r="FF33" s="11">
        <v>2</v>
      </c>
      <c r="FG33" s="11">
        <v>2</v>
      </c>
      <c r="FH33" s="11">
        <v>2</v>
      </c>
      <c r="FI33" s="11">
        <v>2</v>
      </c>
      <c r="FJ33" s="11">
        <v>2</v>
      </c>
      <c r="FK33" s="11">
        <v>2</v>
      </c>
      <c r="FL33" s="11">
        <v>2</v>
      </c>
      <c r="FM33" s="11">
        <v>2</v>
      </c>
      <c r="FP33" s="11">
        <v>2</v>
      </c>
      <c r="FQ33" s="11">
        <v>2</v>
      </c>
      <c r="FR33" s="11">
        <v>1</v>
      </c>
      <c r="FS33" s="11">
        <v>1</v>
      </c>
      <c r="FT33" s="11">
        <v>1</v>
      </c>
      <c r="FV33" s="11">
        <v>1</v>
      </c>
      <c r="FW33" s="11">
        <v>1</v>
      </c>
      <c r="FX33" s="11">
        <v>1</v>
      </c>
      <c r="FY33" s="11">
        <v>1</v>
      </c>
      <c r="FZ33" s="11">
        <v>2</v>
      </c>
      <c r="GA33" s="11">
        <v>2</v>
      </c>
      <c r="GB33" s="11">
        <v>2</v>
      </c>
      <c r="GC33" s="11">
        <v>2</v>
      </c>
      <c r="GD33" s="11">
        <v>2</v>
      </c>
      <c r="GE33" s="11">
        <v>2</v>
      </c>
      <c r="GF33" s="11" t="s">
        <v>2905</v>
      </c>
      <c r="GH33" s="11">
        <v>1</v>
      </c>
      <c r="GI33" s="11">
        <v>1</v>
      </c>
      <c r="GJ33" s="11">
        <v>1</v>
      </c>
      <c r="GK33" s="11">
        <v>1</v>
      </c>
      <c r="GL33" s="11">
        <v>1</v>
      </c>
      <c r="GM33" s="11">
        <v>1</v>
      </c>
      <c r="GN33" s="11">
        <v>1</v>
      </c>
      <c r="GO33" s="11">
        <v>1</v>
      </c>
      <c r="GP33" s="11">
        <v>2</v>
      </c>
      <c r="GQ33" s="11">
        <v>2</v>
      </c>
      <c r="GR33" s="11">
        <v>2</v>
      </c>
      <c r="GS33" s="11">
        <v>2</v>
      </c>
      <c r="GT33" s="11">
        <v>2</v>
      </c>
      <c r="GU33" s="11">
        <v>2</v>
      </c>
      <c r="GV33" s="11">
        <v>1</v>
      </c>
      <c r="GW33" s="11">
        <v>1</v>
      </c>
      <c r="GZ33" s="11">
        <v>2</v>
      </c>
      <c r="HA33" s="11">
        <v>2</v>
      </c>
      <c r="HB33" s="11">
        <v>2</v>
      </c>
      <c r="HC33" s="11">
        <v>2</v>
      </c>
      <c r="HD33" s="11">
        <v>2</v>
      </c>
      <c r="HE33" s="11">
        <v>2</v>
      </c>
      <c r="HF33" s="12" t="s">
        <v>2906</v>
      </c>
      <c r="HG33" s="11">
        <v>1</v>
      </c>
      <c r="HH33" s="11">
        <v>1</v>
      </c>
      <c r="HI33" s="11">
        <v>2</v>
      </c>
      <c r="HJ33" s="11">
        <v>2</v>
      </c>
      <c r="HK33" s="11">
        <v>2</v>
      </c>
      <c r="HL33" s="11">
        <v>2</v>
      </c>
      <c r="HM33" s="11">
        <v>2</v>
      </c>
      <c r="HN33" s="11">
        <v>2</v>
      </c>
      <c r="HO33" s="11">
        <v>1</v>
      </c>
      <c r="HP33" s="11">
        <v>1</v>
      </c>
      <c r="HQ33" s="11">
        <v>1</v>
      </c>
      <c r="HR33" s="11">
        <v>1</v>
      </c>
      <c r="HS33" s="11">
        <v>2</v>
      </c>
      <c r="HT33" s="11">
        <v>2</v>
      </c>
      <c r="HU33" s="11">
        <v>2</v>
      </c>
      <c r="HV33" s="11">
        <v>2</v>
      </c>
      <c r="HW33" s="11">
        <v>2</v>
      </c>
      <c r="HX33" s="11">
        <v>2</v>
      </c>
      <c r="HZ33" s="11">
        <v>1</v>
      </c>
      <c r="IA33" s="11">
        <v>1</v>
      </c>
      <c r="IB33" s="11">
        <v>1</v>
      </c>
      <c r="IC33" s="11">
        <v>1</v>
      </c>
      <c r="ID33" s="11">
        <v>1</v>
      </c>
      <c r="IE33" s="11">
        <v>1</v>
      </c>
      <c r="IF33" s="11">
        <v>1</v>
      </c>
      <c r="IG33" s="11">
        <v>1</v>
      </c>
      <c r="IH33" s="11">
        <v>1</v>
      </c>
      <c r="II33" s="11">
        <v>1</v>
      </c>
      <c r="IJ33" s="11">
        <v>1</v>
      </c>
      <c r="IK33" s="11">
        <v>1</v>
      </c>
      <c r="IL33" s="11">
        <v>1</v>
      </c>
      <c r="IM33" s="11">
        <v>1</v>
      </c>
      <c r="IN33" s="11">
        <v>1</v>
      </c>
      <c r="IO33" s="11">
        <v>1</v>
      </c>
      <c r="IP33" s="11">
        <v>1</v>
      </c>
      <c r="IQ33" s="11">
        <v>1</v>
      </c>
      <c r="IR33" s="11">
        <v>1</v>
      </c>
      <c r="IS33" s="11">
        <v>1</v>
      </c>
      <c r="IU33" s="11">
        <v>1</v>
      </c>
      <c r="IW33" s="11">
        <v>1</v>
      </c>
      <c r="IY33" s="11">
        <v>1</v>
      </c>
      <c r="JA33" s="11">
        <v>1</v>
      </c>
      <c r="JC33" s="11">
        <v>1</v>
      </c>
      <c r="JE33" s="11">
        <v>1</v>
      </c>
      <c r="JG33" s="11" t="s">
        <v>2907</v>
      </c>
      <c r="JH33" s="11">
        <v>1</v>
      </c>
      <c r="JI33" s="11">
        <v>1</v>
      </c>
      <c r="JJ33" s="11">
        <v>1</v>
      </c>
      <c r="JK33" s="11">
        <v>1</v>
      </c>
      <c r="JL33" s="11">
        <v>2</v>
      </c>
      <c r="JM33" s="11">
        <v>2</v>
      </c>
      <c r="JN33" s="11">
        <v>2</v>
      </c>
      <c r="JO33" s="11">
        <v>2</v>
      </c>
      <c r="JP33" s="11">
        <v>2</v>
      </c>
      <c r="JQ33" s="11">
        <v>2</v>
      </c>
      <c r="JR33" s="11">
        <v>1</v>
      </c>
      <c r="JS33" s="11">
        <v>1</v>
      </c>
      <c r="JT33" s="11">
        <v>2</v>
      </c>
      <c r="JU33" s="11">
        <v>2</v>
      </c>
      <c r="JV33" s="11">
        <v>2</v>
      </c>
      <c r="JW33" s="11">
        <v>2</v>
      </c>
      <c r="JX33" s="11">
        <v>2</v>
      </c>
      <c r="JY33" s="11">
        <v>2</v>
      </c>
      <c r="JZ33" s="11">
        <v>1</v>
      </c>
      <c r="KA33" s="11">
        <v>1</v>
      </c>
      <c r="KB33" s="11">
        <v>1</v>
      </c>
      <c r="KC33" s="11">
        <v>1</v>
      </c>
      <c r="KY33" s="11" t="s">
        <v>2908</v>
      </c>
      <c r="KZ33" s="11">
        <v>1</v>
      </c>
      <c r="LA33" s="11">
        <v>1</v>
      </c>
      <c r="LB33" s="11">
        <v>1</v>
      </c>
      <c r="LC33" s="11">
        <v>1</v>
      </c>
      <c r="LD33" s="11">
        <v>1</v>
      </c>
      <c r="LE33" s="11">
        <v>1</v>
      </c>
      <c r="LF33" s="11">
        <v>1</v>
      </c>
      <c r="LG33" s="11">
        <v>1</v>
      </c>
      <c r="LH33" s="11">
        <v>1</v>
      </c>
      <c r="LI33" s="11">
        <v>1</v>
      </c>
      <c r="LJ33" s="11">
        <v>2</v>
      </c>
      <c r="LK33" s="11">
        <v>2</v>
      </c>
      <c r="LL33" s="11">
        <v>2</v>
      </c>
      <c r="LM33" s="11">
        <v>2</v>
      </c>
      <c r="LN33" s="11">
        <v>2</v>
      </c>
      <c r="LO33" s="11">
        <v>2</v>
      </c>
      <c r="LP33" s="11">
        <v>2</v>
      </c>
      <c r="LQ33" s="11">
        <v>2</v>
      </c>
      <c r="LR33" s="11">
        <v>2</v>
      </c>
      <c r="LS33" s="11">
        <v>2</v>
      </c>
      <c r="LU33" s="11">
        <v>1</v>
      </c>
      <c r="LV33" s="11">
        <v>1</v>
      </c>
      <c r="LW33" s="11">
        <v>1</v>
      </c>
      <c r="LX33" s="11">
        <v>1</v>
      </c>
      <c r="LY33" s="11">
        <v>2</v>
      </c>
      <c r="LZ33" s="11">
        <v>2</v>
      </c>
      <c r="MC33" s="11" t="s">
        <v>2909</v>
      </c>
      <c r="MD33" s="11">
        <v>1</v>
      </c>
      <c r="ME33" s="11">
        <v>1</v>
      </c>
      <c r="MF33" s="11">
        <v>1</v>
      </c>
      <c r="MG33" s="11">
        <v>1</v>
      </c>
      <c r="MH33" s="11">
        <v>1</v>
      </c>
      <c r="MI33" s="11">
        <v>1</v>
      </c>
      <c r="MJ33" s="11">
        <v>1</v>
      </c>
      <c r="MK33" s="11">
        <v>1</v>
      </c>
      <c r="ML33" s="11">
        <v>1</v>
      </c>
      <c r="MM33" s="11">
        <v>1</v>
      </c>
      <c r="MN33" s="11">
        <v>1</v>
      </c>
      <c r="MO33" s="11">
        <v>1</v>
      </c>
      <c r="MP33" s="11">
        <v>1</v>
      </c>
      <c r="MQ33" s="11">
        <v>1</v>
      </c>
      <c r="MR33" s="11">
        <v>1</v>
      </c>
      <c r="MS33" s="11">
        <v>1</v>
      </c>
      <c r="MT33" s="11">
        <v>2</v>
      </c>
      <c r="MU33" s="11">
        <v>2</v>
      </c>
      <c r="MV33" s="11">
        <v>2</v>
      </c>
      <c r="MW33" s="11">
        <v>2</v>
      </c>
      <c r="MX33" s="11">
        <v>2</v>
      </c>
      <c r="MY33" s="11">
        <v>2</v>
      </c>
      <c r="NB33" s="11">
        <v>1</v>
      </c>
      <c r="NC33" s="11">
        <v>1</v>
      </c>
      <c r="ND33" s="11">
        <v>1</v>
      </c>
      <c r="NE33" s="11">
        <v>1</v>
      </c>
      <c r="NF33" s="11">
        <v>1</v>
      </c>
      <c r="NG33" s="11">
        <v>1</v>
      </c>
      <c r="NH33" s="11">
        <v>1</v>
      </c>
      <c r="NI33" s="11">
        <v>1</v>
      </c>
      <c r="NJ33" s="11">
        <v>1</v>
      </c>
      <c r="NK33" s="11">
        <v>1</v>
      </c>
      <c r="NL33" s="11">
        <v>1</v>
      </c>
      <c r="NM33" s="11">
        <v>1</v>
      </c>
      <c r="NN33" s="11">
        <v>1</v>
      </c>
      <c r="NO33" s="11">
        <v>1</v>
      </c>
      <c r="NP33" s="11">
        <v>1</v>
      </c>
      <c r="NQ33" s="11">
        <v>1</v>
      </c>
      <c r="NR33" s="11">
        <v>1</v>
      </c>
      <c r="NS33" s="11">
        <v>1</v>
      </c>
      <c r="NT33" s="11">
        <v>1</v>
      </c>
      <c r="NU33" s="11">
        <v>1</v>
      </c>
      <c r="NV33" s="11">
        <v>1</v>
      </c>
      <c r="NW33" s="11">
        <v>1</v>
      </c>
      <c r="NX33" s="11">
        <v>1</v>
      </c>
      <c r="NY33" s="11">
        <v>1</v>
      </c>
      <c r="NZ33" s="11">
        <v>1</v>
      </c>
      <c r="OA33" s="11">
        <v>1</v>
      </c>
      <c r="OB33" s="11">
        <v>1</v>
      </c>
      <c r="OC33" s="11">
        <v>1</v>
      </c>
      <c r="OD33" s="11">
        <v>1</v>
      </c>
      <c r="OE33" s="11">
        <v>1</v>
      </c>
      <c r="OF33" s="11">
        <v>1</v>
      </c>
      <c r="OG33" s="11">
        <v>1</v>
      </c>
      <c r="OH33" s="11">
        <v>2</v>
      </c>
      <c r="OI33" s="11">
        <v>2</v>
      </c>
      <c r="OJ33" s="11">
        <v>1</v>
      </c>
      <c r="OK33" s="11">
        <v>1</v>
      </c>
      <c r="OL33" s="11">
        <v>1</v>
      </c>
      <c r="OT33" s="11" t="s">
        <v>2910</v>
      </c>
      <c r="OU33" s="11">
        <v>1</v>
      </c>
      <c r="OV33" s="11">
        <v>1</v>
      </c>
      <c r="OW33" s="11">
        <v>1</v>
      </c>
      <c r="OX33" s="11">
        <v>1</v>
      </c>
      <c r="OY33" s="11">
        <v>1</v>
      </c>
      <c r="OZ33" s="11">
        <v>1</v>
      </c>
      <c r="PA33" s="11">
        <v>1</v>
      </c>
      <c r="PB33" s="11">
        <v>1</v>
      </c>
      <c r="PC33" s="11">
        <v>1</v>
      </c>
      <c r="PD33" s="11">
        <v>1</v>
      </c>
      <c r="PG33" s="11">
        <v>1</v>
      </c>
      <c r="PH33" s="11">
        <v>1</v>
      </c>
      <c r="PI33" s="11">
        <v>2</v>
      </c>
      <c r="PJ33" s="11">
        <v>2</v>
      </c>
      <c r="PK33" s="11">
        <v>1</v>
      </c>
      <c r="PL33" s="11">
        <v>1</v>
      </c>
      <c r="PM33" s="11">
        <v>1</v>
      </c>
      <c r="PN33" s="11">
        <v>1</v>
      </c>
      <c r="PO33" s="11">
        <v>1</v>
      </c>
      <c r="PP33" s="11">
        <v>1</v>
      </c>
      <c r="PQ33" s="11">
        <v>1</v>
      </c>
      <c r="PR33" s="11">
        <v>1</v>
      </c>
      <c r="PS33" s="11">
        <v>1</v>
      </c>
      <c r="PT33" s="11">
        <v>1</v>
      </c>
      <c r="PU33" s="11">
        <v>1</v>
      </c>
      <c r="PV33" s="11">
        <v>1</v>
      </c>
      <c r="PW33" s="11">
        <v>2</v>
      </c>
      <c r="PX33" s="11">
        <v>2</v>
      </c>
      <c r="PY33" s="11">
        <v>1</v>
      </c>
      <c r="PZ33" s="11">
        <v>1</v>
      </c>
      <c r="QA33" s="11">
        <v>1</v>
      </c>
      <c r="QB33" s="11">
        <v>1</v>
      </c>
      <c r="QC33" s="11">
        <v>2</v>
      </c>
      <c r="QD33" s="11">
        <v>2</v>
      </c>
      <c r="QE33" s="11">
        <v>2</v>
      </c>
      <c r="QF33" s="11">
        <v>2</v>
      </c>
      <c r="QG33" s="12" t="s">
        <v>2911</v>
      </c>
      <c r="QH33" s="11">
        <v>1</v>
      </c>
      <c r="QI33" s="11">
        <v>1</v>
      </c>
      <c r="QJ33" s="11">
        <v>1</v>
      </c>
      <c r="QK33" s="11">
        <v>2</v>
      </c>
      <c r="QL33" s="11">
        <v>2</v>
      </c>
      <c r="QM33" s="11">
        <v>2</v>
      </c>
      <c r="QN33" s="11">
        <v>2</v>
      </c>
      <c r="QO33" s="11">
        <v>1</v>
      </c>
      <c r="QP33" s="11">
        <v>1</v>
      </c>
      <c r="QQ33" s="11">
        <v>1</v>
      </c>
      <c r="QR33" s="11">
        <v>1</v>
      </c>
      <c r="QS33" s="11">
        <v>1</v>
      </c>
      <c r="QT33" s="11">
        <v>1</v>
      </c>
      <c r="QU33" s="11">
        <v>1</v>
      </c>
      <c r="QV33" s="11">
        <v>1</v>
      </c>
      <c r="QW33" s="11">
        <v>2</v>
      </c>
      <c r="QX33" s="11">
        <v>2</v>
      </c>
      <c r="QY33" s="11">
        <v>2</v>
      </c>
      <c r="QZ33" s="11">
        <v>2</v>
      </c>
      <c r="RA33" s="11">
        <v>1</v>
      </c>
      <c r="RC33" s="11">
        <v>1</v>
      </c>
      <c r="RD33" s="11" t="s">
        <v>2912</v>
      </c>
      <c r="RE33" s="11">
        <v>2</v>
      </c>
      <c r="RG33" s="11">
        <v>15</v>
      </c>
      <c r="RH33" s="11">
        <v>15</v>
      </c>
      <c r="RI33" s="11">
        <v>17</v>
      </c>
      <c r="RJ33" s="11">
        <v>1</v>
      </c>
      <c r="RK33" s="11">
        <v>18</v>
      </c>
      <c r="RL33" s="203"/>
    </row>
    <row r="34" spans="1:562" ht="17.25" customHeight="1">
      <c r="A34" s="11">
        <v>32</v>
      </c>
      <c r="B34" s="164" t="s">
        <v>55</v>
      </c>
      <c r="C34" s="164"/>
      <c r="D34" s="11">
        <v>1</v>
      </c>
      <c r="E34" s="11">
        <v>1</v>
      </c>
      <c r="F34" s="11">
        <v>1</v>
      </c>
      <c r="G34" s="11">
        <v>1</v>
      </c>
      <c r="H34" s="11">
        <v>1</v>
      </c>
      <c r="I34" s="11">
        <v>1</v>
      </c>
      <c r="J34" s="11">
        <v>1</v>
      </c>
      <c r="K34" s="11">
        <v>1</v>
      </c>
      <c r="L34" s="11">
        <v>1</v>
      </c>
      <c r="M34" s="11">
        <v>1</v>
      </c>
      <c r="N34" s="11">
        <v>1</v>
      </c>
      <c r="O34" s="11">
        <v>1</v>
      </c>
      <c r="P34" s="11">
        <v>2</v>
      </c>
      <c r="Q34" s="11">
        <v>2</v>
      </c>
      <c r="R34" s="11">
        <v>2</v>
      </c>
      <c r="S34" s="11">
        <v>2</v>
      </c>
      <c r="T34" s="11">
        <v>2</v>
      </c>
      <c r="U34" s="11">
        <v>2</v>
      </c>
      <c r="V34" s="11">
        <v>2</v>
      </c>
      <c r="W34" s="11">
        <v>2</v>
      </c>
      <c r="X34" s="19" t="s">
        <v>2913</v>
      </c>
      <c r="Y34" s="11">
        <v>1</v>
      </c>
      <c r="Z34" s="11">
        <v>1</v>
      </c>
      <c r="AA34" s="11">
        <v>1</v>
      </c>
      <c r="AB34" s="11">
        <v>1</v>
      </c>
      <c r="AC34" s="11">
        <v>2</v>
      </c>
      <c r="AD34" s="11">
        <v>1</v>
      </c>
      <c r="AE34" s="11">
        <v>1</v>
      </c>
      <c r="AF34" s="11">
        <v>1</v>
      </c>
      <c r="AG34" s="11">
        <v>2</v>
      </c>
      <c r="AH34" s="11">
        <v>1</v>
      </c>
      <c r="AI34" s="11">
        <v>2</v>
      </c>
      <c r="AJ34" s="11">
        <v>2</v>
      </c>
      <c r="AK34" s="11">
        <v>2</v>
      </c>
      <c r="AL34" s="11">
        <v>2</v>
      </c>
      <c r="AM34" s="18" t="s">
        <v>2914</v>
      </c>
      <c r="AN34" s="19" t="s">
        <v>2915</v>
      </c>
      <c r="AO34" s="11">
        <v>1</v>
      </c>
      <c r="AP34" s="11">
        <v>2</v>
      </c>
      <c r="AQ34" s="11">
        <v>1</v>
      </c>
      <c r="AR34" s="11">
        <v>1</v>
      </c>
      <c r="AS34" s="11">
        <v>1</v>
      </c>
      <c r="AT34" s="11">
        <v>1</v>
      </c>
      <c r="AU34" s="11">
        <v>2</v>
      </c>
      <c r="AV34" s="11">
        <v>1</v>
      </c>
      <c r="AW34" s="11">
        <v>2</v>
      </c>
      <c r="AX34" s="11">
        <v>2</v>
      </c>
      <c r="AY34" s="11">
        <v>2</v>
      </c>
      <c r="AZ34" s="11">
        <v>2</v>
      </c>
      <c r="BA34" s="11">
        <v>2</v>
      </c>
      <c r="BB34" s="11">
        <v>2</v>
      </c>
      <c r="BC34" s="11">
        <v>2</v>
      </c>
      <c r="BD34" s="11">
        <v>2</v>
      </c>
      <c r="BE34" s="11" t="s">
        <v>1388</v>
      </c>
      <c r="BF34" s="11">
        <v>1</v>
      </c>
      <c r="BG34" s="11">
        <v>1</v>
      </c>
      <c r="BH34" s="11">
        <v>1</v>
      </c>
      <c r="BI34" s="11">
        <v>1</v>
      </c>
      <c r="BJ34" s="11">
        <v>2</v>
      </c>
      <c r="BK34" s="11">
        <v>2</v>
      </c>
      <c r="BL34" s="11">
        <v>1</v>
      </c>
      <c r="BM34" s="11">
        <v>1</v>
      </c>
      <c r="BN34" s="11">
        <v>1</v>
      </c>
      <c r="BO34" s="11">
        <v>1</v>
      </c>
      <c r="BP34" s="11">
        <v>2</v>
      </c>
      <c r="BQ34" s="11">
        <v>1</v>
      </c>
      <c r="BR34" s="11">
        <v>2</v>
      </c>
      <c r="BS34" s="11">
        <v>2</v>
      </c>
      <c r="BT34" s="11">
        <v>1</v>
      </c>
      <c r="BU34" s="11">
        <v>1</v>
      </c>
      <c r="BV34" s="11">
        <v>2</v>
      </c>
      <c r="BW34" s="11">
        <v>2</v>
      </c>
      <c r="BX34" s="11">
        <v>2</v>
      </c>
      <c r="BY34" s="11">
        <v>2</v>
      </c>
      <c r="BZ34" s="12" t="s">
        <v>2916</v>
      </c>
      <c r="CA34" s="11">
        <v>1</v>
      </c>
      <c r="CB34" s="11">
        <v>1</v>
      </c>
      <c r="CC34" s="11">
        <v>1</v>
      </c>
      <c r="CD34" s="11">
        <v>1</v>
      </c>
      <c r="CE34" s="11">
        <v>1</v>
      </c>
      <c r="CF34" s="11">
        <v>1</v>
      </c>
      <c r="CG34" s="11">
        <v>1</v>
      </c>
      <c r="CH34" s="11">
        <v>1</v>
      </c>
      <c r="CI34" s="11">
        <v>2</v>
      </c>
      <c r="CJ34" s="11">
        <v>1</v>
      </c>
      <c r="CK34" s="11">
        <v>2</v>
      </c>
      <c r="CL34" s="11">
        <v>1</v>
      </c>
      <c r="CM34" s="11">
        <v>2</v>
      </c>
      <c r="CN34" s="11">
        <v>2</v>
      </c>
      <c r="CO34" s="11">
        <v>2</v>
      </c>
      <c r="CP34" s="11">
        <v>2</v>
      </c>
      <c r="CQ34" s="11">
        <v>1</v>
      </c>
      <c r="CR34" s="11">
        <v>2</v>
      </c>
      <c r="CS34" s="11" t="s">
        <v>2917</v>
      </c>
      <c r="CT34" s="11">
        <v>1</v>
      </c>
      <c r="CU34" s="11">
        <v>1</v>
      </c>
      <c r="CV34" s="11">
        <v>1</v>
      </c>
      <c r="CW34" s="11">
        <v>1</v>
      </c>
      <c r="CX34" s="11">
        <v>1</v>
      </c>
      <c r="CY34" s="11">
        <v>1</v>
      </c>
      <c r="CZ34" s="11">
        <v>1</v>
      </c>
      <c r="DA34" s="11">
        <v>1</v>
      </c>
      <c r="DB34" s="11">
        <v>1</v>
      </c>
      <c r="DC34" s="11">
        <v>1</v>
      </c>
      <c r="DD34" s="11">
        <v>1</v>
      </c>
      <c r="DE34" s="11">
        <v>1</v>
      </c>
      <c r="DF34" s="11">
        <v>1</v>
      </c>
      <c r="DG34" s="11">
        <v>1</v>
      </c>
      <c r="DH34" s="11">
        <v>1</v>
      </c>
      <c r="DI34" s="11">
        <v>1</v>
      </c>
      <c r="DJ34" s="11">
        <v>2</v>
      </c>
      <c r="DK34" s="11">
        <v>2</v>
      </c>
      <c r="DL34" s="11">
        <v>2</v>
      </c>
      <c r="DM34" s="11">
        <v>2</v>
      </c>
      <c r="DN34" s="11">
        <v>2</v>
      </c>
      <c r="DO34" s="11">
        <v>2</v>
      </c>
      <c r="DP34" s="11">
        <v>1</v>
      </c>
      <c r="DQ34" s="11">
        <v>1</v>
      </c>
      <c r="DR34" s="11" t="s">
        <v>2918</v>
      </c>
      <c r="DS34" s="11">
        <v>1</v>
      </c>
      <c r="DT34" s="11">
        <v>1</v>
      </c>
      <c r="DU34" s="11">
        <v>1</v>
      </c>
      <c r="DV34" s="11">
        <v>1</v>
      </c>
      <c r="DW34" s="11">
        <v>1</v>
      </c>
      <c r="DX34" s="11">
        <v>1</v>
      </c>
      <c r="DY34" s="11">
        <v>2</v>
      </c>
      <c r="DZ34" s="11">
        <v>2</v>
      </c>
      <c r="EA34" s="11">
        <v>2</v>
      </c>
      <c r="EB34" s="11">
        <v>1</v>
      </c>
      <c r="EC34" s="11">
        <v>2</v>
      </c>
      <c r="ED34" s="11">
        <v>2</v>
      </c>
      <c r="EE34" s="11">
        <v>2</v>
      </c>
      <c r="EF34" s="11">
        <v>2</v>
      </c>
      <c r="EG34" s="11" t="s">
        <v>2919</v>
      </c>
      <c r="EH34" s="11">
        <v>1</v>
      </c>
      <c r="EI34" s="11">
        <v>1</v>
      </c>
      <c r="EJ34" s="11">
        <v>2</v>
      </c>
      <c r="EK34" s="11">
        <v>1</v>
      </c>
      <c r="EL34" s="11">
        <v>2</v>
      </c>
      <c r="EM34" s="11">
        <v>2</v>
      </c>
      <c r="EN34" s="11">
        <v>2</v>
      </c>
      <c r="EO34" s="11">
        <v>2</v>
      </c>
      <c r="EP34" s="11">
        <v>1</v>
      </c>
      <c r="EQ34" s="11">
        <v>1</v>
      </c>
      <c r="ER34" s="11">
        <v>2</v>
      </c>
      <c r="ES34" s="11">
        <v>2</v>
      </c>
      <c r="ET34" s="11">
        <v>1</v>
      </c>
      <c r="EU34" s="11">
        <v>1</v>
      </c>
      <c r="EV34" s="11">
        <v>14</v>
      </c>
      <c r="EW34" s="11">
        <v>1</v>
      </c>
      <c r="EX34" s="12" t="s">
        <v>2920</v>
      </c>
      <c r="EZ34" s="11">
        <v>1</v>
      </c>
      <c r="FA34" s="11">
        <v>1</v>
      </c>
      <c r="FB34" s="11">
        <v>1</v>
      </c>
      <c r="FC34" s="11">
        <v>1</v>
      </c>
      <c r="FD34" s="11">
        <v>1</v>
      </c>
      <c r="FE34" s="11">
        <v>1</v>
      </c>
      <c r="FF34" s="11">
        <v>2</v>
      </c>
      <c r="FG34" s="11">
        <v>2</v>
      </c>
      <c r="FH34" s="11">
        <v>2</v>
      </c>
      <c r="FI34" s="11">
        <v>2</v>
      </c>
      <c r="FJ34" s="11">
        <v>2</v>
      </c>
      <c r="FK34" s="11">
        <v>2</v>
      </c>
      <c r="FL34" s="11">
        <v>2</v>
      </c>
      <c r="FM34" s="11">
        <v>2</v>
      </c>
      <c r="FP34" s="11">
        <v>1</v>
      </c>
      <c r="FQ34" s="11">
        <v>1</v>
      </c>
      <c r="FR34" s="11">
        <v>1</v>
      </c>
      <c r="FS34" s="11">
        <v>1</v>
      </c>
      <c r="FT34" s="11">
        <v>1</v>
      </c>
      <c r="FU34" s="11">
        <v>1</v>
      </c>
      <c r="FV34" s="11">
        <v>1</v>
      </c>
      <c r="FW34" s="11">
        <v>1</v>
      </c>
      <c r="FX34" s="11">
        <v>1</v>
      </c>
      <c r="FY34" s="11">
        <v>1</v>
      </c>
      <c r="FZ34" s="11">
        <v>2</v>
      </c>
      <c r="GA34" s="11">
        <v>2</v>
      </c>
      <c r="GB34" s="11">
        <v>2</v>
      </c>
      <c r="GC34" s="11">
        <v>2</v>
      </c>
      <c r="GD34" s="11">
        <v>2</v>
      </c>
      <c r="GE34" s="11">
        <v>2</v>
      </c>
      <c r="GF34" s="11" t="s">
        <v>2921</v>
      </c>
      <c r="GH34" s="11">
        <v>1</v>
      </c>
      <c r="GI34" s="11">
        <v>1</v>
      </c>
      <c r="GJ34" s="11">
        <v>1</v>
      </c>
      <c r="GK34" s="11">
        <v>1</v>
      </c>
      <c r="GL34" s="11">
        <v>1</v>
      </c>
      <c r="GM34" s="11">
        <v>1</v>
      </c>
      <c r="GN34" s="11">
        <v>1</v>
      </c>
      <c r="GO34" s="11">
        <v>1</v>
      </c>
      <c r="GP34" s="11">
        <v>2</v>
      </c>
      <c r="GQ34" s="11">
        <v>2</v>
      </c>
      <c r="GR34" s="11">
        <v>2</v>
      </c>
      <c r="GS34" s="11">
        <v>1</v>
      </c>
      <c r="GT34" s="11">
        <v>1</v>
      </c>
      <c r="GU34" s="11">
        <v>1</v>
      </c>
      <c r="GV34" s="11">
        <v>1</v>
      </c>
      <c r="GW34" s="11">
        <v>1</v>
      </c>
      <c r="GX34" s="11" t="s">
        <v>850</v>
      </c>
      <c r="GZ34" s="11">
        <v>2</v>
      </c>
      <c r="HA34" s="11">
        <v>2</v>
      </c>
      <c r="HB34" s="11">
        <v>2</v>
      </c>
      <c r="HC34" s="11">
        <v>2</v>
      </c>
      <c r="HD34" s="11">
        <v>2</v>
      </c>
      <c r="HE34" s="11">
        <v>2</v>
      </c>
      <c r="HG34" s="11">
        <v>1</v>
      </c>
      <c r="HH34" s="11">
        <v>1</v>
      </c>
      <c r="HI34" s="11">
        <v>1</v>
      </c>
      <c r="HJ34" s="11">
        <v>1</v>
      </c>
      <c r="HK34" s="11">
        <v>1</v>
      </c>
      <c r="HL34" s="11">
        <v>1</v>
      </c>
      <c r="HM34" s="11">
        <v>2</v>
      </c>
      <c r="HN34" s="11">
        <v>1</v>
      </c>
      <c r="HO34" s="11">
        <v>1</v>
      </c>
      <c r="HP34" s="11">
        <v>1</v>
      </c>
      <c r="HQ34" s="11">
        <v>2</v>
      </c>
      <c r="HR34" s="11">
        <v>1</v>
      </c>
      <c r="HS34" s="11">
        <v>2</v>
      </c>
      <c r="HT34" s="11">
        <v>2</v>
      </c>
      <c r="HU34" s="11">
        <v>2</v>
      </c>
      <c r="HV34" s="11">
        <v>2</v>
      </c>
      <c r="HW34" s="11">
        <v>2</v>
      </c>
      <c r="HX34" s="11">
        <v>2</v>
      </c>
      <c r="HY34" s="12" t="s">
        <v>2922</v>
      </c>
      <c r="HZ34" s="11">
        <v>1</v>
      </c>
      <c r="IA34" s="11">
        <v>1</v>
      </c>
      <c r="IB34" s="11">
        <v>1</v>
      </c>
      <c r="IC34" s="11">
        <v>1</v>
      </c>
      <c r="ID34" s="11">
        <v>1</v>
      </c>
      <c r="IE34" s="11">
        <v>1</v>
      </c>
      <c r="IF34" s="11">
        <v>1</v>
      </c>
      <c r="IG34" s="11">
        <v>1</v>
      </c>
      <c r="IH34" s="11">
        <v>1</v>
      </c>
      <c r="II34" s="11">
        <v>1</v>
      </c>
      <c r="IJ34" s="11">
        <v>2</v>
      </c>
      <c r="IK34" s="11">
        <v>2</v>
      </c>
      <c r="IL34" s="11">
        <v>2</v>
      </c>
      <c r="IM34" s="11">
        <v>2</v>
      </c>
      <c r="IN34" s="11">
        <v>2</v>
      </c>
      <c r="IO34" s="11">
        <v>2</v>
      </c>
      <c r="IP34" s="11">
        <v>2</v>
      </c>
      <c r="IQ34" s="11">
        <v>2</v>
      </c>
      <c r="IR34" s="11">
        <v>2</v>
      </c>
      <c r="IS34" s="11">
        <v>2</v>
      </c>
      <c r="IT34" s="12" t="s">
        <v>2923</v>
      </c>
      <c r="IU34" s="11">
        <v>1</v>
      </c>
      <c r="IV34" s="11">
        <v>1</v>
      </c>
      <c r="IW34" s="11">
        <v>1</v>
      </c>
      <c r="IX34" s="11">
        <v>1</v>
      </c>
      <c r="IY34" s="11">
        <v>1</v>
      </c>
      <c r="IZ34" s="11">
        <v>1</v>
      </c>
      <c r="JA34" s="11">
        <v>2</v>
      </c>
      <c r="JB34" s="11">
        <v>2</v>
      </c>
      <c r="JC34" s="11">
        <v>2</v>
      </c>
      <c r="JD34" s="11">
        <v>2</v>
      </c>
      <c r="JE34" s="11">
        <v>2</v>
      </c>
      <c r="JF34" s="11">
        <v>2</v>
      </c>
      <c r="JG34" s="12" t="s">
        <v>2923</v>
      </c>
      <c r="JH34" s="11">
        <v>1</v>
      </c>
      <c r="JI34" s="11">
        <v>1</v>
      </c>
      <c r="JJ34" s="11">
        <v>1</v>
      </c>
      <c r="JK34" s="11">
        <v>1</v>
      </c>
      <c r="JL34" s="11">
        <v>2</v>
      </c>
      <c r="JM34" s="11">
        <v>2</v>
      </c>
      <c r="JN34" s="11">
        <v>2</v>
      </c>
      <c r="JO34" s="11">
        <v>2</v>
      </c>
      <c r="JP34" s="11">
        <v>2</v>
      </c>
      <c r="JQ34" s="11">
        <v>2</v>
      </c>
      <c r="JS34" s="11">
        <v>2</v>
      </c>
      <c r="JT34" s="11">
        <v>2</v>
      </c>
      <c r="JU34" s="11">
        <v>2</v>
      </c>
      <c r="JV34" s="11">
        <v>2</v>
      </c>
      <c r="JW34" s="11">
        <v>2</v>
      </c>
      <c r="JX34" s="11">
        <v>2</v>
      </c>
      <c r="JY34" s="11">
        <v>2</v>
      </c>
      <c r="JZ34" s="11">
        <v>2</v>
      </c>
      <c r="KA34" s="11">
        <v>2</v>
      </c>
      <c r="KB34" s="11">
        <v>2</v>
      </c>
      <c r="KC34" s="11">
        <v>2</v>
      </c>
      <c r="KD34" s="12" t="s">
        <v>2924</v>
      </c>
      <c r="KE34" s="11">
        <v>1</v>
      </c>
      <c r="KF34" s="11">
        <v>1</v>
      </c>
      <c r="KG34" s="11">
        <v>1</v>
      </c>
      <c r="KH34" s="11">
        <v>1</v>
      </c>
      <c r="KI34" s="11">
        <v>2</v>
      </c>
      <c r="KJ34" s="11">
        <v>2</v>
      </c>
      <c r="KK34" s="11">
        <v>2</v>
      </c>
      <c r="KL34" s="11">
        <v>2</v>
      </c>
      <c r="KM34" s="11">
        <v>1</v>
      </c>
      <c r="KN34" s="11">
        <v>1</v>
      </c>
      <c r="KO34" s="11">
        <v>1</v>
      </c>
      <c r="KP34" s="11">
        <v>1</v>
      </c>
      <c r="KQ34" s="11">
        <v>2</v>
      </c>
      <c r="KR34" s="11">
        <v>2</v>
      </c>
      <c r="KS34" s="11">
        <v>2</v>
      </c>
      <c r="KT34" s="11">
        <v>2</v>
      </c>
      <c r="KU34" s="11">
        <v>2</v>
      </c>
      <c r="KV34" s="11">
        <v>2</v>
      </c>
      <c r="KW34" s="11">
        <v>2</v>
      </c>
      <c r="KX34" s="11">
        <v>2</v>
      </c>
      <c r="KY34" s="12" t="s">
        <v>2925</v>
      </c>
      <c r="KZ34" s="11">
        <v>1</v>
      </c>
      <c r="LA34" s="11">
        <v>1</v>
      </c>
      <c r="LB34" s="11">
        <v>1</v>
      </c>
      <c r="LC34" s="11">
        <v>1</v>
      </c>
      <c r="LD34" s="11">
        <v>1</v>
      </c>
      <c r="LE34" s="11">
        <v>1</v>
      </c>
      <c r="LF34" s="11">
        <v>1</v>
      </c>
      <c r="LG34" s="11">
        <v>1</v>
      </c>
      <c r="LH34" s="11">
        <v>1</v>
      </c>
      <c r="LI34" s="11">
        <v>1</v>
      </c>
      <c r="LJ34" s="11">
        <v>2</v>
      </c>
      <c r="LK34" s="11">
        <v>2</v>
      </c>
      <c r="LL34" s="11">
        <v>1</v>
      </c>
      <c r="LM34" s="11">
        <v>1</v>
      </c>
      <c r="LN34" s="11">
        <v>2</v>
      </c>
      <c r="LO34" s="11">
        <v>2</v>
      </c>
      <c r="LP34" s="11">
        <v>2</v>
      </c>
      <c r="LQ34" s="11">
        <v>2</v>
      </c>
      <c r="LR34" s="11">
        <v>2</v>
      </c>
      <c r="LS34" s="11">
        <v>2</v>
      </c>
      <c r="LT34" s="12" t="s">
        <v>2926</v>
      </c>
      <c r="LU34" s="11">
        <v>1</v>
      </c>
      <c r="LV34" s="11">
        <v>1</v>
      </c>
      <c r="LW34" s="11">
        <v>1</v>
      </c>
      <c r="LX34" s="11">
        <v>1</v>
      </c>
      <c r="LY34" s="11">
        <v>2</v>
      </c>
      <c r="LZ34" s="11">
        <v>2</v>
      </c>
      <c r="MA34" s="11">
        <v>2</v>
      </c>
      <c r="MB34" s="11">
        <v>2</v>
      </c>
      <c r="MD34" s="11">
        <v>1</v>
      </c>
      <c r="ME34" s="11">
        <v>1</v>
      </c>
      <c r="MF34" s="11">
        <v>2</v>
      </c>
      <c r="MG34" s="11">
        <v>2</v>
      </c>
      <c r="MH34" s="11">
        <v>2</v>
      </c>
      <c r="MI34" s="11">
        <v>2</v>
      </c>
      <c r="MJ34" s="11">
        <v>1</v>
      </c>
      <c r="MK34" s="11">
        <v>1</v>
      </c>
      <c r="ML34" s="11">
        <v>2</v>
      </c>
      <c r="MM34" s="11">
        <v>2</v>
      </c>
      <c r="MN34" s="11">
        <v>1</v>
      </c>
      <c r="MO34" s="11">
        <v>1</v>
      </c>
      <c r="MP34" s="11">
        <v>1</v>
      </c>
      <c r="MQ34" s="11">
        <v>1</v>
      </c>
      <c r="MR34" s="11">
        <v>1</v>
      </c>
      <c r="MS34" s="11">
        <v>1</v>
      </c>
      <c r="MT34" s="11">
        <v>2</v>
      </c>
      <c r="MU34" s="11">
        <v>2</v>
      </c>
      <c r="MV34" s="11">
        <v>2</v>
      </c>
      <c r="MW34" s="11">
        <v>2</v>
      </c>
      <c r="MX34" s="11">
        <v>2</v>
      </c>
      <c r="MY34" s="11">
        <v>2</v>
      </c>
      <c r="NB34" s="11">
        <v>1</v>
      </c>
      <c r="NC34" s="11">
        <v>1</v>
      </c>
      <c r="ND34" s="11">
        <v>1</v>
      </c>
      <c r="NE34" s="11">
        <v>1</v>
      </c>
      <c r="NF34" s="11">
        <v>1</v>
      </c>
      <c r="NG34" s="11">
        <v>1</v>
      </c>
      <c r="NH34" s="11">
        <v>1</v>
      </c>
      <c r="NI34" s="11">
        <v>1</v>
      </c>
      <c r="NJ34" s="11">
        <v>1</v>
      </c>
      <c r="NK34" s="11">
        <v>1</v>
      </c>
      <c r="NL34" s="11">
        <v>1</v>
      </c>
      <c r="NM34" s="11">
        <v>1</v>
      </c>
      <c r="NN34" s="11">
        <v>1</v>
      </c>
      <c r="NO34" s="11">
        <v>1</v>
      </c>
      <c r="NP34" s="11">
        <v>1</v>
      </c>
      <c r="NQ34" s="11">
        <v>1</v>
      </c>
      <c r="NR34" s="11">
        <v>1</v>
      </c>
      <c r="NS34" s="11">
        <v>1</v>
      </c>
      <c r="NT34" s="11">
        <v>1</v>
      </c>
      <c r="NU34" s="11">
        <v>1</v>
      </c>
      <c r="NV34" s="11">
        <v>1</v>
      </c>
      <c r="NW34" s="11">
        <v>1</v>
      </c>
      <c r="NX34" s="11">
        <v>1</v>
      </c>
      <c r="NY34" s="11">
        <v>1</v>
      </c>
      <c r="NZ34" s="11">
        <v>1</v>
      </c>
      <c r="OA34" s="11">
        <v>1</v>
      </c>
      <c r="OB34" s="11">
        <v>1</v>
      </c>
      <c r="OC34" s="11">
        <v>1</v>
      </c>
      <c r="OD34" s="11">
        <v>1</v>
      </c>
      <c r="OE34" s="11">
        <v>1</v>
      </c>
      <c r="OF34" s="11">
        <v>1</v>
      </c>
      <c r="OG34" s="11">
        <v>1</v>
      </c>
      <c r="OH34" s="11">
        <v>2</v>
      </c>
      <c r="OI34" s="11">
        <v>2</v>
      </c>
      <c r="OJ34" s="11">
        <v>1</v>
      </c>
      <c r="OK34" s="11">
        <v>1</v>
      </c>
      <c r="OL34" s="11">
        <v>1</v>
      </c>
      <c r="OM34" s="11">
        <v>1</v>
      </c>
      <c r="OT34" s="12" t="s">
        <v>2927</v>
      </c>
      <c r="OU34" s="11">
        <v>1</v>
      </c>
      <c r="OV34" s="11">
        <v>1</v>
      </c>
      <c r="OW34" s="11">
        <v>1</v>
      </c>
      <c r="OX34" s="11">
        <v>1</v>
      </c>
      <c r="OY34" s="11">
        <v>1</v>
      </c>
      <c r="OZ34" s="11">
        <v>1</v>
      </c>
      <c r="PA34" s="11">
        <v>1</v>
      </c>
      <c r="PB34" s="11">
        <v>1</v>
      </c>
      <c r="PC34" s="11">
        <v>1</v>
      </c>
      <c r="PD34" s="11">
        <v>1</v>
      </c>
      <c r="PE34" s="11">
        <v>1</v>
      </c>
      <c r="PF34" s="11">
        <v>1</v>
      </c>
      <c r="PG34" s="11">
        <v>1</v>
      </c>
      <c r="PH34" s="11">
        <v>1</v>
      </c>
      <c r="PI34" s="11">
        <v>1</v>
      </c>
      <c r="PJ34" s="11">
        <v>1</v>
      </c>
      <c r="PK34" s="11">
        <v>1</v>
      </c>
      <c r="PL34" s="11">
        <v>1</v>
      </c>
      <c r="PM34" s="11">
        <v>1</v>
      </c>
      <c r="PN34" s="11">
        <v>1</v>
      </c>
      <c r="PO34" s="11">
        <v>1</v>
      </c>
      <c r="PP34" s="11">
        <v>1</v>
      </c>
      <c r="PQ34" s="11">
        <v>1</v>
      </c>
      <c r="PR34" s="11">
        <v>1</v>
      </c>
      <c r="PS34" s="11">
        <v>1</v>
      </c>
      <c r="PT34" s="11">
        <v>1</v>
      </c>
      <c r="PU34" s="11">
        <v>1</v>
      </c>
      <c r="PV34" s="11">
        <v>1</v>
      </c>
      <c r="PW34" s="11">
        <v>1</v>
      </c>
      <c r="PX34" s="11">
        <v>1</v>
      </c>
      <c r="PY34" s="11">
        <v>1</v>
      </c>
      <c r="PZ34" s="11">
        <v>1</v>
      </c>
      <c r="QA34" s="11">
        <v>1</v>
      </c>
      <c r="QB34" s="11">
        <v>1</v>
      </c>
      <c r="QC34" s="11">
        <v>2</v>
      </c>
      <c r="QD34" s="11">
        <v>2</v>
      </c>
      <c r="QE34" s="11">
        <v>2</v>
      </c>
      <c r="QF34" s="11">
        <v>1</v>
      </c>
      <c r="QG34" s="11" t="s">
        <v>2928</v>
      </c>
      <c r="QH34" s="11">
        <v>1</v>
      </c>
      <c r="QI34" s="11">
        <v>1</v>
      </c>
      <c r="QJ34" s="11">
        <v>1</v>
      </c>
      <c r="QK34" s="11">
        <v>1</v>
      </c>
      <c r="QL34" s="11">
        <v>1</v>
      </c>
      <c r="QM34" s="11">
        <v>2</v>
      </c>
      <c r="QN34" s="11">
        <v>2</v>
      </c>
      <c r="RB34" s="11" t="s">
        <v>2929</v>
      </c>
      <c r="RC34" s="11">
        <v>2</v>
      </c>
      <c r="RD34" s="11" t="s">
        <v>2930</v>
      </c>
      <c r="RE34" s="11">
        <v>1</v>
      </c>
      <c r="RF34" s="11" t="s">
        <v>2931</v>
      </c>
      <c r="RG34" s="11">
        <v>16</v>
      </c>
      <c r="RH34" s="11">
        <v>16</v>
      </c>
      <c r="RI34" s="11">
        <v>21</v>
      </c>
      <c r="RJ34" s="11">
        <v>2</v>
      </c>
      <c r="RL34" s="203" t="s">
        <v>2932</v>
      </c>
    </row>
    <row r="35" spans="1:562" ht="17.25" customHeight="1">
      <c r="A35" s="11">
        <v>33</v>
      </c>
      <c r="B35" s="164" t="s">
        <v>56</v>
      </c>
      <c r="C35" s="164"/>
      <c r="D35" s="11">
        <v>1</v>
      </c>
      <c r="E35" s="11">
        <v>1</v>
      </c>
      <c r="F35" s="11">
        <v>1</v>
      </c>
      <c r="G35" s="11">
        <v>1</v>
      </c>
      <c r="H35" s="11">
        <v>1</v>
      </c>
      <c r="I35" s="11">
        <v>1</v>
      </c>
      <c r="J35" s="11">
        <v>1</v>
      </c>
      <c r="K35" s="11">
        <v>1</v>
      </c>
      <c r="L35" s="11">
        <v>1</v>
      </c>
      <c r="M35" s="11">
        <v>1</v>
      </c>
      <c r="N35" s="11">
        <v>1</v>
      </c>
      <c r="O35" s="11">
        <v>1</v>
      </c>
      <c r="P35" s="11">
        <v>2</v>
      </c>
      <c r="Q35" s="11">
        <v>2</v>
      </c>
      <c r="R35" s="11">
        <v>2</v>
      </c>
      <c r="S35" s="11">
        <v>2</v>
      </c>
      <c r="T35" s="11">
        <v>2</v>
      </c>
      <c r="U35" s="11">
        <v>2</v>
      </c>
      <c r="V35" s="11">
        <v>2</v>
      </c>
      <c r="W35" s="11">
        <v>2</v>
      </c>
      <c r="X35" s="19" t="s">
        <v>2933</v>
      </c>
      <c r="Y35" s="11">
        <v>2</v>
      </c>
      <c r="Z35" s="11">
        <v>2</v>
      </c>
      <c r="AA35" s="11">
        <v>1</v>
      </c>
      <c r="AB35" s="11">
        <v>1</v>
      </c>
      <c r="AC35" s="11">
        <v>1</v>
      </c>
      <c r="AD35" s="11">
        <v>1</v>
      </c>
      <c r="AE35" s="11">
        <v>1</v>
      </c>
      <c r="AF35" s="11">
        <v>1</v>
      </c>
      <c r="AG35" s="11">
        <v>1</v>
      </c>
      <c r="AH35" s="11">
        <v>1</v>
      </c>
      <c r="AI35" s="11">
        <v>2</v>
      </c>
      <c r="AJ35" s="11">
        <v>2</v>
      </c>
      <c r="AK35" s="11">
        <v>2</v>
      </c>
      <c r="AL35" s="11">
        <v>2</v>
      </c>
      <c r="AM35" s="18" t="s">
        <v>2934</v>
      </c>
      <c r="AO35" s="11">
        <v>2</v>
      </c>
      <c r="AP35" s="11">
        <v>2</v>
      </c>
      <c r="AQ35" s="11">
        <v>2</v>
      </c>
      <c r="AR35" s="11">
        <v>2</v>
      </c>
      <c r="AS35" s="11">
        <v>2</v>
      </c>
      <c r="AT35" s="11">
        <v>2</v>
      </c>
      <c r="AU35" s="11">
        <v>1</v>
      </c>
      <c r="AV35" s="11">
        <v>1</v>
      </c>
      <c r="AW35" s="11">
        <v>2</v>
      </c>
      <c r="AX35" s="11">
        <v>2</v>
      </c>
      <c r="AY35" s="11">
        <v>2</v>
      </c>
      <c r="AZ35" s="11">
        <v>2</v>
      </c>
      <c r="BA35" s="11">
        <v>2</v>
      </c>
      <c r="BB35" s="11">
        <v>2</v>
      </c>
      <c r="BC35" s="11">
        <v>2</v>
      </c>
      <c r="BD35" s="11">
        <v>2</v>
      </c>
      <c r="BE35" s="12" t="s">
        <v>2935</v>
      </c>
      <c r="BF35" s="11">
        <v>1</v>
      </c>
      <c r="BG35" s="11">
        <v>1</v>
      </c>
      <c r="BH35" s="11">
        <v>1</v>
      </c>
      <c r="BI35" s="11">
        <v>1</v>
      </c>
      <c r="BJ35" s="11">
        <v>2</v>
      </c>
      <c r="BK35" s="11">
        <v>2</v>
      </c>
      <c r="BL35" s="11">
        <v>2</v>
      </c>
      <c r="BM35" s="11">
        <v>2</v>
      </c>
      <c r="BN35" s="11">
        <v>1</v>
      </c>
      <c r="BO35" s="11">
        <v>1</v>
      </c>
      <c r="BP35" s="11">
        <v>2</v>
      </c>
      <c r="BQ35" s="11">
        <v>2</v>
      </c>
      <c r="BR35" s="11">
        <v>2</v>
      </c>
      <c r="BS35" s="11">
        <v>2</v>
      </c>
      <c r="BT35" s="11">
        <v>1</v>
      </c>
      <c r="BU35" s="11">
        <v>1</v>
      </c>
      <c r="BV35" s="11">
        <v>2</v>
      </c>
      <c r="BW35" s="11">
        <v>2</v>
      </c>
      <c r="BX35" s="11">
        <v>2</v>
      </c>
      <c r="BY35" s="11">
        <v>2</v>
      </c>
      <c r="BZ35" s="12" t="s">
        <v>2936</v>
      </c>
      <c r="CA35" s="11">
        <v>1</v>
      </c>
      <c r="CB35" s="11">
        <v>1</v>
      </c>
      <c r="CC35" s="11">
        <v>1</v>
      </c>
      <c r="CD35" s="11">
        <v>1</v>
      </c>
      <c r="CE35" s="11">
        <v>1</v>
      </c>
      <c r="CF35" s="11">
        <v>1</v>
      </c>
      <c r="CG35" s="11">
        <v>1</v>
      </c>
      <c r="CH35" s="11">
        <v>1</v>
      </c>
      <c r="CI35" s="11">
        <v>1</v>
      </c>
      <c r="CJ35" s="11">
        <v>1</v>
      </c>
      <c r="CK35" s="11">
        <v>2</v>
      </c>
      <c r="CL35" s="11">
        <v>2</v>
      </c>
      <c r="CM35" s="11">
        <v>2</v>
      </c>
      <c r="CN35" s="11">
        <v>2</v>
      </c>
      <c r="CO35" s="11">
        <v>2</v>
      </c>
      <c r="CP35" s="11">
        <v>2</v>
      </c>
      <c r="CQ35" s="11">
        <v>2</v>
      </c>
      <c r="CR35" s="11">
        <v>2</v>
      </c>
      <c r="CS35" s="12" t="s">
        <v>2937</v>
      </c>
      <c r="CT35" s="11">
        <v>1</v>
      </c>
      <c r="CU35" s="11">
        <v>1</v>
      </c>
      <c r="CV35" s="11">
        <v>1</v>
      </c>
      <c r="CW35" s="11">
        <v>1</v>
      </c>
      <c r="CX35" s="11">
        <v>1</v>
      </c>
      <c r="CY35" s="11">
        <v>1</v>
      </c>
      <c r="CZ35" s="11">
        <v>1</v>
      </c>
      <c r="DA35" s="11">
        <v>1</v>
      </c>
      <c r="DB35" s="11">
        <v>1</v>
      </c>
      <c r="DC35" s="11">
        <v>1</v>
      </c>
      <c r="DD35" s="11">
        <v>1</v>
      </c>
      <c r="DE35" s="11">
        <v>1</v>
      </c>
      <c r="DF35" s="11">
        <v>1</v>
      </c>
      <c r="DG35" s="11">
        <v>1</v>
      </c>
      <c r="DH35" s="11">
        <v>2</v>
      </c>
      <c r="DI35" s="11">
        <v>2</v>
      </c>
      <c r="DJ35" s="11">
        <v>2</v>
      </c>
      <c r="DK35" s="11">
        <v>2</v>
      </c>
      <c r="DL35" s="11">
        <v>2</v>
      </c>
      <c r="DM35" s="11">
        <v>2</v>
      </c>
      <c r="DN35" s="11">
        <v>2</v>
      </c>
      <c r="DO35" s="11">
        <v>2</v>
      </c>
      <c r="DP35" s="11">
        <v>2</v>
      </c>
      <c r="DQ35" s="11">
        <v>2</v>
      </c>
      <c r="DR35" s="11" t="s">
        <v>2938</v>
      </c>
      <c r="DS35" s="11">
        <v>1</v>
      </c>
      <c r="DT35" s="11">
        <v>1</v>
      </c>
      <c r="DU35" s="11">
        <v>1</v>
      </c>
      <c r="DV35" s="11">
        <v>1</v>
      </c>
      <c r="DW35" s="11">
        <v>1</v>
      </c>
      <c r="DX35" s="11">
        <v>1</v>
      </c>
      <c r="DY35" s="11">
        <v>1</v>
      </c>
      <c r="DZ35" s="11">
        <v>1</v>
      </c>
      <c r="EA35" s="11">
        <v>1</v>
      </c>
      <c r="EB35" s="11">
        <v>1</v>
      </c>
      <c r="EC35" s="11">
        <v>2</v>
      </c>
      <c r="ED35" s="11">
        <v>2</v>
      </c>
      <c r="EE35" s="11">
        <v>2</v>
      </c>
      <c r="EF35" s="11">
        <v>2</v>
      </c>
      <c r="EG35" s="11" t="s">
        <v>2938</v>
      </c>
      <c r="EH35" s="11">
        <v>1</v>
      </c>
      <c r="EI35" s="11">
        <v>1</v>
      </c>
      <c r="EJ35" s="11">
        <v>1</v>
      </c>
      <c r="EK35" s="11">
        <v>1</v>
      </c>
      <c r="EL35" s="11">
        <v>2</v>
      </c>
      <c r="EM35" s="11">
        <v>2</v>
      </c>
      <c r="EN35" s="11">
        <v>2</v>
      </c>
      <c r="EO35" s="11">
        <v>2</v>
      </c>
      <c r="EP35" s="11">
        <v>2</v>
      </c>
      <c r="EQ35" s="11">
        <v>2</v>
      </c>
      <c r="ER35" s="11">
        <v>2</v>
      </c>
      <c r="ES35" s="11">
        <v>2</v>
      </c>
      <c r="ET35" s="11">
        <v>2</v>
      </c>
      <c r="EU35" s="11">
        <v>2</v>
      </c>
      <c r="EW35" s="11">
        <v>1</v>
      </c>
      <c r="EX35" s="12" t="s">
        <v>2939</v>
      </c>
      <c r="EZ35" s="11">
        <v>1</v>
      </c>
      <c r="FA35" s="11">
        <v>1</v>
      </c>
      <c r="FB35" s="11">
        <v>1</v>
      </c>
      <c r="FC35" s="11">
        <v>1</v>
      </c>
      <c r="FD35" s="11">
        <v>1</v>
      </c>
      <c r="FE35" s="11">
        <v>1</v>
      </c>
      <c r="FF35" s="11">
        <v>2</v>
      </c>
      <c r="FG35" s="11">
        <v>2</v>
      </c>
      <c r="FH35" s="11">
        <v>2</v>
      </c>
      <c r="FI35" s="11">
        <v>2</v>
      </c>
      <c r="FJ35" s="11">
        <v>2</v>
      </c>
      <c r="FK35" s="11">
        <v>2</v>
      </c>
      <c r="FL35" s="11">
        <v>2</v>
      </c>
      <c r="FM35" s="11">
        <v>2</v>
      </c>
      <c r="FN35" s="11" t="s">
        <v>2940</v>
      </c>
      <c r="FP35" s="11">
        <v>1</v>
      </c>
      <c r="FQ35" s="11">
        <v>1</v>
      </c>
      <c r="FR35" s="11">
        <v>1</v>
      </c>
      <c r="FS35" s="11">
        <v>1</v>
      </c>
      <c r="FT35" s="11">
        <v>1</v>
      </c>
      <c r="FU35" s="11">
        <v>1</v>
      </c>
      <c r="FV35" s="11">
        <v>2</v>
      </c>
      <c r="FW35" s="11">
        <v>2</v>
      </c>
      <c r="FX35" s="11">
        <v>1</v>
      </c>
      <c r="FY35" s="11">
        <v>1</v>
      </c>
      <c r="FZ35" s="11">
        <v>2</v>
      </c>
      <c r="GA35" s="11">
        <v>2</v>
      </c>
      <c r="GB35" s="11">
        <v>2</v>
      </c>
      <c r="GC35" s="11">
        <v>2</v>
      </c>
      <c r="GD35" s="11">
        <v>2</v>
      </c>
      <c r="GE35" s="11">
        <v>2</v>
      </c>
      <c r="GG35" s="12" t="s">
        <v>2942</v>
      </c>
      <c r="GH35" s="11">
        <v>1</v>
      </c>
      <c r="GI35" s="11">
        <v>1</v>
      </c>
      <c r="GJ35" s="11">
        <v>1</v>
      </c>
      <c r="GK35" s="11">
        <v>1</v>
      </c>
      <c r="GL35" s="11">
        <v>1</v>
      </c>
      <c r="GM35" s="11">
        <v>1</v>
      </c>
      <c r="GN35" s="11">
        <v>2</v>
      </c>
      <c r="GO35" s="11">
        <v>2</v>
      </c>
      <c r="GP35" s="11">
        <v>2</v>
      </c>
      <c r="GQ35" s="11">
        <v>2</v>
      </c>
      <c r="GR35" s="11">
        <v>2</v>
      </c>
      <c r="GS35" s="11">
        <v>2</v>
      </c>
      <c r="GT35" s="11">
        <v>1</v>
      </c>
      <c r="GU35" s="11">
        <v>1</v>
      </c>
      <c r="GV35" s="11">
        <v>1</v>
      </c>
      <c r="GW35" s="11">
        <v>1</v>
      </c>
      <c r="GZ35" s="11">
        <v>2</v>
      </c>
      <c r="HA35" s="11">
        <v>2</v>
      </c>
      <c r="HB35" s="11">
        <v>2</v>
      </c>
      <c r="HC35" s="11">
        <v>2</v>
      </c>
      <c r="HD35" s="11">
        <v>2</v>
      </c>
      <c r="HE35" s="11">
        <v>2</v>
      </c>
      <c r="HF35" s="11" t="s">
        <v>2938</v>
      </c>
      <c r="HG35" s="11">
        <v>2</v>
      </c>
      <c r="HH35" s="11">
        <v>2</v>
      </c>
      <c r="HI35" s="11">
        <v>1</v>
      </c>
      <c r="HJ35" s="11">
        <v>1</v>
      </c>
      <c r="HK35" s="11">
        <v>1</v>
      </c>
      <c r="HL35" s="11">
        <v>1</v>
      </c>
      <c r="HM35" s="11">
        <v>1</v>
      </c>
      <c r="HN35" s="11">
        <v>1</v>
      </c>
      <c r="HO35" s="11">
        <v>1</v>
      </c>
      <c r="HP35" s="11">
        <v>1</v>
      </c>
      <c r="HQ35" s="11">
        <v>1</v>
      </c>
      <c r="HR35" s="11">
        <v>1</v>
      </c>
      <c r="HS35" s="11">
        <v>2</v>
      </c>
      <c r="HT35" s="11">
        <v>2</v>
      </c>
      <c r="HU35" s="11">
        <v>2</v>
      </c>
      <c r="HV35" s="11">
        <v>2</v>
      </c>
      <c r="HW35" s="11">
        <v>2</v>
      </c>
      <c r="HX35" s="11">
        <v>2</v>
      </c>
      <c r="HY35" s="12" t="s">
        <v>2943</v>
      </c>
      <c r="HZ35" s="11">
        <v>1</v>
      </c>
      <c r="IA35" s="11">
        <v>1</v>
      </c>
      <c r="IB35" s="11">
        <v>1</v>
      </c>
      <c r="IC35" s="11">
        <v>1</v>
      </c>
      <c r="ID35" s="11">
        <v>1</v>
      </c>
      <c r="IE35" s="11">
        <v>1</v>
      </c>
      <c r="IF35" s="11">
        <v>1</v>
      </c>
      <c r="IG35" s="11">
        <v>1</v>
      </c>
      <c r="IH35" s="11">
        <v>1</v>
      </c>
      <c r="II35" s="11">
        <v>1</v>
      </c>
      <c r="IJ35" s="11">
        <v>2</v>
      </c>
      <c r="IK35" s="11">
        <v>2</v>
      </c>
      <c r="IL35" s="11">
        <v>2</v>
      </c>
      <c r="IM35" s="11">
        <v>2</v>
      </c>
      <c r="IN35" s="11">
        <v>2</v>
      </c>
      <c r="IO35" s="11">
        <v>2</v>
      </c>
      <c r="IP35" s="11">
        <v>2</v>
      </c>
      <c r="IQ35" s="11">
        <v>2</v>
      </c>
      <c r="IR35" s="11">
        <v>2</v>
      </c>
      <c r="IS35" s="11">
        <v>2</v>
      </c>
      <c r="IT35" s="12" t="s">
        <v>2944</v>
      </c>
      <c r="IU35" s="11">
        <v>1</v>
      </c>
      <c r="IV35" s="11">
        <v>1</v>
      </c>
      <c r="IW35" s="11">
        <v>1</v>
      </c>
      <c r="IX35" s="11">
        <v>1</v>
      </c>
      <c r="IY35" s="11">
        <v>1</v>
      </c>
      <c r="IZ35" s="11">
        <v>1</v>
      </c>
      <c r="JA35" s="11">
        <v>2</v>
      </c>
      <c r="JB35" s="11">
        <v>2</v>
      </c>
      <c r="JC35" s="11">
        <v>2</v>
      </c>
      <c r="JD35" s="11">
        <v>2</v>
      </c>
      <c r="JE35" s="11">
        <v>2</v>
      </c>
      <c r="JF35" s="11">
        <v>2</v>
      </c>
      <c r="JG35" s="11" t="s">
        <v>2940</v>
      </c>
      <c r="JH35" s="11">
        <v>2</v>
      </c>
      <c r="JI35" s="11">
        <v>2</v>
      </c>
      <c r="JJ35" s="11">
        <v>1</v>
      </c>
      <c r="JK35" s="11">
        <v>1</v>
      </c>
      <c r="JL35" s="11">
        <v>2</v>
      </c>
      <c r="JM35" s="11">
        <v>2</v>
      </c>
      <c r="JN35" s="11">
        <v>2</v>
      </c>
      <c r="JO35" s="11">
        <v>2</v>
      </c>
      <c r="JP35" s="11">
        <v>2</v>
      </c>
      <c r="JQ35" s="11">
        <v>2</v>
      </c>
      <c r="JR35" s="11">
        <v>2</v>
      </c>
      <c r="JS35" s="11">
        <v>2</v>
      </c>
      <c r="JT35" s="11">
        <v>2</v>
      </c>
      <c r="JU35" s="11">
        <v>2</v>
      </c>
      <c r="JV35" s="11">
        <v>2</v>
      </c>
      <c r="JW35" s="11">
        <v>2</v>
      </c>
      <c r="JX35" s="11">
        <v>2</v>
      </c>
      <c r="JY35" s="11">
        <v>2</v>
      </c>
      <c r="JZ35" s="11">
        <v>2</v>
      </c>
      <c r="KA35" s="11">
        <v>2</v>
      </c>
      <c r="KB35" s="11">
        <v>2</v>
      </c>
      <c r="KC35" s="11">
        <v>2</v>
      </c>
      <c r="KD35" s="11" t="s">
        <v>2938</v>
      </c>
      <c r="KE35" s="11">
        <v>1</v>
      </c>
      <c r="KF35" s="11">
        <v>1</v>
      </c>
      <c r="KG35" s="11">
        <v>1</v>
      </c>
      <c r="KH35" s="11">
        <v>1</v>
      </c>
      <c r="KI35" s="11">
        <v>2</v>
      </c>
      <c r="KJ35" s="11">
        <v>2</v>
      </c>
      <c r="KK35" s="11">
        <v>1</v>
      </c>
      <c r="KL35" s="11">
        <v>1</v>
      </c>
      <c r="KM35" s="11">
        <v>1</v>
      </c>
      <c r="KN35" s="11">
        <v>1</v>
      </c>
      <c r="KO35" s="11">
        <v>1</v>
      </c>
      <c r="KP35" s="11">
        <v>1</v>
      </c>
      <c r="KQ35" s="11">
        <v>2</v>
      </c>
      <c r="KR35" s="11">
        <v>2</v>
      </c>
      <c r="KS35" s="11">
        <v>2</v>
      </c>
      <c r="KT35" s="11">
        <v>2</v>
      </c>
      <c r="KU35" s="11">
        <v>2</v>
      </c>
      <c r="KV35" s="11">
        <v>2</v>
      </c>
      <c r="KW35" s="11">
        <v>2</v>
      </c>
      <c r="KX35" s="11">
        <v>2</v>
      </c>
      <c r="KY35" s="11" t="s">
        <v>2945</v>
      </c>
      <c r="KZ35" s="11">
        <v>1</v>
      </c>
      <c r="LA35" s="11">
        <v>1</v>
      </c>
      <c r="LB35" s="11">
        <v>1</v>
      </c>
      <c r="LC35" s="11">
        <v>1</v>
      </c>
      <c r="LD35" s="11">
        <v>1</v>
      </c>
      <c r="LE35" s="11">
        <v>1</v>
      </c>
      <c r="LF35" s="11">
        <v>1</v>
      </c>
      <c r="LG35" s="11">
        <v>1</v>
      </c>
      <c r="LH35" s="11">
        <v>1</v>
      </c>
      <c r="LI35" s="11">
        <v>1</v>
      </c>
      <c r="LT35" s="11" t="s">
        <v>2940</v>
      </c>
      <c r="LU35" s="11">
        <v>1</v>
      </c>
      <c r="LV35" s="11">
        <v>1</v>
      </c>
      <c r="LW35" s="11">
        <v>1</v>
      </c>
      <c r="LX35" s="11">
        <v>1</v>
      </c>
      <c r="LY35" s="11">
        <v>2</v>
      </c>
      <c r="LZ35" s="11">
        <v>2</v>
      </c>
      <c r="MA35" s="11">
        <v>2</v>
      </c>
      <c r="MB35" s="11">
        <v>2</v>
      </c>
      <c r="MD35" s="11">
        <v>1</v>
      </c>
      <c r="ME35" s="11">
        <v>1</v>
      </c>
      <c r="MF35" s="11">
        <v>1</v>
      </c>
      <c r="MG35" s="11">
        <v>1</v>
      </c>
      <c r="MH35" s="11">
        <v>1</v>
      </c>
      <c r="MI35" s="11">
        <v>1</v>
      </c>
      <c r="MJ35" s="11">
        <v>1</v>
      </c>
      <c r="MK35" s="11">
        <v>1</v>
      </c>
      <c r="ML35" s="11">
        <v>1</v>
      </c>
      <c r="MM35" s="11">
        <v>1</v>
      </c>
      <c r="MN35" s="11">
        <v>1</v>
      </c>
      <c r="MO35" s="11">
        <v>1</v>
      </c>
      <c r="MP35" s="11">
        <v>1</v>
      </c>
      <c r="MQ35" s="11">
        <v>1</v>
      </c>
      <c r="MR35" s="11">
        <v>1</v>
      </c>
      <c r="MS35" s="11">
        <v>1</v>
      </c>
      <c r="MT35" s="11">
        <v>2</v>
      </c>
      <c r="MU35" s="11">
        <v>2</v>
      </c>
      <c r="MV35" s="11">
        <v>2</v>
      </c>
      <c r="MW35" s="11">
        <v>2</v>
      </c>
      <c r="MX35" s="11">
        <v>2</v>
      </c>
      <c r="MY35" s="11">
        <v>2</v>
      </c>
      <c r="MZ35" s="11" t="s">
        <v>2940</v>
      </c>
      <c r="NB35" s="11">
        <v>1</v>
      </c>
      <c r="NC35" s="11">
        <v>1</v>
      </c>
      <c r="ND35" s="11">
        <v>1</v>
      </c>
      <c r="NE35" s="11">
        <v>1</v>
      </c>
      <c r="NF35" s="11">
        <v>1</v>
      </c>
      <c r="NG35" s="11">
        <v>1</v>
      </c>
      <c r="NH35" s="11">
        <v>1</v>
      </c>
      <c r="NI35" s="11">
        <v>1</v>
      </c>
      <c r="NJ35" s="11">
        <v>1</v>
      </c>
      <c r="NK35" s="11">
        <v>1</v>
      </c>
      <c r="NL35" s="11">
        <v>1</v>
      </c>
      <c r="NM35" s="11">
        <v>1</v>
      </c>
      <c r="NN35" s="11">
        <v>1</v>
      </c>
      <c r="NO35" s="11">
        <v>1</v>
      </c>
      <c r="NP35" s="11">
        <v>1</v>
      </c>
      <c r="NQ35" s="11">
        <v>1</v>
      </c>
      <c r="NR35" s="11">
        <v>1</v>
      </c>
      <c r="NS35" s="11">
        <v>1</v>
      </c>
      <c r="NT35" s="11">
        <v>1</v>
      </c>
      <c r="NU35" s="11">
        <v>1</v>
      </c>
      <c r="NV35" s="11">
        <v>1</v>
      </c>
      <c r="NW35" s="11">
        <v>1</v>
      </c>
      <c r="NX35" s="11">
        <v>1</v>
      </c>
      <c r="NY35" s="11">
        <v>1</v>
      </c>
      <c r="NZ35" s="11">
        <v>1</v>
      </c>
      <c r="OA35" s="11">
        <v>1</v>
      </c>
      <c r="OB35" s="11">
        <v>1</v>
      </c>
      <c r="OC35" s="11">
        <v>1</v>
      </c>
      <c r="OD35" s="11">
        <v>1</v>
      </c>
      <c r="OE35" s="11">
        <v>1</v>
      </c>
      <c r="OF35" s="11">
        <v>1</v>
      </c>
      <c r="OG35" s="11">
        <v>1</v>
      </c>
      <c r="OH35" s="11">
        <v>1</v>
      </c>
      <c r="OI35" s="11">
        <v>1</v>
      </c>
      <c r="OJ35" s="11">
        <v>1</v>
      </c>
      <c r="OK35" s="11">
        <v>1</v>
      </c>
      <c r="OL35" s="11">
        <v>1</v>
      </c>
      <c r="OM35" s="11">
        <v>2</v>
      </c>
      <c r="OU35" s="11">
        <v>1</v>
      </c>
      <c r="OV35" s="11">
        <v>1</v>
      </c>
      <c r="OW35" s="11">
        <v>1</v>
      </c>
      <c r="OX35" s="11">
        <v>1</v>
      </c>
      <c r="OY35" s="11">
        <v>1</v>
      </c>
      <c r="OZ35" s="11">
        <v>1</v>
      </c>
      <c r="PA35" s="11">
        <v>1</v>
      </c>
      <c r="PB35" s="11">
        <v>1</v>
      </c>
      <c r="PC35" s="11">
        <v>1</v>
      </c>
      <c r="PD35" s="11">
        <v>1</v>
      </c>
      <c r="PE35" s="11">
        <v>1</v>
      </c>
      <c r="PF35" s="11">
        <v>1</v>
      </c>
      <c r="PG35" s="11">
        <v>1</v>
      </c>
      <c r="PH35" s="11">
        <v>1</v>
      </c>
      <c r="PI35" s="11">
        <v>1</v>
      </c>
      <c r="PJ35" s="11">
        <v>1</v>
      </c>
      <c r="PK35" s="11">
        <v>1</v>
      </c>
      <c r="PL35" s="11">
        <v>1</v>
      </c>
      <c r="PM35" s="11">
        <v>1</v>
      </c>
      <c r="PN35" s="11">
        <v>1</v>
      </c>
      <c r="PO35" s="11">
        <v>1</v>
      </c>
      <c r="PP35" s="11">
        <v>1</v>
      </c>
      <c r="PQ35" s="11">
        <v>1</v>
      </c>
      <c r="PR35" s="11">
        <v>1</v>
      </c>
      <c r="PS35" s="11">
        <v>1</v>
      </c>
      <c r="PT35" s="11">
        <v>1</v>
      </c>
      <c r="PU35" s="11">
        <v>1</v>
      </c>
      <c r="PV35" s="11">
        <v>1</v>
      </c>
      <c r="PW35" s="11">
        <v>1</v>
      </c>
      <c r="PX35" s="11">
        <v>1</v>
      </c>
      <c r="PY35" s="11">
        <v>1</v>
      </c>
      <c r="PZ35" s="11">
        <v>1</v>
      </c>
      <c r="QA35" s="11">
        <v>1</v>
      </c>
      <c r="QB35" s="11">
        <v>1</v>
      </c>
      <c r="QC35" s="11">
        <v>1</v>
      </c>
      <c r="QD35" s="11">
        <v>1</v>
      </c>
      <c r="QE35" s="11">
        <v>2</v>
      </c>
      <c r="QF35" s="11">
        <v>2</v>
      </c>
      <c r="RB35" s="11" t="s">
        <v>2946</v>
      </c>
      <c r="RC35" s="11">
        <v>1</v>
      </c>
      <c r="RD35" s="11" t="s">
        <v>2947</v>
      </c>
      <c r="RE35" s="11">
        <v>1</v>
      </c>
      <c r="RL35" s="203"/>
    </row>
    <row r="36" spans="1:562" ht="17.25" customHeight="1">
      <c r="A36" s="11">
        <v>34</v>
      </c>
      <c r="B36" s="164" t="s">
        <v>57</v>
      </c>
      <c r="C36" s="164"/>
      <c r="FN36" s="11" t="s">
        <v>2941</v>
      </c>
      <c r="RL36" s="203"/>
    </row>
    <row r="37" spans="1:562" ht="17.25" customHeight="1">
      <c r="A37" s="11">
        <v>35</v>
      </c>
      <c r="B37" s="164" t="s">
        <v>58</v>
      </c>
      <c r="C37" s="164"/>
      <c r="D37" s="11">
        <v>1</v>
      </c>
      <c r="E37" s="11">
        <v>1</v>
      </c>
      <c r="F37" s="11">
        <v>1</v>
      </c>
      <c r="G37" s="11">
        <v>1</v>
      </c>
      <c r="H37" s="11">
        <v>1</v>
      </c>
      <c r="I37" s="11">
        <v>1</v>
      </c>
      <c r="J37" s="11">
        <v>2</v>
      </c>
      <c r="K37" s="11">
        <v>2</v>
      </c>
      <c r="L37" s="11">
        <v>1</v>
      </c>
      <c r="M37" s="11">
        <v>1</v>
      </c>
      <c r="N37" s="11">
        <v>1</v>
      </c>
      <c r="O37" s="11">
        <v>1</v>
      </c>
      <c r="P37" s="11">
        <v>2</v>
      </c>
      <c r="Q37" s="11">
        <v>2</v>
      </c>
      <c r="R37" s="11">
        <v>2</v>
      </c>
      <c r="S37" s="11">
        <v>2</v>
      </c>
      <c r="T37" s="11">
        <v>2</v>
      </c>
      <c r="U37" s="11">
        <v>2</v>
      </c>
      <c r="V37" s="11">
        <v>2</v>
      </c>
      <c r="W37" s="11">
        <v>2</v>
      </c>
      <c r="Y37" s="11">
        <v>1</v>
      </c>
      <c r="Z37" s="11">
        <v>1</v>
      </c>
      <c r="AA37" s="11">
        <v>1</v>
      </c>
      <c r="AB37" s="11">
        <v>1</v>
      </c>
      <c r="AC37" s="11">
        <v>1</v>
      </c>
      <c r="AD37" s="11">
        <v>1</v>
      </c>
      <c r="AE37" s="11">
        <v>1</v>
      </c>
      <c r="AF37" s="11">
        <v>1</v>
      </c>
      <c r="AG37" s="11">
        <v>1</v>
      </c>
      <c r="AH37" s="11">
        <v>1</v>
      </c>
      <c r="AI37" s="11">
        <v>1</v>
      </c>
      <c r="AJ37" s="11">
        <v>2</v>
      </c>
      <c r="AK37" s="11">
        <v>2</v>
      </c>
      <c r="AL37" s="11">
        <v>2</v>
      </c>
      <c r="AM37" s="18" t="s">
        <v>2948</v>
      </c>
      <c r="AO37" s="11">
        <v>1</v>
      </c>
      <c r="AP37" s="11">
        <v>1</v>
      </c>
      <c r="AQ37" s="11">
        <v>2</v>
      </c>
      <c r="AR37" s="11">
        <v>1</v>
      </c>
      <c r="AS37" s="11">
        <v>1</v>
      </c>
      <c r="AT37" s="11">
        <v>1</v>
      </c>
      <c r="AU37" s="11">
        <v>1</v>
      </c>
      <c r="AV37" s="11">
        <v>1</v>
      </c>
      <c r="AW37" s="11">
        <v>2</v>
      </c>
      <c r="AX37" s="11">
        <v>2</v>
      </c>
      <c r="AY37" s="11">
        <v>2</v>
      </c>
      <c r="AZ37" s="11">
        <v>2</v>
      </c>
      <c r="BA37" s="11">
        <v>2</v>
      </c>
      <c r="BB37" s="11">
        <v>2</v>
      </c>
      <c r="BC37" s="11">
        <v>2</v>
      </c>
      <c r="BD37" s="11">
        <v>2</v>
      </c>
      <c r="BE37" s="11" t="s">
        <v>2949</v>
      </c>
      <c r="BF37" s="11">
        <v>1</v>
      </c>
      <c r="BG37" s="11">
        <v>1</v>
      </c>
      <c r="BH37" s="11">
        <v>1</v>
      </c>
      <c r="BI37" s="11">
        <v>1</v>
      </c>
      <c r="BJ37" s="11">
        <v>2</v>
      </c>
      <c r="BK37" s="11">
        <v>1</v>
      </c>
      <c r="BL37" s="11">
        <v>2</v>
      </c>
      <c r="BM37" s="11">
        <v>2</v>
      </c>
      <c r="BN37" s="11">
        <v>1</v>
      </c>
      <c r="BO37" s="11">
        <v>1</v>
      </c>
      <c r="BP37" s="11">
        <v>2</v>
      </c>
      <c r="BQ37" s="11">
        <v>2</v>
      </c>
      <c r="BR37" s="11">
        <v>2</v>
      </c>
      <c r="BS37" s="11">
        <v>2</v>
      </c>
      <c r="BT37" s="11">
        <v>2</v>
      </c>
      <c r="BU37" s="11">
        <v>2</v>
      </c>
      <c r="BV37" s="11">
        <v>2</v>
      </c>
      <c r="BW37" s="11">
        <v>2</v>
      </c>
      <c r="BX37" s="11">
        <v>2</v>
      </c>
      <c r="BY37" s="11">
        <v>2</v>
      </c>
      <c r="BZ37" s="12" t="s">
        <v>2950</v>
      </c>
      <c r="CA37" s="11">
        <v>1</v>
      </c>
      <c r="CB37" s="11">
        <v>1</v>
      </c>
      <c r="CC37" s="11">
        <v>1</v>
      </c>
      <c r="CD37" s="11">
        <v>1</v>
      </c>
      <c r="CE37" s="11">
        <v>1</v>
      </c>
      <c r="CF37" s="11">
        <v>1</v>
      </c>
      <c r="CG37" s="11">
        <v>1</v>
      </c>
      <c r="CH37" s="11">
        <v>1</v>
      </c>
      <c r="CI37" s="11">
        <v>1</v>
      </c>
      <c r="CJ37" s="11">
        <v>1</v>
      </c>
      <c r="CK37" s="11">
        <v>2</v>
      </c>
      <c r="CL37" s="11">
        <v>2</v>
      </c>
      <c r="CM37" s="11">
        <v>2</v>
      </c>
      <c r="CN37" s="11">
        <v>2</v>
      </c>
      <c r="CO37" s="11">
        <v>2</v>
      </c>
      <c r="CP37" s="11">
        <v>2</v>
      </c>
      <c r="CQ37" s="11">
        <v>2</v>
      </c>
      <c r="CR37" s="11">
        <v>2</v>
      </c>
      <c r="CS37" s="11" t="s">
        <v>2951</v>
      </c>
      <c r="CT37" s="11">
        <v>1</v>
      </c>
      <c r="CU37" s="11">
        <v>1</v>
      </c>
      <c r="CV37" s="11">
        <v>1</v>
      </c>
      <c r="CW37" s="11">
        <v>1</v>
      </c>
      <c r="CX37" s="11">
        <v>1</v>
      </c>
      <c r="CY37" s="11">
        <v>1</v>
      </c>
      <c r="CZ37" s="11">
        <v>1</v>
      </c>
      <c r="DA37" s="11">
        <v>1</v>
      </c>
      <c r="DB37" s="11">
        <v>1</v>
      </c>
      <c r="DC37" s="11">
        <v>1</v>
      </c>
      <c r="DD37" s="11">
        <v>1</v>
      </c>
      <c r="DE37" s="11">
        <v>1</v>
      </c>
      <c r="DF37" s="11">
        <v>1</v>
      </c>
      <c r="DG37" s="11">
        <v>1</v>
      </c>
      <c r="DH37" s="11">
        <v>2</v>
      </c>
      <c r="DI37" s="11">
        <v>2</v>
      </c>
      <c r="DJ37" s="11">
        <v>2</v>
      </c>
      <c r="DK37" s="11">
        <v>2</v>
      </c>
      <c r="DL37" s="11">
        <v>2</v>
      </c>
      <c r="DM37" s="11">
        <v>2</v>
      </c>
      <c r="DN37" s="11">
        <v>2</v>
      </c>
      <c r="DO37" s="11">
        <v>2</v>
      </c>
      <c r="DP37" s="11">
        <v>2</v>
      </c>
      <c r="DQ37" s="11">
        <v>2</v>
      </c>
      <c r="DR37" s="12" t="s">
        <v>2952</v>
      </c>
      <c r="DS37" s="11">
        <v>1</v>
      </c>
      <c r="DT37" s="11">
        <v>1</v>
      </c>
      <c r="DU37" s="11">
        <v>1</v>
      </c>
      <c r="DV37" s="11">
        <v>1</v>
      </c>
      <c r="DW37" s="11">
        <v>2</v>
      </c>
      <c r="DX37" s="11">
        <v>1</v>
      </c>
      <c r="DY37" s="11">
        <v>2</v>
      </c>
      <c r="DZ37" s="11">
        <v>1</v>
      </c>
      <c r="EA37" s="11">
        <v>2</v>
      </c>
      <c r="EB37" s="11">
        <v>1</v>
      </c>
      <c r="EC37" s="11">
        <v>2</v>
      </c>
      <c r="ED37" s="11">
        <v>2</v>
      </c>
      <c r="EE37" s="11">
        <v>2</v>
      </c>
      <c r="EF37" s="11">
        <v>2</v>
      </c>
      <c r="EH37" s="11">
        <v>1</v>
      </c>
      <c r="EI37" s="11">
        <v>1</v>
      </c>
      <c r="EJ37" s="11">
        <v>1</v>
      </c>
      <c r="EK37" s="11">
        <v>1</v>
      </c>
      <c r="EL37" s="11">
        <v>2</v>
      </c>
      <c r="EM37" s="11">
        <v>2</v>
      </c>
      <c r="EN37" s="11">
        <v>2</v>
      </c>
      <c r="EO37" s="11">
        <v>2</v>
      </c>
      <c r="EP37" s="11">
        <v>2</v>
      </c>
      <c r="EQ37" s="11">
        <v>2</v>
      </c>
      <c r="ER37" s="11">
        <v>2</v>
      </c>
      <c r="ES37" s="11">
        <v>2</v>
      </c>
      <c r="ET37" s="11">
        <v>2</v>
      </c>
      <c r="EU37" s="11">
        <v>2</v>
      </c>
      <c r="EV37" s="11">
        <v>14</v>
      </c>
      <c r="EW37" s="11">
        <v>1</v>
      </c>
      <c r="EX37" s="11" t="s">
        <v>2953</v>
      </c>
      <c r="EZ37" s="11">
        <v>1</v>
      </c>
      <c r="FA37" s="11">
        <v>1</v>
      </c>
      <c r="FB37" s="11">
        <v>1</v>
      </c>
      <c r="FC37" s="11">
        <v>1</v>
      </c>
      <c r="FD37" s="11">
        <v>1</v>
      </c>
      <c r="FE37" s="11">
        <v>1</v>
      </c>
      <c r="FF37" s="11">
        <v>2</v>
      </c>
      <c r="FG37" s="11">
        <v>2</v>
      </c>
      <c r="FH37" s="11">
        <v>2</v>
      </c>
      <c r="FI37" s="11">
        <v>2</v>
      </c>
      <c r="FJ37" s="11">
        <v>2</v>
      </c>
      <c r="FK37" s="11">
        <v>2</v>
      </c>
      <c r="FL37" s="11">
        <v>2</v>
      </c>
      <c r="FM37" s="11">
        <v>2</v>
      </c>
      <c r="FN37" s="11" t="s">
        <v>2954</v>
      </c>
      <c r="FP37" s="11">
        <v>2</v>
      </c>
      <c r="FQ37" s="11">
        <v>2</v>
      </c>
      <c r="FR37" s="11">
        <v>1</v>
      </c>
      <c r="FS37" s="11">
        <v>1</v>
      </c>
      <c r="FT37" s="11">
        <v>1</v>
      </c>
      <c r="FU37" s="11">
        <v>1</v>
      </c>
      <c r="FV37" s="11">
        <v>1</v>
      </c>
      <c r="FW37" s="11">
        <v>1</v>
      </c>
      <c r="FX37" s="11">
        <v>1</v>
      </c>
      <c r="FY37" s="11">
        <v>1</v>
      </c>
      <c r="FZ37" s="11">
        <v>2</v>
      </c>
      <c r="GA37" s="11">
        <v>2</v>
      </c>
      <c r="GB37" s="11">
        <v>2</v>
      </c>
      <c r="GC37" s="11">
        <v>2</v>
      </c>
      <c r="GD37" s="11">
        <v>2</v>
      </c>
      <c r="GE37" s="11">
        <v>2</v>
      </c>
      <c r="GG37" s="12" t="s">
        <v>2955</v>
      </c>
      <c r="GH37" s="11">
        <v>1</v>
      </c>
      <c r="GI37" s="11">
        <v>1</v>
      </c>
      <c r="GJ37" s="11">
        <v>1</v>
      </c>
      <c r="GK37" s="11">
        <v>1</v>
      </c>
      <c r="GL37" s="11">
        <v>1</v>
      </c>
      <c r="GM37" s="11">
        <v>1</v>
      </c>
      <c r="GN37" s="11">
        <v>1</v>
      </c>
      <c r="GO37" s="11">
        <v>1</v>
      </c>
      <c r="GP37" s="11">
        <v>1</v>
      </c>
      <c r="GQ37" s="11">
        <v>1</v>
      </c>
      <c r="GR37" s="11">
        <v>1</v>
      </c>
      <c r="GS37" s="11">
        <v>1</v>
      </c>
      <c r="GT37" s="11">
        <v>1</v>
      </c>
      <c r="GU37" s="11">
        <v>1</v>
      </c>
      <c r="GV37" s="11">
        <v>1</v>
      </c>
      <c r="GW37" s="11">
        <v>1</v>
      </c>
      <c r="GZ37" s="11">
        <v>2</v>
      </c>
      <c r="HA37" s="11">
        <v>2</v>
      </c>
      <c r="HB37" s="11">
        <v>2</v>
      </c>
      <c r="HC37" s="11">
        <v>2</v>
      </c>
      <c r="HD37" s="11">
        <v>2</v>
      </c>
      <c r="HE37" s="11">
        <v>2</v>
      </c>
      <c r="HG37" s="11">
        <v>1</v>
      </c>
      <c r="HH37" s="11">
        <v>2</v>
      </c>
      <c r="HI37" s="11">
        <v>1</v>
      </c>
      <c r="HJ37" s="11">
        <v>2</v>
      </c>
      <c r="HK37" s="11">
        <v>1</v>
      </c>
      <c r="HL37" s="11">
        <v>2</v>
      </c>
      <c r="HM37" s="11">
        <v>1</v>
      </c>
      <c r="HN37" s="11">
        <v>2</v>
      </c>
      <c r="HO37" s="11">
        <v>1</v>
      </c>
      <c r="HP37" s="11">
        <v>2</v>
      </c>
      <c r="HQ37" s="11">
        <v>1</v>
      </c>
      <c r="HR37" s="11">
        <v>2</v>
      </c>
      <c r="HS37" s="11">
        <v>2</v>
      </c>
      <c r="HT37" s="11">
        <v>2</v>
      </c>
      <c r="HU37" s="11">
        <v>2</v>
      </c>
      <c r="HV37" s="11">
        <v>2</v>
      </c>
      <c r="HW37" s="11">
        <v>2</v>
      </c>
      <c r="HX37" s="11">
        <v>2</v>
      </c>
      <c r="HY37" s="11" t="s">
        <v>2956</v>
      </c>
      <c r="HZ37" s="11">
        <v>2</v>
      </c>
      <c r="IA37" s="11">
        <v>2</v>
      </c>
      <c r="IB37" s="11">
        <v>1</v>
      </c>
      <c r="IC37" s="11">
        <v>1</v>
      </c>
      <c r="ID37" s="11">
        <v>1</v>
      </c>
      <c r="IE37" s="11">
        <v>1</v>
      </c>
      <c r="IF37" s="11">
        <v>1</v>
      </c>
      <c r="IG37" s="11">
        <v>1</v>
      </c>
      <c r="IH37" s="11">
        <v>1</v>
      </c>
      <c r="II37" s="11">
        <v>1</v>
      </c>
      <c r="IJ37" s="11">
        <v>2</v>
      </c>
      <c r="IK37" s="11">
        <v>2</v>
      </c>
      <c r="IL37" s="11">
        <v>2</v>
      </c>
      <c r="IM37" s="11">
        <v>2</v>
      </c>
      <c r="IN37" s="11">
        <v>2</v>
      </c>
      <c r="IO37" s="11">
        <v>2</v>
      </c>
      <c r="IP37" s="11">
        <v>2</v>
      </c>
      <c r="IQ37" s="11">
        <v>2</v>
      </c>
      <c r="IR37" s="11">
        <v>2</v>
      </c>
      <c r="IS37" s="11">
        <v>2</v>
      </c>
      <c r="IT37" s="11" t="s">
        <v>2957</v>
      </c>
      <c r="IU37" s="11">
        <v>1</v>
      </c>
      <c r="IV37" s="11">
        <v>1</v>
      </c>
      <c r="IW37" s="11">
        <v>1</v>
      </c>
      <c r="IX37" s="11">
        <v>1</v>
      </c>
      <c r="IY37" s="11">
        <v>1</v>
      </c>
      <c r="IZ37" s="11">
        <v>1</v>
      </c>
      <c r="JA37" s="11">
        <v>2</v>
      </c>
      <c r="JB37" s="11">
        <v>2</v>
      </c>
      <c r="JC37" s="11">
        <v>1</v>
      </c>
      <c r="JD37" s="11">
        <v>1</v>
      </c>
      <c r="JE37" s="11">
        <v>2</v>
      </c>
      <c r="JF37" s="11">
        <v>2</v>
      </c>
      <c r="JG37" s="12" t="s">
        <v>2958</v>
      </c>
      <c r="JH37" s="11">
        <v>1</v>
      </c>
      <c r="JI37" s="11">
        <v>1</v>
      </c>
      <c r="JJ37" s="11">
        <v>1</v>
      </c>
      <c r="JK37" s="11">
        <v>1</v>
      </c>
      <c r="JL37" s="11">
        <v>2</v>
      </c>
      <c r="JM37" s="11">
        <v>2</v>
      </c>
      <c r="JN37" s="11">
        <v>2</v>
      </c>
      <c r="JO37" s="11">
        <v>2</v>
      </c>
      <c r="JP37" s="11">
        <v>2</v>
      </c>
      <c r="JQ37" s="11">
        <v>2</v>
      </c>
      <c r="JR37" s="11">
        <v>2</v>
      </c>
      <c r="JS37" s="11">
        <v>2</v>
      </c>
      <c r="JT37" s="11">
        <v>2</v>
      </c>
      <c r="JU37" s="11">
        <v>2</v>
      </c>
      <c r="JV37" s="11">
        <v>2</v>
      </c>
      <c r="JW37" s="11">
        <v>2</v>
      </c>
      <c r="JX37" s="11">
        <v>2</v>
      </c>
      <c r="JY37" s="11">
        <v>2</v>
      </c>
      <c r="JZ37" s="11">
        <v>2</v>
      </c>
      <c r="KA37" s="11">
        <v>2</v>
      </c>
      <c r="KB37" s="11">
        <v>2</v>
      </c>
      <c r="KC37" s="11">
        <v>2</v>
      </c>
      <c r="KE37" s="11">
        <v>1</v>
      </c>
      <c r="KF37" s="11">
        <v>1</v>
      </c>
      <c r="KG37" s="11">
        <v>1</v>
      </c>
      <c r="KH37" s="11">
        <v>1</v>
      </c>
      <c r="KI37" s="11">
        <v>1</v>
      </c>
      <c r="KJ37" s="11">
        <v>1</v>
      </c>
      <c r="KK37" s="11">
        <v>1</v>
      </c>
      <c r="KL37" s="11">
        <v>1</v>
      </c>
      <c r="KM37" s="11">
        <v>1</v>
      </c>
      <c r="KN37" s="11">
        <v>1</v>
      </c>
      <c r="KO37" s="11">
        <v>1</v>
      </c>
      <c r="KP37" s="11">
        <v>1</v>
      </c>
      <c r="KQ37" s="11">
        <v>2</v>
      </c>
      <c r="KR37" s="11">
        <v>2</v>
      </c>
      <c r="KS37" s="11">
        <v>2</v>
      </c>
      <c r="KT37" s="11">
        <v>2</v>
      </c>
      <c r="KU37" s="11">
        <v>2</v>
      </c>
      <c r="KV37" s="11">
        <v>2</v>
      </c>
      <c r="KW37" s="11">
        <v>2</v>
      </c>
      <c r="KX37" s="11">
        <v>2</v>
      </c>
      <c r="KY37" s="11" t="s">
        <v>2959</v>
      </c>
      <c r="KZ37" s="11">
        <v>1</v>
      </c>
      <c r="LA37" s="11">
        <v>1</v>
      </c>
      <c r="LB37" s="11">
        <v>1</v>
      </c>
      <c r="LC37" s="11">
        <v>1</v>
      </c>
      <c r="LD37" s="11">
        <v>1</v>
      </c>
      <c r="LE37" s="11">
        <v>1</v>
      </c>
      <c r="LF37" s="11">
        <v>1</v>
      </c>
      <c r="LG37" s="11">
        <v>1</v>
      </c>
      <c r="LH37" s="11">
        <v>1</v>
      </c>
      <c r="LI37" s="11">
        <v>1</v>
      </c>
      <c r="LJ37" s="11">
        <v>2</v>
      </c>
      <c r="LK37" s="11">
        <v>2</v>
      </c>
      <c r="LL37" s="11">
        <v>2</v>
      </c>
      <c r="LM37" s="11">
        <v>2</v>
      </c>
      <c r="LN37" s="11">
        <v>2</v>
      </c>
      <c r="LO37" s="11">
        <v>2</v>
      </c>
      <c r="LP37" s="11">
        <v>2</v>
      </c>
      <c r="LQ37" s="11">
        <v>2</v>
      </c>
      <c r="LR37" s="11">
        <v>2</v>
      </c>
      <c r="LS37" s="11">
        <v>2</v>
      </c>
      <c r="LT37" s="12" t="s">
        <v>2960</v>
      </c>
      <c r="LU37" s="11">
        <v>1</v>
      </c>
      <c r="LV37" s="11">
        <v>1</v>
      </c>
      <c r="LW37" s="11">
        <v>1</v>
      </c>
      <c r="LX37" s="11">
        <v>1</v>
      </c>
      <c r="LY37" s="11">
        <v>2</v>
      </c>
      <c r="LZ37" s="11">
        <v>2</v>
      </c>
      <c r="MA37" s="11">
        <v>2</v>
      </c>
      <c r="MB37" s="11">
        <v>2</v>
      </c>
      <c r="MC37" s="11" t="s">
        <v>3042</v>
      </c>
      <c r="MD37" s="11">
        <v>1</v>
      </c>
      <c r="ME37" s="11">
        <v>1</v>
      </c>
      <c r="MF37" s="11">
        <v>1</v>
      </c>
      <c r="MG37" s="11">
        <v>1</v>
      </c>
      <c r="MH37" s="11">
        <v>1</v>
      </c>
      <c r="MI37" s="11">
        <v>1</v>
      </c>
      <c r="MJ37" s="11">
        <v>1</v>
      </c>
      <c r="MK37" s="11">
        <v>1</v>
      </c>
      <c r="ML37" s="11">
        <v>1</v>
      </c>
      <c r="MM37" s="11">
        <v>1</v>
      </c>
      <c r="MN37" s="11">
        <v>1</v>
      </c>
      <c r="MO37" s="11">
        <v>1</v>
      </c>
      <c r="MP37" s="11">
        <v>1</v>
      </c>
      <c r="MQ37" s="11">
        <v>1</v>
      </c>
      <c r="MR37" s="11">
        <v>1</v>
      </c>
      <c r="MS37" s="11">
        <v>1</v>
      </c>
      <c r="MT37" s="11">
        <v>2</v>
      </c>
      <c r="MU37" s="11">
        <v>2</v>
      </c>
      <c r="MV37" s="11">
        <v>2</v>
      </c>
      <c r="MW37" s="11">
        <v>2</v>
      </c>
      <c r="MX37" s="11">
        <v>2</v>
      </c>
      <c r="MY37" s="11">
        <v>2</v>
      </c>
      <c r="MZ37" s="12" t="s">
        <v>2961</v>
      </c>
      <c r="NB37" s="11">
        <v>1</v>
      </c>
      <c r="NC37" s="11">
        <v>1</v>
      </c>
      <c r="ND37" s="11">
        <v>1</v>
      </c>
      <c r="NE37" s="11">
        <v>1</v>
      </c>
      <c r="NF37" s="11">
        <v>1</v>
      </c>
      <c r="NG37" s="11">
        <v>1</v>
      </c>
      <c r="NH37" s="11">
        <v>1</v>
      </c>
      <c r="NI37" s="11">
        <v>1</v>
      </c>
      <c r="NJ37" s="11">
        <v>1</v>
      </c>
      <c r="NK37" s="11">
        <v>1</v>
      </c>
      <c r="NL37" s="11">
        <v>1</v>
      </c>
      <c r="NM37" s="11">
        <v>1</v>
      </c>
      <c r="NN37" s="11">
        <v>1</v>
      </c>
      <c r="NO37" s="11">
        <v>1</v>
      </c>
      <c r="NP37" s="11">
        <v>1</v>
      </c>
      <c r="NQ37" s="11">
        <v>1</v>
      </c>
      <c r="NR37" s="11">
        <v>1</v>
      </c>
      <c r="NS37" s="11">
        <v>1</v>
      </c>
      <c r="NT37" s="11">
        <v>1</v>
      </c>
      <c r="NU37" s="11">
        <v>1</v>
      </c>
      <c r="NV37" s="11">
        <v>1</v>
      </c>
      <c r="NW37" s="11">
        <v>1</v>
      </c>
      <c r="NX37" s="11">
        <v>1</v>
      </c>
      <c r="NY37" s="11">
        <v>1</v>
      </c>
      <c r="NZ37" s="11">
        <v>1</v>
      </c>
      <c r="OA37" s="11">
        <v>1</v>
      </c>
      <c r="OB37" s="11">
        <v>1</v>
      </c>
      <c r="OC37" s="11">
        <v>1</v>
      </c>
      <c r="OD37" s="11">
        <v>1</v>
      </c>
      <c r="OE37" s="11">
        <v>1</v>
      </c>
      <c r="OF37" s="11">
        <v>1</v>
      </c>
      <c r="OG37" s="11">
        <v>1</v>
      </c>
      <c r="OH37" s="11">
        <v>1</v>
      </c>
      <c r="OI37" s="11">
        <v>1</v>
      </c>
      <c r="OJ37" s="11">
        <v>1</v>
      </c>
      <c r="OK37" s="11">
        <v>1</v>
      </c>
      <c r="OL37" s="11">
        <v>2</v>
      </c>
      <c r="OM37" s="11">
        <v>2</v>
      </c>
      <c r="OT37" s="12" t="s">
        <v>2962</v>
      </c>
      <c r="OU37" s="11">
        <v>1</v>
      </c>
      <c r="OV37" s="11">
        <v>1</v>
      </c>
      <c r="OW37" s="11">
        <v>1</v>
      </c>
      <c r="OX37" s="11">
        <v>1</v>
      </c>
      <c r="OY37" s="11">
        <v>1</v>
      </c>
      <c r="OZ37" s="11">
        <v>1</v>
      </c>
      <c r="PA37" s="11">
        <v>1</v>
      </c>
      <c r="PB37" s="11">
        <v>1</v>
      </c>
      <c r="PC37" s="11">
        <v>1</v>
      </c>
      <c r="PD37" s="11">
        <v>1</v>
      </c>
      <c r="PE37" s="11">
        <v>1</v>
      </c>
      <c r="PF37" s="11">
        <v>1</v>
      </c>
      <c r="PG37" s="11">
        <v>1</v>
      </c>
      <c r="PH37" s="11">
        <v>1</v>
      </c>
      <c r="PI37" s="11">
        <v>1</v>
      </c>
      <c r="PJ37" s="11">
        <v>1</v>
      </c>
      <c r="PK37" s="11">
        <v>1</v>
      </c>
      <c r="PL37" s="11">
        <v>1</v>
      </c>
      <c r="PM37" s="11">
        <v>1</v>
      </c>
      <c r="PN37" s="11">
        <v>1</v>
      </c>
      <c r="PO37" s="11">
        <v>1</v>
      </c>
      <c r="PP37" s="11">
        <v>1</v>
      </c>
      <c r="PQ37" s="11">
        <v>1</v>
      </c>
      <c r="PR37" s="11">
        <v>1</v>
      </c>
      <c r="PS37" s="11">
        <v>1</v>
      </c>
      <c r="PT37" s="11">
        <v>1</v>
      </c>
      <c r="PU37" s="11">
        <v>1</v>
      </c>
      <c r="PV37" s="11">
        <v>1</v>
      </c>
      <c r="PW37" s="11">
        <v>1</v>
      </c>
      <c r="PX37" s="11">
        <v>1</v>
      </c>
      <c r="PY37" s="11">
        <v>1</v>
      </c>
      <c r="PZ37" s="11">
        <v>1</v>
      </c>
      <c r="QC37" s="11">
        <v>2</v>
      </c>
      <c r="QD37" s="11">
        <v>2</v>
      </c>
      <c r="QE37" s="11">
        <v>2</v>
      </c>
      <c r="QF37" s="11">
        <v>2</v>
      </c>
      <c r="QG37" s="11" t="s">
        <v>2963</v>
      </c>
      <c r="QH37" s="11">
        <v>1</v>
      </c>
      <c r="QI37" s="11">
        <v>1</v>
      </c>
      <c r="QJ37" s="11">
        <v>1</v>
      </c>
      <c r="QK37" s="11">
        <v>1</v>
      </c>
      <c r="QL37" s="11">
        <v>1</v>
      </c>
      <c r="QM37" s="11">
        <v>2</v>
      </c>
      <c r="QN37" s="11">
        <v>2</v>
      </c>
      <c r="QO37" s="11">
        <v>1</v>
      </c>
      <c r="QP37" s="11">
        <v>1</v>
      </c>
      <c r="QQ37" s="11">
        <v>1</v>
      </c>
      <c r="QR37" s="11">
        <v>1</v>
      </c>
      <c r="QS37" s="11">
        <v>1</v>
      </c>
      <c r="QT37" s="11">
        <v>1</v>
      </c>
      <c r="QU37" s="11">
        <v>1</v>
      </c>
      <c r="QV37" s="11">
        <v>1</v>
      </c>
      <c r="QW37" s="11">
        <v>1</v>
      </c>
      <c r="RC37" s="11">
        <v>2</v>
      </c>
      <c r="RE37" s="11">
        <v>2</v>
      </c>
      <c r="RJ37" s="11">
        <v>1</v>
      </c>
      <c r="RL37" s="204" t="s">
        <v>2964</v>
      </c>
    </row>
    <row r="38" spans="1:562" ht="17.25" customHeight="1">
      <c r="A38" s="11">
        <v>36</v>
      </c>
      <c r="B38" s="164" t="s">
        <v>59</v>
      </c>
      <c r="C38" s="164"/>
      <c r="RL38" s="203"/>
    </row>
    <row r="39" spans="1:562" ht="17.25" customHeight="1">
      <c r="A39" s="11">
        <v>37</v>
      </c>
      <c r="B39" s="164" t="s">
        <v>60</v>
      </c>
      <c r="C39" s="164"/>
      <c r="D39" s="11">
        <v>1</v>
      </c>
      <c r="E39" s="11">
        <v>1</v>
      </c>
      <c r="F39" s="11">
        <v>1</v>
      </c>
      <c r="G39" s="11">
        <v>1</v>
      </c>
      <c r="H39" s="11">
        <v>1</v>
      </c>
      <c r="I39" s="11">
        <v>1</v>
      </c>
      <c r="J39" s="11">
        <v>1</v>
      </c>
      <c r="K39" s="11">
        <v>2</v>
      </c>
      <c r="L39" s="11">
        <v>2</v>
      </c>
      <c r="M39" s="11" t="s">
        <v>1183</v>
      </c>
      <c r="N39" s="11">
        <v>2</v>
      </c>
      <c r="O39" s="11" t="s">
        <v>1183</v>
      </c>
      <c r="P39" s="11">
        <v>2</v>
      </c>
      <c r="R39" s="11">
        <v>2</v>
      </c>
      <c r="T39" s="11" t="s">
        <v>1183</v>
      </c>
      <c r="U39" s="11" t="s">
        <v>1183</v>
      </c>
      <c r="V39" s="11" t="s">
        <v>1183</v>
      </c>
      <c r="W39" s="11" t="s">
        <v>1183</v>
      </c>
      <c r="X39" s="18" t="s">
        <v>2965</v>
      </c>
      <c r="Y39" s="11" t="s">
        <v>1183</v>
      </c>
      <c r="Z39" s="11">
        <v>1</v>
      </c>
      <c r="AA39" s="11" t="s">
        <v>1183</v>
      </c>
      <c r="AB39" s="11">
        <v>1</v>
      </c>
      <c r="AD39" s="11">
        <v>2</v>
      </c>
      <c r="AF39" s="11">
        <v>2</v>
      </c>
      <c r="AJ39" s="11">
        <v>2</v>
      </c>
      <c r="AO39" s="11">
        <v>2</v>
      </c>
      <c r="AP39" s="11">
        <v>2</v>
      </c>
      <c r="AQ39" s="11">
        <v>1</v>
      </c>
      <c r="AS39" s="11">
        <v>2</v>
      </c>
      <c r="AT39" s="11">
        <v>2</v>
      </c>
      <c r="AU39" s="11">
        <v>1</v>
      </c>
      <c r="AV39" s="11">
        <v>2</v>
      </c>
      <c r="AW39" s="11">
        <v>2</v>
      </c>
      <c r="AX39" s="11">
        <v>2</v>
      </c>
      <c r="AY39" s="11">
        <v>2</v>
      </c>
      <c r="AZ39" s="11">
        <v>2</v>
      </c>
      <c r="BA39" s="11">
        <v>2</v>
      </c>
      <c r="BB39" s="11">
        <v>2</v>
      </c>
      <c r="BC39" s="11">
        <v>2</v>
      </c>
      <c r="BD39" s="11" t="s">
        <v>850</v>
      </c>
      <c r="BE39" s="11" t="s">
        <v>2966</v>
      </c>
      <c r="BF39" s="11">
        <v>1</v>
      </c>
      <c r="BG39" s="11">
        <v>1</v>
      </c>
      <c r="BH39" s="11">
        <v>1</v>
      </c>
      <c r="BI39" s="11">
        <v>1</v>
      </c>
      <c r="BJ39" s="11">
        <v>1</v>
      </c>
      <c r="BL39" s="11">
        <v>1</v>
      </c>
      <c r="BN39" s="11">
        <v>1</v>
      </c>
      <c r="BP39" s="11">
        <v>1</v>
      </c>
      <c r="BR39" s="11">
        <v>2</v>
      </c>
      <c r="BT39" s="11">
        <v>2</v>
      </c>
      <c r="BV39" s="11">
        <v>2</v>
      </c>
      <c r="BX39" s="11">
        <v>2</v>
      </c>
      <c r="CA39" s="11">
        <v>1</v>
      </c>
      <c r="CB39" s="11">
        <v>1</v>
      </c>
      <c r="CC39" s="11">
        <v>1</v>
      </c>
      <c r="CD39" s="11">
        <v>1</v>
      </c>
      <c r="CE39" s="11">
        <v>1</v>
      </c>
      <c r="CF39" s="11">
        <v>1</v>
      </c>
      <c r="CG39" s="11">
        <v>1</v>
      </c>
      <c r="CI39" s="11">
        <v>1</v>
      </c>
      <c r="CK39" s="11">
        <v>1</v>
      </c>
      <c r="CL39" s="11">
        <v>2</v>
      </c>
      <c r="CM39" s="11">
        <v>2</v>
      </c>
      <c r="CN39" s="11">
        <v>2</v>
      </c>
      <c r="CO39" s="11">
        <v>2</v>
      </c>
      <c r="CP39" s="11">
        <v>2</v>
      </c>
      <c r="CQ39" s="11">
        <v>2</v>
      </c>
      <c r="CR39" s="11">
        <v>2</v>
      </c>
      <c r="CT39" s="11">
        <v>1</v>
      </c>
      <c r="CU39" s="11">
        <v>1</v>
      </c>
      <c r="CV39" s="11">
        <v>1</v>
      </c>
      <c r="CW39" s="11">
        <v>1</v>
      </c>
      <c r="CX39" s="11">
        <v>1</v>
      </c>
      <c r="CY39" s="11">
        <v>1</v>
      </c>
      <c r="CZ39" s="11">
        <v>1</v>
      </c>
      <c r="DA39" s="11">
        <v>1</v>
      </c>
      <c r="DB39" s="11">
        <v>1</v>
      </c>
      <c r="DC39" s="11">
        <v>1</v>
      </c>
      <c r="DD39" s="11">
        <v>1</v>
      </c>
      <c r="DE39" s="11">
        <v>1</v>
      </c>
      <c r="DF39" s="11">
        <v>1</v>
      </c>
      <c r="DH39" s="11">
        <v>2</v>
      </c>
      <c r="DI39" s="11">
        <v>2</v>
      </c>
      <c r="DJ39" s="11">
        <v>2</v>
      </c>
      <c r="DK39" s="11">
        <v>2</v>
      </c>
      <c r="DL39" s="11">
        <v>2</v>
      </c>
      <c r="DM39" s="11">
        <v>2</v>
      </c>
      <c r="DN39" s="11">
        <v>2</v>
      </c>
      <c r="DO39" s="11">
        <v>2</v>
      </c>
      <c r="DP39" s="11">
        <v>2</v>
      </c>
      <c r="DQ39" s="11">
        <v>2</v>
      </c>
      <c r="DS39" s="11">
        <v>1</v>
      </c>
      <c r="DT39" s="11">
        <v>1</v>
      </c>
      <c r="DU39" s="11">
        <v>1</v>
      </c>
      <c r="DV39" s="11">
        <v>1</v>
      </c>
      <c r="DW39" s="11">
        <v>1</v>
      </c>
      <c r="DX39" s="11">
        <v>2</v>
      </c>
      <c r="DY39" s="11">
        <v>1</v>
      </c>
      <c r="EA39" s="11">
        <v>1</v>
      </c>
      <c r="EC39" s="11">
        <v>2</v>
      </c>
      <c r="ED39" s="11">
        <v>2</v>
      </c>
      <c r="EE39" s="11">
        <v>2</v>
      </c>
      <c r="EF39" s="11">
        <v>2</v>
      </c>
      <c r="EH39" s="11">
        <v>1</v>
      </c>
      <c r="EJ39" s="11">
        <v>1</v>
      </c>
      <c r="EL39" s="11">
        <v>2</v>
      </c>
      <c r="EM39" s="11">
        <v>2</v>
      </c>
      <c r="EN39" s="11">
        <v>2</v>
      </c>
      <c r="EO39" s="11">
        <v>2</v>
      </c>
      <c r="EP39" s="11">
        <v>2</v>
      </c>
      <c r="EQ39" s="11">
        <v>2</v>
      </c>
      <c r="ER39" s="11">
        <v>2</v>
      </c>
      <c r="ET39" s="11">
        <v>2</v>
      </c>
      <c r="EV39" s="11">
        <v>15</v>
      </c>
      <c r="EW39" s="11">
        <v>1</v>
      </c>
      <c r="EX39" s="11" t="s">
        <v>2967</v>
      </c>
      <c r="EZ39" s="11">
        <v>2</v>
      </c>
      <c r="FA39" s="11">
        <v>2</v>
      </c>
      <c r="FB39" s="11">
        <v>1</v>
      </c>
      <c r="FC39" s="11">
        <v>1</v>
      </c>
      <c r="FD39" s="11">
        <v>1</v>
      </c>
      <c r="FF39" s="11">
        <v>2</v>
      </c>
      <c r="FG39" s="11">
        <v>2</v>
      </c>
      <c r="FH39" s="11">
        <v>2</v>
      </c>
      <c r="FI39" s="11">
        <v>2</v>
      </c>
      <c r="FJ39" s="11">
        <v>2</v>
      </c>
      <c r="FK39" s="11">
        <v>2</v>
      </c>
      <c r="FL39" s="11">
        <v>2</v>
      </c>
      <c r="FM39" s="11">
        <v>2</v>
      </c>
      <c r="FP39" s="11">
        <v>1</v>
      </c>
      <c r="FQ39" s="11">
        <v>1</v>
      </c>
      <c r="FR39" s="11">
        <v>1</v>
      </c>
      <c r="FT39" s="11">
        <v>1</v>
      </c>
      <c r="FU39" s="11">
        <v>2</v>
      </c>
      <c r="FV39" s="11">
        <v>1</v>
      </c>
      <c r="FW39" s="11">
        <v>2</v>
      </c>
      <c r="FX39" s="11">
        <v>1</v>
      </c>
      <c r="FY39" s="11">
        <v>2</v>
      </c>
      <c r="FZ39" s="11">
        <v>2</v>
      </c>
      <c r="GA39" s="11">
        <v>2</v>
      </c>
      <c r="GB39" s="11">
        <v>2</v>
      </c>
      <c r="GD39" s="11">
        <v>2</v>
      </c>
      <c r="GE39" s="11">
        <v>2</v>
      </c>
      <c r="GH39" s="11">
        <v>1</v>
      </c>
      <c r="GJ39" s="11">
        <v>1</v>
      </c>
      <c r="GL39" s="11">
        <v>1</v>
      </c>
      <c r="GN39" s="11">
        <v>1</v>
      </c>
      <c r="GP39" s="11">
        <v>1</v>
      </c>
      <c r="GR39" s="11">
        <v>1</v>
      </c>
      <c r="GT39" s="11">
        <v>1</v>
      </c>
      <c r="GV39" s="11">
        <v>1</v>
      </c>
      <c r="GX39" s="11" t="s">
        <v>850</v>
      </c>
      <c r="GZ39" s="11">
        <v>1</v>
      </c>
      <c r="HB39" s="11">
        <v>1</v>
      </c>
      <c r="HD39" s="11">
        <v>1</v>
      </c>
      <c r="HG39" s="11">
        <v>2</v>
      </c>
      <c r="HI39" s="11">
        <v>1</v>
      </c>
      <c r="HK39" s="11">
        <v>1</v>
      </c>
      <c r="HM39" s="11">
        <v>1</v>
      </c>
      <c r="HO39" s="11">
        <v>1</v>
      </c>
      <c r="HQ39" s="11">
        <v>1</v>
      </c>
      <c r="HS39" s="11">
        <v>2</v>
      </c>
      <c r="HU39" s="11">
        <v>2</v>
      </c>
      <c r="HW39" s="11">
        <v>2</v>
      </c>
      <c r="HY39" s="11" t="s">
        <v>2968</v>
      </c>
      <c r="HZ39" s="11">
        <v>1</v>
      </c>
      <c r="IB39" s="11">
        <v>1</v>
      </c>
      <c r="ID39" s="11">
        <v>1</v>
      </c>
      <c r="IF39" s="11">
        <v>1</v>
      </c>
      <c r="IH39" s="11">
        <v>1</v>
      </c>
      <c r="IJ39" s="11">
        <v>1</v>
      </c>
      <c r="IL39" s="11">
        <v>1</v>
      </c>
      <c r="IN39" s="11">
        <v>1</v>
      </c>
      <c r="IP39" s="11">
        <v>1</v>
      </c>
      <c r="IR39" s="11">
        <v>2</v>
      </c>
      <c r="IU39" s="11">
        <v>1</v>
      </c>
      <c r="IW39" s="11">
        <v>1</v>
      </c>
      <c r="IY39" s="11">
        <v>1</v>
      </c>
      <c r="JA39" s="11">
        <v>2</v>
      </c>
      <c r="JC39" s="11">
        <v>2</v>
      </c>
      <c r="JE39" s="11">
        <v>2</v>
      </c>
      <c r="JH39" s="11">
        <v>1</v>
      </c>
      <c r="JJ39" s="11">
        <v>1</v>
      </c>
      <c r="JK39" s="11">
        <v>2</v>
      </c>
      <c r="JL39" s="11">
        <v>2</v>
      </c>
      <c r="JM39" s="11">
        <v>2</v>
      </c>
      <c r="JN39" s="11">
        <v>2</v>
      </c>
      <c r="JO39" s="11">
        <v>2</v>
      </c>
      <c r="JP39" s="11">
        <v>2</v>
      </c>
      <c r="JQ39" s="11">
        <v>2</v>
      </c>
      <c r="JR39" s="11">
        <v>2</v>
      </c>
      <c r="JS39" s="11">
        <v>2</v>
      </c>
      <c r="JT39" s="11">
        <v>2</v>
      </c>
      <c r="JU39" s="11">
        <v>2</v>
      </c>
      <c r="JV39" s="11">
        <v>2</v>
      </c>
      <c r="JW39" s="11">
        <v>2</v>
      </c>
      <c r="JX39" s="11">
        <v>2</v>
      </c>
      <c r="JY39" s="11">
        <v>2</v>
      </c>
      <c r="JZ39" s="11">
        <v>2</v>
      </c>
      <c r="KA39" s="11">
        <v>2</v>
      </c>
      <c r="KB39" s="11">
        <v>2</v>
      </c>
      <c r="KC39" s="11">
        <v>2</v>
      </c>
      <c r="KE39" s="11">
        <v>1</v>
      </c>
      <c r="KG39" s="11">
        <v>1</v>
      </c>
      <c r="KI39" s="11">
        <v>1</v>
      </c>
      <c r="KK39" s="11">
        <v>1</v>
      </c>
      <c r="KM39" s="11">
        <v>1</v>
      </c>
      <c r="KO39" s="11">
        <v>1</v>
      </c>
      <c r="KQ39" s="11">
        <v>1</v>
      </c>
      <c r="KS39" s="11">
        <v>1</v>
      </c>
      <c r="KU39" s="11">
        <v>1</v>
      </c>
      <c r="KW39" s="11">
        <v>1</v>
      </c>
      <c r="KZ39" s="11">
        <v>1</v>
      </c>
      <c r="LB39" s="11">
        <v>1</v>
      </c>
      <c r="LD39" s="11">
        <v>1</v>
      </c>
      <c r="LF39" s="11">
        <v>1</v>
      </c>
      <c r="LH39" s="11">
        <v>1</v>
      </c>
      <c r="LJ39" s="11">
        <v>2</v>
      </c>
      <c r="LL39" s="11">
        <v>2</v>
      </c>
      <c r="LN39" s="11">
        <v>2</v>
      </c>
      <c r="LP39" s="11">
        <v>2</v>
      </c>
      <c r="LR39" s="11">
        <v>2</v>
      </c>
      <c r="LU39" s="11">
        <v>1</v>
      </c>
      <c r="LV39" s="11">
        <v>1</v>
      </c>
      <c r="LW39" s="11">
        <v>1</v>
      </c>
      <c r="LX39" s="11">
        <v>2</v>
      </c>
      <c r="LY39" s="11">
        <v>2</v>
      </c>
      <c r="LZ39" s="11">
        <v>2</v>
      </c>
      <c r="MA39" s="11">
        <v>2</v>
      </c>
      <c r="MB39" s="11">
        <v>2</v>
      </c>
      <c r="MD39" s="11">
        <v>1</v>
      </c>
      <c r="ME39" s="11">
        <v>1</v>
      </c>
      <c r="MG39" s="11">
        <v>2</v>
      </c>
      <c r="MI39" s="11">
        <v>2</v>
      </c>
      <c r="MJ39" s="11">
        <v>1</v>
      </c>
      <c r="MK39" s="11">
        <v>1</v>
      </c>
      <c r="ML39" s="11">
        <v>1</v>
      </c>
      <c r="MM39" s="11">
        <v>1</v>
      </c>
      <c r="MN39" s="11">
        <v>1</v>
      </c>
      <c r="MO39" s="11">
        <v>1</v>
      </c>
      <c r="MP39" s="11">
        <v>1</v>
      </c>
      <c r="MQ39" s="11">
        <v>1</v>
      </c>
      <c r="MR39" s="11">
        <v>1</v>
      </c>
      <c r="MS39" s="11">
        <v>2</v>
      </c>
      <c r="MT39" s="11">
        <v>2</v>
      </c>
      <c r="MV39" s="11">
        <v>2</v>
      </c>
      <c r="MX39" s="11">
        <v>2</v>
      </c>
      <c r="MZ39" s="11" t="s">
        <v>2969</v>
      </c>
      <c r="NB39" s="11">
        <v>1</v>
      </c>
      <c r="NC39" s="11">
        <v>1</v>
      </c>
      <c r="ND39" s="11">
        <v>1</v>
      </c>
      <c r="NE39" s="11">
        <v>1</v>
      </c>
      <c r="NF39" s="11">
        <v>1</v>
      </c>
      <c r="NG39" s="11">
        <v>1</v>
      </c>
      <c r="NH39" s="11">
        <v>1</v>
      </c>
      <c r="NI39" s="11">
        <v>1</v>
      </c>
      <c r="NJ39" s="11">
        <v>1</v>
      </c>
      <c r="NK39" s="11">
        <v>1</v>
      </c>
      <c r="NL39" s="11">
        <v>1</v>
      </c>
      <c r="NM39" s="11">
        <v>2</v>
      </c>
      <c r="NN39" s="11">
        <v>1</v>
      </c>
      <c r="NO39" s="11">
        <v>1</v>
      </c>
      <c r="NP39" s="11">
        <v>1</v>
      </c>
      <c r="NQ39" s="11">
        <v>2</v>
      </c>
      <c r="NR39" s="11">
        <v>1</v>
      </c>
      <c r="NS39" s="11">
        <v>1</v>
      </c>
      <c r="NT39" s="11">
        <v>1</v>
      </c>
      <c r="NU39" s="11">
        <v>1</v>
      </c>
      <c r="NV39" s="11">
        <v>1</v>
      </c>
      <c r="NW39" s="11">
        <v>1</v>
      </c>
      <c r="NX39" s="11">
        <v>1</v>
      </c>
      <c r="NY39" s="11">
        <v>1</v>
      </c>
      <c r="NZ39" s="11">
        <v>1</v>
      </c>
      <c r="OA39" s="11">
        <v>1</v>
      </c>
      <c r="OB39" s="11">
        <v>1</v>
      </c>
      <c r="OC39" s="11">
        <v>2</v>
      </c>
      <c r="OD39" s="11">
        <v>1</v>
      </c>
      <c r="OF39" s="11">
        <v>2</v>
      </c>
      <c r="OH39" s="11">
        <v>2</v>
      </c>
      <c r="OJ39" s="11">
        <v>1</v>
      </c>
      <c r="OL39" s="11">
        <v>1</v>
      </c>
      <c r="OU39" s="11">
        <v>1</v>
      </c>
      <c r="OW39" s="11">
        <v>1</v>
      </c>
      <c r="OY39" s="11">
        <v>1</v>
      </c>
      <c r="PA39" s="11">
        <v>1</v>
      </c>
      <c r="PC39" s="11">
        <v>1</v>
      </c>
      <c r="PE39" s="11">
        <v>1</v>
      </c>
      <c r="PG39" s="11">
        <v>1</v>
      </c>
      <c r="PI39" s="11">
        <v>1</v>
      </c>
      <c r="PK39" s="11">
        <v>1</v>
      </c>
      <c r="PM39" s="11">
        <v>1</v>
      </c>
      <c r="PO39" s="11">
        <v>1</v>
      </c>
      <c r="PQ39" s="11">
        <v>1</v>
      </c>
      <c r="PS39" s="11">
        <v>1</v>
      </c>
      <c r="PU39" s="11">
        <v>1</v>
      </c>
      <c r="PW39" s="11">
        <v>1</v>
      </c>
      <c r="PY39" s="11">
        <v>1</v>
      </c>
      <c r="QA39" s="11">
        <v>1</v>
      </c>
      <c r="QC39" s="11">
        <v>2</v>
      </c>
      <c r="QE39" s="11">
        <v>2</v>
      </c>
      <c r="QH39" s="11">
        <v>1</v>
      </c>
      <c r="QI39" s="11">
        <v>1</v>
      </c>
      <c r="QJ39" s="11">
        <v>1</v>
      </c>
      <c r="QK39" s="11">
        <v>1</v>
      </c>
      <c r="QL39" s="11">
        <v>1</v>
      </c>
      <c r="QM39" s="11">
        <v>2</v>
      </c>
      <c r="QN39" s="11">
        <v>2</v>
      </c>
      <c r="QO39" s="11">
        <v>1</v>
      </c>
      <c r="QP39" s="11">
        <v>1</v>
      </c>
      <c r="QQ39" s="11">
        <v>1</v>
      </c>
      <c r="QR39" s="11">
        <v>1</v>
      </c>
      <c r="QS39" s="11">
        <v>1</v>
      </c>
      <c r="QT39" s="11">
        <v>1</v>
      </c>
      <c r="QU39" s="11">
        <v>1</v>
      </c>
      <c r="QV39" s="11">
        <v>1</v>
      </c>
      <c r="QW39" s="11">
        <v>1</v>
      </c>
      <c r="QX39" s="11">
        <v>2</v>
      </c>
      <c r="QY39" s="11">
        <v>2</v>
      </c>
      <c r="QZ39" s="11">
        <v>2</v>
      </c>
      <c r="RA39" s="11">
        <v>1</v>
      </c>
      <c r="RC39" s="11">
        <v>2</v>
      </c>
      <c r="RE39" s="11">
        <v>2</v>
      </c>
      <c r="RG39" s="11">
        <v>14</v>
      </c>
      <c r="RH39" s="11">
        <v>16</v>
      </c>
      <c r="RI39" s="11">
        <v>18</v>
      </c>
      <c r="RK39" s="11">
        <v>18</v>
      </c>
      <c r="RL39" s="203"/>
    </row>
    <row r="40" spans="1:562" ht="17.25" customHeight="1">
      <c r="A40" s="3">
        <v>38</v>
      </c>
      <c r="B40" s="165" t="s">
        <v>61</v>
      </c>
      <c r="C40" s="165"/>
      <c r="D40" s="11">
        <v>1</v>
      </c>
      <c r="F40" s="11">
        <v>2</v>
      </c>
      <c r="H40" s="11">
        <v>1</v>
      </c>
      <c r="J40" s="314">
        <v>1</v>
      </c>
      <c r="L40" s="11">
        <v>1</v>
      </c>
      <c r="N40" s="11">
        <v>1</v>
      </c>
      <c r="P40" s="11">
        <v>1</v>
      </c>
      <c r="R40" s="11">
        <v>1</v>
      </c>
      <c r="T40" s="11">
        <v>1</v>
      </c>
      <c r="Y40" s="11">
        <v>2</v>
      </c>
      <c r="AA40" s="11">
        <v>1</v>
      </c>
      <c r="AC40" s="11">
        <v>1</v>
      </c>
      <c r="AE40" s="11">
        <v>1</v>
      </c>
      <c r="AG40" s="11">
        <v>1</v>
      </c>
      <c r="AI40" s="11">
        <v>2</v>
      </c>
      <c r="AK40" s="314">
        <v>2</v>
      </c>
      <c r="AM40" s="19" t="s">
        <v>2970</v>
      </c>
      <c r="AO40" s="11">
        <v>2</v>
      </c>
      <c r="AQ40" s="11">
        <v>1</v>
      </c>
      <c r="AS40" s="11">
        <v>1</v>
      </c>
      <c r="AU40" s="11">
        <v>1</v>
      </c>
      <c r="AW40" s="11">
        <v>2</v>
      </c>
      <c r="AY40" s="11">
        <v>2</v>
      </c>
      <c r="BA40" s="11">
        <v>2</v>
      </c>
      <c r="BF40" s="11">
        <v>1</v>
      </c>
      <c r="BH40" s="11">
        <v>1</v>
      </c>
      <c r="BJ40" s="11">
        <v>2</v>
      </c>
      <c r="BL40" s="11">
        <v>1</v>
      </c>
      <c r="BN40" s="11">
        <v>1</v>
      </c>
      <c r="BP40" s="11">
        <v>2</v>
      </c>
      <c r="BR40" s="11">
        <v>2</v>
      </c>
      <c r="BT40" s="11">
        <v>2</v>
      </c>
      <c r="BV40" s="11">
        <v>2</v>
      </c>
      <c r="BX40" s="11">
        <v>2</v>
      </c>
      <c r="CA40" s="11">
        <v>1</v>
      </c>
      <c r="CC40" s="11">
        <v>1</v>
      </c>
      <c r="CE40" s="11">
        <v>1</v>
      </c>
      <c r="CG40" s="11">
        <v>1</v>
      </c>
      <c r="CI40" s="11">
        <v>1</v>
      </c>
      <c r="CK40" s="314">
        <v>2</v>
      </c>
      <c r="CM40" s="11">
        <v>2</v>
      </c>
      <c r="CO40" s="11">
        <v>2</v>
      </c>
      <c r="CQ40" s="11">
        <v>2</v>
      </c>
      <c r="CT40" s="11">
        <v>1</v>
      </c>
      <c r="CV40" s="11">
        <v>1</v>
      </c>
      <c r="CX40" s="11">
        <v>1</v>
      </c>
      <c r="CZ40" s="11">
        <v>1</v>
      </c>
      <c r="DB40" s="11">
        <v>1</v>
      </c>
      <c r="DD40" s="11">
        <v>1</v>
      </c>
      <c r="DF40" s="11">
        <v>1</v>
      </c>
      <c r="DH40" s="11">
        <v>2</v>
      </c>
      <c r="DJ40" s="11">
        <v>1</v>
      </c>
      <c r="DL40" s="11">
        <v>1</v>
      </c>
      <c r="DN40" s="11">
        <v>1</v>
      </c>
      <c r="DP40" s="11">
        <v>2</v>
      </c>
      <c r="DS40" s="11">
        <v>1</v>
      </c>
      <c r="DU40" s="11">
        <v>1</v>
      </c>
      <c r="DW40" s="11">
        <v>2</v>
      </c>
      <c r="DX40" s="314">
        <v>1</v>
      </c>
      <c r="DY40" s="11">
        <v>1</v>
      </c>
      <c r="EA40" s="11">
        <v>1</v>
      </c>
      <c r="EC40" s="11">
        <v>1</v>
      </c>
      <c r="EE40" s="11">
        <v>1</v>
      </c>
      <c r="EH40" s="11">
        <v>1</v>
      </c>
      <c r="EJ40" s="11">
        <v>1</v>
      </c>
      <c r="EL40" s="11">
        <v>2</v>
      </c>
      <c r="EN40" s="11">
        <v>2</v>
      </c>
      <c r="EP40" s="11">
        <v>1</v>
      </c>
      <c r="ER40" s="11">
        <v>2</v>
      </c>
      <c r="ET40" s="11">
        <v>2</v>
      </c>
      <c r="EV40" s="11">
        <v>16</v>
      </c>
      <c r="EW40" s="11">
        <v>2</v>
      </c>
      <c r="EX40" s="11" t="s">
        <v>2971</v>
      </c>
      <c r="EZ40" s="11">
        <v>1</v>
      </c>
      <c r="FB40" s="11">
        <v>1</v>
      </c>
      <c r="FD40" s="11">
        <v>1</v>
      </c>
      <c r="FF40" s="11">
        <v>2</v>
      </c>
      <c r="FH40" s="11">
        <v>2</v>
      </c>
      <c r="FJ40" s="11">
        <v>2</v>
      </c>
      <c r="FL40" s="11">
        <v>2</v>
      </c>
      <c r="FP40" s="11">
        <v>1</v>
      </c>
      <c r="FR40" s="11">
        <v>1</v>
      </c>
      <c r="FT40" s="11">
        <v>1</v>
      </c>
      <c r="FV40" s="11">
        <v>1</v>
      </c>
      <c r="FX40" s="11">
        <v>2</v>
      </c>
      <c r="FZ40" s="11">
        <v>2</v>
      </c>
      <c r="GB40" s="11">
        <v>2</v>
      </c>
      <c r="GD40" s="11">
        <v>2</v>
      </c>
      <c r="GF40" s="11">
        <v>400</v>
      </c>
      <c r="GH40" s="11">
        <v>1</v>
      </c>
      <c r="GJ40" s="11">
        <v>1</v>
      </c>
      <c r="GL40" s="11">
        <v>1</v>
      </c>
      <c r="GN40" s="11">
        <v>2</v>
      </c>
      <c r="GP40" s="11">
        <v>1</v>
      </c>
      <c r="GR40" s="11">
        <v>1</v>
      </c>
      <c r="GT40" s="11">
        <v>1</v>
      </c>
      <c r="GV40" s="11">
        <v>1</v>
      </c>
      <c r="GX40" s="11">
        <v>1</v>
      </c>
      <c r="GZ40" s="11">
        <v>1</v>
      </c>
      <c r="HB40" s="11">
        <v>1</v>
      </c>
      <c r="HD40" s="11">
        <v>1</v>
      </c>
      <c r="HG40" s="11">
        <v>2</v>
      </c>
      <c r="HI40" s="11">
        <v>1</v>
      </c>
      <c r="HK40" s="11">
        <v>1</v>
      </c>
      <c r="HM40" s="11">
        <v>1</v>
      </c>
      <c r="HO40" s="11">
        <v>1</v>
      </c>
      <c r="HQ40" s="11">
        <v>1</v>
      </c>
      <c r="HS40" s="11" t="s">
        <v>850</v>
      </c>
      <c r="HU40" s="11">
        <v>1</v>
      </c>
      <c r="HW40" s="11">
        <v>2</v>
      </c>
      <c r="HY40" s="11" t="s">
        <v>850</v>
      </c>
      <c r="HZ40" s="11">
        <v>1</v>
      </c>
      <c r="IB40" s="11">
        <v>1</v>
      </c>
      <c r="ID40" s="11">
        <v>1</v>
      </c>
      <c r="IF40" s="11">
        <v>1</v>
      </c>
      <c r="IH40" s="11">
        <v>1</v>
      </c>
      <c r="IJ40" s="11">
        <v>1</v>
      </c>
      <c r="IL40" s="11">
        <v>1</v>
      </c>
      <c r="IN40" s="11">
        <v>2</v>
      </c>
      <c r="IP40" s="11">
        <v>2</v>
      </c>
      <c r="IR40" s="11">
        <v>2</v>
      </c>
      <c r="IU40" s="11">
        <v>1</v>
      </c>
      <c r="IW40" s="11">
        <v>1</v>
      </c>
      <c r="IY40" s="11">
        <v>1</v>
      </c>
      <c r="JA40" s="11">
        <v>2</v>
      </c>
      <c r="JC40" s="11">
        <v>1</v>
      </c>
      <c r="JE40" s="11">
        <v>2</v>
      </c>
      <c r="JH40" s="11">
        <v>1</v>
      </c>
      <c r="JJ40" s="11">
        <v>1</v>
      </c>
      <c r="JL40" s="11">
        <v>2</v>
      </c>
      <c r="JN40" s="11">
        <v>2</v>
      </c>
      <c r="JP40" s="11">
        <v>2</v>
      </c>
      <c r="JR40" s="11">
        <v>2</v>
      </c>
      <c r="JT40" s="11">
        <v>2</v>
      </c>
      <c r="JV40" s="11">
        <v>2</v>
      </c>
      <c r="JX40" s="11">
        <v>2</v>
      </c>
      <c r="JZ40" s="11">
        <v>1</v>
      </c>
      <c r="KB40" s="11">
        <v>1</v>
      </c>
      <c r="KE40" s="11">
        <v>1</v>
      </c>
      <c r="KG40" s="11">
        <v>1</v>
      </c>
      <c r="KZ40" s="11">
        <v>1</v>
      </c>
      <c r="LB40" s="11">
        <v>1</v>
      </c>
      <c r="LD40" s="11">
        <v>1</v>
      </c>
      <c r="LF40" s="11">
        <v>1</v>
      </c>
      <c r="LH40" s="11">
        <v>1</v>
      </c>
      <c r="LJ40" s="11">
        <v>1</v>
      </c>
      <c r="LL40" s="11">
        <v>1</v>
      </c>
      <c r="LN40" s="11">
        <v>1</v>
      </c>
      <c r="LP40" s="11">
        <v>1</v>
      </c>
      <c r="LU40" s="11">
        <v>1</v>
      </c>
      <c r="LW40" s="11">
        <v>1</v>
      </c>
      <c r="LY40" s="11">
        <v>2</v>
      </c>
      <c r="MA40" s="11">
        <v>2</v>
      </c>
      <c r="MD40" s="11">
        <v>1</v>
      </c>
      <c r="MF40" s="11">
        <v>1</v>
      </c>
      <c r="MH40" s="11">
        <v>1</v>
      </c>
      <c r="MJ40" s="11">
        <v>1</v>
      </c>
      <c r="ML40" s="11">
        <v>1</v>
      </c>
      <c r="MN40" s="11">
        <v>1</v>
      </c>
      <c r="MP40" s="11">
        <v>1</v>
      </c>
      <c r="MR40" s="11">
        <v>1</v>
      </c>
      <c r="MT40" s="314">
        <v>1</v>
      </c>
      <c r="MV40" s="11">
        <v>2</v>
      </c>
      <c r="MX40" s="11">
        <v>2</v>
      </c>
      <c r="NB40" s="11">
        <v>1</v>
      </c>
      <c r="ND40" s="11">
        <v>1</v>
      </c>
      <c r="NF40" s="11">
        <v>1</v>
      </c>
      <c r="NH40" s="11">
        <v>1</v>
      </c>
      <c r="NJ40" s="11">
        <v>1</v>
      </c>
      <c r="NL40" s="11">
        <v>1</v>
      </c>
      <c r="NN40" s="11">
        <v>1</v>
      </c>
      <c r="NP40" s="11">
        <v>1</v>
      </c>
      <c r="NR40" s="11">
        <v>1</v>
      </c>
      <c r="NT40" s="11">
        <v>1</v>
      </c>
      <c r="NV40" s="11">
        <v>1</v>
      </c>
      <c r="NX40" s="11">
        <v>1</v>
      </c>
      <c r="NZ40" s="11">
        <v>1</v>
      </c>
      <c r="OB40" s="11">
        <v>1</v>
      </c>
      <c r="OD40" s="11">
        <v>1</v>
      </c>
      <c r="OF40" s="11">
        <v>1</v>
      </c>
      <c r="OH40" s="11">
        <v>1</v>
      </c>
      <c r="OJ40" s="11">
        <v>1</v>
      </c>
      <c r="OL40" s="11">
        <v>2</v>
      </c>
      <c r="OU40" s="11">
        <v>1</v>
      </c>
      <c r="OW40" s="11">
        <v>1</v>
      </c>
      <c r="OY40" s="11">
        <v>1</v>
      </c>
      <c r="PA40" s="11">
        <v>1</v>
      </c>
      <c r="PC40" s="11">
        <v>1</v>
      </c>
      <c r="PE40" s="11">
        <v>1</v>
      </c>
      <c r="PG40" s="11">
        <v>1</v>
      </c>
      <c r="PI40" s="11">
        <v>1</v>
      </c>
      <c r="PK40" s="11">
        <v>1</v>
      </c>
      <c r="PM40" s="11">
        <v>1</v>
      </c>
      <c r="PO40" s="11">
        <v>1</v>
      </c>
      <c r="PQ40" s="11">
        <v>1</v>
      </c>
      <c r="PS40" s="11">
        <v>1</v>
      </c>
      <c r="PU40" s="11">
        <v>1</v>
      </c>
      <c r="PW40" s="11">
        <v>1</v>
      </c>
      <c r="PY40" s="11">
        <v>1</v>
      </c>
      <c r="QA40" s="11">
        <v>1</v>
      </c>
      <c r="QC40" s="11">
        <v>1</v>
      </c>
      <c r="QE40" s="11">
        <v>1</v>
      </c>
      <c r="QG40" s="11" t="s">
        <v>2972</v>
      </c>
      <c r="QH40" s="11">
        <v>1</v>
      </c>
      <c r="QI40" s="11">
        <v>1</v>
      </c>
      <c r="QJ40" s="11">
        <v>1</v>
      </c>
      <c r="QK40" s="11">
        <v>1</v>
      </c>
      <c r="QL40" s="11">
        <v>1</v>
      </c>
      <c r="QM40" s="314">
        <v>2</v>
      </c>
      <c r="QN40" s="314">
        <v>2</v>
      </c>
      <c r="QO40" s="11">
        <v>1</v>
      </c>
      <c r="QP40" s="11">
        <v>1</v>
      </c>
      <c r="QQ40" s="11">
        <v>2</v>
      </c>
      <c r="QR40" s="11">
        <v>1</v>
      </c>
      <c r="QS40" s="11">
        <v>1</v>
      </c>
      <c r="QT40" s="11">
        <v>1</v>
      </c>
      <c r="QU40" s="11">
        <v>1</v>
      </c>
      <c r="QV40" s="11">
        <v>1</v>
      </c>
      <c r="QW40" s="11">
        <v>1</v>
      </c>
      <c r="QX40" s="11">
        <v>1</v>
      </c>
      <c r="QY40" s="11">
        <v>1</v>
      </c>
      <c r="QZ40" s="11">
        <v>1</v>
      </c>
      <c r="RA40" s="11">
        <v>1</v>
      </c>
      <c r="RC40" s="11">
        <v>1</v>
      </c>
      <c r="RD40" s="12" t="s">
        <v>2973</v>
      </c>
      <c r="RE40" s="11">
        <v>1</v>
      </c>
      <c r="RF40" s="12" t="s">
        <v>2974</v>
      </c>
      <c r="RG40" s="11">
        <v>14</v>
      </c>
      <c r="RH40" s="12">
        <v>14</v>
      </c>
      <c r="RI40" s="11">
        <v>18</v>
      </c>
      <c r="RJ40" s="11" t="s">
        <v>2975</v>
      </c>
      <c r="RK40" s="11" t="s">
        <v>2976</v>
      </c>
      <c r="RL40" s="204" t="s">
        <v>2977</v>
      </c>
    </row>
    <row r="41" spans="1:562" ht="17.25" customHeight="1">
      <c r="A41" s="11">
        <v>39</v>
      </c>
      <c r="B41" s="164" t="s">
        <v>62</v>
      </c>
      <c r="C41" s="164"/>
      <c r="D41" s="11">
        <v>1</v>
      </c>
      <c r="E41" s="11">
        <v>1</v>
      </c>
      <c r="F41" s="11">
        <v>1</v>
      </c>
      <c r="G41" s="11">
        <v>1</v>
      </c>
      <c r="H41" s="11">
        <v>1</v>
      </c>
      <c r="I41" s="11">
        <v>1</v>
      </c>
      <c r="J41" s="11">
        <v>2</v>
      </c>
      <c r="K41" s="11">
        <v>2</v>
      </c>
      <c r="L41" s="11">
        <v>1</v>
      </c>
      <c r="M41" s="11">
        <v>1</v>
      </c>
      <c r="N41" s="11">
        <v>1</v>
      </c>
      <c r="O41" s="11">
        <v>1</v>
      </c>
      <c r="P41" s="11">
        <v>2</v>
      </c>
      <c r="Q41" s="11">
        <v>2</v>
      </c>
      <c r="R41" s="11">
        <v>2</v>
      </c>
      <c r="S41" s="11">
        <v>2</v>
      </c>
      <c r="T41" s="11">
        <v>2</v>
      </c>
      <c r="U41" s="11">
        <v>2</v>
      </c>
      <c r="V41" s="11">
        <v>2</v>
      </c>
      <c r="W41" s="11">
        <v>2</v>
      </c>
      <c r="X41" s="18" t="s">
        <v>2978</v>
      </c>
      <c r="Y41" s="11">
        <v>1</v>
      </c>
      <c r="Z41" s="11">
        <v>1</v>
      </c>
      <c r="AA41" s="11">
        <v>1</v>
      </c>
      <c r="AB41" s="11">
        <v>1</v>
      </c>
      <c r="AC41" s="11">
        <v>1</v>
      </c>
      <c r="AD41" s="11">
        <v>1</v>
      </c>
      <c r="AE41" s="11">
        <v>1</v>
      </c>
      <c r="AF41" s="11">
        <v>1</v>
      </c>
      <c r="AG41" s="11">
        <v>1</v>
      </c>
      <c r="AH41" s="11">
        <v>1</v>
      </c>
      <c r="AI41" s="11">
        <v>2</v>
      </c>
      <c r="AJ41" s="11">
        <v>2</v>
      </c>
      <c r="AK41" s="11">
        <v>2</v>
      </c>
      <c r="AL41" s="11">
        <v>2</v>
      </c>
      <c r="AM41" s="18" t="s">
        <v>2979</v>
      </c>
      <c r="AN41" s="19" t="s">
        <v>2980</v>
      </c>
      <c r="AO41" s="11">
        <v>1</v>
      </c>
      <c r="AP41" s="11">
        <v>1</v>
      </c>
      <c r="AQ41" s="11">
        <v>1</v>
      </c>
      <c r="AR41" s="11">
        <v>1</v>
      </c>
      <c r="AS41" s="11">
        <v>1</v>
      </c>
      <c r="AT41" s="11">
        <v>1</v>
      </c>
      <c r="AU41" s="11">
        <v>1</v>
      </c>
      <c r="AV41" s="11">
        <v>1</v>
      </c>
      <c r="AW41" s="11">
        <v>2</v>
      </c>
      <c r="AX41" s="11">
        <v>2</v>
      </c>
      <c r="AY41" s="11">
        <v>2</v>
      </c>
      <c r="AZ41" s="11">
        <v>2</v>
      </c>
      <c r="BA41" s="11">
        <v>2</v>
      </c>
      <c r="BB41" s="11">
        <v>2</v>
      </c>
      <c r="BC41" s="11">
        <v>2</v>
      </c>
      <c r="BD41" s="11">
        <v>2</v>
      </c>
      <c r="BF41" s="11">
        <v>1</v>
      </c>
      <c r="BG41" s="11">
        <v>1</v>
      </c>
      <c r="BH41" s="11">
        <v>1</v>
      </c>
      <c r="BI41" s="11">
        <v>1</v>
      </c>
      <c r="BJ41" s="11">
        <v>1</v>
      </c>
      <c r="BK41" s="11">
        <v>2</v>
      </c>
      <c r="BL41" s="11">
        <v>1</v>
      </c>
      <c r="BM41" s="11">
        <v>1</v>
      </c>
      <c r="BN41" s="11">
        <v>1</v>
      </c>
      <c r="BO41" s="11">
        <v>1</v>
      </c>
      <c r="BP41" s="11">
        <v>2</v>
      </c>
      <c r="BQ41" s="11">
        <v>2</v>
      </c>
      <c r="BR41" s="11">
        <v>2</v>
      </c>
      <c r="BS41" s="11">
        <v>2</v>
      </c>
      <c r="BT41" s="11">
        <v>1</v>
      </c>
      <c r="BU41" s="11">
        <v>1</v>
      </c>
      <c r="BV41" s="11">
        <v>2</v>
      </c>
      <c r="BW41" s="11">
        <v>2</v>
      </c>
      <c r="BX41" s="11">
        <v>2</v>
      </c>
      <c r="BY41" s="11">
        <v>2</v>
      </c>
      <c r="BZ41" s="12" t="s">
        <v>2981</v>
      </c>
      <c r="CB41" s="11">
        <v>1</v>
      </c>
      <c r="CD41" s="11">
        <v>1</v>
      </c>
      <c r="CF41" s="11">
        <v>1</v>
      </c>
      <c r="CH41" s="11">
        <v>1</v>
      </c>
      <c r="CJ41" s="11">
        <v>1</v>
      </c>
      <c r="CK41" s="11">
        <v>2</v>
      </c>
      <c r="CL41" s="11">
        <v>2</v>
      </c>
      <c r="CM41" s="11">
        <v>2</v>
      </c>
      <c r="CN41" s="11">
        <v>2</v>
      </c>
      <c r="CO41" s="11">
        <v>2</v>
      </c>
      <c r="CP41" s="11">
        <v>2</v>
      </c>
      <c r="CQ41" s="11">
        <v>2</v>
      </c>
      <c r="CR41" s="11">
        <v>2</v>
      </c>
      <c r="CS41" s="11" t="s">
        <v>2982</v>
      </c>
      <c r="CT41" s="11">
        <v>1</v>
      </c>
      <c r="CU41" s="11">
        <v>1</v>
      </c>
      <c r="CV41" s="11">
        <v>1</v>
      </c>
      <c r="CW41" s="11">
        <v>1</v>
      </c>
      <c r="CX41" s="11">
        <v>1</v>
      </c>
      <c r="CY41" s="11">
        <v>1</v>
      </c>
      <c r="CZ41" s="11">
        <v>1</v>
      </c>
      <c r="DA41" s="11">
        <v>1</v>
      </c>
      <c r="DB41" s="11">
        <v>1</v>
      </c>
      <c r="DC41" s="11">
        <v>1</v>
      </c>
      <c r="DD41" s="11">
        <v>1</v>
      </c>
      <c r="DE41" s="11">
        <v>1</v>
      </c>
      <c r="DF41" s="11">
        <v>1</v>
      </c>
      <c r="DG41" s="11">
        <v>1</v>
      </c>
      <c r="DH41" s="11">
        <v>1</v>
      </c>
      <c r="DI41" s="11">
        <v>1</v>
      </c>
      <c r="DJ41" s="11">
        <v>2</v>
      </c>
      <c r="DK41" s="11">
        <v>2</v>
      </c>
      <c r="DL41" s="11">
        <v>2</v>
      </c>
      <c r="DM41" s="11">
        <v>2</v>
      </c>
      <c r="DN41" s="11">
        <v>2</v>
      </c>
      <c r="DO41" s="11">
        <v>2</v>
      </c>
      <c r="DP41" s="11">
        <v>2</v>
      </c>
      <c r="DQ41" s="11">
        <v>2</v>
      </c>
      <c r="DR41" s="12" t="s">
        <v>2983</v>
      </c>
      <c r="DS41" s="11">
        <v>1</v>
      </c>
      <c r="DT41" s="11">
        <v>1</v>
      </c>
      <c r="DU41" s="11">
        <v>1</v>
      </c>
      <c r="DV41" s="11">
        <v>1</v>
      </c>
      <c r="DW41" s="11">
        <v>1</v>
      </c>
      <c r="DX41" s="11">
        <v>1</v>
      </c>
      <c r="DY41" s="11">
        <v>1</v>
      </c>
      <c r="DZ41" s="11">
        <v>1</v>
      </c>
      <c r="EA41" s="11">
        <v>1</v>
      </c>
      <c r="EB41" s="11">
        <v>1</v>
      </c>
      <c r="EC41" s="11">
        <v>2</v>
      </c>
      <c r="ED41" s="11">
        <v>2</v>
      </c>
      <c r="EE41" s="11">
        <v>2</v>
      </c>
      <c r="EF41" s="11">
        <v>2</v>
      </c>
      <c r="EG41" s="11" t="s">
        <v>3043</v>
      </c>
      <c r="EH41" s="11">
        <v>1</v>
      </c>
      <c r="EI41" s="11">
        <v>1</v>
      </c>
      <c r="EJ41" s="11">
        <v>1</v>
      </c>
      <c r="EK41" s="11">
        <v>1</v>
      </c>
      <c r="EL41" s="11">
        <v>1</v>
      </c>
      <c r="EM41" s="11">
        <v>1</v>
      </c>
      <c r="EN41" s="11">
        <v>2</v>
      </c>
      <c r="EO41" s="11">
        <v>2</v>
      </c>
      <c r="EP41" s="11">
        <v>2</v>
      </c>
      <c r="EQ41" s="11">
        <v>2</v>
      </c>
      <c r="ER41" s="11">
        <v>2</v>
      </c>
      <c r="ES41" s="11">
        <v>2</v>
      </c>
      <c r="ET41" s="11">
        <v>2</v>
      </c>
      <c r="EU41" s="11">
        <v>2</v>
      </c>
      <c r="EW41" s="11">
        <v>2</v>
      </c>
      <c r="EX41" s="12" t="s">
        <v>2984</v>
      </c>
      <c r="EZ41" s="11">
        <v>2</v>
      </c>
      <c r="FA41" s="11">
        <v>2</v>
      </c>
      <c r="FB41" s="11">
        <v>1</v>
      </c>
      <c r="FC41" s="11">
        <v>1</v>
      </c>
      <c r="FD41" s="11">
        <v>1</v>
      </c>
      <c r="FE41" s="11">
        <v>1</v>
      </c>
      <c r="FF41" s="11">
        <v>2</v>
      </c>
      <c r="FG41" s="11">
        <v>2</v>
      </c>
      <c r="FH41" s="11">
        <v>2</v>
      </c>
      <c r="FI41" s="11">
        <v>2</v>
      </c>
      <c r="FJ41" s="11">
        <v>2</v>
      </c>
      <c r="FK41" s="11">
        <v>2</v>
      </c>
      <c r="FL41" s="11">
        <v>2</v>
      </c>
      <c r="FM41" s="11">
        <v>2</v>
      </c>
      <c r="FN41" s="11" t="s">
        <v>2985</v>
      </c>
      <c r="FP41" s="11">
        <v>1</v>
      </c>
      <c r="FQ41" s="11">
        <v>1</v>
      </c>
      <c r="FR41" s="11">
        <v>1</v>
      </c>
      <c r="FS41" s="11">
        <v>1</v>
      </c>
      <c r="FT41" s="11">
        <v>1</v>
      </c>
      <c r="FU41" s="11">
        <v>1</v>
      </c>
      <c r="FV41" s="11">
        <v>1</v>
      </c>
      <c r="FW41" s="11">
        <v>1</v>
      </c>
      <c r="FX41" s="11">
        <v>1</v>
      </c>
      <c r="FY41" s="11">
        <v>1</v>
      </c>
      <c r="FZ41" s="11">
        <v>2</v>
      </c>
      <c r="GA41" s="11">
        <v>2</v>
      </c>
      <c r="GB41" s="11">
        <v>2</v>
      </c>
      <c r="GC41" s="11">
        <v>2</v>
      </c>
      <c r="GD41" s="11">
        <v>2</v>
      </c>
      <c r="GE41" s="11">
        <v>2</v>
      </c>
      <c r="GF41" s="11" t="s">
        <v>2986</v>
      </c>
      <c r="GH41" s="11">
        <v>1</v>
      </c>
      <c r="GI41" s="11">
        <v>1</v>
      </c>
      <c r="GJ41" s="11">
        <v>1</v>
      </c>
      <c r="GK41" s="11">
        <v>1</v>
      </c>
      <c r="GL41" s="11">
        <v>1</v>
      </c>
      <c r="GM41" s="11">
        <v>1</v>
      </c>
      <c r="GN41" s="11">
        <v>1</v>
      </c>
      <c r="GO41" s="11">
        <v>1</v>
      </c>
      <c r="GP41" s="11">
        <v>1</v>
      </c>
      <c r="GQ41" s="11">
        <v>1</v>
      </c>
      <c r="GR41" s="11">
        <v>1</v>
      </c>
      <c r="GS41" s="11">
        <v>1</v>
      </c>
      <c r="GT41" s="11">
        <v>1</v>
      </c>
      <c r="GU41" s="11">
        <v>1</v>
      </c>
      <c r="GV41" s="11">
        <v>1</v>
      </c>
      <c r="GW41" s="11">
        <v>1</v>
      </c>
      <c r="GZ41" s="11">
        <v>2</v>
      </c>
      <c r="HA41" s="11">
        <v>2</v>
      </c>
      <c r="HB41" s="11">
        <v>2</v>
      </c>
      <c r="HC41" s="11">
        <v>2</v>
      </c>
      <c r="HD41" s="11">
        <v>2</v>
      </c>
      <c r="HE41" s="11">
        <v>2</v>
      </c>
      <c r="HG41" s="11">
        <v>1</v>
      </c>
      <c r="HH41" s="11">
        <v>1</v>
      </c>
      <c r="HI41" s="11">
        <v>1</v>
      </c>
      <c r="HJ41" s="11">
        <v>1</v>
      </c>
      <c r="HK41" s="11">
        <v>1</v>
      </c>
      <c r="HL41" s="11">
        <v>1</v>
      </c>
      <c r="HM41" s="11">
        <v>1</v>
      </c>
      <c r="HN41" s="11">
        <v>1</v>
      </c>
      <c r="HO41" s="11">
        <v>1</v>
      </c>
      <c r="HP41" s="11">
        <v>1</v>
      </c>
      <c r="HQ41" s="11">
        <v>1</v>
      </c>
      <c r="HR41" s="11">
        <v>1</v>
      </c>
      <c r="HS41" s="11">
        <v>1</v>
      </c>
      <c r="HT41" s="11">
        <v>1</v>
      </c>
      <c r="HU41" s="11">
        <v>2</v>
      </c>
      <c r="HV41" s="11">
        <v>2</v>
      </c>
      <c r="HW41" s="11">
        <v>2</v>
      </c>
      <c r="HX41" s="11">
        <v>2</v>
      </c>
      <c r="HY41" s="12" t="s">
        <v>2987</v>
      </c>
      <c r="HZ41" s="11">
        <v>1</v>
      </c>
      <c r="IB41" s="11">
        <v>1</v>
      </c>
      <c r="ID41" s="11">
        <v>1</v>
      </c>
      <c r="IF41" s="11">
        <v>1</v>
      </c>
      <c r="IH41" s="11">
        <v>1</v>
      </c>
      <c r="IJ41" s="11">
        <v>2</v>
      </c>
      <c r="IL41" s="11">
        <v>3</v>
      </c>
      <c r="IN41" s="11">
        <v>1</v>
      </c>
      <c r="IP41" s="11">
        <v>1</v>
      </c>
      <c r="IR41" s="11">
        <v>1</v>
      </c>
      <c r="IT41" s="11" t="s">
        <v>2988</v>
      </c>
      <c r="IU41" s="11">
        <v>1</v>
      </c>
      <c r="IW41" s="11">
        <v>1</v>
      </c>
      <c r="IY41" s="11">
        <v>1</v>
      </c>
      <c r="JA41" s="11">
        <v>2</v>
      </c>
      <c r="JC41" s="11">
        <v>2</v>
      </c>
      <c r="JE41" s="11">
        <v>2</v>
      </c>
      <c r="JG41" s="11" t="s">
        <v>3044</v>
      </c>
      <c r="JH41" s="11">
        <v>1</v>
      </c>
      <c r="JI41" s="11">
        <v>1</v>
      </c>
      <c r="JJ41" s="11">
        <v>2</v>
      </c>
      <c r="JK41" s="11">
        <v>2</v>
      </c>
      <c r="JL41" s="11">
        <v>2</v>
      </c>
      <c r="JM41" s="11">
        <v>2</v>
      </c>
      <c r="JN41" s="11">
        <v>2</v>
      </c>
      <c r="JO41" s="11">
        <v>2</v>
      </c>
      <c r="JP41" s="11">
        <v>2</v>
      </c>
      <c r="JQ41" s="11">
        <v>2</v>
      </c>
      <c r="JR41" s="11">
        <v>2</v>
      </c>
      <c r="JS41" s="11">
        <v>2</v>
      </c>
      <c r="JT41" s="11">
        <v>2</v>
      </c>
      <c r="JU41" s="11">
        <v>2</v>
      </c>
      <c r="JV41" s="11">
        <v>2</v>
      </c>
      <c r="JW41" s="11">
        <v>2</v>
      </c>
      <c r="JX41" s="11">
        <v>2</v>
      </c>
      <c r="JY41" s="11">
        <v>2</v>
      </c>
      <c r="JZ41" s="11">
        <v>2</v>
      </c>
      <c r="KA41" s="11">
        <v>2</v>
      </c>
      <c r="KB41" s="11">
        <v>2</v>
      </c>
      <c r="KC41" s="11">
        <v>2</v>
      </c>
      <c r="KD41" s="11" t="s">
        <v>3045</v>
      </c>
      <c r="KE41" s="11">
        <v>1</v>
      </c>
      <c r="KG41" s="11">
        <v>1</v>
      </c>
      <c r="KI41" s="11">
        <v>1</v>
      </c>
      <c r="KK41" s="11">
        <v>1</v>
      </c>
      <c r="KM41" s="11">
        <v>1</v>
      </c>
      <c r="KO41" s="11">
        <v>2</v>
      </c>
      <c r="KQ41" s="11">
        <v>1</v>
      </c>
      <c r="KS41" s="11">
        <v>2</v>
      </c>
      <c r="KU41" s="11">
        <v>2</v>
      </c>
      <c r="KW41" s="11">
        <v>1</v>
      </c>
      <c r="KY41" s="11" t="s">
        <v>2989</v>
      </c>
      <c r="KZ41" s="11">
        <v>1</v>
      </c>
      <c r="LA41" s="11">
        <v>1</v>
      </c>
      <c r="LB41" s="11">
        <v>1</v>
      </c>
      <c r="LC41" s="11">
        <v>1</v>
      </c>
      <c r="LD41" s="11">
        <v>1</v>
      </c>
      <c r="LE41" s="11">
        <v>1</v>
      </c>
      <c r="LF41" s="11">
        <v>1</v>
      </c>
      <c r="LG41" s="11">
        <v>1</v>
      </c>
      <c r="LH41" s="11">
        <v>2</v>
      </c>
      <c r="LI41" s="11">
        <v>1</v>
      </c>
      <c r="LJ41" s="11">
        <v>2</v>
      </c>
      <c r="LK41" s="11">
        <v>2</v>
      </c>
      <c r="LL41" s="11">
        <v>1</v>
      </c>
      <c r="LM41" s="11">
        <v>1</v>
      </c>
      <c r="LN41" s="11">
        <v>1</v>
      </c>
      <c r="LO41" s="11">
        <v>1</v>
      </c>
      <c r="LP41" s="11">
        <v>1</v>
      </c>
      <c r="LQ41" s="11">
        <v>1</v>
      </c>
      <c r="LR41" s="11">
        <v>2</v>
      </c>
      <c r="LS41" s="11">
        <v>2</v>
      </c>
      <c r="LU41" s="11">
        <v>1</v>
      </c>
      <c r="LV41" s="11">
        <v>1</v>
      </c>
      <c r="LW41" s="11">
        <v>1</v>
      </c>
      <c r="LX41" s="11">
        <v>1</v>
      </c>
      <c r="LY41" s="11">
        <v>2</v>
      </c>
      <c r="LZ41" s="11">
        <v>2</v>
      </c>
      <c r="MA41" s="11">
        <v>1</v>
      </c>
      <c r="MB41" s="11">
        <v>2</v>
      </c>
      <c r="MD41" s="11">
        <v>1</v>
      </c>
      <c r="ME41" s="11">
        <v>1</v>
      </c>
      <c r="MF41" s="11">
        <v>1</v>
      </c>
      <c r="MG41" s="11">
        <v>1</v>
      </c>
      <c r="MH41" s="11">
        <v>1</v>
      </c>
      <c r="MI41" s="11">
        <v>1</v>
      </c>
      <c r="MJ41" s="11">
        <v>1</v>
      </c>
      <c r="MK41" s="11">
        <v>1</v>
      </c>
      <c r="ML41" s="11">
        <v>1</v>
      </c>
      <c r="MM41" s="11">
        <v>1</v>
      </c>
      <c r="MN41" s="11">
        <v>2</v>
      </c>
      <c r="MO41" s="11">
        <v>2</v>
      </c>
      <c r="MP41" s="11">
        <v>1</v>
      </c>
      <c r="MQ41" s="11">
        <v>1</v>
      </c>
      <c r="MR41" s="11">
        <v>1</v>
      </c>
      <c r="MS41" s="11">
        <v>1</v>
      </c>
      <c r="MT41" s="11">
        <v>1</v>
      </c>
      <c r="MU41" s="11">
        <v>1</v>
      </c>
      <c r="MV41" s="11">
        <v>2</v>
      </c>
      <c r="MW41" s="11">
        <v>2</v>
      </c>
      <c r="MX41" s="11">
        <v>2</v>
      </c>
      <c r="MY41" s="11">
        <v>2</v>
      </c>
      <c r="MZ41" s="12" t="s">
        <v>2990</v>
      </c>
      <c r="NB41" s="11">
        <v>1</v>
      </c>
      <c r="NC41" s="11">
        <v>1</v>
      </c>
      <c r="ND41" s="11">
        <v>1</v>
      </c>
      <c r="NE41" s="11">
        <v>1</v>
      </c>
      <c r="NF41" s="11">
        <v>1</v>
      </c>
      <c r="NG41" s="11">
        <v>1</v>
      </c>
      <c r="NH41" s="11">
        <v>1</v>
      </c>
      <c r="NI41" s="11">
        <v>1</v>
      </c>
      <c r="NJ41" s="11">
        <v>1</v>
      </c>
      <c r="NK41" s="11">
        <v>1</v>
      </c>
      <c r="NL41" s="11">
        <v>1</v>
      </c>
      <c r="NM41" s="11">
        <v>1</v>
      </c>
      <c r="NN41" s="11">
        <v>1</v>
      </c>
      <c r="NO41" s="11">
        <v>1</v>
      </c>
      <c r="NP41" s="11">
        <v>1</v>
      </c>
      <c r="NQ41" s="11">
        <v>1</v>
      </c>
      <c r="NR41" s="11">
        <v>1</v>
      </c>
      <c r="NS41" s="11">
        <v>1</v>
      </c>
      <c r="NT41" s="11">
        <v>1</v>
      </c>
      <c r="NU41" s="11">
        <v>1</v>
      </c>
      <c r="NV41" s="11">
        <v>1</v>
      </c>
      <c r="NW41" s="11">
        <v>1</v>
      </c>
      <c r="NX41" s="11">
        <v>1</v>
      </c>
      <c r="NY41" s="11">
        <v>1</v>
      </c>
      <c r="NZ41" s="11">
        <v>1</v>
      </c>
      <c r="OA41" s="11">
        <v>1</v>
      </c>
      <c r="OB41" s="11">
        <v>1</v>
      </c>
      <c r="OC41" s="11">
        <v>1</v>
      </c>
      <c r="OD41" s="11">
        <v>1</v>
      </c>
      <c r="OE41" s="11">
        <v>1</v>
      </c>
      <c r="OF41" s="11">
        <v>1</v>
      </c>
      <c r="OG41" s="11">
        <v>1</v>
      </c>
      <c r="OH41" s="11">
        <v>1</v>
      </c>
      <c r="OI41" s="11">
        <v>1</v>
      </c>
      <c r="OJ41" s="11">
        <v>1</v>
      </c>
      <c r="OK41" s="11">
        <v>1</v>
      </c>
      <c r="OL41" s="11">
        <v>2</v>
      </c>
      <c r="OM41" s="11">
        <v>2</v>
      </c>
      <c r="OU41" s="11">
        <v>1</v>
      </c>
      <c r="OV41" s="11">
        <v>1</v>
      </c>
      <c r="OW41" s="11">
        <v>1</v>
      </c>
      <c r="OX41" s="11">
        <v>1</v>
      </c>
      <c r="OY41" s="11">
        <v>1</v>
      </c>
      <c r="OZ41" s="11">
        <v>1</v>
      </c>
      <c r="PA41" s="11">
        <v>1</v>
      </c>
      <c r="PB41" s="11">
        <v>1</v>
      </c>
      <c r="PC41" s="11">
        <v>1</v>
      </c>
      <c r="PD41" s="11">
        <v>1</v>
      </c>
      <c r="PE41" s="11">
        <v>1</v>
      </c>
      <c r="PF41" s="11">
        <v>1</v>
      </c>
      <c r="PG41" s="11">
        <v>1</v>
      </c>
      <c r="PH41" s="11">
        <v>1</v>
      </c>
      <c r="PI41" s="11">
        <v>1</v>
      </c>
      <c r="PJ41" s="11">
        <v>1</v>
      </c>
      <c r="PK41" s="11">
        <v>1</v>
      </c>
      <c r="PL41" s="11">
        <v>1</v>
      </c>
      <c r="PM41" s="11">
        <v>1</v>
      </c>
      <c r="PN41" s="11">
        <v>1</v>
      </c>
      <c r="PO41" s="11">
        <v>1</v>
      </c>
      <c r="PP41" s="11">
        <v>1</v>
      </c>
      <c r="PQ41" s="11">
        <v>1</v>
      </c>
      <c r="PR41" s="11">
        <v>1</v>
      </c>
      <c r="PS41" s="11">
        <v>1</v>
      </c>
      <c r="PT41" s="11">
        <v>1</v>
      </c>
      <c r="PU41" s="11">
        <v>1</v>
      </c>
      <c r="PV41" s="11">
        <v>1</v>
      </c>
      <c r="PW41" s="11">
        <v>2</v>
      </c>
      <c r="PX41" s="11">
        <v>1</v>
      </c>
      <c r="PZ41" s="11">
        <v>1</v>
      </c>
      <c r="QB41" s="11">
        <v>2</v>
      </c>
      <c r="QC41" s="11">
        <v>2</v>
      </c>
      <c r="QD41" s="11">
        <v>2</v>
      </c>
      <c r="QE41" s="11">
        <v>2</v>
      </c>
      <c r="QF41" s="11">
        <v>2</v>
      </c>
      <c r="QG41" s="12" t="s">
        <v>2991</v>
      </c>
      <c r="QH41" s="11">
        <v>1</v>
      </c>
      <c r="QI41" s="11">
        <v>1</v>
      </c>
      <c r="QJ41" s="11">
        <v>1</v>
      </c>
      <c r="QK41" s="11">
        <v>1</v>
      </c>
      <c r="QL41" s="11">
        <v>1</v>
      </c>
      <c r="QM41" s="11">
        <v>2</v>
      </c>
      <c r="QN41" s="11">
        <v>2</v>
      </c>
      <c r="QO41" s="11">
        <v>1</v>
      </c>
      <c r="QP41" s="11">
        <v>1</v>
      </c>
      <c r="QQ41" s="11">
        <v>1</v>
      </c>
      <c r="QR41" s="11">
        <v>2</v>
      </c>
      <c r="QS41" s="11">
        <v>1</v>
      </c>
      <c r="QT41" s="11">
        <v>1</v>
      </c>
      <c r="QU41" s="11">
        <v>1</v>
      </c>
      <c r="QV41" s="11">
        <v>1</v>
      </c>
      <c r="QW41" s="11">
        <v>2</v>
      </c>
      <c r="QX41" s="11">
        <v>1</v>
      </c>
      <c r="QY41" s="11">
        <v>1</v>
      </c>
      <c r="QZ41" s="11">
        <v>1</v>
      </c>
      <c r="RA41" s="11">
        <v>1</v>
      </c>
      <c r="RB41" s="12" t="s">
        <v>2992</v>
      </c>
      <c r="RC41" s="11">
        <v>1</v>
      </c>
      <c r="RD41" s="11" t="s">
        <v>2993</v>
      </c>
      <c r="RE41" s="11">
        <v>1</v>
      </c>
      <c r="RJ41" s="11">
        <v>2</v>
      </c>
      <c r="RL41" s="203"/>
    </row>
    <row r="42" spans="1:562" ht="17.25" customHeight="1">
      <c r="A42" s="11">
        <v>40</v>
      </c>
      <c r="B42" s="164" t="s">
        <v>63</v>
      </c>
      <c r="C42" s="164"/>
      <c r="D42" s="11">
        <v>1</v>
      </c>
      <c r="E42" s="11">
        <v>1</v>
      </c>
      <c r="F42" s="11">
        <v>1</v>
      </c>
      <c r="G42" s="11">
        <v>1</v>
      </c>
      <c r="H42" s="11">
        <v>1</v>
      </c>
      <c r="I42" s="11">
        <v>1</v>
      </c>
      <c r="J42" s="11">
        <v>2</v>
      </c>
      <c r="L42" s="11">
        <v>2</v>
      </c>
      <c r="M42" s="11">
        <v>1</v>
      </c>
      <c r="N42" s="11">
        <v>1</v>
      </c>
      <c r="O42" s="11">
        <v>1</v>
      </c>
      <c r="P42" s="11">
        <v>2</v>
      </c>
      <c r="Q42" s="11">
        <v>2</v>
      </c>
      <c r="R42" s="11">
        <v>2</v>
      </c>
      <c r="S42" s="11">
        <v>2</v>
      </c>
      <c r="T42" s="11">
        <v>2</v>
      </c>
      <c r="U42" s="11">
        <v>2</v>
      </c>
      <c r="V42" s="11">
        <v>2</v>
      </c>
      <c r="W42" s="11">
        <v>2</v>
      </c>
      <c r="Y42" s="11">
        <v>2</v>
      </c>
      <c r="Z42" s="11">
        <v>1</v>
      </c>
      <c r="AA42" s="11">
        <v>2</v>
      </c>
      <c r="AB42" s="11">
        <v>1</v>
      </c>
      <c r="AC42" s="11">
        <v>2</v>
      </c>
      <c r="AD42" s="11">
        <v>1</v>
      </c>
      <c r="AE42" s="11">
        <v>2</v>
      </c>
      <c r="AF42" s="11">
        <v>1</v>
      </c>
      <c r="AG42" s="11">
        <v>2</v>
      </c>
      <c r="AH42" s="11">
        <v>1</v>
      </c>
      <c r="AI42" s="11">
        <v>2</v>
      </c>
      <c r="AJ42" s="11">
        <v>1</v>
      </c>
      <c r="AK42" s="11">
        <v>2</v>
      </c>
      <c r="AL42" s="11">
        <v>2</v>
      </c>
      <c r="AM42" s="18">
        <v>0.5</v>
      </c>
      <c r="AO42" s="11">
        <v>1</v>
      </c>
      <c r="AP42" s="11">
        <v>1</v>
      </c>
      <c r="AQ42" s="11">
        <v>2</v>
      </c>
      <c r="AR42" s="11">
        <v>2</v>
      </c>
      <c r="AS42" s="11">
        <v>1</v>
      </c>
      <c r="AT42" s="11">
        <v>1</v>
      </c>
      <c r="AU42" s="11">
        <v>1</v>
      </c>
      <c r="AV42" s="11">
        <v>1</v>
      </c>
      <c r="AW42" s="11">
        <v>1</v>
      </c>
      <c r="AX42" s="11">
        <v>2</v>
      </c>
      <c r="AY42" s="11">
        <v>2</v>
      </c>
      <c r="AZ42" s="11">
        <v>2</v>
      </c>
      <c r="BA42" s="11">
        <v>2</v>
      </c>
      <c r="BB42" s="11">
        <v>2</v>
      </c>
      <c r="BC42" s="11">
        <v>2</v>
      </c>
      <c r="BD42" s="11">
        <v>2</v>
      </c>
      <c r="BF42" s="11">
        <v>1</v>
      </c>
      <c r="BG42" s="11">
        <v>2</v>
      </c>
      <c r="BH42" s="11">
        <v>1</v>
      </c>
      <c r="BI42" s="11">
        <v>1</v>
      </c>
      <c r="BJ42" s="11">
        <v>1</v>
      </c>
      <c r="BK42" s="11">
        <v>1</v>
      </c>
      <c r="BL42" s="11">
        <v>1</v>
      </c>
      <c r="BM42" s="11">
        <v>1</v>
      </c>
      <c r="BN42" s="11">
        <v>1</v>
      </c>
      <c r="BO42" s="11">
        <v>1</v>
      </c>
      <c r="BP42" s="11">
        <v>1</v>
      </c>
      <c r="BQ42" s="11">
        <v>1</v>
      </c>
      <c r="BR42" s="11">
        <v>2</v>
      </c>
      <c r="BS42" s="11">
        <v>2</v>
      </c>
      <c r="BT42" s="11">
        <v>1</v>
      </c>
      <c r="BU42" s="11">
        <v>1</v>
      </c>
      <c r="BV42" s="11">
        <v>2</v>
      </c>
      <c r="BW42" s="11">
        <v>2</v>
      </c>
      <c r="BX42" s="11">
        <v>2</v>
      </c>
      <c r="BY42" s="11">
        <v>2</v>
      </c>
      <c r="CA42" s="11">
        <v>1</v>
      </c>
      <c r="CB42" s="11">
        <v>1</v>
      </c>
      <c r="CC42" s="11">
        <v>1</v>
      </c>
      <c r="CD42" s="11">
        <v>1</v>
      </c>
      <c r="CE42" s="11">
        <v>2</v>
      </c>
      <c r="CF42" s="11">
        <v>2</v>
      </c>
      <c r="CG42" s="11">
        <v>2</v>
      </c>
      <c r="CH42" s="11">
        <v>2</v>
      </c>
      <c r="CI42" s="11">
        <v>1</v>
      </c>
      <c r="CJ42" s="11">
        <v>1</v>
      </c>
      <c r="CK42" s="11">
        <v>1</v>
      </c>
      <c r="CL42" s="11">
        <v>1</v>
      </c>
      <c r="CM42" s="11">
        <v>2</v>
      </c>
      <c r="CN42" s="11">
        <v>2</v>
      </c>
      <c r="CO42" s="11">
        <v>2</v>
      </c>
      <c r="CP42" s="11">
        <v>2</v>
      </c>
      <c r="CQ42" s="11">
        <v>2</v>
      </c>
      <c r="CR42" s="11">
        <v>2</v>
      </c>
      <c r="CS42" s="11" t="s">
        <v>2994</v>
      </c>
      <c r="CT42" s="11">
        <v>1</v>
      </c>
      <c r="CU42" s="11">
        <v>1</v>
      </c>
      <c r="CV42" s="11">
        <v>1</v>
      </c>
      <c r="CW42" s="11">
        <v>1</v>
      </c>
      <c r="CX42" s="11">
        <v>1</v>
      </c>
      <c r="CY42" s="11">
        <v>1</v>
      </c>
      <c r="CZ42" s="11">
        <v>1</v>
      </c>
      <c r="DA42" s="11">
        <v>1</v>
      </c>
      <c r="DB42" s="11">
        <v>1</v>
      </c>
      <c r="DC42" s="11">
        <v>1</v>
      </c>
      <c r="DD42" s="11">
        <v>1</v>
      </c>
      <c r="DE42" s="11">
        <v>1</v>
      </c>
      <c r="DF42" s="11">
        <v>1</v>
      </c>
      <c r="DG42" s="11">
        <v>1</v>
      </c>
      <c r="DH42" s="11">
        <v>2</v>
      </c>
      <c r="DI42" s="11">
        <v>2</v>
      </c>
      <c r="DJ42" s="11">
        <v>2</v>
      </c>
      <c r="DK42" s="11">
        <v>2</v>
      </c>
      <c r="DL42" s="11">
        <v>2</v>
      </c>
      <c r="DM42" s="11">
        <v>2</v>
      </c>
      <c r="DN42" s="11">
        <v>2</v>
      </c>
      <c r="DO42" s="11">
        <v>2</v>
      </c>
      <c r="DP42" s="11">
        <v>2</v>
      </c>
      <c r="DQ42" s="11">
        <v>2</v>
      </c>
      <c r="DS42" s="11">
        <v>2</v>
      </c>
      <c r="DT42" s="11">
        <v>2</v>
      </c>
      <c r="DU42" s="11">
        <v>1</v>
      </c>
      <c r="DV42" s="11">
        <v>1</v>
      </c>
      <c r="DW42" s="11">
        <v>2</v>
      </c>
      <c r="DX42" s="11">
        <v>2</v>
      </c>
      <c r="DY42" s="11">
        <v>1</v>
      </c>
      <c r="DZ42" s="11">
        <v>1</v>
      </c>
      <c r="EA42" s="11">
        <v>1</v>
      </c>
      <c r="EB42" s="11">
        <v>1</v>
      </c>
      <c r="EC42" s="11">
        <v>2</v>
      </c>
      <c r="ED42" s="11">
        <v>2</v>
      </c>
      <c r="EE42" s="11">
        <v>2</v>
      </c>
      <c r="EF42" s="11">
        <v>2</v>
      </c>
      <c r="EG42" s="11" t="s">
        <v>2995</v>
      </c>
      <c r="EH42" s="11">
        <v>1</v>
      </c>
      <c r="EI42" s="11">
        <v>1</v>
      </c>
      <c r="EJ42" s="11">
        <v>1</v>
      </c>
      <c r="EK42" s="11">
        <v>1</v>
      </c>
      <c r="EL42" s="11">
        <v>1</v>
      </c>
      <c r="EM42" s="11">
        <v>1</v>
      </c>
      <c r="EN42" s="11">
        <v>1</v>
      </c>
      <c r="EO42" s="11">
        <v>1</v>
      </c>
      <c r="EP42" s="11">
        <v>1</v>
      </c>
      <c r="EQ42" s="11">
        <v>1</v>
      </c>
      <c r="ER42" s="11">
        <v>2</v>
      </c>
      <c r="ES42" s="11">
        <v>2</v>
      </c>
      <c r="ET42" s="11">
        <v>2</v>
      </c>
      <c r="EU42" s="11">
        <v>2</v>
      </c>
      <c r="EV42" s="11">
        <v>16</v>
      </c>
      <c r="EW42" s="11">
        <v>1</v>
      </c>
      <c r="EZ42" s="11">
        <v>1</v>
      </c>
      <c r="FA42" s="11">
        <v>1</v>
      </c>
      <c r="FB42" s="11">
        <v>1</v>
      </c>
      <c r="FC42" s="11">
        <v>1</v>
      </c>
      <c r="FD42" s="11">
        <v>1</v>
      </c>
      <c r="FE42" s="11">
        <v>1</v>
      </c>
      <c r="FF42" s="11">
        <v>2</v>
      </c>
      <c r="FG42" s="11">
        <v>2</v>
      </c>
      <c r="FH42" s="11">
        <v>2</v>
      </c>
      <c r="FI42" s="11">
        <v>2</v>
      </c>
      <c r="FJ42" s="11">
        <v>2</v>
      </c>
      <c r="FK42" s="11">
        <v>2</v>
      </c>
      <c r="FL42" s="11">
        <v>2</v>
      </c>
      <c r="FM42" s="11">
        <v>2</v>
      </c>
      <c r="FP42" s="11">
        <v>1</v>
      </c>
      <c r="FQ42" s="11">
        <v>2</v>
      </c>
      <c r="FR42" s="11">
        <v>1</v>
      </c>
      <c r="FS42" s="11">
        <v>1</v>
      </c>
      <c r="FT42" s="11">
        <v>1</v>
      </c>
      <c r="FU42" s="11">
        <v>1</v>
      </c>
      <c r="FV42" s="11">
        <v>2</v>
      </c>
      <c r="FW42" s="11">
        <v>2</v>
      </c>
      <c r="FX42" s="11">
        <v>1</v>
      </c>
      <c r="FY42" s="11">
        <v>1</v>
      </c>
      <c r="FZ42" s="11">
        <v>2</v>
      </c>
      <c r="GA42" s="11">
        <v>2</v>
      </c>
      <c r="GB42" s="11">
        <v>2</v>
      </c>
      <c r="GC42" s="11">
        <v>2</v>
      </c>
      <c r="GD42" s="11">
        <v>2</v>
      </c>
      <c r="GE42" s="11">
        <v>2</v>
      </c>
      <c r="GH42" s="11">
        <v>1</v>
      </c>
      <c r="GI42" s="11">
        <v>1</v>
      </c>
      <c r="GJ42" s="11">
        <v>1</v>
      </c>
      <c r="GK42" s="11">
        <v>1</v>
      </c>
      <c r="GL42" s="11">
        <v>1</v>
      </c>
      <c r="GM42" s="11">
        <v>1</v>
      </c>
      <c r="GN42" s="11">
        <v>1</v>
      </c>
      <c r="GO42" s="11">
        <v>1</v>
      </c>
      <c r="GP42" s="11">
        <v>1</v>
      </c>
      <c r="GQ42" s="11">
        <v>1</v>
      </c>
      <c r="GR42" s="11">
        <v>1</v>
      </c>
      <c r="GS42" s="11">
        <v>1</v>
      </c>
      <c r="GT42" s="11">
        <v>1</v>
      </c>
      <c r="GU42" s="11">
        <v>1</v>
      </c>
      <c r="GV42" s="11">
        <v>1</v>
      </c>
      <c r="GW42" s="11">
        <v>1</v>
      </c>
      <c r="GZ42" s="11">
        <v>2</v>
      </c>
      <c r="HA42" s="11">
        <v>2</v>
      </c>
      <c r="HB42" s="11">
        <v>2</v>
      </c>
      <c r="HC42" s="11">
        <v>2</v>
      </c>
      <c r="HD42" s="11">
        <v>2</v>
      </c>
      <c r="HE42" s="11">
        <v>2</v>
      </c>
      <c r="HG42" s="11">
        <v>1</v>
      </c>
      <c r="HH42" s="11">
        <v>1</v>
      </c>
      <c r="HI42" s="11">
        <v>1</v>
      </c>
      <c r="HJ42" s="11">
        <v>1</v>
      </c>
      <c r="HK42" s="11">
        <v>1</v>
      </c>
      <c r="HL42" s="11">
        <v>1</v>
      </c>
      <c r="HM42" s="11">
        <v>1</v>
      </c>
      <c r="HN42" s="11">
        <v>1</v>
      </c>
      <c r="HO42" s="11">
        <v>1</v>
      </c>
      <c r="HP42" s="11">
        <v>1</v>
      </c>
      <c r="HQ42" s="11">
        <v>1</v>
      </c>
      <c r="HR42" s="11">
        <v>1</v>
      </c>
      <c r="HS42" s="11">
        <v>2</v>
      </c>
      <c r="HT42" s="11">
        <v>2</v>
      </c>
      <c r="HU42" s="11">
        <v>2</v>
      </c>
      <c r="HV42" s="11">
        <v>2</v>
      </c>
      <c r="HW42" s="11">
        <v>2</v>
      </c>
      <c r="HX42" s="11">
        <v>2</v>
      </c>
      <c r="HZ42" s="11">
        <v>1</v>
      </c>
      <c r="IA42" s="11">
        <v>1</v>
      </c>
      <c r="IB42" s="11">
        <v>1</v>
      </c>
      <c r="IC42" s="11">
        <v>1</v>
      </c>
      <c r="ID42" s="11">
        <v>1</v>
      </c>
      <c r="IE42" s="11">
        <v>1</v>
      </c>
      <c r="IF42" s="11">
        <v>1</v>
      </c>
      <c r="IG42" s="11">
        <v>1</v>
      </c>
      <c r="IH42" s="11">
        <v>1</v>
      </c>
      <c r="II42" s="11">
        <v>1</v>
      </c>
      <c r="IJ42" s="11">
        <v>2</v>
      </c>
      <c r="IK42" s="11">
        <v>2</v>
      </c>
      <c r="IL42" s="11">
        <v>2</v>
      </c>
      <c r="IM42" s="11">
        <v>2</v>
      </c>
      <c r="IN42" s="11">
        <v>2</v>
      </c>
      <c r="IO42" s="11">
        <v>2</v>
      </c>
      <c r="IP42" s="11">
        <v>2</v>
      </c>
      <c r="IQ42" s="11">
        <v>2</v>
      </c>
      <c r="IR42" s="11">
        <v>2</v>
      </c>
      <c r="IS42" s="11">
        <v>2</v>
      </c>
      <c r="IT42" s="11" t="s">
        <v>2996</v>
      </c>
      <c r="IU42" s="11">
        <v>1</v>
      </c>
      <c r="IV42" s="11">
        <v>1</v>
      </c>
      <c r="IW42" s="11">
        <v>1</v>
      </c>
      <c r="IX42" s="11">
        <v>1</v>
      </c>
      <c r="IY42" s="11">
        <v>1</v>
      </c>
      <c r="IZ42" s="11">
        <v>1</v>
      </c>
      <c r="JA42" s="11">
        <v>2</v>
      </c>
      <c r="JB42" s="11">
        <v>2</v>
      </c>
      <c r="JC42" s="11">
        <v>2</v>
      </c>
      <c r="JD42" s="11">
        <v>2</v>
      </c>
      <c r="JE42" s="11">
        <v>2</v>
      </c>
      <c r="JF42" s="11">
        <v>2</v>
      </c>
      <c r="JG42" s="11" t="s">
        <v>2997</v>
      </c>
      <c r="JH42" s="11">
        <v>1</v>
      </c>
      <c r="JI42" s="11">
        <v>1</v>
      </c>
      <c r="JJ42" s="11">
        <v>1</v>
      </c>
      <c r="JK42" s="11">
        <v>1</v>
      </c>
      <c r="JL42" s="11">
        <v>2</v>
      </c>
      <c r="JM42" s="11">
        <v>2</v>
      </c>
      <c r="JN42" s="11">
        <v>2</v>
      </c>
      <c r="JO42" s="11">
        <v>2</v>
      </c>
      <c r="JP42" s="11">
        <v>2</v>
      </c>
      <c r="JQ42" s="11">
        <v>2</v>
      </c>
      <c r="JR42" s="11">
        <v>1</v>
      </c>
      <c r="JS42" s="11">
        <v>1</v>
      </c>
      <c r="JT42" s="11">
        <v>1</v>
      </c>
      <c r="JU42" s="11">
        <v>1</v>
      </c>
      <c r="JV42" s="11">
        <v>2</v>
      </c>
      <c r="JW42" s="11">
        <v>2</v>
      </c>
      <c r="JX42" s="11">
        <v>1</v>
      </c>
      <c r="JY42" s="11">
        <v>1</v>
      </c>
      <c r="JZ42" s="11">
        <v>2</v>
      </c>
      <c r="KA42" s="11">
        <v>2</v>
      </c>
      <c r="KB42" s="11">
        <v>2</v>
      </c>
      <c r="KC42" s="11">
        <v>2</v>
      </c>
      <c r="KD42" s="11" t="s">
        <v>2998</v>
      </c>
      <c r="KE42" s="11">
        <v>1</v>
      </c>
      <c r="KF42" s="11">
        <v>1</v>
      </c>
      <c r="KG42" s="11">
        <v>1</v>
      </c>
      <c r="KH42" s="11">
        <v>1</v>
      </c>
      <c r="KI42" s="11">
        <v>1</v>
      </c>
      <c r="KJ42" s="11">
        <v>1</v>
      </c>
      <c r="KK42" s="11">
        <v>1</v>
      </c>
      <c r="KL42" s="11">
        <v>1</v>
      </c>
      <c r="KM42" s="11">
        <v>1</v>
      </c>
      <c r="KN42" s="11">
        <v>1</v>
      </c>
      <c r="KO42" s="11">
        <v>1</v>
      </c>
      <c r="KP42" s="11">
        <v>1</v>
      </c>
      <c r="KQ42" s="11">
        <v>2</v>
      </c>
      <c r="KR42" s="11">
        <v>2</v>
      </c>
      <c r="KS42" s="11">
        <v>2</v>
      </c>
      <c r="KT42" s="11">
        <v>2</v>
      </c>
      <c r="KU42" s="11">
        <v>2</v>
      </c>
      <c r="KV42" s="11">
        <v>2</v>
      </c>
      <c r="KW42" s="11">
        <v>2</v>
      </c>
      <c r="KX42" s="11">
        <v>2</v>
      </c>
      <c r="KY42" s="11" t="s">
        <v>2999</v>
      </c>
      <c r="KZ42" s="11">
        <v>1</v>
      </c>
      <c r="LA42" s="11">
        <v>1</v>
      </c>
      <c r="LB42" s="11">
        <v>1</v>
      </c>
      <c r="LC42" s="11">
        <v>1</v>
      </c>
      <c r="LD42" s="11">
        <v>1</v>
      </c>
      <c r="LE42" s="11">
        <v>1</v>
      </c>
      <c r="LF42" s="11">
        <v>1</v>
      </c>
      <c r="LG42" s="11">
        <v>1</v>
      </c>
      <c r="LH42" s="11">
        <v>1</v>
      </c>
      <c r="LI42" s="11">
        <v>1</v>
      </c>
      <c r="LJ42" s="11">
        <v>2</v>
      </c>
      <c r="LK42" s="11">
        <v>2</v>
      </c>
      <c r="LL42" s="11">
        <v>2</v>
      </c>
      <c r="LM42" s="11">
        <v>2</v>
      </c>
      <c r="LN42" s="11">
        <v>2</v>
      </c>
      <c r="LO42" s="11">
        <v>2</v>
      </c>
      <c r="LP42" s="11">
        <v>2</v>
      </c>
      <c r="LQ42" s="11">
        <v>2</v>
      </c>
      <c r="LR42" s="11">
        <v>2</v>
      </c>
      <c r="LS42" s="11">
        <v>2</v>
      </c>
      <c r="LU42" s="11">
        <v>2</v>
      </c>
      <c r="LV42" s="11">
        <v>2</v>
      </c>
      <c r="LW42" s="11">
        <v>1</v>
      </c>
      <c r="LX42" s="11">
        <v>1</v>
      </c>
      <c r="LY42" s="11">
        <v>2</v>
      </c>
      <c r="LZ42" s="11">
        <v>2</v>
      </c>
      <c r="MA42" s="11">
        <v>2</v>
      </c>
      <c r="MB42" s="11">
        <v>2</v>
      </c>
      <c r="MD42" s="11">
        <v>1</v>
      </c>
      <c r="ME42" s="11">
        <v>1</v>
      </c>
      <c r="MF42" s="11">
        <v>1</v>
      </c>
      <c r="MG42" s="11">
        <v>1</v>
      </c>
      <c r="MH42" s="11">
        <v>1</v>
      </c>
      <c r="MI42" s="11">
        <v>1</v>
      </c>
      <c r="MJ42" s="11">
        <v>1</v>
      </c>
      <c r="MK42" s="11">
        <v>1</v>
      </c>
      <c r="ML42" s="11">
        <v>1</v>
      </c>
      <c r="MM42" s="11">
        <v>1</v>
      </c>
      <c r="MN42" s="11">
        <v>1</v>
      </c>
      <c r="MO42" s="11">
        <v>1</v>
      </c>
      <c r="MP42" s="11">
        <v>1</v>
      </c>
      <c r="MQ42" s="11">
        <v>1</v>
      </c>
      <c r="MR42" s="11">
        <v>1</v>
      </c>
      <c r="MS42" s="11">
        <v>1</v>
      </c>
      <c r="MT42" s="11">
        <v>2</v>
      </c>
      <c r="MU42" s="11">
        <v>2</v>
      </c>
      <c r="MV42" s="11">
        <v>2</v>
      </c>
      <c r="MW42" s="11">
        <v>2</v>
      </c>
      <c r="MX42" s="11">
        <v>2</v>
      </c>
      <c r="MY42" s="11">
        <v>2</v>
      </c>
      <c r="NB42" s="11">
        <v>1</v>
      </c>
      <c r="NC42" s="11">
        <v>1</v>
      </c>
      <c r="ND42" s="11">
        <v>1</v>
      </c>
      <c r="NE42" s="11">
        <v>1</v>
      </c>
      <c r="NF42" s="11">
        <v>1</v>
      </c>
      <c r="NG42" s="11">
        <v>1</v>
      </c>
      <c r="NH42" s="11">
        <v>1</v>
      </c>
      <c r="NI42" s="11">
        <v>1</v>
      </c>
      <c r="NJ42" s="11">
        <v>1</v>
      </c>
      <c r="NK42" s="11">
        <v>1</v>
      </c>
      <c r="NL42" s="11">
        <v>1</v>
      </c>
      <c r="NM42" s="11">
        <v>1</v>
      </c>
      <c r="NN42" s="11">
        <v>1</v>
      </c>
      <c r="NO42" s="11">
        <v>1</v>
      </c>
      <c r="NP42" s="11">
        <v>1</v>
      </c>
      <c r="NQ42" s="11">
        <v>1</v>
      </c>
      <c r="NR42" s="11">
        <v>1</v>
      </c>
      <c r="NS42" s="11">
        <v>1</v>
      </c>
      <c r="NT42" s="11">
        <v>1</v>
      </c>
      <c r="NU42" s="11">
        <v>1</v>
      </c>
      <c r="NV42" s="11">
        <v>1</v>
      </c>
      <c r="NW42" s="11">
        <v>1</v>
      </c>
      <c r="NX42" s="11">
        <v>1</v>
      </c>
      <c r="NY42" s="11">
        <v>1</v>
      </c>
      <c r="NZ42" s="11">
        <v>1</v>
      </c>
      <c r="OA42" s="11">
        <v>1</v>
      </c>
      <c r="OB42" s="11">
        <v>1</v>
      </c>
      <c r="OC42" s="11">
        <v>1</v>
      </c>
      <c r="OD42" s="11">
        <v>1</v>
      </c>
      <c r="OE42" s="11">
        <v>1</v>
      </c>
      <c r="OF42" s="11">
        <v>1</v>
      </c>
      <c r="OG42" s="11">
        <v>1</v>
      </c>
      <c r="OH42" s="11">
        <v>1</v>
      </c>
      <c r="OI42" s="11">
        <v>1</v>
      </c>
      <c r="OJ42" s="11">
        <v>1</v>
      </c>
      <c r="OK42" s="11">
        <v>1</v>
      </c>
      <c r="OL42" s="11">
        <v>2</v>
      </c>
      <c r="OM42" s="11">
        <v>2</v>
      </c>
      <c r="OT42" s="11" t="s">
        <v>3000</v>
      </c>
      <c r="OU42" s="11">
        <v>1</v>
      </c>
      <c r="OV42" s="11">
        <v>1</v>
      </c>
      <c r="OW42" s="11">
        <v>1</v>
      </c>
      <c r="OX42" s="11">
        <v>1</v>
      </c>
      <c r="OY42" s="11">
        <v>1</v>
      </c>
      <c r="OZ42" s="11">
        <v>1</v>
      </c>
      <c r="PA42" s="11">
        <v>1</v>
      </c>
      <c r="PB42" s="11">
        <v>1</v>
      </c>
      <c r="PC42" s="11">
        <v>1</v>
      </c>
      <c r="PD42" s="11">
        <v>1</v>
      </c>
      <c r="PE42" s="11">
        <v>1</v>
      </c>
      <c r="PF42" s="11">
        <v>1</v>
      </c>
      <c r="PG42" s="11">
        <v>1</v>
      </c>
      <c r="PH42" s="11">
        <v>1</v>
      </c>
      <c r="PI42" s="11">
        <v>1</v>
      </c>
      <c r="PJ42" s="11">
        <v>1</v>
      </c>
      <c r="PK42" s="11">
        <v>1</v>
      </c>
      <c r="PL42" s="11">
        <v>1</v>
      </c>
      <c r="PM42" s="11">
        <v>1</v>
      </c>
      <c r="PN42" s="11">
        <v>1</v>
      </c>
      <c r="PO42" s="11">
        <v>1</v>
      </c>
      <c r="PP42" s="11">
        <v>1</v>
      </c>
      <c r="PQ42" s="11">
        <v>1</v>
      </c>
      <c r="PR42" s="11">
        <v>1</v>
      </c>
      <c r="PS42" s="11">
        <v>1</v>
      </c>
      <c r="PT42" s="11">
        <v>1</v>
      </c>
      <c r="PU42" s="11">
        <v>1</v>
      </c>
      <c r="PV42" s="11">
        <v>1</v>
      </c>
      <c r="PW42" s="11">
        <v>1</v>
      </c>
      <c r="PX42" s="11">
        <v>1</v>
      </c>
      <c r="PY42" s="11">
        <v>1</v>
      </c>
      <c r="PZ42" s="11">
        <v>1</v>
      </c>
      <c r="QA42" s="11">
        <v>2</v>
      </c>
      <c r="QB42" s="11">
        <v>2</v>
      </c>
      <c r="QC42" s="11">
        <v>2</v>
      </c>
      <c r="QD42" s="11">
        <v>2</v>
      </c>
      <c r="QE42" s="11">
        <v>2</v>
      </c>
      <c r="QF42" s="11">
        <v>2</v>
      </c>
      <c r="QH42" s="11">
        <v>1</v>
      </c>
      <c r="QI42" s="11">
        <v>1</v>
      </c>
      <c r="QJ42" s="11">
        <v>1</v>
      </c>
      <c r="QK42" s="11">
        <v>1</v>
      </c>
      <c r="QL42" s="11">
        <v>1</v>
      </c>
      <c r="QM42" s="11">
        <v>2</v>
      </c>
      <c r="QN42" s="11">
        <v>2</v>
      </c>
      <c r="QO42" s="11">
        <v>1</v>
      </c>
      <c r="QP42" s="11">
        <v>1</v>
      </c>
      <c r="QQ42" s="11">
        <v>1</v>
      </c>
      <c r="QR42" s="11">
        <v>1</v>
      </c>
      <c r="QS42" s="11">
        <v>1</v>
      </c>
      <c r="QT42" s="11">
        <v>1</v>
      </c>
      <c r="QU42" s="11">
        <v>1</v>
      </c>
      <c r="QV42" s="11">
        <v>2</v>
      </c>
      <c r="QW42" s="11">
        <v>2</v>
      </c>
      <c r="QX42" s="11">
        <v>2</v>
      </c>
      <c r="QY42" s="11">
        <v>2</v>
      </c>
      <c r="QZ42" s="11">
        <v>2</v>
      </c>
      <c r="RA42" s="11">
        <v>2</v>
      </c>
      <c r="RC42" s="11">
        <v>2</v>
      </c>
      <c r="RE42" s="11">
        <v>2</v>
      </c>
      <c r="RJ42" s="11">
        <v>2</v>
      </c>
      <c r="RL42" s="203"/>
    </row>
    <row r="43" spans="1:562" ht="17.25" customHeight="1">
      <c r="A43" s="11">
        <v>41</v>
      </c>
      <c r="B43" s="164" t="s">
        <v>3326</v>
      </c>
      <c r="C43" s="164"/>
      <c r="D43" s="11">
        <v>1</v>
      </c>
      <c r="E43" s="11">
        <v>1</v>
      </c>
      <c r="F43" s="11">
        <v>1</v>
      </c>
      <c r="G43" s="11">
        <v>1</v>
      </c>
      <c r="H43" s="11">
        <v>1</v>
      </c>
      <c r="I43" s="11">
        <v>1</v>
      </c>
      <c r="J43" s="11">
        <v>2</v>
      </c>
      <c r="K43" s="11">
        <v>2</v>
      </c>
      <c r="L43" s="11">
        <v>1</v>
      </c>
      <c r="M43" s="11">
        <v>1</v>
      </c>
      <c r="N43" s="11">
        <v>1</v>
      </c>
      <c r="O43" s="11">
        <v>1</v>
      </c>
      <c r="P43" s="11">
        <v>2</v>
      </c>
      <c r="Q43" s="11">
        <v>2</v>
      </c>
      <c r="R43" s="11">
        <v>2</v>
      </c>
      <c r="S43" s="11">
        <v>2</v>
      </c>
      <c r="T43" s="11">
        <v>2</v>
      </c>
      <c r="U43" s="11">
        <v>2</v>
      </c>
      <c r="V43" s="11">
        <v>2</v>
      </c>
      <c r="W43" s="11">
        <v>2</v>
      </c>
      <c r="Y43" s="11">
        <v>1</v>
      </c>
      <c r="Z43" s="11">
        <v>1</v>
      </c>
      <c r="AA43" s="11">
        <v>1</v>
      </c>
      <c r="AB43" s="11">
        <v>1</v>
      </c>
      <c r="AC43" s="11">
        <v>1</v>
      </c>
      <c r="AD43" s="11">
        <v>1</v>
      </c>
      <c r="AE43" s="11">
        <v>1</v>
      </c>
      <c r="AF43" s="11">
        <v>1</v>
      </c>
      <c r="AG43" s="11">
        <v>1</v>
      </c>
      <c r="AH43" s="11">
        <v>1</v>
      </c>
      <c r="AI43" s="11">
        <v>1</v>
      </c>
      <c r="AJ43" s="11">
        <v>2</v>
      </c>
      <c r="AK43" s="11">
        <v>2</v>
      </c>
      <c r="AL43" s="11">
        <v>2</v>
      </c>
      <c r="AM43" s="18" t="s">
        <v>3001</v>
      </c>
      <c r="AO43" s="11">
        <v>1</v>
      </c>
      <c r="AP43" s="11">
        <v>1</v>
      </c>
      <c r="AQ43" s="11">
        <v>2</v>
      </c>
      <c r="AR43" s="11">
        <v>1</v>
      </c>
      <c r="AS43" s="11">
        <v>1</v>
      </c>
      <c r="AT43" s="11">
        <v>1</v>
      </c>
      <c r="AU43" s="11">
        <v>1</v>
      </c>
      <c r="AV43" s="11">
        <v>1</v>
      </c>
      <c r="AW43" s="11">
        <v>2</v>
      </c>
      <c r="AX43" s="11">
        <v>2</v>
      </c>
      <c r="AY43" s="11">
        <v>2</v>
      </c>
      <c r="AZ43" s="11">
        <v>2</v>
      </c>
      <c r="BA43" s="11">
        <v>2</v>
      </c>
      <c r="BB43" s="11">
        <v>2</v>
      </c>
      <c r="BC43" s="11">
        <v>2</v>
      </c>
      <c r="BD43" s="11">
        <v>2</v>
      </c>
      <c r="BF43" s="11">
        <v>1</v>
      </c>
      <c r="BG43" s="11">
        <v>1</v>
      </c>
      <c r="BH43" s="11">
        <v>1</v>
      </c>
      <c r="BI43" s="11">
        <v>1</v>
      </c>
      <c r="BJ43" s="11">
        <v>1</v>
      </c>
      <c r="BK43" s="11">
        <v>1</v>
      </c>
      <c r="BL43" s="11">
        <v>1</v>
      </c>
      <c r="BM43" s="11">
        <v>1</v>
      </c>
      <c r="BN43" s="11">
        <v>1</v>
      </c>
      <c r="BO43" s="11">
        <v>1</v>
      </c>
      <c r="BP43" s="11">
        <v>2</v>
      </c>
      <c r="BQ43" s="11">
        <v>2</v>
      </c>
      <c r="BR43" s="11">
        <v>2</v>
      </c>
      <c r="BS43" s="11">
        <v>2</v>
      </c>
      <c r="BT43" s="11">
        <v>2</v>
      </c>
      <c r="BU43" s="11">
        <v>2</v>
      </c>
      <c r="BV43" s="11">
        <v>2</v>
      </c>
      <c r="BW43" s="11">
        <v>2</v>
      </c>
      <c r="BX43" s="11">
        <v>2</v>
      </c>
      <c r="BY43" s="11">
        <v>2</v>
      </c>
      <c r="CA43" s="11">
        <v>1</v>
      </c>
      <c r="CB43" s="11">
        <v>1</v>
      </c>
      <c r="CC43" s="11">
        <v>1</v>
      </c>
      <c r="CD43" s="11">
        <v>1</v>
      </c>
      <c r="CE43" s="11">
        <v>1</v>
      </c>
      <c r="CF43" s="11">
        <v>1</v>
      </c>
      <c r="CG43" s="11">
        <v>1</v>
      </c>
      <c r="CH43" s="11">
        <v>1</v>
      </c>
      <c r="CI43" s="11">
        <v>1</v>
      </c>
      <c r="CJ43" s="11">
        <v>1</v>
      </c>
      <c r="CK43" s="11">
        <v>2</v>
      </c>
      <c r="CL43" s="11">
        <v>2</v>
      </c>
      <c r="CM43" s="11">
        <v>2</v>
      </c>
      <c r="CN43" s="11">
        <v>2</v>
      </c>
      <c r="CO43" s="11">
        <v>2</v>
      </c>
      <c r="CP43" s="11">
        <v>2</v>
      </c>
      <c r="CQ43" s="11">
        <v>2</v>
      </c>
      <c r="CR43" s="11">
        <v>2</v>
      </c>
      <c r="CT43" s="11">
        <v>1</v>
      </c>
      <c r="CU43" s="11">
        <v>1</v>
      </c>
      <c r="CV43" s="11">
        <v>1</v>
      </c>
      <c r="CW43" s="11">
        <v>1</v>
      </c>
      <c r="CX43" s="11">
        <v>1</v>
      </c>
      <c r="CY43" s="11">
        <v>1</v>
      </c>
      <c r="CZ43" s="11">
        <v>1</v>
      </c>
      <c r="DA43" s="11">
        <v>1</v>
      </c>
      <c r="DB43" s="11">
        <v>1</v>
      </c>
      <c r="DC43" s="11">
        <v>1</v>
      </c>
      <c r="DD43" s="11">
        <v>1</v>
      </c>
      <c r="DE43" s="11">
        <v>1</v>
      </c>
      <c r="DF43" s="11">
        <v>1</v>
      </c>
      <c r="DG43" s="11">
        <v>1</v>
      </c>
      <c r="DH43" s="11">
        <v>2</v>
      </c>
      <c r="DI43" s="11">
        <v>2</v>
      </c>
      <c r="DJ43" s="11">
        <v>2</v>
      </c>
      <c r="DK43" s="11">
        <v>2</v>
      </c>
      <c r="DL43" s="11">
        <v>2</v>
      </c>
      <c r="DM43" s="11">
        <v>2</v>
      </c>
      <c r="DN43" s="11">
        <v>2</v>
      </c>
      <c r="DO43" s="11">
        <v>2</v>
      </c>
      <c r="DP43" s="11">
        <v>2</v>
      </c>
      <c r="DQ43" s="11">
        <v>2</v>
      </c>
      <c r="DS43" s="11">
        <v>1</v>
      </c>
      <c r="DT43" s="11">
        <v>1</v>
      </c>
      <c r="DU43" s="11">
        <v>1</v>
      </c>
      <c r="DV43" s="11">
        <v>1</v>
      </c>
      <c r="DW43" s="11">
        <v>1</v>
      </c>
      <c r="DX43" s="11">
        <v>1</v>
      </c>
      <c r="DY43" s="11">
        <v>1</v>
      </c>
      <c r="DZ43" s="11">
        <v>1</v>
      </c>
      <c r="EA43" s="11">
        <v>1</v>
      </c>
      <c r="EB43" s="11">
        <v>1</v>
      </c>
      <c r="EC43" s="11">
        <v>2</v>
      </c>
      <c r="ED43" s="11">
        <v>2</v>
      </c>
      <c r="EE43" s="11">
        <v>2</v>
      </c>
      <c r="EF43" s="11">
        <v>2</v>
      </c>
      <c r="EH43" s="11">
        <v>1</v>
      </c>
      <c r="EI43" s="11">
        <v>1</v>
      </c>
      <c r="EJ43" s="11">
        <v>1</v>
      </c>
      <c r="EK43" s="11">
        <v>1</v>
      </c>
      <c r="EL43" s="11">
        <v>2</v>
      </c>
      <c r="EM43" s="11">
        <v>2</v>
      </c>
      <c r="EN43" s="11">
        <v>2</v>
      </c>
      <c r="EO43" s="11">
        <v>2</v>
      </c>
      <c r="EP43" s="11">
        <v>2</v>
      </c>
      <c r="EQ43" s="11">
        <v>2</v>
      </c>
      <c r="ER43" s="11">
        <v>2</v>
      </c>
      <c r="ES43" s="11">
        <v>2</v>
      </c>
      <c r="ET43" s="11">
        <v>2</v>
      </c>
      <c r="EU43" s="11">
        <v>2</v>
      </c>
      <c r="EV43" s="11">
        <v>14</v>
      </c>
      <c r="EW43" s="11">
        <v>1</v>
      </c>
      <c r="EZ43" s="11">
        <v>1</v>
      </c>
      <c r="FA43" s="11">
        <v>1</v>
      </c>
      <c r="FB43" s="11">
        <v>1</v>
      </c>
      <c r="FC43" s="11">
        <v>1</v>
      </c>
      <c r="FD43" s="11">
        <v>1</v>
      </c>
      <c r="FE43" s="11">
        <v>1</v>
      </c>
      <c r="FF43" s="11">
        <v>2</v>
      </c>
      <c r="FG43" s="11">
        <v>2</v>
      </c>
      <c r="FH43" s="11">
        <v>2</v>
      </c>
      <c r="FI43" s="11">
        <v>2</v>
      </c>
      <c r="FJ43" s="11">
        <v>2</v>
      </c>
      <c r="FK43" s="11">
        <v>2</v>
      </c>
      <c r="FL43" s="11">
        <v>2</v>
      </c>
      <c r="FM43" s="11">
        <v>2</v>
      </c>
      <c r="FP43" s="11">
        <v>1</v>
      </c>
      <c r="FQ43" s="11">
        <v>1</v>
      </c>
      <c r="FR43" s="11">
        <v>1</v>
      </c>
      <c r="FS43" s="11">
        <v>1</v>
      </c>
      <c r="FT43" s="11">
        <v>1</v>
      </c>
      <c r="FU43" s="11">
        <v>1</v>
      </c>
      <c r="FV43" s="11">
        <v>1</v>
      </c>
      <c r="FW43" s="11">
        <v>1</v>
      </c>
      <c r="FX43" s="11">
        <v>1</v>
      </c>
      <c r="FY43" s="11">
        <v>1</v>
      </c>
      <c r="FZ43" s="11">
        <v>2</v>
      </c>
      <c r="GA43" s="11">
        <v>2</v>
      </c>
      <c r="GB43" s="11">
        <v>2</v>
      </c>
      <c r="GC43" s="11">
        <v>2</v>
      </c>
      <c r="GD43" s="11">
        <v>2</v>
      </c>
      <c r="GE43" s="11">
        <v>2</v>
      </c>
      <c r="GH43" s="11">
        <v>1</v>
      </c>
      <c r="GI43" s="11">
        <v>1</v>
      </c>
      <c r="GJ43" s="11">
        <v>1</v>
      </c>
      <c r="GK43" s="11">
        <v>1</v>
      </c>
      <c r="GL43" s="11">
        <v>1</v>
      </c>
      <c r="GM43" s="11">
        <v>1</v>
      </c>
      <c r="GN43" s="11">
        <v>1</v>
      </c>
      <c r="GO43" s="11">
        <v>1</v>
      </c>
      <c r="GP43" s="11">
        <v>1</v>
      </c>
      <c r="GQ43" s="11">
        <v>1</v>
      </c>
      <c r="GR43" s="11">
        <v>1</v>
      </c>
      <c r="GS43" s="11">
        <v>1</v>
      </c>
      <c r="GT43" s="11">
        <v>1</v>
      </c>
      <c r="GU43" s="11">
        <v>1</v>
      </c>
      <c r="GV43" s="11">
        <v>1</v>
      </c>
      <c r="GW43" s="11">
        <v>1</v>
      </c>
      <c r="GZ43" s="11">
        <v>2</v>
      </c>
      <c r="HA43" s="11">
        <v>2</v>
      </c>
      <c r="HB43" s="11">
        <v>2</v>
      </c>
      <c r="HC43" s="11">
        <v>2</v>
      </c>
      <c r="HD43" s="11">
        <v>2</v>
      </c>
      <c r="HE43" s="11">
        <v>2</v>
      </c>
      <c r="HG43" s="11">
        <v>1</v>
      </c>
      <c r="HH43" s="11">
        <v>1</v>
      </c>
      <c r="HI43" s="11">
        <v>1</v>
      </c>
      <c r="HJ43" s="11">
        <v>1</v>
      </c>
      <c r="HK43" s="11">
        <v>1</v>
      </c>
      <c r="HL43" s="11">
        <v>1</v>
      </c>
      <c r="HM43" s="11">
        <v>1</v>
      </c>
      <c r="HN43" s="11">
        <v>1</v>
      </c>
      <c r="HO43" s="11">
        <v>1</v>
      </c>
      <c r="HP43" s="11">
        <v>1</v>
      </c>
      <c r="HQ43" s="11">
        <v>1</v>
      </c>
      <c r="HR43" s="11">
        <v>1</v>
      </c>
      <c r="HS43" s="11">
        <v>2</v>
      </c>
      <c r="HT43" s="11">
        <v>2</v>
      </c>
      <c r="HU43" s="11">
        <v>2</v>
      </c>
      <c r="HV43" s="11">
        <v>2</v>
      </c>
      <c r="HW43" s="11">
        <v>2</v>
      </c>
      <c r="HX43" s="11">
        <v>2</v>
      </c>
      <c r="HZ43" s="11">
        <v>1</v>
      </c>
      <c r="IA43" s="11">
        <v>1</v>
      </c>
      <c r="IB43" s="11">
        <v>1</v>
      </c>
      <c r="IC43" s="11">
        <v>1</v>
      </c>
      <c r="ID43" s="11">
        <v>1</v>
      </c>
      <c r="IE43" s="11">
        <v>1</v>
      </c>
      <c r="IF43" s="11">
        <v>1</v>
      </c>
      <c r="IG43" s="11">
        <v>1</v>
      </c>
      <c r="IH43" s="11">
        <v>1</v>
      </c>
      <c r="II43" s="11">
        <v>1</v>
      </c>
      <c r="IJ43" s="11">
        <v>2</v>
      </c>
      <c r="IK43" s="11">
        <v>2</v>
      </c>
      <c r="IL43" s="11">
        <v>2</v>
      </c>
      <c r="IM43" s="11">
        <v>2</v>
      </c>
      <c r="IN43" s="11">
        <v>2</v>
      </c>
      <c r="IO43" s="11">
        <v>2</v>
      </c>
      <c r="IP43" s="11">
        <v>2</v>
      </c>
      <c r="IQ43" s="11">
        <v>2</v>
      </c>
      <c r="IR43" s="11">
        <v>2</v>
      </c>
      <c r="IS43" s="11">
        <v>2</v>
      </c>
      <c r="IU43" s="11">
        <v>1</v>
      </c>
      <c r="IV43" s="11">
        <v>1</v>
      </c>
      <c r="IW43" s="11">
        <v>1</v>
      </c>
      <c r="IX43" s="11">
        <v>1</v>
      </c>
      <c r="IY43" s="11">
        <v>1</v>
      </c>
      <c r="IZ43" s="11">
        <v>1</v>
      </c>
      <c r="JA43" s="11">
        <v>2</v>
      </c>
      <c r="JB43" s="11">
        <v>2</v>
      </c>
      <c r="JC43" s="11">
        <v>1</v>
      </c>
      <c r="JD43" s="11">
        <v>2</v>
      </c>
      <c r="JE43" s="11">
        <v>2</v>
      </c>
      <c r="JF43" s="11">
        <v>2</v>
      </c>
      <c r="JH43" s="11">
        <v>1</v>
      </c>
      <c r="JI43" s="11">
        <v>1</v>
      </c>
      <c r="JJ43" s="11">
        <v>1</v>
      </c>
      <c r="JK43" s="11">
        <v>1</v>
      </c>
      <c r="JL43" s="11">
        <v>2</v>
      </c>
      <c r="JM43" s="11">
        <v>2</v>
      </c>
      <c r="JN43" s="11">
        <v>2</v>
      </c>
      <c r="JO43" s="11">
        <v>2</v>
      </c>
      <c r="JP43" s="11">
        <v>2</v>
      </c>
      <c r="JQ43" s="11">
        <v>2</v>
      </c>
      <c r="JR43" s="11">
        <v>2</v>
      </c>
      <c r="JS43" s="11">
        <v>2</v>
      </c>
      <c r="JT43" s="11">
        <v>2</v>
      </c>
      <c r="JU43" s="11">
        <v>2</v>
      </c>
      <c r="JV43" s="11">
        <v>2</v>
      </c>
      <c r="JW43" s="11">
        <v>2</v>
      </c>
      <c r="JX43" s="11">
        <v>2</v>
      </c>
      <c r="JY43" s="11">
        <v>2</v>
      </c>
      <c r="JZ43" s="11">
        <v>2</v>
      </c>
      <c r="KA43" s="11">
        <v>2</v>
      </c>
      <c r="KB43" s="11">
        <v>2</v>
      </c>
      <c r="KC43" s="11">
        <v>2</v>
      </c>
      <c r="KE43" s="11">
        <v>1</v>
      </c>
      <c r="KF43" s="11">
        <v>1</v>
      </c>
      <c r="KG43" s="11">
        <v>1</v>
      </c>
      <c r="KH43" s="11">
        <v>1</v>
      </c>
      <c r="KI43" s="11">
        <v>1</v>
      </c>
      <c r="KJ43" s="11">
        <v>1</v>
      </c>
      <c r="KK43" s="11">
        <v>1</v>
      </c>
      <c r="KL43" s="11">
        <v>1</v>
      </c>
      <c r="KM43" s="11">
        <v>1</v>
      </c>
      <c r="KN43" s="11">
        <v>1</v>
      </c>
      <c r="KO43" s="11">
        <v>1</v>
      </c>
      <c r="KP43" s="11">
        <v>1</v>
      </c>
      <c r="KQ43" s="11">
        <v>2</v>
      </c>
      <c r="KR43" s="11">
        <v>2</v>
      </c>
      <c r="KS43" s="11">
        <v>2</v>
      </c>
      <c r="KT43" s="11">
        <v>2</v>
      </c>
      <c r="KU43" s="11">
        <v>2</v>
      </c>
      <c r="KV43" s="11">
        <v>2</v>
      </c>
      <c r="KW43" s="11">
        <v>2</v>
      </c>
      <c r="KX43" s="11">
        <v>2</v>
      </c>
      <c r="KZ43" s="11">
        <v>1</v>
      </c>
      <c r="LA43" s="11">
        <v>1</v>
      </c>
      <c r="LB43" s="11">
        <v>1</v>
      </c>
      <c r="LC43" s="11">
        <v>1</v>
      </c>
      <c r="LD43" s="11">
        <v>1</v>
      </c>
      <c r="LE43" s="11">
        <v>1</v>
      </c>
      <c r="LF43" s="11">
        <v>1</v>
      </c>
      <c r="LG43" s="11">
        <v>1</v>
      </c>
      <c r="LH43" s="11">
        <v>1</v>
      </c>
      <c r="LI43" s="11">
        <v>1</v>
      </c>
      <c r="LJ43" s="11">
        <v>2</v>
      </c>
      <c r="LK43" s="11">
        <v>2</v>
      </c>
      <c r="LL43" s="11">
        <v>2</v>
      </c>
      <c r="LM43" s="11">
        <v>2</v>
      </c>
      <c r="LN43" s="11">
        <v>2</v>
      </c>
      <c r="LO43" s="11">
        <v>2</v>
      </c>
      <c r="LP43" s="11">
        <v>2</v>
      </c>
      <c r="LQ43" s="11">
        <v>2</v>
      </c>
      <c r="LR43" s="11">
        <v>2</v>
      </c>
      <c r="LS43" s="11">
        <v>2</v>
      </c>
      <c r="LU43" s="11">
        <v>1</v>
      </c>
      <c r="LV43" s="11">
        <v>1</v>
      </c>
      <c r="LW43" s="11">
        <v>1</v>
      </c>
      <c r="LX43" s="11">
        <v>1</v>
      </c>
      <c r="LY43" s="11">
        <v>2</v>
      </c>
      <c r="LZ43" s="11">
        <v>2</v>
      </c>
      <c r="MA43" s="11">
        <v>2</v>
      </c>
      <c r="MB43" s="11">
        <v>2</v>
      </c>
      <c r="MD43" s="11">
        <v>1</v>
      </c>
      <c r="ME43" s="11">
        <v>1</v>
      </c>
      <c r="MF43" s="11">
        <v>1</v>
      </c>
      <c r="MG43" s="11">
        <v>1</v>
      </c>
      <c r="MH43" s="11">
        <v>1</v>
      </c>
      <c r="MI43" s="11">
        <v>1</v>
      </c>
      <c r="MJ43" s="11">
        <v>1</v>
      </c>
      <c r="MK43" s="11">
        <v>1</v>
      </c>
      <c r="ML43" s="11">
        <v>1</v>
      </c>
      <c r="MM43" s="11">
        <v>1</v>
      </c>
      <c r="MN43" s="11">
        <v>1</v>
      </c>
      <c r="MO43" s="11">
        <v>1</v>
      </c>
      <c r="MP43" s="11">
        <v>1</v>
      </c>
      <c r="MQ43" s="11">
        <v>1</v>
      </c>
      <c r="MR43" s="11">
        <v>1</v>
      </c>
      <c r="MS43" s="11">
        <v>1</v>
      </c>
      <c r="MT43" s="11">
        <v>2</v>
      </c>
      <c r="MU43" s="11">
        <v>2</v>
      </c>
      <c r="MV43" s="11">
        <v>2</v>
      </c>
      <c r="MW43" s="11">
        <v>2</v>
      </c>
      <c r="MX43" s="11">
        <v>2</v>
      </c>
      <c r="MY43" s="11">
        <v>2</v>
      </c>
      <c r="NB43" s="11">
        <v>1</v>
      </c>
      <c r="NC43" s="11">
        <v>1</v>
      </c>
      <c r="ND43" s="11">
        <v>1</v>
      </c>
      <c r="NE43" s="11">
        <v>1</v>
      </c>
      <c r="NF43" s="11">
        <v>1</v>
      </c>
      <c r="NG43" s="11">
        <v>1</v>
      </c>
      <c r="NH43" s="11">
        <v>1</v>
      </c>
      <c r="NI43" s="11">
        <v>1</v>
      </c>
      <c r="NJ43" s="11">
        <v>1</v>
      </c>
      <c r="NK43" s="11">
        <v>1</v>
      </c>
      <c r="NL43" s="11">
        <v>1</v>
      </c>
      <c r="NM43" s="11">
        <v>1</v>
      </c>
      <c r="NN43" s="11">
        <v>1</v>
      </c>
      <c r="NO43" s="11">
        <v>1</v>
      </c>
      <c r="NP43" s="11">
        <v>1</v>
      </c>
      <c r="NQ43" s="11">
        <v>1</v>
      </c>
      <c r="NR43" s="11">
        <v>1</v>
      </c>
      <c r="NS43" s="11">
        <v>1</v>
      </c>
      <c r="NT43" s="11">
        <v>1</v>
      </c>
      <c r="NU43" s="11">
        <v>1</v>
      </c>
      <c r="NV43" s="11">
        <v>1</v>
      </c>
      <c r="NW43" s="11">
        <v>1</v>
      </c>
      <c r="NX43" s="11">
        <v>1</v>
      </c>
      <c r="NY43" s="11">
        <v>1</v>
      </c>
      <c r="NZ43" s="11">
        <v>1</v>
      </c>
      <c r="OA43" s="11">
        <v>1</v>
      </c>
      <c r="OB43" s="11">
        <v>1</v>
      </c>
      <c r="OC43" s="11">
        <v>1</v>
      </c>
      <c r="OD43" s="11">
        <v>1</v>
      </c>
      <c r="OE43" s="11">
        <v>1</v>
      </c>
      <c r="OF43" s="11">
        <v>1</v>
      </c>
      <c r="OG43" s="11">
        <v>1</v>
      </c>
      <c r="OH43" s="11">
        <v>1</v>
      </c>
      <c r="OI43" s="11">
        <v>1</v>
      </c>
      <c r="OJ43" s="11">
        <v>1</v>
      </c>
      <c r="OK43" s="11">
        <v>1</v>
      </c>
      <c r="OL43" s="11">
        <v>2</v>
      </c>
      <c r="OM43" s="11">
        <v>2</v>
      </c>
      <c r="OU43" s="11">
        <v>1</v>
      </c>
      <c r="OV43" s="11">
        <v>1</v>
      </c>
      <c r="OW43" s="11">
        <v>1</v>
      </c>
      <c r="OX43" s="11">
        <v>1</v>
      </c>
      <c r="OY43" s="11">
        <v>1</v>
      </c>
      <c r="OZ43" s="11">
        <v>1</v>
      </c>
      <c r="PA43" s="11">
        <v>1</v>
      </c>
      <c r="PB43" s="11">
        <v>1</v>
      </c>
      <c r="PC43" s="11">
        <v>1</v>
      </c>
      <c r="PD43" s="11">
        <v>1</v>
      </c>
      <c r="PE43" s="11">
        <v>1</v>
      </c>
      <c r="PF43" s="11">
        <v>1</v>
      </c>
      <c r="PG43" s="11">
        <v>1</v>
      </c>
      <c r="PH43" s="11">
        <v>1</v>
      </c>
      <c r="PI43" s="11">
        <v>1</v>
      </c>
      <c r="PJ43" s="11">
        <v>1</v>
      </c>
      <c r="PK43" s="11">
        <v>1</v>
      </c>
      <c r="PL43" s="11">
        <v>1</v>
      </c>
      <c r="PM43" s="11">
        <v>1</v>
      </c>
      <c r="PN43" s="11">
        <v>1</v>
      </c>
      <c r="PO43" s="11">
        <v>1</v>
      </c>
      <c r="PP43" s="11">
        <v>1</v>
      </c>
      <c r="PQ43" s="11">
        <v>1</v>
      </c>
      <c r="PR43" s="11">
        <v>1</v>
      </c>
      <c r="PS43" s="11">
        <v>1</v>
      </c>
      <c r="PT43" s="11">
        <v>1</v>
      </c>
      <c r="PU43" s="11">
        <v>1</v>
      </c>
      <c r="PV43" s="11">
        <v>1</v>
      </c>
      <c r="PW43" s="11">
        <v>1</v>
      </c>
      <c r="PX43" s="11">
        <v>1</v>
      </c>
      <c r="PY43" s="11">
        <v>1</v>
      </c>
      <c r="PZ43" s="11">
        <v>1</v>
      </c>
      <c r="QA43" s="11">
        <v>2</v>
      </c>
      <c r="QB43" s="11">
        <v>2</v>
      </c>
      <c r="QC43" s="11">
        <v>2</v>
      </c>
      <c r="QD43" s="11">
        <v>2</v>
      </c>
      <c r="QE43" s="11">
        <v>2</v>
      </c>
      <c r="QF43" s="11">
        <v>2</v>
      </c>
      <c r="QH43" s="11">
        <v>1</v>
      </c>
      <c r="QI43" s="11">
        <v>1</v>
      </c>
      <c r="QJ43" s="11">
        <v>1</v>
      </c>
      <c r="QK43" s="11">
        <v>1</v>
      </c>
      <c r="QL43" s="11">
        <v>1</v>
      </c>
      <c r="QM43" s="11">
        <v>2</v>
      </c>
      <c r="QN43" s="11">
        <v>2</v>
      </c>
      <c r="QO43" s="11">
        <v>1</v>
      </c>
      <c r="QP43" s="11">
        <v>1</v>
      </c>
      <c r="QQ43" s="11">
        <v>1</v>
      </c>
      <c r="QR43" s="11">
        <v>1</v>
      </c>
      <c r="QS43" s="11">
        <v>1</v>
      </c>
      <c r="QT43" s="11">
        <v>1</v>
      </c>
      <c r="QU43" s="11">
        <v>1</v>
      </c>
      <c r="QV43" s="11">
        <v>2</v>
      </c>
      <c r="QW43" s="11">
        <v>2</v>
      </c>
      <c r="QX43" s="11">
        <v>2</v>
      </c>
      <c r="QY43" s="11">
        <v>2</v>
      </c>
      <c r="QZ43" s="11">
        <v>2</v>
      </c>
      <c r="RA43" s="11">
        <v>2</v>
      </c>
      <c r="RC43" s="11">
        <v>2</v>
      </c>
      <c r="RE43" s="11">
        <v>2</v>
      </c>
      <c r="RJ43" s="12" t="s">
        <v>3002</v>
      </c>
      <c r="RL43" s="203"/>
    </row>
    <row r="44" spans="1:562" ht="17.25" customHeight="1">
      <c r="A44" s="11" t="s">
        <v>999</v>
      </c>
      <c r="B44" s="164" t="s">
        <v>65</v>
      </c>
      <c r="C44" s="164"/>
      <c r="E44" s="11">
        <v>1</v>
      </c>
      <c r="G44" s="11">
        <v>1</v>
      </c>
      <c r="I44" s="11">
        <v>1</v>
      </c>
      <c r="K44" s="11">
        <v>1</v>
      </c>
      <c r="M44" s="11">
        <v>1</v>
      </c>
      <c r="O44" s="11">
        <v>1</v>
      </c>
      <c r="Q44" s="11">
        <v>1</v>
      </c>
      <c r="R44" s="11">
        <v>2</v>
      </c>
      <c r="S44" s="11">
        <v>2</v>
      </c>
      <c r="T44" s="11">
        <v>2</v>
      </c>
      <c r="U44" s="11">
        <v>2</v>
      </c>
      <c r="V44" s="11">
        <v>2</v>
      </c>
      <c r="W44" s="11">
        <v>2</v>
      </c>
      <c r="X44" s="18" t="s">
        <v>3003</v>
      </c>
      <c r="Z44" s="11">
        <v>2</v>
      </c>
      <c r="AB44" s="11">
        <v>1</v>
      </c>
      <c r="AD44" s="11">
        <v>1</v>
      </c>
      <c r="AF44" s="11">
        <v>1</v>
      </c>
      <c r="AH44" s="11">
        <v>1</v>
      </c>
      <c r="AJ44" s="11">
        <v>1</v>
      </c>
      <c r="AL44" s="11">
        <v>2</v>
      </c>
      <c r="AM44" s="18">
        <v>0.5</v>
      </c>
      <c r="AN44" s="18" t="s">
        <v>3004</v>
      </c>
      <c r="AP44" s="11">
        <v>2</v>
      </c>
      <c r="AQ44" s="11">
        <v>1</v>
      </c>
      <c r="AR44" s="11">
        <v>1</v>
      </c>
      <c r="AS44" s="11">
        <v>1</v>
      </c>
      <c r="AT44" s="11">
        <v>1</v>
      </c>
      <c r="AV44" s="11">
        <v>1</v>
      </c>
      <c r="AW44" s="11">
        <v>2</v>
      </c>
      <c r="AX44" s="11">
        <v>2</v>
      </c>
      <c r="AY44" s="11">
        <v>2</v>
      </c>
      <c r="AZ44" s="11">
        <v>2</v>
      </c>
      <c r="BA44" s="11">
        <v>2</v>
      </c>
      <c r="BB44" s="11">
        <v>2</v>
      </c>
      <c r="BC44" s="11">
        <v>2</v>
      </c>
      <c r="BD44" s="11">
        <v>2</v>
      </c>
      <c r="BE44" s="11" t="s">
        <v>3003</v>
      </c>
      <c r="BG44" s="11">
        <v>2</v>
      </c>
      <c r="BI44" s="11">
        <v>2</v>
      </c>
      <c r="BK44" s="11">
        <v>2</v>
      </c>
      <c r="BM44" s="11">
        <v>2</v>
      </c>
      <c r="BO44" s="11">
        <v>2</v>
      </c>
      <c r="BQ44" s="11">
        <v>1</v>
      </c>
      <c r="BS44" s="11">
        <v>2</v>
      </c>
      <c r="BU44" s="11">
        <v>1</v>
      </c>
      <c r="BW44" s="11">
        <v>2</v>
      </c>
      <c r="BY44" s="11">
        <v>2</v>
      </c>
      <c r="BZ44" s="12" t="s">
        <v>3005</v>
      </c>
      <c r="CB44" s="11">
        <v>1</v>
      </c>
      <c r="CD44" s="11">
        <v>1</v>
      </c>
      <c r="CF44" s="11">
        <v>2</v>
      </c>
      <c r="CH44" s="11">
        <v>2</v>
      </c>
      <c r="CJ44" s="11">
        <v>1</v>
      </c>
      <c r="CL44" s="11">
        <v>1</v>
      </c>
      <c r="CN44" s="11">
        <v>2</v>
      </c>
      <c r="CP44" s="11">
        <v>2</v>
      </c>
      <c r="CR44" s="11">
        <v>2</v>
      </c>
      <c r="CS44" s="12" t="s">
        <v>3006</v>
      </c>
      <c r="CU44" s="11">
        <v>1</v>
      </c>
      <c r="CW44" s="11">
        <v>1</v>
      </c>
      <c r="CY44" s="11">
        <v>1</v>
      </c>
      <c r="DA44" s="11">
        <v>1</v>
      </c>
      <c r="DC44" s="11">
        <v>1</v>
      </c>
      <c r="DE44" s="11">
        <v>1</v>
      </c>
      <c r="DG44" s="11">
        <v>1</v>
      </c>
      <c r="DI44" s="11">
        <v>1</v>
      </c>
      <c r="DK44" s="11">
        <v>1</v>
      </c>
      <c r="DM44" s="11">
        <v>1</v>
      </c>
      <c r="DO44" s="11">
        <v>1</v>
      </c>
      <c r="DQ44" s="11">
        <v>1</v>
      </c>
      <c r="DR44" s="11" t="s">
        <v>3007</v>
      </c>
      <c r="EG44" s="12" t="s">
        <v>3008</v>
      </c>
      <c r="EV44" s="11">
        <v>18</v>
      </c>
      <c r="EW44" s="11">
        <v>1</v>
      </c>
      <c r="EX44" s="12" t="s">
        <v>3009</v>
      </c>
      <c r="FA44" s="11">
        <v>1</v>
      </c>
      <c r="FC44" s="11">
        <v>1</v>
      </c>
      <c r="FE44" s="11">
        <v>1</v>
      </c>
      <c r="FG44" s="11">
        <v>2</v>
      </c>
      <c r="FI44" s="11">
        <v>2</v>
      </c>
      <c r="FK44" s="11">
        <v>2</v>
      </c>
      <c r="FM44" s="11">
        <v>2</v>
      </c>
      <c r="FN44" s="11" t="s">
        <v>3007</v>
      </c>
      <c r="FQ44" s="11">
        <v>1</v>
      </c>
      <c r="FS44" s="11">
        <v>1</v>
      </c>
      <c r="FU44" s="11">
        <v>1</v>
      </c>
      <c r="FW44" s="11">
        <v>1</v>
      </c>
      <c r="FY44" s="11">
        <v>1</v>
      </c>
      <c r="GA44" s="11">
        <v>2</v>
      </c>
      <c r="GC44" s="11">
        <v>2</v>
      </c>
      <c r="GE44" s="11">
        <v>2</v>
      </c>
      <c r="GG44" s="11" t="s">
        <v>3007</v>
      </c>
      <c r="HF44" s="11" t="s">
        <v>3010</v>
      </c>
      <c r="HG44" s="11" t="s">
        <v>850</v>
      </c>
      <c r="HY44" s="12" t="s">
        <v>3011</v>
      </c>
      <c r="IT44" s="11" t="s">
        <v>3012</v>
      </c>
      <c r="JG44" s="12" t="s">
        <v>3013</v>
      </c>
      <c r="JI44" s="11">
        <v>1</v>
      </c>
      <c r="JK44" s="11">
        <v>1</v>
      </c>
      <c r="JM44" s="11">
        <v>1</v>
      </c>
      <c r="JO44" s="11">
        <v>1</v>
      </c>
      <c r="JQ44" s="11">
        <v>1</v>
      </c>
      <c r="JS44" s="11">
        <v>1</v>
      </c>
      <c r="JU44" s="11">
        <v>1</v>
      </c>
      <c r="JW44" s="11">
        <v>1</v>
      </c>
      <c r="JY44" s="11">
        <v>1</v>
      </c>
      <c r="KA44" s="11">
        <v>1</v>
      </c>
      <c r="KC44" s="11">
        <v>1</v>
      </c>
      <c r="KD44" s="11" t="s">
        <v>3007</v>
      </c>
      <c r="KY44" s="11" t="s">
        <v>3010</v>
      </c>
      <c r="LA44" s="11">
        <v>1</v>
      </c>
      <c r="LC44" s="11">
        <v>1</v>
      </c>
      <c r="LE44" s="11">
        <v>1</v>
      </c>
      <c r="LG44" s="11">
        <v>1</v>
      </c>
      <c r="LI44" s="11">
        <v>1</v>
      </c>
      <c r="LK44" s="11">
        <v>1</v>
      </c>
      <c r="LM44" s="11">
        <v>1</v>
      </c>
      <c r="LO44" s="11">
        <v>1</v>
      </c>
      <c r="LQ44" s="11">
        <v>1</v>
      </c>
      <c r="LR44" s="11">
        <v>1</v>
      </c>
      <c r="LS44" s="11">
        <v>1</v>
      </c>
      <c r="LT44" s="11" t="s">
        <v>3007</v>
      </c>
      <c r="LV44" s="11">
        <v>1</v>
      </c>
      <c r="LX44" s="11">
        <v>1</v>
      </c>
      <c r="LZ44" s="11">
        <v>1</v>
      </c>
      <c r="MB44" s="11">
        <v>1</v>
      </c>
      <c r="MC44" s="11" t="s">
        <v>3007</v>
      </c>
      <c r="ME44" s="11">
        <v>1</v>
      </c>
      <c r="MG44" s="11">
        <v>1</v>
      </c>
      <c r="MI44" s="11">
        <v>1</v>
      </c>
      <c r="MK44" s="11">
        <v>1</v>
      </c>
      <c r="MM44" s="11">
        <v>1</v>
      </c>
      <c r="MO44" s="11">
        <v>1</v>
      </c>
      <c r="MQ44" s="11">
        <v>1</v>
      </c>
      <c r="MS44" s="11">
        <v>1</v>
      </c>
      <c r="MU44" s="11">
        <v>1</v>
      </c>
      <c r="MW44" s="11">
        <v>2</v>
      </c>
      <c r="MY44" s="11">
        <v>2</v>
      </c>
      <c r="MZ44" s="12" t="s">
        <v>3014</v>
      </c>
      <c r="NC44" s="11">
        <v>1</v>
      </c>
      <c r="NE44" s="11">
        <v>1</v>
      </c>
      <c r="NG44" s="11">
        <v>1</v>
      </c>
      <c r="NI44" s="11">
        <v>1</v>
      </c>
      <c r="NK44" s="11">
        <v>1</v>
      </c>
      <c r="NM44" s="11">
        <v>1</v>
      </c>
      <c r="NO44" s="11">
        <v>1</v>
      </c>
      <c r="NQ44" s="11">
        <v>1</v>
      </c>
      <c r="NS44" s="11">
        <v>1</v>
      </c>
      <c r="NU44" s="11">
        <v>1</v>
      </c>
      <c r="NW44" s="11">
        <v>1</v>
      </c>
      <c r="NY44" s="11">
        <v>1</v>
      </c>
      <c r="OA44" s="11">
        <v>1</v>
      </c>
      <c r="OC44" s="11">
        <v>1</v>
      </c>
      <c r="OE44" s="11">
        <v>1</v>
      </c>
      <c r="OG44" s="11">
        <v>1</v>
      </c>
      <c r="OI44" s="11">
        <v>1</v>
      </c>
      <c r="OK44" s="11">
        <v>1</v>
      </c>
      <c r="OM44" s="11">
        <v>1</v>
      </c>
      <c r="OT44" s="11" t="s">
        <v>3007</v>
      </c>
      <c r="OV44" s="11">
        <v>1</v>
      </c>
      <c r="OX44" s="11">
        <v>1</v>
      </c>
      <c r="OZ44" s="11">
        <v>1</v>
      </c>
      <c r="PB44" s="11">
        <v>1</v>
      </c>
      <c r="PD44" s="11">
        <v>1</v>
      </c>
      <c r="PE44" s="11">
        <v>2</v>
      </c>
      <c r="PF44" s="11">
        <v>2</v>
      </c>
      <c r="PG44" s="11">
        <v>2</v>
      </c>
      <c r="PH44" s="11">
        <v>2</v>
      </c>
      <c r="PI44" s="11">
        <v>2</v>
      </c>
      <c r="PJ44" s="11">
        <v>2</v>
      </c>
      <c r="PL44" s="11">
        <v>1</v>
      </c>
      <c r="PN44" s="11">
        <v>1</v>
      </c>
      <c r="PP44" s="11">
        <v>1</v>
      </c>
      <c r="PR44" s="11">
        <v>1</v>
      </c>
      <c r="PT44" s="11">
        <v>1</v>
      </c>
      <c r="PV44" s="11">
        <v>1</v>
      </c>
      <c r="PW44" s="11">
        <v>2</v>
      </c>
      <c r="PX44" s="11">
        <v>2</v>
      </c>
      <c r="PZ44" s="11">
        <v>1</v>
      </c>
      <c r="QB44" s="11">
        <v>1</v>
      </c>
      <c r="QD44" s="11">
        <v>2</v>
      </c>
      <c r="QF44" s="11">
        <v>2</v>
      </c>
      <c r="QG44" s="11" t="s">
        <v>3007</v>
      </c>
      <c r="RB44" s="12" t="s">
        <v>3015</v>
      </c>
      <c r="RC44" s="11">
        <v>2</v>
      </c>
      <c r="RE44" s="11">
        <v>1</v>
      </c>
      <c r="RF44" s="11" t="s">
        <v>3016</v>
      </c>
      <c r="RG44" s="11">
        <v>12</v>
      </c>
      <c r="RH44" s="11">
        <v>12</v>
      </c>
      <c r="RI44" s="11">
        <v>18</v>
      </c>
      <c r="RJ44" s="11">
        <v>2</v>
      </c>
      <c r="RL44" s="203"/>
    </row>
    <row r="45" spans="1:562" s="52" customFormat="1" ht="17.25" customHeight="1">
      <c r="A45" s="52">
        <v>43</v>
      </c>
      <c r="B45" s="166" t="s">
        <v>66</v>
      </c>
      <c r="C45" s="166"/>
      <c r="D45" s="52">
        <v>2</v>
      </c>
      <c r="E45" s="52">
        <v>2</v>
      </c>
      <c r="F45" s="52">
        <v>2</v>
      </c>
      <c r="G45" s="52">
        <v>2</v>
      </c>
      <c r="H45" s="52">
        <v>1</v>
      </c>
      <c r="I45" s="52">
        <v>1</v>
      </c>
      <c r="J45" s="52">
        <v>2</v>
      </c>
      <c r="K45" s="52">
        <v>2</v>
      </c>
      <c r="L45" s="52">
        <v>1</v>
      </c>
      <c r="M45" s="52">
        <v>1</v>
      </c>
      <c r="N45" s="52">
        <v>1</v>
      </c>
      <c r="O45" s="52">
        <v>1</v>
      </c>
      <c r="P45" s="52">
        <v>2</v>
      </c>
      <c r="Q45" s="52">
        <v>2</v>
      </c>
      <c r="R45" s="52">
        <v>2</v>
      </c>
      <c r="S45" s="52">
        <v>2</v>
      </c>
      <c r="T45" s="52">
        <v>2</v>
      </c>
      <c r="U45" s="52">
        <v>2</v>
      </c>
      <c r="V45" s="52">
        <v>2</v>
      </c>
      <c r="W45" s="52">
        <v>2</v>
      </c>
      <c r="X45" s="226" t="s">
        <v>3017</v>
      </c>
      <c r="Y45" s="52">
        <v>1</v>
      </c>
      <c r="Z45" s="52">
        <v>1</v>
      </c>
      <c r="AA45" s="52">
        <v>2</v>
      </c>
      <c r="AB45" s="52">
        <v>2</v>
      </c>
      <c r="AC45" s="52">
        <v>1</v>
      </c>
      <c r="AD45" s="52">
        <v>1</v>
      </c>
      <c r="AE45" s="52">
        <v>2</v>
      </c>
      <c r="AF45" s="52">
        <v>2</v>
      </c>
      <c r="AG45" s="52">
        <v>1</v>
      </c>
      <c r="AH45" s="52">
        <v>1</v>
      </c>
      <c r="AI45" s="52">
        <v>1</v>
      </c>
      <c r="AJ45" s="52">
        <v>1</v>
      </c>
      <c r="AK45" s="52">
        <v>2</v>
      </c>
      <c r="AL45" s="52">
        <v>2</v>
      </c>
      <c r="AM45" s="229" t="s">
        <v>2979</v>
      </c>
      <c r="AN45" s="226" t="s">
        <v>3018</v>
      </c>
      <c r="AO45" s="52">
        <v>2</v>
      </c>
      <c r="AP45" s="52">
        <v>2</v>
      </c>
      <c r="AQ45" s="52">
        <v>1</v>
      </c>
      <c r="AR45" s="52">
        <v>1</v>
      </c>
      <c r="AS45" s="52">
        <v>1</v>
      </c>
      <c r="AT45" s="52">
        <v>1</v>
      </c>
      <c r="AU45" s="52">
        <v>1</v>
      </c>
      <c r="AV45" s="52">
        <v>1</v>
      </c>
      <c r="AW45" s="52">
        <v>2</v>
      </c>
      <c r="AX45" s="52">
        <v>2</v>
      </c>
      <c r="AY45" s="52">
        <v>2</v>
      </c>
      <c r="AZ45" s="52">
        <v>2</v>
      </c>
      <c r="BA45" s="52">
        <v>2</v>
      </c>
      <c r="BB45" s="52">
        <v>2</v>
      </c>
      <c r="BC45" s="52">
        <v>2</v>
      </c>
      <c r="BD45" s="52">
        <v>2</v>
      </c>
      <c r="BE45" s="53" t="s">
        <v>3019</v>
      </c>
      <c r="BF45" s="52">
        <v>2</v>
      </c>
      <c r="BG45" s="52">
        <v>2</v>
      </c>
      <c r="BH45" s="52">
        <v>1</v>
      </c>
      <c r="BI45" s="52">
        <v>1</v>
      </c>
      <c r="BJ45" s="52">
        <v>2</v>
      </c>
      <c r="BK45" s="52">
        <v>2</v>
      </c>
      <c r="BL45" s="52">
        <v>1</v>
      </c>
      <c r="BM45" s="52">
        <v>1</v>
      </c>
      <c r="BN45" s="52">
        <v>1</v>
      </c>
      <c r="BO45" s="52">
        <v>1</v>
      </c>
      <c r="BP45" s="52">
        <v>1</v>
      </c>
      <c r="BQ45" s="52">
        <v>1</v>
      </c>
      <c r="BR45" s="52">
        <v>2</v>
      </c>
      <c r="BS45" s="52">
        <v>2</v>
      </c>
      <c r="BT45" s="52">
        <v>2</v>
      </c>
      <c r="BU45" s="52">
        <v>2</v>
      </c>
      <c r="BV45" s="52">
        <v>2</v>
      </c>
      <c r="BW45" s="52">
        <v>2</v>
      </c>
      <c r="BX45" s="52">
        <v>2</v>
      </c>
      <c r="BY45" s="52">
        <v>2</v>
      </c>
      <c r="BZ45" s="52" t="s">
        <v>3020</v>
      </c>
      <c r="CA45" s="52">
        <v>1</v>
      </c>
      <c r="CB45" s="52">
        <v>1</v>
      </c>
      <c r="CC45" s="52">
        <v>1</v>
      </c>
      <c r="CD45" s="52">
        <v>1</v>
      </c>
      <c r="CE45" s="52">
        <v>2</v>
      </c>
      <c r="CF45" s="52">
        <v>2</v>
      </c>
      <c r="CG45" s="52">
        <v>2</v>
      </c>
      <c r="CH45" s="52">
        <v>2</v>
      </c>
      <c r="CI45" s="52">
        <v>1</v>
      </c>
      <c r="CJ45" s="52">
        <v>1</v>
      </c>
      <c r="CK45" s="52">
        <v>1</v>
      </c>
      <c r="CL45" s="52">
        <v>1</v>
      </c>
      <c r="CM45" s="52">
        <v>2</v>
      </c>
      <c r="CN45" s="52">
        <v>2</v>
      </c>
      <c r="CO45" s="52">
        <v>2</v>
      </c>
      <c r="CP45" s="52">
        <v>2</v>
      </c>
      <c r="CQ45" s="52">
        <v>2</v>
      </c>
      <c r="CR45" s="52">
        <v>2</v>
      </c>
      <c r="CS45" s="52" t="s">
        <v>3021</v>
      </c>
      <c r="CT45" s="52">
        <v>1</v>
      </c>
      <c r="CU45" s="52">
        <v>1</v>
      </c>
      <c r="CV45" s="52">
        <v>1</v>
      </c>
      <c r="CW45" s="52">
        <v>1</v>
      </c>
      <c r="CX45" s="52">
        <v>1</v>
      </c>
      <c r="CY45" s="52">
        <v>1</v>
      </c>
      <c r="CZ45" s="52">
        <v>1</v>
      </c>
      <c r="DA45" s="52">
        <v>1</v>
      </c>
      <c r="DB45" s="52">
        <v>1</v>
      </c>
      <c r="DC45" s="52">
        <v>1</v>
      </c>
      <c r="DD45" s="52">
        <v>1</v>
      </c>
      <c r="DE45" s="52">
        <v>1</v>
      </c>
      <c r="DF45" s="52">
        <v>1</v>
      </c>
      <c r="DG45" s="52">
        <v>1</v>
      </c>
      <c r="DH45" s="52">
        <v>1</v>
      </c>
      <c r="DI45" s="52">
        <v>1</v>
      </c>
      <c r="DJ45" s="52">
        <v>2</v>
      </c>
      <c r="DK45" s="52">
        <v>2</v>
      </c>
      <c r="DL45" s="52">
        <v>2</v>
      </c>
      <c r="DM45" s="52">
        <v>2</v>
      </c>
      <c r="DN45" s="52">
        <v>2</v>
      </c>
      <c r="DO45" s="52">
        <v>2</v>
      </c>
      <c r="DP45" s="52">
        <v>2</v>
      </c>
      <c r="DQ45" s="52">
        <v>2</v>
      </c>
      <c r="DR45" s="52" t="s">
        <v>3022</v>
      </c>
      <c r="DS45" s="52">
        <v>2</v>
      </c>
      <c r="DT45" s="52">
        <v>2</v>
      </c>
      <c r="DU45" s="52">
        <v>1</v>
      </c>
      <c r="DV45" s="52">
        <v>1</v>
      </c>
      <c r="DW45" s="52">
        <v>1</v>
      </c>
      <c r="DX45" s="52">
        <v>1</v>
      </c>
      <c r="DY45" s="52">
        <v>1</v>
      </c>
      <c r="DZ45" s="52">
        <v>1</v>
      </c>
      <c r="EA45" s="52">
        <v>1</v>
      </c>
      <c r="EB45" s="52">
        <v>1</v>
      </c>
      <c r="EC45" s="52">
        <v>2</v>
      </c>
      <c r="ED45" s="52">
        <v>2</v>
      </c>
      <c r="EE45" s="52">
        <v>2</v>
      </c>
      <c r="EF45" s="52">
        <v>2</v>
      </c>
      <c r="EG45" s="52" t="s">
        <v>3023</v>
      </c>
      <c r="EH45" s="52">
        <v>1</v>
      </c>
      <c r="EI45" s="52">
        <v>1</v>
      </c>
      <c r="EJ45" s="52">
        <v>1</v>
      </c>
      <c r="EK45" s="52">
        <v>1</v>
      </c>
      <c r="EL45" s="52">
        <v>1</v>
      </c>
      <c r="EM45" s="52">
        <v>1</v>
      </c>
      <c r="EN45" s="52">
        <v>2</v>
      </c>
      <c r="EO45" s="52">
        <v>2</v>
      </c>
      <c r="EP45" s="52">
        <v>2</v>
      </c>
      <c r="EQ45" s="52">
        <v>2</v>
      </c>
      <c r="ER45" s="52">
        <v>2</v>
      </c>
      <c r="ES45" s="52">
        <v>2</v>
      </c>
      <c r="ET45" s="52">
        <v>1</v>
      </c>
      <c r="EU45" s="52">
        <v>1</v>
      </c>
      <c r="EW45" s="52">
        <v>2</v>
      </c>
      <c r="EX45" s="53" t="s">
        <v>3024</v>
      </c>
      <c r="EY45" s="208"/>
      <c r="EZ45" s="52">
        <v>1</v>
      </c>
      <c r="FA45" s="52">
        <v>1</v>
      </c>
      <c r="FB45" s="52">
        <v>1</v>
      </c>
      <c r="FC45" s="52">
        <v>1</v>
      </c>
      <c r="FD45" s="52">
        <v>1</v>
      </c>
      <c r="FE45" s="52">
        <v>1</v>
      </c>
      <c r="FF45" s="52">
        <v>2</v>
      </c>
      <c r="FG45" s="52">
        <v>2</v>
      </c>
      <c r="FH45" s="52">
        <v>2</v>
      </c>
      <c r="FI45" s="52">
        <v>2</v>
      </c>
      <c r="FJ45" s="52">
        <v>2</v>
      </c>
      <c r="FK45" s="52">
        <v>2</v>
      </c>
      <c r="FL45" s="52">
        <v>1</v>
      </c>
      <c r="FM45" s="52">
        <v>1</v>
      </c>
      <c r="FN45" s="52" t="s">
        <v>3025</v>
      </c>
      <c r="FP45" s="52">
        <v>2</v>
      </c>
      <c r="FQ45" s="52">
        <v>2</v>
      </c>
      <c r="FR45" s="52">
        <v>1</v>
      </c>
      <c r="FS45" s="52">
        <v>1</v>
      </c>
      <c r="FT45" s="52">
        <v>2</v>
      </c>
      <c r="FU45" s="52">
        <v>2</v>
      </c>
      <c r="FV45" s="52">
        <v>1</v>
      </c>
      <c r="FW45" s="52">
        <v>1</v>
      </c>
      <c r="FX45" s="52">
        <v>1</v>
      </c>
      <c r="FY45" s="52">
        <v>1</v>
      </c>
      <c r="FZ45" s="52">
        <v>2</v>
      </c>
      <c r="GA45" s="52">
        <v>2</v>
      </c>
      <c r="GB45" s="52">
        <v>2</v>
      </c>
      <c r="GC45" s="52">
        <v>2</v>
      </c>
      <c r="GD45" s="52">
        <v>2</v>
      </c>
      <c r="GE45" s="52">
        <v>2</v>
      </c>
      <c r="GF45" s="52" t="s">
        <v>3026</v>
      </c>
      <c r="GG45" s="52" t="s">
        <v>3027</v>
      </c>
      <c r="GH45" s="52">
        <v>1</v>
      </c>
      <c r="GI45" s="52">
        <v>1</v>
      </c>
      <c r="HF45" s="52" t="s">
        <v>3028</v>
      </c>
      <c r="HG45" s="52">
        <v>2</v>
      </c>
      <c r="HH45" s="52">
        <v>2</v>
      </c>
      <c r="HI45" s="52">
        <v>1</v>
      </c>
      <c r="HJ45" s="52">
        <v>1</v>
      </c>
      <c r="HK45" s="52">
        <v>1</v>
      </c>
      <c r="HL45" s="52">
        <v>1</v>
      </c>
      <c r="HM45" s="52">
        <v>1</v>
      </c>
      <c r="HN45" s="52">
        <v>1</v>
      </c>
      <c r="HO45" s="52">
        <v>1</v>
      </c>
      <c r="HP45" s="51">
        <v>1</v>
      </c>
      <c r="HQ45" s="52">
        <v>1</v>
      </c>
      <c r="HR45" s="52">
        <v>1</v>
      </c>
      <c r="HS45" s="52">
        <v>2</v>
      </c>
      <c r="HT45" s="52">
        <v>2</v>
      </c>
      <c r="HU45" s="52">
        <v>2</v>
      </c>
      <c r="HV45" s="52">
        <v>2</v>
      </c>
      <c r="HW45" s="52">
        <v>2</v>
      </c>
      <c r="HX45" s="52">
        <v>2</v>
      </c>
      <c r="HY45" s="52" t="s">
        <v>3029</v>
      </c>
      <c r="HZ45" s="52">
        <v>1</v>
      </c>
      <c r="IA45" s="52">
        <v>1</v>
      </c>
      <c r="IB45" s="52">
        <v>1</v>
      </c>
      <c r="IC45" s="52">
        <v>1</v>
      </c>
      <c r="ID45" s="52">
        <v>1</v>
      </c>
      <c r="IE45" s="52">
        <v>1</v>
      </c>
      <c r="IF45" s="52">
        <v>1</v>
      </c>
      <c r="IG45" s="52">
        <v>1</v>
      </c>
      <c r="IH45" s="52">
        <v>1</v>
      </c>
      <c r="II45" s="52">
        <v>1</v>
      </c>
      <c r="IJ45" s="52">
        <v>2</v>
      </c>
      <c r="IK45" s="52">
        <v>2</v>
      </c>
      <c r="IL45" s="52">
        <v>1</v>
      </c>
      <c r="IM45" s="52">
        <v>1</v>
      </c>
      <c r="IN45" s="52">
        <v>2</v>
      </c>
      <c r="IO45" s="52">
        <v>2</v>
      </c>
      <c r="IR45" s="52">
        <v>1</v>
      </c>
      <c r="IS45" s="52">
        <v>1</v>
      </c>
      <c r="IT45" s="52" t="s">
        <v>3030</v>
      </c>
      <c r="IU45" s="52">
        <v>1</v>
      </c>
      <c r="IV45" s="52">
        <v>1</v>
      </c>
      <c r="IW45" s="52">
        <v>1</v>
      </c>
      <c r="IX45" s="52">
        <v>1</v>
      </c>
      <c r="IY45" s="52">
        <v>1</v>
      </c>
      <c r="IZ45" s="52">
        <v>1</v>
      </c>
      <c r="JA45" s="52">
        <v>2</v>
      </c>
      <c r="JB45" s="52">
        <v>2</v>
      </c>
      <c r="JC45" s="52">
        <v>2</v>
      </c>
      <c r="JD45" s="52">
        <v>2</v>
      </c>
      <c r="JE45" s="52">
        <v>2</v>
      </c>
      <c r="JF45" s="52">
        <v>2</v>
      </c>
      <c r="JG45" s="52" t="s">
        <v>3031</v>
      </c>
      <c r="JH45" s="52">
        <v>1</v>
      </c>
      <c r="JI45" s="52">
        <v>1</v>
      </c>
      <c r="JJ45" s="52">
        <v>1</v>
      </c>
      <c r="JK45" s="52">
        <v>1</v>
      </c>
      <c r="JL45" s="52">
        <v>2</v>
      </c>
      <c r="JM45" s="52">
        <v>2</v>
      </c>
      <c r="JN45" s="52">
        <v>2</v>
      </c>
      <c r="JO45" s="52">
        <v>2</v>
      </c>
      <c r="JP45" s="52">
        <v>2</v>
      </c>
      <c r="JQ45" s="52">
        <v>2</v>
      </c>
      <c r="JR45" s="52">
        <v>1</v>
      </c>
      <c r="JS45" s="52">
        <v>1</v>
      </c>
      <c r="JT45" s="52">
        <v>1</v>
      </c>
      <c r="JU45" s="52">
        <v>1</v>
      </c>
      <c r="JV45" s="52">
        <v>2</v>
      </c>
      <c r="JW45" s="52">
        <v>2</v>
      </c>
      <c r="JX45" s="52">
        <v>2</v>
      </c>
      <c r="JY45" s="52">
        <v>2</v>
      </c>
      <c r="JZ45" s="52">
        <v>2</v>
      </c>
      <c r="KA45" s="52">
        <v>2</v>
      </c>
      <c r="KB45" s="52">
        <v>2</v>
      </c>
      <c r="KC45" s="52">
        <v>2</v>
      </c>
      <c r="KE45" s="52">
        <v>1</v>
      </c>
      <c r="KF45" s="52">
        <v>1</v>
      </c>
      <c r="KG45" s="52">
        <v>1</v>
      </c>
      <c r="KH45" s="52">
        <v>1</v>
      </c>
      <c r="KI45" s="52">
        <v>1</v>
      </c>
      <c r="KJ45" s="52">
        <v>1</v>
      </c>
      <c r="KK45" s="52">
        <v>1</v>
      </c>
      <c r="KL45" s="52">
        <v>1</v>
      </c>
      <c r="KM45" s="51">
        <v>1</v>
      </c>
      <c r="KN45" s="51">
        <v>1</v>
      </c>
      <c r="KO45" s="52">
        <v>1</v>
      </c>
      <c r="KP45" s="52">
        <v>1</v>
      </c>
      <c r="KQ45" s="52">
        <v>2</v>
      </c>
      <c r="KR45" s="52">
        <v>2</v>
      </c>
      <c r="KS45" s="52">
        <v>2</v>
      </c>
      <c r="KT45" s="52">
        <v>2</v>
      </c>
      <c r="KU45" s="52">
        <v>2</v>
      </c>
      <c r="KV45" s="52">
        <v>2</v>
      </c>
      <c r="KW45" s="52">
        <v>2</v>
      </c>
      <c r="KX45" s="52">
        <v>2</v>
      </c>
      <c r="KY45" s="52" t="s">
        <v>3032</v>
      </c>
      <c r="KZ45" s="52">
        <v>1</v>
      </c>
      <c r="LA45" s="52">
        <v>1</v>
      </c>
      <c r="LB45" s="52">
        <v>1</v>
      </c>
      <c r="LC45" s="52">
        <v>1</v>
      </c>
      <c r="LD45" s="52">
        <v>1</v>
      </c>
      <c r="LE45" s="52">
        <v>1</v>
      </c>
      <c r="LF45" s="52">
        <v>1</v>
      </c>
      <c r="LG45" s="52">
        <v>1</v>
      </c>
      <c r="LH45" s="52">
        <v>1</v>
      </c>
      <c r="LI45" s="52">
        <v>1</v>
      </c>
      <c r="LJ45" s="52">
        <v>2</v>
      </c>
      <c r="LK45" s="52">
        <v>2</v>
      </c>
      <c r="LL45" s="52">
        <v>2</v>
      </c>
      <c r="LM45" s="52">
        <v>2</v>
      </c>
      <c r="LN45" s="52">
        <v>2</v>
      </c>
      <c r="LO45" s="52">
        <v>2</v>
      </c>
      <c r="LP45" s="52">
        <v>2</v>
      </c>
      <c r="LQ45" s="52">
        <v>2</v>
      </c>
      <c r="LR45" s="52">
        <v>2</v>
      </c>
      <c r="LS45" s="52">
        <v>2</v>
      </c>
      <c r="LU45" s="52">
        <v>1</v>
      </c>
      <c r="LV45" s="52">
        <v>1</v>
      </c>
      <c r="LW45" s="52">
        <v>1</v>
      </c>
      <c r="LX45" s="52">
        <v>1</v>
      </c>
      <c r="LY45" s="52">
        <v>2</v>
      </c>
      <c r="LZ45" s="52">
        <v>2</v>
      </c>
      <c r="MA45" s="52">
        <v>2</v>
      </c>
      <c r="MB45" s="52">
        <v>2</v>
      </c>
      <c r="MD45" s="52">
        <v>1</v>
      </c>
      <c r="ME45" s="52">
        <v>1</v>
      </c>
      <c r="MF45" s="52">
        <v>1</v>
      </c>
      <c r="MG45" s="52">
        <v>1</v>
      </c>
      <c r="MH45" s="52">
        <v>1</v>
      </c>
      <c r="MI45" s="52">
        <v>1</v>
      </c>
      <c r="MJ45" s="52">
        <v>1</v>
      </c>
      <c r="MK45" s="52">
        <v>1</v>
      </c>
      <c r="ML45" s="52">
        <v>1</v>
      </c>
      <c r="MM45" s="52">
        <v>1</v>
      </c>
      <c r="MN45" s="52">
        <v>1</v>
      </c>
      <c r="MO45" s="52">
        <v>1</v>
      </c>
      <c r="MP45" s="52">
        <v>1</v>
      </c>
      <c r="MQ45" s="52">
        <v>1</v>
      </c>
      <c r="MR45" s="52">
        <v>1</v>
      </c>
      <c r="MS45" s="52">
        <v>1</v>
      </c>
      <c r="MT45" s="52">
        <v>2</v>
      </c>
      <c r="MU45" s="52">
        <v>2</v>
      </c>
      <c r="MV45" s="52">
        <v>2</v>
      </c>
      <c r="MW45" s="52">
        <v>2</v>
      </c>
      <c r="MX45" s="52">
        <v>2</v>
      </c>
      <c r="MY45" s="52">
        <v>2</v>
      </c>
      <c r="MZ45" s="52" t="s">
        <v>3033</v>
      </c>
      <c r="NB45" s="52">
        <v>1</v>
      </c>
      <c r="NC45" s="52">
        <v>1</v>
      </c>
      <c r="ND45" s="52">
        <v>1</v>
      </c>
      <c r="NE45" s="52">
        <v>1</v>
      </c>
      <c r="NF45" s="52">
        <v>1</v>
      </c>
      <c r="NG45" s="52">
        <v>1</v>
      </c>
      <c r="NH45" s="52">
        <v>1</v>
      </c>
      <c r="NI45" s="52">
        <v>1</v>
      </c>
      <c r="NJ45" s="52">
        <v>1</v>
      </c>
      <c r="NK45" s="52">
        <v>1</v>
      </c>
      <c r="NL45" s="52">
        <v>1</v>
      </c>
      <c r="NM45" s="52">
        <v>1</v>
      </c>
      <c r="NN45" s="52">
        <v>1</v>
      </c>
      <c r="NO45" s="52">
        <v>1</v>
      </c>
      <c r="NP45" s="52">
        <v>1</v>
      </c>
      <c r="NQ45" s="52">
        <v>1</v>
      </c>
      <c r="NR45" s="52">
        <v>2</v>
      </c>
      <c r="NS45" s="52">
        <v>2</v>
      </c>
      <c r="NT45" s="52">
        <v>1</v>
      </c>
      <c r="NU45" s="52">
        <v>1</v>
      </c>
      <c r="NV45" s="52">
        <v>1</v>
      </c>
      <c r="NW45" s="52">
        <v>1</v>
      </c>
      <c r="NX45" s="52">
        <v>1</v>
      </c>
      <c r="NY45" s="52">
        <v>1</v>
      </c>
      <c r="NZ45" s="52">
        <v>1</v>
      </c>
      <c r="OA45" s="52">
        <v>1</v>
      </c>
      <c r="OB45" s="52">
        <v>1</v>
      </c>
      <c r="OC45" s="52">
        <v>1</v>
      </c>
      <c r="OD45" s="52">
        <v>1</v>
      </c>
      <c r="OE45" s="52">
        <v>1</v>
      </c>
      <c r="OF45" s="52">
        <v>1</v>
      </c>
      <c r="OG45" s="52">
        <v>1</v>
      </c>
      <c r="OH45" s="52">
        <v>2</v>
      </c>
      <c r="OI45" s="52">
        <v>2</v>
      </c>
      <c r="OJ45" s="52">
        <v>1</v>
      </c>
      <c r="OK45" s="52">
        <v>1</v>
      </c>
      <c r="OL45" s="52">
        <v>1</v>
      </c>
      <c r="OM45" s="52">
        <v>1</v>
      </c>
      <c r="ON45" s="52" t="s">
        <v>3034</v>
      </c>
      <c r="OO45" s="52" t="s">
        <v>3056</v>
      </c>
      <c r="OP45" s="52" t="s">
        <v>3057</v>
      </c>
      <c r="OQ45" s="52" t="s">
        <v>3035</v>
      </c>
      <c r="OR45" s="52" t="s">
        <v>3035</v>
      </c>
      <c r="OS45" s="52" t="s">
        <v>850</v>
      </c>
      <c r="OT45" s="53" t="s">
        <v>3036</v>
      </c>
      <c r="OU45" s="52">
        <v>1</v>
      </c>
      <c r="OV45" s="52">
        <v>1</v>
      </c>
      <c r="OW45" s="52">
        <v>1</v>
      </c>
      <c r="OX45" s="52">
        <v>1</v>
      </c>
      <c r="OY45" s="52">
        <v>1</v>
      </c>
      <c r="OZ45" s="52">
        <v>1</v>
      </c>
      <c r="PA45" s="52">
        <v>1</v>
      </c>
      <c r="PB45" s="52">
        <v>1</v>
      </c>
      <c r="PC45" s="52">
        <v>1</v>
      </c>
      <c r="PD45" s="52">
        <v>1</v>
      </c>
      <c r="PE45" s="52">
        <v>1</v>
      </c>
      <c r="PF45" s="52">
        <v>1</v>
      </c>
      <c r="PG45" s="52">
        <v>1</v>
      </c>
      <c r="PH45" s="52">
        <v>1</v>
      </c>
      <c r="PI45" s="52">
        <v>1</v>
      </c>
      <c r="PJ45" s="51">
        <v>1</v>
      </c>
      <c r="PK45" s="52">
        <v>2</v>
      </c>
      <c r="PL45" s="52">
        <v>2</v>
      </c>
      <c r="PM45" s="52">
        <v>1</v>
      </c>
      <c r="PN45" s="52">
        <v>1</v>
      </c>
      <c r="PO45" s="52">
        <v>1</v>
      </c>
      <c r="PP45" s="52">
        <v>1</v>
      </c>
      <c r="PQ45" s="52">
        <v>1</v>
      </c>
      <c r="PR45" s="52">
        <v>1</v>
      </c>
      <c r="PS45" s="51">
        <v>1</v>
      </c>
      <c r="PT45" s="51">
        <v>1</v>
      </c>
      <c r="PU45" s="52">
        <v>1</v>
      </c>
      <c r="PV45" s="52">
        <v>1</v>
      </c>
      <c r="PW45" s="51">
        <v>1</v>
      </c>
      <c r="PX45" s="51">
        <v>1</v>
      </c>
      <c r="PY45" s="51">
        <v>1</v>
      </c>
      <c r="PZ45" s="51">
        <v>1</v>
      </c>
      <c r="QA45" s="52">
        <v>1</v>
      </c>
      <c r="QB45" s="52">
        <v>1</v>
      </c>
      <c r="QC45" s="52">
        <v>2</v>
      </c>
      <c r="QD45" s="52">
        <v>2</v>
      </c>
      <c r="QE45" s="52">
        <v>2</v>
      </c>
      <c r="QF45" s="52">
        <v>2</v>
      </c>
      <c r="RB45" s="52" t="s">
        <v>3037</v>
      </c>
      <c r="RC45" s="205">
        <v>2</v>
      </c>
      <c r="RD45" s="205"/>
      <c r="RE45" s="1">
        <v>2</v>
      </c>
      <c r="RF45" s="205"/>
      <c r="RG45" s="205">
        <v>14</v>
      </c>
      <c r="RH45" s="205">
        <v>14</v>
      </c>
      <c r="RI45" s="205">
        <v>18</v>
      </c>
      <c r="RJ45" s="205">
        <v>2</v>
      </c>
      <c r="RK45" s="205"/>
      <c r="RL45" s="206" t="s">
        <v>3038</v>
      </c>
      <c r="RM45" s="208"/>
      <c r="RN45" s="208"/>
      <c r="RO45" s="208"/>
      <c r="RP45" s="208"/>
      <c r="RQ45" s="208"/>
      <c r="RR45" s="208"/>
      <c r="RS45" s="208"/>
      <c r="RT45" s="208"/>
      <c r="RU45" s="208"/>
      <c r="RV45" s="208"/>
      <c r="RW45" s="208"/>
      <c r="RX45" s="208"/>
      <c r="RY45" s="208"/>
      <c r="RZ45" s="208"/>
      <c r="SA45" s="208"/>
      <c r="SB45" s="208"/>
      <c r="SC45" s="208"/>
      <c r="SD45" s="208"/>
      <c r="SE45" s="208"/>
      <c r="SF45" s="208"/>
      <c r="SG45" s="208"/>
      <c r="SH45" s="208"/>
      <c r="SI45" s="208"/>
      <c r="SJ45" s="208"/>
      <c r="SK45" s="208"/>
      <c r="SL45" s="208"/>
      <c r="SM45" s="208"/>
      <c r="SN45" s="208"/>
      <c r="SO45" s="208"/>
      <c r="SP45" s="208"/>
      <c r="SQ45" s="208"/>
      <c r="SR45" s="208"/>
      <c r="SS45" s="208"/>
      <c r="ST45" s="208"/>
      <c r="SU45" s="208"/>
      <c r="SV45" s="208"/>
      <c r="SW45" s="208"/>
      <c r="SX45" s="208"/>
      <c r="SY45" s="208"/>
      <c r="SZ45" s="208"/>
      <c r="TA45" s="208"/>
      <c r="TB45" s="208"/>
      <c r="TC45" s="208"/>
      <c r="TD45" s="208"/>
      <c r="TE45" s="208"/>
      <c r="TF45" s="208"/>
      <c r="TG45" s="208"/>
      <c r="TH45" s="208"/>
      <c r="TI45" s="208"/>
      <c r="TJ45" s="208"/>
      <c r="TK45" s="208"/>
      <c r="TL45" s="208"/>
      <c r="TM45" s="208"/>
      <c r="TN45" s="208"/>
      <c r="TO45" s="208"/>
      <c r="TP45" s="208"/>
      <c r="TQ45" s="208"/>
      <c r="TR45" s="208"/>
      <c r="TS45" s="208"/>
      <c r="TT45" s="208"/>
      <c r="TU45" s="208"/>
      <c r="TV45" s="208"/>
      <c r="TW45" s="208"/>
      <c r="TX45" s="208"/>
      <c r="TY45" s="208"/>
      <c r="TZ45" s="208"/>
      <c r="UA45" s="208"/>
      <c r="UB45" s="208"/>
      <c r="UC45" s="208"/>
      <c r="UD45" s="208"/>
      <c r="UE45" s="208"/>
      <c r="UF45" s="208"/>
      <c r="UG45" s="208"/>
      <c r="UH45" s="208"/>
      <c r="UI45" s="208"/>
      <c r="UJ45" s="208"/>
      <c r="UK45" s="208"/>
      <c r="UL45" s="208"/>
      <c r="UM45" s="208"/>
      <c r="UN45" s="208"/>
      <c r="UO45" s="208"/>
      <c r="UP45" s="208"/>
    </row>
    <row r="46" spans="1:562" ht="17.25" customHeight="1">
      <c r="A46" s="11">
        <v>44</v>
      </c>
      <c r="B46" s="164" t="s">
        <v>67</v>
      </c>
      <c r="C46" s="164"/>
      <c r="D46" s="48">
        <v>1</v>
      </c>
      <c r="E46" s="48">
        <v>1</v>
      </c>
      <c r="F46" s="48">
        <v>1</v>
      </c>
      <c r="G46" s="48">
        <v>1</v>
      </c>
      <c r="H46" s="48">
        <v>1</v>
      </c>
      <c r="I46" s="48">
        <v>1</v>
      </c>
      <c r="J46" s="48">
        <v>1</v>
      </c>
      <c r="L46" s="48">
        <v>1</v>
      </c>
      <c r="M46" s="48">
        <v>1</v>
      </c>
      <c r="N46" s="48">
        <v>1</v>
      </c>
      <c r="O46" s="48">
        <v>1</v>
      </c>
      <c r="P46" s="48">
        <v>2</v>
      </c>
      <c r="Q46" s="48">
        <v>1</v>
      </c>
      <c r="R46" s="48">
        <v>1</v>
      </c>
      <c r="S46" s="48">
        <v>1</v>
      </c>
      <c r="T46" s="48">
        <v>2</v>
      </c>
      <c r="U46" s="48">
        <v>2</v>
      </c>
      <c r="X46" s="19" t="s">
        <v>3161</v>
      </c>
      <c r="Y46" s="48">
        <v>1</v>
      </c>
      <c r="Z46" s="48">
        <v>2</v>
      </c>
      <c r="AA46" s="48">
        <v>1</v>
      </c>
      <c r="AB46" s="48">
        <v>1</v>
      </c>
      <c r="AC46" s="48">
        <v>1</v>
      </c>
      <c r="AD46" s="48">
        <v>2</v>
      </c>
      <c r="AE46" s="48">
        <v>2</v>
      </c>
      <c r="AF46" s="48">
        <v>2</v>
      </c>
      <c r="AI46" s="48">
        <v>2</v>
      </c>
      <c r="AJ46" s="48">
        <v>2</v>
      </c>
      <c r="AK46" s="48">
        <v>2</v>
      </c>
      <c r="AL46" s="48">
        <v>1</v>
      </c>
      <c r="AM46" s="228"/>
      <c r="AN46" s="228"/>
      <c r="AO46" s="48">
        <v>1</v>
      </c>
      <c r="AP46" s="48">
        <v>1</v>
      </c>
      <c r="AQ46" s="48">
        <v>2</v>
      </c>
      <c r="AR46" s="48">
        <v>2</v>
      </c>
      <c r="AS46" s="48">
        <v>1</v>
      </c>
      <c r="AT46" s="48">
        <v>1</v>
      </c>
      <c r="AU46" s="48">
        <v>2</v>
      </c>
      <c r="AV46" s="48">
        <v>1</v>
      </c>
      <c r="AW46" s="48">
        <v>1</v>
      </c>
      <c r="AX46" s="48">
        <v>2</v>
      </c>
      <c r="AY46" s="48">
        <v>2</v>
      </c>
      <c r="AZ46" s="48">
        <v>2</v>
      </c>
      <c r="BA46" s="48">
        <v>1</v>
      </c>
      <c r="BB46" s="48">
        <v>1</v>
      </c>
      <c r="BC46" s="48" t="s">
        <v>850</v>
      </c>
      <c r="BE46" s="48" t="s">
        <v>3162</v>
      </c>
      <c r="BF46" s="48">
        <v>1</v>
      </c>
      <c r="BG46" s="48">
        <v>1</v>
      </c>
      <c r="BH46" s="48">
        <v>1</v>
      </c>
      <c r="BI46" s="48">
        <v>1</v>
      </c>
      <c r="BJ46" s="48">
        <v>1</v>
      </c>
      <c r="BK46" s="48">
        <v>1</v>
      </c>
      <c r="BL46" s="48">
        <v>1</v>
      </c>
      <c r="BM46" s="48">
        <v>1</v>
      </c>
      <c r="BN46" s="48">
        <v>1</v>
      </c>
      <c r="BO46" s="48">
        <v>1</v>
      </c>
      <c r="BP46" s="48">
        <v>2</v>
      </c>
      <c r="BQ46" s="48">
        <v>2</v>
      </c>
      <c r="BR46" s="48">
        <v>2</v>
      </c>
      <c r="BS46" s="48">
        <v>1</v>
      </c>
      <c r="BT46" s="48">
        <v>2</v>
      </c>
      <c r="BU46" s="48">
        <v>2</v>
      </c>
      <c r="BV46" s="48">
        <v>2</v>
      </c>
      <c r="BW46" s="48">
        <v>2</v>
      </c>
      <c r="BX46" s="48">
        <v>2</v>
      </c>
      <c r="BY46" s="48">
        <v>2</v>
      </c>
      <c r="BZ46" s="48"/>
      <c r="CA46" s="48">
        <v>1</v>
      </c>
      <c r="CB46" s="48"/>
      <c r="CC46" s="48">
        <v>1</v>
      </c>
      <c r="CD46" s="48"/>
      <c r="CE46" s="48">
        <v>2</v>
      </c>
      <c r="CF46" s="48"/>
      <c r="CG46" s="48">
        <v>2</v>
      </c>
      <c r="CH46" s="48"/>
      <c r="CI46" s="48">
        <v>2</v>
      </c>
      <c r="CJ46" s="48">
        <v>1</v>
      </c>
      <c r="CK46" s="48"/>
      <c r="CL46" s="48">
        <v>2</v>
      </c>
      <c r="CM46" s="48"/>
      <c r="CN46" s="48">
        <v>2</v>
      </c>
      <c r="CO46" s="48"/>
      <c r="CP46" s="48">
        <v>2</v>
      </c>
      <c r="CQ46" s="48"/>
      <c r="CR46" s="48">
        <v>2</v>
      </c>
      <c r="CS46" s="48" t="s">
        <v>3163</v>
      </c>
      <c r="CT46" s="48">
        <v>1</v>
      </c>
      <c r="CU46" s="48">
        <v>1</v>
      </c>
      <c r="CV46" s="48">
        <v>1</v>
      </c>
      <c r="CW46" s="48">
        <v>1</v>
      </c>
      <c r="CX46" s="48">
        <v>1</v>
      </c>
      <c r="CY46" s="48">
        <v>1</v>
      </c>
      <c r="CZ46" s="48">
        <v>1</v>
      </c>
      <c r="DA46" s="48">
        <v>1</v>
      </c>
      <c r="DB46" s="48">
        <v>1</v>
      </c>
      <c r="DC46" s="48">
        <v>2</v>
      </c>
      <c r="DD46" s="48">
        <v>1</v>
      </c>
      <c r="DE46" s="48"/>
      <c r="DF46" s="48">
        <v>1</v>
      </c>
      <c r="DG46" s="48"/>
      <c r="DH46" s="48">
        <v>2</v>
      </c>
      <c r="DI46" s="48">
        <v>2</v>
      </c>
      <c r="DJ46" s="48">
        <v>2</v>
      </c>
      <c r="DK46" s="48">
        <v>2</v>
      </c>
      <c r="DL46" s="48">
        <v>2</v>
      </c>
      <c r="DM46" s="48">
        <v>2</v>
      </c>
      <c r="DN46" s="48">
        <v>2</v>
      </c>
      <c r="DO46" s="48">
        <v>2</v>
      </c>
      <c r="DP46" s="48">
        <v>2</v>
      </c>
      <c r="DQ46" s="48">
        <v>2</v>
      </c>
      <c r="DR46" s="48" t="s">
        <v>3164</v>
      </c>
      <c r="DS46" s="48">
        <v>1</v>
      </c>
      <c r="DT46" s="48">
        <v>1</v>
      </c>
      <c r="DU46" s="48">
        <v>1</v>
      </c>
      <c r="DV46" s="48">
        <v>1</v>
      </c>
      <c r="DW46" s="48">
        <v>1</v>
      </c>
      <c r="DX46" s="48">
        <v>1</v>
      </c>
      <c r="DY46" s="48">
        <v>1</v>
      </c>
      <c r="DZ46" s="48">
        <v>1</v>
      </c>
      <c r="EA46" s="48">
        <v>1</v>
      </c>
      <c r="EB46" s="48">
        <v>1</v>
      </c>
      <c r="EC46" s="48">
        <v>1</v>
      </c>
      <c r="ED46" s="48">
        <v>2</v>
      </c>
      <c r="EE46" s="48">
        <v>2</v>
      </c>
      <c r="EF46" s="48">
        <v>2</v>
      </c>
      <c r="EG46" s="48" t="s">
        <v>3165</v>
      </c>
      <c r="EH46" s="48"/>
      <c r="EI46" s="48">
        <v>1</v>
      </c>
      <c r="EJ46" s="48"/>
      <c r="EK46" s="48">
        <v>1</v>
      </c>
      <c r="EL46" s="48"/>
      <c r="EM46" s="48">
        <v>2</v>
      </c>
      <c r="EN46" s="48"/>
      <c r="EO46" s="48">
        <v>2</v>
      </c>
      <c r="EP46" s="48"/>
      <c r="EQ46" s="48">
        <v>1</v>
      </c>
      <c r="EV46" s="11">
        <v>16</v>
      </c>
      <c r="EW46" s="11" t="s">
        <v>1183</v>
      </c>
      <c r="EX46" s="48" t="s">
        <v>3166</v>
      </c>
      <c r="EZ46" s="48">
        <v>1</v>
      </c>
      <c r="FA46" s="48">
        <v>1</v>
      </c>
      <c r="FB46" s="48">
        <v>1</v>
      </c>
      <c r="FC46" s="48">
        <v>1</v>
      </c>
      <c r="FD46" s="48">
        <v>1</v>
      </c>
      <c r="FE46" s="48">
        <v>1</v>
      </c>
      <c r="FF46" s="48">
        <v>2</v>
      </c>
      <c r="FG46" s="48">
        <v>1</v>
      </c>
      <c r="FH46" s="48">
        <v>2</v>
      </c>
      <c r="FI46" s="48">
        <v>1</v>
      </c>
      <c r="FJ46" s="48">
        <v>2</v>
      </c>
      <c r="FK46" s="48">
        <v>1</v>
      </c>
      <c r="FN46" s="48" t="s">
        <v>3167</v>
      </c>
      <c r="FP46" s="48">
        <v>1</v>
      </c>
      <c r="FQ46" s="48">
        <v>1</v>
      </c>
      <c r="FR46" s="48">
        <v>1</v>
      </c>
      <c r="FS46" s="48">
        <v>1</v>
      </c>
      <c r="FT46" s="48">
        <v>1</v>
      </c>
      <c r="FU46" s="48">
        <v>1</v>
      </c>
      <c r="FV46" s="48">
        <v>1</v>
      </c>
      <c r="FW46" s="48">
        <v>1</v>
      </c>
      <c r="FX46" s="48">
        <v>1</v>
      </c>
      <c r="FY46" s="48">
        <v>1</v>
      </c>
      <c r="FZ46" s="48">
        <v>2</v>
      </c>
      <c r="GA46" s="48">
        <v>2</v>
      </c>
      <c r="GD46" s="48">
        <v>1</v>
      </c>
      <c r="GE46" s="48">
        <v>1</v>
      </c>
      <c r="GF46" s="11" t="s">
        <v>1183</v>
      </c>
      <c r="HG46" s="48">
        <v>1</v>
      </c>
      <c r="HH46" s="48">
        <v>1</v>
      </c>
      <c r="HI46" s="48">
        <v>1</v>
      </c>
      <c r="HJ46" s="48">
        <v>1</v>
      </c>
      <c r="HK46" s="48">
        <v>1</v>
      </c>
      <c r="HL46" s="48">
        <v>1</v>
      </c>
      <c r="HM46" s="48">
        <v>1</v>
      </c>
      <c r="HN46" s="48">
        <v>1</v>
      </c>
      <c r="HO46" s="48"/>
      <c r="HP46" s="48"/>
      <c r="HQ46" s="48">
        <v>1</v>
      </c>
      <c r="HR46" s="48">
        <v>1</v>
      </c>
      <c r="HS46" s="48">
        <v>2</v>
      </c>
      <c r="HT46" s="48">
        <v>2</v>
      </c>
      <c r="HU46" s="48">
        <v>2</v>
      </c>
      <c r="HV46" s="48">
        <v>2</v>
      </c>
      <c r="HZ46" s="48">
        <v>1</v>
      </c>
      <c r="IA46" s="48">
        <v>1</v>
      </c>
      <c r="IB46" s="48">
        <v>1</v>
      </c>
      <c r="IC46" s="48">
        <v>1</v>
      </c>
      <c r="ID46" s="48">
        <v>1</v>
      </c>
      <c r="IE46" s="48">
        <v>1</v>
      </c>
      <c r="IF46" s="48">
        <v>1</v>
      </c>
      <c r="IG46" s="48">
        <v>1</v>
      </c>
      <c r="IH46" s="48">
        <v>1</v>
      </c>
      <c r="II46" s="48">
        <v>1</v>
      </c>
      <c r="IL46" s="48">
        <v>2</v>
      </c>
      <c r="IM46" s="48">
        <v>2</v>
      </c>
      <c r="IN46" s="48">
        <v>2</v>
      </c>
      <c r="IO46" s="48">
        <v>2</v>
      </c>
      <c r="IP46" s="48">
        <v>2</v>
      </c>
      <c r="IQ46" s="48">
        <v>2</v>
      </c>
      <c r="IR46" s="48">
        <v>2</v>
      </c>
      <c r="IS46" s="48">
        <v>2</v>
      </c>
      <c r="IT46" s="48"/>
      <c r="IU46" s="48">
        <v>1</v>
      </c>
      <c r="IV46" s="48">
        <v>1</v>
      </c>
      <c r="IW46" s="48">
        <v>1</v>
      </c>
      <c r="IX46" s="48">
        <v>1</v>
      </c>
      <c r="IY46" s="48">
        <v>1</v>
      </c>
      <c r="IZ46" s="48">
        <v>1</v>
      </c>
      <c r="JA46" s="48">
        <v>2</v>
      </c>
      <c r="JB46" s="48">
        <v>2</v>
      </c>
      <c r="JC46" s="48">
        <v>2</v>
      </c>
      <c r="JD46" s="48">
        <v>2</v>
      </c>
      <c r="JE46" s="48">
        <v>2</v>
      </c>
      <c r="JF46" s="48">
        <v>2</v>
      </c>
      <c r="JJ46" s="48"/>
      <c r="JK46" s="48">
        <v>1</v>
      </c>
      <c r="JL46" s="48">
        <v>2</v>
      </c>
      <c r="JM46" s="48">
        <v>2</v>
      </c>
      <c r="JN46" s="48">
        <v>2</v>
      </c>
      <c r="JO46" s="48">
        <v>1</v>
      </c>
      <c r="JP46" s="48">
        <v>2</v>
      </c>
      <c r="JQ46" s="48">
        <v>2</v>
      </c>
      <c r="JR46" s="48">
        <v>1</v>
      </c>
      <c r="JS46" s="48">
        <v>1</v>
      </c>
      <c r="JT46" s="48">
        <v>1</v>
      </c>
      <c r="JU46" s="48">
        <v>1</v>
      </c>
      <c r="JV46" s="48">
        <v>2</v>
      </c>
      <c r="JW46" s="48">
        <v>2</v>
      </c>
      <c r="JX46" s="48">
        <v>2</v>
      </c>
      <c r="JY46" s="48">
        <v>1</v>
      </c>
      <c r="JZ46" s="48">
        <v>2</v>
      </c>
      <c r="KA46" s="48">
        <v>2</v>
      </c>
      <c r="KB46" s="48">
        <v>2</v>
      </c>
      <c r="KC46" s="48">
        <v>2</v>
      </c>
      <c r="KD46" s="48" t="s">
        <v>3168</v>
      </c>
      <c r="LU46" s="48">
        <v>1</v>
      </c>
      <c r="LV46" s="48"/>
      <c r="LW46" s="48">
        <v>1</v>
      </c>
      <c r="LX46" s="48"/>
      <c r="LY46" s="48">
        <v>2</v>
      </c>
      <c r="LZ46" s="48"/>
      <c r="MA46" s="48">
        <v>2</v>
      </c>
      <c r="MB46" s="48"/>
      <c r="MC46" s="48" t="s">
        <v>3169</v>
      </c>
      <c r="OU46" s="48">
        <v>1</v>
      </c>
      <c r="OV46" s="48"/>
      <c r="OW46" s="48">
        <v>1</v>
      </c>
      <c r="OX46" s="48"/>
      <c r="OY46" s="48">
        <v>1</v>
      </c>
      <c r="OZ46" s="48"/>
      <c r="PA46" s="48">
        <v>1</v>
      </c>
      <c r="PB46" s="48"/>
      <c r="PC46" s="48"/>
      <c r="PD46" s="48"/>
      <c r="PW46" s="48">
        <v>2</v>
      </c>
      <c r="PX46" s="48"/>
      <c r="PY46" s="48"/>
      <c r="PZ46" s="48"/>
      <c r="QA46" s="48">
        <v>2</v>
      </c>
      <c r="QB46" s="48"/>
      <c r="QC46" s="48"/>
      <c r="QD46" s="48">
        <v>2</v>
      </c>
      <c r="QE46" s="48"/>
      <c r="QF46" s="48">
        <v>2</v>
      </c>
      <c r="RC46" s="49" t="s">
        <v>3335</v>
      </c>
      <c r="RD46" s="48" t="s">
        <v>3170</v>
      </c>
      <c r="RE46" s="49" t="s">
        <v>3171</v>
      </c>
      <c r="RG46" s="50" t="s">
        <v>3333</v>
      </c>
      <c r="RL46" s="203"/>
    </row>
    <row r="47" spans="1:562" ht="17.25" customHeight="1">
      <c r="A47" s="11">
        <v>45</v>
      </c>
      <c r="B47" s="164" t="s">
        <v>68</v>
      </c>
      <c r="C47" s="164"/>
      <c r="D47" s="11">
        <v>1</v>
      </c>
      <c r="E47" s="11">
        <v>1</v>
      </c>
      <c r="F47" s="11">
        <v>1</v>
      </c>
      <c r="G47" s="11">
        <v>1</v>
      </c>
      <c r="H47" s="11">
        <v>1</v>
      </c>
      <c r="I47" s="11">
        <v>1</v>
      </c>
      <c r="J47" s="11">
        <v>1</v>
      </c>
      <c r="K47" s="11">
        <v>1</v>
      </c>
      <c r="L47" s="11">
        <v>1</v>
      </c>
      <c r="M47" s="11">
        <v>1</v>
      </c>
      <c r="N47" s="11">
        <v>1</v>
      </c>
      <c r="O47" s="11">
        <v>1</v>
      </c>
      <c r="P47" s="11">
        <v>2</v>
      </c>
      <c r="Q47" s="11">
        <v>1</v>
      </c>
      <c r="R47" s="11">
        <v>2</v>
      </c>
      <c r="S47" s="11">
        <v>1</v>
      </c>
      <c r="T47" s="11">
        <v>2</v>
      </c>
      <c r="U47" s="11">
        <v>2</v>
      </c>
      <c r="Y47" s="12">
        <v>1</v>
      </c>
      <c r="Z47" s="12">
        <v>1</v>
      </c>
      <c r="AA47" s="12">
        <v>1</v>
      </c>
      <c r="AB47" s="12">
        <v>1</v>
      </c>
      <c r="AC47" s="12">
        <v>2</v>
      </c>
      <c r="AD47" s="12">
        <v>1</v>
      </c>
      <c r="AE47" s="12">
        <v>2</v>
      </c>
      <c r="AF47" s="12">
        <v>1</v>
      </c>
      <c r="AI47" s="12">
        <v>2</v>
      </c>
      <c r="AJ47" s="12">
        <v>1</v>
      </c>
      <c r="AK47" s="12">
        <v>2</v>
      </c>
      <c r="AL47" s="12">
        <v>1</v>
      </c>
      <c r="AM47" s="19"/>
      <c r="AN47" s="19"/>
      <c r="AO47" s="12">
        <v>1</v>
      </c>
      <c r="AP47" s="12">
        <v>1</v>
      </c>
      <c r="AQ47" s="12">
        <v>1</v>
      </c>
      <c r="AR47" s="12">
        <v>1</v>
      </c>
      <c r="AS47" s="12">
        <v>1</v>
      </c>
      <c r="AT47" s="12">
        <v>1</v>
      </c>
      <c r="AU47" s="12">
        <v>1</v>
      </c>
      <c r="AV47" s="12">
        <v>1</v>
      </c>
      <c r="AW47" s="12">
        <v>2</v>
      </c>
      <c r="AX47" s="12">
        <v>2</v>
      </c>
      <c r="AY47" s="11">
        <v>2</v>
      </c>
      <c r="AZ47" s="11">
        <v>2</v>
      </c>
      <c r="BA47" s="11">
        <v>2</v>
      </c>
      <c r="BB47" s="11">
        <v>2</v>
      </c>
      <c r="BF47" s="12">
        <v>1</v>
      </c>
      <c r="BG47" s="12">
        <v>1</v>
      </c>
      <c r="BH47" s="12">
        <v>1</v>
      </c>
      <c r="BI47" s="12">
        <v>1</v>
      </c>
      <c r="BJ47" s="12">
        <v>1</v>
      </c>
      <c r="BK47" s="12">
        <v>1</v>
      </c>
      <c r="BL47" s="12">
        <v>1</v>
      </c>
      <c r="BM47" s="12">
        <v>1</v>
      </c>
      <c r="BN47" s="12">
        <v>1</v>
      </c>
      <c r="BO47" s="12">
        <v>1</v>
      </c>
      <c r="BP47" s="12">
        <v>2</v>
      </c>
      <c r="BQ47" s="12">
        <v>2</v>
      </c>
      <c r="BR47" s="12">
        <v>2</v>
      </c>
      <c r="BS47" s="12">
        <v>2</v>
      </c>
      <c r="BT47" s="12">
        <v>2</v>
      </c>
      <c r="BU47" s="12">
        <v>2</v>
      </c>
      <c r="BV47" s="12">
        <v>2</v>
      </c>
      <c r="BW47" s="12">
        <v>2</v>
      </c>
      <c r="BX47" s="12">
        <v>2</v>
      </c>
      <c r="BY47" s="12">
        <v>2</v>
      </c>
      <c r="BZ47" s="11" t="s">
        <v>3046</v>
      </c>
      <c r="CA47" s="12">
        <v>1</v>
      </c>
      <c r="CB47" s="12">
        <v>1</v>
      </c>
      <c r="CC47" s="12">
        <v>1</v>
      </c>
      <c r="CD47" s="12">
        <v>1</v>
      </c>
      <c r="CE47" s="12">
        <v>1</v>
      </c>
      <c r="CF47" s="12">
        <v>1</v>
      </c>
      <c r="CG47" s="12">
        <v>1</v>
      </c>
      <c r="CH47" s="12">
        <v>1</v>
      </c>
      <c r="CI47" s="12">
        <v>1</v>
      </c>
      <c r="CJ47" s="12">
        <v>1</v>
      </c>
      <c r="CK47" s="12">
        <v>2</v>
      </c>
      <c r="CL47" s="12">
        <v>2</v>
      </c>
      <c r="CM47" s="12">
        <v>2</v>
      </c>
      <c r="CN47" s="12">
        <v>2</v>
      </c>
      <c r="CO47" s="12">
        <v>2</v>
      </c>
      <c r="CP47" s="12">
        <v>2</v>
      </c>
      <c r="CQ47" s="12">
        <v>2</v>
      </c>
      <c r="CR47" s="12">
        <v>2</v>
      </c>
      <c r="CT47" s="12">
        <v>1</v>
      </c>
      <c r="CU47" s="12">
        <v>1</v>
      </c>
      <c r="CV47" s="12">
        <v>1</v>
      </c>
      <c r="CW47" s="12">
        <v>1</v>
      </c>
      <c r="CX47" s="12">
        <v>1</v>
      </c>
      <c r="CY47" s="12">
        <v>1</v>
      </c>
      <c r="CZ47" s="12">
        <v>1</v>
      </c>
      <c r="DA47" s="12">
        <v>1</v>
      </c>
      <c r="DB47" s="12">
        <v>1</v>
      </c>
      <c r="DC47" s="12">
        <v>1</v>
      </c>
      <c r="DD47" s="12">
        <v>1</v>
      </c>
      <c r="DE47" s="12">
        <v>1</v>
      </c>
      <c r="DF47" s="12">
        <v>1</v>
      </c>
      <c r="DG47" s="12">
        <v>1</v>
      </c>
      <c r="DH47" s="12">
        <v>2</v>
      </c>
      <c r="DI47" s="12">
        <v>2</v>
      </c>
      <c r="DJ47" s="12">
        <v>2</v>
      </c>
      <c r="DK47" s="12">
        <v>2</v>
      </c>
      <c r="DL47" s="12">
        <v>2</v>
      </c>
      <c r="DM47" s="12">
        <v>2</v>
      </c>
      <c r="DN47" s="12">
        <v>2</v>
      </c>
      <c r="DO47" s="12">
        <v>2</v>
      </c>
      <c r="DP47" s="12">
        <v>2</v>
      </c>
      <c r="DQ47" s="12">
        <v>2</v>
      </c>
      <c r="DS47" s="12">
        <v>1</v>
      </c>
      <c r="DT47" s="12">
        <v>1</v>
      </c>
      <c r="DU47" s="12">
        <v>1</v>
      </c>
      <c r="DV47" s="12">
        <v>1</v>
      </c>
      <c r="DW47" s="12">
        <v>1</v>
      </c>
      <c r="DX47" s="12">
        <v>1</v>
      </c>
      <c r="DY47" s="12">
        <v>1</v>
      </c>
      <c r="DZ47" s="12">
        <v>1</v>
      </c>
      <c r="EA47" s="12">
        <v>1</v>
      </c>
      <c r="EB47" s="12">
        <v>1</v>
      </c>
      <c r="EC47" s="12">
        <v>2</v>
      </c>
      <c r="ED47" s="12">
        <v>2</v>
      </c>
      <c r="EE47" s="12">
        <v>2</v>
      </c>
      <c r="EF47" s="12">
        <v>2</v>
      </c>
      <c r="EH47" s="12">
        <v>1</v>
      </c>
      <c r="EI47" s="12">
        <v>1</v>
      </c>
      <c r="EJ47" s="12">
        <v>1</v>
      </c>
      <c r="EK47" s="12">
        <v>1</v>
      </c>
      <c r="EL47" s="12">
        <v>2</v>
      </c>
      <c r="EM47" s="12">
        <v>2</v>
      </c>
      <c r="EN47" s="12">
        <v>2</v>
      </c>
      <c r="EO47" s="12">
        <v>2</v>
      </c>
      <c r="EP47" s="12">
        <v>2</v>
      </c>
      <c r="EQ47" s="12">
        <v>2</v>
      </c>
      <c r="EV47" s="11">
        <v>16</v>
      </c>
      <c r="EW47" s="11" t="s">
        <v>1183</v>
      </c>
      <c r="EZ47" s="11">
        <v>1</v>
      </c>
      <c r="FA47" s="11">
        <v>1</v>
      </c>
      <c r="FB47" s="11">
        <v>1</v>
      </c>
      <c r="FC47" s="11">
        <v>1</v>
      </c>
      <c r="FD47" s="11">
        <v>1</v>
      </c>
      <c r="FE47" s="11">
        <v>1</v>
      </c>
      <c r="FF47" s="11">
        <v>2</v>
      </c>
      <c r="FG47" s="11">
        <v>2</v>
      </c>
      <c r="FH47" s="11">
        <v>2</v>
      </c>
      <c r="FI47" s="11">
        <v>2</v>
      </c>
      <c r="FJ47" s="11">
        <v>2</v>
      </c>
      <c r="FK47" s="11">
        <v>2</v>
      </c>
      <c r="FN47" s="12" t="s">
        <v>3047</v>
      </c>
      <c r="FP47" s="12">
        <v>1</v>
      </c>
      <c r="FQ47" s="12">
        <v>1</v>
      </c>
      <c r="FR47" s="12">
        <v>1</v>
      </c>
      <c r="FS47" s="12">
        <v>1</v>
      </c>
      <c r="FT47" s="12">
        <v>1</v>
      </c>
      <c r="FU47" s="12">
        <v>1</v>
      </c>
      <c r="FV47" s="12">
        <v>1</v>
      </c>
      <c r="FW47" s="12">
        <v>1</v>
      </c>
      <c r="FX47" s="12">
        <v>2</v>
      </c>
      <c r="FY47" s="12">
        <v>2</v>
      </c>
      <c r="FZ47" s="12">
        <v>2</v>
      </c>
      <c r="GA47" s="12">
        <v>2</v>
      </c>
      <c r="GB47" s="12">
        <v>2</v>
      </c>
      <c r="GC47" s="12" t="s">
        <v>850</v>
      </c>
      <c r="GD47" s="11">
        <v>2</v>
      </c>
      <c r="GF47" s="11" t="s">
        <v>1183</v>
      </c>
      <c r="HG47" s="12">
        <v>1</v>
      </c>
      <c r="HH47" s="12">
        <v>1</v>
      </c>
      <c r="HI47" s="12">
        <v>1</v>
      </c>
      <c r="HJ47" s="12">
        <v>1</v>
      </c>
      <c r="HK47" s="12">
        <v>1</v>
      </c>
      <c r="HL47" s="12">
        <v>1</v>
      </c>
      <c r="HM47" s="12">
        <v>2</v>
      </c>
      <c r="HN47" s="12">
        <v>1</v>
      </c>
      <c r="HO47" s="12">
        <v>1</v>
      </c>
      <c r="HP47" s="12">
        <v>1</v>
      </c>
      <c r="HQ47" s="12">
        <v>2</v>
      </c>
      <c r="HR47" s="12">
        <v>2</v>
      </c>
      <c r="HS47" s="12">
        <v>2</v>
      </c>
      <c r="HT47" s="12">
        <v>2</v>
      </c>
      <c r="HZ47" s="12">
        <v>1</v>
      </c>
      <c r="IA47" s="12">
        <v>1</v>
      </c>
      <c r="IB47" s="12">
        <v>1</v>
      </c>
      <c r="IC47" s="12">
        <v>1</v>
      </c>
      <c r="ID47" s="12">
        <v>1</v>
      </c>
      <c r="IE47" s="12">
        <v>1</v>
      </c>
      <c r="IF47" s="12">
        <v>1</v>
      </c>
      <c r="IG47" s="12">
        <v>1</v>
      </c>
      <c r="IH47" s="12">
        <v>1</v>
      </c>
      <c r="II47" s="12">
        <v>1</v>
      </c>
      <c r="IL47" s="12">
        <v>2</v>
      </c>
      <c r="IM47" s="12">
        <v>2</v>
      </c>
      <c r="IN47" s="12">
        <v>2</v>
      </c>
      <c r="IO47" s="12">
        <v>2</v>
      </c>
      <c r="IP47" s="12">
        <v>2</v>
      </c>
      <c r="IQ47" s="12">
        <v>2</v>
      </c>
      <c r="IR47" s="12">
        <v>2</v>
      </c>
      <c r="IS47" s="12">
        <v>2</v>
      </c>
      <c r="IT47" s="12" t="s">
        <v>850</v>
      </c>
      <c r="IU47" s="12">
        <v>1</v>
      </c>
      <c r="IV47" s="12">
        <v>1</v>
      </c>
      <c r="IW47" s="12">
        <v>1</v>
      </c>
      <c r="IX47" s="12">
        <v>1</v>
      </c>
      <c r="IY47" s="12">
        <v>1</v>
      </c>
      <c r="IZ47" s="12">
        <v>1</v>
      </c>
      <c r="JA47" s="12">
        <v>2</v>
      </c>
      <c r="JB47" s="12">
        <v>2</v>
      </c>
      <c r="JC47" s="12">
        <v>2</v>
      </c>
      <c r="JD47" s="12">
        <v>2</v>
      </c>
      <c r="JE47" s="12">
        <v>2</v>
      </c>
      <c r="JF47" s="12">
        <v>2</v>
      </c>
      <c r="JJ47" s="12">
        <v>1</v>
      </c>
      <c r="JK47" s="12">
        <v>1</v>
      </c>
      <c r="JL47" s="12">
        <v>2</v>
      </c>
      <c r="JM47" s="12">
        <v>2</v>
      </c>
      <c r="JN47" s="12">
        <v>1</v>
      </c>
      <c r="JO47" s="12">
        <v>2</v>
      </c>
      <c r="JP47" s="12">
        <v>1</v>
      </c>
      <c r="JQ47" s="12">
        <v>1</v>
      </c>
      <c r="JR47" s="12">
        <v>1</v>
      </c>
      <c r="JS47" s="12">
        <v>1</v>
      </c>
      <c r="JT47" s="12">
        <v>2</v>
      </c>
      <c r="JU47" s="12">
        <v>1</v>
      </c>
      <c r="JV47" s="12">
        <v>2</v>
      </c>
      <c r="JW47" s="12">
        <v>2</v>
      </c>
      <c r="JX47" s="12">
        <v>1</v>
      </c>
      <c r="JY47" s="12">
        <v>2</v>
      </c>
      <c r="JZ47" s="12">
        <v>2</v>
      </c>
      <c r="KA47" s="12">
        <v>2</v>
      </c>
      <c r="KB47" s="12">
        <v>2</v>
      </c>
      <c r="KC47" s="12">
        <v>2</v>
      </c>
      <c r="LU47" s="12">
        <v>2</v>
      </c>
      <c r="LV47" s="12">
        <v>2</v>
      </c>
      <c r="LW47" s="12">
        <v>2</v>
      </c>
      <c r="LX47" s="12">
        <v>2</v>
      </c>
      <c r="LY47" s="12">
        <v>2</v>
      </c>
      <c r="LZ47" s="12">
        <v>2</v>
      </c>
      <c r="MA47" s="12">
        <v>2</v>
      </c>
      <c r="MB47" s="12">
        <v>2</v>
      </c>
      <c r="MD47" s="12">
        <v>1</v>
      </c>
      <c r="ME47" s="12">
        <v>1</v>
      </c>
      <c r="MF47" s="12">
        <v>2</v>
      </c>
      <c r="MG47" s="12">
        <v>2</v>
      </c>
      <c r="MH47" s="12">
        <v>2</v>
      </c>
      <c r="MI47" s="12">
        <v>2</v>
      </c>
      <c r="MJ47" s="12">
        <v>1</v>
      </c>
      <c r="MK47" s="12">
        <v>1</v>
      </c>
      <c r="ML47" s="12">
        <v>2</v>
      </c>
      <c r="MM47" s="12">
        <v>2</v>
      </c>
      <c r="MN47" s="12">
        <v>2</v>
      </c>
      <c r="MO47" s="12">
        <v>2</v>
      </c>
      <c r="MP47" s="12">
        <v>2</v>
      </c>
      <c r="MQ47" s="12">
        <v>2</v>
      </c>
      <c r="MR47" s="12">
        <v>2</v>
      </c>
      <c r="MS47" s="12">
        <v>2</v>
      </c>
      <c r="MT47" s="12">
        <v>2</v>
      </c>
      <c r="MU47" s="12">
        <v>2</v>
      </c>
      <c r="MV47" s="12">
        <v>2</v>
      </c>
      <c r="MW47" s="12">
        <v>2</v>
      </c>
      <c r="MX47" s="12">
        <v>2</v>
      </c>
      <c r="MY47" s="12">
        <v>2</v>
      </c>
      <c r="NB47" s="12">
        <v>1</v>
      </c>
      <c r="NC47" s="12">
        <v>1</v>
      </c>
      <c r="ND47" s="12">
        <v>1</v>
      </c>
      <c r="NE47" s="12">
        <v>1</v>
      </c>
      <c r="NF47" s="12">
        <v>1</v>
      </c>
      <c r="NG47" s="12">
        <v>1</v>
      </c>
      <c r="NH47" s="12">
        <v>1</v>
      </c>
      <c r="NI47" s="12">
        <v>1</v>
      </c>
      <c r="NJ47" s="12">
        <v>1</v>
      </c>
      <c r="NK47" s="12">
        <v>1</v>
      </c>
      <c r="NL47" s="12">
        <v>1</v>
      </c>
      <c r="NM47" s="12">
        <v>1</v>
      </c>
      <c r="NN47" s="12">
        <v>1</v>
      </c>
      <c r="NO47" s="12">
        <v>1</v>
      </c>
      <c r="NP47" s="12">
        <v>1</v>
      </c>
      <c r="NQ47" s="12">
        <v>1</v>
      </c>
      <c r="NR47" s="12">
        <v>1</v>
      </c>
      <c r="NS47" s="12">
        <v>1</v>
      </c>
      <c r="NT47" s="12">
        <v>1</v>
      </c>
      <c r="NU47" s="12">
        <v>1</v>
      </c>
      <c r="NV47" s="12">
        <v>1</v>
      </c>
      <c r="NW47" s="12">
        <v>1</v>
      </c>
      <c r="NX47" s="12">
        <v>1</v>
      </c>
      <c r="NY47" s="12">
        <v>1</v>
      </c>
      <c r="NZ47" s="12">
        <v>1</v>
      </c>
      <c r="OA47" s="12">
        <v>1</v>
      </c>
      <c r="OB47" s="12">
        <v>1</v>
      </c>
      <c r="OC47" s="12">
        <v>1</v>
      </c>
      <c r="OD47" s="12">
        <v>1</v>
      </c>
      <c r="OE47" s="12">
        <v>1</v>
      </c>
      <c r="OF47" s="12">
        <v>1</v>
      </c>
      <c r="OG47" s="12">
        <v>1</v>
      </c>
      <c r="OH47" s="12">
        <v>1</v>
      </c>
      <c r="OI47" s="12">
        <v>1</v>
      </c>
      <c r="OJ47" s="12">
        <v>1</v>
      </c>
      <c r="OK47" s="12">
        <v>1</v>
      </c>
      <c r="OL47" s="12">
        <v>2</v>
      </c>
      <c r="OM47" s="12">
        <v>2</v>
      </c>
      <c r="OU47" s="12">
        <v>1</v>
      </c>
      <c r="OV47" s="12">
        <v>2</v>
      </c>
      <c r="OW47" s="12">
        <v>1</v>
      </c>
      <c r="OX47" s="12">
        <v>2</v>
      </c>
      <c r="OY47" s="12">
        <v>1</v>
      </c>
      <c r="OZ47" s="12">
        <v>2</v>
      </c>
      <c r="PA47" s="12">
        <v>1</v>
      </c>
      <c r="PB47" s="12">
        <v>2</v>
      </c>
      <c r="PC47" s="12">
        <v>1</v>
      </c>
      <c r="PD47" s="12">
        <v>2</v>
      </c>
      <c r="PE47" s="12">
        <v>1</v>
      </c>
      <c r="PF47" s="12">
        <v>2</v>
      </c>
      <c r="PG47" s="12">
        <v>1</v>
      </c>
      <c r="PH47" s="12">
        <v>2</v>
      </c>
      <c r="PI47" s="12">
        <v>1</v>
      </c>
      <c r="PJ47" s="12">
        <v>2</v>
      </c>
      <c r="PK47" s="12">
        <v>1</v>
      </c>
      <c r="PL47" s="12">
        <v>2</v>
      </c>
      <c r="PM47" s="12">
        <v>1</v>
      </c>
      <c r="PN47" s="12">
        <v>2</v>
      </c>
      <c r="PO47" s="12">
        <v>1</v>
      </c>
      <c r="PP47" s="12">
        <v>1</v>
      </c>
      <c r="PQ47" s="12">
        <v>1</v>
      </c>
      <c r="PR47" s="12">
        <v>1</v>
      </c>
      <c r="PS47" s="12">
        <v>1</v>
      </c>
      <c r="PT47" s="12">
        <v>1</v>
      </c>
      <c r="PU47" s="12">
        <v>1</v>
      </c>
      <c r="PV47" s="12">
        <v>2</v>
      </c>
      <c r="PW47" s="12">
        <v>1</v>
      </c>
      <c r="PX47" s="12">
        <v>2</v>
      </c>
      <c r="PY47" s="12">
        <v>1</v>
      </c>
      <c r="PZ47" s="12">
        <v>1</v>
      </c>
      <c r="QA47" s="12">
        <v>2</v>
      </c>
      <c r="QB47" s="12">
        <v>2</v>
      </c>
      <c r="QC47" s="12">
        <v>2</v>
      </c>
      <c r="QD47" s="12">
        <v>2</v>
      </c>
      <c r="QE47" s="12">
        <v>2</v>
      </c>
      <c r="QF47" s="12">
        <v>1</v>
      </c>
      <c r="QH47" s="12">
        <v>1</v>
      </c>
      <c r="QI47" s="12">
        <v>1</v>
      </c>
      <c r="QJ47" s="12">
        <v>1</v>
      </c>
      <c r="QK47" s="12">
        <v>1</v>
      </c>
      <c r="QL47" s="12">
        <v>1</v>
      </c>
      <c r="QM47" s="12">
        <v>1</v>
      </c>
      <c r="QN47" s="12">
        <v>1</v>
      </c>
      <c r="QV47" s="12">
        <v>1</v>
      </c>
      <c r="QW47" s="12">
        <v>1</v>
      </c>
      <c r="QX47" s="12">
        <v>1</v>
      </c>
      <c r="QY47" s="12">
        <v>2</v>
      </c>
      <c r="QZ47" s="12">
        <v>1</v>
      </c>
      <c r="RA47" s="12">
        <v>1</v>
      </c>
      <c r="RC47" s="11">
        <v>2</v>
      </c>
      <c r="RE47" s="11">
        <v>2</v>
      </c>
      <c r="RG47" s="11" t="s">
        <v>850</v>
      </c>
      <c r="RL47" s="203"/>
    </row>
    <row r="48" spans="1:562" ht="17.25" customHeight="1">
      <c r="A48" s="11">
        <v>46</v>
      </c>
      <c r="B48" s="164" t="s">
        <v>69</v>
      </c>
      <c r="C48" s="164"/>
      <c r="D48" s="12">
        <v>1</v>
      </c>
      <c r="E48" s="12">
        <v>1</v>
      </c>
      <c r="F48" s="12">
        <v>1</v>
      </c>
      <c r="G48" s="12">
        <v>1</v>
      </c>
      <c r="H48" s="12">
        <v>1</v>
      </c>
      <c r="I48" s="12">
        <v>1</v>
      </c>
      <c r="J48" s="12">
        <v>1</v>
      </c>
      <c r="K48" s="12">
        <v>1</v>
      </c>
      <c r="N48" s="12">
        <v>1</v>
      </c>
      <c r="O48" s="12">
        <v>1</v>
      </c>
      <c r="P48" s="12">
        <v>2</v>
      </c>
      <c r="Q48" s="12">
        <v>2</v>
      </c>
      <c r="R48" s="12">
        <v>2</v>
      </c>
      <c r="S48" s="12">
        <v>2</v>
      </c>
      <c r="T48" s="12">
        <v>2</v>
      </c>
      <c r="U48" s="12">
        <v>2</v>
      </c>
      <c r="Y48" s="12">
        <v>1</v>
      </c>
      <c r="Z48" s="12">
        <v>1</v>
      </c>
      <c r="AA48" s="12">
        <v>1</v>
      </c>
      <c r="AB48" s="12">
        <v>1</v>
      </c>
      <c r="AC48" s="12">
        <v>2</v>
      </c>
      <c r="AD48" s="12">
        <v>2</v>
      </c>
      <c r="AE48" s="12">
        <v>1</v>
      </c>
      <c r="AF48" s="12">
        <v>1</v>
      </c>
      <c r="AI48" s="12">
        <v>2</v>
      </c>
      <c r="AJ48" s="12">
        <v>2</v>
      </c>
      <c r="AK48" s="12">
        <v>2</v>
      </c>
      <c r="AL48" s="12">
        <v>2</v>
      </c>
      <c r="AM48" s="19"/>
      <c r="AN48" s="19"/>
      <c r="AO48" s="12">
        <v>1</v>
      </c>
      <c r="AP48" s="12">
        <v>1</v>
      </c>
      <c r="AQ48" s="12">
        <v>1</v>
      </c>
      <c r="AR48" s="12">
        <v>1</v>
      </c>
      <c r="AS48" s="12">
        <v>1</v>
      </c>
      <c r="AT48" s="12">
        <v>1</v>
      </c>
      <c r="AU48" s="12">
        <v>1</v>
      </c>
      <c r="AV48" s="12">
        <v>1</v>
      </c>
      <c r="AW48" s="12">
        <v>1</v>
      </c>
      <c r="AX48" s="12">
        <v>1</v>
      </c>
      <c r="AY48" s="11">
        <v>2</v>
      </c>
      <c r="AZ48" s="11">
        <v>2</v>
      </c>
      <c r="BA48" s="11">
        <v>1</v>
      </c>
      <c r="BB48" s="11">
        <v>1</v>
      </c>
      <c r="BC48" s="12" t="s">
        <v>850</v>
      </c>
      <c r="BE48" s="12" t="s">
        <v>3048</v>
      </c>
      <c r="BF48" s="12">
        <v>1</v>
      </c>
      <c r="BG48" s="12">
        <v>1</v>
      </c>
      <c r="BH48" s="12">
        <v>1</v>
      </c>
      <c r="BI48" s="12">
        <v>1</v>
      </c>
      <c r="BJ48" s="12">
        <v>1</v>
      </c>
      <c r="BK48" s="12">
        <v>1</v>
      </c>
      <c r="BL48" s="12">
        <v>1</v>
      </c>
      <c r="BM48" s="12">
        <v>1</v>
      </c>
      <c r="BN48" s="12">
        <v>1</v>
      </c>
      <c r="BO48" s="12">
        <v>1</v>
      </c>
      <c r="BP48" s="12">
        <v>2</v>
      </c>
      <c r="BQ48" s="12">
        <v>2</v>
      </c>
      <c r="BR48" s="12">
        <v>2</v>
      </c>
      <c r="BS48" s="12">
        <v>2</v>
      </c>
      <c r="BT48" s="12">
        <v>1</v>
      </c>
      <c r="BU48" s="12">
        <v>1</v>
      </c>
      <c r="BV48" s="12">
        <v>2</v>
      </c>
      <c r="BW48" s="12">
        <v>2</v>
      </c>
      <c r="BX48" s="12">
        <v>1</v>
      </c>
      <c r="BY48" s="12">
        <v>1</v>
      </c>
      <c r="BZ48" s="12" t="s">
        <v>3049</v>
      </c>
      <c r="CA48" s="12">
        <v>1</v>
      </c>
      <c r="CB48" s="12">
        <v>1</v>
      </c>
      <c r="CC48" s="12">
        <v>1</v>
      </c>
      <c r="CD48" s="12">
        <v>1</v>
      </c>
      <c r="CE48" s="12">
        <v>1</v>
      </c>
      <c r="CF48" s="12">
        <v>1</v>
      </c>
      <c r="CG48" s="12">
        <v>1</v>
      </c>
      <c r="CH48" s="12">
        <v>1</v>
      </c>
      <c r="CI48" s="12">
        <v>2</v>
      </c>
      <c r="CJ48" s="12">
        <v>2</v>
      </c>
      <c r="CK48" s="12">
        <v>2</v>
      </c>
      <c r="CL48" s="12">
        <v>2</v>
      </c>
      <c r="CM48" s="12">
        <v>2</v>
      </c>
      <c r="CN48" s="12">
        <v>2</v>
      </c>
      <c r="CO48" s="12">
        <v>2</v>
      </c>
      <c r="CP48" s="12">
        <v>2</v>
      </c>
      <c r="CQ48" s="12">
        <v>2</v>
      </c>
      <c r="CR48" s="12">
        <v>2</v>
      </c>
      <c r="CS48" s="12" t="s">
        <v>3050</v>
      </c>
      <c r="CT48" s="12">
        <v>1</v>
      </c>
      <c r="CU48" s="12">
        <v>1</v>
      </c>
      <c r="CV48" s="12">
        <v>1</v>
      </c>
      <c r="CW48" s="12">
        <v>1</v>
      </c>
      <c r="CX48" s="12">
        <v>1</v>
      </c>
      <c r="CY48" s="12">
        <v>1</v>
      </c>
      <c r="CZ48" s="12">
        <v>1</v>
      </c>
      <c r="DA48" s="12">
        <v>1</v>
      </c>
      <c r="DB48" s="12">
        <v>1</v>
      </c>
      <c r="DC48" s="12">
        <v>1</v>
      </c>
      <c r="DD48" s="12">
        <v>1</v>
      </c>
      <c r="DE48" s="12">
        <v>1</v>
      </c>
      <c r="DF48" s="12">
        <v>1</v>
      </c>
      <c r="DG48" s="12">
        <v>1</v>
      </c>
      <c r="DH48" s="12">
        <v>2</v>
      </c>
      <c r="DI48" s="12">
        <v>2</v>
      </c>
      <c r="DJ48" s="12">
        <v>2</v>
      </c>
      <c r="DK48" s="12">
        <v>2</v>
      </c>
      <c r="DL48" s="12">
        <v>2</v>
      </c>
      <c r="DM48" s="12">
        <v>2</v>
      </c>
      <c r="DN48" s="12">
        <v>2</v>
      </c>
      <c r="DO48" s="12">
        <v>2</v>
      </c>
      <c r="DP48" s="12">
        <v>2</v>
      </c>
      <c r="DQ48" s="12">
        <v>2</v>
      </c>
      <c r="DS48" s="12">
        <v>1</v>
      </c>
      <c r="DT48" s="12">
        <v>1</v>
      </c>
      <c r="DU48" s="12">
        <v>1</v>
      </c>
      <c r="DV48" s="12">
        <v>1</v>
      </c>
      <c r="DW48" s="12">
        <v>1</v>
      </c>
      <c r="DX48" s="12">
        <v>1</v>
      </c>
      <c r="DY48" s="12">
        <v>1</v>
      </c>
      <c r="DZ48" s="12">
        <v>1</v>
      </c>
      <c r="EA48" s="12">
        <v>1</v>
      </c>
      <c r="EB48" s="12">
        <v>1</v>
      </c>
      <c r="EC48" s="12">
        <v>2</v>
      </c>
      <c r="ED48" s="12">
        <v>2</v>
      </c>
      <c r="EE48" s="12">
        <v>2</v>
      </c>
      <c r="EF48" s="12">
        <v>2</v>
      </c>
      <c r="EH48" s="12">
        <v>1</v>
      </c>
      <c r="EI48" s="12">
        <v>1</v>
      </c>
      <c r="EJ48" s="12">
        <v>1</v>
      </c>
      <c r="EK48" s="12">
        <v>1</v>
      </c>
      <c r="EL48" s="12">
        <v>1</v>
      </c>
      <c r="EM48" s="12">
        <v>2</v>
      </c>
      <c r="EN48" s="12">
        <v>2</v>
      </c>
      <c r="EO48" s="12">
        <v>2</v>
      </c>
      <c r="EP48" s="12">
        <v>2</v>
      </c>
      <c r="EQ48" s="12">
        <v>2</v>
      </c>
      <c r="ER48" s="12" t="s">
        <v>850</v>
      </c>
      <c r="EV48" s="11">
        <v>16</v>
      </c>
      <c r="EW48" s="11">
        <v>2</v>
      </c>
      <c r="EZ48" s="11">
        <v>1</v>
      </c>
      <c r="FA48" s="11">
        <v>1</v>
      </c>
      <c r="FB48" s="11">
        <v>2</v>
      </c>
      <c r="FC48" s="11">
        <v>1</v>
      </c>
      <c r="FD48" s="11">
        <v>1</v>
      </c>
      <c r="FE48" s="11">
        <v>1</v>
      </c>
      <c r="FF48" s="11">
        <v>2</v>
      </c>
      <c r="FG48" s="11">
        <v>2</v>
      </c>
      <c r="FH48" s="11">
        <v>2</v>
      </c>
      <c r="FI48" s="11">
        <v>2</v>
      </c>
      <c r="FJ48" s="11">
        <v>2</v>
      </c>
      <c r="FK48" s="11">
        <v>2</v>
      </c>
      <c r="FP48" s="11">
        <v>1</v>
      </c>
      <c r="FQ48" s="11">
        <v>1</v>
      </c>
      <c r="FR48" s="11">
        <v>1</v>
      </c>
      <c r="FS48" s="11">
        <v>1</v>
      </c>
      <c r="FT48" s="11">
        <v>1</v>
      </c>
      <c r="FU48" s="11">
        <v>1</v>
      </c>
      <c r="FV48" s="11">
        <v>1</v>
      </c>
      <c r="FW48" s="11">
        <v>1</v>
      </c>
      <c r="FX48" s="11">
        <v>2</v>
      </c>
      <c r="FY48" s="11">
        <v>2</v>
      </c>
      <c r="FZ48" s="11">
        <v>2</v>
      </c>
      <c r="GA48" s="11">
        <v>2</v>
      </c>
      <c r="GB48" s="11" t="s">
        <v>850</v>
      </c>
      <c r="GC48" s="11" t="s">
        <v>850</v>
      </c>
      <c r="GD48" s="11">
        <v>2</v>
      </c>
      <c r="GE48" s="11">
        <v>2</v>
      </c>
      <c r="GF48" s="11" t="s">
        <v>1183</v>
      </c>
      <c r="GG48" s="12" t="s">
        <v>1996</v>
      </c>
      <c r="HG48" s="12">
        <v>1</v>
      </c>
      <c r="HH48" s="12">
        <v>1</v>
      </c>
      <c r="HI48" s="12">
        <v>1</v>
      </c>
      <c r="HJ48" s="12">
        <v>1</v>
      </c>
      <c r="HK48" s="12">
        <v>1</v>
      </c>
      <c r="HL48" s="12">
        <v>1</v>
      </c>
      <c r="HM48" s="12">
        <v>2</v>
      </c>
      <c r="HN48" s="12">
        <v>2</v>
      </c>
      <c r="HQ48" s="11">
        <v>1</v>
      </c>
      <c r="HR48" s="11">
        <v>1</v>
      </c>
      <c r="HS48" s="11">
        <v>2</v>
      </c>
      <c r="HT48" s="11">
        <v>2</v>
      </c>
      <c r="HU48" s="11">
        <v>2</v>
      </c>
      <c r="HV48" s="11">
        <v>2</v>
      </c>
      <c r="HW48" s="11">
        <v>2</v>
      </c>
      <c r="HX48" s="11">
        <v>2</v>
      </c>
      <c r="HZ48" s="11">
        <v>1</v>
      </c>
      <c r="IB48" s="11">
        <v>1</v>
      </c>
      <c r="ID48" s="11">
        <v>1</v>
      </c>
      <c r="IF48" s="11">
        <v>2</v>
      </c>
      <c r="IG48" s="11">
        <v>2</v>
      </c>
      <c r="IH48" s="11">
        <v>1</v>
      </c>
      <c r="II48" s="11">
        <v>1</v>
      </c>
      <c r="IL48" s="12">
        <v>2</v>
      </c>
      <c r="IM48" s="12">
        <v>2</v>
      </c>
      <c r="IN48" s="12">
        <v>2</v>
      </c>
      <c r="IO48" s="12">
        <v>2</v>
      </c>
      <c r="IP48" s="12">
        <v>2</v>
      </c>
      <c r="IQ48" s="12">
        <v>2</v>
      </c>
      <c r="IR48" s="12">
        <v>2</v>
      </c>
      <c r="IS48" s="12">
        <v>2</v>
      </c>
      <c r="IT48" s="12" t="s">
        <v>1996</v>
      </c>
      <c r="IU48" s="11">
        <v>1</v>
      </c>
      <c r="IV48" s="11">
        <v>1</v>
      </c>
      <c r="IW48" s="11">
        <v>1</v>
      </c>
      <c r="IX48" s="11">
        <v>1</v>
      </c>
      <c r="IY48" s="11">
        <v>1</v>
      </c>
      <c r="IZ48" s="11">
        <v>1</v>
      </c>
      <c r="JA48" s="11">
        <v>2</v>
      </c>
      <c r="JB48" s="11">
        <v>2</v>
      </c>
      <c r="JC48" s="11">
        <v>2</v>
      </c>
      <c r="JD48" s="11">
        <v>2</v>
      </c>
      <c r="JE48" s="11">
        <v>2</v>
      </c>
      <c r="JF48" s="11">
        <v>2</v>
      </c>
      <c r="JG48" s="12" t="s">
        <v>1996</v>
      </c>
      <c r="JR48" s="11">
        <v>1</v>
      </c>
      <c r="JS48" s="11">
        <v>1</v>
      </c>
      <c r="JT48" s="11">
        <v>1</v>
      </c>
      <c r="JU48" s="11">
        <v>1</v>
      </c>
      <c r="JV48" s="11">
        <v>2</v>
      </c>
      <c r="JW48" s="11">
        <v>2</v>
      </c>
      <c r="JX48" s="11">
        <v>2</v>
      </c>
      <c r="JY48" s="11">
        <v>2</v>
      </c>
      <c r="JZ48" s="11">
        <v>1</v>
      </c>
      <c r="KA48" s="11">
        <v>1</v>
      </c>
      <c r="KB48" s="11">
        <v>2</v>
      </c>
      <c r="KC48" s="11">
        <v>2</v>
      </c>
      <c r="LU48" s="11">
        <v>1</v>
      </c>
      <c r="LV48" s="11">
        <v>1</v>
      </c>
      <c r="LW48" s="11">
        <v>2</v>
      </c>
      <c r="LX48" s="11">
        <v>2</v>
      </c>
      <c r="LY48" s="11">
        <v>2</v>
      </c>
      <c r="LZ48" s="11">
        <v>2</v>
      </c>
      <c r="MA48" s="11">
        <v>2</v>
      </c>
      <c r="MB48" s="11">
        <v>2</v>
      </c>
      <c r="MD48" s="11">
        <v>1</v>
      </c>
      <c r="ME48" s="11">
        <v>1</v>
      </c>
      <c r="MF48" s="11">
        <v>1</v>
      </c>
      <c r="MG48" s="11">
        <v>1</v>
      </c>
      <c r="MH48" s="11">
        <v>1</v>
      </c>
      <c r="MI48" s="11">
        <v>1</v>
      </c>
      <c r="MJ48" s="11">
        <v>1</v>
      </c>
      <c r="MK48" s="11">
        <v>1</v>
      </c>
      <c r="ML48" s="11">
        <v>1</v>
      </c>
      <c r="MM48" s="11">
        <v>1</v>
      </c>
      <c r="MN48" s="11">
        <v>1</v>
      </c>
      <c r="MO48" s="11">
        <v>1</v>
      </c>
      <c r="MP48" s="11">
        <v>1</v>
      </c>
      <c r="MQ48" s="11">
        <v>1</v>
      </c>
      <c r="MR48" s="11">
        <v>1</v>
      </c>
      <c r="MS48" s="11">
        <v>1</v>
      </c>
      <c r="MT48" s="12">
        <v>2</v>
      </c>
      <c r="MU48" s="12">
        <v>2</v>
      </c>
      <c r="MV48" s="12">
        <v>2</v>
      </c>
      <c r="MW48" s="12">
        <v>2</v>
      </c>
      <c r="MX48" s="12">
        <v>2</v>
      </c>
      <c r="MY48" s="12">
        <v>2</v>
      </c>
      <c r="NB48" s="12">
        <v>1</v>
      </c>
      <c r="NC48" s="12">
        <v>1</v>
      </c>
      <c r="ND48" s="12">
        <v>1</v>
      </c>
      <c r="NE48" s="12">
        <v>1</v>
      </c>
      <c r="NF48" s="12">
        <v>1</v>
      </c>
      <c r="NG48" s="12">
        <v>1</v>
      </c>
      <c r="NH48" s="12">
        <v>1</v>
      </c>
      <c r="NI48" s="12">
        <v>1</v>
      </c>
      <c r="NJ48" s="12">
        <v>1</v>
      </c>
      <c r="NK48" s="12">
        <v>1</v>
      </c>
      <c r="NL48" s="12">
        <v>1</v>
      </c>
      <c r="NM48" s="12">
        <v>1</v>
      </c>
      <c r="NN48" s="12">
        <v>1</v>
      </c>
      <c r="NO48" s="12">
        <v>1</v>
      </c>
      <c r="NP48" s="12">
        <v>1</v>
      </c>
      <c r="NQ48" s="12">
        <v>1</v>
      </c>
      <c r="NR48" s="12">
        <v>2</v>
      </c>
      <c r="NS48" s="12">
        <v>2</v>
      </c>
      <c r="NT48" s="12">
        <v>1</v>
      </c>
      <c r="NU48" s="12">
        <v>1</v>
      </c>
      <c r="NV48" s="12">
        <v>1</v>
      </c>
      <c r="NW48" s="12">
        <v>1</v>
      </c>
      <c r="NX48" s="12">
        <v>1</v>
      </c>
      <c r="NY48" s="12">
        <v>1</v>
      </c>
      <c r="NZ48" s="12">
        <v>1</v>
      </c>
      <c r="OA48" s="12">
        <v>1</v>
      </c>
      <c r="OB48" s="12">
        <v>1</v>
      </c>
      <c r="OC48" s="12">
        <v>1</v>
      </c>
      <c r="OD48" s="12">
        <v>1</v>
      </c>
      <c r="OE48" s="12">
        <v>1</v>
      </c>
      <c r="OF48" s="12">
        <v>1</v>
      </c>
      <c r="OG48" s="12">
        <v>1</v>
      </c>
      <c r="OH48" s="12">
        <v>2</v>
      </c>
      <c r="OI48" s="12">
        <v>2</v>
      </c>
      <c r="OJ48" s="12">
        <v>2</v>
      </c>
      <c r="OK48" s="12">
        <v>2</v>
      </c>
      <c r="OL48" s="12">
        <v>2</v>
      </c>
      <c r="OM48" s="12">
        <v>2</v>
      </c>
      <c r="OU48" s="12">
        <v>1</v>
      </c>
      <c r="OV48" s="12">
        <v>1</v>
      </c>
      <c r="OW48" s="12">
        <v>1</v>
      </c>
      <c r="OX48" s="12">
        <v>1</v>
      </c>
      <c r="OY48" s="12">
        <v>1</v>
      </c>
      <c r="OZ48" s="12">
        <v>1</v>
      </c>
      <c r="PA48" s="12">
        <v>1</v>
      </c>
      <c r="PB48" s="12">
        <v>1</v>
      </c>
      <c r="PC48" s="12">
        <v>1</v>
      </c>
      <c r="PD48" s="12">
        <v>1</v>
      </c>
      <c r="PE48" s="12">
        <v>1</v>
      </c>
      <c r="PF48" s="12">
        <v>1</v>
      </c>
      <c r="PG48" s="12">
        <v>1</v>
      </c>
      <c r="PH48" s="12">
        <v>1</v>
      </c>
      <c r="PI48" s="12">
        <v>1</v>
      </c>
      <c r="PJ48" s="12">
        <v>1</v>
      </c>
      <c r="PK48" s="12">
        <v>1</v>
      </c>
      <c r="PL48" s="12">
        <v>1</v>
      </c>
      <c r="PM48" s="12">
        <v>1</v>
      </c>
      <c r="PN48" s="12">
        <v>1</v>
      </c>
      <c r="PO48" s="12">
        <v>1</v>
      </c>
      <c r="PP48" s="12">
        <v>1</v>
      </c>
      <c r="PQ48" s="12">
        <v>1</v>
      </c>
      <c r="PR48" s="12">
        <v>1</v>
      </c>
      <c r="PS48" s="12">
        <v>1</v>
      </c>
      <c r="PT48" s="12">
        <v>1</v>
      </c>
      <c r="PU48" s="12">
        <v>1</v>
      </c>
      <c r="PV48" s="12">
        <v>1</v>
      </c>
      <c r="PW48" s="12">
        <v>1</v>
      </c>
      <c r="PX48" s="12">
        <v>1</v>
      </c>
      <c r="PY48" s="12">
        <v>2</v>
      </c>
      <c r="PZ48" s="12">
        <v>2</v>
      </c>
      <c r="QA48" s="12">
        <v>2</v>
      </c>
      <c r="QB48" s="12">
        <v>2</v>
      </c>
      <c r="QC48" s="12">
        <v>2</v>
      </c>
      <c r="QD48" s="12">
        <v>2</v>
      </c>
      <c r="QE48" s="12">
        <v>2</v>
      </c>
      <c r="QF48" s="12">
        <v>1</v>
      </c>
      <c r="QH48" s="12">
        <v>1</v>
      </c>
      <c r="QI48" s="12">
        <v>1</v>
      </c>
      <c r="QJ48" s="12">
        <v>1</v>
      </c>
      <c r="QK48" s="12">
        <v>2</v>
      </c>
      <c r="QL48" s="12">
        <v>2</v>
      </c>
      <c r="QM48" s="12">
        <v>2</v>
      </c>
      <c r="QN48" s="12">
        <v>2</v>
      </c>
      <c r="QO48" s="12">
        <v>1</v>
      </c>
      <c r="QP48" s="12">
        <v>1</v>
      </c>
      <c r="QQ48" s="12">
        <v>1</v>
      </c>
      <c r="QR48" s="12">
        <v>1</v>
      </c>
      <c r="QS48" s="12">
        <v>1</v>
      </c>
      <c r="QT48" s="12">
        <v>1</v>
      </c>
      <c r="QU48" s="12">
        <v>1</v>
      </c>
      <c r="QV48" s="12">
        <v>2</v>
      </c>
      <c r="QW48" s="12">
        <v>2</v>
      </c>
      <c r="QX48" s="12">
        <v>2</v>
      </c>
      <c r="QY48" s="12">
        <v>2</v>
      </c>
      <c r="QZ48" s="12">
        <v>2</v>
      </c>
      <c r="RA48" s="12">
        <v>2</v>
      </c>
      <c r="RC48" s="75">
        <v>1</v>
      </c>
      <c r="RD48" s="78" t="s">
        <v>3051</v>
      </c>
      <c r="RE48" s="75"/>
      <c r="RF48" s="75"/>
      <c r="RG48" s="75"/>
      <c r="RH48" s="75"/>
      <c r="RI48" s="75"/>
      <c r="RJ48" s="75"/>
      <c r="RK48" s="75"/>
      <c r="RL48" s="207"/>
    </row>
    <row r="49" spans="1:480" ht="17.25" customHeight="1">
      <c r="A49" s="201"/>
      <c r="B49" s="209"/>
      <c r="C49" s="209"/>
      <c r="D49" s="201"/>
      <c r="E49" s="201"/>
      <c r="F49" s="201"/>
      <c r="G49" s="201"/>
      <c r="H49" s="201"/>
      <c r="I49" s="201"/>
      <c r="J49" s="201"/>
      <c r="K49" s="201"/>
      <c r="L49" s="201"/>
      <c r="M49" s="201"/>
      <c r="N49" s="201"/>
      <c r="O49" s="201"/>
      <c r="P49" s="201"/>
      <c r="Q49" s="201"/>
      <c r="R49" s="201"/>
      <c r="S49" s="201"/>
      <c r="T49" s="201"/>
      <c r="U49" s="201"/>
      <c r="V49" s="201"/>
      <c r="W49" s="201"/>
      <c r="X49" s="227"/>
      <c r="Y49" s="201"/>
      <c r="Z49" s="201"/>
      <c r="AA49" s="201"/>
      <c r="AB49" s="201"/>
      <c r="AC49" s="201"/>
      <c r="AD49" s="201"/>
      <c r="AE49" s="201"/>
      <c r="AF49" s="201"/>
      <c r="AG49" s="201"/>
      <c r="AH49" s="201"/>
      <c r="AI49" s="201"/>
      <c r="AJ49" s="201"/>
      <c r="AK49" s="201"/>
      <c r="AL49" s="201"/>
      <c r="AM49" s="227"/>
      <c r="AN49" s="227"/>
      <c r="AO49" s="201"/>
      <c r="AP49" s="201"/>
      <c r="AQ49" s="201"/>
      <c r="AR49" s="201"/>
      <c r="AS49" s="201"/>
      <c r="AT49" s="201"/>
      <c r="AU49" s="201"/>
      <c r="AV49" s="201"/>
      <c r="AW49" s="201"/>
      <c r="AX49" s="201"/>
      <c r="AY49" s="201"/>
      <c r="AZ49" s="201"/>
      <c r="BA49" s="201"/>
      <c r="BB49" s="201"/>
      <c r="BC49" s="201"/>
      <c r="BD49" s="201"/>
      <c r="BE49" s="201"/>
      <c r="BF49" s="201"/>
      <c r="BG49" s="201"/>
      <c r="BH49" s="201"/>
      <c r="BI49" s="201"/>
      <c r="BJ49" s="201"/>
      <c r="BK49" s="201"/>
      <c r="BL49" s="201"/>
      <c r="BM49" s="201"/>
      <c r="BN49" s="201"/>
      <c r="BO49" s="201"/>
      <c r="BP49" s="201"/>
      <c r="BQ49" s="201"/>
      <c r="BR49" s="201"/>
      <c r="BS49" s="201"/>
      <c r="BT49" s="201"/>
      <c r="BU49" s="201"/>
      <c r="BV49" s="201"/>
      <c r="BW49" s="201"/>
      <c r="BX49" s="201"/>
      <c r="BY49" s="201"/>
      <c r="BZ49" s="201"/>
      <c r="CA49" s="201"/>
      <c r="CB49" s="201"/>
      <c r="CC49" s="201"/>
      <c r="CD49" s="201"/>
      <c r="CE49" s="201"/>
      <c r="CF49" s="201"/>
      <c r="CG49" s="201"/>
      <c r="CH49" s="201"/>
      <c r="CI49" s="201"/>
      <c r="CJ49" s="201"/>
      <c r="CK49" s="201"/>
      <c r="CL49" s="201"/>
      <c r="CM49" s="201"/>
      <c r="CN49" s="201"/>
      <c r="CO49" s="201"/>
      <c r="CP49" s="201"/>
      <c r="CQ49" s="201"/>
      <c r="CR49" s="201"/>
      <c r="CS49" s="201"/>
      <c r="CT49" s="201"/>
      <c r="CU49" s="201"/>
      <c r="CV49" s="201"/>
      <c r="CW49" s="201"/>
      <c r="CX49" s="201"/>
      <c r="CY49" s="201"/>
      <c r="CZ49" s="201"/>
      <c r="DA49" s="201"/>
      <c r="DB49" s="201"/>
      <c r="DC49" s="201"/>
      <c r="DD49" s="201"/>
      <c r="DE49" s="201"/>
      <c r="DF49" s="201"/>
      <c r="DG49" s="201"/>
      <c r="DH49" s="201"/>
      <c r="DI49" s="201"/>
      <c r="DJ49" s="201"/>
      <c r="DK49" s="201"/>
      <c r="DL49" s="201"/>
      <c r="DM49" s="201"/>
      <c r="DN49" s="201"/>
      <c r="DO49" s="201"/>
      <c r="DP49" s="201"/>
      <c r="DQ49" s="201"/>
      <c r="DR49" s="201"/>
      <c r="DS49" s="201"/>
      <c r="DT49" s="201"/>
      <c r="DU49" s="201"/>
      <c r="DV49" s="201"/>
      <c r="DW49" s="201"/>
      <c r="DX49" s="201"/>
      <c r="DY49" s="201"/>
      <c r="DZ49" s="201"/>
      <c r="EA49" s="201"/>
      <c r="EB49" s="201"/>
      <c r="EC49" s="201"/>
      <c r="ED49" s="201"/>
      <c r="EE49" s="201"/>
      <c r="EF49" s="201"/>
      <c r="EG49" s="201"/>
      <c r="EH49" s="201"/>
      <c r="EI49" s="201"/>
      <c r="EJ49" s="201"/>
      <c r="EK49" s="201"/>
      <c r="EL49" s="201"/>
      <c r="EM49" s="201"/>
      <c r="EN49" s="201"/>
      <c r="EO49" s="201"/>
      <c r="EP49" s="201"/>
      <c r="EQ49" s="201"/>
      <c r="ER49" s="201"/>
      <c r="ES49" s="201"/>
      <c r="ET49" s="201"/>
      <c r="EU49" s="201"/>
      <c r="EV49" s="201"/>
      <c r="EW49" s="201"/>
      <c r="EX49" s="201"/>
      <c r="EY49" s="201"/>
      <c r="EZ49" s="201"/>
      <c r="FA49" s="201"/>
      <c r="FB49" s="201"/>
      <c r="FC49" s="201"/>
      <c r="FD49" s="201"/>
      <c r="FE49" s="201"/>
      <c r="FF49" s="201"/>
      <c r="FG49" s="201"/>
      <c r="FH49" s="201"/>
      <c r="FI49" s="201"/>
      <c r="FJ49" s="201"/>
      <c r="FK49" s="201"/>
      <c r="FL49" s="201"/>
      <c r="FM49" s="201"/>
      <c r="FN49" s="201"/>
      <c r="FO49" s="201"/>
      <c r="FP49" s="201"/>
      <c r="FQ49" s="201"/>
      <c r="FR49" s="201"/>
      <c r="FS49" s="201"/>
      <c r="FT49" s="201"/>
      <c r="FU49" s="201"/>
      <c r="FV49" s="201"/>
      <c r="FW49" s="201"/>
      <c r="FX49" s="201"/>
      <c r="FY49" s="201"/>
      <c r="FZ49" s="201"/>
      <c r="GA49" s="201"/>
      <c r="GB49" s="201"/>
      <c r="GC49" s="201"/>
      <c r="GD49" s="201"/>
      <c r="GE49" s="201"/>
      <c r="GF49" s="201"/>
      <c r="GG49" s="201"/>
      <c r="GH49" s="201"/>
      <c r="GI49" s="201"/>
      <c r="GJ49" s="201"/>
      <c r="GK49" s="201"/>
      <c r="GL49" s="201"/>
      <c r="GM49" s="201"/>
      <c r="GN49" s="201"/>
      <c r="GO49" s="201"/>
      <c r="GP49" s="201"/>
      <c r="GQ49" s="201"/>
      <c r="GR49" s="201"/>
      <c r="GS49" s="201"/>
      <c r="GT49" s="201"/>
      <c r="GU49" s="201"/>
      <c r="GV49" s="201"/>
      <c r="GW49" s="201"/>
      <c r="GX49" s="201"/>
      <c r="GY49" s="201"/>
      <c r="GZ49" s="201"/>
      <c r="HA49" s="201"/>
      <c r="HB49" s="201"/>
      <c r="HC49" s="201"/>
      <c r="HD49" s="201"/>
      <c r="HE49" s="201"/>
      <c r="HF49" s="201"/>
      <c r="HG49" s="201"/>
      <c r="HH49" s="201"/>
      <c r="HI49" s="201"/>
      <c r="HJ49" s="201"/>
      <c r="HK49" s="201"/>
      <c r="HL49" s="201"/>
      <c r="HM49" s="201"/>
      <c r="HN49" s="201"/>
      <c r="HO49" s="201"/>
      <c r="HP49" s="201"/>
      <c r="HQ49" s="201"/>
      <c r="HR49" s="201"/>
      <c r="HS49" s="201"/>
      <c r="HT49" s="201"/>
      <c r="HU49" s="201"/>
      <c r="HV49" s="201"/>
      <c r="HW49" s="201"/>
      <c r="HX49" s="201"/>
      <c r="HY49" s="201"/>
      <c r="HZ49" s="201"/>
      <c r="IA49" s="201"/>
      <c r="IB49" s="201"/>
      <c r="IC49" s="201"/>
      <c r="ID49" s="201"/>
      <c r="IE49" s="201"/>
      <c r="IF49" s="201"/>
      <c r="IG49" s="201"/>
      <c r="IH49" s="201"/>
      <c r="II49" s="201"/>
      <c r="IJ49" s="201"/>
      <c r="IK49" s="201"/>
      <c r="IL49" s="201"/>
      <c r="IM49" s="201"/>
      <c r="IN49" s="201"/>
      <c r="IO49" s="201"/>
      <c r="IP49" s="201"/>
      <c r="IQ49" s="201"/>
      <c r="IR49" s="201"/>
      <c r="IS49" s="201"/>
      <c r="IT49" s="201"/>
      <c r="IU49" s="201"/>
      <c r="IV49" s="201"/>
      <c r="IW49" s="201"/>
      <c r="IX49" s="201"/>
      <c r="IY49" s="201"/>
      <c r="IZ49" s="201"/>
      <c r="JA49" s="201"/>
      <c r="JB49" s="201"/>
      <c r="JC49" s="201"/>
      <c r="JD49" s="201"/>
      <c r="JE49" s="201"/>
      <c r="JF49" s="201"/>
      <c r="JG49" s="201"/>
      <c r="JH49" s="201"/>
      <c r="JI49" s="201"/>
      <c r="JJ49" s="201"/>
      <c r="JK49" s="201"/>
      <c r="JL49" s="201"/>
      <c r="JM49" s="201"/>
      <c r="JN49" s="201"/>
      <c r="JO49" s="201"/>
      <c r="JP49" s="201"/>
      <c r="JQ49" s="201"/>
      <c r="JR49" s="201"/>
      <c r="JS49" s="201"/>
      <c r="JT49" s="201"/>
      <c r="JU49" s="201"/>
      <c r="JV49" s="201"/>
      <c r="JW49" s="201"/>
      <c r="JX49" s="201"/>
      <c r="JY49" s="201"/>
      <c r="JZ49" s="201"/>
      <c r="KA49" s="201"/>
      <c r="KB49" s="201"/>
      <c r="KC49" s="201"/>
      <c r="KD49" s="201"/>
      <c r="KE49" s="201"/>
      <c r="KF49" s="201"/>
      <c r="KG49" s="201"/>
      <c r="KH49" s="201"/>
      <c r="KI49" s="201"/>
      <c r="KJ49" s="201"/>
      <c r="KK49" s="201"/>
      <c r="KL49" s="201"/>
      <c r="KM49" s="201"/>
      <c r="KN49" s="201"/>
      <c r="KO49" s="201"/>
      <c r="KP49" s="201"/>
      <c r="KQ49" s="201"/>
      <c r="KR49" s="201"/>
      <c r="KS49" s="201"/>
      <c r="KT49" s="201"/>
      <c r="KU49" s="201"/>
      <c r="KV49" s="201"/>
      <c r="KW49" s="201"/>
      <c r="KX49" s="201"/>
      <c r="KY49" s="201"/>
      <c r="KZ49" s="201"/>
      <c r="LA49" s="201"/>
      <c r="LB49" s="201"/>
      <c r="LC49" s="201"/>
      <c r="LD49" s="201"/>
      <c r="LE49" s="201"/>
      <c r="LF49" s="201"/>
      <c r="LG49" s="201"/>
      <c r="LH49" s="201"/>
      <c r="LI49" s="201"/>
      <c r="LJ49" s="201"/>
      <c r="LK49" s="201"/>
      <c r="LL49" s="201"/>
      <c r="LM49" s="201"/>
      <c r="LN49" s="201"/>
      <c r="LO49" s="201"/>
      <c r="LP49" s="201"/>
      <c r="LQ49" s="201"/>
      <c r="LR49" s="201"/>
      <c r="LS49" s="201"/>
      <c r="LT49" s="201"/>
      <c r="LU49" s="201"/>
      <c r="LV49" s="201"/>
      <c r="LW49" s="201"/>
      <c r="LX49" s="201"/>
      <c r="LY49" s="201"/>
      <c r="LZ49" s="201"/>
      <c r="MA49" s="201"/>
      <c r="MB49" s="201"/>
      <c r="MC49" s="201"/>
      <c r="MD49" s="201"/>
      <c r="ME49" s="201"/>
      <c r="MF49" s="201"/>
      <c r="MG49" s="201"/>
      <c r="MH49" s="201"/>
      <c r="MI49" s="201"/>
      <c r="MJ49" s="201"/>
      <c r="MK49" s="201"/>
      <c r="ML49" s="201"/>
      <c r="MM49" s="201"/>
      <c r="MN49" s="201"/>
      <c r="MO49" s="201"/>
      <c r="MP49" s="201"/>
      <c r="MQ49" s="201"/>
      <c r="MR49" s="201"/>
      <c r="MS49" s="201"/>
      <c r="MT49" s="201"/>
      <c r="MU49" s="201"/>
      <c r="MV49" s="201"/>
      <c r="MW49" s="201"/>
      <c r="MX49" s="201"/>
      <c r="MY49" s="201"/>
      <c r="MZ49" s="201"/>
      <c r="NA49" s="201"/>
      <c r="NB49" s="201"/>
      <c r="NC49" s="201"/>
      <c r="ND49" s="201"/>
      <c r="NE49" s="201"/>
      <c r="NF49" s="201"/>
      <c r="NG49" s="201"/>
      <c r="NH49" s="201"/>
      <c r="NI49" s="201"/>
      <c r="NJ49" s="201"/>
      <c r="NK49" s="201"/>
      <c r="NL49" s="201"/>
      <c r="NM49" s="201"/>
      <c r="NN49" s="201"/>
      <c r="NO49" s="201"/>
      <c r="NP49" s="201"/>
      <c r="NQ49" s="201"/>
      <c r="NR49" s="201"/>
      <c r="NS49" s="201"/>
      <c r="NT49" s="201"/>
      <c r="NU49" s="201"/>
      <c r="NV49" s="201"/>
      <c r="NW49" s="201"/>
      <c r="NX49" s="201"/>
      <c r="NY49" s="201"/>
      <c r="NZ49" s="201"/>
      <c r="OA49" s="201"/>
      <c r="OB49" s="201"/>
      <c r="OC49" s="201"/>
      <c r="OD49" s="201"/>
      <c r="OE49" s="201"/>
      <c r="OF49" s="201"/>
      <c r="OG49" s="201"/>
      <c r="OH49" s="201"/>
      <c r="OI49" s="201"/>
      <c r="OJ49" s="201"/>
      <c r="OK49" s="201"/>
      <c r="OL49" s="201"/>
      <c r="OM49" s="201"/>
      <c r="ON49" s="201"/>
      <c r="OO49" s="201"/>
      <c r="OP49" s="201"/>
      <c r="OQ49" s="201"/>
      <c r="OR49" s="201"/>
      <c r="OS49" s="201"/>
      <c r="OT49" s="201"/>
      <c r="OU49" s="201"/>
      <c r="OV49" s="201"/>
      <c r="OW49" s="201"/>
      <c r="OX49" s="201"/>
      <c r="OY49" s="201"/>
      <c r="OZ49" s="201"/>
      <c r="PA49" s="201"/>
      <c r="PB49" s="201"/>
      <c r="PC49" s="201"/>
      <c r="PD49" s="201"/>
      <c r="PE49" s="201"/>
      <c r="PF49" s="201"/>
      <c r="PG49" s="201"/>
      <c r="PH49" s="201"/>
      <c r="PI49" s="201"/>
      <c r="PJ49" s="201"/>
      <c r="PK49" s="201"/>
      <c r="PL49" s="201"/>
      <c r="PM49" s="201"/>
      <c r="PN49" s="201"/>
      <c r="PO49" s="201"/>
      <c r="PP49" s="201"/>
      <c r="PQ49" s="201"/>
      <c r="PR49" s="201"/>
      <c r="PS49" s="201"/>
      <c r="PT49" s="201"/>
      <c r="PU49" s="201"/>
      <c r="PV49" s="201"/>
      <c r="PW49" s="201"/>
      <c r="PX49" s="201"/>
      <c r="PY49" s="201"/>
      <c r="PZ49" s="201"/>
      <c r="QA49" s="201"/>
      <c r="QB49" s="201"/>
      <c r="QC49" s="201"/>
      <c r="QD49" s="201"/>
      <c r="QE49" s="201"/>
      <c r="QF49" s="201"/>
      <c r="QG49" s="201"/>
      <c r="QH49" s="201"/>
      <c r="QI49" s="201"/>
      <c r="QJ49" s="201"/>
      <c r="QK49" s="201"/>
      <c r="QL49" s="201"/>
      <c r="QM49" s="201"/>
      <c r="QN49" s="201"/>
      <c r="QO49" s="201"/>
      <c r="QP49" s="201"/>
      <c r="QQ49" s="201"/>
      <c r="QR49" s="201"/>
      <c r="QS49" s="201"/>
      <c r="QT49" s="201"/>
      <c r="QU49" s="201"/>
      <c r="QV49" s="201"/>
      <c r="QW49" s="201"/>
      <c r="QX49" s="201"/>
      <c r="QY49" s="201"/>
      <c r="QZ49" s="201"/>
      <c r="RA49" s="201"/>
      <c r="RB49" s="201"/>
      <c r="RC49" s="201"/>
      <c r="RD49" s="201"/>
      <c r="RE49" s="201"/>
      <c r="RF49" s="201"/>
      <c r="RG49" s="201"/>
      <c r="RH49" s="201"/>
      <c r="RI49" s="201"/>
      <c r="RJ49" s="201"/>
      <c r="RK49" s="201"/>
      <c r="RL49" s="201"/>
    </row>
    <row r="51" spans="1:480" ht="17.25" customHeight="1">
      <c r="D51" s="396"/>
      <c r="E51" s="11" t="s">
        <v>3769</v>
      </c>
    </row>
  </sheetData>
  <mergeCells count="23">
    <mergeCell ref="EZ1:FO1"/>
    <mergeCell ref="FP1:GG1"/>
    <mergeCell ref="GH1:HF1"/>
    <mergeCell ref="HG1:HY1"/>
    <mergeCell ref="CT1:DR1"/>
    <mergeCell ref="DS1:EG1"/>
    <mergeCell ref="EH1:EX1"/>
    <mergeCell ref="HZ1:IT1"/>
    <mergeCell ref="IU1:JG1"/>
    <mergeCell ref="JH1:KD1"/>
    <mergeCell ref="KE1:KY1"/>
    <mergeCell ref="KZ1:LT1"/>
    <mergeCell ref="D1:X1"/>
    <mergeCell ref="Y1:AN1"/>
    <mergeCell ref="AO1:BE1"/>
    <mergeCell ref="BF1:BZ1"/>
    <mergeCell ref="CA1:CS1"/>
    <mergeCell ref="RC1:RL1"/>
    <mergeCell ref="LU1:MC1"/>
    <mergeCell ref="MD1:MZ1"/>
    <mergeCell ref="NB1:OT1"/>
    <mergeCell ref="OU1:QG1"/>
    <mergeCell ref="QH1:RB1"/>
  </mergeCells>
  <phoneticPr fontId="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LP53"/>
  <sheetViews>
    <sheetView zoomScale="75" zoomScaleNormal="75" workbookViewId="0">
      <pane xSplit="2" ySplit="2" topLeftCell="C3" activePane="bottomRight" state="frozen"/>
      <selection activeCell="B1" sqref="B1"/>
      <selection pane="topRight" activeCell="C1" sqref="C1"/>
      <selection pane="bottomLeft" activeCell="B2" sqref="B2"/>
      <selection pane="bottomRight" activeCell="C2" sqref="C2:H2"/>
    </sheetView>
  </sheetViews>
  <sheetFormatPr baseColWidth="10" defaultColWidth="11.453125" defaultRowHeight="13"/>
  <cols>
    <col min="1" max="1" width="11.453125" style="248"/>
    <col min="2" max="8" width="11.453125" style="246"/>
    <col min="9" max="9" width="11.453125" style="241"/>
    <col min="10" max="11" width="11.453125" style="248"/>
    <col min="12" max="12" width="11.453125" style="249"/>
    <col min="13" max="19" width="11.453125" style="248"/>
    <col min="20" max="20" width="11.453125" style="249"/>
    <col min="21" max="27" width="11.453125" style="248"/>
    <col min="28" max="28" width="11.453125" style="249"/>
    <col min="29" max="33" width="11.453125" style="248"/>
    <col min="34" max="34" width="11.453125" style="249"/>
    <col min="35" max="39" width="11.453125" style="248"/>
    <col min="40" max="40" width="11.453125" style="249"/>
    <col min="41" max="42" width="11.453125" style="248"/>
    <col min="43" max="43" width="11.453125" style="249"/>
    <col min="44" max="45" width="11.453125" style="248"/>
    <col min="46" max="46" width="11.453125" style="249"/>
    <col min="47" max="48" width="11.453125" style="248"/>
    <col min="49" max="49" width="11.453125" style="249"/>
    <col min="50" max="51" width="11.453125" style="248"/>
    <col min="52" max="52" width="11.453125" style="249"/>
    <col min="53" max="54" width="11.453125" style="248"/>
    <col min="55" max="55" width="11.453125" style="249"/>
    <col min="56" max="57" width="11.453125" style="248"/>
    <col min="58" max="58" width="11.453125" style="249"/>
    <col min="59" max="60" width="11.453125" style="248"/>
    <col min="61" max="61" width="11.453125" style="249"/>
    <col min="62" max="63" width="11.453125" style="248"/>
    <col min="64" max="64" width="11.453125" style="249"/>
    <col min="65" max="66" width="11.453125" style="248"/>
    <col min="67" max="67" width="11.453125" style="249"/>
    <col min="68" max="69" width="11.453125" style="248"/>
    <col min="70" max="70" width="11.453125" style="249"/>
    <col min="71" max="72" width="11.453125" style="248"/>
    <col min="73" max="73" width="11.453125" style="249"/>
    <col min="74" max="75" width="11.453125" style="248"/>
    <col min="76" max="76" width="11.453125" style="249"/>
    <col min="77" max="78" width="11.453125" style="248"/>
    <col min="79" max="79" width="11.453125" style="249"/>
    <col min="80" max="81" width="11.453125" style="248"/>
    <col min="82" max="82" width="11.453125" style="249"/>
    <col min="83" max="84" width="11.453125" style="248"/>
    <col min="85" max="85" width="11.453125" style="249"/>
    <col min="86" max="87" width="11.453125" style="248"/>
    <col min="88" max="88" width="11.453125" style="249"/>
    <col min="89" max="90" width="11.453125" style="248"/>
    <col min="91" max="91" width="11.453125" style="249"/>
    <col min="92" max="93" width="11.453125" style="248"/>
    <col min="94" max="94" width="11.453125" style="249"/>
    <col min="95" max="96" width="11.453125" style="248"/>
    <col min="97" max="97" width="11.453125" style="249"/>
    <col min="98" max="99" width="11.453125" style="248"/>
    <col min="100" max="100" width="11.453125" style="249"/>
    <col min="101" max="102" width="11.453125" style="248"/>
    <col min="103" max="103" width="11.453125" style="249"/>
    <col min="104" max="105" width="11.453125" style="248"/>
    <col min="106" max="106" width="11.453125" style="249"/>
    <col min="107" max="108" width="11.453125" style="248"/>
    <col min="109" max="109" width="11.453125" style="249"/>
    <col min="110" max="111" width="11.453125" style="248"/>
    <col min="112" max="112" width="11.453125" style="249"/>
    <col min="113" max="114" width="11.453125" style="248"/>
    <col min="115" max="115" width="11.453125" style="249"/>
    <col min="116" max="117" width="11.453125" style="248"/>
    <col min="118" max="118" width="11.453125" style="249"/>
    <col min="119" max="120" width="11.453125" style="248"/>
    <col min="121" max="121" width="11.453125" style="249"/>
    <col min="122" max="123" width="11.453125" style="248"/>
    <col min="124" max="124" width="11.453125" style="249"/>
    <col min="125" max="126" width="11.453125" style="248"/>
    <col min="127" max="127" width="11.453125" style="249"/>
    <col min="128" max="129" width="11.453125" style="248"/>
    <col min="130" max="130" width="11.453125" style="249"/>
    <col min="131" max="132" width="11.453125" style="248"/>
    <col min="133" max="133" width="11.453125" style="249"/>
    <col min="134" max="135" width="11.453125" style="248"/>
    <col min="136" max="136" width="11.453125" style="249"/>
    <col min="137" max="138" width="11.453125" style="248"/>
    <col min="139" max="139" width="11.453125" style="249"/>
    <col min="140" max="146" width="11.453125" style="248"/>
    <col min="147" max="147" width="11.453125" style="249"/>
    <col min="148" max="154" width="11.453125" style="248"/>
    <col min="155" max="155" width="11.453125" style="249"/>
    <col min="156" max="16384" width="11.453125" style="248"/>
  </cols>
  <sheetData>
    <row r="1" spans="1:328">
      <c r="C1" s="423"/>
      <c r="D1" s="423"/>
      <c r="E1" s="423"/>
      <c r="F1" s="423"/>
      <c r="G1" s="423"/>
      <c r="H1" s="423"/>
      <c r="I1" s="423"/>
      <c r="J1" s="424" t="s">
        <v>3337</v>
      </c>
      <c r="K1" s="424"/>
      <c r="M1" s="271" t="s">
        <v>3338</v>
      </c>
      <c r="N1" s="271"/>
      <c r="O1" s="271"/>
      <c r="P1" s="271"/>
      <c r="Q1" s="271"/>
      <c r="R1" s="271"/>
      <c r="S1" s="271"/>
      <c r="U1" s="272" t="s">
        <v>3339</v>
      </c>
      <c r="V1" s="272"/>
      <c r="W1" s="272"/>
      <c r="X1" s="272"/>
      <c r="Y1" s="272"/>
      <c r="Z1" s="272"/>
      <c r="AA1" s="273"/>
      <c r="AC1" s="421" t="s">
        <v>3340</v>
      </c>
      <c r="AD1" s="421"/>
      <c r="AE1" s="421"/>
      <c r="AF1" s="421"/>
      <c r="AG1" s="421"/>
      <c r="AI1" s="421" t="s">
        <v>3343</v>
      </c>
      <c r="AJ1" s="421"/>
      <c r="AK1" s="421"/>
      <c r="AL1" s="421"/>
      <c r="AM1" s="421"/>
      <c r="AO1" s="421" t="s">
        <v>3341</v>
      </c>
      <c r="AP1" s="421"/>
      <c r="AQ1" s="274"/>
      <c r="AR1" s="421" t="s">
        <v>3342</v>
      </c>
      <c r="AS1" s="421"/>
      <c r="AU1" s="422" t="s">
        <v>3344</v>
      </c>
      <c r="AV1" s="422"/>
      <c r="AX1" s="421" t="s">
        <v>3345</v>
      </c>
      <c r="AY1" s="421"/>
      <c r="BA1" s="421" t="s">
        <v>3346</v>
      </c>
      <c r="BB1" s="421"/>
      <c r="BC1" s="274"/>
      <c r="BD1" s="422" t="s">
        <v>3347</v>
      </c>
      <c r="BE1" s="422"/>
      <c r="BF1" s="275"/>
      <c r="BG1" s="422" t="s">
        <v>3348</v>
      </c>
      <c r="BH1" s="422"/>
      <c r="BJ1" s="422" t="s">
        <v>3349</v>
      </c>
      <c r="BK1" s="422"/>
      <c r="BM1" s="422" t="s">
        <v>3350</v>
      </c>
      <c r="BN1" s="422"/>
      <c r="BP1" s="421" t="s">
        <v>3351</v>
      </c>
      <c r="BQ1" s="421"/>
      <c r="BS1" s="421" t="s">
        <v>3352</v>
      </c>
      <c r="BT1" s="421"/>
      <c r="BU1" s="275"/>
      <c r="BV1" s="421" t="s">
        <v>3353</v>
      </c>
      <c r="BW1" s="421"/>
      <c r="BX1" s="274"/>
      <c r="BY1" s="421" t="s">
        <v>3354</v>
      </c>
      <c r="BZ1" s="421"/>
      <c r="CA1" s="274"/>
      <c r="CB1" s="421" t="s">
        <v>3355</v>
      </c>
      <c r="CC1" s="421"/>
      <c r="CD1" s="275"/>
      <c r="CE1" s="422" t="s">
        <v>3356</v>
      </c>
      <c r="CF1" s="422"/>
      <c r="CG1" s="275"/>
      <c r="CH1" s="422" t="s">
        <v>3357</v>
      </c>
      <c r="CI1" s="422"/>
      <c r="CK1" s="422" t="s">
        <v>3358</v>
      </c>
      <c r="CL1" s="422"/>
      <c r="CM1" s="275"/>
      <c r="CN1" s="422" t="s">
        <v>3359</v>
      </c>
      <c r="CO1" s="422"/>
      <c r="CQ1" s="421" t="s">
        <v>3360</v>
      </c>
      <c r="CR1" s="421"/>
      <c r="CS1" s="274"/>
      <c r="CT1" s="422" t="s">
        <v>3361</v>
      </c>
      <c r="CU1" s="422"/>
      <c r="CW1" s="421" t="s">
        <v>3362</v>
      </c>
      <c r="CX1" s="421"/>
      <c r="CZ1" s="421" t="s">
        <v>3363</v>
      </c>
      <c r="DA1" s="421"/>
      <c r="DB1" s="274"/>
      <c r="DC1" s="421" t="s">
        <v>3364</v>
      </c>
      <c r="DD1" s="421"/>
      <c r="DF1" s="421" t="s">
        <v>3365</v>
      </c>
      <c r="DG1" s="421"/>
      <c r="DH1" s="274"/>
      <c r="DI1" s="421" t="s">
        <v>3366</v>
      </c>
      <c r="DJ1" s="421"/>
      <c r="DK1" s="275"/>
      <c r="DL1" s="421" t="s">
        <v>3367</v>
      </c>
      <c r="DM1" s="421"/>
      <c r="DO1" s="421" t="s">
        <v>3368</v>
      </c>
      <c r="DP1" s="421"/>
      <c r="DR1" s="421" t="s">
        <v>3369</v>
      </c>
      <c r="DS1" s="421"/>
      <c r="DU1" s="421" t="s">
        <v>3370</v>
      </c>
      <c r="DV1" s="421"/>
      <c r="DW1" s="274"/>
      <c r="DX1" s="421" t="s">
        <v>3371</v>
      </c>
      <c r="DY1" s="421"/>
      <c r="EA1" s="421" t="s">
        <v>3372</v>
      </c>
      <c r="EB1" s="421"/>
      <c r="ED1" s="421" t="s">
        <v>3373</v>
      </c>
      <c r="EE1" s="421"/>
      <c r="EG1" s="421" t="s">
        <v>3374</v>
      </c>
      <c r="EH1" s="421"/>
      <c r="EJ1" s="421" t="s">
        <v>3375</v>
      </c>
      <c r="EK1" s="421"/>
      <c r="EL1" s="421"/>
      <c r="EM1" s="421"/>
      <c r="EN1" s="421"/>
      <c r="EO1" s="421"/>
      <c r="EP1" s="273"/>
      <c r="ER1" s="421" t="s">
        <v>3376</v>
      </c>
      <c r="ES1" s="421"/>
      <c r="ET1" s="421"/>
      <c r="EU1" s="421"/>
      <c r="EV1" s="421"/>
      <c r="EW1" s="421"/>
      <c r="EX1" s="273"/>
    </row>
    <row r="2" spans="1:328" s="276" customFormat="1" ht="30" customHeight="1">
      <c r="A2" s="276" t="s">
        <v>0</v>
      </c>
      <c r="B2" s="276" t="s">
        <v>1</v>
      </c>
      <c r="C2" s="276">
        <v>2011</v>
      </c>
      <c r="D2" s="276">
        <v>2012</v>
      </c>
      <c r="E2" s="276">
        <v>2013</v>
      </c>
      <c r="F2" s="276">
        <v>2014</v>
      </c>
      <c r="G2" s="276">
        <v>2015</v>
      </c>
      <c r="H2" s="276">
        <v>2016</v>
      </c>
      <c r="I2" s="241"/>
      <c r="J2" s="276" t="s">
        <v>446</v>
      </c>
      <c r="K2" s="276" t="s">
        <v>447</v>
      </c>
      <c r="L2" s="241"/>
      <c r="M2" s="276" t="s">
        <v>70</v>
      </c>
      <c r="N2" s="276" t="s">
        <v>883</v>
      </c>
      <c r="O2" s="276" t="s">
        <v>884</v>
      </c>
      <c r="P2" s="276" t="s">
        <v>885</v>
      </c>
      <c r="Q2" s="276" t="s">
        <v>450</v>
      </c>
      <c r="R2" s="276" t="s">
        <v>886</v>
      </c>
      <c r="S2" s="276" t="s">
        <v>3389</v>
      </c>
      <c r="T2" s="241"/>
      <c r="U2" s="276" t="s">
        <v>71</v>
      </c>
      <c r="V2" s="276" t="s">
        <v>887</v>
      </c>
      <c r="W2" s="276" t="s">
        <v>888</v>
      </c>
      <c r="X2" s="276" t="s">
        <v>889</v>
      </c>
      <c r="Y2" s="276" t="s">
        <v>455</v>
      </c>
      <c r="Z2" s="276" t="s">
        <v>890</v>
      </c>
      <c r="AA2" s="276" t="s">
        <v>3389</v>
      </c>
      <c r="AB2" s="241"/>
      <c r="AC2" s="284" t="s">
        <v>2102</v>
      </c>
      <c r="AD2" s="284" t="s">
        <v>451</v>
      </c>
      <c r="AE2" s="284" t="s">
        <v>452</v>
      </c>
      <c r="AF2" s="284" t="s">
        <v>453</v>
      </c>
      <c r="AG2" s="284" t="s">
        <v>454</v>
      </c>
      <c r="AH2" s="245"/>
      <c r="AI2" s="284" t="s">
        <v>2103</v>
      </c>
      <c r="AJ2" s="284" t="s">
        <v>456</v>
      </c>
      <c r="AK2" s="284" t="s">
        <v>457</v>
      </c>
      <c r="AL2" s="284" t="s">
        <v>458</v>
      </c>
      <c r="AM2" s="284" t="s">
        <v>459</v>
      </c>
      <c r="AN2" s="241"/>
      <c r="AO2" s="276" t="s">
        <v>3183</v>
      </c>
      <c r="AP2" s="276" t="s">
        <v>2104</v>
      </c>
      <c r="AQ2" s="241"/>
      <c r="AR2" s="276" t="s">
        <v>3184</v>
      </c>
      <c r="AS2" s="276" t="s">
        <v>2105</v>
      </c>
      <c r="AT2" s="241"/>
      <c r="AU2" s="276" t="s">
        <v>891</v>
      </c>
      <c r="AV2" s="276" t="s">
        <v>892</v>
      </c>
      <c r="AW2" s="241"/>
      <c r="AX2" s="276" t="s">
        <v>893</v>
      </c>
      <c r="AY2" s="276" t="s">
        <v>894</v>
      </c>
      <c r="AZ2" s="241"/>
      <c r="BA2" s="276" t="s">
        <v>895</v>
      </c>
      <c r="BB2" s="276" t="s">
        <v>896</v>
      </c>
      <c r="BC2" s="241"/>
      <c r="BD2" s="276" t="s">
        <v>897</v>
      </c>
      <c r="BE2" s="276" t="s">
        <v>898</v>
      </c>
      <c r="BF2" s="241"/>
      <c r="BG2" s="276" t="s">
        <v>899</v>
      </c>
      <c r="BH2" s="276" t="s">
        <v>900</v>
      </c>
      <c r="BI2" s="241"/>
      <c r="BJ2" s="276" t="s">
        <v>901</v>
      </c>
      <c r="BK2" s="276" t="s">
        <v>902</v>
      </c>
      <c r="BL2" s="241"/>
      <c r="BM2" s="276" t="s">
        <v>903</v>
      </c>
      <c r="BN2" s="276" t="s">
        <v>904</v>
      </c>
      <c r="BO2" s="241"/>
      <c r="BP2" s="276" t="s">
        <v>905</v>
      </c>
      <c r="BQ2" s="276" t="s">
        <v>906</v>
      </c>
      <c r="BR2" s="241"/>
      <c r="BS2" s="276" t="s">
        <v>909</v>
      </c>
      <c r="BT2" s="276" t="s">
        <v>910</v>
      </c>
      <c r="BU2" s="241"/>
      <c r="BV2" s="276" t="s">
        <v>911</v>
      </c>
      <c r="BW2" s="276" t="s">
        <v>912</v>
      </c>
      <c r="BX2" s="241"/>
      <c r="BY2" s="276" t="s">
        <v>913</v>
      </c>
      <c r="BZ2" s="276" t="s">
        <v>914</v>
      </c>
      <c r="CA2" s="241"/>
      <c r="CB2" s="276" t="s">
        <v>915</v>
      </c>
      <c r="CC2" s="276" t="s">
        <v>916</v>
      </c>
      <c r="CD2" s="241"/>
      <c r="CE2" s="276" t="s">
        <v>917</v>
      </c>
      <c r="CF2" s="276" t="s">
        <v>918</v>
      </c>
      <c r="CG2" s="241"/>
      <c r="CH2" s="276" t="s">
        <v>919</v>
      </c>
      <c r="CI2" s="276" t="s">
        <v>920</v>
      </c>
      <c r="CJ2" s="241"/>
      <c r="CK2" s="276" t="s">
        <v>921</v>
      </c>
      <c r="CL2" s="276" t="s">
        <v>922</v>
      </c>
      <c r="CM2" s="241"/>
      <c r="CN2" s="276" t="s">
        <v>923</v>
      </c>
      <c r="CO2" s="276" t="s">
        <v>924</v>
      </c>
      <c r="CP2" s="241"/>
      <c r="CQ2" s="276" t="s">
        <v>925</v>
      </c>
      <c r="CR2" s="276" t="s">
        <v>926</v>
      </c>
      <c r="CS2" s="241"/>
      <c r="CT2" s="276" t="s">
        <v>927</v>
      </c>
      <c r="CU2" s="276" t="s">
        <v>928</v>
      </c>
      <c r="CV2" s="241"/>
      <c r="CW2" s="276" t="s">
        <v>929</v>
      </c>
      <c r="CX2" s="276" t="s">
        <v>930</v>
      </c>
      <c r="CY2" s="241"/>
      <c r="CZ2" s="276" t="s">
        <v>851</v>
      </c>
      <c r="DA2" s="276" t="s">
        <v>852</v>
      </c>
      <c r="DB2" s="241"/>
      <c r="DC2" s="276" t="s">
        <v>931</v>
      </c>
      <c r="DD2" s="276" t="s">
        <v>932</v>
      </c>
      <c r="DE2" s="241"/>
      <c r="DF2" s="276" t="s">
        <v>933</v>
      </c>
      <c r="DG2" s="276" t="s">
        <v>934</v>
      </c>
      <c r="DH2" s="241"/>
      <c r="DI2" s="276" t="s">
        <v>935</v>
      </c>
      <c r="DJ2" s="276" t="s">
        <v>936</v>
      </c>
      <c r="DK2" s="241"/>
      <c r="DL2" s="276" t="s">
        <v>937</v>
      </c>
      <c r="DM2" s="276" t="s">
        <v>938</v>
      </c>
      <c r="DN2" s="241"/>
      <c r="DO2" s="276" t="s">
        <v>939</v>
      </c>
      <c r="DP2" s="276" t="s">
        <v>940</v>
      </c>
      <c r="DQ2" s="241"/>
      <c r="DR2" s="276" t="s">
        <v>462</v>
      </c>
      <c r="DS2" s="276" t="s">
        <v>463</v>
      </c>
      <c r="DT2" s="241"/>
      <c r="DU2" s="276" t="s">
        <v>464</v>
      </c>
      <c r="DV2" s="276" t="s">
        <v>465</v>
      </c>
      <c r="DW2" s="241"/>
      <c r="DX2" s="276" t="s">
        <v>941</v>
      </c>
      <c r="DY2" s="276" t="s">
        <v>942</v>
      </c>
      <c r="DZ2" s="241"/>
      <c r="EA2" s="276" t="s">
        <v>943</v>
      </c>
      <c r="EB2" s="276" t="s">
        <v>944</v>
      </c>
      <c r="EC2" s="241"/>
      <c r="ED2" s="276" t="s">
        <v>945</v>
      </c>
      <c r="EE2" s="276" t="s">
        <v>946</v>
      </c>
      <c r="EF2" s="241"/>
      <c r="EG2" s="276" t="s">
        <v>972</v>
      </c>
      <c r="EH2" s="276" t="s">
        <v>971</v>
      </c>
      <c r="EI2" s="241"/>
      <c r="EJ2" s="276" t="s">
        <v>72</v>
      </c>
      <c r="EK2" s="276" t="s">
        <v>976</v>
      </c>
      <c r="EL2" s="276" t="s">
        <v>977</v>
      </c>
      <c r="EM2" s="276" t="s">
        <v>978</v>
      </c>
      <c r="EN2" s="276" t="s">
        <v>979</v>
      </c>
      <c r="EO2" s="276" t="s">
        <v>980</v>
      </c>
      <c r="EP2" s="276" t="s">
        <v>3389</v>
      </c>
      <c r="EQ2" s="241"/>
      <c r="ER2" s="276" t="s">
        <v>73</v>
      </c>
      <c r="ES2" s="276" t="s">
        <v>981</v>
      </c>
      <c r="ET2" s="276" t="s">
        <v>982</v>
      </c>
      <c r="EU2" s="276" t="s">
        <v>983</v>
      </c>
      <c r="EV2" s="276" t="s">
        <v>984</v>
      </c>
      <c r="EW2" s="276" t="s">
        <v>985</v>
      </c>
      <c r="EX2" s="276" t="s">
        <v>3389</v>
      </c>
      <c r="EY2" s="241"/>
      <c r="EZ2" s="276" t="s">
        <v>986</v>
      </c>
      <c r="FA2" s="246"/>
      <c r="FB2" s="246"/>
      <c r="FC2" s="246"/>
      <c r="FD2" s="246"/>
      <c r="FE2" s="246"/>
      <c r="FF2" s="246"/>
      <c r="FG2" s="246"/>
      <c r="FH2" s="246"/>
      <c r="FI2" s="246"/>
      <c r="FJ2" s="246"/>
      <c r="FK2" s="246"/>
      <c r="FL2" s="246"/>
      <c r="FM2" s="246"/>
      <c r="FN2" s="246"/>
      <c r="FO2" s="246"/>
      <c r="FP2" s="246"/>
      <c r="FQ2" s="246"/>
      <c r="FR2" s="246"/>
      <c r="FS2" s="246"/>
      <c r="FT2" s="246"/>
      <c r="FU2" s="246"/>
      <c r="FV2" s="246"/>
      <c r="FW2" s="246"/>
      <c r="FX2" s="246"/>
      <c r="FY2" s="246"/>
      <c r="FZ2" s="246"/>
      <c r="GA2" s="246"/>
      <c r="GB2" s="246"/>
      <c r="GC2" s="246"/>
      <c r="GD2" s="246"/>
      <c r="GE2" s="246"/>
      <c r="GF2" s="246"/>
      <c r="GG2" s="246"/>
      <c r="GH2" s="246"/>
      <c r="GI2" s="246"/>
      <c r="GJ2" s="246"/>
      <c r="GK2" s="246"/>
      <c r="GL2" s="246"/>
      <c r="GM2" s="246"/>
      <c r="GN2" s="246"/>
      <c r="GO2" s="246"/>
      <c r="GP2" s="246"/>
      <c r="GQ2" s="246"/>
      <c r="GR2" s="246"/>
      <c r="GS2" s="246"/>
      <c r="GT2" s="246"/>
      <c r="GU2" s="246"/>
      <c r="GV2" s="246"/>
      <c r="GW2" s="246"/>
      <c r="GX2" s="246"/>
      <c r="GY2" s="246"/>
      <c r="GZ2" s="246"/>
      <c r="HA2" s="246"/>
      <c r="HB2" s="246"/>
      <c r="HC2" s="246"/>
      <c r="HD2" s="246"/>
      <c r="HE2" s="246"/>
      <c r="HF2" s="246"/>
      <c r="HG2" s="246"/>
      <c r="HH2" s="246"/>
      <c r="HI2" s="246"/>
      <c r="HJ2" s="246"/>
      <c r="HK2" s="246"/>
      <c r="HL2" s="246"/>
      <c r="HM2" s="246"/>
      <c r="HN2" s="246"/>
      <c r="HO2" s="246"/>
      <c r="HP2" s="246"/>
      <c r="HQ2" s="246"/>
      <c r="HR2" s="246"/>
      <c r="HS2" s="246"/>
      <c r="HT2" s="246"/>
      <c r="HU2" s="246"/>
      <c r="HV2" s="246"/>
      <c r="HW2" s="246"/>
      <c r="HX2" s="246"/>
      <c r="HY2" s="246"/>
      <c r="HZ2" s="246"/>
      <c r="IA2" s="246"/>
      <c r="IB2" s="246"/>
      <c r="IC2" s="246"/>
      <c r="ID2" s="246"/>
      <c r="IE2" s="246"/>
      <c r="IF2" s="246"/>
      <c r="IG2" s="246"/>
      <c r="IH2" s="246"/>
      <c r="II2" s="246"/>
      <c r="IJ2" s="246"/>
      <c r="IK2" s="246"/>
      <c r="IL2" s="246"/>
      <c r="IM2" s="246"/>
      <c r="IN2" s="246"/>
      <c r="IO2" s="246"/>
      <c r="IP2" s="246"/>
      <c r="IQ2" s="246"/>
      <c r="IR2" s="246"/>
      <c r="IS2" s="246"/>
      <c r="IT2" s="246"/>
      <c r="IU2" s="246"/>
      <c r="IV2" s="246"/>
      <c r="IW2" s="246"/>
      <c r="IX2" s="246"/>
      <c r="IY2" s="246"/>
      <c r="IZ2" s="246"/>
      <c r="JA2" s="246"/>
      <c r="JB2" s="246"/>
      <c r="JC2" s="246"/>
      <c r="JD2" s="246"/>
      <c r="JE2" s="246"/>
      <c r="JF2" s="246"/>
      <c r="JG2" s="246"/>
      <c r="JH2" s="246"/>
      <c r="JI2" s="246"/>
      <c r="JJ2" s="246"/>
      <c r="JK2" s="246"/>
      <c r="JL2" s="246"/>
      <c r="JM2" s="246"/>
      <c r="JN2" s="246"/>
      <c r="JO2" s="246"/>
      <c r="JP2" s="246"/>
      <c r="JQ2" s="246"/>
      <c r="JR2" s="246"/>
      <c r="JS2" s="246"/>
      <c r="JT2" s="246"/>
      <c r="JU2" s="246"/>
      <c r="JV2" s="246"/>
      <c r="JW2" s="246"/>
      <c r="JX2" s="246"/>
      <c r="JY2" s="246"/>
      <c r="JZ2" s="246"/>
      <c r="KA2" s="246"/>
      <c r="KB2" s="246"/>
      <c r="KC2" s="246"/>
      <c r="KD2" s="246"/>
      <c r="KE2" s="246"/>
      <c r="KF2" s="246"/>
      <c r="KG2" s="246"/>
      <c r="KH2" s="246"/>
      <c r="KI2" s="246"/>
      <c r="KJ2" s="246"/>
      <c r="KK2" s="246"/>
      <c r="KL2" s="246"/>
      <c r="KM2" s="246"/>
      <c r="KN2" s="246"/>
      <c r="KO2" s="246"/>
      <c r="KP2" s="246"/>
      <c r="KQ2" s="246"/>
      <c r="KR2" s="246"/>
      <c r="KS2" s="246"/>
      <c r="KT2" s="246"/>
      <c r="KU2" s="246"/>
      <c r="KV2" s="246"/>
      <c r="KW2" s="246"/>
      <c r="KX2" s="246"/>
      <c r="KY2" s="246"/>
      <c r="KZ2" s="246"/>
      <c r="LA2" s="246"/>
      <c r="LB2" s="246"/>
      <c r="LC2" s="246"/>
      <c r="LD2" s="246"/>
      <c r="LE2" s="246"/>
      <c r="LF2" s="246"/>
      <c r="LG2" s="246"/>
      <c r="LH2" s="246"/>
      <c r="LI2" s="246"/>
      <c r="LJ2" s="246"/>
      <c r="LK2" s="246"/>
      <c r="LL2" s="246"/>
      <c r="LM2" s="246"/>
      <c r="LN2" s="246"/>
      <c r="LO2" s="246"/>
      <c r="LP2" s="246"/>
    </row>
    <row r="3" spans="1:328" ht="15.75" hidden="1" customHeight="1">
      <c r="A3" s="248">
        <v>1</v>
      </c>
      <c r="B3" s="279" t="s">
        <v>24</v>
      </c>
      <c r="C3" s="247">
        <v>2907.3609999999999</v>
      </c>
      <c r="D3" s="248">
        <v>2903.0079999999998</v>
      </c>
      <c r="E3" s="248">
        <v>2897.77</v>
      </c>
      <c r="F3" s="248">
        <v>2892.3939999999998</v>
      </c>
      <c r="G3" s="248">
        <v>2885.7959999999998</v>
      </c>
      <c r="H3" s="248">
        <v>2875.5920000000001</v>
      </c>
      <c r="J3" s="248">
        <f>'2_Prosecution'!AK2/F3*100</f>
        <v>12.795628811289198</v>
      </c>
      <c r="K3" s="248" t="e">
        <f>'2_Prosecution'!AL2/G3*100</f>
        <v>#VALUE!</v>
      </c>
      <c r="L3" s="249" t="s">
        <v>3336</v>
      </c>
      <c r="M3" s="248">
        <f>'2_Prosecution'!AN2/C3*100</f>
        <v>675.2171470966282</v>
      </c>
      <c r="N3" s="248">
        <f>'2_Prosecution'!AO2/D3*100</f>
        <v>744.882549410818</v>
      </c>
      <c r="O3" s="248">
        <f>'2_Prosecution'!AP2/E3*100</f>
        <v>841.57817908253583</v>
      </c>
      <c r="P3" s="248">
        <f>'2_Prosecution'!AQ2/F3*100</f>
        <v>1127.0248797363015</v>
      </c>
      <c r="Q3" s="248">
        <f>'2_Prosecution'!AR2/G3*100</f>
        <v>1188.7534669810341</v>
      </c>
      <c r="R3" s="248">
        <f>'2_Prosecution'!AS2/H3*100</f>
        <v>1121.3690954766878</v>
      </c>
      <c r="S3" s="250">
        <f>(R3*100/M3)-100</f>
        <v>66.07532855148483</v>
      </c>
      <c r="T3" s="249" t="s">
        <v>3336</v>
      </c>
      <c r="U3" s="248">
        <f>'2_Prosecution'!AU2/C3*100</f>
        <v>254.90470567638491</v>
      </c>
      <c r="V3" s="248">
        <f>'2_Prosecution'!AV2/D3*100</f>
        <v>251.11883949338068</v>
      </c>
      <c r="W3" s="248">
        <f>'2_Prosecution'!AW2/E3*100</f>
        <v>282.32054303826737</v>
      </c>
      <c r="X3" s="248">
        <f>'2_Prosecution'!AX2/F3*100</f>
        <v>469.85300066311851</v>
      </c>
      <c r="Y3" s="248">
        <f>'2_Prosecution'!AY2/G3*100</f>
        <v>507.13910477386486</v>
      </c>
      <c r="Z3" s="248">
        <f>'2_Prosecution'!AZ2/H3*100</f>
        <v>451.97649736123901</v>
      </c>
      <c r="AA3" s="250">
        <f>(Z3*100/U3)-100</f>
        <v>77.311947287096075</v>
      </c>
      <c r="AB3" s="249" t="s">
        <v>3336</v>
      </c>
      <c r="AC3" s="248">
        <f>'2_Prosecution'!BE2/G3*100</f>
        <v>1188.7534669810341</v>
      </c>
      <c r="AD3" s="248" t="e">
        <f>'2_Prosecution'!BF2/G3*100</f>
        <v>#VALUE!</v>
      </c>
      <c r="AE3" s="248" t="e">
        <f>'2_Prosecution'!BG2/G3*100</f>
        <v>#VALUE!</v>
      </c>
      <c r="AF3" s="248" t="e">
        <f>'2_Prosecution'!BH2/G3*100</f>
        <v>#VALUE!</v>
      </c>
      <c r="AG3" s="248" t="e">
        <f>'2_Prosecution'!BI2/G3*100</f>
        <v>#VALUE!</v>
      </c>
      <c r="AH3" s="249" t="s">
        <v>3336</v>
      </c>
      <c r="AI3" s="248">
        <f>'2_Prosecution'!BK2/G3*100</f>
        <v>507.13910477386486</v>
      </c>
      <c r="AJ3" s="248" t="e">
        <f>'2_Prosecution'!BL2/G3*100</f>
        <v>#VALUE!</v>
      </c>
      <c r="AK3" s="248" t="e">
        <f>'2_Prosecution'!BM2/G3*100</f>
        <v>#VALUE!</v>
      </c>
      <c r="AL3" s="248" t="e">
        <f>'2_Prosecution'!BN2/G3*100</f>
        <v>#VALUE!</v>
      </c>
      <c r="AM3" s="248" t="e">
        <f>'2_Prosecution'!BO2/G3*100</f>
        <v>#VALUE!</v>
      </c>
      <c r="AN3" s="249" t="s">
        <v>3336</v>
      </c>
      <c r="AO3" s="248">
        <f>'2_Prosecution'!BU2/G3*100</f>
        <v>1188.7534669810341</v>
      </c>
      <c r="AP3" s="248" t="e">
        <f>'2_Prosecution'!BV2/G3*100</f>
        <v>#VALUE!</v>
      </c>
      <c r="AQ3" s="249" t="s">
        <v>3336</v>
      </c>
      <c r="AR3" s="248">
        <f>'2_Prosecution'!BX2/G3*100</f>
        <v>507.13910477386486</v>
      </c>
      <c r="AS3" s="248" t="e">
        <f>'2_Prosecution'!BY2/G3*100</f>
        <v>#VALUE!</v>
      </c>
      <c r="AT3" s="249" t="s">
        <v>3336</v>
      </c>
      <c r="AU3" s="248" t="e">
        <f>'2_Prosecution'!CA2/G3*100</f>
        <v>#VALUE!</v>
      </c>
      <c r="AV3" s="248" t="e">
        <f>'2_Prosecution'!CB2/G3*100</f>
        <v>#VALUE!</v>
      </c>
      <c r="AW3" s="249" t="s">
        <v>3336</v>
      </c>
      <c r="AX3" s="248" t="e">
        <f>'2_Prosecution'!CD2/G3*100</f>
        <v>#VALUE!</v>
      </c>
      <c r="AY3" s="248" t="e">
        <f>'2_Prosecution'!CE2/G3*100</f>
        <v>#VALUE!</v>
      </c>
      <c r="AZ3" s="249" t="s">
        <v>3336</v>
      </c>
      <c r="BA3" s="248" t="e">
        <f>'2_Prosecution'!CG2/G3*100</f>
        <v>#VALUE!</v>
      </c>
      <c r="BB3" s="248" t="e">
        <f>'2_Prosecution'!CH2/G3*100</f>
        <v>#VALUE!</v>
      </c>
      <c r="BC3" s="249" t="s">
        <v>3336</v>
      </c>
      <c r="BD3" s="248" t="e">
        <f>'2_Prosecution'!CJ2/G3*100</f>
        <v>#VALUE!</v>
      </c>
      <c r="BE3" s="248" t="e">
        <f>'2_Prosecution'!CK2/G3*100</f>
        <v>#VALUE!</v>
      </c>
      <c r="BF3" s="249" t="s">
        <v>3336</v>
      </c>
      <c r="BG3" s="248" t="e">
        <f>'2_Prosecution'!CM2/G3*100</f>
        <v>#VALUE!</v>
      </c>
      <c r="BH3" s="248" t="e">
        <f>'2_Prosecution'!CN2/G3*100</f>
        <v>#VALUE!</v>
      </c>
      <c r="BI3" s="249" t="s">
        <v>3336</v>
      </c>
      <c r="BJ3" s="248" t="e">
        <f>'2_Prosecution'!CP2/G3*100</f>
        <v>#VALUE!</v>
      </c>
      <c r="BK3" s="248" t="e">
        <f>'2_Prosecution'!CQ2/G3*100</f>
        <v>#VALUE!</v>
      </c>
      <c r="BL3" s="249" t="s">
        <v>3336</v>
      </c>
      <c r="BM3" s="248" t="e">
        <f>'2_Prosecution'!CS2/G3*100</f>
        <v>#VALUE!</v>
      </c>
      <c r="BN3" s="248" t="e">
        <f>'2_Prosecution'!CT2/G3*100</f>
        <v>#VALUE!</v>
      </c>
      <c r="BO3" s="249" t="s">
        <v>3336</v>
      </c>
      <c r="BP3" s="248" t="e">
        <f>'2_Prosecution'!CV2/G3*100</f>
        <v>#VALUE!</v>
      </c>
      <c r="BQ3" s="248" t="e">
        <f>'2_Prosecution'!CW2/G3*100</f>
        <v>#VALUE!</v>
      </c>
      <c r="BR3" s="249" t="s">
        <v>3336</v>
      </c>
      <c r="BS3" s="248">
        <f>'2_Prosecution'!DC2/G3*100</f>
        <v>1188.7534669810341</v>
      </c>
      <c r="BT3" s="248">
        <f>'2_Prosecution'!DD2/G3*100</f>
        <v>507.13910477386486</v>
      </c>
      <c r="BU3" s="249" t="s">
        <v>3336</v>
      </c>
      <c r="BV3" s="248">
        <f>'2_Prosecution'!DF2/G3*100</f>
        <v>123.50145332518308</v>
      </c>
      <c r="BW3" s="248">
        <f>'2_Prosecution'!DG2/G3*100</f>
        <v>106.72965102176315</v>
      </c>
      <c r="BX3" s="249" t="s">
        <v>3336</v>
      </c>
      <c r="BY3" s="248">
        <f>'2_Prosecution'!DI2/G3*100</f>
        <v>7.3463266287707105</v>
      </c>
      <c r="BZ3" s="248">
        <f>'2_Prosecution'!DJ2/G3*100</f>
        <v>3.0147661165238295</v>
      </c>
      <c r="CA3" s="249" t="s">
        <v>3336</v>
      </c>
      <c r="CB3" s="248">
        <f>'2_Prosecution'!DL2/G3*100</f>
        <v>1.8365816571926776</v>
      </c>
      <c r="CC3" s="248">
        <f>'2_Prosecution'!DM2/G3*100</f>
        <v>0.58909222966557584</v>
      </c>
      <c r="CD3" s="249" t="s">
        <v>3336</v>
      </c>
      <c r="CE3" s="248">
        <f>'2_Prosecution'!DO2/G3*100</f>
        <v>30.598143458511966</v>
      </c>
      <c r="CF3" s="248">
        <f>'2_Prosecution'!DP2/G3*100</f>
        <v>15.004525614423198</v>
      </c>
      <c r="CG3" s="249" t="s">
        <v>3336</v>
      </c>
      <c r="CH3" s="248">
        <f>'2_Prosecution'!DR2/G3*100</f>
        <v>3.8810782189732058</v>
      </c>
      <c r="CI3" s="248">
        <f>'2_Prosecution'!DS2/G3*100</f>
        <v>2.5989363073481289</v>
      </c>
      <c r="CJ3" s="249" t="s">
        <v>3336</v>
      </c>
      <c r="CK3" s="248">
        <f>'2_Prosecution'!DU2/G3*100</f>
        <v>3.9850356712671307</v>
      </c>
      <c r="CL3" s="248">
        <f>'2_Prosecution'!DV2/G3*100</f>
        <v>2.3563689186623034</v>
      </c>
      <c r="CM3" s="249" t="s">
        <v>3336</v>
      </c>
      <c r="CN3" s="248">
        <f>'2_Prosecution'!DX2/G3*100</f>
        <v>0.65839719786152595</v>
      </c>
      <c r="CO3" s="248">
        <f>'2_Prosecution'!DY2/G3*100</f>
        <v>0.17326242048987525</v>
      </c>
      <c r="CP3" s="249" t="s">
        <v>3336</v>
      </c>
      <c r="CQ3" s="248">
        <f>'2_Prosecution'!EA2/G3*100</f>
        <v>0.48513477737165073</v>
      </c>
      <c r="CR3" s="248">
        <f>'2_Prosecution'!EB2/G3*100</f>
        <v>0.31187235688177545</v>
      </c>
      <c r="CS3" s="249" t="s">
        <v>3336</v>
      </c>
      <c r="CT3" s="248">
        <f>'2_Prosecution'!ED2/G3*100</f>
        <v>716.23219382104628</v>
      </c>
      <c r="CU3" s="248">
        <f>'2_Prosecution'!EE2/G3*100</f>
        <v>228.35987020565557</v>
      </c>
      <c r="CV3" s="249" t="s">
        <v>3336</v>
      </c>
      <c r="CW3" s="248">
        <f>'2_Prosecution'!EG2/G3*100</f>
        <v>499.58486324050631</v>
      </c>
      <c r="CX3" s="248">
        <f>'2_Prosecution'!EH2/G3*100</f>
        <v>125.71921230745349</v>
      </c>
      <c r="CY3" s="249" t="s">
        <v>3336</v>
      </c>
      <c r="CZ3" s="248">
        <f>'2_Prosecution'!EJ2/G3*100</f>
        <v>376.46458724040093</v>
      </c>
      <c r="DA3" s="248">
        <f>'2_Prosecution'!EK2/G3*100</f>
        <v>46.365023723090616</v>
      </c>
      <c r="DB3" s="249" t="s">
        <v>3336</v>
      </c>
      <c r="DC3" s="248">
        <f>'2_Prosecution'!EM2/G3*100</f>
        <v>8.5245110881018622</v>
      </c>
      <c r="DD3" s="248">
        <f>'2_Prosecution'!EN2/G3*100</f>
        <v>0.27721987278380039</v>
      </c>
      <c r="DE3" s="249" t="s">
        <v>3336</v>
      </c>
      <c r="DF3" s="248" t="e">
        <f>'2_Prosecution'!EP2/G3*100</f>
        <v>#VALUE!</v>
      </c>
      <c r="DG3" s="248" t="e">
        <f>'2_Prosecution'!EQ2/G3*100</f>
        <v>#VALUE!</v>
      </c>
      <c r="DH3" s="249" t="s">
        <v>3336</v>
      </c>
      <c r="DI3" s="248" t="e">
        <f>'2_Prosecution'!ES2/G3*100</f>
        <v>#VALUE!</v>
      </c>
      <c r="DJ3" s="248" t="e">
        <f>'2_Prosecution'!ET2/G3*100</f>
        <v>#VALUE!</v>
      </c>
      <c r="DK3" s="249" t="s">
        <v>3336</v>
      </c>
      <c r="DL3" s="248">
        <f>'2_Prosecution'!EV2/G3*100</f>
        <v>36.385108302873803</v>
      </c>
      <c r="DM3" s="248">
        <f>'2_Prosecution'!EW2/G3*100</f>
        <v>17.70741937406525</v>
      </c>
      <c r="DN3" s="249" t="s">
        <v>3336</v>
      </c>
      <c r="DO3" s="248">
        <f>'2_Prosecution'!EY2/G3*100</f>
        <v>1.9058866253886277</v>
      </c>
      <c r="DP3" s="248">
        <f>'2_Prosecution'!EZ2/G3*100</f>
        <v>6.9304968195950098E-2</v>
      </c>
      <c r="DQ3" s="249" t="s">
        <v>3336</v>
      </c>
      <c r="DR3" s="248">
        <f>'2_Prosecution'!FB2/G3*100</f>
        <v>19.336086126670075</v>
      </c>
      <c r="DS3" s="248">
        <f>'2_Prosecution'!FC2/G3*100</f>
        <v>5.5097449715780327</v>
      </c>
      <c r="DT3" s="249" t="s">
        <v>3336</v>
      </c>
      <c r="DU3" s="248">
        <f>'2_Prosecution'!FE2/G3*100</f>
        <v>5.9255747807537329</v>
      </c>
      <c r="DV3" s="248">
        <f>'2_Prosecution'!FF2/G3*100</f>
        <v>0.58909222966557584</v>
      </c>
      <c r="DW3" s="249" t="s">
        <v>3336</v>
      </c>
      <c r="DX3" s="248">
        <f>'2_Prosecution'!FH2/G3*100</f>
        <v>1.8712341412906526</v>
      </c>
      <c r="DY3" s="248">
        <f>'2_Prosecution'!FI2/G3*100</f>
        <v>1.6286667526048273</v>
      </c>
      <c r="DZ3" s="249" t="s">
        <v>3336</v>
      </c>
      <c r="EA3" s="248">
        <f>'2_Prosecution'!FK2/G3*100</f>
        <v>45.63732155703314</v>
      </c>
      <c r="EB3" s="248">
        <f>'2_Prosecution'!FL2/G3*100</f>
        <v>15.385702939500923</v>
      </c>
      <c r="EC3" s="249" t="s">
        <v>3336</v>
      </c>
      <c r="ED3" s="248">
        <f>'2_Prosecution'!FN2/G3*100</f>
        <v>3.56920586209143</v>
      </c>
      <c r="EE3" s="248">
        <f>'2_Prosecution'!FO2/G3*100</f>
        <v>2.044496561780528</v>
      </c>
      <c r="EF3" s="249" t="s">
        <v>3336</v>
      </c>
      <c r="EG3" s="248">
        <f>'2_Prosecution'!GT2/G3*100</f>
        <v>289.93733444775722</v>
      </c>
      <c r="EH3" s="248">
        <f>'2_Prosecution'!GU2/G3*100</f>
        <v>162.20827806262122</v>
      </c>
      <c r="EI3" s="249" t="s">
        <v>3336</v>
      </c>
      <c r="EJ3" s="248" t="e">
        <f>'2_Prosecution'!HF2/C3*100</f>
        <v>#VALUE!</v>
      </c>
      <c r="EK3" s="248">
        <f>'2_Prosecution'!HG2/D3*100</f>
        <v>28.074328420727745</v>
      </c>
      <c r="EL3" s="248">
        <f>'2_Prosecution'!HH2/E3*100</f>
        <v>18.117379916280452</v>
      </c>
      <c r="EM3" s="248">
        <f>'2_Prosecution'!HI2/F3*100</f>
        <v>28.523085029218016</v>
      </c>
      <c r="EN3" s="248">
        <f>'2_Prosecution'!HJ2/G3*100</f>
        <v>29.385306515082842</v>
      </c>
      <c r="EO3" s="248">
        <f>'2_Prosecution'!HK2/H3*100</f>
        <v>30.011211604427888</v>
      </c>
      <c r="EP3" s="250" t="e">
        <f>(EO3*100/EJ3)-100</f>
        <v>#VALUE!</v>
      </c>
      <c r="EQ3" s="249" t="s">
        <v>3336</v>
      </c>
      <c r="ER3" s="248" t="e">
        <f>'2_Prosecution'!HM2/C3*100</f>
        <v>#VALUE!</v>
      </c>
      <c r="ES3" s="248">
        <f>'2_Prosecution'!HN2/D3*100</f>
        <v>10.885261080920206</v>
      </c>
      <c r="ET3" s="248">
        <f>'2_Prosecution'!HO2/E3*100</f>
        <v>11.595123146419487</v>
      </c>
      <c r="EU3" s="248">
        <f>'2_Prosecution'!HP2/F3*100</f>
        <v>11.616674630081517</v>
      </c>
      <c r="EV3" s="248">
        <f>'2_Prosecution'!HQ2/G3*100</f>
        <v>11.643234656919617</v>
      </c>
      <c r="EW3" s="248">
        <f>'2_Prosecution'!HR2/H3*100</f>
        <v>11.684550520379803</v>
      </c>
      <c r="EX3" s="250" t="e">
        <f>(EW3*100/ER3)-100</f>
        <v>#VALUE!</v>
      </c>
      <c r="EY3" s="249" t="s">
        <v>3336</v>
      </c>
      <c r="EZ3" s="248">
        <f>'2_Prosecution'!HT2/G3*100</f>
        <v>3.0494186006218045</v>
      </c>
    </row>
    <row r="4" spans="1:328" ht="22.5" hidden="1" customHeight="1">
      <c r="A4" s="248">
        <v>2</v>
      </c>
      <c r="B4" s="279" t="s">
        <v>25</v>
      </c>
      <c r="C4" s="248">
        <v>3262.65</v>
      </c>
      <c r="D4" s="248">
        <v>3274.2849999999999</v>
      </c>
      <c r="E4" s="254">
        <v>2894</v>
      </c>
      <c r="F4" s="254">
        <v>2906</v>
      </c>
      <c r="G4" s="248">
        <v>3010.598</v>
      </c>
      <c r="H4" s="248">
        <v>2998.5770000000002</v>
      </c>
      <c r="J4" s="248">
        <f>'2_Prosecution'!AK3/F4*100</f>
        <v>108.43083275980729</v>
      </c>
      <c r="K4" s="248">
        <f>'2_Prosecution'!AL3/G4*100</f>
        <v>558.79263853892155</v>
      </c>
      <c r="L4" s="249" t="s">
        <v>3336</v>
      </c>
      <c r="M4" s="248">
        <f>'2_Prosecution'!AN3/C4*100</f>
        <v>379.32355600508788</v>
      </c>
      <c r="N4" s="248">
        <f>'2_Prosecution'!AO3/D4*100</f>
        <v>308.34212660168555</v>
      </c>
      <c r="O4" s="248">
        <f>'2_Prosecution'!AP3/E4*100</f>
        <v>463.89080856945401</v>
      </c>
      <c r="P4" s="248">
        <f>'2_Prosecution'!AQ3/F4*100</f>
        <v>587.47419132828634</v>
      </c>
      <c r="Q4" s="248">
        <f>'2_Prosecution'!AR3/G4*100</f>
        <v>558.59334258509432</v>
      </c>
      <c r="R4" s="248">
        <f>'2_Prosecution'!AS3/H4*100</f>
        <v>602.31903332814193</v>
      </c>
      <c r="S4" s="250">
        <f t="shared" ref="S4:S48" si="0">(R4*100/M4)-100</f>
        <v>58.787669205564185</v>
      </c>
      <c r="T4" s="249" t="s">
        <v>3336</v>
      </c>
      <c r="U4" s="248">
        <f>'2_Prosecution'!AU3/C4*100</f>
        <v>82.325716825280054</v>
      </c>
      <c r="V4" s="248">
        <f>'2_Prosecution'!AV3/D4*100</f>
        <v>74.06197078140724</v>
      </c>
      <c r="W4" s="248">
        <f>'2_Prosecution'!AW3/E4*100</f>
        <v>79.4402211472011</v>
      </c>
      <c r="X4" s="248">
        <f>'2_Prosecution'!AX3/F4*100</f>
        <v>78.079834824501035</v>
      </c>
      <c r="Y4" s="248">
        <f>'2_Prosecution'!AY3/G4*100</f>
        <v>87.424491745493754</v>
      </c>
      <c r="Z4" s="248">
        <f>'2_Prosecution'!AZ3/H4*100</f>
        <v>92.077008527711641</v>
      </c>
      <c r="AA4" s="250">
        <f t="shared" ref="AA4:AA48" si="1">(Z4*100/U4)-100</f>
        <v>11.844769870788696</v>
      </c>
      <c r="AB4" s="249" t="s">
        <v>3336</v>
      </c>
      <c r="AC4" s="248">
        <f>'2_Prosecution'!BE3/G4*100</f>
        <v>558.59334258509432</v>
      </c>
      <c r="AD4" s="248">
        <f>'2_Prosecution'!BF3/G4*100</f>
        <v>0</v>
      </c>
      <c r="AE4" s="248" t="e">
        <f>'2_Prosecution'!BG3/G4*100</f>
        <v>#VALUE!</v>
      </c>
      <c r="AF4" s="248" t="e">
        <f>'2_Prosecution'!BH3/G4*100</f>
        <v>#VALUE!</v>
      </c>
      <c r="AG4" s="248" t="e">
        <f>'2_Prosecution'!BI3/G4*100</f>
        <v>#VALUE!</v>
      </c>
      <c r="AH4" s="249" t="s">
        <v>3336</v>
      </c>
      <c r="AI4" s="248">
        <f>'2_Prosecution'!BK3/G4*100</f>
        <v>87.424491745493754</v>
      </c>
      <c r="AJ4" s="248">
        <f>'2_Prosecution'!BL3/G4*100</f>
        <v>3.454463199669966</v>
      </c>
      <c r="AK4" s="248" t="e">
        <f>'2_Prosecution'!BM3/G4*100</f>
        <v>#VALUE!</v>
      </c>
      <c r="AL4" s="248" t="e">
        <f>'2_Prosecution'!BN3/G4*100</f>
        <v>#VALUE!</v>
      </c>
      <c r="AM4" s="248" t="e">
        <f>'2_Prosecution'!BO3/G4*100</f>
        <v>#VALUE!</v>
      </c>
      <c r="AN4" s="249" t="s">
        <v>3336</v>
      </c>
      <c r="AO4" s="248">
        <f>'2_Prosecution'!BU3/G4*100</f>
        <v>96.592105621540966</v>
      </c>
      <c r="AP4" s="248" t="e">
        <f>'2_Prosecution'!BV3/G4*100</f>
        <v>#VALUE!</v>
      </c>
      <c r="AQ4" s="249" t="s">
        <v>3336</v>
      </c>
      <c r="AR4" s="248">
        <f>'2_Prosecution'!BX3/G4*100</f>
        <v>87.424491745493754</v>
      </c>
      <c r="AS4" s="248">
        <f>'2_Prosecution'!BY3/G4*100</f>
        <v>3.454463199669966</v>
      </c>
      <c r="AT4" s="249" t="s">
        <v>3336</v>
      </c>
      <c r="AU4" s="248" t="e">
        <f>'2_Prosecution'!CA3/G4*100</f>
        <v>#VALUE!</v>
      </c>
      <c r="AV4" s="248" t="e">
        <f>'2_Prosecution'!CB3/G4*100</f>
        <v>#VALUE!</v>
      </c>
      <c r="AW4" s="249" t="s">
        <v>3336</v>
      </c>
      <c r="AX4" s="248" t="e">
        <f>'2_Prosecution'!CD3/G4*100</f>
        <v>#VALUE!</v>
      </c>
      <c r="AY4" s="248" t="e">
        <f>'2_Prosecution'!CE3/G4*100</f>
        <v>#VALUE!</v>
      </c>
      <c r="AZ4" s="249" t="s">
        <v>3336</v>
      </c>
      <c r="BA4" s="248" t="e">
        <f>'2_Prosecution'!CG3/G4*100</f>
        <v>#VALUE!</v>
      </c>
      <c r="BB4" s="248" t="e">
        <f>'2_Prosecution'!CH3/G4*100</f>
        <v>#VALUE!</v>
      </c>
      <c r="BC4" s="249" t="s">
        <v>3336</v>
      </c>
      <c r="BD4" s="248" t="e">
        <f>'2_Prosecution'!CJ3/G4*100</f>
        <v>#VALUE!</v>
      </c>
      <c r="BE4" s="248" t="e">
        <f>'2_Prosecution'!CK3/G4*100</f>
        <v>#VALUE!</v>
      </c>
      <c r="BF4" s="249" t="s">
        <v>3336</v>
      </c>
      <c r="BG4" s="248" t="e">
        <f>'2_Prosecution'!CM3/G4*100</f>
        <v>#VALUE!</v>
      </c>
      <c r="BH4" s="248">
        <f>'2_Prosecution'!CN3/G4*100</f>
        <v>0.76396782300393473</v>
      </c>
      <c r="BI4" s="249" t="s">
        <v>3336</v>
      </c>
      <c r="BJ4" s="248" t="e">
        <f>'2_Prosecution'!CP3/G4*100</f>
        <v>#VALUE!</v>
      </c>
      <c r="BK4" s="248" t="e">
        <f>'2_Prosecution'!CQ3/G4*100</f>
        <v>#VALUE!</v>
      </c>
      <c r="BL4" s="249" t="s">
        <v>3336</v>
      </c>
      <c r="BM4" s="248" t="e">
        <f>'2_Prosecution'!CS3/G4*100</f>
        <v>#VALUE!</v>
      </c>
      <c r="BN4" s="248" t="e">
        <f>'2_Prosecution'!CT3/G4*100</f>
        <v>#VALUE!</v>
      </c>
      <c r="BO4" s="249" t="s">
        <v>3336</v>
      </c>
      <c r="BP4" s="248" t="e">
        <f>'2_Prosecution'!CV3/G4*100</f>
        <v>#VALUE!</v>
      </c>
      <c r="BQ4" s="248" t="e">
        <f>'2_Prosecution'!CW3/G4*100</f>
        <v>#VALUE!</v>
      </c>
      <c r="BR4" s="249" t="s">
        <v>3336</v>
      </c>
      <c r="BS4" s="248">
        <f>'2_Prosecution'!DC3/G4*100</f>
        <v>558.59334258509432</v>
      </c>
      <c r="BT4" s="248">
        <f>'2_Prosecution'!DD3/G4*100</f>
        <v>87.424491745493754</v>
      </c>
      <c r="BU4" s="249" t="s">
        <v>3336</v>
      </c>
      <c r="BV4" s="248" t="e">
        <f>'2_Prosecution'!DF3/G4*100</f>
        <v>#VALUE!</v>
      </c>
      <c r="BW4" s="248">
        <f>'2_Prosecution'!DG3/G4*100</f>
        <v>4.8827508687642789</v>
      </c>
      <c r="BX4" s="249" t="s">
        <v>3336</v>
      </c>
      <c r="BY4" s="248" t="e">
        <f>'2_Prosecution'!DI3/G4*100</f>
        <v>#VALUE!</v>
      </c>
      <c r="BZ4" s="248">
        <f>'2_Prosecution'!DJ3/G4*100</f>
        <v>1.5943676306169072</v>
      </c>
      <c r="CA4" s="249" t="s">
        <v>3336</v>
      </c>
      <c r="CB4" s="248" t="e">
        <f>'2_Prosecution'!DL3/G4*100</f>
        <v>#VALUE!</v>
      </c>
      <c r="CC4" s="248">
        <f>'2_Prosecution'!DM3/G4*100</f>
        <v>1.0629117537446049</v>
      </c>
      <c r="CD4" s="249" t="s">
        <v>3336</v>
      </c>
      <c r="CE4" s="248" t="e">
        <f>'2_Prosecution'!DO3/G4*100</f>
        <v>#VALUE!</v>
      </c>
      <c r="CF4" s="248">
        <f>'2_Prosecution'!DP3/G4*100</f>
        <v>6.2778225455540726</v>
      </c>
      <c r="CG4" s="249" t="s">
        <v>3336</v>
      </c>
      <c r="CH4" s="248" t="e">
        <f>'2_Prosecution'!DR3/G4*100</f>
        <v>#VALUE!</v>
      </c>
      <c r="CI4" s="248">
        <f>'2_Prosecution'!DS3/G4*100</f>
        <v>3.8862710996287118</v>
      </c>
      <c r="CJ4" s="249" t="s">
        <v>3336</v>
      </c>
      <c r="CK4" s="248" t="e">
        <f>'2_Prosecution'!DU3/G4*100</f>
        <v>#VALUE!</v>
      </c>
      <c r="CL4" s="248" t="e">
        <f>'2_Prosecution'!DV3/G4*100</f>
        <v>#VALUE!</v>
      </c>
      <c r="CM4" s="249" t="s">
        <v>3336</v>
      </c>
      <c r="CN4" s="248" t="e">
        <f>'2_Prosecution'!DX3/G4*100</f>
        <v>#VALUE!</v>
      </c>
      <c r="CO4" s="248">
        <f>'2_Prosecution'!DY3/G4*100</f>
        <v>0.33215992304518904</v>
      </c>
      <c r="CP4" s="249" t="s">
        <v>3336</v>
      </c>
      <c r="CQ4" s="248" t="e">
        <f>'2_Prosecution'!EA3/G4*100</f>
        <v>#VALUE!</v>
      </c>
      <c r="CR4" s="248" t="e">
        <f>'2_Prosecution'!EB3/G4*100</f>
        <v>#VALUE!</v>
      </c>
      <c r="CS4" s="249" t="s">
        <v>3336</v>
      </c>
      <c r="CT4" s="248" t="e">
        <f>'2_Prosecution'!ED3/G4*100</f>
        <v>#VALUE!</v>
      </c>
      <c r="CU4" s="248">
        <f>'2_Prosecution'!EE3/G4*100</f>
        <v>3.3215992304518904</v>
      </c>
      <c r="CV4" s="249" t="s">
        <v>3336</v>
      </c>
      <c r="CW4" s="248" t="e">
        <f>'2_Prosecution'!EG3/G4*100</f>
        <v>#VALUE!</v>
      </c>
      <c r="CX4" s="248">
        <f>'2_Prosecution'!EH3/G4*100</f>
        <v>16.408700198432339</v>
      </c>
      <c r="CY4" s="249" t="s">
        <v>3336</v>
      </c>
      <c r="CZ4" s="248" t="e">
        <f>'2_Prosecution'!EJ3/G4*100</f>
        <v>#VALUE!</v>
      </c>
      <c r="DA4" s="248" t="e">
        <f>'2_Prosecution'!EK3/G4*100</f>
        <v>#VALUE!</v>
      </c>
      <c r="DB4" s="249" t="s">
        <v>3336</v>
      </c>
      <c r="DC4" s="248" t="e">
        <f>'2_Prosecution'!EM3/G4*100</f>
        <v>#VALUE!</v>
      </c>
      <c r="DD4" s="248" t="e">
        <f>'2_Prosecution'!EN3/G4*100</f>
        <v>#VALUE!</v>
      </c>
      <c r="DE4" s="249" t="s">
        <v>3336</v>
      </c>
      <c r="DF4" s="248" t="e">
        <f>'2_Prosecution'!EP3/G4*100</f>
        <v>#VALUE!</v>
      </c>
      <c r="DG4" s="248" t="e">
        <f>'2_Prosecution'!EQ3/G4*100</f>
        <v>#VALUE!</v>
      </c>
      <c r="DH4" s="249" t="s">
        <v>3336</v>
      </c>
      <c r="DI4" s="248" t="e">
        <f>'2_Prosecution'!ES3/G4*100</f>
        <v>#VALUE!</v>
      </c>
      <c r="DJ4" s="248" t="e">
        <f>'2_Prosecution'!ET3/G4*100</f>
        <v>#VALUE!</v>
      </c>
      <c r="DK4" s="249" t="s">
        <v>3336</v>
      </c>
      <c r="DL4" s="248" t="e">
        <f>'2_Prosecution'!EV3/G4*100</f>
        <v>#VALUE!</v>
      </c>
      <c r="DM4" s="248">
        <f>'2_Prosecution'!EW3/G4*100</f>
        <v>4.7831028918507217</v>
      </c>
      <c r="DN4" s="249" t="s">
        <v>3336</v>
      </c>
      <c r="DO4" s="248" t="e">
        <f>'2_Prosecution'!EY3/G4*100</f>
        <v>#VALUE!</v>
      </c>
      <c r="DP4" s="248" t="e">
        <f>'2_Prosecution'!EZ3/G4*100</f>
        <v>#VALUE!</v>
      </c>
      <c r="DQ4" s="249" t="s">
        <v>3336</v>
      </c>
      <c r="DR4" s="248" t="e">
        <f>'2_Prosecution'!FB3/G4*100</f>
        <v>#VALUE!</v>
      </c>
      <c r="DS4" s="248" t="e">
        <f>'2_Prosecution'!FC3/G4*100</f>
        <v>#VALUE!</v>
      </c>
      <c r="DT4" s="249" t="s">
        <v>3336</v>
      </c>
      <c r="DU4" s="248" t="e">
        <f>'2_Prosecution'!FE3/G4*100</f>
        <v>#VALUE!</v>
      </c>
      <c r="DV4" s="248" t="e">
        <f>'2_Prosecution'!FF3/G4*100</f>
        <v>#VALUE!</v>
      </c>
      <c r="DW4" s="249" t="s">
        <v>3336</v>
      </c>
      <c r="DX4" s="248" t="e">
        <f>'2_Prosecution'!FH3/G4*100</f>
        <v>#VALUE!</v>
      </c>
      <c r="DY4" s="248">
        <f>'2_Prosecution'!FI3/G4*100</f>
        <v>1.2289917152671994</v>
      </c>
      <c r="DZ4" s="249" t="s">
        <v>3336</v>
      </c>
      <c r="EA4" s="248" t="e">
        <f>'2_Prosecution'!FK3/G4*100</f>
        <v>#VALUE!</v>
      </c>
      <c r="EB4" s="248">
        <f>'2_Prosecution'!FL3/G4*100</f>
        <v>11.758461275799693</v>
      </c>
      <c r="EC4" s="249" t="s">
        <v>3336</v>
      </c>
      <c r="ED4" s="248" t="e">
        <f>'2_Prosecution'!FN3/G4*100</f>
        <v>#VALUE!</v>
      </c>
      <c r="EE4" s="248">
        <f>'2_Prosecution'!FO3/G4*100</f>
        <v>1.9597435459666153</v>
      </c>
      <c r="EF4" s="249" t="s">
        <v>3336</v>
      </c>
      <c r="EG4" s="248">
        <f>'2_Prosecution'!GT3/G4*100</f>
        <v>28.798265328017891</v>
      </c>
      <c r="EH4" s="248">
        <f>'2_Prosecution'!GU3/G4*100</f>
        <v>33.813880166000246</v>
      </c>
      <c r="EI4" s="249" t="s">
        <v>3336</v>
      </c>
      <c r="EJ4" s="248" t="e">
        <f>'2_Prosecution'!HF3/C4*100</f>
        <v>#VALUE!</v>
      </c>
      <c r="EK4" s="248" t="e">
        <f>'2_Prosecution'!HG3/D4*100</f>
        <v>#VALUE!</v>
      </c>
      <c r="EL4" s="248" t="e">
        <f>'2_Prosecution'!HH3/E4*100</f>
        <v>#VALUE!</v>
      </c>
      <c r="EM4" s="248" t="e">
        <f>'2_Prosecution'!HI3/F4*100</f>
        <v>#VALUE!</v>
      </c>
      <c r="EN4" s="248" t="e">
        <f>'2_Prosecution'!HJ3/G4*100</f>
        <v>#VALUE!</v>
      </c>
      <c r="EO4" s="248" t="e">
        <f>'2_Prosecution'!HK3/H4*100</f>
        <v>#VALUE!</v>
      </c>
      <c r="EP4" s="250" t="e">
        <f t="shared" ref="EP4:EP48" si="2">(EO4*100/EJ4)-100</f>
        <v>#VALUE!</v>
      </c>
      <c r="EQ4" s="249" t="s">
        <v>3336</v>
      </c>
      <c r="ER4" s="248" t="e">
        <f>'2_Prosecution'!HM3/C4*100</f>
        <v>#VALUE!</v>
      </c>
      <c r="ES4" s="248" t="e">
        <f>'2_Prosecution'!HN3/D4*100</f>
        <v>#VALUE!</v>
      </c>
      <c r="ET4" s="248" t="e">
        <f>'2_Prosecution'!HO3/E4*100</f>
        <v>#VALUE!</v>
      </c>
      <c r="EU4" s="248" t="e">
        <f>'2_Prosecution'!HP3/F4*100</f>
        <v>#VALUE!</v>
      </c>
      <c r="EV4" s="248" t="e">
        <f>'2_Prosecution'!HQ3/G4*100</f>
        <v>#VALUE!</v>
      </c>
      <c r="EW4" s="248" t="e">
        <f>'2_Prosecution'!HR3/H4*100</f>
        <v>#VALUE!</v>
      </c>
      <c r="EX4" s="250" t="e">
        <f t="shared" ref="EX4:EX48" si="3">(EW4*100/ER4)-100</f>
        <v>#VALUE!</v>
      </c>
      <c r="EY4" s="249" t="s">
        <v>3336</v>
      </c>
      <c r="EZ4" s="248" t="e">
        <f>'2_Prosecution'!HT3/G4*100</f>
        <v>#VALUE!</v>
      </c>
    </row>
    <row r="5" spans="1:328" ht="19.5" hidden="1" customHeight="1">
      <c r="A5" s="248">
        <v>3</v>
      </c>
      <c r="B5" s="279" t="s">
        <v>26</v>
      </c>
      <c r="C5" s="248">
        <v>8375.1640000000007</v>
      </c>
      <c r="D5" s="248">
        <v>8408.1209999999992</v>
      </c>
      <c r="E5" s="248">
        <v>8451.86</v>
      </c>
      <c r="F5" s="248">
        <v>8507.7860000000001</v>
      </c>
      <c r="G5" s="248">
        <v>8584.9259999999995</v>
      </c>
      <c r="H5" s="248">
        <v>8700.4709999999995</v>
      </c>
      <c r="J5" s="248">
        <f>'2_Prosecution'!AK4/F5*100</f>
        <v>142.48125187916102</v>
      </c>
      <c r="K5" s="248">
        <f>'2_Prosecution'!AL4/G5*100</f>
        <v>6052.970054721497</v>
      </c>
      <c r="L5" s="249" t="s">
        <v>3336</v>
      </c>
      <c r="M5" s="248">
        <f>'2_Prosecution'!AN4/C5*100</f>
        <v>3390.4291307012018</v>
      </c>
      <c r="N5" s="248">
        <f>'2_Prosecution'!AO4/D5*100</f>
        <v>3407.5032935420418</v>
      </c>
      <c r="O5" s="248">
        <f>'2_Prosecution'!AP4/E5*100</f>
        <v>3395.0988303166405</v>
      </c>
      <c r="P5" s="248">
        <f>'2_Prosecution'!AQ4/F5*100</f>
        <v>3288.9637797659693</v>
      </c>
      <c r="Q5" s="248">
        <f>'2_Prosecution'!AR4/G5*100</f>
        <v>3417.6066281759445</v>
      </c>
      <c r="R5" s="248" t="e">
        <f>'2_Prosecution'!AS4/H5*100</f>
        <v>#VALUE!</v>
      </c>
      <c r="S5" s="250" t="e">
        <f t="shared" si="0"/>
        <v>#VALUE!</v>
      </c>
      <c r="T5" s="249" t="s">
        <v>3336</v>
      </c>
      <c r="U5" s="248">
        <f>'2_Prosecution'!AU4/C5*100</f>
        <v>828.95093158772772</v>
      </c>
      <c r="V5" s="248">
        <f>'2_Prosecution'!AV4/D5*100</f>
        <v>831.06558528356106</v>
      </c>
      <c r="W5" s="248">
        <f>'2_Prosecution'!AW4/E5*100</f>
        <v>815.83225467530212</v>
      </c>
      <c r="X5" s="248">
        <f>'2_Prosecution'!AX4/F5*100</f>
        <v>781.60169990171357</v>
      </c>
      <c r="Y5" s="248">
        <f>'2_Prosecution'!AY4/G5*100</f>
        <v>756.81491022753141</v>
      </c>
      <c r="Z5" s="248" t="e">
        <f>'2_Prosecution'!AZ4/H5*100</f>
        <v>#VALUE!</v>
      </c>
      <c r="AA5" s="250" t="e">
        <f t="shared" si="1"/>
        <v>#VALUE!</v>
      </c>
      <c r="AB5" s="249" t="s">
        <v>3336</v>
      </c>
      <c r="AC5" s="248">
        <f>'2_Prosecution'!BE4/G5*100</f>
        <v>3417.6066281759445</v>
      </c>
      <c r="AD5" s="248">
        <f>'2_Prosecution'!BF4/G5*100</f>
        <v>0</v>
      </c>
      <c r="AE5" s="248" t="e">
        <f>'2_Prosecution'!BG4/G5*100</f>
        <v>#VALUE!</v>
      </c>
      <c r="AF5" s="248" t="e">
        <f>'2_Prosecution'!BH4/G5*100</f>
        <v>#VALUE!</v>
      </c>
      <c r="AG5" s="248" t="e">
        <f>'2_Prosecution'!BI4/G5*100</f>
        <v>#VALUE!</v>
      </c>
      <c r="AH5" s="249" t="s">
        <v>3336</v>
      </c>
      <c r="AI5" s="248" t="e">
        <f>'2_Prosecution'!BK4/G5*100</f>
        <v>#VALUE!</v>
      </c>
      <c r="AJ5" s="248" t="e">
        <f>'2_Prosecution'!BL4/G5*100</f>
        <v>#VALUE!</v>
      </c>
      <c r="AK5" s="248" t="e">
        <f>'2_Prosecution'!BM4/G5*100</f>
        <v>#VALUE!</v>
      </c>
      <c r="AL5" s="248" t="e">
        <f>'2_Prosecution'!BN4/G5*100</f>
        <v>#VALUE!</v>
      </c>
      <c r="AM5" s="248" t="e">
        <f>'2_Prosecution'!BO4/G5*100</f>
        <v>#VALUE!</v>
      </c>
      <c r="AN5" s="249" t="s">
        <v>3336</v>
      </c>
      <c r="AO5" s="248">
        <f>'2_Prosecution'!BU4/G5*100</f>
        <v>3417.6066281759445</v>
      </c>
      <c r="AP5" s="248" t="e">
        <f>'2_Prosecution'!BV4/G5*100</f>
        <v>#VALUE!</v>
      </c>
      <c r="AQ5" s="249" t="s">
        <v>3336</v>
      </c>
      <c r="AR5" s="248">
        <f>'2_Prosecution'!BX4/G5*100</f>
        <v>756.81491022753141</v>
      </c>
      <c r="AS5" s="248" t="e">
        <f>'2_Prosecution'!BY4/G5*100</f>
        <v>#VALUE!</v>
      </c>
      <c r="AT5" s="249" t="s">
        <v>3336</v>
      </c>
      <c r="AU5" s="248" t="e">
        <f>'2_Prosecution'!CA4/G5*100</f>
        <v>#VALUE!</v>
      </c>
      <c r="AV5" s="248" t="e">
        <f>'2_Prosecution'!CB4/G5*100</f>
        <v>#VALUE!</v>
      </c>
      <c r="AW5" s="249" t="s">
        <v>3336</v>
      </c>
      <c r="AX5" s="248">
        <f>'2_Prosecution'!CD4/G5*100</f>
        <v>362.26287797937925</v>
      </c>
      <c r="AY5" s="248" t="e">
        <f>'2_Prosecution'!CE4/G5*100</f>
        <v>#VALUE!</v>
      </c>
      <c r="AZ5" s="249" t="s">
        <v>3336</v>
      </c>
      <c r="BA5" s="248">
        <f>'2_Prosecution'!CG4/G5*100</f>
        <v>73.500924760446395</v>
      </c>
      <c r="BB5" s="248" t="e">
        <f>'2_Prosecution'!CH4/G5*100</f>
        <v>#VALUE!</v>
      </c>
      <c r="BC5" s="249" t="s">
        <v>3336</v>
      </c>
      <c r="BD5" s="248">
        <f>'2_Prosecution'!CJ4/G5*100</f>
        <v>288.76195321893283</v>
      </c>
      <c r="BE5" s="248" t="e">
        <f>'2_Prosecution'!CK4/G5*100</f>
        <v>#VALUE!</v>
      </c>
      <c r="BF5" s="249" t="s">
        <v>3336</v>
      </c>
      <c r="BG5" s="248">
        <f>'2_Prosecution'!CM4/G5*100</f>
        <v>924.22462348539761</v>
      </c>
      <c r="BH5" s="248" t="e">
        <f>'2_Prosecution'!CN4/G5*100</f>
        <v>#VALUE!</v>
      </c>
      <c r="BI5" s="249" t="s">
        <v>3336</v>
      </c>
      <c r="BJ5" s="248">
        <f>'2_Prosecution'!CP4/G5*100</f>
        <v>655.69580914267635</v>
      </c>
      <c r="BK5" s="248" t="e">
        <f>'2_Prosecution'!CQ4/G5*100</f>
        <v>#VALUE!</v>
      </c>
      <c r="BL5" s="249" t="s">
        <v>3336</v>
      </c>
      <c r="BM5" s="248" t="e">
        <f>'2_Prosecution'!CS4/G5*100</f>
        <v>#VALUE!</v>
      </c>
      <c r="BN5" s="248" t="e">
        <f>'2_Prosecution'!CT4/G5*100</f>
        <v>#VALUE!</v>
      </c>
      <c r="BO5" s="249" t="s">
        <v>3336</v>
      </c>
      <c r="BP5" s="248" t="e">
        <f>'2_Prosecution'!CV4/G5*100</f>
        <v>#VALUE!</v>
      </c>
      <c r="BQ5" s="248" t="e">
        <f>'2_Prosecution'!CW4/G5*100</f>
        <v>#VALUE!</v>
      </c>
      <c r="BR5" s="249" t="s">
        <v>3336</v>
      </c>
      <c r="BS5" s="248">
        <f>'2_Prosecution'!DC4/G5*100</f>
        <v>3417.6066281759445</v>
      </c>
      <c r="BT5" s="248" t="e">
        <f>'2_Prosecution'!DD4/G5*100</f>
        <v>#VALUE!</v>
      </c>
      <c r="BU5" s="249" t="s">
        <v>3336</v>
      </c>
      <c r="BV5" s="248" t="e">
        <f>'2_Prosecution'!DF4/G5*100</f>
        <v>#VALUE!</v>
      </c>
      <c r="BW5" s="248" t="e">
        <f>'2_Prosecution'!DG4/G5*100</f>
        <v>#VALUE!</v>
      </c>
      <c r="BX5" s="249" t="s">
        <v>3336</v>
      </c>
      <c r="BY5" s="248" t="e">
        <f>'2_Prosecution'!DI4/G5*100</f>
        <v>#VALUE!</v>
      </c>
      <c r="BZ5" s="248" t="e">
        <f>'2_Prosecution'!DJ4/G5*100</f>
        <v>#VALUE!</v>
      </c>
      <c r="CA5" s="249" t="s">
        <v>3336</v>
      </c>
      <c r="CB5" s="248" t="e">
        <f>'2_Prosecution'!DL4/G5*100</f>
        <v>#VALUE!</v>
      </c>
      <c r="CC5" s="248" t="e">
        <f>'2_Prosecution'!DM4/G5*100</f>
        <v>#VALUE!</v>
      </c>
      <c r="CD5" s="249" t="s">
        <v>3336</v>
      </c>
      <c r="CE5" s="248" t="e">
        <f>'2_Prosecution'!DO4/G5*100</f>
        <v>#VALUE!</v>
      </c>
      <c r="CF5" s="248" t="e">
        <f>'2_Prosecution'!DP4/G5*100</f>
        <v>#VALUE!</v>
      </c>
      <c r="CG5" s="249" t="s">
        <v>3336</v>
      </c>
      <c r="CH5" s="248" t="e">
        <f>'2_Prosecution'!DR4/G5*100</f>
        <v>#VALUE!</v>
      </c>
      <c r="CI5" s="248" t="e">
        <f>'2_Prosecution'!DS4/G5*100</f>
        <v>#VALUE!</v>
      </c>
      <c r="CJ5" s="249" t="s">
        <v>3336</v>
      </c>
      <c r="CK5" s="248" t="e">
        <f>'2_Prosecution'!DU4/G5*100</f>
        <v>#VALUE!</v>
      </c>
      <c r="CL5" s="248" t="e">
        <f>'2_Prosecution'!DV4/G5*100</f>
        <v>#VALUE!</v>
      </c>
      <c r="CM5" s="249" t="s">
        <v>3336</v>
      </c>
      <c r="CN5" s="248" t="e">
        <f>'2_Prosecution'!DX4/G5*100</f>
        <v>#VALUE!</v>
      </c>
      <c r="CO5" s="248" t="e">
        <f>'2_Prosecution'!DY4/G5*100</f>
        <v>#VALUE!</v>
      </c>
      <c r="CP5" s="249" t="s">
        <v>3336</v>
      </c>
      <c r="CQ5" s="248" t="e">
        <f>'2_Prosecution'!EA4/G5*100</f>
        <v>#VALUE!</v>
      </c>
      <c r="CR5" s="248" t="e">
        <f>'2_Prosecution'!EB4/G5*100</f>
        <v>#VALUE!</v>
      </c>
      <c r="CS5" s="249" t="s">
        <v>3336</v>
      </c>
      <c r="CT5" s="248" t="e">
        <f>'2_Prosecution'!ED4/G5*100</f>
        <v>#VALUE!</v>
      </c>
      <c r="CU5" s="248" t="e">
        <f>'2_Prosecution'!EE4/G5*100</f>
        <v>#VALUE!</v>
      </c>
      <c r="CV5" s="249" t="s">
        <v>3336</v>
      </c>
      <c r="CW5" s="248" t="e">
        <f>'2_Prosecution'!EG4/G5*100</f>
        <v>#VALUE!</v>
      </c>
      <c r="CX5" s="248" t="e">
        <f>'2_Prosecution'!EH4/G5*100</f>
        <v>#VALUE!</v>
      </c>
      <c r="CY5" s="249" t="s">
        <v>3336</v>
      </c>
      <c r="CZ5" s="248" t="e">
        <f>'2_Prosecution'!EJ4/G5*100</f>
        <v>#VALUE!</v>
      </c>
      <c r="DA5" s="248" t="e">
        <f>'2_Prosecution'!EK4/G5*100</f>
        <v>#VALUE!</v>
      </c>
      <c r="DB5" s="249" t="s">
        <v>3336</v>
      </c>
      <c r="DC5" s="248" t="e">
        <f>'2_Prosecution'!EM4/G5*100</f>
        <v>#VALUE!</v>
      </c>
      <c r="DD5" s="248" t="e">
        <f>'2_Prosecution'!EN4/G5*100</f>
        <v>#VALUE!</v>
      </c>
      <c r="DE5" s="249" t="s">
        <v>3336</v>
      </c>
      <c r="DF5" s="248" t="e">
        <f>'2_Prosecution'!EP4/G5*100</f>
        <v>#VALUE!</v>
      </c>
      <c r="DG5" s="248" t="e">
        <f>'2_Prosecution'!EQ4/G5*100</f>
        <v>#VALUE!</v>
      </c>
      <c r="DH5" s="249" t="s">
        <v>3336</v>
      </c>
      <c r="DI5" s="248" t="e">
        <f>'2_Prosecution'!ES4/G5*100</f>
        <v>#VALUE!</v>
      </c>
      <c r="DJ5" s="248" t="e">
        <f>'2_Prosecution'!ET4/G5*100</f>
        <v>#VALUE!</v>
      </c>
      <c r="DK5" s="249" t="s">
        <v>3336</v>
      </c>
      <c r="DL5" s="248" t="e">
        <f>'2_Prosecution'!EV4/G5*100</f>
        <v>#VALUE!</v>
      </c>
      <c r="DM5" s="248" t="e">
        <f>'2_Prosecution'!EW4/G5*100</f>
        <v>#VALUE!</v>
      </c>
      <c r="DN5" s="249" t="s">
        <v>3336</v>
      </c>
      <c r="DO5" s="248" t="e">
        <f>'2_Prosecution'!EY4/G5*100</f>
        <v>#VALUE!</v>
      </c>
      <c r="DP5" s="248" t="e">
        <f>'2_Prosecution'!EZ4/G5*100</f>
        <v>#VALUE!</v>
      </c>
      <c r="DQ5" s="249" t="s">
        <v>3336</v>
      </c>
      <c r="DR5" s="248" t="e">
        <f>'2_Prosecution'!FB4/G5*100</f>
        <v>#VALUE!</v>
      </c>
      <c r="DS5" s="248" t="e">
        <f>'2_Prosecution'!FC4/G5*100</f>
        <v>#VALUE!</v>
      </c>
      <c r="DT5" s="249" t="s">
        <v>3336</v>
      </c>
      <c r="DU5" s="248" t="e">
        <f>'2_Prosecution'!FE4/G5*100</f>
        <v>#VALUE!</v>
      </c>
      <c r="DV5" s="248" t="e">
        <f>'2_Prosecution'!FF4/G5*100</f>
        <v>#VALUE!</v>
      </c>
      <c r="DW5" s="249" t="s">
        <v>3336</v>
      </c>
      <c r="DX5" s="248" t="e">
        <f>'2_Prosecution'!FH4/G5*100</f>
        <v>#VALUE!</v>
      </c>
      <c r="DY5" s="248" t="e">
        <f>'2_Prosecution'!FI4/G5*100</f>
        <v>#VALUE!</v>
      </c>
      <c r="DZ5" s="249" t="s">
        <v>3336</v>
      </c>
      <c r="EA5" s="248" t="e">
        <f>'2_Prosecution'!FK4/G5*100</f>
        <v>#VALUE!</v>
      </c>
      <c r="EB5" s="248" t="e">
        <f>'2_Prosecution'!FL4/G5*100</f>
        <v>#VALUE!</v>
      </c>
      <c r="EC5" s="249" t="s">
        <v>3336</v>
      </c>
      <c r="ED5" s="248" t="e">
        <f>'2_Prosecution'!FN4/G5*100</f>
        <v>#VALUE!</v>
      </c>
      <c r="EE5" s="248" t="e">
        <f>'2_Prosecution'!FO4/G5*100</f>
        <v>#VALUE!</v>
      </c>
      <c r="EF5" s="249" t="s">
        <v>3336</v>
      </c>
      <c r="EG5" s="248" t="e">
        <f>'2_Prosecution'!GT4/G5*100</f>
        <v>#VALUE!</v>
      </c>
      <c r="EH5" s="248">
        <f>'2_Prosecution'!GU4/G5*100</f>
        <v>98.731194654444323</v>
      </c>
      <c r="EI5" s="249" t="s">
        <v>3336</v>
      </c>
      <c r="EJ5" s="248" t="e">
        <f>'2_Prosecution'!HF4/C5*100</f>
        <v>#VALUE!</v>
      </c>
      <c r="EK5" s="248" t="e">
        <f>'2_Prosecution'!HG4/D5*100</f>
        <v>#VALUE!</v>
      </c>
      <c r="EL5" s="248" t="e">
        <f>'2_Prosecution'!HH4/E5*100</f>
        <v>#VALUE!</v>
      </c>
      <c r="EM5" s="248" t="e">
        <f>'2_Prosecution'!HI4/F5*100</f>
        <v>#VALUE!</v>
      </c>
      <c r="EN5" s="248" t="e">
        <f>'2_Prosecution'!HJ4/G5*100</f>
        <v>#VALUE!</v>
      </c>
      <c r="EO5" s="248" t="e">
        <f>'2_Prosecution'!HK4/H5*100</f>
        <v>#VALUE!</v>
      </c>
      <c r="EP5" s="250" t="e">
        <f t="shared" si="2"/>
        <v>#VALUE!</v>
      </c>
      <c r="EQ5" s="249" t="s">
        <v>3336</v>
      </c>
      <c r="ER5" s="248">
        <f>'2_Prosecution'!HM4/C5*100</f>
        <v>4.5252845198016418</v>
      </c>
      <c r="ES5" s="248">
        <f>'2_Prosecution'!HN4/D5*100</f>
        <v>4.4005075569202683</v>
      </c>
      <c r="ET5" s="248">
        <f>'2_Prosecution'!HO4/E5*100</f>
        <v>4.685359199040211</v>
      </c>
      <c r="EU5" s="248">
        <f>'2_Prosecution'!HP4/F5*100</f>
        <v>4.6898217703172129</v>
      </c>
      <c r="EV5" s="248">
        <f>'2_Prosecution'!HQ4/G5*100</f>
        <v>4.8340544810753183</v>
      </c>
      <c r="EW5" s="248" t="e">
        <f>'2_Prosecution'!HR4/H5*100</f>
        <v>#VALUE!</v>
      </c>
      <c r="EX5" s="250" t="e">
        <f t="shared" si="3"/>
        <v>#VALUE!</v>
      </c>
      <c r="EY5" s="249" t="s">
        <v>3336</v>
      </c>
      <c r="EZ5" s="248" t="e">
        <f>'2_Prosecution'!HT4/G5*100</f>
        <v>#VALUE!</v>
      </c>
    </row>
    <row r="6" spans="1:328" ht="17.25" customHeight="1">
      <c r="A6" s="248">
        <v>4</v>
      </c>
      <c r="B6" s="279" t="s">
        <v>27</v>
      </c>
      <c r="C6" s="248">
        <v>9111.0779999999995</v>
      </c>
      <c r="D6" s="248">
        <v>9235.0849999999991</v>
      </c>
      <c r="E6" s="248">
        <v>9356.4830000000002</v>
      </c>
      <c r="F6" s="248">
        <v>9477.1190000000006</v>
      </c>
      <c r="G6" s="248">
        <v>9593.0380000000005</v>
      </c>
      <c r="H6" s="248">
        <v>9705.643</v>
      </c>
      <c r="J6" s="248">
        <f>'2_Prosecution'!AK5/F6*100</f>
        <v>0</v>
      </c>
      <c r="K6" s="248">
        <f>'2_Prosecution'!AL5/G6*100</f>
        <v>0</v>
      </c>
      <c r="L6" s="249" t="s">
        <v>3336</v>
      </c>
      <c r="M6" s="248" t="e">
        <f>'2_Prosecution'!AN5/C6*100</f>
        <v>#VALUE!</v>
      </c>
      <c r="N6" s="248" t="e">
        <f>'2_Prosecution'!AO5/D6*100</f>
        <v>#VALUE!</v>
      </c>
      <c r="O6" s="248" t="e">
        <f>'2_Prosecution'!AP5/E6*100</f>
        <v>#VALUE!</v>
      </c>
      <c r="P6" s="248">
        <f>'2_Prosecution'!AQ5/F6*100</f>
        <v>18.243941012031186</v>
      </c>
      <c r="Q6" s="248">
        <f>'2_Prosecution'!AR5/G6*100</f>
        <v>19.5141518255218</v>
      </c>
      <c r="R6" s="248">
        <f>'2_Prosecution'!AS5/H6*100</f>
        <v>19.246535237284125</v>
      </c>
      <c r="S6" s="250" t="e">
        <f t="shared" si="0"/>
        <v>#VALUE!</v>
      </c>
      <c r="T6" s="249" t="s">
        <v>3336</v>
      </c>
      <c r="U6" s="248" t="e">
        <f>'2_Prosecution'!AU5/C6*100</f>
        <v>#VALUE!</v>
      </c>
      <c r="V6" s="248" t="e">
        <f>'2_Prosecution'!AV5/D6*100</f>
        <v>#VALUE!</v>
      </c>
      <c r="W6" s="248" t="e">
        <f>'2_Prosecution'!AW5/E6*100</f>
        <v>#VALUE!</v>
      </c>
      <c r="X6" s="248">
        <f>'2_Prosecution'!AX5/F6*100</f>
        <v>9.3804878887771679</v>
      </c>
      <c r="Y6" s="248">
        <f>'2_Prosecution'!AY5/G6*100</f>
        <v>9.4026522150751397</v>
      </c>
      <c r="Z6" s="248">
        <f>'2_Prosecution'!AZ5/H6*100</f>
        <v>8.6135457485918252</v>
      </c>
      <c r="AA6" s="250" t="e">
        <f t="shared" si="1"/>
        <v>#VALUE!</v>
      </c>
      <c r="AB6" s="249" t="s">
        <v>3336</v>
      </c>
      <c r="AC6" s="248" t="e">
        <f>'2_Prosecution'!BE5/G6*100</f>
        <v>#VALUE!</v>
      </c>
      <c r="AD6" s="248" t="e">
        <f>'2_Prosecution'!BF5/G6*100</f>
        <v>#VALUE!</v>
      </c>
      <c r="AE6" s="248" t="e">
        <f>'2_Prosecution'!BG5/G6*100</f>
        <v>#VALUE!</v>
      </c>
      <c r="AF6" s="248" t="e">
        <f>'2_Prosecution'!BH5/G6*100</f>
        <v>#VALUE!</v>
      </c>
      <c r="AG6" s="248" t="e">
        <f>'2_Prosecution'!BI5/G6*100</f>
        <v>#VALUE!</v>
      </c>
      <c r="AH6" s="249" t="s">
        <v>3336</v>
      </c>
      <c r="AI6" s="248" t="e">
        <f>'2_Prosecution'!BK5/G6*100</f>
        <v>#VALUE!</v>
      </c>
      <c r="AJ6" s="248" t="e">
        <f>'2_Prosecution'!BL5/G6*100</f>
        <v>#VALUE!</v>
      </c>
      <c r="AK6" s="248" t="e">
        <f>'2_Prosecution'!BM5/G6*100</f>
        <v>#VALUE!</v>
      </c>
      <c r="AL6" s="248" t="e">
        <f>'2_Prosecution'!BN5/G6*100</f>
        <v>#VALUE!</v>
      </c>
      <c r="AM6" s="248" t="e">
        <f>'2_Prosecution'!BO5/G6*100</f>
        <v>#VALUE!</v>
      </c>
      <c r="AN6" s="249" t="s">
        <v>3336</v>
      </c>
      <c r="AO6" s="248" t="e">
        <f>'2_Prosecution'!BU5/G6*100</f>
        <v>#VALUE!</v>
      </c>
      <c r="AP6" s="248" t="e">
        <f>'2_Prosecution'!BV5/G6*100</f>
        <v>#VALUE!</v>
      </c>
      <c r="AQ6" s="249" t="s">
        <v>3336</v>
      </c>
      <c r="AR6" s="248">
        <f>'2_Prosecution'!BX5/G6*100</f>
        <v>9.4026522150751397</v>
      </c>
      <c r="AS6" s="248" t="e">
        <f>'2_Prosecution'!BY5/G6*100</f>
        <v>#VALUE!</v>
      </c>
      <c r="AT6" s="249" t="s">
        <v>3336</v>
      </c>
      <c r="AU6" s="248" t="e">
        <f>'2_Prosecution'!CA5/G6*100</f>
        <v>#VALUE!</v>
      </c>
      <c r="AV6" s="248" t="e">
        <f>'2_Prosecution'!CB5/G6*100</f>
        <v>#VALUE!</v>
      </c>
      <c r="AW6" s="249" t="s">
        <v>3336</v>
      </c>
      <c r="AX6" s="248" t="e">
        <f>'2_Prosecution'!CD5/G6*100</f>
        <v>#VALUE!</v>
      </c>
      <c r="AY6" s="248" t="e">
        <f>'2_Prosecution'!CE5/G6*100</f>
        <v>#VALUE!</v>
      </c>
      <c r="AZ6" s="249" t="s">
        <v>3336</v>
      </c>
      <c r="BA6" s="248" t="e">
        <f>'2_Prosecution'!CG5/G6*100</f>
        <v>#VALUE!</v>
      </c>
      <c r="BB6" s="248" t="e">
        <f>'2_Prosecution'!CH5/G6*100</f>
        <v>#VALUE!</v>
      </c>
      <c r="BC6" s="249" t="s">
        <v>3336</v>
      </c>
      <c r="BD6" s="248" t="e">
        <f>'2_Prosecution'!CJ5/G6*100</f>
        <v>#VALUE!</v>
      </c>
      <c r="BE6" s="248" t="e">
        <f>'2_Prosecution'!CK5/G6*100</f>
        <v>#VALUE!</v>
      </c>
      <c r="BF6" s="249" t="s">
        <v>3336</v>
      </c>
      <c r="BG6" s="248" t="e">
        <f>'2_Prosecution'!CM5/G6*100</f>
        <v>#VALUE!</v>
      </c>
      <c r="BH6" s="248" t="e">
        <f>'2_Prosecution'!CN5/G6*100</f>
        <v>#VALUE!</v>
      </c>
      <c r="BI6" s="249" t="s">
        <v>3336</v>
      </c>
      <c r="BJ6" s="248" t="e">
        <f>'2_Prosecution'!CP5/G6*100</f>
        <v>#VALUE!</v>
      </c>
      <c r="BK6" s="248" t="e">
        <f>'2_Prosecution'!CQ5/G6*100</f>
        <v>#VALUE!</v>
      </c>
      <c r="BL6" s="249" t="s">
        <v>3336</v>
      </c>
      <c r="BM6" s="248" t="e">
        <f>'2_Prosecution'!CS5/G6*100</f>
        <v>#VALUE!</v>
      </c>
      <c r="BN6" s="248" t="e">
        <f>'2_Prosecution'!CT5/G6*100</f>
        <v>#VALUE!</v>
      </c>
      <c r="BO6" s="249" t="s">
        <v>3336</v>
      </c>
      <c r="BP6" s="248" t="e">
        <f>'2_Prosecution'!CV5/G6*100</f>
        <v>#VALUE!</v>
      </c>
      <c r="BQ6" s="248" t="e">
        <f>'2_Prosecution'!CW5/G6*100</f>
        <v>#VALUE!</v>
      </c>
      <c r="BR6" s="249" t="s">
        <v>3336</v>
      </c>
      <c r="BS6" s="248">
        <f>'2_Prosecution'!DC5/G6*100</f>
        <v>19.5141518255218</v>
      </c>
      <c r="BT6" s="248">
        <f>'2_Prosecution'!DD5/G6*100</f>
        <v>9.4026522150751397</v>
      </c>
      <c r="BU6" s="249" t="s">
        <v>3336</v>
      </c>
      <c r="BV6" s="248" t="e">
        <f>'2_Prosecution'!DF5/G6*100</f>
        <v>#VALUE!</v>
      </c>
      <c r="BW6" s="248" t="e">
        <f>'2_Prosecution'!DG5/G6*100</f>
        <v>#VALUE!</v>
      </c>
      <c r="BX6" s="249" t="s">
        <v>3336</v>
      </c>
      <c r="BY6" s="248" t="e">
        <f>'2_Prosecution'!DI5/G6*100</f>
        <v>#VALUE!</v>
      </c>
      <c r="BZ6" s="248" t="e">
        <f>'2_Prosecution'!DJ5/G6*100</f>
        <v>#VALUE!</v>
      </c>
      <c r="CA6" s="249" t="s">
        <v>3336</v>
      </c>
      <c r="CB6" s="248" t="e">
        <f>'2_Prosecution'!DL5/G6*100</f>
        <v>#VALUE!</v>
      </c>
      <c r="CC6" s="248" t="e">
        <f>'2_Prosecution'!DM5/G6*100</f>
        <v>#VALUE!</v>
      </c>
      <c r="CD6" s="249" t="s">
        <v>3336</v>
      </c>
      <c r="CE6" s="248" t="e">
        <f>'2_Prosecution'!DO5/G6*100</f>
        <v>#VALUE!</v>
      </c>
      <c r="CF6" s="248" t="e">
        <f>'2_Prosecution'!DP5/G6*100</f>
        <v>#VALUE!</v>
      </c>
      <c r="CG6" s="249" t="s">
        <v>3336</v>
      </c>
      <c r="CH6" s="248" t="e">
        <f>'2_Prosecution'!DR5/G6*100</f>
        <v>#VALUE!</v>
      </c>
      <c r="CI6" s="248" t="e">
        <f>'2_Prosecution'!DS5/G6*100</f>
        <v>#VALUE!</v>
      </c>
      <c r="CJ6" s="249" t="s">
        <v>3336</v>
      </c>
      <c r="CK6" s="248" t="e">
        <f>'2_Prosecution'!DU5/G6*100</f>
        <v>#VALUE!</v>
      </c>
      <c r="CL6" s="248" t="e">
        <f>'2_Prosecution'!DV5/G6*100</f>
        <v>#VALUE!</v>
      </c>
      <c r="CM6" s="249" t="s">
        <v>3336</v>
      </c>
      <c r="CN6" s="248" t="e">
        <f>'2_Prosecution'!DX5/G6*100</f>
        <v>#VALUE!</v>
      </c>
      <c r="CO6" s="248" t="e">
        <f>'2_Prosecution'!DY5/G6*100</f>
        <v>#VALUE!</v>
      </c>
      <c r="CP6" s="249" t="s">
        <v>3336</v>
      </c>
      <c r="CQ6" s="248" t="e">
        <f>'2_Prosecution'!EA5/G6*100</f>
        <v>#VALUE!</v>
      </c>
      <c r="CR6" s="248" t="e">
        <f>'2_Prosecution'!EB5/G6*100</f>
        <v>#VALUE!</v>
      </c>
      <c r="CS6" s="249" t="s">
        <v>3336</v>
      </c>
      <c r="CT6" s="248" t="e">
        <f>'2_Prosecution'!ED5/G6*100</f>
        <v>#VALUE!</v>
      </c>
      <c r="CU6" s="248" t="e">
        <f>'2_Prosecution'!EE5/G6*100</f>
        <v>#VALUE!</v>
      </c>
      <c r="CV6" s="249" t="s">
        <v>3336</v>
      </c>
      <c r="CW6" s="248" t="e">
        <f>'2_Prosecution'!EG5/G6*100</f>
        <v>#VALUE!</v>
      </c>
      <c r="CX6" s="248" t="e">
        <f>'2_Prosecution'!EH5/G6*100</f>
        <v>#VALUE!</v>
      </c>
      <c r="CY6" s="249" t="s">
        <v>3336</v>
      </c>
      <c r="CZ6" s="248" t="e">
        <f>'2_Prosecution'!EJ5/G6*100</f>
        <v>#VALUE!</v>
      </c>
      <c r="DA6" s="248" t="e">
        <f>'2_Prosecution'!EK5/G6*100</f>
        <v>#VALUE!</v>
      </c>
      <c r="DB6" s="249" t="s">
        <v>3336</v>
      </c>
      <c r="DC6" s="248" t="e">
        <f>'2_Prosecution'!EM5/G6*100</f>
        <v>#VALUE!</v>
      </c>
      <c r="DD6" s="248" t="e">
        <f>'2_Prosecution'!EN5/G6*100</f>
        <v>#VALUE!</v>
      </c>
      <c r="DE6" s="249" t="s">
        <v>3336</v>
      </c>
      <c r="DF6" s="248" t="e">
        <f>'2_Prosecution'!EP5/G6*100</f>
        <v>#VALUE!</v>
      </c>
      <c r="DG6" s="248" t="e">
        <f>'2_Prosecution'!EQ5/G6*100</f>
        <v>#VALUE!</v>
      </c>
      <c r="DH6" s="249" t="s">
        <v>3336</v>
      </c>
      <c r="DI6" s="248" t="e">
        <f>'2_Prosecution'!ES5/G6*100</f>
        <v>#VALUE!</v>
      </c>
      <c r="DJ6" s="248" t="e">
        <f>'2_Prosecution'!ET5/G6*100</f>
        <v>#VALUE!</v>
      </c>
      <c r="DK6" s="249" t="s">
        <v>3336</v>
      </c>
      <c r="DL6" s="248" t="e">
        <f>'2_Prosecution'!EV5/G6*100</f>
        <v>#VALUE!</v>
      </c>
      <c r="DM6" s="248" t="e">
        <f>'2_Prosecution'!EW5/G6*100</f>
        <v>#VALUE!</v>
      </c>
      <c r="DN6" s="249" t="s">
        <v>3336</v>
      </c>
      <c r="DO6" s="248" t="e">
        <f>'2_Prosecution'!EY5/G6*100</f>
        <v>#VALUE!</v>
      </c>
      <c r="DP6" s="248" t="e">
        <f>'2_Prosecution'!EZ5/G6*100</f>
        <v>#VALUE!</v>
      </c>
      <c r="DQ6" s="249" t="s">
        <v>3336</v>
      </c>
      <c r="DR6" s="248" t="e">
        <f>'2_Prosecution'!FB5/G6*100</f>
        <v>#VALUE!</v>
      </c>
      <c r="DS6" s="248" t="e">
        <f>'2_Prosecution'!FC5/G6*100</f>
        <v>#VALUE!</v>
      </c>
      <c r="DT6" s="249" t="s">
        <v>3336</v>
      </c>
      <c r="DU6" s="248" t="e">
        <f>'2_Prosecution'!FE5/G6*100</f>
        <v>#VALUE!</v>
      </c>
      <c r="DV6" s="248" t="e">
        <f>'2_Prosecution'!FF5/G6*100</f>
        <v>#VALUE!</v>
      </c>
      <c r="DW6" s="249" t="s">
        <v>3336</v>
      </c>
      <c r="DX6" s="248" t="e">
        <f>'2_Prosecution'!FH5/G6*100</f>
        <v>#VALUE!</v>
      </c>
      <c r="DY6" s="248" t="e">
        <f>'2_Prosecution'!FI5/G6*100</f>
        <v>#VALUE!</v>
      </c>
      <c r="DZ6" s="249" t="s">
        <v>3336</v>
      </c>
      <c r="EA6" s="248" t="e">
        <f>'2_Prosecution'!FK5/G6*100</f>
        <v>#VALUE!</v>
      </c>
      <c r="EB6" s="248" t="e">
        <f>'2_Prosecution'!FL5/G6*100</f>
        <v>#VALUE!</v>
      </c>
      <c r="EC6" s="249" t="s">
        <v>3336</v>
      </c>
      <c r="ED6" s="248" t="e">
        <f>'2_Prosecution'!FN5/G6*100</f>
        <v>#VALUE!</v>
      </c>
      <c r="EE6" s="248" t="e">
        <f>'2_Prosecution'!FO5/G6*100</f>
        <v>#VALUE!</v>
      </c>
      <c r="EF6" s="249" t="s">
        <v>3336</v>
      </c>
      <c r="EG6" s="248" t="e">
        <f>'2_Prosecution'!GT5/G6*100</f>
        <v>#VALUE!</v>
      </c>
      <c r="EH6" s="248" t="e">
        <f>'2_Prosecution'!GU5/G6*100</f>
        <v>#VALUE!</v>
      </c>
      <c r="EI6" s="249" t="s">
        <v>3336</v>
      </c>
      <c r="EJ6" s="248" t="e">
        <f>'2_Prosecution'!HF5/C6*100</f>
        <v>#VALUE!</v>
      </c>
      <c r="EK6" s="248" t="e">
        <f>'2_Prosecution'!HG5/D6*100</f>
        <v>#VALUE!</v>
      </c>
      <c r="EL6" s="248" t="e">
        <f>'2_Prosecution'!HH5/E6*100</f>
        <v>#VALUE!</v>
      </c>
      <c r="EM6" s="248" t="e">
        <f>'2_Prosecution'!HI5/F6*100</f>
        <v>#VALUE!</v>
      </c>
      <c r="EN6" s="248" t="e">
        <f>'2_Prosecution'!HJ5/G6*100</f>
        <v>#VALUE!</v>
      </c>
      <c r="EO6" s="248" t="e">
        <f>'2_Prosecution'!HK5/H6*100</f>
        <v>#VALUE!</v>
      </c>
      <c r="EP6" s="250" t="e">
        <f t="shared" si="2"/>
        <v>#VALUE!</v>
      </c>
      <c r="EQ6" s="249" t="s">
        <v>3336</v>
      </c>
      <c r="ER6" s="248" t="e">
        <f>'2_Prosecution'!HM5/C6*100</f>
        <v>#VALUE!</v>
      </c>
      <c r="ES6" s="248" t="e">
        <f>'2_Prosecution'!HN5/D6*100</f>
        <v>#VALUE!</v>
      </c>
      <c r="ET6" s="248" t="e">
        <f>'2_Prosecution'!HO5/E6*100</f>
        <v>#VALUE!</v>
      </c>
      <c r="EU6" s="248" t="e">
        <f>'2_Prosecution'!HP5/F6*100</f>
        <v>#VALUE!</v>
      </c>
      <c r="EV6" s="248" t="e">
        <f>'2_Prosecution'!HQ5/G6*100</f>
        <v>#VALUE!</v>
      </c>
      <c r="EW6" s="248" t="e">
        <f>'2_Prosecution'!HR5/H6*100</f>
        <v>#VALUE!</v>
      </c>
      <c r="EX6" s="250" t="e">
        <f t="shared" si="3"/>
        <v>#VALUE!</v>
      </c>
      <c r="EY6" s="249" t="s">
        <v>3336</v>
      </c>
      <c r="EZ6" s="248" t="e">
        <f>'2_Prosecution'!HT5/G6*100</f>
        <v>#VALUE!</v>
      </c>
    </row>
    <row r="7" spans="1:328" ht="13.5" customHeight="1">
      <c r="A7" s="248">
        <v>5</v>
      </c>
      <c r="B7" s="279" t="s">
        <v>28</v>
      </c>
      <c r="C7" s="248">
        <v>11000.638000000001</v>
      </c>
      <c r="D7" s="248">
        <v>11075.888999999999</v>
      </c>
      <c r="E7" s="248">
        <v>11137.974</v>
      </c>
      <c r="F7" s="248">
        <v>11180.84</v>
      </c>
      <c r="G7" s="248">
        <v>11237.273999999999</v>
      </c>
      <c r="H7" s="248">
        <v>11311.117</v>
      </c>
      <c r="J7" s="248">
        <f>'2_Prosecution'!AK6/F7*100</f>
        <v>2028.3001992694647</v>
      </c>
      <c r="K7" s="248">
        <f>'2_Prosecution'!AL6/G7*100</f>
        <v>6008.8950398468523</v>
      </c>
      <c r="L7" s="249" t="s">
        <v>3336</v>
      </c>
      <c r="M7" s="248">
        <f>'2_Prosecution'!AN6/C7*100</f>
        <v>6559.1286614467263</v>
      </c>
      <c r="N7" s="248">
        <f>'2_Prosecution'!AO6/D7*100</f>
        <v>6437.2078846221739</v>
      </c>
      <c r="O7" s="248">
        <f>'2_Prosecution'!AP6/E7*100</f>
        <v>6263.9848144734406</v>
      </c>
      <c r="P7" s="248">
        <f>'2_Prosecution'!AQ6/F7*100</f>
        <v>5932.4791339470021</v>
      </c>
      <c r="Q7" s="248">
        <f>'2_Prosecution'!AR6/G7*100</f>
        <v>5463.5581547624452</v>
      </c>
      <c r="R7" s="248" t="e">
        <f>'2_Prosecution'!AS6/H7*100</f>
        <v>#VALUE!</v>
      </c>
      <c r="S7" s="250" t="e">
        <f t="shared" si="0"/>
        <v>#VALUE!</v>
      </c>
      <c r="T7" s="249" t="s">
        <v>3336</v>
      </c>
      <c r="U7" s="248">
        <f>'2_Prosecution'!AU6/C7*100</f>
        <v>345.06180459715148</v>
      </c>
      <c r="V7" s="248">
        <f>'2_Prosecution'!AV6/D7*100</f>
        <v>321.93352605826948</v>
      </c>
      <c r="W7" s="248">
        <f>'2_Prosecution'!AW6/E7*100</f>
        <v>314.94058075553062</v>
      </c>
      <c r="X7" s="248">
        <f>'2_Prosecution'!AX6/F7*100</f>
        <v>311.6492141914203</v>
      </c>
      <c r="Y7" s="248">
        <f>'2_Prosecution'!AY6/G7*100</f>
        <v>299.06719369840056</v>
      </c>
      <c r="Z7" s="248" t="e">
        <f>'2_Prosecution'!AZ6/H7*100</f>
        <v>#VALUE!</v>
      </c>
      <c r="AA7" s="250" t="e">
        <f t="shared" si="1"/>
        <v>#VALUE!</v>
      </c>
      <c r="AB7" s="249" t="s">
        <v>3336</v>
      </c>
      <c r="AC7" s="248">
        <f>'2_Prosecution'!BE6/G7*100</f>
        <v>5463.5581547624452</v>
      </c>
      <c r="AD7" s="248" t="e">
        <f>'2_Prosecution'!BF6/G7*100</f>
        <v>#VALUE!</v>
      </c>
      <c r="AE7" s="248" t="e">
        <f>'2_Prosecution'!BG6/G7*100</f>
        <v>#VALUE!</v>
      </c>
      <c r="AF7" s="248" t="e">
        <f>'2_Prosecution'!BH6/G7*100</f>
        <v>#VALUE!</v>
      </c>
      <c r="AG7" s="248" t="e">
        <f>'2_Prosecution'!BI6/G7*100</f>
        <v>#VALUE!</v>
      </c>
      <c r="AH7" s="249" t="s">
        <v>3336</v>
      </c>
      <c r="AI7" s="248" t="e">
        <f>'2_Prosecution'!BK6/G7*100</f>
        <v>#VALUE!</v>
      </c>
      <c r="AJ7" s="248" t="e">
        <f>'2_Prosecution'!BL6/G7*100</f>
        <v>#VALUE!</v>
      </c>
      <c r="AK7" s="248" t="e">
        <f>'2_Prosecution'!BM6/G7*100</f>
        <v>#VALUE!</v>
      </c>
      <c r="AL7" s="248" t="e">
        <f>'2_Prosecution'!BN6/G7*100</f>
        <v>#VALUE!</v>
      </c>
      <c r="AM7" s="248" t="e">
        <f>'2_Prosecution'!BO6/G7*100</f>
        <v>#VALUE!</v>
      </c>
      <c r="AN7" s="249" t="s">
        <v>3336</v>
      </c>
      <c r="AO7" s="248">
        <f>'2_Prosecution'!BU6/G7*100</f>
        <v>5463.5581547624452</v>
      </c>
      <c r="AP7" s="248" t="e">
        <f>'2_Prosecution'!BV6/G7*100</f>
        <v>#VALUE!</v>
      </c>
      <c r="AQ7" s="249" t="s">
        <v>3336</v>
      </c>
      <c r="AR7" s="248">
        <f>'2_Prosecution'!BX6/G7*100</f>
        <v>299.06719369840056</v>
      </c>
      <c r="AS7" s="248" t="e">
        <f>'2_Prosecution'!BY6/G7*100</f>
        <v>#VALUE!</v>
      </c>
      <c r="AT7" s="249" t="s">
        <v>3336</v>
      </c>
      <c r="AU7" s="248" t="e">
        <f>'2_Prosecution'!CA6/G7*100</f>
        <v>#VALUE!</v>
      </c>
      <c r="AV7" s="248" t="e">
        <f>'2_Prosecution'!CB6/G7*100</f>
        <v>#VALUE!</v>
      </c>
      <c r="AW7" s="249" t="s">
        <v>3336</v>
      </c>
      <c r="AX7" s="248">
        <f>'2_Prosecution'!CD6/G7*100</f>
        <v>5164.4909610640443</v>
      </c>
      <c r="AY7" s="248" t="e">
        <f>'2_Prosecution'!CE6/G7*100</f>
        <v>#VALUE!</v>
      </c>
      <c r="AZ7" s="249" t="s">
        <v>3336</v>
      </c>
      <c r="BA7" s="248">
        <f>'2_Prosecution'!CG6/G7*100</f>
        <v>246.87482035233813</v>
      </c>
      <c r="BB7" s="248" t="e">
        <f>'2_Prosecution'!CH6/G7*100</f>
        <v>#VALUE!</v>
      </c>
      <c r="BC7" s="249" t="s">
        <v>3336</v>
      </c>
      <c r="BD7" s="248">
        <f>'2_Prosecution'!CJ6/G7*100</f>
        <v>35.204267511853857</v>
      </c>
      <c r="BE7" s="248" t="e">
        <f>'2_Prosecution'!CK6/G7*100</f>
        <v>#VALUE!</v>
      </c>
      <c r="BF7" s="249" t="s">
        <v>3336</v>
      </c>
      <c r="BG7" s="248">
        <f>'2_Prosecution'!CM6/G7*100</f>
        <v>1267.4604178913855</v>
      </c>
      <c r="BH7" s="248" t="e">
        <f>'2_Prosecution'!CN6/G7*100</f>
        <v>#VALUE!</v>
      </c>
      <c r="BI7" s="249" t="s">
        <v>3336</v>
      </c>
      <c r="BJ7" s="248">
        <f>'2_Prosecution'!CP6/G7*100</f>
        <v>1252.9106258332761</v>
      </c>
      <c r="BK7" s="248" t="e">
        <f>'2_Prosecution'!CQ6/G7*100</f>
        <v>#VALUE!</v>
      </c>
      <c r="BL7" s="249" t="s">
        <v>3336</v>
      </c>
      <c r="BM7" s="248">
        <f>'2_Prosecution'!CS6/G7*100</f>
        <v>1048.5461153657018</v>
      </c>
      <c r="BN7" s="248" t="e">
        <f>'2_Prosecution'!CT6/G7*100</f>
        <v>#VALUE!</v>
      </c>
      <c r="BO7" s="249" t="s">
        <v>3336</v>
      </c>
      <c r="BP7" s="248">
        <f>'2_Prosecution'!CV6/G7*100</f>
        <v>1264.2923897735341</v>
      </c>
      <c r="BQ7" s="248" t="e">
        <f>'2_Prosecution'!CW6/G7*100</f>
        <v>#VALUE!</v>
      </c>
      <c r="BR7" s="249" t="s">
        <v>3336</v>
      </c>
      <c r="BS7" s="248">
        <f>'2_Prosecution'!DC6/G7*100</f>
        <v>5463.5581547624452</v>
      </c>
      <c r="BT7" s="248">
        <f>'2_Prosecution'!DD6/G7*100</f>
        <v>299.06719369840056</v>
      </c>
      <c r="BU7" s="249" t="s">
        <v>3336</v>
      </c>
      <c r="BV7" s="248" t="e">
        <f>'2_Prosecution'!DF6/G7*100</f>
        <v>#VALUE!</v>
      </c>
      <c r="BW7" s="248" t="e">
        <f>'2_Prosecution'!DG6/G7*100</f>
        <v>#VALUE!</v>
      </c>
      <c r="BX7" s="249" t="s">
        <v>3336</v>
      </c>
      <c r="BY7" s="248">
        <f>'2_Prosecution'!DI6/G7*100</f>
        <v>10.910119304735295</v>
      </c>
      <c r="BZ7" s="248">
        <f>'2_Prosecution'!DJ6/G7*100</f>
        <v>5.811017867856564</v>
      </c>
      <c r="CA7" s="249" t="s">
        <v>3336</v>
      </c>
      <c r="CB7" s="248">
        <f>'2_Prosecution'!DL6/G7*100</f>
        <v>2.6874845269413203</v>
      </c>
      <c r="CC7" s="248">
        <f>'2_Prosecution'!DM6/G7*100</f>
        <v>1.4594286835045582</v>
      </c>
      <c r="CD7" s="249" t="s">
        <v>3336</v>
      </c>
      <c r="CE7" s="248">
        <f>'2_Prosecution'!DO6/G7*100</f>
        <v>598.2411748614478</v>
      </c>
      <c r="CF7" s="248">
        <f>'2_Prosecution'!DP6/G7*100</f>
        <v>49.362505532925518</v>
      </c>
      <c r="CG7" s="249" t="s">
        <v>3336</v>
      </c>
      <c r="CH7" s="248" t="e">
        <f>'2_Prosecution'!DR6/G7*100</f>
        <v>#VALUE!</v>
      </c>
      <c r="CI7" s="248" t="e">
        <f>'2_Prosecution'!DS6/G7*100</f>
        <v>#VALUE!</v>
      </c>
      <c r="CJ7" s="249" t="s">
        <v>3336</v>
      </c>
      <c r="CK7" s="248">
        <f>'2_Prosecution'!DU6/G7*100</f>
        <v>77.029357831801562</v>
      </c>
      <c r="CL7" s="248">
        <f>'2_Prosecution'!DV6/G7*100</f>
        <v>10.892321393960849</v>
      </c>
      <c r="CM7" s="249" t="s">
        <v>3336</v>
      </c>
      <c r="CN7" s="248">
        <f>'2_Prosecution'!DX6/G7*100</f>
        <v>34.875006162526603</v>
      </c>
      <c r="CO7" s="248">
        <f>'2_Prosecution'!DY6/G7*100</f>
        <v>5.7665230909204492</v>
      </c>
      <c r="CP7" s="249" t="s">
        <v>3336</v>
      </c>
      <c r="CQ7" s="248">
        <f>'2_Prosecution'!EA6/G7*100</f>
        <v>7.0034778897444347</v>
      </c>
      <c r="CR7" s="248">
        <f>'2_Prosecution'!EB6/G7*100</f>
        <v>1.1746621111134248</v>
      </c>
      <c r="CS7" s="249" t="s">
        <v>3336</v>
      </c>
      <c r="CT7" s="248">
        <f>'2_Prosecution'!ED6/G7*100</f>
        <v>193.40099743051564</v>
      </c>
      <c r="CU7" s="248">
        <f>'2_Prosecution'!EE6/G7*100</f>
        <v>18.474231383874773</v>
      </c>
      <c r="CV7" s="249" t="s">
        <v>3336</v>
      </c>
      <c r="CW7" s="248">
        <f>'2_Prosecution'!EG6/G7*100</f>
        <v>1209.0921695065904</v>
      </c>
      <c r="CX7" s="248">
        <f>'2_Prosecution'!EH6/G7*100</f>
        <v>53.037774107848577</v>
      </c>
      <c r="CY7" s="249" t="s">
        <v>3336</v>
      </c>
      <c r="CZ7" s="248" t="e">
        <f>'2_Prosecution'!EJ6/G7*100</f>
        <v>#VALUE!</v>
      </c>
      <c r="DA7" s="248" t="e">
        <f>'2_Prosecution'!EK6/G7*100</f>
        <v>#VALUE!</v>
      </c>
      <c r="DB7" s="249" t="s">
        <v>3336</v>
      </c>
      <c r="DC7" s="248">
        <f>'2_Prosecution'!EM6/G7*100</f>
        <v>83.596786907572067</v>
      </c>
      <c r="DD7" s="248">
        <f>'2_Prosecution'!EN6/G7*100</f>
        <v>3.6129758872125035</v>
      </c>
      <c r="DE7" s="249" t="s">
        <v>3336</v>
      </c>
      <c r="DF7" s="248">
        <f>'2_Prosecution'!EP6/G7*100</f>
        <v>231.15926513850246</v>
      </c>
      <c r="DG7" s="248">
        <f>'2_Prosecution'!EQ6/G7*100</f>
        <v>10.607554821569716</v>
      </c>
      <c r="DH7" s="249" t="s">
        <v>3336</v>
      </c>
      <c r="DI7" s="248">
        <f>'2_Prosecution'!ES6/G7*100</f>
        <v>199.39889336150387</v>
      </c>
      <c r="DJ7" s="248">
        <f>'2_Prosecution'!ET6/G7*100</f>
        <v>4.716446355228145</v>
      </c>
      <c r="DK7" s="249" t="s">
        <v>3336</v>
      </c>
      <c r="DL7" s="248">
        <f>'2_Prosecution'!EV6/G7*100</f>
        <v>149.33337035298774</v>
      </c>
      <c r="DM7" s="248">
        <f>'2_Prosecution'!EW6/G7*100</f>
        <v>3.8621466380547456</v>
      </c>
      <c r="DN7" s="249" t="s">
        <v>3336</v>
      </c>
      <c r="DO7" s="248">
        <f>'2_Prosecution'!EY6/G7*100</f>
        <v>141.83155096155883</v>
      </c>
      <c r="DP7" s="248">
        <f>'2_Prosecution'!EZ6/G7*100</f>
        <v>2.6785855715540978</v>
      </c>
      <c r="DQ7" s="249" t="s">
        <v>3336</v>
      </c>
      <c r="DR7" s="248">
        <f>'2_Prosecution'!FB6/G7*100</f>
        <v>74.804618984995827</v>
      </c>
      <c r="DS7" s="248">
        <f>'2_Prosecution'!FC6/G7*100</f>
        <v>8.0891504469856308</v>
      </c>
      <c r="DT7" s="249" t="s">
        <v>3336</v>
      </c>
      <c r="DU7" s="248">
        <f>'2_Prosecution'!FE6/G7*100</f>
        <v>17.317367183535794</v>
      </c>
      <c r="DV7" s="248">
        <f>'2_Prosecution'!FF6/G7*100</f>
        <v>1.7352963005084685</v>
      </c>
      <c r="DW7" s="249" t="s">
        <v>3336</v>
      </c>
      <c r="DX7" s="248">
        <f>'2_Prosecution'!FH6/G7*100</f>
        <v>1.7886900328318061</v>
      </c>
      <c r="DY7" s="248">
        <f>'2_Prosecution'!FI6/G7*100</f>
        <v>0.31146343855280206</v>
      </c>
      <c r="DZ7" s="249" t="s">
        <v>3336</v>
      </c>
      <c r="EA7" s="248">
        <f>'2_Prosecution'!FK6/G7*100</f>
        <v>305.25196769252045</v>
      </c>
      <c r="EB7" s="248">
        <f>'2_Prosecution'!FL6/G7*100</f>
        <v>45.731731734938563</v>
      </c>
      <c r="EC7" s="249" t="s">
        <v>3336</v>
      </c>
      <c r="ED7" s="248">
        <f>'2_Prosecution'!FN6/G7*100</f>
        <v>22.363074888091187</v>
      </c>
      <c r="EE7" s="248">
        <f>'2_Prosecution'!FO6/G7*100</f>
        <v>3.5328852887274977</v>
      </c>
      <c r="EF7" s="249" t="s">
        <v>3336</v>
      </c>
      <c r="EG7" s="248">
        <f>'2_Prosecution'!GT6/G7*100</f>
        <v>88.464515504383016</v>
      </c>
      <c r="EH7" s="248" t="e">
        <f>'2_Prosecution'!GU6/G7*100</f>
        <v>#VALUE!</v>
      </c>
      <c r="EI7" s="249" t="s">
        <v>3336</v>
      </c>
      <c r="EJ7" s="248" t="e">
        <f>'2_Prosecution'!HF6/C7*100</f>
        <v>#VALUE!</v>
      </c>
      <c r="EK7" s="248" t="e">
        <f>'2_Prosecution'!HG6/D7*100</f>
        <v>#VALUE!</v>
      </c>
      <c r="EL7" s="248" t="e">
        <f>'2_Prosecution'!HH6/E7*100</f>
        <v>#VALUE!</v>
      </c>
      <c r="EM7" s="248" t="e">
        <f>'2_Prosecution'!HI6/F7*100</f>
        <v>#VALUE!</v>
      </c>
      <c r="EN7" s="248" t="e">
        <f>'2_Prosecution'!HJ6/G7*100</f>
        <v>#VALUE!</v>
      </c>
      <c r="EO7" s="248" t="e">
        <f>'2_Prosecution'!HK6/H7*100</f>
        <v>#VALUE!</v>
      </c>
      <c r="EP7" s="250" t="e">
        <f t="shared" si="2"/>
        <v>#VALUE!</v>
      </c>
      <c r="EQ7" s="249" t="s">
        <v>3336</v>
      </c>
      <c r="ER7" s="248" t="e">
        <f>'2_Prosecution'!HM6/C7*100</f>
        <v>#VALUE!</v>
      </c>
      <c r="ES7" s="248" t="e">
        <f>'2_Prosecution'!HN6/D7*100</f>
        <v>#VALUE!</v>
      </c>
      <c r="ET7" s="248" t="e">
        <f>'2_Prosecution'!HO6/E7*100</f>
        <v>#VALUE!</v>
      </c>
      <c r="EU7" s="248" t="e">
        <f>'2_Prosecution'!HP6/F7*100</f>
        <v>#VALUE!</v>
      </c>
      <c r="EV7" s="248" t="e">
        <f>'2_Prosecution'!HQ6/G7*100</f>
        <v>#VALUE!</v>
      </c>
      <c r="EW7" s="248" t="e">
        <f>'2_Prosecution'!HR6/H7*100</f>
        <v>#VALUE!</v>
      </c>
      <c r="EX7" s="250" t="e">
        <f t="shared" si="3"/>
        <v>#VALUE!</v>
      </c>
      <c r="EY7" s="249" t="s">
        <v>3336</v>
      </c>
      <c r="EZ7" s="248" t="e">
        <f>'2_Prosecution'!HT6/G7*100</f>
        <v>#VALUE!</v>
      </c>
    </row>
    <row r="8" spans="1:328">
      <c r="A8" s="248">
        <v>6</v>
      </c>
      <c r="B8" s="279" t="s">
        <v>29</v>
      </c>
      <c r="C8" s="248">
        <v>3843.183</v>
      </c>
      <c r="D8" s="248">
        <v>3839.2649999999999</v>
      </c>
      <c r="E8" s="254">
        <v>3542.6</v>
      </c>
      <c r="F8" s="254">
        <v>3482.1</v>
      </c>
      <c r="G8" s="254">
        <v>3429.4</v>
      </c>
      <c r="H8" s="254">
        <v>3386.3</v>
      </c>
      <c r="J8" s="248" t="e">
        <f>'2_Prosecution'!AK7/F8*100</f>
        <v>#VALUE!</v>
      </c>
      <c r="K8" s="248" t="e">
        <f>'2_Prosecution'!AL7/G8*100</f>
        <v>#VALUE!</v>
      </c>
      <c r="L8" s="249" t="s">
        <v>3336</v>
      </c>
      <c r="M8" s="248">
        <f>'2_Prosecution'!AN7/C8*100</f>
        <v>531.17428964480746</v>
      </c>
      <c r="N8" s="248">
        <f>'2_Prosecution'!AO7/D8*100</f>
        <v>538.17592690267543</v>
      </c>
      <c r="O8" s="248">
        <f>'2_Prosecution'!AP7/E8*100</f>
        <v>578.24761474623165</v>
      </c>
      <c r="P8" s="248">
        <f>'2_Prosecution'!AQ7/F8*100</f>
        <v>566.55466528818818</v>
      </c>
      <c r="Q8" s="248">
        <f>'2_Prosecution'!AR7/G8*100</f>
        <v>582.4050854376859</v>
      </c>
      <c r="R8" s="248">
        <f>'2_Prosecution'!AS7/H8*100</f>
        <v>515.25263561999827</v>
      </c>
      <c r="S8" s="250">
        <f t="shared" si="0"/>
        <v>-2.9974444048216071</v>
      </c>
      <c r="T8" s="249" t="s">
        <v>3336</v>
      </c>
      <c r="U8" s="248" t="e">
        <f>'2_Prosecution'!AU7/C8*100</f>
        <v>#VALUE!</v>
      </c>
      <c r="V8" s="248" t="e">
        <f>'2_Prosecution'!AV7/D8*100</f>
        <v>#VALUE!</v>
      </c>
      <c r="W8" s="248" t="e">
        <f>'2_Prosecution'!AW7/E8*100</f>
        <v>#VALUE!</v>
      </c>
      <c r="X8" s="248" t="e">
        <f>'2_Prosecution'!AX7/F8*100</f>
        <v>#VALUE!</v>
      </c>
      <c r="Y8" s="248" t="e">
        <f>'2_Prosecution'!AY7/G8*100</f>
        <v>#VALUE!</v>
      </c>
      <c r="Z8" s="248" t="e">
        <f>'2_Prosecution'!AZ7/H8*100</f>
        <v>#VALUE!</v>
      </c>
      <c r="AA8" s="250" t="e">
        <f t="shared" si="1"/>
        <v>#VALUE!</v>
      </c>
      <c r="AB8" s="249" t="s">
        <v>3336</v>
      </c>
      <c r="AC8" s="248">
        <f>'2_Prosecution'!BE7/G8*100</f>
        <v>582.4050854376859</v>
      </c>
      <c r="AD8" s="248" t="e">
        <f>'2_Prosecution'!BF7/G8*100</f>
        <v>#VALUE!</v>
      </c>
      <c r="AE8" s="248" t="e">
        <f>'2_Prosecution'!BG7/G8*100</f>
        <v>#VALUE!</v>
      </c>
      <c r="AF8" s="248" t="e">
        <f>'2_Prosecution'!BH7/G8*100</f>
        <v>#VALUE!</v>
      </c>
      <c r="AG8" s="248" t="e">
        <f>'2_Prosecution'!BI7/G8*100</f>
        <v>#VALUE!</v>
      </c>
      <c r="AH8" s="249" t="s">
        <v>3336</v>
      </c>
      <c r="AI8" s="248" t="e">
        <f>'2_Prosecution'!BK7/G8*100</f>
        <v>#VALUE!</v>
      </c>
      <c r="AJ8" s="248" t="e">
        <f>'2_Prosecution'!BL7/G8*100</f>
        <v>#VALUE!</v>
      </c>
      <c r="AK8" s="248" t="e">
        <f>'2_Prosecution'!BM7/G8*100</f>
        <v>#VALUE!</v>
      </c>
      <c r="AL8" s="248" t="e">
        <f>'2_Prosecution'!BN7/G8*100</f>
        <v>#VALUE!</v>
      </c>
      <c r="AM8" s="248" t="e">
        <f>'2_Prosecution'!BO7/G8*100</f>
        <v>#VALUE!</v>
      </c>
      <c r="AN8" s="249" t="s">
        <v>3336</v>
      </c>
      <c r="AO8" s="248">
        <f>'2_Prosecution'!BU7/G8*100</f>
        <v>582.4050854376859</v>
      </c>
      <c r="AP8" s="248" t="e">
        <f>'2_Prosecution'!BV7/G8*100</f>
        <v>#VALUE!</v>
      </c>
      <c r="AQ8" s="249" t="s">
        <v>3336</v>
      </c>
      <c r="AR8" s="248" t="e">
        <f>'2_Prosecution'!BX7/G8*100</f>
        <v>#VALUE!</v>
      </c>
      <c r="AS8" s="248" t="e">
        <f>'2_Prosecution'!BY7/G8*100</f>
        <v>#VALUE!</v>
      </c>
      <c r="AT8" s="249" t="s">
        <v>3336</v>
      </c>
      <c r="AU8" s="248" t="e">
        <f>'2_Prosecution'!CA7/G8*100</f>
        <v>#VALUE!</v>
      </c>
      <c r="AV8" s="248" t="e">
        <f>'2_Prosecution'!CB7/G8*100</f>
        <v>#VALUE!</v>
      </c>
      <c r="AW8" s="249" t="s">
        <v>3336</v>
      </c>
      <c r="AX8" s="248" t="e">
        <f>'2_Prosecution'!CD7/G8*100</f>
        <v>#VALUE!</v>
      </c>
      <c r="AY8" s="248" t="e">
        <f>'2_Prosecution'!CE7/G8*100</f>
        <v>#VALUE!</v>
      </c>
      <c r="AZ8" s="249" t="s">
        <v>3336</v>
      </c>
      <c r="BA8" s="248" t="e">
        <f>'2_Prosecution'!CG7/G8*100</f>
        <v>#VALUE!</v>
      </c>
      <c r="BB8" s="248" t="e">
        <f>'2_Prosecution'!CH7/G8*100</f>
        <v>#VALUE!</v>
      </c>
      <c r="BC8" s="249" t="s">
        <v>3336</v>
      </c>
      <c r="BD8" s="248" t="e">
        <f>'2_Prosecution'!CJ7/G8*100</f>
        <v>#VALUE!</v>
      </c>
      <c r="BE8" s="248" t="e">
        <f>'2_Prosecution'!CK7/G8*100</f>
        <v>#VALUE!</v>
      </c>
      <c r="BF8" s="249" t="s">
        <v>3336</v>
      </c>
      <c r="BG8" s="248" t="e">
        <f>'2_Prosecution'!CM7/G8*100</f>
        <v>#VALUE!</v>
      </c>
      <c r="BH8" s="248" t="e">
        <f>'2_Prosecution'!CN7/G8*100</f>
        <v>#VALUE!</v>
      </c>
      <c r="BI8" s="249" t="s">
        <v>3336</v>
      </c>
      <c r="BJ8" s="248" t="e">
        <f>'2_Prosecution'!CP7/G8*100</f>
        <v>#VALUE!</v>
      </c>
      <c r="BK8" s="248" t="e">
        <f>'2_Prosecution'!CQ7/G8*100</f>
        <v>#VALUE!</v>
      </c>
      <c r="BL8" s="249" t="s">
        <v>3336</v>
      </c>
      <c r="BM8" s="248" t="e">
        <f>'2_Prosecution'!CS7/G8*100</f>
        <v>#VALUE!</v>
      </c>
      <c r="BN8" s="248" t="e">
        <f>'2_Prosecution'!CT7/G8*100</f>
        <v>#VALUE!</v>
      </c>
      <c r="BO8" s="249" t="s">
        <v>3336</v>
      </c>
      <c r="BP8" s="248" t="e">
        <f>'2_Prosecution'!CV7/G8*100</f>
        <v>#VALUE!</v>
      </c>
      <c r="BQ8" s="248" t="e">
        <f>'2_Prosecution'!CW7/G8*100</f>
        <v>#VALUE!</v>
      </c>
      <c r="BR8" s="249" t="s">
        <v>3336</v>
      </c>
      <c r="BS8" s="248">
        <f>'2_Prosecution'!DC7/G8*100</f>
        <v>582.4050854376859</v>
      </c>
      <c r="BT8" s="248" t="e">
        <f>'2_Prosecution'!DD7/G8*100</f>
        <v>#VALUE!</v>
      </c>
      <c r="BU8" s="249" t="s">
        <v>3336</v>
      </c>
      <c r="BV8" s="248" t="e">
        <f>'2_Prosecution'!DF7/G8*100</f>
        <v>#VALUE!</v>
      </c>
      <c r="BW8" s="248" t="e">
        <f>'2_Prosecution'!DG7/G8*100</f>
        <v>#VALUE!</v>
      </c>
      <c r="BX8" s="249" t="s">
        <v>3336</v>
      </c>
      <c r="BY8" s="248" t="e">
        <f>'2_Prosecution'!DI7/G8*100</f>
        <v>#VALUE!</v>
      </c>
      <c r="BZ8" s="248" t="e">
        <f>'2_Prosecution'!DJ7/G8*100</f>
        <v>#VALUE!</v>
      </c>
      <c r="CA8" s="249" t="s">
        <v>3336</v>
      </c>
      <c r="CB8" s="248" t="e">
        <f>'2_Prosecution'!DL7/G8*100</f>
        <v>#VALUE!</v>
      </c>
      <c r="CC8" s="248" t="e">
        <f>'2_Prosecution'!DM7/G8*100</f>
        <v>#VALUE!</v>
      </c>
      <c r="CD8" s="249" t="s">
        <v>3336</v>
      </c>
      <c r="CE8" s="248" t="e">
        <f>'2_Prosecution'!DO7/G8*100</f>
        <v>#VALUE!</v>
      </c>
      <c r="CF8" s="248" t="e">
        <f>'2_Prosecution'!DP7/G8*100</f>
        <v>#VALUE!</v>
      </c>
      <c r="CG8" s="249" t="s">
        <v>3336</v>
      </c>
      <c r="CH8" s="248" t="e">
        <f>'2_Prosecution'!DR7/G8*100</f>
        <v>#VALUE!</v>
      </c>
      <c r="CI8" s="248" t="e">
        <f>'2_Prosecution'!DS7/G8*100</f>
        <v>#VALUE!</v>
      </c>
      <c r="CJ8" s="249" t="s">
        <v>3336</v>
      </c>
      <c r="CK8" s="248" t="e">
        <f>'2_Prosecution'!DU7/G8*100</f>
        <v>#VALUE!</v>
      </c>
      <c r="CL8" s="248" t="e">
        <f>'2_Prosecution'!DV7/G8*100</f>
        <v>#VALUE!</v>
      </c>
      <c r="CM8" s="249" t="s">
        <v>3336</v>
      </c>
      <c r="CN8" s="248" t="e">
        <f>'2_Prosecution'!DX7/G8*100</f>
        <v>#VALUE!</v>
      </c>
      <c r="CO8" s="248" t="e">
        <f>'2_Prosecution'!DY7/G8*100</f>
        <v>#VALUE!</v>
      </c>
      <c r="CP8" s="249" t="s">
        <v>3336</v>
      </c>
      <c r="CQ8" s="248" t="e">
        <f>'2_Prosecution'!EA7/G8*100</f>
        <v>#VALUE!</v>
      </c>
      <c r="CR8" s="248" t="e">
        <f>'2_Prosecution'!EB7/G8*100</f>
        <v>#VALUE!</v>
      </c>
      <c r="CS8" s="249" t="s">
        <v>3336</v>
      </c>
      <c r="CT8" s="248" t="e">
        <f>'2_Prosecution'!ED7/G8*100</f>
        <v>#VALUE!</v>
      </c>
      <c r="CU8" s="248" t="e">
        <f>'2_Prosecution'!EE7/G8*100</f>
        <v>#VALUE!</v>
      </c>
      <c r="CV8" s="249" t="s">
        <v>3336</v>
      </c>
      <c r="CW8" s="248" t="e">
        <f>'2_Prosecution'!EG7/G8*100</f>
        <v>#VALUE!</v>
      </c>
      <c r="CX8" s="248" t="e">
        <f>'2_Prosecution'!EH7/G8*100</f>
        <v>#VALUE!</v>
      </c>
      <c r="CY8" s="249" t="s">
        <v>3336</v>
      </c>
      <c r="CZ8" s="248" t="e">
        <f>'2_Prosecution'!EJ7/G8*100</f>
        <v>#VALUE!</v>
      </c>
      <c r="DA8" s="248" t="e">
        <f>'2_Prosecution'!EK7/G8*100</f>
        <v>#VALUE!</v>
      </c>
      <c r="DB8" s="249" t="s">
        <v>3336</v>
      </c>
      <c r="DC8" s="248" t="e">
        <f>'2_Prosecution'!EM7/G8*100</f>
        <v>#VALUE!</v>
      </c>
      <c r="DD8" s="248" t="e">
        <f>'2_Prosecution'!EN7/G8*100</f>
        <v>#VALUE!</v>
      </c>
      <c r="DE8" s="249" t="s">
        <v>3336</v>
      </c>
      <c r="DF8" s="248" t="e">
        <f>'2_Prosecution'!EP7/G8*100</f>
        <v>#VALUE!</v>
      </c>
      <c r="DG8" s="248" t="e">
        <f>'2_Prosecution'!EQ7/G8*100</f>
        <v>#VALUE!</v>
      </c>
      <c r="DH8" s="249" t="s">
        <v>3336</v>
      </c>
      <c r="DI8" s="248" t="e">
        <f>'2_Prosecution'!ES7/G8*100</f>
        <v>#VALUE!</v>
      </c>
      <c r="DJ8" s="248" t="e">
        <f>'2_Prosecution'!ET7/G8*100</f>
        <v>#VALUE!</v>
      </c>
      <c r="DK8" s="249" t="s">
        <v>3336</v>
      </c>
      <c r="DL8" s="248" t="e">
        <f>'2_Prosecution'!EV7/G8*100</f>
        <v>#VALUE!</v>
      </c>
      <c r="DM8" s="248" t="e">
        <f>'2_Prosecution'!EW7/G8*100</f>
        <v>#VALUE!</v>
      </c>
      <c r="DN8" s="249" t="s">
        <v>3336</v>
      </c>
      <c r="DO8" s="248" t="e">
        <f>'2_Prosecution'!EY7/G8*100</f>
        <v>#VALUE!</v>
      </c>
      <c r="DP8" s="248" t="e">
        <f>'2_Prosecution'!EZ7/G8*100</f>
        <v>#VALUE!</v>
      </c>
      <c r="DQ8" s="249" t="s">
        <v>3336</v>
      </c>
      <c r="DR8" s="248" t="e">
        <f>'2_Prosecution'!FB7/G8*100</f>
        <v>#VALUE!</v>
      </c>
      <c r="DS8" s="248" t="e">
        <f>'2_Prosecution'!FC7/G8*100</f>
        <v>#VALUE!</v>
      </c>
      <c r="DT8" s="249" t="s">
        <v>3336</v>
      </c>
      <c r="DU8" s="248" t="e">
        <f>'2_Prosecution'!FE7/G8*100</f>
        <v>#VALUE!</v>
      </c>
      <c r="DV8" s="248" t="e">
        <f>'2_Prosecution'!FF7/G8*100</f>
        <v>#VALUE!</v>
      </c>
      <c r="DW8" s="249" t="s">
        <v>3336</v>
      </c>
      <c r="DX8" s="248" t="e">
        <f>'2_Prosecution'!FH7/G8*100</f>
        <v>#VALUE!</v>
      </c>
      <c r="DY8" s="248" t="e">
        <f>'2_Prosecution'!FI7/G8*100</f>
        <v>#VALUE!</v>
      </c>
      <c r="DZ8" s="249" t="s">
        <v>3336</v>
      </c>
      <c r="EA8" s="248" t="e">
        <f>'2_Prosecution'!FK7/G8*100</f>
        <v>#VALUE!</v>
      </c>
      <c r="EB8" s="248" t="e">
        <f>'2_Prosecution'!FL7/G8*100</f>
        <v>#VALUE!</v>
      </c>
      <c r="EC8" s="249" t="s">
        <v>3336</v>
      </c>
      <c r="ED8" s="248" t="e">
        <f>'2_Prosecution'!FN7/G8*100</f>
        <v>#VALUE!</v>
      </c>
      <c r="EE8" s="248" t="e">
        <f>'2_Prosecution'!FO7/G8*100</f>
        <v>#VALUE!</v>
      </c>
      <c r="EF8" s="249" t="s">
        <v>3336</v>
      </c>
      <c r="EG8" s="248" t="e">
        <f>'2_Prosecution'!GT7/G8*100</f>
        <v>#VALUE!</v>
      </c>
      <c r="EH8" s="248" t="e">
        <f>'2_Prosecution'!GU7/G8*100</f>
        <v>#VALUE!</v>
      </c>
      <c r="EI8" s="249" t="s">
        <v>3336</v>
      </c>
      <c r="EJ8" s="248" t="e">
        <f>'2_Prosecution'!HF7/C8*100</f>
        <v>#VALUE!</v>
      </c>
      <c r="EK8" s="248" t="e">
        <f>'2_Prosecution'!HG7/D8*100</f>
        <v>#VALUE!</v>
      </c>
      <c r="EL8" s="248" t="e">
        <f>'2_Prosecution'!HH7/E8*100</f>
        <v>#VALUE!</v>
      </c>
      <c r="EM8" s="248" t="e">
        <f>'2_Prosecution'!HI7/F8*100</f>
        <v>#VALUE!</v>
      </c>
      <c r="EN8" s="248" t="e">
        <f>'2_Prosecution'!HJ7/G8*100</f>
        <v>#VALUE!</v>
      </c>
      <c r="EO8" s="248" t="e">
        <f>'2_Prosecution'!HK7/H8*100</f>
        <v>#VALUE!</v>
      </c>
      <c r="EP8" s="250" t="e">
        <f t="shared" si="2"/>
        <v>#VALUE!</v>
      </c>
      <c r="EQ8" s="249" t="s">
        <v>3336</v>
      </c>
      <c r="ER8" s="248" t="e">
        <f>'2_Prosecution'!HM7/C8*100</f>
        <v>#VALUE!</v>
      </c>
      <c r="ES8" s="248" t="e">
        <f>'2_Prosecution'!HN7/D8*100</f>
        <v>#VALUE!</v>
      </c>
      <c r="ET8" s="248" t="e">
        <f>'2_Prosecution'!HO7/E8*100</f>
        <v>#VALUE!</v>
      </c>
      <c r="EU8" s="248" t="e">
        <f>'2_Prosecution'!HP7/F8*100</f>
        <v>#VALUE!</v>
      </c>
      <c r="EV8" s="248" t="e">
        <f>'2_Prosecution'!HQ7/G8*100</f>
        <v>#VALUE!</v>
      </c>
      <c r="EW8" s="248" t="e">
        <f>'2_Prosecution'!HR7/H8*100</f>
        <v>#VALUE!</v>
      </c>
      <c r="EX8" s="250" t="e">
        <f t="shared" si="3"/>
        <v>#VALUE!</v>
      </c>
      <c r="EY8" s="249" t="s">
        <v>3336</v>
      </c>
      <c r="EZ8" s="248" t="e">
        <f>'2_Prosecution'!HT7/G8*100</f>
        <v>#VALUE!</v>
      </c>
    </row>
    <row r="9" spans="1:328" ht="16.5" customHeight="1">
      <c r="A9" s="248">
        <v>7</v>
      </c>
      <c r="B9" s="279" t="s">
        <v>30</v>
      </c>
      <c r="C9" s="248">
        <v>7369.4309999999996</v>
      </c>
      <c r="D9" s="248">
        <v>7327.2240000000002</v>
      </c>
      <c r="E9" s="248">
        <v>7284.5519999999997</v>
      </c>
      <c r="F9" s="248">
        <v>7245.6769999999997</v>
      </c>
      <c r="G9" s="248">
        <v>7202.1980000000003</v>
      </c>
      <c r="H9" s="248">
        <v>7153.7839999999997</v>
      </c>
      <c r="J9" s="248">
        <f>'2_Prosecution'!AK8/F9*100</f>
        <v>515.14854995606345</v>
      </c>
      <c r="K9" s="248">
        <f>'2_Prosecution'!AL8/G9*100</f>
        <v>1687.5542716265229</v>
      </c>
      <c r="L9" s="249" t="s">
        <v>3336</v>
      </c>
      <c r="M9" s="248">
        <f>'2_Prosecution'!AN8/C9*100</f>
        <v>2182.5701332979443</v>
      </c>
      <c r="N9" s="248">
        <f>'2_Prosecution'!AO8/D9*100</f>
        <v>1978.238961986149</v>
      </c>
      <c r="O9" s="248">
        <f>'2_Prosecution'!AP8/E9*100</f>
        <v>2002.7449869257573</v>
      </c>
      <c r="P9" s="248">
        <f>'2_Prosecution'!AQ8/F9*100</f>
        <v>1920.4968700647296</v>
      </c>
      <c r="Q9" s="248">
        <f>'2_Prosecution'!AR8/G9*100</f>
        <v>1814.1683969254941</v>
      </c>
      <c r="R9" s="248">
        <f>'2_Prosecution'!AS8/H9*100</f>
        <v>1800.9210230557703</v>
      </c>
      <c r="S9" s="250">
        <f t="shared" si="0"/>
        <v>-17.486224356304561</v>
      </c>
      <c r="T9" s="249" t="s">
        <v>3336</v>
      </c>
      <c r="U9" s="248">
        <f>'2_Prosecution'!AU8/C9*100</f>
        <v>624.15945003080969</v>
      </c>
      <c r="V9" s="248">
        <f>'2_Prosecution'!AV8/D9*100</f>
        <v>555.64017150287748</v>
      </c>
      <c r="W9" s="248">
        <f>'2_Prosecution'!AW8/E9*100</f>
        <v>534.62450401891567</v>
      </c>
      <c r="X9" s="248">
        <f>'2_Prosecution'!AX8/F9*100</f>
        <v>484.90982968189178</v>
      </c>
      <c r="Y9" s="248">
        <f>'2_Prosecution'!AY8/G9*100</f>
        <v>459.3458830207112</v>
      </c>
      <c r="Z9" s="248">
        <f>'2_Prosecution'!AZ8/H9*100</f>
        <v>478.54394261834017</v>
      </c>
      <c r="AA9" s="250">
        <f t="shared" si="1"/>
        <v>-23.32985704298504</v>
      </c>
      <c r="AB9" s="249" t="s">
        <v>3336</v>
      </c>
      <c r="AC9" s="248">
        <f>'2_Prosecution'!BE8/G9*100</f>
        <v>1814.1683969254941</v>
      </c>
      <c r="AD9" s="248">
        <f>'2_Prosecution'!BF8/G9*100</f>
        <v>26.686297710782181</v>
      </c>
      <c r="AE9" s="248" t="e">
        <f>'2_Prosecution'!BG8/G9*100</f>
        <v>#VALUE!</v>
      </c>
      <c r="AF9" s="248" t="e">
        <f>'2_Prosecution'!BH8/G9*100</f>
        <v>#VALUE!</v>
      </c>
      <c r="AG9" s="248" t="e">
        <f>'2_Prosecution'!BI8/G9*100</f>
        <v>#VALUE!</v>
      </c>
      <c r="AH9" s="249" t="s">
        <v>3336</v>
      </c>
      <c r="AI9" s="248">
        <f>'2_Prosecution'!BK8/G9*100</f>
        <v>459.3458830207112</v>
      </c>
      <c r="AJ9" s="248">
        <f>'2_Prosecution'!BL8/G9*100</f>
        <v>15.800731943220667</v>
      </c>
      <c r="AK9" s="248" t="e">
        <f>'2_Prosecution'!BM8/G9*100</f>
        <v>#VALUE!</v>
      </c>
      <c r="AL9" s="248" t="e">
        <f>'2_Prosecution'!BN8/G9*100</f>
        <v>#VALUE!</v>
      </c>
      <c r="AM9" s="248" t="e">
        <f>'2_Prosecution'!BO8/G9*100</f>
        <v>#VALUE!</v>
      </c>
      <c r="AN9" s="249" t="s">
        <v>3336</v>
      </c>
      <c r="AO9" s="248">
        <f>'2_Prosecution'!BU8/G9*100</f>
        <v>1814.1683969254941</v>
      </c>
      <c r="AP9" s="248">
        <f>'2_Prosecution'!BV8/G9*100</f>
        <v>26.686297710782181</v>
      </c>
      <c r="AQ9" s="249" t="s">
        <v>3336</v>
      </c>
      <c r="AR9" s="248">
        <f>'2_Prosecution'!BX8/G9*100</f>
        <v>459.3458830207112</v>
      </c>
      <c r="AS9" s="248">
        <f>'2_Prosecution'!BY8/G9*100</f>
        <v>15.800731943220667</v>
      </c>
      <c r="AT9" s="249" t="s">
        <v>3336</v>
      </c>
      <c r="AU9" s="248" t="e">
        <f>'2_Prosecution'!CA8/G9*100</f>
        <v>#VALUE!</v>
      </c>
      <c r="AV9" s="248" t="e">
        <f>'2_Prosecution'!CB8/G9*100</f>
        <v>#VALUE!</v>
      </c>
      <c r="AW9" s="249" t="s">
        <v>3336</v>
      </c>
      <c r="AX9" s="248" t="e">
        <f>'2_Prosecution'!CD8/G9*100</f>
        <v>#VALUE!</v>
      </c>
      <c r="AY9" s="248" t="e">
        <f>'2_Prosecution'!CE8/G9*100</f>
        <v>#VALUE!</v>
      </c>
      <c r="AZ9" s="249" t="s">
        <v>3336</v>
      </c>
      <c r="BA9" s="248" t="e">
        <f>'2_Prosecution'!CG8/G9*100</f>
        <v>#VALUE!</v>
      </c>
      <c r="BB9" s="248" t="e">
        <f>'2_Prosecution'!CH8/G9*100</f>
        <v>#VALUE!</v>
      </c>
      <c r="BC9" s="249" t="s">
        <v>3336</v>
      </c>
      <c r="BD9" s="248" t="e">
        <f>'2_Prosecution'!CJ8/G9*100</f>
        <v>#VALUE!</v>
      </c>
      <c r="BE9" s="248" t="e">
        <f>'2_Prosecution'!CK8/G9*100</f>
        <v>#VALUE!</v>
      </c>
      <c r="BF9" s="249" t="s">
        <v>3336</v>
      </c>
      <c r="BG9" s="248" t="e">
        <f>'2_Prosecution'!CM8/G9*100</f>
        <v>#VALUE!</v>
      </c>
      <c r="BH9" s="248" t="e">
        <f>'2_Prosecution'!CN8/G9*100</f>
        <v>#VALUE!</v>
      </c>
      <c r="BI9" s="249" t="s">
        <v>3336</v>
      </c>
      <c r="BJ9" s="248" t="e">
        <f>'2_Prosecution'!CP8/G9*100</f>
        <v>#VALUE!</v>
      </c>
      <c r="BK9" s="248" t="e">
        <f>'2_Prosecution'!CQ8/G9*100</f>
        <v>#VALUE!</v>
      </c>
      <c r="BL9" s="249" t="s">
        <v>3336</v>
      </c>
      <c r="BM9" s="248">
        <f>'2_Prosecution'!CS8/G9*100</f>
        <v>802.79659070744799</v>
      </c>
      <c r="BN9" s="248" t="e">
        <f>'2_Prosecution'!CT8/G9*100</f>
        <v>#VALUE!</v>
      </c>
      <c r="BO9" s="249" t="s">
        <v>3336</v>
      </c>
      <c r="BP9" s="248" t="e">
        <f>'2_Prosecution'!CV8/G9*100</f>
        <v>#VALUE!</v>
      </c>
      <c r="BQ9" s="248" t="e">
        <f>'2_Prosecution'!CW8/G9*100</f>
        <v>#VALUE!</v>
      </c>
      <c r="BR9" s="249" t="s">
        <v>3336</v>
      </c>
      <c r="BS9" s="248">
        <f>'2_Prosecution'!DC8/G9*100</f>
        <v>1814.1683969254941</v>
      </c>
      <c r="BT9" s="248">
        <f>'2_Prosecution'!DD8/G9*100</f>
        <v>459.3458830207112</v>
      </c>
      <c r="BU9" s="249" t="s">
        <v>3336</v>
      </c>
      <c r="BV9" s="248" t="e">
        <f>'2_Prosecution'!DF8/G9*100</f>
        <v>#VALUE!</v>
      </c>
      <c r="BW9" s="248" t="e">
        <f>'2_Prosecution'!DG8/G9*100</f>
        <v>#VALUE!</v>
      </c>
      <c r="BX9" s="249" t="s">
        <v>3336</v>
      </c>
      <c r="BY9" s="248" t="e">
        <f>'2_Prosecution'!DI8/G9*100</f>
        <v>#VALUE!</v>
      </c>
      <c r="BZ9" s="248" t="e">
        <f>'2_Prosecution'!DJ8/G9*100</f>
        <v>#VALUE!</v>
      </c>
      <c r="CA9" s="249" t="s">
        <v>3336</v>
      </c>
      <c r="CB9" s="248" t="e">
        <f>'2_Prosecution'!DL8/G9*100</f>
        <v>#VALUE!</v>
      </c>
      <c r="CC9" s="248" t="e">
        <f>'2_Prosecution'!DM8/G9*100</f>
        <v>#VALUE!</v>
      </c>
      <c r="CD9" s="249" t="s">
        <v>3336</v>
      </c>
      <c r="CE9" s="248" t="e">
        <f>'2_Prosecution'!DO8/G9*100</f>
        <v>#VALUE!</v>
      </c>
      <c r="CF9" s="248" t="e">
        <f>'2_Prosecution'!DP8/G9*100</f>
        <v>#VALUE!</v>
      </c>
      <c r="CG9" s="249" t="s">
        <v>3336</v>
      </c>
      <c r="CH9" s="248" t="e">
        <f>'2_Prosecution'!DR8/G9*100</f>
        <v>#VALUE!</v>
      </c>
      <c r="CI9" s="248" t="e">
        <f>'2_Prosecution'!DS8/G9*100</f>
        <v>#VALUE!</v>
      </c>
      <c r="CJ9" s="249" t="s">
        <v>3336</v>
      </c>
      <c r="CK9" s="248" t="e">
        <f>'2_Prosecution'!DU8/G9*100</f>
        <v>#VALUE!</v>
      </c>
      <c r="CL9" s="248" t="e">
        <f>'2_Prosecution'!DV8/G9*100</f>
        <v>#VALUE!</v>
      </c>
      <c r="CM9" s="249" t="s">
        <v>3336</v>
      </c>
      <c r="CN9" s="248" t="e">
        <f>'2_Prosecution'!DX8/G9*100</f>
        <v>#VALUE!</v>
      </c>
      <c r="CO9" s="248" t="e">
        <f>'2_Prosecution'!DY8/G9*100</f>
        <v>#VALUE!</v>
      </c>
      <c r="CP9" s="249" t="s">
        <v>3336</v>
      </c>
      <c r="CQ9" s="248" t="e">
        <f>'2_Prosecution'!EA8/G9*100</f>
        <v>#VALUE!</v>
      </c>
      <c r="CR9" s="248" t="e">
        <f>'2_Prosecution'!EB8/G9*100</f>
        <v>#VALUE!</v>
      </c>
      <c r="CS9" s="249" t="s">
        <v>3336</v>
      </c>
      <c r="CT9" s="248" t="e">
        <f>'2_Prosecution'!ED8/G9*100</f>
        <v>#VALUE!</v>
      </c>
      <c r="CU9" s="248" t="e">
        <f>'2_Prosecution'!EE8/G9*100</f>
        <v>#VALUE!</v>
      </c>
      <c r="CV9" s="249" t="s">
        <v>3336</v>
      </c>
      <c r="CW9" s="248" t="e">
        <f>'2_Prosecution'!EG8/G9*100</f>
        <v>#VALUE!</v>
      </c>
      <c r="CX9" s="248" t="e">
        <f>'2_Prosecution'!EH8/G9*100</f>
        <v>#VALUE!</v>
      </c>
      <c r="CY9" s="249" t="s">
        <v>3336</v>
      </c>
      <c r="CZ9" s="248" t="e">
        <f>'2_Prosecution'!EJ8/G9*100</f>
        <v>#VALUE!</v>
      </c>
      <c r="DA9" s="248" t="e">
        <f>'2_Prosecution'!EK8/G9*100</f>
        <v>#VALUE!</v>
      </c>
      <c r="DB9" s="249" t="s">
        <v>3336</v>
      </c>
      <c r="DC9" s="248" t="e">
        <f>'2_Prosecution'!EM8/G9*100</f>
        <v>#VALUE!</v>
      </c>
      <c r="DD9" s="248" t="e">
        <f>'2_Prosecution'!EN8/G9*100</f>
        <v>#VALUE!</v>
      </c>
      <c r="DE9" s="249" t="s">
        <v>3336</v>
      </c>
      <c r="DF9" s="248" t="e">
        <f>'2_Prosecution'!EP8/G9*100</f>
        <v>#VALUE!</v>
      </c>
      <c r="DG9" s="248" t="e">
        <f>'2_Prosecution'!EQ8/G9*100</f>
        <v>#VALUE!</v>
      </c>
      <c r="DH9" s="249" t="s">
        <v>3336</v>
      </c>
      <c r="DI9" s="248" t="e">
        <f>'2_Prosecution'!ES8/G9*100</f>
        <v>#VALUE!</v>
      </c>
      <c r="DJ9" s="248" t="e">
        <f>'2_Prosecution'!ET8/G9*100</f>
        <v>#VALUE!</v>
      </c>
      <c r="DK9" s="249" t="s">
        <v>3336</v>
      </c>
      <c r="DL9" s="248" t="e">
        <f>'2_Prosecution'!EV8/G9*100</f>
        <v>#VALUE!</v>
      </c>
      <c r="DM9" s="248" t="e">
        <f>'2_Prosecution'!EW8/G9*100</f>
        <v>#VALUE!</v>
      </c>
      <c r="DN9" s="249" t="s">
        <v>3336</v>
      </c>
      <c r="DO9" s="248" t="e">
        <f>'2_Prosecution'!EY8/G9*100</f>
        <v>#VALUE!</v>
      </c>
      <c r="DP9" s="248" t="e">
        <f>'2_Prosecution'!EZ8/G9*100</f>
        <v>#VALUE!</v>
      </c>
      <c r="DQ9" s="249" t="s">
        <v>3336</v>
      </c>
      <c r="DR9" s="248" t="e">
        <f>'2_Prosecution'!FB8/G9*100</f>
        <v>#VALUE!</v>
      </c>
      <c r="DS9" s="248" t="e">
        <f>'2_Prosecution'!FC8/G9*100</f>
        <v>#VALUE!</v>
      </c>
      <c r="DT9" s="249" t="s">
        <v>3336</v>
      </c>
      <c r="DU9" s="248">
        <f>'2_Prosecution'!FE8/G9*100</f>
        <v>1.652273375433444</v>
      </c>
      <c r="DV9" s="248">
        <f>'2_Prosecution'!FF8/G9*100</f>
        <v>0.54150135833533042</v>
      </c>
      <c r="DW9" s="249" t="s">
        <v>3336</v>
      </c>
      <c r="DX9" s="248">
        <f>'2_Prosecution'!FH8/G9*100</f>
        <v>21.84055478619166</v>
      </c>
      <c r="DY9" s="248">
        <f>'2_Prosecution'!FI8/G9*100</f>
        <v>6.7340553536573147</v>
      </c>
      <c r="DZ9" s="249" t="s">
        <v>3336</v>
      </c>
      <c r="EA9" s="248">
        <f>'2_Prosecution'!FK8/G9*100</f>
        <v>83.613363587060505</v>
      </c>
      <c r="EB9" s="248">
        <f>'2_Prosecution'!FL8/G9*100</f>
        <v>33.628622817645386</v>
      </c>
      <c r="EC9" s="249" t="s">
        <v>3336</v>
      </c>
      <c r="ED9" s="248" t="e">
        <f>'2_Prosecution'!FN8/G9*100</f>
        <v>#VALUE!</v>
      </c>
      <c r="EE9" s="248" t="e">
        <f>'2_Prosecution'!FO8/G9*100</f>
        <v>#VALUE!</v>
      </c>
      <c r="EF9" s="249" t="s">
        <v>3336</v>
      </c>
      <c r="EG9" s="248">
        <f>'2_Prosecution'!GT8/G9*100</f>
        <v>47.055079574318839</v>
      </c>
      <c r="EH9" s="248" t="e">
        <f>'2_Prosecution'!GU8/G9*100</f>
        <v>#VALUE!</v>
      </c>
      <c r="EI9" s="249" t="s">
        <v>3336</v>
      </c>
      <c r="EJ9" s="248" t="e">
        <f>'2_Prosecution'!HF8/C9*100</f>
        <v>#VALUE!</v>
      </c>
      <c r="EK9" s="248" t="e">
        <f>'2_Prosecution'!HG8/D9*100</f>
        <v>#VALUE!</v>
      </c>
      <c r="EL9" s="248">
        <f>'2_Prosecution'!HH8/E9*100</f>
        <v>65.597719667592472</v>
      </c>
      <c r="EM9" s="248">
        <f>'2_Prosecution'!HI8/F9*100</f>
        <v>67.039974318479835</v>
      </c>
      <c r="EN9" s="248" t="e">
        <f>'2_Prosecution'!HJ8/G9*100</f>
        <v>#VALUE!</v>
      </c>
      <c r="EO9" s="248" t="e">
        <f>'2_Prosecution'!HK8/H9*100</f>
        <v>#VALUE!</v>
      </c>
      <c r="EP9" s="250" t="e">
        <f t="shared" si="2"/>
        <v>#VALUE!</v>
      </c>
      <c r="EQ9" s="249" t="s">
        <v>3336</v>
      </c>
      <c r="ER9" s="248">
        <f>'2_Prosecution'!HM8/C9*100</f>
        <v>21.412779358406368</v>
      </c>
      <c r="ES9" s="248">
        <f>'2_Prosecution'!HN8/D9*100</f>
        <v>23.583283382628949</v>
      </c>
      <c r="ET9" s="248">
        <f>'2_Prosecution'!HO8/E9*100</f>
        <v>23.954801887610934</v>
      </c>
      <c r="EU9" s="248">
        <f>'2_Prosecution'!HP8/F9*100</f>
        <v>24.30414714870674</v>
      </c>
      <c r="EV9" s="248">
        <f>'2_Prosecution'!HQ8/G9*100</f>
        <v>24.478638326799679</v>
      </c>
      <c r="EW9" s="248">
        <f>'2_Prosecution'!HR8/H9*100</f>
        <v>24.867957992581267</v>
      </c>
      <c r="EX9" s="250">
        <f t="shared" si="3"/>
        <v>16.136058642095165</v>
      </c>
      <c r="EY9" s="249" t="s">
        <v>3336</v>
      </c>
      <c r="EZ9" s="248" t="e">
        <f>'2_Prosecution'!HT8/G9*100</f>
        <v>#VALUE!</v>
      </c>
    </row>
    <row r="10" spans="1:328" ht="15" customHeight="1">
      <c r="A10" s="248">
        <v>8</v>
      </c>
      <c r="B10" s="279" t="s">
        <v>31</v>
      </c>
      <c r="C10" s="248">
        <v>4289.857</v>
      </c>
      <c r="D10" s="248">
        <v>4275.9840000000004</v>
      </c>
      <c r="E10" s="248">
        <v>4262.1400000000003</v>
      </c>
      <c r="F10" s="248">
        <v>4246.8090000000002</v>
      </c>
      <c r="G10" s="248">
        <v>4225.3159999999998</v>
      </c>
      <c r="H10" s="248">
        <v>4190.6689999999999</v>
      </c>
      <c r="J10" s="248" t="e">
        <f>'2_Prosecution'!AK9/F10*100</f>
        <v>#VALUE!</v>
      </c>
      <c r="K10" s="248" t="e">
        <f>'2_Prosecution'!AL9/G10*100</f>
        <v>#VALUE!</v>
      </c>
      <c r="L10" s="249" t="s">
        <v>3336</v>
      </c>
      <c r="M10" s="248" t="e">
        <f>'2_Prosecution'!AN9/C10*100</f>
        <v>#VALUE!</v>
      </c>
      <c r="N10" s="248" t="e">
        <f>'2_Prosecution'!AO9/D10*100</f>
        <v>#VALUE!</v>
      </c>
      <c r="O10" s="248" t="e">
        <f>'2_Prosecution'!AP9/E10*100</f>
        <v>#VALUE!</v>
      </c>
      <c r="P10" s="248" t="e">
        <f>'2_Prosecution'!AQ9/F10*100</f>
        <v>#VALUE!</v>
      </c>
      <c r="Q10" s="248" t="e">
        <f>'2_Prosecution'!AR9/G10*100</f>
        <v>#VALUE!</v>
      </c>
      <c r="R10" s="248" t="e">
        <f>'2_Prosecution'!AS9/H10*100</f>
        <v>#VALUE!</v>
      </c>
      <c r="S10" s="250" t="e">
        <f t="shared" si="0"/>
        <v>#VALUE!</v>
      </c>
      <c r="T10" s="249" t="s">
        <v>3336</v>
      </c>
      <c r="U10" s="248" t="e">
        <f>'2_Prosecution'!AU9/C10*100</f>
        <v>#VALUE!</v>
      </c>
      <c r="V10" s="248" t="e">
        <f>'2_Prosecution'!AV9/D10*100</f>
        <v>#VALUE!</v>
      </c>
      <c r="W10" s="248" t="e">
        <f>'2_Prosecution'!AW9/E10*100</f>
        <v>#VALUE!</v>
      </c>
      <c r="X10" s="248" t="e">
        <f>'2_Prosecution'!AX9/F10*100</f>
        <v>#VALUE!</v>
      </c>
      <c r="Y10" s="248" t="e">
        <f>'2_Prosecution'!AY9/G10*100</f>
        <v>#VALUE!</v>
      </c>
      <c r="Z10" s="248" t="e">
        <f>'2_Prosecution'!AZ9/H10*100</f>
        <v>#VALUE!</v>
      </c>
      <c r="AA10" s="250" t="e">
        <f t="shared" si="1"/>
        <v>#VALUE!</v>
      </c>
      <c r="AB10" s="249" t="s">
        <v>3336</v>
      </c>
      <c r="AC10" s="248">
        <f>'2_Prosecution'!BE9/G10*100</f>
        <v>0</v>
      </c>
      <c r="AD10" s="248">
        <f>'2_Prosecution'!BF9/G10*100</f>
        <v>0</v>
      </c>
      <c r="AE10" s="248" t="e">
        <f>'2_Prosecution'!BG9/G10*100</f>
        <v>#VALUE!</v>
      </c>
      <c r="AF10" s="248" t="e">
        <f>'2_Prosecution'!BH9/G10*100</f>
        <v>#VALUE!</v>
      </c>
      <c r="AG10" s="248" t="e">
        <f>'2_Prosecution'!BI9/G10*100</f>
        <v>#VALUE!</v>
      </c>
      <c r="AH10" s="249" t="s">
        <v>3336</v>
      </c>
      <c r="AI10" s="248">
        <f>'2_Prosecution'!BK9/G10*100</f>
        <v>375.4275419873922</v>
      </c>
      <c r="AJ10" s="248">
        <f>'2_Prosecution'!BL9/G10*100</f>
        <v>11.644099518237216</v>
      </c>
      <c r="AK10" s="248">
        <f>'2_Prosecution'!BM9/G10*100</f>
        <v>45.819058266884653</v>
      </c>
      <c r="AL10" s="248">
        <f>'2_Prosecution'!BN9/G10*100</f>
        <v>11.336430222023631</v>
      </c>
      <c r="AM10" s="248">
        <f>'2_Prosecution'!BO9/G10*100</f>
        <v>4.3783707538087091</v>
      </c>
      <c r="AN10" s="249" t="s">
        <v>3336</v>
      </c>
      <c r="AO10" s="248" t="e">
        <f>'2_Prosecution'!BU9/G10*100</f>
        <v>#VALUE!</v>
      </c>
      <c r="AP10" s="248" t="e">
        <f>'2_Prosecution'!BV9/G10*100</f>
        <v>#VALUE!</v>
      </c>
      <c r="AQ10" s="249" t="s">
        <v>3336</v>
      </c>
      <c r="AR10" s="248" t="e">
        <f>'2_Prosecution'!BX9/G10*100</f>
        <v>#VALUE!</v>
      </c>
      <c r="AS10" s="248" t="e">
        <f>'2_Prosecution'!BY9/G10*100</f>
        <v>#VALUE!</v>
      </c>
      <c r="AT10" s="249" t="s">
        <v>3336</v>
      </c>
      <c r="AU10" s="248" t="e">
        <f>'2_Prosecution'!CA9/G10*100</f>
        <v>#VALUE!</v>
      </c>
      <c r="AV10" s="248" t="e">
        <f>'2_Prosecution'!CB9/G10*100</f>
        <v>#VALUE!</v>
      </c>
      <c r="AW10" s="249" t="s">
        <v>3336</v>
      </c>
      <c r="AX10" s="248" t="e">
        <f>'2_Prosecution'!CD9/G10*100</f>
        <v>#VALUE!</v>
      </c>
      <c r="AY10" s="248" t="e">
        <f>'2_Prosecution'!CE9/G10*100</f>
        <v>#VALUE!</v>
      </c>
      <c r="AZ10" s="249" t="s">
        <v>3336</v>
      </c>
      <c r="BA10" s="248" t="e">
        <f>'2_Prosecution'!CG9/G10*100</f>
        <v>#VALUE!</v>
      </c>
      <c r="BB10" s="248" t="e">
        <f>'2_Prosecution'!CH9/G10*100</f>
        <v>#VALUE!</v>
      </c>
      <c r="BC10" s="249" t="s">
        <v>3336</v>
      </c>
      <c r="BD10" s="248" t="e">
        <f>'2_Prosecution'!CJ9/G10*100</f>
        <v>#VALUE!</v>
      </c>
      <c r="BE10" s="248" t="e">
        <f>'2_Prosecution'!CK9/G10*100</f>
        <v>#VALUE!</v>
      </c>
      <c r="BF10" s="249" t="s">
        <v>3336</v>
      </c>
      <c r="BG10" s="248" t="e">
        <f>'2_Prosecution'!CM9/G10*100</f>
        <v>#VALUE!</v>
      </c>
      <c r="BH10" s="248" t="e">
        <f>'2_Prosecution'!CN9/G10*100</f>
        <v>#VALUE!</v>
      </c>
      <c r="BI10" s="249" t="s">
        <v>3336</v>
      </c>
      <c r="BJ10" s="248" t="e">
        <f>'2_Prosecution'!CP9/G10*100</f>
        <v>#VALUE!</v>
      </c>
      <c r="BK10" s="248" t="e">
        <f>'2_Prosecution'!CQ9/G10*100</f>
        <v>#VALUE!</v>
      </c>
      <c r="BL10" s="249" t="s">
        <v>3336</v>
      </c>
      <c r="BM10" s="248" t="e">
        <f>'2_Prosecution'!CS9/G10*100</f>
        <v>#VALUE!</v>
      </c>
      <c r="BN10" s="248" t="e">
        <f>'2_Prosecution'!CT9/G10*100</f>
        <v>#VALUE!</v>
      </c>
      <c r="BO10" s="249" t="s">
        <v>3336</v>
      </c>
      <c r="BP10" s="248" t="e">
        <f>'2_Prosecution'!CV9/G10*100</f>
        <v>#VALUE!</v>
      </c>
      <c r="BQ10" s="248" t="e">
        <f>'2_Prosecution'!CW9/G10*100</f>
        <v>#VALUE!</v>
      </c>
      <c r="BR10" s="249" t="s">
        <v>3336</v>
      </c>
      <c r="BS10" s="248" t="e">
        <f>'2_Prosecution'!DC9/G10*100</f>
        <v>#VALUE!</v>
      </c>
      <c r="BT10" s="248">
        <f>'2_Prosecution'!DD9/G10*100</f>
        <v>375.4275419873922</v>
      </c>
      <c r="BU10" s="249" t="s">
        <v>3336</v>
      </c>
      <c r="BV10" s="248" t="e">
        <f>'2_Prosecution'!DF9/G10*100</f>
        <v>#VALUE!</v>
      </c>
      <c r="BW10" s="248">
        <f>'2_Prosecution'!DG9/G10*100</f>
        <v>23.406533381171965</v>
      </c>
      <c r="BX10" s="249" t="s">
        <v>3336</v>
      </c>
      <c r="BY10" s="248" t="e">
        <f>'2_Prosecution'!DI9/G10*100</f>
        <v>#VALUE!</v>
      </c>
      <c r="BZ10" s="248">
        <f>'2_Prosecution'!DJ9/G10*100</f>
        <v>2.343020025011147</v>
      </c>
      <c r="CA10" s="249" t="s">
        <v>3336</v>
      </c>
      <c r="CB10" s="248" t="e">
        <f>'2_Prosecution'!DL9/G10*100</f>
        <v>#VALUE!</v>
      </c>
      <c r="CC10" s="248">
        <f>'2_Prosecution'!DM9/G10*100</f>
        <v>0.89934101970124847</v>
      </c>
      <c r="CD10" s="249" t="s">
        <v>3336</v>
      </c>
      <c r="CE10" s="248" t="e">
        <f>'2_Prosecution'!DO9/G10*100</f>
        <v>#VALUE!</v>
      </c>
      <c r="CF10" s="248">
        <f>'2_Prosecution'!DP9/G10*100</f>
        <v>20.684843453128714</v>
      </c>
      <c r="CG10" s="249" t="s">
        <v>3336</v>
      </c>
      <c r="CH10" s="248" t="e">
        <f>'2_Prosecution'!DR9/G10*100</f>
        <v>#VALUE!</v>
      </c>
      <c r="CI10" s="248">
        <f>'2_Prosecution'!DS9/G10*100</f>
        <v>10.650091022777943</v>
      </c>
      <c r="CJ10" s="249" t="s">
        <v>3336</v>
      </c>
      <c r="CK10" s="248" t="e">
        <f>'2_Prosecution'!DU9/G10*100</f>
        <v>#VALUE!</v>
      </c>
      <c r="CL10" s="248">
        <f>'2_Prosecution'!DV9/G10*100</f>
        <v>4.8990418704778538</v>
      </c>
      <c r="CM10" s="249" t="s">
        <v>3336</v>
      </c>
      <c r="CN10" s="248" t="e">
        <f>'2_Prosecution'!DX9/G10*100</f>
        <v>#VALUE!</v>
      </c>
      <c r="CO10" s="248">
        <f>'2_Prosecution'!DY9/G10*100</f>
        <v>2.8163574038012782</v>
      </c>
      <c r="CP10" s="249" t="s">
        <v>3336</v>
      </c>
      <c r="CQ10" s="248" t="e">
        <f>'2_Prosecution'!EA9/G10*100</f>
        <v>#VALUE!</v>
      </c>
      <c r="CR10" s="248">
        <f>'2_Prosecution'!EB9/G10*100</f>
        <v>0.42600364091111764</v>
      </c>
      <c r="CS10" s="249" t="s">
        <v>3336</v>
      </c>
      <c r="CT10" s="248" t="e">
        <f>'2_Prosecution'!ED9/G10*100</f>
        <v>#VALUE!</v>
      </c>
      <c r="CU10" s="248">
        <f>'2_Prosecution'!EE9/G10*100</f>
        <v>8.4727390803433398</v>
      </c>
      <c r="CV10" s="249" t="s">
        <v>3336</v>
      </c>
      <c r="CW10" s="248" t="e">
        <f>'2_Prosecution'!EG9/G10*100</f>
        <v>#VALUE!</v>
      </c>
      <c r="CX10" s="248">
        <f>'2_Prosecution'!EH9/G10*100</f>
        <v>81.532363496600027</v>
      </c>
      <c r="CY10" s="249" t="s">
        <v>3336</v>
      </c>
      <c r="CZ10" s="248" t="e">
        <f>'2_Prosecution'!EJ9/G10*100</f>
        <v>#VALUE!</v>
      </c>
      <c r="DA10" s="248">
        <f>'2_Prosecution'!EK9/G10*100</f>
        <v>38.316660813061084</v>
      </c>
      <c r="DB10" s="249" t="s">
        <v>3336</v>
      </c>
      <c r="DC10" s="248" t="e">
        <f>'2_Prosecution'!EM9/G10*100</f>
        <v>#VALUE!</v>
      </c>
      <c r="DD10" s="248" t="e">
        <f>'2_Prosecution'!EN9/G10*100</f>
        <v>#VALUE!</v>
      </c>
      <c r="DE10" s="249" t="s">
        <v>3336</v>
      </c>
      <c r="DF10" s="248" t="e">
        <f>'2_Prosecution'!EP9/G10*100</f>
        <v>#VALUE!</v>
      </c>
      <c r="DG10" s="248">
        <f>'2_Prosecution'!EQ9/G10*100</f>
        <v>35.949973919110427</v>
      </c>
      <c r="DH10" s="249" t="s">
        <v>3336</v>
      </c>
      <c r="DI10" s="248" t="e">
        <f>'2_Prosecution'!ES9/G10*100</f>
        <v>#VALUE!</v>
      </c>
      <c r="DJ10" s="248" t="e">
        <f>'2_Prosecution'!ET9/G10*100</f>
        <v>#VALUE!</v>
      </c>
      <c r="DK10" s="249" t="s">
        <v>3336</v>
      </c>
      <c r="DL10" s="248">
        <f>'2_Prosecution'!EV9/G10*100</f>
        <v>0</v>
      </c>
      <c r="DM10" s="248">
        <f>'2_Prosecution'!EW9/G10*100</f>
        <v>29.938589208475769</v>
      </c>
      <c r="DN10" s="249" t="s">
        <v>3336</v>
      </c>
      <c r="DO10" s="248" t="e">
        <f>'2_Prosecution'!EY9/G10*100</f>
        <v>#VALUE!</v>
      </c>
      <c r="DP10" s="248" t="e">
        <f>'2_Prosecution'!EZ9/G10*100</f>
        <v>#VALUE!</v>
      </c>
      <c r="DQ10" s="249" t="s">
        <v>3336</v>
      </c>
      <c r="DR10" s="248" t="e">
        <f>'2_Prosecution'!FB9/G10*100</f>
        <v>#VALUE!</v>
      </c>
      <c r="DS10" s="248">
        <f>'2_Prosecution'!FC9/G10*100</f>
        <v>20.590175977370688</v>
      </c>
      <c r="DT10" s="249" t="s">
        <v>3336</v>
      </c>
      <c r="DU10" s="248" t="e">
        <f>'2_Prosecution'!FE9/G10*100</f>
        <v>#VALUE!</v>
      </c>
      <c r="DV10" s="248">
        <f>'2_Prosecution'!FF9/G10*100</f>
        <v>0.26033555833457195</v>
      </c>
      <c r="DW10" s="249" t="s">
        <v>3336</v>
      </c>
      <c r="DX10" s="248">
        <f>'2_Prosecution'!FH9/G10*100</f>
        <v>0</v>
      </c>
      <c r="DY10" s="248">
        <f>'2_Prosecution'!FI9/G10*100</f>
        <v>8.8040752454964313</v>
      </c>
      <c r="DZ10" s="249" t="s">
        <v>3336</v>
      </c>
      <c r="EA10" s="248">
        <f>'2_Prosecution'!FK9/G10*100</f>
        <v>0</v>
      </c>
      <c r="EB10" s="248">
        <f>'2_Prosecution'!FL9/G10*100</f>
        <v>18.105154738722501</v>
      </c>
      <c r="EC10" s="249" t="s">
        <v>3336</v>
      </c>
      <c r="ED10" s="248" t="e">
        <f>'2_Prosecution'!FN9/G10*100</f>
        <v>#VALUE!</v>
      </c>
      <c r="EE10" s="248">
        <f>'2_Prosecution'!FO9/G10*100</f>
        <v>18.105154738722501</v>
      </c>
      <c r="EF10" s="249" t="s">
        <v>3336</v>
      </c>
      <c r="EG10" s="248" t="e">
        <f>'2_Prosecution'!GT9/G10*100</f>
        <v>#VALUE!</v>
      </c>
      <c r="EH10" s="248" t="e">
        <f>'2_Prosecution'!GU9/G10*100</f>
        <v>#VALUE!</v>
      </c>
      <c r="EI10" s="249" t="s">
        <v>3336</v>
      </c>
      <c r="EJ10" s="248">
        <f>'2_Prosecution'!HF9/C10*100</f>
        <v>38.369577354210179</v>
      </c>
      <c r="EK10" s="248">
        <f>'2_Prosecution'!HG9/D10*100</f>
        <v>40.037567960965234</v>
      </c>
      <c r="EL10" s="248">
        <f>'2_Prosecution'!HH9/E10*100</f>
        <v>39.229119644122434</v>
      </c>
      <c r="EM10" s="248">
        <f>'2_Prosecution'!HI9/F10*100</f>
        <v>38.428853287256381</v>
      </c>
      <c r="EN10" s="248">
        <f>'2_Prosecution'!HJ9/G10*100</f>
        <v>39.689339211552465</v>
      </c>
      <c r="EO10" s="248">
        <f>'2_Prosecution'!HK9/H10*100</f>
        <v>41.306053997583682</v>
      </c>
      <c r="EP10" s="250">
        <f t="shared" si="2"/>
        <v>7.6531378395579281</v>
      </c>
      <c r="EQ10" s="249" t="s">
        <v>3336</v>
      </c>
      <c r="ER10" s="248">
        <f>'2_Prosecution'!HM9/C10*100</f>
        <v>14.382763807744642</v>
      </c>
      <c r="ES10" s="248">
        <f>'2_Prosecution'!HN9/D10*100</f>
        <v>14.429427238268429</v>
      </c>
      <c r="ET10" s="248">
        <f>'2_Prosecution'!HO9/E10*100</f>
        <v>14.452833553097738</v>
      </c>
      <c r="EU10" s="248">
        <f>'2_Prosecution'!HP9/F10*100</f>
        <v>14.222443250920866</v>
      </c>
      <c r="EV10" s="248">
        <f>'2_Prosecution'!HQ9/G10*100</f>
        <v>14.886460562949614</v>
      </c>
      <c r="EW10" s="248">
        <f>'2_Prosecution'!HR9/H10*100</f>
        <v>14.818636356152204</v>
      </c>
      <c r="EX10" s="250">
        <f t="shared" si="3"/>
        <v>3.0305201019351955</v>
      </c>
      <c r="EY10" s="249" t="s">
        <v>3336</v>
      </c>
      <c r="EZ10" s="248" t="e">
        <f>'2_Prosecution'!HT9/G10*100</f>
        <v>#VALUE!</v>
      </c>
    </row>
    <row r="11" spans="1:328">
      <c r="A11" s="248">
        <v>9</v>
      </c>
      <c r="B11" s="279" t="s">
        <v>33</v>
      </c>
      <c r="C11" s="248">
        <v>839.75099999999998</v>
      </c>
      <c r="D11" s="248">
        <v>862.01099999999997</v>
      </c>
      <c r="E11" s="248">
        <v>865.87800000000004</v>
      </c>
      <c r="F11" s="248">
        <v>858</v>
      </c>
      <c r="G11" s="248">
        <v>847.00800000000004</v>
      </c>
      <c r="H11" s="248">
        <v>848.31899999999996</v>
      </c>
      <c r="J11" s="248" t="e">
        <f>'2_Prosecution'!AK10/F11*100</f>
        <v>#VALUE!</v>
      </c>
      <c r="K11" s="248" t="e">
        <f>'2_Prosecution'!AL10/G11*100</f>
        <v>#VALUE!</v>
      </c>
      <c r="L11" s="249" t="s">
        <v>3336</v>
      </c>
      <c r="M11" s="248" t="e">
        <f>'2_Prosecution'!AN10/C11*100</f>
        <v>#VALUE!</v>
      </c>
      <c r="N11" s="248" t="e">
        <f>'2_Prosecution'!AO10/D11*100</f>
        <v>#VALUE!</v>
      </c>
      <c r="O11" s="248" t="e">
        <f>'2_Prosecution'!AP10/E11*100</f>
        <v>#VALUE!</v>
      </c>
      <c r="P11" s="248" t="e">
        <f>'2_Prosecution'!AQ10/F11*100</f>
        <v>#VALUE!</v>
      </c>
      <c r="Q11" s="248" t="e">
        <f>'2_Prosecution'!AR10/G11*100</f>
        <v>#VALUE!</v>
      </c>
      <c r="R11" s="248" t="e">
        <f>'2_Prosecution'!AS10/H11*100</f>
        <v>#VALUE!</v>
      </c>
      <c r="S11" s="250" t="e">
        <f t="shared" si="0"/>
        <v>#VALUE!</v>
      </c>
      <c r="T11" s="249" t="s">
        <v>3336</v>
      </c>
      <c r="U11" s="248" t="e">
        <f>'2_Prosecution'!AU10/C11*100</f>
        <v>#VALUE!</v>
      </c>
      <c r="V11" s="248" t="e">
        <f>'2_Prosecution'!AV10/D11*100</f>
        <v>#VALUE!</v>
      </c>
      <c r="W11" s="248" t="e">
        <f>'2_Prosecution'!AW10/E11*100</f>
        <v>#VALUE!</v>
      </c>
      <c r="X11" s="248" t="e">
        <f>'2_Prosecution'!AX10/F11*100</f>
        <v>#VALUE!</v>
      </c>
      <c r="Y11" s="248" t="e">
        <f>'2_Prosecution'!AY10/G11*100</f>
        <v>#VALUE!</v>
      </c>
      <c r="Z11" s="248" t="e">
        <f>'2_Prosecution'!AZ10/H11*100</f>
        <v>#VALUE!</v>
      </c>
      <c r="AA11" s="250" t="e">
        <f t="shared" si="1"/>
        <v>#VALUE!</v>
      </c>
      <c r="AB11" s="249" t="s">
        <v>3336</v>
      </c>
      <c r="AC11" s="248" t="e">
        <f>'2_Prosecution'!BE10/G11*100</f>
        <v>#VALUE!</v>
      </c>
      <c r="AD11" s="248">
        <f>'2_Prosecution'!BF10/G11*100</f>
        <v>0</v>
      </c>
      <c r="AE11" s="248" t="e">
        <f>'2_Prosecution'!BG10/G11*100</f>
        <v>#VALUE!</v>
      </c>
      <c r="AF11" s="248" t="e">
        <f>'2_Prosecution'!BH10/G11*100</f>
        <v>#VALUE!</v>
      </c>
      <c r="AG11" s="248" t="e">
        <f>'2_Prosecution'!BI10/G11*100</f>
        <v>#VALUE!</v>
      </c>
      <c r="AH11" s="249" t="s">
        <v>3336</v>
      </c>
      <c r="AI11" s="248" t="e">
        <f>'2_Prosecution'!BK10/G11*100</f>
        <v>#VALUE!</v>
      </c>
      <c r="AJ11" s="248" t="e">
        <f>'2_Prosecution'!BL10/G11*100</f>
        <v>#VALUE!</v>
      </c>
      <c r="AK11" s="248" t="e">
        <f>'2_Prosecution'!BM10/G11*100</f>
        <v>#VALUE!</v>
      </c>
      <c r="AL11" s="248" t="e">
        <f>'2_Prosecution'!BN10/G11*100</f>
        <v>#VALUE!</v>
      </c>
      <c r="AM11" s="248" t="e">
        <f>'2_Prosecution'!BO10/G11*100</f>
        <v>#VALUE!</v>
      </c>
      <c r="AN11" s="249" t="s">
        <v>3336</v>
      </c>
      <c r="AO11" s="248" t="e">
        <f>'2_Prosecution'!BU10/G11*100</f>
        <v>#VALUE!</v>
      </c>
      <c r="AP11" s="248" t="e">
        <f>'2_Prosecution'!BV10/G11*100</f>
        <v>#VALUE!</v>
      </c>
      <c r="AQ11" s="249" t="s">
        <v>3336</v>
      </c>
      <c r="AR11" s="248" t="e">
        <f>'2_Prosecution'!BX10/G11*100</f>
        <v>#VALUE!</v>
      </c>
      <c r="AS11" s="248" t="e">
        <f>'2_Prosecution'!BY10/G11*100</f>
        <v>#VALUE!</v>
      </c>
      <c r="AT11" s="249" t="s">
        <v>3336</v>
      </c>
      <c r="AU11" s="248" t="e">
        <f>'2_Prosecution'!CA10/G11*100</f>
        <v>#VALUE!</v>
      </c>
      <c r="AV11" s="248" t="e">
        <f>'2_Prosecution'!CB10/G11*100</f>
        <v>#VALUE!</v>
      </c>
      <c r="AW11" s="249" t="s">
        <v>3336</v>
      </c>
      <c r="AX11" s="248" t="e">
        <f>'2_Prosecution'!CD10/G11*100</f>
        <v>#VALUE!</v>
      </c>
      <c r="AY11" s="248" t="e">
        <f>'2_Prosecution'!CE10/G11*100</f>
        <v>#VALUE!</v>
      </c>
      <c r="AZ11" s="249" t="s">
        <v>3336</v>
      </c>
      <c r="BA11" s="248" t="e">
        <f>'2_Prosecution'!CG10/G11*100</f>
        <v>#VALUE!</v>
      </c>
      <c r="BB11" s="248" t="e">
        <f>'2_Prosecution'!CH10/G11*100</f>
        <v>#VALUE!</v>
      </c>
      <c r="BC11" s="249" t="s">
        <v>3336</v>
      </c>
      <c r="BD11" s="248" t="e">
        <f>'2_Prosecution'!CJ10/G11*100</f>
        <v>#VALUE!</v>
      </c>
      <c r="BE11" s="248" t="e">
        <f>'2_Prosecution'!CK10/G11*100</f>
        <v>#VALUE!</v>
      </c>
      <c r="BF11" s="249" t="s">
        <v>3336</v>
      </c>
      <c r="BG11" s="248" t="e">
        <f>'2_Prosecution'!CM10/G11*100</f>
        <v>#VALUE!</v>
      </c>
      <c r="BH11" s="248" t="e">
        <f>'2_Prosecution'!CN10/G11*100</f>
        <v>#VALUE!</v>
      </c>
      <c r="BI11" s="249" t="s">
        <v>3336</v>
      </c>
      <c r="BJ11" s="248" t="e">
        <f>'2_Prosecution'!CP10/G11*100</f>
        <v>#VALUE!</v>
      </c>
      <c r="BK11" s="248" t="e">
        <f>'2_Prosecution'!CQ10/G11*100</f>
        <v>#VALUE!</v>
      </c>
      <c r="BL11" s="249" t="s">
        <v>3336</v>
      </c>
      <c r="BM11" s="248" t="e">
        <f>'2_Prosecution'!CS10/G11*100</f>
        <v>#VALUE!</v>
      </c>
      <c r="BN11" s="248" t="e">
        <f>'2_Prosecution'!CT10/G11*100</f>
        <v>#VALUE!</v>
      </c>
      <c r="BO11" s="249" t="s">
        <v>3336</v>
      </c>
      <c r="BP11" s="248" t="e">
        <f>'2_Prosecution'!CV10/G11*100</f>
        <v>#VALUE!</v>
      </c>
      <c r="BQ11" s="248" t="e">
        <f>'2_Prosecution'!CW10/G11*100</f>
        <v>#VALUE!</v>
      </c>
      <c r="BR11" s="249" t="s">
        <v>3336</v>
      </c>
      <c r="BS11" s="248" t="e">
        <f>'2_Prosecution'!DC10/G11*100</f>
        <v>#VALUE!</v>
      </c>
      <c r="BT11" s="248" t="e">
        <f>'2_Prosecution'!DD10/G11*100</f>
        <v>#VALUE!</v>
      </c>
      <c r="BU11" s="249" t="s">
        <v>3336</v>
      </c>
      <c r="BV11" s="248" t="e">
        <f>'2_Prosecution'!DF10/G11*100</f>
        <v>#VALUE!</v>
      </c>
      <c r="BW11" s="248" t="e">
        <f>'2_Prosecution'!DG10/G11*100</f>
        <v>#VALUE!</v>
      </c>
      <c r="BX11" s="249" t="s">
        <v>3336</v>
      </c>
      <c r="BY11" s="248" t="e">
        <f>'2_Prosecution'!DI10/G11*100</f>
        <v>#VALUE!</v>
      </c>
      <c r="BZ11" s="248" t="e">
        <f>'2_Prosecution'!DJ10/G11*100</f>
        <v>#VALUE!</v>
      </c>
      <c r="CA11" s="249" t="s">
        <v>3336</v>
      </c>
      <c r="CB11" s="248" t="e">
        <f>'2_Prosecution'!DL10/G11*100</f>
        <v>#VALUE!</v>
      </c>
      <c r="CC11" s="248" t="e">
        <f>'2_Prosecution'!DM10/G11*100</f>
        <v>#VALUE!</v>
      </c>
      <c r="CD11" s="249" t="s">
        <v>3336</v>
      </c>
      <c r="CE11" s="248" t="e">
        <f>'2_Prosecution'!DO10/G11*100</f>
        <v>#VALUE!</v>
      </c>
      <c r="CF11" s="248" t="e">
        <f>'2_Prosecution'!DP10/G11*100</f>
        <v>#VALUE!</v>
      </c>
      <c r="CG11" s="249" t="s">
        <v>3336</v>
      </c>
      <c r="CH11" s="248" t="e">
        <f>'2_Prosecution'!DR10/G11*100</f>
        <v>#VALUE!</v>
      </c>
      <c r="CI11" s="248" t="e">
        <f>'2_Prosecution'!DS10/G11*100</f>
        <v>#VALUE!</v>
      </c>
      <c r="CJ11" s="249" t="s">
        <v>3336</v>
      </c>
      <c r="CK11" s="248" t="e">
        <f>'2_Prosecution'!DU10/G11*100</f>
        <v>#VALUE!</v>
      </c>
      <c r="CL11" s="248" t="e">
        <f>'2_Prosecution'!DV10/G11*100</f>
        <v>#VALUE!</v>
      </c>
      <c r="CM11" s="249" t="s">
        <v>3336</v>
      </c>
      <c r="CN11" s="248" t="e">
        <f>'2_Prosecution'!DX10/G11*100</f>
        <v>#VALUE!</v>
      </c>
      <c r="CO11" s="248" t="e">
        <f>'2_Prosecution'!DY10/G11*100</f>
        <v>#VALUE!</v>
      </c>
      <c r="CP11" s="249" t="s">
        <v>3336</v>
      </c>
      <c r="CQ11" s="248" t="e">
        <f>'2_Prosecution'!EA10/G11*100</f>
        <v>#VALUE!</v>
      </c>
      <c r="CR11" s="248" t="e">
        <f>'2_Prosecution'!EB10/G11*100</f>
        <v>#VALUE!</v>
      </c>
      <c r="CS11" s="249" t="s">
        <v>3336</v>
      </c>
      <c r="CT11" s="248" t="e">
        <f>'2_Prosecution'!ED10/G11*100</f>
        <v>#VALUE!</v>
      </c>
      <c r="CU11" s="248" t="e">
        <f>'2_Prosecution'!EE10/G11*100</f>
        <v>#VALUE!</v>
      </c>
      <c r="CV11" s="249" t="s">
        <v>3336</v>
      </c>
      <c r="CW11" s="248" t="e">
        <f>'2_Prosecution'!EG10/G11*100</f>
        <v>#VALUE!</v>
      </c>
      <c r="CX11" s="248" t="e">
        <f>'2_Prosecution'!EH10/G11*100</f>
        <v>#VALUE!</v>
      </c>
      <c r="CY11" s="249" t="s">
        <v>3336</v>
      </c>
      <c r="CZ11" s="248" t="e">
        <f>'2_Prosecution'!EJ10/G11*100</f>
        <v>#VALUE!</v>
      </c>
      <c r="DA11" s="248" t="e">
        <f>'2_Prosecution'!EK10/G11*100</f>
        <v>#VALUE!</v>
      </c>
      <c r="DB11" s="249" t="s">
        <v>3336</v>
      </c>
      <c r="DC11" s="248" t="e">
        <f>'2_Prosecution'!EM10/G11*100</f>
        <v>#VALUE!</v>
      </c>
      <c r="DD11" s="248" t="e">
        <f>'2_Prosecution'!EN10/G11*100</f>
        <v>#VALUE!</v>
      </c>
      <c r="DE11" s="249" t="s">
        <v>3336</v>
      </c>
      <c r="DF11" s="248" t="e">
        <f>'2_Prosecution'!EP10/G11*100</f>
        <v>#VALUE!</v>
      </c>
      <c r="DG11" s="248" t="e">
        <f>'2_Prosecution'!EQ10/G11*100</f>
        <v>#VALUE!</v>
      </c>
      <c r="DH11" s="249" t="s">
        <v>3336</v>
      </c>
      <c r="DI11" s="248" t="e">
        <f>'2_Prosecution'!ES10/G11*100</f>
        <v>#VALUE!</v>
      </c>
      <c r="DJ11" s="248" t="e">
        <f>'2_Prosecution'!ET10/G11*100</f>
        <v>#VALUE!</v>
      </c>
      <c r="DK11" s="249" t="s">
        <v>3336</v>
      </c>
      <c r="DL11" s="248" t="e">
        <f>'2_Prosecution'!EV10/G11*100</f>
        <v>#VALUE!</v>
      </c>
      <c r="DM11" s="248" t="e">
        <f>'2_Prosecution'!EW10/G11*100</f>
        <v>#VALUE!</v>
      </c>
      <c r="DN11" s="249" t="s">
        <v>3336</v>
      </c>
      <c r="DO11" s="248" t="e">
        <f>'2_Prosecution'!EY10/G11*100</f>
        <v>#VALUE!</v>
      </c>
      <c r="DP11" s="248" t="e">
        <f>'2_Prosecution'!EZ10/G11*100</f>
        <v>#VALUE!</v>
      </c>
      <c r="DQ11" s="249" t="s">
        <v>3336</v>
      </c>
      <c r="DR11" s="248" t="e">
        <f>'2_Prosecution'!FB10/G11*100</f>
        <v>#VALUE!</v>
      </c>
      <c r="DS11" s="248" t="e">
        <f>'2_Prosecution'!FC10/G11*100</f>
        <v>#VALUE!</v>
      </c>
      <c r="DT11" s="249" t="s">
        <v>3336</v>
      </c>
      <c r="DU11" s="248" t="e">
        <f>'2_Prosecution'!FE10/G11*100</f>
        <v>#VALUE!</v>
      </c>
      <c r="DV11" s="248" t="e">
        <f>'2_Prosecution'!FF10/G11*100</f>
        <v>#VALUE!</v>
      </c>
      <c r="DW11" s="249" t="s">
        <v>3336</v>
      </c>
      <c r="DX11" s="248" t="e">
        <f>'2_Prosecution'!FH10/G11*100</f>
        <v>#VALUE!</v>
      </c>
      <c r="DY11" s="248" t="e">
        <f>'2_Prosecution'!FI10/G11*100</f>
        <v>#VALUE!</v>
      </c>
      <c r="DZ11" s="249" t="s">
        <v>3336</v>
      </c>
      <c r="EA11" s="248" t="e">
        <f>'2_Prosecution'!FK10/G11*100</f>
        <v>#VALUE!</v>
      </c>
      <c r="EB11" s="248" t="e">
        <f>'2_Prosecution'!FL10/G11*100</f>
        <v>#VALUE!</v>
      </c>
      <c r="EC11" s="249" t="s">
        <v>3336</v>
      </c>
      <c r="ED11" s="248" t="e">
        <f>'2_Prosecution'!FN10/G11*100</f>
        <v>#VALUE!</v>
      </c>
      <c r="EE11" s="248" t="e">
        <f>'2_Prosecution'!FO10/G11*100</f>
        <v>#VALUE!</v>
      </c>
      <c r="EF11" s="249" t="s">
        <v>3336</v>
      </c>
      <c r="EG11" s="248" t="e">
        <f>'2_Prosecution'!GT10/G11*100</f>
        <v>#VALUE!</v>
      </c>
      <c r="EH11" s="248" t="e">
        <f>'2_Prosecution'!GU10/G11*100</f>
        <v>#VALUE!</v>
      </c>
      <c r="EI11" s="249" t="s">
        <v>3336</v>
      </c>
      <c r="EJ11" s="248" t="e">
        <f>'2_Prosecution'!HF10/C11*100</f>
        <v>#VALUE!</v>
      </c>
      <c r="EK11" s="248" t="e">
        <f>'2_Prosecution'!HG10/D11*100</f>
        <v>#VALUE!</v>
      </c>
      <c r="EL11" s="248" t="e">
        <f>'2_Prosecution'!HH10/E11*100</f>
        <v>#VALUE!</v>
      </c>
      <c r="EM11" s="248" t="e">
        <f>'2_Prosecution'!HI10/F11*100</f>
        <v>#VALUE!</v>
      </c>
      <c r="EN11" s="248" t="e">
        <f>'2_Prosecution'!HJ10/G11*100</f>
        <v>#VALUE!</v>
      </c>
      <c r="EO11" s="248" t="e">
        <f>'2_Prosecution'!HK10/H11*100</f>
        <v>#VALUE!</v>
      </c>
      <c r="EP11" s="250" t="e">
        <f t="shared" si="2"/>
        <v>#VALUE!</v>
      </c>
      <c r="EQ11" s="249" t="s">
        <v>3336</v>
      </c>
      <c r="ER11" s="248" t="e">
        <f>'2_Prosecution'!HM10/C11*100</f>
        <v>#VALUE!</v>
      </c>
      <c r="ES11" s="248" t="e">
        <f>'2_Prosecution'!HN10/D11*100</f>
        <v>#VALUE!</v>
      </c>
      <c r="ET11" s="248" t="e">
        <f>'2_Prosecution'!HO10/E11*100</f>
        <v>#VALUE!</v>
      </c>
      <c r="EU11" s="248" t="e">
        <f>'2_Prosecution'!HP10/F11*100</f>
        <v>#VALUE!</v>
      </c>
      <c r="EV11" s="248" t="e">
        <f>'2_Prosecution'!HQ10/G11*100</f>
        <v>#VALUE!</v>
      </c>
      <c r="EW11" s="248" t="e">
        <f>'2_Prosecution'!HR10/H11*100</f>
        <v>#VALUE!</v>
      </c>
      <c r="EX11" s="250" t="e">
        <f t="shared" si="3"/>
        <v>#VALUE!</v>
      </c>
      <c r="EY11" s="249" t="s">
        <v>3336</v>
      </c>
      <c r="EZ11" s="248" t="e">
        <f>'2_Prosecution'!HT10/G11*100</f>
        <v>#VALUE!</v>
      </c>
    </row>
    <row r="12" spans="1:328" ht="20.25" customHeight="1">
      <c r="A12" s="248">
        <v>10</v>
      </c>
      <c r="B12" s="279" t="s">
        <v>34</v>
      </c>
      <c r="C12" s="248">
        <v>10486.731</v>
      </c>
      <c r="D12" s="248">
        <v>10505.445</v>
      </c>
      <c r="E12" s="248">
        <v>10516.125</v>
      </c>
      <c r="F12" s="248">
        <v>10512.419</v>
      </c>
      <c r="G12" s="248">
        <v>10538.275</v>
      </c>
      <c r="H12" s="248">
        <v>10553.843000000001</v>
      </c>
      <c r="J12" s="248">
        <f>'2_Prosecution'!AK11/F12*100</f>
        <v>103.82957528614489</v>
      </c>
      <c r="K12" s="248">
        <f>'2_Prosecution'!AL11/G12*100</f>
        <v>1046.2148691318077</v>
      </c>
      <c r="L12" s="249" t="s">
        <v>3336</v>
      </c>
      <c r="M12" s="248">
        <f>'2_Prosecution'!AN11/C12*100</f>
        <v>1050.4798873929349</v>
      </c>
      <c r="N12" s="248">
        <f>'2_Prosecution'!AO11/D12*100</f>
        <v>1044.829609788067</v>
      </c>
      <c r="O12" s="248">
        <f>'2_Prosecution'!AP11/E12*100</f>
        <v>1072.3436627084598</v>
      </c>
      <c r="P12" s="248">
        <f>'2_Prosecution'!AQ11/F12*100</f>
        <v>1051.2518574459409</v>
      </c>
      <c r="Q12" s="248">
        <f>'2_Prosecution'!AR11/G12*100</f>
        <v>952.25262198984183</v>
      </c>
      <c r="R12" s="248">
        <f>'2_Prosecution'!AS11/H12*100</f>
        <v>859.68684582478613</v>
      </c>
      <c r="S12" s="250">
        <f t="shared" si="0"/>
        <v>-18.16246497033427</v>
      </c>
      <c r="T12" s="249" t="s">
        <v>3336</v>
      </c>
      <c r="U12" s="248">
        <f>'2_Prosecution'!AU11/C12*100</f>
        <v>797.55073339823446</v>
      </c>
      <c r="V12" s="248">
        <f>'2_Prosecution'!AV11/D12*100</f>
        <v>799.68054661178087</v>
      </c>
      <c r="W12" s="248">
        <f>'2_Prosecution'!AW11/E12*100</f>
        <v>828.81289448347172</v>
      </c>
      <c r="X12" s="248">
        <f>'2_Prosecution'!AX11/F12*100</f>
        <v>816.28215161515152</v>
      </c>
      <c r="Y12" s="248">
        <f>'2_Prosecution'!AY11/G12*100</f>
        <v>801.26965751036107</v>
      </c>
      <c r="Z12" s="248">
        <f>'2_Prosecution'!AZ11/H12*100</f>
        <v>665.01842030433841</v>
      </c>
      <c r="AA12" s="250">
        <f t="shared" si="1"/>
        <v>-16.61741473538585</v>
      </c>
      <c r="AB12" s="249" t="s">
        <v>3336</v>
      </c>
      <c r="AC12" s="248">
        <f>'2_Prosecution'!BE11/G12*100</f>
        <v>952.25262198984183</v>
      </c>
      <c r="AD12" s="248">
        <f>'2_Prosecution'!BF11/G12*100</f>
        <v>23.836918281217752</v>
      </c>
      <c r="AE12" s="248">
        <f>'2_Prosecution'!BG11/G12*100</f>
        <v>147.87050062747463</v>
      </c>
      <c r="AF12" s="248">
        <f>'2_Prosecution'!BH11/G12*100</f>
        <v>65.333273234945949</v>
      </c>
      <c r="AG12" s="248">
        <f>'2_Prosecution'!BI11/G12*100</f>
        <v>40.775174305092627</v>
      </c>
      <c r="AH12" s="249" t="s">
        <v>3336</v>
      </c>
      <c r="AI12" s="248">
        <f>'2_Prosecution'!BK11/G12*100</f>
        <v>801.26965751036107</v>
      </c>
      <c r="AJ12" s="248">
        <f>'2_Prosecution'!BL11/G12*100</f>
        <v>17.517098386595531</v>
      </c>
      <c r="AK12" s="248">
        <f>'2_Prosecution'!BM11/G12*100</f>
        <v>117.82763308036657</v>
      </c>
      <c r="AL12" s="248">
        <f>'2_Prosecution'!BN11/G12*100</f>
        <v>54.686369448510305</v>
      </c>
      <c r="AM12" s="248">
        <f>'2_Prosecution'!BO11/G12*100</f>
        <v>33.468475628126996</v>
      </c>
      <c r="AN12" s="249" t="s">
        <v>3336</v>
      </c>
      <c r="AO12" s="248">
        <f>'2_Prosecution'!BU11/G12*100</f>
        <v>952.25262198984183</v>
      </c>
      <c r="AP12" s="248">
        <f>'2_Prosecution'!BV11/G12*100</f>
        <v>23.836918281217752</v>
      </c>
      <c r="AQ12" s="249" t="s">
        <v>3336</v>
      </c>
      <c r="AR12" s="248">
        <f>'2_Prosecution'!BX11/G12*100</f>
        <v>801.26965751036107</v>
      </c>
      <c r="AS12" s="248">
        <f>'2_Prosecution'!BY11/G12*100</f>
        <v>17.517098386595531</v>
      </c>
      <c r="AT12" s="249" t="s">
        <v>3336</v>
      </c>
      <c r="AU12" s="248" t="e">
        <f>'2_Prosecution'!CA11/G12*100</f>
        <v>#VALUE!</v>
      </c>
      <c r="AV12" s="248" t="e">
        <f>'2_Prosecution'!CB11/G12*100</f>
        <v>#VALUE!</v>
      </c>
      <c r="AW12" s="249" t="s">
        <v>3336</v>
      </c>
      <c r="AX12" s="248">
        <f>'2_Prosecution'!CD11/G12*100</f>
        <v>51.279739805613346</v>
      </c>
      <c r="AY12" s="248">
        <f>'2_Prosecution'!CE11/G12*100</f>
        <v>3.3496943285309979</v>
      </c>
      <c r="AZ12" s="249" t="s">
        <v>3336</v>
      </c>
      <c r="BA12" s="248" t="e">
        <f>'2_Prosecution'!CG11/G12*100</f>
        <v>#VALUE!</v>
      </c>
      <c r="BB12" s="248" t="e">
        <f>'2_Prosecution'!CH11/G12*100</f>
        <v>#VALUE!</v>
      </c>
      <c r="BC12" s="249" t="s">
        <v>3336</v>
      </c>
      <c r="BD12" s="248" t="e">
        <f>'2_Prosecution'!CJ11/G12*100</f>
        <v>#VALUE!</v>
      </c>
      <c r="BE12" s="248" t="e">
        <f>'2_Prosecution'!CK11/G12*100</f>
        <v>#VALUE!</v>
      </c>
      <c r="BF12" s="249" t="s">
        <v>3336</v>
      </c>
      <c r="BG12" s="248" t="e">
        <f>'2_Prosecution'!CM11/G12*100</f>
        <v>#VALUE!</v>
      </c>
      <c r="BH12" s="248" t="e">
        <f>'2_Prosecution'!CN11/G12*100</f>
        <v>#VALUE!</v>
      </c>
      <c r="BI12" s="249" t="s">
        <v>3336</v>
      </c>
      <c r="BJ12" s="248">
        <f>'2_Prosecution'!CP11/G12*100</f>
        <v>11.510422720986121</v>
      </c>
      <c r="BK12" s="248">
        <f>'2_Prosecution'!CQ11/G12*100</f>
        <v>0.3700795433787788</v>
      </c>
      <c r="BL12" s="249" t="s">
        <v>3336</v>
      </c>
      <c r="BM12" s="248" t="e">
        <f>'2_Prosecution'!CS11/G12*100</f>
        <v>#VALUE!</v>
      </c>
      <c r="BN12" s="248" t="e">
        <f>'2_Prosecution'!CT11/G12*100</f>
        <v>#VALUE!</v>
      </c>
      <c r="BO12" s="249" t="s">
        <v>3336</v>
      </c>
      <c r="BP12" s="248">
        <f>'2_Prosecution'!CV11/G12*100</f>
        <v>88.183312733820301</v>
      </c>
      <c r="BQ12" s="248">
        <f>'2_Prosecution'!CW11/G12*100</f>
        <v>2.6000460227124456</v>
      </c>
      <c r="BR12" s="249" t="s">
        <v>3336</v>
      </c>
      <c r="BS12" s="248">
        <f>'2_Prosecution'!DC11/G12*100</f>
        <v>952.25262198984183</v>
      </c>
      <c r="BT12" s="248">
        <f>'2_Prosecution'!DD11/G12*100</f>
        <v>801.26965751036107</v>
      </c>
      <c r="BU12" s="249" t="s">
        <v>3336</v>
      </c>
      <c r="BV12" s="248">
        <f>'2_Prosecution'!DF11/G12*100</f>
        <v>203.60068417269432</v>
      </c>
      <c r="BW12" s="248">
        <f>'2_Prosecution'!DG11/G12*100</f>
        <v>184.50837542197371</v>
      </c>
      <c r="BX12" s="249" t="s">
        <v>3336</v>
      </c>
      <c r="BY12" s="248">
        <f>'2_Prosecution'!DI11/G12*100</f>
        <v>1.7460163072229564</v>
      </c>
      <c r="BZ12" s="248">
        <f>'2_Prosecution'!DJ11/G12*100</f>
        <v>1.3949152019661661</v>
      </c>
      <c r="CA12" s="249" t="s">
        <v>3336</v>
      </c>
      <c r="CB12" s="248" t="e">
        <f>'2_Prosecution'!DL11/G12*100</f>
        <v>#VALUE!</v>
      </c>
      <c r="CC12" s="248" t="e">
        <f>'2_Prosecution'!DM11/G12*100</f>
        <v>#VALUE!</v>
      </c>
      <c r="CD12" s="249" t="s">
        <v>3336</v>
      </c>
      <c r="CE12" s="248">
        <f>'2_Prosecution'!DO11/G12*100</f>
        <v>46.212496827042379</v>
      </c>
      <c r="CF12" s="248">
        <f>'2_Prosecution'!DP11/G12*100</f>
        <v>36.903572928206941</v>
      </c>
      <c r="CG12" s="249" t="s">
        <v>3336</v>
      </c>
      <c r="CH12" s="248">
        <f>'2_Prosecution'!DR11/G12*100</f>
        <v>6.9081514764038703</v>
      </c>
      <c r="CI12" s="248">
        <f>'2_Prosecution'!DS11/G12*100</f>
        <v>6.651942561757024</v>
      </c>
      <c r="CJ12" s="249" t="s">
        <v>3336</v>
      </c>
      <c r="CK12" s="248">
        <f>'2_Prosecution'!DU11/G12*100</f>
        <v>10.257845804934869</v>
      </c>
      <c r="CL12" s="248">
        <f>'2_Prosecution'!DV11/G12*100</f>
        <v>7.4680154010025372</v>
      </c>
      <c r="CM12" s="249" t="s">
        <v>3336</v>
      </c>
      <c r="CN12" s="248">
        <f>'2_Prosecution'!DX11/G12*100</f>
        <v>4.3175946727524197</v>
      </c>
      <c r="CO12" s="248">
        <f>'2_Prosecution'!DY11/G12*100</f>
        <v>3.273780576043043</v>
      </c>
      <c r="CP12" s="249" t="s">
        <v>3336</v>
      </c>
      <c r="CQ12" s="248">
        <f>'2_Prosecution'!EA11/G12*100</f>
        <v>5.7125098747185854</v>
      </c>
      <c r="CR12" s="248">
        <f>'2_Prosecution'!EB11/G12*100</f>
        <v>3.966493567495629</v>
      </c>
      <c r="CS12" s="249" t="s">
        <v>3336</v>
      </c>
      <c r="CT12" s="248">
        <f>'2_Prosecution'!ED11/G12*100</f>
        <v>16.24554303242229</v>
      </c>
      <c r="CU12" s="248">
        <f>'2_Prosecution'!EE11/G12*100</f>
        <v>14.613397353931266</v>
      </c>
      <c r="CV12" s="249" t="s">
        <v>3336</v>
      </c>
      <c r="CW12" s="248">
        <f>'2_Prosecution'!EG11/G12*100</f>
        <v>220.0265223672755</v>
      </c>
      <c r="CX12" s="248">
        <f>'2_Prosecution'!EH11/G12*100</f>
        <v>188.08581100796857</v>
      </c>
      <c r="CY12" s="249" t="s">
        <v>3336</v>
      </c>
      <c r="CZ12" s="248" t="e">
        <f>'2_Prosecution'!EJ11/G12*100</f>
        <v>#VALUE!</v>
      </c>
      <c r="DA12" s="248" t="e">
        <f>'2_Prosecution'!EK11/G12*100</f>
        <v>#VALUE!</v>
      </c>
      <c r="DB12" s="249" t="s">
        <v>3336</v>
      </c>
      <c r="DC12" s="248" t="e">
        <f>'2_Prosecution'!EM11/G12*100</f>
        <v>#VALUE!</v>
      </c>
      <c r="DD12" s="248" t="e">
        <f>'2_Prosecution'!EN11/G12*100</f>
        <v>#VALUE!</v>
      </c>
      <c r="DE12" s="249" t="s">
        <v>3336</v>
      </c>
      <c r="DF12" s="248" t="e">
        <f>'2_Prosecution'!EP11/G12*100</f>
        <v>#VALUE!</v>
      </c>
      <c r="DG12" s="248" t="e">
        <f>'2_Prosecution'!EQ11/G12*100</f>
        <v>#VALUE!</v>
      </c>
      <c r="DH12" s="249" t="s">
        <v>3336</v>
      </c>
      <c r="DI12" s="248" t="e">
        <f>'2_Prosecution'!ES11/G12*100</f>
        <v>#VALUE!</v>
      </c>
      <c r="DJ12" s="248" t="e">
        <f>'2_Prosecution'!ET11/G12*100</f>
        <v>#VALUE!</v>
      </c>
      <c r="DK12" s="249" t="s">
        <v>3336</v>
      </c>
      <c r="DL12" s="248">
        <f>'2_Prosecution'!EV11/G12*100</f>
        <v>53.851318171142815</v>
      </c>
      <c r="DM12" s="248">
        <f>'2_Prosecution'!EW11/G12*100</f>
        <v>43.735810652122858</v>
      </c>
      <c r="DN12" s="249" t="s">
        <v>3336</v>
      </c>
      <c r="DO12" s="248" t="e">
        <f>'2_Prosecution'!EY11/G12*100</f>
        <v>#VALUE!</v>
      </c>
      <c r="DP12" s="248" t="e">
        <f>'2_Prosecution'!EZ11/G12*100</f>
        <v>#VALUE!</v>
      </c>
      <c r="DQ12" s="249" t="s">
        <v>3336</v>
      </c>
      <c r="DR12" s="248">
        <f>'2_Prosecution'!FB11/G12*100</f>
        <v>5.7979128462675344</v>
      </c>
      <c r="DS12" s="248">
        <f>'2_Prosecution'!FC11/G12*100</f>
        <v>4.2132132630814816</v>
      </c>
      <c r="DT12" s="249" t="s">
        <v>3336</v>
      </c>
      <c r="DU12" s="248">
        <f>'2_Prosecution'!FE11/G12*100</f>
        <v>1.8124408406499166</v>
      </c>
      <c r="DV12" s="248">
        <f>'2_Prosecution'!FF11/G12*100</f>
        <v>1.6036780213080415</v>
      </c>
      <c r="DW12" s="249" t="s">
        <v>3336</v>
      </c>
      <c r="DX12" s="248">
        <f>'2_Prosecution'!FH11/G12*100</f>
        <v>2.1066066315407408</v>
      </c>
      <c r="DY12" s="248">
        <f>'2_Prosecution'!FI11/G12*100</f>
        <v>1.8598869359548884</v>
      </c>
      <c r="DZ12" s="249" t="s">
        <v>3336</v>
      </c>
      <c r="EA12" s="248">
        <f>'2_Prosecution'!FK11/G12*100</f>
        <v>40.746706647909647</v>
      </c>
      <c r="EB12" s="248">
        <f>'2_Prosecution'!FL11/G12*100</f>
        <v>35.328362564081885</v>
      </c>
      <c r="EC12" s="249" t="s">
        <v>3336</v>
      </c>
      <c r="ED12" s="248">
        <f>'2_Prosecution'!FN11/G12*100</f>
        <v>31.447271968135205</v>
      </c>
      <c r="EE12" s="248">
        <f>'2_Prosecution'!FO11/G12*100</f>
        <v>27.78443341059139</v>
      </c>
      <c r="EF12" s="249" t="s">
        <v>3336</v>
      </c>
      <c r="EG12" s="248" t="e">
        <f>'2_Prosecution'!GT11/G12*100</f>
        <v>#VALUE!</v>
      </c>
      <c r="EH12" s="248">
        <f>'2_Prosecution'!GU11/G12*100</f>
        <v>31.874286825879949</v>
      </c>
      <c r="EI12" s="249" t="s">
        <v>3336</v>
      </c>
      <c r="EJ12" s="248">
        <f>'2_Prosecution'!HF11/C12*100</f>
        <v>13.312060736563186</v>
      </c>
      <c r="EK12" s="248">
        <f>'2_Prosecution'!HG11/D12*100</f>
        <v>13.335941504619747</v>
      </c>
      <c r="EL12" s="248">
        <f>'2_Prosecution'!HH11/E12*100</f>
        <v>13.407980601219554</v>
      </c>
      <c r="EM12" s="248">
        <f>'2_Prosecution'!HI11/F12*100</f>
        <v>13.317581804910935</v>
      </c>
      <c r="EN12" s="248">
        <f>'2_Prosecution'!HJ11/G12*100</f>
        <v>13.370309656941009</v>
      </c>
      <c r="EO12" s="248">
        <f>'2_Prosecution'!HK11/H12*100</f>
        <v>11.161810915701512</v>
      </c>
      <c r="EP12" s="250">
        <f t="shared" si="2"/>
        <v>-16.15264430814797</v>
      </c>
      <c r="EQ12" s="249" t="s">
        <v>3336</v>
      </c>
      <c r="ER12" s="248">
        <f>'2_Prosecution'!HM11/C12*100</f>
        <v>11.261850809370433</v>
      </c>
      <c r="ES12" s="248">
        <f>'2_Prosecution'!HN11/D12*100</f>
        <v>11.232270503534119</v>
      </c>
      <c r="ET12" s="248">
        <f>'2_Prosecution'!HO11/E12*100</f>
        <v>11.192335579883274</v>
      </c>
      <c r="EU12" s="248">
        <f>'2_Prosecution'!HP11/F12*100</f>
        <v>11.291406858878057</v>
      </c>
      <c r="EV12" s="248">
        <f>'2_Prosecution'!HQ11/G12*100</f>
        <v>5.807402065328529</v>
      </c>
      <c r="EW12" s="248" t="e">
        <f>'2_Prosecution'!HR11/H12*100</f>
        <v>#VALUE!</v>
      </c>
      <c r="EX12" s="250" t="e">
        <f t="shared" si="3"/>
        <v>#VALUE!</v>
      </c>
      <c r="EY12" s="249" t="s">
        <v>3336</v>
      </c>
      <c r="EZ12" s="248" t="e">
        <f>'2_Prosecution'!HT11/G12*100</f>
        <v>#VALUE!</v>
      </c>
    </row>
    <row r="13" spans="1:328" ht="14.25" customHeight="1">
      <c r="A13" s="248">
        <v>11</v>
      </c>
      <c r="B13" s="279" t="s">
        <v>35</v>
      </c>
      <c r="C13" s="248">
        <v>5560.6279999999997</v>
      </c>
      <c r="D13" s="248">
        <v>5580.5159999999996</v>
      </c>
      <c r="E13" s="248">
        <v>5602.6279999999997</v>
      </c>
      <c r="F13" s="248">
        <v>5627.2349999999997</v>
      </c>
      <c r="G13" s="248">
        <v>5659.7150000000001</v>
      </c>
      <c r="H13" s="248">
        <v>5707.2510000000002</v>
      </c>
      <c r="J13" s="248">
        <f>'2_Prosecution'!AK12/F13*100</f>
        <v>1989.7516275755322</v>
      </c>
      <c r="K13" s="248">
        <f>'2_Prosecution'!AL12/G13*100</f>
        <v>11699.970758244894</v>
      </c>
      <c r="L13" s="249" t="s">
        <v>3336</v>
      </c>
      <c r="M13" s="248">
        <f>'2_Prosecution'!AN12/C13*100</f>
        <v>10297.487981573304</v>
      </c>
      <c r="N13" s="248">
        <f>'2_Prosecution'!AO12/D13*100</f>
        <v>10180.169719072574</v>
      </c>
      <c r="O13" s="248">
        <f>'2_Prosecution'!AP12/E13*100</f>
        <v>10959.856695822033</v>
      </c>
      <c r="P13" s="248">
        <f>'2_Prosecution'!AQ12/F13*100</f>
        <v>9915.1537122583304</v>
      </c>
      <c r="Q13" s="248">
        <f>'2_Prosecution'!AR12/G13*100</f>
        <v>11395.679817800014</v>
      </c>
      <c r="R13" s="248">
        <f>'2_Prosecution'!AS12/H13*100</f>
        <v>13097.7943672006</v>
      </c>
      <c r="S13" s="250">
        <f t="shared" si="0"/>
        <v>27.194072871347501</v>
      </c>
      <c r="T13" s="249" t="s">
        <v>3336</v>
      </c>
      <c r="U13" s="248">
        <f>'2_Prosecution'!AU12/C13*100</f>
        <v>1577.1240226823302</v>
      </c>
      <c r="V13" s="248">
        <f>'2_Prosecution'!AV12/D13*100</f>
        <v>2544.15541501897</v>
      </c>
      <c r="W13" s="248">
        <f>'2_Prosecution'!AW12/E13*100</f>
        <v>2072.5809388022908</v>
      </c>
      <c r="X13" s="248">
        <f>'2_Prosecution'!AX12/F13*100</f>
        <v>2113.8623142626889</v>
      </c>
      <c r="Y13" s="248">
        <f>'2_Prosecution'!AY12/G13*100</f>
        <v>2409.467614535361</v>
      </c>
      <c r="Z13" s="248">
        <f>'2_Prosecution'!AZ12/H13*100</f>
        <v>2282.9204462884145</v>
      </c>
      <c r="AA13" s="250">
        <f t="shared" si="1"/>
        <v>44.752119266161742</v>
      </c>
      <c r="AB13" s="249" t="s">
        <v>3336</v>
      </c>
      <c r="AC13" s="248">
        <f>'2_Prosecution'!BE12/G13*100</f>
        <v>3977.143725434938</v>
      </c>
      <c r="AD13" s="248">
        <f>'2_Prosecution'!BF12/G13*100</f>
        <v>38.517840562643165</v>
      </c>
      <c r="AE13" s="248">
        <f>'2_Prosecution'!BG12/G13*100</f>
        <v>1178.9639584325359</v>
      </c>
      <c r="AF13" s="248">
        <f>'2_Prosecution'!BH12/G13*100</f>
        <v>1140.4461178698928</v>
      </c>
      <c r="AG13" s="248">
        <f>'2_Prosecution'!BI12/G13*100</f>
        <v>422.98949682095304</v>
      </c>
      <c r="AH13" s="249" t="s">
        <v>3336</v>
      </c>
      <c r="AI13" s="248">
        <f>'2_Prosecution'!BK12/G13*100</f>
        <v>724.4887772617526</v>
      </c>
      <c r="AJ13" s="248">
        <f>'2_Prosecution'!BL12/G13*100</f>
        <v>0</v>
      </c>
      <c r="AK13" s="248">
        <f>'2_Prosecution'!BM12/G13*100</f>
        <v>369.98329421181097</v>
      </c>
      <c r="AL13" s="248">
        <f>'2_Prosecution'!BN12/G13*100</f>
        <v>354.50548304994152</v>
      </c>
      <c r="AM13" s="248">
        <f>'2_Prosecution'!BO12/G13*100</f>
        <v>103.30908888521773</v>
      </c>
      <c r="AN13" s="249" t="s">
        <v>3336</v>
      </c>
      <c r="AO13" s="248">
        <f>'2_Prosecution'!BU12/G13*100</f>
        <v>11395.679817800014</v>
      </c>
      <c r="AP13" s="248">
        <f>'2_Prosecution'!BV12/G13*100</f>
        <v>38.517840562643165</v>
      </c>
      <c r="AQ13" s="249" t="s">
        <v>3336</v>
      </c>
      <c r="AR13" s="248">
        <f>'2_Prosecution'!BX12/G13*100</f>
        <v>2409.467614535361</v>
      </c>
      <c r="AS13" s="248">
        <f>'2_Prosecution'!BY12/G13*100</f>
        <v>0</v>
      </c>
      <c r="AT13" s="249" t="s">
        <v>3336</v>
      </c>
      <c r="AU13" s="248" t="e">
        <f>'2_Prosecution'!CA12/G13*100</f>
        <v>#VALUE!</v>
      </c>
      <c r="AV13" s="248" t="e">
        <f>'2_Prosecution'!CB12/G13*100</f>
        <v>#VALUE!</v>
      </c>
      <c r="AW13" s="249" t="s">
        <v>3336</v>
      </c>
      <c r="AX13" s="248">
        <f>'2_Prosecution'!CD12/G13*100</f>
        <v>8517.5490285288215</v>
      </c>
      <c r="AY13" s="248" t="e">
        <f>'2_Prosecution'!CE12/G13*100</f>
        <v>#VALUE!</v>
      </c>
      <c r="AZ13" s="249" t="s">
        <v>3336</v>
      </c>
      <c r="BA13" s="248">
        <f>'2_Prosecution'!CG12/G13*100</f>
        <v>8517.5490285288215</v>
      </c>
      <c r="BB13" s="248" t="e">
        <f>'2_Prosecution'!CH12/G13*100</f>
        <v>#VALUE!</v>
      </c>
      <c r="BC13" s="249" t="s">
        <v>3336</v>
      </c>
      <c r="BD13" s="248" t="e">
        <f>'2_Prosecution'!CJ12/G13*100</f>
        <v>#VALUE!</v>
      </c>
      <c r="BE13" s="248" t="e">
        <f>'2_Prosecution'!CK12/G13*100</f>
        <v>#VALUE!</v>
      </c>
      <c r="BF13" s="249" t="s">
        <v>3336</v>
      </c>
      <c r="BG13" s="248">
        <f>'2_Prosecution'!CM12/G13*100</f>
        <v>10.406884445594875</v>
      </c>
      <c r="BH13" s="248" t="e">
        <f>'2_Prosecution'!CN12/G13*100</f>
        <v>#VALUE!</v>
      </c>
      <c r="BI13" s="249" t="s">
        <v>3336</v>
      </c>
      <c r="BJ13" s="248">
        <f>'2_Prosecution'!CP12/G13*100</f>
        <v>375.81397649881666</v>
      </c>
      <c r="BK13" s="248" t="e">
        <f>'2_Prosecution'!CQ12/G13*100</f>
        <v>#VALUE!</v>
      </c>
      <c r="BL13" s="249" t="s">
        <v>3336</v>
      </c>
      <c r="BM13" s="248" t="e">
        <f>'2_Prosecution'!CS12/G13*100</f>
        <v>#VALUE!</v>
      </c>
      <c r="BN13" s="248" t="e">
        <f>'2_Prosecution'!CT12/G13*100</f>
        <v>#VALUE!</v>
      </c>
      <c r="BO13" s="249" t="s">
        <v>3336</v>
      </c>
      <c r="BP13" s="248">
        <f>'2_Prosecution'!CV12/G13*100</f>
        <v>105.88872407886262</v>
      </c>
      <c r="BQ13" s="248" t="e">
        <f>'2_Prosecution'!CW12/G13*100</f>
        <v>#VALUE!</v>
      </c>
      <c r="BR13" s="249" t="s">
        <v>3336</v>
      </c>
      <c r="BS13" s="248">
        <f>'2_Prosecution'!DC12/G13*100</f>
        <v>11395.679817800014</v>
      </c>
      <c r="BT13" s="248">
        <f>'2_Prosecution'!DD12/G13*100</f>
        <v>2409.467614535361</v>
      </c>
      <c r="BU13" s="249" t="s">
        <v>3336</v>
      </c>
      <c r="BV13" s="248">
        <f>'2_Prosecution'!DF12/G13*100</f>
        <v>2.5089602568327205</v>
      </c>
      <c r="BW13" s="248">
        <f>'2_Prosecution'!DG12/G13*100</f>
        <v>2.0495731675534898</v>
      </c>
      <c r="BX13" s="249" t="s">
        <v>3336</v>
      </c>
      <c r="BY13" s="248">
        <f>'2_Prosecution'!DI12/G13*100</f>
        <v>2.9506786119089035</v>
      </c>
      <c r="BZ13" s="248">
        <f>'2_Prosecution'!DJ12/G13*100</f>
        <v>1.6608610150864487</v>
      </c>
      <c r="CA13" s="249" t="s">
        <v>3336</v>
      </c>
      <c r="CB13" s="248">
        <f>'2_Prosecution'!DL12/G13*100</f>
        <v>0.90110544435541373</v>
      </c>
      <c r="CC13" s="248">
        <f>'2_Prosecution'!DM12/G13*100</f>
        <v>0.49472455768532514</v>
      </c>
      <c r="CD13" s="249" t="s">
        <v>3336</v>
      </c>
      <c r="CE13" s="248">
        <f>'2_Prosecution'!DO12/G13*100</f>
        <v>164.8669588486346</v>
      </c>
      <c r="CF13" s="248">
        <f>'2_Prosecution'!DP12/G13*100</f>
        <v>113.89266067284308</v>
      </c>
      <c r="CG13" s="249" t="s">
        <v>3336</v>
      </c>
      <c r="CH13" s="248">
        <f>'2_Prosecution'!DR12/G13*100</f>
        <v>26.326413962540517</v>
      </c>
      <c r="CI13" s="248">
        <f>'2_Prosecution'!DS12/G13*100</f>
        <v>18.993889268275876</v>
      </c>
      <c r="CJ13" s="249" t="s">
        <v>3336</v>
      </c>
      <c r="CK13" s="248">
        <f>'2_Prosecution'!DU12/G13*100</f>
        <v>21.644199398732976</v>
      </c>
      <c r="CL13" s="248">
        <f>'2_Prosecution'!DV12/G13*100</f>
        <v>9.0110544435541371</v>
      </c>
      <c r="CM13" s="249" t="s">
        <v>3336</v>
      </c>
      <c r="CN13" s="248">
        <f>'2_Prosecution'!DX12/G13*100</f>
        <v>5.0002517794623929</v>
      </c>
      <c r="CO13" s="248">
        <f>'2_Prosecution'!DY12/G13*100</f>
        <v>1.5018424072590228</v>
      </c>
      <c r="CP13" s="249" t="s">
        <v>3336</v>
      </c>
      <c r="CQ13" s="248">
        <f>'2_Prosecution'!EA12/G13*100</f>
        <v>4.6998832980105893</v>
      </c>
      <c r="CR13" s="248">
        <f>'2_Prosecution'!EB12/G13*100</f>
        <v>2.1555855727717739</v>
      </c>
      <c r="CS13" s="249" t="s">
        <v>3336</v>
      </c>
      <c r="CT13" s="248">
        <f>'2_Prosecution'!ED12/G13*100</f>
        <v>16.891309898113242</v>
      </c>
      <c r="CU13" s="248">
        <f>'2_Prosecution'!EE12/G13*100</f>
        <v>10.618909256031444</v>
      </c>
      <c r="CV13" s="249" t="s">
        <v>3336</v>
      </c>
      <c r="CW13" s="248">
        <f>'2_Prosecution'!EG12/G13*100</f>
        <v>397.70553817639228</v>
      </c>
      <c r="CX13" s="248">
        <f>'2_Prosecution'!EH12/G13*100</f>
        <v>188.22502546506317</v>
      </c>
      <c r="CY13" s="249" t="s">
        <v>3336</v>
      </c>
      <c r="CZ13" s="248">
        <f>'2_Prosecution'!EJ12/G13*100</f>
        <v>0</v>
      </c>
      <c r="DA13" s="248">
        <f>'2_Prosecution'!EK12/G13*100</f>
        <v>0</v>
      </c>
      <c r="DB13" s="249" t="s">
        <v>3336</v>
      </c>
      <c r="DC13" s="248">
        <f>'2_Prosecution'!EM12/G13*100</f>
        <v>16.096216858976113</v>
      </c>
      <c r="DD13" s="248">
        <f>'2_Prosecution'!EN12/G13*100</f>
        <v>7.7389055809347278</v>
      </c>
      <c r="DE13" s="249" t="s">
        <v>3336</v>
      </c>
      <c r="DF13" s="248">
        <f>'2_Prosecution'!EP12/G13*100</f>
        <v>48.765706400410622</v>
      </c>
      <c r="DG13" s="248">
        <f>'2_Prosecution'!EQ12/G13*100</f>
        <v>26.450095101961846</v>
      </c>
      <c r="DH13" s="249" t="s">
        <v>3336</v>
      </c>
      <c r="DI13" s="248">
        <f>'2_Prosecution'!ES12/G13*100</f>
        <v>26.715126115007561</v>
      </c>
      <c r="DJ13" s="248">
        <f>'2_Prosecution'!ET12/G13*100</f>
        <v>14.718055591138423</v>
      </c>
      <c r="DK13" s="249" t="s">
        <v>3336</v>
      </c>
      <c r="DL13" s="248">
        <f>'2_Prosecution'!EV12/G13*100</f>
        <v>54.43737007958881</v>
      </c>
      <c r="DM13" s="248">
        <f>'2_Prosecution'!EW12/G13*100</f>
        <v>27.227519406895929</v>
      </c>
      <c r="DN13" s="249" t="s">
        <v>3336</v>
      </c>
      <c r="DO13" s="248">
        <f>'2_Prosecution'!EY12/G13*100</f>
        <v>0</v>
      </c>
      <c r="DP13" s="248">
        <f>'2_Prosecution'!EZ12/G13*100</f>
        <v>0</v>
      </c>
      <c r="DQ13" s="249" t="s">
        <v>3336</v>
      </c>
      <c r="DR13" s="248">
        <f>'2_Prosecution'!FB12/G13*100</f>
        <v>13.657931538955584</v>
      </c>
      <c r="DS13" s="248">
        <f>'2_Prosecution'!FC12/G13*100</f>
        <v>8.1276177334017685</v>
      </c>
      <c r="DT13" s="249" t="s">
        <v>3336</v>
      </c>
      <c r="DU13" s="248">
        <f>'2_Prosecution'!FE12/G13*100</f>
        <v>0</v>
      </c>
      <c r="DV13" s="248">
        <f>'2_Prosecution'!FF12/G13*100</f>
        <v>0</v>
      </c>
      <c r="DW13" s="249" t="s">
        <v>3336</v>
      </c>
      <c r="DX13" s="248">
        <f>'2_Prosecution'!FH12/G13*100</f>
        <v>0.40638088667008848</v>
      </c>
      <c r="DY13" s="248">
        <f>'2_Prosecution'!FI12/G13*100</f>
        <v>0.19435607623352058</v>
      </c>
      <c r="DZ13" s="249" t="s">
        <v>3336</v>
      </c>
      <c r="EA13" s="248">
        <f>'2_Prosecution'!FK12/G13*100</f>
        <v>274.89016673101031</v>
      </c>
      <c r="EB13" s="248">
        <f>'2_Prosecution'!FL12/G13*100</f>
        <v>146.91552489833853</v>
      </c>
      <c r="EC13" s="249" t="s">
        <v>3336</v>
      </c>
      <c r="ED13" s="248">
        <f>'2_Prosecution'!FN12/G13*100</f>
        <v>2.7916600040814776</v>
      </c>
      <c r="EE13" s="248">
        <f>'2_Prosecution'!FO12/G13*100</f>
        <v>1.6961984834925434</v>
      </c>
      <c r="EF13" s="249" t="s">
        <v>3336</v>
      </c>
      <c r="EG13" s="248">
        <f>'2_Prosecution'!GT12/G13*100</f>
        <v>621.76275660523538</v>
      </c>
      <c r="EH13" s="248">
        <f>'2_Prosecution'!GU12/G13*100</f>
        <v>92.248461274110099</v>
      </c>
      <c r="EI13" s="249" t="s">
        <v>3336</v>
      </c>
      <c r="EJ13" s="248">
        <f>'2_Prosecution'!HF12/C13*100</f>
        <v>0</v>
      </c>
      <c r="EK13" s="248">
        <f>'2_Prosecution'!HG12/D13*100</f>
        <v>20.965803162288221</v>
      </c>
      <c r="EL13" s="248">
        <f>'2_Prosecution'!HH12/E13*100</f>
        <v>21.364973723045686</v>
      </c>
      <c r="EM13" s="248">
        <f>'2_Prosecution'!HI12/F13*100</f>
        <v>21.218235954247515</v>
      </c>
      <c r="EN13" s="248">
        <f>'2_Prosecution'!HJ12/G13*100</f>
        <v>21.4675120567025</v>
      </c>
      <c r="EO13" s="248">
        <f>'2_Prosecution'!HK12/H13*100</f>
        <v>21.481445270236055</v>
      </c>
      <c r="EP13" s="250" t="e">
        <f t="shared" si="2"/>
        <v>#DIV/0!</v>
      </c>
      <c r="EQ13" s="249" t="s">
        <v>3336</v>
      </c>
      <c r="ER13" s="248" t="e">
        <f>'2_Prosecution'!HM12/C13*100</f>
        <v>#VALUE!</v>
      </c>
      <c r="ES13" s="248">
        <f>'2_Prosecution'!HN12/D13*100</f>
        <v>10.03491433408667</v>
      </c>
      <c r="ET13" s="248">
        <f>'2_Prosecution'!HO12/E13*100</f>
        <v>9.9417630440571827</v>
      </c>
      <c r="EU13" s="248">
        <f>'2_Prosecution'!HP12/F13*100</f>
        <v>10.182620772013253</v>
      </c>
      <c r="EV13" s="248">
        <f>'2_Prosecution'!HQ12/G13*100</f>
        <v>10.300872040376591</v>
      </c>
      <c r="EW13" s="248">
        <f>'2_Prosecution'!HR12/H13*100</f>
        <v>10.460377509242189</v>
      </c>
      <c r="EX13" s="250" t="e">
        <f t="shared" si="3"/>
        <v>#VALUE!</v>
      </c>
      <c r="EY13" s="249" t="s">
        <v>3336</v>
      </c>
      <c r="EZ13" s="248">
        <f>'2_Prosecution'!HT12/G13*100</f>
        <v>6.7317877313610319</v>
      </c>
    </row>
    <row r="14" spans="1:328" ht="13.5" customHeight="1">
      <c r="A14" s="248">
        <v>12</v>
      </c>
      <c r="B14" s="279" t="s">
        <v>36</v>
      </c>
      <c r="C14" s="248">
        <v>1329.66</v>
      </c>
      <c r="D14" s="248">
        <v>1325.2170000000001</v>
      </c>
      <c r="E14" s="248">
        <v>1320.174</v>
      </c>
      <c r="F14" s="248">
        <v>1315.819</v>
      </c>
      <c r="G14" s="248">
        <v>1314.87</v>
      </c>
      <c r="H14" s="248">
        <v>1315.944</v>
      </c>
      <c r="J14" s="248" t="e">
        <f>'2_Prosecution'!AK13/F14*100</f>
        <v>#VALUE!</v>
      </c>
      <c r="K14" s="248" t="e">
        <f>'2_Prosecution'!AL13/G14*100</f>
        <v>#VALUE!</v>
      </c>
      <c r="L14" s="249" t="s">
        <v>3336</v>
      </c>
      <c r="M14" s="248">
        <f>'2_Prosecution'!AN13/C14*100</f>
        <v>3265.1204067205149</v>
      </c>
      <c r="N14" s="248">
        <f>'2_Prosecution'!AO13/D14*100</f>
        <v>2999.0560036582688</v>
      </c>
      <c r="O14" s="248">
        <f>'2_Prosecution'!AP13/E14*100</f>
        <v>2655.2560495813432</v>
      </c>
      <c r="P14" s="248">
        <f>'2_Prosecution'!AQ13/F14*100</f>
        <v>2494.3400270097941</v>
      </c>
      <c r="Q14" s="248">
        <f>'2_Prosecution'!AR13/G14*100</f>
        <v>2481.0817799478277</v>
      </c>
      <c r="R14" s="248">
        <f>'2_Prosecution'!AS13/H14*100</f>
        <v>1732.8244970910619</v>
      </c>
      <c r="S14" s="250">
        <f t="shared" si="0"/>
        <v>-46.929231353170536</v>
      </c>
      <c r="T14" s="249" t="s">
        <v>3336</v>
      </c>
      <c r="U14" s="248">
        <f>'2_Prosecution'!AU13/C14*100</f>
        <v>707.62450551268739</v>
      </c>
      <c r="V14" s="248">
        <f>'2_Prosecution'!AV13/D14*100</f>
        <v>655.66620410091321</v>
      </c>
      <c r="W14" s="248">
        <f>'2_Prosecution'!AW13/E14*100</f>
        <v>563.63782349902363</v>
      </c>
      <c r="X14" s="248">
        <f>'2_Prosecution'!AX13/F14*100</f>
        <v>527.5801611011849</v>
      </c>
      <c r="Y14" s="248">
        <f>'2_Prosecution'!AY13/G14*100</f>
        <v>522.25695315886742</v>
      </c>
      <c r="Z14" s="248">
        <f>'2_Prosecution'!AZ13/H14*100</f>
        <v>542.19632446365495</v>
      </c>
      <c r="AA14" s="250">
        <f t="shared" si="1"/>
        <v>-23.377961017499885</v>
      </c>
      <c r="AB14" s="249" t="s">
        <v>3336</v>
      </c>
      <c r="AC14" s="248">
        <f>'2_Prosecution'!BE13/G14*100</f>
        <v>2481.0817799478277</v>
      </c>
      <c r="AD14" s="248" t="e">
        <f>'2_Prosecution'!BF13/G14*100</f>
        <v>#VALUE!</v>
      </c>
      <c r="AE14" s="248" t="e">
        <f>'2_Prosecution'!BG13/G14*100</f>
        <v>#VALUE!</v>
      </c>
      <c r="AF14" s="248" t="e">
        <f>'2_Prosecution'!BH13/G14*100</f>
        <v>#VALUE!</v>
      </c>
      <c r="AG14" s="248" t="e">
        <f>'2_Prosecution'!BI13/G14*100</f>
        <v>#VALUE!</v>
      </c>
      <c r="AH14" s="249" t="s">
        <v>3336</v>
      </c>
      <c r="AI14" s="248">
        <f>'2_Prosecution'!BK13/G14*100</f>
        <v>522.25695315886742</v>
      </c>
      <c r="AJ14" s="248" t="e">
        <f>'2_Prosecution'!BL13/G14*100</f>
        <v>#VALUE!</v>
      </c>
      <c r="AK14" s="248" t="e">
        <f>'2_Prosecution'!BM13/G14*100</f>
        <v>#VALUE!</v>
      </c>
      <c r="AL14" s="248" t="e">
        <f>'2_Prosecution'!BN13/G14*100</f>
        <v>#VALUE!</v>
      </c>
      <c r="AM14" s="248" t="e">
        <f>'2_Prosecution'!BO13/G14*100</f>
        <v>#VALUE!</v>
      </c>
      <c r="AN14" s="249" t="s">
        <v>3336</v>
      </c>
      <c r="AO14" s="248" t="e">
        <f>'2_Prosecution'!BU13/G14*100</f>
        <v>#VALUE!</v>
      </c>
      <c r="AP14" s="248" t="e">
        <f>'2_Prosecution'!BV13/G14*100</f>
        <v>#VALUE!</v>
      </c>
      <c r="AQ14" s="249" t="s">
        <v>3336</v>
      </c>
      <c r="AR14" s="248">
        <f>'2_Prosecution'!BX13/G14*100</f>
        <v>522.25695315886742</v>
      </c>
      <c r="AS14" s="248" t="e">
        <f>'2_Prosecution'!BY13/G14*100</f>
        <v>#VALUE!</v>
      </c>
      <c r="AT14" s="249" t="s">
        <v>3336</v>
      </c>
      <c r="AU14" s="248" t="e">
        <f>'2_Prosecution'!CA13/G14*100</f>
        <v>#VALUE!</v>
      </c>
      <c r="AV14" s="248" t="e">
        <f>'2_Prosecution'!CB13/G14*100</f>
        <v>#VALUE!</v>
      </c>
      <c r="AW14" s="249" t="s">
        <v>3336</v>
      </c>
      <c r="AX14" s="248" t="e">
        <f>'2_Prosecution'!CD13/G14*100</f>
        <v>#VALUE!</v>
      </c>
      <c r="AY14" s="248" t="e">
        <f>'2_Prosecution'!CE13/G14*100</f>
        <v>#VALUE!</v>
      </c>
      <c r="AZ14" s="249" t="s">
        <v>3336</v>
      </c>
      <c r="BA14" s="248" t="e">
        <f>'2_Prosecution'!CG13/G14*100</f>
        <v>#VALUE!</v>
      </c>
      <c r="BB14" s="248" t="e">
        <f>'2_Prosecution'!CH13/G14*100</f>
        <v>#VALUE!</v>
      </c>
      <c r="BC14" s="249" t="s">
        <v>3336</v>
      </c>
      <c r="BD14" s="248" t="e">
        <f>'2_Prosecution'!CJ13/G14*100</f>
        <v>#VALUE!</v>
      </c>
      <c r="BE14" s="248" t="e">
        <f>'2_Prosecution'!CK13/G14*100</f>
        <v>#VALUE!</v>
      </c>
      <c r="BF14" s="249" t="s">
        <v>3336</v>
      </c>
      <c r="BG14" s="248" t="e">
        <f>'2_Prosecution'!CM13/G14*100</f>
        <v>#VALUE!</v>
      </c>
      <c r="BH14" s="248" t="e">
        <f>'2_Prosecution'!CN13/G14*100</f>
        <v>#VALUE!</v>
      </c>
      <c r="BI14" s="249" t="s">
        <v>3336</v>
      </c>
      <c r="BJ14" s="248" t="e">
        <f>'2_Prosecution'!CP13/G14*100</f>
        <v>#VALUE!</v>
      </c>
      <c r="BK14" s="248" t="e">
        <f>'2_Prosecution'!CQ13/G14*100</f>
        <v>#VALUE!</v>
      </c>
      <c r="BL14" s="249" t="s">
        <v>3336</v>
      </c>
      <c r="BM14" s="248" t="e">
        <f>'2_Prosecution'!CS13/G14*100</f>
        <v>#VALUE!</v>
      </c>
      <c r="BN14" s="248" t="e">
        <f>'2_Prosecution'!CT13/G14*100</f>
        <v>#VALUE!</v>
      </c>
      <c r="BO14" s="249" t="s">
        <v>3336</v>
      </c>
      <c r="BP14" s="248" t="e">
        <f>'2_Prosecution'!CV13/G14*100</f>
        <v>#VALUE!</v>
      </c>
      <c r="BQ14" s="248" t="e">
        <f>'2_Prosecution'!CW13/G14*100</f>
        <v>#VALUE!</v>
      </c>
      <c r="BR14" s="249" t="s">
        <v>3336</v>
      </c>
      <c r="BS14" s="248">
        <f>'2_Prosecution'!DC13/G14*100</f>
        <v>2481.0817799478277</v>
      </c>
      <c r="BT14" s="248">
        <f>'2_Prosecution'!DD13/G14*100</f>
        <v>522.25695315886742</v>
      </c>
      <c r="BU14" s="249" t="s">
        <v>3336</v>
      </c>
      <c r="BV14" s="248">
        <f>'2_Prosecution'!DF13/G14*100</f>
        <v>271.12946527033091</v>
      </c>
      <c r="BW14" s="248">
        <f>'2_Prosecution'!DG13/G14*100</f>
        <v>250.82327530478298</v>
      </c>
      <c r="BX14" s="249" t="s">
        <v>3336</v>
      </c>
      <c r="BY14" s="248">
        <f>'2_Prosecution'!DI13/G14*100</f>
        <v>4.1068698806726145</v>
      </c>
      <c r="BZ14" s="248">
        <f>'2_Prosecution'!DJ13/G14*100</f>
        <v>3.4984447131655605</v>
      </c>
      <c r="CA14" s="249" t="s">
        <v>3336</v>
      </c>
      <c r="CB14" s="248" t="e">
        <f>'2_Prosecution'!DL13/G14*100</f>
        <v>#VALUE!</v>
      </c>
      <c r="CC14" s="248" t="e">
        <f>'2_Prosecution'!DM13/G14*100</f>
        <v>#VALUE!</v>
      </c>
      <c r="CD14" s="249" t="s">
        <v>3336</v>
      </c>
      <c r="CE14" s="248">
        <f>'2_Prosecution'!DO13/G14*100</f>
        <v>413.80516705073507</v>
      </c>
      <c r="CF14" s="248">
        <f>'2_Prosecution'!DP13/G14*100</f>
        <v>104.04070364370624</v>
      </c>
      <c r="CG14" s="249" t="s">
        <v>3336</v>
      </c>
      <c r="CH14" s="248">
        <f>'2_Prosecution'!DR13/G14*100</f>
        <v>7.605314593838175</v>
      </c>
      <c r="CI14" s="248">
        <f>'2_Prosecution'!DS13/G14*100</f>
        <v>4.1068698806726145</v>
      </c>
      <c r="CJ14" s="249" t="s">
        <v>3336</v>
      </c>
      <c r="CK14" s="248">
        <f>'2_Prosecution'!DU13/G14*100</f>
        <v>13.00508795546328</v>
      </c>
      <c r="CL14" s="248">
        <f>'2_Prosecution'!DV13/G14*100</f>
        <v>6.1603048210089213</v>
      </c>
      <c r="CM14" s="249" t="s">
        <v>3336</v>
      </c>
      <c r="CN14" s="248">
        <f>'2_Prosecution'!DX13/G14*100</f>
        <v>9.2784838044825726</v>
      </c>
      <c r="CO14" s="248">
        <f>'2_Prosecution'!DY13/G14*100</f>
        <v>3.5744978591039422</v>
      </c>
      <c r="CP14" s="249" t="s">
        <v>3336</v>
      </c>
      <c r="CQ14" s="248">
        <f>'2_Prosecution'!EA13/G14*100</f>
        <v>1.825275502521162</v>
      </c>
      <c r="CR14" s="248">
        <f>'2_Prosecution'!EB13/G14*100</f>
        <v>1.216850335014108</v>
      </c>
      <c r="CS14" s="249" t="s">
        <v>3336</v>
      </c>
      <c r="CT14" s="248">
        <f>'2_Prosecution'!ED13/G14*100</f>
        <v>27.227026245940667</v>
      </c>
      <c r="CU14" s="248">
        <f>'2_Prosecution'!EE13/G14*100</f>
        <v>9.8108558260512453</v>
      </c>
      <c r="CV14" s="249" t="s">
        <v>3336</v>
      </c>
      <c r="CW14" s="248">
        <f>'2_Prosecution'!EG13/G14*100</f>
        <v>1249.9334534973038</v>
      </c>
      <c r="CX14" s="248">
        <f>'2_Prosecution'!EH13/G14*100</f>
        <v>92.480625461072208</v>
      </c>
      <c r="CY14" s="249" t="s">
        <v>3336</v>
      </c>
      <c r="CZ14" s="248" t="e">
        <f>'2_Prosecution'!EJ13/G14*100</f>
        <v>#VALUE!</v>
      </c>
      <c r="DA14" s="248" t="e">
        <f>'2_Prosecution'!EK13/G14*100</f>
        <v>#VALUE!</v>
      </c>
      <c r="DB14" s="249" t="s">
        <v>3336</v>
      </c>
      <c r="DC14" s="248" t="e">
        <f>'2_Prosecution'!EM13/G14*100</f>
        <v>#VALUE!</v>
      </c>
      <c r="DD14" s="248" t="e">
        <f>'2_Prosecution'!EN13/G14*100</f>
        <v>#VALUE!</v>
      </c>
      <c r="DE14" s="249" t="s">
        <v>3336</v>
      </c>
      <c r="DF14" s="248" t="e">
        <f>'2_Prosecution'!EP13/G14*100</f>
        <v>#VALUE!</v>
      </c>
      <c r="DG14" s="248" t="e">
        <f>'2_Prosecution'!EQ13/G14*100</f>
        <v>#VALUE!</v>
      </c>
      <c r="DH14" s="249" t="s">
        <v>3336</v>
      </c>
      <c r="DI14" s="248" t="e">
        <f>'2_Prosecution'!ES13/G14*100</f>
        <v>#VALUE!</v>
      </c>
      <c r="DJ14" s="248" t="e">
        <f>'2_Prosecution'!ET13/G14*100</f>
        <v>#VALUE!</v>
      </c>
      <c r="DK14" s="249" t="s">
        <v>3336</v>
      </c>
      <c r="DL14" s="248">
        <f>'2_Prosecution'!EV13/G14*100</f>
        <v>62.819898545103328</v>
      </c>
      <c r="DM14" s="248">
        <f>'2_Prosecution'!EW13/G14*100</f>
        <v>16.883798398320749</v>
      </c>
      <c r="DN14" s="249" t="s">
        <v>3336</v>
      </c>
      <c r="DO14" s="248" t="e">
        <f>'2_Prosecution'!EY13/G14*100</f>
        <v>#VALUE!</v>
      </c>
      <c r="DP14" s="248" t="e">
        <f>'2_Prosecution'!EZ13/G14*100</f>
        <v>#VALUE!</v>
      </c>
      <c r="DQ14" s="249" t="s">
        <v>3336</v>
      </c>
      <c r="DR14" s="248">
        <f>'2_Prosecution'!FB13/G14*100</f>
        <v>35.821031736977801</v>
      </c>
      <c r="DS14" s="248">
        <f>'2_Prosecution'!FC13/G14*100</f>
        <v>12.548769079832988</v>
      </c>
      <c r="DT14" s="249" t="s">
        <v>3336</v>
      </c>
      <c r="DU14" s="248">
        <f>'2_Prosecution'!FE13/G14*100</f>
        <v>2.5858069619049795</v>
      </c>
      <c r="DV14" s="248">
        <f>'2_Prosecution'!FF13/G14*100</f>
        <v>1.3689566268908715</v>
      </c>
      <c r="DW14" s="249" t="s">
        <v>3336</v>
      </c>
      <c r="DX14" s="248">
        <f>'2_Prosecution'!FH13/G14*100</f>
        <v>3.1942321294120335</v>
      </c>
      <c r="DY14" s="248">
        <f>'2_Prosecution'!FI13/G14*100</f>
        <v>1.1407971890757262</v>
      </c>
      <c r="DZ14" s="249" t="s">
        <v>3336</v>
      </c>
      <c r="EA14" s="248">
        <f>'2_Prosecution'!FK13/G14*100</f>
        <v>46.164259584597723</v>
      </c>
      <c r="EB14" s="248">
        <f>'2_Prosecution'!FL13/G14*100</f>
        <v>32.018374440058714</v>
      </c>
      <c r="EC14" s="249" t="s">
        <v>3336</v>
      </c>
      <c r="ED14" s="248">
        <f>'2_Prosecution'!FN13/G14*100</f>
        <v>46.164259584597723</v>
      </c>
      <c r="EE14" s="248">
        <f>'2_Prosecution'!FO13/G14*100</f>
        <v>32.018374440058714</v>
      </c>
      <c r="EF14" s="249" t="s">
        <v>3336</v>
      </c>
      <c r="EG14" s="248" t="e">
        <f>'2_Prosecution'!GT13/G14*100</f>
        <v>#VALUE!</v>
      </c>
      <c r="EH14" s="248">
        <f>'2_Prosecution'!GU13/G14*100</f>
        <v>53.161149010928845</v>
      </c>
      <c r="EI14" s="249" t="s">
        <v>3336</v>
      </c>
      <c r="EJ14" s="248">
        <f>'2_Prosecution'!HF13/C14*100</f>
        <v>19.478663718544588</v>
      </c>
      <c r="EK14" s="248">
        <f>'2_Prosecution'!HG13/D14*100</f>
        <v>18.713916286917538</v>
      </c>
      <c r="EL14" s="248">
        <f>'2_Prosecution'!HH13/E14*100</f>
        <v>19.315635666207637</v>
      </c>
      <c r="EM14" s="248" t="e">
        <f>'2_Prosecution'!HI13/F14*100</f>
        <v>#VALUE!</v>
      </c>
      <c r="EN14" s="248" t="e">
        <f>'2_Prosecution'!HJ13/G14*100</f>
        <v>#VALUE!</v>
      </c>
      <c r="EO14" s="248" t="e">
        <f>'2_Prosecution'!HK13/H14*100</f>
        <v>#VALUE!</v>
      </c>
      <c r="EP14" s="250" t="e">
        <f t="shared" si="2"/>
        <v>#VALUE!</v>
      </c>
      <c r="EQ14" s="249" t="s">
        <v>3336</v>
      </c>
      <c r="ER14" s="248">
        <f>'2_Prosecution'!HM13/C14*100</f>
        <v>13.086052073462387</v>
      </c>
      <c r="ES14" s="248">
        <f>'2_Prosecution'!HN13/D14*100</f>
        <v>12.526250417856094</v>
      </c>
      <c r="ET14" s="248">
        <f>'2_Prosecution'!HO13/E14*100</f>
        <v>13.028585625834172</v>
      </c>
      <c r="EU14" s="248" t="e">
        <f>'2_Prosecution'!HP13/F14*100</f>
        <v>#VALUE!</v>
      </c>
      <c r="EV14" s="248" t="e">
        <f>'2_Prosecution'!HQ13/G14*100</f>
        <v>#VALUE!</v>
      </c>
      <c r="EW14" s="248">
        <f>'2_Prosecution'!HR13/H14*100</f>
        <v>12.538527475333296</v>
      </c>
      <c r="EX14" s="250">
        <f t="shared" si="3"/>
        <v>-4.1840319376340602</v>
      </c>
      <c r="EY14" s="249" t="s">
        <v>3336</v>
      </c>
      <c r="EZ14" s="248" t="e">
        <f>'2_Prosecution'!HT13/G14*100</f>
        <v>#VALUE!</v>
      </c>
    </row>
    <row r="15" spans="1:328" ht="18" customHeight="1">
      <c r="A15" s="248">
        <v>13</v>
      </c>
      <c r="B15" s="279" t="s">
        <v>37</v>
      </c>
      <c r="C15" s="248">
        <v>5375.2759999999998</v>
      </c>
      <c r="D15" s="248">
        <v>5401.2669999999998</v>
      </c>
      <c r="E15" s="248">
        <v>5426.674</v>
      </c>
      <c r="F15" s="248">
        <v>5451.27</v>
      </c>
      <c r="G15" s="248">
        <v>5471.7529999999997</v>
      </c>
      <c r="H15" s="248">
        <v>5487.308</v>
      </c>
      <c r="J15" s="248" t="e">
        <f>'2_Prosecution'!AK14/F15*100</f>
        <v>#VALUE!</v>
      </c>
      <c r="K15" s="248">
        <f>'2_Prosecution'!AL14/G15*100</f>
        <v>3915.4727927229173</v>
      </c>
      <c r="L15" s="249" t="s">
        <v>3336</v>
      </c>
      <c r="M15" s="248">
        <f>'2_Prosecution'!AN14/C15*100</f>
        <v>3968.4473876318166</v>
      </c>
      <c r="N15" s="248">
        <f>'2_Prosecution'!AO14/D15*100</f>
        <v>3743.7512346640146</v>
      </c>
      <c r="O15" s="248">
        <f>'2_Prosecution'!AP14/E15*100</f>
        <v>3556.1008455639681</v>
      </c>
      <c r="P15" s="248">
        <f>'2_Prosecution'!AQ14/F15*100</f>
        <v>3359.3456203783703</v>
      </c>
      <c r="Q15" s="248">
        <f>'2_Prosecution'!AR14/G15*100</f>
        <v>3499.3538633779708</v>
      </c>
      <c r="R15" s="248">
        <f>'2_Prosecution'!AS14/H15*100</f>
        <v>3065.7473573562847</v>
      </c>
      <c r="S15" s="250">
        <f t="shared" si="0"/>
        <v>-22.746932039187769</v>
      </c>
      <c r="T15" s="249" t="s">
        <v>3336</v>
      </c>
      <c r="U15" s="248">
        <f>'2_Prosecution'!AU14/C15*100</f>
        <v>1271.8974802410146</v>
      </c>
      <c r="V15" s="248">
        <f>'2_Prosecution'!AV14/D15*100</f>
        <v>1260.6116305674207</v>
      </c>
      <c r="W15" s="248">
        <f>'2_Prosecution'!AW14/E15*100</f>
        <v>1170.495961246244</v>
      </c>
      <c r="X15" s="248">
        <f>'2_Prosecution'!AX14/F15*100</f>
        <v>1148.8515520236567</v>
      </c>
      <c r="Y15" s="248">
        <f>'2_Prosecution'!AY14/G15*100</f>
        <v>1108.1457807031861</v>
      </c>
      <c r="Z15" s="248">
        <f>'2_Prosecution'!AZ14/H15*100</f>
        <v>1060.1190966499421</v>
      </c>
      <c r="AA15" s="250">
        <f t="shared" si="1"/>
        <v>-16.650585985196088</v>
      </c>
      <c r="AB15" s="249" t="s">
        <v>3336</v>
      </c>
      <c r="AC15" s="248">
        <f>'2_Prosecution'!BE14/G15*100</f>
        <v>3499.3538633779708</v>
      </c>
      <c r="AD15" s="248">
        <f>'2_Prosecution'!BF14/G15*100</f>
        <v>167.09453076555175</v>
      </c>
      <c r="AE15" s="248">
        <f>'2_Prosecution'!BG14/G15*100</f>
        <v>723.00412683101752</v>
      </c>
      <c r="AF15" s="248">
        <f>'2_Prosecution'!BH14/G15*100</f>
        <v>416.41134020486675</v>
      </c>
      <c r="AG15" s="248">
        <f>'2_Prosecution'!BI14/G15*100</f>
        <v>197.94387648711484</v>
      </c>
      <c r="AH15" s="249" t="s">
        <v>3336</v>
      </c>
      <c r="AI15" s="248">
        <f>'2_Prosecution'!BK14/G15*100</f>
        <v>1108.1457807031861</v>
      </c>
      <c r="AJ15" s="248">
        <f>'2_Prosecution'!BL14/G15*100</f>
        <v>49.344332611504946</v>
      </c>
      <c r="AK15" s="248">
        <f>'2_Prosecution'!BM14/G15*100</f>
        <v>188.47707489720389</v>
      </c>
      <c r="AL15" s="248">
        <f>'2_Prosecution'!BN14/G15*100</f>
        <v>117.84157654777181</v>
      </c>
      <c r="AM15" s="248">
        <f>'2_Prosecution'!BO14/G15*100</f>
        <v>57.349079901815749</v>
      </c>
      <c r="AN15" s="249" t="s">
        <v>3336</v>
      </c>
      <c r="AO15" s="248">
        <f>'2_Prosecution'!BU14/G15*100</f>
        <v>3499.3538633779708</v>
      </c>
      <c r="AP15" s="248">
        <f>'2_Prosecution'!BV14/G15*100</f>
        <v>167.09453076555175</v>
      </c>
      <c r="AQ15" s="249" t="s">
        <v>3336</v>
      </c>
      <c r="AR15" s="248">
        <f>'2_Prosecution'!BX14/G15*100</f>
        <v>1108.1457807031861</v>
      </c>
      <c r="AS15" s="248">
        <f>'2_Prosecution'!BY14/G15*100</f>
        <v>49.344332611504946</v>
      </c>
      <c r="AT15" s="249" t="s">
        <v>3336</v>
      </c>
      <c r="AU15" s="248">
        <f>'2_Prosecution'!CA14/G15*100</f>
        <v>2359.7739152333816</v>
      </c>
      <c r="AV15" s="248">
        <f>'2_Prosecution'!CB14/G15*100</f>
        <v>116.21504113946663</v>
      </c>
      <c r="AW15" s="249" t="s">
        <v>3336</v>
      </c>
      <c r="AX15" s="248" t="e">
        <f>'2_Prosecution'!CD14/G15*100</f>
        <v>#VALUE!</v>
      </c>
      <c r="AY15" s="248" t="e">
        <f>'2_Prosecution'!CE14/G15*100</f>
        <v>#VALUE!</v>
      </c>
      <c r="AZ15" s="249" t="s">
        <v>3336</v>
      </c>
      <c r="BA15" s="248" t="e">
        <f>'2_Prosecution'!CG14/G15*100</f>
        <v>#VALUE!</v>
      </c>
      <c r="BB15" s="248" t="e">
        <f>'2_Prosecution'!CH14/G15*100</f>
        <v>#VALUE!</v>
      </c>
      <c r="BC15" s="249" t="s">
        <v>3336</v>
      </c>
      <c r="BD15" s="248" t="e">
        <f>'2_Prosecution'!CJ14/G15*100</f>
        <v>#VALUE!</v>
      </c>
      <c r="BE15" s="248" t="e">
        <f>'2_Prosecution'!CK14/G15*100</f>
        <v>#VALUE!</v>
      </c>
      <c r="BF15" s="249" t="s">
        <v>3336</v>
      </c>
      <c r="BG15" s="248">
        <f>'2_Prosecution'!CM14/G15*100</f>
        <v>30.831070042818087</v>
      </c>
      <c r="BH15" s="248">
        <f>'2_Prosecution'!CN14/G15*100</f>
        <v>1.407227263365141</v>
      </c>
      <c r="BI15" s="249" t="s">
        <v>3336</v>
      </c>
      <c r="BJ15" s="248" t="e">
        <f>'2_Prosecution'!CP14/G15*100</f>
        <v>#VALUE!</v>
      </c>
      <c r="BK15" s="248" t="e">
        <f>'2_Prosecution'!CQ14/G15*100</f>
        <v>#VALUE!</v>
      </c>
      <c r="BL15" s="249" t="s">
        <v>3336</v>
      </c>
      <c r="BM15" s="248" t="e">
        <f>'2_Prosecution'!CS14/G15*100</f>
        <v>#VALUE!</v>
      </c>
      <c r="BN15" s="248" t="e">
        <f>'2_Prosecution'!CT14/G15*100</f>
        <v>#VALUE!</v>
      </c>
      <c r="BO15" s="249" t="s">
        <v>3336</v>
      </c>
      <c r="BP15" s="248" t="e">
        <f>'2_Prosecution'!CV14/G15*100</f>
        <v>#VALUE!</v>
      </c>
      <c r="BQ15" s="248" t="e">
        <f>'2_Prosecution'!CW14/G15*100</f>
        <v>#VALUE!</v>
      </c>
      <c r="BR15" s="249" t="s">
        <v>3336</v>
      </c>
      <c r="BS15" s="248">
        <f>'2_Prosecution'!DC14/G15*100</f>
        <v>3499.3538633779708</v>
      </c>
      <c r="BT15" s="248">
        <f>'2_Prosecution'!DD14/G15*100</f>
        <v>1108.1457807031861</v>
      </c>
      <c r="BU15" s="249" t="s">
        <v>3336</v>
      </c>
      <c r="BV15" s="248">
        <f>'2_Prosecution'!DF14/G15*100</f>
        <v>1943.4539534222399</v>
      </c>
      <c r="BW15" s="248">
        <f>'2_Prosecution'!DG14/G15*100</f>
        <v>346.6347987564497</v>
      </c>
      <c r="BX15" s="249" t="s">
        <v>3336</v>
      </c>
      <c r="BY15" s="248">
        <f>'2_Prosecution'!DI14/G15*100</f>
        <v>2.9972113141803005</v>
      </c>
      <c r="BZ15" s="248">
        <f>'2_Prosecution'!DJ14/G15*100</f>
        <v>2.9972113141803005</v>
      </c>
      <c r="CA15" s="249" t="s">
        <v>3336</v>
      </c>
      <c r="CB15" s="248">
        <f>'2_Prosecution'!DL14/G15*100</f>
        <v>1.1330920821901136</v>
      </c>
      <c r="CC15" s="248">
        <f>'2_Prosecution'!DM14/G15*100</f>
        <v>1.1330920821901136</v>
      </c>
      <c r="CD15" s="249" t="s">
        <v>3336</v>
      </c>
      <c r="CE15" s="248">
        <f>'2_Prosecution'!DO14/G15*100</f>
        <v>186.02813394537364</v>
      </c>
      <c r="CF15" s="248">
        <f>'2_Prosecution'!DP14/G15*100</f>
        <v>164.06076809388145</v>
      </c>
      <c r="CG15" s="249" t="s">
        <v>3336</v>
      </c>
      <c r="CH15" s="248">
        <f>'2_Prosecution'!DR14/G15*100</f>
        <v>12.445737225346248</v>
      </c>
      <c r="CI15" s="248">
        <f>'2_Prosecution'!DS14/G15*100</f>
        <v>12.281256116641231</v>
      </c>
      <c r="CJ15" s="249" t="s">
        <v>3336</v>
      </c>
      <c r="CK15" s="248">
        <f>'2_Prosecution'!DU14/G15*100</f>
        <v>13.615380665026363</v>
      </c>
      <c r="CL15" s="248">
        <f>'2_Prosecution'!DV14/G15*100</f>
        <v>13.359521162596339</v>
      </c>
      <c r="CM15" s="249" t="s">
        <v>3336</v>
      </c>
      <c r="CN15" s="248">
        <f>'2_Prosecution'!DX14/G15*100</f>
        <v>4.751676473700476</v>
      </c>
      <c r="CO15" s="248">
        <f>'2_Prosecution'!DY14/G15*100</f>
        <v>4.6968494374654712</v>
      </c>
      <c r="CP15" s="249" t="s">
        <v>3336</v>
      </c>
      <c r="CQ15" s="248">
        <f>'2_Prosecution'!EA14/G15*100</f>
        <v>7.2554444617657268</v>
      </c>
      <c r="CR15" s="248">
        <f>'2_Prosecution'!EB14/G15*100</f>
        <v>7.2554444617657268</v>
      </c>
      <c r="CS15" s="249" t="s">
        <v>3336</v>
      </c>
      <c r="CT15" s="248">
        <f>'2_Prosecution'!ED14/G15*100</f>
        <v>14.236753742356425</v>
      </c>
      <c r="CU15" s="248">
        <f>'2_Prosecution'!EE14/G15*100</f>
        <v>13.761586094986377</v>
      </c>
      <c r="CV15" s="249" t="s">
        <v>3336</v>
      </c>
      <c r="CW15" s="248">
        <f>'2_Prosecution'!EG14/G15*100</f>
        <v>569.39704697927698</v>
      </c>
      <c r="CX15" s="248">
        <f>'2_Prosecution'!EH14/G15*100</f>
        <v>150.88400371873513</v>
      </c>
      <c r="CY15" s="249" t="s">
        <v>3336</v>
      </c>
      <c r="CZ15" s="248">
        <f>'2_Prosecution'!EJ14/G15*100</f>
        <v>10.819201817041083</v>
      </c>
      <c r="DA15" s="248">
        <f>'2_Prosecution'!EK14/G15*100</f>
        <v>10.709547744571072</v>
      </c>
      <c r="DB15" s="249" t="s">
        <v>3336</v>
      </c>
      <c r="DC15" s="248">
        <f>'2_Prosecution'!EM14/G15*100</f>
        <v>8.3519851864658357</v>
      </c>
      <c r="DD15" s="248">
        <f>'2_Prosecution'!EN14/G15*100</f>
        <v>8.0412986478008062</v>
      </c>
      <c r="DE15" s="249" t="s">
        <v>3336</v>
      </c>
      <c r="DF15" s="248" t="e">
        <f>'2_Prosecution'!EP14/G15*100</f>
        <v>#VALUE!</v>
      </c>
      <c r="DG15" s="248" t="e">
        <f>'2_Prosecution'!EQ14/G15*100</f>
        <v>#VALUE!</v>
      </c>
      <c r="DH15" s="249" t="s">
        <v>3336</v>
      </c>
      <c r="DI15" s="248" t="e">
        <f>'2_Prosecution'!ES14/G15*100</f>
        <v>#VALUE!</v>
      </c>
      <c r="DJ15" s="248" t="e">
        <f>'2_Prosecution'!ET14/G15*100</f>
        <v>#VALUE!</v>
      </c>
      <c r="DK15" s="249" t="s">
        <v>3336</v>
      </c>
      <c r="DL15" s="248">
        <f>'2_Prosecution'!EV14/G15*100</f>
        <v>104.66481217262549</v>
      </c>
      <c r="DM15" s="248">
        <f>'2_Prosecution'!EW14/G15*100</f>
        <v>82.002970528823212</v>
      </c>
      <c r="DN15" s="249" t="s">
        <v>3336</v>
      </c>
      <c r="DO15" s="248" t="e">
        <f>'2_Prosecution'!EY14/G15*100</f>
        <v>#VALUE!</v>
      </c>
      <c r="DP15" s="248" t="e">
        <f>'2_Prosecution'!EZ14/G15*100</f>
        <v>#VALUE!</v>
      </c>
      <c r="DQ15" s="249" t="s">
        <v>3336</v>
      </c>
      <c r="DR15" s="248">
        <f>'2_Prosecution'!FB14/G15*100</f>
        <v>17.233965056536725</v>
      </c>
      <c r="DS15" s="248">
        <f>'2_Prosecution'!FC14/G15*100</f>
        <v>10.654720708336066</v>
      </c>
      <c r="DT15" s="249" t="s">
        <v>3336</v>
      </c>
      <c r="DU15" s="248">
        <f>'2_Prosecution'!FE14/G15*100</f>
        <v>2.8692815629652877</v>
      </c>
      <c r="DV15" s="248">
        <f>'2_Prosecution'!FF14/G15*100</f>
        <v>2.79617884798528</v>
      </c>
      <c r="DW15" s="249" t="s">
        <v>3336</v>
      </c>
      <c r="DX15" s="248">
        <f>'2_Prosecution'!FH14/G15*100</f>
        <v>0.16448110870501648</v>
      </c>
      <c r="DY15" s="248">
        <f>'2_Prosecution'!FI14/G15*100</f>
        <v>0.16448110870501648</v>
      </c>
      <c r="DZ15" s="249" t="s">
        <v>3336</v>
      </c>
      <c r="EA15" s="248">
        <f>'2_Prosecution'!FK14/G15*100</f>
        <v>181.97093326398323</v>
      </c>
      <c r="EB15" s="248">
        <f>'2_Prosecution'!FL14/G15*100</f>
        <v>82.222278673763242</v>
      </c>
      <c r="EC15" s="249" t="s">
        <v>3336</v>
      </c>
      <c r="ED15" s="248">
        <f>'2_Prosecution'!FN14/G15*100</f>
        <v>71.987898576562216</v>
      </c>
      <c r="EE15" s="248">
        <f>'2_Prosecution'!FO14/G15*100</f>
        <v>71.001011924332118</v>
      </c>
      <c r="EF15" s="249" t="s">
        <v>3336</v>
      </c>
      <c r="EG15" s="248">
        <f>'2_Prosecution'!GT14/G15*100</f>
        <v>450.73306488798022</v>
      </c>
      <c r="EH15" s="248">
        <f>'2_Prosecution'!GU14/G15*100</f>
        <v>41.357860999939142</v>
      </c>
      <c r="EI15" s="249" t="s">
        <v>3336</v>
      </c>
      <c r="EJ15" s="248">
        <f>'2_Prosecution'!HF14/C15*100</f>
        <v>9.8227514270895107</v>
      </c>
      <c r="EK15" s="248">
        <f>'2_Prosecution'!HG14/D15*100</f>
        <v>10.108739301352813</v>
      </c>
      <c r="EL15" s="248">
        <f>'2_Prosecution'!HH14/E15*100</f>
        <v>10.006128984346581</v>
      </c>
      <c r="EM15" s="248">
        <f>'2_Prosecution'!HI14/F15*100</f>
        <v>9.8509154747425818</v>
      </c>
      <c r="EN15" s="248">
        <f>'2_Prosecution'!HJ14/G15*100</f>
        <v>9.4119745536759432</v>
      </c>
      <c r="EO15" s="248">
        <f>'2_Prosecution'!HK14/H15*100</f>
        <v>9.1483838705609379</v>
      </c>
      <c r="EP15" s="250">
        <f t="shared" si="2"/>
        <v>-6.865363147323265</v>
      </c>
      <c r="EQ15" s="249" t="s">
        <v>3336</v>
      </c>
      <c r="ER15" s="248">
        <f>'2_Prosecution'!HM14/C15*100</f>
        <v>6.5298972555083683</v>
      </c>
      <c r="ES15" s="248">
        <f>'2_Prosecution'!HN14/D15*100</f>
        <v>6.813216232413617</v>
      </c>
      <c r="ET15" s="248">
        <f>'2_Prosecution'!HO14/E15*100</f>
        <v>6.8181726044350546</v>
      </c>
      <c r="EU15" s="248">
        <f>'2_Prosecution'!HP14/F15*100</f>
        <v>6.732376125196514</v>
      </c>
      <c r="EV15" s="248">
        <f>'2_Prosecution'!HQ14/G15*100</f>
        <v>6.5244173119656539</v>
      </c>
      <c r="EW15" s="248">
        <f>'2_Prosecution'!HR14/H15*100</f>
        <v>6.7792804777861928</v>
      </c>
      <c r="EX15" s="250">
        <f t="shared" si="3"/>
        <v>3.8190987165602763</v>
      </c>
      <c r="EY15" s="249" t="s">
        <v>3336</v>
      </c>
      <c r="EZ15" s="248" t="e">
        <f>'2_Prosecution'!HT14/G15*100</f>
        <v>#VALUE!</v>
      </c>
    </row>
    <row r="16" spans="1:328" ht="17.25" customHeight="1">
      <c r="A16" s="248">
        <v>14</v>
      </c>
      <c r="B16" s="279" t="s">
        <v>38</v>
      </c>
      <c r="C16" s="248">
        <v>64978.720999999998</v>
      </c>
      <c r="D16" s="248">
        <v>65276.983</v>
      </c>
      <c r="E16" s="248">
        <v>65600.350000000006</v>
      </c>
      <c r="F16" s="248">
        <v>66165.98</v>
      </c>
      <c r="G16" s="248">
        <v>66458.153000000006</v>
      </c>
      <c r="H16" s="248">
        <v>66638.391000000003</v>
      </c>
      <c r="J16" s="248" t="e">
        <f>'2_Prosecution'!AK15/F16*100</f>
        <v>#VALUE!</v>
      </c>
      <c r="K16" s="248">
        <f>'2_Prosecution'!AL15/G16*100</f>
        <v>6817.4058343150155</v>
      </c>
      <c r="L16" s="249" t="s">
        <v>3336</v>
      </c>
      <c r="M16" s="248" t="e">
        <f>'2_Prosecution'!AN15/C16*100</f>
        <v>#VALUE!</v>
      </c>
      <c r="N16" s="248">
        <f>'2_Prosecution'!AO15/D16*100</f>
        <v>6935.3465677174454</v>
      </c>
      <c r="O16" s="248">
        <f>'2_Prosecution'!AP15/E16*100</f>
        <v>6680.275333896846</v>
      </c>
      <c r="P16" s="248">
        <f>'2_Prosecution'!AQ15/F16*100</f>
        <v>6638.9298548891747</v>
      </c>
      <c r="Q16" s="248">
        <f>'2_Prosecution'!AR15/G16*100</f>
        <v>6466.4120292359003</v>
      </c>
      <c r="R16" s="248">
        <f>'2_Prosecution'!AS15/H16*100</f>
        <v>6722.5632743743763</v>
      </c>
      <c r="S16" s="250" t="e">
        <f t="shared" si="0"/>
        <v>#VALUE!</v>
      </c>
      <c r="T16" s="249" t="s">
        <v>3336</v>
      </c>
      <c r="U16" s="248" t="e">
        <f>'2_Prosecution'!AU15/C16*100</f>
        <v>#VALUE!</v>
      </c>
      <c r="V16" s="248">
        <f>'2_Prosecution'!AV15/D16*100</f>
        <v>919.42668367500994</v>
      </c>
      <c r="W16" s="248">
        <f>'2_Prosecution'!AW15/E16*100</f>
        <v>905.21010939728205</v>
      </c>
      <c r="X16" s="248">
        <f>'2_Prosecution'!AX15/F16*100</f>
        <v>893.51053214960314</v>
      </c>
      <c r="Y16" s="248">
        <f>'2_Prosecution'!AY15/G16*100</f>
        <v>890.37081725698874</v>
      </c>
      <c r="Z16" s="248">
        <f>'2_Prosecution'!AZ15/H16*100</f>
        <v>893.76707789958493</v>
      </c>
      <c r="AA16" s="250" t="e">
        <f t="shared" si="1"/>
        <v>#VALUE!</v>
      </c>
      <c r="AB16" s="249" t="s">
        <v>3336</v>
      </c>
      <c r="AC16" s="248">
        <f>'2_Prosecution'!BE15/G16*100</f>
        <v>6466.4120292359003</v>
      </c>
      <c r="AD16" s="248">
        <f>'2_Prosecution'!BF15/G16*100</f>
        <v>252.49573216396789</v>
      </c>
      <c r="AE16" s="248" t="e">
        <f>'2_Prosecution'!BG15/G16*100</f>
        <v>#VALUE!</v>
      </c>
      <c r="AF16" s="248" t="e">
        <f>'2_Prosecution'!BH15/G16*100</f>
        <v>#VALUE!</v>
      </c>
      <c r="AG16" s="248" t="e">
        <f>'2_Prosecution'!BI15/G16*100</f>
        <v>#VALUE!</v>
      </c>
      <c r="AH16" s="249" t="s">
        <v>3336</v>
      </c>
      <c r="AI16" s="248">
        <f>'2_Prosecution'!BK15/G16*100</f>
        <v>0</v>
      </c>
      <c r="AJ16" s="248">
        <f>'2_Prosecution'!BL15/G16*100</f>
        <v>72.537375512075997</v>
      </c>
      <c r="AK16" s="248" t="e">
        <f>'2_Prosecution'!BM15/G16*100</f>
        <v>#VALUE!</v>
      </c>
      <c r="AL16" s="248" t="e">
        <f>'2_Prosecution'!BN15/G16*100</f>
        <v>#VALUE!</v>
      </c>
      <c r="AM16" s="248" t="e">
        <f>'2_Prosecution'!BO15/G16*100</f>
        <v>#VALUE!</v>
      </c>
      <c r="AN16" s="249" t="s">
        <v>3336</v>
      </c>
      <c r="AO16" s="248">
        <f>'2_Prosecution'!BU15/G16*100</f>
        <v>6466.4120292359003</v>
      </c>
      <c r="AP16" s="248">
        <f>'2_Prosecution'!BV15/G16*100</f>
        <v>252.49573216396789</v>
      </c>
      <c r="AQ16" s="249" t="s">
        <v>3336</v>
      </c>
      <c r="AR16" s="248">
        <f>'2_Prosecution'!BX15/G16*100</f>
        <v>890.37081725698874</v>
      </c>
      <c r="AS16" s="248">
        <f>'2_Prosecution'!BY15/G16*100</f>
        <v>72.537375512075997</v>
      </c>
      <c r="AT16" s="249" t="s">
        <v>3336</v>
      </c>
      <c r="AU16" s="248">
        <f>'2_Prosecution'!CA15/G16*100</f>
        <v>488.67142004382816</v>
      </c>
      <c r="AV16" s="248">
        <f>'2_Prosecution'!CB15/G16*100</f>
        <v>3.3855891240311777</v>
      </c>
      <c r="AW16" s="249" t="s">
        <v>3336</v>
      </c>
      <c r="AX16" s="248">
        <f>'2_Prosecution'!CD15/G16*100</f>
        <v>212.33662632784873</v>
      </c>
      <c r="AY16" s="248">
        <f>'2_Prosecution'!CE15/G16*100</f>
        <v>42.637357074909978</v>
      </c>
      <c r="AZ16" s="249" t="s">
        <v>3336</v>
      </c>
      <c r="BA16" s="248" t="e">
        <f>'2_Prosecution'!CG15/G16*100</f>
        <v>#VALUE!</v>
      </c>
      <c r="BB16" s="248" t="e">
        <f>'2_Prosecution'!CH15/G16*100</f>
        <v>#VALUE!</v>
      </c>
      <c r="BC16" s="249" t="s">
        <v>3336</v>
      </c>
      <c r="BD16" s="248" t="e">
        <f>'2_Prosecution'!CJ15/G16*100</f>
        <v>#VALUE!</v>
      </c>
      <c r="BE16" s="248" t="e">
        <f>'2_Prosecution'!CK15/G16*100</f>
        <v>#VALUE!</v>
      </c>
      <c r="BF16" s="249" t="s">
        <v>3336</v>
      </c>
      <c r="BG16" s="248">
        <f>'2_Prosecution'!CM15/G16*100</f>
        <v>233.56351778238556</v>
      </c>
      <c r="BH16" s="248">
        <f>'2_Prosecution'!CN15/G16*100</f>
        <v>13.461102357147961</v>
      </c>
      <c r="BI16" s="249" t="s">
        <v>3336</v>
      </c>
      <c r="BJ16" s="248" t="e">
        <f>'2_Prosecution'!CP15/G16*100</f>
        <v>#VALUE!</v>
      </c>
      <c r="BK16" s="248" t="e">
        <f>'2_Prosecution'!CQ15/G16*100</f>
        <v>#VALUE!</v>
      </c>
      <c r="BL16" s="249" t="s">
        <v>3336</v>
      </c>
      <c r="BM16" s="248" t="e">
        <f>'2_Prosecution'!CS15/G16*100</f>
        <v>#VALUE!</v>
      </c>
      <c r="BN16" s="248" t="e">
        <f>'2_Prosecution'!CT15/G16*100</f>
        <v>#VALUE!</v>
      </c>
      <c r="BO16" s="249" t="s">
        <v>3336</v>
      </c>
      <c r="BP16" s="248">
        <f>'2_Prosecution'!CV15/G16*100</f>
        <v>1601.8771993257169</v>
      </c>
      <c r="BQ16" s="248">
        <f>'2_Prosecution'!CW15/G16*100</f>
        <v>91.167143931911554</v>
      </c>
      <c r="BR16" s="249" t="s">
        <v>3336</v>
      </c>
      <c r="BS16" s="248">
        <f>'2_Prosecution'!DC15/G16*100</f>
        <v>6466.4120292359003</v>
      </c>
      <c r="BT16" s="248" t="e">
        <f>'2_Prosecution'!DD15/G16*100</f>
        <v>#VALUE!</v>
      </c>
      <c r="BU16" s="249" t="s">
        <v>3336</v>
      </c>
      <c r="BV16" s="248" t="e">
        <f>'2_Prosecution'!DF15/G16*100</f>
        <v>#VALUE!</v>
      </c>
      <c r="BW16" s="248" t="e">
        <f>'2_Prosecution'!DG15/G16*100</f>
        <v>#VALUE!</v>
      </c>
      <c r="BX16" s="249" t="s">
        <v>3336</v>
      </c>
      <c r="BY16" s="248" t="e">
        <f>'2_Prosecution'!DI15/G16*100</f>
        <v>#VALUE!</v>
      </c>
      <c r="BZ16" s="248" t="e">
        <f>'2_Prosecution'!DJ15/G16*100</f>
        <v>#VALUE!</v>
      </c>
      <c r="CA16" s="249" t="s">
        <v>3336</v>
      </c>
      <c r="CB16" s="248" t="e">
        <f>'2_Prosecution'!DL15/G16*100</f>
        <v>#VALUE!</v>
      </c>
      <c r="CC16" s="248" t="e">
        <f>'2_Prosecution'!DM15/G16*100</f>
        <v>#VALUE!</v>
      </c>
      <c r="CD16" s="249" t="s">
        <v>3336</v>
      </c>
      <c r="CE16" s="248" t="e">
        <f>'2_Prosecution'!DO15/G16*100</f>
        <v>#VALUE!</v>
      </c>
      <c r="CF16" s="248" t="e">
        <f>'2_Prosecution'!DP15/G16*100</f>
        <v>#VALUE!</v>
      </c>
      <c r="CG16" s="249" t="s">
        <v>3336</v>
      </c>
      <c r="CH16" s="248" t="e">
        <f>'2_Prosecution'!DR15/G16*100</f>
        <v>#VALUE!</v>
      </c>
      <c r="CI16" s="248" t="e">
        <f>'2_Prosecution'!DS15/G16*100</f>
        <v>#VALUE!</v>
      </c>
      <c r="CJ16" s="249" t="s">
        <v>3336</v>
      </c>
      <c r="CK16" s="248" t="e">
        <f>'2_Prosecution'!DU15/G16*100</f>
        <v>#VALUE!</v>
      </c>
      <c r="CL16" s="248" t="e">
        <f>'2_Prosecution'!DV15/G16*100</f>
        <v>#VALUE!</v>
      </c>
      <c r="CM16" s="249" t="s">
        <v>3336</v>
      </c>
      <c r="CN16" s="248" t="e">
        <f>'2_Prosecution'!DX15/G16*100</f>
        <v>#VALUE!</v>
      </c>
      <c r="CO16" s="248" t="e">
        <f>'2_Prosecution'!DY15/G16*100</f>
        <v>#VALUE!</v>
      </c>
      <c r="CP16" s="249" t="s">
        <v>3336</v>
      </c>
      <c r="CQ16" s="248" t="e">
        <f>'2_Prosecution'!EA15/G16*100</f>
        <v>#VALUE!</v>
      </c>
      <c r="CR16" s="248" t="e">
        <f>'2_Prosecution'!EB15/G16*100</f>
        <v>#VALUE!</v>
      </c>
      <c r="CS16" s="249" t="s">
        <v>3336</v>
      </c>
      <c r="CT16" s="248" t="e">
        <f>'2_Prosecution'!ED15/G16*100</f>
        <v>#VALUE!</v>
      </c>
      <c r="CU16" s="248" t="e">
        <f>'2_Prosecution'!EE15/G16*100</f>
        <v>#VALUE!</v>
      </c>
      <c r="CV16" s="249" t="s">
        <v>3336</v>
      </c>
      <c r="CW16" s="248" t="e">
        <f>'2_Prosecution'!EG15/G16*100</f>
        <v>#VALUE!</v>
      </c>
      <c r="CX16" s="248" t="e">
        <f>'2_Prosecution'!EH15/G16*100</f>
        <v>#VALUE!</v>
      </c>
      <c r="CY16" s="249" t="s">
        <v>3336</v>
      </c>
      <c r="CZ16" s="248" t="e">
        <f>'2_Prosecution'!EJ15/G16*100</f>
        <v>#VALUE!</v>
      </c>
      <c r="DA16" s="248" t="e">
        <f>'2_Prosecution'!EK15/G16*100</f>
        <v>#VALUE!</v>
      </c>
      <c r="DB16" s="249" t="s">
        <v>3336</v>
      </c>
      <c r="DC16" s="248" t="e">
        <f>'2_Prosecution'!EM15/G16*100</f>
        <v>#VALUE!</v>
      </c>
      <c r="DD16" s="248" t="e">
        <f>'2_Prosecution'!EN15/G16*100</f>
        <v>#VALUE!</v>
      </c>
      <c r="DE16" s="249" t="s">
        <v>3336</v>
      </c>
      <c r="DF16" s="248" t="e">
        <f>'2_Prosecution'!EP15/G16*100</f>
        <v>#VALUE!</v>
      </c>
      <c r="DG16" s="248" t="e">
        <f>'2_Prosecution'!EQ15/G16*100</f>
        <v>#VALUE!</v>
      </c>
      <c r="DH16" s="249" t="s">
        <v>3336</v>
      </c>
      <c r="DI16" s="248" t="e">
        <f>'2_Prosecution'!ES15/G16*100</f>
        <v>#VALUE!</v>
      </c>
      <c r="DJ16" s="248" t="e">
        <f>'2_Prosecution'!ET15/G16*100</f>
        <v>#VALUE!</v>
      </c>
      <c r="DK16" s="249" t="s">
        <v>3336</v>
      </c>
      <c r="DL16" s="248" t="e">
        <f>'2_Prosecution'!EV15/G16*100</f>
        <v>#VALUE!</v>
      </c>
      <c r="DM16" s="248" t="e">
        <f>'2_Prosecution'!EW15/G16*100</f>
        <v>#VALUE!</v>
      </c>
      <c r="DN16" s="249" t="s">
        <v>3336</v>
      </c>
      <c r="DO16" s="248" t="e">
        <f>'2_Prosecution'!EY15/G16*100</f>
        <v>#VALUE!</v>
      </c>
      <c r="DP16" s="248" t="e">
        <f>'2_Prosecution'!EZ15/G16*100</f>
        <v>#VALUE!</v>
      </c>
      <c r="DQ16" s="249" t="s">
        <v>3336</v>
      </c>
      <c r="DR16" s="248" t="e">
        <f>'2_Prosecution'!FB15/G16*100</f>
        <v>#VALUE!</v>
      </c>
      <c r="DS16" s="248" t="e">
        <f>'2_Prosecution'!FC15/G16*100</f>
        <v>#VALUE!</v>
      </c>
      <c r="DT16" s="249" t="s">
        <v>3336</v>
      </c>
      <c r="DU16" s="248" t="e">
        <f>'2_Prosecution'!FE15/G16*100</f>
        <v>#VALUE!</v>
      </c>
      <c r="DV16" s="248" t="e">
        <f>'2_Prosecution'!FF15/G16*100</f>
        <v>#VALUE!</v>
      </c>
      <c r="DW16" s="249" t="s">
        <v>3336</v>
      </c>
      <c r="DX16" s="248" t="e">
        <f>'2_Prosecution'!FH15/G16*100</f>
        <v>#VALUE!</v>
      </c>
      <c r="DY16" s="248" t="e">
        <f>'2_Prosecution'!FI15/G16*100</f>
        <v>#VALUE!</v>
      </c>
      <c r="DZ16" s="249" t="s">
        <v>3336</v>
      </c>
      <c r="EA16" s="248" t="e">
        <f>'2_Prosecution'!FK15/G16*100</f>
        <v>#VALUE!</v>
      </c>
      <c r="EB16" s="248" t="e">
        <f>'2_Prosecution'!FL15/G16*100</f>
        <v>#VALUE!</v>
      </c>
      <c r="EC16" s="249" t="s">
        <v>3336</v>
      </c>
      <c r="ED16" s="248" t="e">
        <f>'2_Prosecution'!FN15/G16*100</f>
        <v>#VALUE!</v>
      </c>
      <c r="EE16" s="248" t="e">
        <f>'2_Prosecution'!FO15/G16*100</f>
        <v>#VALUE!</v>
      </c>
      <c r="EF16" s="249" t="s">
        <v>3336</v>
      </c>
      <c r="EG16" s="248" t="e">
        <f>'2_Prosecution'!GT15/G16*100</f>
        <v>#VALUE!</v>
      </c>
      <c r="EH16" s="248">
        <f>'2_Prosecution'!GU15/G16*100</f>
        <v>75.834186965743683</v>
      </c>
      <c r="EI16" s="249" t="s">
        <v>3336</v>
      </c>
      <c r="EJ16" s="248" t="e">
        <f>'2_Prosecution'!HF15/C16*100</f>
        <v>#VALUE!</v>
      </c>
      <c r="EK16" s="248" t="e">
        <f>'2_Prosecution'!HG15/D16*100</f>
        <v>#VALUE!</v>
      </c>
      <c r="EL16" s="248" t="e">
        <f>'2_Prosecution'!HH15/E16*100</f>
        <v>#VALUE!</v>
      </c>
      <c r="EM16" s="248" t="e">
        <f>'2_Prosecution'!HI15/F16*100</f>
        <v>#VALUE!</v>
      </c>
      <c r="EN16" s="248" t="e">
        <f>'2_Prosecution'!HJ15/G16*100</f>
        <v>#VALUE!</v>
      </c>
      <c r="EO16" s="248" t="e">
        <f>'2_Prosecution'!HK15/H16*100</f>
        <v>#VALUE!</v>
      </c>
      <c r="EP16" s="250" t="e">
        <f t="shared" si="2"/>
        <v>#VALUE!</v>
      </c>
      <c r="EQ16" s="249" t="s">
        <v>3336</v>
      </c>
      <c r="ER16" s="248" t="e">
        <f>'2_Prosecution'!HM15/C16*100</f>
        <v>#VALUE!</v>
      </c>
      <c r="ES16" s="248">
        <f>'2_Prosecution'!HN15/D16*100</f>
        <v>2.9122056697994148</v>
      </c>
      <c r="ET16" s="248">
        <f>'2_Prosecution'!HO15/E16*100</f>
        <v>2.8688871324619454</v>
      </c>
      <c r="EU16" s="248">
        <f>'2_Prosecution'!HP15/F16*100</f>
        <v>2.8957479357216505</v>
      </c>
      <c r="EV16" s="248">
        <f>'2_Prosecution'!HQ15/G16*100</f>
        <v>2.9417007722137569</v>
      </c>
      <c r="EW16" s="248">
        <f>'2_Prosecution'!HR15/H16*100</f>
        <v>2.9637570330892293</v>
      </c>
      <c r="EX16" s="250" t="e">
        <f t="shared" si="3"/>
        <v>#VALUE!</v>
      </c>
      <c r="EY16" s="249" t="s">
        <v>3336</v>
      </c>
      <c r="EZ16" s="248" t="e">
        <f>'2_Prosecution'!HT15/G16*100</f>
        <v>#VALUE!</v>
      </c>
    </row>
    <row r="17" spans="1:156" ht="20.25" customHeight="1">
      <c r="A17" s="248">
        <v>15</v>
      </c>
      <c r="B17" s="279" t="s">
        <v>32</v>
      </c>
      <c r="C17" s="248">
        <v>4469.25</v>
      </c>
      <c r="D17" s="248">
        <v>4497.6170000000002</v>
      </c>
      <c r="E17" s="254">
        <v>4046</v>
      </c>
      <c r="F17" s="248">
        <v>4490.4979999999996</v>
      </c>
      <c r="G17" s="248">
        <v>3729.5</v>
      </c>
      <c r="H17" s="248">
        <v>3720.4</v>
      </c>
      <c r="J17" s="248" t="e">
        <f>'2_Prosecution'!AK16/F17*100</f>
        <v>#VALUE!</v>
      </c>
      <c r="K17" s="248" t="e">
        <f>'2_Prosecution'!AL16/G17*100</f>
        <v>#VALUE!</v>
      </c>
      <c r="L17" s="249" t="s">
        <v>3336</v>
      </c>
      <c r="M17" s="248">
        <f>'2_Prosecution'!AN16/C17*100</f>
        <v>391.29607876041842</v>
      </c>
      <c r="N17" s="248">
        <f>'2_Prosecution'!AO16/D17*100</f>
        <v>249.3987371534748</v>
      </c>
      <c r="O17" s="248">
        <f>'2_Prosecution'!AP16/E17*100</f>
        <v>464.18685121107268</v>
      </c>
      <c r="P17" s="248">
        <f>'2_Prosecution'!AQ16/F17*100</f>
        <v>428.19304228617858</v>
      </c>
      <c r="Q17" s="248">
        <f>'2_Prosecution'!AR16/G17*100</f>
        <v>477.89247888456902</v>
      </c>
      <c r="R17" s="248">
        <f>'2_Prosecution'!AS16/H17*100</f>
        <v>453.5802601870767</v>
      </c>
      <c r="S17" s="250">
        <f t="shared" si="0"/>
        <v>15.917404954316822</v>
      </c>
      <c r="T17" s="249" t="s">
        <v>3336</v>
      </c>
      <c r="U17" s="248">
        <f>'2_Prosecution'!AU16/C17*100</f>
        <v>407.49566482071941</v>
      </c>
      <c r="V17" s="248">
        <f>'2_Prosecution'!AV16/D17*100</f>
        <v>245.46331979801747</v>
      </c>
      <c r="W17" s="248">
        <f>'2_Prosecution'!AW16/E17*100</f>
        <v>376.66831438457734</v>
      </c>
      <c r="X17" s="248">
        <f>'2_Prosecution'!AX16/F17*100</f>
        <v>376.41704773056352</v>
      </c>
      <c r="Y17" s="248">
        <f>'2_Prosecution'!AY16/G17*100</f>
        <v>412.01233409304194</v>
      </c>
      <c r="Z17" s="248">
        <f>'2_Prosecution'!AZ16/H17*100</f>
        <v>431.7815288678637</v>
      </c>
      <c r="AA17" s="250">
        <f t="shared" si="1"/>
        <v>5.9597846415934299</v>
      </c>
      <c r="AB17" s="249" t="s">
        <v>3336</v>
      </c>
      <c r="AC17" s="248">
        <f>'2_Prosecution'!BE16/G17*100</f>
        <v>477.89247888456902</v>
      </c>
      <c r="AD17" s="248">
        <f>'2_Prosecution'!BF16/G17*100</f>
        <v>17.830808419359162</v>
      </c>
      <c r="AE17" s="248">
        <f>'2_Prosecution'!BG16/G17*100</f>
        <v>23.032578093578227</v>
      </c>
      <c r="AF17" s="248">
        <f>'2_Prosecution'!BH16/G17*100</f>
        <v>25.284890736023595</v>
      </c>
      <c r="AG17" s="248">
        <f>'2_Prosecution'!BI16/G17*100</f>
        <v>0.34857219466416411</v>
      </c>
      <c r="AH17" s="249" t="s">
        <v>3336</v>
      </c>
      <c r="AI17" s="248">
        <f>'2_Prosecution'!BK16/G17*100</f>
        <v>412.01233409304194</v>
      </c>
      <c r="AJ17" s="248">
        <f>'2_Prosecution'!BL16/G17*100</f>
        <v>7.2395763507172539</v>
      </c>
      <c r="AK17" s="248">
        <f>'2_Prosecution'!BM16/G17*100</f>
        <v>21.102024400053626</v>
      </c>
      <c r="AL17" s="248" t="e">
        <f>'2_Prosecution'!BN16/G17*100</f>
        <v>#VALUE!</v>
      </c>
      <c r="AM17" s="248" t="e">
        <f>'2_Prosecution'!BO16/G17*100</f>
        <v>#VALUE!</v>
      </c>
      <c r="AN17" s="249" t="s">
        <v>3336</v>
      </c>
      <c r="AO17" s="248">
        <f>'2_Prosecution'!BU16/G17*100</f>
        <v>477.89247888456902</v>
      </c>
      <c r="AP17" s="248">
        <f>'2_Prosecution'!BV16/G17*100</f>
        <v>7.9367207400455833</v>
      </c>
      <c r="AQ17" s="249" t="s">
        <v>3336</v>
      </c>
      <c r="AR17" s="248">
        <f>'2_Prosecution'!BX16/G17*100</f>
        <v>412.01233409304194</v>
      </c>
      <c r="AS17" s="248">
        <f>'2_Prosecution'!BY16/G17*100</f>
        <v>6.8105644188228984</v>
      </c>
      <c r="AT17" s="249" t="s">
        <v>3336</v>
      </c>
      <c r="AU17" s="248" t="e">
        <f>'2_Prosecution'!CA16/G17*100</f>
        <v>#VALUE!</v>
      </c>
      <c r="AV17" s="248" t="e">
        <f>'2_Prosecution'!CB16/G17*100</f>
        <v>#VALUE!</v>
      </c>
      <c r="AW17" s="249" t="s">
        <v>3336</v>
      </c>
      <c r="AX17" s="248">
        <f>'2_Prosecution'!CD16/G17*100</f>
        <v>42.016356079903474</v>
      </c>
      <c r="AY17" s="248">
        <f>'2_Prosecution'!CE16/G17*100</f>
        <v>1.8769272020378067</v>
      </c>
      <c r="AZ17" s="249" t="s">
        <v>3336</v>
      </c>
      <c r="BA17" s="248">
        <f>'2_Prosecution'!CG16/G17*100</f>
        <v>26.947311972114225</v>
      </c>
      <c r="BB17" s="248" t="e">
        <f>'2_Prosecution'!CH16/G17*100</f>
        <v>#VALUE!</v>
      </c>
      <c r="BC17" s="249" t="s">
        <v>3336</v>
      </c>
      <c r="BD17" s="248">
        <f>'2_Prosecution'!CJ16/G17*100</f>
        <v>1.6087947446038344</v>
      </c>
      <c r="BE17" s="248" t="e">
        <f>'2_Prosecution'!CK16/G17*100</f>
        <v>#VALUE!</v>
      </c>
      <c r="BF17" s="249" t="s">
        <v>3336</v>
      </c>
      <c r="BG17" s="248" t="e">
        <f>'2_Prosecution'!CM16/G17*100</f>
        <v>#VALUE!</v>
      </c>
      <c r="BH17" s="248" t="e">
        <f>'2_Prosecution'!CN16/G17*100</f>
        <v>#VALUE!</v>
      </c>
      <c r="BI17" s="249" t="s">
        <v>3336</v>
      </c>
      <c r="BJ17" s="248" t="e">
        <f>'2_Prosecution'!CP16/G17*100</f>
        <v>#VALUE!</v>
      </c>
      <c r="BK17" s="248" t="e">
        <f>'2_Prosecution'!CQ16/G17*100</f>
        <v>#VALUE!</v>
      </c>
      <c r="BL17" s="249" t="s">
        <v>3336</v>
      </c>
      <c r="BM17" s="248" t="e">
        <f>'2_Prosecution'!CS16/G17*100</f>
        <v>#VALUE!</v>
      </c>
      <c r="BN17" s="248" t="e">
        <f>'2_Prosecution'!CT16/G17*100</f>
        <v>#VALUE!</v>
      </c>
      <c r="BO17" s="249" t="s">
        <v>3336</v>
      </c>
      <c r="BP17" s="248" t="e">
        <f>'2_Prosecution'!CV16/G17*100</f>
        <v>#VALUE!</v>
      </c>
      <c r="BQ17" s="248" t="e">
        <f>'2_Prosecution'!CW16/G17*100</f>
        <v>#VALUE!</v>
      </c>
      <c r="BR17" s="249" t="s">
        <v>3336</v>
      </c>
      <c r="BS17" s="248">
        <f>'2_Prosecution'!DC16/G17*100</f>
        <v>477.89247888456902</v>
      </c>
      <c r="BT17" s="248">
        <f>'2_Prosecution'!DD16/G17*100</f>
        <v>319.02399785494032</v>
      </c>
      <c r="BU17" s="249" t="s">
        <v>3336</v>
      </c>
      <c r="BV17" s="248">
        <f>'2_Prosecution'!DF16/G17*100</f>
        <v>12.226840058989142</v>
      </c>
      <c r="BW17" s="248">
        <f>'2_Prosecution'!DG16/G17*100</f>
        <v>11.529695669660812</v>
      </c>
      <c r="BX17" s="249" t="s">
        <v>3336</v>
      </c>
      <c r="BY17" s="248">
        <f>'2_Prosecution'!DI16/G17*100</f>
        <v>4.7727577423247087</v>
      </c>
      <c r="BZ17" s="248">
        <f>'2_Prosecution'!DJ16/G17*100</f>
        <v>4.5314385306341336</v>
      </c>
      <c r="CA17" s="249" t="s">
        <v>3336</v>
      </c>
      <c r="CB17" s="248">
        <f>'2_Prosecution'!DL16/G17*100</f>
        <v>3.0030835232604907</v>
      </c>
      <c r="CC17" s="248">
        <f>'2_Prosecution'!DM16/G17*100</f>
        <v>2.9494570317736963</v>
      </c>
      <c r="CD17" s="249" t="s">
        <v>3336</v>
      </c>
      <c r="CE17" s="248">
        <f>'2_Prosecution'!DO16/G17*100</f>
        <v>73.012468159270682</v>
      </c>
      <c r="CF17" s="248">
        <f>'2_Prosecution'!DP16/G17*100</f>
        <v>34.320954551548468</v>
      </c>
      <c r="CG17" s="249" t="s">
        <v>3336</v>
      </c>
      <c r="CH17" s="248">
        <f>'2_Prosecution'!DR16/G17*100</f>
        <v>3.619788175358627</v>
      </c>
      <c r="CI17" s="248">
        <f>'2_Prosecution'!DS16/G17*100</f>
        <v>3.5125351923850383</v>
      </c>
      <c r="CJ17" s="249" t="s">
        <v>3336</v>
      </c>
      <c r="CK17" s="248">
        <f>'2_Prosecution'!DU16/G17*100</f>
        <v>12.146400321758948</v>
      </c>
      <c r="CL17" s="248">
        <f>'2_Prosecution'!DV16/G17*100</f>
        <v>9.384636010189034</v>
      </c>
      <c r="CM17" s="249" t="s">
        <v>3336</v>
      </c>
      <c r="CN17" s="248">
        <f>'2_Prosecution'!DX16/G17*100</f>
        <v>0.91165035527550597</v>
      </c>
      <c r="CO17" s="248">
        <f>'2_Prosecution'!DY16/G17*100</f>
        <v>0.88483710953210881</v>
      </c>
      <c r="CP17" s="249" t="s">
        <v>3336</v>
      </c>
      <c r="CQ17" s="248">
        <f>'2_Prosecution'!EA16/G17*100</f>
        <v>0.72395763507172539</v>
      </c>
      <c r="CR17" s="248">
        <f>'2_Prosecution'!EB16/G17*100</f>
        <v>0.45582517763775299</v>
      </c>
      <c r="CS17" s="249" t="s">
        <v>3336</v>
      </c>
      <c r="CT17" s="248">
        <f>'2_Prosecution'!ED16/G17*100</f>
        <v>20.458506502212092</v>
      </c>
      <c r="CU17" s="248">
        <f>'2_Prosecution'!EE16/G17*100</f>
        <v>15.069044107789248</v>
      </c>
      <c r="CV17" s="249" t="s">
        <v>3336</v>
      </c>
      <c r="CW17" s="248">
        <f>'2_Prosecution'!EG16/G17*100</f>
        <v>107.19935648210215</v>
      </c>
      <c r="CX17" s="248">
        <f>'2_Prosecution'!EH16/G17*100</f>
        <v>63.037940742726903</v>
      </c>
      <c r="CY17" s="249" t="s">
        <v>3336</v>
      </c>
      <c r="CZ17" s="248" t="e">
        <f>'2_Prosecution'!EJ16/G17*100</f>
        <v>#VALUE!</v>
      </c>
      <c r="DA17" s="248" t="e">
        <f>'2_Prosecution'!EK16/G17*100</f>
        <v>#VALUE!</v>
      </c>
      <c r="DB17" s="249" t="s">
        <v>3336</v>
      </c>
      <c r="DC17" s="248" t="e">
        <f>'2_Prosecution'!EM16/G17*100</f>
        <v>#VALUE!</v>
      </c>
      <c r="DD17" s="248" t="e">
        <f>'2_Prosecution'!EN16/G17*100</f>
        <v>#VALUE!</v>
      </c>
      <c r="DE17" s="249" t="s">
        <v>3336</v>
      </c>
      <c r="DF17" s="248" t="e">
        <f>'2_Prosecution'!EP16/G17*100</f>
        <v>#VALUE!</v>
      </c>
      <c r="DG17" s="248" t="e">
        <f>'2_Prosecution'!EQ16/G17*100</f>
        <v>#VALUE!</v>
      </c>
      <c r="DH17" s="249" t="s">
        <v>3336</v>
      </c>
      <c r="DI17" s="248" t="e">
        <f>'2_Prosecution'!ES16/G17*100</f>
        <v>#VALUE!</v>
      </c>
      <c r="DJ17" s="248" t="e">
        <f>'2_Prosecution'!ET16/G17*100</f>
        <v>#VALUE!</v>
      </c>
      <c r="DK17" s="249" t="s">
        <v>3336</v>
      </c>
      <c r="DL17" s="248">
        <f>'2_Prosecution'!EV16/G17*100</f>
        <v>35.178978415337177</v>
      </c>
      <c r="DM17" s="248">
        <f>'2_Prosecution'!EW16/G17*100</f>
        <v>20.512132993698888</v>
      </c>
      <c r="DN17" s="249" t="s">
        <v>3336</v>
      </c>
      <c r="DO17" s="248" t="e">
        <f>'2_Prosecution'!EY16/G17*100</f>
        <v>#VALUE!</v>
      </c>
      <c r="DP17" s="248" t="e">
        <f>'2_Prosecution'!EZ16/G17*100</f>
        <v>#VALUE!</v>
      </c>
      <c r="DQ17" s="249" t="s">
        <v>3336</v>
      </c>
      <c r="DR17" s="248">
        <f>'2_Prosecution'!FB16/G17*100</f>
        <v>5.6307816061134197</v>
      </c>
      <c r="DS17" s="248">
        <f>'2_Prosecution'!FC16/G17*100</f>
        <v>5.6307816061134197</v>
      </c>
      <c r="DT17" s="249" t="s">
        <v>3336</v>
      </c>
      <c r="DU17" s="248" t="e">
        <f>'2_Prosecution'!FE16/G17*100</f>
        <v>#VALUE!</v>
      </c>
      <c r="DV17" s="248" t="e">
        <f>'2_Prosecution'!FF16/G17*100</f>
        <v>#VALUE!</v>
      </c>
      <c r="DW17" s="249" t="s">
        <v>3336</v>
      </c>
      <c r="DX17" s="248">
        <f>'2_Prosecution'!FH16/G17*100</f>
        <v>3.9415471242793938</v>
      </c>
      <c r="DY17" s="248">
        <f>'2_Prosecution'!FI16/G17*100</f>
        <v>2.33275237967556</v>
      </c>
      <c r="DZ17" s="249" t="s">
        <v>3336</v>
      </c>
      <c r="EA17" s="248">
        <f>'2_Prosecution'!FK16/G17*100</f>
        <v>127.76511596728784</v>
      </c>
      <c r="EB17" s="248">
        <f>'2_Prosecution'!FL16/G17*100</f>
        <v>74.943021852795283</v>
      </c>
      <c r="EC17" s="249" t="s">
        <v>3336</v>
      </c>
      <c r="ED17" s="248">
        <f>'2_Prosecution'!FN16/G17*100</f>
        <v>7.9903472315323771</v>
      </c>
      <c r="EE17" s="248">
        <f>'2_Prosecution'!FO16/G17*100</f>
        <v>7.1591366134870631</v>
      </c>
      <c r="EF17" s="249" t="s">
        <v>3336</v>
      </c>
      <c r="EG17" s="248">
        <f>'2_Prosecution'!GT16/G17*100</f>
        <v>160.2359565625419</v>
      </c>
      <c r="EH17" s="248">
        <f>'2_Prosecution'!GU16/G17*100</f>
        <v>107.5747419225097</v>
      </c>
      <c r="EI17" s="249" t="s">
        <v>3336</v>
      </c>
      <c r="EJ17" s="248" t="e">
        <f>'2_Prosecution'!HF16/C17*100</f>
        <v>#VALUE!</v>
      </c>
      <c r="EK17" s="248" t="e">
        <f>'2_Prosecution'!HG16/D17*100</f>
        <v>#VALUE!</v>
      </c>
      <c r="EL17" s="248" t="e">
        <f>'2_Prosecution'!HH16/E17*100</f>
        <v>#VALUE!</v>
      </c>
      <c r="EM17" s="248">
        <f>'2_Prosecution'!HI16/F17*100</f>
        <v>19.040204449484225</v>
      </c>
      <c r="EN17" s="248">
        <f>'2_Prosecution'!HJ16/G17*100</f>
        <v>23.327523796755596</v>
      </c>
      <c r="EO17" s="248">
        <f>'2_Prosecution'!HK16/H17*100</f>
        <v>23.115794000645089</v>
      </c>
      <c r="EP17" s="250" t="e">
        <f t="shared" si="2"/>
        <v>#VALUE!</v>
      </c>
      <c r="EQ17" s="249" t="s">
        <v>3336</v>
      </c>
      <c r="ER17" s="248" t="e">
        <f>'2_Prosecution'!HM16/C17*100</f>
        <v>#VALUE!</v>
      </c>
      <c r="ES17" s="248" t="e">
        <f>'2_Prosecution'!HN16/D17*100</f>
        <v>#VALUE!</v>
      </c>
      <c r="ET17" s="248" t="e">
        <f>'2_Prosecution'!HO16/E17*100</f>
        <v>#VALUE!</v>
      </c>
      <c r="EU17" s="248">
        <f>'2_Prosecution'!HP16/F17*100</f>
        <v>9.6203138271078181</v>
      </c>
      <c r="EV17" s="248">
        <f>'2_Prosecution'!HQ16/G17*100</f>
        <v>11.636948652634402</v>
      </c>
      <c r="EW17" s="248">
        <f>'2_Prosecution'!HR16/H17*100</f>
        <v>11.665412321255779</v>
      </c>
      <c r="EX17" s="250" t="e">
        <f t="shared" si="3"/>
        <v>#VALUE!</v>
      </c>
      <c r="EY17" s="249" t="s">
        <v>3336</v>
      </c>
      <c r="EZ17" s="248">
        <f>'2_Prosecution'!HT16/G17*100</f>
        <v>8.7947446038342942</v>
      </c>
    </row>
    <row r="18" spans="1:156" ht="19.5" customHeight="1">
      <c r="A18" s="248">
        <v>16</v>
      </c>
      <c r="B18" s="279" t="s">
        <v>39</v>
      </c>
      <c r="C18" s="248">
        <v>80222.065000000002</v>
      </c>
      <c r="D18" s="248">
        <v>80327.899999999994</v>
      </c>
      <c r="E18" s="248">
        <v>80523.745999999999</v>
      </c>
      <c r="F18" s="248">
        <v>80767.463000000003</v>
      </c>
      <c r="G18" s="248">
        <v>81197.536999999997</v>
      </c>
      <c r="H18" s="248">
        <v>82175.683999999994</v>
      </c>
      <c r="J18" s="248">
        <f>'2_Prosecution'!AK17/F18*100</f>
        <v>798.40071242549732</v>
      </c>
      <c r="K18" s="248">
        <f>'2_Prosecution'!AL17/G18*100</f>
        <v>6180.4165315999671</v>
      </c>
      <c r="L18" s="249" t="s">
        <v>3336</v>
      </c>
      <c r="M18" s="248">
        <f>'2_Prosecution'!AN17/C18*100</f>
        <v>5751.7791395671502</v>
      </c>
      <c r="N18" s="248">
        <f>'2_Prosecution'!AO17/D18*100</f>
        <v>5678.0832064575325</v>
      </c>
      <c r="O18" s="248">
        <f>'2_Prosecution'!AP17/E18*100</f>
        <v>5640.0729295430447</v>
      </c>
      <c r="P18" s="248">
        <f>'2_Prosecution'!AQ17/F18*100</f>
        <v>5819.9624271967041</v>
      </c>
      <c r="Q18" s="248">
        <f>'2_Prosecution'!AR17/G18*100</f>
        <v>6147.0977869685876</v>
      </c>
      <c r="R18" s="248">
        <f>'2_Prosecution'!AS17/H18*100</f>
        <v>6308.6253106210843</v>
      </c>
      <c r="S18" s="250">
        <f t="shared" si="0"/>
        <v>9.6812856951221562</v>
      </c>
      <c r="T18" s="249" t="s">
        <v>3336</v>
      </c>
      <c r="U18" s="248">
        <f>'2_Prosecution'!AU17/C18*100</f>
        <v>673.39827265727945</v>
      </c>
      <c r="V18" s="248">
        <f>'2_Prosecution'!AV17/D18*100</f>
        <v>642.23140403272089</v>
      </c>
      <c r="W18" s="248">
        <f>'2_Prosecution'!AW17/E18*100</f>
        <v>598.3303359980298</v>
      </c>
      <c r="X18" s="248">
        <f>'2_Prosecution'!AX17/F18*100</f>
        <v>578.70333255360515</v>
      </c>
      <c r="Y18" s="248">
        <f>'2_Prosecution'!AY17/G18*100</f>
        <v>560.0194498510466</v>
      </c>
      <c r="Z18" s="248">
        <f>'2_Prosecution'!AZ17/H18*100</f>
        <v>559.50614296073275</v>
      </c>
      <c r="AA18" s="250">
        <f t="shared" si="1"/>
        <v>-16.91304155668827</v>
      </c>
      <c r="AB18" s="249" t="s">
        <v>3336</v>
      </c>
      <c r="AC18" s="248">
        <f>'2_Prosecution'!BE17/G18*100</f>
        <v>6147.0977869685876</v>
      </c>
      <c r="AD18" s="248" t="e">
        <f>'2_Prosecution'!BF17/G18*100</f>
        <v>#VALUE!</v>
      </c>
      <c r="AE18" s="248" t="e">
        <f>'2_Prosecution'!BG17/G18*100</f>
        <v>#VALUE!</v>
      </c>
      <c r="AF18" s="248" t="e">
        <f>'2_Prosecution'!BH17/G18*100</f>
        <v>#VALUE!</v>
      </c>
      <c r="AG18" s="248" t="e">
        <f>'2_Prosecution'!BI17/G18*100</f>
        <v>#VALUE!</v>
      </c>
      <c r="AH18" s="249" t="s">
        <v>3336</v>
      </c>
      <c r="AI18" s="248">
        <f>'2_Prosecution'!BK17/G18*100</f>
        <v>560.0194498510466</v>
      </c>
      <c r="AJ18" s="248">
        <f>'2_Prosecution'!BL17/G18*100</f>
        <v>190.82967996923358</v>
      </c>
      <c r="AK18" s="248" t="e">
        <f>'2_Prosecution'!BM17/G18*100</f>
        <v>#VALUE!</v>
      </c>
      <c r="AL18" s="248" t="e">
        <f>'2_Prosecution'!BN17/G18*100</f>
        <v>#VALUE!</v>
      </c>
      <c r="AM18" s="248" t="e">
        <f>'2_Prosecution'!BO17/G18*100</f>
        <v>#VALUE!</v>
      </c>
      <c r="AN18" s="249" t="s">
        <v>3336</v>
      </c>
      <c r="AO18" s="248">
        <f>'2_Prosecution'!BU17/G18*100</f>
        <v>6147.0977869685876</v>
      </c>
      <c r="AP18" s="248" t="e">
        <f>'2_Prosecution'!BV17/G18*100</f>
        <v>#VALUE!</v>
      </c>
      <c r="AQ18" s="249" t="s">
        <v>3336</v>
      </c>
      <c r="AR18" s="248">
        <f>'2_Prosecution'!BX17/G18*100</f>
        <v>560.0194498510466</v>
      </c>
      <c r="AS18" s="248">
        <f>'2_Prosecution'!BY17/G18*100</f>
        <v>190.82967996923358</v>
      </c>
      <c r="AT18" s="249" t="s">
        <v>3336</v>
      </c>
      <c r="AU18" s="248">
        <f>'2_Prosecution'!CA17/G18*100</f>
        <v>668.31953289420585</v>
      </c>
      <c r="AV18" s="248" t="e">
        <f>'2_Prosecution'!CB17/G18*100</f>
        <v>#VALUE!</v>
      </c>
      <c r="AW18" s="249" t="s">
        <v>3336</v>
      </c>
      <c r="AX18" s="248">
        <f>'2_Prosecution'!CD17/G18*100</f>
        <v>295.13087324311329</v>
      </c>
      <c r="AY18" s="248">
        <f>'2_Prosecution'!CE17/G18*100</f>
        <v>84.557983575289981</v>
      </c>
      <c r="AZ18" s="249" t="s">
        <v>3336</v>
      </c>
      <c r="BA18" s="248">
        <f>'2_Prosecution'!CG17/G18*100</f>
        <v>175.52133385523751</v>
      </c>
      <c r="BB18" s="248" t="e">
        <f>'2_Prosecution'!CH17/G18*100</f>
        <v>#VALUE!</v>
      </c>
      <c r="BC18" s="249" t="s">
        <v>3336</v>
      </c>
      <c r="BD18" s="248">
        <f>'2_Prosecution'!CJ17/G18*100</f>
        <v>119.60953938787577</v>
      </c>
      <c r="BE18" s="248" t="e">
        <f>'2_Prosecution'!CK17/G18*100</f>
        <v>#VALUE!</v>
      </c>
      <c r="BF18" s="249" t="s">
        <v>3336</v>
      </c>
      <c r="BG18" s="248">
        <f>'2_Prosecution'!CM17/G18*100</f>
        <v>1910.5751939249092</v>
      </c>
      <c r="BH18" s="248">
        <f>'2_Prosecution'!CN17/G18*100</f>
        <v>118.89646357130266</v>
      </c>
      <c r="BI18" s="249" t="s">
        <v>3336</v>
      </c>
      <c r="BJ18" s="248">
        <f>'2_Prosecution'!CP17/G18*100</f>
        <v>1668.5604638475675</v>
      </c>
      <c r="BK18" s="248" t="e">
        <f>'2_Prosecution'!CQ17/G18*100</f>
        <v>#VALUE!</v>
      </c>
      <c r="BL18" s="249" t="s">
        <v>3336</v>
      </c>
      <c r="BM18" s="248" t="e">
        <f>'2_Prosecution'!CS17/G18*100</f>
        <v>#VALUE!</v>
      </c>
      <c r="BN18" s="248" t="e">
        <f>'2_Prosecution'!CT17/G18*100</f>
        <v>#VALUE!</v>
      </c>
      <c r="BO18" s="249" t="s">
        <v>3336</v>
      </c>
      <c r="BP18" s="248">
        <f>'2_Prosecution'!CV17/G18*100</f>
        <v>1044.4922732077453</v>
      </c>
      <c r="BQ18" s="248" t="e">
        <f>'2_Prosecution'!CW17/G18*100</f>
        <v>#VALUE!</v>
      </c>
      <c r="BR18" s="249" t="s">
        <v>3336</v>
      </c>
      <c r="BS18" s="248">
        <f>'2_Prosecution'!DC17/G18*100</f>
        <v>6147.0977869685876</v>
      </c>
      <c r="BT18" s="248">
        <f>'2_Prosecution'!DD17/G18*100</f>
        <v>560.0194498510466</v>
      </c>
      <c r="BU18" s="249" t="s">
        <v>3336</v>
      </c>
      <c r="BV18" s="248">
        <f>'2_Prosecution'!DF17/G18*100</f>
        <v>1018.5038001830031</v>
      </c>
      <c r="BW18" s="248">
        <f>'2_Prosecution'!DG17/G18*100</f>
        <v>62.947722170439725</v>
      </c>
      <c r="BX18" s="249" t="s">
        <v>3336</v>
      </c>
      <c r="BY18" s="248">
        <f>'2_Prosecution'!DI17/G18*100</f>
        <v>5.0789717919645767</v>
      </c>
      <c r="BZ18" s="248" t="e">
        <f>'2_Prosecution'!DJ17/G18*100</f>
        <v>#VALUE!</v>
      </c>
      <c r="CA18" s="249" t="s">
        <v>3336</v>
      </c>
      <c r="CB18" s="248" t="e">
        <f>'2_Prosecution'!DL17/G18*100</f>
        <v>#VALUE!</v>
      </c>
      <c r="CC18" s="248" t="e">
        <f>'2_Prosecution'!DM17/G18*100</f>
        <v>#VALUE!</v>
      </c>
      <c r="CD18" s="249" t="s">
        <v>3336</v>
      </c>
      <c r="CE18" s="248">
        <f>'2_Prosecution'!DO17/G18*100</f>
        <v>527.79433445130235</v>
      </c>
      <c r="CF18" s="248">
        <f>'2_Prosecution'!DP17/G18*100</f>
        <v>67.216324554278046</v>
      </c>
      <c r="CG18" s="249" t="s">
        <v>3336</v>
      </c>
      <c r="CH18" s="248" t="e">
        <f>'2_Prosecution'!DR17/G18*100</f>
        <v>#VALUE!</v>
      </c>
      <c r="CI18" s="248" t="e">
        <f>'2_Prosecution'!DS17/G18*100</f>
        <v>#VALUE!</v>
      </c>
      <c r="CJ18" s="249" t="s">
        <v>3336</v>
      </c>
      <c r="CK18" s="248" t="e">
        <f>'2_Prosecution'!DU17/G18*100</f>
        <v>#VALUE!</v>
      </c>
      <c r="CL18" s="248" t="e">
        <f>'2_Prosecution'!DV17/G18*100</f>
        <v>#VALUE!</v>
      </c>
      <c r="CM18" s="249" t="s">
        <v>3336</v>
      </c>
      <c r="CN18" s="248" t="e">
        <f>'2_Prosecution'!DX17/G18*100</f>
        <v>#VALUE!</v>
      </c>
      <c r="CO18" s="248" t="e">
        <f>'2_Prosecution'!DY17/G18*100</f>
        <v>#VALUE!</v>
      </c>
      <c r="CP18" s="249" t="s">
        <v>3336</v>
      </c>
      <c r="CQ18" s="248" t="e">
        <f>'2_Prosecution'!EA17/G18*100</f>
        <v>#VALUE!</v>
      </c>
      <c r="CR18" s="248" t="e">
        <f>'2_Prosecution'!EB17/G18*100</f>
        <v>#VALUE!</v>
      </c>
      <c r="CS18" s="249" t="s">
        <v>3336</v>
      </c>
      <c r="CT18" s="248" t="e">
        <f>'2_Prosecution'!ED17/G18*100</f>
        <v>#VALUE!</v>
      </c>
      <c r="CU18" s="248" t="e">
        <f>'2_Prosecution'!EE17/G18*100</f>
        <v>#VALUE!</v>
      </c>
      <c r="CV18" s="249" t="s">
        <v>3336</v>
      </c>
      <c r="CW18" s="248">
        <f>'2_Prosecution'!EG17/G18*100</f>
        <v>866.51273671022807</v>
      </c>
      <c r="CX18" s="248">
        <f>'2_Prosecution'!EH17/G18*100</f>
        <v>136.61990757182696</v>
      </c>
      <c r="CY18" s="249" t="s">
        <v>3336</v>
      </c>
      <c r="CZ18" s="248" t="e">
        <f>'2_Prosecution'!EJ17/G18*100</f>
        <v>#VALUE!</v>
      </c>
      <c r="DA18" s="248" t="e">
        <f>'2_Prosecution'!EK17/G18*100</f>
        <v>#VALUE!</v>
      </c>
      <c r="DB18" s="249" t="s">
        <v>3336</v>
      </c>
      <c r="DC18" s="248" t="e">
        <f>'2_Prosecution'!EM17/G18*100</f>
        <v>#VALUE!</v>
      </c>
      <c r="DD18" s="248" t="e">
        <f>'2_Prosecution'!EN17/G18*100</f>
        <v>#VALUE!</v>
      </c>
      <c r="DE18" s="249" t="s">
        <v>3336</v>
      </c>
      <c r="DF18" s="248" t="e">
        <f>'2_Prosecution'!EP17/G18*100</f>
        <v>#VALUE!</v>
      </c>
      <c r="DG18" s="248" t="e">
        <f>'2_Prosecution'!EQ17/G18*100</f>
        <v>#VALUE!</v>
      </c>
      <c r="DH18" s="249" t="s">
        <v>3336</v>
      </c>
      <c r="DI18" s="248" t="e">
        <f>'2_Prosecution'!ES17/G18*100</f>
        <v>#VALUE!</v>
      </c>
      <c r="DJ18" s="248" t="e">
        <f>'2_Prosecution'!ET17/G18*100</f>
        <v>#VALUE!</v>
      </c>
      <c r="DK18" s="249" t="s">
        <v>3336</v>
      </c>
      <c r="DL18" s="248">
        <f>'2_Prosecution'!EV17/G18*100</f>
        <v>1283.2729150392827</v>
      </c>
      <c r="DM18" s="248">
        <f>'2_Prosecution'!EW17/G18*100</f>
        <v>109.49223743079794</v>
      </c>
      <c r="DN18" s="249" t="s">
        <v>3336</v>
      </c>
      <c r="DO18" s="248" t="e">
        <f>'2_Prosecution'!EY17/G18*100</f>
        <v>#VALUE!</v>
      </c>
      <c r="DP18" s="248" t="e">
        <f>'2_Prosecution'!EZ17/G18*100</f>
        <v>#VALUE!</v>
      </c>
      <c r="DQ18" s="249" t="s">
        <v>3336</v>
      </c>
      <c r="DR18" s="248" t="e">
        <f>'2_Prosecution'!FB17/G18*100</f>
        <v>#VALUE!</v>
      </c>
      <c r="DS18" s="248" t="e">
        <f>'2_Prosecution'!FC17/G18*100</f>
        <v>#VALUE!</v>
      </c>
      <c r="DT18" s="249" t="s">
        <v>3336</v>
      </c>
      <c r="DU18" s="248">
        <f>'2_Prosecution'!FE17/G18*100</f>
        <v>48.506397429271779</v>
      </c>
      <c r="DV18" s="248" t="e">
        <f>'2_Prosecution'!FF17/G18*100</f>
        <v>#VALUE!</v>
      </c>
      <c r="DW18" s="249" t="s">
        <v>3336</v>
      </c>
      <c r="DX18" s="248">
        <f>'2_Prosecution'!FH17/G18*100</f>
        <v>2.131838063019079</v>
      </c>
      <c r="DY18" s="248" t="e">
        <f>'2_Prosecution'!FI17/G18*100</f>
        <v>#VALUE!</v>
      </c>
      <c r="DZ18" s="249" t="s">
        <v>3336</v>
      </c>
      <c r="EA18" s="248">
        <f>'2_Prosecution'!FK17/G18*100</f>
        <v>404.5159645667577</v>
      </c>
      <c r="EB18" s="248">
        <f>'2_Prosecution'!FL17/G18*100</f>
        <v>56.068203152516801</v>
      </c>
      <c r="EC18" s="249" t="s">
        <v>3336</v>
      </c>
      <c r="ED18" s="248" t="e">
        <f>'2_Prosecution'!FN17/G18*100</f>
        <v>#VALUE!</v>
      </c>
      <c r="EE18" s="248" t="e">
        <f>'2_Prosecution'!FO17/G18*100</f>
        <v>#VALUE!</v>
      </c>
      <c r="EF18" s="249" t="s">
        <v>3336</v>
      </c>
      <c r="EG18" s="248" t="e">
        <f>'2_Prosecution'!GT17/G18*100</f>
        <v>#VALUE!</v>
      </c>
      <c r="EH18" s="248" t="e">
        <f>'2_Prosecution'!GU17/G18*100</f>
        <v>#VALUE!</v>
      </c>
      <c r="EI18" s="249" t="s">
        <v>3336</v>
      </c>
      <c r="EJ18" s="248">
        <f>'2_Prosecution'!HF17/C18*100</f>
        <v>19.089511096479502</v>
      </c>
      <c r="EK18" s="248">
        <f>'2_Prosecution'!HG17/D18*100</f>
        <v>18.944849796894978</v>
      </c>
      <c r="EL18" s="248">
        <f>'2_Prosecution'!HH17/E18*100</f>
        <v>18.818051509923546</v>
      </c>
      <c r="EM18" s="248">
        <f>'2_Prosecution'!HI17/F18*100</f>
        <v>18.794697067555532</v>
      </c>
      <c r="EN18" s="248">
        <f>'2_Prosecution'!HJ17/G18*100</f>
        <v>18.616328226803237</v>
      </c>
      <c r="EO18" s="248">
        <f>'2_Prosecution'!HK17/H18*100</f>
        <v>18.674623992177541</v>
      </c>
      <c r="EP18" s="250">
        <f t="shared" si="2"/>
        <v>-2.1733773180732499</v>
      </c>
      <c r="EQ18" s="249" t="s">
        <v>3336</v>
      </c>
      <c r="ER18" s="248">
        <f>'2_Prosecution'!HM17/C18*100</f>
        <v>7.5702364430534175</v>
      </c>
      <c r="ES18" s="248">
        <f>'2_Prosecution'!HN17/D18*100</f>
        <v>7.551548092256863</v>
      </c>
      <c r="ET18" s="248">
        <f>'2_Prosecution'!HO17/E18*100</f>
        <v>7.5306978391194077</v>
      </c>
      <c r="EU18" s="248">
        <f>'2_Prosecution'!HP17/F18*100</f>
        <v>7.5971186565560442</v>
      </c>
      <c r="EV18" s="248">
        <f>'2_Prosecution'!HQ17/G18*100</f>
        <v>7.5999842211962667</v>
      </c>
      <c r="EW18" s="248">
        <f>'2_Prosecution'!HR17/H18*100</f>
        <v>7.7687214626652832</v>
      </c>
      <c r="EX18" s="250">
        <f t="shared" si="3"/>
        <v>2.6219130816448768</v>
      </c>
      <c r="EY18" s="249" t="s">
        <v>3336</v>
      </c>
      <c r="EZ18" s="248">
        <f>'2_Prosecution'!HT17/G18*100</f>
        <v>3.6441992076680849</v>
      </c>
    </row>
    <row r="19" spans="1:156">
      <c r="A19" s="248">
        <v>17</v>
      </c>
      <c r="B19" s="279" t="s">
        <v>40</v>
      </c>
      <c r="C19" s="248">
        <v>11123.392</v>
      </c>
      <c r="D19" s="248">
        <v>11086.406000000001</v>
      </c>
      <c r="E19" s="248">
        <v>11003.615</v>
      </c>
      <c r="F19" s="248">
        <v>10926.807000000001</v>
      </c>
      <c r="G19" s="248">
        <v>10858.018</v>
      </c>
      <c r="H19" s="248">
        <v>10783.748</v>
      </c>
      <c r="J19" s="248" t="e">
        <f>'2_Prosecution'!AK18/F19*100</f>
        <v>#VALUE!</v>
      </c>
      <c r="K19" s="248" t="e">
        <f>'2_Prosecution'!AL18/G19*100</f>
        <v>#VALUE!</v>
      </c>
      <c r="L19" s="249" t="s">
        <v>3336</v>
      </c>
      <c r="M19" s="248" t="e">
        <f>'2_Prosecution'!AN18/C19*100</f>
        <v>#VALUE!</v>
      </c>
      <c r="N19" s="248" t="e">
        <f>'2_Prosecution'!AO18/D19*100</f>
        <v>#VALUE!</v>
      </c>
      <c r="O19" s="248" t="e">
        <f>'2_Prosecution'!AP18/E19*100</f>
        <v>#VALUE!</v>
      </c>
      <c r="P19" s="248" t="e">
        <f>'2_Prosecution'!AQ18/F19*100</f>
        <v>#VALUE!</v>
      </c>
      <c r="Q19" s="248" t="e">
        <f>'2_Prosecution'!AR18/G19*100</f>
        <v>#VALUE!</v>
      </c>
      <c r="R19" s="248" t="e">
        <f>'2_Prosecution'!AS18/H19*100</f>
        <v>#VALUE!</v>
      </c>
      <c r="S19" s="250" t="e">
        <f t="shared" si="0"/>
        <v>#VALUE!</v>
      </c>
      <c r="T19" s="249" t="s">
        <v>3336</v>
      </c>
      <c r="U19" s="248" t="e">
        <f>'2_Prosecution'!AU18/C19*100</f>
        <v>#VALUE!</v>
      </c>
      <c r="V19" s="248" t="e">
        <f>'2_Prosecution'!AV18/D19*100</f>
        <v>#VALUE!</v>
      </c>
      <c r="W19" s="248" t="e">
        <f>'2_Prosecution'!AW18/E19*100</f>
        <v>#VALUE!</v>
      </c>
      <c r="X19" s="248" t="e">
        <f>'2_Prosecution'!AX18/F19*100</f>
        <v>#VALUE!</v>
      </c>
      <c r="Y19" s="248" t="e">
        <f>'2_Prosecution'!AY18/G19*100</f>
        <v>#VALUE!</v>
      </c>
      <c r="Z19" s="248" t="e">
        <f>'2_Prosecution'!AZ18/H19*100</f>
        <v>#VALUE!</v>
      </c>
      <c r="AA19" s="250" t="e">
        <f t="shared" si="1"/>
        <v>#VALUE!</v>
      </c>
      <c r="AB19" s="249" t="s">
        <v>3336</v>
      </c>
      <c r="AC19" s="248" t="e">
        <f>'2_Prosecution'!BE18/G19*100</f>
        <v>#VALUE!</v>
      </c>
      <c r="AD19" s="248">
        <f>'2_Prosecution'!BF18/G19*100</f>
        <v>0</v>
      </c>
      <c r="AE19" s="248">
        <f>'2_Prosecution'!BG18/G19*100</f>
        <v>0</v>
      </c>
      <c r="AF19" s="248">
        <f>'2_Prosecution'!BH18/G19*100</f>
        <v>0</v>
      </c>
      <c r="AG19" s="248">
        <f>'2_Prosecution'!BI18/G19*100</f>
        <v>0</v>
      </c>
      <c r="AH19" s="249" t="s">
        <v>3336</v>
      </c>
      <c r="AI19" s="248" t="e">
        <f>'2_Prosecution'!BK18/G19*100</f>
        <v>#VALUE!</v>
      </c>
      <c r="AJ19" s="248" t="e">
        <f>'2_Prosecution'!BL18/G19*100</f>
        <v>#VALUE!</v>
      </c>
      <c r="AK19" s="248" t="e">
        <f>'2_Prosecution'!BM18/G19*100</f>
        <v>#VALUE!</v>
      </c>
      <c r="AL19" s="248" t="e">
        <f>'2_Prosecution'!BN18/G19*100</f>
        <v>#VALUE!</v>
      </c>
      <c r="AM19" s="248" t="e">
        <f>'2_Prosecution'!BO18/G19*100</f>
        <v>#VALUE!</v>
      </c>
      <c r="AN19" s="249" t="s">
        <v>3336</v>
      </c>
      <c r="AO19" s="248" t="e">
        <f>'2_Prosecution'!BU18/G19*100</f>
        <v>#VALUE!</v>
      </c>
      <c r="AP19" s="248" t="e">
        <f>'2_Prosecution'!BV18/G19*100</f>
        <v>#VALUE!</v>
      </c>
      <c r="AQ19" s="249" t="s">
        <v>3336</v>
      </c>
      <c r="AR19" s="248" t="e">
        <f>'2_Prosecution'!BX18/G19*100</f>
        <v>#VALUE!</v>
      </c>
      <c r="AS19" s="248" t="e">
        <f>'2_Prosecution'!BY18/G19*100</f>
        <v>#VALUE!</v>
      </c>
      <c r="AT19" s="249" t="s">
        <v>3336</v>
      </c>
      <c r="AU19" s="248" t="e">
        <f>'2_Prosecution'!CA18/G19*100</f>
        <v>#VALUE!</v>
      </c>
      <c r="AV19" s="248" t="e">
        <f>'2_Prosecution'!CB18/G19*100</f>
        <v>#VALUE!</v>
      </c>
      <c r="AW19" s="249" t="s">
        <v>3336</v>
      </c>
      <c r="AX19" s="248" t="e">
        <f>'2_Prosecution'!CD18/G19*100</f>
        <v>#VALUE!</v>
      </c>
      <c r="AY19" s="248" t="e">
        <f>'2_Prosecution'!CE18/G19*100</f>
        <v>#VALUE!</v>
      </c>
      <c r="AZ19" s="249" t="s">
        <v>3336</v>
      </c>
      <c r="BA19" s="248" t="e">
        <f>'2_Prosecution'!CG18/G19*100</f>
        <v>#VALUE!</v>
      </c>
      <c r="BB19" s="248" t="e">
        <f>'2_Prosecution'!CH18/G19*100</f>
        <v>#VALUE!</v>
      </c>
      <c r="BC19" s="249" t="s">
        <v>3336</v>
      </c>
      <c r="BD19" s="248" t="e">
        <f>'2_Prosecution'!CJ18/G19*100</f>
        <v>#VALUE!</v>
      </c>
      <c r="BE19" s="248" t="e">
        <f>'2_Prosecution'!CK18/G19*100</f>
        <v>#VALUE!</v>
      </c>
      <c r="BF19" s="249" t="s">
        <v>3336</v>
      </c>
      <c r="BG19" s="248" t="e">
        <f>'2_Prosecution'!CM18/G19*100</f>
        <v>#VALUE!</v>
      </c>
      <c r="BH19" s="248" t="e">
        <f>'2_Prosecution'!CN18/G19*100</f>
        <v>#VALUE!</v>
      </c>
      <c r="BI19" s="249" t="s">
        <v>3336</v>
      </c>
      <c r="BJ19" s="248" t="e">
        <f>'2_Prosecution'!CP18/G19*100</f>
        <v>#VALUE!</v>
      </c>
      <c r="BK19" s="248" t="e">
        <f>'2_Prosecution'!CQ18/G19*100</f>
        <v>#VALUE!</v>
      </c>
      <c r="BL19" s="249" t="s">
        <v>3336</v>
      </c>
      <c r="BM19" s="248" t="e">
        <f>'2_Prosecution'!CS18/G19*100</f>
        <v>#VALUE!</v>
      </c>
      <c r="BN19" s="248" t="e">
        <f>'2_Prosecution'!CT18/G19*100</f>
        <v>#VALUE!</v>
      </c>
      <c r="BO19" s="249" t="s">
        <v>3336</v>
      </c>
      <c r="BP19" s="248" t="e">
        <f>'2_Prosecution'!CV18/G19*100</f>
        <v>#VALUE!</v>
      </c>
      <c r="BQ19" s="248">
        <f>'2_Prosecution'!CW18/G19*100</f>
        <v>0</v>
      </c>
      <c r="BR19" s="249" t="s">
        <v>3336</v>
      </c>
      <c r="BS19" s="248" t="e">
        <f>'2_Prosecution'!DC18/G19*100</f>
        <v>#VALUE!</v>
      </c>
      <c r="BT19" s="248" t="e">
        <f>'2_Prosecution'!DD18/G19*100</f>
        <v>#VALUE!</v>
      </c>
      <c r="BU19" s="249" t="s">
        <v>3336</v>
      </c>
      <c r="BV19" s="248" t="e">
        <f>'2_Prosecution'!DF18/G19*100</f>
        <v>#VALUE!</v>
      </c>
      <c r="BW19" s="248" t="e">
        <f>'2_Prosecution'!DG18/G19*100</f>
        <v>#VALUE!</v>
      </c>
      <c r="BX19" s="249" t="s">
        <v>3336</v>
      </c>
      <c r="BY19" s="248" t="e">
        <f>'2_Prosecution'!DI18/G19*100</f>
        <v>#VALUE!</v>
      </c>
      <c r="BZ19" s="248" t="e">
        <f>'2_Prosecution'!DJ18/G19*100</f>
        <v>#VALUE!</v>
      </c>
      <c r="CA19" s="249" t="s">
        <v>3336</v>
      </c>
      <c r="CB19" s="248" t="e">
        <f>'2_Prosecution'!DL18/G19*100</f>
        <v>#VALUE!</v>
      </c>
      <c r="CC19" s="248" t="e">
        <f>'2_Prosecution'!DM18/G19*100</f>
        <v>#VALUE!</v>
      </c>
      <c r="CD19" s="249" t="s">
        <v>3336</v>
      </c>
      <c r="CE19" s="248" t="e">
        <f>'2_Prosecution'!DO18/G19*100</f>
        <v>#VALUE!</v>
      </c>
      <c r="CF19" s="248" t="e">
        <f>'2_Prosecution'!DP18/G19*100</f>
        <v>#VALUE!</v>
      </c>
      <c r="CG19" s="249" t="s">
        <v>3336</v>
      </c>
      <c r="CH19" s="248" t="e">
        <f>'2_Prosecution'!DR18/G19*100</f>
        <v>#VALUE!</v>
      </c>
      <c r="CI19" s="248" t="e">
        <f>'2_Prosecution'!DS18/G19*100</f>
        <v>#VALUE!</v>
      </c>
      <c r="CJ19" s="249" t="s">
        <v>3336</v>
      </c>
      <c r="CK19" s="248" t="e">
        <f>'2_Prosecution'!DU18/G19*100</f>
        <v>#VALUE!</v>
      </c>
      <c r="CL19" s="248" t="e">
        <f>'2_Prosecution'!DV18/G19*100</f>
        <v>#VALUE!</v>
      </c>
      <c r="CM19" s="249" t="s">
        <v>3336</v>
      </c>
      <c r="CN19" s="248" t="e">
        <f>'2_Prosecution'!DX18/G19*100</f>
        <v>#VALUE!</v>
      </c>
      <c r="CO19" s="248" t="e">
        <f>'2_Prosecution'!DY18/G19*100</f>
        <v>#VALUE!</v>
      </c>
      <c r="CP19" s="249" t="s">
        <v>3336</v>
      </c>
      <c r="CQ19" s="248" t="e">
        <f>'2_Prosecution'!EA18/G19*100</f>
        <v>#VALUE!</v>
      </c>
      <c r="CR19" s="248" t="e">
        <f>'2_Prosecution'!EB18/G19*100</f>
        <v>#VALUE!</v>
      </c>
      <c r="CS19" s="249" t="s">
        <v>3336</v>
      </c>
      <c r="CT19" s="248" t="e">
        <f>'2_Prosecution'!ED18/G19*100</f>
        <v>#VALUE!</v>
      </c>
      <c r="CU19" s="248" t="e">
        <f>'2_Prosecution'!EE18/G19*100</f>
        <v>#VALUE!</v>
      </c>
      <c r="CV19" s="249" t="s">
        <v>3336</v>
      </c>
      <c r="CW19" s="248" t="e">
        <f>'2_Prosecution'!EG18/G19*100</f>
        <v>#VALUE!</v>
      </c>
      <c r="CX19" s="248" t="e">
        <f>'2_Prosecution'!EH18/G19*100</f>
        <v>#VALUE!</v>
      </c>
      <c r="CY19" s="249" t="s">
        <v>3336</v>
      </c>
      <c r="CZ19" s="248" t="e">
        <f>'2_Prosecution'!EJ18/G19*100</f>
        <v>#VALUE!</v>
      </c>
      <c r="DA19" s="248" t="e">
        <f>'2_Prosecution'!EK18/G19*100</f>
        <v>#VALUE!</v>
      </c>
      <c r="DB19" s="249" t="s">
        <v>3336</v>
      </c>
      <c r="DC19" s="248" t="e">
        <f>'2_Prosecution'!EM18/G19*100</f>
        <v>#VALUE!</v>
      </c>
      <c r="DD19" s="248" t="e">
        <f>'2_Prosecution'!EN18/G19*100</f>
        <v>#VALUE!</v>
      </c>
      <c r="DE19" s="249" t="s">
        <v>3336</v>
      </c>
      <c r="DF19" s="248" t="e">
        <f>'2_Prosecution'!EP18/G19*100</f>
        <v>#VALUE!</v>
      </c>
      <c r="DG19" s="248" t="e">
        <f>'2_Prosecution'!EQ18/G19*100</f>
        <v>#VALUE!</v>
      </c>
      <c r="DH19" s="249" t="s">
        <v>3336</v>
      </c>
      <c r="DI19" s="248" t="e">
        <f>'2_Prosecution'!ES18/G19*100</f>
        <v>#VALUE!</v>
      </c>
      <c r="DJ19" s="248" t="e">
        <f>'2_Prosecution'!ET18/G19*100</f>
        <v>#VALUE!</v>
      </c>
      <c r="DK19" s="249" t="s">
        <v>3336</v>
      </c>
      <c r="DL19" s="248" t="e">
        <f>'2_Prosecution'!EV18/G19*100</f>
        <v>#VALUE!</v>
      </c>
      <c r="DM19" s="248" t="e">
        <f>'2_Prosecution'!EW18/G19*100</f>
        <v>#VALUE!</v>
      </c>
      <c r="DN19" s="249" t="s">
        <v>3336</v>
      </c>
      <c r="DO19" s="248" t="e">
        <f>'2_Prosecution'!EY18/G19*100</f>
        <v>#VALUE!</v>
      </c>
      <c r="DP19" s="248" t="e">
        <f>'2_Prosecution'!EZ18/G19*100</f>
        <v>#VALUE!</v>
      </c>
      <c r="DQ19" s="249" t="s">
        <v>3336</v>
      </c>
      <c r="DR19" s="248" t="e">
        <f>'2_Prosecution'!FB18/G19*100</f>
        <v>#VALUE!</v>
      </c>
      <c r="DS19" s="248" t="e">
        <f>'2_Prosecution'!FC18/G19*100</f>
        <v>#VALUE!</v>
      </c>
      <c r="DT19" s="249" t="s">
        <v>3336</v>
      </c>
      <c r="DU19" s="248" t="e">
        <f>'2_Prosecution'!FE18/G19*100</f>
        <v>#VALUE!</v>
      </c>
      <c r="DV19" s="248" t="e">
        <f>'2_Prosecution'!FF18/G19*100</f>
        <v>#VALUE!</v>
      </c>
      <c r="DW19" s="249" t="s">
        <v>3336</v>
      </c>
      <c r="DX19" s="248" t="e">
        <f>'2_Prosecution'!FH18/G19*100</f>
        <v>#VALUE!</v>
      </c>
      <c r="DY19" s="248" t="e">
        <f>'2_Prosecution'!FI18/G19*100</f>
        <v>#VALUE!</v>
      </c>
      <c r="DZ19" s="249" t="s">
        <v>3336</v>
      </c>
      <c r="EA19" s="248" t="e">
        <f>'2_Prosecution'!FK18/G19*100</f>
        <v>#VALUE!</v>
      </c>
      <c r="EB19" s="248" t="e">
        <f>'2_Prosecution'!FL18/G19*100</f>
        <v>#VALUE!</v>
      </c>
      <c r="EC19" s="249" t="s">
        <v>3336</v>
      </c>
      <c r="ED19" s="248" t="e">
        <f>'2_Prosecution'!FN18/G19*100</f>
        <v>#VALUE!</v>
      </c>
      <c r="EE19" s="248" t="e">
        <f>'2_Prosecution'!FO18/G19*100</f>
        <v>#VALUE!</v>
      </c>
      <c r="EF19" s="249" t="s">
        <v>3336</v>
      </c>
      <c r="EG19" s="248" t="e">
        <f>'2_Prosecution'!GT18/G19*100</f>
        <v>#VALUE!</v>
      </c>
      <c r="EH19" s="248" t="e">
        <f>'2_Prosecution'!GU18/G19*100</f>
        <v>#VALUE!</v>
      </c>
      <c r="EI19" s="249" t="s">
        <v>3336</v>
      </c>
      <c r="EJ19" s="248" t="e">
        <f>'2_Prosecution'!HF18/C19*100</f>
        <v>#VALUE!</v>
      </c>
      <c r="EK19" s="248" t="e">
        <f>'2_Prosecution'!HG18/D19*100</f>
        <v>#VALUE!</v>
      </c>
      <c r="EL19" s="248" t="e">
        <f>'2_Prosecution'!HH18/E19*100</f>
        <v>#VALUE!</v>
      </c>
      <c r="EM19" s="248" t="e">
        <f>'2_Prosecution'!HI18/F19*100</f>
        <v>#VALUE!</v>
      </c>
      <c r="EN19" s="248" t="e">
        <f>'2_Prosecution'!HJ18/G19*100</f>
        <v>#VALUE!</v>
      </c>
      <c r="EO19" s="248" t="e">
        <f>'2_Prosecution'!HK18/H19*100</f>
        <v>#VALUE!</v>
      </c>
      <c r="EP19" s="250" t="e">
        <f t="shared" si="2"/>
        <v>#VALUE!</v>
      </c>
      <c r="EQ19" s="249" t="s">
        <v>3336</v>
      </c>
      <c r="ER19" s="248" t="e">
        <f>'2_Prosecution'!HM18/C19*100</f>
        <v>#VALUE!</v>
      </c>
      <c r="ES19" s="248" t="e">
        <f>'2_Prosecution'!HN18/D19*100</f>
        <v>#VALUE!</v>
      </c>
      <c r="ET19" s="248" t="e">
        <f>'2_Prosecution'!HO18/E19*100</f>
        <v>#VALUE!</v>
      </c>
      <c r="EU19" s="248" t="e">
        <f>'2_Prosecution'!HP18/F19*100</f>
        <v>#VALUE!</v>
      </c>
      <c r="EV19" s="248" t="e">
        <f>'2_Prosecution'!HQ18/G19*100</f>
        <v>#VALUE!</v>
      </c>
      <c r="EW19" s="248" t="e">
        <f>'2_Prosecution'!HR18/H19*100</f>
        <v>#VALUE!</v>
      </c>
      <c r="EX19" s="250" t="e">
        <f t="shared" si="3"/>
        <v>#VALUE!</v>
      </c>
      <c r="EY19" s="249" t="s">
        <v>3336</v>
      </c>
      <c r="EZ19" s="248" t="e">
        <f>'2_Prosecution'!HT18/G19*100</f>
        <v>#VALUE!</v>
      </c>
    </row>
    <row r="20" spans="1:156">
      <c r="A20" s="248">
        <v>18</v>
      </c>
      <c r="B20" s="279" t="s">
        <v>41</v>
      </c>
      <c r="C20" s="248">
        <v>9985.7219999999998</v>
      </c>
      <c r="D20" s="248">
        <v>9931.9249999999993</v>
      </c>
      <c r="E20" s="248">
        <v>9908.7980000000007</v>
      </c>
      <c r="F20" s="248">
        <v>9877.3649999999998</v>
      </c>
      <c r="G20" s="248">
        <v>9855.5709999999999</v>
      </c>
      <c r="H20" s="248">
        <v>9830.4850000000006</v>
      </c>
      <c r="J20" s="248">
        <f>'2_Prosecution'!AK19/F20*100</f>
        <v>55.743611783102075</v>
      </c>
      <c r="K20" s="248">
        <f>'2_Prosecution'!AL19/G20*100</f>
        <v>1124.7141337625187</v>
      </c>
      <c r="L20" s="249" t="s">
        <v>3336</v>
      </c>
      <c r="M20" s="248">
        <f>'2_Prosecution'!AN19/C20*100</f>
        <v>0</v>
      </c>
      <c r="N20" s="248">
        <f>'2_Prosecution'!AO19/D20*100</f>
        <v>0</v>
      </c>
      <c r="O20" s="248">
        <f>'2_Prosecution'!AP19/E20*100</f>
        <v>0</v>
      </c>
      <c r="P20" s="248">
        <f>'2_Prosecution'!AQ19/F20*100</f>
        <v>0</v>
      </c>
      <c r="Q20" s="248">
        <f>'2_Prosecution'!AR19/G20*100</f>
        <v>1121.7513424640745</v>
      </c>
      <c r="R20" s="248">
        <f>'2_Prosecution'!AS19/H20*100</f>
        <v>0</v>
      </c>
      <c r="S20" s="250" t="e">
        <f t="shared" si="0"/>
        <v>#DIV/0!</v>
      </c>
      <c r="T20" s="249" t="s">
        <v>3336</v>
      </c>
      <c r="U20" s="248">
        <f>'2_Prosecution'!AU19/C20*100</f>
        <v>0</v>
      </c>
      <c r="V20" s="248">
        <f>'2_Prosecution'!AV19/D20*100</f>
        <v>0</v>
      </c>
      <c r="W20" s="248">
        <f>'2_Prosecution'!AW19/E20*100</f>
        <v>0</v>
      </c>
      <c r="X20" s="248">
        <f>'2_Prosecution'!AX19/F20*100</f>
        <v>0</v>
      </c>
      <c r="Y20" s="248">
        <f>'2_Prosecution'!AY19/G20*100</f>
        <v>600.10728957256765</v>
      </c>
      <c r="Z20" s="248">
        <f>'2_Prosecution'!AZ19/H20*100</f>
        <v>0</v>
      </c>
      <c r="AA20" s="250" t="e">
        <f t="shared" si="1"/>
        <v>#DIV/0!</v>
      </c>
      <c r="AB20" s="249" t="s">
        <v>3336</v>
      </c>
      <c r="AC20" s="248" t="e">
        <f>'2_Prosecution'!BE19/G20*100</f>
        <v>#VALUE!</v>
      </c>
      <c r="AD20" s="248">
        <f>'2_Prosecution'!BF19/G20*100</f>
        <v>101.28281760640758</v>
      </c>
      <c r="AE20" s="248" t="e">
        <f>'2_Prosecution'!BG19/G20*100</f>
        <v>#VALUE!</v>
      </c>
      <c r="AF20" s="248" t="e">
        <f>'2_Prosecution'!BH19/G20*100</f>
        <v>#VALUE!</v>
      </c>
      <c r="AG20" s="248" t="e">
        <f>'2_Prosecution'!BI19/G20*100</f>
        <v>#VALUE!</v>
      </c>
      <c r="AH20" s="249" t="s">
        <v>3336</v>
      </c>
      <c r="AI20" s="248" t="e">
        <f>'2_Prosecution'!BK19/G20*100</f>
        <v>#VALUE!</v>
      </c>
      <c r="AJ20" s="248">
        <f>'2_Prosecution'!BL19/G20*100</f>
        <v>36.76093450090309</v>
      </c>
      <c r="AK20" s="248" t="e">
        <f>'2_Prosecution'!BM19/G20*100</f>
        <v>#VALUE!</v>
      </c>
      <c r="AL20" s="248" t="e">
        <f>'2_Prosecution'!BN19/G20*100</f>
        <v>#VALUE!</v>
      </c>
      <c r="AM20" s="248" t="e">
        <f>'2_Prosecution'!BO19/G20*100</f>
        <v>#VALUE!</v>
      </c>
      <c r="AN20" s="249" t="s">
        <v>3336</v>
      </c>
      <c r="AO20" s="248">
        <f>'2_Prosecution'!BU19/G20*100</f>
        <v>1121.7513424640745</v>
      </c>
      <c r="AP20" s="248" t="e">
        <f>'2_Prosecution'!BV19/G20*100</f>
        <v>#VALUE!</v>
      </c>
      <c r="AQ20" s="249" t="s">
        <v>3336</v>
      </c>
      <c r="AR20" s="248">
        <f>'2_Prosecution'!BX19/G20*100</f>
        <v>600.10728957256765</v>
      </c>
      <c r="AS20" s="248" t="e">
        <f>'2_Prosecution'!BY19/G20*100</f>
        <v>#VALUE!</v>
      </c>
      <c r="AT20" s="249" t="s">
        <v>3336</v>
      </c>
      <c r="AU20" s="248">
        <f>'2_Prosecution'!CA19/G20*100</f>
        <v>70.457612247935714</v>
      </c>
      <c r="AV20" s="248" t="e">
        <f>'2_Prosecution'!CB19/G20*100</f>
        <v>#VALUE!</v>
      </c>
      <c r="AW20" s="249" t="s">
        <v>3336</v>
      </c>
      <c r="AX20" s="248">
        <f>'2_Prosecution'!CD19/G20*100</f>
        <v>165.80470071191206</v>
      </c>
      <c r="AY20" s="248" t="e">
        <f>'2_Prosecution'!CE19/G20*100</f>
        <v>#VALUE!</v>
      </c>
      <c r="AZ20" s="249" t="s">
        <v>3336</v>
      </c>
      <c r="BA20" s="248" t="e">
        <f>'2_Prosecution'!CG19/G20*100</f>
        <v>#VALUE!</v>
      </c>
      <c r="BB20" s="248" t="e">
        <f>'2_Prosecution'!CH19/G20*100</f>
        <v>#VALUE!</v>
      </c>
      <c r="BC20" s="249" t="s">
        <v>3336</v>
      </c>
      <c r="BD20" s="248">
        <f>'2_Prosecution'!CJ19/G20*100</f>
        <v>165.80470071191206</v>
      </c>
      <c r="BE20" s="248" t="e">
        <f>'2_Prosecution'!CK19/G20*100</f>
        <v>#VALUE!</v>
      </c>
      <c r="BF20" s="249" t="s">
        <v>3336</v>
      </c>
      <c r="BG20" s="248" t="e">
        <f>'2_Prosecution'!CM19/G20*100</f>
        <v>#VALUE!</v>
      </c>
      <c r="BH20" s="248" t="e">
        <f>'2_Prosecution'!CN19/G20*100</f>
        <v>#VALUE!</v>
      </c>
      <c r="BI20" s="249" t="s">
        <v>3336</v>
      </c>
      <c r="BJ20" s="248">
        <f>'2_Prosecution'!CP19/G20*100</f>
        <v>259.74141934546464</v>
      </c>
      <c r="BK20" s="248" t="e">
        <f>'2_Prosecution'!CQ19/G20*100</f>
        <v>#VALUE!</v>
      </c>
      <c r="BL20" s="249" t="s">
        <v>3336</v>
      </c>
      <c r="BM20" s="248">
        <f>'2_Prosecution'!CS19/G20*100</f>
        <v>0.52762036821610847</v>
      </c>
      <c r="BN20" s="248" t="e">
        <f>'2_Prosecution'!CT19/G20*100</f>
        <v>#VALUE!</v>
      </c>
      <c r="BO20" s="249" t="s">
        <v>3336</v>
      </c>
      <c r="BP20" s="248">
        <f>'2_Prosecution'!CV19/G20*100</f>
        <v>2.8004465697624217</v>
      </c>
      <c r="BQ20" s="248" t="e">
        <f>'2_Prosecution'!CW19/G20*100</f>
        <v>#VALUE!</v>
      </c>
      <c r="BR20" s="249" t="s">
        <v>3336</v>
      </c>
      <c r="BS20" s="248">
        <f>'2_Prosecution'!DC19/G20*100</f>
        <v>1121.7513424640745</v>
      </c>
      <c r="BT20" s="248">
        <f>'2_Prosecution'!DD19/G20*100</f>
        <v>1338.5018483454689</v>
      </c>
      <c r="BU20" s="249" t="s">
        <v>3336</v>
      </c>
      <c r="BV20" s="248">
        <f>'2_Prosecution'!DF19/G20*100</f>
        <v>179.54312337661614</v>
      </c>
      <c r="BW20" s="248">
        <f>'2_Prosecution'!DG19/G20*100</f>
        <v>152.12715732046374</v>
      </c>
      <c r="BX20" s="249" t="s">
        <v>3336</v>
      </c>
      <c r="BY20" s="248">
        <f>'2_Prosecution'!DI19/G20*100</f>
        <v>1.877110925384232</v>
      </c>
      <c r="BZ20" s="248">
        <f>'2_Prosecution'!DJ19/G20*100</f>
        <v>1.6335938323614125</v>
      </c>
      <c r="CA20" s="249" t="s">
        <v>3336</v>
      </c>
      <c r="CB20" s="248">
        <f>'2_Prosecution'!DL19/G20*100</f>
        <v>1.0045080087191296</v>
      </c>
      <c r="CC20" s="248">
        <f>'2_Prosecution'!DM19/G20*100</f>
        <v>0.84216328003724994</v>
      </c>
      <c r="CD20" s="249" t="s">
        <v>3336</v>
      </c>
      <c r="CE20" s="248">
        <f>'2_Prosecution'!DO19/G20*100</f>
        <v>127.93779274686368</v>
      </c>
      <c r="CF20" s="248">
        <f>'2_Prosecution'!DP19/G20*100</f>
        <v>74.45535119172699</v>
      </c>
      <c r="CG20" s="249" t="s">
        <v>3336</v>
      </c>
      <c r="CH20" s="248">
        <f>'2_Prosecution'!DR19/G20*100</f>
        <v>60.219747795434685</v>
      </c>
      <c r="CI20" s="248">
        <f>'2_Prosecution'!DS19/G20*100</f>
        <v>38.465554152062829</v>
      </c>
      <c r="CJ20" s="249" t="s">
        <v>3336</v>
      </c>
      <c r="CK20" s="248">
        <f>'2_Prosecution'!DU19/G20*100</f>
        <v>13.779008846874524</v>
      </c>
      <c r="CL20" s="248">
        <f>'2_Prosecution'!DV19/G20*100</f>
        <v>8.7767618943641121</v>
      </c>
      <c r="CM20" s="249" t="s">
        <v>3336</v>
      </c>
      <c r="CN20" s="248">
        <f>'2_Prosecution'!DX19/G20*100</f>
        <v>4.2209629457288678</v>
      </c>
      <c r="CO20" s="248">
        <f>'2_Prosecution'!DY19/G20*100</f>
        <v>3.1657222092966508</v>
      </c>
      <c r="CP20" s="249" t="s">
        <v>3336</v>
      </c>
      <c r="CQ20" s="248">
        <f>'2_Prosecution'!EA19/G20*100</f>
        <v>0.72040473352584034</v>
      </c>
      <c r="CR20" s="248">
        <f>'2_Prosecution'!EB19/G20*100</f>
        <v>0.39571527616208135</v>
      </c>
      <c r="CS20" s="249" t="s">
        <v>3336</v>
      </c>
      <c r="CT20" s="248">
        <f>'2_Prosecution'!ED19/G20*100</f>
        <v>14.529853217028215</v>
      </c>
      <c r="CU20" s="248">
        <f>'2_Prosecution'!EE19/G20*100</f>
        <v>10.116105905989617</v>
      </c>
      <c r="CV20" s="249" t="s">
        <v>3336</v>
      </c>
      <c r="CW20" s="248">
        <f>'2_Prosecution'!EG19/G20*100</f>
        <v>1140.7862619020248</v>
      </c>
      <c r="CX20" s="248">
        <f>'2_Prosecution'!EH19/G20*100</f>
        <v>250.87333854121695</v>
      </c>
      <c r="CY20" s="249" t="s">
        <v>3336</v>
      </c>
      <c r="CZ20" s="248" t="e">
        <f>'2_Prosecution'!EJ19/G20*100</f>
        <v>#VALUE!</v>
      </c>
      <c r="DA20" s="248" t="e">
        <f>'2_Prosecution'!EK19/G20*100</f>
        <v>#VALUE!</v>
      </c>
      <c r="DB20" s="249" t="s">
        <v>3336</v>
      </c>
      <c r="DC20" s="248">
        <f>'2_Prosecution'!EM19/G20*100</f>
        <v>41.854500363297063</v>
      </c>
      <c r="DD20" s="248">
        <f>'2_Prosecution'!EN19/G20*100</f>
        <v>9.6595113565718318</v>
      </c>
      <c r="DE20" s="249" t="s">
        <v>3336</v>
      </c>
      <c r="DF20" s="248" t="e">
        <f>'2_Prosecution'!EP19/G20*100</f>
        <v>#VALUE!</v>
      </c>
      <c r="DG20" s="248" t="e">
        <f>'2_Prosecution'!EQ19/G20*100</f>
        <v>#VALUE!</v>
      </c>
      <c r="DH20" s="249" t="s">
        <v>3336</v>
      </c>
      <c r="DI20" s="248" t="e">
        <f>'2_Prosecution'!ES19/G20*100</f>
        <v>#VALUE!</v>
      </c>
      <c r="DJ20" s="248" t="e">
        <f>'2_Prosecution'!ET19/G20*100</f>
        <v>#VALUE!</v>
      </c>
      <c r="DK20" s="249" t="s">
        <v>3336</v>
      </c>
      <c r="DL20" s="248">
        <f>'2_Prosecution'!EV19/G20*100</f>
        <v>324.44594027073623</v>
      </c>
      <c r="DM20" s="248">
        <f>'2_Prosecution'!EW19/G20*100</f>
        <v>275.51929766423478</v>
      </c>
      <c r="DN20" s="249" t="s">
        <v>3336</v>
      </c>
      <c r="DO20" s="248">
        <f>'2_Prosecution'!EY19/G20*100</f>
        <v>22.078883100735613</v>
      </c>
      <c r="DP20" s="248">
        <f>'2_Prosecution'!EZ19/G20*100</f>
        <v>3.7034891230553764</v>
      </c>
      <c r="DQ20" s="249" t="s">
        <v>3336</v>
      </c>
      <c r="DR20" s="248">
        <f>'2_Prosecution'!FB19/G20*100</f>
        <v>230.01204090559543</v>
      </c>
      <c r="DS20" s="248">
        <f>'2_Prosecution'!FC19/G20*100</f>
        <v>160.0110232070775</v>
      </c>
      <c r="DT20" s="249" t="s">
        <v>3336</v>
      </c>
      <c r="DU20" s="248">
        <f>'2_Prosecution'!FE19/G20*100</f>
        <v>0.27395672965067169</v>
      </c>
      <c r="DV20" s="248">
        <f>'2_Prosecution'!FF19/G20*100</f>
        <v>0.15219818313926206</v>
      </c>
      <c r="DW20" s="249" t="s">
        <v>3336</v>
      </c>
      <c r="DX20" s="248">
        <f>'2_Prosecution'!FH19/G20*100</f>
        <v>7.7215211579318943</v>
      </c>
      <c r="DY20" s="248">
        <f>'2_Prosecution'!FI19/G20*100</f>
        <v>7.2750731540567255</v>
      </c>
      <c r="DZ20" s="249" t="s">
        <v>3336</v>
      </c>
      <c r="EA20" s="248">
        <f>'2_Prosecution'!FK19/G20*100</f>
        <v>67.220864219840735</v>
      </c>
      <c r="EB20" s="248">
        <f>'2_Prosecution'!FL19/G20*100</f>
        <v>28.136370789678246</v>
      </c>
      <c r="EC20" s="249" t="s">
        <v>3336</v>
      </c>
      <c r="ED20" s="248">
        <f>'2_Prosecution'!FN19/G20*100</f>
        <v>4.5862385852630965</v>
      </c>
      <c r="EE20" s="248">
        <f>'2_Prosecution'!FO19/G20*100</f>
        <v>3.8962734883651082</v>
      </c>
      <c r="EF20" s="249" t="s">
        <v>3336</v>
      </c>
      <c r="EG20" s="248">
        <f>'2_Prosecution'!GT19/G20*100</f>
        <v>66.378700939803494</v>
      </c>
      <c r="EH20" s="248">
        <f>'2_Prosecution'!GU19/G20*100</f>
        <v>45.182567301275597</v>
      </c>
      <c r="EI20" s="249" t="s">
        <v>3336</v>
      </c>
      <c r="EJ20" s="248">
        <f>'2_Prosecution'!HF19/C20*100</f>
        <v>41.549324124985652</v>
      </c>
      <c r="EK20" s="248">
        <f>'2_Prosecution'!HG19/D20*100</f>
        <v>45.227888853369315</v>
      </c>
      <c r="EL20" s="248">
        <f>'2_Prosecution'!HH19/E20*100</f>
        <v>45.494922794873801</v>
      </c>
      <c r="EM20" s="248">
        <f>'2_Prosecution'!HI19/F20*100</f>
        <v>46.368641839194972</v>
      </c>
      <c r="EN20" s="248">
        <f>'2_Prosecution'!HJ19/G20*100</f>
        <v>46.126196036739017</v>
      </c>
      <c r="EO20" s="248">
        <f>'2_Prosecution'!HK19/H20*100</f>
        <v>45.796316254996569</v>
      </c>
      <c r="EP20" s="250">
        <f t="shared" si="2"/>
        <v>10.221567304525649</v>
      </c>
      <c r="EQ20" s="249" t="s">
        <v>3336</v>
      </c>
      <c r="ER20" s="248">
        <f>'2_Prosecution'!HM19/C20*100</f>
        <v>17.885536969685319</v>
      </c>
      <c r="ES20" s="248">
        <f>'2_Prosecution'!HN19/D20*100</f>
        <v>18.213991748830164</v>
      </c>
      <c r="ET20" s="248">
        <f>'2_Prosecution'!HO19/E20*100</f>
        <v>18.407883579824716</v>
      </c>
      <c r="EU20" s="248">
        <f>'2_Prosecution'!HP19/F20*100</f>
        <v>18.992919670377677</v>
      </c>
      <c r="EV20" s="248">
        <f>'2_Prosecution'!HQ19/G20*100</f>
        <v>19.034919437950375</v>
      </c>
      <c r="EW20" s="248">
        <f>'2_Prosecution'!HR19/H20*100</f>
        <v>19.14452847443437</v>
      </c>
      <c r="EX20" s="250">
        <f t="shared" si="3"/>
        <v>7.0391596678531414</v>
      </c>
      <c r="EY20" s="249" t="s">
        <v>3336</v>
      </c>
      <c r="EZ20" s="248">
        <f>'2_Prosecution'!HT19/G20*100</f>
        <v>11.425010280987271</v>
      </c>
    </row>
    <row r="21" spans="1:156">
      <c r="A21" s="248">
        <v>19</v>
      </c>
      <c r="B21" s="279" t="s">
        <v>42</v>
      </c>
      <c r="C21" s="248">
        <v>318.452</v>
      </c>
      <c r="D21" s="248">
        <v>319.57499999999999</v>
      </c>
      <c r="E21" s="248">
        <v>321.85700000000003</v>
      </c>
      <c r="F21" s="248">
        <v>325.67099999999999</v>
      </c>
      <c r="G21" s="248">
        <v>329.1</v>
      </c>
      <c r="H21" s="248">
        <v>332.529</v>
      </c>
      <c r="J21" s="248" t="e">
        <f>'2_Prosecution'!AK20/F21*100</f>
        <v>#VALUE!</v>
      </c>
      <c r="K21" s="248" t="e">
        <f>'2_Prosecution'!AL20/G21*100</f>
        <v>#VALUE!</v>
      </c>
      <c r="L21" s="249" t="s">
        <v>3336</v>
      </c>
      <c r="M21" s="248">
        <f>'2_Prosecution'!AN20/C21*100</f>
        <v>1950.6864456809819</v>
      </c>
      <c r="N21" s="248">
        <f>'2_Prosecution'!AO20/D21*100</f>
        <v>1787.0609403113513</v>
      </c>
      <c r="O21" s="248">
        <f>'2_Prosecution'!AP20/E21*100</f>
        <v>1854.239615729967</v>
      </c>
      <c r="P21" s="248">
        <f>'2_Prosecution'!AQ20/F21*100</f>
        <v>1556.4787776621192</v>
      </c>
      <c r="Q21" s="248">
        <f>'2_Prosecution'!AR20/G21*100</f>
        <v>1553.0233971437251</v>
      </c>
      <c r="R21" s="248">
        <f>'2_Prosecution'!AS20/H21*100</f>
        <v>2038.0177367988956</v>
      </c>
      <c r="S21" s="250">
        <f t="shared" si="0"/>
        <v>4.476951757740153</v>
      </c>
      <c r="T21" s="249" t="s">
        <v>3336</v>
      </c>
      <c r="U21" s="248">
        <f>'2_Prosecution'!AU20/C21*100</f>
        <v>1459.8746435883588</v>
      </c>
      <c r="V21" s="248">
        <f>'2_Prosecution'!AV20/D21*100</f>
        <v>1412.8138934522412</v>
      </c>
      <c r="W21" s="248">
        <f>'2_Prosecution'!AW20/E21*100</f>
        <v>1412.7391978425201</v>
      </c>
      <c r="X21" s="248">
        <f>'2_Prosecution'!AX20/F21*100</f>
        <v>1145.3276466126858</v>
      </c>
      <c r="Y21" s="248">
        <f>'2_Prosecution'!AY20/G21*100</f>
        <v>1179.8845335764204</v>
      </c>
      <c r="Z21" s="248">
        <f>'2_Prosecution'!AZ20/H21*100</f>
        <v>1690.0781585966938</v>
      </c>
      <c r="AA21" s="250">
        <f t="shared" si="1"/>
        <v>15.768717952556315</v>
      </c>
      <c r="AB21" s="249" t="s">
        <v>3336</v>
      </c>
      <c r="AC21" s="248">
        <f>'2_Prosecution'!BE20/G21*100</f>
        <v>1553.0233971437251</v>
      </c>
      <c r="AD21" s="248" t="e">
        <f>'2_Prosecution'!BF20/G21*100</f>
        <v>#VALUE!</v>
      </c>
      <c r="AE21" s="248" t="e">
        <f>'2_Prosecution'!BG20/G21*100</f>
        <v>#VALUE!</v>
      </c>
      <c r="AF21" s="248" t="e">
        <f>'2_Prosecution'!BH20/G21*100</f>
        <v>#VALUE!</v>
      </c>
      <c r="AG21" s="248" t="e">
        <f>'2_Prosecution'!BI20/G21*100</f>
        <v>#VALUE!</v>
      </c>
      <c r="AH21" s="249" t="s">
        <v>3336</v>
      </c>
      <c r="AI21" s="248">
        <f>'2_Prosecution'!BK20/G21*100</f>
        <v>1179.8845335764204</v>
      </c>
      <c r="AJ21" s="406">
        <f>'2_Prosecution'!BL20/G21*100</f>
        <v>100.57733211789727</v>
      </c>
      <c r="AK21" s="248">
        <f>'2_Prosecution'!BM20/G21*100</f>
        <v>121.84746277727135</v>
      </c>
      <c r="AL21" s="248">
        <f>'2_Prosecution'!BN20/G21*100</f>
        <v>108.78152537222728</v>
      </c>
      <c r="AM21" s="248">
        <f>'2_Prosecution'!BO20/G21*100</f>
        <v>30.38590094196293</v>
      </c>
      <c r="AN21" s="249" t="s">
        <v>3336</v>
      </c>
      <c r="AO21" s="248">
        <f>'2_Prosecution'!BU20/G21*100</f>
        <v>1553.0233971437251</v>
      </c>
      <c r="AP21" s="248" t="e">
        <f>'2_Prosecution'!BV20/G21*100</f>
        <v>#VALUE!</v>
      </c>
      <c r="AQ21" s="249" t="s">
        <v>3336</v>
      </c>
      <c r="AR21" s="248">
        <f>'2_Prosecution'!BX20/G21*100</f>
        <v>1179.8845335764204</v>
      </c>
      <c r="AS21" s="248" t="e">
        <f>'2_Prosecution'!BY20/G21*100</f>
        <v>#VALUE!</v>
      </c>
      <c r="AT21" s="249" t="s">
        <v>3336</v>
      </c>
      <c r="AU21" s="248" t="e">
        <f>'2_Prosecution'!CA20/G21*100</f>
        <v>#VALUE!</v>
      </c>
      <c r="AV21" s="248" t="e">
        <f>'2_Prosecution'!CB20/G21*100</f>
        <v>#VALUE!</v>
      </c>
      <c r="AW21" s="249" t="s">
        <v>3336</v>
      </c>
      <c r="AX21" s="248" t="e">
        <f>'2_Prosecution'!CD20/G21*100</f>
        <v>#VALUE!</v>
      </c>
      <c r="AY21" s="248" t="e">
        <f>'2_Prosecution'!CE20/G21*100</f>
        <v>#VALUE!</v>
      </c>
      <c r="AZ21" s="249" t="s">
        <v>3336</v>
      </c>
      <c r="BA21" s="248" t="e">
        <f>'2_Prosecution'!CG20/G21*100</f>
        <v>#VALUE!</v>
      </c>
      <c r="BB21" s="248" t="e">
        <f>'2_Prosecution'!CH20/G21*100</f>
        <v>#VALUE!</v>
      </c>
      <c r="BC21" s="249" t="s">
        <v>3336</v>
      </c>
      <c r="BD21" s="248" t="e">
        <f>'2_Prosecution'!CJ20/G21*100</f>
        <v>#VALUE!</v>
      </c>
      <c r="BE21" s="248" t="e">
        <f>'2_Prosecution'!CK20/G21*100</f>
        <v>#VALUE!</v>
      </c>
      <c r="BF21" s="249" t="s">
        <v>3336</v>
      </c>
      <c r="BG21" s="248" t="e">
        <f>'2_Prosecution'!CM20/G21*100</f>
        <v>#VALUE!</v>
      </c>
      <c r="BH21" s="248" t="e">
        <f>'2_Prosecution'!CN20/G21*100</f>
        <v>#VALUE!</v>
      </c>
      <c r="BI21" s="249" t="s">
        <v>3336</v>
      </c>
      <c r="BJ21" s="248" t="e">
        <f>'2_Prosecution'!CP20/G21*100</f>
        <v>#VALUE!</v>
      </c>
      <c r="BK21" s="248" t="e">
        <f>'2_Prosecution'!CQ20/G21*100</f>
        <v>#VALUE!</v>
      </c>
      <c r="BL21" s="249" t="s">
        <v>3336</v>
      </c>
      <c r="BM21" s="248" t="e">
        <f>'2_Prosecution'!CS20/G21*100</f>
        <v>#VALUE!</v>
      </c>
      <c r="BN21" s="248" t="e">
        <f>'2_Prosecution'!CT20/G21*100</f>
        <v>#VALUE!</v>
      </c>
      <c r="BO21" s="249" t="s">
        <v>3336</v>
      </c>
      <c r="BP21" s="248" t="e">
        <f>'2_Prosecution'!CV20/G21*100</f>
        <v>#VALUE!</v>
      </c>
      <c r="BQ21" s="248" t="e">
        <f>'2_Prosecution'!CW20/G21*100</f>
        <v>#VALUE!</v>
      </c>
      <c r="BR21" s="249" t="s">
        <v>3336</v>
      </c>
      <c r="BS21" s="248">
        <f>'2_Prosecution'!DC20/G21*100</f>
        <v>1553.0233971437251</v>
      </c>
      <c r="BT21" s="248">
        <f>'2_Prosecution'!DD20/G21*100</f>
        <v>1179.8845335764204</v>
      </c>
      <c r="BU21" s="249" t="s">
        <v>3336</v>
      </c>
      <c r="BV21" s="248" t="e">
        <f>'2_Prosecution'!DF20/G21*100</f>
        <v>#VALUE!</v>
      </c>
      <c r="BW21" s="248" t="e">
        <f>'2_Prosecution'!DG20/G21*100</f>
        <v>#VALUE!</v>
      </c>
      <c r="BX21" s="249" t="s">
        <v>3336</v>
      </c>
      <c r="BY21" s="248">
        <f>'2_Prosecution'!DI20/G21*100</f>
        <v>2.1270130659374051</v>
      </c>
      <c r="BZ21" s="248">
        <f>'2_Prosecution'!DJ20/G21*100</f>
        <v>1.5192950470981463</v>
      </c>
      <c r="CA21" s="249" t="s">
        <v>3336</v>
      </c>
      <c r="CB21" s="248">
        <f>'2_Prosecution'!DL20/G21*100</f>
        <v>1.2154360376785169</v>
      </c>
      <c r="CC21" s="248">
        <f>'2_Prosecution'!DM20/G21*100</f>
        <v>0</v>
      </c>
      <c r="CD21" s="249" t="s">
        <v>3336</v>
      </c>
      <c r="CE21" s="248">
        <f>'2_Prosecution'!DO20/G21*100</f>
        <v>0</v>
      </c>
      <c r="CF21" s="248">
        <f>'2_Prosecution'!DP20/G21*100</f>
        <v>0</v>
      </c>
      <c r="CG21" s="249" t="s">
        <v>3336</v>
      </c>
      <c r="CH21" s="248">
        <f>'2_Prosecution'!DR20/G21*100</f>
        <v>15.496809480401094</v>
      </c>
      <c r="CI21" s="248">
        <f>'2_Prosecution'!DS20/G21*100</f>
        <v>5.469462169553327</v>
      </c>
      <c r="CJ21" s="249" t="s">
        <v>3336</v>
      </c>
      <c r="CK21" s="248">
        <f>'2_Prosecution'!DU20/G21*100</f>
        <v>0</v>
      </c>
      <c r="CL21" s="248">
        <f>'2_Prosecution'!DV20/G21*100</f>
        <v>0</v>
      </c>
      <c r="CM21" s="249" t="s">
        <v>3336</v>
      </c>
      <c r="CN21" s="248">
        <f>'2_Prosecution'!DX20/G21*100</f>
        <v>13.977514433302945</v>
      </c>
      <c r="CO21" s="248">
        <f>'2_Prosecution'!DY20/G21*100</f>
        <v>1.2154360376785169</v>
      </c>
      <c r="CP21" s="249" t="s">
        <v>3336</v>
      </c>
      <c r="CQ21" s="248">
        <f>'2_Prosecution'!EA20/G21*100</f>
        <v>17.927681555758127</v>
      </c>
      <c r="CR21" s="248">
        <f>'2_Prosecution'!EB20/G21*100</f>
        <v>3.3424491036159223</v>
      </c>
      <c r="CS21" s="249" t="s">
        <v>3336</v>
      </c>
      <c r="CT21" s="248" t="e">
        <f>'2_Prosecution'!ED20/G21*100</f>
        <v>#VALUE!</v>
      </c>
      <c r="CU21" s="248" t="e">
        <f>'2_Prosecution'!EE20/G21*100</f>
        <v>#VALUE!</v>
      </c>
      <c r="CV21" s="249" t="s">
        <v>3336</v>
      </c>
      <c r="CW21" s="248" t="e">
        <f>'2_Prosecution'!EG20/G21*100</f>
        <v>#VALUE!</v>
      </c>
      <c r="CX21" s="248" t="e">
        <f>'2_Prosecution'!EH20/G21*100</f>
        <v>#VALUE!</v>
      </c>
      <c r="CY21" s="249" t="s">
        <v>3336</v>
      </c>
      <c r="CZ21" s="248" t="e">
        <f>'2_Prosecution'!EJ20/G21*100</f>
        <v>#VALUE!</v>
      </c>
      <c r="DA21" s="248" t="e">
        <f>'2_Prosecution'!EK20/G21*100</f>
        <v>#VALUE!</v>
      </c>
      <c r="DB21" s="249" t="s">
        <v>3336</v>
      </c>
      <c r="DC21" s="248" t="e">
        <f>'2_Prosecution'!EM20/G21*100</f>
        <v>#VALUE!</v>
      </c>
      <c r="DD21" s="248" t="e">
        <f>'2_Prosecution'!EN20/G21*100</f>
        <v>#VALUE!</v>
      </c>
      <c r="DE21" s="249" t="s">
        <v>3336</v>
      </c>
      <c r="DF21" s="248" t="e">
        <f>'2_Prosecution'!EP20/G21*100</f>
        <v>#VALUE!</v>
      </c>
      <c r="DG21" s="248" t="e">
        <f>'2_Prosecution'!EQ20/G21*100</f>
        <v>#VALUE!</v>
      </c>
      <c r="DH21" s="249" t="s">
        <v>3336</v>
      </c>
      <c r="DI21" s="248" t="e">
        <f>'2_Prosecution'!ES20/G21*100</f>
        <v>#VALUE!</v>
      </c>
      <c r="DJ21" s="248" t="e">
        <f>'2_Prosecution'!ET20/G21*100</f>
        <v>#VALUE!</v>
      </c>
      <c r="DK21" s="249" t="s">
        <v>3336</v>
      </c>
      <c r="DL21" s="248" t="e">
        <f>'2_Prosecution'!EV20/G21*100</f>
        <v>#VALUE!</v>
      </c>
      <c r="DM21" s="248" t="e">
        <f>'2_Prosecution'!EW20/G21*100</f>
        <v>#VALUE!</v>
      </c>
      <c r="DN21" s="249" t="s">
        <v>3336</v>
      </c>
      <c r="DO21" s="248" t="e">
        <f>'2_Prosecution'!EY20/G21*100</f>
        <v>#VALUE!</v>
      </c>
      <c r="DP21" s="248" t="e">
        <f>'2_Prosecution'!EZ20/G21*100</f>
        <v>#VALUE!</v>
      </c>
      <c r="DQ21" s="249" t="s">
        <v>3336</v>
      </c>
      <c r="DR21" s="248" t="e">
        <f>'2_Prosecution'!FB20/G21*100</f>
        <v>#VALUE!</v>
      </c>
      <c r="DS21" s="248" t="e">
        <f>'2_Prosecution'!FC20/G21*100</f>
        <v>#VALUE!</v>
      </c>
      <c r="DT21" s="249" t="s">
        <v>3336</v>
      </c>
      <c r="DU21" s="248" t="e">
        <f>'2_Prosecution'!FE20/G21*100</f>
        <v>#VALUE!</v>
      </c>
      <c r="DV21" s="248" t="e">
        <f>'2_Prosecution'!FF20/G21*100</f>
        <v>#VALUE!</v>
      </c>
      <c r="DW21" s="249" t="s">
        <v>3336</v>
      </c>
      <c r="DX21" s="248" t="e">
        <f>'2_Prosecution'!FH20/G21*100</f>
        <v>#VALUE!</v>
      </c>
      <c r="DY21" s="248" t="e">
        <f>'2_Prosecution'!FI20/G21*100</f>
        <v>#VALUE!</v>
      </c>
      <c r="DZ21" s="249" t="s">
        <v>3336</v>
      </c>
      <c r="EA21" s="248" t="e">
        <f>'2_Prosecution'!FK20/G21*100</f>
        <v>#VALUE!</v>
      </c>
      <c r="EB21" s="248">
        <f>'2_Prosecution'!FL20/G21*100</f>
        <v>0</v>
      </c>
      <c r="EC21" s="249" t="s">
        <v>3336</v>
      </c>
      <c r="ED21" s="248">
        <f>'2_Prosecution'!FN20/G21*100</f>
        <v>0</v>
      </c>
      <c r="EE21" s="248">
        <f>'2_Prosecution'!FO20/G21*100</f>
        <v>0</v>
      </c>
      <c r="EF21" s="249" t="s">
        <v>3336</v>
      </c>
      <c r="EG21" s="406">
        <f>'2_Prosecution'!GT20/G21*100</f>
        <v>728.65390458827096</v>
      </c>
      <c r="EH21" s="406">
        <f>'2_Prosecution'!GU20/G21*100</f>
        <v>102.70434518383469</v>
      </c>
      <c r="EI21" s="249" t="s">
        <v>3336</v>
      </c>
      <c r="EJ21" s="248" t="e">
        <f>'2_Prosecution'!HF20/C21*100</f>
        <v>#VALUE!</v>
      </c>
      <c r="EK21" s="248" t="e">
        <f>'2_Prosecution'!HG20/D21*100</f>
        <v>#VALUE!</v>
      </c>
      <c r="EL21" s="248" t="e">
        <f>'2_Prosecution'!HH20/E21*100</f>
        <v>#VALUE!</v>
      </c>
      <c r="EM21" s="248" t="e">
        <f>'2_Prosecution'!HI20/F21*100</f>
        <v>#VALUE!</v>
      </c>
      <c r="EN21" s="248" t="e">
        <f>'2_Prosecution'!HJ20/G21*100</f>
        <v>#VALUE!</v>
      </c>
      <c r="EO21" s="248" t="e">
        <f>'2_Prosecution'!HK20/H21*100</f>
        <v>#VALUE!</v>
      </c>
      <c r="EP21" s="250" t="e">
        <f t="shared" si="2"/>
        <v>#VALUE!</v>
      </c>
      <c r="EQ21" s="249" t="s">
        <v>3336</v>
      </c>
      <c r="ER21" s="248" t="e">
        <f>'2_Prosecution'!HM20/C21*100</f>
        <v>#VALUE!</v>
      </c>
      <c r="ES21" s="248" t="e">
        <f>'2_Prosecution'!HN20/D21*100</f>
        <v>#VALUE!</v>
      </c>
      <c r="ET21" s="248" t="e">
        <f>'2_Prosecution'!HO20/E21*100</f>
        <v>#VALUE!</v>
      </c>
      <c r="EU21" s="248" t="e">
        <f>'2_Prosecution'!HP20/F21*100</f>
        <v>#VALUE!</v>
      </c>
      <c r="EV21" s="248" t="e">
        <f>'2_Prosecution'!HQ20/G21*100</f>
        <v>#VALUE!</v>
      </c>
      <c r="EW21" s="248" t="e">
        <f>'2_Prosecution'!HR20/H21*100</f>
        <v>#VALUE!</v>
      </c>
      <c r="EX21" s="250" t="e">
        <f t="shared" si="3"/>
        <v>#VALUE!</v>
      </c>
      <c r="EY21" s="249" t="s">
        <v>3336</v>
      </c>
      <c r="EZ21" s="248" t="e">
        <f>'2_Prosecution'!HT20/G21*100</f>
        <v>#VALUE!</v>
      </c>
    </row>
    <row r="22" spans="1:156">
      <c r="A22" s="248">
        <v>20</v>
      </c>
      <c r="B22" s="279" t="s">
        <v>43</v>
      </c>
      <c r="C22" s="248">
        <v>4570.8810000000003</v>
      </c>
      <c r="D22" s="248">
        <v>4589.2870000000003</v>
      </c>
      <c r="E22" s="248">
        <v>4609.7790000000005</v>
      </c>
      <c r="F22" s="248">
        <v>4637.8519999999999</v>
      </c>
      <c r="G22" s="248">
        <v>4677.6270000000004</v>
      </c>
      <c r="H22" s="248">
        <v>4726.2860000000001</v>
      </c>
      <c r="J22" s="248" t="e">
        <f>'2_Prosecution'!AK21/F22*100</f>
        <v>#VALUE!</v>
      </c>
      <c r="K22" s="248" t="e">
        <f>'2_Prosecution'!AL21/G22*100</f>
        <v>#VALUE!</v>
      </c>
      <c r="L22" s="249" t="s">
        <v>3336</v>
      </c>
      <c r="M22" s="248" t="e">
        <f>'2_Prosecution'!AN21/C22*100</f>
        <v>#VALUE!</v>
      </c>
      <c r="N22" s="248" t="e">
        <f>'2_Prosecution'!AO21/D22*100</f>
        <v>#VALUE!</v>
      </c>
      <c r="O22" s="248" t="e">
        <f>'2_Prosecution'!AP21/E22*100</f>
        <v>#VALUE!</v>
      </c>
      <c r="P22" s="248" t="e">
        <f>'2_Prosecution'!AQ21/F22*100</f>
        <v>#VALUE!</v>
      </c>
      <c r="Q22" s="248" t="e">
        <f>'2_Prosecution'!AR21/G22*100</f>
        <v>#VALUE!</v>
      </c>
      <c r="R22" s="248" t="e">
        <f>'2_Prosecution'!AS21/H22*100</f>
        <v>#VALUE!</v>
      </c>
      <c r="S22" s="250" t="e">
        <f t="shared" si="0"/>
        <v>#VALUE!</v>
      </c>
      <c r="T22" s="249" t="s">
        <v>3336</v>
      </c>
      <c r="U22" s="248" t="e">
        <f>'2_Prosecution'!AU21/C22*100</f>
        <v>#VALUE!</v>
      </c>
      <c r="V22" s="248" t="e">
        <f>'2_Prosecution'!AV21/D22*100</f>
        <v>#VALUE!</v>
      </c>
      <c r="W22" s="248" t="e">
        <f>'2_Prosecution'!AW21/E22*100</f>
        <v>#VALUE!</v>
      </c>
      <c r="X22" s="248" t="e">
        <f>'2_Prosecution'!AX21/F22*100</f>
        <v>#VALUE!</v>
      </c>
      <c r="Y22" s="248" t="e">
        <f>'2_Prosecution'!AY21/G22*100</f>
        <v>#VALUE!</v>
      </c>
      <c r="Z22" s="248" t="e">
        <f>'2_Prosecution'!AZ21/H22*100</f>
        <v>#VALUE!</v>
      </c>
      <c r="AA22" s="250" t="e">
        <f t="shared" si="1"/>
        <v>#VALUE!</v>
      </c>
      <c r="AB22" s="249" t="s">
        <v>3336</v>
      </c>
      <c r="AC22" s="248" t="e">
        <f>'2_Prosecution'!BE21/G22*100</f>
        <v>#VALUE!</v>
      </c>
      <c r="AD22" s="248">
        <f>'2_Prosecution'!BF21/G22*100</f>
        <v>0</v>
      </c>
      <c r="AE22" s="248" t="e">
        <f>'2_Prosecution'!BG21/G22*100</f>
        <v>#VALUE!</v>
      </c>
      <c r="AF22" s="248" t="e">
        <f>'2_Prosecution'!BH21/G22*100</f>
        <v>#VALUE!</v>
      </c>
      <c r="AG22" s="248" t="e">
        <f>'2_Prosecution'!BI21/G22*100</f>
        <v>#VALUE!</v>
      </c>
      <c r="AH22" s="249" t="s">
        <v>3336</v>
      </c>
      <c r="AI22" s="248" t="e">
        <f>'2_Prosecution'!BK21/G22*100</f>
        <v>#VALUE!</v>
      </c>
      <c r="AJ22" s="248" t="e">
        <f>'2_Prosecution'!BL21/G22*100</f>
        <v>#VALUE!</v>
      </c>
      <c r="AK22" s="248" t="e">
        <f>'2_Prosecution'!BM21/G22*100</f>
        <v>#VALUE!</v>
      </c>
      <c r="AL22" s="248" t="e">
        <f>'2_Prosecution'!BN21/G22*100</f>
        <v>#VALUE!</v>
      </c>
      <c r="AM22" s="248" t="e">
        <f>'2_Prosecution'!BO21/G22*100</f>
        <v>#VALUE!</v>
      </c>
      <c r="AN22" s="249" t="s">
        <v>3336</v>
      </c>
      <c r="AO22" s="248" t="e">
        <f>'2_Prosecution'!BU21/G22*100</f>
        <v>#VALUE!</v>
      </c>
      <c r="AP22" s="248" t="e">
        <f>'2_Prosecution'!BV21/G22*100</f>
        <v>#VALUE!</v>
      </c>
      <c r="AQ22" s="249" t="s">
        <v>3336</v>
      </c>
      <c r="AR22" s="248" t="e">
        <f>'2_Prosecution'!BX21/G22*100</f>
        <v>#VALUE!</v>
      </c>
      <c r="AS22" s="248" t="e">
        <f>'2_Prosecution'!BY21/G22*100</f>
        <v>#VALUE!</v>
      </c>
      <c r="AT22" s="249" t="s">
        <v>3336</v>
      </c>
      <c r="AU22" s="248" t="e">
        <f>'2_Prosecution'!CA21/G22*100</f>
        <v>#VALUE!</v>
      </c>
      <c r="AV22" s="248" t="e">
        <f>'2_Prosecution'!CB21/G22*100</f>
        <v>#VALUE!</v>
      </c>
      <c r="AW22" s="249" t="s">
        <v>3336</v>
      </c>
      <c r="AX22" s="248" t="e">
        <f>'2_Prosecution'!CD21/G22*100</f>
        <v>#VALUE!</v>
      </c>
      <c r="AY22" s="248" t="e">
        <f>'2_Prosecution'!CE21/G22*100</f>
        <v>#VALUE!</v>
      </c>
      <c r="AZ22" s="249" t="s">
        <v>3336</v>
      </c>
      <c r="BA22" s="248" t="e">
        <f>'2_Prosecution'!CG21/G22*100</f>
        <v>#VALUE!</v>
      </c>
      <c r="BB22" s="248" t="e">
        <f>'2_Prosecution'!CH21/G22*100</f>
        <v>#VALUE!</v>
      </c>
      <c r="BC22" s="249" t="s">
        <v>3336</v>
      </c>
      <c r="BD22" s="248" t="e">
        <f>'2_Prosecution'!CJ21/G22*100</f>
        <v>#VALUE!</v>
      </c>
      <c r="BE22" s="248" t="e">
        <f>'2_Prosecution'!CK21/G22*100</f>
        <v>#VALUE!</v>
      </c>
      <c r="BF22" s="249" t="s">
        <v>3336</v>
      </c>
      <c r="BG22" s="248" t="e">
        <f>'2_Prosecution'!CM21/G22*100</f>
        <v>#VALUE!</v>
      </c>
      <c r="BH22" s="248" t="e">
        <f>'2_Prosecution'!CN21/G22*100</f>
        <v>#VALUE!</v>
      </c>
      <c r="BI22" s="249" t="s">
        <v>3336</v>
      </c>
      <c r="BJ22" s="248" t="e">
        <f>'2_Prosecution'!CP21/G22*100</f>
        <v>#VALUE!</v>
      </c>
      <c r="BK22" s="248" t="e">
        <f>'2_Prosecution'!CQ21/G22*100</f>
        <v>#VALUE!</v>
      </c>
      <c r="BL22" s="249" t="s">
        <v>3336</v>
      </c>
      <c r="BM22" s="248" t="e">
        <f>'2_Prosecution'!CS21/G22*100</f>
        <v>#VALUE!</v>
      </c>
      <c r="BN22" s="248" t="e">
        <f>'2_Prosecution'!CT21/G22*100</f>
        <v>#VALUE!</v>
      </c>
      <c r="BO22" s="249" t="s">
        <v>3336</v>
      </c>
      <c r="BP22" s="248" t="e">
        <f>'2_Prosecution'!CV21/G22*100</f>
        <v>#VALUE!</v>
      </c>
      <c r="BQ22" s="248" t="e">
        <f>'2_Prosecution'!CW21/G22*100</f>
        <v>#VALUE!</v>
      </c>
      <c r="BR22" s="249" t="s">
        <v>3336</v>
      </c>
      <c r="BS22" s="248" t="e">
        <f>'2_Prosecution'!DC21/G22*100</f>
        <v>#VALUE!</v>
      </c>
      <c r="BT22" s="248" t="e">
        <f>'2_Prosecution'!DD21/G22*100</f>
        <v>#VALUE!</v>
      </c>
      <c r="BU22" s="249" t="s">
        <v>3336</v>
      </c>
      <c r="BV22" s="248" t="e">
        <f>'2_Prosecution'!DF21/G22*100</f>
        <v>#VALUE!</v>
      </c>
      <c r="BW22" s="248" t="e">
        <f>'2_Prosecution'!DG21/G22*100</f>
        <v>#VALUE!</v>
      </c>
      <c r="BX22" s="249" t="s">
        <v>3336</v>
      </c>
      <c r="BY22" s="248" t="e">
        <f>'2_Prosecution'!DI21/G22*100</f>
        <v>#VALUE!</v>
      </c>
      <c r="BZ22" s="248" t="e">
        <f>'2_Prosecution'!DJ21/G22*100</f>
        <v>#VALUE!</v>
      </c>
      <c r="CA22" s="249" t="s">
        <v>3336</v>
      </c>
      <c r="CB22" s="248" t="e">
        <f>'2_Prosecution'!DL21/G22*100</f>
        <v>#VALUE!</v>
      </c>
      <c r="CC22" s="248" t="e">
        <f>'2_Prosecution'!DM21/G22*100</f>
        <v>#VALUE!</v>
      </c>
      <c r="CD22" s="249" t="s">
        <v>3336</v>
      </c>
      <c r="CE22" s="248" t="e">
        <f>'2_Prosecution'!DO21/G22*100</f>
        <v>#VALUE!</v>
      </c>
      <c r="CF22" s="248" t="e">
        <f>'2_Prosecution'!DP21/G22*100</f>
        <v>#VALUE!</v>
      </c>
      <c r="CG22" s="249" t="s">
        <v>3336</v>
      </c>
      <c r="CH22" s="248" t="e">
        <f>'2_Prosecution'!DR21/G22*100</f>
        <v>#VALUE!</v>
      </c>
      <c r="CI22" s="248" t="e">
        <f>'2_Prosecution'!DS21/G22*100</f>
        <v>#VALUE!</v>
      </c>
      <c r="CJ22" s="249" t="s">
        <v>3336</v>
      </c>
      <c r="CK22" s="248" t="e">
        <f>'2_Prosecution'!DU21/G22*100</f>
        <v>#VALUE!</v>
      </c>
      <c r="CL22" s="248" t="e">
        <f>'2_Prosecution'!DV21/G22*100</f>
        <v>#VALUE!</v>
      </c>
      <c r="CM22" s="249" t="s">
        <v>3336</v>
      </c>
      <c r="CN22" s="248" t="e">
        <f>'2_Prosecution'!DX21/G22*100</f>
        <v>#VALUE!</v>
      </c>
      <c r="CO22" s="248" t="e">
        <f>'2_Prosecution'!DY21/G22*100</f>
        <v>#VALUE!</v>
      </c>
      <c r="CP22" s="249" t="s">
        <v>3336</v>
      </c>
      <c r="CQ22" s="248" t="e">
        <f>'2_Prosecution'!EA21/G22*100</f>
        <v>#VALUE!</v>
      </c>
      <c r="CR22" s="248" t="e">
        <f>'2_Prosecution'!EB21/G22*100</f>
        <v>#VALUE!</v>
      </c>
      <c r="CS22" s="249" t="s">
        <v>3336</v>
      </c>
      <c r="CT22" s="248" t="e">
        <f>'2_Prosecution'!ED21/G22*100</f>
        <v>#VALUE!</v>
      </c>
      <c r="CU22" s="248" t="e">
        <f>'2_Prosecution'!EE21/G22*100</f>
        <v>#VALUE!</v>
      </c>
      <c r="CV22" s="249" t="s">
        <v>3336</v>
      </c>
      <c r="CW22" s="248" t="e">
        <f>'2_Prosecution'!EG21/G22*100</f>
        <v>#VALUE!</v>
      </c>
      <c r="CX22" s="248" t="e">
        <f>'2_Prosecution'!EH21/G22*100</f>
        <v>#VALUE!</v>
      </c>
      <c r="CY22" s="249" t="s">
        <v>3336</v>
      </c>
      <c r="CZ22" s="248" t="e">
        <f>'2_Prosecution'!EJ21/G22*100</f>
        <v>#VALUE!</v>
      </c>
      <c r="DA22" s="248" t="e">
        <f>'2_Prosecution'!EK21/G22*100</f>
        <v>#VALUE!</v>
      </c>
      <c r="DB22" s="249" t="s">
        <v>3336</v>
      </c>
      <c r="DC22" s="248" t="e">
        <f>'2_Prosecution'!EM21/G22*100</f>
        <v>#VALUE!</v>
      </c>
      <c r="DD22" s="248" t="e">
        <f>'2_Prosecution'!EN21/G22*100</f>
        <v>#VALUE!</v>
      </c>
      <c r="DE22" s="249" t="s">
        <v>3336</v>
      </c>
      <c r="DF22" s="248" t="e">
        <f>'2_Prosecution'!EP21/G22*100</f>
        <v>#VALUE!</v>
      </c>
      <c r="DG22" s="248" t="e">
        <f>'2_Prosecution'!EQ21/G22*100</f>
        <v>#VALUE!</v>
      </c>
      <c r="DH22" s="249" t="s">
        <v>3336</v>
      </c>
      <c r="DI22" s="248" t="e">
        <f>'2_Prosecution'!ES21/G22*100</f>
        <v>#VALUE!</v>
      </c>
      <c r="DJ22" s="248" t="e">
        <f>'2_Prosecution'!ET21/G22*100</f>
        <v>#VALUE!</v>
      </c>
      <c r="DK22" s="249" t="s">
        <v>3336</v>
      </c>
      <c r="DL22" s="248" t="e">
        <f>'2_Prosecution'!EV21/G22*100</f>
        <v>#VALUE!</v>
      </c>
      <c r="DM22" s="248" t="e">
        <f>'2_Prosecution'!EW21/G22*100</f>
        <v>#VALUE!</v>
      </c>
      <c r="DN22" s="249" t="s">
        <v>3336</v>
      </c>
      <c r="DO22" s="248" t="e">
        <f>'2_Prosecution'!EY21/G22*100</f>
        <v>#VALUE!</v>
      </c>
      <c r="DP22" s="248" t="e">
        <f>'2_Prosecution'!EZ21/G22*100</f>
        <v>#VALUE!</v>
      </c>
      <c r="DQ22" s="249" t="s">
        <v>3336</v>
      </c>
      <c r="DR22" s="248" t="e">
        <f>'2_Prosecution'!FB21/G22*100</f>
        <v>#VALUE!</v>
      </c>
      <c r="DS22" s="248" t="e">
        <f>'2_Prosecution'!FC21/G22*100</f>
        <v>#VALUE!</v>
      </c>
      <c r="DT22" s="249" t="s">
        <v>3336</v>
      </c>
      <c r="DU22" s="248" t="e">
        <f>'2_Prosecution'!FE21/G22*100</f>
        <v>#VALUE!</v>
      </c>
      <c r="DV22" s="248" t="e">
        <f>'2_Prosecution'!FF21/G22*100</f>
        <v>#VALUE!</v>
      </c>
      <c r="DW22" s="249" t="s">
        <v>3336</v>
      </c>
      <c r="DX22" s="248" t="e">
        <f>'2_Prosecution'!FH21/G22*100</f>
        <v>#VALUE!</v>
      </c>
      <c r="DY22" s="248" t="e">
        <f>'2_Prosecution'!FI21/G22*100</f>
        <v>#VALUE!</v>
      </c>
      <c r="DZ22" s="249" t="s">
        <v>3336</v>
      </c>
      <c r="EA22" s="248" t="e">
        <f>'2_Prosecution'!FK21/G22*100</f>
        <v>#VALUE!</v>
      </c>
      <c r="EB22" s="248" t="e">
        <f>'2_Prosecution'!FL21/G22*100</f>
        <v>#VALUE!</v>
      </c>
      <c r="EC22" s="249" t="s">
        <v>3336</v>
      </c>
      <c r="ED22" s="248" t="e">
        <f>'2_Prosecution'!FN21/G22*100</f>
        <v>#VALUE!</v>
      </c>
      <c r="EE22" s="248" t="e">
        <f>'2_Prosecution'!FO21/G22*100</f>
        <v>#VALUE!</v>
      </c>
      <c r="EF22" s="249" t="s">
        <v>3336</v>
      </c>
      <c r="EG22" s="248" t="e">
        <f>'2_Prosecution'!GT21/G22*100</f>
        <v>#VALUE!</v>
      </c>
      <c r="EH22" s="248" t="e">
        <f>'2_Prosecution'!GU21/G22*100</f>
        <v>#VALUE!</v>
      </c>
      <c r="EI22" s="249" t="s">
        <v>3336</v>
      </c>
      <c r="EJ22" s="248" t="e">
        <f>'2_Prosecution'!HF21/C22*100</f>
        <v>#VALUE!</v>
      </c>
      <c r="EK22" s="248" t="e">
        <f>'2_Prosecution'!HG21/D22*100</f>
        <v>#VALUE!</v>
      </c>
      <c r="EL22" s="248" t="e">
        <f>'2_Prosecution'!HH21/E22*100</f>
        <v>#VALUE!</v>
      </c>
      <c r="EM22" s="248" t="e">
        <f>'2_Prosecution'!HI21/F22*100</f>
        <v>#VALUE!</v>
      </c>
      <c r="EN22" s="248" t="e">
        <f>'2_Prosecution'!HJ21/G22*100</f>
        <v>#VALUE!</v>
      </c>
      <c r="EO22" s="248" t="e">
        <f>'2_Prosecution'!HK21/H22*100</f>
        <v>#VALUE!</v>
      </c>
      <c r="EP22" s="250" t="e">
        <f t="shared" si="2"/>
        <v>#VALUE!</v>
      </c>
      <c r="EQ22" s="249" t="s">
        <v>3336</v>
      </c>
      <c r="ER22" s="248" t="e">
        <f>'2_Prosecution'!HM21/C22*100</f>
        <v>#VALUE!</v>
      </c>
      <c r="ES22" s="248" t="e">
        <f>'2_Prosecution'!HN21/D22*100</f>
        <v>#VALUE!</v>
      </c>
      <c r="ET22" s="248" t="e">
        <f>'2_Prosecution'!HO21/E22*100</f>
        <v>#VALUE!</v>
      </c>
      <c r="EU22" s="248" t="e">
        <f>'2_Prosecution'!HP21/F22*100</f>
        <v>#VALUE!</v>
      </c>
      <c r="EV22" s="248" t="e">
        <f>'2_Prosecution'!HQ21/G22*100</f>
        <v>#VALUE!</v>
      </c>
      <c r="EW22" s="248" t="e">
        <f>'2_Prosecution'!HR21/H22*100</f>
        <v>#VALUE!</v>
      </c>
      <c r="EX22" s="250" t="e">
        <f t="shared" si="3"/>
        <v>#VALUE!</v>
      </c>
      <c r="EY22" s="249" t="s">
        <v>3336</v>
      </c>
      <c r="EZ22" s="248" t="e">
        <f>'2_Prosecution'!HT21/G22*100</f>
        <v>#VALUE!</v>
      </c>
    </row>
    <row r="23" spans="1:156" ht="17.25" customHeight="1">
      <c r="A23" s="248">
        <v>21</v>
      </c>
      <c r="B23" s="279" t="s">
        <v>44</v>
      </c>
      <c r="C23" s="248">
        <v>59364.69</v>
      </c>
      <c r="D23" s="248">
        <v>59394.207000000002</v>
      </c>
      <c r="E23" s="248">
        <v>59685.226999999999</v>
      </c>
      <c r="F23" s="248">
        <v>60782.667999999998</v>
      </c>
      <c r="G23" s="248">
        <v>60795.612000000001</v>
      </c>
      <c r="H23" s="248">
        <v>60665.550999999999</v>
      </c>
      <c r="J23" s="248">
        <f>'2_Prosecution'!AK22/F23*100</f>
        <v>4860.890607829192</v>
      </c>
      <c r="K23" s="248" t="e">
        <f>'2_Prosecution'!AL22/G23*100</f>
        <v>#VALUE!</v>
      </c>
      <c r="L23" s="249" t="s">
        <v>3336</v>
      </c>
      <c r="M23" s="248">
        <f>'2_Prosecution'!AN22/C23*100</f>
        <v>5552.9827579323664</v>
      </c>
      <c r="N23" s="248">
        <f>'2_Prosecution'!AO22/D23*100</f>
        <v>5422.6264861150512</v>
      </c>
      <c r="O23" s="248">
        <f>'2_Prosecution'!AP22/E23*100</f>
        <v>5241.3539450892931</v>
      </c>
      <c r="P23" s="248">
        <f>'2_Prosecution'!AQ22/F23*100</f>
        <v>4924.9055668303345</v>
      </c>
      <c r="Q23" s="248" t="e">
        <f>'2_Prosecution'!AR22/G23*100</f>
        <v>#VALUE!</v>
      </c>
      <c r="R23" s="248" t="e">
        <f>'2_Prosecution'!AS22/H23*100</f>
        <v>#VALUE!</v>
      </c>
      <c r="S23" s="250" t="e">
        <f t="shared" si="0"/>
        <v>#VALUE!</v>
      </c>
      <c r="T23" s="249" t="s">
        <v>3336</v>
      </c>
      <c r="U23" s="248" t="e">
        <f>'2_Prosecution'!AU22/C23*100</f>
        <v>#VALUE!</v>
      </c>
      <c r="V23" s="248" t="e">
        <f>'2_Prosecution'!AV22/D23*100</f>
        <v>#VALUE!</v>
      </c>
      <c r="W23" s="248" t="e">
        <f>'2_Prosecution'!AW22/E23*100</f>
        <v>#VALUE!</v>
      </c>
      <c r="X23" s="248" t="e">
        <f>'2_Prosecution'!AX22/F23*100</f>
        <v>#VALUE!</v>
      </c>
      <c r="Y23" s="248" t="e">
        <f>'2_Prosecution'!AY22/G23*100</f>
        <v>#VALUE!</v>
      </c>
      <c r="Z23" s="248" t="e">
        <f>'2_Prosecution'!AZ22/H23*100</f>
        <v>#VALUE!</v>
      </c>
      <c r="AA23" s="250" t="e">
        <f t="shared" si="1"/>
        <v>#VALUE!</v>
      </c>
      <c r="AB23" s="249" t="s">
        <v>3336</v>
      </c>
      <c r="AC23" s="248" t="e">
        <f>'2_Prosecution'!BE22/G23*100</f>
        <v>#VALUE!</v>
      </c>
      <c r="AD23" s="248" t="e">
        <f>'2_Prosecution'!BF22/G23*100</f>
        <v>#VALUE!</v>
      </c>
      <c r="AE23" s="248" t="e">
        <f>'2_Prosecution'!BG22/G23*100</f>
        <v>#VALUE!</v>
      </c>
      <c r="AF23" s="248" t="e">
        <f>'2_Prosecution'!BH22/G23*100</f>
        <v>#VALUE!</v>
      </c>
      <c r="AG23" s="248" t="e">
        <f>'2_Prosecution'!BI22/G23*100</f>
        <v>#VALUE!</v>
      </c>
      <c r="AH23" s="249" t="s">
        <v>3336</v>
      </c>
      <c r="AI23" s="248" t="e">
        <f>'2_Prosecution'!BK22/G23*100</f>
        <v>#VALUE!</v>
      </c>
      <c r="AJ23" s="248" t="e">
        <f>'2_Prosecution'!BL22/G23*100</f>
        <v>#VALUE!</v>
      </c>
      <c r="AK23" s="248" t="e">
        <f>'2_Prosecution'!BM22/G23*100</f>
        <v>#VALUE!</v>
      </c>
      <c r="AL23" s="248" t="e">
        <f>'2_Prosecution'!BN22/G23*100</f>
        <v>#VALUE!</v>
      </c>
      <c r="AM23" s="248" t="e">
        <f>'2_Prosecution'!BO22/G23*100</f>
        <v>#VALUE!</v>
      </c>
      <c r="AN23" s="249" t="s">
        <v>3336</v>
      </c>
      <c r="AO23" s="248" t="e">
        <f>'2_Prosecution'!BU22/G23*100</f>
        <v>#VALUE!</v>
      </c>
      <c r="AP23" s="248" t="e">
        <f>'2_Prosecution'!BV22/G23*100</f>
        <v>#VALUE!</v>
      </c>
      <c r="AQ23" s="249" t="s">
        <v>3336</v>
      </c>
      <c r="AR23" s="248" t="e">
        <f>'2_Prosecution'!BX22/G23*100</f>
        <v>#VALUE!</v>
      </c>
      <c r="AS23" s="248" t="e">
        <f>'2_Prosecution'!BY22/G23*100</f>
        <v>#VALUE!</v>
      </c>
      <c r="AT23" s="249" t="s">
        <v>3336</v>
      </c>
      <c r="AU23" s="248" t="e">
        <f>'2_Prosecution'!CA22/G23*100</f>
        <v>#VALUE!</v>
      </c>
      <c r="AV23" s="248" t="e">
        <f>'2_Prosecution'!CB22/G23*100</f>
        <v>#VALUE!</v>
      </c>
      <c r="AW23" s="249" t="s">
        <v>3336</v>
      </c>
      <c r="AX23" s="248" t="e">
        <f>'2_Prosecution'!CD22/G23*100</f>
        <v>#VALUE!</v>
      </c>
      <c r="AY23" s="248" t="e">
        <f>'2_Prosecution'!CE22/G23*100</f>
        <v>#VALUE!</v>
      </c>
      <c r="AZ23" s="249" t="s">
        <v>3336</v>
      </c>
      <c r="BA23" s="248" t="e">
        <f>'2_Prosecution'!CG22/G23*100</f>
        <v>#VALUE!</v>
      </c>
      <c r="BB23" s="248" t="e">
        <f>'2_Prosecution'!CH22/G23*100</f>
        <v>#VALUE!</v>
      </c>
      <c r="BC23" s="249" t="s">
        <v>3336</v>
      </c>
      <c r="BD23" s="248" t="e">
        <f>'2_Prosecution'!CJ22/G23*100</f>
        <v>#VALUE!</v>
      </c>
      <c r="BE23" s="248" t="e">
        <f>'2_Prosecution'!CK22/G23*100</f>
        <v>#VALUE!</v>
      </c>
      <c r="BF23" s="249" t="s">
        <v>3336</v>
      </c>
      <c r="BG23" s="248" t="e">
        <f>'2_Prosecution'!CM22/G23*100</f>
        <v>#VALUE!</v>
      </c>
      <c r="BH23" s="248" t="e">
        <f>'2_Prosecution'!CN22/G23*100</f>
        <v>#VALUE!</v>
      </c>
      <c r="BI23" s="249" t="s">
        <v>3336</v>
      </c>
      <c r="BJ23" s="248" t="e">
        <f>'2_Prosecution'!CP22/G23*100</f>
        <v>#VALUE!</v>
      </c>
      <c r="BK23" s="248" t="e">
        <f>'2_Prosecution'!CQ22/G23*100</f>
        <v>#VALUE!</v>
      </c>
      <c r="BL23" s="249" t="s">
        <v>3336</v>
      </c>
      <c r="BM23" s="248" t="e">
        <f>'2_Prosecution'!CS22/G23*100</f>
        <v>#VALUE!</v>
      </c>
      <c r="BN23" s="248" t="e">
        <f>'2_Prosecution'!CT22/G23*100</f>
        <v>#VALUE!</v>
      </c>
      <c r="BO23" s="249" t="s">
        <v>3336</v>
      </c>
      <c r="BP23" s="248" t="e">
        <f>'2_Prosecution'!CV22/G23*100</f>
        <v>#VALUE!</v>
      </c>
      <c r="BQ23" s="248" t="e">
        <f>'2_Prosecution'!CW22/G23*100</f>
        <v>#VALUE!</v>
      </c>
      <c r="BR23" s="249" t="s">
        <v>3336</v>
      </c>
      <c r="BS23" s="248" t="e">
        <f>'2_Prosecution'!DC22/G23*100</f>
        <v>#VALUE!</v>
      </c>
      <c r="BT23" s="248">
        <f>'2_Prosecution'!DD22/G23*100</f>
        <v>956.12986016161813</v>
      </c>
      <c r="BU23" s="249" t="s">
        <v>3336</v>
      </c>
      <c r="BV23" s="248" t="e">
        <f>'2_Prosecution'!DF22/G23*100</f>
        <v>#VALUE!</v>
      </c>
      <c r="BW23" s="248" t="e">
        <f>'2_Prosecution'!DG22/G23*100</f>
        <v>#VALUE!</v>
      </c>
      <c r="BX23" s="249" t="s">
        <v>3336</v>
      </c>
      <c r="BY23" s="248">
        <f>'2_Prosecution'!DI22/G23*100</f>
        <v>4.8440996037674555</v>
      </c>
      <c r="BZ23" s="248">
        <f>'2_Prosecution'!DJ22/G23*100</f>
        <v>3.4574863725362279</v>
      </c>
      <c r="CA23" s="249" t="s">
        <v>3336</v>
      </c>
      <c r="CB23" s="248">
        <f>'2_Prosecution'!DL22/G23*100</f>
        <v>1.3323329979801832</v>
      </c>
      <c r="CC23" s="248">
        <f>'2_Prosecution'!DM22/G23*100</f>
        <v>0.74511956553706549</v>
      </c>
      <c r="CD23" s="249" t="s">
        <v>3336</v>
      </c>
      <c r="CE23" s="248">
        <f>'2_Prosecution'!DO22/G23*100</f>
        <v>79.212953724357604</v>
      </c>
      <c r="CF23" s="248">
        <f>'2_Prosecution'!DP22/G23*100</f>
        <v>127.51413704002191</v>
      </c>
      <c r="CG23" s="249" t="s">
        <v>3336</v>
      </c>
      <c r="CH23" s="248" t="e">
        <f>'2_Prosecution'!DR22/G23*100</f>
        <v>#VALUE!</v>
      </c>
      <c r="CI23" s="248" t="e">
        <f>'2_Prosecution'!DS22/G23*100</f>
        <v>#VALUE!</v>
      </c>
      <c r="CJ23" s="249" t="s">
        <v>3336</v>
      </c>
      <c r="CK23" s="248">
        <f>'2_Prosecution'!DU22/G23*100</f>
        <v>11.176793483055981</v>
      </c>
      <c r="CL23" s="248">
        <f>'2_Prosecution'!DV22/G23*100</f>
        <v>5.7635738579290887</v>
      </c>
      <c r="CM23" s="249" t="s">
        <v>3336</v>
      </c>
      <c r="CN23" s="248" t="e">
        <f>'2_Prosecution'!DX22/G23*100</f>
        <v>#VALUE!</v>
      </c>
      <c r="CO23" s="248" t="e">
        <f>'2_Prosecution'!DY22/G23*100</f>
        <v>#VALUE!</v>
      </c>
      <c r="CP23" s="249" t="s">
        <v>3336</v>
      </c>
      <c r="CQ23" s="248">
        <f>'2_Prosecution'!EA22/G23*100</f>
        <v>1.5724819087272284</v>
      </c>
      <c r="CR23" s="248">
        <f>'2_Prosecution'!EB22/G23*100</f>
        <v>0.63820395458803836</v>
      </c>
      <c r="CS23" s="249" t="s">
        <v>3336</v>
      </c>
      <c r="CT23" s="248">
        <f>'2_Prosecution'!ED22/G23*100</f>
        <v>23.440836486685914</v>
      </c>
      <c r="CU23" s="248">
        <f>'2_Prosecution'!EE22/G23*100</f>
        <v>18.141111894720297</v>
      </c>
      <c r="CV23" s="249" t="s">
        <v>3336</v>
      </c>
      <c r="CW23" s="248">
        <f>'2_Prosecution'!EG22/G23*100</f>
        <v>164.29146235093415</v>
      </c>
      <c r="CX23" s="248">
        <f>'2_Prosecution'!EH22/G23*100</f>
        <v>101.45140080175523</v>
      </c>
      <c r="CY23" s="249" t="s">
        <v>3336</v>
      </c>
      <c r="CZ23" s="248" t="e">
        <f>'2_Prosecution'!EJ22/G23*100</f>
        <v>#VALUE!</v>
      </c>
      <c r="DA23" s="248" t="e">
        <f>'2_Prosecution'!EK22/G23*100</f>
        <v>#VALUE!</v>
      </c>
      <c r="DB23" s="249" t="s">
        <v>3336</v>
      </c>
      <c r="DC23" s="248" t="e">
        <f>'2_Prosecution'!EM22/G23*100</f>
        <v>#VALUE!</v>
      </c>
      <c r="DD23" s="248" t="e">
        <f>'2_Prosecution'!EN22/G23*100</f>
        <v>#VALUE!</v>
      </c>
      <c r="DE23" s="249" t="s">
        <v>3336</v>
      </c>
      <c r="DF23" s="248" t="e">
        <f>'2_Prosecution'!EP22/G23*100</f>
        <v>#VALUE!</v>
      </c>
      <c r="DG23" s="248" t="e">
        <f>'2_Prosecution'!EQ22/G23*100</f>
        <v>#VALUE!</v>
      </c>
      <c r="DH23" s="249" t="s">
        <v>3336</v>
      </c>
      <c r="DI23" s="248">
        <f>'2_Prosecution'!ES22/G23*100</f>
        <v>16.293939108631722</v>
      </c>
      <c r="DJ23" s="248">
        <f>'2_Prosecution'!ET22/G23*100</f>
        <v>10.902102605694635</v>
      </c>
      <c r="DK23" s="249" t="s">
        <v>3336</v>
      </c>
      <c r="DL23" s="248" t="e">
        <f>'2_Prosecution'!EV22/G23*100</f>
        <v>#VALUE!</v>
      </c>
      <c r="DM23" s="248" t="e">
        <f>'2_Prosecution'!EW22/G23*100</f>
        <v>#VALUE!</v>
      </c>
      <c r="DN23" s="249" t="s">
        <v>3336</v>
      </c>
      <c r="DO23" s="248" t="e">
        <f>'2_Prosecution'!EY22/G23*100</f>
        <v>#VALUE!</v>
      </c>
      <c r="DP23" s="248" t="e">
        <f>'2_Prosecution'!EZ22/G23*100</f>
        <v>#VALUE!</v>
      </c>
      <c r="DQ23" s="249" t="s">
        <v>3336</v>
      </c>
      <c r="DR23" s="248" t="e">
        <f>'2_Prosecution'!FB22/G23*100</f>
        <v>#VALUE!</v>
      </c>
      <c r="DS23" s="248" t="e">
        <f>'2_Prosecution'!FC22/G23*100</f>
        <v>#VALUE!</v>
      </c>
      <c r="DT23" s="249" t="s">
        <v>3336</v>
      </c>
      <c r="DU23" s="248">
        <f>'2_Prosecution'!FE22/G23*100</f>
        <v>4.2996524157039495</v>
      </c>
      <c r="DV23" s="248">
        <f>'2_Prosecution'!FF22/G23*100</f>
        <v>2.358722863090843</v>
      </c>
      <c r="DW23" s="249" t="s">
        <v>3336</v>
      </c>
      <c r="DX23" s="248">
        <f>'2_Prosecution'!FH22/G23*100</f>
        <v>2.6876939737032335</v>
      </c>
      <c r="DY23" s="248">
        <f>'2_Prosecution'!FI22/G23*100</f>
        <v>1.2352865203495278</v>
      </c>
      <c r="DZ23" s="249" t="s">
        <v>3336</v>
      </c>
      <c r="EA23" s="248" t="e">
        <f>'2_Prosecution'!FK22/G23*100</f>
        <v>#VALUE!</v>
      </c>
      <c r="EB23" s="248" t="e">
        <f>'2_Prosecution'!FL22/G23*100</f>
        <v>#VALUE!</v>
      </c>
      <c r="EC23" s="249" t="s">
        <v>3336</v>
      </c>
      <c r="ED23" s="248">
        <f>'2_Prosecution'!FN22/G23*100</f>
        <v>1.2665387758577051</v>
      </c>
      <c r="EE23" s="248">
        <f>'2_Prosecution'!FO22/G23*100</f>
        <v>0.46549412151653308</v>
      </c>
      <c r="EF23" s="249" t="s">
        <v>3336</v>
      </c>
      <c r="EG23" s="248" t="e">
        <f>'2_Prosecution'!GT22/G23*100</f>
        <v>#VALUE!</v>
      </c>
      <c r="EH23" s="248">
        <f>'2_Prosecution'!GU22/G23*100</f>
        <v>27.470732591687703</v>
      </c>
      <c r="EI23" s="249" t="s">
        <v>3336</v>
      </c>
      <c r="EJ23" s="248" t="e">
        <f>'2_Prosecution'!HF22/C23*100</f>
        <v>#VALUE!</v>
      </c>
      <c r="EK23" s="248" t="e">
        <f>'2_Prosecution'!HG22/D23*100</f>
        <v>#VALUE!</v>
      </c>
      <c r="EL23" s="248" t="e">
        <f>'2_Prosecution'!HH22/E23*100</f>
        <v>#VALUE!</v>
      </c>
      <c r="EM23" s="248" t="e">
        <f>'2_Prosecution'!HI22/F23*100</f>
        <v>#VALUE!</v>
      </c>
      <c r="EN23" s="248" t="e">
        <f>'2_Prosecution'!HJ22/G23*100</f>
        <v>#VALUE!</v>
      </c>
      <c r="EO23" s="248" t="e">
        <f>'2_Prosecution'!HK22/H23*100</f>
        <v>#VALUE!</v>
      </c>
      <c r="EP23" s="250" t="e">
        <f t="shared" si="2"/>
        <v>#VALUE!</v>
      </c>
      <c r="EQ23" s="249" t="s">
        <v>3336</v>
      </c>
      <c r="ER23" s="248" t="e">
        <f>'2_Prosecution'!HM22/C23*100</f>
        <v>#VALUE!</v>
      </c>
      <c r="ES23" s="248" t="e">
        <f>'2_Prosecution'!HN22/D23*100</f>
        <v>#VALUE!</v>
      </c>
      <c r="ET23" s="248" t="e">
        <f>'2_Prosecution'!HO22/E23*100</f>
        <v>#VALUE!</v>
      </c>
      <c r="EU23" s="248" t="e">
        <f>'2_Prosecution'!HP22/F23*100</f>
        <v>#VALUE!</v>
      </c>
      <c r="EV23" s="248" t="e">
        <f>'2_Prosecution'!HQ22/G23*100</f>
        <v>#VALUE!</v>
      </c>
      <c r="EW23" s="248" t="e">
        <f>'2_Prosecution'!HR22/H23*100</f>
        <v>#VALUE!</v>
      </c>
      <c r="EX23" s="250" t="e">
        <f t="shared" si="3"/>
        <v>#VALUE!</v>
      </c>
      <c r="EY23" s="249" t="s">
        <v>3336</v>
      </c>
      <c r="EZ23" s="248" t="e">
        <f>'2_Prosecution'!HT22/G23*100</f>
        <v>#VALUE!</v>
      </c>
    </row>
    <row r="24" spans="1:156">
      <c r="A24" s="248">
        <v>22</v>
      </c>
      <c r="B24" s="279" t="s">
        <v>45</v>
      </c>
      <c r="C24" s="248">
        <v>1794.18</v>
      </c>
      <c r="D24" s="254">
        <v>1805</v>
      </c>
      <c r="E24" s="254">
        <v>1824</v>
      </c>
      <c r="F24" s="254">
        <v>1822</v>
      </c>
      <c r="G24" s="254">
        <v>1802</v>
      </c>
      <c r="H24" s="248">
        <v>1771.604</v>
      </c>
      <c r="J24" s="248" t="e">
        <f>'2_Prosecution'!AK23/F24*100</f>
        <v>#VALUE!</v>
      </c>
      <c r="K24" s="248" t="e">
        <f>'2_Prosecution'!AL23/G24*100</f>
        <v>#VALUE!</v>
      </c>
      <c r="L24" s="249" t="s">
        <v>3336</v>
      </c>
      <c r="M24" s="248">
        <f>'2_Prosecution'!AN23/C24*100</f>
        <v>1389.7713718801904</v>
      </c>
      <c r="N24" s="248">
        <f>'2_Prosecution'!AO23/D24*100</f>
        <v>1336.1772853185596</v>
      </c>
      <c r="O24" s="248">
        <f>'2_Prosecution'!AP23/E24*100</f>
        <v>1286.5131578947369</v>
      </c>
      <c r="P24" s="248">
        <f>'2_Prosecution'!AQ23/F24*100</f>
        <v>1539.681668496158</v>
      </c>
      <c r="Q24" s="248">
        <f>'2_Prosecution'!AR23/G24*100</f>
        <v>1356.1598224195338</v>
      </c>
      <c r="R24" s="248">
        <f>'2_Prosecution'!AS23/H24*100</f>
        <v>1615.8238522830156</v>
      </c>
      <c r="S24" s="250">
        <f t="shared" si="0"/>
        <v>16.265443725251302</v>
      </c>
      <c r="T24" s="249" t="s">
        <v>3336</v>
      </c>
      <c r="U24" s="248" t="e">
        <f>'2_Prosecution'!AU23/C24*100</f>
        <v>#VALUE!</v>
      </c>
      <c r="V24" s="248" t="e">
        <f>'2_Prosecution'!AV23/D24*100</f>
        <v>#VALUE!</v>
      </c>
      <c r="W24" s="248" t="e">
        <f>'2_Prosecution'!AW23/E24*100</f>
        <v>#VALUE!</v>
      </c>
      <c r="X24" s="248" t="e">
        <f>'2_Prosecution'!AX23/F24*100</f>
        <v>#VALUE!</v>
      </c>
      <c r="Y24" s="248" t="e">
        <f>'2_Prosecution'!AY23/G24*100</f>
        <v>#VALUE!</v>
      </c>
      <c r="Z24" s="248" t="e">
        <f>'2_Prosecution'!AZ23/H24*100</f>
        <v>#VALUE!</v>
      </c>
      <c r="AA24" s="250" t="e">
        <f t="shared" si="1"/>
        <v>#VALUE!</v>
      </c>
      <c r="AB24" s="249" t="s">
        <v>3336</v>
      </c>
      <c r="AC24" s="248">
        <f>'2_Prosecution'!BE23/G24*100</f>
        <v>1356.1598224195338</v>
      </c>
      <c r="AD24" s="248">
        <f>'2_Prosecution'!BF23/G24*100</f>
        <v>0</v>
      </c>
      <c r="AE24" s="248" t="e">
        <f>'2_Prosecution'!BG23/G24*100</f>
        <v>#VALUE!</v>
      </c>
      <c r="AF24" s="248" t="e">
        <f>'2_Prosecution'!BH23/G24*100</f>
        <v>#VALUE!</v>
      </c>
      <c r="AG24" s="248" t="e">
        <f>'2_Prosecution'!BI23/G24*100</f>
        <v>#VALUE!</v>
      </c>
      <c r="AH24" s="249" t="s">
        <v>3336</v>
      </c>
      <c r="AI24" s="248" t="e">
        <f>'2_Prosecution'!BK23/G24*100</f>
        <v>#VALUE!</v>
      </c>
      <c r="AJ24" s="248" t="e">
        <f>'2_Prosecution'!BL23/G24*100</f>
        <v>#VALUE!</v>
      </c>
      <c r="AK24" s="248" t="e">
        <f>'2_Prosecution'!BM23/G24*100</f>
        <v>#VALUE!</v>
      </c>
      <c r="AL24" s="248" t="e">
        <f>'2_Prosecution'!BN23/G24*100</f>
        <v>#VALUE!</v>
      </c>
      <c r="AM24" s="248" t="e">
        <f>'2_Prosecution'!BO23/G24*100</f>
        <v>#VALUE!</v>
      </c>
      <c r="AN24" s="249" t="s">
        <v>3336</v>
      </c>
      <c r="AO24" s="248">
        <f>'2_Prosecution'!BU23/G24*100</f>
        <v>1356.1598224195338</v>
      </c>
      <c r="AP24" s="248" t="e">
        <f>'2_Prosecution'!BV23/G24*100</f>
        <v>#VALUE!</v>
      </c>
      <c r="AQ24" s="249" t="s">
        <v>3336</v>
      </c>
      <c r="AR24" s="248" t="e">
        <f>'2_Prosecution'!BX23/G24*100</f>
        <v>#VALUE!</v>
      </c>
      <c r="AS24" s="248" t="e">
        <f>'2_Prosecution'!BY23/G24*100</f>
        <v>#VALUE!</v>
      </c>
      <c r="AT24" s="249" t="s">
        <v>3336</v>
      </c>
      <c r="AU24" s="248" t="e">
        <f>'2_Prosecution'!CA23/G24*100</f>
        <v>#VALUE!</v>
      </c>
      <c r="AV24" s="248" t="e">
        <f>'2_Prosecution'!CB23/G24*100</f>
        <v>#VALUE!</v>
      </c>
      <c r="AW24" s="249" t="s">
        <v>3336</v>
      </c>
      <c r="AX24" s="248" t="e">
        <f>'2_Prosecution'!CD23/G24*100</f>
        <v>#VALUE!</v>
      </c>
      <c r="AY24" s="248" t="e">
        <f>'2_Prosecution'!CE23/G24*100</f>
        <v>#VALUE!</v>
      </c>
      <c r="AZ24" s="249" t="s">
        <v>3336</v>
      </c>
      <c r="BA24" s="248" t="e">
        <f>'2_Prosecution'!CG23/G24*100</f>
        <v>#VALUE!</v>
      </c>
      <c r="BB24" s="248" t="e">
        <f>'2_Prosecution'!CH23/G24*100</f>
        <v>#VALUE!</v>
      </c>
      <c r="BC24" s="249" t="s">
        <v>3336</v>
      </c>
      <c r="BD24" s="248" t="e">
        <f>'2_Prosecution'!CJ23/G24*100</f>
        <v>#VALUE!</v>
      </c>
      <c r="BE24" s="248" t="e">
        <f>'2_Prosecution'!CK23/G24*100</f>
        <v>#VALUE!</v>
      </c>
      <c r="BF24" s="249" t="s">
        <v>3336</v>
      </c>
      <c r="BG24" s="248" t="e">
        <f>'2_Prosecution'!CM23/G24*100</f>
        <v>#VALUE!</v>
      </c>
      <c r="BH24" s="248" t="e">
        <f>'2_Prosecution'!CN23/G24*100</f>
        <v>#VALUE!</v>
      </c>
      <c r="BI24" s="249" t="s">
        <v>3336</v>
      </c>
      <c r="BJ24" s="248" t="e">
        <f>'2_Prosecution'!CP23/G24*100</f>
        <v>#VALUE!</v>
      </c>
      <c r="BK24" s="248" t="e">
        <f>'2_Prosecution'!CQ23/G24*100</f>
        <v>#VALUE!</v>
      </c>
      <c r="BL24" s="249" t="s">
        <v>3336</v>
      </c>
      <c r="BM24" s="248" t="e">
        <f>'2_Prosecution'!CS23/G24*100</f>
        <v>#VALUE!</v>
      </c>
      <c r="BN24" s="248" t="e">
        <f>'2_Prosecution'!CT23/G24*100</f>
        <v>#VALUE!</v>
      </c>
      <c r="BO24" s="249" t="s">
        <v>3336</v>
      </c>
      <c r="BP24" s="248" t="e">
        <f>'2_Prosecution'!CV23/G24*100</f>
        <v>#VALUE!</v>
      </c>
      <c r="BQ24" s="248" t="e">
        <f>'2_Prosecution'!CW23/G24*100</f>
        <v>#VALUE!</v>
      </c>
      <c r="BR24" s="249" t="s">
        <v>3336</v>
      </c>
      <c r="BS24" s="248">
        <f>'2_Prosecution'!DC23/G24*100</f>
        <v>1356.1598224195338</v>
      </c>
      <c r="BT24" s="248" t="e">
        <f>'2_Prosecution'!DD23/G24*100</f>
        <v>#VALUE!</v>
      </c>
      <c r="BU24" s="249" t="s">
        <v>3336</v>
      </c>
      <c r="BV24" s="248" t="e">
        <f>'2_Prosecution'!DF23/G24*100</f>
        <v>#VALUE!</v>
      </c>
      <c r="BW24" s="248" t="e">
        <f>'2_Prosecution'!DG23/G24*100</f>
        <v>#VALUE!</v>
      </c>
      <c r="BX24" s="249" t="s">
        <v>3336</v>
      </c>
      <c r="BY24" s="248" t="e">
        <f>'2_Prosecution'!DI23/G24*100</f>
        <v>#VALUE!</v>
      </c>
      <c r="BZ24" s="248" t="e">
        <f>'2_Prosecution'!DJ23/G24*100</f>
        <v>#VALUE!</v>
      </c>
      <c r="CA24" s="249" t="s">
        <v>3336</v>
      </c>
      <c r="CB24" s="248" t="e">
        <f>'2_Prosecution'!DL23/G24*100</f>
        <v>#VALUE!</v>
      </c>
      <c r="CC24" s="248" t="e">
        <f>'2_Prosecution'!DM23/G24*100</f>
        <v>#VALUE!</v>
      </c>
      <c r="CD24" s="249" t="s">
        <v>3336</v>
      </c>
      <c r="CE24" s="248" t="e">
        <f>'2_Prosecution'!DO23/G24*100</f>
        <v>#VALUE!</v>
      </c>
      <c r="CF24" s="248" t="e">
        <f>'2_Prosecution'!DP23/G24*100</f>
        <v>#VALUE!</v>
      </c>
      <c r="CG24" s="249" t="s">
        <v>3336</v>
      </c>
      <c r="CH24" s="248" t="e">
        <f>'2_Prosecution'!DR23/G24*100</f>
        <v>#VALUE!</v>
      </c>
      <c r="CI24" s="248" t="e">
        <f>'2_Prosecution'!DS23/G24*100</f>
        <v>#VALUE!</v>
      </c>
      <c r="CJ24" s="249" t="s">
        <v>3336</v>
      </c>
      <c r="CK24" s="248" t="e">
        <f>'2_Prosecution'!DU23/G24*100</f>
        <v>#VALUE!</v>
      </c>
      <c r="CL24" s="248" t="e">
        <f>'2_Prosecution'!DV23/G24*100</f>
        <v>#VALUE!</v>
      </c>
      <c r="CM24" s="249" t="s">
        <v>3336</v>
      </c>
      <c r="CN24" s="248" t="e">
        <f>'2_Prosecution'!DX23/G24*100</f>
        <v>#VALUE!</v>
      </c>
      <c r="CO24" s="248" t="e">
        <f>'2_Prosecution'!DY23/G24*100</f>
        <v>#VALUE!</v>
      </c>
      <c r="CP24" s="249" t="s">
        <v>3336</v>
      </c>
      <c r="CQ24" s="248" t="e">
        <f>'2_Prosecution'!EA23/G24*100</f>
        <v>#VALUE!</v>
      </c>
      <c r="CR24" s="248" t="e">
        <f>'2_Prosecution'!EB23/G24*100</f>
        <v>#VALUE!</v>
      </c>
      <c r="CS24" s="249" t="s">
        <v>3336</v>
      </c>
      <c r="CT24" s="248" t="e">
        <f>'2_Prosecution'!ED23/G24*100</f>
        <v>#VALUE!</v>
      </c>
      <c r="CU24" s="248" t="e">
        <f>'2_Prosecution'!EE23/G24*100</f>
        <v>#VALUE!</v>
      </c>
      <c r="CV24" s="249" t="s">
        <v>3336</v>
      </c>
      <c r="CW24" s="248" t="e">
        <f>'2_Prosecution'!EG23/G24*100</f>
        <v>#VALUE!</v>
      </c>
      <c r="CX24" s="248" t="e">
        <f>'2_Prosecution'!EH23/G24*100</f>
        <v>#VALUE!</v>
      </c>
      <c r="CY24" s="249" t="s">
        <v>3336</v>
      </c>
      <c r="CZ24" s="248" t="e">
        <f>'2_Prosecution'!EJ23/G24*100</f>
        <v>#VALUE!</v>
      </c>
      <c r="DA24" s="248" t="e">
        <f>'2_Prosecution'!EK23/G24*100</f>
        <v>#VALUE!</v>
      </c>
      <c r="DB24" s="249" t="s">
        <v>3336</v>
      </c>
      <c r="DC24" s="248" t="e">
        <f>'2_Prosecution'!EM23/G24*100</f>
        <v>#VALUE!</v>
      </c>
      <c r="DD24" s="248" t="e">
        <f>'2_Prosecution'!EN23/G24*100</f>
        <v>#VALUE!</v>
      </c>
      <c r="DE24" s="249" t="s">
        <v>3336</v>
      </c>
      <c r="DF24" s="248" t="e">
        <f>'2_Prosecution'!EP23/G24*100</f>
        <v>#VALUE!</v>
      </c>
      <c r="DG24" s="248" t="e">
        <f>'2_Prosecution'!EQ23/G24*100</f>
        <v>#VALUE!</v>
      </c>
      <c r="DH24" s="249" t="s">
        <v>3336</v>
      </c>
      <c r="DI24" s="248" t="e">
        <f>'2_Prosecution'!ES23/G24*100</f>
        <v>#VALUE!</v>
      </c>
      <c r="DJ24" s="248" t="e">
        <f>'2_Prosecution'!ET23/G24*100</f>
        <v>#VALUE!</v>
      </c>
      <c r="DK24" s="249" t="s">
        <v>3336</v>
      </c>
      <c r="DL24" s="248" t="e">
        <f>'2_Prosecution'!EV23/G24*100</f>
        <v>#VALUE!</v>
      </c>
      <c r="DM24" s="248" t="e">
        <f>'2_Prosecution'!EW23/G24*100</f>
        <v>#VALUE!</v>
      </c>
      <c r="DN24" s="249" t="s">
        <v>3336</v>
      </c>
      <c r="DO24" s="248" t="e">
        <f>'2_Prosecution'!EY23/G24*100</f>
        <v>#VALUE!</v>
      </c>
      <c r="DP24" s="248" t="e">
        <f>'2_Prosecution'!EZ23/G24*100</f>
        <v>#VALUE!</v>
      </c>
      <c r="DQ24" s="249" t="s">
        <v>3336</v>
      </c>
      <c r="DR24" s="248" t="e">
        <f>'2_Prosecution'!FB23/G24*100</f>
        <v>#VALUE!</v>
      </c>
      <c r="DS24" s="248" t="e">
        <f>'2_Prosecution'!FC23/G24*100</f>
        <v>#VALUE!</v>
      </c>
      <c r="DT24" s="249" t="s">
        <v>3336</v>
      </c>
      <c r="DU24" s="248" t="e">
        <f>'2_Prosecution'!FE23/G24*100</f>
        <v>#VALUE!</v>
      </c>
      <c r="DV24" s="248" t="e">
        <f>'2_Prosecution'!FF23/G24*100</f>
        <v>#VALUE!</v>
      </c>
      <c r="DW24" s="249" t="s">
        <v>3336</v>
      </c>
      <c r="DX24" s="248" t="e">
        <f>'2_Prosecution'!FH23/G24*100</f>
        <v>#VALUE!</v>
      </c>
      <c r="DY24" s="248" t="e">
        <f>'2_Prosecution'!FI23/G24*100</f>
        <v>#VALUE!</v>
      </c>
      <c r="DZ24" s="249" t="s">
        <v>3336</v>
      </c>
      <c r="EA24" s="248" t="e">
        <f>'2_Prosecution'!FK23/G24*100</f>
        <v>#VALUE!</v>
      </c>
      <c r="EB24" s="248" t="e">
        <f>'2_Prosecution'!FL23/G24*100</f>
        <v>#VALUE!</v>
      </c>
      <c r="EC24" s="249" t="s">
        <v>3336</v>
      </c>
      <c r="ED24" s="248" t="e">
        <f>'2_Prosecution'!FN23/G24*100</f>
        <v>#VALUE!</v>
      </c>
      <c r="EE24" s="248" t="e">
        <f>'2_Prosecution'!FO23/G24*100</f>
        <v>#VALUE!</v>
      </c>
      <c r="EF24" s="249" t="s">
        <v>3336</v>
      </c>
      <c r="EG24" s="248" t="e">
        <f>'2_Prosecution'!GT23/G24*100</f>
        <v>#VALUE!</v>
      </c>
      <c r="EH24" s="248" t="e">
        <f>'2_Prosecution'!GU23/G24*100</f>
        <v>#VALUE!</v>
      </c>
      <c r="EI24" s="249" t="s">
        <v>3336</v>
      </c>
      <c r="EJ24" s="248" t="e">
        <f>'2_Prosecution'!HF23/C24*100</f>
        <v>#VALUE!</v>
      </c>
      <c r="EK24" s="248" t="e">
        <f>'2_Prosecution'!HG23/D24*100</f>
        <v>#VALUE!</v>
      </c>
      <c r="EL24" s="248" t="e">
        <f>'2_Prosecution'!HH23/E24*100</f>
        <v>#VALUE!</v>
      </c>
      <c r="EM24" s="248" t="e">
        <f>'2_Prosecution'!HI23/F24*100</f>
        <v>#VALUE!</v>
      </c>
      <c r="EN24" s="248" t="e">
        <f>'2_Prosecution'!HJ23/G24*100</f>
        <v>#VALUE!</v>
      </c>
      <c r="EO24" s="248" t="e">
        <f>'2_Prosecution'!HK23/H24*100</f>
        <v>#VALUE!</v>
      </c>
      <c r="EP24" s="250" t="e">
        <f t="shared" si="2"/>
        <v>#VALUE!</v>
      </c>
      <c r="EQ24" s="249" t="s">
        <v>3336</v>
      </c>
      <c r="ER24" s="248" t="e">
        <f>'2_Prosecution'!HM23/C24*100</f>
        <v>#VALUE!</v>
      </c>
      <c r="ES24" s="248" t="e">
        <f>'2_Prosecution'!HN23/D24*100</f>
        <v>#VALUE!</v>
      </c>
      <c r="ET24" s="248" t="e">
        <f>'2_Prosecution'!HO23/E24*100</f>
        <v>#VALUE!</v>
      </c>
      <c r="EU24" s="248" t="e">
        <f>'2_Prosecution'!HP23/F24*100</f>
        <v>#VALUE!</v>
      </c>
      <c r="EV24" s="248" t="e">
        <f>'2_Prosecution'!HQ23/G24*100</f>
        <v>#VALUE!</v>
      </c>
      <c r="EW24" s="248" t="e">
        <f>'2_Prosecution'!HR23/H24*100</f>
        <v>#VALUE!</v>
      </c>
      <c r="EX24" s="250" t="e">
        <f t="shared" si="3"/>
        <v>#VALUE!</v>
      </c>
      <c r="EY24" s="249" t="s">
        <v>3336</v>
      </c>
      <c r="EZ24" s="248" t="e">
        <f>'2_Prosecution'!HT23/G24*100</f>
        <v>#VALUE!</v>
      </c>
    </row>
    <row r="25" spans="1:156" ht="23.25" customHeight="1">
      <c r="A25" s="248">
        <v>23</v>
      </c>
      <c r="B25" s="279" t="s">
        <v>46</v>
      </c>
      <c r="C25" s="248">
        <v>2074.605</v>
      </c>
      <c r="D25" s="248">
        <v>2044.8130000000001</v>
      </c>
      <c r="E25" s="248">
        <v>2023.825</v>
      </c>
      <c r="F25" s="248">
        <v>2001.4680000000001</v>
      </c>
      <c r="G25" s="248">
        <v>1986.096</v>
      </c>
      <c r="H25" s="248">
        <v>1968.9570000000001</v>
      </c>
      <c r="J25" s="248">
        <f>'2_Prosecution'!AK24/F25*100</f>
        <v>23.282910343807643</v>
      </c>
      <c r="K25" s="248">
        <f>'2_Prosecution'!AL24/G25*100</f>
        <v>720.35792831766446</v>
      </c>
      <c r="L25" s="249" t="s">
        <v>3336</v>
      </c>
      <c r="M25" s="248" t="e">
        <f>'2_Prosecution'!AN24/C25*100</f>
        <v>#VALUE!</v>
      </c>
      <c r="N25" s="248">
        <f>'2_Prosecution'!AO24/D25*100</f>
        <v>571.20137636057666</v>
      </c>
      <c r="O25" s="248">
        <f>'2_Prosecution'!AP24/E25*100</f>
        <v>568.28036020901015</v>
      </c>
      <c r="P25" s="248">
        <f>'2_Prosecution'!AQ24/F25*100</f>
        <v>573.67891967296009</v>
      </c>
      <c r="Q25" s="248">
        <f>'2_Prosecution'!AR24/G25*100</f>
        <v>616.18370914598279</v>
      </c>
      <c r="R25" s="248">
        <f>'2_Prosecution'!AS24/H25*100</f>
        <v>644.65602854709368</v>
      </c>
      <c r="S25" s="250" t="e">
        <f t="shared" si="0"/>
        <v>#VALUE!</v>
      </c>
      <c r="T25" s="249" t="s">
        <v>3336</v>
      </c>
      <c r="U25" s="248" t="e">
        <f>'2_Prosecution'!AU24/C25*100</f>
        <v>#VALUE!</v>
      </c>
      <c r="V25" s="248">
        <f>'2_Prosecution'!AV24/D25*100</f>
        <v>450.89697688737306</v>
      </c>
      <c r="W25" s="248">
        <f>'2_Prosecution'!AW24/E25*100</f>
        <v>438.27900139587166</v>
      </c>
      <c r="X25" s="248">
        <f>'2_Prosecution'!AX24/F25*100</f>
        <v>453.71697174274078</v>
      </c>
      <c r="Y25" s="248">
        <f>'2_Prosecution'!AY24/G25*100</f>
        <v>494.73942850698052</v>
      </c>
      <c r="Z25" s="248">
        <f>'2_Prosecution'!AZ24/H25*100</f>
        <v>509.00045049231653</v>
      </c>
      <c r="AA25" s="250" t="e">
        <f t="shared" si="1"/>
        <v>#VALUE!</v>
      </c>
      <c r="AB25" s="249" t="s">
        <v>3336</v>
      </c>
      <c r="AC25" s="248">
        <f>'2_Prosecution'!BE24/G25*100</f>
        <v>616.18370914598279</v>
      </c>
      <c r="AD25" s="248" t="e">
        <f>'2_Prosecution'!BF24/G25*100</f>
        <v>#VALUE!</v>
      </c>
      <c r="AE25" s="248" t="e">
        <f>'2_Prosecution'!BG24/G25*100</f>
        <v>#VALUE!</v>
      </c>
      <c r="AF25" s="248" t="e">
        <f>'2_Prosecution'!BH24/G25*100</f>
        <v>#VALUE!</v>
      </c>
      <c r="AG25" s="248" t="e">
        <f>'2_Prosecution'!BI24/G25*100</f>
        <v>#VALUE!</v>
      </c>
      <c r="AH25" s="249" t="s">
        <v>3336</v>
      </c>
      <c r="AI25" s="248" t="e">
        <f>'2_Prosecution'!BK24/G25*100</f>
        <v>#VALUE!</v>
      </c>
      <c r="AJ25" s="248" t="e">
        <f>'2_Prosecution'!BL24/G25*100</f>
        <v>#VALUE!</v>
      </c>
      <c r="AK25" s="248" t="e">
        <f>'2_Prosecution'!BM24/G25*100</f>
        <v>#VALUE!</v>
      </c>
      <c r="AL25" s="248" t="e">
        <f>'2_Prosecution'!BN24/G25*100</f>
        <v>#VALUE!</v>
      </c>
      <c r="AM25" s="248" t="e">
        <f>'2_Prosecution'!BO24/G25*100</f>
        <v>#VALUE!</v>
      </c>
      <c r="AN25" s="249" t="s">
        <v>3336</v>
      </c>
      <c r="AO25" s="248">
        <f>'2_Prosecution'!BU24/G25*100</f>
        <v>616.18370914598279</v>
      </c>
      <c r="AP25" s="248" t="e">
        <f>'2_Prosecution'!BV24/G25*100</f>
        <v>#VALUE!</v>
      </c>
      <c r="AQ25" s="249" t="s">
        <v>3336</v>
      </c>
      <c r="AR25" s="248">
        <f>'2_Prosecution'!BX24/G25*100</f>
        <v>494.73942850698052</v>
      </c>
      <c r="AS25" s="248" t="e">
        <f>'2_Prosecution'!BY24/G25*100</f>
        <v>#VALUE!</v>
      </c>
      <c r="AT25" s="249" t="s">
        <v>3336</v>
      </c>
      <c r="AU25" s="248" t="e">
        <f>'2_Prosecution'!CA24/G25*100</f>
        <v>#VALUE!</v>
      </c>
      <c r="AV25" s="248" t="e">
        <f>'2_Prosecution'!CB24/G25*100</f>
        <v>#VALUE!</v>
      </c>
      <c r="AW25" s="249" t="s">
        <v>3336</v>
      </c>
      <c r="AX25" s="248" t="e">
        <f>'2_Prosecution'!CD24/G25*100</f>
        <v>#VALUE!</v>
      </c>
      <c r="AY25" s="248" t="e">
        <f>'2_Prosecution'!CE24/G25*100</f>
        <v>#VALUE!</v>
      </c>
      <c r="AZ25" s="249" t="s">
        <v>3336</v>
      </c>
      <c r="BA25" s="248" t="e">
        <f>'2_Prosecution'!CG24/G25*100</f>
        <v>#VALUE!</v>
      </c>
      <c r="BB25" s="248" t="e">
        <f>'2_Prosecution'!CH24/G25*100</f>
        <v>#VALUE!</v>
      </c>
      <c r="BC25" s="249" t="s">
        <v>3336</v>
      </c>
      <c r="BD25" s="248" t="e">
        <f>'2_Prosecution'!CJ24/G25*100</f>
        <v>#VALUE!</v>
      </c>
      <c r="BE25" s="248" t="e">
        <f>'2_Prosecution'!CK24/G25*100</f>
        <v>#VALUE!</v>
      </c>
      <c r="BF25" s="249" t="s">
        <v>3336</v>
      </c>
      <c r="BG25" s="248" t="e">
        <f>'2_Prosecution'!CM24/G25*100</f>
        <v>#VALUE!</v>
      </c>
      <c r="BH25" s="248" t="e">
        <f>'2_Prosecution'!CN24/G25*100</f>
        <v>#VALUE!</v>
      </c>
      <c r="BI25" s="249" t="s">
        <v>3336</v>
      </c>
      <c r="BJ25" s="248" t="e">
        <f>'2_Prosecution'!CP24/G25*100</f>
        <v>#VALUE!</v>
      </c>
      <c r="BK25" s="248" t="e">
        <f>'2_Prosecution'!CQ24/G25*100</f>
        <v>#VALUE!</v>
      </c>
      <c r="BL25" s="249" t="s">
        <v>3336</v>
      </c>
      <c r="BM25" s="248" t="e">
        <f>'2_Prosecution'!CS24/G25*100</f>
        <v>#VALUE!</v>
      </c>
      <c r="BN25" s="248" t="e">
        <f>'2_Prosecution'!CT24/G25*100</f>
        <v>#VALUE!</v>
      </c>
      <c r="BO25" s="249" t="s">
        <v>3336</v>
      </c>
      <c r="BP25" s="248" t="e">
        <f>'2_Prosecution'!CV24/G25*100</f>
        <v>#VALUE!</v>
      </c>
      <c r="BQ25" s="248" t="e">
        <f>'2_Prosecution'!CW24/G25*100</f>
        <v>#VALUE!</v>
      </c>
      <c r="BR25" s="249" t="s">
        <v>3336</v>
      </c>
      <c r="BS25" s="248">
        <f>'2_Prosecution'!DC24/G25*100</f>
        <v>616.18370914598279</v>
      </c>
      <c r="BT25" s="248" t="e">
        <f>'2_Prosecution'!DD24/G25*100</f>
        <v>#VALUE!</v>
      </c>
      <c r="BU25" s="249" t="s">
        <v>3336</v>
      </c>
      <c r="BV25" s="248" t="e">
        <f>'2_Prosecution'!DF24/G25*100</f>
        <v>#VALUE!</v>
      </c>
      <c r="BW25" s="248" t="e">
        <f>'2_Prosecution'!DG24/G25*100</f>
        <v>#VALUE!</v>
      </c>
      <c r="BX25" s="249" t="s">
        <v>3336</v>
      </c>
      <c r="BY25" s="248" t="e">
        <f>'2_Prosecution'!DI24/G25*100</f>
        <v>#VALUE!</v>
      </c>
      <c r="BZ25" s="248" t="e">
        <f>'2_Prosecution'!DJ24/G25*100</f>
        <v>#VALUE!</v>
      </c>
      <c r="CA25" s="249" t="s">
        <v>3336</v>
      </c>
      <c r="CB25" s="248" t="e">
        <f>'2_Prosecution'!DL24/G25*100</f>
        <v>#VALUE!</v>
      </c>
      <c r="CC25" s="248" t="e">
        <f>'2_Prosecution'!DM24/G25*100</f>
        <v>#VALUE!</v>
      </c>
      <c r="CD25" s="249" t="s">
        <v>3336</v>
      </c>
      <c r="CE25" s="248" t="e">
        <f>'2_Prosecution'!DO24/G25*100</f>
        <v>#VALUE!</v>
      </c>
      <c r="CF25" s="248" t="e">
        <f>'2_Prosecution'!DP24/G25*100</f>
        <v>#VALUE!</v>
      </c>
      <c r="CG25" s="249" t="s">
        <v>3336</v>
      </c>
      <c r="CH25" s="248" t="e">
        <f>'2_Prosecution'!DR24/G25*100</f>
        <v>#VALUE!</v>
      </c>
      <c r="CI25" s="248" t="e">
        <f>'2_Prosecution'!DS24/G25*100</f>
        <v>#VALUE!</v>
      </c>
      <c r="CJ25" s="249" t="s">
        <v>3336</v>
      </c>
      <c r="CK25" s="248" t="e">
        <f>'2_Prosecution'!DU24/G25*100</f>
        <v>#VALUE!</v>
      </c>
      <c r="CL25" s="248" t="e">
        <f>'2_Prosecution'!DV24/G25*100</f>
        <v>#VALUE!</v>
      </c>
      <c r="CM25" s="249" t="s">
        <v>3336</v>
      </c>
      <c r="CN25" s="248" t="e">
        <f>'2_Prosecution'!DX24/G25*100</f>
        <v>#VALUE!</v>
      </c>
      <c r="CO25" s="248" t="e">
        <f>'2_Prosecution'!DY24/G25*100</f>
        <v>#VALUE!</v>
      </c>
      <c r="CP25" s="249" t="s">
        <v>3336</v>
      </c>
      <c r="CQ25" s="248" t="e">
        <f>'2_Prosecution'!EA24/G25*100</f>
        <v>#VALUE!</v>
      </c>
      <c r="CR25" s="248" t="e">
        <f>'2_Prosecution'!EB24/G25*100</f>
        <v>#VALUE!</v>
      </c>
      <c r="CS25" s="249" t="s">
        <v>3336</v>
      </c>
      <c r="CT25" s="248" t="e">
        <f>'2_Prosecution'!ED24/G25*100</f>
        <v>#VALUE!</v>
      </c>
      <c r="CU25" s="248" t="e">
        <f>'2_Prosecution'!EE24/G25*100</f>
        <v>#VALUE!</v>
      </c>
      <c r="CV25" s="249" t="s">
        <v>3336</v>
      </c>
      <c r="CW25" s="248" t="e">
        <f>'2_Prosecution'!EG24/G25*100</f>
        <v>#VALUE!</v>
      </c>
      <c r="CX25" s="248" t="e">
        <f>'2_Prosecution'!EH24/G25*100</f>
        <v>#VALUE!</v>
      </c>
      <c r="CY25" s="249" t="s">
        <v>3336</v>
      </c>
      <c r="CZ25" s="248" t="e">
        <f>'2_Prosecution'!EJ24/G25*100</f>
        <v>#VALUE!</v>
      </c>
      <c r="DA25" s="248" t="e">
        <f>'2_Prosecution'!EK24/G25*100</f>
        <v>#VALUE!</v>
      </c>
      <c r="DB25" s="249" t="s">
        <v>3336</v>
      </c>
      <c r="DC25" s="248" t="e">
        <f>'2_Prosecution'!EM24/G25*100</f>
        <v>#VALUE!</v>
      </c>
      <c r="DD25" s="248" t="e">
        <f>'2_Prosecution'!EN24/G25*100</f>
        <v>#VALUE!</v>
      </c>
      <c r="DE25" s="249" t="s">
        <v>3336</v>
      </c>
      <c r="DF25" s="248" t="e">
        <f>'2_Prosecution'!EP24/G25*100</f>
        <v>#VALUE!</v>
      </c>
      <c r="DG25" s="248" t="e">
        <f>'2_Prosecution'!EQ24/G25*100</f>
        <v>#VALUE!</v>
      </c>
      <c r="DH25" s="249" t="s">
        <v>3336</v>
      </c>
      <c r="DI25" s="248" t="e">
        <f>'2_Prosecution'!ES24/G25*100</f>
        <v>#VALUE!</v>
      </c>
      <c r="DJ25" s="248" t="e">
        <f>'2_Prosecution'!ET24/G25*100</f>
        <v>#VALUE!</v>
      </c>
      <c r="DK25" s="249" t="s">
        <v>3336</v>
      </c>
      <c r="DL25" s="248" t="e">
        <f>'2_Prosecution'!EV24/G25*100</f>
        <v>#VALUE!</v>
      </c>
      <c r="DM25" s="248" t="e">
        <f>'2_Prosecution'!EW24/G25*100</f>
        <v>#VALUE!</v>
      </c>
      <c r="DN25" s="249" t="s">
        <v>3336</v>
      </c>
      <c r="DO25" s="248" t="e">
        <f>'2_Prosecution'!EY24/G25*100</f>
        <v>#VALUE!</v>
      </c>
      <c r="DP25" s="248" t="e">
        <f>'2_Prosecution'!EZ24/G25*100</f>
        <v>#VALUE!</v>
      </c>
      <c r="DQ25" s="249" t="s">
        <v>3336</v>
      </c>
      <c r="DR25" s="248" t="e">
        <f>'2_Prosecution'!FB24/G25*100</f>
        <v>#VALUE!</v>
      </c>
      <c r="DS25" s="248" t="e">
        <f>'2_Prosecution'!FC24/G25*100</f>
        <v>#VALUE!</v>
      </c>
      <c r="DT25" s="249" t="s">
        <v>3336</v>
      </c>
      <c r="DU25" s="248" t="e">
        <f>'2_Prosecution'!FE24/G25*100</f>
        <v>#VALUE!</v>
      </c>
      <c r="DV25" s="248" t="e">
        <f>'2_Prosecution'!FF24/G25*100</f>
        <v>#VALUE!</v>
      </c>
      <c r="DW25" s="249" t="s">
        <v>3336</v>
      </c>
      <c r="DX25" s="248" t="e">
        <f>'2_Prosecution'!FH24/G25*100</f>
        <v>#VALUE!</v>
      </c>
      <c r="DY25" s="248" t="e">
        <f>'2_Prosecution'!FI24/G25*100</f>
        <v>#VALUE!</v>
      </c>
      <c r="DZ25" s="249" t="s">
        <v>3336</v>
      </c>
      <c r="EA25" s="248" t="e">
        <f>'2_Prosecution'!FK24/G25*100</f>
        <v>#VALUE!</v>
      </c>
      <c r="EB25" s="248" t="e">
        <f>'2_Prosecution'!FL24/G25*100</f>
        <v>#VALUE!</v>
      </c>
      <c r="EC25" s="249" t="s">
        <v>3336</v>
      </c>
      <c r="ED25" s="248" t="e">
        <f>'2_Prosecution'!FN24/G25*100</f>
        <v>#VALUE!</v>
      </c>
      <c r="EE25" s="248" t="e">
        <f>'2_Prosecution'!FO24/G25*100</f>
        <v>#VALUE!</v>
      </c>
      <c r="EF25" s="249" t="s">
        <v>3336</v>
      </c>
      <c r="EG25" s="248" t="e">
        <f>'2_Prosecution'!GT24/G25*100</f>
        <v>#VALUE!</v>
      </c>
      <c r="EH25" s="248" t="e">
        <f>'2_Prosecution'!GU24/G25*100</f>
        <v>#VALUE!</v>
      </c>
      <c r="EI25" s="249" t="s">
        <v>3336</v>
      </c>
      <c r="EJ25" s="248" t="e">
        <f>'2_Prosecution'!HF24/C25*100</f>
        <v>#VALUE!</v>
      </c>
      <c r="EK25" s="248" t="e">
        <f>'2_Prosecution'!HG24/D25*100</f>
        <v>#VALUE!</v>
      </c>
      <c r="EL25" s="248" t="e">
        <f>'2_Prosecution'!HH24/E25*100</f>
        <v>#VALUE!</v>
      </c>
      <c r="EM25" s="248" t="e">
        <f>'2_Prosecution'!HI24/F25*100</f>
        <v>#VALUE!</v>
      </c>
      <c r="EN25" s="248" t="e">
        <f>'2_Prosecution'!HJ24/G25*100</f>
        <v>#VALUE!</v>
      </c>
      <c r="EO25" s="248" t="e">
        <f>'2_Prosecution'!HK24/H25*100</f>
        <v>#VALUE!</v>
      </c>
      <c r="EP25" s="250" t="e">
        <f t="shared" si="2"/>
        <v>#VALUE!</v>
      </c>
      <c r="EQ25" s="249" t="s">
        <v>3336</v>
      </c>
      <c r="ER25" s="248">
        <f>'2_Prosecution'!HM24/C25*100</f>
        <v>22.124693616375165</v>
      </c>
      <c r="ES25" s="248">
        <f>'2_Prosecution'!HN24/D25*100</f>
        <v>22.544848844368655</v>
      </c>
      <c r="ET25" s="248">
        <f>'2_Prosecution'!HO24/E25*100</f>
        <v>22.185712697491137</v>
      </c>
      <c r="EU25" s="248">
        <f>'2_Prosecution'!HP24/F25*100</f>
        <v>22.833240401545265</v>
      </c>
      <c r="EV25" s="248">
        <f>'2_Prosecution'!HQ24/G25*100</f>
        <v>23.009965278616946</v>
      </c>
      <c r="EW25" s="248">
        <f>'2_Prosecution'!HR24/H25*100</f>
        <v>22.905528155261894</v>
      </c>
      <c r="EX25" s="250">
        <f t="shared" si="3"/>
        <v>3.5292445284250675</v>
      </c>
      <c r="EY25" s="249" t="s">
        <v>3336</v>
      </c>
      <c r="EZ25" s="248">
        <f>'2_Prosecution'!HT24/G25*100</f>
        <v>14.19870942794306</v>
      </c>
    </row>
    <row r="26" spans="1:156" ht="13.5" customHeight="1">
      <c r="A26" s="248">
        <v>24</v>
      </c>
      <c r="B26" s="279" t="s">
        <v>47</v>
      </c>
      <c r="C26" s="248">
        <v>3052.5880000000002</v>
      </c>
      <c r="D26" s="248">
        <v>3003.6410000000001</v>
      </c>
      <c r="E26" s="248">
        <v>2971.9050000000002</v>
      </c>
      <c r="F26" s="248">
        <v>2943.4720000000002</v>
      </c>
      <c r="G26" s="248">
        <v>2921.2620000000002</v>
      </c>
      <c r="H26" s="248">
        <v>2888.558</v>
      </c>
      <c r="J26" s="248">
        <f>'2_Prosecution'!AK25/F26*100</f>
        <v>1203.7145248876157</v>
      </c>
      <c r="K26" s="248">
        <f>'2_Prosecution'!AL25/G26*100</f>
        <v>2476.4297074346632</v>
      </c>
      <c r="L26" s="249" t="s">
        <v>3336</v>
      </c>
      <c r="M26" s="248">
        <f>'2_Prosecution'!AN25/C26*100</f>
        <v>1166.1580272214919</v>
      </c>
      <c r="N26" s="248">
        <f>'2_Prosecution'!AO25/D26*100</f>
        <v>1427.7338736553404</v>
      </c>
      <c r="O26" s="248">
        <f>'2_Prosecution'!AP25/E26*100</f>
        <v>1559.0000353308735</v>
      </c>
      <c r="P26" s="248">
        <f>'2_Prosecution'!AQ25/F26*100</f>
        <v>1565.6340539335858</v>
      </c>
      <c r="Q26" s="248">
        <f>'2_Prosecution'!AR25/G26*100</f>
        <v>1362.0140884316434</v>
      </c>
      <c r="R26" s="248">
        <f>'2_Prosecution'!AS25/H26*100</f>
        <v>1151.6126731746429</v>
      </c>
      <c r="S26" s="250">
        <f t="shared" si="0"/>
        <v>-1.2472884212361066</v>
      </c>
      <c r="T26" s="249" t="s">
        <v>3336</v>
      </c>
      <c r="U26" s="248">
        <f>'2_Prosecution'!AU25/C26*100</f>
        <v>1029.1267606372035</v>
      </c>
      <c r="V26" s="248">
        <f>'2_Prosecution'!AV25/D26*100</f>
        <v>1187.5586995915955</v>
      </c>
      <c r="W26" s="248">
        <f>'2_Prosecution'!AW25/E26*100</f>
        <v>1260.5719227229672</v>
      </c>
      <c r="X26" s="248">
        <f>'2_Prosecution'!AX25/F26*100</f>
        <v>1262.3867324030939</v>
      </c>
      <c r="Y26" s="248">
        <f>'2_Prosecution'!AY25/G26*100</f>
        <v>1088.7075517362016</v>
      </c>
      <c r="Z26" s="248">
        <f>'2_Prosecution'!AZ25/H26*100</f>
        <v>923.99044782898602</v>
      </c>
      <c r="AA26" s="250">
        <f t="shared" si="1"/>
        <v>-10.216070248053825</v>
      </c>
      <c r="AB26" s="249" t="s">
        <v>3336</v>
      </c>
      <c r="AC26" s="248">
        <f>'2_Prosecution'!BE25/G26*100</f>
        <v>1362.0140884316434</v>
      </c>
      <c r="AD26" s="248">
        <f>'2_Prosecution'!BF25/G26*100</f>
        <v>89.002629685389394</v>
      </c>
      <c r="AE26" s="248">
        <f>'2_Prosecution'!BG25/G26*100</f>
        <v>166.16106326649236</v>
      </c>
      <c r="AF26" s="248">
        <f>'2_Prosecution'!BH25/G26*100</f>
        <v>12.494599936602741</v>
      </c>
      <c r="AG26" s="248" t="e">
        <f>'2_Prosecution'!BI25/G26*100</f>
        <v>#VALUE!</v>
      </c>
      <c r="AH26" s="249" t="s">
        <v>3336</v>
      </c>
      <c r="AI26" s="248">
        <f>'2_Prosecution'!BK25/G26*100</f>
        <v>1088.7075517362016</v>
      </c>
      <c r="AJ26" s="248">
        <f>'2_Prosecution'!BL25/G26*100</f>
        <v>73.906414419521425</v>
      </c>
      <c r="AK26" s="248">
        <f>'2_Prosecution'!BM25/G26*100</f>
        <v>86.948722846495784</v>
      </c>
      <c r="AL26" s="248">
        <f>'2_Prosecution'!BN25/G26*100</f>
        <v>2.1566021808382811</v>
      </c>
      <c r="AM26" s="248" t="e">
        <f>'2_Prosecution'!BO25/G26*100</f>
        <v>#VALUE!</v>
      </c>
      <c r="AN26" s="249" t="s">
        <v>3336</v>
      </c>
      <c r="AO26" s="248">
        <f>'2_Prosecution'!BU25/G26*100</f>
        <v>1362.0140884316434</v>
      </c>
      <c r="AP26" s="248">
        <f>'2_Prosecution'!BV25/G26*100</f>
        <v>89.002629685389394</v>
      </c>
      <c r="AQ26" s="249" t="s">
        <v>3336</v>
      </c>
      <c r="AR26" s="248">
        <f>'2_Prosecution'!BX25/G26*100</f>
        <v>1088.7075517362016</v>
      </c>
      <c r="AS26" s="248">
        <f>'2_Prosecution'!BY25/G26*100</f>
        <v>73.906414419521425</v>
      </c>
      <c r="AT26" s="249" t="s">
        <v>3336</v>
      </c>
      <c r="AU26" s="248">
        <f>'2_Prosecution'!CA25/G26*100</f>
        <v>375.11185234326808</v>
      </c>
      <c r="AV26" s="248">
        <f>'2_Prosecution'!CB25/G26*100</f>
        <v>9.6533621427999261</v>
      </c>
      <c r="AW26" s="249" t="s">
        <v>3336</v>
      </c>
      <c r="AX26" s="248">
        <f>'2_Prosecution'!CD25/G26*100</f>
        <v>228.83945363339541</v>
      </c>
      <c r="AY26" s="248">
        <f>'2_Prosecution'!CE25/G26*100</f>
        <v>3.4574098454708957</v>
      </c>
      <c r="AZ26" s="249" t="s">
        <v>3336</v>
      </c>
      <c r="BA26" s="248" t="e">
        <f>'2_Prosecution'!CG25/G26*100</f>
        <v>#VALUE!</v>
      </c>
      <c r="BB26" s="248" t="e">
        <f>'2_Prosecution'!CH25/G26*100</f>
        <v>#VALUE!</v>
      </c>
      <c r="BC26" s="249" t="s">
        <v>3336</v>
      </c>
      <c r="BD26" s="248" t="e">
        <f>'2_Prosecution'!CJ25/G26*100</f>
        <v>#VALUE!</v>
      </c>
      <c r="BE26" s="248" t="e">
        <f>'2_Prosecution'!CK25/G26*100</f>
        <v>#VALUE!</v>
      </c>
      <c r="BF26" s="249" t="s">
        <v>3336</v>
      </c>
      <c r="BG26" s="248" t="e">
        <f>'2_Prosecution'!CM25/G26*100</f>
        <v>#VALUE!</v>
      </c>
      <c r="BH26" s="248" t="e">
        <f>'2_Prosecution'!CN25/G26*100</f>
        <v>#VALUE!</v>
      </c>
      <c r="BI26" s="249" t="s">
        <v>3336</v>
      </c>
      <c r="BJ26" s="248" t="e">
        <f>'2_Prosecution'!CP25/G26*100</f>
        <v>#VALUE!</v>
      </c>
      <c r="BK26" s="248" t="e">
        <f>'2_Prosecution'!CQ25/G26*100</f>
        <v>#VALUE!</v>
      </c>
      <c r="BL26" s="249" t="s">
        <v>3336</v>
      </c>
      <c r="BM26" s="248" t="e">
        <f>'2_Prosecution'!CS25/G26*100</f>
        <v>#VALUE!</v>
      </c>
      <c r="BN26" s="248" t="e">
        <f>'2_Prosecution'!CT25/G26*100</f>
        <v>#VALUE!</v>
      </c>
      <c r="BO26" s="249" t="s">
        <v>3336</v>
      </c>
      <c r="BP26" s="248" t="e">
        <f>'2_Prosecution'!CV25/G26*100</f>
        <v>#VALUE!</v>
      </c>
      <c r="BQ26" s="248" t="e">
        <f>'2_Prosecution'!CW25/G26*100</f>
        <v>#VALUE!</v>
      </c>
      <c r="BR26" s="249" t="s">
        <v>3336</v>
      </c>
      <c r="BS26" s="248">
        <f>'2_Prosecution'!DC25/G26*100</f>
        <v>1362.0140884316434</v>
      </c>
      <c r="BT26" s="248">
        <f>'2_Prosecution'!DD25/G26*100</f>
        <v>1088.7075517362016</v>
      </c>
      <c r="BU26" s="249" t="s">
        <v>3336</v>
      </c>
      <c r="BV26" s="248">
        <f>'2_Prosecution'!DF25/G26*100</f>
        <v>35.087575164432359</v>
      </c>
      <c r="BW26" s="248">
        <f>'2_Prosecution'!DG25/G26*100</f>
        <v>15.815082659480732</v>
      </c>
      <c r="BX26" s="249" t="s">
        <v>3336</v>
      </c>
      <c r="BY26" s="248">
        <f>'2_Prosecution'!DI25/G26*100</f>
        <v>5.0320717552893228</v>
      </c>
      <c r="BZ26" s="248">
        <f>'2_Prosecution'!DJ25/G26*100</f>
        <v>4.4501314842694697</v>
      </c>
      <c r="CA26" s="249" t="s">
        <v>3336</v>
      </c>
      <c r="CB26" s="248" t="e">
        <f>'2_Prosecution'!DL25/G26*100</f>
        <v>#VALUE!</v>
      </c>
      <c r="CC26" s="248" t="e">
        <f>'2_Prosecution'!DM25/G26*100</f>
        <v>#VALUE!</v>
      </c>
      <c r="CD26" s="249" t="s">
        <v>3336</v>
      </c>
      <c r="CE26" s="248">
        <f>'2_Prosecution'!DO25/G26*100</f>
        <v>342.35203826291513</v>
      </c>
      <c r="CF26" s="248">
        <f>'2_Prosecution'!DP25/G26*100</f>
        <v>208.36884880575585</v>
      </c>
      <c r="CG26" s="249" t="s">
        <v>3336</v>
      </c>
      <c r="CH26" s="248">
        <f>'2_Prosecution'!DR25/G26*100</f>
        <v>5.4770849037162703</v>
      </c>
      <c r="CI26" s="248">
        <f>'2_Prosecution'!DS25/G26*100</f>
        <v>5.3059260004751367</v>
      </c>
      <c r="CJ26" s="249" t="s">
        <v>3336</v>
      </c>
      <c r="CK26" s="248">
        <f>'2_Prosecution'!DU25/G26*100</f>
        <v>8.6948722846495805</v>
      </c>
      <c r="CL26" s="248">
        <f>'2_Prosecution'!DV25/G26*100</f>
        <v>8.2840909168708592</v>
      </c>
      <c r="CM26" s="249" t="s">
        <v>3336</v>
      </c>
      <c r="CN26" s="248">
        <f>'2_Prosecution'!DX25/G26*100</f>
        <v>3.1493238196368551</v>
      </c>
      <c r="CO26" s="248">
        <f>'2_Prosecution'!DY25/G26*100</f>
        <v>2.9097013550992687</v>
      </c>
      <c r="CP26" s="249" t="s">
        <v>3336</v>
      </c>
      <c r="CQ26" s="248">
        <f>'2_Prosecution'!EA25/G26*100</f>
        <v>5.5455484650127236</v>
      </c>
      <c r="CR26" s="248">
        <f>'2_Prosecution'!EB25/G26*100</f>
        <v>5.1689988778822293</v>
      </c>
      <c r="CS26" s="249" t="s">
        <v>3336</v>
      </c>
      <c r="CT26" s="248">
        <f>'2_Prosecution'!ED25/G26*100</f>
        <v>23.722623989221095</v>
      </c>
      <c r="CU26" s="248">
        <f>'2_Prosecution'!EE25/G26*100</f>
        <v>21.771412492272173</v>
      </c>
      <c r="CV26" s="249" t="s">
        <v>3336</v>
      </c>
      <c r="CW26" s="248">
        <f>'2_Prosecution'!EG25/G26*100</f>
        <v>179.4429941580043</v>
      </c>
      <c r="CX26" s="248">
        <f>'2_Prosecution'!EH25/G26*100</f>
        <v>176.978305951332</v>
      </c>
      <c r="CY26" s="249" t="s">
        <v>3336</v>
      </c>
      <c r="CZ26" s="248" t="e">
        <f>'2_Prosecution'!EJ25/G26*100</f>
        <v>#VALUE!</v>
      </c>
      <c r="DA26" s="248" t="e">
        <f>'2_Prosecution'!EK25/G26*100</f>
        <v>#VALUE!</v>
      </c>
      <c r="DB26" s="249" t="s">
        <v>3336</v>
      </c>
      <c r="DC26" s="248">
        <f>'2_Prosecution'!EM25/G26*100</f>
        <v>25.70806726681824</v>
      </c>
      <c r="DD26" s="248">
        <f>'2_Prosecution'!EN25/G26*100</f>
        <v>21.839876053568627</v>
      </c>
      <c r="DE26" s="249" t="s">
        <v>3336</v>
      </c>
      <c r="DF26" s="248" t="e">
        <f>'2_Prosecution'!EP25/G26*100</f>
        <v>#VALUE!</v>
      </c>
      <c r="DG26" s="248" t="e">
        <f>'2_Prosecution'!EQ25/G26*100</f>
        <v>#VALUE!</v>
      </c>
      <c r="DH26" s="249" t="s">
        <v>3336</v>
      </c>
      <c r="DI26" s="248">
        <f>'2_Prosecution'!ES25/G26*100</f>
        <v>32.040946686740178</v>
      </c>
      <c r="DJ26" s="248">
        <f>'2_Prosecution'!ET25/G26*100</f>
        <v>29.097013550992685</v>
      </c>
      <c r="DK26" s="249" t="s">
        <v>3336</v>
      </c>
      <c r="DL26" s="248">
        <f>'2_Prosecution'!EV25/G26*100</f>
        <v>106.56353315792968</v>
      </c>
      <c r="DM26" s="248">
        <f>'2_Prosecution'!EW25/G26*100</f>
        <v>95.267045544014877</v>
      </c>
      <c r="DN26" s="249" t="s">
        <v>3336</v>
      </c>
      <c r="DO26" s="248" t="e">
        <f>'2_Prosecution'!EY25/G26*100</f>
        <v>#VALUE!</v>
      </c>
      <c r="DP26" s="248" t="e">
        <f>'2_Prosecution'!EZ25/G26*100</f>
        <v>#VALUE!</v>
      </c>
      <c r="DQ26" s="249" t="s">
        <v>3336</v>
      </c>
      <c r="DR26" s="248">
        <f>'2_Prosecution'!FB25/G26*100</f>
        <v>71.099408406366834</v>
      </c>
      <c r="DS26" s="248">
        <f>'2_Prosecution'!FC25/G26*100</f>
        <v>58.502113127819413</v>
      </c>
      <c r="DT26" s="249" t="s">
        <v>3336</v>
      </c>
      <c r="DU26" s="248">
        <f>'2_Prosecution'!FE25/G26*100</f>
        <v>2.9097013550992687</v>
      </c>
      <c r="DV26" s="248">
        <f>'2_Prosecution'!FF25/G26*100</f>
        <v>2.0881386195418279</v>
      </c>
      <c r="DW26" s="249" t="s">
        <v>3336</v>
      </c>
      <c r="DX26" s="248">
        <f>'2_Prosecution'!FH25/G26*100</f>
        <v>36.559541732306108</v>
      </c>
      <c r="DY26" s="248">
        <f>'2_Prosecution'!FI25/G26*100</f>
        <v>34.163317086930235</v>
      </c>
      <c r="DZ26" s="249" t="s">
        <v>3336</v>
      </c>
      <c r="EA26" s="248">
        <f>'2_Prosecution'!FK25/G26*100</f>
        <v>69.798600741734219</v>
      </c>
      <c r="EB26" s="248">
        <f>'2_Prosecution'!FL25/G26*100</f>
        <v>64.869224328389578</v>
      </c>
      <c r="EC26" s="249" t="s">
        <v>3336</v>
      </c>
      <c r="ED26" s="248" t="e">
        <f>'2_Prosecution'!FN25/G26*100</f>
        <v>#VALUE!</v>
      </c>
      <c r="EE26" s="248" t="e">
        <f>'2_Prosecution'!FO25/G26*100</f>
        <v>#VALUE!</v>
      </c>
      <c r="EF26" s="249" t="s">
        <v>3336</v>
      </c>
      <c r="EG26" s="248" t="e">
        <f>'2_Prosecution'!GT25/G26*100</f>
        <v>#VALUE!</v>
      </c>
      <c r="EH26" s="248">
        <f>'2_Prosecution'!GU25/G26*100</f>
        <v>174.17129993817738</v>
      </c>
      <c r="EI26" s="249" t="s">
        <v>3336</v>
      </c>
      <c r="EJ26" s="248" t="e">
        <f>'2_Prosecution'!HF25/C26*100</f>
        <v>#VALUE!</v>
      </c>
      <c r="EK26" s="248">
        <f>'2_Prosecution'!HG25/D26*100</f>
        <v>42.947875594986215</v>
      </c>
      <c r="EL26" s="248">
        <f>'2_Prosecution'!HH25/E26*100</f>
        <v>42.901775124036604</v>
      </c>
      <c r="EM26" s="248">
        <f>'2_Prosecution'!HI25/F26*100</f>
        <v>43.859768328015349</v>
      </c>
      <c r="EN26" s="248">
        <f>'2_Prosecution'!HJ25/G26*100</f>
        <v>43.611288545840807</v>
      </c>
      <c r="EO26" s="248">
        <f>'2_Prosecution'!HK25/H26*100</f>
        <v>43.101090578759369</v>
      </c>
      <c r="EP26" s="250" t="e">
        <f t="shared" si="2"/>
        <v>#VALUE!</v>
      </c>
      <c r="EQ26" s="249" t="s">
        <v>3336</v>
      </c>
      <c r="ER26" s="248" t="e">
        <f>'2_Prosecution'!HM25/C26*100</f>
        <v>#VALUE!</v>
      </c>
      <c r="ES26" s="248">
        <f>'2_Prosecution'!HN25/D26*100</f>
        <v>25.502381942449183</v>
      </c>
      <c r="ET26" s="248">
        <f>'2_Prosecution'!HO25/E26*100</f>
        <v>24.899853797480066</v>
      </c>
      <c r="EU26" s="248">
        <f>'2_Prosecution'!HP25/F26*100</f>
        <v>24.460908749938845</v>
      </c>
      <c r="EV26" s="248">
        <f>'2_Prosecution'!HQ25/G26*100</f>
        <v>24.270332479592724</v>
      </c>
      <c r="EW26" s="248">
        <f>'2_Prosecution'!HR25/H26*100</f>
        <v>24.095067504270297</v>
      </c>
      <c r="EX26" s="250" t="e">
        <f t="shared" si="3"/>
        <v>#VALUE!</v>
      </c>
      <c r="EY26" s="249" t="s">
        <v>3336</v>
      </c>
      <c r="EZ26" s="248">
        <f>'2_Prosecution'!HT25/G26*100</f>
        <v>11.878427884934661</v>
      </c>
    </row>
    <row r="27" spans="1:156">
      <c r="A27" s="248">
        <v>25</v>
      </c>
      <c r="B27" s="279" t="s">
        <v>48</v>
      </c>
      <c r="C27" s="248">
        <v>511.84</v>
      </c>
      <c r="D27" s="248">
        <v>524.85299999999995</v>
      </c>
      <c r="E27" s="248">
        <v>537.03899999999999</v>
      </c>
      <c r="F27" s="248">
        <v>549.67999999999995</v>
      </c>
      <c r="G27" s="248">
        <v>562.95799999999997</v>
      </c>
      <c r="H27" s="248">
        <v>576.24900000000002</v>
      </c>
      <c r="J27" s="248" t="e">
        <f>'2_Prosecution'!AK26/F27*100</f>
        <v>#VALUE!</v>
      </c>
      <c r="K27" s="248" t="e">
        <f>'2_Prosecution'!AL26/G27*100</f>
        <v>#VALUE!</v>
      </c>
      <c r="L27" s="249" t="s">
        <v>3336</v>
      </c>
      <c r="M27" s="248" t="e">
        <f>'2_Prosecution'!AN26/C27*100</f>
        <v>#VALUE!</v>
      </c>
      <c r="N27" s="248" t="e">
        <f>'2_Prosecution'!AO26/D27*100</f>
        <v>#VALUE!</v>
      </c>
      <c r="O27" s="248" t="e">
        <f>'2_Prosecution'!AP26/E27*100</f>
        <v>#VALUE!</v>
      </c>
      <c r="P27" s="248" t="e">
        <f>'2_Prosecution'!AQ26/F27*100</f>
        <v>#VALUE!</v>
      </c>
      <c r="Q27" s="248" t="e">
        <f>'2_Prosecution'!AR26/G27*100</f>
        <v>#VALUE!</v>
      </c>
      <c r="R27" s="248" t="e">
        <f>'2_Prosecution'!AS26/H27*100</f>
        <v>#VALUE!</v>
      </c>
      <c r="S27" s="250" t="e">
        <f t="shared" si="0"/>
        <v>#VALUE!</v>
      </c>
      <c r="T27" s="249" t="s">
        <v>3336</v>
      </c>
      <c r="U27" s="248" t="e">
        <f>'2_Prosecution'!AU26/C27*100</f>
        <v>#VALUE!</v>
      </c>
      <c r="V27" s="248" t="e">
        <f>'2_Prosecution'!AV26/D27*100</f>
        <v>#VALUE!</v>
      </c>
      <c r="W27" s="248" t="e">
        <f>'2_Prosecution'!AW26/E27*100</f>
        <v>#VALUE!</v>
      </c>
      <c r="X27" s="248" t="e">
        <f>'2_Prosecution'!AX26/F27*100</f>
        <v>#VALUE!</v>
      </c>
      <c r="Y27" s="248" t="e">
        <f>'2_Prosecution'!AY26/G27*100</f>
        <v>#VALUE!</v>
      </c>
      <c r="Z27" s="248" t="e">
        <f>'2_Prosecution'!AZ26/H27*100</f>
        <v>#VALUE!</v>
      </c>
      <c r="AA27" s="250" t="e">
        <f t="shared" si="1"/>
        <v>#VALUE!</v>
      </c>
      <c r="AB27" s="249" t="s">
        <v>3336</v>
      </c>
      <c r="AC27" s="248">
        <f>'2_Prosecution'!BE26/G27*100</f>
        <v>2883.3412084027586</v>
      </c>
      <c r="AD27" s="248">
        <f>'2_Prosecution'!BF26/G27*100</f>
        <v>211.20580931437161</v>
      </c>
      <c r="AE27" s="248">
        <f>'2_Prosecution'!BG26/G27*100</f>
        <v>758.49352882453047</v>
      </c>
      <c r="AF27" s="248">
        <f>'2_Prosecution'!BH26/G27*100</f>
        <v>1833.7069550481565</v>
      </c>
      <c r="AG27" s="248" t="e">
        <f>'2_Prosecution'!BI26/G27*100</f>
        <v>#VALUE!</v>
      </c>
      <c r="AH27" s="249" t="s">
        <v>3336</v>
      </c>
      <c r="AI27" s="248" t="e">
        <f>'2_Prosecution'!BK26/G27*100</f>
        <v>#VALUE!</v>
      </c>
      <c r="AJ27" s="248" t="e">
        <f>'2_Prosecution'!BL26/G27*100</f>
        <v>#VALUE!</v>
      </c>
      <c r="AK27" s="248" t="e">
        <f>'2_Prosecution'!BM26/G27*100</f>
        <v>#VALUE!</v>
      </c>
      <c r="AL27" s="248" t="e">
        <f>'2_Prosecution'!BN26/G27*100</f>
        <v>#VALUE!</v>
      </c>
      <c r="AM27" s="248" t="e">
        <f>'2_Prosecution'!BO26/G27*100</f>
        <v>#VALUE!</v>
      </c>
      <c r="AN27" s="249" t="s">
        <v>3336</v>
      </c>
      <c r="AO27" s="248" t="e">
        <f>'2_Prosecution'!BU26/G27*100</f>
        <v>#VALUE!</v>
      </c>
      <c r="AP27" s="248" t="e">
        <f>'2_Prosecution'!BV26/G27*100</f>
        <v>#VALUE!</v>
      </c>
      <c r="AQ27" s="249" t="s">
        <v>3336</v>
      </c>
      <c r="AR27" s="248" t="e">
        <f>'2_Prosecution'!BX26/G27*100</f>
        <v>#VALUE!</v>
      </c>
      <c r="AS27" s="248" t="e">
        <f>'2_Prosecution'!BY26/G27*100</f>
        <v>#VALUE!</v>
      </c>
      <c r="AT27" s="249" t="s">
        <v>3336</v>
      </c>
      <c r="AU27" s="248" t="e">
        <f>'2_Prosecution'!CA26/G27*100</f>
        <v>#VALUE!</v>
      </c>
      <c r="AV27" s="248" t="e">
        <f>'2_Prosecution'!CB26/G27*100</f>
        <v>#VALUE!</v>
      </c>
      <c r="AW27" s="249" t="s">
        <v>3336</v>
      </c>
      <c r="AX27" s="248" t="e">
        <f>'2_Prosecution'!CD26/G27*100</f>
        <v>#VALUE!</v>
      </c>
      <c r="AY27" s="248" t="e">
        <f>'2_Prosecution'!CE26/G27*100</f>
        <v>#VALUE!</v>
      </c>
      <c r="AZ27" s="249" t="s">
        <v>3336</v>
      </c>
      <c r="BA27" s="248" t="e">
        <f>'2_Prosecution'!CG26/G27*100</f>
        <v>#VALUE!</v>
      </c>
      <c r="BB27" s="248" t="e">
        <f>'2_Prosecution'!CH26/G27*100</f>
        <v>#VALUE!</v>
      </c>
      <c r="BC27" s="249" t="s">
        <v>3336</v>
      </c>
      <c r="BD27" s="248" t="e">
        <f>'2_Prosecution'!CJ26/G27*100</f>
        <v>#VALUE!</v>
      </c>
      <c r="BE27" s="248" t="e">
        <f>'2_Prosecution'!CK26/G27*100</f>
        <v>#VALUE!</v>
      </c>
      <c r="BF27" s="249" t="s">
        <v>3336</v>
      </c>
      <c r="BG27" s="248" t="e">
        <f>'2_Prosecution'!CM26/G27*100</f>
        <v>#VALUE!</v>
      </c>
      <c r="BH27" s="248" t="e">
        <f>'2_Prosecution'!CN26/G27*100</f>
        <v>#VALUE!</v>
      </c>
      <c r="BI27" s="249" t="s">
        <v>3336</v>
      </c>
      <c r="BJ27" s="248" t="e">
        <f>'2_Prosecution'!CP26/G27*100</f>
        <v>#VALUE!</v>
      </c>
      <c r="BK27" s="248" t="e">
        <f>'2_Prosecution'!CQ26/G27*100</f>
        <v>#VALUE!</v>
      </c>
      <c r="BL27" s="249" t="s">
        <v>3336</v>
      </c>
      <c r="BM27" s="248" t="e">
        <f>'2_Prosecution'!CS26/G27*100</f>
        <v>#VALUE!</v>
      </c>
      <c r="BN27" s="248" t="e">
        <f>'2_Prosecution'!CT26/G27*100</f>
        <v>#VALUE!</v>
      </c>
      <c r="BO27" s="249" t="s">
        <v>3336</v>
      </c>
      <c r="BP27" s="248" t="e">
        <f>'2_Prosecution'!CV26/G27*100</f>
        <v>#VALUE!</v>
      </c>
      <c r="BQ27" s="248" t="e">
        <f>'2_Prosecution'!CW26/G27*100</f>
        <v>#VALUE!</v>
      </c>
      <c r="BR27" s="249" t="s">
        <v>3336</v>
      </c>
      <c r="BS27" s="248" t="e">
        <f>'2_Prosecution'!DC26/G27*100</f>
        <v>#VALUE!</v>
      </c>
      <c r="BT27" s="248" t="e">
        <f>'2_Prosecution'!DD26/G27*100</f>
        <v>#VALUE!</v>
      </c>
      <c r="BU27" s="249" t="s">
        <v>3336</v>
      </c>
      <c r="BV27" s="248" t="e">
        <f>'2_Prosecution'!DF26/G27*100</f>
        <v>#VALUE!</v>
      </c>
      <c r="BW27" s="248" t="e">
        <f>'2_Prosecution'!DG26/G27*100</f>
        <v>#VALUE!</v>
      </c>
      <c r="BX27" s="249" t="s">
        <v>3336</v>
      </c>
      <c r="BY27" s="248" t="e">
        <f>'2_Prosecution'!DI26/G27*100</f>
        <v>#VALUE!</v>
      </c>
      <c r="BZ27" s="248" t="e">
        <f>'2_Prosecution'!DJ26/G27*100</f>
        <v>#VALUE!</v>
      </c>
      <c r="CA27" s="249" t="s">
        <v>3336</v>
      </c>
      <c r="CB27" s="248" t="e">
        <f>'2_Prosecution'!DL26/G27*100</f>
        <v>#VALUE!</v>
      </c>
      <c r="CC27" s="248" t="e">
        <f>'2_Prosecution'!DM26/G27*100</f>
        <v>#VALUE!</v>
      </c>
      <c r="CD27" s="249" t="s">
        <v>3336</v>
      </c>
      <c r="CE27" s="248" t="e">
        <f>'2_Prosecution'!DO26/G27*100</f>
        <v>#VALUE!</v>
      </c>
      <c r="CF27" s="248" t="e">
        <f>'2_Prosecution'!DP26/G27*100</f>
        <v>#VALUE!</v>
      </c>
      <c r="CG27" s="249" t="s">
        <v>3336</v>
      </c>
      <c r="CH27" s="248" t="e">
        <f>'2_Prosecution'!DR26/G27*100</f>
        <v>#VALUE!</v>
      </c>
      <c r="CI27" s="248" t="e">
        <f>'2_Prosecution'!DS26/G27*100</f>
        <v>#VALUE!</v>
      </c>
      <c r="CJ27" s="249" t="s">
        <v>3336</v>
      </c>
      <c r="CK27" s="248" t="e">
        <f>'2_Prosecution'!DU26/G27*100</f>
        <v>#VALUE!</v>
      </c>
      <c r="CL27" s="248" t="e">
        <f>'2_Prosecution'!DV26/G27*100</f>
        <v>#VALUE!</v>
      </c>
      <c r="CM27" s="249" t="s">
        <v>3336</v>
      </c>
      <c r="CN27" s="248" t="e">
        <f>'2_Prosecution'!DX26/G27*100</f>
        <v>#VALUE!</v>
      </c>
      <c r="CO27" s="248" t="e">
        <f>'2_Prosecution'!DY26/G27*100</f>
        <v>#VALUE!</v>
      </c>
      <c r="CP27" s="249" t="s">
        <v>3336</v>
      </c>
      <c r="CQ27" s="248" t="e">
        <f>'2_Prosecution'!EA26/G27*100</f>
        <v>#VALUE!</v>
      </c>
      <c r="CR27" s="248" t="e">
        <f>'2_Prosecution'!EB26/G27*100</f>
        <v>#VALUE!</v>
      </c>
      <c r="CS27" s="249" t="s">
        <v>3336</v>
      </c>
      <c r="CT27" s="248" t="e">
        <f>'2_Prosecution'!ED26/G27*100</f>
        <v>#VALUE!</v>
      </c>
      <c r="CU27" s="248" t="e">
        <f>'2_Prosecution'!EE26/G27*100</f>
        <v>#VALUE!</v>
      </c>
      <c r="CV27" s="249" t="s">
        <v>3336</v>
      </c>
      <c r="CW27" s="248" t="e">
        <f>'2_Prosecution'!EG26/G27*100</f>
        <v>#VALUE!</v>
      </c>
      <c r="CX27" s="248" t="e">
        <f>'2_Prosecution'!EH26/G27*100</f>
        <v>#VALUE!</v>
      </c>
      <c r="CY27" s="249" t="s">
        <v>3336</v>
      </c>
      <c r="CZ27" s="248" t="e">
        <f>'2_Prosecution'!EJ26/G27*100</f>
        <v>#VALUE!</v>
      </c>
      <c r="DA27" s="248" t="e">
        <f>'2_Prosecution'!EK26/G27*100</f>
        <v>#VALUE!</v>
      </c>
      <c r="DB27" s="249" t="s">
        <v>3336</v>
      </c>
      <c r="DC27" s="248" t="e">
        <f>'2_Prosecution'!EM26/G27*100</f>
        <v>#VALUE!</v>
      </c>
      <c r="DD27" s="248" t="e">
        <f>'2_Prosecution'!EN26/G27*100</f>
        <v>#VALUE!</v>
      </c>
      <c r="DE27" s="249" t="s">
        <v>3336</v>
      </c>
      <c r="DF27" s="248" t="e">
        <f>'2_Prosecution'!EP26/G27*100</f>
        <v>#VALUE!</v>
      </c>
      <c r="DG27" s="248" t="e">
        <f>'2_Prosecution'!EQ26/G27*100</f>
        <v>#VALUE!</v>
      </c>
      <c r="DH27" s="249" t="s">
        <v>3336</v>
      </c>
      <c r="DI27" s="248" t="e">
        <f>'2_Prosecution'!ES26/G27*100</f>
        <v>#VALUE!</v>
      </c>
      <c r="DJ27" s="248" t="e">
        <f>'2_Prosecution'!ET26/G27*100</f>
        <v>#VALUE!</v>
      </c>
      <c r="DK27" s="249" t="s">
        <v>3336</v>
      </c>
      <c r="DL27" s="248" t="e">
        <f>'2_Prosecution'!EV26/G27*100</f>
        <v>#VALUE!</v>
      </c>
      <c r="DM27" s="248" t="e">
        <f>'2_Prosecution'!EW26/G27*100</f>
        <v>#VALUE!</v>
      </c>
      <c r="DN27" s="249" t="s">
        <v>3336</v>
      </c>
      <c r="DO27" s="248" t="e">
        <f>'2_Prosecution'!EY26/G27*100</f>
        <v>#VALUE!</v>
      </c>
      <c r="DP27" s="248" t="e">
        <f>'2_Prosecution'!EZ26/G27*100</f>
        <v>#VALUE!</v>
      </c>
      <c r="DQ27" s="249" t="s">
        <v>3336</v>
      </c>
      <c r="DR27" s="248" t="e">
        <f>'2_Prosecution'!FB26/G27*100</f>
        <v>#VALUE!</v>
      </c>
      <c r="DS27" s="248" t="e">
        <f>'2_Prosecution'!FC26/G27*100</f>
        <v>#VALUE!</v>
      </c>
      <c r="DT27" s="249" t="s">
        <v>3336</v>
      </c>
      <c r="DU27" s="248" t="e">
        <f>'2_Prosecution'!FE26/G27*100</f>
        <v>#VALUE!</v>
      </c>
      <c r="DV27" s="248" t="e">
        <f>'2_Prosecution'!FF26/G27*100</f>
        <v>#VALUE!</v>
      </c>
      <c r="DW27" s="249" t="s">
        <v>3336</v>
      </c>
      <c r="DX27" s="248" t="e">
        <f>'2_Prosecution'!FH26/G27*100</f>
        <v>#VALUE!</v>
      </c>
      <c r="DY27" s="248" t="e">
        <f>'2_Prosecution'!FI26/G27*100</f>
        <v>#VALUE!</v>
      </c>
      <c r="DZ27" s="249" t="s">
        <v>3336</v>
      </c>
      <c r="EA27" s="248" t="e">
        <f>'2_Prosecution'!FK26/G27*100</f>
        <v>#VALUE!</v>
      </c>
      <c r="EB27" s="248" t="e">
        <f>'2_Prosecution'!FL26/G27*100</f>
        <v>#VALUE!</v>
      </c>
      <c r="EC27" s="249" t="s">
        <v>3336</v>
      </c>
      <c r="ED27" s="248" t="e">
        <f>'2_Prosecution'!FN26/G27*100</f>
        <v>#VALUE!</v>
      </c>
      <c r="EE27" s="248" t="e">
        <f>'2_Prosecution'!FO26/G27*100</f>
        <v>#VALUE!</v>
      </c>
      <c r="EF27" s="249" t="s">
        <v>3336</v>
      </c>
      <c r="EG27" s="248" t="e">
        <f>'2_Prosecution'!GT26/G27*100</f>
        <v>#VALUE!</v>
      </c>
      <c r="EH27" s="248" t="e">
        <f>'2_Prosecution'!GU26/G27*100</f>
        <v>#VALUE!</v>
      </c>
      <c r="EI27" s="249" t="s">
        <v>3336</v>
      </c>
      <c r="EJ27" s="248" t="e">
        <f>'2_Prosecution'!HF26/C27*100</f>
        <v>#VALUE!</v>
      </c>
      <c r="EK27" s="248" t="e">
        <f>'2_Prosecution'!HG26/D27*100</f>
        <v>#VALUE!</v>
      </c>
      <c r="EL27" s="248" t="e">
        <f>'2_Prosecution'!HH26/E27*100</f>
        <v>#VALUE!</v>
      </c>
      <c r="EM27" s="248" t="e">
        <f>'2_Prosecution'!HI26/F27*100</f>
        <v>#VALUE!</v>
      </c>
      <c r="EN27" s="248" t="e">
        <f>'2_Prosecution'!HJ26/G27*100</f>
        <v>#VALUE!</v>
      </c>
      <c r="EO27" s="248">
        <f>'2_Prosecution'!HK26/H27*100</f>
        <v>8.3297324594055677</v>
      </c>
      <c r="EP27" s="250" t="e">
        <f t="shared" si="2"/>
        <v>#VALUE!</v>
      </c>
      <c r="EQ27" s="249" t="s">
        <v>3336</v>
      </c>
      <c r="ER27" s="248" t="e">
        <f>'2_Prosecution'!HM26/C27*100</f>
        <v>#VALUE!</v>
      </c>
      <c r="ES27" s="248" t="e">
        <f>'2_Prosecution'!HN26/D27*100</f>
        <v>#VALUE!</v>
      </c>
      <c r="ET27" s="248" t="e">
        <f>'2_Prosecution'!HO26/E27*100</f>
        <v>#VALUE!</v>
      </c>
      <c r="EU27" s="248" t="e">
        <f>'2_Prosecution'!HP26/F27*100</f>
        <v>#VALUE!</v>
      </c>
      <c r="EV27" s="248" t="e">
        <f>'2_Prosecution'!HQ26/G27*100</f>
        <v>#VALUE!</v>
      </c>
      <c r="EW27" s="248" t="e">
        <f>'2_Prosecution'!HR26/H27*100</f>
        <v>#VALUE!</v>
      </c>
      <c r="EX27" s="250" t="e">
        <f t="shared" si="3"/>
        <v>#VALUE!</v>
      </c>
      <c r="EY27" s="249" t="s">
        <v>3336</v>
      </c>
      <c r="EZ27" s="248">
        <f>'2_Prosecution'!HT26/G27*100</f>
        <v>3.907929188323108</v>
      </c>
    </row>
    <row r="28" spans="1:156">
      <c r="A28" s="248">
        <v>26</v>
      </c>
      <c r="B28" s="279" t="s">
        <v>49</v>
      </c>
      <c r="C28" s="248">
        <v>414.98899999999998</v>
      </c>
      <c r="D28" s="248">
        <v>417.54599999999999</v>
      </c>
      <c r="E28" s="248">
        <v>422.50900000000001</v>
      </c>
      <c r="F28" s="248">
        <v>429.42399999999998</v>
      </c>
      <c r="G28" s="248">
        <v>439.69099999999997</v>
      </c>
      <c r="H28" s="248">
        <v>450.41500000000002</v>
      </c>
      <c r="J28" s="248" t="e">
        <f>'2_Prosecution'!AK27/F28*100</f>
        <v>#VALUE!</v>
      </c>
      <c r="K28" s="248" t="e">
        <f>'2_Prosecution'!AL27/G28*100</f>
        <v>#VALUE!</v>
      </c>
      <c r="L28" s="249" t="s">
        <v>3336</v>
      </c>
      <c r="M28" s="248" t="e">
        <f>'2_Prosecution'!AN27/C28*100</f>
        <v>#VALUE!</v>
      </c>
      <c r="N28" s="248" t="e">
        <f>'2_Prosecution'!AO27/D28*100</f>
        <v>#VALUE!</v>
      </c>
      <c r="O28" s="248" t="e">
        <f>'2_Prosecution'!AP27/E28*100</f>
        <v>#VALUE!</v>
      </c>
      <c r="P28" s="248" t="e">
        <f>'2_Prosecution'!AQ27/F28*100</f>
        <v>#VALUE!</v>
      </c>
      <c r="Q28" s="248" t="e">
        <f>'2_Prosecution'!AR27/G28*100</f>
        <v>#VALUE!</v>
      </c>
      <c r="R28" s="248" t="e">
        <f>'2_Prosecution'!AS27/H28*100</f>
        <v>#VALUE!</v>
      </c>
      <c r="S28" s="250" t="e">
        <f t="shared" si="0"/>
        <v>#VALUE!</v>
      </c>
      <c r="T28" s="249" t="s">
        <v>3336</v>
      </c>
      <c r="U28" s="248" t="e">
        <f>'2_Prosecution'!AU27/C28*100</f>
        <v>#VALUE!</v>
      </c>
      <c r="V28" s="248" t="e">
        <f>'2_Prosecution'!AV27/D28*100</f>
        <v>#VALUE!</v>
      </c>
      <c r="W28" s="248" t="e">
        <f>'2_Prosecution'!AW27/E28*100</f>
        <v>#VALUE!</v>
      </c>
      <c r="X28" s="248" t="e">
        <f>'2_Prosecution'!AX27/F28*100</f>
        <v>#VALUE!</v>
      </c>
      <c r="Y28" s="248" t="e">
        <f>'2_Prosecution'!AY27/G28*100</f>
        <v>#VALUE!</v>
      </c>
      <c r="Z28" s="248" t="e">
        <f>'2_Prosecution'!AZ27/H28*100</f>
        <v>#VALUE!</v>
      </c>
      <c r="AA28" s="250" t="e">
        <f t="shared" si="1"/>
        <v>#VALUE!</v>
      </c>
      <c r="AB28" s="249" t="s">
        <v>3336</v>
      </c>
      <c r="AC28" s="248" t="e">
        <f>'2_Prosecution'!BE27/G28*100</f>
        <v>#VALUE!</v>
      </c>
      <c r="AD28" s="248">
        <f>'2_Prosecution'!BF27/G28*100</f>
        <v>0</v>
      </c>
      <c r="AE28" s="248" t="e">
        <f>'2_Prosecution'!BG27/G28*100</f>
        <v>#VALUE!</v>
      </c>
      <c r="AF28" s="248" t="e">
        <f>'2_Prosecution'!BH27/G28*100</f>
        <v>#VALUE!</v>
      </c>
      <c r="AG28" s="248" t="e">
        <f>'2_Prosecution'!BI27/G28*100</f>
        <v>#VALUE!</v>
      </c>
      <c r="AH28" s="249" t="s">
        <v>3336</v>
      </c>
      <c r="AI28" s="248" t="e">
        <f>'2_Prosecution'!BK27/G28*100</f>
        <v>#VALUE!</v>
      </c>
      <c r="AJ28" s="248" t="e">
        <f>'2_Prosecution'!BL27/G28*100</f>
        <v>#VALUE!</v>
      </c>
      <c r="AK28" s="248" t="e">
        <f>'2_Prosecution'!BM27/G28*100</f>
        <v>#VALUE!</v>
      </c>
      <c r="AL28" s="248" t="e">
        <f>'2_Prosecution'!BN27/G28*100</f>
        <v>#VALUE!</v>
      </c>
      <c r="AM28" s="248" t="e">
        <f>'2_Prosecution'!BO27/G28*100</f>
        <v>#VALUE!</v>
      </c>
      <c r="AN28" s="249" t="s">
        <v>3336</v>
      </c>
      <c r="AO28" s="248" t="e">
        <f>'2_Prosecution'!BU27/G28*100</f>
        <v>#VALUE!</v>
      </c>
      <c r="AP28" s="248" t="e">
        <f>'2_Prosecution'!BV27/G28*100</f>
        <v>#VALUE!</v>
      </c>
      <c r="AQ28" s="249" t="s">
        <v>3336</v>
      </c>
      <c r="AR28" s="248" t="e">
        <f>'2_Prosecution'!BX27/G28*100</f>
        <v>#VALUE!</v>
      </c>
      <c r="AS28" s="248" t="e">
        <f>'2_Prosecution'!BY27/G28*100</f>
        <v>#VALUE!</v>
      </c>
      <c r="AT28" s="249" t="s">
        <v>3336</v>
      </c>
      <c r="AU28" s="248" t="e">
        <f>'2_Prosecution'!CA27/G28*100</f>
        <v>#VALUE!</v>
      </c>
      <c r="AV28" s="248" t="e">
        <f>'2_Prosecution'!CB27/G28*100</f>
        <v>#VALUE!</v>
      </c>
      <c r="AW28" s="249" t="s">
        <v>3336</v>
      </c>
      <c r="AX28" s="248" t="e">
        <f>'2_Prosecution'!CD27/G28*100</f>
        <v>#VALUE!</v>
      </c>
      <c r="AY28" s="248" t="e">
        <f>'2_Prosecution'!CE27/G28*100</f>
        <v>#VALUE!</v>
      </c>
      <c r="AZ28" s="249" t="s">
        <v>3336</v>
      </c>
      <c r="BA28" s="248" t="e">
        <f>'2_Prosecution'!CG27/G28*100</f>
        <v>#VALUE!</v>
      </c>
      <c r="BB28" s="248" t="e">
        <f>'2_Prosecution'!CH27/G28*100</f>
        <v>#VALUE!</v>
      </c>
      <c r="BC28" s="249" t="s">
        <v>3336</v>
      </c>
      <c r="BD28" s="248" t="e">
        <f>'2_Prosecution'!CJ27/G28*100</f>
        <v>#VALUE!</v>
      </c>
      <c r="BE28" s="248" t="e">
        <f>'2_Prosecution'!CK27/G28*100</f>
        <v>#VALUE!</v>
      </c>
      <c r="BF28" s="249" t="s">
        <v>3336</v>
      </c>
      <c r="BG28" s="248" t="e">
        <f>'2_Prosecution'!CM27/G28*100</f>
        <v>#VALUE!</v>
      </c>
      <c r="BH28" s="248" t="e">
        <f>'2_Prosecution'!CN27/G28*100</f>
        <v>#VALUE!</v>
      </c>
      <c r="BI28" s="249" t="s">
        <v>3336</v>
      </c>
      <c r="BJ28" s="248" t="e">
        <f>'2_Prosecution'!CP27/G28*100</f>
        <v>#VALUE!</v>
      </c>
      <c r="BK28" s="248" t="e">
        <f>'2_Prosecution'!CQ27/G28*100</f>
        <v>#VALUE!</v>
      </c>
      <c r="BL28" s="249" t="s">
        <v>3336</v>
      </c>
      <c r="BM28" s="248" t="e">
        <f>'2_Prosecution'!CS27/G28*100</f>
        <v>#VALUE!</v>
      </c>
      <c r="BN28" s="248" t="e">
        <f>'2_Prosecution'!CT27/G28*100</f>
        <v>#VALUE!</v>
      </c>
      <c r="BO28" s="249" t="s">
        <v>3336</v>
      </c>
      <c r="BP28" s="248" t="e">
        <f>'2_Prosecution'!CV27/G28*100</f>
        <v>#VALUE!</v>
      </c>
      <c r="BQ28" s="248" t="e">
        <f>'2_Prosecution'!CW27/G28*100</f>
        <v>#VALUE!</v>
      </c>
      <c r="BR28" s="249" t="s">
        <v>3336</v>
      </c>
      <c r="BS28" s="248" t="e">
        <f>'2_Prosecution'!DC27/G28*100</f>
        <v>#VALUE!</v>
      </c>
      <c r="BT28" s="248" t="e">
        <f>'2_Prosecution'!DD27/G28*100</f>
        <v>#VALUE!</v>
      </c>
      <c r="BU28" s="249" t="s">
        <v>3336</v>
      </c>
      <c r="BV28" s="248" t="e">
        <f>'2_Prosecution'!DF27/G28*100</f>
        <v>#VALUE!</v>
      </c>
      <c r="BW28" s="248" t="e">
        <f>'2_Prosecution'!DG27/G28*100</f>
        <v>#VALUE!</v>
      </c>
      <c r="BX28" s="249" t="s">
        <v>3336</v>
      </c>
      <c r="BY28" s="248" t="e">
        <f>'2_Prosecution'!DI27/G28*100</f>
        <v>#VALUE!</v>
      </c>
      <c r="BZ28" s="248" t="e">
        <f>'2_Prosecution'!DJ27/G28*100</f>
        <v>#VALUE!</v>
      </c>
      <c r="CA28" s="249" t="s">
        <v>3336</v>
      </c>
      <c r="CB28" s="248" t="e">
        <f>'2_Prosecution'!DL27/G28*100</f>
        <v>#VALUE!</v>
      </c>
      <c r="CC28" s="248" t="e">
        <f>'2_Prosecution'!DM27/G28*100</f>
        <v>#VALUE!</v>
      </c>
      <c r="CD28" s="249" t="s">
        <v>3336</v>
      </c>
      <c r="CE28" s="248" t="e">
        <f>'2_Prosecution'!DO27/G28*100</f>
        <v>#VALUE!</v>
      </c>
      <c r="CF28" s="248" t="e">
        <f>'2_Prosecution'!DP27/G28*100</f>
        <v>#VALUE!</v>
      </c>
      <c r="CG28" s="249" t="s">
        <v>3336</v>
      </c>
      <c r="CH28" s="248" t="e">
        <f>'2_Prosecution'!DR27/G28*100</f>
        <v>#VALUE!</v>
      </c>
      <c r="CI28" s="248" t="e">
        <f>'2_Prosecution'!DS27/G28*100</f>
        <v>#VALUE!</v>
      </c>
      <c r="CJ28" s="249" t="s">
        <v>3336</v>
      </c>
      <c r="CK28" s="248" t="e">
        <f>'2_Prosecution'!DU27/G28*100</f>
        <v>#VALUE!</v>
      </c>
      <c r="CL28" s="248" t="e">
        <f>'2_Prosecution'!DV27/G28*100</f>
        <v>#VALUE!</v>
      </c>
      <c r="CM28" s="249" t="s">
        <v>3336</v>
      </c>
      <c r="CN28" s="248" t="e">
        <f>'2_Prosecution'!DX27/G28*100</f>
        <v>#VALUE!</v>
      </c>
      <c r="CO28" s="248" t="e">
        <f>'2_Prosecution'!DY27/G28*100</f>
        <v>#VALUE!</v>
      </c>
      <c r="CP28" s="249" t="s">
        <v>3336</v>
      </c>
      <c r="CQ28" s="248" t="e">
        <f>'2_Prosecution'!EA27/G28*100</f>
        <v>#VALUE!</v>
      </c>
      <c r="CR28" s="248" t="e">
        <f>'2_Prosecution'!EB27/G28*100</f>
        <v>#VALUE!</v>
      </c>
      <c r="CS28" s="249" t="s">
        <v>3336</v>
      </c>
      <c r="CT28" s="248" t="e">
        <f>'2_Prosecution'!ED27/G28*100</f>
        <v>#VALUE!</v>
      </c>
      <c r="CU28" s="248" t="e">
        <f>'2_Prosecution'!EE27/G28*100</f>
        <v>#VALUE!</v>
      </c>
      <c r="CV28" s="249" t="s">
        <v>3336</v>
      </c>
      <c r="CW28" s="248" t="e">
        <f>'2_Prosecution'!EG27/G28*100</f>
        <v>#VALUE!</v>
      </c>
      <c r="CX28" s="248" t="e">
        <f>'2_Prosecution'!EH27/G28*100</f>
        <v>#VALUE!</v>
      </c>
      <c r="CY28" s="249" t="s">
        <v>3336</v>
      </c>
      <c r="CZ28" s="248" t="e">
        <f>'2_Prosecution'!EJ27/G28*100</f>
        <v>#VALUE!</v>
      </c>
      <c r="DA28" s="248" t="e">
        <f>'2_Prosecution'!EK27/G28*100</f>
        <v>#VALUE!</v>
      </c>
      <c r="DB28" s="249" t="s">
        <v>3336</v>
      </c>
      <c r="DC28" s="248" t="e">
        <f>'2_Prosecution'!EM27/G28*100</f>
        <v>#VALUE!</v>
      </c>
      <c r="DD28" s="248" t="e">
        <f>'2_Prosecution'!EN27/G28*100</f>
        <v>#VALUE!</v>
      </c>
      <c r="DE28" s="249" t="s">
        <v>3336</v>
      </c>
      <c r="DF28" s="248" t="e">
        <f>'2_Prosecution'!EP27/G28*100</f>
        <v>#VALUE!</v>
      </c>
      <c r="DG28" s="248" t="e">
        <f>'2_Prosecution'!EQ27/G28*100</f>
        <v>#VALUE!</v>
      </c>
      <c r="DH28" s="249" t="s">
        <v>3336</v>
      </c>
      <c r="DI28" s="248" t="e">
        <f>'2_Prosecution'!ES27/G28*100</f>
        <v>#VALUE!</v>
      </c>
      <c r="DJ28" s="248" t="e">
        <f>'2_Prosecution'!ET27/G28*100</f>
        <v>#VALUE!</v>
      </c>
      <c r="DK28" s="249" t="s">
        <v>3336</v>
      </c>
      <c r="DL28" s="248" t="e">
        <f>'2_Prosecution'!EV27/G28*100</f>
        <v>#VALUE!</v>
      </c>
      <c r="DM28" s="248" t="e">
        <f>'2_Prosecution'!EW27/G28*100</f>
        <v>#VALUE!</v>
      </c>
      <c r="DN28" s="249" t="s">
        <v>3336</v>
      </c>
      <c r="DO28" s="248" t="e">
        <f>'2_Prosecution'!EY27/G28*100</f>
        <v>#VALUE!</v>
      </c>
      <c r="DP28" s="248" t="e">
        <f>'2_Prosecution'!EZ27/G28*100</f>
        <v>#VALUE!</v>
      </c>
      <c r="DQ28" s="249" t="s">
        <v>3336</v>
      </c>
      <c r="DR28" s="248" t="e">
        <f>'2_Prosecution'!FB27/G28*100</f>
        <v>#VALUE!</v>
      </c>
      <c r="DS28" s="248" t="e">
        <f>'2_Prosecution'!FC27/G28*100</f>
        <v>#VALUE!</v>
      </c>
      <c r="DT28" s="249" t="s">
        <v>3336</v>
      </c>
      <c r="DU28" s="248" t="e">
        <f>'2_Prosecution'!FE27/G28*100</f>
        <v>#VALUE!</v>
      </c>
      <c r="DV28" s="248" t="e">
        <f>'2_Prosecution'!FF27/G28*100</f>
        <v>#VALUE!</v>
      </c>
      <c r="DW28" s="249" t="s">
        <v>3336</v>
      </c>
      <c r="DX28" s="248" t="e">
        <f>'2_Prosecution'!FH27/G28*100</f>
        <v>#VALUE!</v>
      </c>
      <c r="DY28" s="248" t="e">
        <f>'2_Prosecution'!FI27/G28*100</f>
        <v>#VALUE!</v>
      </c>
      <c r="DZ28" s="249" t="s">
        <v>3336</v>
      </c>
      <c r="EA28" s="248" t="e">
        <f>'2_Prosecution'!FK27/G28*100</f>
        <v>#VALUE!</v>
      </c>
      <c r="EB28" s="248" t="e">
        <f>'2_Prosecution'!FL27/G28*100</f>
        <v>#VALUE!</v>
      </c>
      <c r="EC28" s="249" t="s">
        <v>3336</v>
      </c>
      <c r="ED28" s="248" t="e">
        <f>'2_Prosecution'!FN27/G28*100</f>
        <v>#VALUE!</v>
      </c>
      <c r="EE28" s="248" t="e">
        <f>'2_Prosecution'!FO27/G28*100</f>
        <v>#VALUE!</v>
      </c>
      <c r="EF28" s="249" t="s">
        <v>3336</v>
      </c>
      <c r="EG28" s="248" t="e">
        <f>'2_Prosecution'!GT27/G28*100</f>
        <v>#VALUE!</v>
      </c>
      <c r="EH28" s="248" t="e">
        <f>'2_Prosecution'!GU27/G28*100</f>
        <v>#VALUE!</v>
      </c>
      <c r="EI28" s="249" t="s">
        <v>3336</v>
      </c>
      <c r="EJ28" s="248" t="e">
        <f>'2_Prosecution'!HF27/C28*100</f>
        <v>#VALUE!</v>
      </c>
      <c r="EK28" s="248" t="e">
        <f>'2_Prosecution'!HG27/D28*100</f>
        <v>#VALUE!</v>
      </c>
      <c r="EL28" s="248" t="e">
        <f>'2_Prosecution'!HH27/E28*100</f>
        <v>#VALUE!</v>
      </c>
      <c r="EM28" s="248" t="e">
        <f>'2_Prosecution'!HI27/F28*100</f>
        <v>#VALUE!</v>
      </c>
      <c r="EN28" s="248">
        <f>'2_Prosecution'!HJ27/G28*100</f>
        <v>1345.2629232802128</v>
      </c>
      <c r="EO28" s="248" t="e">
        <f>'2_Prosecution'!HK27/H28*100</f>
        <v>#VALUE!</v>
      </c>
      <c r="EP28" s="250" t="e">
        <f t="shared" si="2"/>
        <v>#VALUE!</v>
      </c>
      <c r="EQ28" s="249" t="s">
        <v>3336</v>
      </c>
      <c r="ER28" s="248" t="e">
        <f>'2_Prosecution'!HM27/C28*100</f>
        <v>#VALUE!</v>
      </c>
      <c r="ES28" s="248" t="e">
        <f>'2_Prosecution'!HN27/D28*100</f>
        <v>#VALUE!</v>
      </c>
      <c r="ET28" s="248" t="e">
        <f>'2_Prosecution'!HO27/E28*100</f>
        <v>#VALUE!</v>
      </c>
      <c r="EU28" s="248" t="e">
        <f>'2_Prosecution'!HP27/F28*100</f>
        <v>#VALUE!</v>
      </c>
      <c r="EV28" s="248" t="e">
        <f>'2_Prosecution'!HQ27/G28*100</f>
        <v>#VALUE!</v>
      </c>
      <c r="EW28" s="248" t="e">
        <f>'2_Prosecution'!HR27/H28*100</f>
        <v>#VALUE!</v>
      </c>
      <c r="EX28" s="250" t="e">
        <f t="shared" si="3"/>
        <v>#VALUE!</v>
      </c>
      <c r="EY28" s="249" t="s">
        <v>3336</v>
      </c>
      <c r="EZ28" s="248">
        <f>'2_Prosecution'!HT27/G28*100</f>
        <v>872.65829866883792</v>
      </c>
    </row>
    <row r="29" spans="1:156">
      <c r="A29" s="248">
        <v>27</v>
      </c>
      <c r="B29" s="279" t="s">
        <v>50</v>
      </c>
      <c r="C29" s="248">
        <v>3560.43</v>
      </c>
      <c r="D29" s="248">
        <v>3559.5410000000002</v>
      </c>
      <c r="E29" s="248">
        <v>3559.4969999999998</v>
      </c>
      <c r="F29" s="248">
        <v>3557.634</v>
      </c>
      <c r="G29" s="248">
        <v>3555.1590000000001</v>
      </c>
      <c r="H29" s="248">
        <v>3728</v>
      </c>
      <c r="J29" s="248" t="e">
        <f>'2_Prosecution'!AK28/F29*100</f>
        <v>#VALUE!</v>
      </c>
      <c r="K29" s="248" t="e">
        <f>'2_Prosecution'!AL28/G29*100</f>
        <v>#VALUE!</v>
      </c>
      <c r="L29" s="249" t="s">
        <v>3336</v>
      </c>
      <c r="M29" s="248" t="e">
        <f>'2_Prosecution'!AN28/C29*100</f>
        <v>#VALUE!</v>
      </c>
      <c r="N29" s="248" t="e">
        <f>'2_Prosecution'!AO28/D29*100</f>
        <v>#VALUE!</v>
      </c>
      <c r="O29" s="248" t="e">
        <f>'2_Prosecution'!AP28/E29*100</f>
        <v>#VALUE!</v>
      </c>
      <c r="P29" s="248" t="e">
        <f>'2_Prosecution'!AQ28/F29*100</f>
        <v>#VALUE!</v>
      </c>
      <c r="Q29" s="248" t="e">
        <f>'2_Prosecution'!AR28/G29*100</f>
        <v>#VALUE!</v>
      </c>
      <c r="R29" s="248" t="e">
        <f>'2_Prosecution'!AS28/H29*100</f>
        <v>#VALUE!</v>
      </c>
      <c r="S29" s="250" t="e">
        <f t="shared" si="0"/>
        <v>#VALUE!</v>
      </c>
      <c r="T29" s="249" t="s">
        <v>3336</v>
      </c>
      <c r="U29" s="248" t="e">
        <f>'2_Prosecution'!AU28/C29*100</f>
        <v>#VALUE!</v>
      </c>
      <c r="V29" s="248" t="e">
        <f>'2_Prosecution'!AV28/D29*100</f>
        <v>#VALUE!</v>
      </c>
      <c r="W29" s="248" t="e">
        <f>'2_Prosecution'!AW28/E29*100</f>
        <v>#VALUE!</v>
      </c>
      <c r="X29" s="248" t="e">
        <f>'2_Prosecution'!AX28/F29*100</f>
        <v>#VALUE!</v>
      </c>
      <c r="Y29" s="248" t="e">
        <f>'2_Prosecution'!AY28/G29*100</f>
        <v>#VALUE!</v>
      </c>
      <c r="Z29" s="248" t="e">
        <f>'2_Prosecution'!AZ28/H29*100</f>
        <v>#VALUE!</v>
      </c>
      <c r="AA29" s="250" t="e">
        <f t="shared" si="1"/>
        <v>#VALUE!</v>
      </c>
      <c r="AB29" s="249" t="s">
        <v>3336</v>
      </c>
      <c r="AC29" s="248" t="e">
        <f>'2_Prosecution'!BE28/G29*100</f>
        <v>#VALUE!</v>
      </c>
      <c r="AD29" s="248">
        <f>'2_Prosecution'!BF28/G29*100</f>
        <v>0</v>
      </c>
      <c r="AE29" s="248" t="e">
        <f>'2_Prosecution'!BG28/G29*100</f>
        <v>#VALUE!</v>
      </c>
      <c r="AF29" s="248" t="e">
        <f>'2_Prosecution'!BH28/G29*100</f>
        <v>#VALUE!</v>
      </c>
      <c r="AG29" s="248" t="e">
        <f>'2_Prosecution'!BI28/G29*100</f>
        <v>#VALUE!</v>
      </c>
      <c r="AH29" s="249" t="s">
        <v>3336</v>
      </c>
      <c r="AI29" s="248" t="e">
        <f>'2_Prosecution'!BK28/G29*100</f>
        <v>#VALUE!</v>
      </c>
      <c r="AJ29" s="248" t="e">
        <f>'2_Prosecution'!BL28/G29*100</f>
        <v>#VALUE!</v>
      </c>
      <c r="AK29" s="248" t="e">
        <f>'2_Prosecution'!BM28/G29*100</f>
        <v>#VALUE!</v>
      </c>
      <c r="AL29" s="248" t="e">
        <f>'2_Prosecution'!BN28/G29*100</f>
        <v>#VALUE!</v>
      </c>
      <c r="AM29" s="248" t="e">
        <f>'2_Prosecution'!BO28/G29*100</f>
        <v>#VALUE!</v>
      </c>
      <c r="AN29" s="249" t="s">
        <v>3336</v>
      </c>
      <c r="AO29" s="248" t="e">
        <f>'2_Prosecution'!BU28/G29*100</f>
        <v>#VALUE!</v>
      </c>
      <c r="AP29" s="248" t="e">
        <f>'2_Prosecution'!BV28/G29*100</f>
        <v>#VALUE!</v>
      </c>
      <c r="AQ29" s="249" t="s">
        <v>3336</v>
      </c>
      <c r="AR29" s="248" t="e">
        <f>'2_Prosecution'!BX28/G29*100</f>
        <v>#VALUE!</v>
      </c>
      <c r="AS29" s="248" t="e">
        <f>'2_Prosecution'!BY28/G29*100</f>
        <v>#VALUE!</v>
      </c>
      <c r="AT29" s="249" t="s">
        <v>3336</v>
      </c>
      <c r="AU29" s="248" t="e">
        <f>'2_Prosecution'!CA28/G29*100</f>
        <v>#VALUE!</v>
      </c>
      <c r="AV29" s="248" t="e">
        <f>'2_Prosecution'!CB28/G29*100</f>
        <v>#VALUE!</v>
      </c>
      <c r="AW29" s="249" t="s">
        <v>3336</v>
      </c>
      <c r="AX29" s="248" t="e">
        <f>'2_Prosecution'!CD28/G29*100</f>
        <v>#VALUE!</v>
      </c>
      <c r="AY29" s="248" t="e">
        <f>'2_Prosecution'!CE28/G29*100</f>
        <v>#VALUE!</v>
      </c>
      <c r="AZ29" s="249" t="s">
        <v>3336</v>
      </c>
      <c r="BA29" s="248" t="e">
        <f>'2_Prosecution'!CG28/G29*100</f>
        <v>#VALUE!</v>
      </c>
      <c r="BB29" s="248" t="e">
        <f>'2_Prosecution'!CH28/G29*100</f>
        <v>#VALUE!</v>
      </c>
      <c r="BC29" s="249" t="s">
        <v>3336</v>
      </c>
      <c r="BD29" s="248" t="e">
        <f>'2_Prosecution'!CJ28/G29*100</f>
        <v>#VALUE!</v>
      </c>
      <c r="BE29" s="248" t="e">
        <f>'2_Prosecution'!CK28/G29*100</f>
        <v>#VALUE!</v>
      </c>
      <c r="BF29" s="249" t="s">
        <v>3336</v>
      </c>
      <c r="BG29" s="248" t="e">
        <f>'2_Prosecution'!CM28/G29*100</f>
        <v>#VALUE!</v>
      </c>
      <c r="BH29" s="248" t="e">
        <f>'2_Prosecution'!CN28/G29*100</f>
        <v>#VALUE!</v>
      </c>
      <c r="BI29" s="249" t="s">
        <v>3336</v>
      </c>
      <c r="BJ29" s="248" t="e">
        <f>'2_Prosecution'!CP28/G29*100</f>
        <v>#VALUE!</v>
      </c>
      <c r="BK29" s="248" t="e">
        <f>'2_Prosecution'!CQ28/G29*100</f>
        <v>#VALUE!</v>
      </c>
      <c r="BL29" s="249" t="s">
        <v>3336</v>
      </c>
      <c r="BM29" s="248" t="e">
        <f>'2_Prosecution'!CS28/G29*100</f>
        <v>#VALUE!</v>
      </c>
      <c r="BN29" s="248" t="e">
        <f>'2_Prosecution'!CT28/G29*100</f>
        <v>#VALUE!</v>
      </c>
      <c r="BO29" s="249" t="s">
        <v>3336</v>
      </c>
      <c r="BP29" s="248" t="e">
        <f>'2_Prosecution'!CV28/G29*100</f>
        <v>#VALUE!</v>
      </c>
      <c r="BQ29" s="248" t="e">
        <f>'2_Prosecution'!CW28/G29*100</f>
        <v>#VALUE!</v>
      </c>
      <c r="BR29" s="249" t="s">
        <v>3336</v>
      </c>
      <c r="BS29" s="248" t="e">
        <f>'2_Prosecution'!DC28/G29*100</f>
        <v>#VALUE!</v>
      </c>
      <c r="BT29" s="248" t="e">
        <f>'2_Prosecution'!DD28/G29*100</f>
        <v>#VALUE!</v>
      </c>
      <c r="BU29" s="249" t="s">
        <v>3336</v>
      </c>
      <c r="BV29" s="248" t="e">
        <f>'2_Prosecution'!DF28/G29*100</f>
        <v>#VALUE!</v>
      </c>
      <c r="BW29" s="248" t="e">
        <f>'2_Prosecution'!DG28/G29*100</f>
        <v>#VALUE!</v>
      </c>
      <c r="BX29" s="249" t="s">
        <v>3336</v>
      </c>
      <c r="BY29" s="248" t="e">
        <f>'2_Prosecution'!DI28/G29*100</f>
        <v>#VALUE!</v>
      </c>
      <c r="BZ29" s="248" t="e">
        <f>'2_Prosecution'!DJ28/G29*100</f>
        <v>#VALUE!</v>
      </c>
      <c r="CA29" s="249" t="s">
        <v>3336</v>
      </c>
      <c r="CB29" s="248" t="e">
        <f>'2_Prosecution'!DL28/G29*100</f>
        <v>#VALUE!</v>
      </c>
      <c r="CC29" s="248" t="e">
        <f>'2_Prosecution'!DM28/G29*100</f>
        <v>#VALUE!</v>
      </c>
      <c r="CD29" s="249" t="s">
        <v>3336</v>
      </c>
      <c r="CE29" s="248" t="e">
        <f>'2_Prosecution'!DO28/G29*100</f>
        <v>#VALUE!</v>
      </c>
      <c r="CF29" s="248" t="e">
        <f>'2_Prosecution'!DP28/G29*100</f>
        <v>#VALUE!</v>
      </c>
      <c r="CG29" s="249" t="s">
        <v>3336</v>
      </c>
      <c r="CH29" s="248" t="e">
        <f>'2_Prosecution'!DR28/G29*100</f>
        <v>#VALUE!</v>
      </c>
      <c r="CI29" s="248" t="e">
        <f>'2_Prosecution'!DS28/G29*100</f>
        <v>#VALUE!</v>
      </c>
      <c r="CJ29" s="249" t="s">
        <v>3336</v>
      </c>
      <c r="CK29" s="248" t="e">
        <f>'2_Prosecution'!DU28/G29*100</f>
        <v>#VALUE!</v>
      </c>
      <c r="CL29" s="248" t="e">
        <f>'2_Prosecution'!DV28/G29*100</f>
        <v>#VALUE!</v>
      </c>
      <c r="CM29" s="249" t="s">
        <v>3336</v>
      </c>
      <c r="CN29" s="248" t="e">
        <f>'2_Prosecution'!DX28/G29*100</f>
        <v>#VALUE!</v>
      </c>
      <c r="CO29" s="248" t="e">
        <f>'2_Prosecution'!DY28/G29*100</f>
        <v>#VALUE!</v>
      </c>
      <c r="CP29" s="249" t="s">
        <v>3336</v>
      </c>
      <c r="CQ29" s="248" t="e">
        <f>'2_Prosecution'!EA28/G29*100</f>
        <v>#VALUE!</v>
      </c>
      <c r="CR29" s="248" t="e">
        <f>'2_Prosecution'!EB28/G29*100</f>
        <v>#VALUE!</v>
      </c>
      <c r="CS29" s="249" t="s">
        <v>3336</v>
      </c>
      <c r="CT29" s="248" t="e">
        <f>'2_Prosecution'!ED28/G29*100</f>
        <v>#VALUE!</v>
      </c>
      <c r="CU29" s="248" t="e">
        <f>'2_Prosecution'!EE28/G29*100</f>
        <v>#VALUE!</v>
      </c>
      <c r="CV29" s="249" t="s">
        <v>3336</v>
      </c>
      <c r="CW29" s="248" t="e">
        <f>'2_Prosecution'!EG28/G29*100</f>
        <v>#VALUE!</v>
      </c>
      <c r="CX29" s="248" t="e">
        <f>'2_Prosecution'!EH28/G29*100</f>
        <v>#VALUE!</v>
      </c>
      <c r="CY29" s="249" t="s">
        <v>3336</v>
      </c>
      <c r="CZ29" s="248" t="e">
        <f>'2_Prosecution'!EJ28/G29*100</f>
        <v>#VALUE!</v>
      </c>
      <c r="DA29" s="248" t="e">
        <f>'2_Prosecution'!EK28/G29*100</f>
        <v>#VALUE!</v>
      </c>
      <c r="DB29" s="249" t="s">
        <v>3336</v>
      </c>
      <c r="DC29" s="248" t="e">
        <f>'2_Prosecution'!EM28/G29*100</f>
        <v>#VALUE!</v>
      </c>
      <c r="DD29" s="248" t="e">
        <f>'2_Prosecution'!EN28/G29*100</f>
        <v>#VALUE!</v>
      </c>
      <c r="DE29" s="249" t="s">
        <v>3336</v>
      </c>
      <c r="DF29" s="248" t="e">
        <f>'2_Prosecution'!EP28/G29*100</f>
        <v>#VALUE!</v>
      </c>
      <c r="DG29" s="248" t="e">
        <f>'2_Prosecution'!EQ28/G29*100</f>
        <v>#VALUE!</v>
      </c>
      <c r="DH29" s="249" t="s">
        <v>3336</v>
      </c>
      <c r="DI29" s="248" t="e">
        <f>'2_Prosecution'!ES28/G29*100</f>
        <v>#VALUE!</v>
      </c>
      <c r="DJ29" s="248" t="e">
        <f>'2_Prosecution'!ET28/G29*100</f>
        <v>#VALUE!</v>
      </c>
      <c r="DK29" s="249" t="s">
        <v>3336</v>
      </c>
      <c r="DL29" s="248" t="e">
        <f>'2_Prosecution'!EV28/G29*100</f>
        <v>#VALUE!</v>
      </c>
      <c r="DM29" s="248" t="e">
        <f>'2_Prosecution'!EW28/G29*100</f>
        <v>#VALUE!</v>
      </c>
      <c r="DN29" s="249" t="s">
        <v>3336</v>
      </c>
      <c r="DO29" s="248" t="e">
        <f>'2_Prosecution'!EY28/G29*100</f>
        <v>#VALUE!</v>
      </c>
      <c r="DP29" s="248" t="e">
        <f>'2_Prosecution'!EZ28/G29*100</f>
        <v>#VALUE!</v>
      </c>
      <c r="DQ29" s="249" t="s">
        <v>3336</v>
      </c>
      <c r="DR29" s="248" t="e">
        <f>'2_Prosecution'!FB28/G29*100</f>
        <v>#VALUE!</v>
      </c>
      <c r="DS29" s="248" t="e">
        <f>'2_Prosecution'!FC28/G29*100</f>
        <v>#VALUE!</v>
      </c>
      <c r="DT29" s="249" t="s">
        <v>3336</v>
      </c>
      <c r="DU29" s="248" t="e">
        <f>'2_Prosecution'!FE28/G29*100</f>
        <v>#VALUE!</v>
      </c>
      <c r="DV29" s="248" t="e">
        <f>'2_Prosecution'!FF28/G29*100</f>
        <v>#VALUE!</v>
      </c>
      <c r="DW29" s="249" t="s">
        <v>3336</v>
      </c>
      <c r="DX29" s="248" t="e">
        <f>'2_Prosecution'!FH28/G29*100</f>
        <v>#VALUE!</v>
      </c>
      <c r="DY29" s="248" t="e">
        <f>'2_Prosecution'!FI28/G29*100</f>
        <v>#VALUE!</v>
      </c>
      <c r="DZ29" s="249" t="s">
        <v>3336</v>
      </c>
      <c r="EA29" s="248" t="e">
        <f>'2_Prosecution'!FK28/G29*100</f>
        <v>#VALUE!</v>
      </c>
      <c r="EB29" s="248" t="e">
        <f>'2_Prosecution'!FL28/G29*100</f>
        <v>#VALUE!</v>
      </c>
      <c r="EC29" s="249" t="s">
        <v>3336</v>
      </c>
      <c r="ED29" s="248" t="e">
        <f>'2_Prosecution'!FN28/G29*100</f>
        <v>#VALUE!</v>
      </c>
      <c r="EE29" s="248" t="e">
        <f>'2_Prosecution'!FO28/G29*100</f>
        <v>#VALUE!</v>
      </c>
      <c r="EF29" s="249" t="s">
        <v>3336</v>
      </c>
      <c r="EG29" s="248" t="e">
        <f>'2_Prosecution'!GT28/G29*100</f>
        <v>#VALUE!</v>
      </c>
      <c r="EH29" s="248" t="e">
        <f>'2_Prosecution'!GU28/G29*100</f>
        <v>#VALUE!</v>
      </c>
      <c r="EI29" s="249" t="s">
        <v>3336</v>
      </c>
      <c r="EJ29" s="248" t="e">
        <f>'2_Prosecution'!HF28/C29*100</f>
        <v>#VALUE!</v>
      </c>
      <c r="EK29" s="248" t="e">
        <f>'2_Prosecution'!HG28/D29*100</f>
        <v>#VALUE!</v>
      </c>
      <c r="EL29" s="248" t="e">
        <f>'2_Prosecution'!HH28/E29*100</f>
        <v>#VALUE!</v>
      </c>
      <c r="EM29" s="248" t="e">
        <f>'2_Prosecution'!HI28/F29*100</f>
        <v>#VALUE!</v>
      </c>
      <c r="EN29" s="248" t="e">
        <f>'2_Prosecution'!HJ28/G29*100</f>
        <v>#VALUE!</v>
      </c>
      <c r="EO29" s="248" t="e">
        <f>'2_Prosecution'!HK28/H29*100</f>
        <v>#VALUE!</v>
      </c>
      <c r="EP29" s="250" t="e">
        <f t="shared" si="2"/>
        <v>#VALUE!</v>
      </c>
      <c r="EQ29" s="249" t="s">
        <v>3336</v>
      </c>
      <c r="ER29" s="248" t="e">
        <f>'2_Prosecution'!HM28/C29*100</f>
        <v>#VALUE!</v>
      </c>
      <c r="ES29" s="248" t="e">
        <f>'2_Prosecution'!HN28/D29*100</f>
        <v>#VALUE!</v>
      </c>
      <c r="ET29" s="248" t="e">
        <f>'2_Prosecution'!HO28/E29*100</f>
        <v>#VALUE!</v>
      </c>
      <c r="EU29" s="248" t="e">
        <f>'2_Prosecution'!HP28/F29*100</f>
        <v>#VALUE!</v>
      </c>
      <c r="EV29" s="248" t="e">
        <f>'2_Prosecution'!HQ28/G29*100</f>
        <v>#VALUE!</v>
      </c>
      <c r="EW29" s="248" t="e">
        <f>'2_Prosecution'!HR28/H29*100</f>
        <v>#VALUE!</v>
      </c>
      <c r="EX29" s="250" t="e">
        <f t="shared" si="3"/>
        <v>#VALUE!</v>
      </c>
      <c r="EY29" s="249" t="s">
        <v>3336</v>
      </c>
      <c r="EZ29" s="248" t="e">
        <f>'2_Prosecution'!HT28/G29*100</f>
        <v>#VALUE!</v>
      </c>
    </row>
    <row r="30" spans="1:156">
      <c r="A30" s="248">
        <v>28</v>
      </c>
      <c r="B30" s="279" t="s">
        <v>51</v>
      </c>
      <c r="C30" s="248">
        <v>619.85</v>
      </c>
      <c r="D30" s="248">
        <v>620.30799999999999</v>
      </c>
      <c r="E30" s="248">
        <v>620.89300000000003</v>
      </c>
      <c r="F30" s="248">
        <v>621.52099999999996</v>
      </c>
      <c r="G30" s="248">
        <v>622.09900000000005</v>
      </c>
      <c r="H30" s="248">
        <v>622.21799999999996</v>
      </c>
      <c r="J30" s="248">
        <f>'2_Prosecution'!AK29/F30*100</f>
        <v>372.15154435650607</v>
      </c>
      <c r="K30" s="248">
        <f>'2_Prosecution'!AL29/G30*100</f>
        <v>1146.923560397943</v>
      </c>
      <c r="L30" s="249" t="s">
        <v>3336</v>
      </c>
      <c r="M30" s="248">
        <f>'2_Prosecution'!AN29/C30*100</f>
        <v>935.22626441881107</v>
      </c>
      <c r="N30" s="248">
        <f>'2_Prosecution'!AO29/D30*100</f>
        <v>1211.9785654868228</v>
      </c>
      <c r="O30" s="248">
        <f>'2_Prosecution'!AP29/E30*100</f>
        <v>1065.0788461135814</v>
      </c>
      <c r="P30" s="248">
        <f>'2_Prosecution'!AQ29/F30*100</f>
        <v>1241.9532083388979</v>
      </c>
      <c r="Q30" s="248">
        <f>'2_Prosecution'!AR29/G30*100</f>
        <v>1162.8374261974379</v>
      </c>
      <c r="R30" s="248">
        <f>'2_Prosecution'!AS29/H30*100</f>
        <v>1153.1328248298828</v>
      </c>
      <c r="S30" s="250">
        <f t="shared" si="0"/>
        <v>23.299876051544373</v>
      </c>
      <c r="T30" s="249" t="s">
        <v>3336</v>
      </c>
      <c r="U30" s="248">
        <f>'2_Prosecution'!AU29/C30*100</f>
        <v>1792.2077922077922</v>
      </c>
      <c r="V30" s="248">
        <f>'2_Prosecution'!AV29/D30*100</f>
        <v>1698.8334827214867</v>
      </c>
      <c r="W30" s="248">
        <f>'2_Prosecution'!AW29/E30*100</f>
        <v>1492.688756355765</v>
      </c>
      <c r="X30" s="248">
        <f>'2_Prosecution'!AX29/F30*100</f>
        <v>1383.8631357588883</v>
      </c>
      <c r="Y30" s="248">
        <f>'2_Prosecution'!AY29/G30*100</f>
        <v>1188.3960591481418</v>
      </c>
      <c r="Z30" s="248">
        <f>'2_Prosecution'!AZ29/H30*100</f>
        <v>1066.9893831422428</v>
      </c>
      <c r="AA30" s="250">
        <f t="shared" si="1"/>
        <v>-40.465085143512539</v>
      </c>
      <c r="AB30" s="249" t="s">
        <v>3336</v>
      </c>
      <c r="AC30" s="248" t="e">
        <f>'2_Prosecution'!BE29/G30*100</f>
        <v>#VALUE!</v>
      </c>
      <c r="AD30" s="248">
        <f>'2_Prosecution'!BF29/G30*100</f>
        <v>72.014261395694248</v>
      </c>
      <c r="AE30" s="248" t="e">
        <f>'2_Prosecution'!BG29/G30*100</f>
        <v>#VALUE!</v>
      </c>
      <c r="AF30" s="248" t="e">
        <f>'2_Prosecution'!BH29/G30*100</f>
        <v>#VALUE!</v>
      </c>
      <c r="AG30" s="248" t="e">
        <f>'2_Prosecution'!BI29/G30*100</f>
        <v>#VALUE!</v>
      </c>
      <c r="AH30" s="249" t="s">
        <v>3336</v>
      </c>
      <c r="AI30" s="248" t="e">
        <f>'2_Prosecution'!BK29/G30*100</f>
        <v>#VALUE!</v>
      </c>
      <c r="AJ30" s="248">
        <f>'2_Prosecution'!BL29/G30*100</f>
        <v>54.01069604677069</v>
      </c>
      <c r="AK30" s="248" t="e">
        <f>'2_Prosecution'!BM29/G30*100</f>
        <v>#VALUE!</v>
      </c>
      <c r="AL30" s="248" t="e">
        <f>'2_Prosecution'!BN29/G30*100</f>
        <v>#VALUE!</v>
      </c>
      <c r="AM30" s="248" t="e">
        <f>'2_Prosecution'!BO29/G30*100</f>
        <v>#VALUE!</v>
      </c>
      <c r="AN30" s="249" t="s">
        <v>3336</v>
      </c>
      <c r="AO30" s="248" t="e">
        <f>'2_Prosecution'!BU29/G30*100</f>
        <v>#VALUE!</v>
      </c>
      <c r="AP30" s="248" t="e">
        <f>'2_Prosecution'!BV29/G30*100</f>
        <v>#VALUE!</v>
      </c>
      <c r="AQ30" s="249" t="s">
        <v>3336</v>
      </c>
      <c r="AR30" s="248">
        <f>'2_Prosecution'!BX29/G30*100</f>
        <v>1188.3960591481418</v>
      </c>
      <c r="AS30" s="248" t="e">
        <f>'2_Prosecution'!BY29/G30*100</f>
        <v>#VALUE!</v>
      </c>
      <c r="AT30" s="249" t="s">
        <v>3336</v>
      </c>
      <c r="AU30" s="248" t="e">
        <f>'2_Prosecution'!CA29/G30*100</f>
        <v>#VALUE!</v>
      </c>
      <c r="AV30" s="248" t="e">
        <f>'2_Prosecution'!CB29/G30*100</f>
        <v>#VALUE!</v>
      </c>
      <c r="AW30" s="249" t="s">
        <v>3336</v>
      </c>
      <c r="AX30" s="248" t="e">
        <f>'2_Prosecution'!CD29/G30*100</f>
        <v>#VALUE!</v>
      </c>
      <c r="AY30" s="248" t="e">
        <f>'2_Prosecution'!CE29/G30*100</f>
        <v>#VALUE!</v>
      </c>
      <c r="AZ30" s="249" t="s">
        <v>3336</v>
      </c>
      <c r="BA30" s="248" t="e">
        <f>'2_Prosecution'!CG29/G30*100</f>
        <v>#VALUE!</v>
      </c>
      <c r="BB30" s="248" t="e">
        <f>'2_Prosecution'!CH29/G30*100</f>
        <v>#VALUE!</v>
      </c>
      <c r="BC30" s="249" t="s">
        <v>3336</v>
      </c>
      <c r="BD30" s="248" t="e">
        <f>'2_Prosecution'!CJ29/G30*100</f>
        <v>#VALUE!</v>
      </c>
      <c r="BE30" s="248" t="e">
        <f>'2_Prosecution'!CK29/G30*100</f>
        <v>#VALUE!</v>
      </c>
      <c r="BF30" s="249" t="s">
        <v>3336</v>
      </c>
      <c r="BG30" s="248" t="e">
        <f>'2_Prosecution'!CM29/G30*100</f>
        <v>#VALUE!</v>
      </c>
      <c r="BH30" s="248" t="e">
        <f>'2_Prosecution'!CN29/G30*100</f>
        <v>#VALUE!</v>
      </c>
      <c r="BI30" s="249" t="s">
        <v>3336</v>
      </c>
      <c r="BJ30" s="248" t="e">
        <f>'2_Prosecution'!CP29/G30*100</f>
        <v>#VALUE!</v>
      </c>
      <c r="BK30" s="248" t="e">
        <f>'2_Prosecution'!CQ29/G30*100</f>
        <v>#VALUE!</v>
      </c>
      <c r="BL30" s="249" t="s">
        <v>3336</v>
      </c>
      <c r="BM30" s="248" t="e">
        <f>'2_Prosecution'!CS29/G30*100</f>
        <v>#VALUE!</v>
      </c>
      <c r="BN30" s="248" t="e">
        <f>'2_Prosecution'!CT29/G30*100</f>
        <v>#VALUE!</v>
      </c>
      <c r="BO30" s="249" t="s">
        <v>3336</v>
      </c>
      <c r="BP30" s="248" t="e">
        <f>'2_Prosecution'!CV29/G30*100</f>
        <v>#VALUE!</v>
      </c>
      <c r="BQ30" s="248" t="e">
        <f>'2_Prosecution'!CW29/G30*100</f>
        <v>#VALUE!</v>
      </c>
      <c r="BR30" s="249" t="s">
        <v>3336</v>
      </c>
      <c r="BS30" s="248">
        <f>'2_Prosecution'!DC29/G30*100</f>
        <v>1162.8374261974379</v>
      </c>
      <c r="BT30" s="248">
        <f>'2_Prosecution'!DD29/G30*100</f>
        <v>605.20913873836798</v>
      </c>
      <c r="BU30" s="249" t="s">
        <v>3336</v>
      </c>
      <c r="BV30" s="248">
        <f>'2_Prosecution'!DF29/G30*100</f>
        <v>112.36153731158545</v>
      </c>
      <c r="BW30" s="248">
        <f>'2_Prosecution'!DG29/G30*100</f>
        <v>101.10930896850823</v>
      </c>
      <c r="BX30" s="249" t="s">
        <v>3336</v>
      </c>
      <c r="BY30" s="248">
        <f>'2_Prosecution'!DI29/G30*100</f>
        <v>11.734466700637679</v>
      </c>
      <c r="BZ30" s="248">
        <f>'2_Prosecution'!DJ29/G30*100</f>
        <v>25.39788683151717</v>
      </c>
      <c r="CA30" s="249" t="s">
        <v>3336</v>
      </c>
      <c r="CB30" s="248">
        <f>'2_Prosecution'!DL29/G30*100</f>
        <v>2.8934301453627151</v>
      </c>
      <c r="CC30" s="248">
        <f>'2_Prosecution'!DM29/G30*100</f>
        <v>8.1980520785276934</v>
      </c>
      <c r="CD30" s="249" t="s">
        <v>3336</v>
      </c>
      <c r="CE30" s="248">
        <f>'2_Prosecution'!DO29/G30*100</f>
        <v>67.191877820089715</v>
      </c>
      <c r="CF30" s="248">
        <f>'2_Prosecution'!DP29/G30*100</f>
        <v>58.511587384001572</v>
      </c>
      <c r="CG30" s="249" t="s">
        <v>3336</v>
      </c>
      <c r="CH30" s="248">
        <f>'2_Prosecution'!DR29/G30*100</f>
        <v>28.934301453627153</v>
      </c>
      <c r="CI30" s="248">
        <f>'2_Prosecution'!DS29/G30*100</f>
        <v>28.773555334440339</v>
      </c>
      <c r="CJ30" s="249" t="s">
        <v>3336</v>
      </c>
      <c r="CK30" s="248">
        <f>'2_Prosecution'!DU29/G30*100</f>
        <v>6.1083525290990659</v>
      </c>
      <c r="CL30" s="248">
        <f>'2_Prosecution'!DV29/G30*100</f>
        <v>1.1252228343077226</v>
      </c>
      <c r="CM30" s="249" t="s">
        <v>3336</v>
      </c>
      <c r="CN30" s="248">
        <f>'2_Prosecution'!DX29/G30*100</f>
        <v>1.1252228343077226</v>
      </c>
      <c r="CO30" s="248">
        <f>'2_Prosecution'!DY29/G30*100</f>
        <v>1.4467150726813576</v>
      </c>
      <c r="CP30" s="249" t="s">
        <v>3336</v>
      </c>
      <c r="CQ30" s="248">
        <f>'2_Prosecution'!EA29/G30*100</f>
        <v>0.32149223837363505</v>
      </c>
      <c r="CR30" s="248">
        <f>'2_Prosecution'!EB29/G30*100</f>
        <v>0.32149223837363505</v>
      </c>
      <c r="CS30" s="249" t="s">
        <v>3336</v>
      </c>
      <c r="CT30" s="248">
        <f>'2_Prosecution'!ED29/G30*100</f>
        <v>10.127005508769503</v>
      </c>
      <c r="CU30" s="248">
        <f>'2_Prosecution'!EE29/G30*100</f>
        <v>19.128788183231286</v>
      </c>
      <c r="CV30" s="249" t="s">
        <v>3336</v>
      </c>
      <c r="CW30" s="248">
        <f>'2_Prosecution'!EG29/G30*100</f>
        <v>169.42640962290568</v>
      </c>
      <c r="CX30" s="248">
        <f>'2_Prosecution'!EH29/G30*100</f>
        <v>166.53297947754297</v>
      </c>
      <c r="CY30" s="249" t="s">
        <v>3336</v>
      </c>
      <c r="CZ30" s="248">
        <f>'2_Prosecution'!EJ29/G30*100</f>
        <v>63.173224840419287</v>
      </c>
      <c r="DA30" s="248">
        <f>'2_Prosecution'!EK29/G30*100</f>
        <v>79.890821235848307</v>
      </c>
      <c r="DB30" s="249" t="s">
        <v>3336</v>
      </c>
      <c r="DC30" s="248">
        <f>'2_Prosecution'!EM29/G30*100</f>
        <v>3.6971607412968033</v>
      </c>
      <c r="DD30" s="248">
        <f>'2_Prosecution'!EN29/G30*100</f>
        <v>3.3756685029231681</v>
      </c>
      <c r="DE30" s="249" t="s">
        <v>3336</v>
      </c>
      <c r="DF30" s="248" t="e">
        <f>'2_Prosecution'!EP29/G30*100</f>
        <v>#VALUE!</v>
      </c>
      <c r="DG30" s="248" t="e">
        <f>'2_Prosecution'!EQ29/G30*100</f>
        <v>#VALUE!</v>
      </c>
      <c r="DH30" s="249" t="s">
        <v>3336</v>
      </c>
      <c r="DI30" s="248" t="e">
        <f>'2_Prosecution'!ES29/G30*100</f>
        <v>#VALUE!</v>
      </c>
      <c r="DJ30" s="248" t="e">
        <f>'2_Prosecution'!ET29/G30*100</f>
        <v>#VALUE!</v>
      </c>
      <c r="DK30" s="249" t="s">
        <v>3336</v>
      </c>
      <c r="DL30" s="248">
        <f>'2_Prosecution'!EV29/G30*100</f>
        <v>44.848167253122092</v>
      </c>
      <c r="DM30" s="248">
        <f>'2_Prosecution'!EW29/G30*100</f>
        <v>29.577285930374426</v>
      </c>
      <c r="DN30" s="249" t="s">
        <v>3336</v>
      </c>
      <c r="DO30" s="248">
        <f>'2_Prosecution'!EY29/G30*100</f>
        <v>0.48223835756045252</v>
      </c>
      <c r="DP30" s="248">
        <f>'2_Prosecution'!EZ29/G30*100</f>
        <v>0.48223835756045252</v>
      </c>
      <c r="DQ30" s="249" t="s">
        <v>3336</v>
      </c>
      <c r="DR30" s="248">
        <f>'2_Prosecution'!FB29/G30*100</f>
        <v>47.098612921737534</v>
      </c>
      <c r="DS30" s="248">
        <f>'2_Prosecution'!FC29/G30*100</f>
        <v>31.827731598989867</v>
      </c>
      <c r="DT30" s="249" t="s">
        <v>3336</v>
      </c>
      <c r="DU30" s="248">
        <f>'2_Prosecution'!FE29/G30*100</f>
        <v>0.48223835756045252</v>
      </c>
      <c r="DV30" s="248">
        <f>'2_Prosecution'!FF29/G30*100</f>
        <v>0.16074611918681753</v>
      </c>
      <c r="DW30" s="249" t="s">
        <v>3336</v>
      </c>
      <c r="DX30" s="248">
        <f>'2_Prosecution'!FH29/G30*100</f>
        <v>112.36153731158545</v>
      </c>
      <c r="DY30" s="248">
        <f>'2_Prosecution'!FI29/G30*100</f>
        <v>24.272663997209445</v>
      </c>
      <c r="DZ30" s="249" t="s">
        <v>3336</v>
      </c>
      <c r="EA30" s="248">
        <f>'2_Prosecution'!FK29/G30*100</f>
        <v>28.934301453627153</v>
      </c>
      <c r="EB30" s="248">
        <f>'2_Prosecution'!FL29/G30*100</f>
        <v>34.399669505978949</v>
      </c>
      <c r="EC30" s="249" t="s">
        <v>3336</v>
      </c>
      <c r="ED30" s="248">
        <f>'2_Prosecution'!FN29/G30*100</f>
        <v>22.986695043714906</v>
      </c>
      <c r="EE30" s="248">
        <f>'2_Prosecution'!FO29/G30*100</f>
        <v>29.898778168748059</v>
      </c>
      <c r="EF30" s="249" t="s">
        <v>3336</v>
      </c>
      <c r="EG30" s="248" t="e">
        <f>'2_Prosecution'!GT29/G30*100</f>
        <v>#VALUE!</v>
      </c>
      <c r="EH30" s="248" t="e">
        <f>'2_Prosecution'!GU29/G30*100</f>
        <v>#VALUE!</v>
      </c>
      <c r="EI30" s="249" t="s">
        <v>3336</v>
      </c>
      <c r="EJ30" s="248" t="e">
        <f>'2_Prosecution'!HF29/C30*100</f>
        <v>#VALUE!</v>
      </c>
      <c r="EK30" s="248">
        <f>'2_Prosecution'!HG29/D30*100</f>
        <v>39.980138898740627</v>
      </c>
      <c r="EL30" s="248">
        <f>'2_Prosecution'!HH29/E30*100</f>
        <v>41.714111771271376</v>
      </c>
      <c r="EM30" s="248">
        <f>'2_Prosecution'!HI29/F30*100</f>
        <v>43.441814516323667</v>
      </c>
      <c r="EN30" s="248">
        <f>'2_Prosecution'!HJ29/G30*100</f>
        <v>45.491151729869358</v>
      </c>
      <c r="EO30" s="248">
        <f>'2_Prosecution'!HK29/H30*100</f>
        <v>49.661051271419346</v>
      </c>
      <c r="EP30" s="250" t="e">
        <f t="shared" si="2"/>
        <v>#VALUE!</v>
      </c>
      <c r="EQ30" s="249" t="s">
        <v>3336</v>
      </c>
      <c r="ER30" s="248" t="e">
        <f>'2_Prosecution'!HM29/C30*100</f>
        <v>#VALUE!</v>
      </c>
      <c r="ES30" s="248">
        <f>'2_Prosecution'!HN29/D30*100</f>
        <v>17.249495411956641</v>
      </c>
      <c r="ET30" s="248">
        <f>'2_Prosecution'!HO29/E30*100</f>
        <v>17.394301433580342</v>
      </c>
      <c r="EU30" s="248">
        <f>'2_Prosecution'!HP29/F30*100</f>
        <v>17.215830197209751</v>
      </c>
      <c r="EV30" s="248">
        <f>'2_Prosecution'!HQ29/G30*100</f>
        <v>18.646549825670832</v>
      </c>
      <c r="EW30" s="248">
        <f>'2_Prosecution'!HR29/H30*100</f>
        <v>19.285845153949261</v>
      </c>
      <c r="EX30" s="250" t="e">
        <f t="shared" si="3"/>
        <v>#VALUE!</v>
      </c>
      <c r="EY30" s="249" t="s">
        <v>3336</v>
      </c>
      <c r="EZ30" s="248">
        <f>'2_Prosecution'!HT29/G30*100</f>
        <v>10.448497747143138</v>
      </c>
    </row>
    <row r="31" spans="1:156" ht="20.25" customHeight="1">
      <c r="A31" s="248">
        <v>29</v>
      </c>
      <c r="B31" s="279" t="s">
        <v>52</v>
      </c>
      <c r="C31" s="248">
        <v>16655.798999999999</v>
      </c>
      <c r="D31" s="248">
        <v>16730.348000000002</v>
      </c>
      <c r="E31" s="248">
        <v>16779.575000000001</v>
      </c>
      <c r="F31" s="248">
        <v>16829.289000000001</v>
      </c>
      <c r="G31" s="248">
        <v>16900.725999999999</v>
      </c>
      <c r="H31" s="248">
        <v>16979.12</v>
      </c>
      <c r="J31" s="248" t="e">
        <f>'2_Prosecution'!AK30/F31*100</f>
        <v>#VALUE!</v>
      </c>
      <c r="K31" s="248">
        <f>'2_Prosecution'!AL30/G31*100</f>
        <v>1123.1766019992278</v>
      </c>
      <c r="L31" s="249" t="s">
        <v>3336</v>
      </c>
      <c r="M31" s="248">
        <f>'2_Prosecution'!AN30/C31*100</f>
        <v>1302.9395947921803</v>
      </c>
      <c r="N31" s="248">
        <f>'2_Prosecution'!AO30/D31*100</f>
        <v>1345.4591619971084</v>
      </c>
      <c r="O31" s="248">
        <f>'2_Prosecution'!AP30/E31*100</f>
        <v>1274.4363310751314</v>
      </c>
      <c r="P31" s="248">
        <f>'2_Prosecution'!AQ30/F31*100</f>
        <v>1259.6491747215227</v>
      </c>
      <c r="Q31" s="248">
        <f>'2_Prosecution'!AR30/G31*100</f>
        <v>1162.9677920344961</v>
      </c>
      <c r="R31" s="248">
        <f>'2_Prosecution'!AS30/H31*100</f>
        <v>1143.5516092706807</v>
      </c>
      <c r="S31" s="250">
        <f t="shared" si="0"/>
        <v>-12.232952790641221</v>
      </c>
      <c r="T31" s="249" t="s">
        <v>3336</v>
      </c>
      <c r="U31" s="248">
        <f>'2_Prosecution'!AU30/C31*100</f>
        <v>698.16524563006556</v>
      </c>
      <c r="V31" s="248">
        <f>'2_Prosecution'!AV30/D31*100</f>
        <v>638.95861580404653</v>
      </c>
      <c r="W31" s="248">
        <f>'2_Prosecution'!AW30/E31*100</f>
        <v>596.94598939484456</v>
      </c>
      <c r="X31" s="248">
        <f>'2_Prosecution'!AX30/F31*100</f>
        <v>608.84925085070438</v>
      </c>
      <c r="Y31" s="248">
        <f>'2_Prosecution'!AY30/G31*100</f>
        <v>595.65488488482686</v>
      </c>
      <c r="Z31" s="248">
        <f>'2_Prosecution'!AZ30/H31*100</f>
        <v>591.46174831204451</v>
      </c>
      <c r="AA31" s="250">
        <f t="shared" si="1"/>
        <v>-15.283415779558823</v>
      </c>
      <c r="AB31" s="249" t="s">
        <v>3336</v>
      </c>
      <c r="AC31" s="248">
        <f>'2_Prosecution'!BE30/G31*100</f>
        <v>1162.9677920344961</v>
      </c>
      <c r="AD31" s="248">
        <f>'2_Prosecution'!BF30/G31*100</f>
        <v>90.410317284594768</v>
      </c>
      <c r="AE31" s="248">
        <f>'2_Prosecution'!BG30/G31*100</f>
        <v>185.1103911157426</v>
      </c>
      <c r="AF31" s="248" t="e">
        <f>'2_Prosecution'!BH30/G31*100</f>
        <v>#VALUE!</v>
      </c>
      <c r="AG31" s="248" t="e">
        <f>'2_Prosecution'!BI30/G31*100</f>
        <v>#VALUE!</v>
      </c>
      <c r="AH31" s="249" t="s">
        <v>3336</v>
      </c>
      <c r="AI31" s="248">
        <f>'2_Prosecution'!BK30/G31*100</f>
        <v>595.65488488482686</v>
      </c>
      <c r="AJ31" s="248">
        <f>'2_Prosecution'!BL30/G31*100</f>
        <v>40.88581756783703</v>
      </c>
      <c r="AK31" s="248">
        <f>'2_Prosecution'!BM30/G31*100</f>
        <v>70.494013097425523</v>
      </c>
      <c r="AL31" s="248" t="e">
        <f>'2_Prosecution'!BN30/G31*100</f>
        <v>#VALUE!</v>
      </c>
      <c r="AM31" s="248" t="e">
        <f>'2_Prosecution'!BO30/G31*100</f>
        <v>#VALUE!</v>
      </c>
      <c r="AN31" s="249" t="s">
        <v>3336</v>
      </c>
      <c r="AO31" s="248">
        <f>'2_Prosecution'!BU30/G31*100</f>
        <v>1162.9677920344961</v>
      </c>
      <c r="AP31" s="248">
        <f>'2_Prosecution'!BV30/G31*100</f>
        <v>90.410317284594768</v>
      </c>
      <c r="AQ31" s="249" t="s">
        <v>3336</v>
      </c>
      <c r="AR31" s="248">
        <f>'2_Prosecution'!BX30/G31*100</f>
        <v>595.65488488482686</v>
      </c>
      <c r="AS31" s="248">
        <f>'2_Prosecution'!BY30/G31*100</f>
        <v>40.88581756783703</v>
      </c>
      <c r="AT31" s="249" t="s">
        <v>3336</v>
      </c>
      <c r="AU31" s="248">
        <f>'2_Prosecution'!CA30/G31*100</f>
        <v>181.82650851803646</v>
      </c>
      <c r="AV31" s="248">
        <f>'2_Prosecution'!CB30/G31*100</f>
        <v>1.863825258157549</v>
      </c>
      <c r="AW31" s="249" t="s">
        <v>3336</v>
      </c>
      <c r="AX31" s="248">
        <f>'2_Prosecution'!CD30/G31*100</f>
        <v>71.919987342555586</v>
      </c>
      <c r="AY31" s="248">
        <f>'2_Prosecution'!CE30/G31*100</f>
        <v>14.437249618744191</v>
      </c>
      <c r="AZ31" s="249" t="s">
        <v>3336</v>
      </c>
      <c r="BA31" s="248">
        <f>'2_Prosecution'!CG30/G31*100</f>
        <v>31.566691277049287</v>
      </c>
      <c r="BB31" s="248">
        <f>'2_Prosecution'!CH30/G31*100</f>
        <v>1.2425501721050327</v>
      </c>
      <c r="BC31" s="249" t="s">
        <v>3336</v>
      </c>
      <c r="BD31" s="248">
        <f>'2_Prosecution'!CJ30/G31*100</f>
        <v>44.46554544461582</v>
      </c>
      <c r="BE31" s="248">
        <f>'2_Prosecution'!CK30/G31*100</f>
        <v>13.638467365248097</v>
      </c>
      <c r="BF31" s="249" t="s">
        <v>3336</v>
      </c>
      <c r="BG31" s="248">
        <f>'2_Prosecution'!CM30/G31*100</f>
        <v>106.77056121731103</v>
      </c>
      <c r="BH31" s="248">
        <f>'2_Prosecution'!CN30/G31*100</f>
        <v>10.029154960562051</v>
      </c>
      <c r="BI31" s="249" t="s">
        <v>3336</v>
      </c>
      <c r="BJ31" s="248">
        <f>'2_Prosecution'!CP30/G31*100</f>
        <v>126.65136397099155</v>
      </c>
      <c r="BK31" s="248">
        <f>'2_Prosecution'!CQ30/G31*100</f>
        <v>14.141404339671562</v>
      </c>
      <c r="BL31" s="249" t="s">
        <v>3336</v>
      </c>
      <c r="BM31" s="248" t="e">
        <f>'2_Prosecution'!CS30/G31*100</f>
        <v>#VALUE!</v>
      </c>
      <c r="BN31" s="248" t="e">
        <f>'2_Prosecution'!CT30/G31*100</f>
        <v>#VALUE!</v>
      </c>
      <c r="BO31" s="249" t="s">
        <v>3336</v>
      </c>
      <c r="BP31" s="248">
        <f>'2_Prosecution'!CV30/G31*100</f>
        <v>66.506018735526524</v>
      </c>
      <c r="BQ31" s="248">
        <f>'2_Prosecution'!CW30/G31*100</f>
        <v>8.9936964838078559</v>
      </c>
      <c r="BR31" s="249" t="s">
        <v>3336</v>
      </c>
      <c r="BS31" s="248">
        <f>'2_Prosecution'!DC30/G31*100</f>
        <v>1162.9677920344961</v>
      </c>
      <c r="BT31" s="248">
        <f>'2_Prosecution'!DD30/G31*100</f>
        <v>595.65488488482686</v>
      </c>
      <c r="BU31" s="249" t="s">
        <v>3336</v>
      </c>
      <c r="BV31" s="248">
        <f>'2_Prosecution'!DF30/G31*100</f>
        <v>182.86196699479063</v>
      </c>
      <c r="BW31" s="248">
        <f>'2_Prosecution'!DG30/G31*100</f>
        <v>87.795045017592741</v>
      </c>
      <c r="BX31" s="249" t="s">
        <v>3336</v>
      </c>
      <c r="BY31" s="248">
        <f>'2_Prosecution'!DI30/G31*100</f>
        <v>8.893109088923163</v>
      </c>
      <c r="BZ31" s="248">
        <f>'2_Prosecution'!DJ30/G31*100</f>
        <v>6.9760316805325404</v>
      </c>
      <c r="CA31" s="249" t="s">
        <v>3336</v>
      </c>
      <c r="CB31" s="248" t="e">
        <f>'2_Prosecution'!DL30/G31*100</f>
        <v>#VALUE!</v>
      </c>
      <c r="CC31" s="248" t="e">
        <f>'2_Prosecution'!DM30/G31*100</f>
        <v>#VALUE!</v>
      </c>
      <c r="CD31" s="249" t="s">
        <v>3336</v>
      </c>
      <c r="CE31" s="248">
        <f>'2_Prosecution'!DO30/G31*100</f>
        <v>151.41361382937043</v>
      </c>
      <c r="CF31" s="248">
        <f>'2_Prosecution'!DP30/G31*100</f>
        <v>79.316119319371253</v>
      </c>
      <c r="CG31" s="249" t="s">
        <v>3336</v>
      </c>
      <c r="CH31" s="248">
        <f>'2_Prosecution'!DR30/G31*100</f>
        <v>18.951848577392475</v>
      </c>
      <c r="CI31" s="248">
        <f>'2_Prosecution'!DS30/G31*100</f>
        <v>15.727135035500844</v>
      </c>
      <c r="CJ31" s="249" t="s">
        <v>3336</v>
      </c>
      <c r="CK31" s="248">
        <f>'2_Prosecution'!DU30/G31*100</f>
        <v>17.09985713039783</v>
      </c>
      <c r="CL31" s="248">
        <f>'2_Prosecution'!DV30/G31*100</f>
        <v>7.9168196679834946</v>
      </c>
      <c r="CM31" s="249" t="s">
        <v>3336</v>
      </c>
      <c r="CN31" s="248">
        <f>'2_Prosecution'!DX30/G31*100</f>
        <v>3.2779656921247056</v>
      </c>
      <c r="CO31" s="248">
        <f>'2_Prosecution'!DY30/G31*100</f>
        <v>1.3431375669897259</v>
      </c>
      <c r="CP31" s="249" t="s">
        <v>3336</v>
      </c>
      <c r="CQ31" s="248">
        <f>'2_Prosecution'!EA30/G31*100</f>
        <v>0.92303727070659569</v>
      </c>
      <c r="CR31" s="248">
        <f>'2_Prosecution'!EB30/G31*100</f>
        <v>0.53252150233072837</v>
      </c>
      <c r="CS31" s="249" t="s">
        <v>3336</v>
      </c>
      <c r="CT31" s="248">
        <f>'2_Prosecution'!ED30/G31*100</f>
        <v>21.620372994627569</v>
      </c>
      <c r="CU31" s="248">
        <f>'2_Prosecution'!EE30/G31*100</f>
        <v>17.135358563886545</v>
      </c>
      <c r="CV31" s="249" t="s">
        <v>3336</v>
      </c>
      <c r="CW31" s="248">
        <f>'2_Prosecution'!EG30/G31*100</f>
        <v>292.15904689538189</v>
      </c>
      <c r="CX31" s="248">
        <f>'2_Prosecution'!EH30/G31*100</f>
        <v>187.6309928934414</v>
      </c>
      <c r="CY31" s="249" t="s">
        <v>3336</v>
      </c>
      <c r="CZ31" s="248">
        <f>'2_Prosecution'!EJ30/G31*100</f>
        <v>122.74028938165142</v>
      </c>
      <c r="DA31" s="248">
        <f>'2_Prosecution'!EK30/G31*100</f>
        <v>88.700331571554983</v>
      </c>
      <c r="DB31" s="249" t="s">
        <v>3336</v>
      </c>
      <c r="DC31" s="248" t="e">
        <f>'2_Prosecution'!EM30/G31*100</f>
        <v>#VALUE!</v>
      </c>
      <c r="DD31" s="248" t="e">
        <f>'2_Prosecution'!EN30/G31*100</f>
        <v>#VALUE!</v>
      </c>
      <c r="DE31" s="249" t="s">
        <v>3336</v>
      </c>
      <c r="DF31" s="248" t="e">
        <f>'2_Prosecution'!EP30/G31*100</f>
        <v>#VALUE!</v>
      </c>
      <c r="DG31" s="248" t="e">
        <f>'2_Prosecution'!EQ30/G31*100</f>
        <v>#VALUE!</v>
      </c>
      <c r="DH31" s="249" t="s">
        <v>3336</v>
      </c>
      <c r="DI31" s="248" t="e">
        <f>'2_Prosecution'!ES30/G31*100</f>
        <v>#VALUE!</v>
      </c>
      <c r="DJ31" s="248" t="e">
        <f>'2_Prosecution'!ET30/G31*100</f>
        <v>#VALUE!</v>
      </c>
      <c r="DK31" s="249" t="s">
        <v>3336</v>
      </c>
      <c r="DL31" s="248">
        <f>'2_Prosecution'!EV30/G31*100</f>
        <v>12.780516055937479</v>
      </c>
      <c r="DM31" s="248">
        <f>'2_Prosecution'!EW30/G31*100</f>
        <v>6.0174929763372296</v>
      </c>
      <c r="DN31" s="249" t="s">
        <v>3336</v>
      </c>
      <c r="DO31" s="248" t="e">
        <f>'2_Prosecution'!EY30/G31*100</f>
        <v>#VALUE!</v>
      </c>
      <c r="DP31" s="248" t="e">
        <f>'2_Prosecution'!EZ30/G31*100</f>
        <v>#VALUE!</v>
      </c>
      <c r="DQ31" s="249" t="s">
        <v>3336</v>
      </c>
      <c r="DR31" s="248">
        <f>'2_Prosecution'!FB30/G31*100</f>
        <v>18.531748281109344</v>
      </c>
      <c r="DS31" s="248">
        <f>'2_Prosecution'!FC30/G31*100</f>
        <v>10.958109136850098</v>
      </c>
      <c r="DT31" s="249" t="s">
        <v>3336</v>
      </c>
      <c r="DU31" s="248">
        <f>'2_Prosecution'!FE30/G31*100</f>
        <v>6.50859613959779</v>
      </c>
      <c r="DV31" s="248">
        <f>'2_Prosecution'!FF30/G31*100</f>
        <v>3.4495559539868292</v>
      </c>
      <c r="DW31" s="249" t="s">
        <v>3336</v>
      </c>
      <c r="DX31" s="248">
        <f>'2_Prosecution'!FH30/G31*100</f>
        <v>0.13608882837340835</v>
      </c>
      <c r="DY31" s="248">
        <f>'2_Prosecution'!FI30/G31*100</f>
        <v>4.1418339070167759E-2</v>
      </c>
      <c r="DZ31" s="249" t="s">
        <v>3336</v>
      </c>
      <c r="EA31" s="248">
        <f>'2_Prosecution'!FK30/G31*100</f>
        <v>79.42262361983741</v>
      </c>
      <c r="EB31" s="248">
        <f>'2_Prosecution'!FL30/G31*100</f>
        <v>38.418467940371322</v>
      </c>
      <c r="EC31" s="249" t="s">
        <v>3336</v>
      </c>
      <c r="ED31" s="248" t="e">
        <f>'2_Prosecution'!FN30/G31*100</f>
        <v>#VALUE!</v>
      </c>
      <c r="EE31" s="248" t="e">
        <f>'2_Prosecution'!FO30/G31*100</f>
        <v>#VALUE!</v>
      </c>
      <c r="EF31" s="249" t="s">
        <v>3336</v>
      </c>
      <c r="EG31" s="248" t="e">
        <f>'2_Prosecution'!GT30/G31*100</f>
        <v>#VALUE!</v>
      </c>
      <c r="EH31" s="248" t="e">
        <f>'2_Prosecution'!GU30/G31*100</f>
        <v>#VALUE!</v>
      </c>
      <c r="EI31" s="249" t="s">
        <v>3336</v>
      </c>
      <c r="EJ31" s="248" t="e">
        <f>'2_Prosecution'!HF30/C31*100</f>
        <v>#VALUE!</v>
      </c>
      <c r="EK31" s="248">
        <f>'2_Prosecution'!HG30/D31*100</f>
        <v>28.463245355087651</v>
      </c>
      <c r="EL31" s="248" t="e">
        <f>'2_Prosecution'!HH30/E31*100</f>
        <v>#VALUE!</v>
      </c>
      <c r="EM31" s="248">
        <f>'2_Prosecution'!HI30/F31*100</f>
        <v>26.899532119271345</v>
      </c>
      <c r="EN31" s="248" t="e">
        <f>'2_Prosecution'!HJ30/G31*100</f>
        <v>#VALUE!</v>
      </c>
      <c r="EO31" s="248">
        <f>'2_Prosecution'!HK30/H31*100</f>
        <v>27.19222197616838</v>
      </c>
      <c r="EP31" s="250" t="e">
        <f t="shared" si="2"/>
        <v>#VALUE!</v>
      </c>
      <c r="EQ31" s="249" t="s">
        <v>3336</v>
      </c>
      <c r="ER31" s="248" t="e">
        <f>'2_Prosecution'!HM30/C31*100</f>
        <v>#VALUE!</v>
      </c>
      <c r="ES31" s="248">
        <f>'2_Prosecution'!HN30/D31*100</f>
        <v>4.7219579652497359</v>
      </c>
      <c r="ET31" s="248" t="e">
        <f>'2_Prosecution'!HO30/E31*100</f>
        <v>#VALUE!</v>
      </c>
      <c r="EU31" s="248">
        <f>'2_Prosecution'!HP30/F31*100</f>
        <v>4.7298492526927314</v>
      </c>
      <c r="EV31" s="248" t="e">
        <f>'2_Prosecution'!HQ30/G31*100</f>
        <v>#VALUE!</v>
      </c>
      <c r="EW31" s="248">
        <f>'2_Prosecution'!HR30/H31*100</f>
        <v>5.4596469074957952</v>
      </c>
      <c r="EX31" s="250" t="e">
        <f t="shared" si="3"/>
        <v>#VALUE!</v>
      </c>
      <c r="EY31" s="249" t="s">
        <v>3336</v>
      </c>
      <c r="EZ31" s="248">
        <f>'2_Prosecution'!HT30/G31*100</f>
        <v>2.7513610953754295</v>
      </c>
    </row>
    <row r="32" spans="1:156">
      <c r="A32" s="248">
        <v>30</v>
      </c>
      <c r="B32" s="279" t="s">
        <v>53</v>
      </c>
      <c r="C32" s="248">
        <v>4920.3050000000003</v>
      </c>
      <c r="D32" s="248">
        <v>4985.87</v>
      </c>
      <c r="E32" s="248">
        <v>5051.2749999999996</v>
      </c>
      <c r="F32" s="248">
        <v>5107.97</v>
      </c>
      <c r="G32" s="248">
        <v>5166.4930000000004</v>
      </c>
      <c r="H32" s="248">
        <v>5210.7209999999995</v>
      </c>
      <c r="J32" s="248" t="e">
        <f>'2_Prosecution'!AK31/F32*100</f>
        <v>#VALUE!</v>
      </c>
      <c r="K32" s="248" t="e">
        <f>'2_Prosecution'!AL31/G32*100</f>
        <v>#VALUE!</v>
      </c>
      <c r="L32" s="249" t="s">
        <v>3336</v>
      </c>
      <c r="M32" s="248" t="e">
        <f>'2_Prosecution'!AN31/C32*100</f>
        <v>#VALUE!</v>
      </c>
      <c r="N32" s="248" t="e">
        <f>'2_Prosecution'!AO31/D32*100</f>
        <v>#VALUE!</v>
      </c>
      <c r="O32" s="248" t="e">
        <f>'2_Prosecution'!AP31/E32*100</f>
        <v>#VALUE!</v>
      </c>
      <c r="P32" s="248" t="e">
        <f>'2_Prosecution'!AQ31/F32*100</f>
        <v>#VALUE!</v>
      </c>
      <c r="Q32" s="248" t="e">
        <f>'2_Prosecution'!AR31/G32*100</f>
        <v>#VALUE!</v>
      </c>
      <c r="R32" s="248" t="e">
        <f>'2_Prosecution'!AS31/H32*100</f>
        <v>#VALUE!</v>
      </c>
      <c r="S32" s="250" t="e">
        <f t="shared" si="0"/>
        <v>#VALUE!</v>
      </c>
      <c r="T32" s="249" t="s">
        <v>3336</v>
      </c>
      <c r="U32" s="248" t="e">
        <f>'2_Prosecution'!AU31/C32*100</f>
        <v>#VALUE!</v>
      </c>
      <c r="V32" s="248" t="e">
        <f>'2_Prosecution'!AV31/D32*100</f>
        <v>#VALUE!</v>
      </c>
      <c r="W32" s="248" t="e">
        <f>'2_Prosecution'!AW31/E32*100</f>
        <v>#VALUE!</v>
      </c>
      <c r="X32" s="248" t="e">
        <f>'2_Prosecution'!AX31/F32*100</f>
        <v>#VALUE!</v>
      </c>
      <c r="Y32" s="248" t="e">
        <f>'2_Prosecution'!AY31/G32*100</f>
        <v>#VALUE!</v>
      </c>
      <c r="Z32" s="248" t="e">
        <f>'2_Prosecution'!AZ31/H32*100</f>
        <v>#VALUE!</v>
      </c>
      <c r="AA32" s="250" t="e">
        <f t="shared" si="1"/>
        <v>#VALUE!</v>
      </c>
      <c r="AB32" s="249" t="s">
        <v>3336</v>
      </c>
      <c r="AC32" s="248" t="e">
        <f>'2_Prosecution'!BE31/G32*100</f>
        <v>#VALUE!</v>
      </c>
      <c r="AD32" s="248">
        <f>'2_Prosecution'!BF31/G32*100</f>
        <v>0</v>
      </c>
      <c r="AE32" s="248" t="e">
        <f>'2_Prosecution'!BG31/G32*100</f>
        <v>#VALUE!</v>
      </c>
      <c r="AF32" s="248" t="e">
        <f>'2_Prosecution'!BH31/G32*100</f>
        <v>#VALUE!</v>
      </c>
      <c r="AG32" s="248" t="e">
        <f>'2_Prosecution'!BI31/G32*100</f>
        <v>#VALUE!</v>
      </c>
      <c r="AH32" s="249" t="s">
        <v>3336</v>
      </c>
      <c r="AI32" s="248" t="e">
        <f>'2_Prosecution'!BK31/G32*100</f>
        <v>#VALUE!</v>
      </c>
      <c r="AJ32" s="248" t="e">
        <f>'2_Prosecution'!BL31/G32*100</f>
        <v>#VALUE!</v>
      </c>
      <c r="AK32" s="248" t="e">
        <f>'2_Prosecution'!BM31/G32*100</f>
        <v>#VALUE!</v>
      </c>
      <c r="AL32" s="248" t="e">
        <f>'2_Prosecution'!BN31/G32*100</f>
        <v>#VALUE!</v>
      </c>
      <c r="AM32" s="248" t="e">
        <f>'2_Prosecution'!BO31/G32*100</f>
        <v>#VALUE!</v>
      </c>
      <c r="AN32" s="249" t="s">
        <v>3336</v>
      </c>
      <c r="AO32" s="248" t="e">
        <f>'2_Prosecution'!BU31/G32*100</f>
        <v>#VALUE!</v>
      </c>
      <c r="AP32" s="248" t="e">
        <f>'2_Prosecution'!BV31/G32*100</f>
        <v>#VALUE!</v>
      </c>
      <c r="AQ32" s="249" t="s">
        <v>3336</v>
      </c>
      <c r="AR32" s="248" t="e">
        <f>'2_Prosecution'!BX31/G32*100</f>
        <v>#VALUE!</v>
      </c>
      <c r="AS32" s="248" t="e">
        <f>'2_Prosecution'!BY31/G32*100</f>
        <v>#VALUE!</v>
      </c>
      <c r="AT32" s="249" t="s">
        <v>3336</v>
      </c>
      <c r="AU32" s="248" t="e">
        <f>'2_Prosecution'!CA31/G32*100</f>
        <v>#VALUE!</v>
      </c>
      <c r="AV32" s="248" t="e">
        <f>'2_Prosecution'!CB31/G32*100</f>
        <v>#VALUE!</v>
      </c>
      <c r="AW32" s="249" t="s">
        <v>3336</v>
      </c>
      <c r="AX32" s="248" t="e">
        <f>'2_Prosecution'!CD31/G32*100</f>
        <v>#VALUE!</v>
      </c>
      <c r="AY32" s="248" t="e">
        <f>'2_Prosecution'!CE31/G32*100</f>
        <v>#VALUE!</v>
      </c>
      <c r="AZ32" s="249" t="s">
        <v>3336</v>
      </c>
      <c r="BA32" s="248" t="e">
        <f>'2_Prosecution'!CG31/G32*100</f>
        <v>#VALUE!</v>
      </c>
      <c r="BB32" s="248" t="e">
        <f>'2_Prosecution'!CH31/G32*100</f>
        <v>#VALUE!</v>
      </c>
      <c r="BC32" s="249" t="s">
        <v>3336</v>
      </c>
      <c r="BD32" s="248" t="e">
        <f>'2_Prosecution'!CJ31/G32*100</f>
        <v>#VALUE!</v>
      </c>
      <c r="BE32" s="248" t="e">
        <f>'2_Prosecution'!CK31/G32*100</f>
        <v>#VALUE!</v>
      </c>
      <c r="BF32" s="249" t="s">
        <v>3336</v>
      </c>
      <c r="BG32" s="248" t="e">
        <f>'2_Prosecution'!CM31/G32*100</f>
        <v>#VALUE!</v>
      </c>
      <c r="BH32" s="248" t="e">
        <f>'2_Prosecution'!CN31/G32*100</f>
        <v>#VALUE!</v>
      </c>
      <c r="BI32" s="249" t="s">
        <v>3336</v>
      </c>
      <c r="BJ32" s="248" t="e">
        <f>'2_Prosecution'!CP31/G32*100</f>
        <v>#VALUE!</v>
      </c>
      <c r="BK32" s="248" t="e">
        <f>'2_Prosecution'!CQ31/G32*100</f>
        <v>#VALUE!</v>
      </c>
      <c r="BL32" s="249" t="s">
        <v>3336</v>
      </c>
      <c r="BM32" s="248" t="e">
        <f>'2_Prosecution'!CS31/G32*100</f>
        <v>#VALUE!</v>
      </c>
      <c r="BN32" s="248" t="e">
        <f>'2_Prosecution'!CT31/G32*100</f>
        <v>#VALUE!</v>
      </c>
      <c r="BO32" s="249" t="s">
        <v>3336</v>
      </c>
      <c r="BP32" s="248" t="e">
        <f>'2_Prosecution'!CV31/G32*100</f>
        <v>#VALUE!</v>
      </c>
      <c r="BQ32" s="248" t="e">
        <f>'2_Prosecution'!CW31/G32*100</f>
        <v>#VALUE!</v>
      </c>
      <c r="BR32" s="249" t="s">
        <v>3336</v>
      </c>
      <c r="BS32" s="248" t="e">
        <f>'2_Prosecution'!DC31/G32*100</f>
        <v>#VALUE!</v>
      </c>
      <c r="BT32" s="248" t="e">
        <f>'2_Prosecution'!DD31/G32*100</f>
        <v>#VALUE!</v>
      </c>
      <c r="BU32" s="249" t="s">
        <v>3336</v>
      </c>
      <c r="BV32" s="248" t="e">
        <f>'2_Prosecution'!DF31/G32*100</f>
        <v>#VALUE!</v>
      </c>
      <c r="BW32" s="248" t="e">
        <f>'2_Prosecution'!DG31/G32*100</f>
        <v>#VALUE!</v>
      </c>
      <c r="BX32" s="249" t="s">
        <v>3336</v>
      </c>
      <c r="BY32" s="248" t="e">
        <f>'2_Prosecution'!DI31/G32*100</f>
        <v>#VALUE!</v>
      </c>
      <c r="BZ32" s="248" t="e">
        <f>'2_Prosecution'!DJ31/G32*100</f>
        <v>#VALUE!</v>
      </c>
      <c r="CA32" s="249" t="s">
        <v>3336</v>
      </c>
      <c r="CB32" s="248" t="e">
        <f>'2_Prosecution'!DL31/G32*100</f>
        <v>#VALUE!</v>
      </c>
      <c r="CC32" s="248" t="e">
        <f>'2_Prosecution'!DM31/G32*100</f>
        <v>#VALUE!</v>
      </c>
      <c r="CD32" s="249" t="s">
        <v>3336</v>
      </c>
      <c r="CE32" s="248" t="e">
        <f>'2_Prosecution'!DO31/G32*100</f>
        <v>#VALUE!</v>
      </c>
      <c r="CF32" s="248" t="e">
        <f>'2_Prosecution'!DP31/G32*100</f>
        <v>#VALUE!</v>
      </c>
      <c r="CG32" s="249" t="s">
        <v>3336</v>
      </c>
      <c r="CH32" s="248" t="e">
        <f>'2_Prosecution'!DR31/G32*100</f>
        <v>#VALUE!</v>
      </c>
      <c r="CI32" s="248" t="e">
        <f>'2_Prosecution'!DS31/G32*100</f>
        <v>#VALUE!</v>
      </c>
      <c r="CJ32" s="249" t="s">
        <v>3336</v>
      </c>
      <c r="CK32" s="248" t="e">
        <f>'2_Prosecution'!DU31/G32*100</f>
        <v>#VALUE!</v>
      </c>
      <c r="CL32" s="248" t="e">
        <f>'2_Prosecution'!DV31/G32*100</f>
        <v>#VALUE!</v>
      </c>
      <c r="CM32" s="249" t="s">
        <v>3336</v>
      </c>
      <c r="CN32" s="248" t="e">
        <f>'2_Prosecution'!DX31/G32*100</f>
        <v>#VALUE!</v>
      </c>
      <c r="CO32" s="248" t="e">
        <f>'2_Prosecution'!DY31/G32*100</f>
        <v>#VALUE!</v>
      </c>
      <c r="CP32" s="249" t="s">
        <v>3336</v>
      </c>
      <c r="CQ32" s="248" t="e">
        <f>'2_Prosecution'!EA31/G32*100</f>
        <v>#VALUE!</v>
      </c>
      <c r="CR32" s="248" t="e">
        <f>'2_Prosecution'!EB31/G32*100</f>
        <v>#VALUE!</v>
      </c>
      <c r="CS32" s="249" t="s">
        <v>3336</v>
      </c>
      <c r="CT32" s="248" t="e">
        <f>'2_Prosecution'!ED31/G32*100</f>
        <v>#VALUE!</v>
      </c>
      <c r="CU32" s="248" t="e">
        <f>'2_Prosecution'!EE31/G32*100</f>
        <v>#VALUE!</v>
      </c>
      <c r="CV32" s="249" t="s">
        <v>3336</v>
      </c>
      <c r="CW32" s="248" t="e">
        <f>'2_Prosecution'!EG31/G32*100</f>
        <v>#VALUE!</v>
      </c>
      <c r="CX32" s="248" t="e">
        <f>'2_Prosecution'!EH31/G32*100</f>
        <v>#VALUE!</v>
      </c>
      <c r="CY32" s="249" t="s">
        <v>3336</v>
      </c>
      <c r="CZ32" s="248" t="e">
        <f>'2_Prosecution'!EJ31/G32*100</f>
        <v>#VALUE!</v>
      </c>
      <c r="DA32" s="248" t="e">
        <f>'2_Prosecution'!EK31/G32*100</f>
        <v>#VALUE!</v>
      </c>
      <c r="DB32" s="249" t="s">
        <v>3336</v>
      </c>
      <c r="DC32" s="248" t="e">
        <f>'2_Prosecution'!EM31/G32*100</f>
        <v>#VALUE!</v>
      </c>
      <c r="DD32" s="248" t="e">
        <f>'2_Prosecution'!EN31/G32*100</f>
        <v>#VALUE!</v>
      </c>
      <c r="DE32" s="249" t="s">
        <v>3336</v>
      </c>
      <c r="DF32" s="248" t="e">
        <f>'2_Prosecution'!EP31/G32*100</f>
        <v>#VALUE!</v>
      </c>
      <c r="DG32" s="248" t="e">
        <f>'2_Prosecution'!EQ31/G32*100</f>
        <v>#VALUE!</v>
      </c>
      <c r="DH32" s="249" t="s">
        <v>3336</v>
      </c>
      <c r="DI32" s="248" t="e">
        <f>'2_Prosecution'!ES31/G32*100</f>
        <v>#VALUE!</v>
      </c>
      <c r="DJ32" s="248" t="e">
        <f>'2_Prosecution'!ET31/G32*100</f>
        <v>#VALUE!</v>
      </c>
      <c r="DK32" s="249" t="s">
        <v>3336</v>
      </c>
      <c r="DL32" s="248" t="e">
        <f>'2_Prosecution'!EV31/G32*100</f>
        <v>#VALUE!</v>
      </c>
      <c r="DM32" s="248" t="e">
        <f>'2_Prosecution'!EW31/G32*100</f>
        <v>#VALUE!</v>
      </c>
      <c r="DN32" s="249" t="s">
        <v>3336</v>
      </c>
      <c r="DO32" s="248" t="e">
        <f>'2_Prosecution'!EY31/G32*100</f>
        <v>#VALUE!</v>
      </c>
      <c r="DP32" s="248" t="e">
        <f>'2_Prosecution'!EZ31/G32*100</f>
        <v>#VALUE!</v>
      </c>
      <c r="DQ32" s="249" t="s">
        <v>3336</v>
      </c>
      <c r="DR32" s="248" t="e">
        <f>'2_Prosecution'!FB31/G32*100</f>
        <v>#VALUE!</v>
      </c>
      <c r="DS32" s="248" t="e">
        <f>'2_Prosecution'!FC31/G32*100</f>
        <v>#VALUE!</v>
      </c>
      <c r="DT32" s="249" t="s">
        <v>3336</v>
      </c>
      <c r="DU32" s="248" t="e">
        <f>'2_Prosecution'!FE31/G32*100</f>
        <v>#VALUE!</v>
      </c>
      <c r="DV32" s="248" t="e">
        <f>'2_Prosecution'!FF31/G32*100</f>
        <v>#VALUE!</v>
      </c>
      <c r="DW32" s="249" t="s">
        <v>3336</v>
      </c>
      <c r="DX32" s="248" t="e">
        <f>'2_Prosecution'!FH31/G32*100</f>
        <v>#VALUE!</v>
      </c>
      <c r="DY32" s="248" t="e">
        <f>'2_Prosecution'!FI31/G32*100</f>
        <v>#VALUE!</v>
      </c>
      <c r="DZ32" s="249" t="s">
        <v>3336</v>
      </c>
      <c r="EA32" s="248" t="e">
        <f>'2_Prosecution'!FK31/G32*100</f>
        <v>#VALUE!</v>
      </c>
      <c r="EB32" s="248" t="e">
        <f>'2_Prosecution'!FL31/G32*100</f>
        <v>#VALUE!</v>
      </c>
      <c r="EC32" s="249" t="s">
        <v>3336</v>
      </c>
      <c r="ED32" s="248" t="e">
        <f>'2_Prosecution'!FN31/G32*100</f>
        <v>#VALUE!</v>
      </c>
      <c r="EE32" s="248" t="e">
        <f>'2_Prosecution'!FO31/G32*100</f>
        <v>#VALUE!</v>
      </c>
      <c r="EF32" s="249" t="s">
        <v>3336</v>
      </c>
      <c r="EG32" s="248" t="e">
        <f>'2_Prosecution'!GT31/G32*100</f>
        <v>#VALUE!</v>
      </c>
      <c r="EH32" s="248" t="e">
        <f>'2_Prosecution'!GU31/G32*100</f>
        <v>#VALUE!</v>
      </c>
      <c r="EI32" s="249" t="s">
        <v>3336</v>
      </c>
      <c r="EJ32" s="248" t="e">
        <f>'2_Prosecution'!HF31/C32*100</f>
        <v>#VALUE!</v>
      </c>
      <c r="EK32" s="248" t="e">
        <f>'2_Prosecution'!HG31/D32*100</f>
        <v>#VALUE!</v>
      </c>
      <c r="EL32" s="248" t="e">
        <f>'2_Prosecution'!HH31/E32*100</f>
        <v>#VALUE!</v>
      </c>
      <c r="EM32" s="248" t="e">
        <f>'2_Prosecution'!HI31/F32*100</f>
        <v>#VALUE!</v>
      </c>
      <c r="EN32" s="248" t="e">
        <f>'2_Prosecution'!HJ31/G32*100</f>
        <v>#VALUE!</v>
      </c>
      <c r="EO32" s="248" t="e">
        <f>'2_Prosecution'!HK31/H32*100</f>
        <v>#VALUE!</v>
      </c>
      <c r="EP32" s="250" t="e">
        <f t="shared" si="2"/>
        <v>#VALUE!</v>
      </c>
      <c r="EQ32" s="249" t="s">
        <v>3336</v>
      </c>
      <c r="ER32" s="248" t="e">
        <f>'2_Prosecution'!HM31/C32*100</f>
        <v>#VALUE!</v>
      </c>
      <c r="ES32" s="248" t="e">
        <f>'2_Prosecution'!HN31/D32*100</f>
        <v>#VALUE!</v>
      </c>
      <c r="ET32" s="248" t="e">
        <f>'2_Prosecution'!HO31/E32*100</f>
        <v>#VALUE!</v>
      </c>
      <c r="EU32" s="248" t="e">
        <f>'2_Prosecution'!HP31/F32*100</f>
        <v>#VALUE!</v>
      </c>
      <c r="EV32" s="248" t="e">
        <f>'2_Prosecution'!HQ31/G32*100</f>
        <v>#VALUE!</v>
      </c>
      <c r="EW32" s="248" t="e">
        <f>'2_Prosecution'!HR31/H32*100</f>
        <v>#VALUE!</v>
      </c>
      <c r="EX32" s="250" t="e">
        <f t="shared" si="3"/>
        <v>#VALUE!</v>
      </c>
      <c r="EY32" s="249" t="s">
        <v>3336</v>
      </c>
      <c r="EZ32" s="248" t="e">
        <f>'2_Prosecution'!HT31/G32*100</f>
        <v>#VALUE!</v>
      </c>
    </row>
    <row r="33" spans="1:156" ht="20.25" customHeight="1">
      <c r="A33" s="248">
        <v>31</v>
      </c>
      <c r="B33" s="279" t="s">
        <v>54</v>
      </c>
      <c r="C33" s="248">
        <v>38062.718000000001</v>
      </c>
      <c r="D33" s="248">
        <v>38063.792000000001</v>
      </c>
      <c r="E33" s="248">
        <v>38062.535000000003</v>
      </c>
      <c r="F33" s="248">
        <v>38017.856</v>
      </c>
      <c r="G33" s="248">
        <v>38005.614000000001</v>
      </c>
      <c r="H33" s="248">
        <v>37967.209000000003</v>
      </c>
      <c r="J33" s="248" t="e">
        <f>'2_Prosecution'!AK32/F33*100</f>
        <v>#VALUE!</v>
      </c>
      <c r="K33" s="248" t="e">
        <f>'2_Prosecution'!AL32/G33*100</f>
        <v>#VALUE!</v>
      </c>
      <c r="L33" s="249" t="s">
        <v>3336</v>
      </c>
      <c r="M33" s="248">
        <f>'2_Prosecution'!AN32/C33*100</f>
        <v>2456.9658950787489</v>
      </c>
      <c r="N33" s="248">
        <f>'2_Prosecution'!AO32/D33*100</f>
        <v>2364.0261590332352</v>
      </c>
      <c r="O33" s="248">
        <f>'2_Prosecution'!AP32/E33*100</f>
        <v>2357.249720755593</v>
      </c>
      <c r="P33" s="248">
        <f>'2_Prosecution'!AQ32/F33*100</f>
        <v>2139.3368421407035</v>
      </c>
      <c r="Q33" s="248">
        <f>'2_Prosecution'!AR32/G33*100</f>
        <v>1822.7859705147771</v>
      </c>
      <c r="R33" s="248">
        <f>'2_Prosecution'!AS32/H33*100</f>
        <v>1883.4805581837738</v>
      </c>
      <c r="S33" s="250">
        <f t="shared" si="0"/>
        <v>-23.34120054509728</v>
      </c>
      <c r="T33" s="249" t="s">
        <v>3336</v>
      </c>
      <c r="U33" s="248">
        <f>'2_Prosecution'!AU32/C33*100</f>
        <v>1004.0270902356474</v>
      </c>
      <c r="V33" s="248">
        <f>'2_Prosecution'!AV32/D33*100</f>
        <v>949.10669961626525</v>
      </c>
      <c r="W33" s="248">
        <f>'2_Prosecution'!AW32/E33*100</f>
        <v>888.16470053820638</v>
      </c>
      <c r="X33" s="248">
        <f>'2_Prosecution'!AX32/F33*100</f>
        <v>742.66944458940554</v>
      </c>
      <c r="Y33" s="248">
        <f>'2_Prosecution'!AY32/G33*100</f>
        <v>472.59333844731464</v>
      </c>
      <c r="Z33" s="248">
        <f>'2_Prosecution'!AZ32/H33*100</f>
        <v>694.23327903823531</v>
      </c>
      <c r="AA33" s="250">
        <f t="shared" si="1"/>
        <v>-30.855124748148256</v>
      </c>
      <c r="AB33" s="249" t="s">
        <v>3336</v>
      </c>
      <c r="AC33" s="248">
        <f>'2_Prosecution'!BE32/G33*100</f>
        <v>1822.7859705147771</v>
      </c>
      <c r="AD33" s="248" t="e">
        <f>'2_Prosecution'!BF32/G33*100</f>
        <v>#VALUE!</v>
      </c>
      <c r="AE33" s="248" t="e">
        <f>'2_Prosecution'!BG32/G33*100</f>
        <v>#VALUE!</v>
      </c>
      <c r="AF33" s="248" t="e">
        <f>'2_Prosecution'!BH32/G33*100</f>
        <v>#VALUE!</v>
      </c>
      <c r="AG33" s="248" t="e">
        <f>'2_Prosecution'!BI32/G33*100</f>
        <v>#VALUE!</v>
      </c>
      <c r="AH33" s="249" t="s">
        <v>3336</v>
      </c>
      <c r="AI33" s="248">
        <f>'2_Prosecution'!BK32/G33*100</f>
        <v>472.59333844731464</v>
      </c>
      <c r="AJ33" s="248" t="e">
        <f>'2_Prosecution'!BL32/G33*100</f>
        <v>#VALUE!</v>
      </c>
      <c r="AK33" s="248" t="e">
        <f>'2_Prosecution'!BM32/G33*100</f>
        <v>#VALUE!</v>
      </c>
      <c r="AL33" s="248" t="e">
        <f>'2_Prosecution'!BN32/G33*100</f>
        <v>#VALUE!</v>
      </c>
      <c r="AM33" s="248" t="e">
        <f>'2_Prosecution'!BO32/G33*100</f>
        <v>#VALUE!</v>
      </c>
      <c r="AN33" s="249" t="s">
        <v>3336</v>
      </c>
      <c r="AO33" s="248">
        <f>'2_Prosecution'!BU32/G33*100</f>
        <v>1822.7859705147771</v>
      </c>
      <c r="AP33" s="248" t="e">
        <f>'2_Prosecution'!BV32/G33*100</f>
        <v>#VALUE!</v>
      </c>
      <c r="AQ33" s="249" t="s">
        <v>3336</v>
      </c>
      <c r="AR33" s="248">
        <f>'2_Prosecution'!BX32/G33*100</f>
        <v>472.59333844731464</v>
      </c>
      <c r="AS33" s="248" t="e">
        <f>'2_Prosecution'!BY32/G33*100</f>
        <v>#VALUE!</v>
      </c>
      <c r="AT33" s="249" t="s">
        <v>3336</v>
      </c>
      <c r="AU33" s="248" t="e">
        <f>'2_Prosecution'!CA32/G33*100</f>
        <v>#VALUE!</v>
      </c>
      <c r="AV33" s="248" t="e">
        <f>'2_Prosecution'!CB32/G33*100</f>
        <v>#VALUE!</v>
      </c>
      <c r="AW33" s="249" t="s">
        <v>3336</v>
      </c>
      <c r="AX33" s="248">
        <f>'2_Prosecution'!CD32/G33*100</f>
        <v>40.636101813800458</v>
      </c>
      <c r="AY33" s="248" t="e">
        <f>'2_Prosecution'!CE32/G33*100</f>
        <v>#VALUE!</v>
      </c>
      <c r="AZ33" s="249" t="s">
        <v>3336</v>
      </c>
      <c r="BA33" s="248" t="e">
        <f>'2_Prosecution'!CG32/G33*100</f>
        <v>#VALUE!</v>
      </c>
      <c r="BB33" s="248" t="e">
        <f>'2_Prosecution'!CH32/G33*100</f>
        <v>#VALUE!</v>
      </c>
      <c r="BC33" s="249" t="s">
        <v>3336</v>
      </c>
      <c r="BD33" s="248" t="e">
        <f>'2_Prosecution'!CJ32/G33*100</f>
        <v>#VALUE!</v>
      </c>
      <c r="BE33" s="248" t="e">
        <f>'2_Prosecution'!CK32/G33*100</f>
        <v>#VALUE!</v>
      </c>
      <c r="BF33" s="249" t="s">
        <v>3336</v>
      </c>
      <c r="BG33" s="248" t="e">
        <f>'2_Prosecution'!CM32/G33*100</f>
        <v>#VALUE!</v>
      </c>
      <c r="BH33" s="248" t="e">
        <f>'2_Prosecution'!CN32/G33*100</f>
        <v>#VALUE!</v>
      </c>
      <c r="BI33" s="249" t="s">
        <v>3336</v>
      </c>
      <c r="BJ33" s="248">
        <f>'2_Prosecution'!CP32/G33*100</f>
        <v>383.18549464823798</v>
      </c>
      <c r="BK33" s="248" t="e">
        <f>'2_Prosecution'!CQ32/G33*100</f>
        <v>#VALUE!</v>
      </c>
      <c r="BL33" s="249" t="s">
        <v>3336</v>
      </c>
      <c r="BM33" s="248">
        <f>'2_Prosecution'!CS32/G33*100</f>
        <v>213.39478951714867</v>
      </c>
      <c r="BN33" s="248" t="e">
        <f>'2_Prosecution'!CT32/G33*100</f>
        <v>#VALUE!</v>
      </c>
      <c r="BO33" s="249" t="s">
        <v>3336</v>
      </c>
      <c r="BP33" s="248">
        <f>'2_Prosecution'!CV32/G33*100</f>
        <v>103.96621930644245</v>
      </c>
      <c r="BQ33" s="248" t="e">
        <f>'2_Prosecution'!CW32/G33*100</f>
        <v>#VALUE!</v>
      </c>
      <c r="BR33" s="249" t="s">
        <v>3336</v>
      </c>
      <c r="BS33" s="248">
        <f>'2_Prosecution'!DC32/G33*100</f>
        <v>1822.7859705147771</v>
      </c>
      <c r="BT33" s="248" t="e">
        <f>'2_Prosecution'!DD32/G33*100</f>
        <v>#VALUE!</v>
      </c>
      <c r="BU33" s="249" t="s">
        <v>3336</v>
      </c>
      <c r="BV33" s="248" t="e">
        <f>'2_Prosecution'!DF32/G33*100</f>
        <v>#VALUE!</v>
      </c>
      <c r="BW33" s="248" t="e">
        <f>'2_Prosecution'!DG32/G33*100</f>
        <v>#VALUE!</v>
      </c>
      <c r="BX33" s="249" t="s">
        <v>3336</v>
      </c>
      <c r="BY33" s="248" t="e">
        <f>'2_Prosecution'!DI32/G33*100</f>
        <v>#VALUE!</v>
      </c>
      <c r="BZ33" s="248" t="e">
        <f>'2_Prosecution'!DJ32/G33*100</f>
        <v>#VALUE!</v>
      </c>
      <c r="CA33" s="249" t="s">
        <v>3336</v>
      </c>
      <c r="CB33" s="248" t="e">
        <f>'2_Prosecution'!DL32/G33*100</f>
        <v>#VALUE!</v>
      </c>
      <c r="CC33" s="248" t="e">
        <f>'2_Prosecution'!DM32/G33*100</f>
        <v>#VALUE!</v>
      </c>
      <c r="CD33" s="249" t="s">
        <v>3336</v>
      </c>
      <c r="CE33" s="248" t="e">
        <f>'2_Prosecution'!DO32/G33*100</f>
        <v>#VALUE!</v>
      </c>
      <c r="CF33" s="248" t="e">
        <f>'2_Prosecution'!DP32/G33*100</f>
        <v>#VALUE!</v>
      </c>
      <c r="CG33" s="249" t="s">
        <v>3336</v>
      </c>
      <c r="CH33" s="248" t="e">
        <f>'2_Prosecution'!DR32/G33*100</f>
        <v>#VALUE!</v>
      </c>
      <c r="CI33" s="248" t="e">
        <f>'2_Prosecution'!DS32/G33*100</f>
        <v>#VALUE!</v>
      </c>
      <c r="CJ33" s="249" t="s">
        <v>3336</v>
      </c>
      <c r="CK33" s="248" t="e">
        <f>'2_Prosecution'!DU32/G33*100</f>
        <v>#VALUE!</v>
      </c>
      <c r="CL33" s="248" t="e">
        <f>'2_Prosecution'!DV32/G33*100</f>
        <v>#VALUE!</v>
      </c>
      <c r="CM33" s="249" t="s">
        <v>3336</v>
      </c>
      <c r="CN33" s="248" t="e">
        <f>'2_Prosecution'!DX32/G33*100</f>
        <v>#VALUE!</v>
      </c>
      <c r="CO33" s="248" t="e">
        <f>'2_Prosecution'!DY32/G33*100</f>
        <v>#VALUE!</v>
      </c>
      <c r="CP33" s="249" t="s">
        <v>3336</v>
      </c>
      <c r="CQ33" s="248" t="e">
        <f>'2_Prosecution'!EA32/G33*100</f>
        <v>#VALUE!</v>
      </c>
      <c r="CR33" s="248" t="e">
        <f>'2_Prosecution'!EB32/G33*100</f>
        <v>#VALUE!</v>
      </c>
      <c r="CS33" s="249" t="s">
        <v>3336</v>
      </c>
      <c r="CT33" s="248" t="e">
        <f>'2_Prosecution'!ED32/G33*100</f>
        <v>#VALUE!</v>
      </c>
      <c r="CU33" s="248" t="e">
        <f>'2_Prosecution'!EE32/G33*100</f>
        <v>#VALUE!</v>
      </c>
      <c r="CV33" s="249" t="s">
        <v>3336</v>
      </c>
      <c r="CW33" s="248" t="e">
        <f>'2_Prosecution'!EG32/G33*100</f>
        <v>#VALUE!</v>
      </c>
      <c r="CX33" s="248" t="e">
        <f>'2_Prosecution'!EH32/G33*100</f>
        <v>#VALUE!</v>
      </c>
      <c r="CY33" s="249" t="s">
        <v>3336</v>
      </c>
      <c r="CZ33" s="248" t="e">
        <f>'2_Prosecution'!EJ32/G33*100</f>
        <v>#VALUE!</v>
      </c>
      <c r="DA33" s="248" t="e">
        <f>'2_Prosecution'!EK32/G33*100</f>
        <v>#VALUE!</v>
      </c>
      <c r="DB33" s="249" t="s">
        <v>3336</v>
      </c>
      <c r="DC33" s="248" t="e">
        <f>'2_Prosecution'!EM32/G33*100</f>
        <v>#VALUE!</v>
      </c>
      <c r="DD33" s="248" t="e">
        <f>'2_Prosecution'!EN32/G33*100</f>
        <v>#VALUE!</v>
      </c>
      <c r="DE33" s="249" t="s">
        <v>3336</v>
      </c>
      <c r="DF33" s="248" t="e">
        <f>'2_Prosecution'!EP32/G33*100</f>
        <v>#VALUE!</v>
      </c>
      <c r="DG33" s="248" t="e">
        <f>'2_Prosecution'!EQ32/G33*100</f>
        <v>#VALUE!</v>
      </c>
      <c r="DH33" s="249" t="s">
        <v>3336</v>
      </c>
      <c r="DI33" s="248" t="e">
        <f>'2_Prosecution'!ES32/G33*100</f>
        <v>#VALUE!</v>
      </c>
      <c r="DJ33" s="248" t="e">
        <f>'2_Prosecution'!ET32/G33*100</f>
        <v>#VALUE!</v>
      </c>
      <c r="DK33" s="249" t="s">
        <v>3336</v>
      </c>
      <c r="DL33" s="248" t="e">
        <f>'2_Prosecution'!EV32/G33*100</f>
        <v>#VALUE!</v>
      </c>
      <c r="DM33" s="248" t="e">
        <f>'2_Prosecution'!EW32/G33*100</f>
        <v>#VALUE!</v>
      </c>
      <c r="DN33" s="249" t="s">
        <v>3336</v>
      </c>
      <c r="DO33" s="248" t="e">
        <f>'2_Prosecution'!EY32/G33*100</f>
        <v>#VALUE!</v>
      </c>
      <c r="DP33" s="248" t="e">
        <f>'2_Prosecution'!EZ32/G33*100</f>
        <v>#VALUE!</v>
      </c>
      <c r="DQ33" s="249" t="s">
        <v>3336</v>
      </c>
      <c r="DR33" s="248">
        <f>'2_Prosecution'!FB32/G33*100</f>
        <v>0</v>
      </c>
      <c r="DS33" s="248">
        <f>'2_Prosecution'!FC32/G33*100</f>
        <v>0</v>
      </c>
      <c r="DT33" s="249" t="s">
        <v>3336</v>
      </c>
      <c r="DU33" s="248" t="e">
        <f>'2_Prosecution'!FE32/G33*100</f>
        <v>#VALUE!</v>
      </c>
      <c r="DV33" s="248" t="e">
        <f>'2_Prosecution'!FF32/G33*100</f>
        <v>#VALUE!</v>
      </c>
      <c r="DW33" s="249" t="s">
        <v>3336</v>
      </c>
      <c r="DX33" s="248" t="e">
        <f>'2_Prosecution'!FH32/G33*100</f>
        <v>#VALUE!</v>
      </c>
      <c r="DY33" s="248" t="e">
        <f>'2_Prosecution'!FI32/G33*100</f>
        <v>#VALUE!</v>
      </c>
      <c r="DZ33" s="249" t="s">
        <v>3336</v>
      </c>
      <c r="EA33" s="248" t="e">
        <f>'2_Prosecution'!FK32/G33*100</f>
        <v>#VALUE!</v>
      </c>
      <c r="EB33" s="248" t="e">
        <f>'2_Prosecution'!FL32/G33*100</f>
        <v>#VALUE!</v>
      </c>
      <c r="EC33" s="249" t="s">
        <v>3336</v>
      </c>
      <c r="ED33" s="248" t="e">
        <f>'2_Prosecution'!FN32/G33*100</f>
        <v>#VALUE!</v>
      </c>
      <c r="EE33" s="248" t="e">
        <f>'2_Prosecution'!FO32/G33*100</f>
        <v>#VALUE!</v>
      </c>
      <c r="EF33" s="249" t="s">
        <v>3336</v>
      </c>
      <c r="EG33" s="248">
        <f>'2_Prosecution'!GT32/G33*100</f>
        <v>559.05951157636866</v>
      </c>
      <c r="EH33" s="248">
        <f>'2_Prosecution'!GU32/G33*100</f>
        <v>33.100373013313245</v>
      </c>
      <c r="EI33" s="249" t="s">
        <v>3336</v>
      </c>
      <c r="EJ33" s="248" t="e">
        <f>'2_Prosecution'!HF32/C33*100</f>
        <v>#VALUE!</v>
      </c>
      <c r="EK33" s="248">
        <f>'2_Prosecution'!HG32/D33*100</f>
        <v>35.288128938913914</v>
      </c>
      <c r="EL33" s="248">
        <f>'2_Prosecution'!HH32/E33*100</f>
        <v>35.439047872139881</v>
      </c>
      <c r="EM33" s="248">
        <f>'2_Prosecution'!HI32/F33*100</f>
        <v>35.291311535295414</v>
      </c>
      <c r="EN33" s="248">
        <f>'2_Prosecution'!HJ32/G33*100</f>
        <v>35.100077583274931</v>
      </c>
      <c r="EO33" s="248">
        <f>'2_Prosecution'!HK32/H33*100</f>
        <v>35.42793993627501</v>
      </c>
      <c r="EP33" s="250" t="e">
        <f t="shared" si="2"/>
        <v>#VALUE!</v>
      </c>
      <c r="EQ33" s="249" t="s">
        <v>3336</v>
      </c>
      <c r="ER33" s="248" t="e">
        <f>'2_Prosecution'!HM32/C33*100</f>
        <v>#VALUE!</v>
      </c>
      <c r="ES33" s="248">
        <f>'2_Prosecution'!HN32/D33*100</f>
        <v>16.367260518867905</v>
      </c>
      <c r="ET33" s="248">
        <f>'2_Prosecution'!HO32/E33*100</f>
        <v>16.501791065676521</v>
      </c>
      <c r="EU33" s="248">
        <f>'2_Prosecution'!HP32/F33*100</f>
        <v>16.350211858343616</v>
      </c>
      <c r="EV33" s="248">
        <f>'2_Prosecution'!HQ32/G33*100</f>
        <v>16.118671309980677</v>
      </c>
      <c r="EW33" s="248">
        <f>'2_Prosecution'!HR32/H33*100</f>
        <v>15.816279779743619</v>
      </c>
      <c r="EX33" s="250" t="e">
        <f t="shared" si="3"/>
        <v>#VALUE!</v>
      </c>
      <c r="EY33" s="249" t="s">
        <v>3336</v>
      </c>
      <c r="EZ33" s="248" t="e">
        <f>'2_Prosecution'!HT32/G33*100</f>
        <v>#VALUE!</v>
      </c>
    </row>
    <row r="34" spans="1:156" ht="16.5" customHeight="1">
      <c r="A34" s="248">
        <v>32</v>
      </c>
      <c r="B34" s="279" t="s">
        <v>55</v>
      </c>
      <c r="C34" s="248">
        <v>10572.721</v>
      </c>
      <c r="D34" s="248">
        <v>10542.397999999999</v>
      </c>
      <c r="E34" s="248">
        <v>10487.289000000001</v>
      </c>
      <c r="F34" s="248">
        <v>10427.300999999999</v>
      </c>
      <c r="G34" s="248">
        <v>10374.822</v>
      </c>
      <c r="H34" s="248">
        <v>10341.33</v>
      </c>
      <c r="J34" s="248">
        <f>'2_Prosecution'!AK33/F34*100</f>
        <v>1891.7647049797451</v>
      </c>
      <c r="K34" s="248">
        <f>'2_Prosecution'!AL33/G34*100</f>
        <v>4619.5298579580449</v>
      </c>
      <c r="L34" s="249" t="s">
        <v>3336</v>
      </c>
      <c r="M34" s="248">
        <f>'2_Prosecution'!AN33/C34*100</f>
        <v>5422.2370948784137</v>
      </c>
      <c r="N34" s="248">
        <f>'2_Prosecution'!AO33/D34*100</f>
        <v>5392.5017818526685</v>
      </c>
      <c r="O34" s="248">
        <f>'2_Prosecution'!AP33/E34*100</f>
        <v>5111.6928311978436</v>
      </c>
      <c r="P34" s="248">
        <f>'2_Prosecution'!AQ33/F34*100</f>
        <v>6190.74868942596</v>
      </c>
      <c r="Q34" s="248">
        <f>'2_Prosecution'!AR33/G34*100</f>
        <v>4699.46375947462</v>
      </c>
      <c r="R34" s="248">
        <f>'2_Prosecution'!AS33/H34*100</f>
        <v>4339.2871129728956</v>
      </c>
      <c r="S34" s="250">
        <f t="shared" si="0"/>
        <v>-19.97238340847214</v>
      </c>
      <c r="T34" s="249" t="s">
        <v>3336</v>
      </c>
      <c r="U34" s="248">
        <f>'2_Prosecution'!AU33/C34*100</f>
        <v>725.44239084716219</v>
      </c>
      <c r="V34" s="248">
        <f>'2_Prosecution'!AV33/D34*100</f>
        <v>734.46288026689945</v>
      </c>
      <c r="W34" s="248">
        <f>'2_Prosecution'!AW33/E34*100</f>
        <v>675.16972212742485</v>
      </c>
      <c r="X34" s="248">
        <f>'2_Prosecution'!AX33/F34*100</f>
        <v>521.93755603679233</v>
      </c>
      <c r="Y34" s="248">
        <f>'2_Prosecution'!AY33/G34*100</f>
        <v>547.14191723000158</v>
      </c>
      <c r="Z34" s="248">
        <f>'2_Prosecution'!AZ33/H34*100</f>
        <v>487.81926502683888</v>
      </c>
      <c r="AA34" s="250">
        <f t="shared" si="1"/>
        <v>-32.755616272000609</v>
      </c>
      <c r="AB34" s="249" t="s">
        <v>3336</v>
      </c>
      <c r="AC34" s="248">
        <f>'2_Prosecution'!BE33/G34*100</f>
        <v>4699.46375947462</v>
      </c>
      <c r="AD34" s="248" t="e">
        <f>'2_Prosecution'!BF33/G34*100</f>
        <v>#VALUE!</v>
      </c>
      <c r="AE34" s="248" t="e">
        <f>'2_Prosecution'!BG33/G34*100</f>
        <v>#VALUE!</v>
      </c>
      <c r="AF34" s="248" t="e">
        <f>'2_Prosecution'!BH33/G34*100</f>
        <v>#VALUE!</v>
      </c>
      <c r="AG34" s="248" t="e">
        <f>'2_Prosecution'!BI33/G34*100</f>
        <v>#VALUE!</v>
      </c>
      <c r="AH34" s="249" t="s">
        <v>3336</v>
      </c>
      <c r="AI34" s="248" t="e">
        <f>'2_Prosecution'!BK33/G34*100</f>
        <v>#VALUE!</v>
      </c>
      <c r="AJ34" s="248" t="e">
        <f>'2_Prosecution'!BL33/G34*100</f>
        <v>#VALUE!</v>
      </c>
      <c r="AK34" s="248" t="e">
        <f>'2_Prosecution'!BM33/G34*100</f>
        <v>#VALUE!</v>
      </c>
      <c r="AL34" s="248" t="e">
        <f>'2_Prosecution'!BN33/G34*100</f>
        <v>#VALUE!</v>
      </c>
      <c r="AM34" s="248" t="e">
        <f>'2_Prosecution'!BO33/G34*100</f>
        <v>#VALUE!</v>
      </c>
      <c r="AN34" s="249" t="s">
        <v>3336</v>
      </c>
      <c r="AO34" s="248">
        <f>'2_Prosecution'!BU33/G34*100</f>
        <v>4699.46375947462</v>
      </c>
      <c r="AP34" s="248" t="e">
        <f>'2_Prosecution'!BV33/G34*100</f>
        <v>#VALUE!</v>
      </c>
      <c r="AQ34" s="249" t="s">
        <v>3336</v>
      </c>
      <c r="AR34" s="248">
        <f>'2_Prosecution'!BX33/G34*100</f>
        <v>547.14191723000158</v>
      </c>
      <c r="AS34" s="248" t="e">
        <f>'2_Prosecution'!BY33/G34*100</f>
        <v>#VALUE!</v>
      </c>
      <c r="AT34" s="249" t="s">
        <v>3336</v>
      </c>
      <c r="AU34" s="248" t="e">
        <f>'2_Prosecution'!CA33/G34*100</f>
        <v>#VALUE!</v>
      </c>
      <c r="AV34" s="248" t="e">
        <f>'2_Prosecution'!CB33/G34*100</f>
        <v>#VALUE!</v>
      </c>
      <c r="AW34" s="249" t="s">
        <v>3336</v>
      </c>
      <c r="AX34" s="248">
        <f>'2_Prosecution'!CD33/G34*100</f>
        <v>182.75976204700186</v>
      </c>
      <c r="AY34" s="248" t="e">
        <f>'2_Prosecution'!CE33/G34*100</f>
        <v>#VALUE!</v>
      </c>
      <c r="AZ34" s="249" t="s">
        <v>3336</v>
      </c>
      <c r="BA34" s="248" t="e">
        <f>'2_Prosecution'!CG33/G34*100</f>
        <v>#VALUE!</v>
      </c>
      <c r="BB34" s="248" t="e">
        <f>'2_Prosecution'!CH33/G34*100</f>
        <v>#VALUE!</v>
      </c>
      <c r="BC34" s="249" t="s">
        <v>3336</v>
      </c>
      <c r="BD34" s="248" t="e">
        <f>'2_Prosecution'!CJ33/G34*100</f>
        <v>#VALUE!</v>
      </c>
      <c r="BE34" s="248" t="e">
        <f>'2_Prosecution'!CK33/G34*100</f>
        <v>#VALUE!</v>
      </c>
      <c r="BF34" s="249" t="s">
        <v>3336</v>
      </c>
      <c r="BG34" s="248" t="e">
        <f>'2_Prosecution'!CM33/G34*100</f>
        <v>#VALUE!</v>
      </c>
      <c r="BH34" s="248" t="e">
        <f>'2_Prosecution'!CN33/G34*100</f>
        <v>#VALUE!</v>
      </c>
      <c r="BI34" s="249" t="s">
        <v>3336</v>
      </c>
      <c r="BJ34" s="248" t="e">
        <f>'2_Prosecution'!CP33/G34*100</f>
        <v>#VALUE!</v>
      </c>
      <c r="BK34" s="248" t="e">
        <f>'2_Prosecution'!CQ33/G34*100</f>
        <v>#VALUE!</v>
      </c>
      <c r="BL34" s="249" t="s">
        <v>3336</v>
      </c>
      <c r="BM34" s="248" t="e">
        <f>'2_Prosecution'!CS33/G34*100</f>
        <v>#VALUE!</v>
      </c>
      <c r="BN34" s="248" t="e">
        <f>'2_Prosecution'!CT33/G34*100</f>
        <v>#VALUE!</v>
      </c>
      <c r="BO34" s="249" t="s">
        <v>3336</v>
      </c>
      <c r="BP34" s="248">
        <f>'2_Prosecution'!CV33/G34*100</f>
        <v>3569.0443652912791</v>
      </c>
      <c r="BQ34" s="248" t="e">
        <f>'2_Prosecution'!CW33/G34*100</f>
        <v>#VALUE!</v>
      </c>
      <c r="BR34" s="249" t="s">
        <v>3336</v>
      </c>
      <c r="BS34" s="248">
        <f>'2_Prosecution'!DC33/G34*100</f>
        <v>4699.46375947462</v>
      </c>
      <c r="BT34" s="248" t="e">
        <f>'2_Prosecution'!DD33/G34*100</f>
        <v>#VALUE!</v>
      </c>
      <c r="BU34" s="249" t="s">
        <v>3336</v>
      </c>
      <c r="BV34" s="248" t="e">
        <f>'2_Prosecution'!DF33/G34*100</f>
        <v>#VALUE!</v>
      </c>
      <c r="BW34" s="248" t="e">
        <f>'2_Prosecution'!DG33/G34*100</f>
        <v>#VALUE!</v>
      </c>
      <c r="BX34" s="249" t="s">
        <v>3336</v>
      </c>
      <c r="BY34" s="248" t="e">
        <f>'2_Prosecution'!DI33/G34*100</f>
        <v>#VALUE!</v>
      </c>
      <c r="BZ34" s="248" t="e">
        <f>'2_Prosecution'!DJ33/G34*100</f>
        <v>#VALUE!</v>
      </c>
      <c r="CA34" s="249" t="s">
        <v>3336</v>
      </c>
      <c r="CB34" s="248" t="e">
        <f>'2_Prosecution'!DL33/G34*100</f>
        <v>#VALUE!</v>
      </c>
      <c r="CC34" s="248" t="e">
        <f>'2_Prosecution'!DM33/G34*100</f>
        <v>#VALUE!</v>
      </c>
      <c r="CD34" s="249" t="s">
        <v>3336</v>
      </c>
      <c r="CE34" s="248" t="e">
        <f>'2_Prosecution'!DO33/G34*100</f>
        <v>#VALUE!</v>
      </c>
      <c r="CF34" s="248" t="e">
        <f>'2_Prosecution'!DP33/G34*100</f>
        <v>#VALUE!</v>
      </c>
      <c r="CG34" s="249" t="s">
        <v>3336</v>
      </c>
      <c r="CH34" s="248" t="e">
        <f>'2_Prosecution'!DR33/G34*100</f>
        <v>#VALUE!</v>
      </c>
      <c r="CI34" s="248" t="e">
        <f>'2_Prosecution'!DS33/G34*100</f>
        <v>#VALUE!</v>
      </c>
      <c r="CJ34" s="249" t="s">
        <v>3336</v>
      </c>
      <c r="CK34" s="248" t="e">
        <f>'2_Prosecution'!DU33/G34*100</f>
        <v>#VALUE!</v>
      </c>
      <c r="CL34" s="248" t="e">
        <f>'2_Prosecution'!DV33/G34*100</f>
        <v>#VALUE!</v>
      </c>
      <c r="CM34" s="249" t="s">
        <v>3336</v>
      </c>
      <c r="CN34" s="248" t="e">
        <f>'2_Prosecution'!DX33/G34*100</f>
        <v>#VALUE!</v>
      </c>
      <c r="CO34" s="248" t="e">
        <f>'2_Prosecution'!DY33/G34*100</f>
        <v>#VALUE!</v>
      </c>
      <c r="CP34" s="249" t="s">
        <v>3336</v>
      </c>
      <c r="CQ34" s="248" t="e">
        <f>'2_Prosecution'!EA33/G34*100</f>
        <v>#VALUE!</v>
      </c>
      <c r="CR34" s="248" t="e">
        <f>'2_Prosecution'!EB33/G34*100</f>
        <v>#VALUE!</v>
      </c>
      <c r="CS34" s="249" t="s">
        <v>3336</v>
      </c>
      <c r="CT34" s="248" t="e">
        <f>'2_Prosecution'!ED33/G34*100</f>
        <v>#VALUE!</v>
      </c>
      <c r="CU34" s="248" t="e">
        <f>'2_Prosecution'!EE33/G34*100</f>
        <v>#VALUE!</v>
      </c>
      <c r="CV34" s="249" t="s">
        <v>3336</v>
      </c>
      <c r="CW34" s="248" t="e">
        <f>'2_Prosecution'!EG33/G34*100</f>
        <v>#VALUE!</v>
      </c>
      <c r="CX34" s="248" t="e">
        <f>'2_Prosecution'!EH33/G34*100</f>
        <v>#VALUE!</v>
      </c>
      <c r="CY34" s="249" t="s">
        <v>3336</v>
      </c>
      <c r="CZ34" s="248" t="e">
        <f>'2_Prosecution'!EJ33/G34*100</f>
        <v>#VALUE!</v>
      </c>
      <c r="DA34" s="248" t="e">
        <f>'2_Prosecution'!EK33/G34*100</f>
        <v>#VALUE!</v>
      </c>
      <c r="DB34" s="249" t="s">
        <v>3336</v>
      </c>
      <c r="DC34" s="248" t="e">
        <f>'2_Prosecution'!EM33/G34*100</f>
        <v>#VALUE!</v>
      </c>
      <c r="DD34" s="248" t="e">
        <f>'2_Prosecution'!EN33/G34*100</f>
        <v>#VALUE!</v>
      </c>
      <c r="DE34" s="249" t="s">
        <v>3336</v>
      </c>
      <c r="DF34" s="248" t="e">
        <f>'2_Prosecution'!EP33/G34*100</f>
        <v>#VALUE!</v>
      </c>
      <c r="DG34" s="248" t="e">
        <f>'2_Prosecution'!EQ33/G34*100</f>
        <v>#VALUE!</v>
      </c>
      <c r="DH34" s="249" t="s">
        <v>3336</v>
      </c>
      <c r="DI34" s="248" t="e">
        <f>'2_Prosecution'!ES33/G34*100</f>
        <v>#VALUE!</v>
      </c>
      <c r="DJ34" s="248" t="e">
        <f>'2_Prosecution'!ET33/G34*100</f>
        <v>#VALUE!</v>
      </c>
      <c r="DK34" s="249" t="s">
        <v>3336</v>
      </c>
      <c r="DL34" s="248" t="e">
        <f>'2_Prosecution'!EV33/G34*100</f>
        <v>#VALUE!</v>
      </c>
      <c r="DM34" s="248" t="e">
        <f>'2_Prosecution'!EW33/G34*100</f>
        <v>#VALUE!</v>
      </c>
      <c r="DN34" s="249" t="s">
        <v>3336</v>
      </c>
      <c r="DO34" s="248" t="e">
        <f>'2_Prosecution'!EY33/G34*100</f>
        <v>#VALUE!</v>
      </c>
      <c r="DP34" s="248" t="e">
        <f>'2_Prosecution'!EZ33/G34*100</f>
        <v>#VALUE!</v>
      </c>
      <c r="DQ34" s="249" t="s">
        <v>3336</v>
      </c>
      <c r="DR34" s="248" t="e">
        <f>'2_Prosecution'!FB33/G34*100</f>
        <v>#VALUE!</v>
      </c>
      <c r="DS34" s="248" t="e">
        <f>'2_Prosecution'!FC33/G34*100</f>
        <v>#VALUE!</v>
      </c>
      <c r="DT34" s="249" t="s">
        <v>3336</v>
      </c>
      <c r="DU34" s="248" t="e">
        <f>'2_Prosecution'!FE33/G34*100</f>
        <v>#VALUE!</v>
      </c>
      <c r="DV34" s="248" t="e">
        <f>'2_Prosecution'!FF33/G34*100</f>
        <v>#VALUE!</v>
      </c>
      <c r="DW34" s="249" t="s">
        <v>3336</v>
      </c>
      <c r="DX34" s="248" t="e">
        <f>'2_Prosecution'!FH33/G34*100</f>
        <v>#VALUE!</v>
      </c>
      <c r="DY34" s="248" t="e">
        <f>'2_Prosecution'!FI33/G34*100</f>
        <v>#VALUE!</v>
      </c>
      <c r="DZ34" s="249" t="s">
        <v>3336</v>
      </c>
      <c r="EA34" s="248" t="e">
        <f>'2_Prosecution'!FK33/G34*100</f>
        <v>#VALUE!</v>
      </c>
      <c r="EB34" s="248" t="e">
        <f>'2_Prosecution'!FL33/G34*100</f>
        <v>#VALUE!</v>
      </c>
      <c r="EC34" s="249" t="s">
        <v>3336</v>
      </c>
      <c r="ED34" s="248" t="e">
        <f>'2_Prosecution'!FN33/G34*100</f>
        <v>#VALUE!</v>
      </c>
      <c r="EE34" s="248" t="e">
        <f>'2_Prosecution'!FO33/G34*100</f>
        <v>#VALUE!</v>
      </c>
      <c r="EF34" s="249" t="s">
        <v>3336</v>
      </c>
      <c r="EG34" s="248" t="e">
        <f>'2_Prosecution'!GT33/G34*100</f>
        <v>#VALUE!</v>
      </c>
      <c r="EH34" s="248">
        <f>'2_Prosecution'!GU33/G34*100</f>
        <v>23.595585543539926</v>
      </c>
      <c r="EI34" s="249" t="s">
        <v>3336</v>
      </c>
      <c r="EJ34" s="248" t="e">
        <f>'2_Prosecution'!HF33/C34*100</f>
        <v>#VALUE!</v>
      </c>
      <c r="EK34" s="248" t="e">
        <f>'2_Prosecution'!HG33/D34*100</f>
        <v>#VALUE!</v>
      </c>
      <c r="EL34" s="248" t="e">
        <f>'2_Prosecution'!HH33/E34*100</f>
        <v>#VALUE!</v>
      </c>
      <c r="EM34" s="248" t="e">
        <f>'2_Prosecution'!HI33/F34*100</f>
        <v>#VALUE!</v>
      </c>
      <c r="EN34" s="248" t="e">
        <f>'2_Prosecution'!HJ33/G34*100</f>
        <v>#VALUE!</v>
      </c>
      <c r="EO34" s="248" t="e">
        <f>'2_Prosecution'!HK33/H34*100</f>
        <v>#VALUE!</v>
      </c>
      <c r="EP34" s="250" t="e">
        <f t="shared" si="2"/>
        <v>#VALUE!</v>
      </c>
      <c r="EQ34" s="249" t="s">
        <v>3336</v>
      </c>
      <c r="ER34" s="248">
        <f>'2_Prosecution'!HM33/C34*100</f>
        <v>13.118666424660219</v>
      </c>
      <c r="ES34" s="248">
        <f>'2_Prosecution'!HN33/D34*100</f>
        <v>13.194341553031864</v>
      </c>
      <c r="ET34" s="248">
        <f>'2_Prosecution'!HO33/E34*100</f>
        <v>13.273211027177755</v>
      </c>
      <c r="EU34" s="248">
        <f>'2_Prosecution'!HP33/F34*100</f>
        <v>12.591944933784879</v>
      </c>
      <c r="EV34" s="248">
        <f>'2_Prosecution'!HQ33/G34*100</f>
        <v>12.858051926095696</v>
      </c>
      <c r="EW34" s="248">
        <f>'2_Prosecution'!HR33/H34*100</f>
        <v>12.686956126533047</v>
      </c>
      <c r="EX34" s="250">
        <f t="shared" si="3"/>
        <v>-3.2908093258294144</v>
      </c>
      <c r="EY34" s="249" t="s">
        <v>3336</v>
      </c>
      <c r="EZ34" s="248">
        <f>'2_Prosecution'!HT33/G34*100</f>
        <v>8.2121890862320335</v>
      </c>
    </row>
    <row r="35" spans="1:156" ht="21" customHeight="1">
      <c r="A35" s="248">
        <v>33</v>
      </c>
      <c r="B35" s="279" t="s">
        <v>56</v>
      </c>
      <c r="C35" s="248">
        <v>20199.059000000001</v>
      </c>
      <c r="D35" s="248">
        <v>20095.995999999999</v>
      </c>
      <c r="E35" s="248">
        <v>20020.074000000001</v>
      </c>
      <c r="F35" s="248">
        <v>19947.311000000002</v>
      </c>
      <c r="G35" s="248">
        <v>19870.647000000001</v>
      </c>
      <c r="H35" s="248">
        <v>19760.584999999999</v>
      </c>
      <c r="J35" s="248">
        <f>'2_Prosecution'!AK34/F35*100</f>
        <v>5521.1351545077923</v>
      </c>
      <c r="K35" s="248">
        <f>'2_Prosecution'!AL34/G35*100</f>
        <v>3679.5228660647035</v>
      </c>
      <c r="L35" s="249" t="s">
        <v>3336</v>
      </c>
      <c r="M35" s="248" t="e">
        <f>'2_Prosecution'!AN34/C35*100</f>
        <v>#VALUE!</v>
      </c>
      <c r="N35" s="248" t="e">
        <f>'2_Prosecution'!AO34/D35*100</f>
        <v>#VALUE!</v>
      </c>
      <c r="O35" s="248" t="e">
        <f>'2_Prosecution'!AP34/E35*100</f>
        <v>#VALUE!</v>
      </c>
      <c r="P35" s="248" t="e">
        <f>'2_Prosecution'!AQ34/F35*100</f>
        <v>#VALUE!</v>
      </c>
      <c r="Q35" s="248">
        <f>'2_Prosecution'!AR34/G35*100</f>
        <v>3242.9291305914694</v>
      </c>
      <c r="R35" s="248" t="e">
        <f>'2_Prosecution'!AS34/H35*100</f>
        <v>#VALUE!</v>
      </c>
      <c r="S35" s="250" t="e">
        <f t="shared" si="0"/>
        <v>#VALUE!</v>
      </c>
      <c r="T35" s="249" t="s">
        <v>3336</v>
      </c>
      <c r="U35" s="248" t="e">
        <f>'2_Prosecution'!AU34/C35*100</f>
        <v>#VALUE!</v>
      </c>
      <c r="V35" s="248" t="e">
        <f>'2_Prosecution'!AV34/D35*100</f>
        <v>#VALUE!</v>
      </c>
      <c r="W35" s="248" t="e">
        <f>'2_Prosecution'!AW34/E35*100</f>
        <v>#VALUE!</v>
      </c>
      <c r="X35" s="248" t="e">
        <f>'2_Prosecution'!AX34/F35*100</f>
        <v>#VALUE!</v>
      </c>
      <c r="Y35" s="248">
        <f>'2_Prosecution'!AY34/G35*100</f>
        <v>202.99288694525143</v>
      </c>
      <c r="Z35" s="248" t="e">
        <f>'2_Prosecution'!AZ34/H35*100</f>
        <v>#VALUE!</v>
      </c>
      <c r="AA35" s="250" t="e">
        <f t="shared" si="1"/>
        <v>#VALUE!</v>
      </c>
      <c r="AB35" s="249" t="s">
        <v>3336</v>
      </c>
      <c r="AC35" s="248">
        <f>'2_Prosecution'!BE34/G35*100</f>
        <v>3242.9291305914694</v>
      </c>
      <c r="AD35" s="248">
        <f>'2_Prosecution'!BF34/G35*100</f>
        <v>39.33440113953008</v>
      </c>
      <c r="AE35" s="248" t="e">
        <f>'2_Prosecution'!BG34/G35*100</f>
        <v>#VALUE!</v>
      </c>
      <c r="AF35" s="248" t="e">
        <f>'2_Prosecution'!BH34/G35*100</f>
        <v>#VALUE!</v>
      </c>
      <c r="AG35" s="248" t="e">
        <f>'2_Prosecution'!BI34/G35*100</f>
        <v>#VALUE!</v>
      </c>
      <c r="AH35" s="249" t="s">
        <v>3336</v>
      </c>
      <c r="AI35" s="248" t="e">
        <f>'2_Prosecution'!BK34/G35*100</f>
        <v>#VALUE!</v>
      </c>
      <c r="AJ35" s="248">
        <f>'2_Prosecution'!BL34/G35*100</f>
        <v>17.855483014720157</v>
      </c>
      <c r="AK35" s="248">
        <f>'2_Prosecution'!BM34/G35*100</f>
        <v>25.746519476693436</v>
      </c>
      <c r="AL35" s="248">
        <f>'2_Prosecution'!BN34/G35*100</f>
        <v>4.0964946939070472</v>
      </c>
      <c r="AM35" s="248" t="e">
        <f>'2_Prosecution'!BO34/G35*100</f>
        <v>#VALUE!</v>
      </c>
      <c r="AN35" s="249" t="s">
        <v>3336</v>
      </c>
      <c r="AO35" s="248">
        <f>'2_Prosecution'!BU34/G35*100</f>
        <v>3242.9291305914694</v>
      </c>
      <c r="AP35" s="248" t="e">
        <f>'2_Prosecution'!BV34/G35*100</f>
        <v>#VALUE!</v>
      </c>
      <c r="AQ35" s="249" t="s">
        <v>3336</v>
      </c>
      <c r="AR35" s="248">
        <f>'2_Prosecution'!BX34/G35*100</f>
        <v>202.99288694525143</v>
      </c>
      <c r="AS35" s="248" t="e">
        <f>'2_Prosecution'!BY34/G35*100</f>
        <v>#VALUE!</v>
      </c>
      <c r="AT35" s="249" t="s">
        <v>3336</v>
      </c>
      <c r="AU35" s="248">
        <f>'2_Prosecution'!CA34/G35*100</f>
        <v>3027.7927034786535</v>
      </c>
      <c r="AV35" s="248" t="e">
        <f>'2_Prosecution'!CB34/G35*100</f>
        <v>#VALUE!</v>
      </c>
      <c r="AW35" s="249" t="s">
        <v>3336</v>
      </c>
      <c r="AX35" s="248" t="e">
        <f>'2_Prosecution'!CD34/G35*100</f>
        <v>#VALUE!</v>
      </c>
      <c r="AY35" s="248" t="e">
        <f>'2_Prosecution'!CE34/G35*100</f>
        <v>#VALUE!</v>
      </c>
      <c r="AZ35" s="249" t="s">
        <v>3336</v>
      </c>
      <c r="BA35" s="248" t="e">
        <f>'2_Prosecution'!CG34/G35*100</f>
        <v>#VALUE!</v>
      </c>
      <c r="BB35" s="248" t="e">
        <f>'2_Prosecution'!CH34/G35*100</f>
        <v>#VALUE!</v>
      </c>
      <c r="BC35" s="249" t="s">
        <v>3336</v>
      </c>
      <c r="BD35" s="248" t="e">
        <f>'2_Prosecution'!CJ34/G35*100</f>
        <v>#VALUE!</v>
      </c>
      <c r="BE35" s="248" t="e">
        <f>'2_Prosecution'!CK34/G35*100</f>
        <v>#VALUE!</v>
      </c>
      <c r="BF35" s="249" t="s">
        <v>3336</v>
      </c>
      <c r="BG35" s="248">
        <f>'2_Prosecution'!CM34/G35*100</f>
        <v>676.55572563892861</v>
      </c>
      <c r="BH35" s="248">
        <f>'2_Prosecution'!CN34/G35*100</f>
        <v>0</v>
      </c>
      <c r="BI35" s="249" t="s">
        <v>3336</v>
      </c>
      <c r="BJ35" s="248">
        <f>'2_Prosecution'!CP34/G35*100</f>
        <v>2351.2369778397251</v>
      </c>
      <c r="BK35" s="248">
        <f>'2_Prosecution'!CQ34/G35*100</f>
        <v>0</v>
      </c>
      <c r="BL35" s="249" t="s">
        <v>3336</v>
      </c>
      <c r="BM35" s="248">
        <f>'2_Prosecution'!CS34/G35*100</f>
        <v>2943.4824140351343</v>
      </c>
      <c r="BN35" s="248" t="e">
        <f>'2_Prosecution'!CT34/G35*100</f>
        <v>#VALUE!</v>
      </c>
      <c r="BO35" s="249" t="s">
        <v>3336</v>
      </c>
      <c r="BP35" s="248" t="e">
        <f>'2_Prosecution'!CV34/G35*100</f>
        <v>#VALUE!</v>
      </c>
      <c r="BQ35" s="248" t="e">
        <f>'2_Prosecution'!CW34/G35*100</f>
        <v>#VALUE!</v>
      </c>
      <c r="BR35" s="249" t="s">
        <v>3336</v>
      </c>
      <c r="BS35" s="248">
        <f>'2_Prosecution'!DC34/G35*100</f>
        <v>3242.9291305914694</v>
      </c>
      <c r="BT35" s="248">
        <f>'2_Prosecution'!DD34/G35*100</f>
        <v>202.99288694525143</v>
      </c>
      <c r="BU35" s="249" t="s">
        <v>3336</v>
      </c>
      <c r="BV35" s="248">
        <f>'2_Prosecution'!DF34/G35*100</f>
        <v>193.0032776486845</v>
      </c>
      <c r="BW35" s="248">
        <f>'2_Prosecution'!DG34/G35*100</f>
        <v>84.571981979248079</v>
      </c>
      <c r="BX35" s="249" t="s">
        <v>3336</v>
      </c>
      <c r="BY35" s="248">
        <f>'2_Prosecution'!DI34/G35*100</f>
        <v>19.984251141897897</v>
      </c>
      <c r="BZ35" s="248">
        <f>'2_Prosecution'!DJ34/G35*100</f>
        <v>4.4487731073879981</v>
      </c>
      <c r="CA35" s="249" t="s">
        <v>3336</v>
      </c>
      <c r="CB35" s="248">
        <f>'2_Prosecution'!DL34/G35*100</f>
        <v>12.465623288461618</v>
      </c>
      <c r="CC35" s="248">
        <f>'2_Prosecution'!DM34/G35*100</f>
        <v>1.7010014822365873</v>
      </c>
      <c r="CD35" s="249" t="s">
        <v>3336</v>
      </c>
      <c r="CE35" s="248">
        <f>'2_Prosecution'!DO34/G35*100</f>
        <v>405.32651000241708</v>
      </c>
      <c r="CF35" s="248">
        <f>'2_Prosecution'!DP34/G35*100</f>
        <v>25.318752831752285</v>
      </c>
      <c r="CG35" s="249" t="s">
        <v>3336</v>
      </c>
      <c r="CH35" s="248">
        <f>'2_Prosecution'!DR34/G35*100</f>
        <v>2.551502223354881</v>
      </c>
      <c r="CI35" s="248">
        <f>'2_Prosecution'!DS34/G35*100</f>
        <v>1.2279418984193116</v>
      </c>
      <c r="CJ35" s="249" t="s">
        <v>3336</v>
      </c>
      <c r="CK35" s="248">
        <f>'2_Prosecution'!DU34/G35*100</f>
        <v>22.087856525255567</v>
      </c>
      <c r="CL35" s="248">
        <f>'2_Prosecution'!DV34/G35*100</f>
        <v>3.6888582440219482</v>
      </c>
      <c r="CM35" s="249" t="s">
        <v>3336</v>
      </c>
      <c r="CN35" s="248">
        <f>'2_Prosecution'!DX34/G35*100</f>
        <v>11.927140570712167</v>
      </c>
      <c r="CO35" s="248">
        <f>'2_Prosecution'!DY34/G35*100</f>
        <v>2.1941912611099177</v>
      </c>
      <c r="CP35" s="249" t="s">
        <v>3336</v>
      </c>
      <c r="CQ35" s="248">
        <f>'2_Prosecution'!EA34/G35*100</f>
        <v>8.2231846803981767</v>
      </c>
      <c r="CR35" s="248">
        <f>'2_Prosecution'!EB34/G35*100</f>
        <v>1.2380069959473388</v>
      </c>
      <c r="CS35" s="249" t="s">
        <v>3336</v>
      </c>
      <c r="CT35" s="248">
        <f>'2_Prosecution'!ED34/G35*100</f>
        <v>24.956409320743305</v>
      </c>
      <c r="CU35" s="248">
        <f>'2_Prosecution'!EE34/G35*100</f>
        <v>8.1225337051179061</v>
      </c>
      <c r="CV35" s="249" t="s">
        <v>3336</v>
      </c>
      <c r="CW35" s="248">
        <f>'2_Prosecution'!EG34/G35*100</f>
        <v>1109.5763514897124</v>
      </c>
      <c r="CX35" s="248">
        <f>'2_Prosecution'!EH34/G35*100</f>
        <v>31.126314105423941</v>
      </c>
      <c r="CY35" s="249" t="s">
        <v>3336</v>
      </c>
      <c r="CZ35" s="248">
        <f>'2_Prosecution'!EJ34/G35*100</f>
        <v>708.86468870389581</v>
      </c>
      <c r="DA35" s="248">
        <f>'2_Prosecution'!EK34/G35*100</f>
        <v>24.553805419622218</v>
      </c>
      <c r="DB35" s="249" t="s">
        <v>3336</v>
      </c>
      <c r="DC35" s="248" t="e">
        <f>'2_Prosecution'!EM34/G35*100</f>
        <v>#VALUE!</v>
      </c>
      <c r="DD35" s="248" t="e">
        <f>'2_Prosecution'!EN34/G35*100</f>
        <v>#VALUE!</v>
      </c>
      <c r="DE35" s="249" t="s">
        <v>3336</v>
      </c>
      <c r="DF35" s="248" t="e">
        <f>'2_Prosecution'!EP34/G35*100</f>
        <v>#VALUE!</v>
      </c>
      <c r="DG35" s="248" t="e">
        <f>'2_Prosecution'!EQ34/G35*100</f>
        <v>#VALUE!</v>
      </c>
      <c r="DH35" s="249" t="s">
        <v>3336</v>
      </c>
      <c r="DI35" s="248" t="e">
        <f>'2_Prosecution'!ES34/G35*100</f>
        <v>#VALUE!</v>
      </c>
      <c r="DJ35" s="248" t="e">
        <f>'2_Prosecution'!ET34/G35*100</f>
        <v>#VALUE!</v>
      </c>
      <c r="DK35" s="249" t="s">
        <v>3336</v>
      </c>
      <c r="DL35" s="248">
        <f>'2_Prosecution'!EV34/G35*100</f>
        <v>178.37869094046107</v>
      </c>
      <c r="DM35" s="248">
        <f>'2_Prosecution'!EW34/G35*100</f>
        <v>7.1160239523151914</v>
      </c>
      <c r="DN35" s="249" t="s">
        <v>3336</v>
      </c>
      <c r="DO35" s="248">
        <f>'2_Prosecution'!EY34/G35*100</f>
        <v>1.2732348372954336</v>
      </c>
      <c r="DP35" s="248">
        <f>'2_Prosecution'!EZ34/G35*100</f>
        <v>0.13587881662836646</v>
      </c>
      <c r="DQ35" s="249" t="s">
        <v>3336</v>
      </c>
      <c r="DR35" s="248">
        <f>'2_Prosecution'!FB34/G35*100</f>
        <v>50.843840162829125</v>
      </c>
      <c r="DS35" s="248">
        <f>'2_Prosecution'!FC34/G35*100</f>
        <v>1.7362293235846826</v>
      </c>
      <c r="DT35" s="249" t="s">
        <v>3336</v>
      </c>
      <c r="DU35" s="248">
        <f>'2_Prosecution'!FE34/G35*100</f>
        <v>1.6909363847085603</v>
      </c>
      <c r="DV35" s="248">
        <f>'2_Prosecution'!FF34/G35*100</f>
        <v>0.32711566966088218</v>
      </c>
      <c r="DW35" s="249" t="s">
        <v>3336</v>
      </c>
      <c r="DX35" s="248">
        <f>'2_Prosecution'!FH34/G35*100</f>
        <v>24.171331713557187</v>
      </c>
      <c r="DY35" s="248">
        <f>'2_Prosecution'!FI34/G35*100</f>
        <v>3.5227841348095006</v>
      </c>
      <c r="DZ35" s="249" t="s">
        <v>3336</v>
      </c>
      <c r="EA35" s="248">
        <f>'2_Prosecution'!FK34/G35*100</f>
        <v>18.212793976965116</v>
      </c>
      <c r="EB35" s="248">
        <f>'2_Prosecution'!FL34/G35*100</f>
        <v>2.8786178930157633</v>
      </c>
      <c r="EC35" s="249" t="s">
        <v>3336</v>
      </c>
      <c r="ED35" s="248">
        <f>'2_Prosecution'!FN34/G35*100</f>
        <v>16.612443470008802</v>
      </c>
      <c r="EE35" s="248">
        <f>'2_Prosecution'!FO34/G35*100</f>
        <v>2.6521531986351525</v>
      </c>
      <c r="EF35" s="249" t="s">
        <v>3336</v>
      </c>
      <c r="EG35" s="248">
        <f>'2_Prosecution'!GT34/G35*100</f>
        <v>52.207660877876791</v>
      </c>
      <c r="EH35" s="248">
        <f>'2_Prosecution'!GU34/G35*100</f>
        <v>38.780820775488593</v>
      </c>
      <c r="EI35" s="249" t="s">
        <v>3336</v>
      </c>
      <c r="EJ35" s="248" t="e">
        <f>'2_Prosecution'!HF34/C35*100</f>
        <v>#VALUE!</v>
      </c>
      <c r="EK35" s="248" t="e">
        <f>'2_Prosecution'!HG34/D35*100</f>
        <v>#VALUE!</v>
      </c>
      <c r="EL35" s="248" t="e">
        <f>'2_Prosecution'!HH34/E35*100</f>
        <v>#VALUE!</v>
      </c>
      <c r="EM35" s="248" t="e">
        <f>'2_Prosecution'!HI34/F35*100</f>
        <v>#VALUE!</v>
      </c>
      <c r="EN35" s="248" t="e">
        <f>'2_Prosecution'!HJ34/G35*100</f>
        <v>#VALUE!</v>
      </c>
      <c r="EO35" s="248" t="e">
        <f>'2_Prosecution'!HK34/H35*100</f>
        <v>#VALUE!</v>
      </c>
      <c r="EP35" s="250" t="e">
        <f t="shared" si="2"/>
        <v>#VALUE!</v>
      </c>
      <c r="EQ35" s="249" t="s">
        <v>3336</v>
      </c>
      <c r="ER35" s="248" t="e">
        <f>'2_Prosecution'!HM34/C35*100</f>
        <v>#VALUE!</v>
      </c>
      <c r="ES35" s="248" t="e">
        <f>'2_Prosecution'!HN34/D35*100</f>
        <v>#VALUE!</v>
      </c>
      <c r="ET35" s="248" t="e">
        <f>'2_Prosecution'!HO34/E35*100</f>
        <v>#VALUE!</v>
      </c>
      <c r="EU35" s="248" t="e">
        <f>'2_Prosecution'!HP34/F35*100</f>
        <v>#VALUE!</v>
      </c>
      <c r="EV35" s="248" t="e">
        <f>'2_Prosecution'!HQ34/G35*100</f>
        <v>#VALUE!</v>
      </c>
      <c r="EW35" s="248" t="e">
        <f>'2_Prosecution'!HR34/H35*100</f>
        <v>#VALUE!</v>
      </c>
      <c r="EX35" s="250" t="e">
        <f t="shared" si="3"/>
        <v>#VALUE!</v>
      </c>
      <c r="EY35" s="249" t="s">
        <v>3336</v>
      </c>
      <c r="EZ35" s="248" t="e">
        <f>'2_Prosecution'!HT34/G35*100</f>
        <v>#VALUE!</v>
      </c>
    </row>
    <row r="36" spans="1:156">
      <c r="A36" s="248">
        <v>34</v>
      </c>
      <c r="B36" s="279" t="s">
        <v>57</v>
      </c>
      <c r="C36" s="248">
        <v>142856.53599999999</v>
      </c>
      <c r="D36" s="248">
        <v>143056.383</v>
      </c>
      <c r="E36" s="254">
        <v>143500</v>
      </c>
      <c r="F36" s="248">
        <v>143666.93100000001</v>
      </c>
      <c r="G36" s="254">
        <v>144100</v>
      </c>
      <c r="H36" s="254">
        <v>144300</v>
      </c>
      <c r="J36" s="248" t="e">
        <f>'2_Prosecution'!AK35/F36*100</f>
        <v>#VALUE!</v>
      </c>
      <c r="K36" s="248" t="e">
        <f>'2_Prosecution'!AL35/G36*100</f>
        <v>#VALUE!</v>
      </c>
      <c r="L36" s="249" t="s">
        <v>3336</v>
      </c>
      <c r="M36" s="248">
        <f>'2_Prosecution'!AN35/C36*100</f>
        <v>733.71651682776348</v>
      </c>
      <c r="N36" s="248">
        <f>'2_Prosecution'!AO35/D36*100</f>
        <v>687.72324545630374</v>
      </c>
      <c r="O36" s="248">
        <f>'2_Prosecution'!AP35/E36*100</f>
        <v>682.90592334494772</v>
      </c>
      <c r="P36" s="248">
        <f>'2_Prosecution'!AQ35/F36*100</f>
        <v>667.62893403771523</v>
      </c>
      <c r="Q36" s="248">
        <f>'2_Prosecution'!AR35/G36*100</f>
        <v>685.68632893823735</v>
      </c>
      <c r="R36" s="248">
        <f>'2_Prosecution'!AS35/H36*100</f>
        <v>679.92584892584887</v>
      </c>
      <c r="S36" s="250">
        <f t="shared" si="0"/>
        <v>-7.331260325783532</v>
      </c>
      <c r="T36" s="249" t="s">
        <v>3336</v>
      </c>
      <c r="U36" s="248" t="e">
        <f>'2_Prosecution'!AU35/C36*100</f>
        <v>#VALUE!</v>
      </c>
      <c r="V36" s="248" t="e">
        <f>'2_Prosecution'!AV35/D36*100</f>
        <v>#VALUE!</v>
      </c>
      <c r="W36" s="248" t="e">
        <f>'2_Prosecution'!AW35/E36*100</f>
        <v>#VALUE!</v>
      </c>
      <c r="X36" s="248" t="e">
        <f>'2_Prosecution'!AX35/F36*100</f>
        <v>#VALUE!</v>
      </c>
      <c r="Y36" s="248" t="e">
        <f>'2_Prosecution'!AY35/G36*100</f>
        <v>#VALUE!</v>
      </c>
      <c r="Z36" s="248" t="e">
        <f>'2_Prosecution'!AZ35/H36*100</f>
        <v>#VALUE!</v>
      </c>
      <c r="AA36" s="250" t="e">
        <f t="shared" si="1"/>
        <v>#VALUE!</v>
      </c>
      <c r="AB36" s="249" t="s">
        <v>3336</v>
      </c>
      <c r="AC36" s="248">
        <f>'2_Prosecution'!BE35/G36*100</f>
        <v>685.68632893823735</v>
      </c>
      <c r="AD36" s="248">
        <f>'2_Prosecution'!BF35/G36*100</f>
        <v>0</v>
      </c>
      <c r="AE36" s="248" t="e">
        <f>'2_Prosecution'!BG35/G36*100</f>
        <v>#VALUE!</v>
      </c>
      <c r="AF36" s="248" t="e">
        <f>'2_Prosecution'!BH35/G36*100</f>
        <v>#VALUE!</v>
      </c>
      <c r="AG36" s="248" t="e">
        <f>'2_Prosecution'!BI35/G36*100</f>
        <v>#VALUE!</v>
      </c>
      <c r="AH36" s="249" t="s">
        <v>3336</v>
      </c>
      <c r="AI36" s="248" t="e">
        <f>'2_Prosecution'!BK35/G36*100</f>
        <v>#VALUE!</v>
      </c>
      <c r="AJ36" s="248" t="e">
        <f>'2_Prosecution'!BL35/G36*100</f>
        <v>#VALUE!</v>
      </c>
      <c r="AK36" s="248" t="e">
        <f>'2_Prosecution'!BM35/G36*100</f>
        <v>#VALUE!</v>
      </c>
      <c r="AL36" s="248" t="e">
        <f>'2_Prosecution'!BN35/G36*100</f>
        <v>#VALUE!</v>
      </c>
      <c r="AM36" s="248" t="e">
        <f>'2_Prosecution'!BO35/G36*100</f>
        <v>#VALUE!</v>
      </c>
      <c r="AN36" s="249" t="s">
        <v>3336</v>
      </c>
      <c r="AO36" s="248">
        <f>'2_Prosecution'!BU35/G36*100</f>
        <v>685.68632893823735</v>
      </c>
      <c r="AP36" s="248" t="e">
        <f>'2_Prosecution'!BV35/G36*100</f>
        <v>#VALUE!</v>
      </c>
      <c r="AQ36" s="249" t="s">
        <v>3336</v>
      </c>
      <c r="AR36" s="248" t="e">
        <f>'2_Prosecution'!BX35/G36*100</f>
        <v>#VALUE!</v>
      </c>
      <c r="AS36" s="248" t="e">
        <f>'2_Prosecution'!BY35/G36*100</f>
        <v>#VALUE!</v>
      </c>
      <c r="AT36" s="249" t="s">
        <v>3336</v>
      </c>
      <c r="AU36" s="248" t="e">
        <f>'2_Prosecution'!CA35/G36*100</f>
        <v>#VALUE!</v>
      </c>
      <c r="AV36" s="248" t="e">
        <f>'2_Prosecution'!CB35/G36*100</f>
        <v>#VALUE!</v>
      </c>
      <c r="AW36" s="249" t="s">
        <v>3336</v>
      </c>
      <c r="AX36" s="248" t="e">
        <f>'2_Prosecution'!CD35/G36*100</f>
        <v>#VALUE!</v>
      </c>
      <c r="AY36" s="248" t="e">
        <f>'2_Prosecution'!CE35/G36*100</f>
        <v>#VALUE!</v>
      </c>
      <c r="AZ36" s="249" t="s">
        <v>3336</v>
      </c>
      <c r="BA36" s="248" t="e">
        <f>'2_Prosecution'!CG35/G36*100</f>
        <v>#VALUE!</v>
      </c>
      <c r="BB36" s="248" t="e">
        <f>'2_Prosecution'!CH35/G36*100</f>
        <v>#VALUE!</v>
      </c>
      <c r="BC36" s="249" t="s">
        <v>3336</v>
      </c>
      <c r="BD36" s="248" t="e">
        <f>'2_Prosecution'!CJ35/G36*100</f>
        <v>#VALUE!</v>
      </c>
      <c r="BE36" s="248" t="e">
        <f>'2_Prosecution'!CK35/G36*100</f>
        <v>#VALUE!</v>
      </c>
      <c r="BF36" s="249" t="s">
        <v>3336</v>
      </c>
      <c r="BG36" s="248" t="e">
        <f>'2_Prosecution'!CM35/G36*100</f>
        <v>#VALUE!</v>
      </c>
      <c r="BH36" s="248" t="e">
        <f>'2_Prosecution'!CN35/G36*100</f>
        <v>#VALUE!</v>
      </c>
      <c r="BI36" s="249" t="s">
        <v>3336</v>
      </c>
      <c r="BJ36" s="248" t="e">
        <f>'2_Prosecution'!CP35/G36*100</f>
        <v>#VALUE!</v>
      </c>
      <c r="BK36" s="248" t="e">
        <f>'2_Prosecution'!CQ35/G36*100</f>
        <v>#VALUE!</v>
      </c>
      <c r="BL36" s="249" t="s">
        <v>3336</v>
      </c>
      <c r="BM36" s="248" t="e">
        <f>'2_Prosecution'!CS35/G36*100</f>
        <v>#VALUE!</v>
      </c>
      <c r="BN36" s="248" t="e">
        <f>'2_Prosecution'!CT35/G36*100</f>
        <v>#VALUE!</v>
      </c>
      <c r="BO36" s="249" t="s">
        <v>3336</v>
      </c>
      <c r="BP36" s="248" t="e">
        <f>'2_Prosecution'!CV35/G36*100</f>
        <v>#VALUE!</v>
      </c>
      <c r="BQ36" s="248" t="e">
        <f>'2_Prosecution'!CW35/G36*100</f>
        <v>#VALUE!</v>
      </c>
      <c r="BR36" s="249" t="s">
        <v>3336</v>
      </c>
      <c r="BS36" s="248">
        <f>'2_Prosecution'!DC35/G36*100</f>
        <v>685.68632893823735</v>
      </c>
      <c r="BT36" s="248" t="e">
        <f>'2_Prosecution'!DD35/G36*100</f>
        <v>#VALUE!</v>
      </c>
      <c r="BU36" s="249" t="s">
        <v>3336</v>
      </c>
      <c r="BV36" s="248" t="e">
        <f>'2_Prosecution'!DF35/G36*100</f>
        <v>#VALUE!</v>
      </c>
      <c r="BW36" s="248" t="e">
        <f>'2_Prosecution'!DG35/G36*100</f>
        <v>#VALUE!</v>
      </c>
      <c r="BX36" s="249" t="s">
        <v>3336</v>
      </c>
      <c r="BY36" s="248" t="e">
        <f>'2_Prosecution'!DI35/G36*100</f>
        <v>#VALUE!</v>
      </c>
      <c r="BZ36" s="248" t="e">
        <f>'2_Prosecution'!DJ35/G36*100</f>
        <v>#VALUE!</v>
      </c>
      <c r="CA36" s="249" t="s">
        <v>3336</v>
      </c>
      <c r="CB36" s="248" t="e">
        <f>'2_Prosecution'!DL35/G36*100</f>
        <v>#VALUE!</v>
      </c>
      <c r="CC36" s="248" t="e">
        <f>'2_Prosecution'!DM35/G36*100</f>
        <v>#VALUE!</v>
      </c>
      <c r="CD36" s="249" t="s">
        <v>3336</v>
      </c>
      <c r="CE36" s="248" t="e">
        <f>'2_Prosecution'!DO35/G36*100</f>
        <v>#VALUE!</v>
      </c>
      <c r="CF36" s="248" t="e">
        <f>'2_Prosecution'!DP35/G36*100</f>
        <v>#VALUE!</v>
      </c>
      <c r="CG36" s="249" t="s">
        <v>3336</v>
      </c>
      <c r="CH36" s="248" t="e">
        <f>'2_Prosecution'!DR35/G36*100</f>
        <v>#VALUE!</v>
      </c>
      <c r="CI36" s="248" t="e">
        <f>'2_Prosecution'!DS35/G36*100</f>
        <v>#VALUE!</v>
      </c>
      <c r="CJ36" s="249" t="s">
        <v>3336</v>
      </c>
      <c r="CK36" s="248" t="e">
        <f>'2_Prosecution'!DU35/G36*100</f>
        <v>#VALUE!</v>
      </c>
      <c r="CL36" s="248" t="e">
        <f>'2_Prosecution'!DV35/G36*100</f>
        <v>#VALUE!</v>
      </c>
      <c r="CM36" s="249" t="s">
        <v>3336</v>
      </c>
      <c r="CN36" s="248" t="e">
        <f>'2_Prosecution'!DX35/G36*100</f>
        <v>#VALUE!</v>
      </c>
      <c r="CO36" s="248" t="e">
        <f>'2_Prosecution'!DY35/G36*100</f>
        <v>#VALUE!</v>
      </c>
      <c r="CP36" s="249" t="s">
        <v>3336</v>
      </c>
      <c r="CQ36" s="248" t="e">
        <f>'2_Prosecution'!EA35/G36*100</f>
        <v>#VALUE!</v>
      </c>
      <c r="CR36" s="248" t="e">
        <f>'2_Prosecution'!EB35/G36*100</f>
        <v>#VALUE!</v>
      </c>
      <c r="CS36" s="249" t="s">
        <v>3336</v>
      </c>
      <c r="CT36" s="248">
        <f>'2_Prosecution'!ED35/G36*100</f>
        <v>0</v>
      </c>
      <c r="CU36" s="248">
        <f>'2_Prosecution'!EE35/G36*100</f>
        <v>0</v>
      </c>
      <c r="CV36" s="249" t="s">
        <v>3336</v>
      </c>
      <c r="CW36" s="248">
        <f>'2_Prosecution'!EG35/G36*100</f>
        <v>0</v>
      </c>
      <c r="CX36" s="248">
        <f>'2_Prosecution'!EH35/G36*100</f>
        <v>0</v>
      </c>
      <c r="CY36" s="249" t="s">
        <v>3336</v>
      </c>
      <c r="CZ36" s="248">
        <f>'2_Prosecution'!EJ35/G36*100</f>
        <v>0</v>
      </c>
      <c r="DA36" s="248">
        <f>'2_Prosecution'!EK35/G36*100</f>
        <v>0</v>
      </c>
      <c r="DB36" s="249" t="s">
        <v>3336</v>
      </c>
      <c r="DC36" s="248" t="e">
        <f>'2_Prosecution'!EM35/G36*100</f>
        <v>#VALUE!</v>
      </c>
      <c r="DD36" s="248" t="e">
        <f>'2_Prosecution'!EN35/G36*100</f>
        <v>#VALUE!</v>
      </c>
      <c r="DE36" s="249" t="s">
        <v>3336</v>
      </c>
      <c r="DF36" s="248" t="e">
        <f>'2_Prosecution'!EP35/G36*100</f>
        <v>#VALUE!</v>
      </c>
      <c r="DG36" s="248" t="e">
        <f>'2_Prosecution'!EQ35/G36*100</f>
        <v>#VALUE!</v>
      </c>
      <c r="DH36" s="249" t="s">
        <v>3336</v>
      </c>
      <c r="DI36" s="248" t="e">
        <f>'2_Prosecution'!ES35/G36*100</f>
        <v>#VALUE!</v>
      </c>
      <c r="DJ36" s="248" t="e">
        <f>'2_Prosecution'!ET35/G36*100</f>
        <v>#VALUE!</v>
      </c>
      <c r="DK36" s="249" t="s">
        <v>3336</v>
      </c>
      <c r="DL36" s="248">
        <f>'2_Prosecution'!EV35/G36*100</f>
        <v>0</v>
      </c>
      <c r="DM36" s="248">
        <f>'2_Prosecution'!EW35/G36*100</f>
        <v>0</v>
      </c>
      <c r="DN36" s="249" t="s">
        <v>3336</v>
      </c>
      <c r="DO36" s="248">
        <f>'2_Prosecution'!EY35/G36*100</f>
        <v>0</v>
      </c>
      <c r="DP36" s="248">
        <f>'2_Prosecution'!EZ35/G36*100</f>
        <v>0</v>
      </c>
      <c r="DQ36" s="249" t="s">
        <v>3336</v>
      </c>
      <c r="DR36" s="248">
        <f>'2_Prosecution'!FB35/G36*100</f>
        <v>0</v>
      </c>
      <c r="DS36" s="248">
        <f>'2_Prosecution'!FC35/G36*100</f>
        <v>0</v>
      </c>
      <c r="DT36" s="249" t="s">
        <v>3336</v>
      </c>
      <c r="DU36" s="248" t="e">
        <f>'2_Prosecution'!FE35/G36*100</f>
        <v>#VALUE!</v>
      </c>
      <c r="DV36" s="248" t="e">
        <f>'2_Prosecution'!FF35/G36*100</f>
        <v>#VALUE!</v>
      </c>
      <c r="DW36" s="249" t="s">
        <v>3336</v>
      </c>
      <c r="DX36" s="248" t="e">
        <f>'2_Prosecution'!FH35/G36*100</f>
        <v>#VALUE!</v>
      </c>
      <c r="DY36" s="248" t="e">
        <f>'2_Prosecution'!FI35/G36*100</f>
        <v>#VALUE!</v>
      </c>
      <c r="DZ36" s="249" t="s">
        <v>3336</v>
      </c>
      <c r="EA36" s="248" t="e">
        <f>'2_Prosecution'!FK35/G36*100</f>
        <v>#VALUE!</v>
      </c>
      <c r="EB36" s="248" t="e">
        <f>'2_Prosecution'!FL35/G36*100</f>
        <v>#VALUE!</v>
      </c>
      <c r="EC36" s="249" t="s">
        <v>3336</v>
      </c>
      <c r="ED36" s="248" t="e">
        <f>'2_Prosecution'!FN35/G36*100</f>
        <v>#VALUE!</v>
      </c>
      <c r="EE36" s="248" t="e">
        <f>'2_Prosecution'!FO35/G36*100</f>
        <v>#VALUE!</v>
      </c>
      <c r="EF36" s="249" t="s">
        <v>3336</v>
      </c>
      <c r="EG36" s="248" t="e">
        <f>'2_Prosecution'!GT35/G36*100</f>
        <v>#VALUE!</v>
      </c>
      <c r="EH36" s="248" t="e">
        <f>'2_Prosecution'!GU35/G36*100</f>
        <v>#VALUE!</v>
      </c>
      <c r="EI36" s="249" t="s">
        <v>3336</v>
      </c>
      <c r="EJ36" s="248" t="e">
        <f>'2_Prosecution'!HF35/C36*100</f>
        <v>#VALUE!</v>
      </c>
      <c r="EK36" s="248" t="e">
        <f>'2_Prosecution'!HG35/D36*100</f>
        <v>#VALUE!</v>
      </c>
      <c r="EL36" s="248" t="e">
        <f>'2_Prosecution'!HH35/E36*100</f>
        <v>#VALUE!</v>
      </c>
      <c r="EM36" s="248" t="e">
        <f>'2_Prosecution'!HI35/F36*100</f>
        <v>#VALUE!</v>
      </c>
      <c r="EN36" s="248" t="e">
        <f>'2_Prosecution'!HJ35/G36*100</f>
        <v>#VALUE!</v>
      </c>
      <c r="EO36" s="248" t="e">
        <f>'2_Prosecution'!HK35/H36*100</f>
        <v>#VALUE!</v>
      </c>
      <c r="EP36" s="250" t="e">
        <f t="shared" si="2"/>
        <v>#VALUE!</v>
      </c>
      <c r="EQ36" s="249" t="s">
        <v>3336</v>
      </c>
      <c r="ER36" s="248" t="e">
        <f>'2_Prosecution'!HM35/C36*100</f>
        <v>#VALUE!</v>
      </c>
      <c r="ES36" s="248" t="e">
        <f>'2_Prosecution'!HN35/D36*100</f>
        <v>#VALUE!</v>
      </c>
      <c r="ET36" s="248" t="e">
        <f>'2_Prosecution'!HO35/E36*100</f>
        <v>#VALUE!</v>
      </c>
      <c r="EU36" s="248" t="e">
        <f>'2_Prosecution'!HP35/F36*100</f>
        <v>#VALUE!</v>
      </c>
      <c r="EV36" s="248" t="e">
        <f>'2_Prosecution'!HQ35/G36*100</f>
        <v>#VALUE!</v>
      </c>
      <c r="EW36" s="248" t="e">
        <f>'2_Prosecution'!HR35/H36*100</f>
        <v>#VALUE!</v>
      </c>
      <c r="EX36" s="250" t="e">
        <f t="shared" si="3"/>
        <v>#VALUE!</v>
      </c>
      <c r="EY36" s="249" t="s">
        <v>3336</v>
      </c>
      <c r="EZ36" s="248" t="e">
        <f>'2_Prosecution'!HT35/G36*100</f>
        <v>#VALUE!</v>
      </c>
    </row>
    <row r="37" spans="1:156" ht="23.25" customHeight="1">
      <c r="A37" s="248">
        <v>35</v>
      </c>
      <c r="B37" s="279" t="s">
        <v>58</v>
      </c>
      <c r="C37" s="248">
        <v>7251.549</v>
      </c>
      <c r="D37" s="248">
        <v>7216.6490000000003</v>
      </c>
      <c r="E37" s="248">
        <v>7181.5050000000001</v>
      </c>
      <c r="F37" s="248">
        <v>7146.759</v>
      </c>
      <c r="G37" s="248">
        <v>7114.393</v>
      </c>
      <c r="H37" s="248">
        <v>7076.3720000000003</v>
      </c>
      <c r="J37" s="248">
        <f>'2_Prosecution'!AK36/F37*100</f>
        <v>2250.3907015753575</v>
      </c>
      <c r="K37" s="248">
        <f>'2_Prosecution'!AL36/G37*100</f>
        <v>2551.1522908560155</v>
      </c>
      <c r="L37" s="249" t="s">
        <v>3336</v>
      </c>
      <c r="M37" s="248">
        <f>'2_Prosecution'!AN36/C37*100</f>
        <v>1126.1180197499873</v>
      </c>
      <c r="N37" s="248">
        <f>'2_Prosecution'!AO36/D37*100</f>
        <v>1181.1576259285991</v>
      </c>
      <c r="O37" s="248">
        <f>'2_Prosecution'!AP36/E37*100</f>
        <v>1089.6741003452619</v>
      </c>
      <c r="P37" s="248">
        <f>'2_Prosecution'!AQ36/F37*100</f>
        <v>1258.0947531601387</v>
      </c>
      <c r="Q37" s="248">
        <f>'2_Prosecution'!AR36/G37*100</f>
        <v>1413.7397245274474</v>
      </c>
      <c r="R37" s="248">
        <f>'2_Prosecution'!AS36/H37*100</f>
        <v>1543.8702205028226</v>
      </c>
      <c r="S37" s="250">
        <f t="shared" si="0"/>
        <v>37.096662465767281</v>
      </c>
      <c r="T37" s="249" t="s">
        <v>3336</v>
      </c>
      <c r="U37" s="248">
        <f>'2_Prosecution'!AU36/C37*100</f>
        <v>748.03328226838164</v>
      </c>
      <c r="V37" s="248">
        <f>'2_Prosecution'!AV36/D37*100</f>
        <v>806.55162804786539</v>
      </c>
      <c r="W37" s="248">
        <f>'2_Prosecution'!AW36/E37*100</f>
        <v>737.24101006683145</v>
      </c>
      <c r="X37" s="248">
        <f>'2_Prosecution'!AX36/F37*100</f>
        <v>556.14020285278968</v>
      </c>
      <c r="Y37" s="248">
        <f>'2_Prosecution'!AY36/G37*100</f>
        <v>596.43879667597787</v>
      </c>
      <c r="Z37" s="248">
        <f>'2_Prosecution'!AZ36/H37*100</f>
        <v>620.82660436732272</v>
      </c>
      <c r="AA37" s="250">
        <f t="shared" si="1"/>
        <v>-17.005483701916262</v>
      </c>
      <c r="AB37" s="249" t="s">
        <v>3336</v>
      </c>
      <c r="AC37" s="248">
        <f>'2_Prosecution'!BE36/G37*100</f>
        <v>1413.7397245274474</v>
      </c>
      <c r="AD37" s="248">
        <f>'2_Prosecution'!BF36/G37*100</f>
        <v>75.241837216470898</v>
      </c>
      <c r="AE37" s="248" t="e">
        <f>'2_Prosecution'!BG36/G37*100</f>
        <v>#VALUE!</v>
      </c>
      <c r="AF37" s="248" t="e">
        <f>'2_Prosecution'!BH36/G37*100</f>
        <v>#VALUE!</v>
      </c>
      <c r="AG37" s="248" t="e">
        <f>'2_Prosecution'!BI36/G37*100</f>
        <v>#VALUE!</v>
      </c>
      <c r="AH37" s="249" t="s">
        <v>3336</v>
      </c>
      <c r="AI37" s="248">
        <f>'2_Prosecution'!BK36/G37*100</f>
        <v>596.43879667597787</v>
      </c>
      <c r="AJ37" s="248">
        <f>'2_Prosecution'!BL36/G37*100</f>
        <v>37.417106420744538</v>
      </c>
      <c r="AK37" s="248">
        <f>'2_Prosecution'!BM36/G37*100</f>
        <v>47.214147433238509</v>
      </c>
      <c r="AL37" s="248" t="e">
        <f>'2_Prosecution'!BN36/G37*100</f>
        <v>#VALUE!</v>
      </c>
      <c r="AM37" s="248" t="e">
        <f>'2_Prosecution'!BO36/G37*100</f>
        <v>#VALUE!</v>
      </c>
      <c r="AN37" s="249" t="s">
        <v>3336</v>
      </c>
      <c r="AO37" s="248">
        <f>'2_Prosecution'!BU36/G37*100</f>
        <v>1413.7397245274474</v>
      </c>
      <c r="AP37" s="248">
        <f>'2_Prosecution'!BV36/G37*100</f>
        <v>75.241837216470898</v>
      </c>
      <c r="AQ37" s="249" t="s">
        <v>3336</v>
      </c>
      <c r="AR37" s="248">
        <f>'2_Prosecution'!BX36/G37*100</f>
        <v>596.43879667597787</v>
      </c>
      <c r="AS37" s="248">
        <f>'2_Prosecution'!BY36/G37*100</f>
        <v>37.417106420744538</v>
      </c>
      <c r="AT37" s="249" t="s">
        <v>3336</v>
      </c>
      <c r="AU37" s="248">
        <f>'2_Prosecution'!CA36/G37*100</f>
        <v>362.44834942348558</v>
      </c>
      <c r="AV37" s="248">
        <f>'2_Prosecution'!CB36/G37*100</f>
        <v>24.485574524769717</v>
      </c>
      <c r="AW37" s="249" t="s">
        <v>3336</v>
      </c>
      <c r="AX37" s="248">
        <f>'2_Prosecution'!CD36/G37*100</f>
        <v>33.073798425248647</v>
      </c>
      <c r="AY37" s="248" t="e">
        <f>'2_Prosecution'!CE36/G37*100</f>
        <v>#VALUE!</v>
      </c>
      <c r="AZ37" s="249" t="s">
        <v>3336</v>
      </c>
      <c r="BA37" s="248">
        <f>'2_Prosecution'!CG36/G37*100</f>
        <v>4.0902997627485576</v>
      </c>
      <c r="BB37" s="248" t="e">
        <f>'2_Prosecution'!CH36/G37*100</f>
        <v>#VALUE!</v>
      </c>
      <c r="BC37" s="249" t="s">
        <v>3336</v>
      </c>
      <c r="BD37" s="248">
        <f>'2_Prosecution'!CJ36/G37*100</f>
        <v>24.485574524769717</v>
      </c>
      <c r="BE37" s="248" t="e">
        <f>'2_Prosecution'!CK36/G37*100</f>
        <v>#VALUE!</v>
      </c>
      <c r="BF37" s="249" t="s">
        <v>3336</v>
      </c>
      <c r="BG37" s="248" t="e">
        <f>'2_Prosecution'!CM36/G37*100</f>
        <v>#VALUE!</v>
      </c>
      <c r="BH37" s="248" t="e">
        <f>'2_Prosecution'!CN36/G37*100</f>
        <v>#VALUE!</v>
      </c>
      <c r="BI37" s="249" t="s">
        <v>3336</v>
      </c>
      <c r="BJ37" s="248" t="e">
        <f>'2_Prosecution'!CP36/G37*100</f>
        <v>#VALUE!</v>
      </c>
      <c r="BK37" s="248" t="e">
        <f>'2_Prosecution'!CQ36/G37*100</f>
        <v>#VALUE!</v>
      </c>
      <c r="BL37" s="249" t="s">
        <v>3336</v>
      </c>
      <c r="BM37" s="248" t="e">
        <f>'2_Prosecution'!CS36/G37*100</f>
        <v>#VALUE!</v>
      </c>
      <c r="BN37" s="248" t="e">
        <f>'2_Prosecution'!CT36/G37*100</f>
        <v>#VALUE!</v>
      </c>
      <c r="BO37" s="249" t="s">
        <v>3336</v>
      </c>
      <c r="BP37" s="248" t="e">
        <f>'2_Prosecution'!CV36/G37*100</f>
        <v>#VALUE!</v>
      </c>
      <c r="BQ37" s="248" t="e">
        <f>'2_Prosecution'!CW36/G37*100</f>
        <v>#VALUE!</v>
      </c>
      <c r="BR37" s="249" t="s">
        <v>3336</v>
      </c>
      <c r="BS37" s="248">
        <f>'2_Prosecution'!DC36/G37*100</f>
        <v>1413.7397245274474</v>
      </c>
      <c r="BT37" s="248">
        <f>'2_Prosecution'!DD36/G37*100</f>
        <v>596.43879667597787</v>
      </c>
      <c r="BU37" s="249" t="s">
        <v>3336</v>
      </c>
      <c r="BV37" s="248">
        <f>'2_Prosecution'!DF36/G37*100</f>
        <v>124.60655462806174</v>
      </c>
      <c r="BW37" s="248">
        <f>'2_Prosecution'!DG36/G37*100</f>
        <v>35.969337088912575</v>
      </c>
      <c r="BX37" s="249" t="s">
        <v>3336</v>
      </c>
      <c r="BY37" s="248">
        <f>'2_Prosecution'!DI36/G37*100</f>
        <v>4.1184117886093725</v>
      </c>
      <c r="BZ37" s="248">
        <f>'2_Prosecution'!DJ36/G37*100</f>
        <v>3.2609949998545202</v>
      </c>
      <c r="CA37" s="249" t="s">
        <v>3336</v>
      </c>
      <c r="CB37" s="248">
        <f>'2_Prosecution'!DL36/G37*100</f>
        <v>4.1184117886093725</v>
      </c>
      <c r="CC37" s="248">
        <f>'2_Prosecution'!DM36/G37*100</f>
        <v>3.2609949998545202</v>
      </c>
      <c r="CD37" s="249" t="s">
        <v>3336</v>
      </c>
      <c r="CE37" s="248">
        <f>'2_Prosecution'!DO36/G37*100</f>
        <v>44.304552756644171</v>
      </c>
      <c r="CF37" s="248">
        <f>'2_Prosecution'!DP36/G37*100</f>
        <v>19.720586141361604</v>
      </c>
      <c r="CG37" s="249" t="s">
        <v>3336</v>
      </c>
      <c r="CH37" s="248">
        <f>'2_Prosecution'!DR36/G37*100</f>
        <v>16.979663619932158</v>
      </c>
      <c r="CI37" s="248">
        <f>'2_Prosecution'!DS36/G37*100</f>
        <v>8.7287840297830037</v>
      </c>
      <c r="CJ37" s="249" t="s">
        <v>3336</v>
      </c>
      <c r="CK37" s="248">
        <f>'2_Prosecution'!DU36/G37*100</f>
        <v>4.8493244609905579</v>
      </c>
      <c r="CL37" s="248">
        <f>'2_Prosecution'!DV36/G37*100</f>
        <v>2.6846984697078162</v>
      </c>
      <c r="CM37" s="249" t="s">
        <v>3336</v>
      </c>
      <c r="CN37" s="248">
        <f>'2_Prosecution'!DX36/G37*100</f>
        <v>1.799169655092149</v>
      </c>
      <c r="CO37" s="248">
        <f>'2_Prosecution'!DY36/G37*100</f>
        <v>0.94175286633729671</v>
      </c>
      <c r="CP37" s="249" t="s">
        <v>3336</v>
      </c>
      <c r="CQ37" s="248">
        <f>'2_Prosecution'!EA36/G37*100</f>
        <v>0.50601646549466694</v>
      </c>
      <c r="CR37" s="248">
        <f>'2_Prosecution'!EB36/G37*100</f>
        <v>0.43573640084262988</v>
      </c>
      <c r="CS37" s="249" t="s">
        <v>3336</v>
      </c>
      <c r="CT37" s="248">
        <f>'2_Prosecution'!ED36/G37*100</f>
        <v>15.461614223448155</v>
      </c>
      <c r="CU37" s="248">
        <f>'2_Prosecution'!EE36/G37*100</f>
        <v>14.056012930407416</v>
      </c>
      <c r="CV37" s="249" t="s">
        <v>3336</v>
      </c>
      <c r="CW37" s="248">
        <f>'2_Prosecution'!EG36/G37*100</f>
        <v>283.39733270287428</v>
      </c>
      <c r="CX37" s="248">
        <f>'2_Prosecution'!EH36/G37*100</f>
        <v>146.88533512275748</v>
      </c>
      <c r="CY37" s="249" t="s">
        <v>3336</v>
      </c>
      <c r="CZ37" s="248">
        <f>'2_Prosecution'!EJ36/G37*100</f>
        <v>91.1672998666225</v>
      </c>
      <c r="DA37" s="248">
        <f>'2_Prosecution'!EK36/G37*100</f>
        <v>69.788104199472812</v>
      </c>
      <c r="DB37" s="249" t="s">
        <v>3336</v>
      </c>
      <c r="DC37" s="248" t="e">
        <f>'2_Prosecution'!EM36/G37*100</f>
        <v>#VALUE!</v>
      </c>
      <c r="DD37" s="248" t="e">
        <f>'2_Prosecution'!EN36/G37*100</f>
        <v>#VALUE!</v>
      </c>
      <c r="DE37" s="249" t="s">
        <v>3336</v>
      </c>
      <c r="DF37" s="248">
        <f>'2_Prosecution'!EP36/G37*100</f>
        <v>91.1672998666225</v>
      </c>
      <c r="DG37" s="248">
        <f>'2_Prosecution'!EQ36/G37*100</f>
        <v>69.788104199472812</v>
      </c>
      <c r="DH37" s="249" t="s">
        <v>3336</v>
      </c>
      <c r="DI37" s="248" t="e">
        <f>'2_Prosecution'!ES36/G37*100</f>
        <v>#VALUE!</v>
      </c>
      <c r="DJ37" s="248" t="e">
        <f>'2_Prosecution'!ET36/G37*100</f>
        <v>#VALUE!</v>
      </c>
      <c r="DK37" s="249" t="s">
        <v>3336</v>
      </c>
      <c r="DL37" s="248">
        <f>'2_Prosecution'!EV36/G37*100</f>
        <v>55.380690945805213</v>
      </c>
      <c r="DM37" s="248">
        <f>'2_Prosecution'!EW36/G37*100</f>
        <v>15.447558210517748</v>
      </c>
      <c r="DN37" s="249" t="s">
        <v>3336</v>
      </c>
      <c r="DO37" s="248">
        <f>'2_Prosecution'!EY36/G37*100</f>
        <v>0.11244810344325931</v>
      </c>
      <c r="DP37" s="248">
        <f>'2_Prosecution'!EZ36/G37*100</f>
        <v>5.6224051721629656E-2</v>
      </c>
      <c r="DQ37" s="249" t="s">
        <v>3336</v>
      </c>
      <c r="DR37" s="248">
        <f>'2_Prosecution'!FB36/G37*100</f>
        <v>43.728256226497471</v>
      </c>
      <c r="DS37" s="248">
        <f>'2_Prosecution'!FC36/G37*100</f>
        <v>12.200619223593637</v>
      </c>
      <c r="DT37" s="249" t="s">
        <v>3336</v>
      </c>
      <c r="DU37" s="248">
        <f>'2_Prosecution'!FE36/G37*100</f>
        <v>0.21084019395611123</v>
      </c>
      <c r="DV37" s="248">
        <f>'2_Prosecution'!FF36/G37*100</f>
        <v>5.6224051721629656E-2</v>
      </c>
      <c r="DW37" s="249" t="s">
        <v>3336</v>
      </c>
      <c r="DX37" s="248">
        <f>'2_Prosecution'!FH36/G37*100</f>
        <v>2.6987544826382237</v>
      </c>
      <c r="DY37" s="248">
        <f>'2_Prosecution'!FI36/G37*100</f>
        <v>1.3774892671799266</v>
      </c>
      <c r="DZ37" s="249" t="s">
        <v>3336</v>
      </c>
      <c r="EA37" s="248">
        <f>'2_Prosecution'!FK36/G37*100</f>
        <v>74.581204608741743</v>
      </c>
      <c r="EB37" s="248">
        <f>'2_Prosecution'!FL36/G37*100</f>
        <v>50.812486743422802</v>
      </c>
      <c r="EC37" s="249" t="s">
        <v>3336</v>
      </c>
      <c r="ED37" s="248">
        <f>'2_Prosecution'!FN36/G37*100</f>
        <v>17.570016163009271</v>
      </c>
      <c r="EE37" s="248">
        <f>'2_Prosecution'!FO36/G37*100</f>
        <v>16.529871206159118</v>
      </c>
      <c r="EF37" s="249" t="s">
        <v>3336</v>
      </c>
      <c r="EG37" s="248" t="e">
        <f>'2_Prosecution'!GT36/G37*100</f>
        <v>#VALUE!</v>
      </c>
      <c r="EH37" s="248">
        <f>'2_Prosecution'!GU36/G37*100</f>
        <v>79.795985405922892</v>
      </c>
      <c r="EI37" s="249" t="s">
        <v>3336</v>
      </c>
      <c r="EJ37" s="248" t="e">
        <f>'2_Prosecution'!HF36/C37*100</f>
        <v>#VALUE!</v>
      </c>
      <c r="EK37" s="248">
        <f>'2_Prosecution'!HG36/D37*100</f>
        <v>25.316459204265023</v>
      </c>
      <c r="EL37" s="248">
        <f>'2_Prosecution'!HH36/E37*100</f>
        <v>25.342877293826295</v>
      </c>
      <c r="EM37" s="248">
        <f>'2_Prosecution'!HI36/F37*100</f>
        <v>28.208590775203135</v>
      </c>
      <c r="EN37" s="248">
        <f>'2_Prosecution'!HJ36/G37*100</f>
        <v>29.348954998690687</v>
      </c>
      <c r="EO37" s="248">
        <f>'2_Prosecution'!HK36/H37*100</f>
        <v>30.849141339658232</v>
      </c>
      <c r="EP37" s="250" t="e">
        <f t="shared" si="2"/>
        <v>#VALUE!</v>
      </c>
      <c r="EQ37" s="249" t="s">
        <v>3336</v>
      </c>
      <c r="ER37" s="248" t="e">
        <f>'2_Prosecution'!HM36/C37*100</f>
        <v>#VALUE!</v>
      </c>
      <c r="ES37" s="248">
        <f>'2_Prosecution'!HN36/D37*100</f>
        <v>0.78984027074061658</v>
      </c>
      <c r="ET37" s="248">
        <f>'2_Prosecution'!HO36/E37*100</f>
        <v>0.75193152410253838</v>
      </c>
      <c r="EU37" s="248">
        <f>'2_Prosecution'!HP36/F37*100</f>
        <v>0.5317095483421227</v>
      </c>
      <c r="EV37" s="248">
        <f>'2_Prosecution'!HQ36/G37*100</f>
        <v>0.53412849135548179</v>
      </c>
      <c r="EW37" s="248">
        <f>'2_Prosecution'!HR36/H37*100</f>
        <v>0.81962904154840921</v>
      </c>
      <c r="EX37" s="250" t="e">
        <f t="shared" si="3"/>
        <v>#VALUE!</v>
      </c>
      <c r="EY37" s="249" t="s">
        <v>3336</v>
      </c>
      <c r="EZ37" s="248">
        <f>'2_Prosecution'!HT36/G37*100</f>
        <v>0.15461614223448156</v>
      </c>
    </row>
    <row r="38" spans="1:156">
      <c r="A38" s="248">
        <v>36</v>
      </c>
      <c r="B38" s="279" t="s">
        <v>59</v>
      </c>
      <c r="C38" s="248">
        <v>5392.4459999999999</v>
      </c>
      <c r="D38" s="248">
        <v>5404.3220000000001</v>
      </c>
      <c r="E38" s="248">
        <v>5410.8360000000002</v>
      </c>
      <c r="F38" s="248">
        <v>5415.9489999999996</v>
      </c>
      <c r="G38" s="248">
        <v>5421.3490000000002</v>
      </c>
      <c r="H38" s="248">
        <v>5426.2520000000004</v>
      </c>
      <c r="J38" s="248" t="e">
        <f>'2_Prosecution'!AK37/F38*100</f>
        <v>#VALUE!</v>
      </c>
      <c r="K38" s="248" t="e">
        <f>'2_Prosecution'!AL37/G38*100</f>
        <v>#VALUE!</v>
      </c>
      <c r="L38" s="249" t="s">
        <v>3336</v>
      </c>
      <c r="M38" s="248">
        <f>'2_Prosecution'!AN37/C38*100</f>
        <v>709.17724535396371</v>
      </c>
      <c r="N38" s="248">
        <f>'2_Prosecution'!AO37/D38*100</f>
        <v>799.95233444639314</v>
      </c>
      <c r="O38" s="248">
        <f>'2_Prosecution'!AP37/E38*100</f>
        <v>806.51123042723896</v>
      </c>
      <c r="P38" s="248">
        <f>'2_Prosecution'!AQ37/F38*100</f>
        <v>768.06483960613377</v>
      </c>
      <c r="Q38" s="248">
        <f>'2_Prosecution'!AR37/G38*100</f>
        <v>675.0718317525766</v>
      </c>
      <c r="R38" s="248">
        <f>'2_Prosecution'!AS37/H38*100</f>
        <v>613.68325687785966</v>
      </c>
      <c r="S38" s="250">
        <f t="shared" si="0"/>
        <v>-13.465461434601053</v>
      </c>
      <c r="T38" s="249" t="s">
        <v>3336</v>
      </c>
      <c r="U38" s="248" t="e">
        <f>'2_Prosecution'!AU37/C38*100</f>
        <v>#VALUE!</v>
      </c>
      <c r="V38" s="248" t="e">
        <f>'2_Prosecution'!AV37/D38*100</f>
        <v>#VALUE!</v>
      </c>
      <c r="W38" s="248" t="e">
        <f>'2_Prosecution'!AW37/E38*100</f>
        <v>#VALUE!</v>
      </c>
      <c r="X38" s="248" t="e">
        <f>'2_Prosecution'!AX37/F38*100</f>
        <v>#VALUE!</v>
      </c>
      <c r="Y38" s="248" t="e">
        <f>'2_Prosecution'!AY37/G38*100</f>
        <v>#VALUE!</v>
      </c>
      <c r="Z38" s="248" t="e">
        <f>'2_Prosecution'!AZ37/H38*100</f>
        <v>#VALUE!</v>
      </c>
      <c r="AA38" s="250" t="e">
        <f t="shared" si="1"/>
        <v>#VALUE!</v>
      </c>
      <c r="AB38" s="249" t="s">
        <v>3336</v>
      </c>
      <c r="AC38" s="248">
        <f>'2_Prosecution'!BE37/G38*100</f>
        <v>675.0718317525766</v>
      </c>
      <c r="AD38" s="248">
        <f>'2_Prosecution'!BF37/G38*100</f>
        <v>0</v>
      </c>
      <c r="AE38" s="248" t="e">
        <f>'2_Prosecution'!BG37/G38*100</f>
        <v>#VALUE!</v>
      </c>
      <c r="AF38" s="248" t="e">
        <f>'2_Prosecution'!BH37/G38*100</f>
        <v>#VALUE!</v>
      </c>
      <c r="AG38" s="248" t="e">
        <f>'2_Prosecution'!BI37/G38*100</f>
        <v>#VALUE!</v>
      </c>
      <c r="AH38" s="249" t="s">
        <v>3336</v>
      </c>
      <c r="AI38" s="248" t="e">
        <f>'2_Prosecution'!BK37/G38*100</f>
        <v>#VALUE!</v>
      </c>
      <c r="AJ38" s="248" t="e">
        <f>'2_Prosecution'!BL37/G38*100</f>
        <v>#VALUE!</v>
      </c>
      <c r="AK38" s="248" t="e">
        <f>'2_Prosecution'!BM37/G38*100</f>
        <v>#VALUE!</v>
      </c>
      <c r="AL38" s="248" t="e">
        <f>'2_Prosecution'!BN37/G38*100</f>
        <v>#VALUE!</v>
      </c>
      <c r="AM38" s="248" t="e">
        <f>'2_Prosecution'!BO37/G38*100</f>
        <v>#VALUE!</v>
      </c>
      <c r="AN38" s="249" t="s">
        <v>3336</v>
      </c>
      <c r="AO38" s="248">
        <f>'2_Prosecution'!BU37/G38*100</f>
        <v>675.0718317525766</v>
      </c>
      <c r="AP38" s="248">
        <f>'2_Prosecution'!BV37/G38*100</f>
        <v>0</v>
      </c>
      <c r="AQ38" s="249" t="s">
        <v>3336</v>
      </c>
      <c r="AR38" s="248" t="e">
        <f>'2_Prosecution'!BX37/G38*100</f>
        <v>#VALUE!</v>
      </c>
      <c r="AS38" s="248">
        <f>'2_Prosecution'!BY37/G38*100</f>
        <v>0</v>
      </c>
      <c r="AT38" s="249" t="s">
        <v>3336</v>
      </c>
      <c r="AU38" s="248">
        <f>'2_Prosecution'!CA37/G38*100</f>
        <v>0</v>
      </c>
      <c r="AV38" s="248">
        <f>'2_Prosecution'!CB37/G38*100</f>
        <v>0</v>
      </c>
      <c r="AW38" s="249" t="s">
        <v>3336</v>
      </c>
      <c r="AX38" s="248">
        <f>'2_Prosecution'!CD37/G38*100</f>
        <v>0</v>
      </c>
      <c r="AY38" s="248">
        <f>'2_Prosecution'!CE37/G38*100</f>
        <v>0</v>
      </c>
      <c r="AZ38" s="249" t="s">
        <v>3336</v>
      </c>
      <c r="BA38" s="248">
        <f>'2_Prosecution'!CG37/G38*100</f>
        <v>0</v>
      </c>
      <c r="BB38" s="248">
        <f>'2_Prosecution'!CH37/G38*100</f>
        <v>0</v>
      </c>
      <c r="BC38" s="249" t="s">
        <v>3336</v>
      </c>
      <c r="BD38" s="248">
        <f>'2_Prosecution'!CJ37/G38*100</f>
        <v>0</v>
      </c>
      <c r="BE38" s="248">
        <f>'2_Prosecution'!CK37/G38*100</f>
        <v>0</v>
      </c>
      <c r="BF38" s="249" t="s">
        <v>3336</v>
      </c>
      <c r="BG38" s="248">
        <f>'2_Prosecution'!CM37/G38*100</f>
        <v>0</v>
      </c>
      <c r="BH38" s="248">
        <f>'2_Prosecution'!CN37/G38*100</f>
        <v>0</v>
      </c>
      <c r="BI38" s="249" t="s">
        <v>3336</v>
      </c>
      <c r="BJ38" s="248">
        <f>'2_Prosecution'!CP37/G38*100</f>
        <v>0</v>
      </c>
      <c r="BK38" s="248">
        <f>'2_Prosecution'!CQ37/G38*100</f>
        <v>0</v>
      </c>
      <c r="BL38" s="249" t="s">
        <v>3336</v>
      </c>
      <c r="BM38" s="248">
        <f>'2_Prosecution'!CS37/G38*100</f>
        <v>0</v>
      </c>
      <c r="BN38" s="248">
        <f>'2_Prosecution'!CT37/G38*100</f>
        <v>0</v>
      </c>
      <c r="BO38" s="249" t="s">
        <v>3336</v>
      </c>
      <c r="BP38" s="248">
        <f>'2_Prosecution'!CV37/G38*100</f>
        <v>0</v>
      </c>
      <c r="BQ38" s="248" t="e">
        <f>'2_Prosecution'!CW37/G38*100</f>
        <v>#VALUE!</v>
      </c>
      <c r="BR38" s="249" t="s">
        <v>3336</v>
      </c>
      <c r="BS38" s="248">
        <f>'2_Prosecution'!DC37/G38*100</f>
        <v>675.0718317525766</v>
      </c>
      <c r="BT38" s="248" t="e">
        <f>'2_Prosecution'!DD37/G38*100</f>
        <v>#VALUE!</v>
      </c>
      <c r="BU38" s="249" t="s">
        <v>3336</v>
      </c>
      <c r="BV38" s="248" t="e">
        <f>'2_Prosecution'!DF37/G38*100</f>
        <v>#VALUE!</v>
      </c>
      <c r="BW38" s="248" t="e">
        <f>'2_Prosecution'!DG37/G38*100</f>
        <v>#VALUE!</v>
      </c>
      <c r="BX38" s="249" t="s">
        <v>3336</v>
      </c>
      <c r="BY38" s="248" t="e">
        <f>'2_Prosecution'!DI37/G38*100</f>
        <v>#VALUE!</v>
      </c>
      <c r="BZ38" s="248" t="e">
        <f>'2_Prosecution'!DJ37/G38*100</f>
        <v>#VALUE!</v>
      </c>
      <c r="CA38" s="249" t="s">
        <v>3336</v>
      </c>
      <c r="CB38" s="248" t="e">
        <f>'2_Prosecution'!DL37/G38*100</f>
        <v>#VALUE!</v>
      </c>
      <c r="CC38" s="248" t="e">
        <f>'2_Prosecution'!DM37/G38*100</f>
        <v>#VALUE!</v>
      </c>
      <c r="CD38" s="249" t="s">
        <v>3336</v>
      </c>
      <c r="CE38" s="248" t="e">
        <f>'2_Prosecution'!DO37/G38*100</f>
        <v>#VALUE!</v>
      </c>
      <c r="CF38" s="248" t="e">
        <f>'2_Prosecution'!DP37/G38*100</f>
        <v>#VALUE!</v>
      </c>
      <c r="CG38" s="249" t="s">
        <v>3336</v>
      </c>
      <c r="CH38" s="248" t="e">
        <f>'2_Prosecution'!DR37/G38*100</f>
        <v>#VALUE!</v>
      </c>
      <c r="CI38" s="248" t="e">
        <f>'2_Prosecution'!DS37/G38*100</f>
        <v>#VALUE!</v>
      </c>
      <c r="CJ38" s="249" t="s">
        <v>3336</v>
      </c>
      <c r="CK38" s="248" t="e">
        <f>'2_Prosecution'!DU37/G38*100</f>
        <v>#VALUE!</v>
      </c>
      <c r="CL38" s="248" t="e">
        <f>'2_Prosecution'!DV37/G38*100</f>
        <v>#VALUE!</v>
      </c>
      <c r="CM38" s="249" t="s">
        <v>3336</v>
      </c>
      <c r="CN38" s="248" t="e">
        <f>'2_Prosecution'!DX37/G38*100</f>
        <v>#VALUE!</v>
      </c>
      <c r="CO38" s="248" t="e">
        <f>'2_Prosecution'!DY37/G38*100</f>
        <v>#VALUE!</v>
      </c>
      <c r="CP38" s="249" t="s">
        <v>3336</v>
      </c>
      <c r="CQ38" s="248" t="e">
        <f>'2_Prosecution'!EA37/G38*100</f>
        <v>#VALUE!</v>
      </c>
      <c r="CR38" s="248" t="e">
        <f>'2_Prosecution'!EB37/G38*100</f>
        <v>#VALUE!</v>
      </c>
      <c r="CS38" s="249" t="s">
        <v>3336</v>
      </c>
      <c r="CT38" s="248">
        <f>'2_Prosecution'!ED37/G38*100</f>
        <v>0</v>
      </c>
      <c r="CU38" s="248">
        <f>'2_Prosecution'!EE37/G38*100</f>
        <v>0</v>
      </c>
      <c r="CV38" s="249" t="s">
        <v>3336</v>
      </c>
      <c r="CW38" s="248">
        <f>'2_Prosecution'!EG37/G38*100</f>
        <v>0</v>
      </c>
      <c r="CX38" s="248">
        <f>'2_Prosecution'!EH37/G38*100</f>
        <v>0</v>
      </c>
      <c r="CY38" s="249" t="s">
        <v>3336</v>
      </c>
      <c r="CZ38" s="248">
        <f>'2_Prosecution'!EJ37/G38*100</f>
        <v>0</v>
      </c>
      <c r="DA38" s="248">
        <f>'2_Prosecution'!EK37/G38*100</f>
        <v>0</v>
      </c>
      <c r="DB38" s="249" t="s">
        <v>3336</v>
      </c>
      <c r="DC38" s="248">
        <f>'2_Prosecution'!EM37/G38*100</f>
        <v>0</v>
      </c>
      <c r="DD38" s="248">
        <f>'2_Prosecution'!EN37/G38*100</f>
        <v>0</v>
      </c>
      <c r="DE38" s="249" t="s">
        <v>3336</v>
      </c>
      <c r="DF38" s="248">
        <f>'2_Prosecution'!EP37/G38*100</f>
        <v>0</v>
      </c>
      <c r="DG38" s="248">
        <f>'2_Prosecution'!EQ37/G38*100</f>
        <v>0</v>
      </c>
      <c r="DH38" s="249" t="s">
        <v>3336</v>
      </c>
      <c r="DI38" s="248">
        <f>'2_Prosecution'!ES37/G38*100</f>
        <v>0</v>
      </c>
      <c r="DJ38" s="248">
        <f>'2_Prosecution'!ET37/G38*100</f>
        <v>0</v>
      </c>
      <c r="DK38" s="249" t="s">
        <v>3336</v>
      </c>
      <c r="DL38" s="248">
        <f>'2_Prosecution'!EV37/G38*100</f>
        <v>0</v>
      </c>
      <c r="DM38" s="248">
        <f>'2_Prosecution'!EW37/G38*100</f>
        <v>0</v>
      </c>
      <c r="DN38" s="249" t="s">
        <v>3336</v>
      </c>
      <c r="DO38" s="248">
        <f>'2_Prosecution'!EY37/G38*100</f>
        <v>0</v>
      </c>
      <c r="DP38" s="248">
        <f>'2_Prosecution'!EZ37/G38*100</f>
        <v>0</v>
      </c>
      <c r="DQ38" s="249" t="s">
        <v>3336</v>
      </c>
      <c r="DR38" s="248">
        <f>'2_Prosecution'!FB37/G38*100</f>
        <v>0</v>
      </c>
      <c r="DS38" s="248">
        <f>'2_Prosecution'!FC37/G38*100</f>
        <v>0</v>
      </c>
      <c r="DT38" s="249" t="s">
        <v>3336</v>
      </c>
      <c r="DU38" s="248" t="e">
        <f>'2_Prosecution'!FE37/G38*100</f>
        <v>#VALUE!</v>
      </c>
      <c r="DV38" s="248" t="e">
        <f>'2_Prosecution'!FF37/G38*100</f>
        <v>#VALUE!</v>
      </c>
      <c r="DW38" s="249" t="s">
        <v>3336</v>
      </c>
      <c r="DX38" s="248" t="e">
        <f>'2_Prosecution'!FH37/G38*100</f>
        <v>#VALUE!</v>
      </c>
      <c r="DY38" s="248" t="e">
        <f>'2_Prosecution'!FI37/G38*100</f>
        <v>#VALUE!</v>
      </c>
      <c r="DZ38" s="249" t="s">
        <v>3336</v>
      </c>
      <c r="EA38" s="248" t="e">
        <f>'2_Prosecution'!FK37/G38*100</f>
        <v>#VALUE!</v>
      </c>
      <c r="EB38" s="248" t="e">
        <f>'2_Prosecution'!FL37/G38*100</f>
        <v>#VALUE!</v>
      </c>
      <c r="EC38" s="249" t="s">
        <v>3336</v>
      </c>
      <c r="ED38" s="248" t="e">
        <f>'2_Prosecution'!FN37/G38*100</f>
        <v>#VALUE!</v>
      </c>
      <c r="EE38" s="248" t="e">
        <f>'2_Prosecution'!FO37/G38*100</f>
        <v>#VALUE!</v>
      </c>
      <c r="EF38" s="249" t="s">
        <v>3336</v>
      </c>
      <c r="EG38" s="248" t="e">
        <f>'2_Prosecution'!GT37/G38*100</f>
        <v>#VALUE!</v>
      </c>
      <c r="EH38" s="248" t="e">
        <f>'2_Prosecution'!GU37/G38*100</f>
        <v>#VALUE!</v>
      </c>
      <c r="EI38" s="249" t="s">
        <v>3336</v>
      </c>
      <c r="EJ38" s="248" t="e">
        <f>'2_Prosecution'!HF37/C38*100</f>
        <v>#VALUE!</v>
      </c>
      <c r="EK38" s="248" t="e">
        <f>'2_Prosecution'!HG37/D38*100</f>
        <v>#VALUE!</v>
      </c>
      <c r="EL38" s="248" t="e">
        <f>'2_Prosecution'!HH37/E38*100</f>
        <v>#VALUE!</v>
      </c>
      <c r="EM38" s="248" t="e">
        <f>'2_Prosecution'!HI37/F38*100</f>
        <v>#VALUE!</v>
      </c>
      <c r="EN38" s="248" t="e">
        <f>'2_Prosecution'!HJ37/G38*100</f>
        <v>#VALUE!</v>
      </c>
      <c r="EO38" s="248" t="e">
        <f>'2_Prosecution'!HK37/H38*100</f>
        <v>#VALUE!</v>
      </c>
      <c r="EP38" s="250" t="e">
        <f t="shared" si="2"/>
        <v>#VALUE!</v>
      </c>
      <c r="EQ38" s="249" t="s">
        <v>3336</v>
      </c>
      <c r="ER38" s="248" t="e">
        <f>'2_Prosecution'!HM37/C38*100</f>
        <v>#VALUE!</v>
      </c>
      <c r="ES38" s="248" t="e">
        <f>'2_Prosecution'!HN37/D38*100</f>
        <v>#VALUE!</v>
      </c>
      <c r="ET38" s="248" t="e">
        <f>'2_Prosecution'!HO37/E38*100</f>
        <v>#VALUE!</v>
      </c>
      <c r="EU38" s="248" t="e">
        <f>'2_Prosecution'!HP37/F38*100</f>
        <v>#VALUE!</v>
      </c>
      <c r="EV38" s="248" t="e">
        <f>'2_Prosecution'!HQ37/G38*100</f>
        <v>#VALUE!</v>
      </c>
      <c r="EW38" s="248" t="e">
        <f>'2_Prosecution'!HR37/H38*100</f>
        <v>#VALUE!</v>
      </c>
      <c r="EX38" s="250" t="e">
        <f t="shared" si="3"/>
        <v>#VALUE!</v>
      </c>
      <c r="EY38" s="249" t="s">
        <v>3336</v>
      </c>
      <c r="EZ38" s="248" t="e">
        <f>'2_Prosecution'!HT37/G38*100</f>
        <v>#VALUE!</v>
      </c>
    </row>
    <row r="39" spans="1:156" ht="16.5" customHeight="1">
      <c r="A39" s="248">
        <v>37</v>
      </c>
      <c r="B39" s="279" t="s">
        <v>60</v>
      </c>
      <c r="C39" s="248">
        <v>2050.1889999999999</v>
      </c>
      <c r="D39" s="248">
        <v>2055.4960000000001</v>
      </c>
      <c r="E39" s="248">
        <v>2058.8209999999999</v>
      </c>
      <c r="F39" s="248">
        <v>2061.085</v>
      </c>
      <c r="G39" s="248">
        <v>2062.8739999999998</v>
      </c>
      <c r="H39" s="248">
        <v>2064.1880000000001</v>
      </c>
      <c r="J39" s="248">
        <f>'2_Prosecution'!AK38/F39*100</f>
        <v>883.07857269350848</v>
      </c>
      <c r="K39" s="248">
        <f>'2_Prosecution'!AL38/G39*100</f>
        <v>1406.2419711528673</v>
      </c>
      <c r="L39" s="249" t="s">
        <v>3336</v>
      </c>
      <c r="M39" s="248">
        <f>'2_Prosecution'!AN38/C39*100</f>
        <v>1602.5839568937304</v>
      </c>
      <c r="N39" s="248">
        <f>'2_Prosecution'!AO38/D39*100</f>
        <v>1575.2888840455053</v>
      </c>
      <c r="O39" s="248">
        <f>'2_Prosecution'!AP38/E39*100</f>
        <v>1528.2047346515312</v>
      </c>
      <c r="P39" s="248">
        <f>'2_Prosecution'!AQ38/F39*100</f>
        <v>1613.9557563128158</v>
      </c>
      <c r="Q39" s="248">
        <f>'2_Prosecution'!AR38/G39*100</f>
        <v>1599.5644910934941</v>
      </c>
      <c r="R39" s="248">
        <f>'2_Prosecution'!AS38/H39*100</f>
        <v>1460.574327532182</v>
      </c>
      <c r="S39" s="250">
        <f t="shared" si="0"/>
        <v>-8.8612910887242435</v>
      </c>
      <c r="T39" s="249" t="s">
        <v>3336</v>
      </c>
      <c r="U39" s="248">
        <f>'2_Prosecution'!AU38/C39*100</f>
        <v>795.97539543915218</v>
      </c>
      <c r="V39" s="248">
        <f>'2_Prosecution'!AV38/D39*100</f>
        <v>733.69152749506691</v>
      </c>
      <c r="W39" s="248">
        <f>'2_Prosecution'!AW38/E39*100</f>
        <v>673.05511261056688</v>
      </c>
      <c r="X39" s="248">
        <f>'2_Prosecution'!AX38/F39*100</f>
        <v>686.96827156570453</v>
      </c>
      <c r="Y39" s="248">
        <f>'2_Prosecution'!AY38/G39*100</f>
        <v>577.44680479757858</v>
      </c>
      <c r="Z39" s="248">
        <f>'2_Prosecution'!AZ38/H39*100</f>
        <v>541.52044290539425</v>
      </c>
      <c r="AA39" s="250">
        <f t="shared" si="1"/>
        <v>-31.967690709003776</v>
      </c>
      <c r="AB39" s="249" t="s">
        <v>3336</v>
      </c>
      <c r="AC39" s="248">
        <f>'2_Prosecution'!BE38/G39*100</f>
        <v>1599.5644910934941</v>
      </c>
      <c r="AD39" s="248">
        <f>'2_Prosecution'!BF38/G39*100</f>
        <v>72.617135123134048</v>
      </c>
      <c r="AE39" s="248">
        <f>'2_Prosecution'!BG38/G39*100</f>
        <v>280.09466404637419</v>
      </c>
      <c r="AF39" s="248">
        <f>'2_Prosecution'!BH38/G39*100</f>
        <v>97.242972668228902</v>
      </c>
      <c r="AG39" s="248">
        <f>'2_Prosecution'!BI38/G39*100</f>
        <v>28.843254604983148</v>
      </c>
      <c r="AH39" s="249" t="s">
        <v>3336</v>
      </c>
      <c r="AI39" s="248">
        <f>'2_Prosecution'!BK38/G39*100</f>
        <v>577.44680479757858</v>
      </c>
      <c r="AJ39" s="248">
        <f>'2_Prosecution'!BL38/G39*100</f>
        <v>28.261541907067521</v>
      </c>
      <c r="AK39" s="248">
        <f>'2_Prosecution'!BM38/G39*100</f>
        <v>65.539630631827251</v>
      </c>
      <c r="AL39" s="248">
        <f>'2_Prosecution'!BN38/G39*100</f>
        <v>41.495505784648024</v>
      </c>
      <c r="AM39" s="248">
        <f>'2_Prosecution'!BO38/G39*100</f>
        <v>11.682730016472167</v>
      </c>
      <c r="AN39" s="249" t="s">
        <v>3336</v>
      </c>
      <c r="AO39" s="248">
        <f>'2_Prosecution'!BU38/G39*100</f>
        <v>1599.5644910934941</v>
      </c>
      <c r="AP39" s="248">
        <f>'2_Prosecution'!BV38/G39*100</f>
        <v>44.258641099747251</v>
      </c>
      <c r="AQ39" s="249" t="s">
        <v>3336</v>
      </c>
      <c r="AR39" s="248">
        <f>'2_Prosecution'!BX38/G39*100</f>
        <v>577.44680479757858</v>
      </c>
      <c r="AS39" s="248">
        <f>'2_Prosecution'!BY38/G39*100</f>
        <v>44.258641099747251</v>
      </c>
      <c r="AT39" s="249" t="s">
        <v>3336</v>
      </c>
      <c r="AU39" s="248">
        <f>'2_Prosecution'!CA38/G39*100</f>
        <v>127.29812872720294</v>
      </c>
      <c r="AV39" s="248">
        <f>'2_Prosecution'!CB38/G39*100</f>
        <v>4.8476058159635543E-2</v>
      </c>
      <c r="AW39" s="249" t="s">
        <v>3336</v>
      </c>
      <c r="AX39" s="248">
        <f>'2_Prosecution'!CD38/G39*100</f>
        <v>103.06009964738516</v>
      </c>
      <c r="AY39" s="248">
        <f>'2_Prosecution'!CE38/G39*100</f>
        <v>6.4473157352315278</v>
      </c>
      <c r="AZ39" s="249" t="s">
        <v>3336</v>
      </c>
      <c r="BA39" s="248">
        <f>'2_Prosecution'!CG38/G39*100</f>
        <v>50.26967231154206</v>
      </c>
      <c r="BB39" s="248">
        <f>'2_Prosecution'!CH38/G39*100</f>
        <v>0.87256904687343984</v>
      </c>
      <c r="BC39" s="249" t="s">
        <v>3336</v>
      </c>
      <c r="BD39" s="248">
        <f>'2_Prosecution'!CJ38/G39*100</f>
        <v>2.4238029079817771</v>
      </c>
      <c r="BE39" s="248">
        <f>'2_Prosecution'!CK38/G39*100</f>
        <v>0</v>
      </c>
      <c r="BF39" s="249" t="s">
        <v>3336</v>
      </c>
      <c r="BG39" s="248">
        <f>'2_Prosecution'!CM38/G39*100</f>
        <v>203.89030061942708</v>
      </c>
      <c r="BH39" s="248">
        <f>'2_Prosecution'!CN38/G39*100</f>
        <v>21.52336982287818</v>
      </c>
      <c r="BI39" s="249" t="s">
        <v>3336</v>
      </c>
      <c r="BJ39" s="248" t="e">
        <f>'2_Prosecution'!CP38/G39*100</f>
        <v>#VALUE!</v>
      </c>
      <c r="BK39" s="248" t="e">
        <f>'2_Prosecution'!CQ38/G39*100</f>
        <v>#VALUE!</v>
      </c>
      <c r="BL39" s="249" t="s">
        <v>3336</v>
      </c>
      <c r="BM39" s="248" t="e">
        <f>'2_Prosecution'!CS38/G39*100</f>
        <v>#VALUE!</v>
      </c>
      <c r="BN39" s="248" t="e">
        <f>'2_Prosecution'!CT38/G39*100</f>
        <v>#VALUE!</v>
      </c>
      <c r="BO39" s="249" t="s">
        <v>3336</v>
      </c>
      <c r="BP39" s="248" t="e">
        <f>'2_Prosecution'!CV38/G39*100</f>
        <v>#VALUE!</v>
      </c>
      <c r="BQ39" s="248" t="e">
        <f>'2_Prosecution'!CW38/G39*100</f>
        <v>#VALUE!</v>
      </c>
      <c r="BR39" s="249" t="s">
        <v>3336</v>
      </c>
      <c r="BS39" s="248">
        <f>'2_Prosecution'!DC38/G39*100</f>
        <v>1599.5644910934941</v>
      </c>
      <c r="BT39" s="248">
        <f>'2_Prosecution'!DD38/G39*100</f>
        <v>577.44680479757858</v>
      </c>
      <c r="BU39" s="249" t="s">
        <v>3336</v>
      </c>
      <c r="BV39" s="248">
        <f>'2_Prosecution'!DF38/G39*100</f>
        <v>26.807260162278457</v>
      </c>
      <c r="BW39" s="248">
        <f>'2_Prosecution'!DG38/G39*100</f>
        <v>15.754718901881551</v>
      </c>
      <c r="BX39" s="249" t="s">
        <v>3336</v>
      </c>
      <c r="BY39" s="248">
        <f>'2_Prosecution'!DI38/G39*100</f>
        <v>1.9390423263854217</v>
      </c>
      <c r="BZ39" s="248">
        <f>'2_Prosecution'!DJ38/G39*100</f>
        <v>1.4542817447890664</v>
      </c>
      <c r="CA39" s="249" t="s">
        <v>3336</v>
      </c>
      <c r="CB39" s="248">
        <f>'2_Prosecution'!DL38/G39*100</f>
        <v>1.1149493376716175</v>
      </c>
      <c r="CC39" s="248">
        <f>'2_Prosecution'!DM38/G39*100</f>
        <v>0.67866481423489755</v>
      </c>
      <c r="CD39" s="249" t="s">
        <v>3336</v>
      </c>
      <c r="CE39" s="248">
        <f>'2_Prosecution'!DO38/G39*100</f>
        <v>79.064450858365561</v>
      </c>
      <c r="CF39" s="248">
        <f>'2_Prosecution'!DP38/G39*100</f>
        <v>36.793328143163379</v>
      </c>
      <c r="CG39" s="249" t="s">
        <v>3336</v>
      </c>
      <c r="CH39" s="248">
        <f>'2_Prosecution'!DR38/G39*100</f>
        <v>0.72714087239453318</v>
      </c>
      <c r="CI39" s="248">
        <f>'2_Prosecution'!DS38/G39*100</f>
        <v>0.63018875607526204</v>
      </c>
      <c r="CJ39" s="249" t="s">
        <v>3336</v>
      </c>
      <c r="CK39" s="248">
        <f>'2_Prosecution'!DU38/G39*100</f>
        <v>15.706242843721915</v>
      </c>
      <c r="CL39" s="248">
        <f>'2_Prosecution'!DV38/G39*100</f>
        <v>8.2409298871380425</v>
      </c>
      <c r="CM39" s="249" t="s">
        <v>3336</v>
      </c>
      <c r="CN39" s="248">
        <f>'2_Prosecution'!DX38/G39*100</f>
        <v>3.0055156058974037</v>
      </c>
      <c r="CO39" s="248">
        <f>'2_Prosecution'!DY38/G39*100</f>
        <v>1.5512338611083374</v>
      </c>
      <c r="CP39" s="249" t="s">
        <v>3336</v>
      </c>
      <c r="CQ39" s="248">
        <f>'2_Prosecution'!EA38/G39*100</f>
        <v>6.3988396770718925</v>
      </c>
      <c r="CR39" s="248">
        <f>'2_Prosecution'!EB38/G39*100</f>
        <v>3.0055156058974037</v>
      </c>
      <c r="CS39" s="249" t="s">
        <v>3336</v>
      </c>
      <c r="CT39" s="248">
        <f>'2_Prosecution'!ED38/G39*100</f>
        <v>7.1259805494664246</v>
      </c>
      <c r="CU39" s="248">
        <f>'2_Prosecution'!EE38/G39*100</f>
        <v>5.5262706301984519</v>
      </c>
      <c r="CV39" s="249" t="s">
        <v>3336</v>
      </c>
      <c r="CW39" s="248">
        <f>'2_Prosecution'!EG38/G39*100</f>
        <v>372.87783936391656</v>
      </c>
      <c r="CX39" s="248">
        <f>'2_Prosecution'!EH38/G39*100</f>
        <v>116.24558746680603</v>
      </c>
      <c r="CY39" s="249" t="s">
        <v>3336</v>
      </c>
      <c r="CZ39" s="248">
        <f>'2_Prosecution'!EJ38/G39*100</f>
        <v>63.115827723845477</v>
      </c>
      <c r="DA39" s="248">
        <f>'2_Prosecution'!EK38/G39*100</f>
        <v>43.046739645756361</v>
      </c>
      <c r="DB39" s="249" t="s">
        <v>3336</v>
      </c>
      <c r="DC39" s="248">
        <f>'2_Prosecution'!EM38/G39*100</f>
        <v>2.4238029079817771</v>
      </c>
      <c r="DD39" s="248">
        <f>'2_Prosecution'!EN38/G39*100</f>
        <v>1.2603775121505241</v>
      </c>
      <c r="DE39" s="249" t="s">
        <v>3336</v>
      </c>
      <c r="DF39" s="248">
        <f>'2_Prosecution'!EP38/G39*100</f>
        <v>49.784911729945705</v>
      </c>
      <c r="DG39" s="248">
        <f>'2_Prosecution'!EQ38/G39*100</f>
        <v>33.884764653585243</v>
      </c>
      <c r="DH39" s="249" t="s">
        <v>3336</v>
      </c>
      <c r="DI39" s="248" t="e">
        <f>'2_Prosecution'!ES38/G39*100</f>
        <v>#VALUE!</v>
      </c>
      <c r="DJ39" s="248" t="e">
        <f>'2_Prosecution'!ET38/G39*100</f>
        <v>#VALUE!</v>
      </c>
      <c r="DK39" s="249" t="s">
        <v>3336</v>
      </c>
      <c r="DL39" s="248">
        <f>'2_Prosecution'!EV38/G39*100</f>
        <v>292.01977435364455</v>
      </c>
      <c r="DM39" s="248">
        <f>'2_Prosecution'!EW38/G39*100</f>
        <v>96.709736028472904</v>
      </c>
      <c r="DN39" s="249" t="s">
        <v>3336</v>
      </c>
      <c r="DO39" s="248" t="e">
        <f>'2_Prosecution'!EY38/G39*100</f>
        <v>#VALUE!</v>
      </c>
      <c r="DP39" s="248" t="e">
        <f>'2_Prosecution'!EZ38/G39*100</f>
        <v>#VALUE!</v>
      </c>
      <c r="DQ39" s="249" t="s">
        <v>3336</v>
      </c>
      <c r="DR39" s="248">
        <f>'2_Prosecution'!FB38/G39*100</f>
        <v>71.744566076260611</v>
      </c>
      <c r="DS39" s="248">
        <f>'2_Prosecution'!FC38/G39*100</f>
        <v>25.401454475649025</v>
      </c>
      <c r="DT39" s="249" t="s">
        <v>3336</v>
      </c>
      <c r="DU39" s="248">
        <f>'2_Prosecution'!FE38/G39*100</f>
        <v>5.1869382230810031</v>
      </c>
      <c r="DV39" s="248">
        <f>'2_Prosecution'!FF38/G39*100</f>
        <v>2.5207550243010481</v>
      </c>
      <c r="DW39" s="249" t="s">
        <v>3336</v>
      </c>
      <c r="DX39" s="248">
        <f>'2_Prosecution'!FH38/G39*100</f>
        <v>3.9750367690901145</v>
      </c>
      <c r="DY39" s="248">
        <f>'2_Prosecution'!FI38/G39*100</f>
        <v>0.67866481423489755</v>
      </c>
      <c r="DZ39" s="249" t="s">
        <v>3336</v>
      </c>
      <c r="EA39" s="248">
        <f>'2_Prosecution'!FK38/G39*100</f>
        <v>48.766914508593359</v>
      </c>
      <c r="EB39" s="248">
        <f>'2_Prosecution'!FL38/G39*100</f>
        <v>36.35704361972666</v>
      </c>
      <c r="EC39" s="249" t="s">
        <v>3336</v>
      </c>
      <c r="ED39" s="248" t="e">
        <f>'2_Prosecution'!FN38/G39*100</f>
        <v>#VALUE!</v>
      </c>
      <c r="EE39" s="248" t="e">
        <f>'2_Prosecution'!FO38/G39*100</f>
        <v>#VALUE!</v>
      </c>
      <c r="EF39" s="249" t="s">
        <v>3336</v>
      </c>
      <c r="EG39" s="248" t="e">
        <f>'2_Prosecution'!GT38/G39*100</f>
        <v>#VALUE!</v>
      </c>
      <c r="EH39" s="248">
        <f>'2_Prosecution'!GU38/G39*100</f>
        <v>22.832223393188343</v>
      </c>
      <c r="EI39" s="249" t="s">
        <v>3336</v>
      </c>
      <c r="EJ39" s="248">
        <f>'2_Prosecution'!HF38/C39*100</f>
        <v>21.754091939816281</v>
      </c>
      <c r="EK39" s="248">
        <f>'2_Prosecution'!HG38/D39*100</f>
        <v>21.1141252524938</v>
      </c>
      <c r="EL39" s="248">
        <f>'2_Prosecution'!HH38/E39*100</f>
        <v>20.351453574642964</v>
      </c>
      <c r="EM39" s="248">
        <f>'2_Prosecution'!HI38/F39*100</f>
        <v>15.816911966270192</v>
      </c>
      <c r="EN39" s="248">
        <f>'2_Prosecution'!HJ38/G39*100</f>
        <v>17.790713344586244</v>
      </c>
      <c r="EO39" s="248">
        <f>'2_Prosecution'!HK38/H39*100</f>
        <v>24.513271078021962</v>
      </c>
      <c r="EP39" s="250">
        <f t="shared" si="2"/>
        <v>12.683494883808891</v>
      </c>
      <c r="EQ39" s="249" t="s">
        <v>3336</v>
      </c>
      <c r="ER39" s="248">
        <f>'2_Prosecution'!HM38/C39*100</f>
        <v>9.2186622794288731</v>
      </c>
      <c r="ES39" s="248">
        <f>'2_Prosecution'!HN38/D39*100</f>
        <v>9.2921611134246902</v>
      </c>
      <c r="ET39" s="248">
        <f>'2_Prosecution'!HO38/E39*100</f>
        <v>9.3257257430344858</v>
      </c>
      <c r="EU39" s="248">
        <f>'2_Prosecution'!HP38/F39*100</f>
        <v>9.4125181639767401</v>
      </c>
      <c r="EV39" s="248">
        <f>'2_Prosecution'!HQ38/G39*100</f>
        <v>10.616256736960183</v>
      </c>
      <c r="EW39" s="248">
        <f>'2_Prosecution'!HR38/H39*100</f>
        <v>10.464163147930323</v>
      </c>
      <c r="EX39" s="250">
        <f t="shared" si="3"/>
        <v>13.510646455513864</v>
      </c>
      <c r="EY39" s="249" t="s">
        <v>3336</v>
      </c>
      <c r="EZ39" s="248">
        <f>'2_Prosecution'!HT38/G39*100</f>
        <v>7.1744566076260607</v>
      </c>
    </row>
    <row r="40" spans="1:156">
      <c r="A40" s="248">
        <v>38</v>
      </c>
      <c r="B40" s="279" t="s">
        <v>61</v>
      </c>
      <c r="C40" s="247">
        <v>46667.173999999999</v>
      </c>
      <c r="D40" s="247">
        <v>46818.218999999997</v>
      </c>
      <c r="E40" s="247">
        <v>46727.89</v>
      </c>
      <c r="F40" s="247">
        <v>46512.199000000001</v>
      </c>
      <c r="G40" s="247">
        <v>46449.565000000002</v>
      </c>
      <c r="H40" s="247">
        <v>46440.099000000002</v>
      </c>
      <c r="J40" s="248" t="e">
        <f>'2_Prosecution'!AK39/F40*100</f>
        <v>#VALUE!</v>
      </c>
      <c r="K40" s="248" t="e">
        <f>'2_Prosecution'!AL39/G40*100</f>
        <v>#VALUE!</v>
      </c>
      <c r="L40" s="249" t="s">
        <v>3336</v>
      </c>
      <c r="M40" s="248" t="e">
        <f>'2_Prosecution'!AN39/C40*100</f>
        <v>#VALUE!</v>
      </c>
      <c r="N40" s="248" t="e">
        <f>'2_Prosecution'!AO39/D40*100</f>
        <v>#VALUE!</v>
      </c>
      <c r="O40" s="248" t="e">
        <f>'2_Prosecution'!AP39/E40*100</f>
        <v>#VALUE!</v>
      </c>
      <c r="P40" s="248" t="e">
        <f>'2_Prosecution'!AQ39/F40*100</f>
        <v>#VALUE!</v>
      </c>
      <c r="Q40" s="248" t="e">
        <f>'2_Prosecution'!AR39/G40*100</f>
        <v>#VALUE!</v>
      </c>
      <c r="R40" s="248" t="e">
        <f>'2_Prosecution'!AS39/H40*100</f>
        <v>#VALUE!</v>
      </c>
      <c r="S40" s="250" t="e">
        <f t="shared" si="0"/>
        <v>#VALUE!</v>
      </c>
      <c r="T40" s="249" t="s">
        <v>3336</v>
      </c>
      <c r="U40" s="248" t="e">
        <f>'2_Prosecution'!AU39/C40*100</f>
        <v>#VALUE!</v>
      </c>
      <c r="V40" s="248" t="e">
        <f>'2_Prosecution'!AV39/D40*100</f>
        <v>#VALUE!</v>
      </c>
      <c r="W40" s="248" t="e">
        <f>'2_Prosecution'!AW39/E40*100</f>
        <v>#VALUE!</v>
      </c>
      <c r="X40" s="248" t="e">
        <f>'2_Prosecution'!AX39/F40*100</f>
        <v>#VALUE!</v>
      </c>
      <c r="Y40" s="248" t="e">
        <f>'2_Prosecution'!AY39/G40*100</f>
        <v>#VALUE!</v>
      </c>
      <c r="Z40" s="248" t="e">
        <f>'2_Prosecution'!AZ39/H40*100</f>
        <v>#VALUE!</v>
      </c>
      <c r="AA40" s="250" t="e">
        <f t="shared" si="1"/>
        <v>#VALUE!</v>
      </c>
      <c r="AB40" s="249" t="s">
        <v>3336</v>
      </c>
      <c r="AC40" s="248" t="e">
        <f>'2_Prosecution'!BE39/G40*100</f>
        <v>#VALUE!</v>
      </c>
      <c r="AD40" s="248">
        <f>'2_Prosecution'!BF39/G40*100</f>
        <v>0</v>
      </c>
      <c r="AE40" s="248" t="e">
        <f>'2_Prosecution'!BG39/G40*100</f>
        <v>#VALUE!</v>
      </c>
      <c r="AF40" s="248" t="e">
        <f>'2_Prosecution'!BH39/G40*100</f>
        <v>#VALUE!</v>
      </c>
      <c r="AG40" s="248" t="e">
        <f>'2_Prosecution'!BI39/G40*100</f>
        <v>#VALUE!</v>
      </c>
      <c r="AH40" s="249" t="s">
        <v>3336</v>
      </c>
      <c r="AI40" s="248" t="e">
        <f>'2_Prosecution'!BK39/G40*100</f>
        <v>#VALUE!</v>
      </c>
      <c r="AJ40" s="248" t="e">
        <f>'2_Prosecution'!BL39/G40*100</f>
        <v>#VALUE!</v>
      </c>
      <c r="AK40" s="248" t="e">
        <f>'2_Prosecution'!BM39/G40*100</f>
        <v>#VALUE!</v>
      </c>
      <c r="AL40" s="248" t="e">
        <f>'2_Prosecution'!BN39/G40*100</f>
        <v>#VALUE!</v>
      </c>
      <c r="AM40" s="248" t="e">
        <f>'2_Prosecution'!BO39/G40*100</f>
        <v>#VALUE!</v>
      </c>
      <c r="AN40" s="249" t="s">
        <v>3336</v>
      </c>
      <c r="AO40" s="248" t="e">
        <f>'2_Prosecution'!BU39/G40*100</f>
        <v>#VALUE!</v>
      </c>
      <c r="AP40" s="248" t="e">
        <f>'2_Prosecution'!BV39/G40*100</f>
        <v>#VALUE!</v>
      </c>
      <c r="AQ40" s="249" t="s">
        <v>3336</v>
      </c>
      <c r="AR40" s="248" t="e">
        <f>'2_Prosecution'!BX39/G40*100</f>
        <v>#VALUE!</v>
      </c>
      <c r="AS40" s="248" t="e">
        <f>'2_Prosecution'!BY39/G40*100</f>
        <v>#VALUE!</v>
      </c>
      <c r="AT40" s="249" t="s">
        <v>3336</v>
      </c>
      <c r="AU40" s="248" t="e">
        <f>'2_Prosecution'!CA39/G40*100</f>
        <v>#VALUE!</v>
      </c>
      <c r="AV40" s="248" t="e">
        <f>'2_Prosecution'!CB39/G40*100</f>
        <v>#VALUE!</v>
      </c>
      <c r="AW40" s="249" t="s">
        <v>3336</v>
      </c>
      <c r="AX40" s="248" t="e">
        <f>'2_Prosecution'!CD39/G40*100</f>
        <v>#VALUE!</v>
      </c>
      <c r="AY40" s="248" t="e">
        <f>'2_Prosecution'!CE39/G40*100</f>
        <v>#VALUE!</v>
      </c>
      <c r="AZ40" s="249" t="s">
        <v>3336</v>
      </c>
      <c r="BA40" s="248" t="e">
        <f>'2_Prosecution'!CG39/G40*100</f>
        <v>#VALUE!</v>
      </c>
      <c r="BB40" s="248" t="e">
        <f>'2_Prosecution'!CH39/G40*100</f>
        <v>#VALUE!</v>
      </c>
      <c r="BC40" s="249" t="s">
        <v>3336</v>
      </c>
      <c r="BD40" s="248" t="e">
        <f>'2_Prosecution'!CJ39/G40*100</f>
        <v>#VALUE!</v>
      </c>
      <c r="BE40" s="248" t="e">
        <f>'2_Prosecution'!CK39/G40*100</f>
        <v>#VALUE!</v>
      </c>
      <c r="BF40" s="249" t="s">
        <v>3336</v>
      </c>
      <c r="BG40" s="248" t="e">
        <f>'2_Prosecution'!CM39/G40*100</f>
        <v>#VALUE!</v>
      </c>
      <c r="BH40" s="248" t="e">
        <f>'2_Prosecution'!CN39/G40*100</f>
        <v>#VALUE!</v>
      </c>
      <c r="BI40" s="249" t="s">
        <v>3336</v>
      </c>
      <c r="BJ40" s="248" t="e">
        <f>'2_Prosecution'!CP39/G40*100</f>
        <v>#VALUE!</v>
      </c>
      <c r="BK40" s="248" t="e">
        <f>'2_Prosecution'!CQ39/G40*100</f>
        <v>#VALUE!</v>
      </c>
      <c r="BL40" s="249" t="s">
        <v>3336</v>
      </c>
      <c r="BM40" s="248" t="e">
        <f>'2_Prosecution'!CS39/G40*100</f>
        <v>#VALUE!</v>
      </c>
      <c r="BN40" s="248" t="e">
        <f>'2_Prosecution'!CT39/G40*100</f>
        <v>#VALUE!</v>
      </c>
      <c r="BO40" s="249" t="s">
        <v>3336</v>
      </c>
      <c r="BP40" s="248" t="e">
        <f>'2_Prosecution'!CV39/G40*100</f>
        <v>#VALUE!</v>
      </c>
      <c r="BQ40" s="248" t="e">
        <f>'2_Prosecution'!CW39/G40*100</f>
        <v>#VALUE!</v>
      </c>
      <c r="BR40" s="249" t="s">
        <v>3336</v>
      </c>
      <c r="BS40" s="248" t="e">
        <f>'2_Prosecution'!DC39/G40*100</f>
        <v>#VALUE!</v>
      </c>
      <c r="BT40" s="248" t="e">
        <f>'2_Prosecution'!DD39/G40*100</f>
        <v>#VALUE!</v>
      </c>
      <c r="BU40" s="249" t="s">
        <v>3336</v>
      </c>
      <c r="BV40" s="248" t="e">
        <f>'2_Prosecution'!DF39/G40*100</f>
        <v>#VALUE!</v>
      </c>
      <c r="BW40" s="248" t="e">
        <f>'2_Prosecution'!DG39/G40*100</f>
        <v>#VALUE!</v>
      </c>
      <c r="BX40" s="249" t="s">
        <v>3336</v>
      </c>
      <c r="BY40" s="248" t="e">
        <f>'2_Prosecution'!DI39/G40*100</f>
        <v>#VALUE!</v>
      </c>
      <c r="BZ40" s="248" t="e">
        <f>'2_Prosecution'!DJ39/G40*100</f>
        <v>#VALUE!</v>
      </c>
      <c r="CA40" s="249" t="s">
        <v>3336</v>
      </c>
      <c r="CB40" s="248" t="e">
        <f>'2_Prosecution'!DL39/G40*100</f>
        <v>#VALUE!</v>
      </c>
      <c r="CC40" s="248" t="e">
        <f>'2_Prosecution'!DM39/G40*100</f>
        <v>#VALUE!</v>
      </c>
      <c r="CD40" s="249" t="s">
        <v>3336</v>
      </c>
      <c r="CE40" s="248" t="e">
        <f>'2_Prosecution'!DO39/G40*100</f>
        <v>#VALUE!</v>
      </c>
      <c r="CF40" s="248" t="e">
        <f>'2_Prosecution'!DP39/G40*100</f>
        <v>#VALUE!</v>
      </c>
      <c r="CG40" s="249" t="s">
        <v>3336</v>
      </c>
      <c r="CH40" s="248" t="e">
        <f>'2_Prosecution'!DR39/G40*100</f>
        <v>#VALUE!</v>
      </c>
      <c r="CI40" s="248" t="e">
        <f>'2_Prosecution'!DS39/G40*100</f>
        <v>#VALUE!</v>
      </c>
      <c r="CJ40" s="249" t="s">
        <v>3336</v>
      </c>
      <c r="CK40" s="248" t="e">
        <f>'2_Prosecution'!DU39/G40*100</f>
        <v>#VALUE!</v>
      </c>
      <c r="CL40" s="248" t="e">
        <f>'2_Prosecution'!DV39/G40*100</f>
        <v>#VALUE!</v>
      </c>
      <c r="CM40" s="249" t="s">
        <v>3336</v>
      </c>
      <c r="CN40" s="248" t="e">
        <f>'2_Prosecution'!DX39/G40*100</f>
        <v>#VALUE!</v>
      </c>
      <c r="CO40" s="248" t="e">
        <f>'2_Prosecution'!DY39/G40*100</f>
        <v>#VALUE!</v>
      </c>
      <c r="CP40" s="249" t="s">
        <v>3336</v>
      </c>
      <c r="CQ40" s="248" t="e">
        <f>'2_Prosecution'!EA39/G40*100</f>
        <v>#VALUE!</v>
      </c>
      <c r="CR40" s="248" t="e">
        <f>'2_Prosecution'!EB39/G40*100</f>
        <v>#VALUE!</v>
      </c>
      <c r="CS40" s="249" t="s">
        <v>3336</v>
      </c>
      <c r="CT40" s="248" t="e">
        <f>'2_Prosecution'!ED39/G40*100</f>
        <v>#VALUE!</v>
      </c>
      <c r="CU40" s="248" t="e">
        <f>'2_Prosecution'!EE39/G40*100</f>
        <v>#VALUE!</v>
      </c>
      <c r="CV40" s="249" t="s">
        <v>3336</v>
      </c>
      <c r="CW40" s="248" t="e">
        <f>'2_Prosecution'!EG39/G40*100</f>
        <v>#VALUE!</v>
      </c>
      <c r="CX40" s="248" t="e">
        <f>'2_Prosecution'!EH39/G40*100</f>
        <v>#VALUE!</v>
      </c>
      <c r="CY40" s="249" t="s">
        <v>3336</v>
      </c>
      <c r="CZ40" s="248" t="e">
        <f>'2_Prosecution'!EJ39/G40*100</f>
        <v>#VALUE!</v>
      </c>
      <c r="DA40" s="248" t="e">
        <f>'2_Prosecution'!EK39/G40*100</f>
        <v>#VALUE!</v>
      </c>
      <c r="DB40" s="249" t="s">
        <v>3336</v>
      </c>
      <c r="DC40" s="248" t="e">
        <f>'2_Prosecution'!EM39/G40*100</f>
        <v>#VALUE!</v>
      </c>
      <c r="DD40" s="248" t="e">
        <f>'2_Prosecution'!EN39/G40*100</f>
        <v>#VALUE!</v>
      </c>
      <c r="DE40" s="249" t="s">
        <v>3336</v>
      </c>
      <c r="DF40" s="248" t="e">
        <f>'2_Prosecution'!EP39/G40*100</f>
        <v>#VALUE!</v>
      </c>
      <c r="DG40" s="248" t="e">
        <f>'2_Prosecution'!EQ39/G40*100</f>
        <v>#VALUE!</v>
      </c>
      <c r="DH40" s="249" t="s">
        <v>3336</v>
      </c>
      <c r="DI40" s="248" t="e">
        <f>'2_Prosecution'!ES39/G40*100</f>
        <v>#VALUE!</v>
      </c>
      <c r="DJ40" s="248" t="e">
        <f>'2_Prosecution'!ET39/G40*100</f>
        <v>#VALUE!</v>
      </c>
      <c r="DK40" s="249" t="s">
        <v>3336</v>
      </c>
      <c r="DL40" s="248" t="e">
        <f>'2_Prosecution'!EV39/G40*100</f>
        <v>#VALUE!</v>
      </c>
      <c r="DM40" s="248" t="e">
        <f>'2_Prosecution'!EW39/G40*100</f>
        <v>#VALUE!</v>
      </c>
      <c r="DN40" s="249" t="s">
        <v>3336</v>
      </c>
      <c r="DO40" s="248" t="e">
        <f>'2_Prosecution'!EY39/G40*100</f>
        <v>#VALUE!</v>
      </c>
      <c r="DP40" s="248" t="e">
        <f>'2_Prosecution'!EZ39/G40*100</f>
        <v>#VALUE!</v>
      </c>
      <c r="DQ40" s="249" t="s">
        <v>3336</v>
      </c>
      <c r="DR40" s="248" t="e">
        <f>'2_Prosecution'!FB39/G40*100</f>
        <v>#VALUE!</v>
      </c>
      <c r="DS40" s="248" t="e">
        <f>'2_Prosecution'!FC39/G40*100</f>
        <v>#VALUE!</v>
      </c>
      <c r="DT40" s="249" t="s">
        <v>3336</v>
      </c>
      <c r="DU40" s="248" t="e">
        <f>'2_Prosecution'!FE39/G40*100</f>
        <v>#VALUE!</v>
      </c>
      <c r="DV40" s="248" t="e">
        <f>'2_Prosecution'!FF39/G40*100</f>
        <v>#VALUE!</v>
      </c>
      <c r="DW40" s="249" t="s">
        <v>3336</v>
      </c>
      <c r="DX40" s="248" t="e">
        <f>'2_Prosecution'!FH39/G40*100</f>
        <v>#VALUE!</v>
      </c>
      <c r="DY40" s="248" t="e">
        <f>'2_Prosecution'!FI39/G40*100</f>
        <v>#VALUE!</v>
      </c>
      <c r="DZ40" s="249" t="s">
        <v>3336</v>
      </c>
      <c r="EA40" s="248" t="e">
        <f>'2_Prosecution'!FK39/G40*100</f>
        <v>#VALUE!</v>
      </c>
      <c r="EB40" s="248" t="e">
        <f>'2_Prosecution'!FL39/G40*100</f>
        <v>#VALUE!</v>
      </c>
      <c r="EC40" s="249" t="s">
        <v>3336</v>
      </c>
      <c r="ED40" s="248" t="e">
        <f>'2_Prosecution'!FN39/G40*100</f>
        <v>#VALUE!</v>
      </c>
      <c r="EE40" s="248" t="e">
        <f>'2_Prosecution'!FO39/G40*100</f>
        <v>#VALUE!</v>
      </c>
      <c r="EF40" s="249" t="s">
        <v>3336</v>
      </c>
      <c r="EG40" s="248" t="e">
        <f>'2_Prosecution'!GT39/G40*100</f>
        <v>#VALUE!</v>
      </c>
      <c r="EH40" s="248" t="e">
        <f>'2_Prosecution'!GU39/G40*100</f>
        <v>#VALUE!</v>
      </c>
      <c r="EI40" s="249" t="s">
        <v>3336</v>
      </c>
      <c r="EJ40" s="248" t="e">
        <f>'2_Prosecution'!HF39/C40*100</f>
        <v>#VALUE!</v>
      </c>
      <c r="EK40" s="248" t="e">
        <f>'2_Prosecution'!HG39/D40*100</f>
        <v>#VALUE!</v>
      </c>
      <c r="EL40" s="248" t="e">
        <f>'2_Prosecution'!HH39/E40*100</f>
        <v>#VALUE!</v>
      </c>
      <c r="EM40" s="248" t="e">
        <f>'2_Prosecution'!HI39/F40*100</f>
        <v>#VALUE!</v>
      </c>
      <c r="EN40" s="248" t="e">
        <f>'2_Prosecution'!HJ39/G40*100</f>
        <v>#VALUE!</v>
      </c>
      <c r="EO40" s="248" t="e">
        <f>'2_Prosecution'!HK39/H40*100</f>
        <v>#VALUE!</v>
      </c>
      <c r="EP40" s="250" t="e">
        <f t="shared" si="2"/>
        <v>#VALUE!</v>
      </c>
      <c r="EQ40" s="249" t="s">
        <v>3336</v>
      </c>
      <c r="ER40" s="248" t="e">
        <f>'2_Prosecution'!HM39/C40*100</f>
        <v>#VALUE!</v>
      </c>
      <c r="ES40" s="248" t="e">
        <f>'2_Prosecution'!HN39/D40*100</f>
        <v>#VALUE!</v>
      </c>
      <c r="ET40" s="248" t="e">
        <f>'2_Prosecution'!HO39/E40*100</f>
        <v>#VALUE!</v>
      </c>
      <c r="EU40" s="248" t="e">
        <f>'2_Prosecution'!HP39/F40*100</f>
        <v>#VALUE!</v>
      </c>
      <c r="EV40" s="248" t="e">
        <f>'2_Prosecution'!HQ39/G40*100</f>
        <v>#VALUE!</v>
      </c>
      <c r="EW40" s="248" t="e">
        <f>'2_Prosecution'!HR39/H40*100</f>
        <v>#VALUE!</v>
      </c>
      <c r="EX40" s="250" t="e">
        <f t="shared" si="3"/>
        <v>#VALUE!</v>
      </c>
      <c r="EY40" s="249" t="s">
        <v>3336</v>
      </c>
      <c r="EZ40" s="248" t="e">
        <f>'2_Prosecution'!HT39/G40*100</f>
        <v>#VALUE!</v>
      </c>
    </row>
    <row r="41" spans="1:156" ht="17.25" customHeight="1">
      <c r="A41" s="248">
        <v>39</v>
      </c>
      <c r="B41" s="279" t="s">
        <v>62</v>
      </c>
      <c r="C41" s="248">
        <v>9415.57</v>
      </c>
      <c r="D41" s="248">
        <v>9482.8549999999996</v>
      </c>
      <c r="E41" s="248">
        <v>9555.893</v>
      </c>
      <c r="F41" s="248">
        <v>9644.8639999999996</v>
      </c>
      <c r="G41" s="248">
        <v>9747.3549999999996</v>
      </c>
      <c r="H41" s="248">
        <v>9851.0169999999998</v>
      </c>
      <c r="J41" s="248" t="e">
        <f>'2_Prosecution'!AK40/F41*100</f>
        <v>#VALUE!</v>
      </c>
      <c r="K41" s="248" t="e">
        <f>'2_Prosecution'!AL40/G41*100</f>
        <v>#VALUE!</v>
      </c>
      <c r="L41" s="249" t="s">
        <v>3336</v>
      </c>
      <c r="M41" s="248" t="e">
        <f>'2_Prosecution'!AN40/C41*100</f>
        <v>#VALUE!</v>
      </c>
      <c r="N41" s="248" t="e">
        <f>'2_Prosecution'!AO40/D41*100</f>
        <v>#VALUE!</v>
      </c>
      <c r="O41" s="248" t="e">
        <f>'2_Prosecution'!AP40/E41*100</f>
        <v>#VALUE!</v>
      </c>
      <c r="P41" s="248" t="e">
        <f>'2_Prosecution'!AQ40/F41*100</f>
        <v>#VALUE!</v>
      </c>
      <c r="Q41" s="248">
        <f>'2_Prosecution'!AR40/G41*100</f>
        <v>5615.1745781291438</v>
      </c>
      <c r="R41" s="248" t="e">
        <f>'2_Prosecution'!AS40/H41*100</f>
        <v>#VALUE!</v>
      </c>
      <c r="S41" s="250" t="e">
        <f t="shared" si="0"/>
        <v>#VALUE!</v>
      </c>
      <c r="T41" s="249" t="s">
        <v>3336</v>
      </c>
      <c r="U41" s="248" t="e">
        <f>'2_Prosecution'!AU40/C41*100</f>
        <v>#VALUE!</v>
      </c>
      <c r="V41" s="248" t="e">
        <f>'2_Prosecution'!AV40/D41*100</f>
        <v>#VALUE!</v>
      </c>
      <c r="W41" s="248" t="e">
        <f>'2_Prosecution'!AW40/E41*100</f>
        <v>#VALUE!</v>
      </c>
      <c r="X41" s="248" t="e">
        <f>'2_Prosecution'!AX40/F41*100</f>
        <v>#VALUE!</v>
      </c>
      <c r="Y41" s="248">
        <f>'2_Prosecution'!AY40/G41*100</f>
        <v>2000.1015660145754</v>
      </c>
      <c r="Z41" s="248" t="e">
        <f>'2_Prosecution'!AZ40/H41*100</f>
        <v>#VALUE!</v>
      </c>
      <c r="AA41" s="250" t="e">
        <f t="shared" si="1"/>
        <v>#VALUE!</v>
      </c>
      <c r="AB41" s="249" t="s">
        <v>3336</v>
      </c>
      <c r="AC41" s="248">
        <f>'2_Prosecution'!BE40/G41*100</f>
        <v>5615.1745781291438</v>
      </c>
      <c r="AD41" s="248">
        <f>'2_Prosecution'!BF40/G41*100</f>
        <v>935.66921487931859</v>
      </c>
      <c r="AE41" s="248">
        <f>'2_Prosecution'!BG40/G41*100</f>
        <v>373.61930492938853</v>
      </c>
      <c r="AF41" s="248" t="e">
        <f>'2_Prosecution'!BH40/G41*100</f>
        <v>#VALUE!</v>
      </c>
      <c r="AG41" s="248" t="e">
        <f>'2_Prosecution'!BI40/G41*100</f>
        <v>#VALUE!</v>
      </c>
      <c r="AH41" s="249" t="s">
        <v>3336</v>
      </c>
      <c r="AI41" s="248">
        <f>'2_Prosecution'!BK40/G41*100</f>
        <v>2000.1015660145754</v>
      </c>
      <c r="AJ41" s="248">
        <f>'2_Prosecution'!BL40/G41*100</f>
        <v>108.78848672280841</v>
      </c>
      <c r="AK41" s="248">
        <f>'2_Prosecution'!BM40/G41*100</f>
        <v>268.50360944071497</v>
      </c>
      <c r="AL41" s="248" t="e">
        <f>'2_Prosecution'!BN40/G41*100</f>
        <v>#VALUE!</v>
      </c>
      <c r="AM41" s="248" t="e">
        <f>'2_Prosecution'!BO40/G41*100</f>
        <v>#VALUE!</v>
      </c>
      <c r="AN41" s="249" t="s">
        <v>3336</v>
      </c>
      <c r="AO41" s="248">
        <f>'2_Prosecution'!BU40/G41*100</f>
        <v>5615.1745781291438</v>
      </c>
      <c r="AP41" s="248">
        <f>'2_Prosecution'!BV40/G41*100</f>
        <v>376.57395262612272</v>
      </c>
      <c r="AQ41" s="249" t="s">
        <v>3336</v>
      </c>
      <c r="AR41" s="248">
        <f>'2_Prosecution'!BX40/G41*100</f>
        <v>2000.1015660145754</v>
      </c>
      <c r="AS41" s="248">
        <f>'2_Prosecution'!BY40/G41*100</f>
        <v>110.15295944386965</v>
      </c>
      <c r="AT41" s="249" t="s">
        <v>3336</v>
      </c>
      <c r="AU41" s="248" t="e">
        <f>'2_Prosecution'!CA40/G41*100</f>
        <v>#VALUE!</v>
      </c>
      <c r="AV41" s="248" t="e">
        <f>'2_Prosecution'!CB40/G41*100</f>
        <v>#VALUE!</v>
      </c>
      <c r="AW41" s="249" t="s">
        <v>3336</v>
      </c>
      <c r="AX41" s="248" t="e">
        <f>'2_Prosecution'!CD40/G41*100</f>
        <v>#VALUE!</v>
      </c>
      <c r="AY41" s="248" t="e">
        <f>'2_Prosecution'!CE40/G41*100</f>
        <v>#VALUE!</v>
      </c>
      <c r="AZ41" s="249" t="s">
        <v>3336</v>
      </c>
      <c r="BA41" s="248" t="e">
        <f>'2_Prosecution'!CG40/G41*100</f>
        <v>#VALUE!</v>
      </c>
      <c r="BB41" s="248" t="e">
        <f>'2_Prosecution'!CH40/G41*100</f>
        <v>#VALUE!</v>
      </c>
      <c r="BC41" s="249" t="s">
        <v>3336</v>
      </c>
      <c r="BD41" s="248" t="e">
        <f>'2_Prosecution'!CJ40/G41*100</f>
        <v>#VALUE!</v>
      </c>
      <c r="BE41" s="248" t="e">
        <f>'2_Prosecution'!CK40/G41*100</f>
        <v>#VALUE!</v>
      </c>
      <c r="BF41" s="249" t="s">
        <v>3336</v>
      </c>
      <c r="BG41" s="248">
        <f>'2_Prosecution'!CM40/G41*100</f>
        <v>489.92778040812101</v>
      </c>
      <c r="BH41" s="248">
        <f>'2_Prosecution'!CN40/G41*100</f>
        <v>14.085872526444355</v>
      </c>
      <c r="BI41" s="249" t="s">
        <v>3336</v>
      </c>
      <c r="BJ41" s="248" t="e">
        <f>'2_Prosecution'!CP40/G41*100</f>
        <v>#VALUE!</v>
      </c>
      <c r="BK41" s="248" t="e">
        <f>'2_Prosecution'!CQ40/G41*100</f>
        <v>#VALUE!</v>
      </c>
      <c r="BL41" s="249" t="s">
        <v>3336</v>
      </c>
      <c r="BM41" s="248" t="e">
        <f>'2_Prosecution'!CS40/G41*100</f>
        <v>#VALUE!</v>
      </c>
      <c r="BN41" s="248" t="e">
        <f>'2_Prosecution'!CT40/G41*100</f>
        <v>#VALUE!</v>
      </c>
      <c r="BO41" s="249" t="s">
        <v>3336</v>
      </c>
      <c r="BP41" s="248" t="e">
        <f>'2_Prosecution'!CV40/G41*100</f>
        <v>#VALUE!</v>
      </c>
      <c r="BQ41" s="248" t="e">
        <f>'2_Prosecution'!CW40/G41*100</f>
        <v>#VALUE!</v>
      </c>
      <c r="BR41" s="249" t="s">
        <v>3336</v>
      </c>
      <c r="BS41" s="248">
        <f>'2_Prosecution'!DC40/G41*100</f>
        <v>5615.1745781291438</v>
      </c>
      <c r="BT41" s="248">
        <f>'2_Prosecution'!DD40/G41*100</f>
        <v>2000.1015660145754</v>
      </c>
      <c r="BU41" s="249" t="s">
        <v>3336</v>
      </c>
      <c r="BV41" s="248">
        <f>'2_Prosecution'!DF40/G41*100</f>
        <v>591.71949723796877</v>
      </c>
      <c r="BW41" s="248">
        <f>'2_Prosecution'!DG40/G41*100</f>
        <v>79.693414264690261</v>
      </c>
      <c r="BX41" s="249" t="s">
        <v>3336</v>
      </c>
      <c r="BY41" s="248">
        <f>'2_Prosecution'!DI40/G41*100</f>
        <v>10.248934198046546</v>
      </c>
      <c r="BZ41" s="248">
        <f>'2_Prosecution'!DJ40/G41*100</f>
        <v>3.375274625783097</v>
      </c>
      <c r="CA41" s="249" t="s">
        <v>3336</v>
      </c>
      <c r="CB41" s="248">
        <f>'2_Prosecution'!DL40/G41*100</f>
        <v>3.0674988240399577</v>
      </c>
      <c r="CC41" s="248">
        <f>'2_Prosecution'!DM40/G41*100</f>
        <v>0.92332740522941881</v>
      </c>
      <c r="CD41" s="249" t="s">
        <v>3336</v>
      </c>
      <c r="CE41" s="248">
        <f>'2_Prosecution'!DO40/G41*100</f>
        <v>565.83555231137063</v>
      </c>
      <c r="CF41" s="248">
        <f>'2_Prosecution'!DP40/G41*100</f>
        <v>114.96452114445405</v>
      </c>
      <c r="CG41" s="249" t="s">
        <v>3336</v>
      </c>
      <c r="CH41" s="248" t="e">
        <f>'2_Prosecution'!DR40/G41*100</f>
        <v>#VALUE!</v>
      </c>
      <c r="CI41" s="248" t="e">
        <f>'2_Prosecution'!DS40/G41*100</f>
        <v>#VALUE!</v>
      </c>
      <c r="CJ41" s="249" t="s">
        <v>3336</v>
      </c>
      <c r="CK41" s="248">
        <f>'2_Prosecution'!DU40/G41*100</f>
        <v>107.63945706296734</v>
      </c>
      <c r="CL41" s="248">
        <f>'2_Prosecution'!DV40/G41*100</f>
        <v>36.994651369525378</v>
      </c>
      <c r="CM41" s="249" t="s">
        <v>3336</v>
      </c>
      <c r="CN41" s="248">
        <f>'2_Prosecution'!DX40/G41*100</f>
        <v>40.58536905652867</v>
      </c>
      <c r="CO41" s="248">
        <f>'2_Prosecution'!DY40/G41*100</f>
        <v>9.140941311771245</v>
      </c>
      <c r="CP41" s="249" t="s">
        <v>3336</v>
      </c>
      <c r="CQ41" s="248">
        <f>'2_Prosecution'!EA40/G41*100</f>
        <v>39.569708910776306</v>
      </c>
      <c r="CR41" s="248">
        <f>'2_Prosecution'!EB40/G41*100</f>
        <v>18.384474557456869</v>
      </c>
      <c r="CS41" s="249" t="s">
        <v>3336</v>
      </c>
      <c r="CT41" s="248">
        <f>'2_Prosecution'!ED40/G41*100</f>
        <v>32.316459183029657</v>
      </c>
      <c r="CU41" s="248">
        <f>'2_Prosecution'!EE40/G41*100</f>
        <v>14.06535413966148</v>
      </c>
      <c r="CV41" s="249" t="s">
        <v>3336</v>
      </c>
      <c r="CW41" s="248">
        <f>'2_Prosecution'!EG40/G41*100</f>
        <v>757.53884002378084</v>
      </c>
      <c r="CX41" s="248">
        <f>'2_Prosecution'!EH40/G41*100</f>
        <v>259.88588699190706</v>
      </c>
      <c r="CY41" s="249" t="s">
        <v>3336</v>
      </c>
      <c r="CZ41" s="248">
        <f>'2_Prosecution'!EJ40/G41*100</f>
        <v>155.36522471993686</v>
      </c>
      <c r="DA41" s="248">
        <f>'2_Prosecution'!EK40/G41*100</f>
        <v>57.964442661624616</v>
      </c>
      <c r="DB41" s="249" t="s">
        <v>3336</v>
      </c>
      <c r="DC41" s="248">
        <f>'2_Prosecution'!EM40/G41*100</f>
        <v>42.021656131329991</v>
      </c>
      <c r="DD41" s="248">
        <f>'2_Prosecution'!EN40/G41*100</f>
        <v>12.157144168854012</v>
      </c>
      <c r="DE41" s="249" t="s">
        <v>3336</v>
      </c>
      <c r="DF41" s="248">
        <f>'2_Prosecution'!EP40/G41*100</f>
        <v>101.86353118358775</v>
      </c>
      <c r="DG41" s="248">
        <f>'2_Prosecution'!EQ40/G41*100</f>
        <v>39.631264071124939</v>
      </c>
      <c r="DH41" s="249" t="s">
        <v>3336</v>
      </c>
      <c r="DI41" s="248">
        <f>'2_Prosecution'!ES40/G41*100</f>
        <v>40.051891000173896</v>
      </c>
      <c r="DJ41" s="248">
        <f>'2_Prosecution'!ET40/G41*100</f>
        <v>17.409851185270263</v>
      </c>
      <c r="DK41" s="249" t="s">
        <v>3336</v>
      </c>
      <c r="DL41" s="248">
        <f>'2_Prosecution'!EV40/G41*100</f>
        <v>613.81779980312615</v>
      </c>
      <c r="DM41" s="248">
        <f>'2_Prosecution'!EW40/G41*100</f>
        <v>393.68628720304122</v>
      </c>
      <c r="DN41" s="249" t="s">
        <v>3336</v>
      </c>
      <c r="DO41" s="248">
        <f>'2_Prosecution'!EY40/G41*100</f>
        <v>99.16536332163956</v>
      </c>
      <c r="DP41" s="248">
        <f>'2_Prosecution'!EZ40/G41*100</f>
        <v>32.101016121809458</v>
      </c>
      <c r="DQ41" s="249" t="s">
        <v>3336</v>
      </c>
      <c r="DR41" s="248">
        <f>'2_Prosecution'!FB40/G41*100</f>
        <v>39.785151971996505</v>
      </c>
      <c r="DS41" s="248">
        <f>'2_Prosecution'!FC40/G41*100</f>
        <v>44.258160290663469</v>
      </c>
      <c r="DT41" s="249" t="s">
        <v>3336</v>
      </c>
      <c r="DU41" s="248">
        <f>'2_Prosecution'!FE40/G41*100</f>
        <v>18.928211807203084</v>
      </c>
      <c r="DV41" s="248">
        <f>'2_Prosecution'!FF40/G41*100</f>
        <v>5.775925879379586</v>
      </c>
      <c r="DW41" s="249" t="s">
        <v>3336</v>
      </c>
      <c r="DX41" s="248">
        <f>'2_Prosecution'!FH40/G41*100</f>
        <v>1.2721399805383102</v>
      </c>
      <c r="DY41" s="248">
        <f>'2_Prosecution'!FI40/G41*100</f>
        <v>0.24622064139451166</v>
      </c>
      <c r="DZ41" s="249" t="s">
        <v>3336</v>
      </c>
      <c r="EA41" s="248">
        <f>'2_Prosecution'!FK40/G41*100</f>
        <v>971.2275791740426</v>
      </c>
      <c r="EB41" s="248">
        <f>'2_Prosecution'!FL40/G41*100</f>
        <v>368.83852080897844</v>
      </c>
      <c r="EC41" s="249" t="s">
        <v>3336</v>
      </c>
      <c r="ED41" s="248">
        <f>'2_Prosecution'!FN40/G41*100</f>
        <v>112.09194699485143</v>
      </c>
      <c r="EE41" s="248">
        <f>'2_Prosecution'!FO40/G41*100</f>
        <v>51.049746315795417</v>
      </c>
      <c r="EF41" s="249" t="s">
        <v>3336</v>
      </c>
      <c r="EG41" s="248">
        <f>'2_Prosecution'!GT40/G41*100</f>
        <v>296.0392845033345</v>
      </c>
      <c r="EH41" s="248">
        <f>'2_Prosecution'!GU40/G41*100</f>
        <v>92.907255352862393</v>
      </c>
      <c r="EI41" s="249" t="s">
        <v>3336</v>
      </c>
      <c r="EJ41" s="248" t="e">
        <f>'2_Prosecution'!HF40/C41*100</f>
        <v>#VALUE!</v>
      </c>
      <c r="EK41" s="248">
        <f>'2_Prosecution'!HG40/D41*100</f>
        <v>14.099129428848171</v>
      </c>
      <c r="EL41" s="248">
        <f>'2_Prosecution'!HH40/E41*100</f>
        <v>13.959972134472414</v>
      </c>
      <c r="EM41" s="248">
        <f>'2_Prosecution'!HI40/F41*100</f>
        <v>13.903773034021008</v>
      </c>
      <c r="EN41" s="248">
        <f>'2_Prosecution'!HJ40/G41*100</f>
        <v>13.962762205747097</v>
      </c>
      <c r="EO41" s="248">
        <f>'2_Prosecution'!HK40/H41*100</f>
        <v>14.394452877301909</v>
      </c>
      <c r="EP41" s="250" t="e">
        <f t="shared" si="2"/>
        <v>#VALUE!</v>
      </c>
      <c r="EQ41" s="249" t="s">
        <v>3336</v>
      </c>
      <c r="ER41" s="248" t="e">
        <f>'2_Prosecution'!HM40/C41*100</f>
        <v>#VALUE!</v>
      </c>
      <c r="ES41" s="248">
        <f>'2_Prosecution'!HN40/D41*100</f>
        <v>9.617356798137271</v>
      </c>
      <c r="ET41" s="248">
        <f>'2_Prosecution'!HO40/E41*100</f>
        <v>9.3659483211040566</v>
      </c>
      <c r="EU41" s="248">
        <f>'2_Prosecution'!HP40/F41*100</f>
        <v>9.3728641482140134</v>
      </c>
      <c r="EV41" s="248">
        <f>'2_Prosecution'!HQ40/G41*100</f>
        <v>9.5513090474287647</v>
      </c>
      <c r="EW41" s="248">
        <f>'2_Prosecution'!HR40/H41*100</f>
        <v>9.735035479077947</v>
      </c>
      <c r="EX41" s="250" t="e">
        <f t="shared" si="3"/>
        <v>#VALUE!</v>
      </c>
      <c r="EY41" s="249" t="s">
        <v>3336</v>
      </c>
      <c r="EZ41" s="248">
        <f>'2_Prosecution'!HT40/G41*100</f>
        <v>5.7041115256395196</v>
      </c>
    </row>
    <row r="42" spans="1:156">
      <c r="A42" s="248">
        <v>40</v>
      </c>
      <c r="B42" s="279" t="s">
        <v>63</v>
      </c>
      <c r="C42" s="248">
        <v>7870.134</v>
      </c>
      <c r="D42" s="248">
        <v>7954.6620000000003</v>
      </c>
      <c r="E42" s="248">
        <v>8039.06</v>
      </c>
      <c r="F42" s="248">
        <v>8139.6310000000003</v>
      </c>
      <c r="G42" s="248">
        <v>8237.6659999999993</v>
      </c>
      <c r="H42" s="248">
        <v>8327.1260000000002</v>
      </c>
      <c r="J42" s="248" t="e">
        <f>'2_Prosecution'!AK41/F42*100</f>
        <v>#VALUE!</v>
      </c>
      <c r="K42" s="248" t="e">
        <f>'2_Prosecution'!AL41/G42*100</f>
        <v>#VALUE!</v>
      </c>
      <c r="L42" s="249" t="s">
        <v>3336</v>
      </c>
      <c r="M42" s="248" t="e">
        <f>'2_Prosecution'!AN41/C42*100</f>
        <v>#VALUE!</v>
      </c>
      <c r="N42" s="248" t="e">
        <f>'2_Prosecution'!AO41/D42*100</f>
        <v>#VALUE!</v>
      </c>
      <c r="O42" s="248" t="e">
        <f>'2_Prosecution'!AP41/E42*100</f>
        <v>#VALUE!</v>
      </c>
      <c r="P42" s="248" t="e">
        <f>'2_Prosecution'!AQ41/F42*100</f>
        <v>#VALUE!</v>
      </c>
      <c r="Q42" s="248" t="e">
        <f>'2_Prosecution'!AR41/G42*100</f>
        <v>#VALUE!</v>
      </c>
      <c r="R42" s="248" t="e">
        <f>'2_Prosecution'!AS41/H42*100</f>
        <v>#VALUE!</v>
      </c>
      <c r="S42" s="250" t="e">
        <f t="shared" si="0"/>
        <v>#VALUE!</v>
      </c>
      <c r="T42" s="249" t="s">
        <v>3336</v>
      </c>
      <c r="U42" s="248" t="e">
        <f>'2_Prosecution'!AU41/C42*100</f>
        <v>#VALUE!</v>
      </c>
      <c r="V42" s="248" t="e">
        <f>'2_Prosecution'!AV41/D42*100</f>
        <v>#VALUE!</v>
      </c>
      <c r="W42" s="248" t="e">
        <f>'2_Prosecution'!AW41/E42*100</f>
        <v>#VALUE!</v>
      </c>
      <c r="X42" s="248" t="e">
        <f>'2_Prosecution'!AX41/F42*100</f>
        <v>#VALUE!</v>
      </c>
      <c r="Y42" s="248" t="e">
        <f>'2_Prosecution'!AY41/G42*100</f>
        <v>#VALUE!</v>
      </c>
      <c r="Z42" s="248" t="e">
        <f>'2_Prosecution'!AZ41/H42*100</f>
        <v>#VALUE!</v>
      </c>
      <c r="AA42" s="250" t="e">
        <f t="shared" si="1"/>
        <v>#VALUE!</v>
      </c>
      <c r="AB42" s="249" t="s">
        <v>3336</v>
      </c>
      <c r="AC42" s="248" t="e">
        <f>'2_Prosecution'!BE41/G42*100</f>
        <v>#VALUE!</v>
      </c>
      <c r="AD42" s="248">
        <f>'2_Prosecution'!BF41/G42*100</f>
        <v>0</v>
      </c>
      <c r="AE42" s="248" t="e">
        <f>'2_Prosecution'!BG41/G42*100</f>
        <v>#VALUE!</v>
      </c>
      <c r="AF42" s="248" t="e">
        <f>'2_Prosecution'!BH41/G42*100</f>
        <v>#VALUE!</v>
      </c>
      <c r="AG42" s="248" t="e">
        <f>'2_Prosecution'!BI41/G42*100</f>
        <v>#VALUE!</v>
      </c>
      <c r="AH42" s="249" t="s">
        <v>3336</v>
      </c>
      <c r="AI42" s="248" t="e">
        <f>'2_Prosecution'!BK41/G42*100</f>
        <v>#VALUE!</v>
      </c>
      <c r="AJ42" s="248" t="e">
        <f>'2_Prosecution'!BL41/G42*100</f>
        <v>#VALUE!</v>
      </c>
      <c r="AK42" s="248" t="e">
        <f>'2_Prosecution'!BM41/G42*100</f>
        <v>#VALUE!</v>
      </c>
      <c r="AL42" s="248" t="e">
        <f>'2_Prosecution'!BN41/G42*100</f>
        <v>#VALUE!</v>
      </c>
      <c r="AM42" s="248" t="e">
        <f>'2_Prosecution'!BO41/G42*100</f>
        <v>#VALUE!</v>
      </c>
      <c r="AN42" s="249" t="s">
        <v>3336</v>
      </c>
      <c r="AO42" s="248" t="e">
        <f>'2_Prosecution'!BU41/G42*100</f>
        <v>#VALUE!</v>
      </c>
      <c r="AP42" s="248" t="e">
        <f>'2_Prosecution'!BV41/G42*100</f>
        <v>#VALUE!</v>
      </c>
      <c r="AQ42" s="249" t="s">
        <v>3336</v>
      </c>
      <c r="AR42" s="248" t="e">
        <f>'2_Prosecution'!BX41/G42*100</f>
        <v>#VALUE!</v>
      </c>
      <c r="AS42" s="248" t="e">
        <f>'2_Prosecution'!BY41/G42*100</f>
        <v>#VALUE!</v>
      </c>
      <c r="AT42" s="249" t="s">
        <v>3336</v>
      </c>
      <c r="AU42" s="248" t="e">
        <f>'2_Prosecution'!CA41/G42*100</f>
        <v>#VALUE!</v>
      </c>
      <c r="AV42" s="248" t="e">
        <f>'2_Prosecution'!CB41/G42*100</f>
        <v>#VALUE!</v>
      </c>
      <c r="AW42" s="249" t="s">
        <v>3336</v>
      </c>
      <c r="AX42" s="248" t="e">
        <f>'2_Prosecution'!CD41/G42*100</f>
        <v>#VALUE!</v>
      </c>
      <c r="AY42" s="248" t="e">
        <f>'2_Prosecution'!CE41/G42*100</f>
        <v>#VALUE!</v>
      </c>
      <c r="AZ42" s="249" t="s">
        <v>3336</v>
      </c>
      <c r="BA42" s="248" t="e">
        <f>'2_Prosecution'!CG41/G42*100</f>
        <v>#VALUE!</v>
      </c>
      <c r="BB42" s="248" t="e">
        <f>'2_Prosecution'!CH41/G42*100</f>
        <v>#VALUE!</v>
      </c>
      <c r="BC42" s="249" t="s">
        <v>3336</v>
      </c>
      <c r="BD42" s="248" t="e">
        <f>'2_Prosecution'!CJ41/G42*100</f>
        <v>#VALUE!</v>
      </c>
      <c r="BE42" s="248" t="e">
        <f>'2_Prosecution'!CK41/G42*100</f>
        <v>#VALUE!</v>
      </c>
      <c r="BF42" s="249" t="s">
        <v>3336</v>
      </c>
      <c r="BG42" s="248" t="e">
        <f>'2_Prosecution'!CM41/G42*100</f>
        <v>#VALUE!</v>
      </c>
      <c r="BH42" s="248" t="e">
        <f>'2_Prosecution'!CN41/G42*100</f>
        <v>#VALUE!</v>
      </c>
      <c r="BI42" s="249" t="s">
        <v>3336</v>
      </c>
      <c r="BJ42" s="248" t="e">
        <f>'2_Prosecution'!CP41/G42*100</f>
        <v>#VALUE!</v>
      </c>
      <c r="BK42" s="248" t="e">
        <f>'2_Prosecution'!CQ41/G42*100</f>
        <v>#VALUE!</v>
      </c>
      <c r="BL42" s="249" t="s">
        <v>3336</v>
      </c>
      <c r="BM42" s="248" t="e">
        <f>'2_Prosecution'!CS41/G42*100</f>
        <v>#VALUE!</v>
      </c>
      <c r="BN42" s="248" t="e">
        <f>'2_Prosecution'!CT41/G42*100</f>
        <v>#VALUE!</v>
      </c>
      <c r="BO42" s="249" t="s">
        <v>3336</v>
      </c>
      <c r="BP42" s="248" t="e">
        <f>'2_Prosecution'!CV41/G42*100</f>
        <v>#VALUE!</v>
      </c>
      <c r="BQ42" s="248" t="e">
        <f>'2_Prosecution'!CW41/G42*100</f>
        <v>#VALUE!</v>
      </c>
      <c r="BR42" s="249" t="s">
        <v>3336</v>
      </c>
      <c r="BS42" s="248" t="e">
        <f>'2_Prosecution'!DC41/G42*100</f>
        <v>#VALUE!</v>
      </c>
      <c r="BT42" s="248" t="e">
        <f>'2_Prosecution'!DD41/G42*100</f>
        <v>#VALUE!</v>
      </c>
      <c r="BU42" s="249" t="s">
        <v>3336</v>
      </c>
      <c r="BV42" s="248" t="e">
        <f>'2_Prosecution'!DF41/G42*100</f>
        <v>#VALUE!</v>
      </c>
      <c r="BW42" s="248" t="e">
        <f>'2_Prosecution'!DG41/G42*100</f>
        <v>#VALUE!</v>
      </c>
      <c r="BX42" s="249" t="s">
        <v>3336</v>
      </c>
      <c r="BY42" s="248" t="e">
        <f>'2_Prosecution'!DI41/G42*100</f>
        <v>#VALUE!</v>
      </c>
      <c r="BZ42" s="248" t="e">
        <f>'2_Prosecution'!DJ41/G42*100</f>
        <v>#VALUE!</v>
      </c>
      <c r="CA42" s="249" t="s">
        <v>3336</v>
      </c>
      <c r="CB42" s="248" t="e">
        <f>'2_Prosecution'!DL41/G42*100</f>
        <v>#VALUE!</v>
      </c>
      <c r="CC42" s="248" t="e">
        <f>'2_Prosecution'!DM41/G42*100</f>
        <v>#VALUE!</v>
      </c>
      <c r="CD42" s="249" t="s">
        <v>3336</v>
      </c>
      <c r="CE42" s="248" t="e">
        <f>'2_Prosecution'!DO41/G42*100</f>
        <v>#VALUE!</v>
      </c>
      <c r="CF42" s="248" t="e">
        <f>'2_Prosecution'!DP41/G42*100</f>
        <v>#VALUE!</v>
      </c>
      <c r="CG42" s="249" t="s">
        <v>3336</v>
      </c>
      <c r="CH42" s="248" t="e">
        <f>'2_Prosecution'!DR41/G42*100</f>
        <v>#VALUE!</v>
      </c>
      <c r="CI42" s="248" t="e">
        <f>'2_Prosecution'!DS41/G42*100</f>
        <v>#VALUE!</v>
      </c>
      <c r="CJ42" s="249" t="s">
        <v>3336</v>
      </c>
      <c r="CK42" s="248" t="e">
        <f>'2_Prosecution'!DU41/G42*100</f>
        <v>#VALUE!</v>
      </c>
      <c r="CL42" s="248" t="e">
        <f>'2_Prosecution'!DV41/G42*100</f>
        <v>#VALUE!</v>
      </c>
      <c r="CM42" s="249" t="s">
        <v>3336</v>
      </c>
      <c r="CN42" s="248" t="e">
        <f>'2_Prosecution'!DX41/G42*100</f>
        <v>#VALUE!</v>
      </c>
      <c r="CO42" s="248" t="e">
        <f>'2_Prosecution'!DY41/G42*100</f>
        <v>#VALUE!</v>
      </c>
      <c r="CP42" s="249" t="s">
        <v>3336</v>
      </c>
      <c r="CQ42" s="248" t="e">
        <f>'2_Prosecution'!EA41/G42*100</f>
        <v>#VALUE!</v>
      </c>
      <c r="CR42" s="248" t="e">
        <f>'2_Prosecution'!EB41/G42*100</f>
        <v>#VALUE!</v>
      </c>
      <c r="CS42" s="249" t="s">
        <v>3336</v>
      </c>
      <c r="CT42" s="248" t="e">
        <f>'2_Prosecution'!ED41/G42*100</f>
        <v>#VALUE!</v>
      </c>
      <c r="CU42" s="248" t="e">
        <f>'2_Prosecution'!EE41/G42*100</f>
        <v>#VALUE!</v>
      </c>
      <c r="CV42" s="249" t="s">
        <v>3336</v>
      </c>
      <c r="CW42" s="248" t="e">
        <f>'2_Prosecution'!EG41/G42*100</f>
        <v>#VALUE!</v>
      </c>
      <c r="CX42" s="248" t="e">
        <f>'2_Prosecution'!EH41/G42*100</f>
        <v>#VALUE!</v>
      </c>
      <c r="CY42" s="249" t="s">
        <v>3336</v>
      </c>
      <c r="CZ42" s="248" t="e">
        <f>'2_Prosecution'!EJ41/G42*100</f>
        <v>#VALUE!</v>
      </c>
      <c r="DA42" s="248" t="e">
        <f>'2_Prosecution'!EK41/G42*100</f>
        <v>#VALUE!</v>
      </c>
      <c r="DB42" s="249" t="s">
        <v>3336</v>
      </c>
      <c r="DC42" s="248" t="e">
        <f>'2_Prosecution'!EM41/G42*100</f>
        <v>#VALUE!</v>
      </c>
      <c r="DD42" s="248" t="e">
        <f>'2_Prosecution'!EN41/G42*100</f>
        <v>#VALUE!</v>
      </c>
      <c r="DE42" s="249" t="s">
        <v>3336</v>
      </c>
      <c r="DF42" s="248" t="e">
        <f>'2_Prosecution'!EP41/G42*100</f>
        <v>#VALUE!</v>
      </c>
      <c r="DG42" s="248" t="e">
        <f>'2_Prosecution'!EQ41/G42*100</f>
        <v>#VALUE!</v>
      </c>
      <c r="DH42" s="249" t="s">
        <v>3336</v>
      </c>
      <c r="DI42" s="248" t="e">
        <f>'2_Prosecution'!ES41/G42*100</f>
        <v>#VALUE!</v>
      </c>
      <c r="DJ42" s="248" t="e">
        <f>'2_Prosecution'!ET41/G42*100</f>
        <v>#VALUE!</v>
      </c>
      <c r="DK42" s="249" t="s">
        <v>3336</v>
      </c>
      <c r="DL42" s="248" t="e">
        <f>'2_Prosecution'!EV41/G42*100</f>
        <v>#VALUE!</v>
      </c>
      <c r="DM42" s="248" t="e">
        <f>'2_Prosecution'!EW41/G42*100</f>
        <v>#VALUE!</v>
      </c>
      <c r="DN42" s="249" t="s">
        <v>3336</v>
      </c>
      <c r="DO42" s="248" t="e">
        <f>'2_Prosecution'!EY41/G42*100</f>
        <v>#VALUE!</v>
      </c>
      <c r="DP42" s="248" t="e">
        <f>'2_Prosecution'!EZ41/G42*100</f>
        <v>#VALUE!</v>
      </c>
      <c r="DQ42" s="249" t="s">
        <v>3336</v>
      </c>
      <c r="DR42" s="248" t="e">
        <f>'2_Prosecution'!FB41/G42*100</f>
        <v>#VALUE!</v>
      </c>
      <c r="DS42" s="248" t="e">
        <f>'2_Prosecution'!FC41/G42*100</f>
        <v>#VALUE!</v>
      </c>
      <c r="DT42" s="249" t="s">
        <v>3336</v>
      </c>
      <c r="DU42" s="248" t="e">
        <f>'2_Prosecution'!FE41/G42*100</f>
        <v>#VALUE!</v>
      </c>
      <c r="DV42" s="248" t="e">
        <f>'2_Prosecution'!FF41/G42*100</f>
        <v>#VALUE!</v>
      </c>
      <c r="DW42" s="249" t="s">
        <v>3336</v>
      </c>
      <c r="DX42" s="248" t="e">
        <f>'2_Prosecution'!FH41/G42*100</f>
        <v>#VALUE!</v>
      </c>
      <c r="DY42" s="248" t="e">
        <f>'2_Prosecution'!FI41/G42*100</f>
        <v>#VALUE!</v>
      </c>
      <c r="DZ42" s="249" t="s">
        <v>3336</v>
      </c>
      <c r="EA42" s="248" t="e">
        <f>'2_Prosecution'!FK41/G42*100</f>
        <v>#VALUE!</v>
      </c>
      <c r="EB42" s="248" t="e">
        <f>'2_Prosecution'!FL41/G42*100</f>
        <v>#VALUE!</v>
      </c>
      <c r="EC42" s="249" t="s">
        <v>3336</v>
      </c>
      <c r="ED42" s="248" t="e">
        <f>'2_Prosecution'!FN41/G42*100</f>
        <v>#VALUE!</v>
      </c>
      <c r="EE42" s="248" t="e">
        <f>'2_Prosecution'!FO41/G42*100</f>
        <v>#VALUE!</v>
      </c>
      <c r="EF42" s="249" t="s">
        <v>3336</v>
      </c>
      <c r="EG42" s="248" t="e">
        <f>'2_Prosecution'!GT41/G42*100</f>
        <v>#VALUE!</v>
      </c>
      <c r="EH42" s="248" t="e">
        <f>'2_Prosecution'!GU41/G42*100</f>
        <v>#VALUE!</v>
      </c>
      <c r="EI42" s="249" t="s">
        <v>3336</v>
      </c>
      <c r="EJ42" s="248" t="e">
        <f>'2_Prosecution'!HF41/C42*100</f>
        <v>#VALUE!</v>
      </c>
      <c r="EK42" s="248" t="e">
        <f>'2_Prosecution'!HG41/D42*100</f>
        <v>#VALUE!</v>
      </c>
      <c r="EL42" s="248" t="e">
        <f>'2_Prosecution'!HH41/E42*100</f>
        <v>#VALUE!</v>
      </c>
      <c r="EM42" s="248" t="e">
        <f>'2_Prosecution'!HI41/F42*100</f>
        <v>#VALUE!</v>
      </c>
      <c r="EN42" s="248" t="e">
        <f>'2_Prosecution'!HJ41/G42*100</f>
        <v>#VALUE!</v>
      </c>
      <c r="EO42" s="248" t="e">
        <f>'2_Prosecution'!HK41/H42*100</f>
        <v>#VALUE!</v>
      </c>
      <c r="EP42" s="250" t="e">
        <f t="shared" si="2"/>
        <v>#VALUE!</v>
      </c>
      <c r="EQ42" s="249" t="s">
        <v>3336</v>
      </c>
      <c r="ER42" s="248" t="e">
        <f>'2_Prosecution'!HM41/C42*100</f>
        <v>#VALUE!</v>
      </c>
      <c r="ES42" s="248" t="e">
        <f>'2_Prosecution'!HN41/D42*100</f>
        <v>#VALUE!</v>
      </c>
      <c r="ET42" s="248" t="e">
        <f>'2_Prosecution'!HO41/E42*100</f>
        <v>#VALUE!</v>
      </c>
      <c r="EU42" s="248" t="e">
        <f>'2_Prosecution'!HP41/F42*100</f>
        <v>#VALUE!</v>
      </c>
      <c r="EV42" s="248" t="e">
        <f>'2_Prosecution'!HQ41/G42*100</f>
        <v>#VALUE!</v>
      </c>
      <c r="EW42" s="248" t="e">
        <f>'2_Prosecution'!HR41/H42*100</f>
        <v>#VALUE!</v>
      </c>
      <c r="EX42" s="250" t="e">
        <f t="shared" si="3"/>
        <v>#VALUE!</v>
      </c>
      <c r="EY42" s="249" t="s">
        <v>3336</v>
      </c>
      <c r="EZ42" s="248" t="e">
        <f>'2_Prosecution'!HT41/G42*100</f>
        <v>#VALUE!</v>
      </c>
    </row>
    <row r="43" spans="1:156" ht="15" customHeight="1">
      <c r="A43" s="248">
        <v>41</v>
      </c>
      <c r="B43" s="279" t="s">
        <v>64</v>
      </c>
      <c r="C43" s="248">
        <v>2057.2840000000001</v>
      </c>
      <c r="D43" s="248">
        <v>2059.7939999999999</v>
      </c>
      <c r="E43" s="248">
        <v>2062.2939999999999</v>
      </c>
      <c r="F43" s="248">
        <v>2065.7689999999998</v>
      </c>
      <c r="G43" s="248">
        <v>2069.172</v>
      </c>
      <c r="H43" s="248">
        <v>2071.2779999999998</v>
      </c>
      <c r="J43" s="248">
        <f>'2_Prosecution'!AK42/F43*100</f>
        <v>597.06579002782996</v>
      </c>
      <c r="K43" s="248">
        <f>'2_Prosecution'!AL42/G43*100</f>
        <v>1018.1850517984972</v>
      </c>
      <c r="L43" s="249" t="s">
        <v>3336</v>
      </c>
      <c r="M43" s="248" t="e">
        <f>'2_Prosecution'!AN42/C43*100</f>
        <v>#VALUE!</v>
      </c>
      <c r="N43" s="248" t="e">
        <f>'2_Prosecution'!AO42/D43*100</f>
        <v>#VALUE!</v>
      </c>
      <c r="O43" s="248" t="e">
        <f>'2_Prosecution'!AP42/E43*100</f>
        <v>#VALUE!</v>
      </c>
      <c r="P43" s="248" t="e">
        <f>'2_Prosecution'!AQ42/F43*100</f>
        <v>#VALUE!</v>
      </c>
      <c r="Q43" s="248" t="e">
        <f>'2_Prosecution'!AR42/G43*100</f>
        <v>#VALUE!</v>
      </c>
      <c r="R43" s="248" t="e">
        <f>'2_Prosecution'!AS42/H43*100</f>
        <v>#VALUE!</v>
      </c>
      <c r="S43" s="250" t="e">
        <f t="shared" si="0"/>
        <v>#VALUE!</v>
      </c>
      <c r="T43" s="249" t="s">
        <v>3336</v>
      </c>
      <c r="U43" s="248">
        <f>'2_Prosecution'!AU42/C43*100</f>
        <v>355.61448978361761</v>
      </c>
      <c r="V43" s="248">
        <f>'2_Prosecution'!AV42/D43*100</f>
        <v>367.8523192125038</v>
      </c>
      <c r="W43" s="248">
        <f>'2_Prosecution'!AW42/E43*100</f>
        <v>366.14566109390807</v>
      </c>
      <c r="X43" s="248">
        <f>'2_Prosecution'!AX42/F43*100</f>
        <v>226.98568910657485</v>
      </c>
      <c r="Y43" s="248">
        <f>'2_Prosecution'!AY42/G43*100</f>
        <v>230.14036532487393</v>
      </c>
      <c r="Z43" s="248">
        <f>'2_Prosecution'!AZ42/H43*100</f>
        <v>203.06303644416639</v>
      </c>
      <c r="AA43" s="250">
        <f t="shared" si="1"/>
        <v>-42.897985802624326</v>
      </c>
      <c r="AB43" s="249" t="s">
        <v>3336</v>
      </c>
      <c r="AC43" s="248" t="e">
        <f>'2_Prosecution'!BE42/G43*100</f>
        <v>#VALUE!</v>
      </c>
      <c r="AD43" s="248">
        <f>'2_Prosecution'!BF42/G43*100</f>
        <v>0</v>
      </c>
      <c r="AE43" s="248" t="e">
        <f>'2_Prosecution'!BG42/G43*100</f>
        <v>#VALUE!</v>
      </c>
      <c r="AF43" s="248" t="e">
        <f>'2_Prosecution'!BH42/G43*100</f>
        <v>#VALUE!</v>
      </c>
      <c r="AG43" s="248" t="e">
        <f>'2_Prosecution'!BI42/G43*100</f>
        <v>#VALUE!</v>
      </c>
      <c r="AH43" s="249" t="s">
        <v>3336</v>
      </c>
      <c r="AI43" s="248" t="e">
        <f>'2_Prosecution'!BK42/G43*100</f>
        <v>#VALUE!</v>
      </c>
      <c r="AJ43" s="248" t="e">
        <f>'2_Prosecution'!BL42/G43*100</f>
        <v>#VALUE!</v>
      </c>
      <c r="AK43" s="248" t="e">
        <f>'2_Prosecution'!BM42/G43*100</f>
        <v>#VALUE!</v>
      </c>
      <c r="AL43" s="248" t="e">
        <f>'2_Prosecution'!BN42/G43*100</f>
        <v>#VALUE!</v>
      </c>
      <c r="AM43" s="248" t="e">
        <f>'2_Prosecution'!BO42/G43*100</f>
        <v>#VALUE!</v>
      </c>
      <c r="AN43" s="249" t="s">
        <v>3336</v>
      </c>
      <c r="AO43" s="248" t="e">
        <f>'2_Prosecution'!BU42/G43*100</f>
        <v>#VALUE!</v>
      </c>
      <c r="AP43" s="248" t="e">
        <f>'2_Prosecution'!BV42/G43*100</f>
        <v>#VALUE!</v>
      </c>
      <c r="AQ43" s="249" t="s">
        <v>3336</v>
      </c>
      <c r="AR43" s="248">
        <f>'2_Prosecution'!BX42/G43*100</f>
        <v>230.14036532487393</v>
      </c>
      <c r="AS43" s="248" t="e">
        <f>'2_Prosecution'!BY42/G43*100</f>
        <v>#VALUE!</v>
      </c>
      <c r="AT43" s="249" t="s">
        <v>3336</v>
      </c>
      <c r="AU43" s="248">
        <f>'2_Prosecution'!CA42/G43*100</f>
        <v>565.73353979272861</v>
      </c>
      <c r="AV43" s="248" t="e">
        <f>'2_Prosecution'!CB42/G43*100</f>
        <v>#VALUE!</v>
      </c>
      <c r="AW43" s="249" t="s">
        <v>3336</v>
      </c>
      <c r="AX43" s="248" t="e">
        <f>'2_Prosecution'!CD42/G43*100</f>
        <v>#VALUE!</v>
      </c>
      <c r="AY43" s="248" t="e">
        <f>'2_Prosecution'!CE42/G43*100</f>
        <v>#VALUE!</v>
      </c>
      <c r="AZ43" s="249" t="s">
        <v>3336</v>
      </c>
      <c r="BA43" s="248" t="e">
        <f>'2_Prosecution'!CG42/G43*100</f>
        <v>#VALUE!</v>
      </c>
      <c r="BB43" s="248" t="e">
        <f>'2_Prosecution'!CH42/G43*100</f>
        <v>#VALUE!</v>
      </c>
      <c r="BC43" s="249" t="s">
        <v>3336</v>
      </c>
      <c r="BD43" s="248" t="e">
        <f>'2_Prosecution'!CJ42/G43*100</f>
        <v>#VALUE!</v>
      </c>
      <c r="BE43" s="248" t="e">
        <f>'2_Prosecution'!CK42/G43*100</f>
        <v>#VALUE!</v>
      </c>
      <c r="BF43" s="249" t="s">
        <v>3336</v>
      </c>
      <c r="BG43" s="248" t="e">
        <f>'2_Prosecution'!CM42/G43*100</f>
        <v>#VALUE!</v>
      </c>
      <c r="BH43" s="248" t="e">
        <f>'2_Prosecution'!CN42/G43*100</f>
        <v>#VALUE!</v>
      </c>
      <c r="BI43" s="249" t="s">
        <v>3336</v>
      </c>
      <c r="BJ43" s="248" t="e">
        <f>'2_Prosecution'!CP42/G43*100</f>
        <v>#VALUE!</v>
      </c>
      <c r="BK43" s="248" t="e">
        <f>'2_Prosecution'!CQ42/G43*100</f>
        <v>#VALUE!</v>
      </c>
      <c r="BL43" s="249" t="s">
        <v>3336</v>
      </c>
      <c r="BM43" s="248" t="e">
        <f>'2_Prosecution'!CS42/G43*100</f>
        <v>#VALUE!</v>
      </c>
      <c r="BN43" s="248" t="e">
        <f>'2_Prosecution'!CT42/G43*100</f>
        <v>#VALUE!</v>
      </c>
      <c r="BO43" s="249" t="s">
        <v>3336</v>
      </c>
      <c r="BP43" s="248" t="e">
        <f>'2_Prosecution'!CV42/G43*100</f>
        <v>#VALUE!</v>
      </c>
      <c r="BQ43" s="248" t="e">
        <f>'2_Prosecution'!CW42/G43*100</f>
        <v>#VALUE!</v>
      </c>
      <c r="BR43" s="249" t="s">
        <v>3336</v>
      </c>
      <c r="BS43" s="248" t="e">
        <f>'2_Prosecution'!DC42/G43*100</f>
        <v>#VALUE!</v>
      </c>
      <c r="BT43" s="248" t="e">
        <f>'2_Prosecution'!DD42/G43*100</f>
        <v>#VALUE!</v>
      </c>
      <c r="BU43" s="249" t="s">
        <v>3336</v>
      </c>
      <c r="BV43" s="248">
        <f>'2_Prosecution'!DF42/G43*100</f>
        <v>255.89946123376887</v>
      </c>
      <c r="BW43" s="248" t="e">
        <f>'2_Prosecution'!DG42/G43*100</f>
        <v>#VALUE!</v>
      </c>
      <c r="BX43" s="249" t="s">
        <v>3336</v>
      </c>
      <c r="BY43" s="248" t="e">
        <f>'2_Prosecution'!DI42/G43*100</f>
        <v>#VALUE!</v>
      </c>
      <c r="BZ43" s="248">
        <f>'2_Prosecution'!DJ42/G43*100</f>
        <v>2.7063965682891511</v>
      </c>
      <c r="CA43" s="249" t="s">
        <v>3336</v>
      </c>
      <c r="CB43" s="248">
        <f>'2_Prosecution'!DL42/G43*100</f>
        <v>2.8030535885851924</v>
      </c>
      <c r="CC43" s="248" t="e">
        <f>'2_Prosecution'!DM42/G43*100</f>
        <v>#VALUE!</v>
      </c>
      <c r="CD43" s="249" t="s">
        <v>3336</v>
      </c>
      <c r="CE43" s="248">
        <f>'2_Prosecution'!DO42/G43*100</f>
        <v>14.643538574850229</v>
      </c>
      <c r="CF43" s="248">
        <f>'2_Prosecution'!DP42/G43*100</f>
        <v>9.0374313976798444</v>
      </c>
      <c r="CG43" s="249" t="s">
        <v>3336</v>
      </c>
      <c r="CH43" s="248" t="e">
        <f>'2_Prosecution'!DR42/G43*100</f>
        <v>#VALUE!</v>
      </c>
      <c r="CI43" s="248" t="e">
        <f>'2_Prosecution'!DS42/G43*100</f>
        <v>#VALUE!</v>
      </c>
      <c r="CJ43" s="249" t="s">
        <v>3336</v>
      </c>
      <c r="CK43" s="248">
        <f>'2_Prosecution'!DU42/G43*100</f>
        <v>3.2380101799173779</v>
      </c>
      <c r="CL43" s="248">
        <f>'2_Prosecution'!DV42/G43*100</f>
        <v>1.9331404059208226</v>
      </c>
      <c r="CM43" s="249" t="s">
        <v>3336</v>
      </c>
      <c r="CN43" s="248">
        <f>'2_Prosecution'!DX42/G43*100</f>
        <v>1.8848118957728019</v>
      </c>
      <c r="CO43" s="248">
        <f>'2_Prosecution'!DY42/G43*100</f>
        <v>0.86991318266437001</v>
      </c>
      <c r="CP43" s="249" t="s">
        <v>3336</v>
      </c>
      <c r="CQ43" s="248">
        <f>'2_Prosecution'!EA42/G43*100</f>
        <v>1.3531982841445755</v>
      </c>
      <c r="CR43" s="248">
        <f>'2_Prosecution'!EB42/G43*100</f>
        <v>1.0632272232564524</v>
      </c>
      <c r="CS43" s="249" t="s">
        <v>3336</v>
      </c>
      <c r="CT43" s="248" t="e">
        <f>'2_Prosecution'!ED42/G43*100</f>
        <v>#VALUE!</v>
      </c>
      <c r="CU43" s="248" t="e">
        <f>'2_Prosecution'!EE42/G43*100</f>
        <v>#VALUE!</v>
      </c>
      <c r="CV43" s="249" t="s">
        <v>3336</v>
      </c>
      <c r="CW43" s="248">
        <f>'2_Prosecution'!EG42/G43*100</f>
        <v>88.151202509989503</v>
      </c>
      <c r="CX43" s="248">
        <f>'2_Prosecution'!EH42/G43*100</f>
        <v>95.883764133672784</v>
      </c>
      <c r="CY43" s="249" t="s">
        <v>3336</v>
      </c>
      <c r="CZ43" s="248">
        <f>'2_Prosecution'!EJ42/G43*100</f>
        <v>86.991318266437005</v>
      </c>
      <c r="DA43" s="248">
        <f>'2_Prosecution'!EK42/G43*100</f>
        <v>71.139566937886272</v>
      </c>
      <c r="DB43" s="249" t="s">
        <v>3336</v>
      </c>
      <c r="DC43" s="248" t="e">
        <f>'2_Prosecution'!EM42/G43*100</f>
        <v>#VALUE!</v>
      </c>
      <c r="DD43" s="248" t="e">
        <f>'2_Prosecution'!EN42/G43*100</f>
        <v>#VALUE!</v>
      </c>
      <c r="DE43" s="249" t="s">
        <v>3336</v>
      </c>
      <c r="DF43" s="248" t="e">
        <f>'2_Prosecution'!EP42/G43*100</f>
        <v>#VALUE!</v>
      </c>
      <c r="DG43" s="248" t="e">
        <f>'2_Prosecution'!EQ42/G43*100</f>
        <v>#VALUE!</v>
      </c>
      <c r="DH43" s="249" t="s">
        <v>3336</v>
      </c>
      <c r="DI43" s="248" t="e">
        <f>'2_Prosecution'!ES42/G43*100</f>
        <v>#VALUE!</v>
      </c>
      <c r="DJ43" s="248" t="e">
        <f>'2_Prosecution'!ET42/G43*100</f>
        <v>#VALUE!</v>
      </c>
      <c r="DK43" s="249" t="s">
        <v>3336</v>
      </c>
      <c r="DL43" s="248" t="e">
        <f>'2_Prosecution'!EV42/G43*100</f>
        <v>#VALUE!</v>
      </c>
      <c r="DM43" s="248" t="e">
        <f>'2_Prosecution'!EW42/G43*100</f>
        <v>#VALUE!</v>
      </c>
      <c r="DN43" s="249" t="s">
        <v>3336</v>
      </c>
      <c r="DO43" s="248" t="e">
        <f>'2_Prosecution'!EY42/G43*100</f>
        <v>#VALUE!</v>
      </c>
      <c r="DP43" s="248" t="e">
        <f>'2_Prosecution'!EZ42/G43*100</f>
        <v>#VALUE!</v>
      </c>
      <c r="DQ43" s="249" t="s">
        <v>3336</v>
      </c>
      <c r="DR43" s="248" t="e">
        <f>'2_Prosecution'!FB42/G43*100</f>
        <v>#VALUE!</v>
      </c>
      <c r="DS43" s="248" t="e">
        <f>'2_Prosecution'!FC42/G43*100</f>
        <v>#VALUE!</v>
      </c>
      <c r="DT43" s="249" t="s">
        <v>3336</v>
      </c>
      <c r="DU43" s="248">
        <f>'2_Prosecution'!FE42/G43*100</f>
        <v>0.24164255074010282</v>
      </c>
      <c r="DV43" s="248" t="e">
        <f>'2_Prosecution'!FF42/G43*100</f>
        <v>#VALUE!</v>
      </c>
      <c r="DW43" s="249" t="s">
        <v>3336</v>
      </c>
      <c r="DX43" s="248" t="e">
        <f>'2_Prosecution'!FH42/G43*100</f>
        <v>#VALUE!</v>
      </c>
      <c r="DY43" s="248" t="e">
        <f>'2_Prosecution'!FI42/G43*100</f>
        <v>#VALUE!</v>
      </c>
      <c r="DZ43" s="249" t="s">
        <v>3336</v>
      </c>
      <c r="EA43" s="248" t="e">
        <f>'2_Prosecution'!FK42/G43*100</f>
        <v>#VALUE!</v>
      </c>
      <c r="EB43" s="248" t="e">
        <f>'2_Prosecution'!FL42/G43*100</f>
        <v>#VALUE!</v>
      </c>
      <c r="EC43" s="249" t="s">
        <v>3336</v>
      </c>
      <c r="ED43" s="248" t="e">
        <f>'2_Prosecution'!FN42/G43*100</f>
        <v>#VALUE!</v>
      </c>
      <c r="EE43" s="248" t="e">
        <f>'2_Prosecution'!FO42/G43*100</f>
        <v>#VALUE!</v>
      </c>
      <c r="EF43" s="249" t="s">
        <v>3336</v>
      </c>
      <c r="EG43" s="248" t="e">
        <f>'2_Prosecution'!GT42/G43*100</f>
        <v>#VALUE!</v>
      </c>
      <c r="EH43" s="248" t="e">
        <f>'2_Prosecution'!GU42/G43*100</f>
        <v>#VALUE!</v>
      </c>
      <c r="EI43" s="249" t="s">
        <v>3336</v>
      </c>
      <c r="EJ43" s="248" t="e">
        <f>'2_Prosecution'!HF42/C43*100</f>
        <v>#VALUE!</v>
      </c>
      <c r="EK43" s="248" t="e">
        <f>'2_Prosecution'!HG42/D43*100</f>
        <v>#VALUE!</v>
      </c>
      <c r="EL43" s="248" t="e">
        <f>'2_Prosecution'!HH42/E43*100</f>
        <v>#VALUE!</v>
      </c>
      <c r="EM43" s="248" t="e">
        <f>'2_Prosecution'!HI42/F43*100</f>
        <v>#VALUE!</v>
      </c>
      <c r="EN43" s="248" t="e">
        <f>'2_Prosecution'!HJ42/G43*100</f>
        <v>#VALUE!</v>
      </c>
      <c r="EO43" s="248" t="e">
        <f>'2_Prosecution'!HK42/H43*100</f>
        <v>#VALUE!</v>
      </c>
      <c r="EP43" s="250" t="e">
        <f t="shared" si="2"/>
        <v>#VALUE!</v>
      </c>
      <c r="EQ43" s="249" t="s">
        <v>3336</v>
      </c>
      <c r="ER43" s="248" t="e">
        <f>'2_Prosecution'!HM42/C43*100</f>
        <v>#VALUE!</v>
      </c>
      <c r="ES43" s="248" t="e">
        <f>'2_Prosecution'!HN42/D43*100</f>
        <v>#VALUE!</v>
      </c>
      <c r="ET43" s="248" t="e">
        <f>'2_Prosecution'!HO42/E43*100</f>
        <v>#VALUE!</v>
      </c>
      <c r="EU43" s="248" t="e">
        <f>'2_Prosecution'!HP42/F43*100</f>
        <v>#VALUE!</v>
      </c>
      <c r="EV43" s="248" t="e">
        <f>'2_Prosecution'!HQ42/G43*100</f>
        <v>#VALUE!</v>
      </c>
      <c r="EW43" s="248" t="e">
        <f>'2_Prosecution'!HR42/H43*100</f>
        <v>#VALUE!</v>
      </c>
      <c r="EX43" s="250" t="e">
        <f t="shared" si="3"/>
        <v>#VALUE!</v>
      </c>
      <c r="EY43" s="249" t="s">
        <v>3336</v>
      </c>
      <c r="EZ43" s="248" t="e">
        <f>'2_Prosecution'!HT42/G43*100</f>
        <v>#VALUE!</v>
      </c>
    </row>
    <row r="44" spans="1:156" ht="17.25" customHeight="1">
      <c r="A44" s="248">
        <v>42</v>
      </c>
      <c r="B44" s="279" t="s">
        <v>65</v>
      </c>
      <c r="C44" s="248">
        <v>73722.987999999998</v>
      </c>
      <c r="D44" s="248">
        <v>74724.269</v>
      </c>
      <c r="E44" s="248">
        <v>75627.384000000005</v>
      </c>
      <c r="F44" s="248">
        <v>76667.864000000001</v>
      </c>
      <c r="G44" s="248">
        <v>77695.903999999995</v>
      </c>
      <c r="H44" s="248">
        <v>78741.053</v>
      </c>
      <c r="J44" s="248">
        <f>'2_Prosecution'!AK43/F44*100</f>
        <v>6880.9807978998861</v>
      </c>
      <c r="K44" s="248">
        <f>'2_Prosecution'!AL43/G44*100</f>
        <v>6440.1580294374344</v>
      </c>
      <c r="L44" s="249" t="s">
        <v>3336</v>
      </c>
      <c r="M44" s="248">
        <f>'2_Prosecution'!AN43/C44*100</f>
        <v>5816.2306172397675</v>
      </c>
      <c r="N44" s="248">
        <f>'2_Prosecution'!AO43/D44*100</f>
        <v>5774.7048686418066</v>
      </c>
      <c r="O44" s="248">
        <f>'2_Prosecution'!AP43/E44*100</f>
        <v>6048.487674781928</v>
      </c>
      <c r="P44" s="248">
        <f>'2_Prosecution'!AQ43/F44*100</f>
        <v>6214.6703343659083</v>
      </c>
      <c r="Q44" s="248">
        <f>'2_Prosecution'!AR43/G44*100</f>
        <v>6412.9583973950548</v>
      </c>
      <c r="R44" s="248">
        <f>'2_Prosecution'!AS43/H44*100</f>
        <v>5698.2550131759099</v>
      </c>
      <c r="S44" s="250">
        <f t="shared" si="0"/>
        <v>-2.028385939755708</v>
      </c>
      <c r="T44" s="249" t="s">
        <v>3336</v>
      </c>
      <c r="U44" s="248">
        <f>'2_Prosecution'!AU43/C44*100</f>
        <v>3964.7036552560785</v>
      </c>
      <c r="V44" s="248">
        <f>'2_Prosecution'!AV43/D44*100</f>
        <v>3889.6519683584993</v>
      </c>
      <c r="W44" s="248">
        <f>'2_Prosecution'!AW43/E44*100</f>
        <v>4062.4597037496364</v>
      </c>
      <c r="X44" s="248">
        <f>'2_Prosecution'!AX43/F44*100</f>
        <v>3819.4360025472997</v>
      </c>
      <c r="Y44" s="248">
        <f>'2_Prosecution'!AY43/G44*100</f>
        <v>3987.3865165401776</v>
      </c>
      <c r="Z44" s="248">
        <f>'2_Prosecution'!AZ43/H44*100</f>
        <v>3232.6453648010015</v>
      </c>
      <c r="AA44" s="250">
        <f t="shared" si="1"/>
        <v>-18.464388617912832</v>
      </c>
      <c r="AB44" s="249" t="s">
        <v>3336</v>
      </c>
      <c r="AC44" s="248">
        <f>'2_Prosecution'!BE43/G44*100</f>
        <v>6412.9583973950548</v>
      </c>
      <c r="AD44" s="248" t="e">
        <f>'2_Prosecution'!BF43/G44*100</f>
        <v>#VALUE!</v>
      </c>
      <c r="AE44" s="248">
        <f>'2_Prosecution'!BG43/G44*100</f>
        <v>807.09531354445664</v>
      </c>
      <c r="AF44" s="248">
        <f>'2_Prosecution'!BH43/G44*100</f>
        <v>81.158718482765849</v>
      </c>
      <c r="AG44" s="248" t="e">
        <f>'2_Prosecution'!BI43/G44*100</f>
        <v>#VALUE!</v>
      </c>
      <c r="AH44" s="249" t="s">
        <v>3336</v>
      </c>
      <c r="AI44" s="248">
        <f>'2_Prosecution'!BK43/G44*100</f>
        <v>3987.3865165401776</v>
      </c>
      <c r="AJ44" s="248" t="e">
        <f>'2_Prosecution'!BL43/G44*100</f>
        <v>#VALUE!</v>
      </c>
      <c r="AK44" s="248" t="e">
        <f>'2_Prosecution'!BM43/G44*100</f>
        <v>#VALUE!</v>
      </c>
      <c r="AL44" s="248" t="e">
        <f>'2_Prosecution'!BN43/G44*100</f>
        <v>#VALUE!</v>
      </c>
      <c r="AM44" s="248" t="e">
        <f>'2_Prosecution'!BO43/G44*100</f>
        <v>#VALUE!</v>
      </c>
      <c r="AN44" s="249" t="s">
        <v>3336</v>
      </c>
      <c r="AO44" s="248">
        <f>'2_Prosecution'!BU43/G44*100</f>
        <v>6412.9583973950548</v>
      </c>
      <c r="AP44" s="248" t="e">
        <f>'2_Prosecution'!BV43/G44*100</f>
        <v>#VALUE!</v>
      </c>
      <c r="AQ44" s="249" t="s">
        <v>3336</v>
      </c>
      <c r="AR44" s="248">
        <f>'2_Prosecution'!BX43/G44*100</f>
        <v>3987.3865165401776</v>
      </c>
      <c r="AS44" s="248" t="e">
        <f>'2_Prosecution'!BY43/G44*100</f>
        <v>#VALUE!</v>
      </c>
      <c r="AT44" s="249" t="s">
        <v>3336</v>
      </c>
      <c r="AU44" s="248" t="e">
        <f>'2_Prosecution'!CA43/G44*100</f>
        <v>#VALUE!</v>
      </c>
      <c r="AV44" s="248" t="e">
        <f>'2_Prosecution'!CB43/G44*100</f>
        <v>#VALUE!</v>
      </c>
      <c r="AW44" s="249" t="s">
        <v>3336</v>
      </c>
      <c r="AX44" s="248">
        <f>'2_Prosecution'!CD43/G44*100</f>
        <v>12.422791296694355</v>
      </c>
      <c r="AY44" s="248" t="e">
        <f>'2_Prosecution'!CE43/G44*100</f>
        <v>#VALUE!</v>
      </c>
      <c r="AZ44" s="249" t="s">
        <v>3336</v>
      </c>
      <c r="BA44" s="248">
        <f>'2_Prosecution'!CG43/G44*100</f>
        <v>1.5020096812310724</v>
      </c>
      <c r="BB44" s="248" t="e">
        <f>'2_Prosecution'!CH43/G44*100</f>
        <v>#VALUE!</v>
      </c>
      <c r="BC44" s="249" t="s">
        <v>3336</v>
      </c>
      <c r="BD44" s="248">
        <f>'2_Prosecution'!CJ43/G44*100</f>
        <v>10.920781615463282</v>
      </c>
      <c r="BE44" s="248" t="e">
        <f>'2_Prosecution'!CK43/G44*100</f>
        <v>#VALUE!</v>
      </c>
      <c r="BF44" s="249" t="s">
        <v>3336</v>
      </c>
      <c r="BG44" s="248" t="e">
        <f>'2_Prosecution'!CM43/G44*100</f>
        <v>#VALUE!</v>
      </c>
      <c r="BH44" s="248" t="e">
        <f>'2_Prosecution'!CN43/G44*100</f>
        <v>#VALUE!</v>
      </c>
      <c r="BI44" s="249" t="s">
        <v>3336</v>
      </c>
      <c r="BJ44" s="248">
        <f>'2_Prosecution'!CP43/G44*100</f>
        <v>4147.9007696467506</v>
      </c>
      <c r="BK44" s="248" t="e">
        <f>'2_Prosecution'!CQ43/G44*100</f>
        <v>#VALUE!</v>
      </c>
      <c r="BL44" s="249" t="s">
        <v>3336</v>
      </c>
      <c r="BM44" s="248" t="e">
        <f>'2_Prosecution'!CS43/G44*100</f>
        <v>#VALUE!</v>
      </c>
      <c r="BN44" s="248" t="e">
        <f>'2_Prosecution'!CT43/G44*100</f>
        <v>#VALUE!</v>
      </c>
      <c r="BO44" s="249" t="s">
        <v>3336</v>
      </c>
      <c r="BP44" s="248">
        <f>'2_Prosecution'!CV43/G44*100</f>
        <v>1010.2025455550398</v>
      </c>
      <c r="BQ44" s="248" t="e">
        <f>'2_Prosecution'!CW43/G44*100</f>
        <v>#VALUE!</v>
      </c>
      <c r="BR44" s="249" t="s">
        <v>3336</v>
      </c>
      <c r="BS44" s="248">
        <f>'2_Prosecution'!DC43/G44*100</f>
        <v>6412.9583973950548</v>
      </c>
      <c r="BT44" s="248">
        <f>'2_Prosecution'!DD43/G44*100</f>
        <v>3987.3865165401776</v>
      </c>
      <c r="BU44" s="249" t="s">
        <v>3336</v>
      </c>
      <c r="BV44" s="248">
        <f>'2_Prosecution'!DF43/G44*100</f>
        <v>219.4401393411936</v>
      </c>
      <c r="BW44" s="248">
        <f>'2_Prosecution'!DG43/G44*100</f>
        <v>118.53649324937388</v>
      </c>
      <c r="BX44" s="249" t="s">
        <v>3336</v>
      </c>
      <c r="BY44" s="248">
        <f>'2_Prosecution'!DI43/G44*100</f>
        <v>45.528783602286168</v>
      </c>
      <c r="BZ44" s="248">
        <f>'2_Prosecution'!DJ43/G44*100</f>
        <v>16.784668597201726</v>
      </c>
      <c r="CA44" s="249" t="s">
        <v>3336</v>
      </c>
      <c r="CB44" s="248" t="e">
        <f>'2_Prosecution'!DL43/G44*100</f>
        <v>#VALUE!</v>
      </c>
      <c r="CC44" s="248" t="e">
        <f>'2_Prosecution'!DM43/G44*100</f>
        <v>#VALUE!</v>
      </c>
      <c r="CD44" s="249" t="s">
        <v>3336</v>
      </c>
      <c r="CE44" s="248">
        <f>'2_Prosecution'!DO43/G44*100</f>
        <v>1029.0169221790638</v>
      </c>
      <c r="CF44" s="248">
        <f>'2_Prosecution'!DP43/G44*100</f>
        <v>722.80000757826315</v>
      </c>
      <c r="CG44" s="249" t="s">
        <v>3336</v>
      </c>
      <c r="CH44" s="248">
        <f>'2_Prosecution'!DR43/G44*100</f>
        <v>12.445958541134937</v>
      </c>
      <c r="CI44" s="248">
        <f>'2_Prosecution'!DS43/G44*100</f>
        <v>11.238687691953492</v>
      </c>
      <c r="CJ44" s="249" t="s">
        <v>3336</v>
      </c>
      <c r="CK44" s="248">
        <f>'2_Prosecution'!DU43/G44*100</f>
        <v>81.529394393815153</v>
      </c>
      <c r="CL44" s="248">
        <f>'2_Prosecution'!DV43/G44*100</f>
        <v>31.338846382429637</v>
      </c>
      <c r="CM44" s="249" t="s">
        <v>3336</v>
      </c>
      <c r="CN44" s="248" t="e">
        <f>'2_Prosecution'!DX43/G44*100</f>
        <v>#VALUE!</v>
      </c>
      <c r="CO44" s="248" t="e">
        <f>'2_Prosecution'!DY43/G44*100</f>
        <v>#VALUE!</v>
      </c>
      <c r="CP44" s="249" t="s">
        <v>3336</v>
      </c>
      <c r="CQ44" s="248" t="e">
        <f>'2_Prosecution'!EA43/G44*100</f>
        <v>#VALUE!</v>
      </c>
      <c r="CR44" s="248" t="e">
        <f>'2_Prosecution'!EB43/G44*100</f>
        <v>#VALUE!</v>
      </c>
      <c r="CS44" s="249" t="s">
        <v>3336</v>
      </c>
      <c r="CT44" s="248">
        <f>'2_Prosecution'!ED43/G44*100</f>
        <v>90.286612792355186</v>
      </c>
      <c r="CU44" s="248">
        <f>'2_Prosecution'!EE43/G44*100</f>
        <v>48.469736577104506</v>
      </c>
      <c r="CV44" s="249" t="s">
        <v>3336</v>
      </c>
      <c r="CW44" s="248">
        <f>'2_Prosecution'!EG43/G44*100</f>
        <v>973.70255193890284</v>
      </c>
      <c r="CX44" s="248">
        <f>'2_Prosecution'!EH43/G44*100</f>
        <v>237.00477183456158</v>
      </c>
      <c r="CY44" s="249" t="s">
        <v>3336</v>
      </c>
      <c r="CZ44" s="248" t="e">
        <f>'2_Prosecution'!EJ43/G44*100</f>
        <v>#VALUE!</v>
      </c>
      <c r="DA44" s="248" t="e">
        <f>'2_Prosecution'!EK43/G44*100</f>
        <v>#VALUE!</v>
      </c>
      <c r="DB44" s="249" t="s">
        <v>3336</v>
      </c>
      <c r="DC44" s="248" t="e">
        <f>'2_Prosecution'!EM43/G44*100</f>
        <v>#VALUE!</v>
      </c>
      <c r="DD44" s="248" t="e">
        <f>'2_Prosecution'!EN43/G44*100</f>
        <v>#VALUE!</v>
      </c>
      <c r="DE44" s="249" t="s">
        <v>3336</v>
      </c>
      <c r="DF44" s="248" t="e">
        <f>'2_Prosecution'!EP43/G44*100</f>
        <v>#VALUE!</v>
      </c>
      <c r="DG44" s="248" t="e">
        <f>'2_Prosecution'!EQ43/G44*100</f>
        <v>#VALUE!</v>
      </c>
      <c r="DH44" s="249" t="s">
        <v>3336</v>
      </c>
      <c r="DI44" s="248" t="e">
        <f>'2_Prosecution'!ES43/G44*100</f>
        <v>#VALUE!</v>
      </c>
      <c r="DJ44" s="248" t="e">
        <f>'2_Prosecution'!ET43/G44*100</f>
        <v>#VALUE!</v>
      </c>
      <c r="DK44" s="249" t="s">
        <v>3336</v>
      </c>
      <c r="DL44" s="248">
        <f>'2_Prosecution'!EV43/G44*100</f>
        <v>488.17760071367474</v>
      </c>
      <c r="DM44" s="248">
        <f>'2_Prosecution'!EW43/G44*100</f>
        <v>108.77021264853293</v>
      </c>
      <c r="DN44" s="249" t="s">
        <v>3336</v>
      </c>
      <c r="DO44" s="248" t="e">
        <f>'2_Prosecution'!EY43/G44*100</f>
        <v>#VALUE!</v>
      </c>
      <c r="DP44" s="248" t="e">
        <f>'2_Prosecution'!EZ43/G44*100</f>
        <v>#VALUE!</v>
      </c>
      <c r="DQ44" s="249" t="s">
        <v>3336</v>
      </c>
      <c r="DR44" s="248">
        <f>'2_Prosecution'!FB43/G44*100</f>
        <v>336.84401175125009</v>
      </c>
      <c r="DS44" s="248">
        <f>'2_Prosecution'!FC43/G44*100</f>
        <v>102.94236360259094</v>
      </c>
      <c r="DT44" s="249" t="s">
        <v>3336</v>
      </c>
      <c r="DU44" s="248">
        <f>'2_Prosecution'!FE43/G44*100</f>
        <v>1.6821993602133778</v>
      </c>
      <c r="DV44" s="248">
        <f>'2_Prosecution'!FF43/G44*100</f>
        <v>0.75293544431891812</v>
      </c>
      <c r="DW44" s="249" t="s">
        <v>3336</v>
      </c>
      <c r="DX44" s="248">
        <f>'2_Prosecution'!FH43/G44*100</f>
        <v>7.3942121839524519</v>
      </c>
      <c r="DY44" s="248">
        <f>'2_Prosecution'!FI43/G44*100</f>
        <v>2.6487882810398862</v>
      </c>
      <c r="DZ44" s="249" t="s">
        <v>3336</v>
      </c>
      <c r="EA44" s="248">
        <f>'2_Prosecution'!FK43/G44*100</f>
        <v>186.74472208985432</v>
      </c>
      <c r="EB44" s="248">
        <f>'2_Prosecution'!FL43/G44*100</f>
        <v>97.49806115905416</v>
      </c>
      <c r="EC44" s="249" t="s">
        <v>3336</v>
      </c>
      <c r="ED44" s="248">
        <f>'2_Prosecution'!FN43/G44*100</f>
        <v>97.49806115905416</v>
      </c>
      <c r="EE44" s="248">
        <f>'2_Prosecution'!FO43/G44*100</f>
        <v>48.881598700492631</v>
      </c>
      <c r="EF44" s="249" t="s">
        <v>3336</v>
      </c>
      <c r="EG44" s="248" t="e">
        <f>'2_Prosecution'!GT43/G44*100</f>
        <v>#VALUE!</v>
      </c>
      <c r="EH44" s="248">
        <f>'2_Prosecution'!GU43/G44*100</f>
        <v>32.459883599526691</v>
      </c>
      <c r="EI44" s="249" t="s">
        <v>3336</v>
      </c>
      <c r="EJ44" s="248" t="e">
        <f>'2_Prosecution'!HF43/C44*100</f>
        <v>#VALUE!</v>
      </c>
      <c r="EK44" s="248" t="e">
        <f>'2_Prosecution'!HG43/D44*100</f>
        <v>#VALUE!</v>
      </c>
      <c r="EL44" s="248" t="e">
        <f>'2_Prosecution'!HH43/E44*100</f>
        <v>#VALUE!</v>
      </c>
      <c r="EM44" s="248" t="e">
        <f>'2_Prosecution'!HI43/F44*100</f>
        <v>#VALUE!</v>
      </c>
      <c r="EN44" s="248" t="e">
        <f>'2_Prosecution'!HJ43/G44*100</f>
        <v>#VALUE!</v>
      </c>
      <c r="EO44" s="248" t="e">
        <f>'2_Prosecution'!HK43/H44*100</f>
        <v>#VALUE!</v>
      </c>
      <c r="EP44" s="250" t="e">
        <f t="shared" si="2"/>
        <v>#VALUE!</v>
      </c>
      <c r="EQ44" s="249" t="s">
        <v>3336</v>
      </c>
      <c r="ER44" s="248" t="e">
        <f>'2_Prosecution'!HM43/C44*100</f>
        <v>#VALUE!</v>
      </c>
      <c r="ES44" s="248">
        <f>'2_Prosecution'!HN43/D44*100</f>
        <v>5.8976823179093261</v>
      </c>
      <c r="ET44" s="248">
        <f>'2_Prosecution'!HO43/E44*100</f>
        <v>5.8589888551480236</v>
      </c>
      <c r="EU44" s="248">
        <f>'2_Prosecution'!HP43/F44*100</f>
        <v>6.5777233600769165</v>
      </c>
      <c r="EV44" s="248">
        <f>'2_Prosecution'!HQ43/G44*100</f>
        <v>5.9488335446872469</v>
      </c>
      <c r="EW44" s="248">
        <f>'2_Prosecution'!HR43/H44*100</f>
        <v>5.754304555718857</v>
      </c>
      <c r="EX44" s="250" t="e">
        <f t="shared" si="3"/>
        <v>#VALUE!</v>
      </c>
      <c r="EY44" s="249" t="s">
        <v>3336</v>
      </c>
      <c r="EZ44" s="248">
        <f>'2_Prosecution'!HT43/G44*100</f>
        <v>0.35523108142225879</v>
      </c>
    </row>
    <row r="45" spans="1:156" ht="20.25" customHeight="1">
      <c r="A45" s="248">
        <v>43</v>
      </c>
      <c r="B45" s="279" t="s">
        <v>66</v>
      </c>
      <c r="C45" s="248">
        <v>45598.178999999996</v>
      </c>
      <c r="D45" s="248">
        <v>45453.281999999999</v>
      </c>
      <c r="E45" s="248">
        <v>45372.692000000003</v>
      </c>
      <c r="F45" s="248">
        <v>45245.894</v>
      </c>
      <c r="G45" s="248">
        <v>42759.661</v>
      </c>
      <c r="H45" s="248">
        <v>42590.879000000001</v>
      </c>
      <c r="J45" s="248" t="e">
        <f>'2_Prosecution'!AK44/F45*100</f>
        <v>#VALUE!</v>
      </c>
      <c r="K45" s="248" t="e">
        <f>'2_Prosecution'!AL44/G45*100</f>
        <v>#VALUE!</v>
      </c>
      <c r="L45" s="249" t="s">
        <v>3336</v>
      </c>
      <c r="M45" s="248" t="e">
        <f>'2_Prosecution'!AN44/C45*100</f>
        <v>#VALUE!</v>
      </c>
      <c r="N45" s="248" t="e">
        <f>'2_Prosecution'!AO44/D45*100</f>
        <v>#VALUE!</v>
      </c>
      <c r="O45" s="248" t="e">
        <f>'2_Prosecution'!AP44/E45*100</f>
        <v>#VALUE!</v>
      </c>
      <c r="P45" s="248" t="e">
        <f>'2_Prosecution'!AQ44/F45*100</f>
        <v>#VALUE!</v>
      </c>
      <c r="Q45" s="248">
        <f>'2_Prosecution'!AR44/G45*100</f>
        <v>1244.6941522759032</v>
      </c>
      <c r="R45" s="248">
        <f>'2_Prosecution'!AS44/H45*100</f>
        <v>1256.5366401571566</v>
      </c>
      <c r="S45" s="250" t="e">
        <f t="shared" si="0"/>
        <v>#VALUE!</v>
      </c>
      <c r="T45" s="249" t="s">
        <v>3336</v>
      </c>
      <c r="U45" s="248" t="e">
        <f>'2_Prosecution'!AU44/C45*100</f>
        <v>#VALUE!</v>
      </c>
      <c r="V45" s="248" t="e">
        <f>'2_Prosecution'!AV44/D45*100</f>
        <v>#VALUE!</v>
      </c>
      <c r="W45" s="248" t="e">
        <f>'2_Prosecution'!AW44/E45*100</f>
        <v>#VALUE!</v>
      </c>
      <c r="X45" s="248" t="e">
        <f>'2_Prosecution'!AX44/F45*100</f>
        <v>#VALUE!</v>
      </c>
      <c r="Y45" s="248" t="e">
        <f>'2_Prosecution'!AY44/G45*100</f>
        <v>#VALUE!</v>
      </c>
      <c r="Z45" s="248" t="e">
        <f>'2_Prosecution'!AZ44/H45*100</f>
        <v>#VALUE!</v>
      </c>
      <c r="AA45" s="250" t="e">
        <f t="shared" si="1"/>
        <v>#VALUE!</v>
      </c>
      <c r="AB45" s="249" t="s">
        <v>3336</v>
      </c>
      <c r="AC45" s="248">
        <f>'2_Prosecution'!BE44/G45*100</f>
        <v>1244.6941522759032</v>
      </c>
      <c r="AD45" s="248" t="e">
        <f>'2_Prosecution'!BF44/G45*100</f>
        <v>#VALUE!</v>
      </c>
      <c r="AE45" s="248" t="e">
        <f>'2_Prosecution'!BG44/G45*100</f>
        <v>#VALUE!</v>
      </c>
      <c r="AF45" s="248" t="e">
        <f>'2_Prosecution'!BH44/G45*100</f>
        <v>#VALUE!</v>
      </c>
      <c r="AG45" s="248" t="e">
        <f>'2_Prosecution'!BI44/G45*100</f>
        <v>#VALUE!</v>
      </c>
      <c r="AH45" s="249" t="s">
        <v>3336</v>
      </c>
      <c r="AI45" s="248">
        <f>'2_Prosecution'!BK44/G45*100</f>
        <v>392.82116853077952</v>
      </c>
      <c r="AJ45" s="248">
        <f>'2_Prosecution'!BL44/G45*100</f>
        <v>16.770479073723248</v>
      </c>
      <c r="AK45" s="248" t="e">
        <f>'2_Prosecution'!BM44/G45*100</f>
        <v>#VALUE!</v>
      </c>
      <c r="AL45" s="248">
        <f>'2_Prosecution'!BN44/G45*100</f>
        <v>4.4083604872358553</v>
      </c>
      <c r="AM45" s="248" t="e">
        <f>'2_Prosecution'!BO44/G45*100</f>
        <v>#VALUE!</v>
      </c>
      <c r="AN45" s="249" t="s">
        <v>3336</v>
      </c>
      <c r="AO45" s="248">
        <f>'2_Prosecution'!BU44/G45*100</f>
        <v>1244.6941522759032</v>
      </c>
      <c r="AP45" s="248" t="e">
        <f>'2_Prosecution'!BV44/G45*100</f>
        <v>#VALUE!</v>
      </c>
      <c r="AQ45" s="249" t="s">
        <v>3336</v>
      </c>
      <c r="AR45" s="248" t="e">
        <f>'2_Prosecution'!BX44/G45*100</f>
        <v>#VALUE!</v>
      </c>
      <c r="AS45" s="248" t="e">
        <f>'2_Prosecution'!BY44/G45*100</f>
        <v>#VALUE!</v>
      </c>
      <c r="AT45" s="249" t="s">
        <v>3336</v>
      </c>
      <c r="AU45" s="248" t="e">
        <f>'2_Prosecution'!CA44/G45*100</f>
        <v>#VALUE!</v>
      </c>
      <c r="AV45" s="248" t="e">
        <f>'2_Prosecution'!CB44/G45*100</f>
        <v>#VALUE!</v>
      </c>
      <c r="AW45" s="249" t="s">
        <v>3336</v>
      </c>
      <c r="AX45" s="248" t="e">
        <f>'2_Prosecution'!CD44/G45*100</f>
        <v>#VALUE!</v>
      </c>
      <c r="AY45" s="248" t="e">
        <f>'2_Prosecution'!CE44/G45*100</f>
        <v>#VALUE!</v>
      </c>
      <c r="AZ45" s="249" t="s">
        <v>3336</v>
      </c>
      <c r="BA45" s="248" t="e">
        <f>'2_Prosecution'!CG44/G45*100</f>
        <v>#VALUE!</v>
      </c>
      <c r="BB45" s="248" t="e">
        <f>'2_Prosecution'!CH44/G45*100</f>
        <v>#VALUE!</v>
      </c>
      <c r="BC45" s="249" t="s">
        <v>3336</v>
      </c>
      <c r="BD45" s="248" t="e">
        <f>'2_Prosecution'!CJ44/G45*100</f>
        <v>#VALUE!</v>
      </c>
      <c r="BE45" s="248" t="e">
        <f>'2_Prosecution'!CK44/G45*100</f>
        <v>#VALUE!</v>
      </c>
      <c r="BF45" s="249" t="s">
        <v>3336</v>
      </c>
      <c r="BG45" s="248" t="e">
        <f>'2_Prosecution'!CM44/G45*100</f>
        <v>#VALUE!</v>
      </c>
      <c r="BH45" s="248" t="e">
        <f>'2_Prosecution'!CN44/G45*100</f>
        <v>#VALUE!</v>
      </c>
      <c r="BI45" s="249" t="s">
        <v>3336</v>
      </c>
      <c r="BJ45" s="248" t="e">
        <f>'2_Prosecution'!CP44/G45*100</f>
        <v>#VALUE!</v>
      </c>
      <c r="BK45" s="248" t="e">
        <f>'2_Prosecution'!CQ44/G45*100</f>
        <v>#VALUE!</v>
      </c>
      <c r="BL45" s="249" t="s">
        <v>3336</v>
      </c>
      <c r="BM45" s="248" t="e">
        <f>'2_Prosecution'!CS44/G45*100</f>
        <v>#VALUE!</v>
      </c>
      <c r="BN45" s="248" t="e">
        <f>'2_Prosecution'!CT44/G45*100</f>
        <v>#VALUE!</v>
      </c>
      <c r="BO45" s="249" t="s">
        <v>3336</v>
      </c>
      <c r="BP45" s="248" t="e">
        <f>'2_Prosecution'!CV44/G45*100</f>
        <v>#VALUE!</v>
      </c>
      <c r="BQ45" s="248" t="e">
        <f>'2_Prosecution'!CW44/G45*100</f>
        <v>#VALUE!</v>
      </c>
      <c r="BR45" s="249" t="s">
        <v>3336</v>
      </c>
      <c r="BS45" s="248">
        <f>'2_Prosecution'!DC44/G45*100</f>
        <v>1244.6941522759032</v>
      </c>
      <c r="BT45" s="248">
        <f>'2_Prosecution'!DD44/G45*100</f>
        <v>392.82116853077952</v>
      </c>
      <c r="BU45" s="249" t="s">
        <v>3336</v>
      </c>
      <c r="BV45" s="248" t="e">
        <f>'2_Prosecution'!DF44/G45*100</f>
        <v>#VALUE!</v>
      </c>
      <c r="BW45" s="248">
        <f>'2_Prosecution'!DG44/G45*100</f>
        <v>13.52676767011787</v>
      </c>
      <c r="BX45" s="249" t="s">
        <v>3336</v>
      </c>
      <c r="BY45" s="248" t="e">
        <f>'2_Prosecution'!DI44/G45*100</f>
        <v>#VALUE!</v>
      </c>
      <c r="BZ45" s="248">
        <f>'2_Prosecution'!DJ44/G45*100</f>
        <v>2.6707414729036323</v>
      </c>
      <c r="CA45" s="249" t="s">
        <v>3336</v>
      </c>
      <c r="CB45" s="248" t="e">
        <f>'2_Prosecution'!DL44/G45*100</f>
        <v>#VALUE!</v>
      </c>
      <c r="CC45" s="248" t="e">
        <f>'2_Prosecution'!DM44/G45*100</f>
        <v>#VALUE!</v>
      </c>
      <c r="CD45" s="249" t="s">
        <v>3336</v>
      </c>
      <c r="CE45" s="248" t="e">
        <f>'2_Prosecution'!DO44/G45*100</f>
        <v>#VALUE!</v>
      </c>
      <c r="CF45" s="248" t="e">
        <f>'2_Prosecution'!DP44/G45*100</f>
        <v>#VALUE!</v>
      </c>
      <c r="CG45" s="249" t="s">
        <v>3336</v>
      </c>
      <c r="CH45" s="248" t="e">
        <f>'2_Prosecution'!DR44/G45*100</f>
        <v>#VALUE!</v>
      </c>
      <c r="CI45" s="248">
        <f>'2_Prosecution'!DS44/G45*100</f>
        <v>3.8891795704367254</v>
      </c>
      <c r="CJ45" s="249" t="s">
        <v>3336</v>
      </c>
      <c r="CK45" s="248" t="e">
        <f>'2_Prosecution'!DU44/G45*100</f>
        <v>#VALUE!</v>
      </c>
      <c r="CL45" s="248">
        <f>'2_Prosecution'!DV44/G45*100</f>
        <v>0.87699479189042218</v>
      </c>
      <c r="CM45" s="249" t="s">
        <v>3336</v>
      </c>
      <c r="CN45" s="248" t="e">
        <f>'2_Prosecution'!DX44/G45*100</f>
        <v>#VALUE!</v>
      </c>
      <c r="CO45" s="248">
        <f>'2_Prosecution'!DY44/G45*100</f>
        <v>0.3624911806480412</v>
      </c>
      <c r="CP45" s="249" t="s">
        <v>3336</v>
      </c>
      <c r="CQ45" s="248" t="e">
        <f>'2_Prosecution'!EA44/G45*100</f>
        <v>#VALUE!</v>
      </c>
      <c r="CR45" s="248">
        <f>'2_Prosecution'!EB44/G45*100</f>
        <v>2.8063833340493512E-2</v>
      </c>
      <c r="CS45" s="249" t="s">
        <v>3336</v>
      </c>
      <c r="CT45" s="248" t="e">
        <f>'2_Prosecution'!ED44/G45*100</f>
        <v>#VALUE!</v>
      </c>
      <c r="CU45" s="248">
        <f>'2_Prosecution'!EE44/G45*100</f>
        <v>15.121728864969253</v>
      </c>
      <c r="CV45" s="249" t="s">
        <v>3336</v>
      </c>
      <c r="CW45" s="248" t="e">
        <f>'2_Prosecution'!EG44/G45*100</f>
        <v>#VALUE!</v>
      </c>
      <c r="CX45" s="248">
        <f>'2_Prosecution'!EH44/G45*100</f>
        <v>165.88999618121386</v>
      </c>
      <c r="CY45" s="249" t="s">
        <v>3336</v>
      </c>
      <c r="CZ45" s="248" t="e">
        <f>'2_Prosecution'!EJ44/G45*100</f>
        <v>#VALUE!</v>
      </c>
      <c r="DA45" s="248" t="e">
        <f>'2_Prosecution'!EK44/G45*100</f>
        <v>#VALUE!</v>
      </c>
      <c r="DB45" s="249" t="s">
        <v>3336</v>
      </c>
      <c r="DC45" s="248" t="e">
        <f>'2_Prosecution'!EM44/G45*100</f>
        <v>#VALUE!</v>
      </c>
      <c r="DD45" s="248" t="e">
        <f>'2_Prosecution'!EN44/G45*100</f>
        <v>#VALUE!</v>
      </c>
      <c r="DE45" s="249" t="s">
        <v>3336</v>
      </c>
      <c r="DF45" s="248" t="e">
        <f>'2_Prosecution'!EP44/G45*100</f>
        <v>#VALUE!</v>
      </c>
      <c r="DG45" s="248" t="e">
        <f>'2_Prosecution'!EQ44/G45*100</f>
        <v>#VALUE!</v>
      </c>
      <c r="DH45" s="249" t="s">
        <v>3336</v>
      </c>
      <c r="DI45" s="248" t="e">
        <f>'2_Prosecution'!ES44/G45*100</f>
        <v>#VALUE!</v>
      </c>
      <c r="DJ45" s="248" t="e">
        <f>'2_Prosecution'!ET44/G45*100</f>
        <v>#VALUE!</v>
      </c>
      <c r="DK45" s="249" t="s">
        <v>3336</v>
      </c>
      <c r="DL45" s="248" t="e">
        <f>'2_Prosecution'!EV44/G45*100</f>
        <v>#VALUE!</v>
      </c>
      <c r="DM45" s="248" t="e">
        <f>'2_Prosecution'!EW44/G45*100</f>
        <v>#VALUE!</v>
      </c>
      <c r="DN45" s="249" t="s">
        <v>3336</v>
      </c>
      <c r="DO45" s="248" t="e">
        <f>'2_Prosecution'!EY44/G45*100</f>
        <v>#VALUE!</v>
      </c>
      <c r="DP45" s="248" t="e">
        <f>'2_Prosecution'!EZ44/G45*100</f>
        <v>#VALUE!</v>
      </c>
      <c r="DQ45" s="249" t="s">
        <v>3336</v>
      </c>
      <c r="DR45" s="248" t="e">
        <f>'2_Prosecution'!FB44/G45*100</f>
        <v>#VALUE!</v>
      </c>
      <c r="DS45" s="248">
        <f>'2_Prosecution'!FC44/G45*100</f>
        <v>13.367739281188406</v>
      </c>
      <c r="DT45" s="249" t="s">
        <v>3336</v>
      </c>
      <c r="DU45" s="248" t="e">
        <f>'2_Prosecution'!FE44/G45*100</f>
        <v>#VALUE!</v>
      </c>
      <c r="DV45" s="248">
        <f>'2_Prosecution'!FF44/G45*100</f>
        <v>9.5884763913352822E-2</v>
      </c>
      <c r="DW45" s="249" t="s">
        <v>3336</v>
      </c>
      <c r="DX45" s="248" t="e">
        <f>'2_Prosecution'!FH44/G45*100</f>
        <v>#VALUE!</v>
      </c>
      <c r="DY45" s="248">
        <f>'2_Prosecution'!FI44/G45*100</f>
        <v>1.7072165282133549</v>
      </c>
      <c r="DZ45" s="249" t="s">
        <v>3336</v>
      </c>
      <c r="EA45" s="248" t="e">
        <f>'2_Prosecution'!FK44/G45*100</f>
        <v>#VALUE!</v>
      </c>
      <c r="EB45" s="248">
        <f>'2_Prosecution'!FL44/G45*100</f>
        <v>43.576117219451291</v>
      </c>
      <c r="EC45" s="249" t="s">
        <v>3336</v>
      </c>
      <c r="ED45" s="248" t="e">
        <f>'2_Prosecution'!FN44/G45*100</f>
        <v>#VALUE!</v>
      </c>
      <c r="EE45" s="248">
        <f>'2_Prosecution'!FO44/G45*100</f>
        <v>11.094568780608434</v>
      </c>
      <c r="EF45" s="249" t="s">
        <v>3336</v>
      </c>
      <c r="EG45" s="248" t="e">
        <f>'2_Prosecution'!GT44/G45*100</f>
        <v>#VALUE!</v>
      </c>
      <c r="EH45" s="248" t="e">
        <f>'2_Prosecution'!GU44/G45*100</f>
        <v>#VALUE!</v>
      </c>
      <c r="EI45" s="249" t="s">
        <v>3336</v>
      </c>
      <c r="EJ45" s="248" t="e">
        <f>'2_Prosecution'!HF44/C45*100</f>
        <v>#VALUE!</v>
      </c>
      <c r="EK45" s="248" t="e">
        <f>'2_Prosecution'!HG44/D45*100</f>
        <v>#VALUE!</v>
      </c>
      <c r="EL45" s="248" t="e">
        <f>'2_Prosecution'!HH44/E45*100</f>
        <v>#VALUE!</v>
      </c>
      <c r="EM45" s="248" t="e">
        <f>'2_Prosecution'!HI44/F45*100</f>
        <v>#VALUE!</v>
      </c>
      <c r="EN45" s="248">
        <f>'2_Prosecution'!HJ44/G45*100</f>
        <v>35.079791675616882</v>
      </c>
      <c r="EO45" s="248">
        <f>'2_Prosecution'!HK44/H45*100</f>
        <v>35.218808233565689</v>
      </c>
      <c r="EP45" s="250" t="e">
        <f t="shared" si="2"/>
        <v>#VALUE!</v>
      </c>
      <c r="EQ45" s="249" t="s">
        <v>3336</v>
      </c>
      <c r="ER45" s="248" t="e">
        <f>'2_Prosecution'!HM44/C45*100</f>
        <v>#VALUE!</v>
      </c>
      <c r="ES45" s="248" t="e">
        <f>'2_Prosecution'!HN44/D45*100</f>
        <v>#VALUE!</v>
      </c>
      <c r="ET45" s="248" t="e">
        <f>'2_Prosecution'!HO44/E45*100</f>
        <v>#VALUE!</v>
      </c>
      <c r="EU45" s="248" t="e">
        <f>'2_Prosecution'!HP44/F45*100</f>
        <v>#VALUE!</v>
      </c>
      <c r="EV45" s="248" t="e">
        <f>'2_Prosecution'!HQ44/G45*100</f>
        <v>#VALUE!</v>
      </c>
      <c r="EW45" s="248" t="e">
        <f>'2_Prosecution'!HR44/H45*100</f>
        <v>#VALUE!</v>
      </c>
      <c r="EX45" s="250" t="e">
        <f t="shared" si="3"/>
        <v>#VALUE!</v>
      </c>
      <c r="EY45" s="249" t="s">
        <v>3336</v>
      </c>
      <c r="EZ45" s="248" t="e">
        <f>'2_Prosecution'!HT44/G45*100</f>
        <v>#VALUE!</v>
      </c>
    </row>
    <row r="46" spans="1:156" ht="16.5" customHeight="1">
      <c r="A46" s="248">
        <v>44</v>
      </c>
      <c r="B46" s="279" t="s">
        <v>67</v>
      </c>
      <c r="C46" s="248">
        <v>56170.927000000003</v>
      </c>
      <c r="D46" s="248">
        <v>56567.796000000002</v>
      </c>
      <c r="E46" s="248">
        <v>56948.228999999999</v>
      </c>
      <c r="F46" s="248">
        <v>57408.654000000002</v>
      </c>
      <c r="G46" s="248">
        <v>57885.413</v>
      </c>
      <c r="H46" s="248">
        <v>58381.216999999997</v>
      </c>
      <c r="J46" s="248" t="e">
        <f>'2_Prosecution'!AK45/F46*100</f>
        <v>#VALUE!</v>
      </c>
      <c r="K46" s="248">
        <f>'2_Prosecution'!AL45/G46*100</f>
        <v>1661.0782409032827</v>
      </c>
      <c r="L46" s="249" t="s">
        <v>3336</v>
      </c>
      <c r="M46" s="248">
        <f>'2_Prosecution'!AN45/C46*100</f>
        <v>2265.5866085314915</v>
      </c>
      <c r="N46" s="248">
        <f>'2_Prosecution'!AO45/D46*100</f>
        <v>1978.4295644115246</v>
      </c>
      <c r="O46" s="248">
        <f>'2_Prosecution'!AP45/E46*100</f>
        <v>1772.9014891753702</v>
      </c>
      <c r="P46" s="248">
        <f>'2_Prosecution'!AQ45/F46*100</f>
        <v>1694.4030772782096</v>
      </c>
      <c r="Q46" s="248">
        <f>'2_Prosecution'!AR45/G46*100</f>
        <v>1579.5309260383094</v>
      </c>
      <c r="R46" s="248">
        <f>'2_Prosecution'!AS45/H46*100</f>
        <v>1482.0725645373236</v>
      </c>
      <c r="S46" s="250">
        <f t="shared" si="0"/>
        <v>-34.583274858868734</v>
      </c>
      <c r="T46" s="249" t="s">
        <v>3336</v>
      </c>
      <c r="U46" s="248">
        <f>'2_Prosecution'!AU45/C46*100</f>
        <v>1592.9610704128131</v>
      </c>
      <c r="V46" s="248">
        <f>'2_Prosecution'!AV45/D46*100</f>
        <v>1422.8926295802648</v>
      </c>
      <c r="W46" s="248">
        <f>'2_Prosecution'!AW45/E46*100</f>
        <v>1293.6240738935007</v>
      </c>
      <c r="X46" s="248">
        <f>'2_Prosecution'!AX45/F46*100</f>
        <v>1157.4735753254204</v>
      </c>
      <c r="Y46" s="248">
        <f>'2_Prosecution'!AY45/G46*100</f>
        <v>1101.7939873729501</v>
      </c>
      <c r="Z46" s="248">
        <f>'2_Prosecution'!AZ45/H46*100</f>
        <v>1007.2092193624536</v>
      </c>
      <c r="AA46" s="250">
        <f t="shared" si="1"/>
        <v>-36.771259632764469</v>
      </c>
      <c r="AB46" s="249" t="s">
        <v>3336</v>
      </c>
      <c r="AC46" s="248">
        <f>'2_Prosecution'!BE45/G46*100</f>
        <v>1579.5309260383094</v>
      </c>
      <c r="AD46" s="248" t="e">
        <f>'2_Prosecution'!BF45/G46*100</f>
        <v>#VALUE!</v>
      </c>
      <c r="AE46" s="248" t="e">
        <f>'2_Prosecution'!BG45/G46*100</f>
        <v>#VALUE!</v>
      </c>
      <c r="AF46" s="248" t="e">
        <f>'2_Prosecution'!BH45/G46*100</f>
        <v>#VALUE!</v>
      </c>
      <c r="AG46" s="248" t="e">
        <f>'2_Prosecution'!BI45/G46*100</f>
        <v>#VALUE!</v>
      </c>
      <c r="AH46" s="249" t="s">
        <v>3336</v>
      </c>
      <c r="AI46" s="248" t="e">
        <f>'2_Prosecution'!BK45/G46*100</f>
        <v>#VALUE!</v>
      </c>
      <c r="AJ46" s="248" t="e">
        <f>'2_Prosecution'!BL45/G46*100</f>
        <v>#VALUE!</v>
      </c>
      <c r="AK46" s="248" t="e">
        <f>'2_Prosecution'!BM45/G46*100</f>
        <v>#VALUE!</v>
      </c>
      <c r="AL46" s="248" t="e">
        <f>'2_Prosecution'!BN45/G46*100</f>
        <v>#VALUE!</v>
      </c>
      <c r="AM46" s="248" t="e">
        <f>'2_Prosecution'!BO45/G46*100</f>
        <v>#VALUE!</v>
      </c>
      <c r="AN46" s="249" t="s">
        <v>3336</v>
      </c>
      <c r="AO46" s="248">
        <f>'2_Prosecution'!BU45/G46*100</f>
        <v>1579.5309260383094</v>
      </c>
      <c r="AP46" s="248" t="e">
        <f>'2_Prosecution'!BV45/G46*100</f>
        <v>#VALUE!</v>
      </c>
      <c r="AQ46" s="249" t="s">
        <v>3336</v>
      </c>
      <c r="AR46" s="248">
        <f>'2_Prosecution'!BX45/G46*100</f>
        <v>1101.7939873729501</v>
      </c>
      <c r="AS46" s="248" t="e">
        <f>'2_Prosecution'!BY45/G46*100</f>
        <v>#VALUE!</v>
      </c>
      <c r="AT46" s="249" t="s">
        <v>3336</v>
      </c>
      <c r="AU46" s="248" t="e">
        <f>'2_Prosecution'!CA45/G46*100</f>
        <v>#VALUE!</v>
      </c>
      <c r="AV46" s="248" t="e">
        <f>'2_Prosecution'!CB45/G46*100</f>
        <v>#VALUE!</v>
      </c>
      <c r="AW46" s="249" t="s">
        <v>3336</v>
      </c>
      <c r="AX46" s="248" t="e">
        <f>'2_Prosecution'!CD45/G46*100</f>
        <v>#VALUE!</v>
      </c>
      <c r="AY46" s="248" t="e">
        <f>'2_Prosecution'!CE45/G46*100</f>
        <v>#VALUE!</v>
      </c>
      <c r="AZ46" s="249" t="s">
        <v>3336</v>
      </c>
      <c r="BA46" s="248" t="e">
        <f>'2_Prosecution'!CG45/G46*100</f>
        <v>#VALUE!</v>
      </c>
      <c r="BB46" s="248" t="e">
        <f>'2_Prosecution'!CH45/G46*100</f>
        <v>#VALUE!</v>
      </c>
      <c r="BC46" s="249" t="s">
        <v>3336</v>
      </c>
      <c r="BD46" s="248" t="e">
        <f>'2_Prosecution'!CJ45/G46*100</f>
        <v>#VALUE!</v>
      </c>
      <c r="BE46" s="248" t="e">
        <f>'2_Prosecution'!CK45/G46*100</f>
        <v>#VALUE!</v>
      </c>
      <c r="BF46" s="249" t="s">
        <v>3336</v>
      </c>
      <c r="BG46" s="248" t="e">
        <f>'2_Prosecution'!CM45/G46*100</f>
        <v>#VALUE!</v>
      </c>
      <c r="BH46" s="248" t="e">
        <f>'2_Prosecution'!CN45/G46*100</f>
        <v>#VALUE!</v>
      </c>
      <c r="BI46" s="249" t="s">
        <v>3336</v>
      </c>
      <c r="BJ46" s="248" t="e">
        <f>'2_Prosecution'!CP45/G46*100</f>
        <v>#VALUE!</v>
      </c>
      <c r="BK46" s="248" t="e">
        <f>'2_Prosecution'!CQ45/G46*100</f>
        <v>#VALUE!</v>
      </c>
      <c r="BL46" s="249" t="s">
        <v>3336</v>
      </c>
      <c r="BM46" s="248" t="e">
        <f>'2_Prosecution'!CS45/G46*100</f>
        <v>#VALUE!</v>
      </c>
      <c r="BN46" s="248" t="e">
        <f>'2_Prosecution'!CT45/G46*100</f>
        <v>#VALUE!</v>
      </c>
      <c r="BO46" s="249" t="s">
        <v>3336</v>
      </c>
      <c r="BP46" s="248" t="e">
        <f>'2_Prosecution'!CV45/G46*100</f>
        <v>#VALUE!</v>
      </c>
      <c r="BQ46" s="248" t="e">
        <f>'2_Prosecution'!CW45/G46*100</f>
        <v>#VALUE!</v>
      </c>
      <c r="BR46" s="249" t="s">
        <v>3336</v>
      </c>
      <c r="BS46" s="248">
        <f>'2_Prosecution'!DC45/G46*100</f>
        <v>1579.5309260383094</v>
      </c>
      <c r="BT46" s="248" t="e">
        <f>'2_Prosecution'!DD45/G46*100</f>
        <v>#VALUE!</v>
      </c>
      <c r="BU46" s="249" t="s">
        <v>3336</v>
      </c>
      <c r="BV46" s="248" t="e">
        <f>'2_Prosecution'!DF45/G46*100</f>
        <v>#VALUE!</v>
      </c>
      <c r="BW46" s="248" t="e">
        <f>'2_Prosecution'!DG45/G46*100</f>
        <v>#VALUE!</v>
      </c>
      <c r="BX46" s="249" t="s">
        <v>3336</v>
      </c>
      <c r="BY46" s="248" t="e">
        <f>'2_Prosecution'!DI45/G46*100</f>
        <v>#VALUE!</v>
      </c>
      <c r="BZ46" s="248" t="e">
        <f>'2_Prosecution'!DJ45/G46*100</f>
        <v>#VALUE!</v>
      </c>
      <c r="CA46" s="249" t="s">
        <v>3336</v>
      </c>
      <c r="CB46" s="248" t="e">
        <f>'2_Prosecution'!DL45/G46*100</f>
        <v>#VALUE!</v>
      </c>
      <c r="CC46" s="248" t="e">
        <f>'2_Prosecution'!DM45/G46*100</f>
        <v>#VALUE!</v>
      </c>
      <c r="CD46" s="249" t="s">
        <v>3336</v>
      </c>
      <c r="CE46" s="248" t="e">
        <f>'2_Prosecution'!DO45/G46*100</f>
        <v>#VALUE!</v>
      </c>
      <c r="CF46" s="248" t="e">
        <f>'2_Prosecution'!DP45/G46*100</f>
        <v>#VALUE!</v>
      </c>
      <c r="CG46" s="249" t="s">
        <v>3336</v>
      </c>
      <c r="CH46" s="248" t="e">
        <f>'2_Prosecution'!DR45/G46*100</f>
        <v>#VALUE!</v>
      </c>
      <c r="CI46" s="248" t="e">
        <f>'2_Prosecution'!DS45/G46*100</f>
        <v>#VALUE!</v>
      </c>
      <c r="CJ46" s="249" t="s">
        <v>3336</v>
      </c>
      <c r="CK46" s="248" t="e">
        <f>'2_Prosecution'!DU45/G46*100</f>
        <v>#VALUE!</v>
      </c>
      <c r="CL46" s="248" t="e">
        <f>'2_Prosecution'!DV45/G46*100</f>
        <v>#VALUE!</v>
      </c>
      <c r="CM46" s="249" t="s">
        <v>3336</v>
      </c>
      <c r="CN46" s="248" t="e">
        <f>'2_Prosecution'!DX45/G46*100</f>
        <v>#VALUE!</v>
      </c>
      <c r="CO46" s="248" t="e">
        <f>'2_Prosecution'!DY45/G46*100</f>
        <v>#VALUE!</v>
      </c>
      <c r="CP46" s="249" t="s">
        <v>3336</v>
      </c>
      <c r="CQ46" s="248" t="e">
        <f>'2_Prosecution'!EA45/G46*100</f>
        <v>#VALUE!</v>
      </c>
      <c r="CR46" s="248" t="e">
        <f>'2_Prosecution'!EB45/G46*100</f>
        <v>#VALUE!</v>
      </c>
      <c r="CS46" s="249" t="s">
        <v>3336</v>
      </c>
      <c r="CT46" s="248" t="e">
        <f>'2_Prosecution'!ED45/G46*100</f>
        <v>#VALUE!</v>
      </c>
      <c r="CU46" s="248" t="e">
        <f>'2_Prosecution'!EE45/G46*100</f>
        <v>#VALUE!</v>
      </c>
      <c r="CV46" s="249" t="s">
        <v>3336</v>
      </c>
      <c r="CW46" s="248" t="e">
        <f>'2_Prosecution'!EG45/G46*100</f>
        <v>#VALUE!</v>
      </c>
      <c r="CX46" s="248" t="e">
        <f>'2_Prosecution'!EH45/G46*100</f>
        <v>#VALUE!</v>
      </c>
      <c r="CY46" s="249" t="s">
        <v>3336</v>
      </c>
      <c r="CZ46" s="248" t="e">
        <f>'2_Prosecution'!EJ45/G46*100</f>
        <v>#VALUE!</v>
      </c>
      <c r="DA46" s="248" t="e">
        <f>'2_Prosecution'!EK45/G46*100</f>
        <v>#VALUE!</v>
      </c>
      <c r="DB46" s="249" t="s">
        <v>3336</v>
      </c>
      <c r="DC46" s="248" t="e">
        <f>'2_Prosecution'!EM45/G46*100</f>
        <v>#VALUE!</v>
      </c>
      <c r="DD46" s="248" t="e">
        <f>'2_Prosecution'!EN45/G46*100</f>
        <v>#VALUE!</v>
      </c>
      <c r="DE46" s="249" t="s">
        <v>3336</v>
      </c>
      <c r="DF46" s="248" t="e">
        <f>'2_Prosecution'!EP45/G46*100</f>
        <v>#VALUE!</v>
      </c>
      <c r="DG46" s="248" t="e">
        <f>'2_Prosecution'!EQ45/G46*100</f>
        <v>#VALUE!</v>
      </c>
      <c r="DH46" s="249" t="s">
        <v>3336</v>
      </c>
      <c r="DI46" s="248" t="e">
        <f>'2_Prosecution'!ES45/G46*100</f>
        <v>#VALUE!</v>
      </c>
      <c r="DJ46" s="248" t="e">
        <f>'2_Prosecution'!ET45/G46*100</f>
        <v>#VALUE!</v>
      </c>
      <c r="DK46" s="249" t="s">
        <v>3336</v>
      </c>
      <c r="DL46" s="248" t="e">
        <f>'2_Prosecution'!EV45/G46*100</f>
        <v>#VALUE!</v>
      </c>
      <c r="DM46" s="248" t="e">
        <f>'2_Prosecution'!EW45/G46*100</f>
        <v>#VALUE!</v>
      </c>
      <c r="DN46" s="249" t="s">
        <v>3336</v>
      </c>
      <c r="DO46" s="248" t="e">
        <f>'2_Prosecution'!EY45/G46*100</f>
        <v>#VALUE!</v>
      </c>
      <c r="DP46" s="248" t="e">
        <f>'2_Prosecution'!EZ45/G46*100</f>
        <v>#VALUE!</v>
      </c>
      <c r="DQ46" s="249" t="s">
        <v>3336</v>
      </c>
      <c r="DR46" s="248" t="e">
        <f>'2_Prosecution'!FB45/G46*100</f>
        <v>#VALUE!</v>
      </c>
      <c r="DS46" s="248" t="e">
        <f>'2_Prosecution'!FC45/G46*100</f>
        <v>#VALUE!</v>
      </c>
      <c r="DT46" s="249" t="s">
        <v>3336</v>
      </c>
      <c r="DU46" s="248" t="e">
        <f>'2_Prosecution'!FE45/G46*100</f>
        <v>#VALUE!</v>
      </c>
      <c r="DV46" s="248" t="e">
        <f>'2_Prosecution'!FF45/G46*100</f>
        <v>#VALUE!</v>
      </c>
      <c r="DW46" s="249" t="s">
        <v>3336</v>
      </c>
      <c r="DX46" s="248" t="e">
        <f>'2_Prosecution'!FH45/G46*100</f>
        <v>#VALUE!</v>
      </c>
      <c r="DY46" s="248" t="e">
        <f>'2_Prosecution'!FI45/G46*100</f>
        <v>#VALUE!</v>
      </c>
      <c r="DZ46" s="249" t="s">
        <v>3336</v>
      </c>
      <c r="EA46" s="248" t="e">
        <f>'2_Prosecution'!FK45/G46*100</f>
        <v>#VALUE!</v>
      </c>
      <c r="EB46" s="248" t="e">
        <f>'2_Prosecution'!FL45/G46*100</f>
        <v>#VALUE!</v>
      </c>
      <c r="EC46" s="249" t="s">
        <v>3336</v>
      </c>
      <c r="ED46" s="248" t="e">
        <f>'2_Prosecution'!FN45/G46*100</f>
        <v>#VALUE!</v>
      </c>
      <c r="EE46" s="248" t="e">
        <f>'2_Prosecution'!FO45/G46*100</f>
        <v>#VALUE!</v>
      </c>
      <c r="EF46" s="249" t="s">
        <v>3336</v>
      </c>
      <c r="EG46" s="248" t="e">
        <f>'2_Prosecution'!GT45/G46*100</f>
        <v>#VALUE!</v>
      </c>
      <c r="EH46" s="248" t="e">
        <f>'2_Prosecution'!GU45/G46*100</f>
        <v>#VALUE!</v>
      </c>
      <c r="EI46" s="249" t="s">
        <v>3336</v>
      </c>
      <c r="EJ46" s="248" t="e">
        <f>'2_Prosecution'!HF45/C46*100</f>
        <v>#VALUE!</v>
      </c>
      <c r="EK46" s="248" t="e">
        <f>'2_Prosecution'!HG45/D46*100</f>
        <v>#VALUE!</v>
      </c>
      <c r="EL46" s="248" t="e">
        <f>'2_Prosecution'!HH45/E46*100</f>
        <v>#VALUE!</v>
      </c>
      <c r="EM46" s="248" t="e">
        <f>'2_Prosecution'!HI45/F46*100</f>
        <v>#VALUE!</v>
      </c>
      <c r="EN46" s="248">
        <f>'2_Prosecution'!HJ45/G46*100</f>
        <v>10.218463846841692</v>
      </c>
      <c r="EO46" s="248" t="e">
        <f>'2_Prosecution'!HK45/H46*100</f>
        <v>#VALUE!</v>
      </c>
      <c r="EP46" s="250" t="e">
        <f t="shared" si="2"/>
        <v>#VALUE!</v>
      </c>
      <c r="EQ46" s="249" t="s">
        <v>3336</v>
      </c>
      <c r="ER46" s="248" t="e">
        <f>'2_Prosecution'!HM45/C46*100</f>
        <v>#VALUE!</v>
      </c>
      <c r="ES46" s="248" t="e">
        <f>'2_Prosecution'!HN45/D46*100</f>
        <v>#VALUE!</v>
      </c>
      <c r="ET46" s="248" t="e">
        <f>'2_Prosecution'!HO45/E46*100</f>
        <v>#VALUE!</v>
      </c>
      <c r="EU46" s="248" t="e">
        <f>'2_Prosecution'!HP45/F46*100</f>
        <v>#VALUE!</v>
      </c>
      <c r="EV46" s="248" t="e">
        <f>'2_Prosecution'!HQ45/G46*100</f>
        <v>#VALUE!</v>
      </c>
      <c r="EW46" s="248" t="e">
        <f>'2_Prosecution'!HR45/H46*100</f>
        <v>#VALUE!</v>
      </c>
      <c r="EX46" s="250" t="e">
        <f t="shared" si="3"/>
        <v>#VALUE!</v>
      </c>
      <c r="EY46" s="249" t="s">
        <v>3336</v>
      </c>
      <c r="EZ46" s="248">
        <f>'2_Prosecution'!HT45/G46*100</f>
        <v>6.6286129806139584</v>
      </c>
    </row>
    <row r="47" spans="1:156">
      <c r="A47" s="248">
        <v>45</v>
      </c>
      <c r="B47" s="279" t="s">
        <v>68</v>
      </c>
      <c r="C47" s="248">
        <v>1814.318</v>
      </c>
      <c r="D47" s="248">
        <v>1823.634</v>
      </c>
      <c r="E47" s="248">
        <v>1829.7249999999999</v>
      </c>
      <c r="F47" s="248">
        <v>1840.498</v>
      </c>
      <c r="G47" s="248">
        <v>1851.6210000000001</v>
      </c>
      <c r="H47" s="248">
        <v>1862.1369999999999</v>
      </c>
      <c r="J47" s="248" t="e">
        <f>'2_Prosecution'!AK46/F47*100</f>
        <v>#VALUE!</v>
      </c>
      <c r="K47" s="248">
        <f>'2_Prosecution'!AL46/G47*100</f>
        <v>2371.6516500947005</v>
      </c>
      <c r="L47" s="249" t="s">
        <v>3336</v>
      </c>
      <c r="M47" s="248">
        <f>'2_Prosecution'!AN46/C47*100</f>
        <v>3506.9927102084639</v>
      </c>
      <c r="N47" s="248">
        <f>'2_Prosecution'!AO46/D47*100</f>
        <v>3397.3374043256485</v>
      </c>
      <c r="O47" s="248">
        <f>'2_Prosecution'!AP46/E47*100</f>
        <v>3133.0391179002313</v>
      </c>
      <c r="P47" s="248">
        <f>'2_Prosecution'!AQ46/F47*100</f>
        <v>2933.2821877557053</v>
      </c>
      <c r="Q47" s="248">
        <f>'2_Prosecution'!AR46/G47*100</f>
        <v>2801.437227164738</v>
      </c>
      <c r="R47" s="248">
        <f>'2_Prosecution'!AS46/H47*100</f>
        <v>2742.5479435723582</v>
      </c>
      <c r="S47" s="250">
        <f t="shared" si="0"/>
        <v>-21.797728989025046</v>
      </c>
      <c r="T47" s="249" t="s">
        <v>3336</v>
      </c>
      <c r="U47" s="248" t="e">
        <f>'2_Prosecution'!AU46/C47*100</f>
        <v>#VALUE!</v>
      </c>
      <c r="V47" s="248" t="e">
        <f>'2_Prosecution'!AV46/D47*100</f>
        <v>#VALUE!</v>
      </c>
      <c r="W47" s="248" t="e">
        <f>'2_Prosecution'!AW46/E47*100</f>
        <v>#VALUE!</v>
      </c>
      <c r="X47" s="248" t="e">
        <f>'2_Prosecution'!AX46/F47*100</f>
        <v>#VALUE!</v>
      </c>
      <c r="Y47" s="248" t="e">
        <f>'2_Prosecution'!AY46/G47*100</f>
        <v>#VALUE!</v>
      </c>
      <c r="Z47" s="248" t="e">
        <f>'2_Prosecution'!AZ46/H47*100</f>
        <v>#VALUE!</v>
      </c>
      <c r="AA47" s="250" t="e">
        <f t="shared" si="1"/>
        <v>#VALUE!</v>
      </c>
      <c r="AB47" s="249" t="s">
        <v>3336</v>
      </c>
      <c r="AC47" s="248">
        <f>'2_Prosecution'!BE46/G47*100</f>
        <v>2801.437227164738</v>
      </c>
      <c r="AD47" s="248" t="e">
        <f>'2_Prosecution'!BF46/G47*100</f>
        <v>#VALUE!</v>
      </c>
      <c r="AE47" s="248" t="e">
        <f>'2_Prosecution'!BG46/G47*100</f>
        <v>#VALUE!</v>
      </c>
      <c r="AF47" s="248" t="e">
        <f>'2_Prosecution'!BH46/G47*100</f>
        <v>#VALUE!</v>
      </c>
      <c r="AG47" s="248" t="e">
        <f>'2_Prosecution'!BI46/G47*100</f>
        <v>#VALUE!</v>
      </c>
      <c r="AH47" s="249" t="s">
        <v>3336</v>
      </c>
      <c r="AI47" s="248" t="e">
        <f>'2_Prosecution'!BK46/G47*100</f>
        <v>#VALUE!</v>
      </c>
      <c r="AJ47" s="248" t="e">
        <f>'2_Prosecution'!BL46/G47*100</f>
        <v>#VALUE!</v>
      </c>
      <c r="AK47" s="248">
        <f>'2_Prosecution'!BM46/G47*100</f>
        <v>0</v>
      </c>
      <c r="AL47" s="248">
        <f>'2_Prosecution'!BN46/G47*100</f>
        <v>0</v>
      </c>
      <c r="AM47" s="248">
        <f>'2_Prosecution'!BO46/G47*100</f>
        <v>0</v>
      </c>
      <c r="AN47" s="249" t="s">
        <v>3336</v>
      </c>
      <c r="AO47" s="248">
        <f>'2_Prosecution'!BU46/G47*100</f>
        <v>2801.437227164738</v>
      </c>
      <c r="AP47" s="248" t="e">
        <f>'2_Prosecution'!BV46/G47*100</f>
        <v>#VALUE!</v>
      </c>
      <c r="AQ47" s="249" t="s">
        <v>3336</v>
      </c>
      <c r="AR47" s="248" t="e">
        <f>'2_Prosecution'!BX46/G47*100</f>
        <v>#VALUE!</v>
      </c>
      <c r="AS47" s="248" t="e">
        <f>'2_Prosecution'!BY46/G47*100</f>
        <v>#VALUE!</v>
      </c>
      <c r="AT47" s="249" t="s">
        <v>3336</v>
      </c>
      <c r="AU47" s="248" t="e">
        <f>'2_Prosecution'!CA46/G47*100</f>
        <v>#VALUE!</v>
      </c>
      <c r="AV47" s="248" t="e">
        <f>'2_Prosecution'!CB46/G47*100</f>
        <v>#VALUE!</v>
      </c>
      <c r="AW47" s="249" t="s">
        <v>3336</v>
      </c>
      <c r="AX47" s="248" t="e">
        <f>'2_Prosecution'!CD46/G47*100</f>
        <v>#VALUE!</v>
      </c>
      <c r="AY47" s="248" t="e">
        <f>'2_Prosecution'!CE46/G47*100</f>
        <v>#VALUE!</v>
      </c>
      <c r="AZ47" s="249" t="s">
        <v>3336</v>
      </c>
      <c r="BA47" s="248" t="e">
        <f>'2_Prosecution'!CG46/G47*100</f>
        <v>#VALUE!</v>
      </c>
      <c r="BB47" s="248" t="e">
        <f>'2_Prosecution'!CH46/G47*100</f>
        <v>#VALUE!</v>
      </c>
      <c r="BC47" s="249" t="s">
        <v>3336</v>
      </c>
      <c r="BD47" s="248" t="e">
        <f>'2_Prosecution'!CJ46/G47*100</f>
        <v>#VALUE!</v>
      </c>
      <c r="BE47" s="248" t="e">
        <f>'2_Prosecution'!CK46/G47*100</f>
        <v>#VALUE!</v>
      </c>
      <c r="BF47" s="249" t="s">
        <v>3336</v>
      </c>
      <c r="BG47" s="248" t="e">
        <f>'2_Prosecution'!CM46/G47*100</f>
        <v>#VALUE!</v>
      </c>
      <c r="BH47" s="248" t="e">
        <f>'2_Prosecution'!CN46/G47*100</f>
        <v>#VALUE!</v>
      </c>
      <c r="BI47" s="249" t="s">
        <v>3336</v>
      </c>
      <c r="BJ47" s="248" t="e">
        <f>'2_Prosecution'!CP46/G47*100</f>
        <v>#VALUE!</v>
      </c>
      <c r="BK47" s="248" t="e">
        <f>'2_Prosecution'!CQ46/G47*100</f>
        <v>#VALUE!</v>
      </c>
      <c r="BL47" s="249" t="s">
        <v>3336</v>
      </c>
      <c r="BM47" s="248" t="e">
        <f>'2_Prosecution'!CS46/G47*100</f>
        <v>#VALUE!</v>
      </c>
      <c r="BN47" s="248" t="e">
        <f>'2_Prosecution'!CT46/G47*100</f>
        <v>#VALUE!</v>
      </c>
      <c r="BO47" s="249" t="s">
        <v>3336</v>
      </c>
      <c r="BP47" s="248" t="e">
        <f>'2_Prosecution'!CV46/G47*100</f>
        <v>#VALUE!</v>
      </c>
      <c r="BQ47" s="248" t="e">
        <f>'2_Prosecution'!CW46/G47*100</f>
        <v>#VALUE!</v>
      </c>
      <c r="BR47" s="249" t="s">
        <v>3336</v>
      </c>
      <c r="BS47" s="248">
        <f>'2_Prosecution'!DC46/G47*100</f>
        <v>2801.437227164738</v>
      </c>
      <c r="BT47" s="248" t="e">
        <f>'2_Prosecution'!DD46/G47*100</f>
        <v>#VALUE!</v>
      </c>
      <c r="BU47" s="249" t="s">
        <v>3336</v>
      </c>
      <c r="BV47" s="248" t="e">
        <f>'2_Prosecution'!DF46/G47*100</f>
        <v>#VALUE!</v>
      </c>
      <c r="BW47" s="248" t="e">
        <f>'2_Prosecution'!DG46/G47*100</f>
        <v>#VALUE!</v>
      </c>
      <c r="BX47" s="249" t="s">
        <v>3336</v>
      </c>
      <c r="BY47" s="248" t="e">
        <f>'2_Prosecution'!DI46/G47*100</f>
        <v>#VALUE!</v>
      </c>
      <c r="BZ47" s="248" t="e">
        <f>'2_Prosecution'!DJ46/G47*100</f>
        <v>#VALUE!</v>
      </c>
      <c r="CA47" s="249" t="s">
        <v>3336</v>
      </c>
      <c r="CB47" s="248" t="e">
        <f>'2_Prosecution'!DL46/G47*100</f>
        <v>#VALUE!</v>
      </c>
      <c r="CC47" s="248" t="e">
        <f>'2_Prosecution'!DM46/G47*100</f>
        <v>#VALUE!</v>
      </c>
      <c r="CD47" s="249" t="s">
        <v>3336</v>
      </c>
      <c r="CE47" s="248" t="e">
        <f>'2_Prosecution'!DO46/G47*100</f>
        <v>#VALUE!</v>
      </c>
      <c r="CF47" s="248" t="e">
        <f>'2_Prosecution'!DP46/G47*100</f>
        <v>#VALUE!</v>
      </c>
      <c r="CG47" s="249" t="s">
        <v>3336</v>
      </c>
      <c r="CH47" s="248" t="e">
        <f>'2_Prosecution'!DR46/G47*100</f>
        <v>#VALUE!</v>
      </c>
      <c r="CI47" s="248" t="e">
        <f>'2_Prosecution'!DS46/G47*100</f>
        <v>#VALUE!</v>
      </c>
      <c r="CJ47" s="249" t="s">
        <v>3336</v>
      </c>
      <c r="CK47" s="248" t="e">
        <f>'2_Prosecution'!DU46/G47*100</f>
        <v>#VALUE!</v>
      </c>
      <c r="CL47" s="248" t="e">
        <f>'2_Prosecution'!DV46/G47*100</f>
        <v>#VALUE!</v>
      </c>
      <c r="CM47" s="249" t="s">
        <v>3336</v>
      </c>
      <c r="CN47" s="248" t="e">
        <f>'2_Prosecution'!DX46/G47*100</f>
        <v>#VALUE!</v>
      </c>
      <c r="CO47" s="248" t="e">
        <f>'2_Prosecution'!DY46/G47*100</f>
        <v>#VALUE!</v>
      </c>
      <c r="CP47" s="249" t="s">
        <v>3336</v>
      </c>
      <c r="CQ47" s="248" t="e">
        <f>'2_Prosecution'!EA46/G47*100</f>
        <v>#VALUE!</v>
      </c>
      <c r="CR47" s="248" t="e">
        <f>'2_Prosecution'!EB46/G47*100</f>
        <v>#VALUE!</v>
      </c>
      <c r="CS47" s="249" t="s">
        <v>3336</v>
      </c>
      <c r="CT47" s="248" t="e">
        <f>'2_Prosecution'!ED46/G47*100</f>
        <v>#VALUE!</v>
      </c>
      <c r="CU47" s="248" t="e">
        <f>'2_Prosecution'!EE46/G47*100</f>
        <v>#VALUE!</v>
      </c>
      <c r="CV47" s="249" t="s">
        <v>3336</v>
      </c>
      <c r="CW47" s="248" t="e">
        <f>'2_Prosecution'!EG46/G47*100</f>
        <v>#VALUE!</v>
      </c>
      <c r="CX47" s="248" t="e">
        <f>'2_Prosecution'!EH46/G47*100</f>
        <v>#VALUE!</v>
      </c>
      <c r="CY47" s="249" t="s">
        <v>3336</v>
      </c>
      <c r="CZ47" s="248" t="e">
        <f>'2_Prosecution'!EJ46/G47*100</f>
        <v>#VALUE!</v>
      </c>
      <c r="DA47" s="248" t="e">
        <f>'2_Prosecution'!EK46/G47*100</f>
        <v>#VALUE!</v>
      </c>
      <c r="DB47" s="249" t="s">
        <v>3336</v>
      </c>
      <c r="DC47" s="248" t="e">
        <f>'2_Prosecution'!EM46/G47*100</f>
        <v>#VALUE!</v>
      </c>
      <c r="DD47" s="248" t="e">
        <f>'2_Prosecution'!EN46/G47*100</f>
        <v>#VALUE!</v>
      </c>
      <c r="DE47" s="249" t="s">
        <v>3336</v>
      </c>
      <c r="DF47" s="248" t="e">
        <f>'2_Prosecution'!EP46/G47*100</f>
        <v>#VALUE!</v>
      </c>
      <c r="DG47" s="248" t="e">
        <f>'2_Prosecution'!EQ46/G47*100</f>
        <v>#VALUE!</v>
      </c>
      <c r="DH47" s="249" t="s">
        <v>3336</v>
      </c>
      <c r="DI47" s="248" t="e">
        <f>'2_Prosecution'!ES46/G47*100</f>
        <v>#VALUE!</v>
      </c>
      <c r="DJ47" s="248" t="e">
        <f>'2_Prosecution'!ET46/G47*100</f>
        <v>#VALUE!</v>
      </c>
      <c r="DK47" s="249" t="s">
        <v>3336</v>
      </c>
      <c r="DL47" s="248" t="e">
        <f>'2_Prosecution'!EV46/G47*100</f>
        <v>#VALUE!</v>
      </c>
      <c r="DM47" s="248" t="e">
        <f>'2_Prosecution'!EW46/G47*100</f>
        <v>#VALUE!</v>
      </c>
      <c r="DN47" s="249" t="s">
        <v>3336</v>
      </c>
      <c r="DO47" s="248" t="e">
        <f>'2_Prosecution'!EY46/G47*100</f>
        <v>#VALUE!</v>
      </c>
      <c r="DP47" s="248" t="e">
        <f>'2_Prosecution'!EZ46/G47*100</f>
        <v>#VALUE!</v>
      </c>
      <c r="DQ47" s="249" t="s">
        <v>3336</v>
      </c>
      <c r="DR47" s="248" t="e">
        <f>'2_Prosecution'!FB46/G47*100</f>
        <v>#VALUE!</v>
      </c>
      <c r="DS47" s="248" t="e">
        <f>'2_Prosecution'!FC46/G47*100</f>
        <v>#VALUE!</v>
      </c>
      <c r="DT47" s="249" t="s">
        <v>3336</v>
      </c>
      <c r="DU47" s="248" t="e">
        <f>'2_Prosecution'!FE46/G47*100</f>
        <v>#VALUE!</v>
      </c>
      <c r="DV47" s="248" t="e">
        <f>'2_Prosecution'!FF46/G47*100</f>
        <v>#VALUE!</v>
      </c>
      <c r="DW47" s="249" t="s">
        <v>3336</v>
      </c>
      <c r="DX47" s="248" t="e">
        <f>'2_Prosecution'!FH46/G47*100</f>
        <v>#VALUE!</v>
      </c>
      <c r="DY47" s="248" t="e">
        <f>'2_Prosecution'!FI46/G47*100</f>
        <v>#VALUE!</v>
      </c>
      <c r="DZ47" s="249" t="s">
        <v>3336</v>
      </c>
      <c r="EA47" s="248" t="e">
        <f>'2_Prosecution'!FK46/G47*100</f>
        <v>#VALUE!</v>
      </c>
      <c r="EB47" s="248" t="e">
        <f>'2_Prosecution'!FL46/G47*100</f>
        <v>#VALUE!</v>
      </c>
      <c r="EC47" s="249" t="s">
        <v>3336</v>
      </c>
      <c r="ED47" s="248" t="e">
        <f>'2_Prosecution'!FN46/G47*100</f>
        <v>#VALUE!</v>
      </c>
      <c r="EE47" s="248" t="e">
        <f>'2_Prosecution'!FO46/G47*100</f>
        <v>#VALUE!</v>
      </c>
      <c r="EF47" s="249" t="s">
        <v>3336</v>
      </c>
      <c r="EG47" s="248" t="e">
        <f>'2_Prosecution'!GT46/G47*100</f>
        <v>#VALUE!</v>
      </c>
      <c r="EH47" s="248" t="e">
        <f>'2_Prosecution'!GU46/G47*100</f>
        <v>#VALUE!</v>
      </c>
      <c r="EI47" s="249" t="s">
        <v>3336</v>
      </c>
      <c r="EJ47" s="248">
        <f>'2_Prosecution'!HF46/C47*100</f>
        <v>31.251412376441174</v>
      </c>
      <c r="EK47" s="248">
        <f>'2_Prosecution'!HG46/D47*100</f>
        <v>29.556369315334109</v>
      </c>
      <c r="EL47" s="248">
        <f>'2_Prosecution'!HH46/E47*100</f>
        <v>29.840549809397587</v>
      </c>
      <c r="EM47" s="248">
        <f>'2_Prosecution'!HI46/F47*100</f>
        <v>29.828883269636801</v>
      </c>
      <c r="EN47" s="248">
        <f>'2_Prosecution'!HJ46/G47*100</f>
        <v>27.489426831948872</v>
      </c>
      <c r="EO47" s="248">
        <f>'2_Prosecution'!HK46/H47*100</f>
        <v>25.830537710168478</v>
      </c>
      <c r="EP47" s="250">
        <f t="shared" si="2"/>
        <v>-17.346014960780508</v>
      </c>
      <c r="EQ47" s="249" t="s">
        <v>3336</v>
      </c>
      <c r="ER47" s="248" t="e">
        <f>'2_Prosecution'!HM46/C47*100</f>
        <v>#VALUE!</v>
      </c>
      <c r="ES47" s="248" t="e">
        <f>'2_Prosecution'!HN46/D47*100</f>
        <v>#VALUE!</v>
      </c>
      <c r="ET47" s="248" t="e">
        <f>'2_Prosecution'!HO46/E47*100</f>
        <v>#VALUE!</v>
      </c>
      <c r="EU47" s="248" t="e">
        <f>'2_Prosecution'!HP46/F47*100</f>
        <v>#VALUE!</v>
      </c>
      <c r="EV47" s="248" t="e">
        <f>'2_Prosecution'!HQ46/G47*100</f>
        <v>#VALUE!</v>
      </c>
      <c r="EW47" s="248" t="e">
        <f>'2_Prosecution'!HR46/H47*100</f>
        <v>#VALUE!</v>
      </c>
      <c r="EX47" s="250" t="e">
        <f t="shared" si="3"/>
        <v>#VALUE!</v>
      </c>
      <c r="EY47" s="249" t="s">
        <v>3336</v>
      </c>
      <c r="EZ47" s="248" t="e">
        <f>'2_Prosecution'!HT46/G47*100</f>
        <v>#VALUE!</v>
      </c>
    </row>
    <row r="48" spans="1:156" ht="18" customHeight="1">
      <c r="A48" s="248">
        <v>46</v>
      </c>
      <c r="B48" s="279" t="s">
        <v>69</v>
      </c>
      <c r="C48" s="248">
        <v>5299.9</v>
      </c>
      <c r="D48" s="248">
        <v>5313.6</v>
      </c>
      <c r="E48" s="248">
        <v>5327.7</v>
      </c>
      <c r="F48" s="248">
        <v>5347.6</v>
      </c>
      <c r="G48" s="248">
        <v>5373</v>
      </c>
      <c r="H48" s="248">
        <v>5404.7</v>
      </c>
      <c r="J48" s="248" t="e">
        <f>'2_Prosecution'!AK47/F48*100</f>
        <v>#VALUE!</v>
      </c>
      <c r="K48" s="248">
        <f>'2_Prosecution'!AL47/G48*100</f>
        <v>4719.1513121161361</v>
      </c>
      <c r="L48" s="249" t="s">
        <v>3336</v>
      </c>
      <c r="M48" s="248">
        <f>'2_Prosecution'!AN47/C48*100</f>
        <v>4758.3727994867832</v>
      </c>
      <c r="N48" s="248">
        <f>'2_Prosecution'!AO47/D48*100</f>
        <v>4747.4217103282144</v>
      </c>
      <c r="O48" s="248">
        <f>'2_Prosecution'!AP47/E48*100</f>
        <v>4954.3330142462974</v>
      </c>
      <c r="P48" s="248">
        <f>'2_Prosecution'!AQ47/F48*100</f>
        <v>4746.540504151395</v>
      </c>
      <c r="Q48" s="248">
        <f>'2_Prosecution'!AR47/G48*100</f>
        <v>4324.0275451330726</v>
      </c>
      <c r="R48" s="248">
        <f>'2_Prosecution'!AS47/H48*100</f>
        <v>3973.0419819786484</v>
      </c>
      <c r="S48" s="250">
        <f t="shared" si="0"/>
        <v>-16.504188524128182</v>
      </c>
      <c r="T48" s="249" t="s">
        <v>3336</v>
      </c>
      <c r="U48" s="248">
        <f>'2_Prosecution'!AU47/C48*100</f>
        <v>2092.4545746146155</v>
      </c>
      <c r="V48" s="248">
        <f>'2_Prosecution'!AV47/D48*100</f>
        <v>1912.1875940981631</v>
      </c>
      <c r="W48" s="248">
        <f>'2_Prosecution'!AW47/E48*100</f>
        <v>1740.3570020834509</v>
      </c>
      <c r="X48" s="248">
        <f>'2_Prosecution'!AX47/F48*100</f>
        <v>1811.1302266437278</v>
      </c>
      <c r="Y48" s="248">
        <f>'2_Prosecution'!AY47/G48*100</f>
        <v>1837.7442769402567</v>
      </c>
      <c r="Z48" s="248">
        <f>'2_Prosecution'!AZ47/H48*100</f>
        <v>1668.1221899457883</v>
      </c>
      <c r="AA48" s="250">
        <f t="shared" si="1"/>
        <v>-20.279168294345411</v>
      </c>
      <c r="AB48" s="249" t="s">
        <v>3336</v>
      </c>
      <c r="AC48" s="248">
        <f>'2_Prosecution'!BE47/G48*100</f>
        <v>4324.0275451330726</v>
      </c>
      <c r="AD48" s="248">
        <f>'2_Prosecution'!BF47/G48*100</f>
        <v>0</v>
      </c>
      <c r="AE48" s="248" t="e">
        <f>'2_Prosecution'!BG47/G48*100</f>
        <v>#VALUE!</v>
      </c>
      <c r="AF48" s="248" t="e">
        <f>'2_Prosecution'!BH47/G48*100</f>
        <v>#VALUE!</v>
      </c>
      <c r="AG48" s="248" t="e">
        <f>'2_Prosecution'!BI47/G48*100</f>
        <v>#VALUE!</v>
      </c>
      <c r="AH48" s="249" t="s">
        <v>3336</v>
      </c>
      <c r="AI48" s="248" t="e">
        <f>'2_Prosecution'!BK47/G48*100</f>
        <v>#VALUE!</v>
      </c>
      <c r="AJ48" s="248" t="e">
        <f>'2_Prosecution'!BL47/G48*100</f>
        <v>#VALUE!</v>
      </c>
      <c r="AK48" s="248">
        <f>'2_Prosecution'!BM47/G48*100</f>
        <v>0</v>
      </c>
      <c r="AL48" s="248">
        <f>'2_Prosecution'!BN47/G48*100</f>
        <v>0</v>
      </c>
      <c r="AM48" s="248">
        <f>'2_Prosecution'!BO47/G48*100</f>
        <v>0</v>
      </c>
      <c r="AN48" s="249" t="s">
        <v>3336</v>
      </c>
      <c r="AO48" s="248">
        <f>'2_Prosecution'!BU47/G48*100</f>
        <v>4324.0275451330726</v>
      </c>
      <c r="AP48" s="248" t="e">
        <f>'2_Prosecution'!BV47/G48*100</f>
        <v>#VALUE!</v>
      </c>
      <c r="AQ48" s="249" t="s">
        <v>3336</v>
      </c>
      <c r="AR48" s="248">
        <f>'2_Prosecution'!BX47/G48*100</f>
        <v>1837.7442769402567</v>
      </c>
      <c r="AS48" s="248" t="e">
        <f>'2_Prosecution'!BY47/G48*100</f>
        <v>#VALUE!</v>
      </c>
      <c r="AT48" s="249" t="s">
        <v>3336</v>
      </c>
      <c r="AU48" s="248" t="e">
        <f>'2_Prosecution'!CA47/G48*100</f>
        <v>#VALUE!</v>
      </c>
      <c r="AV48" s="248" t="e">
        <f>'2_Prosecution'!CB47/G48*100</f>
        <v>#VALUE!</v>
      </c>
      <c r="AW48" s="249" t="s">
        <v>3336</v>
      </c>
      <c r="AX48" s="248" t="e">
        <f>'2_Prosecution'!CD47/G48*100</f>
        <v>#VALUE!</v>
      </c>
      <c r="AY48" s="248" t="e">
        <f>'2_Prosecution'!CE47/G48*100</f>
        <v>#VALUE!</v>
      </c>
      <c r="AZ48" s="249" t="s">
        <v>3336</v>
      </c>
      <c r="BA48" s="248" t="e">
        <f>'2_Prosecution'!CG47/G48*100</f>
        <v>#VALUE!</v>
      </c>
      <c r="BB48" s="248" t="e">
        <f>'2_Prosecution'!CH47/G48*100</f>
        <v>#VALUE!</v>
      </c>
      <c r="BC48" s="249" t="s">
        <v>3336</v>
      </c>
      <c r="BD48" s="248" t="e">
        <f>'2_Prosecution'!CJ47/G48*100</f>
        <v>#VALUE!</v>
      </c>
      <c r="BE48" s="248" t="e">
        <f>'2_Prosecution'!CK47/G48*100</f>
        <v>#VALUE!</v>
      </c>
      <c r="BF48" s="249" t="s">
        <v>3336</v>
      </c>
      <c r="BG48" s="248" t="e">
        <f>'2_Prosecution'!CM47/G48*100</f>
        <v>#VALUE!</v>
      </c>
      <c r="BH48" s="248" t="e">
        <f>'2_Prosecution'!CN47/G48*100</f>
        <v>#VALUE!</v>
      </c>
      <c r="BI48" s="249" t="s">
        <v>3336</v>
      </c>
      <c r="BJ48" s="248" t="e">
        <f>'2_Prosecution'!CP47/G48*100</f>
        <v>#VALUE!</v>
      </c>
      <c r="BK48" s="248" t="e">
        <f>'2_Prosecution'!CQ47/G48*100</f>
        <v>#VALUE!</v>
      </c>
      <c r="BL48" s="249" t="s">
        <v>3336</v>
      </c>
      <c r="BM48" s="248" t="e">
        <f>'2_Prosecution'!CS47/G48*100</f>
        <v>#VALUE!</v>
      </c>
      <c r="BN48" s="248" t="e">
        <f>'2_Prosecution'!CT47/G48*100</f>
        <v>#VALUE!</v>
      </c>
      <c r="BO48" s="249" t="s">
        <v>3336</v>
      </c>
      <c r="BP48" s="248" t="e">
        <f>'2_Prosecution'!CV47/G48*100</f>
        <v>#VALUE!</v>
      </c>
      <c r="BQ48" s="248" t="e">
        <f>'2_Prosecution'!CW47/G48*100</f>
        <v>#VALUE!</v>
      </c>
      <c r="BR48" s="249" t="s">
        <v>3336</v>
      </c>
      <c r="BS48" s="248">
        <f>'2_Prosecution'!DC47/G48*100</f>
        <v>4324.0275451330726</v>
      </c>
      <c r="BT48" s="248" t="e">
        <f>'2_Prosecution'!DD47/G48*100</f>
        <v>#VALUE!</v>
      </c>
      <c r="BU48" s="249" t="s">
        <v>3336</v>
      </c>
      <c r="BV48" s="248" t="e">
        <f>'2_Prosecution'!DF47/G48*100</f>
        <v>#VALUE!</v>
      </c>
      <c r="BW48" s="248" t="e">
        <f>'2_Prosecution'!DG47/G48*100</f>
        <v>#VALUE!</v>
      </c>
      <c r="BX48" s="249" t="s">
        <v>3336</v>
      </c>
      <c r="BY48" s="248" t="e">
        <f>'2_Prosecution'!DI47/G48*100</f>
        <v>#VALUE!</v>
      </c>
      <c r="BZ48" s="248" t="e">
        <f>'2_Prosecution'!DJ47/G48*100</f>
        <v>#VALUE!</v>
      </c>
      <c r="CA48" s="249" t="s">
        <v>3336</v>
      </c>
      <c r="CB48" s="248" t="e">
        <f>'2_Prosecution'!DL47/G48*100</f>
        <v>#VALUE!</v>
      </c>
      <c r="CC48" s="248" t="e">
        <f>'2_Prosecution'!DM47/G48*100</f>
        <v>#VALUE!</v>
      </c>
      <c r="CD48" s="249" t="s">
        <v>3336</v>
      </c>
      <c r="CE48" s="248" t="e">
        <f>'2_Prosecution'!DO47/G48*100</f>
        <v>#VALUE!</v>
      </c>
      <c r="CF48" s="248" t="e">
        <f>'2_Prosecution'!DP47/G48*100</f>
        <v>#VALUE!</v>
      </c>
      <c r="CG48" s="249" t="s">
        <v>3336</v>
      </c>
      <c r="CH48" s="248" t="e">
        <f>'2_Prosecution'!DR47/G48*100</f>
        <v>#VALUE!</v>
      </c>
      <c r="CI48" s="248" t="e">
        <f>'2_Prosecution'!DS47/G48*100</f>
        <v>#VALUE!</v>
      </c>
      <c r="CJ48" s="249" t="s">
        <v>3336</v>
      </c>
      <c r="CK48" s="248" t="e">
        <f>'2_Prosecution'!DU47/G48*100</f>
        <v>#VALUE!</v>
      </c>
      <c r="CL48" s="248" t="e">
        <f>'2_Prosecution'!DV47/G48*100</f>
        <v>#VALUE!</v>
      </c>
      <c r="CM48" s="249" t="s">
        <v>3336</v>
      </c>
      <c r="CN48" s="248" t="e">
        <f>'2_Prosecution'!DX47/G48*100</f>
        <v>#VALUE!</v>
      </c>
      <c r="CO48" s="248" t="e">
        <f>'2_Prosecution'!DY47/G48*100</f>
        <v>#VALUE!</v>
      </c>
      <c r="CP48" s="249" t="s">
        <v>3336</v>
      </c>
      <c r="CQ48" s="248" t="e">
        <f>'2_Prosecution'!EA47/G48*100</f>
        <v>#VALUE!</v>
      </c>
      <c r="CR48" s="248" t="e">
        <f>'2_Prosecution'!EB47/G48*100</f>
        <v>#VALUE!</v>
      </c>
      <c r="CS48" s="249" t="s">
        <v>3336</v>
      </c>
      <c r="CT48" s="248" t="e">
        <f>'2_Prosecution'!ED47/G48*100</f>
        <v>#VALUE!</v>
      </c>
      <c r="CU48" s="248" t="e">
        <f>'2_Prosecution'!EE47/G48*100</f>
        <v>#VALUE!</v>
      </c>
      <c r="CV48" s="249" t="s">
        <v>3336</v>
      </c>
      <c r="CW48" s="248" t="e">
        <f>'2_Prosecution'!EG47/G48*100</f>
        <v>#VALUE!</v>
      </c>
      <c r="CX48" s="248" t="e">
        <f>'2_Prosecution'!EH47/G48*100</f>
        <v>#VALUE!</v>
      </c>
      <c r="CY48" s="249" t="s">
        <v>3336</v>
      </c>
      <c r="CZ48" s="248" t="e">
        <f>'2_Prosecution'!EJ47/G48*100</f>
        <v>#VALUE!</v>
      </c>
      <c r="DA48" s="248" t="e">
        <f>'2_Prosecution'!EK47/G48*100</f>
        <v>#VALUE!</v>
      </c>
      <c r="DB48" s="249" t="s">
        <v>3336</v>
      </c>
      <c r="DC48" s="248" t="e">
        <f>'2_Prosecution'!EM47/G48*100</f>
        <v>#VALUE!</v>
      </c>
      <c r="DD48" s="248" t="e">
        <f>'2_Prosecution'!EN47/G48*100</f>
        <v>#VALUE!</v>
      </c>
      <c r="DE48" s="249" t="s">
        <v>3336</v>
      </c>
      <c r="DF48" s="248" t="e">
        <f>'2_Prosecution'!EP47/G48*100</f>
        <v>#VALUE!</v>
      </c>
      <c r="DG48" s="248" t="e">
        <f>'2_Prosecution'!EQ47/G48*100</f>
        <v>#VALUE!</v>
      </c>
      <c r="DH48" s="249" t="s">
        <v>3336</v>
      </c>
      <c r="DI48" s="248" t="e">
        <f>'2_Prosecution'!ES47/G48*100</f>
        <v>#VALUE!</v>
      </c>
      <c r="DJ48" s="248" t="e">
        <f>'2_Prosecution'!ET47/G48*100</f>
        <v>#VALUE!</v>
      </c>
      <c r="DK48" s="249" t="s">
        <v>3336</v>
      </c>
      <c r="DL48" s="248" t="e">
        <f>'2_Prosecution'!EV47/G48*100</f>
        <v>#VALUE!</v>
      </c>
      <c r="DM48" s="248" t="e">
        <f>'2_Prosecution'!EW47/G48*100</f>
        <v>#VALUE!</v>
      </c>
      <c r="DN48" s="249" t="s">
        <v>3336</v>
      </c>
      <c r="DO48" s="248" t="e">
        <f>'2_Prosecution'!EY47/G48*100</f>
        <v>#VALUE!</v>
      </c>
      <c r="DP48" s="248" t="e">
        <f>'2_Prosecution'!EZ47/G48*100</f>
        <v>#VALUE!</v>
      </c>
      <c r="DQ48" s="249" t="s">
        <v>3336</v>
      </c>
      <c r="DR48" s="248" t="e">
        <f>'2_Prosecution'!FB47/G48*100</f>
        <v>#VALUE!</v>
      </c>
      <c r="DS48" s="248" t="e">
        <f>'2_Prosecution'!FC47/G48*100</f>
        <v>#VALUE!</v>
      </c>
      <c r="DT48" s="249" t="s">
        <v>3336</v>
      </c>
      <c r="DU48" s="248" t="e">
        <f>'2_Prosecution'!FE47/G48*100</f>
        <v>#VALUE!</v>
      </c>
      <c r="DV48" s="248" t="e">
        <f>'2_Prosecution'!FF47/G48*100</f>
        <v>#VALUE!</v>
      </c>
      <c r="DW48" s="249" t="s">
        <v>3336</v>
      </c>
      <c r="DX48" s="248" t="e">
        <f>'2_Prosecution'!FH47/G48*100</f>
        <v>#VALUE!</v>
      </c>
      <c r="DY48" s="248" t="e">
        <f>'2_Prosecution'!FI47/G48*100</f>
        <v>#VALUE!</v>
      </c>
      <c r="DZ48" s="249" t="s">
        <v>3336</v>
      </c>
      <c r="EA48" s="248" t="e">
        <f>'2_Prosecution'!FK47/G48*100</f>
        <v>#VALUE!</v>
      </c>
      <c r="EB48" s="248" t="e">
        <f>'2_Prosecution'!FL47/G48*100</f>
        <v>#VALUE!</v>
      </c>
      <c r="EC48" s="249" t="s">
        <v>3336</v>
      </c>
      <c r="ED48" s="248" t="e">
        <f>'2_Prosecution'!FN47/G48*100</f>
        <v>#VALUE!</v>
      </c>
      <c r="EE48" s="248" t="e">
        <f>'2_Prosecution'!FO47/G48*100</f>
        <v>#VALUE!</v>
      </c>
      <c r="EF48" s="249" t="s">
        <v>3336</v>
      </c>
      <c r="EG48" s="248" t="e">
        <f>'2_Prosecution'!GT47/G48*100</f>
        <v>#VALUE!</v>
      </c>
      <c r="EH48" s="248" t="e">
        <f>'2_Prosecution'!GU47/G48*100</f>
        <v>#VALUE!</v>
      </c>
      <c r="EI48" s="249" t="s">
        <v>3336</v>
      </c>
      <c r="EJ48" s="248" t="e">
        <f>'2_Prosecution'!HF47/C48*100</f>
        <v>#VALUE!</v>
      </c>
      <c r="EK48" s="248" t="e">
        <f>'2_Prosecution'!HG47/D48*100</f>
        <v>#VALUE!</v>
      </c>
      <c r="EL48" s="248" t="e">
        <f>'2_Prosecution'!HH47/E48*100</f>
        <v>#VALUE!</v>
      </c>
      <c r="EM48" s="248" t="e">
        <f>'2_Prosecution'!HI47/F48*100</f>
        <v>#VALUE!</v>
      </c>
      <c r="EN48" s="248">
        <f>'2_Prosecution'!HJ47/G48*100</f>
        <v>28.512935045598365</v>
      </c>
      <c r="EO48" s="248" t="e">
        <f>'2_Prosecution'!HK47/H48*100</f>
        <v>#VALUE!</v>
      </c>
      <c r="EP48" s="250" t="e">
        <f t="shared" si="2"/>
        <v>#VALUE!</v>
      </c>
      <c r="EQ48" s="249" t="s">
        <v>3336</v>
      </c>
      <c r="ER48" s="248" t="e">
        <f>'2_Prosecution'!HM47/C48*100</f>
        <v>#VALUE!</v>
      </c>
      <c r="ES48" s="248" t="e">
        <f>'2_Prosecution'!HN47/D48*100</f>
        <v>#VALUE!</v>
      </c>
      <c r="ET48" s="248" t="e">
        <f>'2_Prosecution'!HO47/E48*100</f>
        <v>#VALUE!</v>
      </c>
      <c r="EU48" s="248" t="e">
        <f>'2_Prosecution'!HP47/F48*100</f>
        <v>#VALUE!</v>
      </c>
      <c r="EV48" s="248" t="e">
        <f>'2_Prosecution'!HQ47/G48*100</f>
        <v>#VALUE!</v>
      </c>
      <c r="EW48" s="248" t="e">
        <f>'2_Prosecution'!HR47/H48*100</f>
        <v>#VALUE!</v>
      </c>
      <c r="EX48" s="250" t="e">
        <f t="shared" si="3"/>
        <v>#VALUE!</v>
      </c>
      <c r="EY48" s="249" t="s">
        <v>3336</v>
      </c>
      <c r="EZ48" s="248" t="e">
        <f>'2_Prosecution'!HT47/G48*100</f>
        <v>#VALUE!</v>
      </c>
    </row>
    <row r="49" spans="2:156">
      <c r="B49" s="280" t="s">
        <v>3327</v>
      </c>
      <c r="C49" s="276">
        <f t="shared" ref="C49:H49" si="4">AVERAGE(C3:C48)</f>
        <v>17769.3665</v>
      </c>
      <c r="D49" s="276">
        <f t="shared" si="4"/>
        <v>17820.919217391303</v>
      </c>
      <c r="E49" s="276">
        <f t="shared" si="4"/>
        <v>17853.492934782611</v>
      </c>
      <c r="F49" s="276">
        <f t="shared" si="4"/>
        <v>17936.878152173907</v>
      </c>
      <c r="G49" s="276">
        <f t="shared" si="4"/>
        <v>17932.104891304345</v>
      </c>
      <c r="H49" s="276">
        <f t="shared" si="4"/>
        <v>17998.025565217387</v>
      </c>
      <c r="J49" s="276" t="e">
        <f>AVERAGE(J3:J48)</f>
        <v>#VALUE!</v>
      </c>
      <c r="K49" s="276" t="e">
        <f>AVERAGE(K3:K48)</f>
        <v>#VALUE!</v>
      </c>
      <c r="L49" s="249" t="s">
        <v>3336</v>
      </c>
      <c r="M49" s="276" t="e">
        <f t="shared" ref="M49:R49" si="5">AVERAGE(M3:M48)</f>
        <v>#VALUE!</v>
      </c>
      <c r="N49" s="276" t="e">
        <f t="shared" si="5"/>
        <v>#VALUE!</v>
      </c>
      <c r="O49" s="276" t="e">
        <f t="shared" si="5"/>
        <v>#VALUE!</v>
      </c>
      <c r="P49" s="276" t="e">
        <f t="shared" si="5"/>
        <v>#VALUE!</v>
      </c>
      <c r="Q49" s="276" t="e">
        <f t="shared" si="5"/>
        <v>#VALUE!</v>
      </c>
      <c r="R49" s="276" t="e">
        <f t="shared" si="5"/>
        <v>#VALUE!</v>
      </c>
      <c r="S49" s="276"/>
      <c r="T49" s="249" t="s">
        <v>3336</v>
      </c>
      <c r="U49" s="276" t="e">
        <f t="shared" ref="U49:Z49" si="6">AVERAGE(U3:U48)</f>
        <v>#VALUE!</v>
      </c>
      <c r="V49" s="276" t="e">
        <f t="shared" si="6"/>
        <v>#VALUE!</v>
      </c>
      <c r="W49" s="276" t="e">
        <f t="shared" si="6"/>
        <v>#VALUE!</v>
      </c>
      <c r="X49" s="276" t="e">
        <f t="shared" si="6"/>
        <v>#VALUE!</v>
      </c>
      <c r="Y49" s="276" t="e">
        <f t="shared" si="6"/>
        <v>#VALUE!</v>
      </c>
      <c r="Z49" s="276" t="e">
        <f t="shared" si="6"/>
        <v>#VALUE!</v>
      </c>
      <c r="AA49" s="276"/>
      <c r="AB49" s="249" t="s">
        <v>3336</v>
      </c>
      <c r="AC49" s="276" t="e">
        <f>AVERAGE(AC3:AC48)</f>
        <v>#VALUE!</v>
      </c>
      <c r="AD49" s="276" t="e">
        <f>AVERAGE(AD3:AD48)</f>
        <v>#VALUE!</v>
      </c>
      <c r="AE49" s="276" t="e">
        <f>AVERAGE(AE3:AE48)</f>
        <v>#VALUE!</v>
      </c>
      <c r="AF49" s="276" t="e">
        <f>AVERAGE(AF3:AF48)</f>
        <v>#VALUE!</v>
      </c>
      <c r="AG49" s="276" t="e">
        <f>AVERAGE(AG3:AG48)</f>
        <v>#VALUE!</v>
      </c>
      <c r="AH49" s="249" t="s">
        <v>3336</v>
      </c>
      <c r="AI49" s="276" t="e">
        <f>AVERAGE(AI3:AI48)</f>
        <v>#VALUE!</v>
      </c>
      <c r="AJ49" s="276" t="e">
        <f>AVERAGE(AJ3:AJ48)</f>
        <v>#VALUE!</v>
      </c>
      <c r="AK49" s="276" t="e">
        <f>AVERAGE(AK3:AK48)</f>
        <v>#VALUE!</v>
      </c>
      <c r="AL49" s="276" t="e">
        <f>AVERAGE(AL3:AL48)</f>
        <v>#VALUE!</v>
      </c>
      <c r="AM49" s="276" t="e">
        <f>AVERAGE(AM3:AM48)</f>
        <v>#VALUE!</v>
      </c>
      <c r="AN49" s="249" t="s">
        <v>3336</v>
      </c>
      <c r="AO49" s="276" t="e">
        <f>AVERAGE(AO3:AO48)</f>
        <v>#VALUE!</v>
      </c>
      <c r="AP49" s="276" t="e">
        <f>AVERAGE(AP3:AP48)</f>
        <v>#VALUE!</v>
      </c>
      <c r="AQ49" s="249" t="s">
        <v>3336</v>
      </c>
      <c r="AR49" s="276" t="e">
        <f>AVERAGE(AR3:AR48)</f>
        <v>#VALUE!</v>
      </c>
      <c r="AS49" s="276" t="e">
        <f>AVERAGE(AS3:AS48)</f>
        <v>#VALUE!</v>
      </c>
      <c r="AT49" s="249" t="s">
        <v>3336</v>
      </c>
      <c r="AU49" s="276" t="e">
        <f>AVERAGE(AU3:AU48)</f>
        <v>#VALUE!</v>
      </c>
      <c r="AV49" s="276" t="e">
        <f>AVERAGE(AV3:AV48)</f>
        <v>#VALUE!</v>
      </c>
      <c r="AW49" s="249" t="s">
        <v>3336</v>
      </c>
      <c r="AX49" s="276" t="e">
        <f>AVERAGE(AX3:AX48)</f>
        <v>#VALUE!</v>
      </c>
      <c r="AY49" s="276" t="e">
        <f>AVERAGE(AY3:AY48)</f>
        <v>#VALUE!</v>
      </c>
      <c r="AZ49" s="249" t="s">
        <v>3336</v>
      </c>
      <c r="BA49" s="276" t="e">
        <f>AVERAGE(BA3:BA48)</f>
        <v>#VALUE!</v>
      </c>
      <c r="BB49" s="276" t="e">
        <f>AVERAGE(BB3:BB48)</f>
        <v>#VALUE!</v>
      </c>
      <c r="BC49" s="249" t="s">
        <v>3336</v>
      </c>
      <c r="BD49" s="276" t="e">
        <f>AVERAGE(BD3:BD48)</f>
        <v>#VALUE!</v>
      </c>
      <c r="BE49" s="276" t="e">
        <f>AVERAGE(BE3:BE48)</f>
        <v>#VALUE!</v>
      </c>
      <c r="BF49" s="249" t="s">
        <v>3336</v>
      </c>
      <c r="BG49" s="276" t="e">
        <f>AVERAGE(BG3:BG48)</f>
        <v>#VALUE!</v>
      </c>
      <c r="BH49" s="276" t="e">
        <f>AVERAGE(BH3:BH48)</f>
        <v>#VALUE!</v>
      </c>
      <c r="BI49" s="249" t="s">
        <v>3336</v>
      </c>
      <c r="BJ49" s="276" t="e">
        <f>AVERAGE(BJ3:BJ48)</f>
        <v>#VALUE!</v>
      </c>
      <c r="BK49" s="276" t="e">
        <f>AVERAGE(BK3:BK48)</f>
        <v>#VALUE!</v>
      </c>
      <c r="BL49" s="249" t="s">
        <v>3336</v>
      </c>
      <c r="BM49" s="276" t="e">
        <f>AVERAGE(BM3:BM48)</f>
        <v>#VALUE!</v>
      </c>
      <c r="BN49" s="276" t="e">
        <f>AVERAGE(BN3:BN48)</f>
        <v>#VALUE!</v>
      </c>
      <c r="BO49" s="249" t="s">
        <v>3336</v>
      </c>
      <c r="BP49" s="276" t="e">
        <f>AVERAGE(BP3:BP48)</f>
        <v>#VALUE!</v>
      </c>
      <c r="BQ49" s="276" t="e">
        <f>AVERAGE(BQ3:BQ48)</f>
        <v>#VALUE!</v>
      </c>
      <c r="BR49" s="249" t="s">
        <v>3336</v>
      </c>
      <c r="BS49" s="276" t="e">
        <f>AVERAGE(BS3:BS48)</f>
        <v>#VALUE!</v>
      </c>
      <c r="BT49" s="276" t="e">
        <f>AVERAGE(BT3:BT48)</f>
        <v>#VALUE!</v>
      </c>
      <c r="BU49" s="249" t="s">
        <v>3336</v>
      </c>
      <c r="BV49" s="276" t="e">
        <f>AVERAGE(BV3:BV48)</f>
        <v>#VALUE!</v>
      </c>
      <c r="BW49" s="276" t="e">
        <f>AVERAGE(BW3:BW48)</f>
        <v>#VALUE!</v>
      </c>
      <c r="BX49" s="249" t="s">
        <v>3336</v>
      </c>
      <c r="BY49" s="276" t="e">
        <f>AVERAGE(BY3:BY48)</f>
        <v>#VALUE!</v>
      </c>
      <c r="BZ49" s="276" t="e">
        <f>AVERAGE(BZ3:BZ48)</f>
        <v>#VALUE!</v>
      </c>
      <c r="CA49" s="249" t="s">
        <v>3336</v>
      </c>
      <c r="CB49" s="276" t="e">
        <f>AVERAGE(CB3:CB48)</f>
        <v>#VALUE!</v>
      </c>
      <c r="CC49" s="276" t="e">
        <f>AVERAGE(CC3:CC48)</f>
        <v>#VALUE!</v>
      </c>
      <c r="CD49" s="249" t="s">
        <v>3336</v>
      </c>
      <c r="CE49" s="276" t="e">
        <f>AVERAGE(CE3:CE48)</f>
        <v>#VALUE!</v>
      </c>
      <c r="CF49" s="276" t="e">
        <f>AVERAGE(CF3:CF48)</f>
        <v>#VALUE!</v>
      </c>
      <c r="CG49" s="249" t="s">
        <v>3336</v>
      </c>
      <c r="CH49" s="276" t="e">
        <f>AVERAGE(CH3:CH48)</f>
        <v>#VALUE!</v>
      </c>
      <c r="CI49" s="276" t="e">
        <f>AVERAGE(CI3:CI48)</f>
        <v>#VALUE!</v>
      </c>
      <c r="CJ49" s="249" t="s">
        <v>3336</v>
      </c>
      <c r="CK49" s="276" t="e">
        <f>AVERAGE(CK3:CK48)</f>
        <v>#VALUE!</v>
      </c>
      <c r="CL49" s="276" t="e">
        <f>AVERAGE(CL3:CL48)</f>
        <v>#VALUE!</v>
      </c>
      <c r="CM49" s="249" t="s">
        <v>3336</v>
      </c>
      <c r="CN49" s="276" t="e">
        <f>AVERAGE(CN3:CN48)</f>
        <v>#VALUE!</v>
      </c>
      <c r="CO49" s="276" t="e">
        <f>AVERAGE(CO3:CO48)</f>
        <v>#VALUE!</v>
      </c>
      <c r="CP49" s="249" t="s">
        <v>3336</v>
      </c>
      <c r="CQ49" s="276" t="e">
        <f>AVERAGE(CQ3:CQ48)</f>
        <v>#VALUE!</v>
      </c>
      <c r="CR49" s="276" t="e">
        <f>AVERAGE(CR3:CR48)</f>
        <v>#VALUE!</v>
      </c>
      <c r="CS49" s="249" t="s">
        <v>3336</v>
      </c>
      <c r="CT49" s="276" t="e">
        <f>AVERAGE(CT3:CT48)</f>
        <v>#VALUE!</v>
      </c>
      <c r="CU49" s="276" t="e">
        <f>AVERAGE(CU3:CU48)</f>
        <v>#VALUE!</v>
      </c>
      <c r="CV49" s="249" t="s">
        <v>3336</v>
      </c>
      <c r="CW49" s="276" t="e">
        <f>AVERAGE(CW3:CW48)</f>
        <v>#VALUE!</v>
      </c>
      <c r="CX49" s="276" t="e">
        <f>AVERAGE(CX3:CX48)</f>
        <v>#VALUE!</v>
      </c>
      <c r="CY49" s="249" t="s">
        <v>3336</v>
      </c>
      <c r="CZ49" s="276" t="e">
        <f>AVERAGE(CZ3:CZ48)</f>
        <v>#VALUE!</v>
      </c>
      <c r="DA49" s="276" t="e">
        <f>AVERAGE(DA3:DA48)</f>
        <v>#VALUE!</v>
      </c>
      <c r="DB49" s="249" t="s">
        <v>3336</v>
      </c>
      <c r="DC49" s="276" t="e">
        <f>AVERAGE(DC3:DC48)</f>
        <v>#VALUE!</v>
      </c>
      <c r="DD49" s="276" t="e">
        <f>AVERAGE(DD3:DD48)</f>
        <v>#VALUE!</v>
      </c>
      <c r="DE49" s="249" t="s">
        <v>3336</v>
      </c>
      <c r="DF49" s="276" t="e">
        <f>AVERAGE(DF3:DF48)</f>
        <v>#VALUE!</v>
      </c>
      <c r="DG49" s="276" t="e">
        <f>AVERAGE(DG3:DG48)</f>
        <v>#VALUE!</v>
      </c>
      <c r="DH49" s="249" t="s">
        <v>3336</v>
      </c>
      <c r="DI49" s="276" t="e">
        <f>AVERAGE(DI3:DI48)</f>
        <v>#VALUE!</v>
      </c>
      <c r="DJ49" s="276" t="e">
        <f>AVERAGE(DJ3:DJ48)</f>
        <v>#VALUE!</v>
      </c>
      <c r="DK49" s="249" t="s">
        <v>3336</v>
      </c>
      <c r="DL49" s="276" t="e">
        <f>AVERAGE(DL3:DL48)</f>
        <v>#VALUE!</v>
      </c>
      <c r="DM49" s="276" t="e">
        <f>AVERAGE(DM3:DM48)</f>
        <v>#VALUE!</v>
      </c>
      <c r="DN49" s="249" t="s">
        <v>3336</v>
      </c>
      <c r="DO49" s="276" t="e">
        <f>AVERAGE(DO3:DO48)</f>
        <v>#VALUE!</v>
      </c>
      <c r="DP49" s="276" t="e">
        <f>AVERAGE(DP3:DP48)</f>
        <v>#VALUE!</v>
      </c>
      <c r="DQ49" s="249" t="s">
        <v>3336</v>
      </c>
      <c r="DR49" s="276" t="e">
        <f>AVERAGE(DR3:DR48)</f>
        <v>#VALUE!</v>
      </c>
      <c r="DS49" s="276" t="e">
        <f>AVERAGE(DS3:DS48)</f>
        <v>#VALUE!</v>
      </c>
      <c r="DT49" s="249" t="s">
        <v>3336</v>
      </c>
      <c r="DU49" s="276" t="e">
        <f>AVERAGE(DU3:DU48)</f>
        <v>#VALUE!</v>
      </c>
      <c r="DV49" s="276" t="e">
        <f>AVERAGE(DV3:DV48)</f>
        <v>#VALUE!</v>
      </c>
      <c r="DW49" s="249" t="s">
        <v>3336</v>
      </c>
      <c r="DX49" s="276" t="e">
        <f>AVERAGE(DX3:DX48)</f>
        <v>#VALUE!</v>
      </c>
      <c r="DY49" s="276" t="e">
        <f>AVERAGE(DY3:DY48)</f>
        <v>#VALUE!</v>
      </c>
      <c r="DZ49" s="249" t="s">
        <v>3336</v>
      </c>
      <c r="EA49" s="276" t="e">
        <f>AVERAGE(EA3:EA48)</f>
        <v>#VALUE!</v>
      </c>
      <c r="EB49" s="276" t="e">
        <f>AVERAGE(EB3:EB48)</f>
        <v>#VALUE!</v>
      </c>
      <c r="EC49" s="249" t="s">
        <v>3336</v>
      </c>
      <c r="ED49" s="276" t="e">
        <f>AVERAGE(ED3:ED48)</f>
        <v>#VALUE!</v>
      </c>
      <c r="EE49" s="276" t="e">
        <f>AVERAGE(EE3:EE48)</f>
        <v>#VALUE!</v>
      </c>
      <c r="EF49" s="249" t="s">
        <v>3336</v>
      </c>
      <c r="EG49" s="276" t="e">
        <f>AVERAGE(EG3:EG48)</f>
        <v>#VALUE!</v>
      </c>
      <c r="EH49" s="276" t="e">
        <f>AVERAGE(EH3:EH48)</f>
        <v>#VALUE!</v>
      </c>
      <c r="EI49" s="249" t="s">
        <v>3336</v>
      </c>
      <c r="EJ49" s="276" t="e">
        <f t="shared" ref="EJ49:EO49" si="7">AVERAGE(EJ3:EJ48)</f>
        <v>#VALUE!</v>
      </c>
      <c r="EK49" s="276" t="e">
        <f t="shared" si="7"/>
        <v>#VALUE!</v>
      </c>
      <c r="EL49" s="276" t="e">
        <f t="shared" si="7"/>
        <v>#VALUE!</v>
      </c>
      <c r="EM49" s="276" t="e">
        <f t="shared" si="7"/>
        <v>#VALUE!</v>
      </c>
      <c r="EN49" s="276" t="e">
        <f t="shared" si="7"/>
        <v>#VALUE!</v>
      </c>
      <c r="EO49" s="276" t="e">
        <f t="shared" si="7"/>
        <v>#VALUE!</v>
      </c>
      <c r="EQ49" s="249" t="s">
        <v>3336</v>
      </c>
      <c r="ER49" s="276" t="e">
        <f t="shared" ref="ER49:EW49" si="8">AVERAGE(ER3:ER48)</f>
        <v>#VALUE!</v>
      </c>
      <c r="ES49" s="276" t="e">
        <f t="shared" si="8"/>
        <v>#VALUE!</v>
      </c>
      <c r="ET49" s="276" t="e">
        <f t="shared" si="8"/>
        <v>#VALUE!</v>
      </c>
      <c r="EU49" s="276" t="e">
        <f t="shared" si="8"/>
        <v>#VALUE!</v>
      </c>
      <c r="EV49" s="276" t="e">
        <f t="shared" si="8"/>
        <v>#VALUE!</v>
      </c>
      <c r="EW49" s="276" t="e">
        <f t="shared" si="8"/>
        <v>#VALUE!</v>
      </c>
      <c r="EY49" s="249" t="s">
        <v>3336</v>
      </c>
      <c r="EZ49" s="276" t="e">
        <f>AVERAGE(EZ3:EZ48)</f>
        <v>#VALUE!</v>
      </c>
    </row>
    <row r="50" spans="2:156">
      <c r="B50" s="280" t="s">
        <v>3328</v>
      </c>
      <c r="C50" s="276">
        <f t="shared" ref="C50:H50" si="9">MEDIAN(C3:C48)</f>
        <v>5476.5370000000003</v>
      </c>
      <c r="D50" s="276">
        <f t="shared" si="9"/>
        <v>5492.4189999999999</v>
      </c>
      <c r="E50" s="276">
        <f t="shared" si="9"/>
        <v>5514.6509999999998</v>
      </c>
      <c r="F50" s="276">
        <f t="shared" si="9"/>
        <v>5539.2525000000005</v>
      </c>
      <c r="G50" s="276">
        <f t="shared" si="9"/>
        <v>5565.7340000000004</v>
      </c>
      <c r="H50" s="276">
        <f t="shared" si="9"/>
        <v>5597.2795000000006</v>
      </c>
      <c r="J50" s="276" t="e">
        <f>MEDIAN(J3:J48)</f>
        <v>#VALUE!</v>
      </c>
      <c r="K50" s="276" t="e">
        <f>MEDIAN(K3:K48)</f>
        <v>#VALUE!</v>
      </c>
      <c r="L50" s="249" t="s">
        <v>3336</v>
      </c>
      <c r="M50" s="276" t="e">
        <f t="shared" ref="M50:R50" si="10">MEDIAN(M3:M48)</f>
        <v>#VALUE!</v>
      </c>
      <c r="N50" s="276" t="e">
        <f t="shared" si="10"/>
        <v>#VALUE!</v>
      </c>
      <c r="O50" s="276" t="e">
        <f t="shared" si="10"/>
        <v>#VALUE!</v>
      </c>
      <c r="P50" s="276" t="e">
        <f t="shared" si="10"/>
        <v>#VALUE!</v>
      </c>
      <c r="Q50" s="276" t="e">
        <f t="shared" si="10"/>
        <v>#VALUE!</v>
      </c>
      <c r="R50" s="276" t="e">
        <f t="shared" si="10"/>
        <v>#VALUE!</v>
      </c>
      <c r="S50" s="276"/>
      <c r="T50" s="249" t="s">
        <v>3336</v>
      </c>
      <c r="U50" s="276" t="e">
        <f t="shared" ref="U50:Z50" si="11">MEDIAN(U3:U48)</f>
        <v>#VALUE!</v>
      </c>
      <c r="V50" s="276" t="e">
        <f t="shared" si="11"/>
        <v>#VALUE!</v>
      </c>
      <c r="W50" s="276" t="e">
        <f t="shared" si="11"/>
        <v>#VALUE!</v>
      </c>
      <c r="X50" s="276" t="e">
        <f t="shared" si="11"/>
        <v>#VALUE!</v>
      </c>
      <c r="Y50" s="276" t="e">
        <f t="shared" si="11"/>
        <v>#VALUE!</v>
      </c>
      <c r="Z50" s="276" t="e">
        <f t="shared" si="11"/>
        <v>#VALUE!</v>
      </c>
      <c r="AA50" s="276"/>
      <c r="AB50" s="249" t="s">
        <v>3336</v>
      </c>
      <c r="AC50" s="276" t="e">
        <f>MEDIAN(AC3:AC48)</f>
        <v>#VALUE!</v>
      </c>
      <c r="AD50" s="276" t="e">
        <f>MEDIAN(AD3:AD48)</f>
        <v>#VALUE!</v>
      </c>
      <c r="AE50" s="276" t="e">
        <f>MEDIAN(AE3:AE48)</f>
        <v>#VALUE!</v>
      </c>
      <c r="AF50" s="276" t="e">
        <f>MEDIAN(AF3:AF48)</f>
        <v>#VALUE!</v>
      </c>
      <c r="AG50" s="276" t="e">
        <f>MEDIAN(AG3:AG48)</f>
        <v>#VALUE!</v>
      </c>
      <c r="AH50" s="249" t="s">
        <v>3336</v>
      </c>
      <c r="AI50" s="276" t="e">
        <f>MEDIAN(AI3:AI48)</f>
        <v>#VALUE!</v>
      </c>
      <c r="AJ50" s="276" t="e">
        <f>MEDIAN(AJ3:AJ48)</f>
        <v>#VALUE!</v>
      </c>
      <c r="AK50" s="276" t="e">
        <f>MEDIAN(AK3:AK48)</f>
        <v>#VALUE!</v>
      </c>
      <c r="AL50" s="276" t="e">
        <f>MEDIAN(AL3:AL48)</f>
        <v>#VALUE!</v>
      </c>
      <c r="AM50" s="276" t="e">
        <f>MEDIAN(AM3:AM48)</f>
        <v>#VALUE!</v>
      </c>
      <c r="AN50" s="249" t="s">
        <v>3336</v>
      </c>
      <c r="AO50" s="276" t="e">
        <f>MEDIAN(AO3:AO48)</f>
        <v>#VALUE!</v>
      </c>
      <c r="AP50" s="276" t="e">
        <f>MEDIAN(AP3:AP48)</f>
        <v>#VALUE!</v>
      </c>
      <c r="AQ50" s="249" t="s">
        <v>3336</v>
      </c>
      <c r="AR50" s="276" t="e">
        <f>MEDIAN(AR3:AR48)</f>
        <v>#VALUE!</v>
      </c>
      <c r="AS50" s="276" t="e">
        <f>MEDIAN(AS3:AS48)</f>
        <v>#VALUE!</v>
      </c>
      <c r="AT50" s="249" t="s">
        <v>3336</v>
      </c>
      <c r="AU50" s="276" t="e">
        <f>MEDIAN(AU3:AU48)</f>
        <v>#VALUE!</v>
      </c>
      <c r="AV50" s="276" t="e">
        <f>MEDIAN(AV3:AV48)</f>
        <v>#VALUE!</v>
      </c>
      <c r="AW50" s="249" t="s">
        <v>3336</v>
      </c>
      <c r="AX50" s="276" t="e">
        <f>MEDIAN(AX3:AX48)</f>
        <v>#VALUE!</v>
      </c>
      <c r="AY50" s="276" t="e">
        <f>MEDIAN(AY3:AY48)</f>
        <v>#VALUE!</v>
      </c>
      <c r="AZ50" s="249" t="s">
        <v>3336</v>
      </c>
      <c r="BA50" s="276" t="e">
        <f>MEDIAN(BA3:BA48)</f>
        <v>#VALUE!</v>
      </c>
      <c r="BB50" s="276" t="e">
        <f>MEDIAN(BB3:BB48)</f>
        <v>#VALUE!</v>
      </c>
      <c r="BC50" s="249" t="s">
        <v>3336</v>
      </c>
      <c r="BD50" s="276" t="e">
        <f>MEDIAN(BD3:BD48)</f>
        <v>#VALUE!</v>
      </c>
      <c r="BE50" s="276" t="e">
        <f>MEDIAN(BE3:BE48)</f>
        <v>#VALUE!</v>
      </c>
      <c r="BF50" s="249" t="s">
        <v>3336</v>
      </c>
      <c r="BG50" s="276" t="e">
        <f>MEDIAN(BG3:BG48)</f>
        <v>#VALUE!</v>
      </c>
      <c r="BH50" s="276" t="e">
        <f>MEDIAN(BH3:BH48)</f>
        <v>#VALUE!</v>
      </c>
      <c r="BI50" s="249" t="s">
        <v>3336</v>
      </c>
      <c r="BJ50" s="276" t="e">
        <f>MEDIAN(BJ3:BJ48)</f>
        <v>#VALUE!</v>
      </c>
      <c r="BK50" s="276" t="e">
        <f>MEDIAN(BK3:BK48)</f>
        <v>#VALUE!</v>
      </c>
      <c r="BL50" s="249" t="s">
        <v>3336</v>
      </c>
      <c r="BM50" s="276" t="e">
        <f>MEDIAN(BM3:BM48)</f>
        <v>#VALUE!</v>
      </c>
      <c r="BN50" s="276" t="e">
        <f>MEDIAN(BN3:BN48)</f>
        <v>#VALUE!</v>
      </c>
      <c r="BO50" s="249" t="s">
        <v>3336</v>
      </c>
      <c r="BP50" s="276" t="e">
        <f>MEDIAN(BP3:BP48)</f>
        <v>#VALUE!</v>
      </c>
      <c r="BQ50" s="276" t="e">
        <f>MEDIAN(BQ3:BQ48)</f>
        <v>#VALUE!</v>
      </c>
      <c r="BR50" s="249" t="s">
        <v>3336</v>
      </c>
      <c r="BS50" s="276" t="e">
        <f>MEDIAN(BS3:BS48)</f>
        <v>#VALUE!</v>
      </c>
      <c r="BT50" s="276" t="e">
        <f>MEDIAN(BT3:BT48)</f>
        <v>#VALUE!</v>
      </c>
      <c r="BU50" s="249" t="s">
        <v>3336</v>
      </c>
      <c r="BV50" s="276" t="e">
        <f>MEDIAN(BV3:BV48)</f>
        <v>#VALUE!</v>
      </c>
      <c r="BW50" s="276" t="e">
        <f>MEDIAN(BW3:BW48)</f>
        <v>#VALUE!</v>
      </c>
      <c r="BX50" s="249" t="s">
        <v>3336</v>
      </c>
      <c r="BY50" s="276" t="e">
        <f>MEDIAN(BY3:BY48)</f>
        <v>#VALUE!</v>
      </c>
      <c r="BZ50" s="276" t="e">
        <f>MEDIAN(BZ3:BZ48)</f>
        <v>#VALUE!</v>
      </c>
      <c r="CA50" s="249" t="s">
        <v>3336</v>
      </c>
      <c r="CB50" s="276" t="e">
        <f>MEDIAN(CB3:CB48)</f>
        <v>#VALUE!</v>
      </c>
      <c r="CC50" s="276" t="e">
        <f>MEDIAN(CC3:CC48)</f>
        <v>#VALUE!</v>
      </c>
      <c r="CD50" s="249" t="s">
        <v>3336</v>
      </c>
      <c r="CE50" s="276" t="e">
        <f>MEDIAN(CE3:CE48)</f>
        <v>#VALUE!</v>
      </c>
      <c r="CF50" s="276" t="e">
        <f>MEDIAN(CF3:CF48)</f>
        <v>#VALUE!</v>
      </c>
      <c r="CG50" s="249" t="s">
        <v>3336</v>
      </c>
      <c r="CH50" s="276" t="e">
        <f>MEDIAN(CH3:CH48)</f>
        <v>#VALUE!</v>
      </c>
      <c r="CI50" s="276" t="e">
        <f>MEDIAN(CI3:CI48)</f>
        <v>#VALUE!</v>
      </c>
      <c r="CJ50" s="249" t="s">
        <v>3336</v>
      </c>
      <c r="CK50" s="276" t="e">
        <f>MEDIAN(CK3:CK48)</f>
        <v>#VALUE!</v>
      </c>
      <c r="CL50" s="276" t="e">
        <f>MEDIAN(CL3:CL48)</f>
        <v>#VALUE!</v>
      </c>
      <c r="CM50" s="249" t="s">
        <v>3336</v>
      </c>
      <c r="CN50" s="276" t="e">
        <f>MEDIAN(CN3:CN48)</f>
        <v>#VALUE!</v>
      </c>
      <c r="CO50" s="276" t="e">
        <f>MEDIAN(CO3:CO48)</f>
        <v>#VALUE!</v>
      </c>
      <c r="CP50" s="249" t="s">
        <v>3336</v>
      </c>
      <c r="CQ50" s="276" t="e">
        <f>MEDIAN(CQ3:CQ48)</f>
        <v>#VALUE!</v>
      </c>
      <c r="CR50" s="276" t="e">
        <f>MEDIAN(CR3:CR48)</f>
        <v>#VALUE!</v>
      </c>
      <c r="CS50" s="249" t="s">
        <v>3336</v>
      </c>
      <c r="CT50" s="276" t="e">
        <f>MEDIAN(CT3:CT48)</f>
        <v>#VALUE!</v>
      </c>
      <c r="CU50" s="276" t="e">
        <f>MEDIAN(CU3:CU48)</f>
        <v>#VALUE!</v>
      </c>
      <c r="CV50" s="249" t="s">
        <v>3336</v>
      </c>
      <c r="CW50" s="276" t="e">
        <f>MEDIAN(CW3:CW48)</f>
        <v>#VALUE!</v>
      </c>
      <c r="CX50" s="276" t="e">
        <f>MEDIAN(CX3:CX48)</f>
        <v>#VALUE!</v>
      </c>
      <c r="CY50" s="249" t="s">
        <v>3336</v>
      </c>
      <c r="CZ50" s="276" t="e">
        <f>MEDIAN(CZ3:CZ48)</f>
        <v>#VALUE!</v>
      </c>
      <c r="DA50" s="276" t="e">
        <f>MEDIAN(DA3:DA48)</f>
        <v>#VALUE!</v>
      </c>
      <c r="DB50" s="249" t="s">
        <v>3336</v>
      </c>
      <c r="DC50" s="276" t="e">
        <f>MEDIAN(DC3:DC48)</f>
        <v>#VALUE!</v>
      </c>
      <c r="DD50" s="276" t="e">
        <f>MEDIAN(DD3:DD48)</f>
        <v>#VALUE!</v>
      </c>
      <c r="DE50" s="249" t="s">
        <v>3336</v>
      </c>
      <c r="DF50" s="276" t="e">
        <f>MEDIAN(DF3:DF48)</f>
        <v>#VALUE!</v>
      </c>
      <c r="DG50" s="276" t="e">
        <f>MEDIAN(DG3:DG48)</f>
        <v>#VALUE!</v>
      </c>
      <c r="DH50" s="249" t="s">
        <v>3336</v>
      </c>
      <c r="DI50" s="276" t="e">
        <f>MEDIAN(DI3:DI48)</f>
        <v>#VALUE!</v>
      </c>
      <c r="DJ50" s="276" t="e">
        <f>MEDIAN(DJ3:DJ48)</f>
        <v>#VALUE!</v>
      </c>
      <c r="DK50" s="249" t="s">
        <v>3336</v>
      </c>
      <c r="DL50" s="276" t="e">
        <f>MEDIAN(DL3:DL48)</f>
        <v>#VALUE!</v>
      </c>
      <c r="DM50" s="276" t="e">
        <f>MEDIAN(DM3:DM48)</f>
        <v>#VALUE!</v>
      </c>
      <c r="DN50" s="249" t="s">
        <v>3336</v>
      </c>
      <c r="DO50" s="276" t="e">
        <f>MEDIAN(DO3:DO48)</f>
        <v>#VALUE!</v>
      </c>
      <c r="DP50" s="276" t="e">
        <f>MEDIAN(DP3:DP48)</f>
        <v>#VALUE!</v>
      </c>
      <c r="DQ50" s="249" t="s">
        <v>3336</v>
      </c>
      <c r="DR50" s="276" t="e">
        <f>MEDIAN(DR3:DR48)</f>
        <v>#VALUE!</v>
      </c>
      <c r="DS50" s="276" t="e">
        <f>MEDIAN(DS3:DS48)</f>
        <v>#VALUE!</v>
      </c>
      <c r="DT50" s="249" t="s">
        <v>3336</v>
      </c>
      <c r="DU50" s="276" t="e">
        <f>MEDIAN(DU3:DU48)</f>
        <v>#VALUE!</v>
      </c>
      <c r="DV50" s="276" t="e">
        <f>MEDIAN(DV3:DV48)</f>
        <v>#VALUE!</v>
      </c>
      <c r="DW50" s="249" t="s">
        <v>3336</v>
      </c>
      <c r="DX50" s="276" t="e">
        <f>MEDIAN(DX3:DX48)</f>
        <v>#VALUE!</v>
      </c>
      <c r="DY50" s="276" t="e">
        <f>MEDIAN(DY3:DY48)</f>
        <v>#VALUE!</v>
      </c>
      <c r="DZ50" s="249" t="s">
        <v>3336</v>
      </c>
      <c r="EA50" s="276" t="e">
        <f>MEDIAN(EA3:EA48)</f>
        <v>#VALUE!</v>
      </c>
      <c r="EB50" s="276" t="e">
        <f>MEDIAN(EB3:EB48)</f>
        <v>#VALUE!</v>
      </c>
      <c r="EC50" s="249" t="s">
        <v>3336</v>
      </c>
      <c r="ED50" s="276" t="e">
        <f>MEDIAN(ED3:ED48)</f>
        <v>#VALUE!</v>
      </c>
      <c r="EE50" s="276" t="e">
        <f>MEDIAN(EE3:EE48)</f>
        <v>#VALUE!</v>
      </c>
      <c r="EF50" s="249" t="s">
        <v>3336</v>
      </c>
      <c r="EG50" s="276" t="e">
        <f>MEDIAN(EG3:EG48)</f>
        <v>#VALUE!</v>
      </c>
      <c r="EH50" s="276" t="e">
        <f>MEDIAN(EH3:EH48)</f>
        <v>#VALUE!</v>
      </c>
      <c r="EI50" s="249" t="s">
        <v>3336</v>
      </c>
      <c r="EJ50" s="276" t="e">
        <f t="shared" ref="EJ50:EO50" si="12">MEDIAN(EJ3:EJ48)</f>
        <v>#VALUE!</v>
      </c>
      <c r="EK50" s="276" t="e">
        <f t="shared" si="12"/>
        <v>#VALUE!</v>
      </c>
      <c r="EL50" s="276" t="e">
        <f t="shared" si="12"/>
        <v>#VALUE!</v>
      </c>
      <c r="EM50" s="276" t="e">
        <f t="shared" si="12"/>
        <v>#VALUE!</v>
      </c>
      <c r="EN50" s="276" t="e">
        <f t="shared" si="12"/>
        <v>#VALUE!</v>
      </c>
      <c r="EO50" s="276" t="e">
        <f t="shared" si="12"/>
        <v>#VALUE!</v>
      </c>
      <c r="EQ50" s="249" t="s">
        <v>3336</v>
      </c>
      <c r="ER50" s="276" t="e">
        <f t="shared" ref="ER50:EW50" si="13">MEDIAN(ER3:ER48)</f>
        <v>#VALUE!</v>
      </c>
      <c r="ES50" s="276" t="e">
        <f t="shared" si="13"/>
        <v>#VALUE!</v>
      </c>
      <c r="ET50" s="276" t="e">
        <f t="shared" si="13"/>
        <v>#VALUE!</v>
      </c>
      <c r="EU50" s="276" t="e">
        <f t="shared" si="13"/>
        <v>#VALUE!</v>
      </c>
      <c r="EV50" s="276" t="e">
        <f t="shared" si="13"/>
        <v>#VALUE!</v>
      </c>
      <c r="EW50" s="276" t="e">
        <f t="shared" si="13"/>
        <v>#VALUE!</v>
      </c>
      <c r="EY50" s="249" t="s">
        <v>3336</v>
      </c>
      <c r="EZ50" s="276" t="e">
        <f>MEDIAN(EZ3:EZ48)</f>
        <v>#VALUE!</v>
      </c>
    </row>
    <row r="51" spans="2:156">
      <c r="B51" s="280" t="s">
        <v>3329</v>
      </c>
      <c r="C51" s="276">
        <f t="shared" ref="C51:H51" si="14">MIN(C3:C48)</f>
        <v>318.452</v>
      </c>
      <c r="D51" s="276">
        <f t="shared" si="14"/>
        <v>319.57499999999999</v>
      </c>
      <c r="E51" s="276">
        <f t="shared" si="14"/>
        <v>321.85700000000003</v>
      </c>
      <c r="F51" s="276">
        <f t="shared" si="14"/>
        <v>325.67099999999999</v>
      </c>
      <c r="G51" s="276">
        <f t="shared" si="14"/>
        <v>329.1</v>
      </c>
      <c r="H51" s="276">
        <f t="shared" si="14"/>
        <v>332.529</v>
      </c>
      <c r="J51" s="276" t="e">
        <f>MIN(J3:J48)</f>
        <v>#VALUE!</v>
      </c>
      <c r="K51" s="276" t="e">
        <f>MIN(K3:K48)</f>
        <v>#VALUE!</v>
      </c>
      <c r="L51" s="249" t="s">
        <v>3336</v>
      </c>
      <c r="M51" s="276" t="e">
        <f t="shared" ref="M51:R51" si="15">MIN(M3:M48)</f>
        <v>#VALUE!</v>
      </c>
      <c r="N51" s="276" t="e">
        <f t="shared" si="15"/>
        <v>#VALUE!</v>
      </c>
      <c r="O51" s="276" t="e">
        <f t="shared" si="15"/>
        <v>#VALUE!</v>
      </c>
      <c r="P51" s="276" t="e">
        <f t="shared" si="15"/>
        <v>#VALUE!</v>
      </c>
      <c r="Q51" s="276" t="e">
        <f t="shared" si="15"/>
        <v>#VALUE!</v>
      </c>
      <c r="R51" s="276" t="e">
        <f t="shared" si="15"/>
        <v>#VALUE!</v>
      </c>
      <c r="S51" s="276"/>
      <c r="T51" s="249" t="s">
        <v>3336</v>
      </c>
      <c r="U51" s="276" t="e">
        <f t="shared" ref="U51:Z51" si="16">MIN(U3:U48)</f>
        <v>#VALUE!</v>
      </c>
      <c r="V51" s="276" t="e">
        <f t="shared" si="16"/>
        <v>#VALUE!</v>
      </c>
      <c r="W51" s="276" t="e">
        <f t="shared" si="16"/>
        <v>#VALUE!</v>
      </c>
      <c r="X51" s="276" t="e">
        <f t="shared" si="16"/>
        <v>#VALUE!</v>
      </c>
      <c r="Y51" s="276" t="e">
        <f t="shared" si="16"/>
        <v>#VALUE!</v>
      </c>
      <c r="Z51" s="276" t="e">
        <f t="shared" si="16"/>
        <v>#VALUE!</v>
      </c>
      <c r="AA51" s="276"/>
      <c r="AB51" s="249" t="s">
        <v>3336</v>
      </c>
      <c r="AC51" s="276" t="e">
        <f>MIN(AC3:AC48)</f>
        <v>#VALUE!</v>
      </c>
      <c r="AD51" s="276" t="e">
        <f>MIN(AD3:AD48)</f>
        <v>#VALUE!</v>
      </c>
      <c r="AE51" s="276" t="e">
        <f>MIN(AE3:AE48)</f>
        <v>#VALUE!</v>
      </c>
      <c r="AF51" s="276" t="e">
        <f>MIN(AF3:AF48)</f>
        <v>#VALUE!</v>
      </c>
      <c r="AG51" s="276" t="e">
        <f>MIN(AG3:AG48)</f>
        <v>#VALUE!</v>
      </c>
      <c r="AH51" s="249" t="s">
        <v>3336</v>
      </c>
      <c r="AI51" s="276" t="e">
        <f>MIN(AI3:AI48)</f>
        <v>#VALUE!</v>
      </c>
      <c r="AJ51" s="276" t="e">
        <f>MIN(AJ3:AJ48)</f>
        <v>#VALUE!</v>
      </c>
      <c r="AK51" s="276" t="e">
        <f>MIN(AK3:AK48)</f>
        <v>#VALUE!</v>
      </c>
      <c r="AL51" s="276" t="e">
        <f>MIN(AL3:AL48)</f>
        <v>#VALUE!</v>
      </c>
      <c r="AM51" s="276" t="e">
        <f>MIN(AM3:AM48)</f>
        <v>#VALUE!</v>
      </c>
      <c r="AN51" s="249" t="s">
        <v>3336</v>
      </c>
      <c r="AO51" s="276" t="e">
        <f>MIN(AO3:AO48)</f>
        <v>#VALUE!</v>
      </c>
      <c r="AP51" s="276" t="e">
        <f>MIN(AP3:AP48)</f>
        <v>#VALUE!</v>
      </c>
      <c r="AQ51" s="249" t="s">
        <v>3336</v>
      </c>
      <c r="AR51" s="276" t="e">
        <f>MIN(AR3:AR48)</f>
        <v>#VALUE!</v>
      </c>
      <c r="AS51" s="276" t="e">
        <f>MIN(AS3:AS48)</f>
        <v>#VALUE!</v>
      </c>
      <c r="AT51" s="249" t="s">
        <v>3336</v>
      </c>
      <c r="AU51" s="276" t="e">
        <f>MIN(AU3:AU48)</f>
        <v>#VALUE!</v>
      </c>
      <c r="AV51" s="276" t="e">
        <f>MIN(AV3:AV48)</f>
        <v>#VALUE!</v>
      </c>
      <c r="AW51" s="249" t="s">
        <v>3336</v>
      </c>
      <c r="AX51" s="276" t="e">
        <f>MIN(AX3:AX48)</f>
        <v>#VALUE!</v>
      </c>
      <c r="AY51" s="276" t="e">
        <f>MIN(AY3:AY48)</f>
        <v>#VALUE!</v>
      </c>
      <c r="AZ51" s="249" t="s">
        <v>3336</v>
      </c>
      <c r="BA51" s="276" t="e">
        <f>MIN(BA3:BA48)</f>
        <v>#VALUE!</v>
      </c>
      <c r="BB51" s="276" t="e">
        <f>MIN(BB3:BB48)</f>
        <v>#VALUE!</v>
      </c>
      <c r="BC51" s="249" t="s">
        <v>3336</v>
      </c>
      <c r="BD51" s="276" t="e">
        <f>MIN(BD3:BD48)</f>
        <v>#VALUE!</v>
      </c>
      <c r="BE51" s="276" t="e">
        <f>MIN(BE3:BE48)</f>
        <v>#VALUE!</v>
      </c>
      <c r="BF51" s="249" t="s">
        <v>3336</v>
      </c>
      <c r="BG51" s="276" t="e">
        <f>MIN(BG3:BG48)</f>
        <v>#VALUE!</v>
      </c>
      <c r="BH51" s="276" t="e">
        <f>MIN(BH3:BH48)</f>
        <v>#VALUE!</v>
      </c>
      <c r="BI51" s="249" t="s">
        <v>3336</v>
      </c>
      <c r="BJ51" s="276" t="e">
        <f>MIN(BJ3:BJ48)</f>
        <v>#VALUE!</v>
      </c>
      <c r="BK51" s="276" t="e">
        <f>MIN(BK3:BK48)</f>
        <v>#VALUE!</v>
      </c>
      <c r="BL51" s="249" t="s">
        <v>3336</v>
      </c>
      <c r="BM51" s="276" t="e">
        <f>MIN(BM3:BM48)</f>
        <v>#VALUE!</v>
      </c>
      <c r="BN51" s="276" t="e">
        <f>MIN(BN3:BN48)</f>
        <v>#VALUE!</v>
      </c>
      <c r="BO51" s="249" t="s">
        <v>3336</v>
      </c>
      <c r="BP51" s="276" t="e">
        <f>MIN(BP3:BP48)</f>
        <v>#VALUE!</v>
      </c>
      <c r="BQ51" s="276" t="e">
        <f>MIN(BQ3:BQ48)</f>
        <v>#VALUE!</v>
      </c>
      <c r="BR51" s="249" t="s">
        <v>3336</v>
      </c>
      <c r="BS51" s="276" t="e">
        <f>MIN(BS3:BS48)</f>
        <v>#VALUE!</v>
      </c>
      <c r="BT51" s="276" t="e">
        <f>MIN(BT3:BT48)</f>
        <v>#VALUE!</v>
      </c>
      <c r="BU51" s="249" t="s">
        <v>3336</v>
      </c>
      <c r="BV51" s="276" t="e">
        <f>MIN(BV3:BV48)</f>
        <v>#VALUE!</v>
      </c>
      <c r="BW51" s="276" t="e">
        <f>MIN(BW3:BW48)</f>
        <v>#VALUE!</v>
      </c>
      <c r="BX51" s="249" t="s">
        <v>3336</v>
      </c>
      <c r="BY51" s="276" t="e">
        <f>MIN(BY3:BY48)</f>
        <v>#VALUE!</v>
      </c>
      <c r="BZ51" s="276" t="e">
        <f>MIN(BZ3:BZ48)</f>
        <v>#VALUE!</v>
      </c>
      <c r="CA51" s="249" t="s">
        <v>3336</v>
      </c>
      <c r="CB51" s="276" t="e">
        <f>MIN(CB3:CB48)</f>
        <v>#VALUE!</v>
      </c>
      <c r="CC51" s="276" t="e">
        <f>MIN(CC3:CC48)</f>
        <v>#VALUE!</v>
      </c>
      <c r="CD51" s="249" t="s">
        <v>3336</v>
      </c>
      <c r="CE51" s="276" t="e">
        <f>MIN(CE3:CE48)</f>
        <v>#VALUE!</v>
      </c>
      <c r="CF51" s="276" t="e">
        <f>MIN(CF3:CF48)</f>
        <v>#VALUE!</v>
      </c>
      <c r="CG51" s="249" t="s">
        <v>3336</v>
      </c>
      <c r="CH51" s="276" t="e">
        <f>MIN(CH3:CH48)</f>
        <v>#VALUE!</v>
      </c>
      <c r="CI51" s="276" t="e">
        <f>MIN(CI3:CI48)</f>
        <v>#VALUE!</v>
      </c>
      <c r="CJ51" s="249" t="s">
        <v>3336</v>
      </c>
      <c r="CK51" s="276" t="e">
        <f>MIN(CK3:CK48)</f>
        <v>#VALUE!</v>
      </c>
      <c r="CL51" s="276" t="e">
        <f>MIN(CL3:CL48)</f>
        <v>#VALUE!</v>
      </c>
      <c r="CM51" s="249" t="s">
        <v>3336</v>
      </c>
      <c r="CN51" s="276" t="e">
        <f>MIN(CN3:CN48)</f>
        <v>#VALUE!</v>
      </c>
      <c r="CO51" s="276" t="e">
        <f>MIN(CO3:CO48)</f>
        <v>#VALUE!</v>
      </c>
      <c r="CP51" s="249" t="s">
        <v>3336</v>
      </c>
      <c r="CQ51" s="276" t="e">
        <f>MIN(CQ3:CQ48)</f>
        <v>#VALUE!</v>
      </c>
      <c r="CR51" s="276" t="e">
        <f>MIN(CR3:CR48)</f>
        <v>#VALUE!</v>
      </c>
      <c r="CS51" s="249" t="s">
        <v>3336</v>
      </c>
      <c r="CT51" s="276" t="e">
        <f>MIN(CT3:CT48)</f>
        <v>#VALUE!</v>
      </c>
      <c r="CU51" s="276" t="e">
        <f>MIN(CU3:CU48)</f>
        <v>#VALUE!</v>
      </c>
      <c r="CV51" s="249" t="s">
        <v>3336</v>
      </c>
      <c r="CW51" s="276" t="e">
        <f>MIN(CW3:CW48)</f>
        <v>#VALUE!</v>
      </c>
      <c r="CX51" s="276" t="e">
        <f>MIN(CX3:CX48)</f>
        <v>#VALUE!</v>
      </c>
      <c r="CY51" s="249" t="s">
        <v>3336</v>
      </c>
      <c r="CZ51" s="276" t="e">
        <f>MIN(CZ3:CZ48)</f>
        <v>#VALUE!</v>
      </c>
      <c r="DA51" s="276" t="e">
        <f>MIN(DA3:DA48)</f>
        <v>#VALUE!</v>
      </c>
      <c r="DB51" s="249" t="s">
        <v>3336</v>
      </c>
      <c r="DC51" s="276" t="e">
        <f>MIN(DC3:DC48)</f>
        <v>#VALUE!</v>
      </c>
      <c r="DD51" s="276" t="e">
        <f>MIN(DD3:DD48)</f>
        <v>#VALUE!</v>
      </c>
      <c r="DE51" s="249" t="s">
        <v>3336</v>
      </c>
      <c r="DF51" s="276" t="e">
        <f>MIN(DF3:DF48)</f>
        <v>#VALUE!</v>
      </c>
      <c r="DG51" s="276" t="e">
        <f>MIN(DG3:DG48)</f>
        <v>#VALUE!</v>
      </c>
      <c r="DH51" s="249" t="s">
        <v>3336</v>
      </c>
      <c r="DI51" s="276" t="e">
        <f>MIN(DI3:DI48)</f>
        <v>#VALUE!</v>
      </c>
      <c r="DJ51" s="276" t="e">
        <f>MIN(DJ3:DJ48)</f>
        <v>#VALUE!</v>
      </c>
      <c r="DK51" s="249" t="s">
        <v>3336</v>
      </c>
      <c r="DL51" s="276" t="e">
        <f>MIN(DL3:DL48)</f>
        <v>#VALUE!</v>
      </c>
      <c r="DM51" s="276" t="e">
        <f>MIN(DM3:DM48)</f>
        <v>#VALUE!</v>
      </c>
      <c r="DN51" s="249" t="s">
        <v>3336</v>
      </c>
      <c r="DO51" s="276" t="e">
        <f>MIN(DO3:DO48)</f>
        <v>#VALUE!</v>
      </c>
      <c r="DP51" s="276" t="e">
        <f>MIN(DP3:DP48)</f>
        <v>#VALUE!</v>
      </c>
      <c r="DQ51" s="249" t="s">
        <v>3336</v>
      </c>
      <c r="DR51" s="276" t="e">
        <f>MIN(DR3:DR48)</f>
        <v>#VALUE!</v>
      </c>
      <c r="DS51" s="276" t="e">
        <f>MIN(DS3:DS48)</f>
        <v>#VALUE!</v>
      </c>
      <c r="DT51" s="249" t="s">
        <v>3336</v>
      </c>
      <c r="DU51" s="276" t="e">
        <f>MIN(DU3:DU48)</f>
        <v>#VALUE!</v>
      </c>
      <c r="DV51" s="276" t="e">
        <f>MIN(DV3:DV48)</f>
        <v>#VALUE!</v>
      </c>
      <c r="DW51" s="249" t="s">
        <v>3336</v>
      </c>
      <c r="DX51" s="276" t="e">
        <f>MIN(DX3:DX48)</f>
        <v>#VALUE!</v>
      </c>
      <c r="DY51" s="276" t="e">
        <f>MIN(DY3:DY48)</f>
        <v>#VALUE!</v>
      </c>
      <c r="DZ51" s="249" t="s">
        <v>3336</v>
      </c>
      <c r="EA51" s="276" t="e">
        <f>MIN(EA3:EA48)</f>
        <v>#VALUE!</v>
      </c>
      <c r="EB51" s="276" t="e">
        <f>MIN(EB3:EB48)</f>
        <v>#VALUE!</v>
      </c>
      <c r="EC51" s="249" t="s">
        <v>3336</v>
      </c>
      <c r="ED51" s="276" t="e">
        <f>MIN(ED3:ED48)</f>
        <v>#VALUE!</v>
      </c>
      <c r="EE51" s="276" t="e">
        <f>MIN(EE3:EE48)</f>
        <v>#VALUE!</v>
      </c>
      <c r="EF51" s="249" t="s">
        <v>3336</v>
      </c>
      <c r="EG51" s="276" t="e">
        <f>MIN(EG3:EG48)</f>
        <v>#VALUE!</v>
      </c>
      <c r="EH51" s="276" t="e">
        <f>MIN(EH3:EH48)</f>
        <v>#VALUE!</v>
      </c>
      <c r="EI51" s="249" t="s">
        <v>3336</v>
      </c>
      <c r="EJ51" s="276" t="e">
        <f t="shared" ref="EJ51:EO51" si="17">MIN(EJ3:EJ48)</f>
        <v>#VALUE!</v>
      </c>
      <c r="EK51" s="276" t="e">
        <f t="shared" si="17"/>
        <v>#VALUE!</v>
      </c>
      <c r="EL51" s="276" t="e">
        <f t="shared" si="17"/>
        <v>#VALUE!</v>
      </c>
      <c r="EM51" s="276" t="e">
        <f t="shared" si="17"/>
        <v>#VALUE!</v>
      </c>
      <c r="EN51" s="276" t="e">
        <f t="shared" si="17"/>
        <v>#VALUE!</v>
      </c>
      <c r="EO51" s="276" t="e">
        <f t="shared" si="17"/>
        <v>#VALUE!</v>
      </c>
      <c r="EQ51" s="249" t="s">
        <v>3336</v>
      </c>
      <c r="ER51" s="276" t="e">
        <f t="shared" ref="ER51:EW51" si="18">MIN(ER3:ER48)</f>
        <v>#VALUE!</v>
      </c>
      <c r="ES51" s="276" t="e">
        <f t="shared" si="18"/>
        <v>#VALUE!</v>
      </c>
      <c r="ET51" s="276" t="e">
        <f t="shared" si="18"/>
        <v>#VALUE!</v>
      </c>
      <c r="EU51" s="276" t="e">
        <f t="shared" si="18"/>
        <v>#VALUE!</v>
      </c>
      <c r="EV51" s="276" t="e">
        <f t="shared" si="18"/>
        <v>#VALUE!</v>
      </c>
      <c r="EW51" s="276" t="e">
        <f t="shared" si="18"/>
        <v>#VALUE!</v>
      </c>
      <c r="EY51" s="249" t="s">
        <v>3336</v>
      </c>
      <c r="EZ51" s="276" t="e">
        <f>MIN(EZ3:EZ48)</f>
        <v>#VALUE!</v>
      </c>
    </row>
    <row r="52" spans="2:156">
      <c r="B52" s="280" t="s">
        <v>3330</v>
      </c>
      <c r="C52" s="276">
        <f t="shared" ref="C52:H52" si="19">MAX(C3:C48)</f>
        <v>142856.53599999999</v>
      </c>
      <c r="D52" s="276">
        <f t="shared" si="19"/>
        <v>143056.383</v>
      </c>
      <c r="E52" s="276">
        <f t="shared" si="19"/>
        <v>143500</v>
      </c>
      <c r="F52" s="276">
        <f t="shared" si="19"/>
        <v>143666.93100000001</v>
      </c>
      <c r="G52" s="276">
        <f t="shared" si="19"/>
        <v>144100</v>
      </c>
      <c r="H52" s="276">
        <f t="shared" si="19"/>
        <v>144300</v>
      </c>
      <c r="J52" s="276" t="e">
        <f>MAX(J3:J48)</f>
        <v>#VALUE!</v>
      </c>
      <c r="K52" s="276" t="e">
        <f>MAX(K3:K48)</f>
        <v>#VALUE!</v>
      </c>
      <c r="L52" s="249" t="s">
        <v>3336</v>
      </c>
      <c r="M52" s="276" t="e">
        <f t="shared" ref="M52:R52" si="20">MAX(M3:M48)</f>
        <v>#VALUE!</v>
      </c>
      <c r="N52" s="276" t="e">
        <f t="shared" si="20"/>
        <v>#VALUE!</v>
      </c>
      <c r="O52" s="276" t="e">
        <f t="shared" si="20"/>
        <v>#VALUE!</v>
      </c>
      <c r="P52" s="276" t="e">
        <f t="shared" si="20"/>
        <v>#VALUE!</v>
      </c>
      <c r="Q52" s="276" t="e">
        <f t="shared" si="20"/>
        <v>#VALUE!</v>
      </c>
      <c r="R52" s="276" t="e">
        <f t="shared" si="20"/>
        <v>#VALUE!</v>
      </c>
      <c r="S52" s="276"/>
      <c r="T52" s="249" t="s">
        <v>3336</v>
      </c>
      <c r="U52" s="276" t="e">
        <f t="shared" ref="U52:Z52" si="21">MAX(U3:U48)</f>
        <v>#VALUE!</v>
      </c>
      <c r="V52" s="276" t="e">
        <f t="shared" si="21"/>
        <v>#VALUE!</v>
      </c>
      <c r="W52" s="276" t="e">
        <f t="shared" si="21"/>
        <v>#VALUE!</v>
      </c>
      <c r="X52" s="276" t="e">
        <f t="shared" si="21"/>
        <v>#VALUE!</v>
      </c>
      <c r="Y52" s="276" t="e">
        <f t="shared" si="21"/>
        <v>#VALUE!</v>
      </c>
      <c r="Z52" s="276" t="e">
        <f t="shared" si="21"/>
        <v>#VALUE!</v>
      </c>
      <c r="AA52" s="276"/>
      <c r="AB52" s="249" t="s">
        <v>3336</v>
      </c>
      <c r="AC52" s="276" t="e">
        <f>MAX(AC3:AC48)</f>
        <v>#VALUE!</v>
      </c>
      <c r="AD52" s="276" t="e">
        <f>MAX(AD3:AD48)</f>
        <v>#VALUE!</v>
      </c>
      <c r="AE52" s="276" t="e">
        <f>MAX(AE3:AE48)</f>
        <v>#VALUE!</v>
      </c>
      <c r="AF52" s="276" t="e">
        <f>MAX(AF3:AF48)</f>
        <v>#VALUE!</v>
      </c>
      <c r="AG52" s="276" t="e">
        <f>MAX(AG3:AG48)</f>
        <v>#VALUE!</v>
      </c>
      <c r="AH52" s="249" t="s">
        <v>3336</v>
      </c>
      <c r="AI52" s="276" t="e">
        <f>MAX(AI3:AI48)</f>
        <v>#VALUE!</v>
      </c>
      <c r="AJ52" s="276" t="e">
        <f>MAX(AJ3:AJ48)</f>
        <v>#VALUE!</v>
      </c>
      <c r="AK52" s="276" t="e">
        <f>MAX(AK3:AK48)</f>
        <v>#VALUE!</v>
      </c>
      <c r="AL52" s="276" t="e">
        <f>MAX(AL3:AL48)</f>
        <v>#VALUE!</v>
      </c>
      <c r="AM52" s="276" t="e">
        <f>MAX(AM3:AM48)</f>
        <v>#VALUE!</v>
      </c>
      <c r="AN52" s="249" t="s">
        <v>3336</v>
      </c>
      <c r="AO52" s="276" t="e">
        <f>MAX(AO3:AO48)</f>
        <v>#VALUE!</v>
      </c>
      <c r="AP52" s="276" t="e">
        <f>MAX(AP3:AP48)</f>
        <v>#VALUE!</v>
      </c>
      <c r="AQ52" s="249" t="s">
        <v>3336</v>
      </c>
      <c r="AR52" s="276" t="e">
        <f>MAX(AR3:AR48)</f>
        <v>#VALUE!</v>
      </c>
      <c r="AS52" s="276" t="e">
        <f>MAX(AS3:AS48)</f>
        <v>#VALUE!</v>
      </c>
      <c r="AT52" s="249" t="s">
        <v>3336</v>
      </c>
      <c r="AU52" s="276" t="e">
        <f>MAX(AU3:AU48)</f>
        <v>#VALUE!</v>
      </c>
      <c r="AV52" s="276" t="e">
        <f>MAX(AV3:AV48)</f>
        <v>#VALUE!</v>
      </c>
      <c r="AW52" s="249" t="s">
        <v>3336</v>
      </c>
      <c r="AX52" s="276" t="e">
        <f>MAX(AX3:AX48)</f>
        <v>#VALUE!</v>
      </c>
      <c r="AY52" s="276" t="e">
        <f>MAX(AY3:AY48)</f>
        <v>#VALUE!</v>
      </c>
      <c r="AZ52" s="249" t="s">
        <v>3336</v>
      </c>
      <c r="BA52" s="276" t="e">
        <f>MAX(BA3:BA48)</f>
        <v>#VALUE!</v>
      </c>
      <c r="BB52" s="276" t="e">
        <f>MAX(BB3:BB48)</f>
        <v>#VALUE!</v>
      </c>
      <c r="BC52" s="249" t="s">
        <v>3336</v>
      </c>
      <c r="BD52" s="276" t="e">
        <f>MAX(BD3:BD48)</f>
        <v>#VALUE!</v>
      </c>
      <c r="BE52" s="276" t="e">
        <f>MAX(BE3:BE48)</f>
        <v>#VALUE!</v>
      </c>
      <c r="BF52" s="249" t="s">
        <v>3336</v>
      </c>
      <c r="BG52" s="276" t="e">
        <f>MAX(BG3:BG48)</f>
        <v>#VALUE!</v>
      </c>
      <c r="BH52" s="276" t="e">
        <f>MAX(BH3:BH48)</f>
        <v>#VALUE!</v>
      </c>
      <c r="BI52" s="249" t="s">
        <v>3336</v>
      </c>
      <c r="BJ52" s="276" t="e">
        <f>MAX(BJ3:BJ48)</f>
        <v>#VALUE!</v>
      </c>
      <c r="BK52" s="276" t="e">
        <f>MAX(BK3:BK48)</f>
        <v>#VALUE!</v>
      </c>
      <c r="BL52" s="249" t="s">
        <v>3336</v>
      </c>
      <c r="BM52" s="276" t="e">
        <f>MAX(BM3:BM48)</f>
        <v>#VALUE!</v>
      </c>
      <c r="BN52" s="276" t="e">
        <f>MAX(BN3:BN48)</f>
        <v>#VALUE!</v>
      </c>
      <c r="BO52" s="249" t="s">
        <v>3336</v>
      </c>
      <c r="BP52" s="276" t="e">
        <f>MAX(BP3:BP48)</f>
        <v>#VALUE!</v>
      </c>
      <c r="BQ52" s="276" t="e">
        <f>MAX(BQ3:BQ48)</f>
        <v>#VALUE!</v>
      </c>
      <c r="BR52" s="249" t="s">
        <v>3336</v>
      </c>
      <c r="BS52" s="276" t="e">
        <f>MAX(BS3:BS48)</f>
        <v>#VALUE!</v>
      </c>
      <c r="BT52" s="276" t="e">
        <f>MAX(BT3:BT48)</f>
        <v>#VALUE!</v>
      </c>
      <c r="BU52" s="249" t="s">
        <v>3336</v>
      </c>
      <c r="BV52" s="276" t="e">
        <f>MAX(BV3:BV48)</f>
        <v>#VALUE!</v>
      </c>
      <c r="BW52" s="276" t="e">
        <f>MAX(BW3:BW48)</f>
        <v>#VALUE!</v>
      </c>
      <c r="BX52" s="249" t="s">
        <v>3336</v>
      </c>
      <c r="BY52" s="276" t="e">
        <f>MAX(BY3:BY48)</f>
        <v>#VALUE!</v>
      </c>
      <c r="BZ52" s="276" t="e">
        <f>MAX(BZ3:BZ48)</f>
        <v>#VALUE!</v>
      </c>
      <c r="CA52" s="249" t="s">
        <v>3336</v>
      </c>
      <c r="CB52" s="276" t="e">
        <f>MAX(CB3:CB48)</f>
        <v>#VALUE!</v>
      </c>
      <c r="CC52" s="276" t="e">
        <f>MAX(CC3:CC48)</f>
        <v>#VALUE!</v>
      </c>
      <c r="CD52" s="249" t="s">
        <v>3336</v>
      </c>
      <c r="CE52" s="276" t="e">
        <f>MAX(CE3:CE48)</f>
        <v>#VALUE!</v>
      </c>
      <c r="CF52" s="276" t="e">
        <f>MAX(CF3:CF48)</f>
        <v>#VALUE!</v>
      </c>
      <c r="CG52" s="249" t="s">
        <v>3336</v>
      </c>
      <c r="CH52" s="276" t="e">
        <f>MAX(CH3:CH48)</f>
        <v>#VALUE!</v>
      </c>
      <c r="CI52" s="276" t="e">
        <f>MAX(CI3:CI48)</f>
        <v>#VALUE!</v>
      </c>
      <c r="CJ52" s="249" t="s">
        <v>3336</v>
      </c>
      <c r="CK52" s="276" t="e">
        <f>MAX(CK3:CK48)</f>
        <v>#VALUE!</v>
      </c>
      <c r="CL52" s="276" t="e">
        <f>MAX(CL3:CL48)</f>
        <v>#VALUE!</v>
      </c>
      <c r="CM52" s="249" t="s">
        <v>3336</v>
      </c>
      <c r="CN52" s="276" t="e">
        <f>MAX(CN3:CN48)</f>
        <v>#VALUE!</v>
      </c>
      <c r="CO52" s="276" t="e">
        <f>MAX(CO3:CO48)</f>
        <v>#VALUE!</v>
      </c>
      <c r="CP52" s="249" t="s">
        <v>3336</v>
      </c>
      <c r="CQ52" s="276" t="e">
        <f>MAX(CQ3:CQ48)</f>
        <v>#VALUE!</v>
      </c>
      <c r="CR52" s="276" t="e">
        <f>MAX(CR3:CR48)</f>
        <v>#VALUE!</v>
      </c>
      <c r="CS52" s="249" t="s">
        <v>3336</v>
      </c>
      <c r="CT52" s="276" t="e">
        <f>MAX(CT3:CT48)</f>
        <v>#VALUE!</v>
      </c>
      <c r="CU52" s="276" t="e">
        <f>MAX(CU3:CU48)</f>
        <v>#VALUE!</v>
      </c>
      <c r="CV52" s="249" t="s">
        <v>3336</v>
      </c>
      <c r="CW52" s="276" t="e">
        <f>MAX(CW3:CW48)</f>
        <v>#VALUE!</v>
      </c>
      <c r="CX52" s="276" t="e">
        <f>MAX(CX3:CX48)</f>
        <v>#VALUE!</v>
      </c>
      <c r="CY52" s="249" t="s">
        <v>3336</v>
      </c>
      <c r="CZ52" s="276" t="e">
        <f>MAX(CZ3:CZ48)</f>
        <v>#VALUE!</v>
      </c>
      <c r="DA52" s="276" t="e">
        <f>MAX(DA3:DA48)</f>
        <v>#VALUE!</v>
      </c>
      <c r="DB52" s="249" t="s">
        <v>3336</v>
      </c>
      <c r="DC52" s="276" t="e">
        <f>MAX(DC3:DC48)</f>
        <v>#VALUE!</v>
      </c>
      <c r="DD52" s="276" t="e">
        <f>MAX(DD3:DD48)</f>
        <v>#VALUE!</v>
      </c>
      <c r="DE52" s="249" t="s">
        <v>3336</v>
      </c>
      <c r="DF52" s="276" t="e">
        <f>MAX(DF3:DF48)</f>
        <v>#VALUE!</v>
      </c>
      <c r="DG52" s="276" t="e">
        <f>MAX(DG3:DG48)</f>
        <v>#VALUE!</v>
      </c>
      <c r="DH52" s="249" t="s">
        <v>3336</v>
      </c>
      <c r="DI52" s="276" t="e">
        <f>MAX(DI3:DI48)</f>
        <v>#VALUE!</v>
      </c>
      <c r="DJ52" s="276" t="e">
        <f>MAX(DJ3:DJ48)</f>
        <v>#VALUE!</v>
      </c>
      <c r="DK52" s="249" t="s">
        <v>3336</v>
      </c>
      <c r="DL52" s="276" t="e">
        <f>MAX(DL3:DL48)</f>
        <v>#VALUE!</v>
      </c>
      <c r="DM52" s="276" t="e">
        <f>MAX(DM3:DM48)</f>
        <v>#VALUE!</v>
      </c>
      <c r="DN52" s="249" t="s">
        <v>3336</v>
      </c>
      <c r="DO52" s="276" t="e">
        <f>MAX(DO3:DO48)</f>
        <v>#VALUE!</v>
      </c>
      <c r="DP52" s="276" t="e">
        <f>MAX(DP3:DP48)</f>
        <v>#VALUE!</v>
      </c>
      <c r="DQ52" s="249" t="s">
        <v>3336</v>
      </c>
      <c r="DR52" s="276" t="e">
        <f>MAX(DR3:DR48)</f>
        <v>#VALUE!</v>
      </c>
      <c r="DS52" s="276" t="e">
        <f>MAX(DS3:DS48)</f>
        <v>#VALUE!</v>
      </c>
      <c r="DT52" s="249" t="s">
        <v>3336</v>
      </c>
      <c r="DU52" s="276" t="e">
        <f>MAX(DU3:DU48)</f>
        <v>#VALUE!</v>
      </c>
      <c r="DV52" s="276" t="e">
        <f>MAX(DV3:DV48)</f>
        <v>#VALUE!</v>
      </c>
      <c r="DW52" s="249" t="s">
        <v>3336</v>
      </c>
      <c r="DX52" s="276" t="e">
        <f>MAX(DX3:DX48)</f>
        <v>#VALUE!</v>
      </c>
      <c r="DY52" s="276" t="e">
        <f>MAX(DY3:DY48)</f>
        <v>#VALUE!</v>
      </c>
      <c r="DZ52" s="249" t="s">
        <v>3336</v>
      </c>
      <c r="EA52" s="276" t="e">
        <f>MAX(EA3:EA48)</f>
        <v>#VALUE!</v>
      </c>
      <c r="EB52" s="276" t="e">
        <f>MAX(EB3:EB48)</f>
        <v>#VALUE!</v>
      </c>
      <c r="EC52" s="249" t="s">
        <v>3336</v>
      </c>
      <c r="ED52" s="276" t="e">
        <f>MAX(ED3:ED48)</f>
        <v>#VALUE!</v>
      </c>
      <c r="EE52" s="276" t="e">
        <f>MAX(EE3:EE48)</f>
        <v>#VALUE!</v>
      </c>
      <c r="EF52" s="249" t="s">
        <v>3336</v>
      </c>
      <c r="EG52" s="276" t="e">
        <f>MAX(EG3:EG48)</f>
        <v>#VALUE!</v>
      </c>
      <c r="EH52" s="276" t="e">
        <f>MAX(EH3:EH48)</f>
        <v>#VALUE!</v>
      </c>
      <c r="EI52" s="249" t="s">
        <v>3336</v>
      </c>
      <c r="EJ52" s="276" t="e">
        <f t="shared" ref="EJ52:EO52" si="22">MAX(EJ3:EJ48)</f>
        <v>#VALUE!</v>
      </c>
      <c r="EK52" s="276" t="e">
        <f t="shared" si="22"/>
        <v>#VALUE!</v>
      </c>
      <c r="EL52" s="276" t="e">
        <f t="shared" si="22"/>
        <v>#VALUE!</v>
      </c>
      <c r="EM52" s="276" t="e">
        <f t="shared" si="22"/>
        <v>#VALUE!</v>
      </c>
      <c r="EN52" s="276" t="e">
        <f t="shared" si="22"/>
        <v>#VALUE!</v>
      </c>
      <c r="EO52" s="276" t="e">
        <f t="shared" si="22"/>
        <v>#VALUE!</v>
      </c>
      <c r="EQ52" s="249" t="s">
        <v>3336</v>
      </c>
      <c r="ER52" s="276" t="e">
        <f t="shared" ref="ER52:EW52" si="23">MAX(ER3:ER48)</f>
        <v>#VALUE!</v>
      </c>
      <c r="ES52" s="276" t="e">
        <f t="shared" si="23"/>
        <v>#VALUE!</v>
      </c>
      <c r="ET52" s="276" t="e">
        <f t="shared" si="23"/>
        <v>#VALUE!</v>
      </c>
      <c r="EU52" s="276" t="e">
        <f t="shared" si="23"/>
        <v>#VALUE!</v>
      </c>
      <c r="EV52" s="276" t="e">
        <f t="shared" si="23"/>
        <v>#VALUE!</v>
      </c>
      <c r="EW52" s="276" t="e">
        <f t="shared" si="23"/>
        <v>#VALUE!</v>
      </c>
      <c r="EY52" s="249" t="s">
        <v>3336</v>
      </c>
      <c r="EZ52" s="276" t="e">
        <f>MAX(EZ3:EZ48)</f>
        <v>#VALUE!</v>
      </c>
    </row>
    <row r="53" spans="2:156">
      <c r="AH53" s="249" t="s">
        <v>850</v>
      </c>
    </row>
  </sheetData>
  <mergeCells count="39">
    <mergeCell ref="AR1:AS1"/>
    <mergeCell ref="C1:I1"/>
    <mergeCell ref="J1:K1"/>
    <mergeCell ref="AC1:AG1"/>
    <mergeCell ref="AI1:AM1"/>
    <mergeCell ref="AO1:AP1"/>
    <mergeCell ref="CB1:CC1"/>
    <mergeCell ref="AU1:AV1"/>
    <mergeCell ref="AX1:AY1"/>
    <mergeCell ref="BA1:BB1"/>
    <mergeCell ref="BD1:BE1"/>
    <mergeCell ref="BG1:BH1"/>
    <mergeCell ref="BJ1:BK1"/>
    <mergeCell ref="BM1:BN1"/>
    <mergeCell ref="BP1:BQ1"/>
    <mergeCell ref="BS1:BT1"/>
    <mergeCell ref="BV1:BW1"/>
    <mergeCell ref="BY1:BZ1"/>
    <mergeCell ref="DL1:DM1"/>
    <mergeCell ref="CE1:CF1"/>
    <mergeCell ref="CH1:CI1"/>
    <mergeCell ref="CK1:CL1"/>
    <mergeCell ref="CN1:CO1"/>
    <mergeCell ref="CQ1:CR1"/>
    <mergeCell ref="CT1:CU1"/>
    <mergeCell ref="CW1:CX1"/>
    <mergeCell ref="CZ1:DA1"/>
    <mergeCell ref="DC1:DD1"/>
    <mergeCell ref="DF1:DG1"/>
    <mergeCell ref="DI1:DJ1"/>
    <mergeCell ref="EG1:EH1"/>
    <mergeCell ref="EJ1:EO1"/>
    <mergeCell ref="ER1:EW1"/>
    <mergeCell ref="DO1:DP1"/>
    <mergeCell ref="DR1:DS1"/>
    <mergeCell ref="DU1:DV1"/>
    <mergeCell ref="DX1:DY1"/>
    <mergeCell ref="EA1:EB1"/>
    <mergeCell ref="ED1:EE1"/>
  </mergeCells>
  <pageMargins left="0.25" right="0.25"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sheetPr>
  <dimension ref="A1:LP57"/>
  <sheetViews>
    <sheetView zoomScale="75" zoomScaleNormal="75" workbookViewId="0">
      <pane xSplit="2" ySplit="2" topLeftCell="DY3" activePane="bottomRight" state="frozen"/>
      <selection activeCell="B1" sqref="B1"/>
      <selection pane="topRight" activeCell="C1" sqref="C1"/>
      <selection pane="bottomLeft" activeCell="B2" sqref="B2"/>
      <selection pane="bottomRight" activeCell="EG74" sqref="EG74"/>
    </sheetView>
  </sheetViews>
  <sheetFormatPr baseColWidth="10" defaultColWidth="11.453125" defaultRowHeight="13"/>
  <cols>
    <col min="1" max="1" width="11.453125" style="248"/>
    <col min="2" max="8" width="11.453125" style="246"/>
    <col min="9" max="9" width="11.453125" style="241"/>
    <col min="10" max="11" width="11.453125" style="248"/>
    <col min="12" max="12" width="11.453125" style="249"/>
    <col min="13" max="19" width="11.453125" style="248"/>
    <col min="20" max="20" width="11.453125" style="249"/>
    <col min="21" max="27" width="11.453125" style="248"/>
    <col min="28" max="28" width="11.453125" style="249"/>
    <col min="29" max="33" width="11.453125" style="248"/>
    <col min="34" max="34" width="11.453125" style="249"/>
    <col min="35" max="39" width="11.453125" style="248"/>
    <col min="40" max="40" width="11.453125" style="249"/>
    <col min="41" max="42" width="11.453125" style="248"/>
    <col min="43" max="43" width="11.453125" style="249"/>
    <col min="44" max="45" width="11.453125" style="248"/>
    <col min="46" max="46" width="11.453125" style="249"/>
    <col min="47" max="48" width="11.453125" style="248"/>
    <col min="49" max="49" width="11.453125" style="249"/>
    <col min="50" max="51" width="11.453125" style="248"/>
    <col min="52" max="52" width="11.453125" style="249"/>
    <col min="53" max="54" width="11.453125" style="248"/>
    <col min="55" max="55" width="11.453125" style="249"/>
    <col min="56" max="57" width="11.453125" style="248"/>
    <col min="58" max="58" width="11.453125" style="249"/>
    <col min="59" max="60" width="11.453125" style="248"/>
    <col min="61" max="61" width="11.453125" style="249"/>
    <col min="62" max="63" width="11.453125" style="248"/>
    <col min="64" max="64" width="11.453125" style="249"/>
    <col min="65" max="66" width="11.453125" style="248"/>
    <col min="67" max="67" width="11.453125" style="249"/>
    <col min="68" max="69" width="11.453125" style="248"/>
    <col min="70" max="70" width="11.453125" style="249"/>
    <col min="71" max="72" width="11.453125" style="248"/>
    <col min="73" max="73" width="11.453125" style="249"/>
    <col min="74" max="75" width="11.453125" style="248"/>
    <col min="76" max="76" width="11.453125" style="249"/>
    <col min="77" max="78" width="11.453125" style="248"/>
    <col min="79" max="79" width="11.453125" style="249"/>
    <col min="80" max="81" width="11.453125" style="248"/>
    <col min="82" max="82" width="11.453125" style="249"/>
    <col min="83" max="84" width="11.453125" style="248"/>
    <col min="85" max="85" width="11.453125" style="249"/>
    <col min="86" max="87" width="11.453125" style="248"/>
    <col min="88" max="88" width="11.453125" style="249"/>
    <col min="89" max="90" width="11.453125" style="248"/>
    <col min="91" max="91" width="11.453125" style="249"/>
    <col min="92" max="93" width="11.453125" style="248"/>
    <col min="94" max="94" width="11.453125" style="249"/>
    <col min="95" max="96" width="11.453125" style="248"/>
    <col min="97" max="97" width="11.453125" style="249"/>
    <col min="98" max="99" width="11.453125" style="248"/>
    <col min="100" max="100" width="11.453125" style="249"/>
    <col min="101" max="102" width="11.453125" style="248"/>
    <col min="103" max="103" width="11.453125" style="249"/>
    <col min="104" max="105" width="11.453125" style="248"/>
    <col min="106" max="106" width="11.453125" style="249"/>
    <col min="107" max="108" width="11.453125" style="248"/>
    <col min="109" max="109" width="11.453125" style="249"/>
    <col min="110" max="111" width="11.453125" style="248"/>
    <col min="112" max="112" width="11.453125" style="249"/>
    <col min="113" max="114" width="11.453125" style="248"/>
    <col min="115" max="115" width="11.453125" style="249"/>
    <col min="116" max="117" width="11.453125" style="248"/>
    <col min="118" max="118" width="11.453125" style="249"/>
    <col min="119" max="120" width="11.453125" style="248"/>
    <col min="121" max="121" width="11.453125" style="249"/>
    <col min="122" max="123" width="11.453125" style="248"/>
    <col min="124" max="124" width="11.453125" style="249"/>
    <col min="125" max="126" width="11.453125" style="248"/>
    <col min="127" max="127" width="11.453125" style="249"/>
    <col min="128" max="129" width="11.453125" style="248"/>
    <col min="130" max="130" width="11.453125" style="249"/>
    <col min="131" max="132" width="11.453125" style="248"/>
    <col min="133" max="133" width="11.453125" style="249"/>
    <col min="134" max="135" width="11.453125" style="248"/>
    <col min="136" max="136" width="11.453125" style="249"/>
    <col min="137" max="138" width="11.453125" style="248"/>
    <col min="139" max="139" width="11.453125" style="249"/>
    <col min="140" max="146" width="11.453125" style="248"/>
    <col min="147" max="147" width="11.453125" style="249"/>
    <col min="148" max="154" width="11.453125" style="248"/>
    <col min="155" max="155" width="11.453125" style="249"/>
    <col min="156" max="16384" width="11.453125" style="248"/>
  </cols>
  <sheetData>
    <row r="1" spans="1:328">
      <c r="C1" s="423"/>
      <c r="D1" s="423"/>
      <c r="E1" s="423"/>
      <c r="F1" s="423"/>
      <c r="G1" s="423"/>
      <c r="H1" s="423"/>
      <c r="I1" s="423"/>
      <c r="J1" s="424" t="s">
        <v>3337</v>
      </c>
      <c r="K1" s="424"/>
      <c r="M1" s="271" t="s">
        <v>3338</v>
      </c>
      <c r="N1" s="271"/>
      <c r="O1" s="271"/>
      <c r="P1" s="271"/>
      <c r="Q1" s="271"/>
      <c r="R1" s="271"/>
      <c r="S1" s="271"/>
      <c r="U1" s="272" t="s">
        <v>3339</v>
      </c>
      <c r="V1" s="272"/>
      <c r="W1" s="272"/>
      <c r="X1" s="272"/>
      <c r="Y1" s="272"/>
      <c r="Z1" s="272"/>
      <c r="AA1" s="273"/>
      <c r="AC1" s="421" t="s">
        <v>3340</v>
      </c>
      <c r="AD1" s="421"/>
      <c r="AE1" s="421"/>
      <c r="AF1" s="421"/>
      <c r="AG1" s="421"/>
      <c r="AI1" s="421" t="s">
        <v>3343</v>
      </c>
      <c r="AJ1" s="421"/>
      <c r="AK1" s="421"/>
      <c r="AL1" s="421"/>
      <c r="AM1" s="421"/>
      <c r="AO1" s="421" t="s">
        <v>3341</v>
      </c>
      <c r="AP1" s="421"/>
      <c r="AQ1" s="274"/>
      <c r="AR1" s="421" t="s">
        <v>3342</v>
      </c>
      <c r="AS1" s="421"/>
      <c r="AU1" s="422" t="s">
        <v>3344</v>
      </c>
      <c r="AV1" s="422"/>
      <c r="AX1" s="421" t="s">
        <v>3345</v>
      </c>
      <c r="AY1" s="421"/>
      <c r="BA1" s="421" t="s">
        <v>3346</v>
      </c>
      <c r="BB1" s="421"/>
      <c r="BC1" s="274"/>
      <c r="BD1" s="422" t="s">
        <v>3347</v>
      </c>
      <c r="BE1" s="422"/>
      <c r="BF1" s="275"/>
      <c r="BG1" s="422" t="s">
        <v>3348</v>
      </c>
      <c r="BH1" s="422"/>
      <c r="BJ1" s="422" t="s">
        <v>3349</v>
      </c>
      <c r="BK1" s="422"/>
      <c r="BM1" s="422" t="s">
        <v>3350</v>
      </c>
      <c r="BN1" s="422"/>
      <c r="BP1" s="421" t="s">
        <v>3351</v>
      </c>
      <c r="BQ1" s="421"/>
      <c r="BS1" s="421" t="s">
        <v>3352</v>
      </c>
      <c r="BT1" s="421"/>
      <c r="BU1" s="275"/>
      <c r="BV1" s="421" t="s">
        <v>3353</v>
      </c>
      <c r="BW1" s="421"/>
      <c r="BX1" s="274"/>
      <c r="BY1" s="421" t="s">
        <v>3354</v>
      </c>
      <c r="BZ1" s="421"/>
      <c r="CA1" s="274"/>
      <c r="CB1" s="421" t="s">
        <v>3355</v>
      </c>
      <c r="CC1" s="421"/>
      <c r="CD1" s="275"/>
      <c r="CE1" s="422" t="s">
        <v>3356</v>
      </c>
      <c r="CF1" s="422"/>
      <c r="CG1" s="275"/>
      <c r="CH1" s="422" t="s">
        <v>3357</v>
      </c>
      <c r="CI1" s="422"/>
      <c r="CK1" s="422" t="s">
        <v>3358</v>
      </c>
      <c r="CL1" s="422"/>
      <c r="CM1" s="275"/>
      <c r="CN1" s="422" t="s">
        <v>3359</v>
      </c>
      <c r="CO1" s="422"/>
      <c r="CQ1" s="421" t="s">
        <v>3360</v>
      </c>
      <c r="CR1" s="421"/>
      <c r="CS1" s="274"/>
      <c r="CT1" s="422" t="s">
        <v>3361</v>
      </c>
      <c r="CU1" s="422"/>
      <c r="CW1" s="421" t="s">
        <v>3362</v>
      </c>
      <c r="CX1" s="421"/>
      <c r="CZ1" s="421" t="s">
        <v>3363</v>
      </c>
      <c r="DA1" s="421"/>
      <c r="DB1" s="274"/>
      <c r="DC1" s="421" t="s">
        <v>3364</v>
      </c>
      <c r="DD1" s="421"/>
      <c r="DF1" s="421" t="s">
        <v>3365</v>
      </c>
      <c r="DG1" s="421"/>
      <c r="DH1" s="274"/>
      <c r="DI1" s="421" t="s">
        <v>3366</v>
      </c>
      <c r="DJ1" s="421"/>
      <c r="DK1" s="275"/>
      <c r="DL1" s="421" t="s">
        <v>3367</v>
      </c>
      <c r="DM1" s="421"/>
      <c r="DO1" s="421" t="s">
        <v>3368</v>
      </c>
      <c r="DP1" s="421"/>
      <c r="DR1" s="421" t="s">
        <v>3369</v>
      </c>
      <c r="DS1" s="421"/>
      <c r="DU1" s="421" t="s">
        <v>3370</v>
      </c>
      <c r="DV1" s="421"/>
      <c r="DW1" s="274"/>
      <c r="DX1" s="421" t="s">
        <v>3371</v>
      </c>
      <c r="DY1" s="421"/>
      <c r="EA1" s="421" t="s">
        <v>3372</v>
      </c>
      <c r="EB1" s="421"/>
      <c r="ED1" s="421" t="s">
        <v>3373</v>
      </c>
      <c r="EE1" s="421"/>
      <c r="EG1" s="421" t="s">
        <v>3374</v>
      </c>
      <c r="EH1" s="421"/>
      <c r="EJ1" s="421" t="s">
        <v>3375</v>
      </c>
      <c r="EK1" s="421"/>
      <c r="EL1" s="421"/>
      <c r="EM1" s="421"/>
      <c r="EN1" s="421"/>
      <c r="EO1" s="421"/>
      <c r="EP1" s="273"/>
      <c r="ER1" s="421" t="s">
        <v>3376</v>
      </c>
      <c r="ES1" s="421"/>
      <c r="ET1" s="421"/>
      <c r="EU1" s="421"/>
      <c r="EV1" s="421"/>
      <c r="EW1" s="421"/>
      <c r="EX1" s="273"/>
    </row>
    <row r="2" spans="1:328" s="276" customFormat="1" ht="30" customHeight="1">
      <c r="A2" s="276" t="s">
        <v>0</v>
      </c>
      <c r="B2" s="276" t="s">
        <v>1</v>
      </c>
      <c r="C2" s="276">
        <v>2011</v>
      </c>
      <c r="D2" s="276">
        <v>2012</v>
      </c>
      <c r="E2" s="276">
        <v>2013</v>
      </c>
      <c r="F2" s="276">
        <v>2014</v>
      </c>
      <c r="G2" s="276">
        <v>2015</v>
      </c>
      <c r="H2" s="276">
        <v>2016</v>
      </c>
      <c r="I2" s="241"/>
      <c r="J2" s="276" t="s">
        <v>446</v>
      </c>
      <c r="K2" s="276" t="s">
        <v>447</v>
      </c>
      <c r="L2" s="241"/>
      <c r="M2" s="276" t="s">
        <v>70</v>
      </c>
      <c r="N2" s="276" t="s">
        <v>883</v>
      </c>
      <c r="O2" s="276" t="s">
        <v>884</v>
      </c>
      <c r="P2" s="276" t="s">
        <v>885</v>
      </c>
      <c r="Q2" s="276" t="s">
        <v>450</v>
      </c>
      <c r="R2" s="276" t="s">
        <v>886</v>
      </c>
      <c r="S2" s="276" t="s">
        <v>3389</v>
      </c>
      <c r="T2" s="241"/>
      <c r="U2" s="277" t="s">
        <v>71</v>
      </c>
      <c r="V2" s="277" t="s">
        <v>887</v>
      </c>
      <c r="W2" s="277" t="s">
        <v>888</v>
      </c>
      <c r="X2" s="277" t="s">
        <v>889</v>
      </c>
      <c r="Y2" s="277" t="s">
        <v>455</v>
      </c>
      <c r="Z2" s="277" t="s">
        <v>890</v>
      </c>
      <c r="AA2" s="277" t="s">
        <v>3389</v>
      </c>
      <c r="AB2" s="241"/>
      <c r="AC2" s="284" t="s">
        <v>2102</v>
      </c>
      <c r="AD2" s="278" t="s">
        <v>451</v>
      </c>
      <c r="AE2" s="278" t="s">
        <v>452</v>
      </c>
      <c r="AF2" s="278" t="s">
        <v>453</v>
      </c>
      <c r="AG2" s="278" t="s">
        <v>454</v>
      </c>
      <c r="AH2" s="245"/>
      <c r="AI2" s="284" t="s">
        <v>2103</v>
      </c>
      <c r="AJ2" s="278" t="s">
        <v>456</v>
      </c>
      <c r="AK2" s="278" t="s">
        <v>457</v>
      </c>
      <c r="AL2" s="278" t="s">
        <v>458</v>
      </c>
      <c r="AM2" s="278" t="s">
        <v>459</v>
      </c>
      <c r="AN2" s="241"/>
      <c r="AO2" s="276" t="s">
        <v>3183</v>
      </c>
      <c r="AP2" s="277" t="s">
        <v>2104</v>
      </c>
      <c r="AQ2" s="241"/>
      <c r="AR2" s="277" t="s">
        <v>3184</v>
      </c>
      <c r="AS2" s="277" t="s">
        <v>2105</v>
      </c>
      <c r="AT2" s="241"/>
      <c r="AU2" s="277" t="s">
        <v>891</v>
      </c>
      <c r="AV2" s="277" t="s">
        <v>892</v>
      </c>
      <c r="AW2" s="241"/>
      <c r="AX2" s="277" t="s">
        <v>893</v>
      </c>
      <c r="AY2" s="277" t="s">
        <v>894</v>
      </c>
      <c r="AZ2" s="241"/>
      <c r="BA2" s="277" t="s">
        <v>895</v>
      </c>
      <c r="BB2" s="277" t="s">
        <v>896</v>
      </c>
      <c r="BC2" s="241"/>
      <c r="BD2" s="277" t="s">
        <v>897</v>
      </c>
      <c r="BE2" s="277" t="s">
        <v>898</v>
      </c>
      <c r="BF2" s="241"/>
      <c r="BG2" s="277" t="s">
        <v>899</v>
      </c>
      <c r="BH2" s="277" t="s">
        <v>900</v>
      </c>
      <c r="BI2" s="241"/>
      <c r="BJ2" s="277" t="s">
        <v>901</v>
      </c>
      <c r="BK2" s="277" t="s">
        <v>902</v>
      </c>
      <c r="BL2" s="241"/>
      <c r="BM2" s="277" t="s">
        <v>903</v>
      </c>
      <c r="BN2" s="277" t="s">
        <v>904</v>
      </c>
      <c r="BO2" s="241"/>
      <c r="BP2" s="277" t="s">
        <v>905</v>
      </c>
      <c r="BQ2" s="277" t="s">
        <v>906</v>
      </c>
      <c r="BR2" s="241"/>
      <c r="BS2" s="276" t="s">
        <v>909</v>
      </c>
      <c r="BT2" s="277" t="s">
        <v>910</v>
      </c>
      <c r="BU2" s="241"/>
      <c r="BV2" s="277" t="s">
        <v>911</v>
      </c>
      <c r="BW2" s="277" t="s">
        <v>912</v>
      </c>
      <c r="BX2" s="241"/>
      <c r="BY2" s="277" t="s">
        <v>913</v>
      </c>
      <c r="BZ2" s="277" t="s">
        <v>914</v>
      </c>
      <c r="CA2" s="241"/>
      <c r="CB2" s="277" t="s">
        <v>915</v>
      </c>
      <c r="CC2" s="277" t="s">
        <v>916</v>
      </c>
      <c r="CD2" s="241"/>
      <c r="CE2" s="277" t="s">
        <v>917</v>
      </c>
      <c r="CF2" s="277" t="s">
        <v>918</v>
      </c>
      <c r="CG2" s="241"/>
      <c r="CH2" s="277" t="s">
        <v>919</v>
      </c>
      <c r="CI2" s="277" t="s">
        <v>920</v>
      </c>
      <c r="CJ2" s="241"/>
      <c r="CK2" s="277" t="s">
        <v>921</v>
      </c>
      <c r="CL2" s="277" t="s">
        <v>922</v>
      </c>
      <c r="CM2" s="241"/>
      <c r="CN2" s="277" t="s">
        <v>923</v>
      </c>
      <c r="CO2" s="277" t="s">
        <v>924</v>
      </c>
      <c r="CP2" s="241"/>
      <c r="CQ2" s="277" t="s">
        <v>925</v>
      </c>
      <c r="CR2" s="277" t="s">
        <v>926</v>
      </c>
      <c r="CS2" s="241"/>
      <c r="CT2" s="277" t="s">
        <v>927</v>
      </c>
      <c r="CU2" s="277" t="s">
        <v>928</v>
      </c>
      <c r="CV2" s="241"/>
      <c r="CW2" s="277" t="s">
        <v>929</v>
      </c>
      <c r="CX2" s="277" t="s">
        <v>930</v>
      </c>
      <c r="CY2" s="241"/>
      <c r="CZ2" s="277" t="s">
        <v>851</v>
      </c>
      <c r="DA2" s="277" t="s">
        <v>852</v>
      </c>
      <c r="DB2" s="241"/>
      <c r="DC2" s="277" t="s">
        <v>931</v>
      </c>
      <c r="DD2" s="277" t="s">
        <v>932</v>
      </c>
      <c r="DE2" s="241"/>
      <c r="DF2" s="277" t="s">
        <v>933</v>
      </c>
      <c r="DG2" s="277" t="s">
        <v>934</v>
      </c>
      <c r="DH2" s="241"/>
      <c r="DI2" s="277" t="s">
        <v>935</v>
      </c>
      <c r="DJ2" s="277" t="s">
        <v>936</v>
      </c>
      <c r="DK2" s="241"/>
      <c r="DL2" s="277" t="s">
        <v>937</v>
      </c>
      <c r="DM2" s="277" t="s">
        <v>938</v>
      </c>
      <c r="DN2" s="241"/>
      <c r="DO2" s="277" t="s">
        <v>939</v>
      </c>
      <c r="DP2" s="277" t="s">
        <v>940</v>
      </c>
      <c r="DQ2" s="241"/>
      <c r="DR2" s="277" t="s">
        <v>462</v>
      </c>
      <c r="DS2" s="277" t="s">
        <v>463</v>
      </c>
      <c r="DT2" s="241"/>
      <c r="DU2" s="277" t="s">
        <v>464</v>
      </c>
      <c r="DV2" s="277" t="s">
        <v>465</v>
      </c>
      <c r="DW2" s="241"/>
      <c r="DX2" s="277" t="s">
        <v>941</v>
      </c>
      <c r="DY2" s="277" t="s">
        <v>942</v>
      </c>
      <c r="DZ2" s="241"/>
      <c r="EA2" s="277" t="s">
        <v>943</v>
      </c>
      <c r="EB2" s="277" t="s">
        <v>944</v>
      </c>
      <c r="EC2" s="241"/>
      <c r="ED2" s="277" t="s">
        <v>945</v>
      </c>
      <c r="EE2" s="277" t="s">
        <v>946</v>
      </c>
      <c r="EF2" s="241"/>
      <c r="EG2" s="276" t="s">
        <v>972</v>
      </c>
      <c r="EH2" s="276" t="s">
        <v>971</v>
      </c>
      <c r="EI2" s="241"/>
      <c r="EJ2" s="276" t="s">
        <v>72</v>
      </c>
      <c r="EK2" s="276" t="s">
        <v>976</v>
      </c>
      <c r="EL2" s="276" t="s">
        <v>977</v>
      </c>
      <c r="EM2" s="276" t="s">
        <v>978</v>
      </c>
      <c r="EN2" s="276" t="s">
        <v>979</v>
      </c>
      <c r="EO2" s="276" t="s">
        <v>980</v>
      </c>
      <c r="EP2" s="276" t="s">
        <v>3389</v>
      </c>
      <c r="EQ2" s="241"/>
      <c r="ER2" s="276" t="s">
        <v>73</v>
      </c>
      <c r="ES2" s="276" t="s">
        <v>981</v>
      </c>
      <c r="ET2" s="276" t="s">
        <v>982</v>
      </c>
      <c r="EU2" s="276" t="s">
        <v>983</v>
      </c>
      <c r="EV2" s="276" t="s">
        <v>984</v>
      </c>
      <c r="EW2" s="276" t="s">
        <v>985</v>
      </c>
      <c r="EX2" s="276" t="s">
        <v>3389</v>
      </c>
      <c r="EY2" s="241"/>
      <c r="EZ2" s="277" t="s">
        <v>986</v>
      </c>
      <c r="FA2" s="246"/>
      <c r="FB2" s="246"/>
      <c r="FC2" s="246"/>
      <c r="FD2" s="246"/>
      <c r="FE2" s="246"/>
      <c r="FF2" s="246"/>
      <c r="FG2" s="246"/>
      <c r="FH2" s="246"/>
      <c r="FI2" s="246"/>
      <c r="FJ2" s="246"/>
      <c r="FK2" s="246"/>
      <c r="FL2" s="246"/>
      <c r="FM2" s="246"/>
      <c r="FN2" s="246"/>
      <c r="FO2" s="246"/>
      <c r="FP2" s="246"/>
      <c r="FQ2" s="246"/>
      <c r="FR2" s="246"/>
      <c r="FS2" s="246"/>
      <c r="FT2" s="246"/>
      <c r="FU2" s="246"/>
      <c r="FV2" s="246"/>
      <c r="FW2" s="246"/>
      <c r="FX2" s="246"/>
      <c r="FY2" s="246"/>
      <c r="FZ2" s="246"/>
      <c r="GA2" s="246"/>
      <c r="GB2" s="246"/>
      <c r="GC2" s="246"/>
      <c r="GD2" s="246"/>
      <c r="GE2" s="246"/>
      <c r="GF2" s="246"/>
      <c r="GG2" s="246"/>
      <c r="GH2" s="246"/>
      <c r="GI2" s="246"/>
      <c r="GJ2" s="246"/>
      <c r="GK2" s="246"/>
      <c r="GL2" s="246"/>
      <c r="GM2" s="246"/>
      <c r="GN2" s="246"/>
      <c r="GO2" s="246"/>
      <c r="GP2" s="246"/>
      <c r="GQ2" s="246"/>
      <c r="GR2" s="246"/>
      <c r="GS2" s="246"/>
      <c r="GT2" s="246"/>
      <c r="GU2" s="246"/>
      <c r="GV2" s="246"/>
      <c r="GW2" s="246"/>
      <c r="GX2" s="246"/>
      <c r="GY2" s="246"/>
      <c r="GZ2" s="246"/>
      <c r="HA2" s="246"/>
      <c r="HB2" s="246"/>
      <c r="HC2" s="246"/>
      <c r="HD2" s="246"/>
      <c r="HE2" s="246"/>
      <c r="HF2" s="246"/>
      <c r="HG2" s="246"/>
      <c r="HH2" s="246"/>
      <c r="HI2" s="246"/>
      <c r="HJ2" s="246"/>
      <c r="HK2" s="246"/>
      <c r="HL2" s="246"/>
      <c r="HM2" s="246"/>
      <c r="HN2" s="246"/>
      <c r="HO2" s="246"/>
      <c r="HP2" s="246"/>
      <c r="HQ2" s="246"/>
      <c r="HR2" s="246"/>
      <c r="HS2" s="246"/>
      <c r="HT2" s="246"/>
      <c r="HU2" s="246"/>
      <c r="HV2" s="246"/>
      <c r="HW2" s="246"/>
      <c r="HX2" s="246"/>
      <c r="HY2" s="246"/>
      <c r="HZ2" s="246"/>
      <c r="IA2" s="246"/>
      <c r="IB2" s="246"/>
      <c r="IC2" s="246"/>
      <c r="ID2" s="246"/>
      <c r="IE2" s="246"/>
      <c r="IF2" s="246"/>
      <c r="IG2" s="246"/>
      <c r="IH2" s="246"/>
      <c r="II2" s="246"/>
      <c r="IJ2" s="246"/>
      <c r="IK2" s="246"/>
      <c r="IL2" s="246"/>
      <c r="IM2" s="246"/>
      <c r="IN2" s="246"/>
      <c r="IO2" s="246"/>
      <c r="IP2" s="246"/>
      <c r="IQ2" s="246"/>
      <c r="IR2" s="246"/>
      <c r="IS2" s="246"/>
      <c r="IT2" s="246"/>
      <c r="IU2" s="246"/>
      <c r="IV2" s="246"/>
      <c r="IW2" s="246"/>
      <c r="IX2" s="246"/>
      <c r="IY2" s="246"/>
      <c r="IZ2" s="246"/>
      <c r="JA2" s="246"/>
      <c r="JB2" s="246"/>
      <c r="JC2" s="246"/>
      <c r="JD2" s="246"/>
      <c r="JE2" s="246"/>
      <c r="JF2" s="246"/>
      <c r="JG2" s="246"/>
      <c r="JH2" s="246"/>
      <c r="JI2" s="246"/>
      <c r="JJ2" s="246"/>
      <c r="JK2" s="246"/>
      <c r="JL2" s="246"/>
      <c r="JM2" s="246"/>
      <c r="JN2" s="246"/>
      <c r="JO2" s="246"/>
      <c r="JP2" s="246"/>
      <c r="JQ2" s="246"/>
      <c r="JR2" s="246"/>
      <c r="JS2" s="246"/>
      <c r="JT2" s="246"/>
      <c r="JU2" s="246"/>
      <c r="JV2" s="246"/>
      <c r="JW2" s="246"/>
      <c r="JX2" s="246"/>
      <c r="JY2" s="246"/>
      <c r="JZ2" s="246"/>
      <c r="KA2" s="246"/>
      <c r="KB2" s="246"/>
      <c r="KC2" s="246"/>
      <c r="KD2" s="246"/>
      <c r="KE2" s="246"/>
      <c r="KF2" s="246"/>
      <c r="KG2" s="246"/>
      <c r="KH2" s="246"/>
      <c r="KI2" s="246"/>
      <c r="KJ2" s="246"/>
      <c r="KK2" s="246"/>
      <c r="KL2" s="246"/>
      <c r="KM2" s="246"/>
      <c r="KN2" s="246"/>
      <c r="KO2" s="246"/>
      <c r="KP2" s="246"/>
      <c r="KQ2" s="246"/>
      <c r="KR2" s="246"/>
      <c r="KS2" s="246"/>
      <c r="KT2" s="246"/>
      <c r="KU2" s="246"/>
      <c r="KV2" s="246"/>
      <c r="KW2" s="246"/>
      <c r="KX2" s="246"/>
      <c r="KY2" s="246"/>
      <c r="KZ2" s="246"/>
      <c r="LA2" s="246"/>
      <c r="LB2" s="246"/>
      <c r="LC2" s="246"/>
      <c r="LD2" s="246"/>
      <c r="LE2" s="246"/>
      <c r="LF2" s="246"/>
      <c r="LG2" s="246"/>
      <c r="LH2" s="246"/>
      <c r="LI2" s="246"/>
      <c r="LJ2" s="246"/>
      <c r="LK2" s="246"/>
      <c r="LL2" s="246"/>
      <c r="LM2" s="246"/>
      <c r="LN2" s="246"/>
      <c r="LO2" s="246"/>
      <c r="LP2" s="246"/>
    </row>
    <row r="3" spans="1:328" ht="15.75" customHeight="1">
      <c r="A3" s="248">
        <v>1</v>
      </c>
      <c r="B3" s="279" t="s">
        <v>24</v>
      </c>
      <c r="C3" s="247">
        <v>2907.3609999999999</v>
      </c>
      <c r="D3" s="248">
        <v>2903.0079999999998</v>
      </c>
      <c r="E3" s="248">
        <v>2897.77</v>
      </c>
      <c r="F3" s="248">
        <v>2892.3939999999998</v>
      </c>
      <c r="G3" s="248">
        <v>2885.7959999999998</v>
      </c>
      <c r="H3" s="248">
        <v>2875.5920000000001</v>
      </c>
      <c r="J3" s="248">
        <f>'2_Prosecution'!AK2/F3*100</f>
        <v>12.795628811289198</v>
      </c>
      <c r="K3" s="248" t="e">
        <f>'2_Prosecution'!AL2/G3*100</f>
        <v>#VALUE!</v>
      </c>
      <c r="L3" s="249" t="s">
        <v>3336</v>
      </c>
      <c r="M3" s="248">
        <f>'2_Prosecution'!AN2/C3*100</f>
        <v>675.2171470966282</v>
      </c>
      <c r="N3" s="248">
        <f>'2_Prosecution'!AO2/D3*100</f>
        <v>744.882549410818</v>
      </c>
      <c r="O3" s="248">
        <f>'2_Prosecution'!AP2/E3*100</f>
        <v>841.57817908253583</v>
      </c>
      <c r="P3" s="248">
        <f>'2_Prosecution'!AQ2/F3*100</f>
        <v>1127.0248797363015</v>
      </c>
      <c r="Q3" s="248">
        <f>'2_Prosecution'!AR2/G3*100</f>
        <v>1188.7534669810341</v>
      </c>
      <c r="R3" s="248">
        <f>'2_Prosecution'!AS2/H3*100</f>
        <v>1121.3690954766878</v>
      </c>
      <c r="S3" s="250">
        <f>(R3*100/M3)-100</f>
        <v>66.07532855148483</v>
      </c>
      <c r="T3" s="249" t="s">
        <v>3336</v>
      </c>
      <c r="U3" s="248">
        <f>'2_Prosecution'!AU2/'2_Prosecution'!AN2*100</f>
        <v>37.75151546024145</v>
      </c>
      <c r="V3" s="248">
        <f>'2_Prosecution'!AV2/'2_Prosecution'!AO2*100</f>
        <v>33.712541620421753</v>
      </c>
      <c r="W3" s="248">
        <f>'2_Prosecution'!AW2/'2_Prosecution'!AP2*100</f>
        <v>33.546561692705126</v>
      </c>
      <c r="X3" s="248">
        <f>'2_Prosecution'!AX2/'2_Prosecution'!AQ2*100</f>
        <v>41.689674213141906</v>
      </c>
      <c r="Y3" s="248">
        <f>'2_Prosecution'!AY2/'2_Prosecution'!AR2*100</f>
        <v>42.661419618131468</v>
      </c>
      <c r="Z3" s="248">
        <f>'2_Prosecution'!AZ2/'2_Prosecution'!AS2*100</f>
        <v>40.305774359610496</v>
      </c>
      <c r="AA3" s="250">
        <f>(Z3*100/U3)-100</f>
        <v>6.7659771223200238</v>
      </c>
      <c r="AB3" s="249" t="s">
        <v>3336</v>
      </c>
      <c r="AC3" s="248">
        <f>'2_Prosecution'!BE2/G3*100</f>
        <v>1188.7534669810341</v>
      </c>
      <c r="AD3" s="248" t="e">
        <f>'2_Prosecution'!BF2/'2_Prosecution'!BE2*100</f>
        <v>#VALUE!</v>
      </c>
      <c r="AE3" s="248" t="e">
        <f>'2_Prosecution'!BG2/'2_Prosecution'!BE2*100</f>
        <v>#VALUE!</v>
      </c>
      <c r="AF3" s="248" t="e">
        <f>'2_Prosecution'!BH2/'2_Prosecution'!BE2*100</f>
        <v>#VALUE!</v>
      </c>
      <c r="AG3" s="248" t="e">
        <f>'2_Prosecution'!BI2/'2_Prosecution'!BH2*100</f>
        <v>#VALUE!</v>
      </c>
      <c r="AH3" s="249" t="s">
        <v>3336</v>
      </c>
      <c r="AI3" s="248">
        <f>'2_Prosecution'!BK2/G3*100</f>
        <v>507.13910477386486</v>
      </c>
      <c r="AJ3" s="248" t="e">
        <f>'2_Prosecution'!BL2/'2_Prosecution'!BK2*100</f>
        <v>#VALUE!</v>
      </c>
      <c r="AK3" s="248" t="e">
        <f>'2_Prosecution'!BM2/'2_Prosecution'!BK2*100</f>
        <v>#VALUE!</v>
      </c>
      <c r="AL3" s="248" t="e">
        <f>'2_Prosecution'!BN2/'2_Prosecution'!BK2*100</f>
        <v>#VALUE!</v>
      </c>
      <c r="AM3" s="248" t="e">
        <f>'2_Prosecution'!BO2/'2_Prosecution'!BN2*100</f>
        <v>#VALUE!</v>
      </c>
      <c r="AN3" s="249" t="s">
        <v>3336</v>
      </c>
      <c r="AO3" s="248">
        <f>'2_Prosecution'!BU2/G3*100</f>
        <v>1188.7534669810341</v>
      </c>
      <c r="AP3" s="248" t="e">
        <f>'2_Prosecution'!BV2/'2_Prosecution'!BU2*100</f>
        <v>#VALUE!</v>
      </c>
      <c r="AQ3" s="249" t="s">
        <v>3336</v>
      </c>
      <c r="AR3" s="248">
        <f>'2_Prosecution'!BX2/'2_Prosecution'!BU2*100</f>
        <v>42.661419618131468</v>
      </c>
      <c r="AS3" s="248" t="e">
        <f>'2_Prosecution'!BY2/'2_Prosecution'!BX2*100</f>
        <v>#VALUE!</v>
      </c>
      <c r="AT3" s="249" t="s">
        <v>3336</v>
      </c>
      <c r="AU3" s="248" t="e">
        <f>'2_Prosecution'!CA2/'2_Prosecution'!BU2*100</f>
        <v>#VALUE!</v>
      </c>
      <c r="AV3" s="248" t="e">
        <f>'2_Prosecution'!CB2/'2_Prosecution'!CA2*100</f>
        <v>#VALUE!</v>
      </c>
      <c r="AW3" s="249" t="s">
        <v>3336</v>
      </c>
      <c r="AX3" s="248" t="e">
        <f>'2_Prosecution'!CD2/'2_Prosecution'!BU2*100</f>
        <v>#VALUE!</v>
      </c>
      <c r="AY3" s="248" t="e">
        <f>'2_Prosecution'!CE2/'2_Prosecution'!CD2*100</f>
        <v>#VALUE!</v>
      </c>
      <c r="AZ3" s="249" t="s">
        <v>3336</v>
      </c>
      <c r="BA3" s="248" t="e">
        <f>'2_Prosecution'!CG2/'2_Prosecution'!CD2*100</f>
        <v>#VALUE!</v>
      </c>
      <c r="BB3" s="248" t="e">
        <f>'2_Prosecution'!CH2/'2_Prosecution'!CG2*100</f>
        <v>#VALUE!</v>
      </c>
      <c r="BC3" s="249" t="s">
        <v>3336</v>
      </c>
      <c r="BD3" s="248" t="e">
        <f>'2_Prosecution'!CJ2/'2_Prosecution'!CD2*100</f>
        <v>#VALUE!</v>
      </c>
      <c r="BE3" s="248" t="e">
        <f>'2_Prosecution'!CK2/'2_Prosecution'!CJ2*100</f>
        <v>#VALUE!</v>
      </c>
      <c r="BF3" s="249" t="s">
        <v>3336</v>
      </c>
      <c r="BG3" s="248" t="e">
        <f>'2_Prosecution'!CM2/'2_Prosecution'!BU2*100</f>
        <v>#VALUE!</v>
      </c>
      <c r="BH3" s="248" t="e">
        <f>'2_Prosecution'!CN2/'2_Prosecution'!CM2*100</f>
        <v>#VALUE!</v>
      </c>
      <c r="BI3" s="249" t="s">
        <v>3336</v>
      </c>
      <c r="BJ3" s="248" t="e">
        <f>'2_Prosecution'!CP2/'2_Prosecution'!BU2*100</f>
        <v>#VALUE!</v>
      </c>
      <c r="BK3" s="248" t="e">
        <f>'2_Prosecution'!CQ2/'2_Prosecution'!CP2*100</f>
        <v>#VALUE!</v>
      </c>
      <c r="BL3" s="249" t="s">
        <v>3336</v>
      </c>
      <c r="BM3" s="248" t="e">
        <f>'2_Prosecution'!CS2/'2_Prosecution'!BU2*100</f>
        <v>#VALUE!</v>
      </c>
      <c r="BN3" s="248" t="e">
        <f>'2_Prosecution'!CT2/'2_Prosecution'!CS2*100</f>
        <v>#VALUE!</v>
      </c>
      <c r="BO3" s="249" t="s">
        <v>3336</v>
      </c>
      <c r="BP3" s="248" t="e">
        <f>'2_Prosecution'!CV2/'2_Prosecution'!BU2*100</f>
        <v>#VALUE!</v>
      </c>
      <c r="BQ3" s="248" t="e">
        <f>'2_Prosecution'!CW2/'2_Prosecution'!CV2*100</f>
        <v>#VALUE!</v>
      </c>
      <c r="BR3" s="249" t="s">
        <v>3336</v>
      </c>
      <c r="BS3" s="248">
        <f>'2_Prosecution'!DC2/G3*100</f>
        <v>1188.7534669810341</v>
      </c>
      <c r="BT3" s="248">
        <f>'2_Prosecution'!DD2/'2_Prosecution'!DC2*100</f>
        <v>42.661419618131468</v>
      </c>
      <c r="BU3" s="249" t="s">
        <v>3336</v>
      </c>
      <c r="BV3" s="248">
        <f>'2_Prosecution'!DF2/'2_Prosecution'!DC2*100</f>
        <v>10.389156099693922</v>
      </c>
      <c r="BW3" s="248">
        <f>'2_Prosecution'!DG2/'2_Prosecution'!DF2*100</f>
        <v>86.419753086419746</v>
      </c>
      <c r="BX3" s="249" t="s">
        <v>3336</v>
      </c>
      <c r="BY3" s="248">
        <f>'2_Prosecution'!DI2/'2_Prosecution'!DC2*100</f>
        <v>0.61798571636787636</v>
      </c>
      <c r="BZ3" s="248">
        <f>'2_Prosecution'!DJ2/'2_Prosecution'!DI2*100</f>
        <v>41.037735849056602</v>
      </c>
      <c r="CA3" s="249" t="s">
        <v>3336</v>
      </c>
      <c r="CB3" s="248">
        <f>'2_Prosecution'!DL2/'2_Prosecution'!DI2*100</f>
        <v>25</v>
      </c>
      <c r="CC3" s="248">
        <f>'2_Prosecution'!DM2/'2_Prosecution'!DL2*100</f>
        <v>32.075471698113205</v>
      </c>
      <c r="CD3" s="249" t="s">
        <v>3336</v>
      </c>
      <c r="CE3" s="248">
        <f>'2_Prosecution'!DO2/'2_Prosecution'!DC2*100</f>
        <v>2.5739688092114852</v>
      </c>
      <c r="CF3" s="248">
        <f>'2_Prosecution'!DP2/'2_Prosecution'!DO2*100</f>
        <v>49.037372593431485</v>
      </c>
      <c r="CG3" s="249" t="s">
        <v>3336</v>
      </c>
      <c r="CH3" s="248">
        <f>'2_Prosecution'!DR2/'2_Prosecution'!DO2*100</f>
        <v>12.684031710079275</v>
      </c>
      <c r="CI3" s="248">
        <f>'2_Prosecution'!DS2/'2_Prosecution'!DR2*100</f>
        <v>66.964285714285708</v>
      </c>
      <c r="CJ3" s="249" t="s">
        <v>3336</v>
      </c>
      <c r="CK3" s="248">
        <f>'2_Prosecution'!DU2/'2_Prosecution'!DC2*100</f>
        <v>0.33522810085993293</v>
      </c>
      <c r="CL3" s="248">
        <f>'2_Prosecution'!DV2/'2_Prosecution'!DU2*100</f>
        <v>59.130434782608695</v>
      </c>
      <c r="CM3" s="249" t="s">
        <v>3336</v>
      </c>
      <c r="CN3" s="248">
        <f>'2_Prosecution'!DX2/'2_Prosecution'!DU2*100</f>
        <v>16.521739130434781</v>
      </c>
      <c r="CO3" s="248">
        <f>'2_Prosecution'!DY2/'2_Prosecution'!DX2*100</f>
        <v>26.315789473684209</v>
      </c>
      <c r="CP3" s="249" t="s">
        <v>3336</v>
      </c>
      <c r="CQ3" s="248">
        <f>'2_Prosecution'!EA2/'2_Prosecution'!DU2*100</f>
        <v>12.173913043478262</v>
      </c>
      <c r="CR3" s="248">
        <f>'2_Prosecution'!EB2/'2_Prosecution'!EA2*100</f>
        <v>64.285714285714292</v>
      </c>
      <c r="CS3" s="249" t="s">
        <v>3336</v>
      </c>
      <c r="CT3" s="248">
        <f>'2_Prosecution'!ED2/'2_Prosecution'!DC2*100</f>
        <v>60.250692318903951</v>
      </c>
      <c r="CU3" s="248">
        <f>'2_Prosecution'!EE2/'2_Prosecution'!ED2*100</f>
        <v>31.88349702452949</v>
      </c>
      <c r="CV3" s="249" t="s">
        <v>3336</v>
      </c>
      <c r="CW3" s="248">
        <f>'2_Prosecution'!EG2/'2_Prosecution'!DC2*100</f>
        <v>42.025943739979596</v>
      </c>
      <c r="CX3" s="248">
        <f>'2_Prosecution'!EH2/'2_Prosecution'!EG2*100</f>
        <v>25.164736075466465</v>
      </c>
      <c r="CY3" s="249" t="s">
        <v>3336</v>
      </c>
      <c r="CZ3" s="248">
        <f>'2_Prosecution'!EJ2/'2_Prosecution'!EG2*100</f>
        <v>75.355483110217108</v>
      </c>
      <c r="DA3" s="248">
        <f>'2_Prosecution'!EK2/'2_Prosecution'!EJ2*100</f>
        <v>12.315905743740796</v>
      </c>
      <c r="DB3" s="249" t="s">
        <v>3336</v>
      </c>
      <c r="DC3" s="248">
        <f>'2_Prosecution'!EM2/'2_Prosecution'!EJ2*100</f>
        <v>2.2643593519882179</v>
      </c>
      <c r="DD3" s="248">
        <f>'2_Prosecution'!EN2/'2_Prosecution'!EM2*100</f>
        <v>3.2520325203252036</v>
      </c>
      <c r="DE3" s="249" t="s">
        <v>3336</v>
      </c>
      <c r="DF3" s="248" t="e">
        <f>'2_Prosecution'!EP2/'2_Prosecution'!EJ2*100</f>
        <v>#VALUE!</v>
      </c>
      <c r="DG3" s="248" t="e">
        <f>'2_Prosecution'!EQ2/'2_Prosecution'!EP2*100</f>
        <v>#VALUE!</v>
      </c>
      <c r="DH3" s="249" t="s">
        <v>3336</v>
      </c>
      <c r="DI3" s="248" t="e">
        <f>'2_Prosecution'!ES2/'2_Prosecution'!EP2*100</f>
        <v>#VALUE!</v>
      </c>
      <c r="DJ3" s="248" t="e">
        <f>'2_Prosecution'!ET2/'2_Prosecution'!ES2*100</f>
        <v>#VALUE!</v>
      </c>
      <c r="DK3" s="249" t="s">
        <v>3336</v>
      </c>
      <c r="DL3" s="248">
        <f>'2_Prosecution'!EV2/'2_Prosecution'!DC2*100</f>
        <v>3.0607783121993881</v>
      </c>
      <c r="DM3" s="248">
        <f>'2_Prosecution'!EW2/'2_Prosecution'!EV2*100</f>
        <v>48.666666666666671</v>
      </c>
      <c r="DN3" s="249" t="s">
        <v>3336</v>
      </c>
      <c r="DO3" s="248">
        <f>'2_Prosecution'!EY2/'2_Prosecution'!EV2*100</f>
        <v>5.2380952380952381</v>
      </c>
      <c r="DP3" s="248">
        <f>'2_Prosecution'!EZ2/'2_Prosecution'!EY2*100</f>
        <v>3.6363636363636362</v>
      </c>
      <c r="DQ3" s="249" t="s">
        <v>3336</v>
      </c>
      <c r="DR3" s="248">
        <f>'2_Prosecution'!FB2/'2_Prosecution'!DC2*100</f>
        <v>1.6265850459116746</v>
      </c>
      <c r="DS3" s="248">
        <f>'2_Prosecution'!FC2/'2_Prosecution'!FB2*100</f>
        <v>28.49462365591398</v>
      </c>
      <c r="DT3" s="249" t="s">
        <v>3336</v>
      </c>
      <c r="DU3" s="248">
        <f>'2_Prosecution'!FE2/'2_Prosecution'!DC2*100</f>
        <v>0.49846961084390029</v>
      </c>
      <c r="DV3" s="248">
        <f>'2_Prosecution'!FF2/'2_Prosecution'!FE2*100</f>
        <v>9.9415204678362574</v>
      </c>
      <c r="DW3" s="249" t="s">
        <v>3336</v>
      </c>
      <c r="DX3" s="248">
        <f>'2_Prosecution'!FH2/'2_Prosecution'!DC2*100</f>
        <v>0.15741145605596851</v>
      </c>
      <c r="DY3" s="248">
        <f>'2_Prosecution'!FI2/'2_Prosecution'!FH2*100</f>
        <v>87.037037037037038</v>
      </c>
      <c r="DZ3" s="249" t="s">
        <v>3336</v>
      </c>
      <c r="EA3" s="248">
        <f>'2_Prosecution'!FK2/'2_Prosecution'!DC2*100</f>
        <v>3.8390905115872322</v>
      </c>
      <c r="EB3" s="248">
        <f>'2_Prosecution'!FL2/'2_Prosecution'!FK2*100</f>
        <v>33.712984054669704</v>
      </c>
      <c r="EC3" s="249" t="s">
        <v>3336</v>
      </c>
      <c r="ED3" s="248">
        <f>'2_Prosecution'!FN2/'2_Prosecution'!FK2*100</f>
        <v>7.8208048595292334</v>
      </c>
      <c r="EE3" s="248">
        <f>'2_Prosecution'!FO2/'2_Prosecution'!FN2*100</f>
        <v>57.28155339805825</v>
      </c>
      <c r="EF3" s="249" t="s">
        <v>3336</v>
      </c>
      <c r="EG3" s="248">
        <f>'2_Prosecution'!GT2/G3*100</f>
        <v>289.93733444775722</v>
      </c>
      <c r="EH3" s="248">
        <f>'2_Prosecution'!GU2/G3*100</f>
        <v>162.20827806262122</v>
      </c>
      <c r="EI3" s="249" t="s">
        <v>3336</v>
      </c>
      <c r="EJ3" s="248" t="e">
        <f>'2_Prosecution'!HF2/C3*100</f>
        <v>#VALUE!</v>
      </c>
      <c r="EK3" s="248">
        <f>'2_Prosecution'!HG2/D3*100</f>
        <v>28.074328420727745</v>
      </c>
      <c r="EL3" s="248">
        <f>'2_Prosecution'!HH2/E3*100</f>
        <v>18.117379916280452</v>
      </c>
      <c r="EM3" s="248">
        <f>'2_Prosecution'!HI2/F3*100</f>
        <v>28.523085029218016</v>
      </c>
      <c r="EN3" s="248">
        <f>'2_Prosecution'!HJ2/G3*100</f>
        <v>29.385306515082842</v>
      </c>
      <c r="EO3" s="248">
        <f>'2_Prosecution'!HK2/H3*100</f>
        <v>30.011211604427888</v>
      </c>
      <c r="EP3" s="250" t="e">
        <f>(EO3*100/EJ3)-100</f>
        <v>#VALUE!</v>
      </c>
      <c r="EQ3" s="249" t="s">
        <v>3336</v>
      </c>
      <c r="ER3" s="248" t="e">
        <f>'2_Prosecution'!HM2/C3*100</f>
        <v>#VALUE!</v>
      </c>
      <c r="ES3" s="248">
        <f>'2_Prosecution'!HN2/D3*100</f>
        <v>10.885261080920206</v>
      </c>
      <c r="ET3" s="248">
        <f>'2_Prosecution'!HO2/E3*100</f>
        <v>11.595123146419487</v>
      </c>
      <c r="EU3" s="248">
        <f>'2_Prosecution'!HP2/F3*100</f>
        <v>11.616674630081517</v>
      </c>
      <c r="EV3" s="248">
        <f>'2_Prosecution'!HQ2/G3*100</f>
        <v>11.643234656919617</v>
      </c>
      <c r="EW3" s="248">
        <f>'2_Prosecution'!HR2/H3*100</f>
        <v>11.684550520379803</v>
      </c>
      <c r="EX3" s="250" t="e">
        <f>(EW3*100/ER3)-100</f>
        <v>#VALUE!</v>
      </c>
      <c r="EY3" s="249" t="s">
        <v>3336</v>
      </c>
      <c r="EZ3" s="248">
        <f>'2_Prosecution'!HT2/'2_Prosecution'!HQ2*100</f>
        <v>26.190476190476193</v>
      </c>
    </row>
    <row r="4" spans="1:328" ht="22.5" customHeight="1">
      <c r="A4" s="248">
        <v>2</v>
      </c>
      <c r="B4" s="279" t="s">
        <v>25</v>
      </c>
      <c r="C4" s="248">
        <v>3262.65</v>
      </c>
      <c r="D4" s="248">
        <v>3274.2849999999999</v>
      </c>
      <c r="E4" s="254">
        <v>2894</v>
      </c>
      <c r="F4" s="254">
        <v>2906</v>
      </c>
      <c r="G4" s="248">
        <v>3010.598</v>
      </c>
      <c r="H4" s="248">
        <v>2998.5770000000002</v>
      </c>
      <c r="J4" s="248">
        <f>'2_Prosecution'!AK3/F4*100</f>
        <v>108.43083275980729</v>
      </c>
      <c r="K4" s="248">
        <f>'2_Prosecution'!AL3/G4*100</f>
        <v>558.79263853892155</v>
      </c>
      <c r="L4" s="249" t="s">
        <v>3336</v>
      </c>
      <c r="M4" s="248">
        <f>'2_Prosecution'!AN3/C4*100</f>
        <v>379.32355600508788</v>
      </c>
      <c r="N4" s="248">
        <f>'2_Prosecution'!AO3/D4*100</f>
        <v>308.34212660168555</v>
      </c>
      <c r="O4" s="248">
        <f>'2_Prosecution'!AP3/E4*100</f>
        <v>463.89080856945401</v>
      </c>
      <c r="P4" s="248">
        <f>'2_Prosecution'!AQ3/F4*100</f>
        <v>587.47419132828634</v>
      </c>
      <c r="Q4" s="248">
        <f>'2_Prosecution'!AR3/G4*100</f>
        <v>558.59334258509432</v>
      </c>
      <c r="R4" s="248">
        <f>'2_Prosecution'!AS3/H4*100</f>
        <v>602.31903332814193</v>
      </c>
      <c r="S4" s="250">
        <f t="shared" ref="S4:S48" si="0">(R4*100/M4)-100</f>
        <v>58.787669205564185</v>
      </c>
      <c r="T4" s="249" t="s">
        <v>3336</v>
      </c>
      <c r="U4" s="248">
        <f>'2_Prosecution'!AU3/'2_Prosecution'!AN3*100</f>
        <v>21.703296703296704</v>
      </c>
      <c r="V4" s="248">
        <f>'2_Prosecution'!AV3/'2_Prosecution'!AO3*100</f>
        <v>24.019413629160063</v>
      </c>
      <c r="W4" s="248">
        <f>'2_Prosecution'!AW3/'2_Prosecution'!AP3*100</f>
        <v>17.124767225325886</v>
      </c>
      <c r="X4" s="248">
        <f>'2_Prosecution'!AX3/'2_Prosecution'!AQ3*100</f>
        <v>13.290768509840674</v>
      </c>
      <c r="Y4" s="248">
        <f>'2_Prosecution'!AY3/'2_Prosecution'!AR3*100</f>
        <v>15.650829517749894</v>
      </c>
      <c r="Z4" s="248">
        <f>'2_Prosecution'!AZ3/'2_Prosecution'!AS3*100</f>
        <v>15.287082664304302</v>
      </c>
      <c r="AA4" s="250">
        <f t="shared" ref="AA4:AA48" si="1">(Z4*100/U4)-100</f>
        <v>-29.563315318901701</v>
      </c>
      <c r="AB4" s="249" t="s">
        <v>3336</v>
      </c>
      <c r="AC4" s="248">
        <f>'2_Prosecution'!BE3/G4*100</f>
        <v>558.59334258509432</v>
      </c>
      <c r="AD4" s="248">
        <f>'2_Prosecution'!BF3/'2_Prosecution'!BE3*100</f>
        <v>0</v>
      </c>
      <c r="AE4" s="248" t="e">
        <f>'2_Prosecution'!BG3/'2_Prosecution'!BE3*100</f>
        <v>#VALUE!</v>
      </c>
      <c r="AF4" s="248" t="e">
        <f>'2_Prosecution'!BH3/'2_Prosecution'!BE3*100</f>
        <v>#VALUE!</v>
      </c>
      <c r="AG4" s="248" t="e">
        <f>'2_Prosecution'!BI3/'2_Prosecution'!BH3*100</f>
        <v>#VALUE!</v>
      </c>
      <c r="AH4" s="249" t="s">
        <v>3336</v>
      </c>
      <c r="AI4" s="248">
        <f>'2_Prosecution'!BK3/G4*100</f>
        <v>87.424491745493754</v>
      </c>
      <c r="AJ4" s="248">
        <f>'2_Prosecution'!BL3/'2_Prosecution'!BK3*100</f>
        <v>3.9513677811550152</v>
      </c>
      <c r="AK4" s="248" t="e">
        <f>'2_Prosecution'!BM3/'2_Prosecution'!BK3*100</f>
        <v>#VALUE!</v>
      </c>
      <c r="AL4" s="248" t="e">
        <f>'2_Prosecution'!BN3/'2_Prosecution'!BK3*100</f>
        <v>#VALUE!</v>
      </c>
      <c r="AM4" s="248" t="e">
        <f>'2_Prosecution'!BO3/'2_Prosecution'!BN3*100</f>
        <v>#VALUE!</v>
      </c>
      <c r="AN4" s="249" t="s">
        <v>3336</v>
      </c>
      <c r="AO4" s="248">
        <f>'2_Prosecution'!BU3/G4*100</f>
        <v>96.592105621540966</v>
      </c>
      <c r="AP4" s="248" t="e">
        <f>'2_Prosecution'!BV3/'2_Prosecution'!BU3*100</f>
        <v>#VALUE!</v>
      </c>
      <c r="AQ4" s="249" t="s">
        <v>3336</v>
      </c>
      <c r="AR4" s="248">
        <f>'2_Prosecution'!BX3/'2_Prosecution'!BU3*100</f>
        <v>90.508940852819805</v>
      </c>
      <c r="AS4" s="248">
        <f>'2_Prosecution'!BY3/'2_Prosecution'!BX3*100</f>
        <v>3.9513677811550152</v>
      </c>
      <c r="AT4" s="249" t="s">
        <v>3336</v>
      </c>
      <c r="AU4" s="248" t="e">
        <f>'2_Prosecution'!CA3/'2_Prosecution'!BU3*100</f>
        <v>#VALUE!</v>
      </c>
      <c r="AV4" s="248" t="e">
        <f>'2_Prosecution'!CB3/'2_Prosecution'!CA3*100</f>
        <v>#VALUE!</v>
      </c>
      <c r="AW4" s="249" t="s">
        <v>3336</v>
      </c>
      <c r="AX4" s="248" t="e">
        <f>'2_Prosecution'!CD3/'2_Prosecution'!BU3*100</f>
        <v>#VALUE!</v>
      </c>
      <c r="AY4" s="248" t="e">
        <f>'2_Prosecution'!CE3/'2_Prosecution'!CD3*100</f>
        <v>#VALUE!</v>
      </c>
      <c r="AZ4" s="249" t="s">
        <v>3336</v>
      </c>
      <c r="BA4" s="248" t="e">
        <f>'2_Prosecution'!CG3/'2_Prosecution'!CD3*100</f>
        <v>#VALUE!</v>
      </c>
      <c r="BB4" s="248" t="e">
        <f>'2_Prosecution'!CH3/'2_Prosecution'!CG3*100</f>
        <v>#VALUE!</v>
      </c>
      <c r="BC4" s="249" t="s">
        <v>3336</v>
      </c>
      <c r="BD4" s="248" t="e">
        <f>'2_Prosecution'!CJ3/'2_Prosecution'!CD3*100</f>
        <v>#VALUE!</v>
      </c>
      <c r="BE4" s="248" t="e">
        <f>'2_Prosecution'!CK3/'2_Prosecution'!CJ3*100</f>
        <v>#VALUE!</v>
      </c>
      <c r="BF4" s="249" t="s">
        <v>3336</v>
      </c>
      <c r="BG4" s="248" t="e">
        <f>'2_Prosecution'!CM3/'2_Prosecution'!BU3*100</f>
        <v>#VALUE!</v>
      </c>
      <c r="BH4" s="248" t="e">
        <f>'2_Prosecution'!CN3/'2_Prosecution'!CM3*100</f>
        <v>#VALUE!</v>
      </c>
      <c r="BI4" s="249" t="s">
        <v>3336</v>
      </c>
      <c r="BJ4" s="248" t="e">
        <f>'2_Prosecution'!CP3/'2_Prosecution'!BU3*100</f>
        <v>#VALUE!</v>
      </c>
      <c r="BK4" s="248" t="e">
        <f>'2_Prosecution'!CQ3/'2_Prosecution'!CP3*100</f>
        <v>#VALUE!</v>
      </c>
      <c r="BL4" s="249" t="s">
        <v>3336</v>
      </c>
      <c r="BM4" s="248" t="e">
        <f>'2_Prosecution'!CS3/'2_Prosecution'!BU3*100</f>
        <v>#VALUE!</v>
      </c>
      <c r="BN4" s="248" t="e">
        <f>'2_Prosecution'!CT3/'2_Prosecution'!CS3*100</f>
        <v>#VALUE!</v>
      </c>
      <c r="BO4" s="249" t="s">
        <v>3336</v>
      </c>
      <c r="BP4" s="248" t="e">
        <f>'2_Prosecution'!CV3/'2_Prosecution'!BU3*100</f>
        <v>#VALUE!</v>
      </c>
      <c r="BQ4" s="248" t="e">
        <f>'2_Prosecution'!CW3/'2_Prosecution'!CV3*100</f>
        <v>#VALUE!</v>
      </c>
      <c r="BR4" s="249" t="s">
        <v>3336</v>
      </c>
      <c r="BS4" s="248">
        <f>'2_Prosecution'!DC3/G4*100</f>
        <v>558.59334258509432</v>
      </c>
      <c r="BT4" s="248">
        <f>'2_Prosecution'!DD3/'2_Prosecution'!DC3*100</f>
        <v>15.650829517749894</v>
      </c>
      <c r="BU4" s="249" t="s">
        <v>3336</v>
      </c>
      <c r="BV4" s="248" t="e">
        <f>'2_Prosecution'!DF3/'2_Prosecution'!DC3*100</f>
        <v>#VALUE!</v>
      </c>
      <c r="BW4" s="248" t="e">
        <f>'2_Prosecution'!DG3/'2_Prosecution'!DF3*100</f>
        <v>#VALUE!</v>
      </c>
      <c r="BX4" s="249" t="s">
        <v>3336</v>
      </c>
      <c r="BY4" s="248" t="e">
        <f>'2_Prosecution'!DI3/'2_Prosecution'!DC3*100</f>
        <v>#VALUE!</v>
      </c>
      <c r="BZ4" s="248" t="e">
        <f>'2_Prosecution'!DJ3/'2_Prosecution'!DI3*100</f>
        <v>#VALUE!</v>
      </c>
      <c r="CA4" s="249" t="s">
        <v>3336</v>
      </c>
      <c r="CB4" s="248" t="e">
        <f>'2_Prosecution'!DL3/'2_Prosecution'!DI3*100</f>
        <v>#VALUE!</v>
      </c>
      <c r="CC4" s="248" t="e">
        <f>'2_Prosecution'!DM3/'2_Prosecution'!DL3*100</f>
        <v>#VALUE!</v>
      </c>
      <c r="CD4" s="249" t="s">
        <v>3336</v>
      </c>
      <c r="CE4" s="248" t="e">
        <f>'2_Prosecution'!DO3/'2_Prosecution'!DC3*100</f>
        <v>#VALUE!</v>
      </c>
      <c r="CF4" s="248" t="e">
        <f>'2_Prosecution'!DP3/'2_Prosecution'!DO3*100</f>
        <v>#VALUE!</v>
      </c>
      <c r="CG4" s="249" t="s">
        <v>3336</v>
      </c>
      <c r="CH4" s="248" t="e">
        <f>'2_Prosecution'!DR3/'2_Prosecution'!DO3*100</f>
        <v>#VALUE!</v>
      </c>
      <c r="CI4" s="248" t="e">
        <f>'2_Prosecution'!DS3/'2_Prosecution'!DR3*100</f>
        <v>#VALUE!</v>
      </c>
      <c r="CJ4" s="249" t="s">
        <v>3336</v>
      </c>
      <c r="CK4" s="248" t="e">
        <f>'2_Prosecution'!DU3/'2_Prosecution'!DC3*100</f>
        <v>#VALUE!</v>
      </c>
      <c r="CL4" s="248" t="e">
        <f>'2_Prosecution'!DV3/'2_Prosecution'!DU3*100</f>
        <v>#VALUE!</v>
      </c>
      <c r="CM4" s="249" t="s">
        <v>3336</v>
      </c>
      <c r="CN4" s="248" t="e">
        <f>'2_Prosecution'!DX3/'2_Prosecution'!DU3*100</f>
        <v>#VALUE!</v>
      </c>
      <c r="CO4" s="248" t="e">
        <f>'2_Prosecution'!DY3/'2_Prosecution'!DX3*100</f>
        <v>#VALUE!</v>
      </c>
      <c r="CP4" s="249" t="s">
        <v>3336</v>
      </c>
      <c r="CQ4" s="248" t="e">
        <f>'2_Prosecution'!EA3/'2_Prosecution'!DU3*100</f>
        <v>#VALUE!</v>
      </c>
      <c r="CR4" s="248" t="e">
        <f>'2_Prosecution'!EB3/'2_Prosecution'!EA3*100</f>
        <v>#VALUE!</v>
      </c>
      <c r="CS4" s="249" t="s">
        <v>3336</v>
      </c>
      <c r="CT4" s="248" t="e">
        <f>'2_Prosecution'!ED3/'2_Prosecution'!DC3*100</f>
        <v>#VALUE!</v>
      </c>
      <c r="CU4" s="248" t="e">
        <f>'2_Prosecution'!EE3/'2_Prosecution'!ED3*100</f>
        <v>#VALUE!</v>
      </c>
      <c r="CV4" s="249" t="s">
        <v>3336</v>
      </c>
      <c r="CW4" s="248" t="e">
        <f>'2_Prosecution'!EG3/'2_Prosecution'!DC3*100</f>
        <v>#VALUE!</v>
      </c>
      <c r="CX4" s="248" t="e">
        <f>'2_Prosecution'!EH3/'2_Prosecution'!EG3*100</f>
        <v>#VALUE!</v>
      </c>
      <c r="CY4" s="249" t="s">
        <v>3336</v>
      </c>
      <c r="CZ4" s="248" t="e">
        <f>'2_Prosecution'!EJ3/'2_Prosecution'!EG3*100</f>
        <v>#VALUE!</v>
      </c>
      <c r="DA4" s="248" t="e">
        <f>'2_Prosecution'!EK3/'2_Prosecution'!EJ3*100</f>
        <v>#VALUE!</v>
      </c>
      <c r="DB4" s="249" t="s">
        <v>3336</v>
      </c>
      <c r="DC4" s="248" t="e">
        <f>'2_Prosecution'!EM3/'2_Prosecution'!EJ3*100</f>
        <v>#VALUE!</v>
      </c>
      <c r="DD4" s="248" t="e">
        <f>'2_Prosecution'!EN3/'2_Prosecution'!EM3*100</f>
        <v>#VALUE!</v>
      </c>
      <c r="DE4" s="249" t="s">
        <v>3336</v>
      </c>
      <c r="DF4" s="248" t="e">
        <f>'2_Prosecution'!EP3/'2_Prosecution'!EJ3*100</f>
        <v>#VALUE!</v>
      </c>
      <c r="DG4" s="248" t="e">
        <f>'2_Prosecution'!EQ3/'2_Prosecution'!EP3*100</f>
        <v>#VALUE!</v>
      </c>
      <c r="DH4" s="249" t="s">
        <v>3336</v>
      </c>
      <c r="DI4" s="248" t="e">
        <f>'2_Prosecution'!ES3/'2_Prosecution'!EP3*100</f>
        <v>#VALUE!</v>
      </c>
      <c r="DJ4" s="248" t="e">
        <f>'2_Prosecution'!ET3/'2_Prosecution'!ES3*100</f>
        <v>#VALUE!</v>
      </c>
      <c r="DK4" s="249" t="s">
        <v>3336</v>
      </c>
      <c r="DL4" s="248" t="e">
        <f>'2_Prosecution'!EV3/'2_Prosecution'!DC3*100</f>
        <v>#VALUE!</v>
      </c>
      <c r="DM4" s="248" t="e">
        <f>'2_Prosecution'!EW3/'2_Prosecution'!EV3*100</f>
        <v>#VALUE!</v>
      </c>
      <c r="DN4" s="249" t="s">
        <v>3336</v>
      </c>
      <c r="DO4" s="248" t="e">
        <f>'2_Prosecution'!EY3/'2_Prosecution'!EV3*100</f>
        <v>#VALUE!</v>
      </c>
      <c r="DP4" s="248" t="e">
        <f>'2_Prosecution'!EZ3/'2_Prosecution'!EY3*100</f>
        <v>#VALUE!</v>
      </c>
      <c r="DQ4" s="249" t="s">
        <v>3336</v>
      </c>
      <c r="DR4" s="248" t="e">
        <f>'2_Prosecution'!FB3/'2_Prosecution'!DC3*100</f>
        <v>#VALUE!</v>
      </c>
      <c r="DS4" s="248" t="e">
        <f>'2_Prosecution'!FC3/'2_Prosecution'!FB3*100</f>
        <v>#VALUE!</v>
      </c>
      <c r="DT4" s="249" t="s">
        <v>3336</v>
      </c>
      <c r="DU4" s="248" t="e">
        <f>'2_Prosecution'!FE3/'2_Prosecution'!DC3*100</f>
        <v>#VALUE!</v>
      </c>
      <c r="DV4" s="248" t="e">
        <f>'2_Prosecution'!FF3/'2_Prosecution'!FE3*100</f>
        <v>#VALUE!</v>
      </c>
      <c r="DW4" s="249" t="s">
        <v>3336</v>
      </c>
      <c r="DX4" s="248" t="e">
        <f>'2_Prosecution'!FH3/'2_Prosecution'!DC3*100</f>
        <v>#VALUE!</v>
      </c>
      <c r="DY4" s="248" t="e">
        <f>'2_Prosecution'!FI3/'2_Prosecution'!FH3*100</f>
        <v>#VALUE!</v>
      </c>
      <c r="DZ4" s="249" t="s">
        <v>3336</v>
      </c>
      <c r="EA4" s="248" t="e">
        <f>'2_Prosecution'!FK3/'2_Prosecution'!DC3*100</f>
        <v>#VALUE!</v>
      </c>
      <c r="EB4" s="248" t="e">
        <f>'2_Prosecution'!FL3/'2_Prosecution'!FK3*100</f>
        <v>#VALUE!</v>
      </c>
      <c r="EC4" s="249" t="s">
        <v>3336</v>
      </c>
      <c r="ED4" s="248" t="e">
        <f>'2_Prosecution'!FN3/'2_Prosecution'!FK3*100</f>
        <v>#VALUE!</v>
      </c>
      <c r="EE4" s="248" t="e">
        <f>'2_Prosecution'!FO3/'2_Prosecution'!FN3*100</f>
        <v>#VALUE!</v>
      </c>
      <c r="EF4" s="249" t="s">
        <v>3336</v>
      </c>
      <c r="EG4" s="248">
        <f>'2_Prosecution'!GT3/G4*100</f>
        <v>28.798265328017891</v>
      </c>
      <c r="EH4" s="248">
        <f>'2_Prosecution'!GU3/G4*100</f>
        <v>33.813880166000246</v>
      </c>
      <c r="EI4" s="249" t="s">
        <v>3336</v>
      </c>
      <c r="EJ4" s="248" t="e">
        <f>'2_Prosecution'!HF3/C4*100</f>
        <v>#VALUE!</v>
      </c>
      <c r="EK4" s="248" t="e">
        <f>'2_Prosecution'!HG3/D4*100</f>
        <v>#VALUE!</v>
      </c>
      <c r="EL4" s="248" t="e">
        <f>'2_Prosecution'!HH3/E4*100</f>
        <v>#VALUE!</v>
      </c>
      <c r="EM4" s="248" t="e">
        <f>'2_Prosecution'!HI3/F4*100</f>
        <v>#VALUE!</v>
      </c>
      <c r="EN4" s="248" t="e">
        <f>'2_Prosecution'!HJ3/G4*100</f>
        <v>#VALUE!</v>
      </c>
      <c r="EO4" s="248" t="e">
        <f>'2_Prosecution'!HK3/H4*100</f>
        <v>#VALUE!</v>
      </c>
      <c r="EP4" s="250" t="e">
        <f t="shared" ref="EP4:EP48" si="2">(EO4*100/EJ4)-100</f>
        <v>#VALUE!</v>
      </c>
      <c r="EQ4" s="249" t="s">
        <v>3336</v>
      </c>
      <c r="ER4" s="248" t="e">
        <f>'2_Prosecution'!HM3/C4*100</f>
        <v>#VALUE!</v>
      </c>
      <c r="ES4" s="248" t="e">
        <f>'2_Prosecution'!HN3/D4*100</f>
        <v>#VALUE!</v>
      </c>
      <c r="ET4" s="248" t="e">
        <f>'2_Prosecution'!HO3/E4*100</f>
        <v>#VALUE!</v>
      </c>
      <c r="EU4" s="248" t="e">
        <f>'2_Prosecution'!HP3/F4*100</f>
        <v>#VALUE!</v>
      </c>
      <c r="EV4" s="248" t="e">
        <f>'2_Prosecution'!HQ3/G4*100</f>
        <v>#VALUE!</v>
      </c>
      <c r="EW4" s="248" t="e">
        <f>'2_Prosecution'!HR3/H4*100</f>
        <v>#VALUE!</v>
      </c>
      <c r="EX4" s="250" t="e">
        <f t="shared" ref="EX4:EX48" si="3">(EW4*100/ER4)-100</f>
        <v>#VALUE!</v>
      </c>
      <c r="EY4" s="249" t="s">
        <v>3336</v>
      </c>
      <c r="EZ4" s="248" t="e">
        <f>'2_Prosecution'!HT3/'2_Prosecution'!HQ3*100</f>
        <v>#VALUE!</v>
      </c>
    </row>
    <row r="5" spans="1:328" ht="19.5" customHeight="1">
      <c r="A5" s="248">
        <v>3</v>
      </c>
      <c r="B5" s="279" t="s">
        <v>26</v>
      </c>
      <c r="C5" s="248">
        <v>8375.1640000000007</v>
      </c>
      <c r="D5" s="248">
        <v>8408.1209999999992</v>
      </c>
      <c r="E5" s="248">
        <v>8451.86</v>
      </c>
      <c r="F5" s="248">
        <v>8507.7860000000001</v>
      </c>
      <c r="G5" s="248">
        <v>8584.9259999999995</v>
      </c>
      <c r="H5" s="248">
        <v>8700.4709999999995</v>
      </c>
      <c r="J5" s="248">
        <f>'2_Prosecution'!AK4/F5*100</f>
        <v>142.48125187916102</v>
      </c>
      <c r="K5" s="248">
        <f>'2_Prosecution'!AL4/G5*100</f>
        <v>6052.970054721497</v>
      </c>
      <c r="L5" s="249" t="s">
        <v>3336</v>
      </c>
      <c r="M5" s="248">
        <f>'2_Prosecution'!AN4/C5*100</f>
        <v>3390.4291307012018</v>
      </c>
      <c r="N5" s="248">
        <f>'2_Prosecution'!AO4/D5*100</f>
        <v>3407.5032935420418</v>
      </c>
      <c r="O5" s="248">
        <f>'2_Prosecution'!AP4/E5*100</f>
        <v>3395.0988303166405</v>
      </c>
      <c r="P5" s="248">
        <f>'2_Prosecution'!AQ4/F5*100</f>
        <v>3288.9637797659693</v>
      </c>
      <c r="Q5" s="248">
        <f>'2_Prosecution'!AR4/G5*100</f>
        <v>3417.6066281759445</v>
      </c>
      <c r="R5" s="248" t="e">
        <f>'2_Prosecution'!AS4/H5*100</f>
        <v>#VALUE!</v>
      </c>
      <c r="S5" s="250" t="e">
        <f t="shared" si="0"/>
        <v>#VALUE!</v>
      </c>
      <c r="T5" s="249" t="s">
        <v>3336</v>
      </c>
      <c r="U5" s="248">
        <f>'2_Prosecution'!AU4/'2_Prosecution'!AN4*100</f>
        <v>24.449734816202625</v>
      </c>
      <c r="V5" s="248">
        <f>'2_Prosecution'!AV4/'2_Prosecution'!AO4*100</f>
        <v>24.389281937265057</v>
      </c>
      <c r="W5" s="248">
        <f>'2_Prosecution'!AW4/'2_Prosecution'!AP4*100</f>
        <v>24.029705627132348</v>
      </c>
      <c r="X5" s="248">
        <f>'2_Prosecution'!AX4/'2_Prosecution'!AQ4*100</f>
        <v>23.764375415448612</v>
      </c>
      <c r="Y5" s="248">
        <f>'2_Prosecution'!AY4/'2_Prosecution'!AR4*100</f>
        <v>22.144588086530629</v>
      </c>
      <c r="Z5" s="248" t="e">
        <f>'2_Prosecution'!AZ4/'2_Prosecution'!AS4*100</f>
        <v>#VALUE!</v>
      </c>
      <c r="AA5" s="250" t="e">
        <f t="shared" si="1"/>
        <v>#VALUE!</v>
      </c>
      <c r="AB5" s="249" t="s">
        <v>3336</v>
      </c>
      <c r="AC5" s="248">
        <f>'2_Prosecution'!BE4/G5*100</f>
        <v>3417.6066281759445</v>
      </c>
      <c r="AD5" s="248">
        <f>'2_Prosecution'!BF4/'2_Prosecution'!BE4*100</f>
        <v>0</v>
      </c>
      <c r="AE5" s="248" t="e">
        <f>'2_Prosecution'!BG4/'2_Prosecution'!BE4*100</f>
        <v>#VALUE!</v>
      </c>
      <c r="AF5" s="248" t="e">
        <f>'2_Prosecution'!BH4/'2_Prosecution'!BE4*100</f>
        <v>#VALUE!</v>
      </c>
      <c r="AG5" s="248" t="e">
        <f>'2_Prosecution'!BI4/'2_Prosecution'!BH4*100</f>
        <v>#VALUE!</v>
      </c>
      <c r="AH5" s="249" t="s">
        <v>3336</v>
      </c>
      <c r="AI5" s="248" t="e">
        <f>'2_Prosecution'!BK4/G5*100</f>
        <v>#VALUE!</v>
      </c>
      <c r="AJ5" s="248" t="e">
        <f>'2_Prosecution'!BL4/'2_Prosecution'!BK4*100</f>
        <v>#VALUE!</v>
      </c>
      <c r="AK5" s="248" t="e">
        <f>'2_Prosecution'!BM4/'2_Prosecution'!BK4*100</f>
        <v>#VALUE!</v>
      </c>
      <c r="AL5" s="248" t="e">
        <f>'2_Prosecution'!BN4/'2_Prosecution'!BK4*100</f>
        <v>#VALUE!</v>
      </c>
      <c r="AM5" s="248" t="e">
        <f>'2_Prosecution'!BO4/'2_Prosecution'!BN4*100</f>
        <v>#VALUE!</v>
      </c>
      <c r="AN5" s="249" t="s">
        <v>3336</v>
      </c>
      <c r="AO5" s="248">
        <f>'2_Prosecution'!BU4/G5*100</f>
        <v>3417.6066281759445</v>
      </c>
      <c r="AP5" s="248" t="e">
        <f>'2_Prosecution'!BV4/'2_Prosecution'!BU4*100</f>
        <v>#VALUE!</v>
      </c>
      <c r="AQ5" s="249" t="s">
        <v>3336</v>
      </c>
      <c r="AR5" s="248">
        <f>'2_Prosecution'!BX4/'2_Prosecution'!BU4*100</f>
        <v>22.144588086530629</v>
      </c>
      <c r="AS5" s="248" t="e">
        <f>'2_Prosecution'!BY4/'2_Prosecution'!BX4*100</f>
        <v>#VALUE!</v>
      </c>
      <c r="AT5" s="249" t="s">
        <v>3336</v>
      </c>
      <c r="AU5" s="248" t="e">
        <f>'2_Prosecution'!CA4/'2_Prosecution'!BU4*100</f>
        <v>#VALUE!</v>
      </c>
      <c r="AV5" s="248" t="e">
        <f>'2_Prosecution'!CB4/'2_Prosecution'!CA4*100</f>
        <v>#VALUE!</v>
      </c>
      <c r="AW5" s="249" t="s">
        <v>3336</v>
      </c>
      <c r="AX5" s="248">
        <f>'2_Prosecution'!CD4/'2_Prosecution'!BU4*100</f>
        <v>10.599899795159493</v>
      </c>
      <c r="AY5" s="248" t="e">
        <f>'2_Prosecution'!CE4/'2_Prosecution'!CD4*100</f>
        <v>#VALUE!</v>
      </c>
      <c r="AZ5" s="249" t="s">
        <v>3336</v>
      </c>
      <c r="BA5" s="248">
        <f>'2_Prosecution'!CG4/'2_Prosecution'!CD4*100</f>
        <v>20.289389067524116</v>
      </c>
      <c r="BB5" s="248" t="e">
        <f>'2_Prosecution'!CH4/'2_Prosecution'!CG4*100</f>
        <v>#VALUE!</v>
      </c>
      <c r="BC5" s="249" t="s">
        <v>3336</v>
      </c>
      <c r="BD5" s="248">
        <f>'2_Prosecution'!CJ4/'2_Prosecution'!CD4*100</f>
        <v>79.710610932475888</v>
      </c>
      <c r="BE5" s="248" t="e">
        <f>'2_Prosecution'!CK4/'2_Prosecution'!CJ4*100</f>
        <v>#VALUE!</v>
      </c>
      <c r="BF5" s="249" t="s">
        <v>3336</v>
      </c>
      <c r="BG5" s="248">
        <f>'2_Prosecution'!CM4/'2_Prosecution'!BU4*100</f>
        <v>27.04303695649951</v>
      </c>
      <c r="BH5" s="248" t="e">
        <f>'2_Prosecution'!CN4/'2_Prosecution'!CM4*100</f>
        <v>#VALUE!</v>
      </c>
      <c r="BI5" s="249" t="s">
        <v>3336</v>
      </c>
      <c r="BJ5" s="248">
        <f>'2_Prosecution'!CP4/'2_Prosecution'!BU4*100</f>
        <v>19.185818629238682</v>
      </c>
      <c r="BK5" s="248" t="e">
        <f>'2_Prosecution'!CQ4/'2_Prosecution'!CP4*100</f>
        <v>#VALUE!</v>
      </c>
      <c r="BL5" s="249" t="s">
        <v>3336</v>
      </c>
      <c r="BM5" s="248" t="e">
        <f>'2_Prosecution'!CS4/'2_Prosecution'!BU4*100</f>
        <v>#VALUE!</v>
      </c>
      <c r="BN5" s="248" t="e">
        <f>'2_Prosecution'!CT4/'2_Prosecution'!CS4*100</f>
        <v>#VALUE!</v>
      </c>
      <c r="BO5" s="249" t="s">
        <v>3336</v>
      </c>
      <c r="BP5" s="248" t="e">
        <f>'2_Prosecution'!CV4/'2_Prosecution'!BU4*100</f>
        <v>#VALUE!</v>
      </c>
      <c r="BQ5" s="248" t="e">
        <f>'2_Prosecution'!CW4/'2_Prosecution'!CV4*100</f>
        <v>#VALUE!</v>
      </c>
      <c r="BR5" s="249" t="s">
        <v>3336</v>
      </c>
      <c r="BS5" s="248">
        <f>'2_Prosecution'!DC4/G5*100</f>
        <v>3417.6066281759445</v>
      </c>
      <c r="BT5" s="248" t="e">
        <f>'2_Prosecution'!DD4/'2_Prosecution'!DC4*100</f>
        <v>#VALUE!</v>
      </c>
      <c r="BU5" s="249" t="s">
        <v>3336</v>
      </c>
      <c r="BV5" s="248" t="e">
        <f>'2_Prosecution'!DF4/'2_Prosecution'!DC4*100</f>
        <v>#VALUE!</v>
      </c>
      <c r="BW5" s="248" t="e">
        <f>'2_Prosecution'!DG4/'2_Prosecution'!DF4*100</f>
        <v>#VALUE!</v>
      </c>
      <c r="BX5" s="249" t="s">
        <v>3336</v>
      </c>
      <c r="BY5" s="248" t="e">
        <f>'2_Prosecution'!DI4/'2_Prosecution'!DC4*100</f>
        <v>#VALUE!</v>
      </c>
      <c r="BZ5" s="248" t="e">
        <f>'2_Prosecution'!DJ4/'2_Prosecution'!DI4*100</f>
        <v>#VALUE!</v>
      </c>
      <c r="CA5" s="249" t="s">
        <v>3336</v>
      </c>
      <c r="CB5" s="248" t="e">
        <f>'2_Prosecution'!DL4/'2_Prosecution'!DI4*100</f>
        <v>#VALUE!</v>
      </c>
      <c r="CC5" s="248" t="e">
        <f>'2_Prosecution'!DM4/'2_Prosecution'!DL4*100</f>
        <v>#VALUE!</v>
      </c>
      <c r="CD5" s="249" t="s">
        <v>3336</v>
      </c>
      <c r="CE5" s="248" t="e">
        <f>'2_Prosecution'!DO4/'2_Prosecution'!DC4*100</f>
        <v>#VALUE!</v>
      </c>
      <c r="CF5" s="248" t="e">
        <f>'2_Prosecution'!DP4/'2_Prosecution'!DO4*100</f>
        <v>#VALUE!</v>
      </c>
      <c r="CG5" s="249" t="s">
        <v>3336</v>
      </c>
      <c r="CH5" s="248" t="e">
        <f>'2_Prosecution'!DR4/'2_Prosecution'!DO4*100</f>
        <v>#VALUE!</v>
      </c>
      <c r="CI5" s="248" t="e">
        <f>'2_Prosecution'!DS4/'2_Prosecution'!DR4*100</f>
        <v>#VALUE!</v>
      </c>
      <c r="CJ5" s="249" t="s">
        <v>3336</v>
      </c>
      <c r="CK5" s="248" t="e">
        <f>'2_Prosecution'!DU4/'2_Prosecution'!DC4*100</f>
        <v>#VALUE!</v>
      </c>
      <c r="CL5" s="248" t="e">
        <f>'2_Prosecution'!DV4/'2_Prosecution'!DU4*100</f>
        <v>#VALUE!</v>
      </c>
      <c r="CM5" s="249" t="s">
        <v>3336</v>
      </c>
      <c r="CN5" s="248" t="e">
        <f>'2_Prosecution'!DX4/'2_Prosecution'!DU4*100</f>
        <v>#VALUE!</v>
      </c>
      <c r="CO5" s="248" t="e">
        <f>'2_Prosecution'!DY4/'2_Prosecution'!DX4*100</f>
        <v>#VALUE!</v>
      </c>
      <c r="CP5" s="249" t="s">
        <v>3336</v>
      </c>
      <c r="CQ5" s="248" t="e">
        <f>'2_Prosecution'!EA4/'2_Prosecution'!DU4*100</f>
        <v>#VALUE!</v>
      </c>
      <c r="CR5" s="248" t="e">
        <f>'2_Prosecution'!EB4/'2_Prosecution'!EA4*100</f>
        <v>#VALUE!</v>
      </c>
      <c r="CS5" s="249" t="s">
        <v>3336</v>
      </c>
      <c r="CT5" s="248" t="e">
        <f>'2_Prosecution'!ED4/'2_Prosecution'!DC4*100</f>
        <v>#VALUE!</v>
      </c>
      <c r="CU5" s="248" t="e">
        <f>'2_Prosecution'!EE4/'2_Prosecution'!ED4*100</f>
        <v>#VALUE!</v>
      </c>
      <c r="CV5" s="249" t="s">
        <v>3336</v>
      </c>
      <c r="CW5" s="248" t="e">
        <f>'2_Prosecution'!EG4/'2_Prosecution'!DC4*100</f>
        <v>#VALUE!</v>
      </c>
      <c r="CX5" s="248" t="e">
        <f>'2_Prosecution'!EH4/'2_Prosecution'!EG4*100</f>
        <v>#VALUE!</v>
      </c>
      <c r="CY5" s="249" t="s">
        <v>3336</v>
      </c>
      <c r="CZ5" s="248" t="e">
        <f>'2_Prosecution'!EJ4/'2_Prosecution'!EG4*100</f>
        <v>#VALUE!</v>
      </c>
      <c r="DA5" s="248" t="e">
        <f>'2_Prosecution'!EK4/'2_Prosecution'!EJ4*100</f>
        <v>#VALUE!</v>
      </c>
      <c r="DB5" s="249" t="s">
        <v>3336</v>
      </c>
      <c r="DC5" s="248" t="e">
        <f>'2_Prosecution'!EM4/'2_Prosecution'!EJ4*100</f>
        <v>#VALUE!</v>
      </c>
      <c r="DD5" s="248" t="e">
        <f>'2_Prosecution'!EN4/'2_Prosecution'!EM4*100</f>
        <v>#VALUE!</v>
      </c>
      <c r="DE5" s="249" t="s">
        <v>3336</v>
      </c>
      <c r="DF5" s="248" t="e">
        <f>'2_Prosecution'!EP4/'2_Prosecution'!EJ4*100</f>
        <v>#VALUE!</v>
      </c>
      <c r="DG5" s="248" t="e">
        <f>'2_Prosecution'!EQ4/'2_Prosecution'!EP4*100</f>
        <v>#VALUE!</v>
      </c>
      <c r="DH5" s="249" t="s">
        <v>3336</v>
      </c>
      <c r="DI5" s="248" t="e">
        <f>'2_Prosecution'!ES4/'2_Prosecution'!EP4*100</f>
        <v>#VALUE!</v>
      </c>
      <c r="DJ5" s="248" t="e">
        <f>'2_Prosecution'!ET4/'2_Prosecution'!ES4*100</f>
        <v>#VALUE!</v>
      </c>
      <c r="DK5" s="249" t="s">
        <v>3336</v>
      </c>
      <c r="DL5" s="248" t="e">
        <f>'2_Prosecution'!EV4/'2_Prosecution'!DC4*100</f>
        <v>#VALUE!</v>
      </c>
      <c r="DM5" s="248" t="e">
        <f>'2_Prosecution'!EW4/'2_Prosecution'!EV4*100</f>
        <v>#VALUE!</v>
      </c>
      <c r="DN5" s="249" t="s">
        <v>3336</v>
      </c>
      <c r="DO5" s="248" t="e">
        <f>'2_Prosecution'!EY4/'2_Prosecution'!EV4*100</f>
        <v>#VALUE!</v>
      </c>
      <c r="DP5" s="248" t="e">
        <f>'2_Prosecution'!EZ4/'2_Prosecution'!EY4*100</f>
        <v>#VALUE!</v>
      </c>
      <c r="DQ5" s="249" t="s">
        <v>3336</v>
      </c>
      <c r="DR5" s="248" t="e">
        <f>'2_Prosecution'!FB4/'2_Prosecution'!DC4*100</f>
        <v>#VALUE!</v>
      </c>
      <c r="DS5" s="248" t="e">
        <f>'2_Prosecution'!FC4/'2_Prosecution'!FB4*100</f>
        <v>#VALUE!</v>
      </c>
      <c r="DT5" s="249" t="s">
        <v>3336</v>
      </c>
      <c r="DU5" s="248" t="e">
        <f>'2_Prosecution'!FE4/'2_Prosecution'!DC4*100</f>
        <v>#VALUE!</v>
      </c>
      <c r="DV5" s="248" t="e">
        <f>'2_Prosecution'!FF4/'2_Prosecution'!FE4*100</f>
        <v>#VALUE!</v>
      </c>
      <c r="DW5" s="249" t="s">
        <v>3336</v>
      </c>
      <c r="DX5" s="248" t="e">
        <f>'2_Prosecution'!FH4/'2_Prosecution'!DC4*100</f>
        <v>#VALUE!</v>
      </c>
      <c r="DY5" s="248" t="e">
        <f>'2_Prosecution'!FI4/'2_Prosecution'!FH4*100</f>
        <v>#VALUE!</v>
      </c>
      <c r="DZ5" s="249" t="s">
        <v>3336</v>
      </c>
      <c r="EA5" s="248" t="e">
        <f>'2_Prosecution'!FK4/'2_Prosecution'!DC4*100</f>
        <v>#VALUE!</v>
      </c>
      <c r="EB5" s="248" t="e">
        <f>'2_Prosecution'!FL4/'2_Prosecution'!FK4*100</f>
        <v>#VALUE!</v>
      </c>
      <c r="EC5" s="249" t="s">
        <v>3336</v>
      </c>
      <c r="ED5" s="248" t="e">
        <f>'2_Prosecution'!FN4/'2_Prosecution'!FK4*100</f>
        <v>#VALUE!</v>
      </c>
      <c r="EE5" s="248" t="e">
        <f>'2_Prosecution'!FO4/'2_Prosecution'!FN4*100</f>
        <v>#VALUE!</v>
      </c>
      <c r="EF5" s="249" t="s">
        <v>3336</v>
      </c>
      <c r="EG5" s="248" t="e">
        <f>'2_Prosecution'!GT4/G5*100</f>
        <v>#VALUE!</v>
      </c>
      <c r="EH5" s="248">
        <f>'2_Prosecution'!GU4/G5*100</f>
        <v>98.731194654444323</v>
      </c>
      <c r="EI5" s="249" t="s">
        <v>3336</v>
      </c>
      <c r="EJ5" s="248" t="e">
        <f>'2_Prosecution'!HF4/C5*100</f>
        <v>#VALUE!</v>
      </c>
      <c r="EK5" s="248" t="e">
        <f>'2_Prosecution'!HG4/D5*100</f>
        <v>#VALUE!</v>
      </c>
      <c r="EL5" s="248" t="e">
        <f>'2_Prosecution'!HH4/E5*100</f>
        <v>#VALUE!</v>
      </c>
      <c r="EM5" s="248" t="e">
        <f>'2_Prosecution'!HI4/F5*100</f>
        <v>#VALUE!</v>
      </c>
      <c r="EN5" s="248" t="e">
        <f>'2_Prosecution'!HJ4/G5*100</f>
        <v>#VALUE!</v>
      </c>
      <c r="EO5" s="248" t="e">
        <f>'2_Prosecution'!HK4/H5*100</f>
        <v>#VALUE!</v>
      </c>
      <c r="EP5" s="250" t="e">
        <f t="shared" si="2"/>
        <v>#VALUE!</v>
      </c>
      <c r="EQ5" s="249" t="s">
        <v>3336</v>
      </c>
      <c r="ER5" s="248">
        <f>'2_Prosecution'!HM4/C5*100</f>
        <v>4.5252845198016418</v>
      </c>
      <c r="ES5" s="248">
        <f>'2_Prosecution'!HN4/D5*100</f>
        <v>4.4005075569202683</v>
      </c>
      <c r="ET5" s="248">
        <f>'2_Prosecution'!HO4/E5*100</f>
        <v>4.685359199040211</v>
      </c>
      <c r="EU5" s="248">
        <f>'2_Prosecution'!HP4/F5*100</f>
        <v>4.6898217703172129</v>
      </c>
      <c r="EV5" s="248">
        <f>'2_Prosecution'!HQ4/G5*100</f>
        <v>4.8340544810753183</v>
      </c>
      <c r="EW5" s="248" t="e">
        <f>'2_Prosecution'!HR4/H5*100</f>
        <v>#VALUE!</v>
      </c>
      <c r="EX5" s="250" t="e">
        <f t="shared" si="3"/>
        <v>#VALUE!</v>
      </c>
      <c r="EY5" s="249" t="s">
        <v>3336</v>
      </c>
      <c r="EZ5" s="248" t="e">
        <f>'2_Prosecution'!HT4/'2_Prosecution'!HQ4*100</f>
        <v>#VALUE!</v>
      </c>
    </row>
    <row r="6" spans="1:328" ht="17.25" customHeight="1">
      <c r="A6" s="248">
        <v>4</v>
      </c>
      <c r="B6" s="279" t="s">
        <v>27</v>
      </c>
      <c r="C6" s="248">
        <v>9111.0779999999995</v>
      </c>
      <c r="D6" s="248">
        <v>9235.0849999999991</v>
      </c>
      <c r="E6" s="248">
        <v>9356.4830000000002</v>
      </c>
      <c r="F6" s="248">
        <v>9477.1190000000006</v>
      </c>
      <c r="G6" s="248">
        <v>9593.0380000000005</v>
      </c>
      <c r="H6" s="248">
        <v>9705.643</v>
      </c>
      <c r="J6" s="248">
        <f>'2_Prosecution'!AK5/F6*100</f>
        <v>0</v>
      </c>
      <c r="K6" s="248">
        <f>'2_Prosecution'!AL5/G6*100</f>
        <v>0</v>
      </c>
      <c r="L6" s="249" t="s">
        <v>3336</v>
      </c>
      <c r="M6" s="248" t="e">
        <f>'2_Prosecution'!AN5/C6*100</f>
        <v>#VALUE!</v>
      </c>
      <c r="N6" s="248" t="e">
        <f>'2_Prosecution'!AO5/D6*100</f>
        <v>#VALUE!</v>
      </c>
      <c r="O6" s="248" t="e">
        <f>'2_Prosecution'!AP5/E6*100</f>
        <v>#VALUE!</v>
      </c>
      <c r="P6" s="248">
        <f>'2_Prosecution'!AQ5/F6*100</f>
        <v>18.243941012031186</v>
      </c>
      <c r="Q6" s="248">
        <f>'2_Prosecution'!AR5/G6*100</f>
        <v>19.5141518255218</v>
      </c>
      <c r="R6" s="248">
        <f>'2_Prosecution'!AS5/H6*100</f>
        <v>19.246535237284125</v>
      </c>
      <c r="S6" s="250" t="e">
        <f t="shared" si="0"/>
        <v>#VALUE!</v>
      </c>
      <c r="T6" s="249" t="s">
        <v>3336</v>
      </c>
      <c r="U6" s="248" t="e">
        <f>'2_Prosecution'!AU5/'2_Prosecution'!AN5*100</f>
        <v>#VALUE!</v>
      </c>
      <c r="V6" s="248" t="e">
        <f>'2_Prosecution'!AV5/'2_Prosecution'!AO5*100</f>
        <v>#VALUE!</v>
      </c>
      <c r="W6" s="248" t="e">
        <f>'2_Prosecution'!AW5/'2_Prosecution'!AP5*100</f>
        <v>#VALUE!</v>
      </c>
      <c r="X6" s="248">
        <f>'2_Prosecution'!AX5/'2_Prosecution'!AQ5*100</f>
        <v>51.417004048582996</v>
      </c>
      <c r="Y6" s="248">
        <f>'2_Prosecution'!AY5/'2_Prosecution'!AR5*100</f>
        <v>48.183760683760681</v>
      </c>
      <c r="Z6" s="248">
        <f>'2_Prosecution'!AZ5/'2_Prosecution'!AS5*100</f>
        <v>44.75374732334047</v>
      </c>
      <c r="AA6" s="250" t="e">
        <f t="shared" si="1"/>
        <v>#VALUE!</v>
      </c>
      <c r="AB6" s="249" t="s">
        <v>3336</v>
      </c>
      <c r="AC6" s="248" t="e">
        <f>'2_Prosecution'!BE5/G6*100</f>
        <v>#VALUE!</v>
      </c>
      <c r="AD6" s="248" t="e">
        <f>'2_Prosecution'!BF5/'2_Prosecution'!BE5*100</f>
        <v>#VALUE!</v>
      </c>
      <c r="AE6" s="248" t="e">
        <f>'2_Prosecution'!BG5/'2_Prosecution'!BE5*100</f>
        <v>#VALUE!</v>
      </c>
      <c r="AF6" s="248" t="e">
        <f>'2_Prosecution'!BH5/'2_Prosecution'!BE5*100</f>
        <v>#VALUE!</v>
      </c>
      <c r="AG6" s="248" t="e">
        <f>'2_Prosecution'!BI5/'2_Prosecution'!BH5*100</f>
        <v>#VALUE!</v>
      </c>
      <c r="AH6" s="249" t="s">
        <v>3336</v>
      </c>
      <c r="AI6" s="248" t="e">
        <f>'2_Prosecution'!BK5/G6*100</f>
        <v>#VALUE!</v>
      </c>
      <c r="AJ6" s="248" t="e">
        <f>'2_Prosecution'!BL5/'2_Prosecution'!BK5*100</f>
        <v>#VALUE!</v>
      </c>
      <c r="AK6" s="248" t="e">
        <f>'2_Prosecution'!BM5/'2_Prosecution'!BK5*100</f>
        <v>#VALUE!</v>
      </c>
      <c r="AL6" s="248" t="e">
        <f>'2_Prosecution'!BN5/'2_Prosecution'!BK5*100</f>
        <v>#VALUE!</v>
      </c>
      <c r="AM6" s="248" t="e">
        <f>'2_Prosecution'!BO5/'2_Prosecution'!BN5*100</f>
        <v>#VALUE!</v>
      </c>
      <c r="AN6" s="249" t="s">
        <v>3336</v>
      </c>
      <c r="AO6" s="248" t="e">
        <f>'2_Prosecution'!BU5/G6*100</f>
        <v>#VALUE!</v>
      </c>
      <c r="AP6" s="248" t="e">
        <f>'2_Prosecution'!BV5/'2_Prosecution'!BU5*100</f>
        <v>#VALUE!</v>
      </c>
      <c r="AQ6" s="249" t="s">
        <v>3336</v>
      </c>
      <c r="AR6" s="248" t="e">
        <f>'2_Prosecution'!BX5/'2_Prosecution'!BU5*100</f>
        <v>#VALUE!</v>
      </c>
      <c r="AS6" s="248" t="e">
        <f>'2_Prosecution'!BY5/'2_Prosecution'!BX5*100</f>
        <v>#VALUE!</v>
      </c>
      <c r="AT6" s="249" t="s">
        <v>3336</v>
      </c>
      <c r="AU6" s="248" t="e">
        <f>'2_Prosecution'!CA5/'2_Prosecution'!BU5*100</f>
        <v>#VALUE!</v>
      </c>
      <c r="AV6" s="248" t="e">
        <f>'2_Prosecution'!CB5/'2_Prosecution'!CA5*100</f>
        <v>#VALUE!</v>
      </c>
      <c r="AW6" s="249" t="s">
        <v>3336</v>
      </c>
      <c r="AX6" s="248" t="e">
        <f>'2_Prosecution'!CD5/'2_Prosecution'!BU5*100</f>
        <v>#VALUE!</v>
      </c>
      <c r="AY6" s="248" t="e">
        <f>'2_Prosecution'!CE5/'2_Prosecution'!CD5*100</f>
        <v>#VALUE!</v>
      </c>
      <c r="AZ6" s="249" t="s">
        <v>3336</v>
      </c>
      <c r="BA6" s="248" t="e">
        <f>'2_Prosecution'!CG5/'2_Prosecution'!CD5*100</f>
        <v>#VALUE!</v>
      </c>
      <c r="BB6" s="248" t="e">
        <f>'2_Prosecution'!CH5/'2_Prosecution'!CG5*100</f>
        <v>#VALUE!</v>
      </c>
      <c r="BC6" s="249" t="s">
        <v>3336</v>
      </c>
      <c r="BD6" s="248" t="e">
        <f>'2_Prosecution'!CJ5/'2_Prosecution'!CD5*100</f>
        <v>#VALUE!</v>
      </c>
      <c r="BE6" s="248" t="e">
        <f>'2_Prosecution'!CK5/'2_Prosecution'!CJ5*100</f>
        <v>#VALUE!</v>
      </c>
      <c r="BF6" s="249" t="s">
        <v>3336</v>
      </c>
      <c r="BG6" s="248" t="e">
        <f>'2_Prosecution'!CM5/'2_Prosecution'!BU5*100</f>
        <v>#VALUE!</v>
      </c>
      <c r="BH6" s="248" t="e">
        <f>'2_Prosecution'!CN5/'2_Prosecution'!CM5*100</f>
        <v>#VALUE!</v>
      </c>
      <c r="BI6" s="249" t="s">
        <v>3336</v>
      </c>
      <c r="BJ6" s="248" t="e">
        <f>'2_Prosecution'!CP5/'2_Prosecution'!BU5*100</f>
        <v>#VALUE!</v>
      </c>
      <c r="BK6" s="248" t="e">
        <f>'2_Prosecution'!CQ5/'2_Prosecution'!CP5*100</f>
        <v>#VALUE!</v>
      </c>
      <c r="BL6" s="249" t="s">
        <v>3336</v>
      </c>
      <c r="BM6" s="248" t="e">
        <f>'2_Prosecution'!CS5/'2_Prosecution'!BU5*100</f>
        <v>#VALUE!</v>
      </c>
      <c r="BN6" s="248" t="e">
        <f>'2_Prosecution'!CT5/'2_Prosecution'!CS5*100</f>
        <v>#VALUE!</v>
      </c>
      <c r="BO6" s="249" t="s">
        <v>3336</v>
      </c>
      <c r="BP6" s="248" t="e">
        <f>'2_Prosecution'!CV5/'2_Prosecution'!BU5*100</f>
        <v>#VALUE!</v>
      </c>
      <c r="BQ6" s="248" t="e">
        <f>'2_Prosecution'!CW5/'2_Prosecution'!CV5*100</f>
        <v>#VALUE!</v>
      </c>
      <c r="BR6" s="249" t="s">
        <v>3336</v>
      </c>
      <c r="BS6" s="248">
        <f>'2_Prosecution'!DC5/G6*100</f>
        <v>19.5141518255218</v>
      </c>
      <c r="BT6" s="248">
        <f>'2_Prosecution'!DD5/'2_Prosecution'!DC5*100</f>
        <v>48.183760683760681</v>
      </c>
      <c r="BU6" s="249" t="s">
        <v>3336</v>
      </c>
      <c r="BV6" s="248" t="e">
        <f>'2_Prosecution'!DF5/'2_Prosecution'!DC5*100</f>
        <v>#VALUE!</v>
      </c>
      <c r="BW6" s="248" t="e">
        <f>'2_Prosecution'!DG5/'2_Prosecution'!DF5*100</f>
        <v>#VALUE!</v>
      </c>
      <c r="BX6" s="249" t="s">
        <v>3336</v>
      </c>
      <c r="BY6" s="248" t="e">
        <f>'2_Prosecution'!DI5/'2_Prosecution'!DC5*100</f>
        <v>#VALUE!</v>
      </c>
      <c r="BZ6" s="248" t="e">
        <f>'2_Prosecution'!DJ5/'2_Prosecution'!DI5*100</f>
        <v>#VALUE!</v>
      </c>
      <c r="CA6" s="249" t="s">
        <v>3336</v>
      </c>
      <c r="CB6" s="248" t="e">
        <f>'2_Prosecution'!DL5/'2_Prosecution'!DI5*100</f>
        <v>#VALUE!</v>
      </c>
      <c r="CC6" s="248" t="e">
        <f>'2_Prosecution'!DM5/'2_Prosecution'!DL5*100</f>
        <v>#VALUE!</v>
      </c>
      <c r="CD6" s="249" t="s">
        <v>3336</v>
      </c>
      <c r="CE6" s="248" t="e">
        <f>'2_Prosecution'!DO5/'2_Prosecution'!DC5*100</f>
        <v>#VALUE!</v>
      </c>
      <c r="CF6" s="248" t="e">
        <f>'2_Prosecution'!DP5/'2_Prosecution'!DO5*100</f>
        <v>#VALUE!</v>
      </c>
      <c r="CG6" s="249" t="s">
        <v>3336</v>
      </c>
      <c r="CH6" s="248" t="e">
        <f>'2_Prosecution'!DR5/'2_Prosecution'!DO5*100</f>
        <v>#VALUE!</v>
      </c>
      <c r="CI6" s="248" t="e">
        <f>'2_Prosecution'!DS5/'2_Prosecution'!DR5*100</f>
        <v>#VALUE!</v>
      </c>
      <c r="CJ6" s="249" t="s">
        <v>3336</v>
      </c>
      <c r="CK6" s="248" t="e">
        <f>'2_Prosecution'!DU5/'2_Prosecution'!DC5*100</f>
        <v>#VALUE!</v>
      </c>
      <c r="CL6" s="248" t="e">
        <f>'2_Prosecution'!DV5/'2_Prosecution'!DU5*100</f>
        <v>#VALUE!</v>
      </c>
      <c r="CM6" s="249" t="s">
        <v>3336</v>
      </c>
      <c r="CN6" s="248" t="e">
        <f>'2_Prosecution'!DX5/'2_Prosecution'!DU5*100</f>
        <v>#VALUE!</v>
      </c>
      <c r="CO6" s="248" t="e">
        <f>'2_Prosecution'!DY5/'2_Prosecution'!DX5*100</f>
        <v>#VALUE!</v>
      </c>
      <c r="CP6" s="249" t="s">
        <v>3336</v>
      </c>
      <c r="CQ6" s="248" t="e">
        <f>'2_Prosecution'!EA5/'2_Prosecution'!DU5*100</f>
        <v>#VALUE!</v>
      </c>
      <c r="CR6" s="248" t="e">
        <f>'2_Prosecution'!EB5/'2_Prosecution'!EA5*100</f>
        <v>#VALUE!</v>
      </c>
      <c r="CS6" s="249" t="s">
        <v>3336</v>
      </c>
      <c r="CT6" s="248" t="e">
        <f>'2_Prosecution'!ED5/'2_Prosecution'!DC5*100</f>
        <v>#VALUE!</v>
      </c>
      <c r="CU6" s="248" t="e">
        <f>'2_Prosecution'!EE5/'2_Prosecution'!ED5*100</f>
        <v>#VALUE!</v>
      </c>
      <c r="CV6" s="249" t="s">
        <v>3336</v>
      </c>
      <c r="CW6" s="248" t="e">
        <f>'2_Prosecution'!EG5/'2_Prosecution'!DC5*100</f>
        <v>#VALUE!</v>
      </c>
      <c r="CX6" s="248" t="e">
        <f>'2_Prosecution'!EH5/'2_Prosecution'!EG5*100</f>
        <v>#VALUE!</v>
      </c>
      <c r="CY6" s="249" t="s">
        <v>3336</v>
      </c>
      <c r="CZ6" s="248" t="e">
        <f>'2_Prosecution'!EJ5/'2_Prosecution'!EG5*100</f>
        <v>#VALUE!</v>
      </c>
      <c r="DA6" s="248" t="e">
        <f>'2_Prosecution'!EK5/'2_Prosecution'!EJ5*100</f>
        <v>#VALUE!</v>
      </c>
      <c r="DB6" s="249" t="s">
        <v>3336</v>
      </c>
      <c r="DC6" s="248" t="e">
        <f>'2_Prosecution'!EM5/'2_Prosecution'!EJ5*100</f>
        <v>#VALUE!</v>
      </c>
      <c r="DD6" s="248" t="e">
        <f>'2_Prosecution'!EN5/'2_Prosecution'!EM5*100</f>
        <v>#VALUE!</v>
      </c>
      <c r="DE6" s="249" t="s">
        <v>3336</v>
      </c>
      <c r="DF6" s="248" t="e">
        <f>'2_Prosecution'!EP5/'2_Prosecution'!EJ5*100</f>
        <v>#VALUE!</v>
      </c>
      <c r="DG6" s="248" t="e">
        <f>'2_Prosecution'!EQ5/'2_Prosecution'!EP5*100</f>
        <v>#VALUE!</v>
      </c>
      <c r="DH6" s="249" t="s">
        <v>3336</v>
      </c>
      <c r="DI6" s="248" t="e">
        <f>'2_Prosecution'!ES5/'2_Prosecution'!EP5*100</f>
        <v>#VALUE!</v>
      </c>
      <c r="DJ6" s="248" t="e">
        <f>'2_Prosecution'!ET5/'2_Prosecution'!ES5*100</f>
        <v>#VALUE!</v>
      </c>
      <c r="DK6" s="249" t="s">
        <v>3336</v>
      </c>
      <c r="DL6" s="248" t="e">
        <f>'2_Prosecution'!EV5/'2_Prosecution'!DC5*100</f>
        <v>#VALUE!</v>
      </c>
      <c r="DM6" s="248" t="e">
        <f>'2_Prosecution'!EW5/'2_Prosecution'!EV5*100</f>
        <v>#VALUE!</v>
      </c>
      <c r="DN6" s="249" t="s">
        <v>3336</v>
      </c>
      <c r="DO6" s="248" t="e">
        <f>'2_Prosecution'!EY5/'2_Prosecution'!EV5*100</f>
        <v>#VALUE!</v>
      </c>
      <c r="DP6" s="248" t="e">
        <f>'2_Prosecution'!EZ5/'2_Prosecution'!EY5*100</f>
        <v>#VALUE!</v>
      </c>
      <c r="DQ6" s="249" t="s">
        <v>3336</v>
      </c>
      <c r="DR6" s="248" t="e">
        <f>'2_Prosecution'!FB5/'2_Prosecution'!DC5*100</f>
        <v>#VALUE!</v>
      </c>
      <c r="DS6" s="248" t="e">
        <f>'2_Prosecution'!FC5/'2_Prosecution'!FB5*100</f>
        <v>#VALUE!</v>
      </c>
      <c r="DT6" s="249" t="s">
        <v>3336</v>
      </c>
      <c r="DU6" s="248" t="e">
        <f>'2_Prosecution'!FE5/'2_Prosecution'!DC5*100</f>
        <v>#VALUE!</v>
      </c>
      <c r="DV6" s="248" t="e">
        <f>'2_Prosecution'!FF5/'2_Prosecution'!FE5*100</f>
        <v>#VALUE!</v>
      </c>
      <c r="DW6" s="249" t="s">
        <v>3336</v>
      </c>
      <c r="DX6" s="248" t="e">
        <f>'2_Prosecution'!FH5/'2_Prosecution'!DC5*100</f>
        <v>#VALUE!</v>
      </c>
      <c r="DY6" s="248" t="e">
        <f>'2_Prosecution'!FI5/'2_Prosecution'!FH5*100</f>
        <v>#VALUE!</v>
      </c>
      <c r="DZ6" s="249" t="s">
        <v>3336</v>
      </c>
      <c r="EA6" s="248" t="e">
        <f>'2_Prosecution'!FK5/'2_Prosecution'!DC5*100</f>
        <v>#VALUE!</v>
      </c>
      <c r="EB6" s="248" t="e">
        <f>'2_Prosecution'!FL5/'2_Prosecution'!FK5*100</f>
        <v>#VALUE!</v>
      </c>
      <c r="EC6" s="249" t="s">
        <v>3336</v>
      </c>
      <c r="ED6" s="248" t="e">
        <f>'2_Prosecution'!FN5/'2_Prosecution'!FK5*100</f>
        <v>#VALUE!</v>
      </c>
      <c r="EE6" s="248" t="e">
        <f>'2_Prosecution'!FO5/'2_Prosecution'!FN5*100</f>
        <v>#VALUE!</v>
      </c>
      <c r="EF6" s="249" t="s">
        <v>3336</v>
      </c>
      <c r="EG6" s="248" t="e">
        <f>'2_Prosecution'!GT5/G6*100</f>
        <v>#VALUE!</v>
      </c>
      <c r="EH6" s="248" t="e">
        <f>'2_Prosecution'!GU5/G6*100</f>
        <v>#VALUE!</v>
      </c>
      <c r="EI6" s="249" t="s">
        <v>3336</v>
      </c>
      <c r="EJ6" s="248" t="e">
        <f>'2_Prosecution'!HF5/C6*100</f>
        <v>#VALUE!</v>
      </c>
      <c r="EK6" s="248" t="e">
        <f>'2_Prosecution'!HG5/D6*100</f>
        <v>#VALUE!</v>
      </c>
      <c r="EL6" s="248" t="e">
        <f>'2_Prosecution'!HH5/E6*100</f>
        <v>#VALUE!</v>
      </c>
      <c r="EM6" s="248" t="e">
        <f>'2_Prosecution'!HI5/F6*100</f>
        <v>#VALUE!</v>
      </c>
      <c r="EN6" s="248" t="e">
        <f>'2_Prosecution'!HJ5/G6*100</f>
        <v>#VALUE!</v>
      </c>
      <c r="EO6" s="248" t="e">
        <f>'2_Prosecution'!HK5/H6*100</f>
        <v>#VALUE!</v>
      </c>
      <c r="EP6" s="250" t="e">
        <f t="shared" si="2"/>
        <v>#VALUE!</v>
      </c>
      <c r="EQ6" s="249" t="s">
        <v>3336</v>
      </c>
      <c r="ER6" s="248" t="e">
        <f>'2_Prosecution'!HM5/C6*100</f>
        <v>#VALUE!</v>
      </c>
      <c r="ES6" s="248" t="e">
        <f>'2_Prosecution'!HN5/D6*100</f>
        <v>#VALUE!</v>
      </c>
      <c r="ET6" s="248" t="e">
        <f>'2_Prosecution'!HO5/E6*100</f>
        <v>#VALUE!</v>
      </c>
      <c r="EU6" s="248" t="e">
        <f>'2_Prosecution'!HP5/F6*100</f>
        <v>#VALUE!</v>
      </c>
      <c r="EV6" s="248" t="e">
        <f>'2_Prosecution'!HQ5/G6*100</f>
        <v>#VALUE!</v>
      </c>
      <c r="EW6" s="248" t="e">
        <f>'2_Prosecution'!HR5/H6*100</f>
        <v>#VALUE!</v>
      </c>
      <c r="EX6" s="250" t="e">
        <f t="shared" si="3"/>
        <v>#VALUE!</v>
      </c>
      <c r="EY6" s="249" t="s">
        <v>3336</v>
      </c>
      <c r="EZ6" s="248" t="e">
        <f>'2_Prosecution'!HT5/'2_Prosecution'!HQ5*100</f>
        <v>#VALUE!</v>
      </c>
    </row>
    <row r="7" spans="1:328" ht="13.5" customHeight="1">
      <c r="A7" s="248">
        <v>5</v>
      </c>
      <c r="B7" s="279" t="s">
        <v>28</v>
      </c>
      <c r="C7" s="248">
        <v>11000.638000000001</v>
      </c>
      <c r="D7" s="248">
        <v>11075.888999999999</v>
      </c>
      <c r="E7" s="248">
        <v>11137.974</v>
      </c>
      <c r="F7" s="248">
        <v>11180.84</v>
      </c>
      <c r="G7" s="248">
        <v>11237.273999999999</v>
      </c>
      <c r="H7" s="248">
        <v>11311.117</v>
      </c>
      <c r="J7" s="248">
        <f>'2_Prosecution'!AK6/F7*100</f>
        <v>2028.3001992694647</v>
      </c>
      <c r="K7" s="248">
        <f>'2_Prosecution'!AL6/G7*100</f>
        <v>6008.8950398468523</v>
      </c>
      <c r="L7" s="249" t="s">
        <v>3336</v>
      </c>
      <c r="M7" s="248">
        <f>'2_Prosecution'!AN6/C7*100</f>
        <v>6559.1286614467263</v>
      </c>
      <c r="N7" s="248">
        <f>'2_Prosecution'!AO6/D7*100</f>
        <v>6437.2078846221739</v>
      </c>
      <c r="O7" s="248">
        <f>'2_Prosecution'!AP6/E7*100</f>
        <v>6263.9848144734406</v>
      </c>
      <c r="P7" s="248">
        <f>'2_Prosecution'!AQ6/F7*100</f>
        <v>5932.4791339470021</v>
      </c>
      <c r="Q7" s="248">
        <f>'2_Prosecution'!AR6/G7*100</f>
        <v>5463.5581547624452</v>
      </c>
      <c r="R7" s="248" t="e">
        <f>'2_Prosecution'!AS6/H7*100</f>
        <v>#VALUE!</v>
      </c>
      <c r="S7" s="250" t="e">
        <f t="shared" si="0"/>
        <v>#VALUE!</v>
      </c>
      <c r="T7" s="249" t="s">
        <v>3336</v>
      </c>
      <c r="U7" s="248">
        <f>'2_Prosecution'!AU6/'2_Prosecution'!AN6*100</f>
        <v>5.2607872540350851</v>
      </c>
      <c r="V7" s="248">
        <f>'2_Prosecution'!AV6/'2_Prosecution'!AO6*100</f>
        <v>5.0011360799351454</v>
      </c>
      <c r="W7" s="248">
        <f>'2_Prosecution'!AW6/'2_Prosecution'!AP6*100</f>
        <v>5.0277992377605241</v>
      </c>
      <c r="X7" s="248">
        <f>'2_Prosecution'!AX6/'2_Prosecution'!AQ6*100</f>
        <v>5.2532711393469933</v>
      </c>
      <c r="Y7" s="248">
        <f>'2_Prosecution'!AY6/'2_Prosecution'!AR6*100</f>
        <v>5.4738539469505101</v>
      </c>
      <c r="Z7" s="248" t="e">
        <f>'2_Prosecution'!AZ6/'2_Prosecution'!AS6*100</f>
        <v>#VALUE!</v>
      </c>
      <c r="AA7" s="250" t="e">
        <f t="shared" si="1"/>
        <v>#VALUE!</v>
      </c>
      <c r="AB7" s="249" t="s">
        <v>3336</v>
      </c>
      <c r="AC7" s="248">
        <f>'2_Prosecution'!BE6/G7*100</f>
        <v>5463.5581547624452</v>
      </c>
      <c r="AD7" s="248" t="e">
        <f>'2_Prosecution'!BF6/'2_Prosecution'!BE6*100</f>
        <v>#VALUE!</v>
      </c>
      <c r="AE7" s="248" t="e">
        <f>'2_Prosecution'!BG6/'2_Prosecution'!BE6*100</f>
        <v>#VALUE!</v>
      </c>
      <c r="AF7" s="248" t="e">
        <f>'2_Prosecution'!BH6/'2_Prosecution'!BE6*100</f>
        <v>#VALUE!</v>
      </c>
      <c r="AG7" s="248" t="e">
        <f>'2_Prosecution'!BI6/'2_Prosecution'!BH6*100</f>
        <v>#VALUE!</v>
      </c>
      <c r="AH7" s="249" t="s">
        <v>3336</v>
      </c>
      <c r="AI7" s="248" t="e">
        <f>'2_Prosecution'!BK6/G7*100</f>
        <v>#VALUE!</v>
      </c>
      <c r="AJ7" s="248" t="e">
        <f>'2_Prosecution'!BL6/'2_Prosecution'!BK6*100</f>
        <v>#VALUE!</v>
      </c>
      <c r="AK7" s="248" t="e">
        <f>'2_Prosecution'!BM6/'2_Prosecution'!BK6*100</f>
        <v>#VALUE!</v>
      </c>
      <c r="AL7" s="248" t="e">
        <f>'2_Prosecution'!BN6/'2_Prosecution'!BK6*100</f>
        <v>#VALUE!</v>
      </c>
      <c r="AM7" s="248" t="e">
        <f>'2_Prosecution'!BO6/'2_Prosecution'!BN6*100</f>
        <v>#VALUE!</v>
      </c>
      <c r="AN7" s="249" t="s">
        <v>3336</v>
      </c>
      <c r="AO7" s="248">
        <f>'2_Prosecution'!BU6/G7*100</f>
        <v>5463.5581547624452</v>
      </c>
      <c r="AP7" s="248" t="e">
        <f>'2_Prosecution'!BV6/'2_Prosecution'!BU6*100</f>
        <v>#VALUE!</v>
      </c>
      <c r="AQ7" s="249" t="s">
        <v>3336</v>
      </c>
      <c r="AR7" s="248">
        <f>'2_Prosecution'!BX6/'2_Prosecution'!BU6*100</f>
        <v>5.4738539469505101</v>
      </c>
      <c r="AS7" s="248" t="e">
        <f>'2_Prosecution'!BY6/'2_Prosecution'!BX6*100</f>
        <v>#VALUE!</v>
      </c>
      <c r="AT7" s="249" t="s">
        <v>3336</v>
      </c>
      <c r="AU7" s="248" t="e">
        <f>'2_Prosecution'!CA6/'2_Prosecution'!BU6*100</f>
        <v>#VALUE!</v>
      </c>
      <c r="AV7" s="248" t="e">
        <f>'2_Prosecution'!CB6/'2_Prosecution'!CA6*100</f>
        <v>#VALUE!</v>
      </c>
      <c r="AW7" s="249" t="s">
        <v>3336</v>
      </c>
      <c r="AX7" s="248">
        <f>'2_Prosecution'!CD6/'2_Prosecution'!BU6*100</f>
        <v>94.526146053049487</v>
      </c>
      <c r="AY7" s="248" t="e">
        <f>'2_Prosecution'!CE6/'2_Prosecution'!CD6*100</f>
        <v>#VALUE!</v>
      </c>
      <c r="AZ7" s="249" t="s">
        <v>3336</v>
      </c>
      <c r="BA7" s="248">
        <f>'2_Prosecution'!CG6/'2_Prosecution'!CD6*100</f>
        <v>4.7802353070916066</v>
      </c>
      <c r="BB7" s="248" t="e">
        <f>'2_Prosecution'!CH6/'2_Prosecution'!CG6*100</f>
        <v>#VALUE!</v>
      </c>
      <c r="BC7" s="249" t="s">
        <v>3336</v>
      </c>
      <c r="BD7" s="248">
        <f>'2_Prosecution'!CJ6/'2_Prosecution'!CD6*100</f>
        <v>0.6816599695355201</v>
      </c>
      <c r="BE7" s="248" t="e">
        <f>'2_Prosecution'!CK6/'2_Prosecution'!CJ6*100</f>
        <v>#VALUE!</v>
      </c>
      <c r="BF7" s="249" t="s">
        <v>3336</v>
      </c>
      <c r="BG7" s="248">
        <f>'2_Prosecution'!CM6/'2_Prosecution'!BU6*100</f>
        <v>23.198442882621688</v>
      </c>
      <c r="BH7" s="248" t="e">
        <f>'2_Prosecution'!CN6/'2_Prosecution'!CM6*100</f>
        <v>#VALUE!</v>
      </c>
      <c r="BI7" s="249" t="s">
        <v>3336</v>
      </c>
      <c r="BJ7" s="248">
        <f>'2_Prosecution'!CP6/'2_Prosecution'!BU6*100</f>
        <v>22.932136720117924</v>
      </c>
      <c r="BK7" s="248" t="e">
        <f>'2_Prosecution'!CQ6/'2_Prosecution'!CP6*100</f>
        <v>#VALUE!</v>
      </c>
      <c r="BL7" s="249" t="s">
        <v>3336</v>
      </c>
      <c r="BM7" s="248">
        <f>'2_Prosecution'!CS6/'2_Prosecution'!BU6*100</f>
        <v>19.191634566051256</v>
      </c>
      <c r="BN7" s="248" t="e">
        <f>'2_Prosecution'!CT6/'2_Prosecution'!CS6*100</f>
        <v>#VALUE!</v>
      </c>
      <c r="BO7" s="249" t="s">
        <v>3336</v>
      </c>
      <c r="BP7" s="248">
        <f>'2_Prosecution'!CV6/'2_Prosecution'!BU6*100</f>
        <v>23.140458176902214</v>
      </c>
      <c r="BQ7" s="248" t="e">
        <f>'2_Prosecution'!CW6/'2_Prosecution'!CV6*100</f>
        <v>#VALUE!</v>
      </c>
      <c r="BR7" s="249" t="s">
        <v>3336</v>
      </c>
      <c r="BS7" s="248">
        <f>'2_Prosecution'!DC6/G7*100</f>
        <v>5463.5581547624452</v>
      </c>
      <c r="BT7" s="248">
        <f>'2_Prosecution'!DD6/'2_Prosecution'!DC6*100</f>
        <v>5.4738539469505101</v>
      </c>
      <c r="BU7" s="249" t="s">
        <v>3336</v>
      </c>
      <c r="BV7" s="248" t="e">
        <f>'2_Prosecution'!DF6/'2_Prosecution'!DC6*100</f>
        <v>#VALUE!</v>
      </c>
      <c r="BW7" s="248" t="e">
        <f>'2_Prosecution'!DG6/'2_Prosecution'!DF6*100</f>
        <v>#VALUE!</v>
      </c>
      <c r="BX7" s="249" t="s">
        <v>3336</v>
      </c>
      <c r="BY7" s="248">
        <f>'2_Prosecution'!DI6/'2_Prosecution'!DC6*100</f>
        <v>0.1996889022811118</v>
      </c>
      <c r="BZ7" s="248">
        <f>'2_Prosecution'!DJ6/'2_Prosecution'!DI6*100</f>
        <v>53.262642740619903</v>
      </c>
      <c r="CA7" s="249" t="s">
        <v>3336</v>
      </c>
      <c r="CB7" s="248">
        <f>'2_Prosecution'!DL6/'2_Prosecution'!DI6*100</f>
        <v>24.632952691680259</v>
      </c>
      <c r="CC7" s="248">
        <f>'2_Prosecution'!DM6/'2_Prosecution'!DL6*100</f>
        <v>54.304635761589402</v>
      </c>
      <c r="CD7" s="249" t="s">
        <v>3336</v>
      </c>
      <c r="CE7" s="248">
        <f>'2_Prosecution'!DO6/'2_Prosecution'!DC6*100</f>
        <v>10.949662434543249</v>
      </c>
      <c r="CF7" s="248">
        <f>'2_Prosecution'!DP6/'2_Prosecution'!DO6*100</f>
        <v>8.2512718293517384</v>
      </c>
      <c r="CG7" s="249" t="s">
        <v>3336</v>
      </c>
      <c r="CH7" s="248" t="e">
        <f>'2_Prosecution'!DR6/'2_Prosecution'!DO6*100</f>
        <v>#VALUE!</v>
      </c>
      <c r="CI7" s="248" t="e">
        <f>'2_Prosecution'!DS6/'2_Prosecution'!DR6*100</f>
        <v>#VALUE!</v>
      </c>
      <c r="CJ7" s="249" t="s">
        <v>3336</v>
      </c>
      <c r="CK7" s="248">
        <f>'2_Prosecution'!DU6/'2_Prosecution'!DC6*100</f>
        <v>1.4098753165948643</v>
      </c>
      <c r="CL7" s="248">
        <f>'2_Prosecution'!DV6/'2_Prosecution'!DU6*100</f>
        <v>14.140480591497228</v>
      </c>
      <c r="CM7" s="249" t="s">
        <v>3336</v>
      </c>
      <c r="CN7" s="248">
        <f>'2_Prosecution'!DX6/'2_Prosecution'!DU6*100</f>
        <v>45.274953789279117</v>
      </c>
      <c r="CO7" s="248">
        <f>'2_Prosecution'!DY6/'2_Prosecution'!DX6*100</f>
        <v>16.534830313855576</v>
      </c>
      <c r="CP7" s="249" t="s">
        <v>3336</v>
      </c>
      <c r="CQ7" s="248">
        <f>'2_Prosecution'!EA6/'2_Prosecution'!DU6*100</f>
        <v>9.0919593345656189</v>
      </c>
      <c r="CR7" s="248">
        <f>'2_Prosecution'!EB6/'2_Prosecution'!EA6*100</f>
        <v>16.772554002541295</v>
      </c>
      <c r="CS7" s="249" t="s">
        <v>3336</v>
      </c>
      <c r="CT7" s="248">
        <f>'2_Prosecution'!ED6/'2_Prosecution'!DC6*100</f>
        <v>3.5398359814644396</v>
      </c>
      <c r="CU7" s="248">
        <f>'2_Prosecution'!EE6/'2_Prosecution'!ED6*100</f>
        <v>9.5522937468366091</v>
      </c>
      <c r="CV7" s="249" t="s">
        <v>3336</v>
      </c>
      <c r="CW7" s="248">
        <f>'2_Prosecution'!EG6/'2_Prosecution'!DC6*100</f>
        <v>22.130123543256428</v>
      </c>
      <c r="CX7" s="248">
        <f>'2_Prosecution'!EH6/'2_Prosecution'!EG6*100</f>
        <v>4.3865782481655122</v>
      </c>
      <c r="CY7" s="249" t="s">
        <v>3336</v>
      </c>
      <c r="CZ7" s="248" t="e">
        <f>'2_Prosecution'!EJ6/'2_Prosecution'!EG6*100</f>
        <v>#VALUE!</v>
      </c>
      <c r="DA7" s="248" t="e">
        <f>'2_Prosecution'!EK6/'2_Prosecution'!EJ6*100</f>
        <v>#VALUE!</v>
      </c>
      <c r="DB7" s="249" t="s">
        <v>3336</v>
      </c>
      <c r="DC7" s="248" t="e">
        <f>'2_Prosecution'!EM6/'2_Prosecution'!EJ6*100</f>
        <v>#VALUE!</v>
      </c>
      <c r="DD7" s="248">
        <f>'2_Prosecution'!EN6/'2_Prosecution'!EM6*100</f>
        <v>4.3219076005961252</v>
      </c>
      <c r="DE7" s="249" t="s">
        <v>3336</v>
      </c>
      <c r="DF7" s="248" t="e">
        <f>'2_Prosecution'!EP6/'2_Prosecution'!EJ6*100</f>
        <v>#VALUE!</v>
      </c>
      <c r="DG7" s="248">
        <f>'2_Prosecution'!EQ6/'2_Prosecution'!EP6*100</f>
        <v>4.5888512473052048</v>
      </c>
      <c r="DH7" s="249" t="s">
        <v>3336</v>
      </c>
      <c r="DI7" s="248">
        <f>'2_Prosecution'!ES6/'2_Prosecution'!EP6*100</f>
        <v>86.260394210040033</v>
      </c>
      <c r="DJ7" s="248">
        <f>'2_Prosecution'!ET6/'2_Prosecution'!ES6*100</f>
        <v>2.3653322622394786</v>
      </c>
      <c r="DK7" s="249" t="s">
        <v>3336</v>
      </c>
      <c r="DL7" s="248">
        <f>'2_Prosecution'!EV6/'2_Prosecution'!DC6*100</f>
        <v>2.7332622097710741</v>
      </c>
      <c r="DM7" s="248">
        <f>'2_Prosecution'!EW6/'2_Prosecution'!EV6*100</f>
        <v>2.586258268279602</v>
      </c>
      <c r="DN7" s="249" t="s">
        <v>3336</v>
      </c>
      <c r="DO7" s="248">
        <f>'2_Prosecution'!EY6/'2_Prosecution'!EV6*100</f>
        <v>94.976461474286396</v>
      </c>
      <c r="DP7" s="248">
        <f>'2_Prosecution'!EZ6/'2_Prosecution'!EY6*100</f>
        <v>1.888568201781905</v>
      </c>
      <c r="DQ7" s="249" t="s">
        <v>3336</v>
      </c>
      <c r="DR7" s="248">
        <f>'2_Prosecution'!FB6/'2_Prosecution'!DC6*100</f>
        <v>1.3691557198817503</v>
      </c>
      <c r="DS7" s="248">
        <f>'2_Prosecution'!FC6/'2_Prosecution'!FB6*100</f>
        <v>10.813704496788008</v>
      </c>
      <c r="DT7" s="249" t="s">
        <v>3336</v>
      </c>
      <c r="DU7" s="248">
        <f>'2_Prosecution'!FE6/'2_Prosecution'!DC6*100</f>
        <v>0.31696134081488053</v>
      </c>
      <c r="DV7" s="248">
        <f>'2_Prosecution'!FF6/'2_Prosecution'!FE6*100</f>
        <v>10.020554984583761</v>
      </c>
      <c r="DW7" s="249" t="s">
        <v>3336</v>
      </c>
      <c r="DX7" s="248">
        <f>'2_Prosecution'!FH6/'2_Prosecution'!DC6*100</f>
        <v>3.273855575734378E-2</v>
      </c>
      <c r="DY7" s="248">
        <f>'2_Prosecution'!FI6/'2_Prosecution'!FH6*100</f>
        <v>17.412935323383085</v>
      </c>
      <c r="DZ7" s="249" t="s">
        <v>3336</v>
      </c>
      <c r="EA7" s="248">
        <f>'2_Prosecution'!FK6/'2_Prosecution'!DC6*100</f>
        <v>5.5870544258129664</v>
      </c>
      <c r="EB7" s="248">
        <f>'2_Prosecution'!FL6/'2_Prosecution'!FK6*100</f>
        <v>14.981633723981108</v>
      </c>
      <c r="EC7" s="249" t="s">
        <v>3336</v>
      </c>
      <c r="ED7" s="248">
        <f>'2_Prosecution'!FN6/'2_Prosecution'!FK6*100</f>
        <v>7.3261034342020874</v>
      </c>
      <c r="EE7" s="248">
        <f>'2_Prosecution'!FO6/'2_Prosecution'!FN6*100</f>
        <v>15.797851173895742</v>
      </c>
      <c r="EF7" s="249" t="s">
        <v>3336</v>
      </c>
      <c r="EG7" s="248">
        <f>'2_Prosecution'!GT6/G7*100</f>
        <v>88.464515504383016</v>
      </c>
      <c r="EH7" s="248" t="e">
        <f>'2_Prosecution'!GU6/G7*100</f>
        <v>#VALUE!</v>
      </c>
      <c r="EI7" s="249" t="s">
        <v>3336</v>
      </c>
      <c r="EJ7" s="248" t="e">
        <f>'2_Prosecution'!HF6/C7*100</f>
        <v>#VALUE!</v>
      </c>
      <c r="EK7" s="248" t="e">
        <f>'2_Prosecution'!HG6/D7*100</f>
        <v>#VALUE!</v>
      </c>
      <c r="EL7" s="248" t="e">
        <f>'2_Prosecution'!HH6/E7*100</f>
        <v>#VALUE!</v>
      </c>
      <c r="EM7" s="248" t="e">
        <f>'2_Prosecution'!HI6/F7*100</f>
        <v>#VALUE!</v>
      </c>
      <c r="EN7" s="248" t="e">
        <f>'2_Prosecution'!HJ6/G7*100</f>
        <v>#VALUE!</v>
      </c>
      <c r="EO7" s="248" t="e">
        <f>'2_Prosecution'!HK6/H7*100</f>
        <v>#VALUE!</v>
      </c>
      <c r="EP7" s="250" t="e">
        <f t="shared" si="2"/>
        <v>#VALUE!</v>
      </c>
      <c r="EQ7" s="249" t="s">
        <v>3336</v>
      </c>
      <c r="ER7" s="248" t="e">
        <f>'2_Prosecution'!HM6/C7*100</f>
        <v>#VALUE!</v>
      </c>
      <c r="ES7" s="248" t="e">
        <f>'2_Prosecution'!HN6/D7*100</f>
        <v>#VALUE!</v>
      </c>
      <c r="ET7" s="248" t="e">
        <f>'2_Prosecution'!HO6/E7*100</f>
        <v>#VALUE!</v>
      </c>
      <c r="EU7" s="248" t="e">
        <f>'2_Prosecution'!HP6/F7*100</f>
        <v>#VALUE!</v>
      </c>
      <c r="EV7" s="248" t="e">
        <f>'2_Prosecution'!HQ6/G7*100</f>
        <v>#VALUE!</v>
      </c>
      <c r="EW7" s="248" t="e">
        <f>'2_Prosecution'!HR6/H7*100</f>
        <v>#VALUE!</v>
      </c>
      <c r="EX7" s="250" t="e">
        <f t="shared" si="3"/>
        <v>#VALUE!</v>
      </c>
      <c r="EY7" s="249" t="s">
        <v>3336</v>
      </c>
      <c r="EZ7" s="248" t="e">
        <f>'2_Prosecution'!HT6/'2_Prosecution'!HQ6*100</f>
        <v>#VALUE!</v>
      </c>
    </row>
    <row r="8" spans="1:328">
      <c r="A8" s="248">
        <v>6</v>
      </c>
      <c r="B8" s="279" t="s">
        <v>29</v>
      </c>
      <c r="C8" s="248">
        <v>3843.183</v>
      </c>
      <c r="D8" s="248">
        <v>3839.2649999999999</v>
      </c>
      <c r="E8" s="254">
        <v>3542.6</v>
      </c>
      <c r="F8" s="254">
        <v>3482.1</v>
      </c>
      <c r="G8" s="254">
        <v>3429.4</v>
      </c>
      <c r="H8" s="254">
        <v>3386.3</v>
      </c>
      <c r="J8" s="248" t="e">
        <f>'2_Prosecution'!AK7/F8*100</f>
        <v>#VALUE!</v>
      </c>
      <c r="K8" s="248" t="e">
        <f>'2_Prosecution'!AL7/G8*100</f>
        <v>#VALUE!</v>
      </c>
      <c r="L8" s="249" t="s">
        <v>3336</v>
      </c>
      <c r="M8" s="248">
        <f>'2_Prosecution'!AN7/C8*100</f>
        <v>531.17428964480746</v>
      </c>
      <c r="N8" s="248">
        <f>'2_Prosecution'!AO7/D8*100</f>
        <v>538.17592690267543</v>
      </c>
      <c r="O8" s="248">
        <f>'2_Prosecution'!AP7/E8*100</f>
        <v>578.24761474623165</v>
      </c>
      <c r="P8" s="248">
        <f>'2_Prosecution'!AQ7/F8*100</f>
        <v>566.55466528818818</v>
      </c>
      <c r="Q8" s="248">
        <f>'2_Prosecution'!AR7/G8*100</f>
        <v>582.4050854376859</v>
      </c>
      <c r="R8" s="248">
        <f>'2_Prosecution'!AS7/H8*100</f>
        <v>515.25263561999827</v>
      </c>
      <c r="S8" s="250">
        <f t="shared" si="0"/>
        <v>-2.9974444048216071</v>
      </c>
      <c r="T8" s="249" t="s">
        <v>3336</v>
      </c>
      <c r="U8" s="248" t="e">
        <f>'2_Prosecution'!AU7/'2_Prosecution'!AN7*100</f>
        <v>#VALUE!</v>
      </c>
      <c r="V8" s="248" t="e">
        <f>'2_Prosecution'!AV7/'2_Prosecution'!AO7*100</f>
        <v>#VALUE!</v>
      </c>
      <c r="W8" s="248" t="e">
        <f>'2_Prosecution'!AW7/'2_Prosecution'!AP7*100</f>
        <v>#VALUE!</v>
      </c>
      <c r="X8" s="248" t="e">
        <f>'2_Prosecution'!AX7/'2_Prosecution'!AQ7*100</f>
        <v>#VALUE!</v>
      </c>
      <c r="Y8" s="248" t="e">
        <f>'2_Prosecution'!AY7/'2_Prosecution'!AR7*100</f>
        <v>#VALUE!</v>
      </c>
      <c r="Z8" s="248" t="e">
        <f>'2_Prosecution'!AZ7/'2_Prosecution'!AS7*100</f>
        <v>#VALUE!</v>
      </c>
      <c r="AA8" s="250" t="e">
        <f t="shared" si="1"/>
        <v>#VALUE!</v>
      </c>
      <c r="AB8" s="249" t="s">
        <v>3336</v>
      </c>
      <c r="AC8" s="248">
        <f>'2_Prosecution'!BE7/G8*100</f>
        <v>582.4050854376859</v>
      </c>
      <c r="AD8" s="248" t="e">
        <f>'2_Prosecution'!BF7/'2_Prosecution'!BE7*100</f>
        <v>#VALUE!</v>
      </c>
      <c r="AE8" s="248" t="e">
        <f>'2_Prosecution'!BG7/'2_Prosecution'!BE7*100</f>
        <v>#VALUE!</v>
      </c>
      <c r="AF8" s="248" t="e">
        <f>'2_Prosecution'!BH7/'2_Prosecution'!BE7*100</f>
        <v>#VALUE!</v>
      </c>
      <c r="AG8" s="248" t="e">
        <f>'2_Prosecution'!BI7/'2_Prosecution'!BH7*100</f>
        <v>#VALUE!</v>
      </c>
      <c r="AH8" s="249" t="s">
        <v>3336</v>
      </c>
      <c r="AI8" s="248" t="e">
        <f>'2_Prosecution'!BK7/G8*100</f>
        <v>#VALUE!</v>
      </c>
      <c r="AJ8" s="248" t="e">
        <f>'2_Prosecution'!BL7/'2_Prosecution'!BK7*100</f>
        <v>#VALUE!</v>
      </c>
      <c r="AK8" s="248" t="e">
        <f>'2_Prosecution'!BM7/'2_Prosecution'!BK7*100</f>
        <v>#VALUE!</v>
      </c>
      <c r="AL8" s="248" t="e">
        <f>'2_Prosecution'!BN7/'2_Prosecution'!BK7*100</f>
        <v>#VALUE!</v>
      </c>
      <c r="AM8" s="248" t="e">
        <f>'2_Prosecution'!BO7/'2_Prosecution'!BN7*100</f>
        <v>#VALUE!</v>
      </c>
      <c r="AN8" s="249" t="s">
        <v>3336</v>
      </c>
      <c r="AO8" s="248">
        <f>'2_Prosecution'!BU7/G8*100</f>
        <v>582.4050854376859</v>
      </c>
      <c r="AP8" s="248" t="e">
        <f>'2_Prosecution'!BV7/'2_Prosecution'!BU7*100</f>
        <v>#VALUE!</v>
      </c>
      <c r="AQ8" s="249" t="s">
        <v>3336</v>
      </c>
      <c r="AR8" s="248" t="e">
        <f>'2_Prosecution'!BX7/'2_Prosecution'!BU7*100</f>
        <v>#VALUE!</v>
      </c>
      <c r="AS8" s="248" t="e">
        <f>'2_Prosecution'!BY7/'2_Prosecution'!BX7*100</f>
        <v>#VALUE!</v>
      </c>
      <c r="AT8" s="249" t="s">
        <v>3336</v>
      </c>
      <c r="AU8" s="248" t="e">
        <f>'2_Prosecution'!CA7/'2_Prosecution'!BU7*100</f>
        <v>#VALUE!</v>
      </c>
      <c r="AV8" s="248" t="e">
        <f>'2_Prosecution'!CB7/'2_Prosecution'!CA7*100</f>
        <v>#VALUE!</v>
      </c>
      <c r="AW8" s="249" t="s">
        <v>3336</v>
      </c>
      <c r="AX8" s="248" t="e">
        <f>'2_Prosecution'!CD7/'2_Prosecution'!BU7*100</f>
        <v>#VALUE!</v>
      </c>
      <c r="AY8" s="248" t="e">
        <f>'2_Prosecution'!CE7/'2_Prosecution'!CD7*100</f>
        <v>#VALUE!</v>
      </c>
      <c r="AZ8" s="249" t="s">
        <v>3336</v>
      </c>
      <c r="BA8" s="248" t="e">
        <f>'2_Prosecution'!CG7/'2_Prosecution'!CD7*100</f>
        <v>#VALUE!</v>
      </c>
      <c r="BB8" s="248" t="e">
        <f>'2_Prosecution'!CH7/'2_Prosecution'!CG7*100</f>
        <v>#VALUE!</v>
      </c>
      <c r="BC8" s="249" t="s">
        <v>3336</v>
      </c>
      <c r="BD8" s="248" t="e">
        <f>'2_Prosecution'!CJ7/'2_Prosecution'!CD7*100</f>
        <v>#VALUE!</v>
      </c>
      <c r="BE8" s="248" t="e">
        <f>'2_Prosecution'!CK7/'2_Prosecution'!CJ7*100</f>
        <v>#VALUE!</v>
      </c>
      <c r="BF8" s="249" t="s">
        <v>3336</v>
      </c>
      <c r="BG8" s="248" t="e">
        <f>'2_Prosecution'!CM7/'2_Prosecution'!BU7*100</f>
        <v>#VALUE!</v>
      </c>
      <c r="BH8" s="248" t="e">
        <f>'2_Prosecution'!CN7/'2_Prosecution'!CM7*100</f>
        <v>#VALUE!</v>
      </c>
      <c r="BI8" s="249" t="s">
        <v>3336</v>
      </c>
      <c r="BJ8" s="248" t="e">
        <f>'2_Prosecution'!CP7/'2_Prosecution'!BU7*100</f>
        <v>#VALUE!</v>
      </c>
      <c r="BK8" s="248" t="e">
        <f>'2_Prosecution'!CQ7/'2_Prosecution'!CP7*100</f>
        <v>#VALUE!</v>
      </c>
      <c r="BL8" s="249" t="s">
        <v>3336</v>
      </c>
      <c r="BM8" s="248" t="e">
        <f>'2_Prosecution'!CS7/'2_Prosecution'!BU7*100</f>
        <v>#VALUE!</v>
      </c>
      <c r="BN8" s="248" t="e">
        <f>'2_Prosecution'!CT7/'2_Prosecution'!CS7*100</f>
        <v>#VALUE!</v>
      </c>
      <c r="BO8" s="249" t="s">
        <v>3336</v>
      </c>
      <c r="BP8" s="248" t="e">
        <f>'2_Prosecution'!CV7/'2_Prosecution'!BU7*100</f>
        <v>#VALUE!</v>
      </c>
      <c r="BQ8" s="248" t="e">
        <f>'2_Prosecution'!CW7/'2_Prosecution'!CV7*100</f>
        <v>#VALUE!</v>
      </c>
      <c r="BR8" s="249" t="s">
        <v>3336</v>
      </c>
      <c r="BS8" s="248">
        <f>'2_Prosecution'!DC7/G8*100</f>
        <v>582.4050854376859</v>
      </c>
      <c r="BT8" s="248" t="e">
        <f>'2_Prosecution'!DD7/'2_Prosecution'!DC7*100</f>
        <v>#VALUE!</v>
      </c>
      <c r="BU8" s="249" t="s">
        <v>3336</v>
      </c>
      <c r="BV8" s="248" t="e">
        <f>'2_Prosecution'!DF7/'2_Prosecution'!DC7*100</f>
        <v>#VALUE!</v>
      </c>
      <c r="BW8" s="248" t="e">
        <f>'2_Prosecution'!DG7/'2_Prosecution'!DF7*100</f>
        <v>#VALUE!</v>
      </c>
      <c r="BX8" s="249" t="s">
        <v>3336</v>
      </c>
      <c r="BY8" s="248" t="e">
        <f>'2_Prosecution'!DI7/'2_Prosecution'!DC7*100</f>
        <v>#VALUE!</v>
      </c>
      <c r="BZ8" s="248" t="e">
        <f>'2_Prosecution'!DJ7/'2_Prosecution'!DI7*100</f>
        <v>#VALUE!</v>
      </c>
      <c r="CA8" s="249" t="s">
        <v>3336</v>
      </c>
      <c r="CB8" s="248" t="e">
        <f>'2_Prosecution'!DL7/'2_Prosecution'!DI7*100</f>
        <v>#VALUE!</v>
      </c>
      <c r="CC8" s="248" t="e">
        <f>'2_Prosecution'!DM7/'2_Prosecution'!DL7*100</f>
        <v>#VALUE!</v>
      </c>
      <c r="CD8" s="249" t="s">
        <v>3336</v>
      </c>
      <c r="CE8" s="248" t="e">
        <f>'2_Prosecution'!DO7/'2_Prosecution'!DC7*100</f>
        <v>#VALUE!</v>
      </c>
      <c r="CF8" s="248" t="e">
        <f>'2_Prosecution'!DP7/'2_Prosecution'!DO7*100</f>
        <v>#VALUE!</v>
      </c>
      <c r="CG8" s="249" t="s">
        <v>3336</v>
      </c>
      <c r="CH8" s="248" t="e">
        <f>'2_Prosecution'!DR7/'2_Prosecution'!DO7*100</f>
        <v>#VALUE!</v>
      </c>
      <c r="CI8" s="248" t="e">
        <f>'2_Prosecution'!DS7/'2_Prosecution'!DR7*100</f>
        <v>#VALUE!</v>
      </c>
      <c r="CJ8" s="249" t="s">
        <v>3336</v>
      </c>
      <c r="CK8" s="248" t="e">
        <f>'2_Prosecution'!DU7/'2_Prosecution'!DC7*100</f>
        <v>#VALUE!</v>
      </c>
      <c r="CL8" s="248" t="e">
        <f>'2_Prosecution'!DV7/'2_Prosecution'!DU7*100</f>
        <v>#VALUE!</v>
      </c>
      <c r="CM8" s="249" t="s">
        <v>3336</v>
      </c>
      <c r="CN8" s="248" t="e">
        <f>'2_Prosecution'!DX7/'2_Prosecution'!DU7*100</f>
        <v>#VALUE!</v>
      </c>
      <c r="CO8" s="248" t="e">
        <f>'2_Prosecution'!DY7/'2_Prosecution'!DX7*100</f>
        <v>#VALUE!</v>
      </c>
      <c r="CP8" s="249" t="s">
        <v>3336</v>
      </c>
      <c r="CQ8" s="248" t="e">
        <f>'2_Prosecution'!EA7/'2_Prosecution'!DU7*100</f>
        <v>#VALUE!</v>
      </c>
      <c r="CR8" s="248" t="e">
        <f>'2_Prosecution'!EB7/'2_Prosecution'!EA7*100</f>
        <v>#VALUE!</v>
      </c>
      <c r="CS8" s="249" t="s">
        <v>3336</v>
      </c>
      <c r="CT8" s="248" t="e">
        <f>'2_Prosecution'!ED7/'2_Prosecution'!DC7*100</f>
        <v>#VALUE!</v>
      </c>
      <c r="CU8" s="248" t="e">
        <f>'2_Prosecution'!EE7/'2_Prosecution'!ED7*100</f>
        <v>#VALUE!</v>
      </c>
      <c r="CV8" s="249" t="s">
        <v>3336</v>
      </c>
      <c r="CW8" s="248" t="e">
        <f>'2_Prosecution'!EG7/'2_Prosecution'!DC7*100</f>
        <v>#VALUE!</v>
      </c>
      <c r="CX8" s="248" t="e">
        <f>'2_Prosecution'!EH7/'2_Prosecution'!EG7*100</f>
        <v>#VALUE!</v>
      </c>
      <c r="CY8" s="249" t="s">
        <v>3336</v>
      </c>
      <c r="CZ8" s="248" t="e">
        <f>'2_Prosecution'!EJ7/'2_Prosecution'!EG7*100</f>
        <v>#VALUE!</v>
      </c>
      <c r="DA8" s="248" t="e">
        <f>'2_Prosecution'!EK7/'2_Prosecution'!EJ7*100</f>
        <v>#VALUE!</v>
      </c>
      <c r="DB8" s="249" t="s">
        <v>3336</v>
      </c>
      <c r="DC8" s="248" t="e">
        <f>'2_Prosecution'!EM7/'2_Prosecution'!EJ7*100</f>
        <v>#VALUE!</v>
      </c>
      <c r="DD8" s="248" t="e">
        <f>'2_Prosecution'!EN7/'2_Prosecution'!EM7*100</f>
        <v>#VALUE!</v>
      </c>
      <c r="DE8" s="249" t="s">
        <v>3336</v>
      </c>
      <c r="DF8" s="248" t="e">
        <f>'2_Prosecution'!EP7/'2_Prosecution'!EJ7*100</f>
        <v>#VALUE!</v>
      </c>
      <c r="DG8" s="248" t="e">
        <f>'2_Prosecution'!EQ7/'2_Prosecution'!EP7*100</f>
        <v>#VALUE!</v>
      </c>
      <c r="DH8" s="249" t="s">
        <v>3336</v>
      </c>
      <c r="DI8" s="248" t="e">
        <f>'2_Prosecution'!ES7/'2_Prosecution'!EP7*100</f>
        <v>#VALUE!</v>
      </c>
      <c r="DJ8" s="248" t="e">
        <f>'2_Prosecution'!ET7/'2_Prosecution'!ES7*100</f>
        <v>#VALUE!</v>
      </c>
      <c r="DK8" s="249" t="s">
        <v>3336</v>
      </c>
      <c r="DL8" s="248" t="e">
        <f>'2_Prosecution'!EV7/'2_Prosecution'!DC7*100</f>
        <v>#VALUE!</v>
      </c>
      <c r="DM8" s="248" t="e">
        <f>'2_Prosecution'!EW7/'2_Prosecution'!EV7*100</f>
        <v>#VALUE!</v>
      </c>
      <c r="DN8" s="249" t="s">
        <v>3336</v>
      </c>
      <c r="DO8" s="248" t="e">
        <f>'2_Prosecution'!EY7/'2_Prosecution'!EV7*100</f>
        <v>#VALUE!</v>
      </c>
      <c r="DP8" s="248" t="e">
        <f>'2_Prosecution'!EZ7/'2_Prosecution'!EY7*100</f>
        <v>#VALUE!</v>
      </c>
      <c r="DQ8" s="249" t="s">
        <v>3336</v>
      </c>
      <c r="DR8" s="248" t="e">
        <f>'2_Prosecution'!FB7/'2_Prosecution'!DC7*100</f>
        <v>#VALUE!</v>
      </c>
      <c r="DS8" s="248" t="e">
        <f>'2_Prosecution'!FC7/'2_Prosecution'!FB7*100</f>
        <v>#VALUE!</v>
      </c>
      <c r="DT8" s="249" t="s">
        <v>3336</v>
      </c>
      <c r="DU8" s="248" t="e">
        <f>'2_Prosecution'!FE7/'2_Prosecution'!DC7*100</f>
        <v>#VALUE!</v>
      </c>
      <c r="DV8" s="248" t="e">
        <f>'2_Prosecution'!FF7/'2_Prosecution'!FE7*100</f>
        <v>#VALUE!</v>
      </c>
      <c r="DW8" s="249" t="s">
        <v>3336</v>
      </c>
      <c r="DX8" s="248" t="e">
        <f>'2_Prosecution'!FH7/'2_Prosecution'!DC7*100</f>
        <v>#VALUE!</v>
      </c>
      <c r="DY8" s="248" t="e">
        <f>'2_Prosecution'!FI7/'2_Prosecution'!FH7*100</f>
        <v>#VALUE!</v>
      </c>
      <c r="DZ8" s="249" t="s">
        <v>3336</v>
      </c>
      <c r="EA8" s="248" t="e">
        <f>'2_Prosecution'!FK7/'2_Prosecution'!DC7*100</f>
        <v>#VALUE!</v>
      </c>
      <c r="EB8" s="248" t="e">
        <f>'2_Prosecution'!FL7/'2_Prosecution'!FK7*100</f>
        <v>#VALUE!</v>
      </c>
      <c r="EC8" s="249" t="s">
        <v>3336</v>
      </c>
      <c r="ED8" s="248" t="e">
        <f>'2_Prosecution'!FN7/'2_Prosecution'!FK7*100</f>
        <v>#VALUE!</v>
      </c>
      <c r="EE8" s="248" t="e">
        <f>'2_Prosecution'!FO7/'2_Prosecution'!FN7*100</f>
        <v>#VALUE!</v>
      </c>
      <c r="EF8" s="249" t="s">
        <v>3336</v>
      </c>
      <c r="EG8" s="248" t="e">
        <f>'2_Prosecution'!GT7/G8*100</f>
        <v>#VALUE!</v>
      </c>
      <c r="EH8" s="248" t="e">
        <f>'2_Prosecution'!GU7/G8*100</f>
        <v>#VALUE!</v>
      </c>
      <c r="EI8" s="249" t="s">
        <v>3336</v>
      </c>
      <c r="EJ8" s="248" t="e">
        <f>'2_Prosecution'!HF7/C8*100</f>
        <v>#VALUE!</v>
      </c>
      <c r="EK8" s="248" t="e">
        <f>'2_Prosecution'!HG7/D8*100</f>
        <v>#VALUE!</v>
      </c>
      <c r="EL8" s="248" t="e">
        <f>'2_Prosecution'!HH7/E8*100</f>
        <v>#VALUE!</v>
      </c>
      <c r="EM8" s="248" t="e">
        <f>'2_Prosecution'!HI7/F8*100</f>
        <v>#VALUE!</v>
      </c>
      <c r="EN8" s="248" t="e">
        <f>'2_Prosecution'!HJ7/G8*100</f>
        <v>#VALUE!</v>
      </c>
      <c r="EO8" s="248" t="e">
        <f>'2_Prosecution'!HK7/H8*100</f>
        <v>#VALUE!</v>
      </c>
      <c r="EP8" s="250" t="e">
        <f t="shared" si="2"/>
        <v>#VALUE!</v>
      </c>
      <c r="EQ8" s="249" t="s">
        <v>3336</v>
      </c>
      <c r="ER8" s="248" t="e">
        <f>'2_Prosecution'!HM7/C8*100</f>
        <v>#VALUE!</v>
      </c>
      <c r="ES8" s="248" t="e">
        <f>'2_Prosecution'!HN7/D8*100</f>
        <v>#VALUE!</v>
      </c>
      <c r="ET8" s="248" t="e">
        <f>'2_Prosecution'!HO7/E8*100</f>
        <v>#VALUE!</v>
      </c>
      <c r="EU8" s="248" t="e">
        <f>'2_Prosecution'!HP7/F8*100</f>
        <v>#VALUE!</v>
      </c>
      <c r="EV8" s="248" t="e">
        <f>'2_Prosecution'!HQ7/G8*100</f>
        <v>#VALUE!</v>
      </c>
      <c r="EW8" s="248" t="e">
        <f>'2_Prosecution'!HR7/H8*100</f>
        <v>#VALUE!</v>
      </c>
      <c r="EX8" s="250" t="e">
        <f t="shared" si="3"/>
        <v>#VALUE!</v>
      </c>
      <c r="EY8" s="249" t="s">
        <v>3336</v>
      </c>
      <c r="EZ8" s="248" t="e">
        <f>'2_Prosecution'!HT7/'2_Prosecution'!HQ7*100</f>
        <v>#VALUE!</v>
      </c>
    </row>
    <row r="9" spans="1:328" ht="16.5" customHeight="1">
      <c r="A9" s="248">
        <v>7</v>
      </c>
      <c r="B9" s="279" t="s">
        <v>30</v>
      </c>
      <c r="C9" s="248">
        <v>7369.4309999999996</v>
      </c>
      <c r="D9" s="248">
        <v>7327.2240000000002</v>
      </c>
      <c r="E9" s="248">
        <v>7284.5519999999997</v>
      </c>
      <c r="F9" s="248">
        <v>7245.6769999999997</v>
      </c>
      <c r="G9" s="248">
        <v>7202.1980000000003</v>
      </c>
      <c r="H9" s="248">
        <v>7153.7839999999997</v>
      </c>
      <c r="J9" s="248">
        <f>'2_Prosecution'!AK8/F9*100</f>
        <v>515.14854995606345</v>
      </c>
      <c r="K9" s="248">
        <f>'2_Prosecution'!AL8/G9*100</f>
        <v>1687.5542716265229</v>
      </c>
      <c r="L9" s="249" t="s">
        <v>3336</v>
      </c>
      <c r="M9" s="248">
        <f>'2_Prosecution'!AN8/C9*100</f>
        <v>2182.5701332979443</v>
      </c>
      <c r="N9" s="248">
        <f>'2_Prosecution'!AO8/D9*100</f>
        <v>1978.238961986149</v>
      </c>
      <c r="O9" s="248">
        <f>'2_Prosecution'!AP8/E9*100</f>
        <v>2002.7449869257573</v>
      </c>
      <c r="P9" s="248">
        <f>'2_Prosecution'!AQ8/F9*100</f>
        <v>1920.4968700647296</v>
      </c>
      <c r="Q9" s="248">
        <f>'2_Prosecution'!AR8/G9*100</f>
        <v>1814.1683969254941</v>
      </c>
      <c r="R9" s="248">
        <f>'2_Prosecution'!AS8/H9*100</f>
        <v>1800.9210230557703</v>
      </c>
      <c r="S9" s="250">
        <f t="shared" si="0"/>
        <v>-17.486224356304561</v>
      </c>
      <c r="T9" s="249" t="s">
        <v>3336</v>
      </c>
      <c r="U9" s="248">
        <f>'2_Prosecution'!AU8/'2_Prosecution'!AN8*100</f>
        <v>28.597452173858979</v>
      </c>
      <c r="V9" s="248">
        <f>'2_Prosecution'!AV8/'2_Prosecution'!AO8*100</f>
        <v>28.087616419454985</v>
      </c>
      <c r="W9" s="248">
        <f>'2_Prosecution'!AW8/'2_Prosecution'!AP8*100</f>
        <v>26.694587054718934</v>
      </c>
      <c r="X9" s="248">
        <f>'2_Prosecution'!AX8/'2_Prosecution'!AQ8*100</f>
        <v>25.249186147621682</v>
      </c>
      <c r="Y9" s="248">
        <f>'2_Prosecution'!AY8/'2_Prosecution'!AR8*100</f>
        <v>25.319914281340882</v>
      </c>
      <c r="Z9" s="248">
        <f>'2_Prosecution'!AZ8/'2_Prosecution'!AS8*100</f>
        <v>26.572178151730135</v>
      </c>
      <c r="AA9" s="250">
        <f t="shared" si="1"/>
        <v>-7.0820085992840802</v>
      </c>
      <c r="AB9" s="249" t="s">
        <v>3336</v>
      </c>
      <c r="AC9" s="248">
        <f>'2_Prosecution'!BE8/G9*100</f>
        <v>1814.1683969254941</v>
      </c>
      <c r="AD9" s="248">
        <f>'2_Prosecution'!BF8/'2_Prosecution'!BE8*100</f>
        <v>1.4709934180315323</v>
      </c>
      <c r="AE9" s="248" t="e">
        <f>'2_Prosecution'!BG8/'2_Prosecution'!BE8*100</f>
        <v>#VALUE!</v>
      </c>
      <c r="AF9" s="248" t="e">
        <f>'2_Prosecution'!BH8/'2_Prosecution'!BE8*100</f>
        <v>#VALUE!</v>
      </c>
      <c r="AG9" s="248" t="e">
        <f>'2_Prosecution'!BI8/'2_Prosecution'!BH8*100</f>
        <v>#VALUE!</v>
      </c>
      <c r="AH9" s="249" t="s">
        <v>3336</v>
      </c>
      <c r="AI9" s="248">
        <f>'2_Prosecution'!BK8/G9*100</f>
        <v>459.3458830207112</v>
      </c>
      <c r="AJ9" s="248">
        <f>'2_Prosecution'!BL8/'2_Prosecution'!BK8*100</f>
        <v>3.43983314693347</v>
      </c>
      <c r="AK9" s="248" t="e">
        <f>'2_Prosecution'!BM8/'2_Prosecution'!BK8*100</f>
        <v>#VALUE!</v>
      </c>
      <c r="AL9" s="248" t="e">
        <f>'2_Prosecution'!BN8/'2_Prosecution'!BK8*100</f>
        <v>#VALUE!</v>
      </c>
      <c r="AM9" s="248" t="e">
        <f>'2_Prosecution'!BO8/'2_Prosecution'!BN8*100</f>
        <v>#VALUE!</v>
      </c>
      <c r="AN9" s="249" t="s">
        <v>3336</v>
      </c>
      <c r="AO9" s="248">
        <f>'2_Prosecution'!BU8/G9*100</f>
        <v>1814.1683969254941</v>
      </c>
      <c r="AP9" s="248">
        <f>'2_Prosecution'!BV8/'2_Prosecution'!BU8*100</f>
        <v>1.4709934180315323</v>
      </c>
      <c r="AQ9" s="249" t="s">
        <v>3336</v>
      </c>
      <c r="AR9" s="248">
        <f>'2_Prosecution'!BX8/'2_Prosecution'!BU8*100</f>
        <v>25.319914281340882</v>
      </c>
      <c r="AS9" s="248">
        <f>'2_Prosecution'!BY8/'2_Prosecution'!BX8*100</f>
        <v>3.43983314693347</v>
      </c>
      <c r="AT9" s="249" t="s">
        <v>3336</v>
      </c>
      <c r="AU9" s="248" t="e">
        <f>'2_Prosecution'!CA8/'2_Prosecution'!BU8*100</f>
        <v>#VALUE!</v>
      </c>
      <c r="AV9" s="248" t="e">
        <f>'2_Prosecution'!CB8/'2_Prosecution'!CA8*100</f>
        <v>#VALUE!</v>
      </c>
      <c r="AW9" s="249" t="s">
        <v>3336</v>
      </c>
      <c r="AX9" s="248" t="e">
        <f>'2_Prosecution'!CD8/'2_Prosecution'!BU8*100</f>
        <v>#VALUE!</v>
      </c>
      <c r="AY9" s="248" t="e">
        <f>'2_Prosecution'!CE8/'2_Prosecution'!CD8*100</f>
        <v>#VALUE!</v>
      </c>
      <c r="AZ9" s="249" t="s">
        <v>3336</v>
      </c>
      <c r="BA9" s="248" t="e">
        <f>'2_Prosecution'!CG8/'2_Prosecution'!CD8*100</f>
        <v>#VALUE!</v>
      </c>
      <c r="BB9" s="248" t="e">
        <f>'2_Prosecution'!CH8/'2_Prosecution'!CG8*100</f>
        <v>#VALUE!</v>
      </c>
      <c r="BC9" s="249" t="s">
        <v>3336</v>
      </c>
      <c r="BD9" s="248" t="e">
        <f>'2_Prosecution'!CJ8/'2_Prosecution'!CD8*100</f>
        <v>#VALUE!</v>
      </c>
      <c r="BE9" s="248" t="e">
        <f>'2_Prosecution'!CK8/'2_Prosecution'!CJ8*100</f>
        <v>#VALUE!</v>
      </c>
      <c r="BF9" s="249" t="s">
        <v>3336</v>
      </c>
      <c r="BG9" s="248" t="e">
        <f>'2_Prosecution'!CM8/'2_Prosecution'!BU8*100</f>
        <v>#VALUE!</v>
      </c>
      <c r="BH9" s="248" t="e">
        <f>'2_Prosecution'!CN8/'2_Prosecution'!CM8*100</f>
        <v>#VALUE!</v>
      </c>
      <c r="BI9" s="249" t="s">
        <v>3336</v>
      </c>
      <c r="BJ9" s="248" t="e">
        <f>'2_Prosecution'!CP8/'2_Prosecution'!BU8*100</f>
        <v>#VALUE!</v>
      </c>
      <c r="BK9" s="248" t="e">
        <f>'2_Prosecution'!CQ8/'2_Prosecution'!CP8*100</f>
        <v>#VALUE!</v>
      </c>
      <c r="BL9" s="249" t="s">
        <v>3336</v>
      </c>
      <c r="BM9" s="248">
        <f>'2_Prosecution'!CS8/'2_Prosecution'!BU8*100</f>
        <v>44.251492423082809</v>
      </c>
      <c r="BN9" s="248" t="e">
        <f>'2_Prosecution'!CT8/'2_Prosecution'!CS8*100</f>
        <v>#VALUE!</v>
      </c>
      <c r="BO9" s="249" t="s">
        <v>3336</v>
      </c>
      <c r="BP9" s="248" t="e">
        <f>'2_Prosecution'!CV8/'2_Prosecution'!BU8*100</f>
        <v>#VALUE!</v>
      </c>
      <c r="BQ9" s="248" t="e">
        <f>'2_Prosecution'!CW8/'2_Prosecution'!CV8*100</f>
        <v>#VALUE!</v>
      </c>
      <c r="BR9" s="249" t="s">
        <v>3336</v>
      </c>
      <c r="BS9" s="248">
        <f>'2_Prosecution'!DC8/G9*100</f>
        <v>1814.1683969254941</v>
      </c>
      <c r="BT9" s="248">
        <f>'2_Prosecution'!DD8/'2_Prosecution'!DC8*100</f>
        <v>25.319914281340882</v>
      </c>
      <c r="BU9" s="249" t="s">
        <v>3336</v>
      </c>
      <c r="BV9" s="248" t="e">
        <f>'2_Prosecution'!DF8/'2_Prosecution'!DC8*100</f>
        <v>#VALUE!</v>
      </c>
      <c r="BW9" s="248" t="e">
        <f>'2_Prosecution'!DG8/'2_Prosecution'!DF8*100</f>
        <v>#VALUE!</v>
      </c>
      <c r="BX9" s="249" t="s">
        <v>3336</v>
      </c>
      <c r="BY9" s="248" t="e">
        <f>'2_Prosecution'!DI8/'2_Prosecution'!DC8*100</f>
        <v>#VALUE!</v>
      </c>
      <c r="BZ9" s="248" t="e">
        <f>'2_Prosecution'!DJ8/'2_Prosecution'!DI8*100</f>
        <v>#VALUE!</v>
      </c>
      <c r="CA9" s="249" t="s">
        <v>3336</v>
      </c>
      <c r="CB9" s="248" t="e">
        <f>'2_Prosecution'!DL8/'2_Prosecution'!DI8*100</f>
        <v>#VALUE!</v>
      </c>
      <c r="CC9" s="248" t="e">
        <f>'2_Prosecution'!DM8/'2_Prosecution'!DL8*100</f>
        <v>#VALUE!</v>
      </c>
      <c r="CD9" s="249" t="s">
        <v>3336</v>
      </c>
      <c r="CE9" s="248" t="e">
        <f>'2_Prosecution'!DO8/'2_Prosecution'!DC8*100</f>
        <v>#VALUE!</v>
      </c>
      <c r="CF9" s="248" t="e">
        <f>'2_Prosecution'!DP8/'2_Prosecution'!DO8*100</f>
        <v>#VALUE!</v>
      </c>
      <c r="CG9" s="249" t="s">
        <v>3336</v>
      </c>
      <c r="CH9" s="248" t="e">
        <f>'2_Prosecution'!DR8/'2_Prosecution'!DO8*100</f>
        <v>#VALUE!</v>
      </c>
      <c r="CI9" s="248" t="e">
        <f>'2_Prosecution'!DS8/'2_Prosecution'!DR8*100</f>
        <v>#VALUE!</v>
      </c>
      <c r="CJ9" s="249" t="s">
        <v>3336</v>
      </c>
      <c r="CK9" s="248" t="e">
        <f>'2_Prosecution'!DU8/'2_Prosecution'!DC8*100</f>
        <v>#VALUE!</v>
      </c>
      <c r="CL9" s="248" t="e">
        <f>'2_Prosecution'!DV8/'2_Prosecution'!DU8*100</f>
        <v>#VALUE!</v>
      </c>
      <c r="CM9" s="249" t="s">
        <v>3336</v>
      </c>
      <c r="CN9" s="248" t="e">
        <f>'2_Prosecution'!DX8/'2_Prosecution'!DU8*100</f>
        <v>#VALUE!</v>
      </c>
      <c r="CO9" s="248" t="e">
        <f>'2_Prosecution'!DY8/'2_Prosecution'!DX8*100</f>
        <v>#VALUE!</v>
      </c>
      <c r="CP9" s="249" t="s">
        <v>3336</v>
      </c>
      <c r="CQ9" s="248" t="e">
        <f>'2_Prosecution'!EA8/'2_Prosecution'!DU8*100</f>
        <v>#VALUE!</v>
      </c>
      <c r="CR9" s="248" t="e">
        <f>'2_Prosecution'!EB8/'2_Prosecution'!EA8*100</f>
        <v>#VALUE!</v>
      </c>
      <c r="CS9" s="249" t="s">
        <v>3336</v>
      </c>
      <c r="CT9" s="248" t="e">
        <f>'2_Prosecution'!ED8/'2_Prosecution'!DC8*100</f>
        <v>#VALUE!</v>
      </c>
      <c r="CU9" s="248" t="e">
        <f>'2_Prosecution'!EE8/'2_Prosecution'!ED8*100</f>
        <v>#VALUE!</v>
      </c>
      <c r="CV9" s="249" t="s">
        <v>3336</v>
      </c>
      <c r="CW9" s="248" t="e">
        <f>'2_Prosecution'!EG8/'2_Prosecution'!DC8*100</f>
        <v>#VALUE!</v>
      </c>
      <c r="CX9" s="248" t="e">
        <f>'2_Prosecution'!EH8/'2_Prosecution'!EG8*100</f>
        <v>#VALUE!</v>
      </c>
      <c r="CY9" s="249" t="s">
        <v>3336</v>
      </c>
      <c r="CZ9" s="248" t="e">
        <f>'2_Prosecution'!EJ8/'2_Prosecution'!EG8*100</f>
        <v>#VALUE!</v>
      </c>
      <c r="DA9" s="248" t="e">
        <f>'2_Prosecution'!EK8/'2_Prosecution'!EJ8*100</f>
        <v>#VALUE!</v>
      </c>
      <c r="DB9" s="249" t="s">
        <v>3336</v>
      </c>
      <c r="DC9" s="248" t="e">
        <f>'2_Prosecution'!EM8/'2_Prosecution'!EJ8*100</f>
        <v>#VALUE!</v>
      </c>
      <c r="DD9" s="248" t="e">
        <f>'2_Prosecution'!EN8/'2_Prosecution'!EM8*100</f>
        <v>#VALUE!</v>
      </c>
      <c r="DE9" s="249" t="s">
        <v>3336</v>
      </c>
      <c r="DF9" s="248" t="e">
        <f>'2_Prosecution'!EP8/'2_Prosecution'!EJ8*100</f>
        <v>#VALUE!</v>
      </c>
      <c r="DG9" s="248" t="e">
        <f>'2_Prosecution'!EQ8/'2_Prosecution'!EP8*100</f>
        <v>#VALUE!</v>
      </c>
      <c r="DH9" s="249" t="s">
        <v>3336</v>
      </c>
      <c r="DI9" s="248" t="e">
        <f>'2_Prosecution'!ES8/'2_Prosecution'!EP8*100</f>
        <v>#VALUE!</v>
      </c>
      <c r="DJ9" s="248" t="e">
        <f>'2_Prosecution'!ET8/'2_Prosecution'!ES8*100</f>
        <v>#VALUE!</v>
      </c>
      <c r="DK9" s="249" t="s">
        <v>3336</v>
      </c>
      <c r="DL9" s="248" t="e">
        <f>'2_Prosecution'!EV8/'2_Prosecution'!DC8*100</f>
        <v>#VALUE!</v>
      </c>
      <c r="DM9" s="248" t="e">
        <f>'2_Prosecution'!EW8/'2_Prosecution'!EV8*100</f>
        <v>#VALUE!</v>
      </c>
      <c r="DN9" s="249" t="s">
        <v>3336</v>
      </c>
      <c r="DO9" s="248" t="e">
        <f>'2_Prosecution'!EY8/'2_Prosecution'!EV8*100</f>
        <v>#VALUE!</v>
      </c>
      <c r="DP9" s="248" t="e">
        <f>'2_Prosecution'!EZ8/'2_Prosecution'!EY8*100</f>
        <v>#VALUE!</v>
      </c>
      <c r="DQ9" s="249" t="s">
        <v>3336</v>
      </c>
      <c r="DR9" s="248" t="e">
        <f>'2_Prosecution'!FB8/'2_Prosecution'!DC8*100</f>
        <v>#VALUE!</v>
      </c>
      <c r="DS9" s="248" t="e">
        <f>'2_Prosecution'!FC8/'2_Prosecution'!FB8*100</f>
        <v>#VALUE!</v>
      </c>
      <c r="DT9" s="249" t="s">
        <v>3336</v>
      </c>
      <c r="DU9" s="248">
        <f>'2_Prosecution'!FE8/'2_Prosecution'!DC8*100</f>
        <v>9.1076075309964796E-2</v>
      </c>
      <c r="DV9" s="248">
        <f>'2_Prosecution'!FF8/'2_Prosecution'!FE8*100</f>
        <v>32.773109243697476</v>
      </c>
      <c r="DW9" s="249" t="s">
        <v>3336</v>
      </c>
      <c r="DX9" s="248">
        <f>'2_Prosecution'!FH8/'2_Prosecution'!DC8*100</f>
        <v>1.2038879534670137</v>
      </c>
      <c r="DY9" s="248">
        <f>'2_Prosecution'!FI8/'2_Prosecution'!FH8*100</f>
        <v>30.83280356007629</v>
      </c>
      <c r="DZ9" s="249" t="s">
        <v>3336</v>
      </c>
      <c r="EA9" s="248">
        <f>'2_Prosecution'!FK8/'2_Prosecution'!DC8*100</f>
        <v>4.6089086177866214</v>
      </c>
      <c r="EB9" s="248">
        <f>'2_Prosecution'!FL8/'2_Prosecution'!FK8*100</f>
        <v>40.219196280305546</v>
      </c>
      <c r="EC9" s="249" t="s">
        <v>3336</v>
      </c>
      <c r="ED9" s="248" t="e">
        <f>'2_Prosecution'!FN8/'2_Prosecution'!FK8*100</f>
        <v>#VALUE!</v>
      </c>
      <c r="EE9" s="248" t="e">
        <f>'2_Prosecution'!FO8/'2_Prosecution'!FN8*100</f>
        <v>#VALUE!</v>
      </c>
      <c r="EF9" s="249" t="s">
        <v>3336</v>
      </c>
      <c r="EG9" s="248">
        <f>'2_Prosecution'!GT8/G9*100</f>
        <v>47.055079574318839</v>
      </c>
      <c r="EH9" s="248" t="e">
        <f>'2_Prosecution'!GU8/G9*100</f>
        <v>#VALUE!</v>
      </c>
      <c r="EI9" s="249" t="s">
        <v>3336</v>
      </c>
      <c r="EJ9" s="248" t="e">
        <f>'2_Prosecution'!HF8/C9*100</f>
        <v>#VALUE!</v>
      </c>
      <c r="EK9" s="248" t="e">
        <f>'2_Prosecution'!HG8/D9*100</f>
        <v>#VALUE!</v>
      </c>
      <c r="EL9" s="248">
        <f>'2_Prosecution'!HH8/E9*100</f>
        <v>65.597719667592472</v>
      </c>
      <c r="EM9" s="248">
        <f>'2_Prosecution'!HI8/F9*100</f>
        <v>67.039974318479835</v>
      </c>
      <c r="EN9" s="248" t="e">
        <f>'2_Prosecution'!HJ8/G9*100</f>
        <v>#VALUE!</v>
      </c>
      <c r="EO9" s="248" t="e">
        <f>'2_Prosecution'!HK8/H9*100</f>
        <v>#VALUE!</v>
      </c>
      <c r="EP9" s="250" t="e">
        <f t="shared" si="2"/>
        <v>#VALUE!</v>
      </c>
      <c r="EQ9" s="249" t="s">
        <v>3336</v>
      </c>
      <c r="ER9" s="248">
        <f>'2_Prosecution'!HM8/C9*100</f>
        <v>21.412779358406368</v>
      </c>
      <c r="ES9" s="248">
        <f>'2_Prosecution'!HN8/D9*100</f>
        <v>23.583283382628949</v>
      </c>
      <c r="ET9" s="248">
        <f>'2_Prosecution'!HO8/E9*100</f>
        <v>23.954801887610934</v>
      </c>
      <c r="EU9" s="248">
        <f>'2_Prosecution'!HP8/F9*100</f>
        <v>24.30414714870674</v>
      </c>
      <c r="EV9" s="248">
        <f>'2_Prosecution'!HQ8/G9*100</f>
        <v>24.478638326799679</v>
      </c>
      <c r="EW9" s="248">
        <f>'2_Prosecution'!HR8/H9*100</f>
        <v>24.867957992581267</v>
      </c>
      <c r="EX9" s="250">
        <f t="shared" si="3"/>
        <v>16.136058642095165</v>
      </c>
      <c r="EY9" s="249" t="s">
        <v>3336</v>
      </c>
      <c r="EZ9" s="248" t="e">
        <f>'2_Prosecution'!HT8/'2_Prosecution'!HQ8*100</f>
        <v>#VALUE!</v>
      </c>
    </row>
    <row r="10" spans="1:328" ht="15" customHeight="1">
      <c r="A10" s="248">
        <v>8</v>
      </c>
      <c r="B10" s="279" t="s">
        <v>31</v>
      </c>
      <c r="C10" s="248">
        <v>4289.857</v>
      </c>
      <c r="D10" s="248">
        <v>4275.9840000000004</v>
      </c>
      <c r="E10" s="248">
        <v>4262.1400000000003</v>
      </c>
      <c r="F10" s="248">
        <v>4246.8090000000002</v>
      </c>
      <c r="G10" s="248">
        <v>4225.3159999999998</v>
      </c>
      <c r="H10" s="248">
        <v>4190.6689999999999</v>
      </c>
      <c r="J10" s="248" t="e">
        <f>'2_Prosecution'!AK9/F10*100</f>
        <v>#VALUE!</v>
      </c>
      <c r="K10" s="248" t="e">
        <f>'2_Prosecution'!AL9/G10*100</f>
        <v>#VALUE!</v>
      </c>
      <c r="L10" s="249" t="s">
        <v>3336</v>
      </c>
      <c r="M10" s="248" t="e">
        <f>'2_Prosecution'!AN9/C10*100</f>
        <v>#VALUE!</v>
      </c>
      <c r="N10" s="248" t="e">
        <f>'2_Prosecution'!AO9/D10*100</f>
        <v>#VALUE!</v>
      </c>
      <c r="O10" s="248" t="e">
        <f>'2_Prosecution'!AP9/E10*100</f>
        <v>#VALUE!</v>
      </c>
      <c r="P10" s="248" t="e">
        <f>'2_Prosecution'!AQ9/F10*100</f>
        <v>#VALUE!</v>
      </c>
      <c r="Q10" s="248" t="e">
        <f>'2_Prosecution'!AR9/G10*100</f>
        <v>#VALUE!</v>
      </c>
      <c r="R10" s="248" t="e">
        <f>'2_Prosecution'!AS9/H10*100</f>
        <v>#VALUE!</v>
      </c>
      <c r="S10" s="250" t="e">
        <f t="shared" si="0"/>
        <v>#VALUE!</v>
      </c>
      <c r="T10" s="249" t="s">
        <v>3336</v>
      </c>
      <c r="U10" s="248" t="e">
        <f>'2_Prosecution'!AU9/'2_Prosecution'!AN9*100</f>
        <v>#VALUE!</v>
      </c>
      <c r="V10" s="248" t="e">
        <f>'2_Prosecution'!AV9/'2_Prosecution'!AO9*100</f>
        <v>#VALUE!</v>
      </c>
      <c r="W10" s="248" t="e">
        <f>'2_Prosecution'!AW9/'2_Prosecution'!AP9*100</f>
        <v>#VALUE!</v>
      </c>
      <c r="X10" s="248" t="e">
        <f>'2_Prosecution'!AX9/'2_Prosecution'!AQ9*100</f>
        <v>#VALUE!</v>
      </c>
      <c r="Y10" s="248" t="e">
        <f>'2_Prosecution'!AY9/'2_Prosecution'!AR9*100</f>
        <v>#VALUE!</v>
      </c>
      <c r="Z10" s="248" t="e">
        <f>'2_Prosecution'!AZ9/'2_Prosecution'!AS9*100</f>
        <v>#VALUE!</v>
      </c>
      <c r="AA10" s="250" t="e">
        <f t="shared" si="1"/>
        <v>#VALUE!</v>
      </c>
      <c r="AB10" s="249" t="s">
        <v>3336</v>
      </c>
      <c r="AC10" s="248">
        <f>'2_Prosecution'!BE9/G10*100</f>
        <v>0</v>
      </c>
      <c r="AD10" s="248" t="e">
        <f>'2_Prosecution'!BF9/'2_Prosecution'!BE9*100</f>
        <v>#DIV/0!</v>
      </c>
      <c r="AE10" s="248" t="e">
        <f>'2_Prosecution'!BG9/'2_Prosecution'!BE9*100</f>
        <v>#VALUE!</v>
      </c>
      <c r="AF10" s="248" t="e">
        <f>'2_Prosecution'!BH9/'2_Prosecution'!BE9*100</f>
        <v>#VALUE!</v>
      </c>
      <c r="AG10" s="248" t="e">
        <f>'2_Prosecution'!BI9/'2_Prosecution'!BH9*100</f>
        <v>#VALUE!</v>
      </c>
      <c r="AH10" s="249" t="s">
        <v>3336</v>
      </c>
      <c r="AI10" s="248">
        <f>'2_Prosecution'!BK9/G10*100</f>
        <v>375.4275419873922</v>
      </c>
      <c r="AJ10" s="248">
        <f>'2_Prosecution'!BL9/'2_Prosecution'!BK9*100</f>
        <v>3.1015570825190695</v>
      </c>
      <c r="AK10" s="248">
        <f>'2_Prosecution'!BM9/'2_Prosecution'!BK9*100</f>
        <v>12.204501040156339</v>
      </c>
      <c r="AL10" s="248">
        <f>'2_Prosecution'!BN9/'2_Prosecution'!BK9*100</f>
        <v>3.019605370989094</v>
      </c>
      <c r="AM10" s="248">
        <f>'2_Prosecution'!BO9/'2_Prosecution'!BN9*100</f>
        <v>38.622129436325679</v>
      </c>
      <c r="AN10" s="249" t="s">
        <v>3336</v>
      </c>
      <c r="AO10" s="248" t="e">
        <f>'2_Prosecution'!BU9/G10*100</f>
        <v>#VALUE!</v>
      </c>
      <c r="AP10" s="248" t="e">
        <f>'2_Prosecution'!BV9/'2_Prosecution'!BU9*100</f>
        <v>#VALUE!</v>
      </c>
      <c r="AQ10" s="249" t="s">
        <v>3336</v>
      </c>
      <c r="AR10" s="248" t="e">
        <f>'2_Prosecution'!BX9/'2_Prosecution'!BU9*100</f>
        <v>#VALUE!</v>
      </c>
      <c r="AS10" s="248" t="e">
        <f>'2_Prosecution'!BY9/'2_Prosecution'!BX9*100</f>
        <v>#VALUE!</v>
      </c>
      <c r="AT10" s="249" t="s">
        <v>3336</v>
      </c>
      <c r="AU10" s="248" t="e">
        <f>'2_Prosecution'!CA9/'2_Prosecution'!BU9*100</f>
        <v>#VALUE!</v>
      </c>
      <c r="AV10" s="248" t="e">
        <f>'2_Prosecution'!CB9/'2_Prosecution'!CA9*100</f>
        <v>#VALUE!</v>
      </c>
      <c r="AW10" s="249" t="s">
        <v>3336</v>
      </c>
      <c r="AX10" s="248" t="e">
        <f>'2_Prosecution'!CD9/'2_Prosecution'!BU9*100</f>
        <v>#VALUE!</v>
      </c>
      <c r="AY10" s="248" t="e">
        <f>'2_Prosecution'!CE9/'2_Prosecution'!CD9*100</f>
        <v>#VALUE!</v>
      </c>
      <c r="AZ10" s="249" t="s">
        <v>3336</v>
      </c>
      <c r="BA10" s="248" t="e">
        <f>'2_Prosecution'!CG9/'2_Prosecution'!CD9*100</f>
        <v>#VALUE!</v>
      </c>
      <c r="BB10" s="248" t="e">
        <f>'2_Prosecution'!CH9/'2_Prosecution'!CG9*100</f>
        <v>#VALUE!</v>
      </c>
      <c r="BC10" s="249" t="s">
        <v>3336</v>
      </c>
      <c r="BD10" s="248" t="e">
        <f>'2_Prosecution'!CJ9/'2_Prosecution'!CD9*100</f>
        <v>#VALUE!</v>
      </c>
      <c r="BE10" s="248" t="e">
        <f>'2_Prosecution'!CK9/'2_Prosecution'!CJ9*100</f>
        <v>#VALUE!</v>
      </c>
      <c r="BF10" s="249" t="s">
        <v>3336</v>
      </c>
      <c r="BG10" s="248" t="e">
        <f>'2_Prosecution'!CM9/'2_Prosecution'!BU9*100</f>
        <v>#VALUE!</v>
      </c>
      <c r="BH10" s="248" t="e">
        <f>'2_Prosecution'!CN9/'2_Prosecution'!CM9*100</f>
        <v>#VALUE!</v>
      </c>
      <c r="BI10" s="249" t="s">
        <v>3336</v>
      </c>
      <c r="BJ10" s="248" t="e">
        <f>'2_Prosecution'!CP9/'2_Prosecution'!BU9*100</f>
        <v>#VALUE!</v>
      </c>
      <c r="BK10" s="248" t="e">
        <f>'2_Prosecution'!CQ9/'2_Prosecution'!CP9*100</f>
        <v>#VALUE!</v>
      </c>
      <c r="BL10" s="249" t="s">
        <v>3336</v>
      </c>
      <c r="BM10" s="248" t="e">
        <f>'2_Prosecution'!CS9/'2_Prosecution'!BU9*100</f>
        <v>#VALUE!</v>
      </c>
      <c r="BN10" s="248" t="e">
        <f>'2_Prosecution'!CT9/'2_Prosecution'!CS9*100</f>
        <v>#VALUE!</v>
      </c>
      <c r="BO10" s="249" t="s">
        <v>3336</v>
      </c>
      <c r="BP10" s="248" t="e">
        <f>'2_Prosecution'!CV9/'2_Prosecution'!BU9*100</f>
        <v>#VALUE!</v>
      </c>
      <c r="BQ10" s="248" t="e">
        <f>'2_Prosecution'!CW9/'2_Prosecution'!CV9*100</f>
        <v>#VALUE!</v>
      </c>
      <c r="BR10" s="249" t="s">
        <v>3336</v>
      </c>
      <c r="BS10" s="248" t="e">
        <f>'2_Prosecution'!DC9/G10*100</f>
        <v>#VALUE!</v>
      </c>
      <c r="BT10" s="248" t="e">
        <f>'2_Prosecution'!DD9/'2_Prosecution'!DC9*100</f>
        <v>#VALUE!</v>
      </c>
      <c r="BU10" s="249" t="s">
        <v>3336</v>
      </c>
      <c r="BV10" s="248" t="e">
        <f>'2_Prosecution'!DF9/'2_Prosecution'!DC9*100</f>
        <v>#VALUE!</v>
      </c>
      <c r="BW10" s="248" t="e">
        <f>'2_Prosecution'!DG9/'2_Prosecution'!DF9*100</f>
        <v>#VALUE!</v>
      </c>
      <c r="BX10" s="249" t="s">
        <v>3336</v>
      </c>
      <c r="BY10" s="248" t="e">
        <f>'2_Prosecution'!DI9/'2_Prosecution'!DC9*100</f>
        <v>#VALUE!</v>
      </c>
      <c r="BZ10" s="248" t="e">
        <f>'2_Prosecution'!DJ9/'2_Prosecution'!DI9*100</f>
        <v>#VALUE!</v>
      </c>
      <c r="CA10" s="249" t="s">
        <v>3336</v>
      </c>
      <c r="CB10" s="248" t="e">
        <f>'2_Prosecution'!DL9/'2_Prosecution'!DI9*100</f>
        <v>#VALUE!</v>
      </c>
      <c r="CC10" s="248" t="e">
        <f>'2_Prosecution'!DM9/'2_Prosecution'!DL9*100</f>
        <v>#VALUE!</v>
      </c>
      <c r="CD10" s="249" t="s">
        <v>3336</v>
      </c>
      <c r="CE10" s="248" t="e">
        <f>'2_Prosecution'!DO9/'2_Prosecution'!DC9*100</f>
        <v>#VALUE!</v>
      </c>
      <c r="CF10" s="248" t="e">
        <f>'2_Prosecution'!DP9/'2_Prosecution'!DO9*100</f>
        <v>#VALUE!</v>
      </c>
      <c r="CG10" s="249" t="s">
        <v>3336</v>
      </c>
      <c r="CH10" s="248" t="e">
        <f>'2_Prosecution'!DR9/'2_Prosecution'!DO9*100</f>
        <v>#VALUE!</v>
      </c>
      <c r="CI10" s="248" t="e">
        <f>'2_Prosecution'!DS9/'2_Prosecution'!DR9*100</f>
        <v>#VALUE!</v>
      </c>
      <c r="CJ10" s="249" t="s">
        <v>3336</v>
      </c>
      <c r="CK10" s="248" t="e">
        <f>'2_Prosecution'!DU9/'2_Prosecution'!DC9*100</f>
        <v>#VALUE!</v>
      </c>
      <c r="CL10" s="248" t="e">
        <f>'2_Prosecution'!DV9/'2_Prosecution'!DU9*100</f>
        <v>#VALUE!</v>
      </c>
      <c r="CM10" s="249" t="s">
        <v>3336</v>
      </c>
      <c r="CN10" s="248" t="e">
        <f>'2_Prosecution'!DX9/'2_Prosecution'!DU9*100</f>
        <v>#VALUE!</v>
      </c>
      <c r="CO10" s="248" t="e">
        <f>'2_Prosecution'!DY9/'2_Prosecution'!DX9*100</f>
        <v>#VALUE!</v>
      </c>
      <c r="CP10" s="249" t="s">
        <v>3336</v>
      </c>
      <c r="CQ10" s="248" t="e">
        <f>'2_Prosecution'!EA9/'2_Prosecution'!DU9*100</f>
        <v>#VALUE!</v>
      </c>
      <c r="CR10" s="248" t="e">
        <f>'2_Prosecution'!EB9/'2_Prosecution'!EA9*100</f>
        <v>#VALUE!</v>
      </c>
      <c r="CS10" s="249" t="s">
        <v>3336</v>
      </c>
      <c r="CT10" s="248" t="e">
        <f>'2_Prosecution'!ED9/'2_Prosecution'!DC9*100</f>
        <v>#VALUE!</v>
      </c>
      <c r="CU10" s="248" t="e">
        <f>'2_Prosecution'!EE9/'2_Prosecution'!ED9*100</f>
        <v>#VALUE!</v>
      </c>
      <c r="CV10" s="249" t="s">
        <v>3336</v>
      </c>
      <c r="CW10" s="248" t="e">
        <f>'2_Prosecution'!EG9/'2_Prosecution'!DC9*100</f>
        <v>#VALUE!</v>
      </c>
      <c r="CX10" s="248" t="e">
        <f>'2_Prosecution'!EH9/'2_Prosecution'!EG9*100</f>
        <v>#VALUE!</v>
      </c>
      <c r="CY10" s="249" t="s">
        <v>3336</v>
      </c>
      <c r="CZ10" s="248" t="e">
        <f>'2_Prosecution'!EJ9/'2_Prosecution'!EG9*100</f>
        <v>#VALUE!</v>
      </c>
      <c r="DA10" s="248" t="e">
        <f>'2_Prosecution'!EK9/'2_Prosecution'!EJ9*100</f>
        <v>#VALUE!</v>
      </c>
      <c r="DB10" s="249" t="s">
        <v>3336</v>
      </c>
      <c r="DC10" s="248" t="e">
        <f>'2_Prosecution'!EM9/'2_Prosecution'!EJ9*100</f>
        <v>#VALUE!</v>
      </c>
      <c r="DD10" s="248" t="e">
        <f>'2_Prosecution'!EN9/'2_Prosecution'!EM9*100</f>
        <v>#VALUE!</v>
      </c>
      <c r="DE10" s="249" t="s">
        <v>3336</v>
      </c>
      <c r="DF10" s="248" t="e">
        <f>'2_Prosecution'!EP9/'2_Prosecution'!EJ9*100</f>
        <v>#VALUE!</v>
      </c>
      <c r="DG10" s="248" t="e">
        <f>'2_Prosecution'!EQ9/'2_Prosecution'!EP9*100</f>
        <v>#VALUE!</v>
      </c>
      <c r="DH10" s="249" t="s">
        <v>3336</v>
      </c>
      <c r="DI10" s="248" t="e">
        <f>'2_Prosecution'!ES9/'2_Prosecution'!EP9*100</f>
        <v>#VALUE!</v>
      </c>
      <c r="DJ10" s="248" t="e">
        <f>'2_Prosecution'!ET9/'2_Prosecution'!ES9*100</f>
        <v>#VALUE!</v>
      </c>
      <c r="DK10" s="249" t="s">
        <v>3336</v>
      </c>
      <c r="DL10" s="248" t="e">
        <f>'2_Prosecution'!EV9/'2_Prosecution'!DC9*100</f>
        <v>#VALUE!</v>
      </c>
      <c r="DM10" s="248" t="e">
        <f>'2_Prosecution'!EW9/'2_Prosecution'!EV9*100</f>
        <v>#DIV/0!</v>
      </c>
      <c r="DN10" s="249" t="s">
        <v>3336</v>
      </c>
      <c r="DO10" s="248" t="e">
        <f>'2_Prosecution'!EY9/'2_Prosecution'!EV9*100</f>
        <v>#VALUE!</v>
      </c>
      <c r="DP10" s="248" t="e">
        <f>'2_Prosecution'!EZ9/'2_Prosecution'!EY9*100</f>
        <v>#VALUE!</v>
      </c>
      <c r="DQ10" s="249" t="s">
        <v>3336</v>
      </c>
      <c r="DR10" s="248" t="e">
        <f>'2_Prosecution'!FB9/'2_Prosecution'!DC9*100</f>
        <v>#VALUE!</v>
      </c>
      <c r="DS10" s="248" t="e">
        <f>'2_Prosecution'!FC9/'2_Prosecution'!FB9*100</f>
        <v>#VALUE!</v>
      </c>
      <c r="DT10" s="249" t="s">
        <v>3336</v>
      </c>
      <c r="DU10" s="248" t="e">
        <f>'2_Prosecution'!FE9/'2_Prosecution'!DC9*100</f>
        <v>#VALUE!</v>
      </c>
      <c r="DV10" s="248" t="e">
        <f>'2_Prosecution'!FF9/'2_Prosecution'!FE9*100</f>
        <v>#VALUE!</v>
      </c>
      <c r="DW10" s="249" t="s">
        <v>3336</v>
      </c>
      <c r="DX10" s="248" t="e">
        <f>'2_Prosecution'!FH9/'2_Prosecution'!DC9*100</f>
        <v>#VALUE!</v>
      </c>
      <c r="DY10" s="248" t="e">
        <f>'2_Prosecution'!FI9/'2_Prosecution'!FH9*100</f>
        <v>#DIV/0!</v>
      </c>
      <c r="DZ10" s="249" t="s">
        <v>3336</v>
      </c>
      <c r="EA10" s="248" t="e">
        <f>'2_Prosecution'!FK9/'2_Prosecution'!DC9*100</f>
        <v>#VALUE!</v>
      </c>
      <c r="EB10" s="248" t="e">
        <f>'2_Prosecution'!FL9/'2_Prosecution'!FK9*100</f>
        <v>#DIV/0!</v>
      </c>
      <c r="EC10" s="249" t="s">
        <v>3336</v>
      </c>
      <c r="ED10" s="248" t="e">
        <f>'2_Prosecution'!FN9/'2_Prosecution'!FK9*100</f>
        <v>#VALUE!</v>
      </c>
      <c r="EE10" s="248" t="e">
        <f>'2_Prosecution'!FO9/'2_Prosecution'!FN9*100</f>
        <v>#VALUE!</v>
      </c>
      <c r="EF10" s="249" t="s">
        <v>3336</v>
      </c>
      <c r="EG10" s="248" t="e">
        <f>'2_Prosecution'!GT9/G10*100</f>
        <v>#VALUE!</v>
      </c>
      <c r="EH10" s="248" t="e">
        <f>'2_Prosecution'!GU9/G10*100</f>
        <v>#VALUE!</v>
      </c>
      <c r="EI10" s="249" t="s">
        <v>3336</v>
      </c>
      <c r="EJ10" s="248">
        <f>'2_Prosecution'!HF9/C10*100</f>
        <v>38.369577354210179</v>
      </c>
      <c r="EK10" s="248">
        <f>'2_Prosecution'!HG9/D10*100</f>
        <v>40.037567960965234</v>
      </c>
      <c r="EL10" s="248">
        <f>'2_Prosecution'!HH9/E10*100</f>
        <v>39.229119644122434</v>
      </c>
      <c r="EM10" s="248">
        <f>'2_Prosecution'!HI9/F10*100</f>
        <v>38.428853287256381</v>
      </c>
      <c r="EN10" s="248">
        <f>'2_Prosecution'!HJ9/G10*100</f>
        <v>39.689339211552465</v>
      </c>
      <c r="EO10" s="248">
        <f>'2_Prosecution'!HK9/H10*100</f>
        <v>41.306053997583682</v>
      </c>
      <c r="EP10" s="250">
        <f t="shared" si="2"/>
        <v>7.6531378395579281</v>
      </c>
      <c r="EQ10" s="249" t="s">
        <v>3336</v>
      </c>
      <c r="ER10" s="248">
        <f>'2_Prosecution'!HM9/C10*100</f>
        <v>14.382763807744642</v>
      </c>
      <c r="ES10" s="248">
        <f>'2_Prosecution'!HN9/D10*100</f>
        <v>14.429427238268429</v>
      </c>
      <c r="ET10" s="248">
        <f>'2_Prosecution'!HO9/E10*100</f>
        <v>14.452833553097738</v>
      </c>
      <c r="EU10" s="248">
        <f>'2_Prosecution'!HP9/F10*100</f>
        <v>14.222443250920866</v>
      </c>
      <c r="EV10" s="248">
        <f>'2_Prosecution'!HQ9/G10*100</f>
        <v>14.886460562949614</v>
      </c>
      <c r="EW10" s="248">
        <f>'2_Prosecution'!HR9/H10*100</f>
        <v>14.818636356152204</v>
      </c>
      <c r="EX10" s="250">
        <f t="shared" si="3"/>
        <v>3.0305201019351955</v>
      </c>
      <c r="EY10" s="249" t="s">
        <v>3336</v>
      </c>
      <c r="EZ10" s="248" t="e">
        <f>'2_Prosecution'!HT9/'2_Prosecution'!HQ9*100</f>
        <v>#VALUE!</v>
      </c>
    </row>
    <row r="11" spans="1:328">
      <c r="A11" s="248">
        <v>9</v>
      </c>
      <c r="B11" s="279" t="s">
        <v>33</v>
      </c>
      <c r="C11" s="248">
        <v>839.75099999999998</v>
      </c>
      <c r="D11" s="248">
        <v>862.01099999999997</v>
      </c>
      <c r="E11" s="248">
        <v>865.87800000000004</v>
      </c>
      <c r="F11" s="248">
        <v>858</v>
      </c>
      <c r="G11" s="248">
        <v>847.00800000000004</v>
      </c>
      <c r="H11" s="248">
        <v>848.31899999999996</v>
      </c>
      <c r="J11" s="248" t="e">
        <f>'2_Prosecution'!AK10/F11*100</f>
        <v>#VALUE!</v>
      </c>
      <c r="K11" s="248" t="e">
        <f>'2_Prosecution'!AL10/G11*100</f>
        <v>#VALUE!</v>
      </c>
      <c r="L11" s="249" t="s">
        <v>3336</v>
      </c>
      <c r="M11" s="248" t="e">
        <f>'2_Prosecution'!AN10/C11*100</f>
        <v>#VALUE!</v>
      </c>
      <c r="N11" s="248" t="e">
        <f>'2_Prosecution'!AO10/D11*100</f>
        <v>#VALUE!</v>
      </c>
      <c r="O11" s="248" t="e">
        <f>'2_Prosecution'!AP10/E11*100</f>
        <v>#VALUE!</v>
      </c>
      <c r="P11" s="248" t="e">
        <f>'2_Prosecution'!AQ10/F11*100</f>
        <v>#VALUE!</v>
      </c>
      <c r="Q11" s="248" t="e">
        <f>'2_Prosecution'!AR10/G11*100</f>
        <v>#VALUE!</v>
      </c>
      <c r="R11" s="248" t="e">
        <f>'2_Prosecution'!AS10/H11*100</f>
        <v>#VALUE!</v>
      </c>
      <c r="S11" s="250" t="e">
        <f t="shared" si="0"/>
        <v>#VALUE!</v>
      </c>
      <c r="T11" s="249" t="s">
        <v>3336</v>
      </c>
      <c r="U11" s="248" t="e">
        <f>'2_Prosecution'!AU10/'2_Prosecution'!AN10*100</f>
        <v>#VALUE!</v>
      </c>
      <c r="V11" s="248" t="e">
        <f>'2_Prosecution'!AV10/'2_Prosecution'!AO10*100</f>
        <v>#VALUE!</v>
      </c>
      <c r="W11" s="248" t="e">
        <f>'2_Prosecution'!AW10/'2_Prosecution'!AP10*100</f>
        <v>#VALUE!</v>
      </c>
      <c r="X11" s="248" t="e">
        <f>'2_Prosecution'!AX10/'2_Prosecution'!AQ10*100</f>
        <v>#VALUE!</v>
      </c>
      <c r="Y11" s="248" t="e">
        <f>'2_Prosecution'!AY10/'2_Prosecution'!AR10*100</f>
        <v>#VALUE!</v>
      </c>
      <c r="Z11" s="248" t="e">
        <f>'2_Prosecution'!AZ10/'2_Prosecution'!AS10*100</f>
        <v>#VALUE!</v>
      </c>
      <c r="AA11" s="250" t="e">
        <f t="shared" si="1"/>
        <v>#VALUE!</v>
      </c>
      <c r="AB11" s="249" t="s">
        <v>3336</v>
      </c>
      <c r="AC11" s="248" t="e">
        <f>'2_Prosecution'!BE10/G11*100</f>
        <v>#VALUE!</v>
      </c>
      <c r="AD11" s="248" t="e">
        <f>'2_Prosecution'!BF10/'2_Prosecution'!BE10*100</f>
        <v>#VALUE!</v>
      </c>
      <c r="AE11" s="248" t="e">
        <f>'2_Prosecution'!BG10/'2_Prosecution'!BE10*100</f>
        <v>#VALUE!</v>
      </c>
      <c r="AF11" s="248" t="e">
        <f>'2_Prosecution'!BH10/'2_Prosecution'!BE10*100</f>
        <v>#VALUE!</v>
      </c>
      <c r="AG11" s="248" t="e">
        <f>'2_Prosecution'!BI10/'2_Prosecution'!BH10*100</f>
        <v>#VALUE!</v>
      </c>
      <c r="AH11" s="249" t="s">
        <v>3336</v>
      </c>
      <c r="AI11" s="248" t="e">
        <f>'2_Prosecution'!BK10/G11*100</f>
        <v>#VALUE!</v>
      </c>
      <c r="AJ11" s="248" t="e">
        <f>'2_Prosecution'!BL10/'2_Prosecution'!BK10*100</f>
        <v>#VALUE!</v>
      </c>
      <c r="AK11" s="248" t="e">
        <f>'2_Prosecution'!BM10/'2_Prosecution'!BK10*100</f>
        <v>#VALUE!</v>
      </c>
      <c r="AL11" s="248" t="e">
        <f>'2_Prosecution'!BN10/'2_Prosecution'!BK10*100</f>
        <v>#VALUE!</v>
      </c>
      <c r="AM11" s="248" t="e">
        <f>'2_Prosecution'!BO10/'2_Prosecution'!BN10*100</f>
        <v>#VALUE!</v>
      </c>
      <c r="AN11" s="249" t="s">
        <v>3336</v>
      </c>
      <c r="AO11" s="248" t="e">
        <f>'2_Prosecution'!BU10/G11*100</f>
        <v>#VALUE!</v>
      </c>
      <c r="AP11" s="248" t="e">
        <f>'2_Prosecution'!BV10/'2_Prosecution'!BU10*100</f>
        <v>#VALUE!</v>
      </c>
      <c r="AQ11" s="249" t="s">
        <v>3336</v>
      </c>
      <c r="AR11" s="248" t="e">
        <f>'2_Prosecution'!BX10/'2_Prosecution'!BU10*100</f>
        <v>#VALUE!</v>
      </c>
      <c r="AS11" s="248" t="e">
        <f>'2_Prosecution'!BY10/'2_Prosecution'!BX10*100</f>
        <v>#VALUE!</v>
      </c>
      <c r="AT11" s="249" t="s">
        <v>3336</v>
      </c>
      <c r="AU11" s="248" t="e">
        <f>'2_Prosecution'!CA10/'2_Prosecution'!BU10*100</f>
        <v>#VALUE!</v>
      </c>
      <c r="AV11" s="248" t="e">
        <f>'2_Prosecution'!CB10/'2_Prosecution'!CA10*100</f>
        <v>#VALUE!</v>
      </c>
      <c r="AW11" s="249" t="s">
        <v>3336</v>
      </c>
      <c r="AX11" s="248" t="e">
        <f>'2_Prosecution'!CD10/'2_Prosecution'!BU10*100</f>
        <v>#VALUE!</v>
      </c>
      <c r="AY11" s="248" t="e">
        <f>'2_Prosecution'!CE10/'2_Prosecution'!CD10*100</f>
        <v>#VALUE!</v>
      </c>
      <c r="AZ11" s="249" t="s">
        <v>3336</v>
      </c>
      <c r="BA11" s="248" t="e">
        <f>'2_Prosecution'!CG10/'2_Prosecution'!CD10*100</f>
        <v>#VALUE!</v>
      </c>
      <c r="BB11" s="248" t="e">
        <f>'2_Prosecution'!CH10/'2_Prosecution'!CG10*100</f>
        <v>#VALUE!</v>
      </c>
      <c r="BC11" s="249" t="s">
        <v>3336</v>
      </c>
      <c r="BD11" s="248" t="e">
        <f>'2_Prosecution'!CJ10/'2_Prosecution'!CD10*100</f>
        <v>#VALUE!</v>
      </c>
      <c r="BE11" s="248" t="e">
        <f>'2_Prosecution'!CK10/'2_Prosecution'!CJ10*100</f>
        <v>#VALUE!</v>
      </c>
      <c r="BF11" s="249" t="s">
        <v>3336</v>
      </c>
      <c r="BG11" s="248" t="e">
        <f>'2_Prosecution'!CM10/'2_Prosecution'!BU10*100</f>
        <v>#VALUE!</v>
      </c>
      <c r="BH11" s="248" t="e">
        <f>'2_Prosecution'!CN10/'2_Prosecution'!CM10*100</f>
        <v>#VALUE!</v>
      </c>
      <c r="BI11" s="249" t="s">
        <v>3336</v>
      </c>
      <c r="BJ11" s="248" t="e">
        <f>'2_Prosecution'!CP10/'2_Prosecution'!BU10*100</f>
        <v>#VALUE!</v>
      </c>
      <c r="BK11" s="248" t="e">
        <f>'2_Prosecution'!CQ10/'2_Prosecution'!CP10*100</f>
        <v>#VALUE!</v>
      </c>
      <c r="BL11" s="249" t="s">
        <v>3336</v>
      </c>
      <c r="BM11" s="248" t="e">
        <f>'2_Prosecution'!CS10/'2_Prosecution'!BU10*100</f>
        <v>#VALUE!</v>
      </c>
      <c r="BN11" s="248" t="e">
        <f>'2_Prosecution'!CT10/'2_Prosecution'!CS10*100</f>
        <v>#VALUE!</v>
      </c>
      <c r="BO11" s="249" t="s">
        <v>3336</v>
      </c>
      <c r="BP11" s="248" t="e">
        <f>'2_Prosecution'!CV10/'2_Prosecution'!BU10*100</f>
        <v>#VALUE!</v>
      </c>
      <c r="BQ11" s="248" t="e">
        <f>'2_Prosecution'!CW10/'2_Prosecution'!CV10*100</f>
        <v>#VALUE!</v>
      </c>
      <c r="BR11" s="249" t="s">
        <v>3336</v>
      </c>
      <c r="BS11" s="248" t="e">
        <f>'2_Prosecution'!DC10/G11*100</f>
        <v>#VALUE!</v>
      </c>
      <c r="BT11" s="248" t="e">
        <f>'2_Prosecution'!DD10/'2_Prosecution'!DC10*100</f>
        <v>#VALUE!</v>
      </c>
      <c r="BU11" s="249" t="s">
        <v>3336</v>
      </c>
      <c r="BV11" s="248" t="e">
        <f>'2_Prosecution'!DF10/'2_Prosecution'!DC10*100</f>
        <v>#VALUE!</v>
      </c>
      <c r="BW11" s="248" t="e">
        <f>'2_Prosecution'!DG10/'2_Prosecution'!DF10*100</f>
        <v>#VALUE!</v>
      </c>
      <c r="BX11" s="249" t="s">
        <v>3336</v>
      </c>
      <c r="BY11" s="248" t="e">
        <f>'2_Prosecution'!DI10/'2_Prosecution'!DC10*100</f>
        <v>#VALUE!</v>
      </c>
      <c r="BZ11" s="248" t="e">
        <f>'2_Prosecution'!DJ10/'2_Prosecution'!DI10*100</f>
        <v>#VALUE!</v>
      </c>
      <c r="CA11" s="249" t="s">
        <v>3336</v>
      </c>
      <c r="CB11" s="248" t="e">
        <f>'2_Prosecution'!DL10/'2_Prosecution'!DI10*100</f>
        <v>#VALUE!</v>
      </c>
      <c r="CC11" s="248" t="e">
        <f>'2_Prosecution'!DM10/'2_Prosecution'!DL10*100</f>
        <v>#VALUE!</v>
      </c>
      <c r="CD11" s="249" t="s">
        <v>3336</v>
      </c>
      <c r="CE11" s="248" t="e">
        <f>'2_Prosecution'!DO10/'2_Prosecution'!DC10*100</f>
        <v>#VALUE!</v>
      </c>
      <c r="CF11" s="248" t="e">
        <f>'2_Prosecution'!DP10/'2_Prosecution'!DO10*100</f>
        <v>#VALUE!</v>
      </c>
      <c r="CG11" s="249" t="s">
        <v>3336</v>
      </c>
      <c r="CH11" s="248" t="e">
        <f>'2_Prosecution'!DR10/'2_Prosecution'!DO10*100</f>
        <v>#VALUE!</v>
      </c>
      <c r="CI11" s="248" t="e">
        <f>'2_Prosecution'!DS10/'2_Prosecution'!DR10*100</f>
        <v>#VALUE!</v>
      </c>
      <c r="CJ11" s="249" t="s">
        <v>3336</v>
      </c>
      <c r="CK11" s="248" t="e">
        <f>'2_Prosecution'!DU10/'2_Prosecution'!DC10*100</f>
        <v>#VALUE!</v>
      </c>
      <c r="CL11" s="248" t="e">
        <f>'2_Prosecution'!DV10/'2_Prosecution'!DU10*100</f>
        <v>#VALUE!</v>
      </c>
      <c r="CM11" s="249" t="s">
        <v>3336</v>
      </c>
      <c r="CN11" s="248" t="e">
        <f>'2_Prosecution'!DX10/'2_Prosecution'!DU10*100</f>
        <v>#VALUE!</v>
      </c>
      <c r="CO11" s="248" t="e">
        <f>'2_Prosecution'!DY10/'2_Prosecution'!DX10*100</f>
        <v>#VALUE!</v>
      </c>
      <c r="CP11" s="249" t="s">
        <v>3336</v>
      </c>
      <c r="CQ11" s="248" t="e">
        <f>'2_Prosecution'!EA10/'2_Prosecution'!DU10*100</f>
        <v>#VALUE!</v>
      </c>
      <c r="CR11" s="248" t="e">
        <f>'2_Prosecution'!EB10/'2_Prosecution'!EA10*100</f>
        <v>#VALUE!</v>
      </c>
      <c r="CS11" s="249" t="s">
        <v>3336</v>
      </c>
      <c r="CT11" s="248" t="e">
        <f>'2_Prosecution'!ED10/'2_Prosecution'!DC10*100</f>
        <v>#VALUE!</v>
      </c>
      <c r="CU11" s="248" t="e">
        <f>'2_Prosecution'!EE10/'2_Prosecution'!ED10*100</f>
        <v>#VALUE!</v>
      </c>
      <c r="CV11" s="249" t="s">
        <v>3336</v>
      </c>
      <c r="CW11" s="248" t="e">
        <f>'2_Prosecution'!EG10/'2_Prosecution'!DC10*100</f>
        <v>#VALUE!</v>
      </c>
      <c r="CX11" s="248" t="e">
        <f>'2_Prosecution'!EH10/'2_Prosecution'!EG10*100</f>
        <v>#VALUE!</v>
      </c>
      <c r="CY11" s="249" t="s">
        <v>3336</v>
      </c>
      <c r="CZ11" s="248" t="e">
        <f>'2_Prosecution'!EJ10/'2_Prosecution'!EG10*100</f>
        <v>#VALUE!</v>
      </c>
      <c r="DA11" s="248" t="e">
        <f>'2_Prosecution'!EK10/'2_Prosecution'!EJ10*100</f>
        <v>#VALUE!</v>
      </c>
      <c r="DB11" s="249" t="s">
        <v>3336</v>
      </c>
      <c r="DC11" s="248" t="e">
        <f>'2_Prosecution'!EM10/'2_Prosecution'!EJ10*100</f>
        <v>#VALUE!</v>
      </c>
      <c r="DD11" s="248" t="e">
        <f>'2_Prosecution'!EN10/'2_Prosecution'!EM10*100</f>
        <v>#VALUE!</v>
      </c>
      <c r="DE11" s="249" t="s">
        <v>3336</v>
      </c>
      <c r="DF11" s="248" t="e">
        <f>'2_Prosecution'!EP10/'2_Prosecution'!EJ10*100</f>
        <v>#VALUE!</v>
      </c>
      <c r="DG11" s="248" t="e">
        <f>'2_Prosecution'!EQ10/'2_Prosecution'!EP10*100</f>
        <v>#VALUE!</v>
      </c>
      <c r="DH11" s="249" t="s">
        <v>3336</v>
      </c>
      <c r="DI11" s="248" t="e">
        <f>'2_Prosecution'!ES10/'2_Prosecution'!EP10*100</f>
        <v>#VALUE!</v>
      </c>
      <c r="DJ11" s="248" t="e">
        <f>'2_Prosecution'!ET10/'2_Prosecution'!ES10*100</f>
        <v>#VALUE!</v>
      </c>
      <c r="DK11" s="249" t="s">
        <v>3336</v>
      </c>
      <c r="DL11" s="248" t="e">
        <f>'2_Prosecution'!EV10/'2_Prosecution'!DC10*100</f>
        <v>#VALUE!</v>
      </c>
      <c r="DM11" s="248" t="e">
        <f>'2_Prosecution'!EW10/'2_Prosecution'!EV10*100</f>
        <v>#VALUE!</v>
      </c>
      <c r="DN11" s="249" t="s">
        <v>3336</v>
      </c>
      <c r="DO11" s="248" t="e">
        <f>'2_Prosecution'!EY10/'2_Prosecution'!EV10*100</f>
        <v>#VALUE!</v>
      </c>
      <c r="DP11" s="248" t="e">
        <f>'2_Prosecution'!EZ10/'2_Prosecution'!EY10*100</f>
        <v>#VALUE!</v>
      </c>
      <c r="DQ11" s="249" t="s">
        <v>3336</v>
      </c>
      <c r="DR11" s="248" t="e">
        <f>'2_Prosecution'!FB10/'2_Prosecution'!DC10*100</f>
        <v>#VALUE!</v>
      </c>
      <c r="DS11" s="248" t="e">
        <f>'2_Prosecution'!FC10/'2_Prosecution'!FB10*100</f>
        <v>#VALUE!</v>
      </c>
      <c r="DT11" s="249" t="s">
        <v>3336</v>
      </c>
      <c r="DU11" s="248" t="e">
        <f>'2_Prosecution'!FE10/'2_Prosecution'!DC10*100</f>
        <v>#VALUE!</v>
      </c>
      <c r="DV11" s="248" t="e">
        <f>'2_Prosecution'!FF10/'2_Prosecution'!FE10*100</f>
        <v>#VALUE!</v>
      </c>
      <c r="DW11" s="249" t="s">
        <v>3336</v>
      </c>
      <c r="DX11" s="248" t="e">
        <f>'2_Prosecution'!FH10/'2_Prosecution'!DC10*100</f>
        <v>#VALUE!</v>
      </c>
      <c r="DY11" s="248" t="e">
        <f>'2_Prosecution'!FI10/'2_Prosecution'!FH10*100</f>
        <v>#VALUE!</v>
      </c>
      <c r="DZ11" s="249" t="s">
        <v>3336</v>
      </c>
      <c r="EA11" s="248" t="e">
        <f>'2_Prosecution'!FK10/'2_Prosecution'!DC10*100</f>
        <v>#VALUE!</v>
      </c>
      <c r="EB11" s="248" t="e">
        <f>'2_Prosecution'!FL10/'2_Prosecution'!FK10*100</f>
        <v>#VALUE!</v>
      </c>
      <c r="EC11" s="249" t="s">
        <v>3336</v>
      </c>
      <c r="ED11" s="248" t="e">
        <f>'2_Prosecution'!FN10/'2_Prosecution'!FK10*100</f>
        <v>#VALUE!</v>
      </c>
      <c r="EE11" s="248" t="e">
        <f>'2_Prosecution'!FO10/'2_Prosecution'!FN10*100</f>
        <v>#VALUE!</v>
      </c>
      <c r="EF11" s="249" t="s">
        <v>3336</v>
      </c>
      <c r="EG11" s="248" t="e">
        <f>'2_Prosecution'!GT10/G11*100</f>
        <v>#VALUE!</v>
      </c>
      <c r="EH11" s="248" t="e">
        <f>'2_Prosecution'!GU10/G11*100</f>
        <v>#VALUE!</v>
      </c>
      <c r="EI11" s="249" t="s">
        <v>3336</v>
      </c>
      <c r="EJ11" s="248" t="e">
        <f>'2_Prosecution'!HF10/C11*100</f>
        <v>#VALUE!</v>
      </c>
      <c r="EK11" s="248" t="e">
        <f>'2_Prosecution'!HG10/D11*100</f>
        <v>#VALUE!</v>
      </c>
      <c r="EL11" s="248" t="e">
        <f>'2_Prosecution'!HH10/E11*100</f>
        <v>#VALUE!</v>
      </c>
      <c r="EM11" s="248" t="e">
        <f>'2_Prosecution'!HI10/F11*100</f>
        <v>#VALUE!</v>
      </c>
      <c r="EN11" s="248" t="e">
        <f>'2_Prosecution'!HJ10/G11*100</f>
        <v>#VALUE!</v>
      </c>
      <c r="EO11" s="248" t="e">
        <f>'2_Prosecution'!HK10/H11*100</f>
        <v>#VALUE!</v>
      </c>
      <c r="EP11" s="250" t="e">
        <f t="shared" si="2"/>
        <v>#VALUE!</v>
      </c>
      <c r="EQ11" s="249" t="s">
        <v>3336</v>
      </c>
      <c r="ER11" s="248" t="e">
        <f>'2_Prosecution'!HM10/C11*100</f>
        <v>#VALUE!</v>
      </c>
      <c r="ES11" s="248" t="e">
        <f>'2_Prosecution'!HN10/D11*100</f>
        <v>#VALUE!</v>
      </c>
      <c r="ET11" s="248" t="e">
        <f>'2_Prosecution'!HO10/E11*100</f>
        <v>#VALUE!</v>
      </c>
      <c r="EU11" s="248" t="e">
        <f>'2_Prosecution'!HP10/F11*100</f>
        <v>#VALUE!</v>
      </c>
      <c r="EV11" s="248" t="e">
        <f>'2_Prosecution'!HQ10/G11*100</f>
        <v>#VALUE!</v>
      </c>
      <c r="EW11" s="248" t="e">
        <f>'2_Prosecution'!HR10/H11*100</f>
        <v>#VALUE!</v>
      </c>
      <c r="EX11" s="250" t="e">
        <f t="shared" si="3"/>
        <v>#VALUE!</v>
      </c>
      <c r="EY11" s="249" t="s">
        <v>3336</v>
      </c>
      <c r="EZ11" s="248" t="e">
        <f>'2_Prosecution'!HT10/'2_Prosecution'!HQ10*100</f>
        <v>#VALUE!</v>
      </c>
    </row>
    <row r="12" spans="1:328" ht="20.25" customHeight="1">
      <c r="A12" s="248">
        <v>10</v>
      </c>
      <c r="B12" s="279" t="s">
        <v>34</v>
      </c>
      <c r="C12" s="248">
        <v>10486.731</v>
      </c>
      <c r="D12" s="248">
        <v>10505.445</v>
      </c>
      <c r="E12" s="248">
        <v>10516.125</v>
      </c>
      <c r="F12" s="248">
        <v>10512.419</v>
      </c>
      <c r="G12" s="248">
        <v>10538.275</v>
      </c>
      <c r="H12" s="248">
        <v>10553.843000000001</v>
      </c>
      <c r="J12" s="248">
        <f>'2_Prosecution'!AK11/F12*100</f>
        <v>103.82957528614489</v>
      </c>
      <c r="K12" s="248">
        <f>'2_Prosecution'!AL11/G12*100</f>
        <v>1046.2148691318077</v>
      </c>
      <c r="L12" s="249" t="s">
        <v>3336</v>
      </c>
      <c r="M12" s="248">
        <f>'2_Prosecution'!AN11/C12*100</f>
        <v>1050.4798873929349</v>
      </c>
      <c r="N12" s="248">
        <f>'2_Prosecution'!AO11/D12*100</f>
        <v>1044.829609788067</v>
      </c>
      <c r="O12" s="248">
        <f>'2_Prosecution'!AP11/E12*100</f>
        <v>1072.3436627084598</v>
      </c>
      <c r="P12" s="248">
        <f>'2_Prosecution'!AQ11/F12*100</f>
        <v>1051.2518574459409</v>
      </c>
      <c r="Q12" s="248">
        <f>'2_Prosecution'!AR11/G12*100</f>
        <v>952.25262198984183</v>
      </c>
      <c r="R12" s="248">
        <f>'2_Prosecution'!AS11/H12*100</f>
        <v>859.68684582478613</v>
      </c>
      <c r="S12" s="250">
        <f t="shared" si="0"/>
        <v>-18.16246497033427</v>
      </c>
      <c r="T12" s="249" t="s">
        <v>3336</v>
      </c>
      <c r="U12" s="248">
        <f>'2_Prosecution'!AU11/'2_Prosecution'!AN11*100</f>
        <v>75.922513412187627</v>
      </c>
      <c r="V12" s="248">
        <f>'2_Prosecution'!AV11/'2_Prosecution'!AO11*100</f>
        <v>76.536933785211914</v>
      </c>
      <c r="W12" s="248">
        <f>'2_Prosecution'!AW11/'2_Prosecution'!AP11*100</f>
        <v>77.289858028358864</v>
      </c>
      <c r="X12" s="248">
        <f>'2_Prosecution'!AX11/'2_Prosecution'!AQ11*100</f>
        <v>77.64858114955841</v>
      </c>
      <c r="Y12" s="248">
        <f>'2_Prosecution'!AY11/'2_Prosecution'!AR11*100</f>
        <v>84.144652270530443</v>
      </c>
      <c r="Z12" s="248">
        <f>'2_Prosecution'!AZ11/'2_Prosecution'!AS11*100</f>
        <v>77.355891105477795</v>
      </c>
      <c r="AA12" s="250">
        <f t="shared" si="1"/>
        <v>1.8879481577595811</v>
      </c>
      <c r="AB12" s="249" t="s">
        <v>3336</v>
      </c>
      <c r="AC12" s="248">
        <f>'2_Prosecution'!BE11/G12*100</f>
        <v>952.25262198984183</v>
      </c>
      <c r="AD12" s="248">
        <f>'2_Prosecution'!BF11/'2_Prosecution'!BE11*100</f>
        <v>2.5032137198433499</v>
      </c>
      <c r="AE12" s="248">
        <f>'2_Prosecution'!BG11/'2_Prosecution'!BE11*100</f>
        <v>15.528494982611035</v>
      </c>
      <c r="AF12" s="248">
        <f>'2_Prosecution'!BH11/'2_Prosecution'!BE11*100</f>
        <v>6.8609181771980348</v>
      </c>
      <c r="AG12" s="248">
        <f>'2_Prosecution'!BI11/'2_Prosecution'!BH11*100</f>
        <v>62.41103848946986</v>
      </c>
      <c r="AH12" s="249" t="s">
        <v>3336</v>
      </c>
      <c r="AI12" s="248">
        <f>'2_Prosecution'!BK11/G12*100</f>
        <v>801.26965751036107</v>
      </c>
      <c r="AJ12" s="248">
        <f>'2_Prosecution'!BL11/'2_Prosecution'!BK11*100</f>
        <v>2.186167693036476</v>
      </c>
      <c r="AK12" s="248">
        <f>'2_Prosecution'!BM11/'2_Prosecution'!BK11*100</f>
        <v>14.705116058739934</v>
      </c>
      <c r="AL12" s="248">
        <f>'2_Prosecution'!BN11/'2_Prosecution'!BK11*100</f>
        <v>6.8249644718143054</v>
      </c>
      <c r="AM12" s="248">
        <f>'2_Prosecution'!BO11/'2_Prosecution'!BN11*100</f>
        <v>61.200763491237197</v>
      </c>
      <c r="AN12" s="249" t="s">
        <v>3336</v>
      </c>
      <c r="AO12" s="248">
        <f>'2_Prosecution'!BU11/G12*100</f>
        <v>952.25262198984183</v>
      </c>
      <c r="AP12" s="248">
        <f>'2_Prosecution'!BV11/'2_Prosecution'!BU11*100</f>
        <v>2.5032137198433499</v>
      </c>
      <c r="AQ12" s="249" t="s">
        <v>3336</v>
      </c>
      <c r="AR12" s="248">
        <f>'2_Prosecution'!BX11/'2_Prosecution'!BU11*100</f>
        <v>84.144652270530443</v>
      </c>
      <c r="AS12" s="248">
        <f>'2_Prosecution'!BY11/'2_Prosecution'!BX11*100</f>
        <v>2.186167693036476</v>
      </c>
      <c r="AT12" s="249" t="s">
        <v>3336</v>
      </c>
      <c r="AU12" s="248" t="e">
        <f>'2_Prosecution'!CA11/'2_Prosecution'!BU11*100</f>
        <v>#VALUE!</v>
      </c>
      <c r="AV12" s="248" t="e">
        <f>'2_Prosecution'!CB11/'2_Prosecution'!CA11*100</f>
        <v>#VALUE!</v>
      </c>
      <c r="AW12" s="249" t="s">
        <v>3336</v>
      </c>
      <c r="AX12" s="248">
        <f>'2_Prosecution'!CD11/'2_Prosecution'!BU11*100</f>
        <v>5.3850983049496266</v>
      </c>
      <c r="AY12" s="248">
        <f>'2_Prosecution'!CE11/'2_Prosecution'!CD11*100</f>
        <v>6.5321983715766097</v>
      </c>
      <c r="AZ12" s="249" t="s">
        <v>3336</v>
      </c>
      <c r="BA12" s="248" t="e">
        <f>'2_Prosecution'!CG11/'2_Prosecution'!CD11*100</f>
        <v>#VALUE!</v>
      </c>
      <c r="BB12" s="248" t="e">
        <f>'2_Prosecution'!CH11/'2_Prosecution'!CG11*100</f>
        <v>#VALUE!</v>
      </c>
      <c r="BC12" s="249" t="s">
        <v>3336</v>
      </c>
      <c r="BD12" s="248" t="e">
        <f>'2_Prosecution'!CJ11/'2_Prosecution'!CD11*100</f>
        <v>#VALUE!</v>
      </c>
      <c r="BE12" s="248" t="e">
        <f>'2_Prosecution'!CK11/'2_Prosecution'!CJ11*100</f>
        <v>#VALUE!</v>
      </c>
      <c r="BF12" s="249" t="s">
        <v>3336</v>
      </c>
      <c r="BG12" s="248" t="e">
        <f>'2_Prosecution'!CM11/'2_Prosecution'!BU11*100</f>
        <v>#VALUE!</v>
      </c>
      <c r="BH12" s="248" t="e">
        <f>'2_Prosecution'!CN11/'2_Prosecution'!CM11*100</f>
        <v>#VALUE!</v>
      </c>
      <c r="BI12" s="249" t="s">
        <v>3336</v>
      </c>
      <c r="BJ12" s="248">
        <f>'2_Prosecution'!CP11/'2_Prosecution'!BU11*100</f>
        <v>1.2087572620103437</v>
      </c>
      <c r="BK12" s="248">
        <f>'2_Prosecution'!CQ11/'2_Prosecution'!CP11*100</f>
        <v>3.2151690024732069</v>
      </c>
      <c r="BL12" s="249" t="s">
        <v>3336</v>
      </c>
      <c r="BM12" s="248" t="e">
        <f>'2_Prosecution'!CS11/'2_Prosecution'!BU11*100</f>
        <v>#VALUE!</v>
      </c>
      <c r="BN12" s="248" t="e">
        <f>'2_Prosecution'!CT11/'2_Prosecution'!CS11*100</f>
        <v>#VALUE!</v>
      </c>
      <c r="BO12" s="249" t="s">
        <v>3336</v>
      </c>
      <c r="BP12" s="248">
        <f>'2_Prosecution'!CV11/'2_Prosecution'!BU11*100</f>
        <v>9.2604956602325839</v>
      </c>
      <c r="BQ12" s="248">
        <f>'2_Prosecution'!CW11/'2_Prosecution'!CV11*100</f>
        <v>2.948455826966534</v>
      </c>
      <c r="BR12" s="249" t="s">
        <v>3336</v>
      </c>
      <c r="BS12" s="248">
        <f>'2_Prosecution'!DC11/G12*100</f>
        <v>952.25262198984183</v>
      </c>
      <c r="BT12" s="248">
        <f>'2_Prosecution'!DD11/'2_Prosecution'!DC11*100</f>
        <v>84.144652270530443</v>
      </c>
      <c r="BU12" s="249" t="s">
        <v>3336</v>
      </c>
      <c r="BV12" s="248">
        <f>'2_Prosecution'!DF11/'2_Prosecution'!DC11*100</f>
        <v>21.380952855477275</v>
      </c>
      <c r="BW12" s="248">
        <f>'2_Prosecution'!DG11/'2_Prosecution'!DF11*100</f>
        <v>90.622669649515288</v>
      </c>
      <c r="BX12" s="249" t="s">
        <v>3336</v>
      </c>
      <c r="BY12" s="248">
        <f>'2_Prosecution'!DI11/'2_Prosecution'!DC11*100</f>
        <v>0.18335641896941735</v>
      </c>
      <c r="BZ12" s="248">
        <f>'2_Prosecution'!DJ11/'2_Prosecution'!DI11*100</f>
        <v>79.891304347826093</v>
      </c>
      <c r="CA12" s="249" t="s">
        <v>3336</v>
      </c>
      <c r="CB12" s="248" t="e">
        <f>'2_Prosecution'!DL11/'2_Prosecution'!DI11*100</f>
        <v>#VALUE!</v>
      </c>
      <c r="CC12" s="248" t="e">
        <f>'2_Prosecution'!DM11/'2_Prosecution'!DL11*100</f>
        <v>#VALUE!</v>
      </c>
      <c r="CD12" s="249" t="s">
        <v>3336</v>
      </c>
      <c r="CE12" s="248">
        <f>'2_Prosecution'!DO11/'2_Prosecution'!DC11*100</f>
        <v>4.8529660890275137</v>
      </c>
      <c r="CF12" s="248">
        <f>'2_Prosecution'!DP11/'2_Prosecution'!DO11*100</f>
        <v>79.856262833675558</v>
      </c>
      <c r="CG12" s="249" t="s">
        <v>3336</v>
      </c>
      <c r="CH12" s="248">
        <f>'2_Prosecution'!DR11/'2_Prosecution'!DO11*100</f>
        <v>14.948665297741274</v>
      </c>
      <c r="CI12" s="248">
        <f>'2_Prosecution'!DS11/'2_Prosecution'!DR11*100</f>
        <v>96.291208791208788</v>
      </c>
      <c r="CJ12" s="249" t="s">
        <v>3336</v>
      </c>
      <c r="CK12" s="248">
        <f>'2_Prosecution'!DU11/'2_Prosecution'!DC11*100</f>
        <v>1.0772189614453269</v>
      </c>
      <c r="CL12" s="248">
        <f>'2_Prosecution'!DV11/'2_Prosecution'!DU11*100</f>
        <v>72.802960222016651</v>
      </c>
      <c r="CM12" s="249" t="s">
        <v>3336</v>
      </c>
      <c r="CN12" s="248">
        <f>'2_Prosecution'!DX11/'2_Prosecution'!DU11*100</f>
        <v>42.090656799259946</v>
      </c>
      <c r="CO12" s="248">
        <f>'2_Prosecution'!DY11/'2_Prosecution'!DX11*100</f>
        <v>75.824175824175825</v>
      </c>
      <c r="CP12" s="249" t="s">
        <v>3336</v>
      </c>
      <c r="CQ12" s="248">
        <f>'2_Prosecution'!EA11/'2_Prosecution'!DU11*100</f>
        <v>55.689176688251621</v>
      </c>
      <c r="CR12" s="248">
        <f>'2_Prosecution'!EB11/'2_Prosecution'!EA11*100</f>
        <v>69.435215946843854</v>
      </c>
      <c r="CS12" s="249" t="s">
        <v>3336</v>
      </c>
      <c r="CT12" s="248">
        <f>'2_Prosecution'!ED11/'2_Prosecution'!DC11*100</f>
        <v>1.7060118982371875</v>
      </c>
      <c r="CU12" s="248">
        <f>'2_Prosecution'!EE11/'2_Prosecution'!ED11*100</f>
        <v>89.953271028037392</v>
      </c>
      <c r="CV12" s="249" t="s">
        <v>3336</v>
      </c>
      <c r="CW12" s="248">
        <f>'2_Prosecution'!EG11/'2_Prosecution'!DC11*100</f>
        <v>23.10589829697761</v>
      </c>
      <c r="CX12" s="248">
        <f>'2_Prosecution'!EH11/'2_Prosecution'!EG11*100</f>
        <v>85.483244921723383</v>
      </c>
      <c r="CY12" s="249" t="s">
        <v>3336</v>
      </c>
      <c r="CZ12" s="248" t="e">
        <f>'2_Prosecution'!EJ11/'2_Prosecution'!EG11*100</f>
        <v>#VALUE!</v>
      </c>
      <c r="DA12" s="248" t="e">
        <f>'2_Prosecution'!EK11/'2_Prosecution'!EJ11*100</f>
        <v>#VALUE!</v>
      </c>
      <c r="DB12" s="249" t="s">
        <v>3336</v>
      </c>
      <c r="DC12" s="248" t="e">
        <f>'2_Prosecution'!EM11/'2_Prosecution'!EJ11*100</f>
        <v>#VALUE!</v>
      </c>
      <c r="DD12" s="248" t="e">
        <f>'2_Prosecution'!EN11/'2_Prosecution'!EM11*100</f>
        <v>#VALUE!</v>
      </c>
      <c r="DE12" s="249" t="s">
        <v>3336</v>
      </c>
      <c r="DF12" s="248" t="e">
        <f>'2_Prosecution'!EP11/'2_Prosecution'!EJ11*100</f>
        <v>#VALUE!</v>
      </c>
      <c r="DG12" s="248" t="e">
        <f>'2_Prosecution'!EQ11/'2_Prosecution'!EP11*100</f>
        <v>#VALUE!</v>
      </c>
      <c r="DH12" s="249" t="s">
        <v>3336</v>
      </c>
      <c r="DI12" s="248" t="e">
        <f>'2_Prosecution'!ES11/'2_Prosecution'!EP11*100</f>
        <v>#VALUE!</v>
      </c>
      <c r="DJ12" s="248" t="e">
        <f>'2_Prosecution'!ET11/'2_Prosecution'!ES11*100</f>
        <v>#VALUE!</v>
      </c>
      <c r="DK12" s="249" t="s">
        <v>3336</v>
      </c>
      <c r="DL12" s="248">
        <f>'2_Prosecution'!EV11/'2_Prosecution'!DC11*100</f>
        <v>5.6551504220187141</v>
      </c>
      <c r="DM12" s="248">
        <f>'2_Prosecution'!EW11/'2_Prosecution'!EV11*100</f>
        <v>81.215859030836995</v>
      </c>
      <c r="DN12" s="249" t="s">
        <v>3336</v>
      </c>
      <c r="DO12" s="248" t="e">
        <f>'2_Prosecution'!EY11/'2_Prosecution'!EV11*100</f>
        <v>#VALUE!</v>
      </c>
      <c r="DP12" s="248" t="e">
        <f>'2_Prosecution'!EZ11/'2_Prosecution'!EY11*100</f>
        <v>#VALUE!</v>
      </c>
      <c r="DQ12" s="249" t="s">
        <v>3336</v>
      </c>
      <c r="DR12" s="248">
        <f>'2_Prosecution'!FB11/'2_Prosecution'!DC11*100</f>
        <v>0.60886289125170645</v>
      </c>
      <c r="DS12" s="248">
        <f>'2_Prosecution'!FC11/'2_Prosecution'!FB11*100</f>
        <v>72.667757774140753</v>
      </c>
      <c r="DT12" s="249" t="s">
        <v>3336</v>
      </c>
      <c r="DU12" s="248">
        <f>'2_Prosecution'!FE11/'2_Prosecution'!DC11*100</f>
        <v>0.19033193490847125</v>
      </c>
      <c r="DV12" s="248">
        <f>'2_Prosecution'!FF11/'2_Prosecution'!FE11*100</f>
        <v>88.481675392670155</v>
      </c>
      <c r="DW12" s="249" t="s">
        <v>3336</v>
      </c>
      <c r="DX12" s="248">
        <f>'2_Prosecution'!FH11/'2_Prosecution'!DC11*100</f>
        <v>0.22122350549571004</v>
      </c>
      <c r="DY12" s="248">
        <f>'2_Prosecution'!FI11/'2_Prosecution'!FH11*100</f>
        <v>88.288288288288285</v>
      </c>
      <c r="DZ12" s="249" t="s">
        <v>3336</v>
      </c>
      <c r="EA12" s="248">
        <f>'2_Prosecution'!FK11/'2_Prosecution'!DC11*100</f>
        <v>4.2789807774710766</v>
      </c>
      <c r="EB12" s="248">
        <f>'2_Prosecution'!FL11/'2_Prosecution'!FK11*100</f>
        <v>86.702375407545404</v>
      </c>
      <c r="EC12" s="249" t="s">
        <v>3336</v>
      </c>
      <c r="ED12" s="248">
        <f>'2_Prosecution'!FN11/'2_Prosecution'!FK11*100</f>
        <v>77.177456916627847</v>
      </c>
      <c r="EE12" s="248">
        <f>'2_Prosecution'!FO11/'2_Prosecution'!FN11*100</f>
        <v>88.352444176222093</v>
      </c>
      <c r="EF12" s="249" t="s">
        <v>3336</v>
      </c>
      <c r="EG12" s="248" t="e">
        <f>'2_Prosecution'!GT11/G12*100</f>
        <v>#VALUE!</v>
      </c>
      <c r="EH12" s="248">
        <f>'2_Prosecution'!GU11/G12*100</f>
        <v>31.874286825879949</v>
      </c>
      <c r="EI12" s="249" t="s">
        <v>3336</v>
      </c>
      <c r="EJ12" s="248">
        <f>'2_Prosecution'!HF11/C12*100</f>
        <v>13.312060736563186</v>
      </c>
      <c r="EK12" s="248">
        <f>'2_Prosecution'!HG11/D12*100</f>
        <v>13.335941504619747</v>
      </c>
      <c r="EL12" s="248">
        <f>'2_Prosecution'!HH11/E12*100</f>
        <v>13.407980601219554</v>
      </c>
      <c r="EM12" s="248">
        <f>'2_Prosecution'!HI11/F12*100</f>
        <v>13.317581804910935</v>
      </c>
      <c r="EN12" s="248">
        <f>'2_Prosecution'!HJ11/G12*100</f>
        <v>13.370309656941009</v>
      </c>
      <c r="EO12" s="248">
        <f>'2_Prosecution'!HK11/H12*100</f>
        <v>11.161810915701512</v>
      </c>
      <c r="EP12" s="250">
        <f t="shared" si="2"/>
        <v>-16.15264430814797</v>
      </c>
      <c r="EQ12" s="249" t="s">
        <v>3336</v>
      </c>
      <c r="ER12" s="248">
        <f>'2_Prosecution'!HM11/C12*100</f>
        <v>11.261850809370433</v>
      </c>
      <c r="ES12" s="248">
        <f>'2_Prosecution'!HN11/D12*100</f>
        <v>11.232270503534119</v>
      </c>
      <c r="ET12" s="248">
        <f>'2_Prosecution'!HO11/E12*100</f>
        <v>11.192335579883274</v>
      </c>
      <c r="EU12" s="248">
        <f>'2_Prosecution'!HP11/F12*100</f>
        <v>11.291406858878057</v>
      </c>
      <c r="EV12" s="248">
        <f>'2_Prosecution'!HQ11/G12*100</f>
        <v>5.807402065328529</v>
      </c>
      <c r="EW12" s="248" t="e">
        <f>'2_Prosecution'!HR11/H12*100</f>
        <v>#VALUE!</v>
      </c>
      <c r="EX12" s="250" t="e">
        <f t="shared" si="3"/>
        <v>#VALUE!</v>
      </c>
      <c r="EY12" s="249" t="s">
        <v>3336</v>
      </c>
      <c r="EZ12" s="248" t="e">
        <f>'2_Prosecution'!HT11/'2_Prosecution'!HQ11*100</f>
        <v>#VALUE!</v>
      </c>
    </row>
    <row r="13" spans="1:328" ht="14.25" customHeight="1">
      <c r="A13" s="248">
        <v>11</v>
      </c>
      <c r="B13" s="279" t="s">
        <v>35</v>
      </c>
      <c r="C13" s="248">
        <v>5560.6279999999997</v>
      </c>
      <c r="D13" s="248">
        <v>5580.5159999999996</v>
      </c>
      <c r="E13" s="248">
        <v>5602.6279999999997</v>
      </c>
      <c r="F13" s="248">
        <v>5627.2349999999997</v>
      </c>
      <c r="G13" s="248">
        <v>5659.7150000000001</v>
      </c>
      <c r="H13" s="248">
        <v>5707.2510000000002</v>
      </c>
      <c r="J13" s="248">
        <f>'2_Prosecution'!AK12/F13*100</f>
        <v>1989.7516275755322</v>
      </c>
      <c r="K13" s="248">
        <f>'2_Prosecution'!AL12/G13*100</f>
        <v>11699.970758244894</v>
      </c>
      <c r="L13" s="249" t="s">
        <v>3336</v>
      </c>
      <c r="M13" s="248">
        <f>'2_Prosecution'!AN12/C13*100</f>
        <v>10297.487981573304</v>
      </c>
      <c r="N13" s="248">
        <f>'2_Prosecution'!AO12/D13*100</f>
        <v>10180.169719072574</v>
      </c>
      <c r="O13" s="248">
        <f>'2_Prosecution'!AP12/E13*100</f>
        <v>10959.856695822033</v>
      </c>
      <c r="P13" s="248">
        <f>'2_Prosecution'!AQ12/F13*100</f>
        <v>9915.1537122583304</v>
      </c>
      <c r="Q13" s="248">
        <f>'2_Prosecution'!AR12/G13*100</f>
        <v>11395.679817800014</v>
      </c>
      <c r="R13" s="248">
        <f>'2_Prosecution'!AS12/H13*100</f>
        <v>13097.7943672006</v>
      </c>
      <c r="S13" s="250">
        <f t="shared" si="0"/>
        <v>27.194072871347501</v>
      </c>
      <c r="T13" s="249" t="s">
        <v>3336</v>
      </c>
      <c r="U13" s="248">
        <f>'2_Prosecution'!AU12/'2_Prosecution'!AN12*100</f>
        <v>15.315618969446652</v>
      </c>
      <c r="V13" s="248">
        <f>'2_Prosecution'!AV12/'2_Prosecution'!AO12*100</f>
        <v>24.99128683731557</v>
      </c>
      <c r="W13" s="248">
        <f>'2_Prosecution'!AW12/'2_Prosecution'!AP12*100</f>
        <v>18.910657286170281</v>
      </c>
      <c r="X13" s="248">
        <f>'2_Prosecution'!AX12/'2_Prosecution'!AQ12*100</f>
        <v>21.319511281497057</v>
      </c>
      <c r="Y13" s="248">
        <f>'2_Prosecution'!AY12/'2_Prosecution'!AR12*100</f>
        <v>21.14369351420159</v>
      </c>
      <c r="Z13" s="248">
        <f>'2_Prosecution'!AZ12/'2_Prosecution'!AS12*100</f>
        <v>17.42980827371429</v>
      </c>
      <c r="AA13" s="250">
        <f t="shared" si="1"/>
        <v>13.804138823806383</v>
      </c>
      <c r="AB13" s="249" t="s">
        <v>3336</v>
      </c>
      <c r="AC13" s="248">
        <f>'2_Prosecution'!BE12/G13*100</f>
        <v>3977.143725434938</v>
      </c>
      <c r="AD13" s="248">
        <f>'2_Prosecution'!BF12/'2_Prosecution'!BE12*100</f>
        <v>0.96847997512161532</v>
      </c>
      <c r="AE13" s="248">
        <f>'2_Prosecution'!BG12/'2_Prosecution'!BE12*100</f>
        <v>29.643483862369223</v>
      </c>
      <c r="AF13" s="248">
        <f>'2_Prosecution'!BH12/'2_Prosecution'!BE12*100</f>
        <v>28.675003887247609</v>
      </c>
      <c r="AG13" s="248">
        <f>'2_Prosecution'!BI12/'2_Prosecution'!BH12*100</f>
        <v>37.089827409909212</v>
      </c>
      <c r="AH13" s="249" t="s">
        <v>3336</v>
      </c>
      <c r="AI13" s="248">
        <f>'2_Prosecution'!BK12/G13*100</f>
        <v>724.4887772617526</v>
      </c>
      <c r="AJ13" s="248">
        <f>'2_Prosecution'!BL12/'2_Prosecution'!BK12*100</f>
        <v>0</v>
      </c>
      <c r="AK13" s="248">
        <f>'2_Prosecution'!BM12/'2_Prosecution'!BK12*100</f>
        <v>51.06818846941762</v>
      </c>
      <c r="AL13" s="248">
        <f>'2_Prosecution'!BN12/'2_Prosecution'!BK12*100</f>
        <v>48.93181153058238</v>
      </c>
      <c r="AM13" s="248">
        <f>'2_Prosecution'!BO12/'2_Prosecution'!BN12*100</f>
        <v>29.141746411483254</v>
      </c>
      <c r="AN13" s="249" t="s">
        <v>3336</v>
      </c>
      <c r="AO13" s="248">
        <f>'2_Prosecution'!BU12/G13*100</f>
        <v>11395.679817800014</v>
      </c>
      <c r="AP13" s="248">
        <f>'2_Prosecution'!BV12/'2_Prosecution'!BU12*100</f>
        <v>0.33800388549420662</v>
      </c>
      <c r="AQ13" s="249" t="s">
        <v>3336</v>
      </c>
      <c r="AR13" s="248">
        <f>'2_Prosecution'!BX12/'2_Prosecution'!BU12*100</f>
        <v>21.14369351420159</v>
      </c>
      <c r="AS13" s="248">
        <f>'2_Prosecution'!BY12/'2_Prosecution'!BX12*100</f>
        <v>0</v>
      </c>
      <c r="AT13" s="249" t="s">
        <v>3336</v>
      </c>
      <c r="AU13" s="248" t="e">
        <f>'2_Prosecution'!CA12/'2_Prosecution'!BU12*100</f>
        <v>#VALUE!</v>
      </c>
      <c r="AV13" s="248" t="e">
        <f>'2_Prosecution'!CB12/'2_Prosecution'!CA12*100</f>
        <v>#VALUE!</v>
      </c>
      <c r="AW13" s="249" t="s">
        <v>3336</v>
      </c>
      <c r="AX13" s="248">
        <f>'2_Prosecution'!CD12/'2_Prosecution'!BU12*100</f>
        <v>74.743667466195745</v>
      </c>
      <c r="AY13" s="248" t="e">
        <f>'2_Prosecution'!CE12/'2_Prosecution'!CD12*100</f>
        <v>#VALUE!</v>
      </c>
      <c r="AZ13" s="249" t="s">
        <v>3336</v>
      </c>
      <c r="BA13" s="248">
        <f>'2_Prosecution'!CG12/'2_Prosecution'!CD12*100</f>
        <v>100</v>
      </c>
      <c r="BB13" s="248" t="e">
        <f>'2_Prosecution'!CH12/'2_Prosecution'!CG12*100</f>
        <v>#VALUE!</v>
      </c>
      <c r="BC13" s="249" t="s">
        <v>3336</v>
      </c>
      <c r="BD13" s="248" t="e">
        <f>'2_Prosecution'!CJ12/'2_Prosecution'!CD12*100</f>
        <v>#VALUE!</v>
      </c>
      <c r="BE13" s="248" t="e">
        <f>'2_Prosecution'!CK12/'2_Prosecution'!CJ12*100</f>
        <v>#VALUE!</v>
      </c>
      <c r="BF13" s="249" t="s">
        <v>3336</v>
      </c>
      <c r="BG13" s="248">
        <f>'2_Prosecution'!CM12/'2_Prosecution'!BU12*100</f>
        <v>9.1323068144994371E-2</v>
      </c>
      <c r="BH13" s="248" t="e">
        <f>'2_Prosecution'!CN12/'2_Prosecution'!CM12*100</f>
        <v>#VALUE!</v>
      </c>
      <c r="BI13" s="249" t="s">
        <v>3336</v>
      </c>
      <c r="BJ13" s="248">
        <f>'2_Prosecution'!CP12/'2_Prosecution'!BU12*100</f>
        <v>3.2978635983769613</v>
      </c>
      <c r="BK13" s="248" t="e">
        <f>'2_Prosecution'!CQ12/'2_Prosecution'!CP12*100</f>
        <v>#VALUE!</v>
      </c>
      <c r="BL13" s="249" t="s">
        <v>3336</v>
      </c>
      <c r="BM13" s="248" t="e">
        <f>'2_Prosecution'!CS12/'2_Prosecution'!BU12*100</f>
        <v>#VALUE!</v>
      </c>
      <c r="BN13" s="248" t="e">
        <f>'2_Prosecution'!CT12/'2_Prosecution'!CS12*100</f>
        <v>#VALUE!</v>
      </c>
      <c r="BO13" s="249" t="s">
        <v>3336</v>
      </c>
      <c r="BP13" s="248">
        <f>'2_Prosecution'!CV12/'2_Prosecution'!BU12*100</f>
        <v>0.9292005898012754</v>
      </c>
      <c r="BQ13" s="248" t="e">
        <f>'2_Prosecution'!CW12/'2_Prosecution'!CV12*100</f>
        <v>#VALUE!</v>
      </c>
      <c r="BR13" s="249" t="s">
        <v>3336</v>
      </c>
      <c r="BS13" s="248">
        <f>'2_Prosecution'!DC12/G13*100</f>
        <v>11395.679817800014</v>
      </c>
      <c r="BT13" s="248">
        <f>'2_Prosecution'!DD12/'2_Prosecution'!DC12*100</f>
        <v>21.14369351420159</v>
      </c>
      <c r="BU13" s="249" t="s">
        <v>3336</v>
      </c>
      <c r="BV13" s="248">
        <f>'2_Prosecution'!DF12/'2_Prosecution'!DC12*100</f>
        <v>2.2016766853292357E-2</v>
      </c>
      <c r="BW13" s="248">
        <f>'2_Prosecution'!DG12/'2_Prosecution'!DF12*100</f>
        <v>81.690140845070431</v>
      </c>
      <c r="BX13" s="249" t="s">
        <v>3336</v>
      </c>
      <c r="BY13" s="248">
        <f>'2_Prosecution'!DI12/'2_Prosecution'!DC12*100</f>
        <v>2.5892958200702983E-2</v>
      </c>
      <c r="BZ13" s="248">
        <f>'2_Prosecution'!DJ12/'2_Prosecution'!DI12*100</f>
        <v>56.287425149700596</v>
      </c>
      <c r="CA13" s="249" t="s">
        <v>3336</v>
      </c>
      <c r="CB13" s="248">
        <f>'2_Prosecution'!DL12/'2_Prosecution'!DI12*100</f>
        <v>30.538922155688624</v>
      </c>
      <c r="CC13" s="248">
        <f>'2_Prosecution'!DM12/'2_Prosecution'!DL12*100</f>
        <v>54.901960784313729</v>
      </c>
      <c r="CD13" s="249" t="s">
        <v>3336</v>
      </c>
      <c r="CE13" s="248">
        <f>'2_Prosecution'!DO12/'2_Prosecution'!DC12*100</f>
        <v>1.4467496585075423</v>
      </c>
      <c r="CF13" s="248">
        <f>'2_Prosecution'!DP12/'2_Prosecution'!DO12*100</f>
        <v>69.081556103311542</v>
      </c>
      <c r="CG13" s="249" t="s">
        <v>3336</v>
      </c>
      <c r="CH13" s="248">
        <f>'2_Prosecution'!DR12/'2_Prosecution'!DO12*100</f>
        <v>15.968277783731647</v>
      </c>
      <c r="CI13" s="248">
        <f>'2_Prosecution'!DS12/'2_Prosecution'!DR12*100</f>
        <v>72.147651006711413</v>
      </c>
      <c r="CJ13" s="249" t="s">
        <v>3336</v>
      </c>
      <c r="CK13" s="248">
        <f>'2_Prosecution'!DU12/'2_Prosecution'!DC12*100</f>
        <v>0.18993337602312069</v>
      </c>
      <c r="CL13" s="248">
        <f>'2_Prosecution'!DV12/'2_Prosecution'!DU12*100</f>
        <v>41.632653061224488</v>
      </c>
      <c r="CM13" s="249" t="s">
        <v>3336</v>
      </c>
      <c r="CN13" s="248">
        <f>'2_Prosecution'!DX12/'2_Prosecution'!DU12*100</f>
        <v>23.102040816326529</v>
      </c>
      <c r="CO13" s="248">
        <f>'2_Prosecution'!DY12/'2_Prosecution'!DX12*100</f>
        <v>30.03533568904594</v>
      </c>
      <c r="CP13" s="249" t="s">
        <v>3336</v>
      </c>
      <c r="CQ13" s="248">
        <f>'2_Prosecution'!EA12/'2_Prosecution'!DU12*100</f>
        <v>21.714285714285715</v>
      </c>
      <c r="CR13" s="248">
        <f>'2_Prosecution'!EB12/'2_Prosecution'!EA12*100</f>
        <v>45.864661654135332</v>
      </c>
      <c r="CS13" s="249" t="s">
        <v>3336</v>
      </c>
      <c r="CT13" s="248">
        <f>'2_Prosecution'!ED12/'2_Prosecution'!DC12*100</f>
        <v>0.14822555712498237</v>
      </c>
      <c r="CU13" s="248">
        <f>'2_Prosecution'!EE12/'2_Prosecution'!ED12*100</f>
        <v>62.866108786610873</v>
      </c>
      <c r="CV13" s="249" t="s">
        <v>3336</v>
      </c>
      <c r="CW13" s="248">
        <f>'2_Prosecution'!EG12/'2_Prosecution'!DC12*100</f>
        <v>3.4899676415546317</v>
      </c>
      <c r="CX13" s="248">
        <f>'2_Prosecution'!EH12/'2_Prosecution'!EG12*100</f>
        <v>47.327735572437689</v>
      </c>
      <c r="CY13" s="249" t="s">
        <v>3336</v>
      </c>
      <c r="CZ13" s="248">
        <f>'2_Prosecution'!EJ12/'2_Prosecution'!EG12*100</f>
        <v>0</v>
      </c>
      <c r="DA13" s="248" t="e">
        <f>'2_Prosecution'!EK12/'2_Prosecution'!EJ12*100</f>
        <v>#DIV/0!</v>
      </c>
      <c r="DB13" s="249" t="s">
        <v>3336</v>
      </c>
      <c r="DC13" s="248" t="e">
        <f>'2_Prosecution'!EM12/'2_Prosecution'!EJ12*100</f>
        <v>#DIV/0!</v>
      </c>
      <c r="DD13" s="248">
        <f>'2_Prosecution'!EN12/'2_Prosecution'!EM12*100</f>
        <v>48.079034028540072</v>
      </c>
      <c r="DE13" s="249" t="s">
        <v>3336</v>
      </c>
      <c r="DF13" s="248" t="e">
        <f>'2_Prosecution'!EP12/'2_Prosecution'!EJ12*100</f>
        <v>#DIV/0!</v>
      </c>
      <c r="DG13" s="248">
        <f>'2_Prosecution'!EQ12/'2_Prosecution'!EP12*100</f>
        <v>54.239130434782609</v>
      </c>
      <c r="DH13" s="249" t="s">
        <v>3336</v>
      </c>
      <c r="DI13" s="248">
        <f>'2_Prosecution'!ES12/'2_Prosecution'!EP12*100</f>
        <v>54.782608695652172</v>
      </c>
      <c r="DJ13" s="248">
        <f>'2_Prosecution'!ET12/'2_Prosecution'!ES12*100</f>
        <v>55.092592592592595</v>
      </c>
      <c r="DK13" s="249" t="s">
        <v>3336</v>
      </c>
      <c r="DL13" s="248">
        <f>'2_Prosecution'!EV12/'2_Prosecution'!DC12*100</f>
        <v>0.47770182165488562</v>
      </c>
      <c r="DM13" s="248">
        <f>'2_Prosecution'!EW12/'2_Prosecution'!EV12*100</f>
        <v>50.016228497241158</v>
      </c>
      <c r="DN13" s="249" t="s">
        <v>3336</v>
      </c>
      <c r="DO13" s="248">
        <f>'2_Prosecution'!EY12/'2_Prosecution'!EV12*100</f>
        <v>0</v>
      </c>
      <c r="DP13" s="248" t="e">
        <f>'2_Prosecution'!EZ12/'2_Prosecution'!EY12*100</f>
        <v>#DIV/0!</v>
      </c>
      <c r="DQ13" s="249" t="s">
        <v>3336</v>
      </c>
      <c r="DR13" s="248">
        <f>'2_Prosecution'!FB12/'2_Prosecution'!DC12*100</f>
        <v>0.11985183646193658</v>
      </c>
      <c r="DS13" s="248">
        <f>'2_Prosecution'!FC12/'2_Prosecution'!FB12*100</f>
        <v>59.508408796895218</v>
      </c>
      <c r="DT13" s="249" t="s">
        <v>3336</v>
      </c>
      <c r="DU13" s="248">
        <f>'2_Prosecution'!FE12/'2_Prosecution'!DC12*100</f>
        <v>0</v>
      </c>
      <c r="DV13" s="248" t="e">
        <f>'2_Prosecution'!FF12/'2_Prosecution'!FE12*100</f>
        <v>#DIV/0!</v>
      </c>
      <c r="DW13" s="249" t="s">
        <v>3336</v>
      </c>
      <c r="DX13" s="248">
        <f>'2_Prosecution'!FH12/'2_Prosecution'!DC12*100</f>
        <v>3.5660960396177769E-3</v>
      </c>
      <c r="DY13" s="248">
        <f>'2_Prosecution'!FI12/'2_Prosecution'!FH12*100</f>
        <v>47.826086956521742</v>
      </c>
      <c r="DZ13" s="249" t="s">
        <v>3336</v>
      </c>
      <c r="EA13" s="248">
        <f>'2_Prosecution'!FK12/'2_Prosecution'!DC12*100</f>
        <v>2.4122313993205813</v>
      </c>
      <c r="EB13" s="248">
        <f>'2_Prosecution'!FL12/'2_Prosecution'!FK12*100</f>
        <v>53.445172901401207</v>
      </c>
      <c r="EC13" s="249" t="s">
        <v>3336</v>
      </c>
      <c r="ED13" s="248">
        <f>'2_Prosecution'!FN12/'2_Prosecution'!FK12*100</f>
        <v>1.0155546985473711</v>
      </c>
      <c r="EE13" s="248">
        <f>'2_Prosecution'!FO12/'2_Prosecution'!FN12*100</f>
        <v>60.75949367088608</v>
      </c>
      <c r="EF13" s="249" t="s">
        <v>3336</v>
      </c>
      <c r="EG13" s="248">
        <f>'2_Prosecution'!GT12/G13*100</f>
        <v>621.76275660523538</v>
      </c>
      <c r="EH13" s="248">
        <f>'2_Prosecution'!GU12/G13*100</f>
        <v>92.248461274110099</v>
      </c>
      <c r="EI13" s="249" t="s">
        <v>3336</v>
      </c>
      <c r="EJ13" s="248">
        <f>'2_Prosecution'!HF12/C13*100</f>
        <v>0</v>
      </c>
      <c r="EK13" s="248">
        <f>'2_Prosecution'!HG12/D13*100</f>
        <v>20.965803162288221</v>
      </c>
      <c r="EL13" s="248">
        <f>'2_Prosecution'!HH12/E13*100</f>
        <v>21.364973723045686</v>
      </c>
      <c r="EM13" s="248">
        <f>'2_Prosecution'!HI12/F13*100</f>
        <v>21.218235954247515</v>
      </c>
      <c r="EN13" s="248">
        <f>'2_Prosecution'!HJ12/G13*100</f>
        <v>21.4675120567025</v>
      </c>
      <c r="EO13" s="248">
        <f>'2_Prosecution'!HK12/H13*100</f>
        <v>21.481445270236055</v>
      </c>
      <c r="EP13" s="250" t="e">
        <f t="shared" si="2"/>
        <v>#DIV/0!</v>
      </c>
      <c r="EQ13" s="249" t="s">
        <v>3336</v>
      </c>
      <c r="ER13" s="248" t="e">
        <f>'2_Prosecution'!HM12/C13*100</f>
        <v>#VALUE!</v>
      </c>
      <c r="ES13" s="248">
        <f>'2_Prosecution'!HN12/D13*100</f>
        <v>10.03491433408667</v>
      </c>
      <c r="ET13" s="248">
        <f>'2_Prosecution'!HO12/E13*100</f>
        <v>9.9417630440571827</v>
      </c>
      <c r="EU13" s="248">
        <f>'2_Prosecution'!HP12/F13*100</f>
        <v>10.182620772013253</v>
      </c>
      <c r="EV13" s="248">
        <f>'2_Prosecution'!HQ12/G13*100</f>
        <v>10.300872040376591</v>
      </c>
      <c r="EW13" s="248">
        <f>'2_Prosecution'!HR12/H13*100</f>
        <v>10.460377509242189</v>
      </c>
      <c r="EX13" s="250" t="e">
        <f t="shared" si="3"/>
        <v>#VALUE!</v>
      </c>
      <c r="EY13" s="249" t="s">
        <v>3336</v>
      </c>
      <c r="EZ13" s="248">
        <f>'2_Prosecution'!HT12/'2_Prosecution'!HQ12*100</f>
        <v>65.351629502572891</v>
      </c>
    </row>
    <row r="14" spans="1:328" ht="13.5" customHeight="1">
      <c r="A14" s="248">
        <v>12</v>
      </c>
      <c r="B14" s="279" t="s">
        <v>36</v>
      </c>
      <c r="C14" s="248">
        <v>1329.66</v>
      </c>
      <c r="D14" s="248">
        <v>1325.2170000000001</v>
      </c>
      <c r="E14" s="248">
        <v>1320.174</v>
      </c>
      <c r="F14" s="248">
        <v>1315.819</v>
      </c>
      <c r="G14" s="248">
        <v>1314.87</v>
      </c>
      <c r="H14" s="248">
        <v>1315.944</v>
      </c>
      <c r="J14" s="248" t="e">
        <f>'2_Prosecution'!AK13/F14*100</f>
        <v>#VALUE!</v>
      </c>
      <c r="K14" s="248" t="e">
        <f>'2_Prosecution'!AL13/G14*100</f>
        <v>#VALUE!</v>
      </c>
      <c r="L14" s="249" t="s">
        <v>3336</v>
      </c>
      <c r="M14" s="248">
        <f>'2_Prosecution'!AN13/C14*100</f>
        <v>3265.1204067205149</v>
      </c>
      <c r="N14" s="248">
        <f>'2_Prosecution'!AO13/D14*100</f>
        <v>2999.0560036582688</v>
      </c>
      <c r="O14" s="248">
        <f>'2_Prosecution'!AP13/E14*100</f>
        <v>2655.2560495813432</v>
      </c>
      <c r="P14" s="248">
        <f>'2_Prosecution'!AQ13/F14*100</f>
        <v>2494.3400270097941</v>
      </c>
      <c r="Q14" s="248">
        <f>'2_Prosecution'!AR13/G14*100</f>
        <v>2481.0817799478277</v>
      </c>
      <c r="R14" s="248">
        <f>'2_Prosecution'!AS13/H14*100</f>
        <v>1732.8244970910619</v>
      </c>
      <c r="S14" s="250">
        <f t="shared" si="0"/>
        <v>-46.929231353170536</v>
      </c>
      <c r="T14" s="249" t="s">
        <v>3336</v>
      </c>
      <c r="U14" s="248">
        <f>'2_Prosecution'!AU13/'2_Prosecution'!AN13*100</f>
        <v>21.672233099159278</v>
      </c>
      <c r="V14" s="248">
        <f>'2_Prosecution'!AV13/'2_Prosecution'!AO13*100</f>
        <v>21.862419484702095</v>
      </c>
      <c r="W14" s="248">
        <f>'2_Prosecution'!AW13/'2_Prosecution'!AP13*100</f>
        <v>21.227249386660581</v>
      </c>
      <c r="X14" s="248">
        <f>'2_Prosecution'!AX13/'2_Prosecution'!AQ13*100</f>
        <v>21.151092288473844</v>
      </c>
      <c r="Y14" s="248">
        <f>'2_Prosecution'!AY13/'2_Prosecution'!AR13*100</f>
        <v>21.049566256935289</v>
      </c>
      <c r="Z14" s="248">
        <f>'2_Prosecution'!AZ13/'2_Prosecution'!AS13*100</f>
        <v>31.289742577731001</v>
      </c>
      <c r="AA14" s="250">
        <f t="shared" si="1"/>
        <v>44.377104263172612</v>
      </c>
      <c r="AB14" s="249" t="s">
        <v>3336</v>
      </c>
      <c r="AC14" s="248">
        <f>'2_Prosecution'!BE13/G14*100</f>
        <v>2481.0817799478277</v>
      </c>
      <c r="AD14" s="248" t="e">
        <f>'2_Prosecution'!BF13/'2_Prosecution'!BE13*100</f>
        <v>#VALUE!</v>
      </c>
      <c r="AE14" s="248" t="e">
        <f>'2_Prosecution'!BG13/'2_Prosecution'!BE13*100</f>
        <v>#VALUE!</v>
      </c>
      <c r="AF14" s="248" t="e">
        <f>'2_Prosecution'!BH13/'2_Prosecution'!BE13*100</f>
        <v>#VALUE!</v>
      </c>
      <c r="AG14" s="248" t="e">
        <f>'2_Prosecution'!BI13/'2_Prosecution'!BH13*100</f>
        <v>#VALUE!</v>
      </c>
      <c r="AH14" s="249" t="s">
        <v>3336</v>
      </c>
      <c r="AI14" s="248">
        <f>'2_Prosecution'!BK13/G14*100</f>
        <v>522.25695315886742</v>
      </c>
      <c r="AJ14" s="248" t="e">
        <f>'2_Prosecution'!BL13/'2_Prosecution'!BK13*100</f>
        <v>#VALUE!</v>
      </c>
      <c r="AK14" s="248" t="e">
        <f>'2_Prosecution'!BM13/'2_Prosecution'!BK13*100</f>
        <v>#VALUE!</v>
      </c>
      <c r="AL14" s="248" t="e">
        <f>'2_Prosecution'!BN13/'2_Prosecution'!BK13*100</f>
        <v>#VALUE!</v>
      </c>
      <c r="AM14" s="248" t="e">
        <f>'2_Prosecution'!BO13/'2_Prosecution'!BN13*100</f>
        <v>#VALUE!</v>
      </c>
      <c r="AN14" s="249" t="s">
        <v>3336</v>
      </c>
      <c r="AO14" s="248" t="e">
        <f>'2_Prosecution'!BU13/G14*100</f>
        <v>#VALUE!</v>
      </c>
      <c r="AP14" s="248" t="e">
        <f>'2_Prosecution'!BV13/'2_Prosecution'!BU13*100</f>
        <v>#VALUE!</v>
      </c>
      <c r="AQ14" s="249" t="s">
        <v>3336</v>
      </c>
      <c r="AR14" s="248" t="e">
        <f>'2_Prosecution'!BX13/'2_Prosecution'!BU13*100</f>
        <v>#VALUE!</v>
      </c>
      <c r="AS14" s="248" t="e">
        <f>'2_Prosecution'!BY13/'2_Prosecution'!BX13*100</f>
        <v>#VALUE!</v>
      </c>
      <c r="AT14" s="249" t="s">
        <v>3336</v>
      </c>
      <c r="AU14" s="248" t="e">
        <f>'2_Prosecution'!CA13/'2_Prosecution'!BU13*100</f>
        <v>#VALUE!</v>
      </c>
      <c r="AV14" s="248" t="e">
        <f>'2_Prosecution'!CB13/'2_Prosecution'!CA13*100</f>
        <v>#VALUE!</v>
      </c>
      <c r="AW14" s="249" t="s">
        <v>3336</v>
      </c>
      <c r="AX14" s="248" t="e">
        <f>'2_Prosecution'!CD13/'2_Prosecution'!BU13*100</f>
        <v>#VALUE!</v>
      </c>
      <c r="AY14" s="248" t="e">
        <f>'2_Prosecution'!CE13/'2_Prosecution'!CD13*100</f>
        <v>#VALUE!</v>
      </c>
      <c r="AZ14" s="249" t="s">
        <v>3336</v>
      </c>
      <c r="BA14" s="248" t="e">
        <f>'2_Prosecution'!CG13/'2_Prosecution'!CD13*100</f>
        <v>#VALUE!</v>
      </c>
      <c r="BB14" s="248" t="e">
        <f>'2_Prosecution'!CH13/'2_Prosecution'!CG13*100</f>
        <v>#VALUE!</v>
      </c>
      <c r="BC14" s="249" t="s">
        <v>3336</v>
      </c>
      <c r="BD14" s="248" t="e">
        <f>'2_Prosecution'!CJ13/'2_Prosecution'!CD13*100</f>
        <v>#VALUE!</v>
      </c>
      <c r="BE14" s="248" t="e">
        <f>'2_Prosecution'!CK13/'2_Prosecution'!CJ13*100</f>
        <v>#VALUE!</v>
      </c>
      <c r="BF14" s="249" t="s">
        <v>3336</v>
      </c>
      <c r="BG14" s="248" t="e">
        <f>'2_Prosecution'!CM13/'2_Prosecution'!BU13*100</f>
        <v>#VALUE!</v>
      </c>
      <c r="BH14" s="248" t="e">
        <f>'2_Prosecution'!CN13/'2_Prosecution'!CM13*100</f>
        <v>#VALUE!</v>
      </c>
      <c r="BI14" s="249" t="s">
        <v>3336</v>
      </c>
      <c r="BJ14" s="248" t="e">
        <f>'2_Prosecution'!CP13/'2_Prosecution'!BU13*100</f>
        <v>#VALUE!</v>
      </c>
      <c r="BK14" s="248" t="e">
        <f>'2_Prosecution'!CQ13/'2_Prosecution'!CP13*100</f>
        <v>#VALUE!</v>
      </c>
      <c r="BL14" s="249" t="s">
        <v>3336</v>
      </c>
      <c r="BM14" s="248" t="e">
        <f>'2_Prosecution'!CS13/'2_Prosecution'!BU13*100</f>
        <v>#VALUE!</v>
      </c>
      <c r="BN14" s="248" t="e">
        <f>'2_Prosecution'!CT13/'2_Prosecution'!CS13*100</f>
        <v>#VALUE!</v>
      </c>
      <c r="BO14" s="249" t="s">
        <v>3336</v>
      </c>
      <c r="BP14" s="248" t="e">
        <f>'2_Prosecution'!CV13/'2_Prosecution'!BU13*100</f>
        <v>#VALUE!</v>
      </c>
      <c r="BQ14" s="248" t="e">
        <f>'2_Prosecution'!CW13/'2_Prosecution'!CV13*100</f>
        <v>#VALUE!</v>
      </c>
      <c r="BR14" s="249" t="s">
        <v>3336</v>
      </c>
      <c r="BS14" s="248">
        <f>'2_Prosecution'!DC13/G14*100</f>
        <v>2481.0817799478277</v>
      </c>
      <c r="BT14" s="248">
        <f>'2_Prosecution'!DD13/'2_Prosecution'!DC13*100</f>
        <v>21.049566256935289</v>
      </c>
      <c r="BU14" s="249" t="s">
        <v>3336</v>
      </c>
      <c r="BV14" s="248">
        <f>'2_Prosecution'!DF13/'2_Prosecution'!DC13*100</f>
        <v>10.92787297305582</v>
      </c>
      <c r="BW14" s="248">
        <f>'2_Prosecution'!DG13/'2_Prosecution'!DF13*100</f>
        <v>92.510518934081347</v>
      </c>
      <c r="BX14" s="249" t="s">
        <v>3336</v>
      </c>
      <c r="BY14" s="248">
        <f>'2_Prosecution'!DI13/'2_Prosecution'!DC13*100</f>
        <v>0.16552738865217789</v>
      </c>
      <c r="BZ14" s="248">
        <f>'2_Prosecution'!DJ13/'2_Prosecution'!DI13*100</f>
        <v>85.18518518518519</v>
      </c>
      <c r="CA14" s="249" t="s">
        <v>3336</v>
      </c>
      <c r="CB14" s="248" t="e">
        <f>'2_Prosecution'!DL13/'2_Prosecution'!DI13*100</f>
        <v>#VALUE!</v>
      </c>
      <c r="CC14" s="248" t="e">
        <f>'2_Prosecution'!DM13/'2_Prosecution'!DL13*100</f>
        <v>#VALUE!</v>
      </c>
      <c r="CD14" s="249" t="s">
        <v>3336</v>
      </c>
      <c r="CE14" s="248">
        <f>'2_Prosecution'!DO13/'2_Prosecution'!DC13*100</f>
        <v>16.678417067712964</v>
      </c>
      <c r="CF14" s="248">
        <f>'2_Prosecution'!DP13/'2_Prosecution'!DO13*100</f>
        <v>25.142437052012497</v>
      </c>
      <c r="CG14" s="249" t="s">
        <v>3336</v>
      </c>
      <c r="CH14" s="248">
        <f>'2_Prosecution'!DR13/'2_Prosecution'!DO13*100</f>
        <v>1.8378974453225509</v>
      </c>
      <c r="CI14" s="248">
        <f>'2_Prosecution'!DS13/'2_Prosecution'!DR13*100</f>
        <v>54</v>
      </c>
      <c r="CJ14" s="249" t="s">
        <v>3336</v>
      </c>
      <c r="CK14" s="248">
        <f>'2_Prosecution'!DU13/'2_Prosecution'!DC13*100</f>
        <v>0.52417006406523003</v>
      </c>
      <c r="CL14" s="248">
        <f>'2_Prosecution'!DV13/'2_Prosecution'!DU13*100</f>
        <v>47.368421052631575</v>
      </c>
      <c r="CM14" s="249" t="s">
        <v>3336</v>
      </c>
      <c r="CN14" s="248">
        <f>'2_Prosecution'!DX13/'2_Prosecution'!DU13*100</f>
        <v>71.345029239766077</v>
      </c>
      <c r="CO14" s="248">
        <f>'2_Prosecution'!DY13/'2_Prosecution'!DX13*100</f>
        <v>38.524590163934427</v>
      </c>
      <c r="CP14" s="249" t="s">
        <v>3336</v>
      </c>
      <c r="CQ14" s="248">
        <f>'2_Prosecution'!EA13/'2_Prosecution'!DU13*100</f>
        <v>14.035087719298245</v>
      </c>
      <c r="CR14" s="248">
        <f>'2_Prosecution'!EB13/'2_Prosecution'!EA13*100</f>
        <v>66.666666666666657</v>
      </c>
      <c r="CS14" s="249" t="s">
        <v>3336</v>
      </c>
      <c r="CT14" s="248">
        <f>'2_Prosecution'!ED13/'2_Prosecution'!DC13*100</f>
        <v>1.0973852803236979</v>
      </c>
      <c r="CU14" s="248">
        <f>'2_Prosecution'!EE13/'2_Prosecution'!ED13*100</f>
        <v>36.033519553072622</v>
      </c>
      <c r="CV14" s="249" t="s">
        <v>3336</v>
      </c>
      <c r="CW14" s="248">
        <f>'2_Prosecution'!EG13/'2_Prosecution'!DC13*100</f>
        <v>50.378567268491558</v>
      </c>
      <c r="CX14" s="248">
        <f>'2_Prosecution'!EH13/'2_Prosecution'!EG13*100</f>
        <v>7.3988439306358389</v>
      </c>
      <c r="CY14" s="249" t="s">
        <v>3336</v>
      </c>
      <c r="CZ14" s="248" t="e">
        <f>'2_Prosecution'!EJ13/'2_Prosecution'!EG13*100</f>
        <v>#VALUE!</v>
      </c>
      <c r="DA14" s="248" t="e">
        <f>'2_Prosecution'!EK13/'2_Prosecution'!EJ13*100</f>
        <v>#VALUE!</v>
      </c>
      <c r="DB14" s="249" t="s">
        <v>3336</v>
      </c>
      <c r="DC14" s="248" t="e">
        <f>'2_Prosecution'!EM13/'2_Prosecution'!EJ13*100</f>
        <v>#VALUE!</v>
      </c>
      <c r="DD14" s="248" t="e">
        <f>'2_Prosecution'!EN13/'2_Prosecution'!EM13*100</f>
        <v>#VALUE!</v>
      </c>
      <c r="DE14" s="249" t="s">
        <v>3336</v>
      </c>
      <c r="DF14" s="248" t="e">
        <f>'2_Prosecution'!EP13/'2_Prosecution'!EJ13*100</f>
        <v>#VALUE!</v>
      </c>
      <c r="DG14" s="248" t="e">
        <f>'2_Prosecution'!EQ13/'2_Prosecution'!EP13*100</f>
        <v>#VALUE!</v>
      </c>
      <c r="DH14" s="249" t="s">
        <v>3336</v>
      </c>
      <c r="DI14" s="248" t="e">
        <f>'2_Prosecution'!ES13/'2_Prosecution'!EP13*100</f>
        <v>#VALUE!</v>
      </c>
      <c r="DJ14" s="248" t="e">
        <f>'2_Prosecution'!ET13/'2_Prosecution'!ES13*100</f>
        <v>#VALUE!</v>
      </c>
      <c r="DK14" s="249" t="s">
        <v>3336</v>
      </c>
      <c r="DL14" s="248">
        <f>'2_Prosecution'!EV13/'2_Prosecution'!DC13*100</f>
        <v>2.5319559819759063</v>
      </c>
      <c r="DM14" s="248">
        <f>'2_Prosecution'!EW13/'2_Prosecution'!EV13*100</f>
        <v>26.876513317191282</v>
      </c>
      <c r="DN14" s="249" t="s">
        <v>3336</v>
      </c>
      <c r="DO14" s="248" t="e">
        <f>'2_Prosecution'!EY13/'2_Prosecution'!EV13*100</f>
        <v>#VALUE!</v>
      </c>
      <c r="DP14" s="248" t="e">
        <f>'2_Prosecution'!EZ13/'2_Prosecution'!EY13*100</f>
        <v>#VALUE!</v>
      </c>
      <c r="DQ14" s="249" t="s">
        <v>3336</v>
      </c>
      <c r="DR14" s="248">
        <f>'2_Prosecution'!FB13/'2_Prosecution'!DC13*100</f>
        <v>1.4437666676884406</v>
      </c>
      <c r="DS14" s="248">
        <f>'2_Prosecution'!FC13/'2_Prosecution'!FB13*100</f>
        <v>35.031847133757957</v>
      </c>
      <c r="DT14" s="249" t="s">
        <v>3336</v>
      </c>
      <c r="DU14" s="248">
        <f>'2_Prosecution'!FE13/'2_Prosecution'!DC13*100</f>
        <v>0.10422094841063052</v>
      </c>
      <c r="DV14" s="248">
        <f>'2_Prosecution'!FF13/'2_Prosecution'!FE13*100</f>
        <v>52.941176470588239</v>
      </c>
      <c r="DW14" s="249" t="s">
        <v>3336</v>
      </c>
      <c r="DX14" s="248">
        <f>'2_Prosecution'!FH13/'2_Prosecution'!DC13*100</f>
        <v>0.12874352450724949</v>
      </c>
      <c r="DY14" s="248">
        <f>'2_Prosecution'!FI13/'2_Prosecution'!FH13*100</f>
        <v>35.714285714285715</v>
      </c>
      <c r="DZ14" s="249" t="s">
        <v>3336</v>
      </c>
      <c r="EA14" s="248">
        <f>'2_Prosecution'!FK13/'2_Prosecution'!DC13*100</f>
        <v>1.8606504613309629</v>
      </c>
      <c r="EB14" s="248">
        <f>'2_Prosecution'!FL13/'2_Prosecution'!FK13*100</f>
        <v>69.357495881383855</v>
      </c>
      <c r="EC14" s="249" t="s">
        <v>3336</v>
      </c>
      <c r="ED14" s="248">
        <f>'2_Prosecution'!FN13/'2_Prosecution'!FK13*100</f>
        <v>100</v>
      </c>
      <c r="EE14" s="248">
        <f>'2_Prosecution'!FO13/'2_Prosecution'!FN13*100</f>
        <v>69.357495881383855</v>
      </c>
      <c r="EF14" s="249" t="s">
        <v>3336</v>
      </c>
      <c r="EG14" s="248" t="e">
        <f>'2_Prosecution'!GT13/G14*100</f>
        <v>#VALUE!</v>
      </c>
      <c r="EH14" s="248">
        <f>'2_Prosecution'!GU13/G14*100</f>
        <v>53.161149010928845</v>
      </c>
      <c r="EI14" s="249" t="s">
        <v>3336</v>
      </c>
      <c r="EJ14" s="248">
        <f>'2_Prosecution'!HF13/C14*100</f>
        <v>19.478663718544588</v>
      </c>
      <c r="EK14" s="248">
        <f>'2_Prosecution'!HG13/D14*100</f>
        <v>18.713916286917538</v>
      </c>
      <c r="EL14" s="248">
        <f>'2_Prosecution'!HH13/E14*100</f>
        <v>19.315635666207637</v>
      </c>
      <c r="EM14" s="248" t="e">
        <f>'2_Prosecution'!HI13/F14*100</f>
        <v>#VALUE!</v>
      </c>
      <c r="EN14" s="248" t="e">
        <f>'2_Prosecution'!HJ13/G14*100</f>
        <v>#VALUE!</v>
      </c>
      <c r="EO14" s="248" t="e">
        <f>'2_Prosecution'!HK13/H14*100</f>
        <v>#VALUE!</v>
      </c>
      <c r="EP14" s="250" t="e">
        <f t="shared" si="2"/>
        <v>#VALUE!</v>
      </c>
      <c r="EQ14" s="249" t="s">
        <v>3336</v>
      </c>
      <c r="ER14" s="248">
        <f>'2_Prosecution'!HM13/C14*100</f>
        <v>13.086052073462387</v>
      </c>
      <c r="ES14" s="248">
        <f>'2_Prosecution'!HN13/D14*100</f>
        <v>12.526250417856094</v>
      </c>
      <c r="ET14" s="248">
        <f>'2_Prosecution'!HO13/E14*100</f>
        <v>13.028585625834172</v>
      </c>
      <c r="EU14" s="248" t="e">
        <f>'2_Prosecution'!HP13/F14*100</f>
        <v>#VALUE!</v>
      </c>
      <c r="EV14" s="248" t="e">
        <f>'2_Prosecution'!HQ13/G14*100</f>
        <v>#VALUE!</v>
      </c>
      <c r="EW14" s="248">
        <f>'2_Prosecution'!HR13/H14*100</f>
        <v>12.538527475333296</v>
      </c>
      <c r="EX14" s="250">
        <f t="shared" si="3"/>
        <v>-4.1840319376340602</v>
      </c>
      <c r="EY14" s="249" t="s">
        <v>3336</v>
      </c>
      <c r="EZ14" s="248" t="e">
        <f>'2_Prosecution'!HT13/'2_Prosecution'!HQ13*100</f>
        <v>#VALUE!</v>
      </c>
    </row>
    <row r="15" spans="1:328" ht="18" customHeight="1">
      <c r="A15" s="248">
        <v>13</v>
      </c>
      <c r="B15" s="279" t="s">
        <v>37</v>
      </c>
      <c r="C15" s="248">
        <v>5375.2759999999998</v>
      </c>
      <c r="D15" s="248">
        <v>5401.2669999999998</v>
      </c>
      <c r="E15" s="248">
        <v>5426.674</v>
      </c>
      <c r="F15" s="248">
        <v>5451.27</v>
      </c>
      <c r="G15" s="248">
        <v>5471.7529999999997</v>
      </c>
      <c r="H15" s="248">
        <v>5487.308</v>
      </c>
      <c r="J15" s="248" t="e">
        <f>'2_Prosecution'!AK14/F15*100</f>
        <v>#VALUE!</v>
      </c>
      <c r="K15" s="248">
        <f>'2_Prosecution'!AL14/G15*100</f>
        <v>3915.4727927229173</v>
      </c>
      <c r="L15" s="249" t="s">
        <v>3336</v>
      </c>
      <c r="M15" s="248">
        <f>'2_Prosecution'!AN14/C15*100</f>
        <v>3968.4473876318166</v>
      </c>
      <c r="N15" s="248">
        <f>'2_Prosecution'!AO14/D15*100</f>
        <v>3743.7512346640146</v>
      </c>
      <c r="O15" s="248">
        <f>'2_Prosecution'!AP14/E15*100</f>
        <v>3556.1008455639681</v>
      </c>
      <c r="P15" s="248">
        <f>'2_Prosecution'!AQ14/F15*100</f>
        <v>3359.3456203783703</v>
      </c>
      <c r="Q15" s="248">
        <f>'2_Prosecution'!AR14/G15*100</f>
        <v>3499.3538633779708</v>
      </c>
      <c r="R15" s="248">
        <f>'2_Prosecution'!AS14/H15*100</f>
        <v>3065.7473573562847</v>
      </c>
      <c r="S15" s="250">
        <f t="shared" si="0"/>
        <v>-22.746932039187769</v>
      </c>
      <c r="T15" s="249" t="s">
        <v>3336</v>
      </c>
      <c r="U15" s="248">
        <f>'2_Prosecution'!AU14/'2_Prosecution'!AN14*100</f>
        <v>32.050254318730516</v>
      </c>
      <c r="V15" s="248">
        <f>'2_Prosecution'!AV14/'2_Prosecution'!AO14*100</f>
        <v>33.67241976163394</v>
      </c>
      <c r="W15" s="248">
        <f>'2_Prosecution'!AW14/'2_Prosecution'!AP14*100</f>
        <v>32.915150949849206</v>
      </c>
      <c r="X15" s="248">
        <f>'2_Prosecution'!AX14/'2_Prosecution'!AQ14*100</f>
        <v>34.198670867758437</v>
      </c>
      <c r="Y15" s="248">
        <f>'2_Prosecution'!AY14/'2_Prosecution'!AR14*100</f>
        <v>31.667154108086653</v>
      </c>
      <c r="Z15" s="248">
        <f>'2_Prosecution'!AZ14/'2_Prosecution'!AS14*100</f>
        <v>34.579467029668251</v>
      </c>
      <c r="AA15" s="250">
        <f t="shared" si="1"/>
        <v>7.8913966977779495</v>
      </c>
      <c r="AB15" s="249" t="s">
        <v>3336</v>
      </c>
      <c r="AC15" s="248">
        <f>'2_Prosecution'!BE14/G15*100</f>
        <v>3499.3538633779708</v>
      </c>
      <c r="AD15" s="248">
        <f>'2_Prosecution'!BF14/'2_Prosecution'!BE14*100</f>
        <v>4.7750109674319496</v>
      </c>
      <c r="AE15" s="248">
        <f>'2_Prosecution'!BG14/'2_Prosecution'!BE14*100</f>
        <v>20.661075017234538</v>
      </c>
      <c r="AF15" s="248">
        <f>'2_Prosecution'!BH14/'2_Prosecution'!BE14*100</f>
        <v>11.89966366542021</v>
      </c>
      <c r="AG15" s="248">
        <f>'2_Prosecution'!BI14/'2_Prosecution'!BH14*100</f>
        <v>47.535659425060345</v>
      </c>
      <c r="AH15" s="249" t="s">
        <v>3336</v>
      </c>
      <c r="AI15" s="248">
        <f>'2_Prosecution'!BK14/G15*100</f>
        <v>1108.1457807031861</v>
      </c>
      <c r="AJ15" s="248">
        <f>'2_Prosecution'!BL14/'2_Prosecution'!BK14*100</f>
        <v>4.452873752783046</v>
      </c>
      <c r="AK15" s="248">
        <f>'2_Prosecution'!BM14/'2_Prosecution'!BK14*100</f>
        <v>17.008328523130206</v>
      </c>
      <c r="AL15" s="248">
        <f>'2_Prosecution'!BN14/'2_Prosecution'!BK14*100</f>
        <v>10.634122206646326</v>
      </c>
      <c r="AM15" s="248">
        <f>'2_Prosecution'!BO14/'2_Prosecution'!BN14*100</f>
        <v>48.66625310173697</v>
      </c>
      <c r="AN15" s="249" t="s">
        <v>3336</v>
      </c>
      <c r="AO15" s="248">
        <f>'2_Prosecution'!BU14/G15*100</f>
        <v>3499.3538633779708</v>
      </c>
      <c r="AP15" s="248">
        <f>'2_Prosecution'!BV14/'2_Prosecution'!BU14*100</f>
        <v>4.7750109674319496</v>
      </c>
      <c r="AQ15" s="249" t="s">
        <v>3336</v>
      </c>
      <c r="AR15" s="248">
        <f>'2_Prosecution'!BX14/'2_Prosecution'!BU14*100</f>
        <v>31.667154108086653</v>
      </c>
      <c r="AS15" s="248">
        <f>'2_Prosecution'!BY14/'2_Prosecution'!BX14*100</f>
        <v>4.452873752783046</v>
      </c>
      <c r="AT15" s="249" t="s">
        <v>3336</v>
      </c>
      <c r="AU15" s="248">
        <f>'2_Prosecution'!CA14/'2_Prosecution'!BU14*100</f>
        <v>67.434560989366815</v>
      </c>
      <c r="AV15" s="248">
        <f>'2_Prosecution'!CB14/'2_Prosecution'!CA14*100</f>
        <v>4.9248379427049045</v>
      </c>
      <c r="AW15" s="249" t="s">
        <v>3336</v>
      </c>
      <c r="AX15" s="248" t="e">
        <f>'2_Prosecution'!CD14/'2_Prosecution'!BU14*100</f>
        <v>#VALUE!</v>
      </c>
      <c r="AY15" s="248" t="e">
        <f>'2_Prosecution'!CE14/'2_Prosecution'!CD14*100</f>
        <v>#VALUE!</v>
      </c>
      <c r="AZ15" s="249" t="s">
        <v>3336</v>
      </c>
      <c r="BA15" s="248" t="e">
        <f>'2_Prosecution'!CG14/'2_Prosecution'!CD14*100</f>
        <v>#VALUE!</v>
      </c>
      <c r="BB15" s="248" t="e">
        <f>'2_Prosecution'!CH14/'2_Prosecution'!CG14*100</f>
        <v>#VALUE!</v>
      </c>
      <c r="BC15" s="249" t="s">
        <v>3336</v>
      </c>
      <c r="BD15" s="248" t="e">
        <f>'2_Prosecution'!CJ14/'2_Prosecution'!CD14*100</f>
        <v>#VALUE!</v>
      </c>
      <c r="BE15" s="248" t="e">
        <f>'2_Prosecution'!CK14/'2_Prosecution'!CJ14*100</f>
        <v>#VALUE!</v>
      </c>
      <c r="BF15" s="249" t="s">
        <v>3336</v>
      </c>
      <c r="BG15" s="248">
        <f>'2_Prosecution'!CM14/'2_Prosecution'!BU14*100</f>
        <v>0.88105036662558234</v>
      </c>
      <c r="BH15" s="248">
        <f>'2_Prosecution'!CN14/'2_Prosecution'!CM14*100</f>
        <v>4.5643153526970952</v>
      </c>
      <c r="BI15" s="249" t="s">
        <v>3336</v>
      </c>
      <c r="BJ15" s="248" t="e">
        <f>'2_Prosecution'!CP14/'2_Prosecution'!BU14*100</f>
        <v>#VALUE!</v>
      </c>
      <c r="BK15" s="248" t="e">
        <f>'2_Prosecution'!CQ14/'2_Prosecution'!CP14*100</f>
        <v>#VALUE!</v>
      </c>
      <c r="BL15" s="249" t="s">
        <v>3336</v>
      </c>
      <c r="BM15" s="248" t="e">
        <f>'2_Prosecution'!CS14/'2_Prosecution'!BU14*100</f>
        <v>#VALUE!</v>
      </c>
      <c r="BN15" s="248" t="e">
        <f>'2_Prosecution'!CT14/'2_Prosecution'!CS14*100</f>
        <v>#VALUE!</v>
      </c>
      <c r="BO15" s="249" t="s">
        <v>3336</v>
      </c>
      <c r="BP15" s="248" t="e">
        <f>'2_Prosecution'!CV14/'2_Prosecution'!BU14*100</f>
        <v>#VALUE!</v>
      </c>
      <c r="BQ15" s="248" t="e">
        <f>'2_Prosecution'!CW14/'2_Prosecution'!CV14*100</f>
        <v>#VALUE!</v>
      </c>
      <c r="BR15" s="249" t="s">
        <v>3336</v>
      </c>
      <c r="BS15" s="248">
        <f>'2_Prosecution'!DC14/G15*100</f>
        <v>3499.3538633779708</v>
      </c>
      <c r="BT15" s="248">
        <f>'2_Prosecution'!DD14/'2_Prosecution'!DC14*100</f>
        <v>31.667154108086653</v>
      </c>
      <c r="BU15" s="249" t="s">
        <v>3336</v>
      </c>
      <c r="BV15" s="248">
        <f>'2_Prosecution'!DF14/'2_Prosecution'!DC14*100</f>
        <v>55.53750861726796</v>
      </c>
      <c r="BW15" s="248">
        <f>'2_Prosecution'!DG14/'2_Prosecution'!DF14*100</f>
        <v>17.836018092739394</v>
      </c>
      <c r="BX15" s="249" t="s">
        <v>3336</v>
      </c>
      <c r="BY15" s="248">
        <f>'2_Prosecution'!DI14/'2_Prosecution'!DC14*100</f>
        <v>8.5650420940483404E-2</v>
      </c>
      <c r="BZ15" s="248">
        <f>'2_Prosecution'!DJ14/'2_Prosecution'!DI14*100</f>
        <v>100</v>
      </c>
      <c r="CA15" s="249" t="s">
        <v>3336</v>
      </c>
      <c r="CB15" s="248">
        <f>'2_Prosecution'!DL14/'2_Prosecution'!DI14*100</f>
        <v>37.804878048780488</v>
      </c>
      <c r="CC15" s="248">
        <f>'2_Prosecution'!DM14/'2_Prosecution'!DL14*100</f>
        <v>100</v>
      </c>
      <c r="CD15" s="249" t="s">
        <v>3336</v>
      </c>
      <c r="CE15" s="248">
        <f>'2_Prosecution'!DO14/'2_Prosecution'!DC14*100</f>
        <v>5.3160709436169542</v>
      </c>
      <c r="CF15" s="248">
        <f>'2_Prosecution'!DP14/'2_Prosecution'!DO14*100</f>
        <v>88.191374398270952</v>
      </c>
      <c r="CG15" s="249" t="s">
        <v>3336</v>
      </c>
      <c r="CH15" s="248">
        <f>'2_Prosecution'!DR14/'2_Prosecution'!DO14*100</f>
        <v>6.6902446212791036</v>
      </c>
      <c r="CI15" s="248">
        <f>'2_Prosecution'!DS14/'2_Prosecution'!DR14*100</f>
        <v>98.678414096916299</v>
      </c>
      <c r="CJ15" s="249" t="s">
        <v>3336</v>
      </c>
      <c r="CK15" s="248">
        <f>'2_Prosecution'!DU14/'2_Prosecution'!DC14*100</f>
        <v>0.38908270488207397</v>
      </c>
      <c r="CL15" s="248">
        <f>'2_Prosecution'!DV14/'2_Prosecution'!DU14*100</f>
        <v>98.120805369127524</v>
      </c>
      <c r="CM15" s="249" t="s">
        <v>3336</v>
      </c>
      <c r="CN15" s="248">
        <f>'2_Prosecution'!DX14/'2_Prosecution'!DU14*100</f>
        <v>34.899328859060404</v>
      </c>
      <c r="CO15" s="248">
        <f>'2_Prosecution'!DY14/'2_Prosecution'!DX14*100</f>
        <v>98.846153846153854</v>
      </c>
      <c r="CP15" s="249" t="s">
        <v>3336</v>
      </c>
      <c r="CQ15" s="248">
        <f>'2_Prosecution'!EA14/'2_Prosecution'!DU14*100</f>
        <v>53.288590604026844</v>
      </c>
      <c r="CR15" s="248">
        <f>'2_Prosecution'!EB14/'2_Prosecution'!EA14*100</f>
        <v>100</v>
      </c>
      <c r="CS15" s="249" t="s">
        <v>3336</v>
      </c>
      <c r="CT15" s="248">
        <f>'2_Prosecution'!ED14/'2_Prosecution'!DC14*100</f>
        <v>0.40683949946729614</v>
      </c>
      <c r="CU15" s="248">
        <f>'2_Prosecution'!EE14/'2_Prosecution'!ED14*100</f>
        <v>96.662387676508345</v>
      </c>
      <c r="CV15" s="249" t="s">
        <v>3336</v>
      </c>
      <c r="CW15" s="248">
        <f>'2_Prosecution'!EG14/'2_Prosecution'!DC14*100</f>
        <v>16.27149094403476</v>
      </c>
      <c r="CX15" s="248">
        <f>'2_Prosecution'!EH14/'2_Prosecution'!EG14*100</f>
        <v>26.498908717422005</v>
      </c>
      <c r="CY15" s="249" t="s">
        <v>3336</v>
      </c>
      <c r="CZ15" s="248">
        <f>'2_Prosecution'!EJ14/'2_Prosecution'!EG14*100</f>
        <v>1.9001155475670817</v>
      </c>
      <c r="DA15" s="248">
        <f>'2_Prosecution'!EK14/'2_Prosecution'!EJ14*100</f>
        <v>98.986486486486484</v>
      </c>
      <c r="DB15" s="249" t="s">
        <v>3336</v>
      </c>
      <c r="DC15" s="248">
        <f>'2_Prosecution'!EM14/'2_Prosecution'!EJ14*100</f>
        <v>77.195945945945937</v>
      </c>
      <c r="DD15" s="248">
        <f>'2_Prosecution'!EN14/'2_Prosecution'!EM14*100</f>
        <v>96.280087527352293</v>
      </c>
      <c r="DE15" s="249" t="s">
        <v>3336</v>
      </c>
      <c r="DF15" s="248" t="e">
        <f>'2_Prosecution'!EP14/'2_Prosecution'!EJ14*100</f>
        <v>#VALUE!</v>
      </c>
      <c r="DG15" s="248" t="e">
        <f>'2_Prosecution'!EQ14/'2_Prosecution'!EP14*100</f>
        <v>#VALUE!</v>
      </c>
      <c r="DH15" s="249" t="s">
        <v>3336</v>
      </c>
      <c r="DI15" s="248" t="e">
        <f>'2_Prosecution'!ES14/'2_Prosecution'!EP14*100</f>
        <v>#VALUE!</v>
      </c>
      <c r="DJ15" s="248" t="e">
        <f>'2_Prosecution'!ET14/'2_Prosecution'!ES14*100</f>
        <v>#VALUE!</v>
      </c>
      <c r="DK15" s="249" t="s">
        <v>3336</v>
      </c>
      <c r="DL15" s="248">
        <f>'2_Prosecution'!EV14/'2_Prosecution'!DC14*100</f>
        <v>2.9909753702813928</v>
      </c>
      <c r="DM15" s="248">
        <f>'2_Prosecution'!EW14/'2_Prosecution'!EV14*100</f>
        <v>78.348175309935399</v>
      </c>
      <c r="DN15" s="249" t="s">
        <v>3336</v>
      </c>
      <c r="DO15" s="248" t="e">
        <f>'2_Prosecution'!EY14/'2_Prosecution'!EV14*100</f>
        <v>#VALUE!</v>
      </c>
      <c r="DP15" s="248" t="e">
        <f>'2_Prosecution'!EZ14/'2_Prosecution'!EY14*100</f>
        <v>#VALUE!</v>
      </c>
      <c r="DQ15" s="249" t="s">
        <v>3336</v>
      </c>
      <c r="DR15" s="248">
        <f>'2_Prosecution'!FB14/'2_Prosecution'!DC14*100</f>
        <v>0.49248992040777956</v>
      </c>
      <c r="DS15" s="248">
        <f>'2_Prosecution'!FC14/'2_Prosecution'!FB14*100</f>
        <v>61.823966065747612</v>
      </c>
      <c r="DT15" s="249" t="s">
        <v>3336</v>
      </c>
      <c r="DU15" s="248">
        <f>'2_Prosecution'!FE14/'2_Prosecution'!DC14*100</f>
        <v>8.1994610290584719E-2</v>
      </c>
      <c r="DV15" s="248">
        <f>'2_Prosecution'!FF14/'2_Prosecution'!FE14*100</f>
        <v>97.452229299363054</v>
      </c>
      <c r="DW15" s="249" t="s">
        <v>3336</v>
      </c>
      <c r="DX15" s="248">
        <f>'2_Prosecution'!FH14/'2_Prosecution'!DC14*100</f>
        <v>4.700327978441163E-3</v>
      </c>
      <c r="DY15" s="248">
        <f>'2_Prosecution'!FI14/'2_Prosecution'!FH14*100</f>
        <v>100</v>
      </c>
      <c r="DZ15" s="249" t="s">
        <v>3336</v>
      </c>
      <c r="EA15" s="248">
        <f>'2_Prosecution'!FK14/'2_Prosecution'!DC14*100</f>
        <v>5.2001295201487396</v>
      </c>
      <c r="EB15" s="248">
        <f>'2_Prosecution'!FL14/'2_Prosecution'!FK14*100</f>
        <v>45.184292457567544</v>
      </c>
      <c r="EC15" s="249" t="s">
        <v>3336</v>
      </c>
      <c r="ED15" s="248">
        <f>'2_Prosecution'!FN14/'2_Prosecution'!FK14*100</f>
        <v>39.560108466405538</v>
      </c>
      <c r="EE15" s="248">
        <f>'2_Prosecution'!FO14/'2_Prosecution'!FN14*100</f>
        <v>98.629093678598636</v>
      </c>
      <c r="EF15" s="249" t="s">
        <v>3336</v>
      </c>
      <c r="EG15" s="248">
        <f>'2_Prosecution'!GT14/G15*100</f>
        <v>450.73306488798022</v>
      </c>
      <c r="EH15" s="248">
        <f>'2_Prosecution'!GU14/G15*100</f>
        <v>41.357860999939142</v>
      </c>
      <c r="EI15" s="249" t="s">
        <v>3336</v>
      </c>
      <c r="EJ15" s="248">
        <f>'2_Prosecution'!HF14/C15*100</f>
        <v>9.8227514270895107</v>
      </c>
      <c r="EK15" s="248">
        <f>'2_Prosecution'!HG14/D15*100</f>
        <v>10.108739301352813</v>
      </c>
      <c r="EL15" s="248">
        <f>'2_Prosecution'!HH14/E15*100</f>
        <v>10.006128984346581</v>
      </c>
      <c r="EM15" s="248">
        <f>'2_Prosecution'!HI14/F15*100</f>
        <v>9.8509154747425818</v>
      </c>
      <c r="EN15" s="248">
        <f>'2_Prosecution'!HJ14/G15*100</f>
        <v>9.4119745536759432</v>
      </c>
      <c r="EO15" s="248">
        <f>'2_Prosecution'!HK14/H15*100</f>
        <v>9.1483838705609379</v>
      </c>
      <c r="EP15" s="250">
        <f t="shared" si="2"/>
        <v>-6.865363147323265</v>
      </c>
      <c r="EQ15" s="249" t="s">
        <v>3336</v>
      </c>
      <c r="ER15" s="248">
        <f>'2_Prosecution'!HM14/C15*100</f>
        <v>6.5298972555083683</v>
      </c>
      <c r="ES15" s="248">
        <f>'2_Prosecution'!HN14/D15*100</f>
        <v>6.813216232413617</v>
      </c>
      <c r="ET15" s="248">
        <f>'2_Prosecution'!HO14/E15*100</f>
        <v>6.8181726044350546</v>
      </c>
      <c r="EU15" s="248">
        <f>'2_Prosecution'!HP14/F15*100</f>
        <v>6.732376125196514</v>
      </c>
      <c r="EV15" s="248">
        <f>'2_Prosecution'!HQ14/G15*100</f>
        <v>6.5244173119656539</v>
      </c>
      <c r="EW15" s="248">
        <f>'2_Prosecution'!HR14/H15*100</f>
        <v>6.7792804777861928</v>
      </c>
      <c r="EX15" s="250">
        <f t="shared" si="3"/>
        <v>3.8190987165602763</v>
      </c>
      <c r="EY15" s="249" t="s">
        <v>3336</v>
      </c>
      <c r="EZ15" s="248" t="e">
        <f>'2_Prosecution'!HT14/'2_Prosecution'!HQ14*100</f>
        <v>#VALUE!</v>
      </c>
    </row>
    <row r="16" spans="1:328" ht="17.25" customHeight="1">
      <c r="A16" s="248">
        <v>14</v>
      </c>
      <c r="B16" s="279" t="s">
        <v>38</v>
      </c>
      <c r="C16" s="248">
        <v>64978.720999999998</v>
      </c>
      <c r="D16" s="248">
        <v>65276.983</v>
      </c>
      <c r="E16" s="248">
        <v>65600.350000000006</v>
      </c>
      <c r="F16" s="248">
        <v>66165.98</v>
      </c>
      <c r="G16" s="248">
        <v>66458.153000000006</v>
      </c>
      <c r="H16" s="248">
        <v>66638.391000000003</v>
      </c>
      <c r="J16" s="248" t="e">
        <f>'2_Prosecution'!AK15/F16*100</f>
        <v>#VALUE!</v>
      </c>
      <c r="K16" s="248">
        <f>'2_Prosecution'!AL15/G16*100</f>
        <v>6817.4058343150155</v>
      </c>
      <c r="L16" s="249" t="s">
        <v>3336</v>
      </c>
      <c r="M16" s="248" t="e">
        <f>'2_Prosecution'!AN15/C16*100</f>
        <v>#VALUE!</v>
      </c>
      <c r="N16" s="248">
        <f>'2_Prosecution'!AO15/D16*100</f>
        <v>6935.3465677174454</v>
      </c>
      <c r="O16" s="248">
        <f>'2_Prosecution'!AP15/E16*100</f>
        <v>6680.275333896846</v>
      </c>
      <c r="P16" s="248">
        <f>'2_Prosecution'!AQ15/F16*100</f>
        <v>6638.9298548891747</v>
      </c>
      <c r="Q16" s="248">
        <f>'2_Prosecution'!AR15/G16*100</f>
        <v>6466.4120292359003</v>
      </c>
      <c r="R16" s="248">
        <f>'2_Prosecution'!AS15/H16*100</f>
        <v>6722.5632743743763</v>
      </c>
      <c r="S16" s="250" t="e">
        <f t="shared" si="0"/>
        <v>#VALUE!</v>
      </c>
      <c r="T16" s="249" t="s">
        <v>3336</v>
      </c>
      <c r="U16" s="248" t="e">
        <f>'2_Prosecution'!AU15/'2_Prosecution'!AN15*100</f>
        <v>#VALUE!</v>
      </c>
      <c r="V16" s="248">
        <f>'2_Prosecution'!AV15/'2_Prosecution'!AO15*100</f>
        <v>13.257112311513666</v>
      </c>
      <c r="W16" s="248">
        <f>'2_Prosecution'!AW15/'2_Prosecution'!AP15*100</f>
        <v>13.550491022489641</v>
      </c>
      <c r="X16" s="248">
        <f>'2_Prosecution'!AX15/'2_Prosecution'!AQ15*100</f>
        <v>13.458653001004164</v>
      </c>
      <c r="Y16" s="248">
        <f>'2_Prosecution'!AY15/'2_Prosecution'!AR15*100</f>
        <v>13.76916307268157</v>
      </c>
      <c r="Z16" s="248">
        <f>'2_Prosecution'!AZ15/'2_Prosecution'!AS15*100</f>
        <v>13.295034072888839</v>
      </c>
      <c r="AA16" s="250" t="e">
        <f t="shared" si="1"/>
        <v>#VALUE!</v>
      </c>
      <c r="AB16" s="249" t="s">
        <v>3336</v>
      </c>
      <c r="AC16" s="248">
        <f>'2_Prosecution'!BE15/G16*100</f>
        <v>6466.4120292359003</v>
      </c>
      <c r="AD16" s="248">
        <f>'2_Prosecution'!BF15/'2_Prosecution'!BE15*100</f>
        <v>3.9047269339223325</v>
      </c>
      <c r="AE16" s="248" t="e">
        <f>'2_Prosecution'!BG15/'2_Prosecution'!BE15*100</f>
        <v>#VALUE!</v>
      </c>
      <c r="AF16" s="248" t="e">
        <f>'2_Prosecution'!BH15/'2_Prosecution'!BE15*100</f>
        <v>#VALUE!</v>
      </c>
      <c r="AG16" s="248" t="e">
        <f>'2_Prosecution'!BI15/'2_Prosecution'!BH15*100</f>
        <v>#VALUE!</v>
      </c>
      <c r="AH16" s="249" t="s">
        <v>3336</v>
      </c>
      <c r="AI16" s="248">
        <f>'2_Prosecution'!BK15/G16*100</f>
        <v>0</v>
      </c>
      <c r="AJ16" s="248" t="e">
        <f>'2_Prosecution'!BL15/'2_Prosecution'!BK15*100</f>
        <v>#DIV/0!</v>
      </c>
      <c r="AK16" s="248" t="e">
        <f>'2_Prosecution'!BM15/'2_Prosecution'!BK15*100</f>
        <v>#VALUE!</v>
      </c>
      <c r="AL16" s="248" t="e">
        <f>'2_Prosecution'!BN15/'2_Prosecution'!BK15*100</f>
        <v>#VALUE!</v>
      </c>
      <c r="AM16" s="248" t="e">
        <f>'2_Prosecution'!BO15/'2_Prosecution'!BN15*100</f>
        <v>#VALUE!</v>
      </c>
      <c r="AN16" s="249" t="s">
        <v>3336</v>
      </c>
      <c r="AO16" s="248">
        <f>'2_Prosecution'!BU15/G16*100</f>
        <v>6466.4120292359003</v>
      </c>
      <c r="AP16" s="248">
        <f>'2_Prosecution'!BV15/'2_Prosecution'!BU15*100</f>
        <v>3.9047269339223325</v>
      </c>
      <c r="AQ16" s="249" t="s">
        <v>3336</v>
      </c>
      <c r="AR16" s="248">
        <f>'2_Prosecution'!BX15/'2_Prosecution'!BU15*100</f>
        <v>13.76916307268157</v>
      </c>
      <c r="AS16" s="248">
        <f>'2_Prosecution'!BY15/'2_Prosecution'!BX15*100</f>
        <v>8.1468725284085153</v>
      </c>
      <c r="AT16" s="249" t="s">
        <v>3336</v>
      </c>
      <c r="AU16" s="248">
        <f>'2_Prosecution'!CA15/'2_Prosecution'!BU15*100</f>
        <v>7.5570721110014336</v>
      </c>
      <c r="AV16" s="248">
        <f>'2_Prosecution'!CB15/'2_Prosecution'!CA15*100</f>
        <v>0.69281504609529443</v>
      </c>
      <c r="AW16" s="249" t="s">
        <v>3336</v>
      </c>
      <c r="AX16" s="248">
        <f>'2_Prosecution'!CD15/'2_Prosecution'!BU15*100</f>
        <v>3.283685378658733</v>
      </c>
      <c r="AY16" s="248">
        <f>'2_Prosecution'!CE15/'2_Prosecution'!CD15*100</f>
        <v>20.080076533323883</v>
      </c>
      <c r="AZ16" s="249" t="s">
        <v>3336</v>
      </c>
      <c r="BA16" s="248" t="e">
        <f>'2_Prosecution'!CG15/'2_Prosecution'!CD15*100</f>
        <v>#VALUE!</v>
      </c>
      <c r="BB16" s="248" t="e">
        <f>'2_Prosecution'!CH15/'2_Prosecution'!CG15*100</f>
        <v>#VALUE!</v>
      </c>
      <c r="BC16" s="249" t="s">
        <v>3336</v>
      </c>
      <c r="BD16" s="248" t="e">
        <f>'2_Prosecution'!CJ15/'2_Prosecution'!CD15*100</f>
        <v>#VALUE!</v>
      </c>
      <c r="BE16" s="248" t="e">
        <f>'2_Prosecution'!CK15/'2_Prosecution'!CJ15*100</f>
        <v>#VALUE!</v>
      </c>
      <c r="BF16" s="249" t="s">
        <v>3336</v>
      </c>
      <c r="BG16" s="248">
        <f>'2_Prosecution'!CM15/'2_Prosecution'!BU15*100</f>
        <v>3.6119492034593477</v>
      </c>
      <c r="BH16" s="248">
        <f>'2_Prosecution'!CN15/'2_Prosecution'!CM15*100</f>
        <v>5.7633582868407824</v>
      </c>
      <c r="BI16" s="249" t="s">
        <v>3336</v>
      </c>
      <c r="BJ16" s="248" t="e">
        <f>'2_Prosecution'!CP15/'2_Prosecution'!BU15*100</f>
        <v>#VALUE!</v>
      </c>
      <c r="BK16" s="248" t="e">
        <f>'2_Prosecution'!CQ15/'2_Prosecution'!CP15*100</f>
        <v>#VALUE!</v>
      </c>
      <c r="BL16" s="249" t="s">
        <v>3336</v>
      </c>
      <c r="BM16" s="248" t="e">
        <f>'2_Prosecution'!CS15/'2_Prosecution'!BU15*100</f>
        <v>#VALUE!</v>
      </c>
      <c r="BN16" s="248" t="e">
        <f>'2_Prosecution'!CT15/'2_Prosecution'!CS15*100</f>
        <v>#VALUE!</v>
      </c>
      <c r="BO16" s="249" t="s">
        <v>3336</v>
      </c>
      <c r="BP16" s="248">
        <f>'2_Prosecution'!CV15/'2_Prosecution'!BU15*100</f>
        <v>24.772272352632648</v>
      </c>
      <c r="BQ16" s="248">
        <f>'2_Prosecution'!CW15/'2_Prosecution'!CV15*100</f>
        <v>5.6912692165346268</v>
      </c>
      <c r="BR16" s="249" t="s">
        <v>3336</v>
      </c>
      <c r="BS16" s="248">
        <f>'2_Prosecution'!DC15/G16*100</f>
        <v>6466.4120292359003</v>
      </c>
      <c r="BT16" s="248" t="e">
        <f>'2_Prosecution'!DD15/'2_Prosecution'!DC15*100</f>
        <v>#VALUE!</v>
      </c>
      <c r="BU16" s="249" t="s">
        <v>3336</v>
      </c>
      <c r="BV16" s="248" t="e">
        <f>'2_Prosecution'!DF15/'2_Prosecution'!DC15*100</f>
        <v>#VALUE!</v>
      </c>
      <c r="BW16" s="248" t="e">
        <f>'2_Prosecution'!DG15/'2_Prosecution'!DF15*100</f>
        <v>#VALUE!</v>
      </c>
      <c r="BX16" s="249" t="s">
        <v>3336</v>
      </c>
      <c r="BY16" s="248" t="e">
        <f>'2_Prosecution'!DI15/'2_Prosecution'!DC15*100</f>
        <v>#VALUE!</v>
      </c>
      <c r="BZ16" s="248" t="e">
        <f>'2_Prosecution'!DJ15/'2_Prosecution'!DI15*100</f>
        <v>#VALUE!</v>
      </c>
      <c r="CA16" s="249" t="s">
        <v>3336</v>
      </c>
      <c r="CB16" s="248" t="e">
        <f>'2_Prosecution'!DL15/'2_Prosecution'!DI15*100</f>
        <v>#VALUE!</v>
      </c>
      <c r="CC16" s="248" t="e">
        <f>'2_Prosecution'!DM15/'2_Prosecution'!DL15*100</f>
        <v>#VALUE!</v>
      </c>
      <c r="CD16" s="249" t="s">
        <v>3336</v>
      </c>
      <c r="CE16" s="248" t="e">
        <f>'2_Prosecution'!DO15/'2_Prosecution'!DC15*100</f>
        <v>#VALUE!</v>
      </c>
      <c r="CF16" s="248" t="e">
        <f>'2_Prosecution'!DP15/'2_Prosecution'!DO15*100</f>
        <v>#VALUE!</v>
      </c>
      <c r="CG16" s="249" t="s">
        <v>3336</v>
      </c>
      <c r="CH16" s="248" t="e">
        <f>'2_Prosecution'!DR15/'2_Prosecution'!DO15*100</f>
        <v>#VALUE!</v>
      </c>
      <c r="CI16" s="248" t="e">
        <f>'2_Prosecution'!DS15/'2_Prosecution'!DR15*100</f>
        <v>#VALUE!</v>
      </c>
      <c r="CJ16" s="249" t="s">
        <v>3336</v>
      </c>
      <c r="CK16" s="248" t="e">
        <f>'2_Prosecution'!DU15/'2_Prosecution'!DC15*100</f>
        <v>#VALUE!</v>
      </c>
      <c r="CL16" s="248" t="e">
        <f>'2_Prosecution'!DV15/'2_Prosecution'!DU15*100</f>
        <v>#VALUE!</v>
      </c>
      <c r="CM16" s="249" t="s">
        <v>3336</v>
      </c>
      <c r="CN16" s="248" t="e">
        <f>'2_Prosecution'!DX15/'2_Prosecution'!DU15*100</f>
        <v>#VALUE!</v>
      </c>
      <c r="CO16" s="248" t="e">
        <f>'2_Prosecution'!DY15/'2_Prosecution'!DX15*100</f>
        <v>#VALUE!</v>
      </c>
      <c r="CP16" s="249" t="s">
        <v>3336</v>
      </c>
      <c r="CQ16" s="248" t="e">
        <f>'2_Prosecution'!EA15/'2_Prosecution'!DU15*100</f>
        <v>#VALUE!</v>
      </c>
      <c r="CR16" s="248" t="e">
        <f>'2_Prosecution'!EB15/'2_Prosecution'!EA15*100</f>
        <v>#VALUE!</v>
      </c>
      <c r="CS16" s="249" t="s">
        <v>3336</v>
      </c>
      <c r="CT16" s="248" t="e">
        <f>'2_Prosecution'!ED15/'2_Prosecution'!DC15*100</f>
        <v>#VALUE!</v>
      </c>
      <c r="CU16" s="248" t="e">
        <f>'2_Prosecution'!EE15/'2_Prosecution'!ED15*100</f>
        <v>#VALUE!</v>
      </c>
      <c r="CV16" s="249" t="s">
        <v>3336</v>
      </c>
      <c r="CW16" s="248" t="e">
        <f>'2_Prosecution'!EG15/'2_Prosecution'!DC15*100</f>
        <v>#VALUE!</v>
      </c>
      <c r="CX16" s="248" t="e">
        <f>'2_Prosecution'!EH15/'2_Prosecution'!EG15*100</f>
        <v>#VALUE!</v>
      </c>
      <c r="CY16" s="249" t="s">
        <v>3336</v>
      </c>
      <c r="CZ16" s="248" t="e">
        <f>'2_Prosecution'!EJ15/'2_Prosecution'!EG15*100</f>
        <v>#VALUE!</v>
      </c>
      <c r="DA16" s="248" t="e">
        <f>'2_Prosecution'!EK15/'2_Prosecution'!EJ15*100</f>
        <v>#VALUE!</v>
      </c>
      <c r="DB16" s="249" t="s">
        <v>3336</v>
      </c>
      <c r="DC16" s="248" t="e">
        <f>'2_Prosecution'!EM15/'2_Prosecution'!EJ15*100</f>
        <v>#VALUE!</v>
      </c>
      <c r="DD16" s="248" t="e">
        <f>'2_Prosecution'!EN15/'2_Prosecution'!EM15*100</f>
        <v>#VALUE!</v>
      </c>
      <c r="DE16" s="249" t="s">
        <v>3336</v>
      </c>
      <c r="DF16" s="248" t="e">
        <f>'2_Prosecution'!EP15/'2_Prosecution'!EJ15*100</f>
        <v>#VALUE!</v>
      </c>
      <c r="DG16" s="248" t="e">
        <f>'2_Prosecution'!EQ15/'2_Prosecution'!EP15*100</f>
        <v>#VALUE!</v>
      </c>
      <c r="DH16" s="249" t="s">
        <v>3336</v>
      </c>
      <c r="DI16" s="248" t="e">
        <f>'2_Prosecution'!ES15/'2_Prosecution'!EP15*100</f>
        <v>#VALUE!</v>
      </c>
      <c r="DJ16" s="248" t="e">
        <f>'2_Prosecution'!ET15/'2_Prosecution'!ES15*100</f>
        <v>#VALUE!</v>
      </c>
      <c r="DK16" s="249" t="s">
        <v>3336</v>
      </c>
      <c r="DL16" s="248" t="e">
        <f>'2_Prosecution'!EV15/'2_Prosecution'!DC15*100</f>
        <v>#VALUE!</v>
      </c>
      <c r="DM16" s="248" t="e">
        <f>'2_Prosecution'!EW15/'2_Prosecution'!EV15*100</f>
        <v>#VALUE!</v>
      </c>
      <c r="DN16" s="249" t="s">
        <v>3336</v>
      </c>
      <c r="DO16" s="248" t="e">
        <f>'2_Prosecution'!EY15/'2_Prosecution'!EV15*100</f>
        <v>#VALUE!</v>
      </c>
      <c r="DP16" s="248" t="e">
        <f>'2_Prosecution'!EZ15/'2_Prosecution'!EY15*100</f>
        <v>#VALUE!</v>
      </c>
      <c r="DQ16" s="249" t="s">
        <v>3336</v>
      </c>
      <c r="DR16" s="248" t="e">
        <f>'2_Prosecution'!FB15/'2_Prosecution'!DC15*100</f>
        <v>#VALUE!</v>
      </c>
      <c r="DS16" s="248" t="e">
        <f>'2_Prosecution'!FC15/'2_Prosecution'!FB15*100</f>
        <v>#VALUE!</v>
      </c>
      <c r="DT16" s="249" t="s">
        <v>3336</v>
      </c>
      <c r="DU16" s="248" t="e">
        <f>'2_Prosecution'!FE15/'2_Prosecution'!DC15*100</f>
        <v>#VALUE!</v>
      </c>
      <c r="DV16" s="248" t="e">
        <f>'2_Prosecution'!FF15/'2_Prosecution'!FE15*100</f>
        <v>#VALUE!</v>
      </c>
      <c r="DW16" s="249" t="s">
        <v>3336</v>
      </c>
      <c r="DX16" s="248" t="e">
        <f>'2_Prosecution'!FH15/'2_Prosecution'!DC15*100</f>
        <v>#VALUE!</v>
      </c>
      <c r="DY16" s="248" t="e">
        <f>'2_Prosecution'!FI15/'2_Prosecution'!FH15*100</f>
        <v>#VALUE!</v>
      </c>
      <c r="DZ16" s="249" t="s">
        <v>3336</v>
      </c>
      <c r="EA16" s="248" t="e">
        <f>'2_Prosecution'!FK15/'2_Prosecution'!DC15*100</f>
        <v>#VALUE!</v>
      </c>
      <c r="EB16" s="248" t="e">
        <f>'2_Prosecution'!FL15/'2_Prosecution'!FK15*100</f>
        <v>#VALUE!</v>
      </c>
      <c r="EC16" s="249" t="s">
        <v>3336</v>
      </c>
      <c r="ED16" s="248" t="e">
        <f>'2_Prosecution'!FN15/'2_Prosecution'!FK15*100</f>
        <v>#VALUE!</v>
      </c>
      <c r="EE16" s="248" t="e">
        <f>'2_Prosecution'!FO15/'2_Prosecution'!FN15*100</f>
        <v>#VALUE!</v>
      </c>
      <c r="EF16" s="249" t="s">
        <v>3336</v>
      </c>
      <c r="EG16" s="248" t="e">
        <f>'2_Prosecution'!GT15/G16*100</f>
        <v>#VALUE!</v>
      </c>
      <c r="EH16" s="248">
        <f>'2_Prosecution'!GU15/G16*100</f>
        <v>75.834186965743683</v>
      </c>
      <c r="EI16" s="249" t="s">
        <v>3336</v>
      </c>
      <c r="EJ16" s="248" t="e">
        <f>'2_Prosecution'!HF15/C16*100</f>
        <v>#VALUE!</v>
      </c>
      <c r="EK16" s="248" t="e">
        <f>'2_Prosecution'!HG15/D16*100</f>
        <v>#VALUE!</v>
      </c>
      <c r="EL16" s="248" t="e">
        <f>'2_Prosecution'!HH15/E16*100</f>
        <v>#VALUE!</v>
      </c>
      <c r="EM16" s="248" t="e">
        <f>'2_Prosecution'!HI15/F16*100</f>
        <v>#VALUE!</v>
      </c>
      <c r="EN16" s="248" t="e">
        <f>'2_Prosecution'!HJ15/G16*100</f>
        <v>#VALUE!</v>
      </c>
      <c r="EO16" s="248" t="e">
        <f>'2_Prosecution'!HK15/H16*100</f>
        <v>#VALUE!</v>
      </c>
      <c r="EP16" s="250" t="e">
        <f t="shared" si="2"/>
        <v>#VALUE!</v>
      </c>
      <c r="EQ16" s="249" t="s">
        <v>3336</v>
      </c>
      <c r="ER16" s="248" t="e">
        <f>'2_Prosecution'!HM15/C16*100</f>
        <v>#VALUE!</v>
      </c>
      <c r="ES16" s="248">
        <f>'2_Prosecution'!HN15/D16*100</f>
        <v>2.9122056697994148</v>
      </c>
      <c r="ET16" s="248">
        <f>'2_Prosecution'!HO15/E16*100</f>
        <v>2.8688871324619454</v>
      </c>
      <c r="EU16" s="248">
        <f>'2_Prosecution'!HP15/F16*100</f>
        <v>2.8957479357216505</v>
      </c>
      <c r="EV16" s="248">
        <f>'2_Prosecution'!HQ15/G16*100</f>
        <v>2.9417007722137569</v>
      </c>
      <c r="EW16" s="248">
        <f>'2_Prosecution'!HR15/H16*100</f>
        <v>2.9637570330892293</v>
      </c>
      <c r="EX16" s="250" t="e">
        <f t="shared" si="3"/>
        <v>#VALUE!</v>
      </c>
      <c r="EY16" s="249" t="s">
        <v>3336</v>
      </c>
      <c r="EZ16" s="248" t="e">
        <f>'2_Prosecution'!HT15/'2_Prosecution'!HQ15*100</f>
        <v>#VALUE!</v>
      </c>
    </row>
    <row r="17" spans="1:156" ht="20.25" customHeight="1">
      <c r="A17" s="248">
        <v>15</v>
      </c>
      <c r="B17" s="279" t="s">
        <v>32</v>
      </c>
      <c r="C17" s="248">
        <v>4469.25</v>
      </c>
      <c r="D17" s="248">
        <v>4497.6170000000002</v>
      </c>
      <c r="E17" s="254">
        <v>4046</v>
      </c>
      <c r="F17" s="248">
        <v>4490.4979999999996</v>
      </c>
      <c r="G17" s="248">
        <v>3729.5</v>
      </c>
      <c r="H17" s="248">
        <v>3720.4</v>
      </c>
      <c r="J17" s="248" t="e">
        <f>'2_Prosecution'!AK16/F17*100</f>
        <v>#VALUE!</v>
      </c>
      <c r="K17" s="248" t="e">
        <f>'2_Prosecution'!AL16/G17*100</f>
        <v>#VALUE!</v>
      </c>
      <c r="L17" s="249" t="s">
        <v>3336</v>
      </c>
      <c r="M17" s="248">
        <f>'2_Prosecution'!AN16/C17*100</f>
        <v>391.29607876041842</v>
      </c>
      <c r="N17" s="248">
        <f>'2_Prosecution'!AO16/D17*100</f>
        <v>249.3987371534748</v>
      </c>
      <c r="O17" s="248">
        <f>'2_Prosecution'!AP16/E17*100</f>
        <v>464.18685121107268</v>
      </c>
      <c r="P17" s="248">
        <f>'2_Prosecution'!AQ16/F17*100</f>
        <v>428.19304228617858</v>
      </c>
      <c r="Q17" s="248">
        <f>'2_Prosecution'!AR16/G17*100</f>
        <v>477.89247888456902</v>
      </c>
      <c r="R17" s="248">
        <f>'2_Prosecution'!AS16/H17*100</f>
        <v>453.5802601870767</v>
      </c>
      <c r="S17" s="250">
        <f t="shared" si="0"/>
        <v>15.917404954316822</v>
      </c>
      <c r="T17" s="249" t="s">
        <v>3336</v>
      </c>
      <c r="U17" s="248">
        <f>'2_Prosecution'!AU16/'2_Prosecution'!AN16*100</f>
        <v>104.13998170173832</v>
      </c>
      <c r="V17" s="248">
        <f>'2_Prosecution'!AV16/'2_Prosecution'!AO16*100</f>
        <v>98.422037978069</v>
      </c>
      <c r="W17" s="248">
        <f>'2_Prosecution'!AW16/'2_Prosecution'!AP16*100</f>
        <v>81.145838879718866</v>
      </c>
      <c r="X17" s="248">
        <f>'2_Prosecution'!AX16/'2_Prosecution'!AQ16*100</f>
        <v>87.908258789265659</v>
      </c>
      <c r="Y17" s="248">
        <f>'2_Prosecution'!AY16/'2_Prosecution'!AR16*100</f>
        <v>86.214442013129101</v>
      </c>
      <c r="Z17" s="248">
        <f>'2_Prosecution'!AZ16/'2_Prosecution'!AS16*100</f>
        <v>95.194074074074081</v>
      </c>
      <c r="AA17" s="250">
        <f t="shared" si="1"/>
        <v>-8.5902719411702293</v>
      </c>
      <c r="AB17" s="249" t="s">
        <v>3336</v>
      </c>
      <c r="AC17" s="248">
        <f>'2_Prosecution'!BE16/G17*100</f>
        <v>477.89247888456902</v>
      </c>
      <c r="AD17" s="248">
        <f>'2_Prosecution'!BF16/'2_Prosecution'!BE16*100</f>
        <v>3.731133928070471</v>
      </c>
      <c r="AE17" s="248">
        <f>'2_Prosecution'!BG16/'2_Prosecution'!BE16*100</f>
        <v>4.8196151040789985</v>
      </c>
      <c r="AF17" s="248">
        <f>'2_Prosecution'!BH16/'2_Prosecution'!BE16*100</f>
        <v>5.2909162318352685</v>
      </c>
      <c r="AG17" s="248">
        <f>'2_Prosecution'!BI16/'2_Prosecution'!BH16*100</f>
        <v>1.3785790031813361</v>
      </c>
      <c r="AH17" s="249" t="s">
        <v>3336</v>
      </c>
      <c r="AI17" s="248">
        <f>'2_Prosecution'!BK16/G17*100</f>
        <v>412.01233409304194</v>
      </c>
      <c r="AJ17" s="248">
        <f>'2_Prosecution'!BL16/'2_Prosecution'!BK16*100</f>
        <v>1.7571261226083563</v>
      </c>
      <c r="AK17" s="248">
        <f>'2_Prosecution'!BM16/'2_Prosecution'!BK16*100</f>
        <v>5.1216972536769489</v>
      </c>
      <c r="AL17" s="248" t="e">
        <f>'2_Prosecution'!BN16/'2_Prosecution'!BK16*100</f>
        <v>#VALUE!</v>
      </c>
      <c r="AM17" s="248" t="e">
        <f>'2_Prosecution'!BO16/'2_Prosecution'!BN16*100</f>
        <v>#VALUE!</v>
      </c>
      <c r="AN17" s="249" t="s">
        <v>3336</v>
      </c>
      <c r="AO17" s="248">
        <f>'2_Prosecution'!BU16/G17*100</f>
        <v>477.89247888456902</v>
      </c>
      <c r="AP17" s="248">
        <f>'2_Prosecution'!BV16/'2_Prosecution'!BU16*100</f>
        <v>1.6607754025697135</v>
      </c>
      <c r="AQ17" s="249" t="s">
        <v>3336</v>
      </c>
      <c r="AR17" s="248">
        <f>'2_Prosecution'!BX16/'2_Prosecution'!BU16*100</f>
        <v>86.214442013129101</v>
      </c>
      <c r="AS17" s="248">
        <f>'2_Prosecution'!BY16/'2_Prosecution'!BX16*100</f>
        <v>1.6530001301574906</v>
      </c>
      <c r="AT17" s="249" t="s">
        <v>3336</v>
      </c>
      <c r="AU17" s="248" t="e">
        <f>'2_Prosecution'!CA16/'2_Prosecution'!BU16*100</f>
        <v>#VALUE!</v>
      </c>
      <c r="AV17" s="248" t="e">
        <f>'2_Prosecution'!CB16/'2_Prosecution'!CA16*100</f>
        <v>#VALUE!</v>
      </c>
      <c r="AW17" s="249" t="s">
        <v>3336</v>
      </c>
      <c r="AX17" s="248">
        <f>'2_Prosecution'!CD16/'2_Prosecution'!BU16*100</f>
        <v>8.7920103237389888</v>
      </c>
      <c r="AY17" s="248">
        <f>'2_Prosecution'!CE16/'2_Prosecution'!CD16*100</f>
        <v>4.4671346522016586</v>
      </c>
      <c r="AZ17" s="249" t="s">
        <v>3336</v>
      </c>
      <c r="BA17" s="248">
        <f>'2_Prosecution'!CG16/'2_Prosecution'!CD16*100</f>
        <v>64.135290363752389</v>
      </c>
      <c r="BB17" s="248" t="e">
        <f>'2_Prosecution'!CH16/'2_Prosecution'!CG16*100</f>
        <v>#VALUE!</v>
      </c>
      <c r="BC17" s="249" t="s">
        <v>3336</v>
      </c>
      <c r="BD17" s="248">
        <f>'2_Prosecution'!CJ16/'2_Prosecution'!CD16*100</f>
        <v>3.8289725590299937</v>
      </c>
      <c r="BE17" s="248" t="e">
        <f>'2_Prosecution'!CK16/'2_Prosecution'!CJ16*100</f>
        <v>#VALUE!</v>
      </c>
      <c r="BF17" s="249" t="s">
        <v>3336</v>
      </c>
      <c r="BG17" s="248" t="e">
        <f>'2_Prosecution'!CM16/'2_Prosecution'!BU16*100</f>
        <v>#VALUE!</v>
      </c>
      <c r="BH17" s="248" t="e">
        <f>'2_Prosecution'!CN16/'2_Prosecution'!CM16*100</f>
        <v>#VALUE!</v>
      </c>
      <c r="BI17" s="249" t="s">
        <v>3336</v>
      </c>
      <c r="BJ17" s="248" t="e">
        <f>'2_Prosecution'!CP16/'2_Prosecution'!BU16*100</f>
        <v>#VALUE!</v>
      </c>
      <c r="BK17" s="248" t="e">
        <f>'2_Prosecution'!CQ16/'2_Prosecution'!CP16*100</f>
        <v>#VALUE!</v>
      </c>
      <c r="BL17" s="249" t="s">
        <v>3336</v>
      </c>
      <c r="BM17" s="248" t="e">
        <f>'2_Prosecution'!CS16/'2_Prosecution'!BU16*100</f>
        <v>#VALUE!</v>
      </c>
      <c r="BN17" s="248" t="e">
        <f>'2_Prosecution'!CT16/'2_Prosecution'!CS16*100</f>
        <v>#VALUE!</v>
      </c>
      <c r="BO17" s="249" t="s">
        <v>3336</v>
      </c>
      <c r="BP17" s="248" t="e">
        <f>'2_Prosecution'!CV16/'2_Prosecution'!BU16*100</f>
        <v>#VALUE!</v>
      </c>
      <c r="BQ17" s="248" t="e">
        <f>'2_Prosecution'!CW16/'2_Prosecution'!CV16*100</f>
        <v>#VALUE!</v>
      </c>
      <c r="BR17" s="249" t="s">
        <v>3336</v>
      </c>
      <c r="BS17" s="248">
        <f>'2_Prosecution'!DC16/G17*100</f>
        <v>477.89247888456902</v>
      </c>
      <c r="BT17" s="248">
        <f>'2_Prosecution'!DD16/'2_Prosecution'!DC16*100</f>
        <v>66.756438310048821</v>
      </c>
      <c r="BU17" s="249" t="s">
        <v>3336</v>
      </c>
      <c r="BV17" s="248">
        <f>'2_Prosecution'!DF16/'2_Prosecution'!DC16*100</f>
        <v>2.5584918363911799</v>
      </c>
      <c r="BW17" s="248">
        <f>'2_Prosecution'!DG16/'2_Prosecution'!DF16*100</f>
        <v>94.298245614035096</v>
      </c>
      <c r="BX17" s="249" t="s">
        <v>3336</v>
      </c>
      <c r="BY17" s="248">
        <f>'2_Prosecution'!DI16/'2_Prosecution'!DC16*100</f>
        <v>0.99870953262638162</v>
      </c>
      <c r="BZ17" s="248">
        <f>'2_Prosecution'!DJ16/'2_Prosecution'!DI16*100</f>
        <v>94.943820224719104</v>
      </c>
      <c r="CA17" s="249" t="s">
        <v>3336</v>
      </c>
      <c r="CB17" s="248">
        <f>'2_Prosecution'!DL16/'2_Prosecution'!DI16*100</f>
        <v>62.921348314606739</v>
      </c>
      <c r="CC17" s="248">
        <f>'2_Prosecution'!DM16/'2_Prosecution'!DL16*100</f>
        <v>98.214285714285708</v>
      </c>
      <c r="CD17" s="249" t="s">
        <v>3336</v>
      </c>
      <c r="CE17" s="248">
        <f>'2_Prosecution'!DO16/'2_Prosecution'!DC16*100</f>
        <v>15.278011558099086</v>
      </c>
      <c r="CF17" s="248">
        <f>'2_Prosecution'!DP16/'2_Prosecution'!DO16*100</f>
        <v>47.006977598237235</v>
      </c>
      <c r="CG17" s="249" t="s">
        <v>3336</v>
      </c>
      <c r="CH17" s="248">
        <f>'2_Prosecution'!DR16/'2_Prosecution'!DO16*100</f>
        <v>4.9577671685640841</v>
      </c>
      <c r="CI17" s="248">
        <f>'2_Prosecution'!DS16/'2_Prosecution'!DR16*100</f>
        <v>97.037037037037038</v>
      </c>
      <c r="CJ17" s="249" t="s">
        <v>3336</v>
      </c>
      <c r="CK17" s="248">
        <f>'2_Prosecution'!DU16/'2_Prosecution'!DC16*100</f>
        <v>2.5416596532570277</v>
      </c>
      <c r="CL17" s="248">
        <f>'2_Prosecution'!DV16/'2_Prosecution'!DU16*100</f>
        <v>77.262693156732894</v>
      </c>
      <c r="CM17" s="249" t="s">
        <v>3336</v>
      </c>
      <c r="CN17" s="248">
        <f>'2_Prosecution'!DX16/'2_Prosecution'!DU16*100</f>
        <v>7.5055187637969087</v>
      </c>
      <c r="CO17" s="248">
        <f>'2_Prosecution'!DY16/'2_Prosecution'!DX16*100</f>
        <v>97.058823529411768</v>
      </c>
      <c r="CP17" s="249" t="s">
        <v>3336</v>
      </c>
      <c r="CQ17" s="248">
        <f>'2_Prosecution'!EA16/'2_Prosecution'!DU16*100</f>
        <v>5.9602649006622519</v>
      </c>
      <c r="CR17" s="248">
        <f>'2_Prosecution'!EB16/'2_Prosecution'!EA16*100</f>
        <v>62.962962962962962</v>
      </c>
      <c r="CS17" s="249" t="s">
        <v>3336</v>
      </c>
      <c r="CT17" s="248">
        <f>'2_Prosecution'!ED16/'2_Prosecution'!DC16*100</f>
        <v>4.2809852437861187</v>
      </c>
      <c r="CU17" s="248">
        <f>'2_Prosecution'!EE16/'2_Prosecution'!ED16*100</f>
        <v>73.656618610747046</v>
      </c>
      <c r="CV17" s="249" t="s">
        <v>3336</v>
      </c>
      <c r="CW17" s="248">
        <f>'2_Prosecution'!EG16/'2_Prosecution'!DC16*100</f>
        <v>22.431689390113899</v>
      </c>
      <c r="CX17" s="248">
        <f>'2_Prosecution'!EH16/'2_Prosecution'!EG16*100</f>
        <v>58.804402201100544</v>
      </c>
      <c r="CY17" s="249" t="s">
        <v>3336</v>
      </c>
      <c r="CZ17" s="248" t="e">
        <f>'2_Prosecution'!EJ16/'2_Prosecution'!EG16*100</f>
        <v>#VALUE!</v>
      </c>
      <c r="DA17" s="248" t="e">
        <f>'2_Prosecution'!EK16/'2_Prosecution'!EJ16*100</f>
        <v>#VALUE!</v>
      </c>
      <c r="DB17" s="249" t="s">
        <v>3336</v>
      </c>
      <c r="DC17" s="248" t="e">
        <f>'2_Prosecution'!EM16/'2_Prosecution'!EJ16*100</f>
        <v>#VALUE!</v>
      </c>
      <c r="DD17" s="248" t="e">
        <f>'2_Prosecution'!EN16/'2_Prosecution'!EM16*100</f>
        <v>#VALUE!</v>
      </c>
      <c r="DE17" s="249" t="s">
        <v>3336</v>
      </c>
      <c r="DF17" s="248" t="e">
        <f>'2_Prosecution'!EP16/'2_Prosecution'!EJ16*100</f>
        <v>#VALUE!</v>
      </c>
      <c r="DG17" s="248" t="e">
        <f>'2_Prosecution'!EQ16/'2_Prosecution'!EP16*100</f>
        <v>#VALUE!</v>
      </c>
      <c r="DH17" s="249" t="s">
        <v>3336</v>
      </c>
      <c r="DI17" s="248" t="e">
        <f>'2_Prosecution'!ES16/'2_Prosecution'!EP16*100</f>
        <v>#VALUE!</v>
      </c>
      <c r="DJ17" s="248" t="e">
        <f>'2_Prosecution'!ET16/'2_Prosecution'!ES16*100</f>
        <v>#VALUE!</v>
      </c>
      <c r="DK17" s="249" t="s">
        <v>3336</v>
      </c>
      <c r="DL17" s="248">
        <f>'2_Prosecution'!EV16/'2_Prosecution'!DC16*100</f>
        <v>7.3612747573360267</v>
      </c>
      <c r="DM17" s="248">
        <f>'2_Prosecution'!EW16/'2_Prosecution'!EV16*100</f>
        <v>58.307926829268297</v>
      </c>
      <c r="DN17" s="249" t="s">
        <v>3336</v>
      </c>
      <c r="DO17" s="248" t="e">
        <f>'2_Prosecution'!EY16/'2_Prosecution'!EV16*100</f>
        <v>#VALUE!</v>
      </c>
      <c r="DP17" s="248" t="e">
        <f>'2_Prosecution'!EZ16/'2_Prosecution'!EY16*100</f>
        <v>#VALUE!</v>
      </c>
      <c r="DQ17" s="249" t="s">
        <v>3336</v>
      </c>
      <c r="DR17" s="248">
        <f>'2_Prosecution'!FB16/'2_Prosecution'!DC16*100</f>
        <v>1.1782528193906749</v>
      </c>
      <c r="DS17" s="248">
        <f>'2_Prosecution'!FC16/'2_Prosecution'!FB16*100</f>
        <v>100</v>
      </c>
      <c r="DT17" s="249" t="s">
        <v>3336</v>
      </c>
      <c r="DU17" s="248" t="e">
        <f>'2_Prosecution'!FE16/'2_Prosecution'!DC16*100</f>
        <v>#VALUE!</v>
      </c>
      <c r="DV17" s="248" t="e">
        <f>'2_Prosecution'!FF16/'2_Prosecution'!FE16*100</f>
        <v>#VALUE!</v>
      </c>
      <c r="DW17" s="249" t="s">
        <v>3336</v>
      </c>
      <c r="DX17" s="248">
        <f>'2_Prosecution'!FH16/'2_Prosecution'!DC16*100</f>
        <v>0.82477697357347246</v>
      </c>
      <c r="DY17" s="248">
        <f>'2_Prosecution'!FI16/'2_Prosecution'!FH16*100</f>
        <v>59.183673469387756</v>
      </c>
      <c r="DZ17" s="249" t="s">
        <v>3336</v>
      </c>
      <c r="EA17" s="248">
        <f>'2_Prosecution'!FK16/'2_Prosecution'!DC16*100</f>
        <v>26.735117544745552</v>
      </c>
      <c r="EB17" s="248">
        <f>'2_Prosecution'!FL16/'2_Prosecution'!FK16*100</f>
        <v>58.656873032528857</v>
      </c>
      <c r="EC17" s="249" t="s">
        <v>3336</v>
      </c>
      <c r="ED17" s="248">
        <f>'2_Prosecution'!FN16/'2_Prosecution'!FK16*100</f>
        <v>6.253934942287513</v>
      </c>
      <c r="EE17" s="248">
        <f>'2_Prosecution'!FO16/'2_Prosecution'!FN16*100</f>
        <v>89.597315436241615</v>
      </c>
      <c r="EF17" s="249" t="s">
        <v>3336</v>
      </c>
      <c r="EG17" s="248">
        <f>'2_Prosecution'!GT16/G17*100</f>
        <v>160.2359565625419</v>
      </c>
      <c r="EH17" s="248">
        <f>'2_Prosecution'!GU16/G17*100</f>
        <v>107.5747419225097</v>
      </c>
      <c r="EI17" s="249" t="s">
        <v>3336</v>
      </c>
      <c r="EJ17" s="248" t="e">
        <f>'2_Prosecution'!HF16/C17*100</f>
        <v>#VALUE!</v>
      </c>
      <c r="EK17" s="248" t="e">
        <f>'2_Prosecution'!HG16/D17*100</f>
        <v>#VALUE!</v>
      </c>
      <c r="EL17" s="248" t="e">
        <f>'2_Prosecution'!HH16/E17*100</f>
        <v>#VALUE!</v>
      </c>
      <c r="EM17" s="248">
        <f>'2_Prosecution'!HI16/F17*100</f>
        <v>19.040204449484225</v>
      </c>
      <c r="EN17" s="248">
        <f>'2_Prosecution'!HJ16/G17*100</f>
        <v>23.327523796755596</v>
      </c>
      <c r="EO17" s="248">
        <f>'2_Prosecution'!HK16/H17*100</f>
        <v>23.115794000645089</v>
      </c>
      <c r="EP17" s="250" t="e">
        <f t="shared" si="2"/>
        <v>#VALUE!</v>
      </c>
      <c r="EQ17" s="249" t="s">
        <v>3336</v>
      </c>
      <c r="ER17" s="248" t="e">
        <f>'2_Prosecution'!HM16/C17*100</f>
        <v>#VALUE!</v>
      </c>
      <c r="ES17" s="248" t="e">
        <f>'2_Prosecution'!HN16/D17*100</f>
        <v>#VALUE!</v>
      </c>
      <c r="ET17" s="248" t="e">
        <f>'2_Prosecution'!HO16/E17*100</f>
        <v>#VALUE!</v>
      </c>
      <c r="EU17" s="248">
        <f>'2_Prosecution'!HP16/F17*100</f>
        <v>9.6203138271078181</v>
      </c>
      <c r="EV17" s="248">
        <f>'2_Prosecution'!HQ16/G17*100</f>
        <v>11.636948652634402</v>
      </c>
      <c r="EW17" s="248">
        <f>'2_Prosecution'!HR16/H17*100</f>
        <v>11.665412321255779</v>
      </c>
      <c r="EX17" s="250" t="e">
        <f t="shared" si="3"/>
        <v>#VALUE!</v>
      </c>
      <c r="EY17" s="249" t="s">
        <v>3336</v>
      </c>
      <c r="EZ17" s="248">
        <f>'2_Prosecution'!HT16/'2_Prosecution'!HQ16*100</f>
        <v>75.576036866359445</v>
      </c>
    </row>
    <row r="18" spans="1:156" ht="19.5" customHeight="1">
      <c r="A18" s="248">
        <v>16</v>
      </c>
      <c r="B18" s="279" t="s">
        <v>39</v>
      </c>
      <c r="C18" s="248">
        <v>80222.065000000002</v>
      </c>
      <c r="D18" s="248">
        <v>80327.899999999994</v>
      </c>
      <c r="E18" s="248">
        <v>80523.745999999999</v>
      </c>
      <c r="F18" s="248">
        <v>80767.463000000003</v>
      </c>
      <c r="G18" s="248">
        <v>81197.536999999997</v>
      </c>
      <c r="H18" s="248">
        <v>82175.683999999994</v>
      </c>
      <c r="J18" s="248">
        <f>'2_Prosecution'!AK17/F18*100</f>
        <v>798.40071242549732</v>
      </c>
      <c r="K18" s="248">
        <f>'2_Prosecution'!AL17/G18*100</f>
        <v>6180.4165315999671</v>
      </c>
      <c r="L18" s="249" t="s">
        <v>3336</v>
      </c>
      <c r="M18" s="248">
        <f>'2_Prosecution'!AN17/C18*100</f>
        <v>5751.7791395671502</v>
      </c>
      <c r="N18" s="248">
        <f>'2_Prosecution'!AO17/D18*100</f>
        <v>5678.0832064575325</v>
      </c>
      <c r="O18" s="248">
        <f>'2_Prosecution'!AP17/E18*100</f>
        <v>5640.0729295430447</v>
      </c>
      <c r="P18" s="248">
        <f>'2_Prosecution'!AQ17/F18*100</f>
        <v>5819.9624271967041</v>
      </c>
      <c r="Q18" s="248">
        <f>'2_Prosecution'!AR17/G18*100</f>
        <v>6147.0977869685876</v>
      </c>
      <c r="R18" s="248">
        <f>'2_Prosecution'!AS17/H18*100</f>
        <v>6308.6253106210843</v>
      </c>
      <c r="S18" s="250">
        <f t="shared" si="0"/>
        <v>9.6812856951221562</v>
      </c>
      <c r="T18" s="249" t="s">
        <v>3336</v>
      </c>
      <c r="U18" s="248">
        <f>'2_Prosecution'!AU17/'2_Prosecution'!AN17*100</f>
        <v>11.70765177725437</v>
      </c>
      <c r="V18" s="248">
        <f>'2_Prosecution'!AV17/'2_Prosecution'!AO17*100</f>
        <v>11.310707868851381</v>
      </c>
      <c r="W18" s="248">
        <f>'2_Prosecution'!AW17/'2_Prosecution'!AP17*100</f>
        <v>10.608556723866798</v>
      </c>
      <c r="X18" s="248">
        <f>'2_Prosecution'!AX17/'2_Prosecution'!AQ17*100</f>
        <v>9.9434204222577538</v>
      </c>
      <c r="Y18" s="248">
        <f>'2_Prosecution'!AY17/'2_Prosecution'!AR17*100</f>
        <v>9.110306509817498</v>
      </c>
      <c r="Z18" s="248">
        <f>'2_Prosecution'!AZ17/'2_Prosecution'!AS17*100</f>
        <v>8.8689074942960833</v>
      </c>
      <c r="AA18" s="250">
        <f t="shared" si="1"/>
        <v>-24.24691421445759</v>
      </c>
      <c r="AB18" s="249" t="s">
        <v>3336</v>
      </c>
      <c r="AC18" s="248">
        <f>'2_Prosecution'!BE17/G18*100</f>
        <v>6147.0977869685876</v>
      </c>
      <c r="AD18" s="248" t="e">
        <f>'2_Prosecution'!BF17/'2_Prosecution'!BE17*100</f>
        <v>#VALUE!</v>
      </c>
      <c r="AE18" s="248" t="e">
        <f>'2_Prosecution'!BG17/'2_Prosecution'!BE17*100</f>
        <v>#VALUE!</v>
      </c>
      <c r="AF18" s="248" t="e">
        <f>'2_Prosecution'!BH17/'2_Prosecution'!BE17*100</f>
        <v>#VALUE!</v>
      </c>
      <c r="AG18" s="248" t="e">
        <f>'2_Prosecution'!BI17/'2_Prosecution'!BH17*100</f>
        <v>#VALUE!</v>
      </c>
      <c r="AH18" s="249" t="s">
        <v>3336</v>
      </c>
      <c r="AI18" s="248">
        <f>'2_Prosecution'!BK17/G18*100</f>
        <v>560.0194498510466</v>
      </c>
      <c r="AJ18" s="248">
        <f>'2_Prosecution'!BL17/'2_Prosecution'!BK17*100</f>
        <v>34.075545058299355</v>
      </c>
      <c r="AK18" s="248" t="e">
        <f>'2_Prosecution'!BM17/'2_Prosecution'!BK17*100</f>
        <v>#VALUE!</v>
      </c>
      <c r="AL18" s="248" t="e">
        <f>'2_Prosecution'!BN17/'2_Prosecution'!BK17*100</f>
        <v>#VALUE!</v>
      </c>
      <c r="AM18" s="248" t="e">
        <f>'2_Prosecution'!BO17/'2_Prosecution'!BN17*100</f>
        <v>#VALUE!</v>
      </c>
      <c r="AN18" s="249" t="s">
        <v>3336</v>
      </c>
      <c r="AO18" s="248">
        <f>'2_Prosecution'!BU17/G18*100</f>
        <v>6147.0977869685876</v>
      </c>
      <c r="AP18" s="248" t="e">
        <f>'2_Prosecution'!BV17/'2_Prosecution'!BU17*100</f>
        <v>#VALUE!</v>
      </c>
      <c r="AQ18" s="249" t="s">
        <v>3336</v>
      </c>
      <c r="AR18" s="248">
        <f>'2_Prosecution'!BX17/'2_Prosecution'!BU17*100</f>
        <v>9.110306509817498</v>
      </c>
      <c r="AS18" s="248">
        <f>'2_Prosecution'!BY17/'2_Prosecution'!BX17*100</f>
        <v>34.075545058299355</v>
      </c>
      <c r="AT18" s="249" t="s">
        <v>3336</v>
      </c>
      <c r="AU18" s="248">
        <f>'2_Prosecution'!CA17/'2_Prosecution'!BU17*100</f>
        <v>10.872114875266764</v>
      </c>
      <c r="AV18" s="248" t="e">
        <f>'2_Prosecution'!CB17/'2_Prosecution'!CA17*100</f>
        <v>#VALUE!</v>
      </c>
      <c r="AW18" s="249" t="s">
        <v>3336</v>
      </c>
      <c r="AX18" s="248">
        <f>'2_Prosecution'!CD17/'2_Prosecution'!BU17*100</f>
        <v>4.8011416683295627</v>
      </c>
      <c r="AY18" s="248">
        <f>'2_Prosecution'!CE17/'2_Prosecution'!CD17*100</f>
        <v>28.651012564732785</v>
      </c>
      <c r="AZ18" s="249" t="s">
        <v>3336</v>
      </c>
      <c r="BA18" s="248">
        <f>'2_Prosecution'!CG17/'2_Prosecution'!CD17*100</f>
        <v>59.472373027762593</v>
      </c>
      <c r="BB18" s="248" t="e">
        <f>'2_Prosecution'!CH17/'2_Prosecution'!CG17*100</f>
        <v>#VALUE!</v>
      </c>
      <c r="BC18" s="249" t="s">
        <v>3336</v>
      </c>
      <c r="BD18" s="248">
        <f>'2_Prosecution'!CJ17/'2_Prosecution'!CD17*100</f>
        <v>40.527626972237407</v>
      </c>
      <c r="BE18" s="248" t="e">
        <f>'2_Prosecution'!CK17/'2_Prosecution'!CJ17*100</f>
        <v>#VALUE!</v>
      </c>
      <c r="BF18" s="249" t="s">
        <v>3336</v>
      </c>
      <c r="BG18" s="248">
        <f>'2_Prosecution'!CM17/'2_Prosecution'!BU17*100</f>
        <v>31.080930548643515</v>
      </c>
      <c r="BH18" s="248">
        <f>'2_Prosecution'!CN17/'2_Prosecution'!CM17*100</f>
        <v>6.2230716670749153</v>
      </c>
      <c r="BI18" s="249" t="s">
        <v>3336</v>
      </c>
      <c r="BJ18" s="248">
        <f>'2_Prosecution'!CP17/'2_Prosecution'!BU17*100</f>
        <v>27.143873770558809</v>
      </c>
      <c r="BK18" s="248" t="e">
        <f>'2_Prosecution'!CQ17/'2_Prosecution'!CP17*100</f>
        <v>#VALUE!</v>
      </c>
      <c r="BL18" s="249" t="s">
        <v>3336</v>
      </c>
      <c r="BM18" s="248" t="e">
        <f>'2_Prosecution'!CS17/'2_Prosecution'!BU17*100</f>
        <v>#VALUE!</v>
      </c>
      <c r="BN18" s="248" t="e">
        <f>'2_Prosecution'!CT17/'2_Prosecution'!CS17*100</f>
        <v>#VALUE!</v>
      </c>
      <c r="BO18" s="249" t="s">
        <v>3336</v>
      </c>
      <c r="BP18" s="248">
        <f>'2_Prosecution'!CV17/'2_Prosecution'!BU17*100</f>
        <v>16.991632627383851</v>
      </c>
      <c r="BQ18" s="248" t="e">
        <f>'2_Prosecution'!CW17/'2_Prosecution'!CV17*100</f>
        <v>#VALUE!</v>
      </c>
      <c r="BR18" s="249" t="s">
        <v>3336</v>
      </c>
      <c r="BS18" s="248">
        <f>'2_Prosecution'!DC17/G18*100</f>
        <v>6147.0977869685876</v>
      </c>
      <c r="BT18" s="248">
        <f>'2_Prosecution'!DD17/'2_Prosecution'!DC17*100</f>
        <v>9.110306509817498</v>
      </c>
      <c r="BU18" s="249" t="s">
        <v>3336</v>
      </c>
      <c r="BV18" s="248">
        <f>'2_Prosecution'!DF17/'2_Prosecution'!DC17*100</f>
        <v>16.568856320167203</v>
      </c>
      <c r="BW18" s="248">
        <f>'2_Prosecution'!DG17/'2_Prosecution'!DF17*100</f>
        <v>6.1804111245465538</v>
      </c>
      <c r="BX18" s="249" t="s">
        <v>3336</v>
      </c>
      <c r="BY18" s="248">
        <f>'2_Prosecution'!DI17/'2_Prosecution'!DC17*100</f>
        <v>8.2623897780374295E-2</v>
      </c>
      <c r="BZ18" s="248" t="e">
        <f>'2_Prosecution'!DJ17/'2_Prosecution'!DI17*100</f>
        <v>#VALUE!</v>
      </c>
      <c r="CA18" s="249" t="s">
        <v>3336</v>
      </c>
      <c r="CB18" s="248" t="e">
        <f>'2_Prosecution'!DL17/'2_Prosecution'!DI17*100</f>
        <v>#VALUE!</v>
      </c>
      <c r="CC18" s="248" t="e">
        <f>'2_Prosecution'!DM17/'2_Prosecution'!DL17*100</f>
        <v>#VALUE!</v>
      </c>
      <c r="CD18" s="249" t="s">
        <v>3336</v>
      </c>
      <c r="CE18" s="248">
        <f>'2_Prosecution'!DO17/'2_Prosecution'!DC17*100</f>
        <v>8.5860735056173834</v>
      </c>
      <c r="CF18" s="248">
        <f>'2_Prosecution'!DP17/'2_Prosecution'!DO17*100</f>
        <v>12.735325138371648</v>
      </c>
      <c r="CG18" s="249" t="s">
        <v>3336</v>
      </c>
      <c r="CH18" s="248" t="e">
        <f>'2_Prosecution'!DR17/'2_Prosecution'!DO17*100</f>
        <v>#VALUE!</v>
      </c>
      <c r="CI18" s="248" t="e">
        <f>'2_Prosecution'!DS17/'2_Prosecution'!DR17*100</f>
        <v>#VALUE!</v>
      </c>
      <c r="CJ18" s="249" t="s">
        <v>3336</v>
      </c>
      <c r="CK18" s="248" t="e">
        <f>'2_Prosecution'!DU17/'2_Prosecution'!DC17*100</f>
        <v>#VALUE!</v>
      </c>
      <c r="CL18" s="248" t="e">
        <f>'2_Prosecution'!DV17/'2_Prosecution'!DU17*100</f>
        <v>#VALUE!</v>
      </c>
      <c r="CM18" s="249" t="s">
        <v>3336</v>
      </c>
      <c r="CN18" s="248" t="e">
        <f>'2_Prosecution'!DX17/'2_Prosecution'!DU17*100</f>
        <v>#VALUE!</v>
      </c>
      <c r="CO18" s="248" t="e">
        <f>'2_Prosecution'!DY17/'2_Prosecution'!DX17*100</f>
        <v>#VALUE!</v>
      </c>
      <c r="CP18" s="249" t="s">
        <v>3336</v>
      </c>
      <c r="CQ18" s="248" t="e">
        <f>'2_Prosecution'!EA17/'2_Prosecution'!DU17*100</f>
        <v>#VALUE!</v>
      </c>
      <c r="CR18" s="248" t="e">
        <f>'2_Prosecution'!EB17/'2_Prosecution'!EA17*100</f>
        <v>#VALUE!</v>
      </c>
      <c r="CS18" s="249" t="s">
        <v>3336</v>
      </c>
      <c r="CT18" s="248" t="e">
        <f>'2_Prosecution'!ED17/'2_Prosecution'!DC17*100</f>
        <v>#VALUE!</v>
      </c>
      <c r="CU18" s="248" t="e">
        <f>'2_Prosecution'!EE17/'2_Prosecution'!ED17*100</f>
        <v>#VALUE!</v>
      </c>
      <c r="CV18" s="249" t="s">
        <v>3336</v>
      </c>
      <c r="CW18" s="248">
        <f>'2_Prosecution'!EG17/'2_Prosecution'!DC17*100</f>
        <v>14.096290098836134</v>
      </c>
      <c r="CX18" s="248">
        <f>'2_Prosecution'!EH17/'2_Prosecution'!EG17*100</f>
        <v>15.766635824709665</v>
      </c>
      <c r="CY18" s="249" t="s">
        <v>3336</v>
      </c>
      <c r="CZ18" s="248" t="e">
        <f>'2_Prosecution'!EJ17/'2_Prosecution'!EG17*100</f>
        <v>#VALUE!</v>
      </c>
      <c r="DA18" s="248" t="e">
        <f>'2_Prosecution'!EK17/'2_Prosecution'!EJ17*100</f>
        <v>#VALUE!</v>
      </c>
      <c r="DB18" s="249" t="s">
        <v>3336</v>
      </c>
      <c r="DC18" s="248" t="e">
        <f>'2_Prosecution'!EM17/'2_Prosecution'!EJ17*100</f>
        <v>#VALUE!</v>
      </c>
      <c r="DD18" s="248" t="e">
        <f>'2_Prosecution'!EN17/'2_Prosecution'!EM17*100</f>
        <v>#VALUE!</v>
      </c>
      <c r="DE18" s="249" t="s">
        <v>3336</v>
      </c>
      <c r="DF18" s="248" t="e">
        <f>'2_Prosecution'!EP17/'2_Prosecution'!EJ17*100</f>
        <v>#VALUE!</v>
      </c>
      <c r="DG18" s="248" t="e">
        <f>'2_Prosecution'!EQ17/'2_Prosecution'!EP17*100</f>
        <v>#VALUE!</v>
      </c>
      <c r="DH18" s="249" t="s">
        <v>3336</v>
      </c>
      <c r="DI18" s="248" t="e">
        <f>'2_Prosecution'!ES17/'2_Prosecution'!EP17*100</f>
        <v>#VALUE!</v>
      </c>
      <c r="DJ18" s="248" t="e">
        <f>'2_Prosecution'!ET17/'2_Prosecution'!ES17*100</f>
        <v>#VALUE!</v>
      </c>
      <c r="DK18" s="249" t="s">
        <v>3336</v>
      </c>
      <c r="DL18" s="248">
        <f>'2_Prosecution'!EV17/'2_Prosecution'!DC17*100</f>
        <v>20.876077777056519</v>
      </c>
      <c r="DM18" s="248">
        <f>'2_Prosecution'!EW17/'2_Prosecution'!EV17*100</f>
        <v>8.5322643490411583</v>
      </c>
      <c r="DN18" s="249" t="s">
        <v>3336</v>
      </c>
      <c r="DO18" s="248" t="e">
        <f>'2_Prosecution'!EY17/'2_Prosecution'!EV17*100</f>
        <v>#VALUE!</v>
      </c>
      <c r="DP18" s="248" t="e">
        <f>'2_Prosecution'!EZ17/'2_Prosecution'!EY17*100</f>
        <v>#VALUE!</v>
      </c>
      <c r="DQ18" s="249" t="s">
        <v>3336</v>
      </c>
      <c r="DR18" s="248" t="e">
        <f>'2_Prosecution'!FB17/'2_Prosecution'!DC17*100</f>
        <v>#VALUE!</v>
      </c>
      <c r="DS18" s="248" t="e">
        <f>'2_Prosecution'!FC17/'2_Prosecution'!FB17*100</f>
        <v>#VALUE!</v>
      </c>
      <c r="DT18" s="249" t="s">
        <v>3336</v>
      </c>
      <c r="DU18" s="248">
        <f>'2_Prosecution'!FE17/'2_Prosecution'!DC17*100</f>
        <v>0.78909428660955927</v>
      </c>
      <c r="DV18" s="248" t="e">
        <f>'2_Prosecution'!FF17/'2_Prosecution'!FE17*100</f>
        <v>#VALUE!</v>
      </c>
      <c r="DW18" s="249" t="s">
        <v>3336</v>
      </c>
      <c r="DX18" s="248">
        <f>'2_Prosecution'!FH17/'2_Prosecution'!DC17*100</f>
        <v>3.4680399383566415E-2</v>
      </c>
      <c r="DY18" s="248" t="e">
        <f>'2_Prosecution'!FI17/'2_Prosecution'!FH17*100</f>
        <v>#VALUE!</v>
      </c>
      <c r="DZ18" s="249" t="s">
        <v>3336</v>
      </c>
      <c r="EA18" s="248">
        <f>'2_Prosecution'!FK17/'2_Prosecution'!DC17*100</f>
        <v>6.580600774308536</v>
      </c>
      <c r="EB18" s="248">
        <f>'2_Prosecution'!FL17/'2_Prosecution'!FK17*100</f>
        <v>13.860566223280369</v>
      </c>
      <c r="EC18" s="249" t="s">
        <v>3336</v>
      </c>
      <c r="ED18" s="248" t="e">
        <f>'2_Prosecution'!FN17/'2_Prosecution'!FK17*100</f>
        <v>#VALUE!</v>
      </c>
      <c r="EE18" s="248" t="e">
        <f>'2_Prosecution'!FO17/'2_Prosecution'!FN17*100</f>
        <v>#VALUE!</v>
      </c>
      <c r="EF18" s="249" t="s">
        <v>3336</v>
      </c>
      <c r="EG18" s="248" t="e">
        <f>'2_Prosecution'!GT17/G18*100</f>
        <v>#VALUE!</v>
      </c>
      <c r="EH18" s="248" t="e">
        <f>'2_Prosecution'!GU17/G18*100</f>
        <v>#VALUE!</v>
      </c>
      <c r="EI18" s="249" t="s">
        <v>3336</v>
      </c>
      <c r="EJ18" s="248">
        <f>'2_Prosecution'!HF17/C18*100</f>
        <v>19.089511096479502</v>
      </c>
      <c r="EK18" s="248">
        <f>'2_Prosecution'!HG17/D18*100</f>
        <v>18.944849796894978</v>
      </c>
      <c r="EL18" s="248">
        <f>'2_Prosecution'!HH17/E18*100</f>
        <v>18.818051509923546</v>
      </c>
      <c r="EM18" s="248">
        <f>'2_Prosecution'!HI17/F18*100</f>
        <v>18.794697067555532</v>
      </c>
      <c r="EN18" s="248">
        <f>'2_Prosecution'!HJ17/G18*100</f>
        <v>18.616328226803237</v>
      </c>
      <c r="EO18" s="248">
        <f>'2_Prosecution'!HK17/H18*100</f>
        <v>18.674623992177541</v>
      </c>
      <c r="EP18" s="250">
        <f t="shared" si="2"/>
        <v>-2.1733773180732499</v>
      </c>
      <c r="EQ18" s="249" t="s">
        <v>3336</v>
      </c>
      <c r="ER18" s="248">
        <f>'2_Prosecution'!HM17/C18*100</f>
        <v>7.5702364430534175</v>
      </c>
      <c r="ES18" s="248">
        <f>'2_Prosecution'!HN17/D18*100</f>
        <v>7.551548092256863</v>
      </c>
      <c r="ET18" s="248">
        <f>'2_Prosecution'!HO17/E18*100</f>
        <v>7.5306978391194077</v>
      </c>
      <c r="EU18" s="248">
        <f>'2_Prosecution'!HP17/F18*100</f>
        <v>7.5971186565560442</v>
      </c>
      <c r="EV18" s="248">
        <f>'2_Prosecution'!HQ17/G18*100</f>
        <v>7.5999842211962667</v>
      </c>
      <c r="EW18" s="248">
        <f>'2_Prosecution'!HR17/H18*100</f>
        <v>7.7687214626652832</v>
      </c>
      <c r="EX18" s="250">
        <f t="shared" si="3"/>
        <v>2.6219130816448768</v>
      </c>
      <c r="EY18" s="249" t="s">
        <v>3336</v>
      </c>
      <c r="EZ18" s="248">
        <f>'2_Prosecution'!HT17/'2_Prosecution'!HQ17*100</f>
        <v>47.950089126559718</v>
      </c>
    </row>
    <row r="19" spans="1:156">
      <c r="A19" s="248">
        <v>17</v>
      </c>
      <c r="B19" s="279" t="s">
        <v>40</v>
      </c>
      <c r="C19" s="248">
        <v>11123.392</v>
      </c>
      <c r="D19" s="248">
        <v>11086.406000000001</v>
      </c>
      <c r="E19" s="248">
        <v>11003.615</v>
      </c>
      <c r="F19" s="248">
        <v>10926.807000000001</v>
      </c>
      <c r="G19" s="248">
        <v>10858.018</v>
      </c>
      <c r="H19" s="248">
        <v>10783.748</v>
      </c>
      <c r="J19" s="248" t="e">
        <f>'2_Prosecution'!AK18/F19*100</f>
        <v>#VALUE!</v>
      </c>
      <c r="K19" s="248" t="e">
        <f>'2_Prosecution'!AL18/G19*100</f>
        <v>#VALUE!</v>
      </c>
      <c r="L19" s="249" t="s">
        <v>3336</v>
      </c>
      <c r="M19" s="248" t="e">
        <f>'2_Prosecution'!AN18/C19*100</f>
        <v>#VALUE!</v>
      </c>
      <c r="N19" s="248" t="e">
        <f>'2_Prosecution'!AO18/D19*100</f>
        <v>#VALUE!</v>
      </c>
      <c r="O19" s="248" t="e">
        <f>'2_Prosecution'!AP18/E19*100</f>
        <v>#VALUE!</v>
      </c>
      <c r="P19" s="248" t="e">
        <f>'2_Prosecution'!AQ18/F19*100</f>
        <v>#VALUE!</v>
      </c>
      <c r="Q19" s="248" t="e">
        <f>'2_Prosecution'!AR18/G19*100</f>
        <v>#VALUE!</v>
      </c>
      <c r="R19" s="248" t="e">
        <f>'2_Prosecution'!AS18/H19*100</f>
        <v>#VALUE!</v>
      </c>
      <c r="S19" s="250" t="e">
        <f t="shared" si="0"/>
        <v>#VALUE!</v>
      </c>
      <c r="T19" s="249" t="s">
        <v>3336</v>
      </c>
      <c r="U19" s="248" t="e">
        <f>'2_Prosecution'!AU18/'2_Prosecution'!AN18*100</f>
        <v>#VALUE!</v>
      </c>
      <c r="V19" s="248" t="e">
        <f>'2_Prosecution'!AV18/'2_Prosecution'!AO18*100</f>
        <v>#VALUE!</v>
      </c>
      <c r="W19" s="248" t="e">
        <f>'2_Prosecution'!AW18/'2_Prosecution'!AP18*100</f>
        <v>#VALUE!</v>
      </c>
      <c r="X19" s="248" t="e">
        <f>'2_Prosecution'!AX18/'2_Prosecution'!AQ18*100</f>
        <v>#VALUE!</v>
      </c>
      <c r="Y19" s="248" t="e">
        <f>'2_Prosecution'!AY18/'2_Prosecution'!AR18*100</f>
        <v>#VALUE!</v>
      </c>
      <c r="Z19" s="248" t="e">
        <f>'2_Prosecution'!AZ18/'2_Prosecution'!AS18*100</f>
        <v>#VALUE!</v>
      </c>
      <c r="AA19" s="250" t="e">
        <f t="shared" si="1"/>
        <v>#VALUE!</v>
      </c>
      <c r="AB19" s="249" t="s">
        <v>3336</v>
      </c>
      <c r="AC19" s="248" t="e">
        <f>'2_Prosecution'!BE18/G19*100</f>
        <v>#VALUE!</v>
      </c>
      <c r="AD19" s="248" t="e">
        <f>'2_Prosecution'!BF18/'2_Prosecution'!BE18*100</f>
        <v>#VALUE!</v>
      </c>
      <c r="AE19" s="248" t="e">
        <f>'2_Prosecution'!BG18/'2_Prosecution'!BE18*100</f>
        <v>#VALUE!</v>
      </c>
      <c r="AF19" s="248" t="e">
        <f>'2_Prosecution'!BH18/'2_Prosecution'!BE18*100</f>
        <v>#VALUE!</v>
      </c>
      <c r="AG19" s="248" t="e">
        <f>'2_Prosecution'!BI18/'2_Prosecution'!BH18*100</f>
        <v>#DIV/0!</v>
      </c>
      <c r="AH19" s="249" t="s">
        <v>3336</v>
      </c>
      <c r="AI19" s="248" t="e">
        <f>'2_Prosecution'!BK18/G19*100</f>
        <v>#VALUE!</v>
      </c>
      <c r="AJ19" s="248" t="e">
        <f>'2_Prosecution'!BL18/'2_Prosecution'!BK18*100</f>
        <v>#VALUE!</v>
      </c>
      <c r="AK19" s="248" t="e">
        <f>'2_Prosecution'!BM18/'2_Prosecution'!BK18*100</f>
        <v>#VALUE!</v>
      </c>
      <c r="AL19" s="248" t="e">
        <f>'2_Prosecution'!BN18/'2_Prosecution'!BK18*100</f>
        <v>#VALUE!</v>
      </c>
      <c r="AM19" s="248" t="e">
        <f>'2_Prosecution'!BO18/'2_Prosecution'!BN18*100</f>
        <v>#VALUE!</v>
      </c>
      <c r="AN19" s="249" t="s">
        <v>3336</v>
      </c>
      <c r="AO19" s="248" t="e">
        <f>'2_Prosecution'!BU18/G19*100</f>
        <v>#VALUE!</v>
      </c>
      <c r="AP19" s="248" t="e">
        <f>'2_Prosecution'!BV18/'2_Prosecution'!BU18*100</f>
        <v>#VALUE!</v>
      </c>
      <c r="AQ19" s="249" t="s">
        <v>3336</v>
      </c>
      <c r="AR19" s="248" t="e">
        <f>'2_Prosecution'!BX18/'2_Prosecution'!BU18*100</f>
        <v>#VALUE!</v>
      </c>
      <c r="AS19" s="248" t="e">
        <f>'2_Prosecution'!BY18/'2_Prosecution'!BX18*100</f>
        <v>#VALUE!</v>
      </c>
      <c r="AT19" s="249" t="s">
        <v>3336</v>
      </c>
      <c r="AU19" s="248" t="e">
        <f>'2_Prosecution'!CA18/'2_Prosecution'!BU18*100</f>
        <v>#VALUE!</v>
      </c>
      <c r="AV19" s="248" t="e">
        <f>'2_Prosecution'!CB18/'2_Prosecution'!CA18*100</f>
        <v>#VALUE!</v>
      </c>
      <c r="AW19" s="249" t="s">
        <v>3336</v>
      </c>
      <c r="AX19" s="248" t="e">
        <f>'2_Prosecution'!CD18/'2_Prosecution'!BU18*100</f>
        <v>#VALUE!</v>
      </c>
      <c r="AY19" s="248" t="e">
        <f>'2_Prosecution'!CE18/'2_Prosecution'!CD18*100</f>
        <v>#VALUE!</v>
      </c>
      <c r="AZ19" s="249" t="s">
        <v>3336</v>
      </c>
      <c r="BA19" s="248" t="e">
        <f>'2_Prosecution'!CG18/'2_Prosecution'!CD18*100</f>
        <v>#VALUE!</v>
      </c>
      <c r="BB19" s="248" t="e">
        <f>'2_Prosecution'!CH18/'2_Prosecution'!CG18*100</f>
        <v>#VALUE!</v>
      </c>
      <c r="BC19" s="249" t="s">
        <v>3336</v>
      </c>
      <c r="BD19" s="248" t="e">
        <f>'2_Prosecution'!CJ18/'2_Prosecution'!CD18*100</f>
        <v>#VALUE!</v>
      </c>
      <c r="BE19" s="248" t="e">
        <f>'2_Prosecution'!CK18/'2_Prosecution'!CJ18*100</f>
        <v>#VALUE!</v>
      </c>
      <c r="BF19" s="249" t="s">
        <v>3336</v>
      </c>
      <c r="BG19" s="248" t="e">
        <f>'2_Prosecution'!CM18/'2_Prosecution'!BU18*100</f>
        <v>#VALUE!</v>
      </c>
      <c r="BH19" s="248" t="e">
        <f>'2_Prosecution'!CN18/'2_Prosecution'!CM18*100</f>
        <v>#VALUE!</v>
      </c>
      <c r="BI19" s="249" t="s">
        <v>3336</v>
      </c>
      <c r="BJ19" s="248" t="e">
        <f>'2_Prosecution'!CP18/'2_Prosecution'!BU18*100</f>
        <v>#VALUE!</v>
      </c>
      <c r="BK19" s="248" t="e">
        <f>'2_Prosecution'!CQ18/'2_Prosecution'!CP18*100</f>
        <v>#VALUE!</v>
      </c>
      <c r="BL19" s="249" t="s">
        <v>3336</v>
      </c>
      <c r="BM19" s="248" t="e">
        <f>'2_Prosecution'!CS18/'2_Prosecution'!BU18*100</f>
        <v>#VALUE!</v>
      </c>
      <c r="BN19" s="248" t="e">
        <f>'2_Prosecution'!CT18/'2_Prosecution'!CS18*100</f>
        <v>#VALUE!</v>
      </c>
      <c r="BO19" s="249" t="s">
        <v>3336</v>
      </c>
      <c r="BP19" s="248" t="e">
        <f>'2_Prosecution'!CV18/'2_Prosecution'!BU18*100</f>
        <v>#VALUE!</v>
      </c>
      <c r="BQ19" s="248" t="e">
        <f>'2_Prosecution'!CW18/'2_Prosecution'!CV18*100</f>
        <v>#VALUE!</v>
      </c>
      <c r="BR19" s="249" t="s">
        <v>3336</v>
      </c>
      <c r="BS19" s="248" t="e">
        <f>'2_Prosecution'!DC18/G19*100</f>
        <v>#VALUE!</v>
      </c>
      <c r="BT19" s="248" t="e">
        <f>'2_Prosecution'!DD18/'2_Prosecution'!DC18*100</f>
        <v>#VALUE!</v>
      </c>
      <c r="BU19" s="249" t="s">
        <v>3336</v>
      </c>
      <c r="BV19" s="248" t="e">
        <f>'2_Prosecution'!DF18/'2_Prosecution'!DC18*100</f>
        <v>#VALUE!</v>
      </c>
      <c r="BW19" s="248" t="e">
        <f>'2_Prosecution'!DG18/'2_Prosecution'!DF18*100</f>
        <v>#VALUE!</v>
      </c>
      <c r="BX19" s="249" t="s">
        <v>3336</v>
      </c>
      <c r="BY19" s="248" t="e">
        <f>'2_Prosecution'!DI18/'2_Prosecution'!DC18*100</f>
        <v>#VALUE!</v>
      </c>
      <c r="BZ19" s="248" t="e">
        <f>'2_Prosecution'!DJ18/'2_Prosecution'!DI18*100</f>
        <v>#VALUE!</v>
      </c>
      <c r="CA19" s="249" t="s">
        <v>3336</v>
      </c>
      <c r="CB19" s="248" t="e">
        <f>'2_Prosecution'!DL18/'2_Prosecution'!DI18*100</f>
        <v>#VALUE!</v>
      </c>
      <c r="CC19" s="248" t="e">
        <f>'2_Prosecution'!DM18/'2_Prosecution'!DL18*100</f>
        <v>#VALUE!</v>
      </c>
      <c r="CD19" s="249" t="s">
        <v>3336</v>
      </c>
      <c r="CE19" s="248" t="e">
        <f>'2_Prosecution'!DO18/'2_Prosecution'!DC18*100</f>
        <v>#VALUE!</v>
      </c>
      <c r="CF19" s="248" t="e">
        <f>'2_Prosecution'!DP18/'2_Prosecution'!DO18*100</f>
        <v>#VALUE!</v>
      </c>
      <c r="CG19" s="249" t="s">
        <v>3336</v>
      </c>
      <c r="CH19" s="248" t="e">
        <f>'2_Prosecution'!DR18/'2_Prosecution'!DO18*100</f>
        <v>#VALUE!</v>
      </c>
      <c r="CI19" s="248" t="e">
        <f>'2_Prosecution'!DS18/'2_Prosecution'!DR18*100</f>
        <v>#VALUE!</v>
      </c>
      <c r="CJ19" s="249" t="s">
        <v>3336</v>
      </c>
      <c r="CK19" s="248" t="e">
        <f>'2_Prosecution'!DU18/'2_Prosecution'!DC18*100</f>
        <v>#VALUE!</v>
      </c>
      <c r="CL19" s="248" t="e">
        <f>'2_Prosecution'!DV18/'2_Prosecution'!DU18*100</f>
        <v>#VALUE!</v>
      </c>
      <c r="CM19" s="249" t="s">
        <v>3336</v>
      </c>
      <c r="CN19" s="248" t="e">
        <f>'2_Prosecution'!DX18/'2_Prosecution'!DU18*100</f>
        <v>#VALUE!</v>
      </c>
      <c r="CO19" s="248" t="e">
        <f>'2_Prosecution'!DY18/'2_Prosecution'!DX18*100</f>
        <v>#VALUE!</v>
      </c>
      <c r="CP19" s="249" t="s">
        <v>3336</v>
      </c>
      <c r="CQ19" s="248" t="e">
        <f>'2_Prosecution'!EA18/'2_Prosecution'!DU18*100</f>
        <v>#VALUE!</v>
      </c>
      <c r="CR19" s="248" t="e">
        <f>'2_Prosecution'!EB18/'2_Prosecution'!EA18*100</f>
        <v>#VALUE!</v>
      </c>
      <c r="CS19" s="249" t="s">
        <v>3336</v>
      </c>
      <c r="CT19" s="248" t="e">
        <f>'2_Prosecution'!ED18/'2_Prosecution'!DC18*100</f>
        <v>#VALUE!</v>
      </c>
      <c r="CU19" s="248" t="e">
        <f>'2_Prosecution'!EE18/'2_Prosecution'!ED18*100</f>
        <v>#VALUE!</v>
      </c>
      <c r="CV19" s="249" t="s">
        <v>3336</v>
      </c>
      <c r="CW19" s="248" t="e">
        <f>'2_Prosecution'!EG18/'2_Prosecution'!DC18*100</f>
        <v>#VALUE!</v>
      </c>
      <c r="CX19" s="248" t="e">
        <f>'2_Prosecution'!EH18/'2_Prosecution'!EG18*100</f>
        <v>#VALUE!</v>
      </c>
      <c r="CY19" s="249" t="s">
        <v>3336</v>
      </c>
      <c r="CZ19" s="248" t="e">
        <f>'2_Prosecution'!EJ18/'2_Prosecution'!EG18*100</f>
        <v>#VALUE!</v>
      </c>
      <c r="DA19" s="248" t="e">
        <f>'2_Prosecution'!EK18/'2_Prosecution'!EJ18*100</f>
        <v>#VALUE!</v>
      </c>
      <c r="DB19" s="249" t="s">
        <v>3336</v>
      </c>
      <c r="DC19" s="248" t="e">
        <f>'2_Prosecution'!EM18/'2_Prosecution'!EJ18*100</f>
        <v>#VALUE!</v>
      </c>
      <c r="DD19" s="248" t="e">
        <f>'2_Prosecution'!EN18/'2_Prosecution'!EM18*100</f>
        <v>#VALUE!</v>
      </c>
      <c r="DE19" s="249" t="s">
        <v>3336</v>
      </c>
      <c r="DF19" s="248" t="e">
        <f>'2_Prosecution'!EP18/'2_Prosecution'!EJ18*100</f>
        <v>#VALUE!</v>
      </c>
      <c r="DG19" s="248" t="e">
        <f>'2_Prosecution'!EQ18/'2_Prosecution'!EP18*100</f>
        <v>#VALUE!</v>
      </c>
      <c r="DH19" s="249" t="s">
        <v>3336</v>
      </c>
      <c r="DI19" s="248" t="e">
        <f>'2_Prosecution'!ES18/'2_Prosecution'!EP18*100</f>
        <v>#VALUE!</v>
      </c>
      <c r="DJ19" s="248" t="e">
        <f>'2_Prosecution'!ET18/'2_Prosecution'!ES18*100</f>
        <v>#VALUE!</v>
      </c>
      <c r="DK19" s="249" t="s">
        <v>3336</v>
      </c>
      <c r="DL19" s="248" t="e">
        <f>'2_Prosecution'!EV18/'2_Prosecution'!DC18*100</f>
        <v>#VALUE!</v>
      </c>
      <c r="DM19" s="248" t="e">
        <f>'2_Prosecution'!EW18/'2_Prosecution'!EV18*100</f>
        <v>#VALUE!</v>
      </c>
      <c r="DN19" s="249" t="s">
        <v>3336</v>
      </c>
      <c r="DO19" s="248" t="e">
        <f>'2_Prosecution'!EY18/'2_Prosecution'!EV18*100</f>
        <v>#VALUE!</v>
      </c>
      <c r="DP19" s="248" t="e">
        <f>'2_Prosecution'!EZ18/'2_Prosecution'!EY18*100</f>
        <v>#VALUE!</v>
      </c>
      <c r="DQ19" s="249" t="s">
        <v>3336</v>
      </c>
      <c r="DR19" s="248" t="e">
        <f>'2_Prosecution'!FB18/'2_Prosecution'!DC18*100</f>
        <v>#VALUE!</v>
      </c>
      <c r="DS19" s="248" t="e">
        <f>'2_Prosecution'!FC18/'2_Prosecution'!FB18*100</f>
        <v>#VALUE!</v>
      </c>
      <c r="DT19" s="249" t="s">
        <v>3336</v>
      </c>
      <c r="DU19" s="248" t="e">
        <f>'2_Prosecution'!FE18/'2_Prosecution'!DC18*100</f>
        <v>#VALUE!</v>
      </c>
      <c r="DV19" s="248" t="e">
        <f>'2_Prosecution'!FF18/'2_Prosecution'!FE18*100</f>
        <v>#VALUE!</v>
      </c>
      <c r="DW19" s="249" t="s">
        <v>3336</v>
      </c>
      <c r="DX19" s="248" t="e">
        <f>'2_Prosecution'!FH18/'2_Prosecution'!DC18*100</f>
        <v>#VALUE!</v>
      </c>
      <c r="DY19" s="248" t="e">
        <f>'2_Prosecution'!FI18/'2_Prosecution'!FH18*100</f>
        <v>#VALUE!</v>
      </c>
      <c r="DZ19" s="249" t="s">
        <v>3336</v>
      </c>
      <c r="EA19" s="248" t="e">
        <f>'2_Prosecution'!FK18/'2_Prosecution'!DC18*100</f>
        <v>#VALUE!</v>
      </c>
      <c r="EB19" s="248" t="e">
        <f>'2_Prosecution'!FL18/'2_Prosecution'!FK18*100</f>
        <v>#VALUE!</v>
      </c>
      <c r="EC19" s="249" t="s">
        <v>3336</v>
      </c>
      <c r="ED19" s="248" t="e">
        <f>'2_Prosecution'!FN18/'2_Prosecution'!FK18*100</f>
        <v>#VALUE!</v>
      </c>
      <c r="EE19" s="248" t="e">
        <f>'2_Prosecution'!FO18/'2_Prosecution'!FN18*100</f>
        <v>#VALUE!</v>
      </c>
      <c r="EF19" s="249" t="s">
        <v>3336</v>
      </c>
      <c r="EG19" s="248" t="e">
        <f>'2_Prosecution'!GT18/G19*100</f>
        <v>#VALUE!</v>
      </c>
      <c r="EH19" s="248" t="e">
        <f>'2_Prosecution'!GU18/G19*100</f>
        <v>#VALUE!</v>
      </c>
      <c r="EI19" s="249" t="s">
        <v>3336</v>
      </c>
      <c r="EJ19" s="248" t="e">
        <f>'2_Prosecution'!HF18/C19*100</f>
        <v>#VALUE!</v>
      </c>
      <c r="EK19" s="248" t="e">
        <f>'2_Prosecution'!HG18/D19*100</f>
        <v>#VALUE!</v>
      </c>
      <c r="EL19" s="248" t="e">
        <f>'2_Prosecution'!HH18/E19*100</f>
        <v>#VALUE!</v>
      </c>
      <c r="EM19" s="248" t="e">
        <f>'2_Prosecution'!HI18/F19*100</f>
        <v>#VALUE!</v>
      </c>
      <c r="EN19" s="248" t="e">
        <f>'2_Prosecution'!HJ18/G19*100</f>
        <v>#VALUE!</v>
      </c>
      <c r="EO19" s="248" t="e">
        <f>'2_Prosecution'!HK18/H19*100</f>
        <v>#VALUE!</v>
      </c>
      <c r="EP19" s="250" t="e">
        <f t="shared" si="2"/>
        <v>#VALUE!</v>
      </c>
      <c r="EQ19" s="249" t="s">
        <v>3336</v>
      </c>
      <c r="ER19" s="248" t="e">
        <f>'2_Prosecution'!HM18/C19*100</f>
        <v>#VALUE!</v>
      </c>
      <c r="ES19" s="248" t="e">
        <f>'2_Prosecution'!HN18/D19*100</f>
        <v>#VALUE!</v>
      </c>
      <c r="ET19" s="248" t="e">
        <f>'2_Prosecution'!HO18/E19*100</f>
        <v>#VALUE!</v>
      </c>
      <c r="EU19" s="248" t="e">
        <f>'2_Prosecution'!HP18/F19*100</f>
        <v>#VALUE!</v>
      </c>
      <c r="EV19" s="248" t="e">
        <f>'2_Prosecution'!HQ18/G19*100</f>
        <v>#VALUE!</v>
      </c>
      <c r="EW19" s="248" t="e">
        <f>'2_Prosecution'!HR18/H19*100</f>
        <v>#VALUE!</v>
      </c>
      <c r="EX19" s="250" t="e">
        <f t="shared" si="3"/>
        <v>#VALUE!</v>
      </c>
      <c r="EY19" s="249" t="s">
        <v>3336</v>
      </c>
      <c r="EZ19" s="248" t="e">
        <f>'2_Prosecution'!HT18/'2_Prosecution'!HQ18*100</f>
        <v>#VALUE!</v>
      </c>
    </row>
    <row r="20" spans="1:156">
      <c r="A20" s="248">
        <v>18</v>
      </c>
      <c r="B20" s="279" t="s">
        <v>41</v>
      </c>
      <c r="C20" s="248">
        <v>9985.7219999999998</v>
      </c>
      <c r="D20" s="248">
        <v>9931.9249999999993</v>
      </c>
      <c r="E20" s="248">
        <v>9908.7980000000007</v>
      </c>
      <c r="F20" s="248">
        <v>9877.3649999999998</v>
      </c>
      <c r="G20" s="248">
        <v>9855.5709999999999</v>
      </c>
      <c r="H20" s="248">
        <v>9830.4850000000006</v>
      </c>
      <c r="J20" s="248">
        <f>'2_Prosecution'!AK19/F20*100</f>
        <v>55.743611783102075</v>
      </c>
      <c r="K20" s="248">
        <f>'2_Prosecution'!AL19/G20*100</f>
        <v>1124.7141337625187</v>
      </c>
      <c r="L20" s="249" t="s">
        <v>3336</v>
      </c>
      <c r="M20" s="248">
        <f>'2_Prosecution'!AN19/C20*100</f>
        <v>0</v>
      </c>
      <c r="N20" s="248">
        <f>'2_Prosecution'!AO19/D20*100</f>
        <v>0</v>
      </c>
      <c r="O20" s="248">
        <f>'2_Prosecution'!AP19/E20*100</f>
        <v>0</v>
      </c>
      <c r="P20" s="248">
        <f>'2_Prosecution'!AQ19/F20*100</f>
        <v>0</v>
      </c>
      <c r="Q20" s="248">
        <f>'2_Prosecution'!AR19/G20*100</f>
        <v>1121.7513424640745</v>
      </c>
      <c r="R20" s="248">
        <f>'2_Prosecution'!AS19/H20*100</f>
        <v>0</v>
      </c>
      <c r="S20" s="250" t="e">
        <f t="shared" si="0"/>
        <v>#DIV/0!</v>
      </c>
      <c r="T20" s="249" t="s">
        <v>3336</v>
      </c>
      <c r="U20" s="248" t="e">
        <f>'2_Prosecution'!AU19/'2_Prosecution'!AN19*100</f>
        <v>#DIV/0!</v>
      </c>
      <c r="V20" s="248" t="e">
        <f>'2_Prosecution'!AV19/'2_Prosecution'!AO19*100</f>
        <v>#DIV/0!</v>
      </c>
      <c r="W20" s="248" t="e">
        <f>'2_Prosecution'!AW19/'2_Prosecution'!AP19*100</f>
        <v>#DIV/0!</v>
      </c>
      <c r="X20" s="248" t="e">
        <f>'2_Prosecution'!AX19/'2_Prosecution'!AQ19*100</f>
        <v>#DIV/0!</v>
      </c>
      <c r="Y20" s="248">
        <f>'2_Prosecution'!AY19/'2_Prosecution'!AR19*100</f>
        <v>53.497354258061605</v>
      </c>
      <c r="Z20" s="248" t="e">
        <f>'2_Prosecution'!AZ19/'2_Prosecution'!AS19*100</f>
        <v>#DIV/0!</v>
      </c>
      <c r="AA20" s="250" t="e">
        <f t="shared" si="1"/>
        <v>#DIV/0!</v>
      </c>
      <c r="AB20" s="249" t="s">
        <v>3336</v>
      </c>
      <c r="AC20" s="248" t="e">
        <f>'2_Prosecution'!BE19/G20*100</f>
        <v>#VALUE!</v>
      </c>
      <c r="AD20" s="248" t="e">
        <f>'2_Prosecution'!BF19/'2_Prosecution'!BE19*100</f>
        <v>#VALUE!</v>
      </c>
      <c r="AE20" s="248" t="e">
        <f>'2_Prosecution'!BG19/'2_Prosecution'!BE19*100</f>
        <v>#VALUE!</v>
      </c>
      <c r="AF20" s="248" t="e">
        <f>'2_Prosecution'!BH19/'2_Prosecution'!BE19*100</f>
        <v>#VALUE!</v>
      </c>
      <c r="AG20" s="248" t="e">
        <f>'2_Prosecution'!BI19/'2_Prosecution'!BH19*100</f>
        <v>#VALUE!</v>
      </c>
      <c r="AH20" s="249" t="s">
        <v>3336</v>
      </c>
      <c r="AI20" s="248" t="e">
        <f>'2_Prosecution'!BK19/G20*100</f>
        <v>#VALUE!</v>
      </c>
      <c r="AJ20" s="248" t="e">
        <f>'2_Prosecution'!BL19/'2_Prosecution'!BK19*100</f>
        <v>#VALUE!</v>
      </c>
      <c r="AK20" s="248" t="e">
        <f>'2_Prosecution'!BM19/'2_Prosecution'!BK19*100</f>
        <v>#VALUE!</v>
      </c>
      <c r="AL20" s="248" t="e">
        <f>'2_Prosecution'!BN19/'2_Prosecution'!BK19*100</f>
        <v>#VALUE!</v>
      </c>
      <c r="AM20" s="248" t="e">
        <f>'2_Prosecution'!BO19/'2_Prosecution'!BN19*100</f>
        <v>#VALUE!</v>
      </c>
      <c r="AN20" s="249" t="s">
        <v>3336</v>
      </c>
      <c r="AO20" s="248">
        <f>'2_Prosecution'!BU19/G20*100</f>
        <v>1121.7513424640745</v>
      </c>
      <c r="AP20" s="248" t="e">
        <f>'2_Prosecution'!BV19/'2_Prosecution'!BU19*100</f>
        <v>#VALUE!</v>
      </c>
      <c r="AQ20" s="249" t="s">
        <v>3336</v>
      </c>
      <c r="AR20" s="248">
        <f>'2_Prosecution'!BX19/'2_Prosecution'!BU19*100</f>
        <v>53.497354258061605</v>
      </c>
      <c r="AS20" s="248" t="e">
        <f>'2_Prosecution'!BY19/'2_Prosecution'!BX19*100</f>
        <v>#VALUE!</v>
      </c>
      <c r="AT20" s="249" t="s">
        <v>3336</v>
      </c>
      <c r="AU20" s="248">
        <f>'2_Prosecution'!CA19/'2_Prosecution'!BU19*100</f>
        <v>6.2810365881235581</v>
      </c>
      <c r="AV20" s="248" t="e">
        <f>'2_Prosecution'!CB19/'2_Prosecution'!CA19*100</f>
        <v>#VALUE!</v>
      </c>
      <c r="AW20" s="249" t="s">
        <v>3336</v>
      </c>
      <c r="AX20" s="248">
        <f>'2_Prosecution'!CD19/'2_Prosecution'!BU19*100</f>
        <v>14.780878295870833</v>
      </c>
      <c r="AY20" s="248" t="e">
        <f>'2_Prosecution'!CE19/'2_Prosecution'!CD19*100</f>
        <v>#VALUE!</v>
      </c>
      <c r="AZ20" s="249" t="s">
        <v>3336</v>
      </c>
      <c r="BA20" s="248" t="e">
        <f>'2_Prosecution'!CG19/'2_Prosecution'!CD19*100</f>
        <v>#VALUE!</v>
      </c>
      <c r="BB20" s="248" t="e">
        <f>'2_Prosecution'!CH19/'2_Prosecution'!CG19*100</f>
        <v>#VALUE!</v>
      </c>
      <c r="BC20" s="249" t="s">
        <v>3336</v>
      </c>
      <c r="BD20" s="248">
        <f>'2_Prosecution'!CJ19/'2_Prosecution'!CD19*100</f>
        <v>100</v>
      </c>
      <c r="BE20" s="248" t="e">
        <f>'2_Prosecution'!CK19/'2_Prosecution'!CJ19*100</f>
        <v>#VALUE!</v>
      </c>
      <c r="BF20" s="249" t="s">
        <v>3336</v>
      </c>
      <c r="BG20" s="248" t="e">
        <f>'2_Prosecution'!CM19/'2_Prosecution'!BU19*100</f>
        <v>#VALUE!</v>
      </c>
      <c r="BH20" s="248" t="e">
        <f>'2_Prosecution'!CN19/'2_Prosecution'!CM19*100</f>
        <v>#VALUE!</v>
      </c>
      <c r="BI20" s="249" t="s">
        <v>3336</v>
      </c>
      <c r="BJ20" s="248">
        <f>'2_Prosecution'!CP19/'2_Prosecution'!BU19*100</f>
        <v>23.154990728596626</v>
      </c>
      <c r="BK20" s="248" t="e">
        <f>'2_Prosecution'!CQ19/'2_Prosecution'!CP19*100</f>
        <v>#VALUE!</v>
      </c>
      <c r="BL20" s="249" t="s">
        <v>3336</v>
      </c>
      <c r="BM20" s="248">
        <f>'2_Prosecution'!CS19/'2_Prosecution'!BU19*100</f>
        <v>4.7035412238252458E-2</v>
      </c>
      <c r="BN20" s="248" t="e">
        <f>'2_Prosecution'!CT19/'2_Prosecution'!CS19*100</f>
        <v>#VALUE!</v>
      </c>
      <c r="BO20" s="249" t="s">
        <v>3336</v>
      </c>
      <c r="BP20" s="248">
        <f>'2_Prosecution'!CV19/'2_Prosecution'!BU19*100</f>
        <v>0.24964949572610917</v>
      </c>
      <c r="BQ20" s="248" t="e">
        <f>'2_Prosecution'!CW19/'2_Prosecution'!CV19*100</f>
        <v>#VALUE!</v>
      </c>
      <c r="BR20" s="249" t="s">
        <v>3336</v>
      </c>
      <c r="BS20" s="248">
        <f>'2_Prosecution'!DC19/G20*100</f>
        <v>1121.7513424640745</v>
      </c>
      <c r="BT20" s="248">
        <f>'2_Prosecution'!DD19/'2_Prosecution'!DC19*100</f>
        <v>119.32250915833748</v>
      </c>
      <c r="BU20" s="249" t="s">
        <v>3336</v>
      </c>
      <c r="BV20" s="248">
        <f>'2_Prosecution'!DF19/'2_Prosecution'!DC19*100</f>
        <v>16.005608068382255</v>
      </c>
      <c r="BW20" s="248">
        <f>'2_Prosecution'!DG19/'2_Prosecution'!DF19*100</f>
        <v>84.730149759819156</v>
      </c>
      <c r="BX20" s="249" t="s">
        <v>3336</v>
      </c>
      <c r="BY20" s="248">
        <f>'2_Prosecution'!DI19/'2_Prosecution'!DC19*100</f>
        <v>0.1673375243091674</v>
      </c>
      <c r="BZ20" s="248">
        <f>'2_Prosecution'!DJ19/'2_Prosecution'!DI19*100</f>
        <v>87.027027027027032</v>
      </c>
      <c r="CA20" s="249" t="s">
        <v>3336</v>
      </c>
      <c r="CB20" s="248">
        <f>'2_Prosecution'!DL19/'2_Prosecution'!DI19*100</f>
        <v>53.513513513513509</v>
      </c>
      <c r="CC20" s="248">
        <f>'2_Prosecution'!DM19/'2_Prosecution'!DL19*100</f>
        <v>83.838383838383834</v>
      </c>
      <c r="CD20" s="249" t="s">
        <v>3336</v>
      </c>
      <c r="CE20" s="248">
        <f>'2_Prosecution'!DO19/'2_Prosecution'!DC19*100</f>
        <v>11.405182940617792</v>
      </c>
      <c r="CF20" s="248">
        <f>'2_Prosecution'!DP19/'2_Prosecution'!DO19*100</f>
        <v>58.196526290744707</v>
      </c>
      <c r="CG20" s="249" t="s">
        <v>3336</v>
      </c>
      <c r="CH20" s="248">
        <f>'2_Prosecution'!DR19/'2_Prosecution'!DO19*100</f>
        <v>47.069553493536361</v>
      </c>
      <c r="CI20" s="248">
        <f>'2_Prosecution'!DS19/'2_Prosecution'!DR19*100</f>
        <v>63.875315922493684</v>
      </c>
      <c r="CJ20" s="249" t="s">
        <v>3336</v>
      </c>
      <c r="CK20" s="248">
        <f>'2_Prosecution'!DU19/'2_Prosecution'!DC19*100</f>
        <v>1.2283478811451314</v>
      </c>
      <c r="CL20" s="248">
        <f>'2_Prosecution'!DV19/'2_Prosecution'!DU19*100</f>
        <v>63.696612665684825</v>
      </c>
      <c r="CM20" s="249" t="s">
        <v>3336</v>
      </c>
      <c r="CN20" s="248">
        <f>'2_Prosecution'!DX19/'2_Prosecution'!DU19*100</f>
        <v>30.633284241531666</v>
      </c>
      <c r="CO20" s="248">
        <f>'2_Prosecution'!DY19/'2_Prosecution'!DX19*100</f>
        <v>75</v>
      </c>
      <c r="CP20" s="249" t="s">
        <v>3336</v>
      </c>
      <c r="CQ20" s="248">
        <f>'2_Prosecution'!EA19/'2_Prosecution'!DU19*100</f>
        <v>5.2282768777614139</v>
      </c>
      <c r="CR20" s="248">
        <f>'2_Prosecution'!EB19/'2_Prosecution'!EA19*100</f>
        <v>54.929577464788736</v>
      </c>
      <c r="CS20" s="249" t="s">
        <v>3336</v>
      </c>
      <c r="CT20" s="248">
        <f>'2_Prosecution'!ED19/'2_Prosecution'!DC19*100</f>
        <v>1.2952828908687983</v>
      </c>
      <c r="CU20" s="248">
        <f>'2_Prosecution'!EE19/'2_Prosecution'!ED19*100</f>
        <v>69.622905027932958</v>
      </c>
      <c r="CV20" s="249" t="s">
        <v>3336</v>
      </c>
      <c r="CW20" s="248">
        <f>'2_Prosecution'!EG19/'2_Prosecution'!DC19*100</f>
        <v>101.69689294921081</v>
      </c>
      <c r="CX20" s="248">
        <f>'2_Prosecution'!EH19/'2_Prosecution'!EG19*100</f>
        <v>21.991265754106966</v>
      </c>
      <c r="CY20" s="249" t="s">
        <v>3336</v>
      </c>
      <c r="CZ20" s="248" t="e">
        <f>'2_Prosecution'!EJ19/'2_Prosecution'!EG19*100</f>
        <v>#VALUE!</v>
      </c>
      <c r="DA20" s="248" t="e">
        <f>'2_Prosecution'!EK19/'2_Prosecution'!EJ19*100</f>
        <v>#VALUE!</v>
      </c>
      <c r="DB20" s="249" t="s">
        <v>3336</v>
      </c>
      <c r="DC20" s="248" t="e">
        <f>'2_Prosecution'!EM19/'2_Prosecution'!EJ19*100</f>
        <v>#VALUE!</v>
      </c>
      <c r="DD20" s="248">
        <f>'2_Prosecution'!EN19/'2_Prosecution'!EM19*100</f>
        <v>23.078787878787878</v>
      </c>
      <c r="DE20" s="249" t="s">
        <v>3336</v>
      </c>
      <c r="DF20" s="248" t="e">
        <f>'2_Prosecution'!EP19/'2_Prosecution'!EJ19*100</f>
        <v>#VALUE!</v>
      </c>
      <c r="DG20" s="248" t="e">
        <f>'2_Prosecution'!EQ19/'2_Prosecution'!EP19*100</f>
        <v>#VALUE!</v>
      </c>
      <c r="DH20" s="249" t="s">
        <v>3336</v>
      </c>
      <c r="DI20" s="248" t="e">
        <f>'2_Prosecution'!ES19/'2_Prosecution'!EP19*100</f>
        <v>#VALUE!</v>
      </c>
      <c r="DJ20" s="248" t="e">
        <f>'2_Prosecution'!ET19/'2_Prosecution'!ES19*100</f>
        <v>#VALUE!</v>
      </c>
      <c r="DK20" s="249" t="s">
        <v>3336</v>
      </c>
      <c r="DL20" s="248">
        <f>'2_Prosecution'!EV19/'2_Prosecution'!DC19*100</f>
        <v>28.923160417891548</v>
      </c>
      <c r="DM20" s="248">
        <f>'2_Prosecution'!EW19/'2_Prosecution'!EV19*100</f>
        <v>84.919939954966225</v>
      </c>
      <c r="DN20" s="249" t="s">
        <v>3336</v>
      </c>
      <c r="DO20" s="248">
        <f>'2_Prosecution'!EY19/'2_Prosecution'!EV19*100</f>
        <v>6.8051038278709033</v>
      </c>
      <c r="DP20" s="248">
        <f>'2_Prosecution'!EZ19/'2_Prosecution'!EY19*100</f>
        <v>16.773897058823529</v>
      </c>
      <c r="DQ20" s="249" t="s">
        <v>3336</v>
      </c>
      <c r="DR20" s="248">
        <f>'2_Prosecution'!FB19/'2_Prosecution'!DC19*100</f>
        <v>20.504726154402785</v>
      </c>
      <c r="DS20" s="248">
        <f>'2_Prosecution'!FC19/'2_Prosecution'!FB19*100</f>
        <v>69.566368167982702</v>
      </c>
      <c r="DT20" s="249" t="s">
        <v>3336</v>
      </c>
      <c r="DU20" s="248">
        <f>'2_Prosecution'!FE19/'2_Prosecution'!DC19*100</f>
        <v>2.4422233277554162E-2</v>
      </c>
      <c r="DV20" s="248">
        <f>'2_Prosecution'!FF19/'2_Prosecution'!FE19*100</f>
        <v>55.555555555555557</v>
      </c>
      <c r="DW20" s="249" t="s">
        <v>3336</v>
      </c>
      <c r="DX20" s="248">
        <f>'2_Prosecution'!FH19/'2_Prosecution'!DC19*100</f>
        <v>0.68834516756365616</v>
      </c>
      <c r="DY20" s="248">
        <f>'2_Prosecution'!FI19/'2_Prosecution'!FH19*100</f>
        <v>94.218134034165573</v>
      </c>
      <c r="DZ20" s="249" t="s">
        <v>3336</v>
      </c>
      <c r="EA20" s="248">
        <f>'2_Prosecution'!FK19/'2_Prosecution'!DC19*100</f>
        <v>5.9924924245850484</v>
      </c>
      <c r="EB20" s="248">
        <f>'2_Prosecution'!FL19/'2_Prosecution'!FK19*100</f>
        <v>41.856603773584908</v>
      </c>
      <c r="EC20" s="249" t="s">
        <v>3336</v>
      </c>
      <c r="ED20" s="248">
        <f>'2_Prosecution'!FN19/'2_Prosecution'!FK19*100</f>
        <v>6.8226415094339616</v>
      </c>
      <c r="EE20" s="248">
        <f>'2_Prosecution'!FO19/'2_Prosecution'!FN19*100</f>
        <v>84.955752212389385</v>
      </c>
      <c r="EF20" s="249" t="s">
        <v>3336</v>
      </c>
      <c r="EG20" s="248">
        <f>'2_Prosecution'!GT19/G20*100</f>
        <v>66.378700939803494</v>
      </c>
      <c r="EH20" s="248">
        <f>'2_Prosecution'!GU19/G20*100</f>
        <v>45.182567301275597</v>
      </c>
      <c r="EI20" s="249" t="s">
        <v>3336</v>
      </c>
      <c r="EJ20" s="248">
        <f>'2_Prosecution'!HF19/C20*100</f>
        <v>41.549324124985652</v>
      </c>
      <c r="EK20" s="248">
        <f>'2_Prosecution'!HG19/D20*100</f>
        <v>45.227888853369315</v>
      </c>
      <c r="EL20" s="248">
        <f>'2_Prosecution'!HH19/E20*100</f>
        <v>45.494922794873801</v>
      </c>
      <c r="EM20" s="248">
        <f>'2_Prosecution'!HI19/F20*100</f>
        <v>46.368641839194972</v>
      </c>
      <c r="EN20" s="248">
        <f>'2_Prosecution'!HJ19/G20*100</f>
        <v>46.126196036739017</v>
      </c>
      <c r="EO20" s="248">
        <f>'2_Prosecution'!HK19/H20*100</f>
        <v>45.796316254996569</v>
      </c>
      <c r="EP20" s="250">
        <f t="shared" si="2"/>
        <v>10.221567304525649</v>
      </c>
      <c r="EQ20" s="249" t="s">
        <v>3336</v>
      </c>
      <c r="ER20" s="248">
        <f>'2_Prosecution'!HM19/C20*100</f>
        <v>17.885536969685319</v>
      </c>
      <c r="ES20" s="248">
        <f>'2_Prosecution'!HN19/D20*100</f>
        <v>18.213991748830164</v>
      </c>
      <c r="ET20" s="248">
        <f>'2_Prosecution'!HO19/E20*100</f>
        <v>18.407883579824716</v>
      </c>
      <c r="EU20" s="248">
        <f>'2_Prosecution'!HP19/F20*100</f>
        <v>18.992919670377677</v>
      </c>
      <c r="EV20" s="248">
        <f>'2_Prosecution'!HQ19/G20*100</f>
        <v>19.034919437950375</v>
      </c>
      <c r="EW20" s="248">
        <f>'2_Prosecution'!HR19/H20*100</f>
        <v>19.14452847443437</v>
      </c>
      <c r="EX20" s="250">
        <f t="shared" si="3"/>
        <v>7.0391596678531414</v>
      </c>
      <c r="EY20" s="249" t="s">
        <v>3336</v>
      </c>
      <c r="EZ20" s="248">
        <f>'2_Prosecution'!HT19/'2_Prosecution'!HQ19*100</f>
        <v>60.021321961620465</v>
      </c>
    </row>
    <row r="21" spans="1:156">
      <c r="A21" s="248">
        <v>19</v>
      </c>
      <c r="B21" s="279" t="s">
        <v>42</v>
      </c>
      <c r="C21" s="248">
        <v>318.452</v>
      </c>
      <c r="D21" s="248">
        <v>319.57499999999999</v>
      </c>
      <c r="E21" s="248">
        <v>321.85700000000003</v>
      </c>
      <c r="F21" s="248">
        <v>325.67099999999999</v>
      </c>
      <c r="G21" s="248">
        <v>329.1</v>
      </c>
      <c r="H21" s="248">
        <v>332.529</v>
      </c>
      <c r="J21" s="248" t="e">
        <f>'2_Prosecution'!AK20/F21*100</f>
        <v>#VALUE!</v>
      </c>
      <c r="K21" s="248" t="e">
        <f>'2_Prosecution'!AL20/G21*100</f>
        <v>#VALUE!</v>
      </c>
      <c r="L21" s="249" t="s">
        <v>3336</v>
      </c>
      <c r="M21" s="248">
        <f>'2_Prosecution'!AN20/C21*100</f>
        <v>1950.6864456809819</v>
      </c>
      <c r="N21" s="248">
        <f>'2_Prosecution'!AO20/D21*100</f>
        <v>1787.0609403113513</v>
      </c>
      <c r="O21" s="248">
        <f>'2_Prosecution'!AP20/E21*100</f>
        <v>1854.239615729967</v>
      </c>
      <c r="P21" s="248">
        <f>'2_Prosecution'!AQ20/F21*100</f>
        <v>1556.4787776621192</v>
      </c>
      <c r="Q21" s="248">
        <f>'2_Prosecution'!AR20/G21*100</f>
        <v>1553.0233971437251</v>
      </c>
      <c r="R21" s="248">
        <f>'2_Prosecution'!AS20/H21*100</f>
        <v>2038.0177367988956</v>
      </c>
      <c r="S21" s="250">
        <f t="shared" si="0"/>
        <v>4.476951757740153</v>
      </c>
      <c r="T21" s="249" t="s">
        <v>3336</v>
      </c>
      <c r="U21" s="248">
        <f>'2_Prosecution'!AU20/'2_Prosecution'!AN20*100</f>
        <v>74.839021249195099</v>
      </c>
      <c r="V21" s="248">
        <f>'2_Prosecution'!AV20/'2_Prosecution'!AO20*100</f>
        <v>79.057958326037465</v>
      </c>
      <c r="W21" s="248">
        <f>'2_Prosecution'!AW20/'2_Prosecution'!AP20*100</f>
        <v>76.189678284182307</v>
      </c>
      <c r="X21" s="248">
        <f>'2_Prosecution'!AX20/'2_Prosecution'!AQ20*100</f>
        <v>73.584533438548036</v>
      </c>
      <c r="Y21" s="248">
        <f>'2_Prosecution'!AY20/'2_Prosecution'!AR20*100</f>
        <v>75.973390725885352</v>
      </c>
      <c r="Z21" s="248">
        <f>'2_Prosecution'!AZ20/'2_Prosecution'!AS20*100</f>
        <v>82.927549063007234</v>
      </c>
      <c r="AA21" s="250">
        <f t="shared" si="1"/>
        <v>10.807901651839302</v>
      </c>
      <c r="AB21" s="249" t="s">
        <v>3336</v>
      </c>
      <c r="AC21" s="248">
        <f>'2_Prosecution'!BE20/G21*100</f>
        <v>1553.0233971437251</v>
      </c>
      <c r="AD21" s="248" t="e">
        <f>'2_Prosecution'!BF20/'2_Prosecution'!BE20*100</f>
        <v>#VALUE!</v>
      </c>
      <c r="AE21" s="248" t="e">
        <f>'2_Prosecution'!BG20/'2_Prosecution'!BE20*100</f>
        <v>#VALUE!</v>
      </c>
      <c r="AF21" s="248" t="e">
        <f>'2_Prosecution'!BH20/'2_Prosecution'!BE20*100</f>
        <v>#VALUE!</v>
      </c>
      <c r="AG21" s="248" t="e">
        <f>'2_Prosecution'!BI20/'2_Prosecution'!BH20*100</f>
        <v>#VALUE!</v>
      </c>
      <c r="AH21" s="249" t="s">
        <v>3336</v>
      </c>
      <c r="AI21" s="248">
        <f>'2_Prosecution'!BK20/G21*100</f>
        <v>1179.8845335764204</v>
      </c>
      <c r="AJ21" s="406">
        <f>'2_Prosecution'!BL20/'2_Prosecution'!BK20*100</f>
        <v>8.5243368529487515</v>
      </c>
      <c r="AK21" s="248">
        <f>'2_Prosecution'!BM20/'2_Prosecution'!BK20*100</f>
        <v>10.327066701004378</v>
      </c>
      <c r="AL21" s="248">
        <f>'2_Prosecution'!BN20/'2_Prosecution'!BK20*100</f>
        <v>9.2196755086273487</v>
      </c>
      <c r="AM21" s="248">
        <f>'2_Prosecution'!BO20/'2_Prosecution'!BN20*100</f>
        <v>27.932960893854748</v>
      </c>
      <c r="AN21" s="249" t="s">
        <v>3336</v>
      </c>
      <c r="AO21" s="248">
        <f>'2_Prosecution'!BU20/G21*100</f>
        <v>1553.0233971437251</v>
      </c>
      <c r="AP21" s="248" t="e">
        <f>'2_Prosecution'!BV20/'2_Prosecution'!BU20*100</f>
        <v>#VALUE!</v>
      </c>
      <c r="AQ21" s="249" t="s">
        <v>3336</v>
      </c>
      <c r="AR21" s="248">
        <f>'2_Prosecution'!BX20/'2_Prosecution'!BU20*100</f>
        <v>75.973390725885352</v>
      </c>
      <c r="AS21" s="248" t="e">
        <f>'2_Prosecution'!BY20/'2_Prosecution'!BX20*100</f>
        <v>#VALUE!</v>
      </c>
      <c r="AT21" s="249" t="s">
        <v>3336</v>
      </c>
      <c r="AU21" s="248" t="e">
        <f>'2_Prosecution'!CA20/'2_Prosecution'!BU20*100</f>
        <v>#VALUE!</v>
      </c>
      <c r="AV21" s="248" t="e">
        <f>'2_Prosecution'!CB20/'2_Prosecution'!CA20*100</f>
        <v>#VALUE!</v>
      </c>
      <c r="AW21" s="249" t="s">
        <v>3336</v>
      </c>
      <c r="AX21" s="248" t="e">
        <f>'2_Prosecution'!CD20/'2_Prosecution'!BU20*100</f>
        <v>#VALUE!</v>
      </c>
      <c r="AY21" s="248" t="e">
        <f>'2_Prosecution'!CE20/'2_Prosecution'!CD20*100</f>
        <v>#VALUE!</v>
      </c>
      <c r="AZ21" s="249" t="s">
        <v>3336</v>
      </c>
      <c r="BA21" s="248" t="e">
        <f>'2_Prosecution'!CG20/'2_Prosecution'!CD20*100</f>
        <v>#VALUE!</v>
      </c>
      <c r="BB21" s="248" t="e">
        <f>'2_Prosecution'!CH20/'2_Prosecution'!CG20*100</f>
        <v>#VALUE!</v>
      </c>
      <c r="BC21" s="249" t="s">
        <v>3336</v>
      </c>
      <c r="BD21" s="248" t="e">
        <f>'2_Prosecution'!CJ20/'2_Prosecution'!CD20*100</f>
        <v>#VALUE!</v>
      </c>
      <c r="BE21" s="248" t="e">
        <f>'2_Prosecution'!CK20/'2_Prosecution'!CJ20*100</f>
        <v>#VALUE!</v>
      </c>
      <c r="BF21" s="249" t="s">
        <v>3336</v>
      </c>
      <c r="BG21" s="248" t="e">
        <f>'2_Prosecution'!CM20/'2_Prosecution'!BU20*100</f>
        <v>#VALUE!</v>
      </c>
      <c r="BH21" s="248" t="e">
        <f>'2_Prosecution'!CN20/'2_Prosecution'!CM20*100</f>
        <v>#VALUE!</v>
      </c>
      <c r="BI21" s="249" t="s">
        <v>3336</v>
      </c>
      <c r="BJ21" s="248" t="e">
        <f>'2_Prosecution'!CP20/'2_Prosecution'!BU20*100</f>
        <v>#VALUE!</v>
      </c>
      <c r="BK21" s="248" t="e">
        <f>'2_Prosecution'!CQ20/'2_Prosecution'!CP20*100</f>
        <v>#VALUE!</v>
      </c>
      <c r="BL21" s="249" t="s">
        <v>3336</v>
      </c>
      <c r="BM21" s="248" t="e">
        <f>'2_Prosecution'!CS20/'2_Prosecution'!BU20*100</f>
        <v>#VALUE!</v>
      </c>
      <c r="BN21" s="248" t="e">
        <f>'2_Prosecution'!CT20/'2_Prosecution'!CS20*100</f>
        <v>#VALUE!</v>
      </c>
      <c r="BO21" s="249" t="s">
        <v>3336</v>
      </c>
      <c r="BP21" s="248" t="e">
        <f>'2_Prosecution'!CV20/'2_Prosecution'!BU20*100</f>
        <v>#VALUE!</v>
      </c>
      <c r="BQ21" s="248" t="e">
        <f>'2_Prosecution'!CW20/'2_Prosecution'!CV20*100</f>
        <v>#VALUE!</v>
      </c>
      <c r="BR21" s="249" t="s">
        <v>3336</v>
      </c>
      <c r="BS21" s="248">
        <f>'2_Prosecution'!DC20/G21*100</f>
        <v>1553.0233971437251</v>
      </c>
      <c r="BT21" s="248">
        <f>'2_Prosecution'!DD20/'2_Prosecution'!DC20*100</f>
        <v>75.973390725885352</v>
      </c>
      <c r="BU21" s="249" t="s">
        <v>3336</v>
      </c>
      <c r="BV21" s="248" t="e">
        <f>'2_Prosecution'!DF20/'2_Prosecution'!DC20*100</f>
        <v>#VALUE!</v>
      </c>
      <c r="BW21" s="248" t="e">
        <f>'2_Prosecution'!DG20/'2_Prosecution'!DF20*100</f>
        <v>#VALUE!</v>
      </c>
      <c r="BX21" s="249" t="s">
        <v>3336</v>
      </c>
      <c r="BY21" s="248">
        <f>'2_Prosecution'!DI20/'2_Prosecution'!DC20*100</f>
        <v>0.13695949911954608</v>
      </c>
      <c r="BZ21" s="248">
        <f>'2_Prosecution'!DJ20/'2_Prosecution'!DI20*100</f>
        <v>71.428571428571431</v>
      </c>
      <c r="CA21" s="249" t="s">
        <v>3336</v>
      </c>
      <c r="CB21" s="248">
        <f>'2_Prosecution'!DL20/'2_Prosecution'!DI20*100</f>
        <v>57.142857142857139</v>
      </c>
      <c r="CC21" s="248">
        <f>'2_Prosecution'!DM20/'2_Prosecution'!DL20*100</f>
        <v>0</v>
      </c>
      <c r="CD21" s="249" t="s">
        <v>3336</v>
      </c>
      <c r="CE21" s="248">
        <f>'2_Prosecution'!DO20/'2_Prosecution'!DC20*100</f>
        <v>0</v>
      </c>
      <c r="CF21" s="248" t="e">
        <f>'2_Prosecution'!DP20/'2_Prosecution'!DO20*100</f>
        <v>#DIV/0!</v>
      </c>
      <c r="CG21" s="249" t="s">
        <v>3336</v>
      </c>
      <c r="CH21" s="248" t="e">
        <f>'2_Prosecution'!DR20/'2_Prosecution'!DO20*100</f>
        <v>#DIV/0!</v>
      </c>
      <c r="CI21" s="248">
        <f>'2_Prosecution'!DS20/'2_Prosecution'!DR20*100</f>
        <v>35.294117647058826</v>
      </c>
      <c r="CJ21" s="249" t="s">
        <v>3336</v>
      </c>
      <c r="CK21" s="248">
        <f>'2_Prosecution'!DU20/'2_Prosecution'!DC20*100</f>
        <v>0</v>
      </c>
      <c r="CL21" s="248" t="e">
        <f>'2_Prosecution'!DV20/'2_Prosecution'!DU20*100</f>
        <v>#DIV/0!</v>
      </c>
      <c r="CM21" s="249" t="s">
        <v>3336</v>
      </c>
      <c r="CN21" s="248" t="e">
        <f>'2_Prosecution'!DX20/'2_Prosecution'!DU20*100</f>
        <v>#DIV/0!</v>
      </c>
      <c r="CO21" s="248">
        <f>'2_Prosecution'!DY20/'2_Prosecution'!DX20*100</f>
        <v>8.695652173913043</v>
      </c>
      <c r="CP21" s="249" t="s">
        <v>3336</v>
      </c>
      <c r="CQ21" s="248" t="e">
        <f>'2_Prosecution'!EA20/'2_Prosecution'!DU20*100</f>
        <v>#DIV/0!</v>
      </c>
      <c r="CR21" s="248">
        <f>'2_Prosecution'!EB20/'2_Prosecution'!EA20*100</f>
        <v>18.64406779661017</v>
      </c>
      <c r="CS21" s="249" t="s">
        <v>3336</v>
      </c>
      <c r="CT21" s="248" t="e">
        <f>'2_Prosecution'!ED20/'2_Prosecution'!DC20*100</f>
        <v>#VALUE!</v>
      </c>
      <c r="CU21" s="248" t="e">
        <f>'2_Prosecution'!EE20/'2_Prosecution'!ED20*100</f>
        <v>#VALUE!</v>
      </c>
      <c r="CV21" s="249" t="s">
        <v>3336</v>
      </c>
      <c r="CW21" s="248" t="e">
        <f>'2_Prosecution'!EG20/'2_Prosecution'!DC20*100</f>
        <v>#VALUE!</v>
      </c>
      <c r="CX21" s="248" t="e">
        <f>'2_Prosecution'!EH20/'2_Prosecution'!EG20*100</f>
        <v>#VALUE!</v>
      </c>
      <c r="CY21" s="249" t="s">
        <v>3336</v>
      </c>
      <c r="CZ21" s="248" t="e">
        <f>'2_Prosecution'!EJ20/'2_Prosecution'!EG20*100</f>
        <v>#VALUE!</v>
      </c>
      <c r="DA21" s="248" t="e">
        <f>'2_Prosecution'!EK20/'2_Prosecution'!EJ20*100</f>
        <v>#VALUE!</v>
      </c>
      <c r="DB21" s="249" t="s">
        <v>3336</v>
      </c>
      <c r="DC21" s="248" t="e">
        <f>'2_Prosecution'!EM20/'2_Prosecution'!EJ20*100</f>
        <v>#VALUE!</v>
      </c>
      <c r="DD21" s="248" t="e">
        <f>'2_Prosecution'!EN20/'2_Prosecution'!EM20*100</f>
        <v>#VALUE!</v>
      </c>
      <c r="DE21" s="249" t="s">
        <v>3336</v>
      </c>
      <c r="DF21" s="248" t="e">
        <f>'2_Prosecution'!EP20/'2_Prosecution'!EJ20*100</f>
        <v>#VALUE!</v>
      </c>
      <c r="DG21" s="248" t="e">
        <f>'2_Prosecution'!EQ20/'2_Prosecution'!EP20*100</f>
        <v>#VALUE!</v>
      </c>
      <c r="DH21" s="249" t="s">
        <v>3336</v>
      </c>
      <c r="DI21" s="248" t="e">
        <f>'2_Prosecution'!ES20/'2_Prosecution'!EP20*100</f>
        <v>#VALUE!</v>
      </c>
      <c r="DJ21" s="248" t="e">
        <f>'2_Prosecution'!ET20/'2_Prosecution'!ES20*100</f>
        <v>#VALUE!</v>
      </c>
      <c r="DK21" s="249" t="s">
        <v>3336</v>
      </c>
      <c r="DL21" s="248" t="e">
        <f>'2_Prosecution'!EV20/'2_Prosecution'!DC20*100</f>
        <v>#VALUE!</v>
      </c>
      <c r="DM21" s="248" t="e">
        <f>'2_Prosecution'!EW20/'2_Prosecution'!EV20*100</f>
        <v>#VALUE!</v>
      </c>
      <c r="DN21" s="249" t="s">
        <v>3336</v>
      </c>
      <c r="DO21" s="248" t="e">
        <f>'2_Prosecution'!EY20/'2_Prosecution'!EV20*100</f>
        <v>#VALUE!</v>
      </c>
      <c r="DP21" s="248" t="e">
        <f>'2_Prosecution'!EZ20/'2_Prosecution'!EY20*100</f>
        <v>#VALUE!</v>
      </c>
      <c r="DQ21" s="249" t="s">
        <v>3336</v>
      </c>
      <c r="DR21" s="248" t="e">
        <f>'2_Prosecution'!FB20/'2_Prosecution'!DC20*100</f>
        <v>#VALUE!</v>
      </c>
      <c r="DS21" s="248" t="e">
        <f>'2_Prosecution'!FC20/'2_Prosecution'!FB20*100</f>
        <v>#VALUE!</v>
      </c>
      <c r="DT21" s="249" t="s">
        <v>3336</v>
      </c>
      <c r="DU21" s="248" t="e">
        <f>'2_Prosecution'!FE20/'2_Prosecution'!DC20*100</f>
        <v>#VALUE!</v>
      </c>
      <c r="DV21" s="248" t="e">
        <f>'2_Prosecution'!FF20/'2_Prosecution'!FE20*100</f>
        <v>#VALUE!</v>
      </c>
      <c r="DW21" s="249" t="s">
        <v>3336</v>
      </c>
      <c r="DX21" s="248" t="e">
        <f>'2_Prosecution'!FH20/'2_Prosecution'!DC20*100</f>
        <v>#VALUE!</v>
      </c>
      <c r="DY21" s="248" t="e">
        <f>'2_Prosecution'!FI20/'2_Prosecution'!FH20*100</f>
        <v>#VALUE!</v>
      </c>
      <c r="DZ21" s="249" t="s">
        <v>3336</v>
      </c>
      <c r="EA21" s="248" t="e">
        <f>'2_Prosecution'!FK20/'2_Prosecution'!DC20*100</f>
        <v>#VALUE!</v>
      </c>
      <c r="EB21" s="248" t="e">
        <f>'2_Prosecution'!FL20/'2_Prosecution'!FK20*100</f>
        <v>#VALUE!</v>
      </c>
      <c r="EC21" s="249" t="s">
        <v>3336</v>
      </c>
      <c r="ED21" s="248" t="e">
        <f>'2_Prosecution'!FN20/'2_Prosecution'!FK20*100</f>
        <v>#VALUE!</v>
      </c>
      <c r="EE21" s="248" t="e">
        <f>'2_Prosecution'!FO20/'2_Prosecution'!FN20*100</f>
        <v>#DIV/0!</v>
      </c>
      <c r="EF21" s="249" t="s">
        <v>3336</v>
      </c>
      <c r="EG21" s="406">
        <f>'2_Prosecution'!GT20/G21*100</f>
        <v>728.65390458827096</v>
      </c>
      <c r="EH21" s="406">
        <f>'2_Prosecution'!GU20/G21*100</f>
        <v>102.70434518383469</v>
      </c>
      <c r="EI21" s="249" t="s">
        <v>3336</v>
      </c>
      <c r="EJ21" s="248" t="e">
        <f>'2_Prosecution'!HF20/C21*100</f>
        <v>#VALUE!</v>
      </c>
      <c r="EK21" s="248" t="e">
        <f>'2_Prosecution'!HG20/D21*100</f>
        <v>#VALUE!</v>
      </c>
      <c r="EL21" s="248" t="e">
        <f>'2_Prosecution'!HH20/E21*100</f>
        <v>#VALUE!</v>
      </c>
      <c r="EM21" s="248" t="e">
        <f>'2_Prosecution'!HI20/F21*100</f>
        <v>#VALUE!</v>
      </c>
      <c r="EN21" s="248" t="e">
        <f>'2_Prosecution'!HJ20/G21*100</f>
        <v>#VALUE!</v>
      </c>
      <c r="EO21" s="248" t="e">
        <f>'2_Prosecution'!HK20/H21*100</f>
        <v>#VALUE!</v>
      </c>
      <c r="EP21" s="250" t="e">
        <f t="shared" si="2"/>
        <v>#VALUE!</v>
      </c>
      <c r="EQ21" s="249" t="s">
        <v>3336</v>
      </c>
      <c r="ER21" s="248" t="e">
        <f>'2_Prosecution'!HM20/C21*100</f>
        <v>#VALUE!</v>
      </c>
      <c r="ES21" s="248" t="e">
        <f>'2_Prosecution'!HN20/D21*100</f>
        <v>#VALUE!</v>
      </c>
      <c r="ET21" s="248" t="e">
        <f>'2_Prosecution'!HO20/E21*100</f>
        <v>#VALUE!</v>
      </c>
      <c r="EU21" s="248" t="e">
        <f>'2_Prosecution'!HP20/F21*100</f>
        <v>#VALUE!</v>
      </c>
      <c r="EV21" s="248" t="e">
        <f>'2_Prosecution'!HQ20/G21*100</f>
        <v>#VALUE!</v>
      </c>
      <c r="EW21" s="248" t="e">
        <f>'2_Prosecution'!HR20/H21*100</f>
        <v>#VALUE!</v>
      </c>
      <c r="EX21" s="250" t="e">
        <f t="shared" si="3"/>
        <v>#VALUE!</v>
      </c>
      <c r="EY21" s="249" t="s">
        <v>3336</v>
      </c>
      <c r="EZ21" s="248" t="e">
        <f>'2_Prosecution'!HT20/'2_Prosecution'!HQ20*100</f>
        <v>#VALUE!</v>
      </c>
    </row>
    <row r="22" spans="1:156">
      <c r="A22" s="248">
        <v>20</v>
      </c>
      <c r="B22" s="279" t="s">
        <v>43</v>
      </c>
      <c r="C22" s="248">
        <v>4570.8810000000003</v>
      </c>
      <c r="D22" s="248">
        <v>4589.2870000000003</v>
      </c>
      <c r="E22" s="248">
        <v>4609.7790000000005</v>
      </c>
      <c r="F22" s="248">
        <v>4637.8519999999999</v>
      </c>
      <c r="G22" s="248">
        <v>4677.6270000000004</v>
      </c>
      <c r="H22" s="248">
        <v>4726.2860000000001</v>
      </c>
      <c r="J22" s="248" t="e">
        <f>'2_Prosecution'!AK21/F22*100</f>
        <v>#VALUE!</v>
      </c>
      <c r="K22" s="248" t="e">
        <f>'2_Prosecution'!AL21/G22*100</f>
        <v>#VALUE!</v>
      </c>
      <c r="L22" s="249" t="s">
        <v>3336</v>
      </c>
      <c r="M22" s="248" t="e">
        <f>'2_Prosecution'!AN21/C22*100</f>
        <v>#VALUE!</v>
      </c>
      <c r="N22" s="248" t="e">
        <f>'2_Prosecution'!AO21/D22*100</f>
        <v>#VALUE!</v>
      </c>
      <c r="O22" s="248" t="e">
        <f>'2_Prosecution'!AP21/E22*100</f>
        <v>#VALUE!</v>
      </c>
      <c r="P22" s="248" t="e">
        <f>'2_Prosecution'!AQ21/F22*100</f>
        <v>#VALUE!</v>
      </c>
      <c r="Q22" s="248" t="e">
        <f>'2_Prosecution'!AR21/G22*100</f>
        <v>#VALUE!</v>
      </c>
      <c r="R22" s="248" t="e">
        <f>'2_Prosecution'!AS21/H22*100</f>
        <v>#VALUE!</v>
      </c>
      <c r="S22" s="250" t="e">
        <f t="shared" si="0"/>
        <v>#VALUE!</v>
      </c>
      <c r="T22" s="249" t="s">
        <v>3336</v>
      </c>
      <c r="U22" s="248" t="e">
        <f>'2_Prosecution'!AU21/'2_Prosecution'!AN21*100</f>
        <v>#VALUE!</v>
      </c>
      <c r="V22" s="248" t="e">
        <f>'2_Prosecution'!AV21/'2_Prosecution'!AO21*100</f>
        <v>#VALUE!</v>
      </c>
      <c r="W22" s="248" t="e">
        <f>'2_Prosecution'!AW21/'2_Prosecution'!AP21*100</f>
        <v>#VALUE!</v>
      </c>
      <c r="X22" s="248" t="e">
        <f>'2_Prosecution'!AX21/'2_Prosecution'!AQ21*100</f>
        <v>#VALUE!</v>
      </c>
      <c r="Y22" s="248" t="e">
        <f>'2_Prosecution'!AY21/'2_Prosecution'!AR21*100</f>
        <v>#VALUE!</v>
      </c>
      <c r="Z22" s="248" t="e">
        <f>'2_Prosecution'!AZ21/'2_Prosecution'!AS21*100</f>
        <v>#VALUE!</v>
      </c>
      <c r="AA22" s="250" t="e">
        <f t="shared" si="1"/>
        <v>#VALUE!</v>
      </c>
      <c r="AB22" s="249" t="s">
        <v>3336</v>
      </c>
      <c r="AC22" s="248" t="e">
        <f>'2_Prosecution'!BE21/G22*100</f>
        <v>#VALUE!</v>
      </c>
      <c r="AD22" s="248" t="e">
        <f>'2_Prosecution'!BF21/'2_Prosecution'!BE21*100</f>
        <v>#VALUE!</v>
      </c>
      <c r="AE22" s="248" t="e">
        <f>'2_Prosecution'!BG21/'2_Prosecution'!BE21*100</f>
        <v>#VALUE!</v>
      </c>
      <c r="AF22" s="248" t="e">
        <f>'2_Prosecution'!BH21/'2_Prosecution'!BE21*100</f>
        <v>#VALUE!</v>
      </c>
      <c r="AG22" s="248" t="e">
        <f>'2_Prosecution'!BI21/'2_Prosecution'!BH21*100</f>
        <v>#VALUE!</v>
      </c>
      <c r="AH22" s="249" t="s">
        <v>3336</v>
      </c>
      <c r="AI22" s="248" t="e">
        <f>'2_Prosecution'!BK21/G22*100</f>
        <v>#VALUE!</v>
      </c>
      <c r="AJ22" s="248" t="e">
        <f>'2_Prosecution'!BL21/'2_Prosecution'!BK21*100</f>
        <v>#VALUE!</v>
      </c>
      <c r="AK22" s="248" t="e">
        <f>'2_Prosecution'!BM21/'2_Prosecution'!BK21*100</f>
        <v>#VALUE!</v>
      </c>
      <c r="AL22" s="248" t="e">
        <f>'2_Prosecution'!BN21/'2_Prosecution'!BK21*100</f>
        <v>#VALUE!</v>
      </c>
      <c r="AM22" s="248" t="e">
        <f>'2_Prosecution'!BO21/'2_Prosecution'!BN21*100</f>
        <v>#VALUE!</v>
      </c>
      <c r="AN22" s="249" t="s">
        <v>3336</v>
      </c>
      <c r="AO22" s="248" t="e">
        <f>'2_Prosecution'!BU21/G22*100</f>
        <v>#VALUE!</v>
      </c>
      <c r="AP22" s="248" t="e">
        <f>'2_Prosecution'!BV21/'2_Prosecution'!BU21*100</f>
        <v>#VALUE!</v>
      </c>
      <c r="AQ22" s="249" t="s">
        <v>3336</v>
      </c>
      <c r="AR22" s="248" t="e">
        <f>'2_Prosecution'!BX21/'2_Prosecution'!BU21*100</f>
        <v>#VALUE!</v>
      </c>
      <c r="AS22" s="248" t="e">
        <f>'2_Prosecution'!BY21/'2_Prosecution'!BX21*100</f>
        <v>#VALUE!</v>
      </c>
      <c r="AT22" s="249" t="s">
        <v>3336</v>
      </c>
      <c r="AU22" s="248" t="e">
        <f>'2_Prosecution'!CA21/'2_Prosecution'!BU21*100</f>
        <v>#VALUE!</v>
      </c>
      <c r="AV22" s="248" t="e">
        <f>'2_Prosecution'!CB21/'2_Prosecution'!CA21*100</f>
        <v>#VALUE!</v>
      </c>
      <c r="AW22" s="249" t="s">
        <v>3336</v>
      </c>
      <c r="AX22" s="248" t="e">
        <f>'2_Prosecution'!CD21/'2_Prosecution'!BU21*100</f>
        <v>#VALUE!</v>
      </c>
      <c r="AY22" s="248" t="e">
        <f>'2_Prosecution'!CE21/'2_Prosecution'!CD21*100</f>
        <v>#VALUE!</v>
      </c>
      <c r="AZ22" s="249" t="s">
        <v>3336</v>
      </c>
      <c r="BA22" s="248" t="e">
        <f>'2_Prosecution'!CG21/'2_Prosecution'!CD21*100</f>
        <v>#VALUE!</v>
      </c>
      <c r="BB22" s="248" t="e">
        <f>'2_Prosecution'!CH21/'2_Prosecution'!CG21*100</f>
        <v>#VALUE!</v>
      </c>
      <c r="BC22" s="249" t="s">
        <v>3336</v>
      </c>
      <c r="BD22" s="248" t="e">
        <f>'2_Prosecution'!CJ21/'2_Prosecution'!CD21*100</f>
        <v>#VALUE!</v>
      </c>
      <c r="BE22" s="248" t="e">
        <f>'2_Prosecution'!CK21/'2_Prosecution'!CJ21*100</f>
        <v>#VALUE!</v>
      </c>
      <c r="BF22" s="249" t="s">
        <v>3336</v>
      </c>
      <c r="BG22" s="248" t="e">
        <f>'2_Prosecution'!CM21/'2_Prosecution'!BU21*100</f>
        <v>#VALUE!</v>
      </c>
      <c r="BH22" s="248" t="e">
        <f>'2_Prosecution'!CN21/'2_Prosecution'!CM21*100</f>
        <v>#VALUE!</v>
      </c>
      <c r="BI22" s="249" t="s">
        <v>3336</v>
      </c>
      <c r="BJ22" s="248" t="e">
        <f>'2_Prosecution'!CP21/'2_Prosecution'!BU21*100</f>
        <v>#VALUE!</v>
      </c>
      <c r="BK22" s="248" t="e">
        <f>'2_Prosecution'!CQ21/'2_Prosecution'!CP21*100</f>
        <v>#VALUE!</v>
      </c>
      <c r="BL22" s="249" t="s">
        <v>3336</v>
      </c>
      <c r="BM22" s="248" t="e">
        <f>'2_Prosecution'!CS21/'2_Prosecution'!BU21*100</f>
        <v>#VALUE!</v>
      </c>
      <c r="BN22" s="248" t="e">
        <f>'2_Prosecution'!CT21/'2_Prosecution'!CS21*100</f>
        <v>#VALUE!</v>
      </c>
      <c r="BO22" s="249" t="s">
        <v>3336</v>
      </c>
      <c r="BP22" s="248" t="e">
        <f>'2_Prosecution'!CV21/'2_Prosecution'!BU21*100</f>
        <v>#VALUE!</v>
      </c>
      <c r="BQ22" s="248" t="e">
        <f>'2_Prosecution'!CW21/'2_Prosecution'!CV21*100</f>
        <v>#VALUE!</v>
      </c>
      <c r="BR22" s="249" t="s">
        <v>3336</v>
      </c>
      <c r="BS22" s="248" t="e">
        <f>'2_Prosecution'!DC21/G22*100</f>
        <v>#VALUE!</v>
      </c>
      <c r="BT22" s="248" t="e">
        <f>'2_Prosecution'!DD21/'2_Prosecution'!DC21*100</f>
        <v>#VALUE!</v>
      </c>
      <c r="BU22" s="249" t="s">
        <v>3336</v>
      </c>
      <c r="BV22" s="248" t="e">
        <f>'2_Prosecution'!DF21/'2_Prosecution'!DC21*100</f>
        <v>#VALUE!</v>
      </c>
      <c r="BW22" s="248" t="e">
        <f>'2_Prosecution'!DG21/'2_Prosecution'!DF21*100</f>
        <v>#VALUE!</v>
      </c>
      <c r="BX22" s="249" t="s">
        <v>3336</v>
      </c>
      <c r="BY22" s="248" t="e">
        <f>'2_Prosecution'!DI21/'2_Prosecution'!DC21*100</f>
        <v>#VALUE!</v>
      </c>
      <c r="BZ22" s="248" t="e">
        <f>'2_Prosecution'!DJ21/'2_Prosecution'!DI21*100</f>
        <v>#VALUE!</v>
      </c>
      <c r="CA22" s="249" t="s">
        <v>3336</v>
      </c>
      <c r="CB22" s="248" t="e">
        <f>'2_Prosecution'!DL21/'2_Prosecution'!DI21*100</f>
        <v>#VALUE!</v>
      </c>
      <c r="CC22" s="248" t="e">
        <f>'2_Prosecution'!DM21/'2_Prosecution'!DL21*100</f>
        <v>#VALUE!</v>
      </c>
      <c r="CD22" s="249" t="s">
        <v>3336</v>
      </c>
      <c r="CE22" s="248" t="e">
        <f>'2_Prosecution'!DO21/'2_Prosecution'!DC21*100</f>
        <v>#VALUE!</v>
      </c>
      <c r="CF22" s="248" t="e">
        <f>'2_Prosecution'!DP21/'2_Prosecution'!DO21*100</f>
        <v>#VALUE!</v>
      </c>
      <c r="CG22" s="249" t="s">
        <v>3336</v>
      </c>
      <c r="CH22" s="248" t="e">
        <f>'2_Prosecution'!DR21/'2_Prosecution'!DO21*100</f>
        <v>#VALUE!</v>
      </c>
      <c r="CI22" s="248" t="e">
        <f>'2_Prosecution'!DS21/'2_Prosecution'!DR21*100</f>
        <v>#VALUE!</v>
      </c>
      <c r="CJ22" s="249" t="s">
        <v>3336</v>
      </c>
      <c r="CK22" s="248" t="e">
        <f>'2_Prosecution'!DU21/'2_Prosecution'!DC21*100</f>
        <v>#VALUE!</v>
      </c>
      <c r="CL22" s="248" t="e">
        <f>'2_Prosecution'!DV21/'2_Prosecution'!DU21*100</f>
        <v>#VALUE!</v>
      </c>
      <c r="CM22" s="249" t="s">
        <v>3336</v>
      </c>
      <c r="CN22" s="248" t="e">
        <f>'2_Prosecution'!DX21/'2_Prosecution'!DU21*100</f>
        <v>#VALUE!</v>
      </c>
      <c r="CO22" s="248" t="e">
        <f>'2_Prosecution'!DY21/'2_Prosecution'!DX21*100</f>
        <v>#VALUE!</v>
      </c>
      <c r="CP22" s="249" t="s">
        <v>3336</v>
      </c>
      <c r="CQ22" s="248" t="e">
        <f>'2_Prosecution'!EA21/'2_Prosecution'!DU21*100</f>
        <v>#VALUE!</v>
      </c>
      <c r="CR22" s="248" t="e">
        <f>'2_Prosecution'!EB21/'2_Prosecution'!EA21*100</f>
        <v>#VALUE!</v>
      </c>
      <c r="CS22" s="249" t="s">
        <v>3336</v>
      </c>
      <c r="CT22" s="248" t="e">
        <f>'2_Prosecution'!ED21/'2_Prosecution'!DC21*100</f>
        <v>#VALUE!</v>
      </c>
      <c r="CU22" s="248" t="e">
        <f>'2_Prosecution'!EE21/'2_Prosecution'!ED21*100</f>
        <v>#VALUE!</v>
      </c>
      <c r="CV22" s="249" t="s">
        <v>3336</v>
      </c>
      <c r="CW22" s="248" t="e">
        <f>'2_Prosecution'!EG21/'2_Prosecution'!DC21*100</f>
        <v>#VALUE!</v>
      </c>
      <c r="CX22" s="248" t="e">
        <f>'2_Prosecution'!EH21/'2_Prosecution'!EG21*100</f>
        <v>#VALUE!</v>
      </c>
      <c r="CY22" s="249" t="s">
        <v>3336</v>
      </c>
      <c r="CZ22" s="248" t="e">
        <f>'2_Prosecution'!EJ21/'2_Prosecution'!EG21*100</f>
        <v>#VALUE!</v>
      </c>
      <c r="DA22" s="248" t="e">
        <f>'2_Prosecution'!EK21/'2_Prosecution'!EJ21*100</f>
        <v>#VALUE!</v>
      </c>
      <c r="DB22" s="249" t="s">
        <v>3336</v>
      </c>
      <c r="DC22" s="248" t="e">
        <f>'2_Prosecution'!EM21/'2_Prosecution'!EJ21*100</f>
        <v>#VALUE!</v>
      </c>
      <c r="DD22" s="248" t="e">
        <f>'2_Prosecution'!EN21/'2_Prosecution'!EM21*100</f>
        <v>#VALUE!</v>
      </c>
      <c r="DE22" s="249" t="s">
        <v>3336</v>
      </c>
      <c r="DF22" s="248" t="e">
        <f>'2_Prosecution'!EP21/'2_Prosecution'!EJ21*100</f>
        <v>#VALUE!</v>
      </c>
      <c r="DG22" s="248" t="e">
        <f>'2_Prosecution'!EQ21/'2_Prosecution'!EP21*100</f>
        <v>#VALUE!</v>
      </c>
      <c r="DH22" s="249" t="s">
        <v>3336</v>
      </c>
      <c r="DI22" s="248" t="e">
        <f>'2_Prosecution'!ES21/'2_Prosecution'!EP21*100</f>
        <v>#VALUE!</v>
      </c>
      <c r="DJ22" s="248" t="e">
        <f>'2_Prosecution'!ET21/'2_Prosecution'!ES21*100</f>
        <v>#VALUE!</v>
      </c>
      <c r="DK22" s="249" t="s">
        <v>3336</v>
      </c>
      <c r="DL22" s="248" t="e">
        <f>'2_Prosecution'!EV21/'2_Prosecution'!DC21*100</f>
        <v>#VALUE!</v>
      </c>
      <c r="DM22" s="248" t="e">
        <f>'2_Prosecution'!EW21/'2_Prosecution'!EV21*100</f>
        <v>#VALUE!</v>
      </c>
      <c r="DN22" s="249" t="s">
        <v>3336</v>
      </c>
      <c r="DO22" s="248" t="e">
        <f>'2_Prosecution'!EY21/'2_Prosecution'!EV21*100</f>
        <v>#VALUE!</v>
      </c>
      <c r="DP22" s="248" t="e">
        <f>'2_Prosecution'!EZ21/'2_Prosecution'!EY21*100</f>
        <v>#VALUE!</v>
      </c>
      <c r="DQ22" s="249" t="s">
        <v>3336</v>
      </c>
      <c r="DR22" s="248" t="e">
        <f>'2_Prosecution'!FB21/'2_Prosecution'!DC21*100</f>
        <v>#VALUE!</v>
      </c>
      <c r="DS22" s="248" t="e">
        <f>'2_Prosecution'!FC21/'2_Prosecution'!FB21*100</f>
        <v>#VALUE!</v>
      </c>
      <c r="DT22" s="249" t="s">
        <v>3336</v>
      </c>
      <c r="DU22" s="248" t="e">
        <f>'2_Prosecution'!FE21/'2_Prosecution'!DC21*100</f>
        <v>#VALUE!</v>
      </c>
      <c r="DV22" s="248" t="e">
        <f>'2_Prosecution'!FF21/'2_Prosecution'!FE21*100</f>
        <v>#VALUE!</v>
      </c>
      <c r="DW22" s="249" t="s">
        <v>3336</v>
      </c>
      <c r="DX22" s="248" t="e">
        <f>'2_Prosecution'!FH21/'2_Prosecution'!DC21*100</f>
        <v>#VALUE!</v>
      </c>
      <c r="DY22" s="248" t="e">
        <f>'2_Prosecution'!FI21/'2_Prosecution'!FH21*100</f>
        <v>#VALUE!</v>
      </c>
      <c r="DZ22" s="249" t="s">
        <v>3336</v>
      </c>
      <c r="EA22" s="248" t="e">
        <f>'2_Prosecution'!FK21/'2_Prosecution'!DC21*100</f>
        <v>#VALUE!</v>
      </c>
      <c r="EB22" s="248" t="e">
        <f>'2_Prosecution'!FL21/'2_Prosecution'!FK21*100</f>
        <v>#VALUE!</v>
      </c>
      <c r="EC22" s="249" t="s">
        <v>3336</v>
      </c>
      <c r="ED22" s="248" t="e">
        <f>'2_Prosecution'!FN21/'2_Prosecution'!FK21*100</f>
        <v>#VALUE!</v>
      </c>
      <c r="EE22" s="248" t="e">
        <f>'2_Prosecution'!FO21/'2_Prosecution'!FN21*100</f>
        <v>#VALUE!</v>
      </c>
      <c r="EF22" s="249" t="s">
        <v>3336</v>
      </c>
      <c r="EG22" s="248" t="e">
        <f>'2_Prosecution'!GT21/G22*100</f>
        <v>#VALUE!</v>
      </c>
      <c r="EH22" s="248" t="e">
        <f>'2_Prosecution'!GU21/G22*100</f>
        <v>#VALUE!</v>
      </c>
      <c r="EI22" s="249" t="s">
        <v>3336</v>
      </c>
      <c r="EJ22" s="248" t="e">
        <f>'2_Prosecution'!HF21/C22*100</f>
        <v>#VALUE!</v>
      </c>
      <c r="EK22" s="248" t="e">
        <f>'2_Prosecution'!HG21/D22*100</f>
        <v>#VALUE!</v>
      </c>
      <c r="EL22" s="248" t="e">
        <f>'2_Prosecution'!HH21/E22*100</f>
        <v>#VALUE!</v>
      </c>
      <c r="EM22" s="248" t="e">
        <f>'2_Prosecution'!HI21/F22*100</f>
        <v>#VALUE!</v>
      </c>
      <c r="EN22" s="248" t="e">
        <f>'2_Prosecution'!HJ21/G22*100</f>
        <v>#VALUE!</v>
      </c>
      <c r="EO22" s="248" t="e">
        <f>'2_Prosecution'!HK21/H22*100</f>
        <v>#VALUE!</v>
      </c>
      <c r="EP22" s="250" t="e">
        <f t="shared" si="2"/>
        <v>#VALUE!</v>
      </c>
      <c r="EQ22" s="249" t="s">
        <v>3336</v>
      </c>
      <c r="ER22" s="248" t="e">
        <f>'2_Prosecution'!HM21/C22*100</f>
        <v>#VALUE!</v>
      </c>
      <c r="ES22" s="248" t="e">
        <f>'2_Prosecution'!HN21/D22*100</f>
        <v>#VALUE!</v>
      </c>
      <c r="ET22" s="248" t="e">
        <f>'2_Prosecution'!HO21/E22*100</f>
        <v>#VALUE!</v>
      </c>
      <c r="EU22" s="248" t="e">
        <f>'2_Prosecution'!HP21/F22*100</f>
        <v>#VALUE!</v>
      </c>
      <c r="EV22" s="248" t="e">
        <f>'2_Prosecution'!HQ21/G22*100</f>
        <v>#VALUE!</v>
      </c>
      <c r="EW22" s="248" t="e">
        <f>'2_Prosecution'!HR21/H22*100</f>
        <v>#VALUE!</v>
      </c>
      <c r="EX22" s="250" t="e">
        <f t="shared" si="3"/>
        <v>#VALUE!</v>
      </c>
      <c r="EY22" s="249" t="s">
        <v>3336</v>
      </c>
      <c r="EZ22" s="248" t="e">
        <f>'2_Prosecution'!HT21/'2_Prosecution'!HQ21*100</f>
        <v>#VALUE!</v>
      </c>
    </row>
    <row r="23" spans="1:156" ht="17.25" customHeight="1">
      <c r="A23" s="248">
        <v>21</v>
      </c>
      <c r="B23" s="279" t="s">
        <v>44</v>
      </c>
      <c r="C23" s="248">
        <v>59364.69</v>
      </c>
      <c r="D23" s="248">
        <v>59394.207000000002</v>
      </c>
      <c r="E23" s="248">
        <v>59685.226999999999</v>
      </c>
      <c r="F23" s="248">
        <v>60782.667999999998</v>
      </c>
      <c r="G23" s="248">
        <v>60795.612000000001</v>
      </c>
      <c r="H23" s="248">
        <v>60665.550999999999</v>
      </c>
      <c r="J23" s="248">
        <f>'2_Prosecution'!AK22/F23*100</f>
        <v>4860.890607829192</v>
      </c>
      <c r="K23" s="248" t="e">
        <f>'2_Prosecution'!AL22/G23*100</f>
        <v>#VALUE!</v>
      </c>
      <c r="L23" s="249" t="s">
        <v>3336</v>
      </c>
      <c r="M23" s="248">
        <f>'2_Prosecution'!AN22/C23*100</f>
        <v>5552.9827579323664</v>
      </c>
      <c r="N23" s="248">
        <f>'2_Prosecution'!AO22/D23*100</f>
        <v>5422.6264861150512</v>
      </c>
      <c r="O23" s="248">
        <f>'2_Prosecution'!AP22/E23*100</f>
        <v>5241.3539450892931</v>
      </c>
      <c r="P23" s="248">
        <f>'2_Prosecution'!AQ22/F23*100</f>
        <v>4924.9055668303345</v>
      </c>
      <c r="Q23" s="248" t="e">
        <f>'2_Prosecution'!AR22/G23*100</f>
        <v>#VALUE!</v>
      </c>
      <c r="R23" s="248" t="e">
        <f>'2_Prosecution'!AS22/H23*100</f>
        <v>#VALUE!</v>
      </c>
      <c r="S23" s="250" t="e">
        <f t="shared" si="0"/>
        <v>#VALUE!</v>
      </c>
      <c r="T23" s="249" t="s">
        <v>3336</v>
      </c>
      <c r="U23" s="248" t="e">
        <f>'2_Prosecution'!AU22/'2_Prosecution'!AN22*100</f>
        <v>#VALUE!</v>
      </c>
      <c r="V23" s="248" t="e">
        <f>'2_Prosecution'!AV22/'2_Prosecution'!AO22*100</f>
        <v>#VALUE!</v>
      </c>
      <c r="W23" s="248" t="e">
        <f>'2_Prosecution'!AW22/'2_Prosecution'!AP22*100</f>
        <v>#VALUE!</v>
      </c>
      <c r="X23" s="248" t="e">
        <f>'2_Prosecution'!AX22/'2_Prosecution'!AQ22*100</f>
        <v>#VALUE!</v>
      </c>
      <c r="Y23" s="248" t="e">
        <f>'2_Prosecution'!AY22/'2_Prosecution'!AR22*100</f>
        <v>#VALUE!</v>
      </c>
      <c r="Z23" s="248" t="e">
        <f>'2_Prosecution'!AZ22/'2_Prosecution'!AS22*100</f>
        <v>#VALUE!</v>
      </c>
      <c r="AA23" s="250" t="e">
        <f t="shared" si="1"/>
        <v>#VALUE!</v>
      </c>
      <c r="AB23" s="249" t="s">
        <v>3336</v>
      </c>
      <c r="AC23" s="248" t="e">
        <f>'2_Prosecution'!BE22/G23*100</f>
        <v>#VALUE!</v>
      </c>
      <c r="AD23" s="248" t="e">
        <f>'2_Prosecution'!BF22/'2_Prosecution'!BE22*100</f>
        <v>#VALUE!</v>
      </c>
      <c r="AE23" s="248" t="e">
        <f>'2_Prosecution'!BG22/'2_Prosecution'!BE22*100</f>
        <v>#VALUE!</v>
      </c>
      <c r="AF23" s="248" t="e">
        <f>'2_Prosecution'!BH22/'2_Prosecution'!BE22*100</f>
        <v>#VALUE!</v>
      </c>
      <c r="AG23" s="248" t="e">
        <f>'2_Prosecution'!BI22/'2_Prosecution'!BH22*100</f>
        <v>#VALUE!</v>
      </c>
      <c r="AH23" s="249" t="s">
        <v>3336</v>
      </c>
      <c r="AI23" s="248" t="e">
        <f>'2_Prosecution'!BK22/G23*100</f>
        <v>#VALUE!</v>
      </c>
      <c r="AJ23" s="248" t="e">
        <f>'2_Prosecution'!BL22/'2_Prosecution'!BK22*100</f>
        <v>#VALUE!</v>
      </c>
      <c r="AK23" s="248" t="e">
        <f>'2_Prosecution'!BM22/'2_Prosecution'!BK22*100</f>
        <v>#VALUE!</v>
      </c>
      <c r="AL23" s="248" t="e">
        <f>'2_Prosecution'!BN22/'2_Prosecution'!BK22*100</f>
        <v>#VALUE!</v>
      </c>
      <c r="AM23" s="248" t="e">
        <f>'2_Prosecution'!BO22/'2_Prosecution'!BN22*100</f>
        <v>#VALUE!</v>
      </c>
      <c r="AN23" s="249" t="s">
        <v>3336</v>
      </c>
      <c r="AO23" s="248" t="e">
        <f>'2_Prosecution'!BU22/G23*100</f>
        <v>#VALUE!</v>
      </c>
      <c r="AP23" s="248" t="e">
        <f>'2_Prosecution'!BV22/'2_Prosecution'!BU22*100</f>
        <v>#VALUE!</v>
      </c>
      <c r="AQ23" s="249" t="s">
        <v>3336</v>
      </c>
      <c r="AR23" s="248" t="e">
        <f>'2_Prosecution'!BX22/'2_Prosecution'!BU22*100</f>
        <v>#VALUE!</v>
      </c>
      <c r="AS23" s="248" t="e">
        <f>'2_Prosecution'!BY22/'2_Prosecution'!BX22*100</f>
        <v>#VALUE!</v>
      </c>
      <c r="AT23" s="249" t="s">
        <v>3336</v>
      </c>
      <c r="AU23" s="248" t="e">
        <f>'2_Prosecution'!CA22/'2_Prosecution'!BU22*100</f>
        <v>#VALUE!</v>
      </c>
      <c r="AV23" s="248" t="e">
        <f>'2_Prosecution'!CB22/'2_Prosecution'!CA22*100</f>
        <v>#VALUE!</v>
      </c>
      <c r="AW23" s="249" t="s">
        <v>3336</v>
      </c>
      <c r="AX23" s="248" t="e">
        <f>'2_Prosecution'!CD22/'2_Prosecution'!BU22*100</f>
        <v>#VALUE!</v>
      </c>
      <c r="AY23" s="248" t="e">
        <f>'2_Prosecution'!CE22/'2_Prosecution'!CD22*100</f>
        <v>#VALUE!</v>
      </c>
      <c r="AZ23" s="249" t="s">
        <v>3336</v>
      </c>
      <c r="BA23" s="248" t="e">
        <f>'2_Prosecution'!CG22/'2_Prosecution'!CD22*100</f>
        <v>#VALUE!</v>
      </c>
      <c r="BB23" s="248" t="e">
        <f>'2_Prosecution'!CH22/'2_Prosecution'!CG22*100</f>
        <v>#VALUE!</v>
      </c>
      <c r="BC23" s="249" t="s">
        <v>3336</v>
      </c>
      <c r="BD23" s="248" t="e">
        <f>'2_Prosecution'!CJ22/'2_Prosecution'!CD22*100</f>
        <v>#VALUE!</v>
      </c>
      <c r="BE23" s="248" t="e">
        <f>'2_Prosecution'!CK22/'2_Prosecution'!CJ22*100</f>
        <v>#VALUE!</v>
      </c>
      <c r="BF23" s="249" t="s">
        <v>3336</v>
      </c>
      <c r="BG23" s="248" t="e">
        <f>'2_Prosecution'!CM22/'2_Prosecution'!BU22*100</f>
        <v>#VALUE!</v>
      </c>
      <c r="BH23" s="248" t="e">
        <f>'2_Prosecution'!CN22/'2_Prosecution'!CM22*100</f>
        <v>#VALUE!</v>
      </c>
      <c r="BI23" s="249" t="s">
        <v>3336</v>
      </c>
      <c r="BJ23" s="248" t="e">
        <f>'2_Prosecution'!CP22/'2_Prosecution'!BU22*100</f>
        <v>#VALUE!</v>
      </c>
      <c r="BK23" s="248" t="e">
        <f>'2_Prosecution'!CQ22/'2_Prosecution'!CP22*100</f>
        <v>#VALUE!</v>
      </c>
      <c r="BL23" s="249" t="s">
        <v>3336</v>
      </c>
      <c r="BM23" s="248" t="e">
        <f>'2_Prosecution'!CS22/'2_Prosecution'!BU22*100</f>
        <v>#VALUE!</v>
      </c>
      <c r="BN23" s="248" t="e">
        <f>'2_Prosecution'!CT22/'2_Prosecution'!CS22*100</f>
        <v>#VALUE!</v>
      </c>
      <c r="BO23" s="249" t="s">
        <v>3336</v>
      </c>
      <c r="BP23" s="248" t="e">
        <f>'2_Prosecution'!CV22/'2_Prosecution'!BU22*100</f>
        <v>#VALUE!</v>
      </c>
      <c r="BQ23" s="248" t="e">
        <f>'2_Prosecution'!CW22/'2_Prosecution'!CV22*100</f>
        <v>#VALUE!</v>
      </c>
      <c r="BR23" s="249" t="s">
        <v>3336</v>
      </c>
      <c r="BS23" s="248" t="e">
        <f>'2_Prosecution'!DC22/G23*100</f>
        <v>#VALUE!</v>
      </c>
      <c r="BT23" s="248" t="e">
        <f>'2_Prosecution'!DD22/'2_Prosecution'!DC22*100</f>
        <v>#VALUE!</v>
      </c>
      <c r="BU23" s="249" t="s">
        <v>3336</v>
      </c>
      <c r="BV23" s="248" t="e">
        <f>'2_Prosecution'!DF22/'2_Prosecution'!DC22*100</f>
        <v>#VALUE!</v>
      </c>
      <c r="BW23" s="248" t="e">
        <f>'2_Prosecution'!DG22/'2_Prosecution'!DF22*100</f>
        <v>#VALUE!</v>
      </c>
      <c r="BX23" s="249" t="s">
        <v>3336</v>
      </c>
      <c r="BY23" s="248" t="e">
        <f>'2_Prosecution'!DI22/'2_Prosecution'!DC22*100</f>
        <v>#VALUE!</v>
      </c>
      <c r="BZ23" s="248">
        <f>'2_Prosecution'!DJ22/'2_Prosecution'!DI22*100</f>
        <v>71.375212224108665</v>
      </c>
      <c r="CA23" s="249" t="s">
        <v>3336</v>
      </c>
      <c r="CB23" s="248">
        <f>'2_Prosecution'!DL22/'2_Prosecution'!DI22*100</f>
        <v>27.504244482173174</v>
      </c>
      <c r="CC23" s="248">
        <f>'2_Prosecution'!DM22/'2_Prosecution'!DL22*100</f>
        <v>55.925925925925924</v>
      </c>
      <c r="CD23" s="249" t="s">
        <v>3336</v>
      </c>
      <c r="CE23" s="248" t="e">
        <f>'2_Prosecution'!DO22/'2_Prosecution'!DC22*100</f>
        <v>#VALUE!</v>
      </c>
      <c r="CF23" s="248">
        <f>'2_Prosecution'!DP22/'2_Prosecution'!DO22*100</f>
        <v>160.97636945055856</v>
      </c>
      <c r="CG23" s="249" t="s">
        <v>3336</v>
      </c>
      <c r="CH23" s="248" t="e">
        <f>'2_Prosecution'!DR22/'2_Prosecution'!DO22*100</f>
        <v>#VALUE!</v>
      </c>
      <c r="CI23" s="248" t="e">
        <f>'2_Prosecution'!DS22/'2_Prosecution'!DR22*100</f>
        <v>#VALUE!</v>
      </c>
      <c r="CJ23" s="249" t="s">
        <v>3336</v>
      </c>
      <c r="CK23" s="248" t="e">
        <f>'2_Prosecution'!DU22/'2_Prosecution'!DC22*100</f>
        <v>#VALUE!</v>
      </c>
      <c r="CL23" s="248">
        <f>'2_Prosecution'!DV22/'2_Prosecution'!DU22*100</f>
        <v>51.567328918322296</v>
      </c>
      <c r="CM23" s="249" t="s">
        <v>3336</v>
      </c>
      <c r="CN23" s="248" t="e">
        <f>'2_Prosecution'!DX22/'2_Prosecution'!DU22*100</f>
        <v>#VALUE!</v>
      </c>
      <c r="CO23" s="248" t="e">
        <f>'2_Prosecution'!DY22/'2_Prosecution'!DX22*100</f>
        <v>#VALUE!</v>
      </c>
      <c r="CP23" s="249" t="s">
        <v>3336</v>
      </c>
      <c r="CQ23" s="248">
        <f>'2_Prosecution'!EA22/'2_Prosecution'!DU22*100</f>
        <v>14.069168506254599</v>
      </c>
      <c r="CR23" s="248">
        <f>'2_Prosecution'!EB22/'2_Prosecution'!EA22*100</f>
        <v>40.585774058577407</v>
      </c>
      <c r="CS23" s="249" t="s">
        <v>3336</v>
      </c>
      <c r="CT23" s="248" t="e">
        <f>'2_Prosecution'!ED22/'2_Prosecution'!DC22*100</f>
        <v>#VALUE!</v>
      </c>
      <c r="CU23" s="248">
        <f>'2_Prosecution'!EE22/'2_Prosecution'!ED22*100</f>
        <v>77.391060276471819</v>
      </c>
      <c r="CV23" s="249" t="s">
        <v>3336</v>
      </c>
      <c r="CW23" s="248" t="e">
        <f>'2_Prosecution'!EG22/'2_Prosecution'!DC22*100</f>
        <v>#VALUE!</v>
      </c>
      <c r="CX23" s="248">
        <f>'2_Prosecution'!EH22/'2_Prosecution'!EG22*100</f>
        <v>61.75086602190585</v>
      </c>
      <c r="CY23" s="249" t="s">
        <v>3336</v>
      </c>
      <c r="CZ23" s="248" t="e">
        <f>'2_Prosecution'!EJ22/'2_Prosecution'!EG22*100</f>
        <v>#VALUE!</v>
      </c>
      <c r="DA23" s="248" t="e">
        <f>'2_Prosecution'!EK22/'2_Prosecution'!EJ22*100</f>
        <v>#VALUE!</v>
      </c>
      <c r="DB23" s="249" t="s">
        <v>3336</v>
      </c>
      <c r="DC23" s="248" t="e">
        <f>'2_Prosecution'!EM22/'2_Prosecution'!EJ22*100</f>
        <v>#VALUE!</v>
      </c>
      <c r="DD23" s="248" t="e">
        <f>'2_Prosecution'!EN22/'2_Prosecution'!EM22*100</f>
        <v>#VALUE!</v>
      </c>
      <c r="DE23" s="249" t="s">
        <v>3336</v>
      </c>
      <c r="DF23" s="248" t="e">
        <f>'2_Prosecution'!EP22/'2_Prosecution'!EJ22*100</f>
        <v>#VALUE!</v>
      </c>
      <c r="DG23" s="248" t="e">
        <f>'2_Prosecution'!EQ22/'2_Prosecution'!EP22*100</f>
        <v>#VALUE!</v>
      </c>
      <c r="DH23" s="249" t="s">
        <v>3336</v>
      </c>
      <c r="DI23" s="248" t="e">
        <f>'2_Prosecution'!ES22/'2_Prosecution'!EP22*100</f>
        <v>#VALUE!</v>
      </c>
      <c r="DJ23" s="248">
        <f>'2_Prosecution'!ET22/'2_Prosecution'!ES22*100</f>
        <v>66.908944074298404</v>
      </c>
      <c r="DK23" s="249" t="s">
        <v>3336</v>
      </c>
      <c r="DL23" s="248" t="e">
        <f>'2_Prosecution'!EV22/'2_Prosecution'!DC22*100</f>
        <v>#VALUE!</v>
      </c>
      <c r="DM23" s="248" t="e">
        <f>'2_Prosecution'!EW22/'2_Prosecution'!EV22*100</f>
        <v>#VALUE!</v>
      </c>
      <c r="DN23" s="249" t="s">
        <v>3336</v>
      </c>
      <c r="DO23" s="248" t="e">
        <f>'2_Prosecution'!EY22/'2_Prosecution'!EV22*100</f>
        <v>#VALUE!</v>
      </c>
      <c r="DP23" s="248" t="e">
        <f>'2_Prosecution'!EZ22/'2_Prosecution'!EY22*100</f>
        <v>#VALUE!</v>
      </c>
      <c r="DQ23" s="249" t="s">
        <v>3336</v>
      </c>
      <c r="DR23" s="248" t="e">
        <f>'2_Prosecution'!FB22/'2_Prosecution'!DC22*100</f>
        <v>#VALUE!</v>
      </c>
      <c r="DS23" s="248" t="e">
        <f>'2_Prosecution'!FC22/'2_Prosecution'!FB22*100</f>
        <v>#VALUE!</v>
      </c>
      <c r="DT23" s="249" t="s">
        <v>3336</v>
      </c>
      <c r="DU23" s="248" t="e">
        <f>'2_Prosecution'!FE22/'2_Prosecution'!DC22*100</f>
        <v>#VALUE!</v>
      </c>
      <c r="DV23" s="248">
        <f>'2_Prosecution'!FF22/'2_Prosecution'!FE22*100</f>
        <v>54.858454475899009</v>
      </c>
      <c r="DW23" s="249" t="s">
        <v>3336</v>
      </c>
      <c r="DX23" s="248" t="e">
        <f>'2_Prosecution'!FH22/'2_Prosecution'!DC22*100</f>
        <v>#VALUE!</v>
      </c>
      <c r="DY23" s="248">
        <f>'2_Prosecution'!FI22/'2_Prosecution'!FH22*100</f>
        <v>45.960832313341491</v>
      </c>
      <c r="DZ23" s="249" t="s">
        <v>3336</v>
      </c>
      <c r="EA23" s="248" t="e">
        <f>'2_Prosecution'!FK22/'2_Prosecution'!DC22*100</f>
        <v>#VALUE!</v>
      </c>
      <c r="EB23" s="248" t="e">
        <f>'2_Prosecution'!FL22/'2_Prosecution'!FK22*100</f>
        <v>#VALUE!</v>
      </c>
      <c r="EC23" s="249" t="s">
        <v>3336</v>
      </c>
      <c r="ED23" s="248" t="e">
        <f>'2_Prosecution'!FN22/'2_Prosecution'!FK22*100</f>
        <v>#VALUE!</v>
      </c>
      <c r="EE23" s="248">
        <f>'2_Prosecution'!FO22/'2_Prosecution'!FN22*100</f>
        <v>36.753246753246756</v>
      </c>
      <c r="EF23" s="249" t="s">
        <v>3336</v>
      </c>
      <c r="EG23" s="248" t="e">
        <f>'2_Prosecution'!GT22/G23*100</f>
        <v>#VALUE!</v>
      </c>
      <c r="EH23" s="248">
        <f>'2_Prosecution'!GU22/G23*100</f>
        <v>27.470732591687703</v>
      </c>
      <c r="EI23" s="249" t="s">
        <v>3336</v>
      </c>
      <c r="EJ23" s="248" t="e">
        <f>'2_Prosecution'!HF22/C23*100</f>
        <v>#VALUE!</v>
      </c>
      <c r="EK23" s="248" t="e">
        <f>'2_Prosecution'!HG22/D23*100</f>
        <v>#VALUE!</v>
      </c>
      <c r="EL23" s="248" t="e">
        <f>'2_Prosecution'!HH22/E23*100</f>
        <v>#VALUE!</v>
      </c>
      <c r="EM23" s="248" t="e">
        <f>'2_Prosecution'!HI22/F23*100</f>
        <v>#VALUE!</v>
      </c>
      <c r="EN23" s="248" t="e">
        <f>'2_Prosecution'!HJ22/G23*100</f>
        <v>#VALUE!</v>
      </c>
      <c r="EO23" s="248" t="e">
        <f>'2_Prosecution'!HK22/H23*100</f>
        <v>#VALUE!</v>
      </c>
      <c r="EP23" s="250" t="e">
        <f t="shared" si="2"/>
        <v>#VALUE!</v>
      </c>
      <c r="EQ23" s="249" t="s">
        <v>3336</v>
      </c>
      <c r="ER23" s="248" t="e">
        <f>'2_Prosecution'!HM22/C23*100</f>
        <v>#VALUE!</v>
      </c>
      <c r="ES23" s="248" t="e">
        <f>'2_Prosecution'!HN22/D23*100</f>
        <v>#VALUE!</v>
      </c>
      <c r="ET23" s="248" t="e">
        <f>'2_Prosecution'!HO22/E23*100</f>
        <v>#VALUE!</v>
      </c>
      <c r="EU23" s="248" t="e">
        <f>'2_Prosecution'!HP22/F23*100</f>
        <v>#VALUE!</v>
      </c>
      <c r="EV23" s="248" t="e">
        <f>'2_Prosecution'!HQ22/G23*100</f>
        <v>#VALUE!</v>
      </c>
      <c r="EW23" s="248" t="e">
        <f>'2_Prosecution'!HR22/H23*100</f>
        <v>#VALUE!</v>
      </c>
      <c r="EX23" s="250" t="e">
        <f t="shared" si="3"/>
        <v>#VALUE!</v>
      </c>
      <c r="EY23" s="249" t="s">
        <v>3336</v>
      </c>
      <c r="EZ23" s="248" t="e">
        <f>'2_Prosecution'!HT22/'2_Prosecution'!HQ22*100</f>
        <v>#VALUE!</v>
      </c>
    </row>
    <row r="24" spans="1:156">
      <c r="A24" s="248">
        <v>22</v>
      </c>
      <c r="B24" s="279" t="s">
        <v>45</v>
      </c>
      <c r="C24" s="248">
        <v>1794.18</v>
      </c>
      <c r="D24" s="254">
        <v>1805</v>
      </c>
      <c r="E24" s="254">
        <v>1824</v>
      </c>
      <c r="F24" s="254">
        <v>1822</v>
      </c>
      <c r="G24" s="254">
        <v>1802</v>
      </c>
      <c r="H24" s="248">
        <v>1771.604</v>
      </c>
      <c r="J24" s="248" t="e">
        <f>'2_Prosecution'!AK23/F24*100</f>
        <v>#VALUE!</v>
      </c>
      <c r="K24" s="248" t="e">
        <f>'2_Prosecution'!AL23/G24*100</f>
        <v>#VALUE!</v>
      </c>
      <c r="L24" s="249" t="s">
        <v>3336</v>
      </c>
      <c r="M24" s="248">
        <f>'2_Prosecution'!AN23/C24*100</f>
        <v>1389.7713718801904</v>
      </c>
      <c r="N24" s="248">
        <f>'2_Prosecution'!AO23/D24*100</f>
        <v>1336.1772853185596</v>
      </c>
      <c r="O24" s="248">
        <f>'2_Prosecution'!AP23/E24*100</f>
        <v>1286.5131578947369</v>
      </c>
      <c r="P24" s="248">
        <f>'2_Prosecution'!AQ23/F24*100</f>
        <v>1539.681668496158</v>
      </c>
      <c r="Q24" s="248">
        <f>'2_Prosecution'!AR23/G24*100</f>
        <v>1356.1598224195338</v>
      </c>
      <c r="R24" s="248">
        <f>'2_Prosecution'!AS23/H24*100</f>
        <v>1615.8238522830156</v>
      </c>
      <c r="S24" s="250">
        <f t="shared" si="0"/>
        <v>16.265443725251302</v>
      </c>
      <c r="T24" s="249" t="s">
        <v>3336</v>
      </c>
      <c r="U24" s="248" t="e">
        <f>'2_Prosecution'!AU23/'2_Prosecution'!AN23*100</f>
        <v>#VALUE!</v>
      </c>
      <c r="V24" s="248" t="e">
        <f>'2_Prosecution'!AV23/'2_Prosecution'!AO23*100</f>
        <v>#VALUE!</v>
      </c>
      <c r="W24" s="248" t="e">
        <f>'2_Prosecution'!AW23/'2_Prosecution'!AP23*100</f>
        <v>#VALUE!</v>
      </c>
      <c r="X24" s="248" t="e">
        <f>'2_Prosecution'!AX23/'2_Prosecution'!AQ23*100</f>
        <v>#VALUE!</v>
      </c>
      <c r="Y24" s="248" t="e">
        <f>'2_Prosecution'!AY23/'2_Prosecution'!AR23*100</f>
        <v>#VALUE!</v>
      </c>
      <c r="Z24" s="248" t="e">
        <f>'2_Prosecution'!AZ23/'2_Prosecution'!AS23*100</f>
        <v>#VALUE!</v>
      </c>
      <c r="AA24" s="250" t="e">
        <f t="shared" si="1"/>
        <v>#VALUE!</v>
      </c>
      <c r="AB24" s="249" t="s">
        <v>3336</v>
      </c>
      <c r="AC24" s="248">
        <f>'2_Prosecution'!BE23/G24*100</f>
        <v>1356.1598224195338</v>
      </c>
      <c r="AD24" s="248">
        <f>'2_Prosecution'!BF23/'2_Prosecution'!BE23*100</f>
        <v>0</v>
      </c>
      <c r="AE24" s="248" t="e">
        <f>'2_Prosecution'!BG23/'2_Prosecution'!BE23*100</f>
        <v>#VALUE!</v>
      </c>
      <c r="AF24" s="248" t="e">
        <f>'2_Prosecution'!BH23/'2_Prosecution'!BE23*100</f>
        <v>#VALUE!</v>
      </c>
      <c r="AG24" s="248" t="e">
        <f>'2_Prosecution'!BI23/'2_Prosecution'!BH23*100</f>
        <v>#VALUE!</v>
      </c>
      <c r="AH24" s="249" t="s">
        <v>3336</v>
      </c>
      <c r="AI24" s="248" t="e">
        <f>'2_Prosecution'!BK23/G24*100</f>
        <v>#VALUE!</v>
      </c>
      <c r="AJ24" s="248" t="e">
        <f>'2_Prosecution'!BL23/'2_Prosecution'!BK23*100</f>
        <v>#VALUE!</v>
      </c>
      <c r="AK24" s="248" t="e">
        <f>'2_Prosecution'!BM23/'2_Prosecution'!BK23*100</f>
        <v>#VALUE!</v>
      </c>
      <c r="AL24" s="248" t="e">
        <f>'2_Prosecution'!BN23/'2_Prosecution'!BK23*100</f>
        <v>#VALUE!</v>
      </c>
      <c r="AM24" s="248" t="e">
        <f>'2_Prosecution'!BO23/'2_Prosecution'!BN23*100</f>
        <v>#VALUE!</v>
      </c>
      <c r="AN24" s="249" t="s">
        <v>3336</v>
      </c>
      <c r="AO24" s="248">
        <f>'2_Prosecution'!BU23/G24*100</f>
        <v>1356.1598224195338</v>
      </c>
      <c r="AP24" s="248" t="e">
        <f>'2_Prosecution'!BV23/'2_Prosecution'!BU23*100</f>
        <v>#VALUE!</v>
      </c>
      <c r="AQ24" s="249" t="s">
        <v>3336</v>
      </c>
      <c r="AR24" s="248" t="e">
        <f>'2_Prosecution'!BX23/'2_Prosecution'!BU23*100</f>
        <v>#VALUE!</v>
      </c>
      <c r="AS24" s="248" t="e">
        <f>'2_Prosecution'!BY23/'2_Prosecution'!BX23*100</f>
        <v>#VALUE!</v>
      </c>
      <c r="AT24" s="249" t="s">
        <v>3336</v>
      </c>
      <c r="AU24" s="248" t="e">
        <f>'2_Prosecution'!CA23/'2_Prosecution'!BU23*100</f>
        <v>#VALUE!</v>
      </c>
      <c r="AV24" s="248" t="e">
        <f>'2_Prosecution'!CB23/'2_Prosecution'!CA23*100</f>
        <v>#VALUE!</v>
      </c>
      <c r="AW24" s="249" t="s">
        <v>3336</v>
      </c>
      <c r="AX24" s="248" t="e">
        <f>'2_Prosecution'!CD23/'2_Prosecution'!BU23*100</f>
        <v>#VALUE!</v>
      </c>
      <c r="AY24" s="248" t="e">
        <f>'2_Prosecution'!CE23/'2_Prosecution'!CD23*100</f>
        <v>#VALUE!</v>
      </c>
      <c r="AZ24" s="249" t="s">
        <v>3336</v>
      </c>
      <c r="BA24" s="248" t="e">
        <f>'2_Prosecution'!CG23/'2_Prosecution'!CD23*100</f>
        <v>#VALUE!</v>
      </c>
      <c r="BB24" s="248" t="e">
        <f>'2_Prosecution'!CH23/'2_Prosecution'!CG23*100</f>
        <v>#VALUE!</v>
      </c>
      <c r="BC24" s="249" t="s">
        <v>3336</v>
      </c>
      <c r="BD24" s="248" t="e">
        <f>'2_Prosecution'!CJ23/'2_Prosecution'!CD23*100</f>
        <v>#VALUE!</v>
      </c>
      <c r="BE24" s="248" t="e">
        <f>'2_Prosecution'!CK23/'2_Prosecution'!CJ23*100</f>
        <v>#VALUE!</v>
      </c>
      <c r="BF24" s="249" t="s">
        <v>3336</v>
      </c>
      <c r="BG24" s="248" t="e">
        <f>'2_Prosecution'!CM23/'2_Prosecution'!BU23*100</f>
        <v>#VALUE!</v>
      </c>
      <c r="BH24" s="248" t="e">
        <f>'2_Prosecution'!CN23/'2_Prosecution'!CM23*100</f>
        <v>#VALUE!</v>
      </c>
      <c r="BI24" s="249" t="s">
        <v>3336</v>
      </c>
      <c r="BJ24" s="248" t="e">
        <f>'2_Prosecution'!CP23/'2_Prosecution'!BU23*100</f>
        <v>#VALUE!</v>
      </c>
      <c r="BK24" s="248" t="e">
        <f>'2_Prosecution'!CQ23/'2_Prosecution'!CP23*100</f>
        <v>#VALUE!</v>
      </c>
      <c r="BL24" s="249" t="s">
        <v>3336</v>
      </c>
      <c r="BM24" s="248" t="e">
        <f>'2_Prosecution'!CS23/'2_Prosecution'!BU23*100</f>
        <v>#VALUE!</v>
      </c>
      <c r="BN24" s="248" t="e">
        <f>'2_Prosecution'!CT23/'2_Prosecution'!CS23*100</f>
        <v>#VALUE!</v>
      </c>
      <c r="BO24" s="249" t="s">
        <v>3336</v>
      </c>
      <c r="BP24" s="248" t="e">
        <f>'2_Prosecution'!CV23/'2_Prosecution'!BU23*100</f>
        <v>#VALUE!</v>
      </c>
      <c r="BQ24" s="248" t="e">
        <f>'2_Prosecution'!CW23/'2_Prosecution'!CV23*100</f>
        <v>#VALUE!</v>
      </c>
      <c r="BR24" s="249" t="s">
        <v>3336</v>
      </c>
      <c r="BS24" s="248">
        <f>'2_Prosecution'!DC23/G24*100</f>
        <v>1356.1598224195338</v>
      </c>
      <c r="BT24" s="248" t="e">
        <f>'2_Prosecution'!DD23/'2_Prosecution'!DC23*100</f>
        <v>#VALUE!</v>
      </c>
      <c r="BU24" s="249" t="s">
        <v>3336</v>
      </c>
      <c r="BV24" s="248" t="e">
        <f>'2_Prosecution'!DF23/'2_Prosecution'!DC23*100</f>
        <v>#VALUE!</v>
      </c>
      <c r="BW24" s="248" t="e">
        <f>'2_Prosecution'!DG23/'2_Prosecution'!DF23*100</f>
        <v>#VALUE!</v>
      </c>
      <c r="BX24" s="249" t="s">
        <v>3336</v>
      </c>
      <c r="BY24" s="248" t="e">
        <f>'2_Prosecution'!DI23/'2_Prosecution'!DC23*100</f>
        <v>#VALUE!</v>
      </c>
      <c r="BZ24" s="248" t="e">
        <f>'2_Prosecution'!DJ23/'2_Prosecution'!DI23*100</f>
        <v>#VALUE!</v>
      </c>
      <c r="CA24" s="249" t="s">
        <v>3336</v>
      </c>
      <c r="CB24" s="248" t="e">
        <f>'2_Prosecution'!DL23/'2_Prosecution'!DI23*100</f>
        <v>#VALUE!</v>
      </c>
      <c r="CC24" s="248" t="e">
        <f>'2_Prosecution'!DM23/'2_Prosecution'!DL23*100</f>
        <v>#VALUE!</v>
      </c>
      <c r="CD24" s="249" t="s">
        <v>3336</v>
      </c>
      <c r="CE24" s="248" t="e">
        <f>'2_Prosecution'!DO23/'2_Prosecution'!DC23*100</f>
        <v>#VALUE!</v>
      </c>
      <c r="CF24" s="248" t="e">
        <f>'2_Prosecution'!DP23/'2_Prosecution'!DO23*100</f>
        <v>#VALUE!</v>
      </c>
      <c r="CG24" s="249" t="s">
        <v>3336</v>
      </c>
      <c r="CH24" s="248" t="e">
        <f>'2_Prosecution'!DR23/'2_Prosecution'!DO23*100</f>
        <v>#VALUE!</v>
      </c>
      <c r="CI24" s="248" t="e">
        <f>'2_Prosecution'!DS23/'2_Prosecution'!DR23*100</f>
        <v>#VALUE!</v>
      </c>
      <c r="CJ24" s="249" t="s">
        <v>3336</v>
      </c>
      <c r="CK24" s="248" t="e">
        <f>'2_Prosecution'!DU23/'2_Prosecution'!DC23*100</f>
        <v>#VALUE!</v>
      </c>
      <c r="CL24" s="248" t="e">
        <f>'2_Prosecution'!DV23/'2_Prosecution'!DU23*100</f>
        <v>#VALUE!</v>
      </c>
      <c r="CM24" s="249" t="s">
        <v>3336</v>
      </c>
      <c r="CN24" s="248" t="e">
        <f>'2_Prosecution'!DX23/'2_Prosecution'!DU23*100</f>
        <v>#VALUE!</v>
      </c>
      <c r="CO24" s="248" t="e">
        <f>'2_Prosecution'!DY23/'2_Prosecution'!DX23*100</f>
        <v>#VALUE!</v>
      </c>
      <c r="CP24" s="249" t="s">
        <v>3336</v>
      </c>
      <c r="CQ24" s="248" t="e">
        <f>'2_Prosecution'!EA23/'2_Prosecution'!DU23*100</f>
        <v>#VALUE!</v>
      </c>
      <c r="CR24" s="248" t="e">
        <f>'2_Prosecution'!EB23/'2_Prosecution'!EA23*100</f>
        <v>#VALUE!</v>
      </c>
      <c r="CS24" s="249" t="s">
        <v>3336</v>
      </c>
      <c r="CT24" s="248" t="e">
        <f>'2_Prosecution'!ED23/'2_Prosecution'!DC23*100</f>
        <v>#VALUE!</v>
      </c>
      <c r="CU24" s="248" t="e">
        <f>'2_Prosecution'!EE23/'2_Prosecution'!ED23*100</f>
        <v>#VALUE!</v>
      </c>
      <c r="CV24" s="249" t="s">
        <v>3336</v>
      </c>
      <c r="CW24" s="248" t="e">
        <f>'2_Prosecution'!EG23/'2_Prosecution'!DC23*100</f>
        <v>#VALUE!</v>
      </c>
      <c r="CX24" s="248" t="e">
        <f>'2_Prosecution'!EH23/'2_Prosecution'!EG23*100</f>
        <v>#VALUE!</v>
      </c>
      <c r="CY24" s="249" t="s">
        <v>3336</v>
      </c>
      <c r="CZ24" s="248" t="e">
        <f>'2_Prosecution'!EJ23/'2_Prosecution'!EG23*100</f>
        <v>#VALUE!</v>
      </c>
      <c r="DA24" s="248" t="e">
        <f>'2_Prosecution'!EK23/'2_Prosecution'!EJ23*100</f>
        <v>#VALUE!</v>
      </c>
      <c r="DB24" s="249" t="s">
        <v>3336</v>
      </c>
      <c r="DC24" s="248" t="e">
        <f>'2_Prosecution'!EM23/'2_Prosecution'!EJ23*100</f>
        <v>#VALUE!</v>
      </c>
      <c r="DD24" s="248" t="e">
        <f>'2_Prosecution'!EN23/'2_Prosecution'!EM23*100</f>
        <v>#VALUE!</v>
      </c>
      <c r="DE24" s="249" t="s">
        <v>3336</v>
      </c>
      <c r="DF24" s="248" t="e">
        <f>'2_Prosecution'!EP23/'2_Prosecution'!EJ23*100</f>
        <v>#VALUE!</v>
      </c>
      <c r="DG24" s="248" t="e">
        <f>'2_Prosecution'!EQ23/'2_Prosecution'!EP23*100</f>
        <v>#VALUE!</v>
      </c>
      <c r="DH24" s="249" t="s">
        <v>3336</v>
      </c>
      <c r="DI24" s="248" t="e">
        <f>'2_Prosecution'!ES23/'2_Prosecution'!EP23*100</f>
        <v>#VALUE!</v>
      </c>
      <c r="DJ24" s="248" t="e">
        <f>'2_Prosecution'!ET23/'2_Prosecution'!ES23*100</f>
        <v>#VALUE!</v>
      </c>
      <c r="DK24" s="249" t="s">
        <v>3336</v>
      </c>
      <c r="DL24" s="248" t="e">
        <f>'2_Prosecution'!EV23/'2_Prosecution'!DC23*100</f>
        <v>#VALUE!</v>
      </c>
      <c r="DM24" s="248" t="e">
        <f>'2_Prosecution'!EW23/'2_Prosecution'!EV23*100</f>
        <v>#VALUE!</v>
      </c>
      <c r="DN24" s="249" t="s">
        <v>3336</v>
      </c>
      <c r="DO24" s="248" t="e">
        <f>'2_Prosecution'!EY23/'2_Prosecution'!EV23*100</f>
        <v>#VALUE!</v>
      </c>
      <c r="DP24" s="248" t="e">
        <f>'2_Prosecution'!EZ23/'2_Prosecution'!EY23*100</f>
        <v>#VALUE!</v>
      </c>
      <c r="DQ24" s="249" t="s">
        <v>3336</v>
      </c>
      <c r="DR24" s="248" t="e">
        <f>'2_Prosecution'!FB23/'2_Prosecution'!DC23*100</f>
        <v>#VALUE!</v>
      </c>
      <c r="DS24" s="248" t="e">
        <f>'2_Prosecution'!FC23/'2_Prosecution'!FB23*100</f>
        <v>#VALUE!</v>
      </c>
      <c r="DT24" s="249" t="s">
        <v>3336</v>
      </c>
      <c r="DU24" s="248" t="e">
        <f>'2_Prosecution'!FE23/'2_Prosecution'!DC23*100</f>
        <v>#VALUE!</v>
      </c>
      <c r="DV24" s="248" t="e">
        <f>'2_Prosecution'!FF23/'2_Prosecution'!FE23*100</f>
        <v>#VALUE!</v>
      </c>
      <c r="DW24" s="249" t="s">
        <v>3336</v>
      </c>
      <c r="DX24" s="248" t="e">
        <f>'2_Prosecution'!FH23/'2_Prosecution'!DC23*100</f>
        <v>#VALUE!</v>
      </c>
      <c r="DY24" s="248" t="e">
        <f>'2_Prosecution'!FI23/'2_Prosecution'!FH23*100</f>
        <v>#VALUE!</v>
      </c>
      <c r="DZ24" s="249" t="s">
        <v>3336</v>
      </c>
      <c r="EA24" s="248" t="e">
        <f>'2_Prosecution'!FK23/'2_Prosecution'!DC23*100</f>
        <v>#VALUE!</v>
      </c>
      <c r="EB24" s="248" t="e">
        <f>'2_Prosecution'!FL23/'2_Prosecution'!FK23*100</f>
        <v>#VALUE!</v>
      </c>
      <c r="EC24" s="249" t="s">
        <v>3336</v>
      </c>
      <c r="ED24" s="248" t="e">
        <f>'2_Prosecution'!FN23/'2_Prosecution'!FK23*100</f>
        <v>#VALUE!</v>
      </c>
      <c r="EE24" s="248" t="e">
        <f>'2_Prosecution'!FO23/'2_Prosecution'!FN23*100</f>
        <v>#VALUE!</v>
      </c>
      <c r="EF24" s="249" t="s">
        <v>3336</v>
      </c>
      <c r="EG24" s="248" t="e">
        <f>'2_Prosecution'!GT23/G24*100</f>
        <v>#VALUE!</v>
      </c>
      <c r="EH24" s="248" t="e">
        <f>'2_Prosecution'!GU23/G24*100</f>
        <v>#VALUE!</v>
      </c>
      <c r="EI24" s="249" t="s">
        <v>3336</v>
      </c>
      <c r="EJ24" s="248" t="e">
        <f>'2_Prosecution'!HF23/C24*100</f>
        <v>#VALUE!</v>
      </c>
      <c r="EK24" s="248" t="e">
        <f>'2_Prosecution'!HG23/D24*100</f>
        <v>#VALUE!</v>
      </c>
      <c r="EL24" s="248" t="e">
        <f>'2_Prosecution'!HH23/E24*100</f>
        <v>#VALUE!</v>
      </c>
      <c r="EM24" s="248" t="e">
        <f>'2_Prosecution'!HI23/F24*100</f>
        <v>#VALUE!</v>
      </c>
      <c r="EN24" s="248" t="e">
        <f>'2_Prosecution'!HJ23/G24*100</f>
        <v>#VALUE!</v>
      </c>
      <c r="EO24" s="248" t="e">
        <f>'2_Prosecution'!HK23/H24*100</f>
        <v>#VALUE!</v>
      </c>
      <c r="EP24" s="250" t="e">
        <f t="shared" si="2"/>
        <v>#VALUE!</v>
      </c>
      <c r="EQ24" s="249" t="s">
        <v>3336</v>
      </c>
      <c r="ER24" s="248" t="e">
        <f>'2_Prosecution'!HM23/C24*100</f>
        <v>#VALUE!</v>
      </c>
      <c r="ES24" s="248" t="e">
        <f>'2_Prosecution'!HN23/D24*100</f>
        <v>#VALUE!</v>
      </c>
      <c r="ET24" s="248" t="e">
        <f>'2_Prosecution'!HO23/E24*100</f>
        <v>#VALUE!</v>
      </c>
      <c r="EU24" s="248" t="e">
        <f>'2_Prosecution'!HP23/F24*100</f>
        <v>#VALUE!</v>
      </c>
      <c r="EV24" s="248" t="e">
        <f>'2_Prosecution'!HQ23/G24*100</f>
        <v>#VALUE!</v>
      </c>
      <c r="EW24" s="248" t="e">
        <f>'2_Prosecution'!HR23/H24*100</f>
        <v>#VALUE!</v>
      </c>
      <c r="EX24" s="250" t="e">
        <f t="shared" si="3"/>
        <v>#VALUE!</v>
      </c>
      <c r="EY24" s="249" t="s">
        <v>3336</v>
      </c>
      <c r="EZ24" s="248" t="e">
        <f>'2_Prosecution'!HT23/'2_Prosecution'!HQ23*100</f>
        <v>#VALUE!</v>
      </c>
    </row>
    <row r="25" spans="1:156" ht="23.25" customHeight="1">
      <c r="A25" s="248">
        <v>23</v>
      </c>
      <c r="B25" s="279" t="s">
        <v>46</v>
      </c>
      <c r="C25" s="248">
        <v>2074.605</v>
      </c>
      <c r="D25" s="248">
        <v>2044.8130000000001</v>
      </c>
      <c r="E25" s="248">
        <v>2023.825</v>
      </c>
      <c r="F25" s="248">
        <v>2001.4680000000001</v>
      </c>
      <c r="G25" s="248">
        <v>1986.096</v>
      </c>
      <c r="H25" s="248">
        <v>1968.9570000000001</v>
      </c>
      <c r="J25" s="248">
        <f>'2_Prosecution'!AK24/F25*100</f>
        <v>23.282910343807643</v>
      </c>
      <c r="K25" s="248">
        <f>'2_Prosecution'!AL24/G25*100</f>
        <v>720.35792831766446</v>
      </c>
      <c r="L25" s="249" t="s">
        <v>3336</v>
      </c>
      <c r="M25" s="248" t="e">
        <f>'2_Prosecution'!AN24/C25*100</f>
        <v>#VALUE!</v>
      </c>
      <c r="N25" s="248">
        <f>'2_Prosecution'!AO24/D25*100</f>
        <v>571.20137636057666</v>
      </c>
      <c r="O25" s="248">
        <f>'2_Prosecution'!AP24/E25*100</f>
        <v>568.28036020901015</v>
      </c>
      <c r="P25" s="248">
        <f>'2_Prosecution'!AQ24/F25*100</f>
        <v>573.67891967296009</v>
      </c>
      <c r="Q25" s="248">
        <f>'2_Prosecution'!AR24/G25*100</f>
        <v>616.18370914598279</v>
      </c>
      <c r="R25" s="248">
        <f>'2_Prosecution'!AS24/H25*100</f>
        <v>644.65602854709368</v>
      </c>
      <c r="S25" s="250" t="e">
        <f t="shared" si="0"/>
        <v>#VALUE!</v>
      </c>
      <c r="T25" s="249" t="s">
        <v>3336</v>
      </c>
      <c r="U25" s="248" t="e">
        <f>'2_Prosecution'!AU24/'2_Prosecution'!AN24*100</f>
        <v>#VALUE!</v>
      </c>
      <c r="V25" s="248">
        <f>'2_Prosecution'!AV24/'2_Prosecution'!AO24*100</f>
        <v>78.938356164383563</v>
      </c>
      <c r="W25" s="248">
        <f>'2_Prosecution'!AW24/'2_Prosecution'!AP24*100</f>
        <v>77.123728371445964</v>
      </c>
      <c r="X25" s="248">
        <f>'2_Prosecution'!AX24/'2_Prosecution'!AQ24*100</f>
        <v>79.089008883469774</v>
      </c>
      <c r="Y25" s="248">
        <f>'2_Prosecution'!AY24/'2_Prosecution'!AR24*100</f>
        <v>80.290897205425722</v>
      </c>
      <c r="Z25" s="248">
        <f>'2_Prosecution'!AZ24/'2_Prosecution'!AS24*100</f>
        <v>78.956905380918613</v>
      </c>
      <c r="AA25" s="250" t="e">
        <f t="shared" si="1"/>
        <v>#VALUE!</v>
      </c>
      <c r="AB25" s="249" t="s">
        <v>3336</v>
      </c>
      <c r="AC25" s="248">
        <f>'2_Prosecution'!BE24/G25*100</f>
        <v>616.18370914598279</v>
      </c>
      <c r="AD25" s="248" t="e">
        <f>'2_Prosecution'!BF24/'2_Prosecution'!BE24*100</f>
        <v>#VALUE!</v>
      </c>
      <c r="AE25" s="248" t="e">
        <f>'2_Prosecution'!BG24/'2_Prosecution'!BE24*100</f>
        <v>#VALUE!</v>
      </c>
      <c r="AF25" s="248" t="e">
        <f>'2_Prosecution'!BH24/'2_Prosecution'!BE24*100</f>
        <v>#VALUE!</v>
      </c>
      <c r="AG25" s="248" t="e">
        <f>'2_Prosecution'!BI24/'2_Prosecution'!BH24*100</f>
        <v>#VALUE!</v>
      </c>
      <c r="AH25" s="249" t="s">
        <v>3336</v>
      </c>
      <c r="AI25" s="248" t="e">
        <f>'2_Prosecution'!BK24/G25*100</f>
        <v>#VALUE!</v>
      </c>
      <c r="AJ25" s="248" t="e">
        <f>'2_Prosecution'!BL24/'2_Prosecution'!BK24*100</f>
        <v>#VALUE!</v>
      </c>
      <c r="AK25" s="248" t="e">
        <f>'2_Prosecution'!BM24/'2_Prosecution'!BK24*100</f>
        <v>#VALUE!</v>
      </c>
      <c r="AL25" s="248" t="e">
        <f>'2_Prosecution'!BN24/'2_Prosecution'!BK24*100</f>
        <v>#VALUE!</v>
      </c>
      <c r="AM25" s="248" t="e">
        <f>'2_Prosecution'!BO24/'2_Prosecution'!BN24*100</f>
        <v>#VALUE!</v>
      </c>
      <c r="AN25" s="249" t="s">
        <v>3336</v>
      </c>
      <c r="AO25" s="248">
        <f>'2_Prosecution'!BU24/G25*100</f>
        <v>616.18370914598279</v>
      </c>
      <c r="AP25" s="248" t="e">
        <f>'2_Prosecution'!BV24/'2_Prosecution'!BU24*100</f>
        <v>#VALUE!</v>
      </c>
      <c r="AQ25" s="249" t="s">
        <v>3336</v>
      </c>
      <c r="AR25" s="248">
        <f>'2_Prosecution'!BX24/'2_Prosecution'!BU24*100</f>
        <v>80.290897205425722</v>
      </c>
      <c r="AS25" s="248" t="e">
        <f>'2_Prosecution'!BY24/'2_Prosecution'!BX24*100</f>
        <v>#VALUE!</v>
      </c>
      <c r="AT25" s="249" t="s">
        <v>3336</v>
      </c>
      <c r="AU25" s="248" t="e">
        <f>'2_Prosecution'!CA24/'2_Prosecution'!BU24*100</f>
        <v>#VALUE!</v>
      </c>
      <c r="AV25" s="248" t="e">
        <f>'2_Prosecution'!CB24/'2_Prosecution'!CA24*100</f>
        <v>#VALUE!</v>
      </c>
      <c r="AW25" s="249" t="s">
        <v>3336</v>
      </c>
      <c r="AX25" s="248" t="e">
        <f>'2_Prosecution'!CD24/'2_Prosecution'!BU24*100</f>
        <v>#VALUE!</v>
      </c>
      <c r="AY25" s="248" t="e">
        <f>'2_Prosecution'!CE24/'2_Prosecution'!CD24*100</f>
        <v>#VALUE!</v>
      </c>
      <c r="AZ25" s="249" t="s">
        <v>3336</v>
      </c>
      <c r="BA25" s="248" t="e">
        <f>'2_Prosecution'!CG24/'2_Prosecution'!CD24*100</f>
        <v>#VALUE!</v>
      </c>
      <c r="BB25" s="248" t="e">
        <f>'2_Prosecution'!CH24/'2_Prosecution'!CG24*100</f>
        <v>#VALUE!</v>
      </c>
      <c r="BC25" s="249" t="s">
        <v>3336</v>
      </c>
      <c r="BD25" s="248" t="e">
        <f>'2_Prosecution'!CJ24/'2_Prosecution'!CD24*100</f>
        <v>#VALUE!</v>
      </c>
      <c r="BE25" s="248" t="e">
        <f>'2_Prosecution'!CK24/'2_Prosecution'!CJ24*100</f>
        <v>#VALUE!</v>
      </c>
      <c r="BF25" s="249" t="s">
        <v>3336</v>
      </c>
      <c r="BG25" s="248" t="e">
        <f>'2_Prosecution'!CM24/'2_Prosecution'!BU24*100</f>
        <v>#VALUE!</v>
      </c>
      <c r="BH25" s="248" t="e">
        <f>'2_Prosecution'!CN24/'2_Prosecution'!CM24*100</f>
        <v>#VALUE!</v>
      </c>
      <c r="BI25" s="249" t="s">
        <v>3336</v>
      </c>
      <c r="BJ25" s="248" t="e">
        <f>'2_Prosecution'!CP24/'2_Prosecution'!BU24*100</f>
        <v>#VALUE!</v>
      </c>
      <c r="BK25" s="248" t="e">
        <f>'2_Prosecution'!CQ24/'2_Prosecution'!CP24*100</f>
        <v>#VALUE!</v>
      </c>
      <c r="BL25" s="249" t="s">
        <v>3336</v>
      </c>
      <c r="BM25" s="248" t="e">
        <f>'2_Prosecution'!CS24/'2_Prosecution'!BU24*100</f>
        <v>#VALUE!</v>
      </c>
      <c r="BN25" s="248" t="e">
        <f>'2_Prosecution'!CT24/'2_Prosecution'!CS24*100</f>
        <v>#VALUE!</v>
      </c>
      <c r="BO25" s="249" t="s">
        <v>3336</v>
      </c>
      <c r="BP25" s="248" t="e">
        <f>'2_Prosecution'!CV24/'2_Prosecution'!BU24*100</f>
        <v>#VALUE!</v>
      </c>
      <c r="BQ25" s="248" t="e">
        <f>'2_Prosecution'!CW24/'2_Prosecution'!CV24*100</f>
        <v>#VALUE!</v>
      </c>
      <c r="BR25" s="249" t="s">
        <v>3336</v>
      </c>
      <c r="BS25" s="248">
        <f>'2_Prosecution'!DC24/G25*100</f>
        <v>616.18370914598279</v>
      </c>
      <c r="BT25" s="248" t="e">
        <f>'2_Prosecution'!DD24/'2_Prosecution'!DC24*100</f>
        <v>#VALUE!</v>
      </c>
      <c r="BU25" s="249" t="s">
        <v>3336</v>
      </c>
      <c r="BV25" s="248" t="e">
        <f>'2_Prosecution'!DF24/'2_Prosecution'!DC24*100</f>
        <v>#VALUE!</v>
      </c>
      <c r="BW25" s="248" t="e">
        <f>'2_Prosecution'!DG24/'2_Prosecution'!DF24*100</f>
        <v>#VALUE!</v>
      </c>
      <c r="BX25" s="249" t="s">
        <v>3336</v>
      </c>
      <c r="BY25" s="248" t="e">
        <f>'2_Prosecution'!DI24/'2_Prosecution'!DC24*100</f>
        <v>#VALUE!</v>
      </c>
      <c r="BZ25" s="248" t="e">
        <f>'2_Prosecution'!DJ24/'2_Prosecution'!DI24*100</f>
        <v>#VALUE!</v>
      </c>
      <c r="CA25" s="249" t="s">
        <v>3336</v>
      </c>
      <c r="CB25" s="248" t="e">
        <f>'2_Prosecution'!DL24/'2_Prosecution'!DI24*100</f>
        <v>#VALUE!</v>
      </c>
      <c r="CC25" s="248" t="e">
        <f>'2_Prosecution'!DM24/'2_Prosecution'!DL24*100</f>
        <v>#VALUE!</v>
      </c>
      <c r="CD25" s="249" t="s">
        <v>3336</v>
      </c>
      <c r="CE25" s="248" t="e">
        <f>'2_Prosecution'!DO24/'2_Prosecution'!DC24*100</f>
        <v>#VALUE!</v>
      </c>
      <c r="CF25" s="248" t="e">
        <f>'2_Prosecution'!DP24/'2_Prosecution'!DO24*100</f>
        <v>#VALUE!</v>
      </c>
      <c r="CG25" s="249" t="s">
        <v>3336</v>
      </c>
      <c r="CH25" s="248" t="e">
        <f>'2_Prosecution'!DR24/'2_Prosecution'!DO24*100</f>
        <v>#VALUE!</v>
      </c>
      <c r="CI25" s="248" t="e">
        <f>'2_Prosecution'!DS24/'2_Prosecution'!DR24*100</f>
        <v>#VALUE!</v>
      </c>
      <c r="CJ25" s="249" t="s">
        <v>3336</v>
      </c>
      <c r="CK25" s="248" t="e">
        <f>'2_Prosecution'!DU24/'2_Prosecution'!DC24*100</f>
        <v>#VALUE!</v>
      </c>
      <c r="CL25" s="248" t="e">
        <f>'2_Prosecution'!DV24/'2_Prosecution'!DU24*100</f>
        <v>#VALUE!</v>
      </c>
      <c r="CM25" s="249" t="s">
        <v>3336</v>
      </c>
      <c r="CN25" s="248" t="e">
        <f>'2_Prosecution'!DX24/'2_Prosecution'!DU24*100</f>
        <v>#VALUE!</v>
      </c>
      <c r="CO25" s="248" t="e">
        <f>'2_Prosecution'!DY24/'2_Prosecution'!DX24*100</f>
        <v>#VALUE!</v>
      </c>
      <c r="CP25" s="249" t="s">
        <v>3336</v>
      </c>
      <c r="CQ25" s="248" t="e">
        <f>'2_Prosecution'!EA24/'2_Prosecution'!DU24*100</f>
        <v>#VALUE!</v>
      </c>
      <c r="CR25" s="248" t="e">
        <f>'2_Prosecution'!EB24/'2_Prosecution'!EA24*100</f>
        <v>#VALUE!</v>
      </c>
      <c r="CS25" s="249" t="s">
        <v>3336</v>
      </c>
      <c r="CT25" s="248" t="e">
        <f>'2_Prosecution'!ED24/'2_Prosecution'!DC24*100</f>
        <v>#VALUE!</v>
      </c>
      <c r="CU25" s="248" t="e">
        <f>'2_Prosecution'!EE24/'2_Prosecution'!ED24*100</f>
        <v>#VALUE!</v>
      </c>
      <c r="CV25" s="249" t="s">
        <v>3336</v>
      </c>
      <c r="CW25" s="248" t="e">
        <f>'2_Prosecution'!EG24/'2_Prosecution'!DC24*100</f>
        <v>#VALUE!</v>
      </c>
      <c r="CX25" s="248" t="e">
        <f>'2_Prosecution'!EH24/'2_Prosecution'!EG24*100</f>
        <v>#VALUE!</v>
      </c>
      <c r="CY25" s="249" t="s">
        <v>3336</v>
      </c>
      <c r="CZ25" s="248" t="e">
        <f>'2_Prosecution'!EJ24/'2_Prosecution'!EG24*100</f>
        <v>#VALUE!</v>
      </c>
      <c r="DA25" s="248" t="e">
        <f>'2_Prosecution'!EK24/'2_Prosecution'!EJ24*100</f>
        <v>#VALUE!</v>
      </c>
      <c r="DB25" s="249" t="s">
        <v>3336</v>
      </c>
      <c r="DC25" s="248" t="e">
        <f>'2_Prosecution'!EM24/'2_Prosecution'!EJ24*100</f>
        <v>#VALUE!</v>
      </c>
      <c r="DD25" s="248" t="e">
        <f>'2_Prosecution'!EN24/'2_Prosecution'!EM24*100</f>
        <v>#VALUE!</v>
      </c>
      <c r="DE25" s="249" t="s">
        <v>3336</v>
      </c>
      <c r="DF25" s="248" t="e">
        <f>'2_Prosecution'!EP24/'2_Prosecution'!EJ24*100</f>
        <v>#VALUE!</v>
      </c>
      <c r="DG25" s="248" t="e">
        <f>'2_Prosecution'!EQ24/'2_Prosecution'!EP24*100</f>
        <v>#VALUE!</v>
      </c>
      <c r="DH25" s="249" t="s">
        <v>3336</v>
      </c>
      <c r="DI25" s="248" t="e">
        <f>'2_Prosecution'!ES24/'2_Prosecution'!EP24*100</f>
        <v>#VALUE!</v>
      </c>
      <c r="DJ25" s="248" t="e">
        <f>'2_Prosecution'!ET24/'2_Prosecution'!ES24*100</f>
        <v>#VALUE!</v>
      </c>
      <c r="DK25" s="249" t="s">
        <v>3336</v>
      </c>
      <c r="DL25" s="248" t="e">
        <f>'2_Prosecution'!EV24/'2_Prosecution'!DC24*100</f>
        <v>#VALUE!</v>
      </c>
      <c r="DM25" s="248" t="e">
        <f>'2_Prosecution'!EW24/'2_Prosecution'!EV24*100</f>
        <v>#VALUE!</v>
      </c>
      <c r="DN25" s="249" t="s">
        <v>3336</v>
      </c>
      <c r="DO25" s="248" t="e">
        <f>'2_Prosecution'!EY24/'2_Prosecution'!EV24*100</f>
        <v>#VALUE!</v>
      </c>
      <c r="DP25" s="248" t="e">
        <f>'2_Prosecution'!EZ24/'2_Prosecution'!EY24*100</f>
        <v>#VALUE!</v>
      </c>
      <c r="DQ25" s="249" t="s">
        <v>3336</v>
      </c>
      <c r="DR25" s="248" t="e">
        <f>'2_Prosecution'!FB24/'2_Prosecution'!DC24*100</f>
        <v>#VALUE!</v>
      </c>
      <c r="DS25" s="248" t="e">
        <f>'2_Prosecution'!FC24/'2_Prosecution'!FB24*100</f>
        <v>#VALUE!</v>
      </c>
      <c r="DT25" s="249" t="s">
        <v>3336</v>
      </c>
      <c r="DU25" s="248" t="e">
        <f>'2_Prosecution'!FE24/'2_Prosecution'!DC24*100</f>
        <v>#VALUE!</v>
      </c>
      <c r="DV25" s="248" t="e">
        <f>'2_Prosecution'!FF24/'2_Prosecution'!FE24*100</f>
        <v>#VALUE!</v>
      </c>
      <c r="DW25" s="249" t="s">
        <v>3336</v>
      </c>
      <c r="DX25" s="248" t="e">
        <f>'2_Prosecution'!FH24/'2_Prosecution'!DC24*100</f>
        <v>#VALUE!</v>
      </c>
      <c r="DY25" s="248" t="e">
        <f>'2_Prosecution'!FI24/'2_Prosecution'!FH24*100</f>
        <v>#VALUE!</v>
      </c>
      <c r="DZ25" s="249" t="s">
        <v>3336</v>
      </c>
      <c r="EA25" s="248" t="e">
        <f>'2_Prosecution'!FK24/'2_Prosecution'!DC24*100</f>
        <v>#VALUE!</v>
      </c>
      <c r="EB25" s="248" t="e">
        <f>'2_Prosecution'!FL24/'2_Prosecution'!FK24*100</f>
        <v>#VALUE!</v>
      </c>
      <c r="EC25" s="249" t="s">
        <v>3336</v>
      </c>
      <c r="ED25" s="248" t="e">
        <f>'2_Prosecution'!FN24/'2_Prosecution'!FK24*100</f>
        <v>#VALUE!</v>
      </c>
      <c r="EE25" s="248" t="e">
        <f>'2_Prosecution'!FO24/'2_Prosecution'!FN24*100</f>
        <v>#VALUE!</v>
      </c>
      <c r="EF25" s="249" t="s">
        <v>3336</v>
      </c>
      <c r="EG25" s="248" t="e">
        <f>'2_Prosecution'!GT24/G25*100</f>
        <v>#VALUE!</v>
      </c>
      <c r="EH25" s="248" t="e">
        <f>'2_Prosecution'!GU24/G25*100</f>
        <v>#VALUE!</v>
      </c>
      <c r="EI25" s="249" t="s">
        <v>3336</v>
      </c>
      <c r="EJ25" s="248" t="e">
        <f>'2_Prosecution'!HF24/C25*100</f>
        <v>#VALUE!</v>
      </c>
      <c r="EK25" s="248" t="e">
        <f>'2_Prosecution'!HG24/D25*100</f>
        <v>#VALUE!</v>
      </c>
      <c r="EL25" s="248" t="e">
        <f>'2_Prosecution'!HH24/E25*100</f>
        <v>#VALUE!</v>
      </c>
      <c r="EM25" s="248" t="e">
        <f>'2_Prosecution'!HI24/F25*100</f>
        <v>#VALUE!</v>
      </c>
      <c r="EN25" s="248" t="e">
        <f>'2_Prosecution'!HJ24/G25*100</f>
        <v>#VALUE!</v>
      </c>
      <c r="EO25" s="248" t="e">
        <f>'2_Prosecution'!HK24/H25*100</f>
        <v>#VALUE!</v>
      </c>
      <c r="EP25" s="250" t="e">
        <f t="shared" si="2"/>
        <v>#VALUE!</v>
      </c>
      <c r="EQ25" s="249" t="s">
        <v>3336</v>
      </c>
      <c r="ER25" s="248">
        <f>'2_Prosecution'!HM24/C25*100</f>
        <v>22.124693616375165</v>
      </c>
      <c r="ES25" s="248">
        <f>'2_Prosecution'!HN24/D25*100</f>
        <v>22.544848844368655</v>
      </c>
      <c r="ET25" s="248">
        <f>'2_Prosecution'!HO24/E25*100</f>
        <v>22.185712697491137</v>
      </c>
      <c r="EU25" s="248">
        <f>'2_Prosecution'!HP24/F25*100</f>
        <v>22.833240401545265</v>
      </c>
      <c r="EV25" s="248">
        <f>'2_Prosecution'!HQ24/G25*100</f>
        <v>23.009965278616946</v>
      </c>
      <c r="EW25" s="248">
        <f>'2_Prosecution'!HR24/H25*100</f>
        <v>22.905528155261894</v>
      </c>
      <c r="EX25" s="250">
        <f t="shared" si="3"/>
        <v>3.5292445284250675</v>
      </c>
      <c r="EY25" s="249" t="s">
        <v>3336</v>
      </c>
      <c r="EZ25" s="248">
        <f>'2_Prosecution'!HT24/'2_Prosecution'!HQ24*100</f>
        <v>61.706783369803063</v>
      </c>
    </row>
    <row r="26" spans="1:156" ht="13.5" customHeight="1">
      <c r="A26" s="248">
        <v>24</v>
      </c>
      <c r="B26" s="279" t="s">
        <v>47</v>
      </c>
      <c r="C26" s="248">
        <v>3052.5880000000002</v>
      </c>
      <c r="D26" s="248">
        <v>3003.6410000000001</v>
      </c>
      <c r="E26" s="248">
        <v>2971.9050000000002</v>
      </c>
      <c r="F26" s="248">
        <v>2943.4720000000002</v>
      </c>
      <c r="G26" s="248">
        <v>2921.2620000000002</v>
      </c>
      <c r="H26" s="248">
        <v>2888.558</v>
      </c>
      <c r="J26" s="248">
        <f>'2_Prosecution'!AK25/F26*100</f>
        <v>1203.7145248876157</v>
      </c>
      <c r="K26" s="248">
        <f>'2_Prosecution'!AL25/G26*100</f>
        <v>2476.4297074346632</v>
      </c>
      <c r="L26" s="249" t="s">
        <v>3336</v>
      </c>
      <c r="M26" s="248">
        <f>'2_Prosecution'!AN25/C26*100</f>
        <v>1166.1580272214919</v>
      </c>
      <c r="N26" s="248">
        <f>'2_Prosecution'!AO25/D26*100</f>
        <v>1427.7338736553404</v>
      </c>
      <c r="O26" s="248">
        <f>'2_Prosecution'!AP25/E26*100</f>
        <v>1559.0000353308735</v>
      </c>
      <c r="P26" s="248">
        <f>'2_Prosecution'!AQ25/F26*100</f>
        <v>1565.6340539335858</v>
      </c>
      <c r="Q26" s="248">
        <f>'2_Prosecution'!AR25/G26*100</f>
        <v>1362.0140884316434</v>
      </c>
      <c r="R26" s="248">
        <f>'2_Prosecution'!AS25/H26*100</f>
        <v>1151.6126731746429</v>
      </c>
      <c r="S26" s="250">
        <f t="shared" si="0"/>
        <v>-1.2472884212361066</v>
      </c>
      <c r="T26" s="249" t="s">
        <v>3336</v>
      </c>
      <c r="U26" s="248">
        <f>'2_Prosecution'!AU25/'2_Prosecution'!AN25*100</f>
        <v>88.249339850553397</v>
      </c>
      <c r="V26" s="248">
        <f>'2_Prosecution'!AV25/'2_Prosecution'!AO25*100</f>
        <v>83.177875198209122</v>
      </c>
      <c r="W26" s="248">
        <f>'2_Prosecution'!AW25/'2_Prosecution'!AP25*100</f>
        <v>80.857722524389189</v>
      </c>
      <c r="X26" s="248">
        <f>'2_Prosecution'!AX25/'2_Prosecution'!AQ25*100</f>
        <v>80.631021612707229</v>
      </c>
      <c r="Y26" s="248">
        <f>'2_Prosecution'!AY25/'2_Prosecution'!AR25*100</f>
        <v>79.933648336181761</v>
      </c>
      <c r="Z26" s="248">
        <f>'2_Prosecution'!AZ25/'2_Prosecution'!AS25*100</f>
        <v>80.234480685405089</v>
      </c>
      <c r="AA26" s="250">
        <f t="shared" si="1"/>
        <v>-9.0820613261483203</v>
      </c>
      <c r="AB26" s="249" t="s">
        <v>3336</v>
      </c>
      <c r="AC26" s="248">
        <f>'2_Prosecution'!BE25/G26*100</f>
        <v>1362.0140884316434</v>
      </c>
      <c r="AD26" s="248">
        <f>'2_Prosecution'!BF25/'2_Prosecution'!BE25*100</f>
        <v>6.5346335578566412</v>
      </c>
      <c r="AE26" s="248">
        <f>'2_Prosecution'!BG25/'2_Prosecution'!BE25*100</f>
        <v>12.199658188398512</v>
      </c>
      <c r="AF26" s="248">
        <f>'2_Prosecution'!BH25/'2_Prosecution'!BE25*100</f>
        <v>0.91736201869910527</v>
      </c>
      <c r="AG26" s="248" t="e">
        <f>'2_Prosecution'!BI25/'2_Prosecution'!BH25*100</f>
        <v>#VALUE!</v>
      </c>
      <c r="AH26" s="249" t="s">
        <v>3336</v>
      </c>
      <c r="AI26" s="248">
        <f>'2_Prosecution'!BK25/G26*100</f>
        <v>1088.7075517362016</v>
      </c>
      <c r="AJ26" s="248">
        <f>'2_Prosecution'!BL25/'2_Prosecution'!BK25*100</f>
        <v>6.788454282480191</v>
      </c>
      <c r="AK26" s="248">
        <f>'2_Prosecution'!BM25/'2_Prosecution'!BK25*100</f>
        <v>7.986416802917871</v>
      </c>
      <c r="AL26" s="248">
        <f>'2_Prosecution'!BN25/'2_Prosecution'!BK25*100</f>
        <v>0.19808829078103385</v>
      </c>
      <c r="AM26" s="248" t="e">
        <f>'2_Prosecution'!BO25/'2_Prosecution'!BN25*100</f>
        <v>#VALUE!</v>
      </c>
      <c r="AN26" s="249" t="s">
        <v>3336</v>
      </c>
      <c r="AO26" s="248">
        <f>'2_Prosecution'!BU25/G26*100</f>
        <v>1362.0140884316434</v>
      </c>
      <c r="AP26" s="248">
        <f>'2_Prosecution'!BV25/'2_Prosecution'!BU25*100</f>
        <v>6.5346335578566412</v>
      </c>
      <c r="AQ26" s="249" t="s">
        <v>3336</v>
      </c>
      <c r="AR26" s="248">
        <f>'2_Prosecution'!BX25/'2_Prosecution'!BU25*100</f>
        <v>79.933648336181761</v>
      </c>
      <c r="AS26" s="248">
        <f>'2_Prosecution'!BY25/'2_Prosecution'!BX25*100</f>
        <v>6.788454282480191</v>
      </c>
      <c r="AT26" s="249" t="s">
        <v>3336</v>
      </c>
      <c r="AU26" s="248">
        <f>'2_Prosecution'!CA25/'2_Prosecution'!BU25*100</f>
        <v>27.540967125766564</v>
      </c>
      <c r="AV26" s="248">
        <f>'2_Prosecution'!CB25/'2_Prosecution'!CA25*100</f>
        <v>2.5734623106406276</v>
      </c>
      <c r="AW26" s="249" t="s">
        <v>3336</v>
      </c>
      <c r="AX26" s="248">
        <f>'2_Prosecution'!CD25/'2_Prosecution'!BU25*100</f>
        <v>16.801548205489091</v>
      </c>
      <c r="AY26" s="248">
        <f>'2_Prosecution'!CE25/'2_Prosecution'!CD25*100</f>
        <v>1.5108451757666417</v>
      </c>
      <c r="AZ26" s="249" t="s">
        <v>3336</v>
      </c>
      <c r="BA26" s="248" t="e">
        <f>'2_Prosecution'!CG25/'2_Prosecution'!CD25*100</f>
        <v>#VALUE!</v>
      </c>
      <c r="BB26" s="248" t="e">
        <f>'2_Prosecution'!CH25/'2_Prosecution'!CG25*100</f>
        <v>#VALUE!</v>
      </c>
      <c r="BC26" s="249" t="s">
        <v>3336</v>
      </c>
      <c r="BD26" s="248" t="e">
        <f>'2_Prosecution'!CJ25/'2_Prosecution'!CD25*100</f>
        <v>#VALUE!</v>
      </c>
      <c r="BE26" s="248" t="e">
        <f>'2_Prosecution'!CK25/'2_Prosecution'!CJ25*100</f>
        <v>#VALUE!</v>
      </c>
      <c r="BF26" s="249" t="s">
        <v>3336</v>
      </c>
      <c r="BG26" s="248" t="e">
        <f>'2_Prosecution'!CM25/'2_Prosecution'!BU25*100</f>
        <v>#VALUE!</v>
      </c>
      <c r="BH26" s="248" t="e">
        <f>'2_Prosecution'!CN25/'2_Prosecution'!CM25*100</f>
        <v>#VALUE!</v>
      </c>
      <c r="BI26" s="249" t="s">
        <v>3336</v>
      </c>
      <c r="BJ26" s="248" t="e">
        <f>'2_Prosecution'!CP25/'2_Prosecution'!BU25*100</f>
        <v>#VALUE!</v>
      </c>
      <c r="BK26" s="248" t="e">
        <f>'2_Prosecution'!CQ25/'2_Prosecution'!CP25*100</f>
        <v>#VALUE!</v>
      </c>
      <c r="BL26" s="249" t="s">
        <v>3336</v>
      </c>
      <c r="BM26" s="248" t="e">
        <f>'2_Prosecution'!CS25/'2_Prosecution'!BU25*100</f>
        <v>#VALUE!</v>
      </c>
      <c r="BN26" s="248" t="e">
        <f>'2_Prosecution'!CT25/'2_Prosecution'!CS25*100</f>
        <v>#VALUE!</v>
      </c>
      <c r="BO26" s="249" t="s">
        <v>3336</v>
      </c>
      <c r="BP26" s="248" t="e">
        <f>'2_Prosecution'!CV25/'2_Prosecution'!BU25*100</f>
        <v>#VALUE!</v>
      </c>
      <c r="BQ26" s="248" t="e">
        <f>'2_Prosecution'!CW25/'2_Prosecution'!CV25*100</f>
        <v>#VALUE!</v>
      </c>
      <c r="BR26" s="249" t="s">
        <v>3336</v>
      </c>
      <c r="BS26" s="248">
        <f>'2_Prosecution'!DC25/G26*100</f>
        <v>1362.0140884316434</v>
      </c>
      <c r="BT26" s="248">
        <f>'2_Prosecution'!DD25/'2_Prosecution'!DC25*100</f>
        <v>79.933648336181761</v>
      </c>
      <c r="BU26" s="249" t="s">
        <v>3336</v>
      </c>
      <c r="BV26" s="248">
        <f>'2_Prosecution'!DF25/'2_Prosecution'!DC25*100</f>
        <v>2.5761536141550216</v>
      </c>
      <c r="BW26" s="248">
        <f>'2_Prosecution'!DG25/'2_Prosecution'!DF25*100</f>
        <v>45.073170731707322</v>
      </c>
      <c r="BX26" s="249" t="s">
        <v>3336</v>
      </c>
      <c r="BY26" s="248">
        <f>'2_Prosecution'!DI25/'2_Prosecution'!DC25*100</f>
        <v>0.36945812807881773</v>
      </c>
      <c r="BZ26" s="248">
        <f>'2_Prosecution'!DJ25/'2_Prosecution'!DI25*100</f>
        <v>88.435374149659864</v>
      </c>
      <c r="CA26" s="249" t="s">
        <v>3336</v>
      </c>
      <c r="CB26" s="248" t="e">
        <f>'2_Prosecution'!DL25/'2_Prosecution'!DI25*100</f>
        <v>#VALUE!</v>
      </c>
      <c r="CC26" s="248" t="e">
        <f>'2_Prosecution'!DM25/'2_Prosecution'!DL25*100</f>
        <v>#VALUE!</v>
      </c>
      <c r="CD26" s="249" t="s">
        <v>3336</v>
      </c>
      <c r="CE26" s="248">
        <f>'2_Prosecution'!DO25/'2_Prosecution'!DC25*100</f>
        <v>25.135719312355487</v>
      </c>
      <c r="CF26" s="248">
        <f>'2_Prosecution'!DP25/'2_Prosecution'!DO25*100</f>
        <v>60.86391360863913</v>
      </c>
      <c r="CG26" s="249" t="s">
        <v>3336</v>
      </c>
      <c r="CH26" s="248">
        <f>'2_Prosecution'!DR25/'2_Prosecution'!DO25*100</f>
        <v>1.5998400159984001</v>
      </c>
      <c r="CI26" s="248">
        <f>'2_Prosecution'!DS25/'2_Prosecution'!DR25*100</f>
        <v>96.875</v>
      </c>
      <c r="CJ26" s="249" t="s">
        <v>3336</v>
      </c>
      <c r="CK26" s="248">
        <f>'2_Prosecution'!DU25/'2_Prosecution'!DC25*100</f>
        <v>0.63838343219061022</v>
      </c>
      <c r="CL26" s="248">
        <f>'2_Prosecution'!DV25/'2_Prosecution'!DU25*100</f>
        <v>95.275590551181097</v>
      </c>
      <c r="CM26" s="249" t="s">
        <v>3336</v>
      </c>
      <c r="CN26" s="248">
        <f>'2_Prosecution'!DX25/'2_Prosecution'!DU25*100</f>
        <v>36.220472440944881</v>
      </c>
      <c r="CO26" s="248">
        <f>'2_Prosecution'!DY25/'2_Prosecution'!DX25*100</f>
        <v>92.391304347826093</v>
      </c>
      <c r="CP26" s="249" t="s">
        <v>3336</v>
      </c>
      <c r="CQ26" s="248">
        <f>'2_Prosecution'!EA25/'2_Prosecution'!DU25*100</f>
        <v>63.779527559055119</v>
      </c>
      <c r="CR26" s="248">
        <f>'2_Prosecution'!EB25/'2_Prosecution'!EA25*100</f>
        <v>93.209876543209873</v>
      </c>
      <c r="CS26" s="249" t="s">
        <v>3336</v>
      </c>
      <c r="CT26" s="248">
        <f>'2_Prosecution'!ED25/'2_Prosecution'!DC25*100</f>
        <v>1.7417311752287123</v>
      </c>
      <c r="CU26" s="248">
        <f>'2_Prosecution'!EE25/'2_Prosecution'!ED25*100</f>
        <v>91.774891774891771</v>
      </c>
      <c r="CV26" s="249" t="s">
        <v>3336</v>
      </c>
      <c r="CW26" s="248">
        <f>'2_Prosecution'!EG25/'2_Prosecution'!DC25*100</f>
        <v>13.174826580878657</v>
      </c>
      <c r="CX26" s="248">
        <f>'2_Prosecution'!EH25/'2_Prosecution'!EG25*100</f>
        <v>98.626478443342236</v>
      </c>
      <c r="CY26" s="249" t="s">
        <v>3336</v>
      </c>
      <c r="CZ26" s="248" t="e">
        <f>'2_Prosecution'!EJ25/'2_Prosecution'!EG25*100</f>
        <v>#VALUE!</v>
      </c>
      <c r="DA26" s="248" t="e">
        <f>'2_Prosecution'!EK25/'2_Prosecution'!EJ25*100</f>
        <v>#VALUE!</v>
      </c>
      <c r="DB26" s="249" t="s">
        <v>3336</v>
      </c>
      <c r="DC26" s="248" t="e">
        <f>'2_Prosecution'!EM25/'2_Prosecution'!EJ25*100</f>
        <v>#VALUE!</v>
      </c>
      <c r="DD26" s="248">
        <f>'2_Prosecution'!EN25/'2_Prosecution'!EM25*100</f>
        <v>84.953395472703065</v>
      </c>
      <c r="DE26" s="249" t="s">
        <v>3336</v>
      </c>
      <c r="DF26" s="248" t="e">
        <f>'2_Prosecution'!EP25/'2_Prosecution'!EJ25*100</f>
        <v>#VALUE!</v>
      </c>
      <c r="DG26" s="248" t="e">
        <f>'2_Prosecution'!EQ25/'2_Prosecution'!EP25*100</f>
        <v>#VALUE!</v>
      </c>
      <c r="DH26" s="249" t="s">
        <v>3336</v>
      </c>
      <c r="DI26" s="248" t="e">
        <f>'2_Prosecution'!ES25/'2_Prosecution'!EP25*100</f>
        <v>#VALUE!</v>
      </c>
      <c r="DJ26" s="248">
        <f>'2_Prosecution'!ET25/'2_Prosecution'!ES25*100</f>
        <v>90.811965811965806</v>
      </c>
      <c r="DK26" s="249" t="s">
        <v>3336</v>
      </c>
      <c r="DL26" s="248">
        <f>'2_Prosecution'!EV25/'2_Prosecution'!DC25*100</f>
        <v>7.8239670252337383</v>
      </c>
      <c r="DM26" s="248">
        <f>'2_Prosecution'!EW25/'2_Prosecution'!EV25*100</f>
        <v>89.399293286219077</v>
      </c>
      <c r="DN26" s="249" t="s">
        <v>3336</v>
      </c>
      <c r="DO26" s="248" t="e">
        <f>'2_Prosecution'!EY25/'2_Prosecution'!EV25*100</f>
        <v>#VALUE!</v>
      </c>
      <c r="DP26" s="248" t="e">
        <f>'2_Prosecution'!EZ25/'2_Prosecution'!EY25*100</f>
        <v>#VALUE!</v>
      </c>
      <c r="DQ26" s="249" t="s">
        <v>3336</v>
      </c>
      <c r="DR26" s="248">
        <f>'2_Prosecution'!FB25/'2_Prosecution'!DC25*100</f>
        <v>5.2201668844877851</v>
      </c>
      <c r="DS26" s="248">
        <f>'2_Prosecution'!FC25/'2_Prosecution'!FB25*100</f>
        <v>82.282137698603748</v>
      </c>
      <c r="DT26" s="249" t="s">
        <v>3336</v>
      </c>
      <c r="DU26" s="248">
        <f>'2_Prosecution'!FE25/'2_Prosecution'!DC25*100</f>
        <v>0.21363225092992863</v>
      </c>
      <c r="DV26" s="248">
        <f>'2_Prosecution'!FF25/'2_Prosecution'!FE25*100</f>
        <v>71.764705882352942</v>
      </c>
      <c r="DW26" s="249" t="s">
        <v>3336</v>
      </c>
      <c r="DX26" s="248">
        <f>'2_Prosecution'!FH25/'2_Prosecution'!DC25*100</f>
        <v>2.6842263999195737</v>
      </c>
      <c r="DY26" s="248">
        <f>'2_Prosecution'!FI25/'2_Prosecution'!FH25*100</f>
        <v>93.44569288389512</v>
      </c>
      <c r="DZ26" s="249" t="s">
        <v>3336</v>
      </c>
      <c r="EA26" s="248">
        <f>'2_Prosecution'!FK25/'2_Prosecution'!DC25*100</f>
        <v>5.1246607017191117</v>
      </c>
      <c r="EB26" s="248">
        <f>'2_Prosecution'!FL25/'2_Prosecution'!FK25*100</f>
        <v>92.937714565963702</v>
      </c>
      <c r="EC26" s="249" t="s">
        <v>3336</v>
      </c>
      <c r="ED26" s="248" t="e">
        <f>'2_Prosecution'!FN25/'2_Prosecution'!FK25*100</f>
        <v>#VALUE!</v>
      </c>
      <c r="EE26" s="248" t="e">
        <f>'2_Prosecution'!FO25/'2_Prosecution'!FN25*100</f>
        <v>#VALUE!</v>
      </c>
      <c r="EF26" s="249" t="s">
        <v>3336</v>
      </c>
      <c r="EG26" s="248" t="e">
        <f>'2_Prosecution'!GT25/G26*100</f>
        <v>#VALUE!</v>
      </c>
      <c r="EH26" s="248">
        <f>'2_Prosecution'!GU25/G26*100</f>
        <v>174.17129993817738</v>
      </c>
      <c r="EI26" s="249" t="s">
        <v>3336</v>
      </c>
      <c r="EJ26" s="248" t="e">
        <f>'2_Prosecution'!HF25/C26*100</f>
        <v>#VALUE!</v>
      </c>
      <c r="EK26" s="248">
        <f>'2_Prosecution'!HG25/D26*100</f>
        <v>42.947875594986215</v>
      </c>
      <c r="EL26" s="248">
        <f>'2_Prosecution'!HH25/E26*100</f>
        <v>42.901775124036604</v>
      </c>
      <c r="EM26" s="248">
        <f>'2_Prosecution'!HI25/F26*100</f>
        <v>43.859768328015349</v>
      </c>
      <c r="EN26" s="248">
        <f>'2_Prosecution'!HJ25/G26*100</f>
        <v>43.611288545840807</v>
      </c>
      <c r="EO26" s="248">
        <f>'2_Prosecution'!HK25/H26*100</f>
        <v>43.101090578759369</v>
      </c>
      <c r="EP26" s="250" t="e">
        <f t="shared" si="2"/>
        <v>#VALUE!</v>
      </c>
      <c r="EQ26" s="249" t="s">
        <v>3336</v>
      </c>
      <c r="ER26" s="248" t="e">
        <f>'2_Prosecution'!HM25/C26*100</f>
        <v>#VALUE!</v>
      </c>
      <c r="ES26" s="248">
        <f>'2_Prosecution'!HN25/D26*100</f>
        <v>25.502381942449183</v>
      </c>
      <c r="ET26" s="248">
        <f>'2_Prosecution'!HO25/E26*100</f>
        <v>24.899853797480066</v>
      </c>
      <c r="EU26" s="248">
        <f>'2_Prosecution'!HP25/F26*100</f>
        <v>24.460908749938845</v>
      </c>
      <c r="EV26" s="248">
        <f>'2_Prosecution'!HQ25/G26*100</f>
        <v>24.270332479592724</v>
      </c>
      <c r="EW26" s="248">
        <f>'2_Prosecution'!HR25/H26*100</f>
        <v>24.095067504270297</v>
      </c>
      <c r="EX26" s="250" t="e">
        <f t="shared" si="3"/>
        <v>#VALUE!</v>
      </c>
      <c r="EY26" s="249" t="s">
        <v>3336</v>
      </c>
      <c r="EZ26" s="248">
        <f>'2_Prosecution'!HT25/'2_Prosecution'!HQ25*100</f>
        <v>48.942172073342739</v>
      </c>
    </row>
    <row r="27" spans="1:156">
      <c r="A27" s="248">
        <v>25</v>
      </c>
      <c r="B27" s="279" t="s">
        <v>48</v>
      </c>
      <c r="C27" s="248">
        <v>511.84</v>
      </c>
      <c r="D27" s="248">
        <v>524.85299999999995</v>
      </c>
      <c r="E27" s="248">
        <v>537.03899999999999</v>
      </c>
      <c r="F27" s="248">
        <v>549.67999999999995</v>
      </c>
      <c r="G27" s="248">
        <v>562.95799999999997</v>
      </c>
      <c r="H27" s="248">
        <v>576.24900000000002</v>
      </c>
      <c r="J27" s="248" t="e">
        <f>'2_Prosecution'!AK26/F27*100</f>
        <v>#VALUE!</v>
      </c>
      <c r="K27" s="248" t="e">
        <f>'2_Prosecution'!AL26/G27*100</f>
        <v>#VALUE!</v>
      </c>
      <c r="L27" s="249" t="s">
        <v>3336</v>
      </c>
      <c r="M27" s="248" t="e">
        <f>'2_Prosecution'!AN26/C27*100</f>
        <v>#VALUE!</v>
      </c>
      <c r="N27" s="248" t="e">
        <f>'2_Prosecution'!AO26/D27*100</f>
        <v>#VALUE!</v>
      </c>
      <c r="O27" s="248" t="e">
        <f>'2_Prosecution'!AP26/E27*100</f>
        <v>#VALUE!</v>
      </c>
      <c r="P27" s="248" t="e">
        <f>'2_Prosecution'!AQ26/F27*100</f>
        <v>#VALUE!</v>
      </c>
      <c r="Q27" s="248" t="e">
        <f>'2_Prosecution'!AR26/G27*100</f>
        <v>#VALUE!</v>
      </c>
      <c r="R27" s="248" t="e">
        <f>'2_Prosecution'!AS26/H27*100</f>
        <v>#VALUE!</v>
      </c>
      <c r="S27" s="250" t="e">
        <f t="shared" si="0"/>
        <v>#VALUE!</v>
      </c>
      <c r="T27" s="249" t="s">
        <v>3336</v>
      </c>
      <c r="U27" s="248" t="e">
        <f>'2_Prosecution'!AU26/'2_Prosecution'!AN26*100</f>
        <v>#VALUE!</v>
      </c>
      <c r="V27" s="248" t="e">
        <f>'2_Prosecution'!AV26/'2_Prosecution'!AO26*100</f>
        <v>#VALUE!</v>
      </c>
      <c r="W27" s="248" t="e">
        <f>'2_Prosecution'!AW26/'2_Prosecution'!AP26*100</f>
        <v>#VALUE!</v>
      </c>
      <c r="X27" s="248" t="e">
        <f>'2_Prosecution'!AX26/'2_Prosecution'!AQ26*100</f>
        <v>#VALUE!</v>
      </c>
      <c r="Y27" s="248" t="e">
        <f>'2_Prosecution'!AY26/'2_Prosecution'!AR26*100</f>
        <v>#VALUE!</v>
      </c>
      <c r="Z27" s="248" t="e">
        <f>'2_Prosecution'!AZ26/'2_Prosecution'!AS26*100</f>
        <v>#VALUE!</v>
      </c>
      <c r="AA27" s="250" t="e">
        <f t="shared" si="1"/>
        <v>#VALUE!</v>
      </c>
      <c r="AB27" s="249" t="s">
        <v>3336</v>
      </c>
      <c r="AC27" s="248">
        <f>'2_Prosecution'!BE26/G27*100</f>
        <v>2883.3412084027586</v>
      </c>
      <c r="AD27" s="248">
        <f>'2_Prosecution'!BF26/'2_Prosecution'!BE26*100</f>
        <v>7.3250369640216864</v>
      </c>
      <c r="AE27" s="248">
        <f>'2_Prosecution'!BG26/'2_Prosecution'!BE26*100</f>
        <v>26.306062099556431</v>
      </c>
      <c r="AF27" s="248">
        <f>'2_Prosecution'!BH26/'2_Prosecution'!BE26*100</f>
        <v>63.596599310004933</v>
      </c>
      <c r="AG27" s="248" t="e">
        <f>'2_Prosecution'!BI26/'2_Prosecution'!BH26*100</f>
        <v>#VALUE!</v>
      </c>
      <c r="AH27" s="249" t="s">
        <v>3336</v>
      </c>
      <c r="AI27" s="248" t="e">
        <f>'2_Prosecution'!BK26/G27*100</f>
        <v>#VALUE!</v>
      </c>
      <c r="AJ27" s="248" t="e">
        <f>'2_Prosecution'!BL26/'2_Prosecution'!BK26*100</f>
        <v>#VALUE!</v>
      </c>
      <c r="AK27" s="248" t="e">
        <f>'2_Prosecution'!BM26/'2_Prosecution'!BK26*100</f>
        <v>#VALUE!</v>
      </c>
      <c r="AL27" s="248" t="e">
        <f>'2_Prosecution'!BN26/'2_Prosecution'!BK26*100</f>
        <v>#VALUE!</v>
      </c>
      <c r="AM27" s="248" t="e">
        <f>'2_Prosecution'!BO26/'2_Prosecution'!BN26*100</f>
        <v>#VALUE!</v>
      </c>
      <c r="AN27" s="249" t="s">
        <v>3336</v>
      </c>
      <c r="AO27" s="248" t="e">
        <f>'2_Prosecution'!BU26/G27*100</f>
        <v>#VALUE!</v>
      </c>
      <c r="AP27" s="248" t="e">
        <f>'2_Prosecution'!BV26/'2_Prosecution'!BU26*100</f>
        <v>#VALUE!</v>
      </c>
      <c r="AQ27" s="249" t="s">
        <v>3336</v>
      </c>
      <c r="AR27" s="248" t="e">
        <f>'2_Prosecution'!BX26/'2_Prosecution'!BU26*100</f>
        <v>#VALUE!</v>
      </c>
      <c r="AS27" s="248" t="e">
        <f>'2_Prosecution'!BY26/'2_Prosecution'!BX26*100</f>
        <v>#VALUE!</v>
      </c>
      <c r="AT27" s="249" t="s">
        <v>3336</v>
      </c>
      <c r="AU27" s="248" t="e">
        <f>'2_Prosecution'!CA26/'2_Prosecution'!BU26*100</f>
        <v>#VALUE!</v>
      </c>
      <c r="AV27" s="248" t="e">
        <f>'2_Prosecution'!CB26/'2_Prosecution'!CA26*100</f>
        <v>#VALUE!</v>
      </c>
      <c r="AW27" s="249" t="s">
        <v>3336</v>
      </c>
      <c r="AX27" s="248" t="e">
        <f>'2_Prosecution'!CD26/'2_Prosecution'!BU26*100</f>
        <v>#VALUE!</v>
      </c>
      <c r="AY27" s="248" t="e">
        <f>'2_Prosecution'!CE26/'2_Prosecution'!CD26*100</f>
        <v>#VALUE!</v>
      </c>
      <c r="AZ27" s="249" t="s">
        <v>3336</v>
      </c>
      <c r="BA27" s="248" t="e">
        <f>'2_Prosecution'!CG26/'2_Prosecution'!CD26*100</f>
        <v>#VALUE!</v>
      </c>
      <c r="BB27" s="248" t="e">
        <f>'2_Prosecution'!CH26/'2_Prosecution'!CG26*100</f>
        <v>#VALUE!</v>
      </c>
      <c r="BC27" s="249" t="s">
        <v>3336</v>
      </c>
      <c r="BD27" s="248" t="e">
        <f>'2_Prosecution'!CJ26/'2_Prosecution'!CD26*100</f>
        <v>#VALUE!</v>
      </c>
      <c r="BE27" s="248" t="e">
        <f>'2_Prosecution'!CK26/'2_Prosecution'!CJ26*100</f>
        <v>#VALUE!</v>
      </c>
      <c r="BF27" s="249" t="s">
        <v>3336</v>
      </c>
      <c r="BG27" s="248" t="e">
        <f>'2_Prosecution'!CM26/'2_Prosecution'!BU26*100</f>
        <v>#VALUE!</v>
      </c>
      <c r="BH27" s="248" t="e">
        <f>'2_Prosecution'!CN26/'2_Prosecution'!CM26*100</f>
        <v>#VALUE!</v>
      </c>
      <c r="BI27" s="249" t="s">
        <v>3336</v>
      </c>
      <c r="BJ27" s="248" t="e">
        <f>'2_Prosecution'!CP26/'2_Prosecution'!BU26*100</f>
        <v>#VALUE!</v>
      </c>
      <c r="BK27" s="248" t="e">
        <f>'2_Prosecution'!CQ26/'2_Prosecution'!CP26*100</f>
        <v>#VALUE!</v>
      </c>
      <c r="BL27" s="249" t="s">
        <v>3336</v>
      </c>
      <c r="BM27" s="248" t="e">
        <f>'2_Prosecution'!CS26/'2_Prosecution'!BU26*100</f>
        <v>#VALUE!</v>
      </c>
      <c r="BN27" s="248" t="e">
        <f>'2_Prosecution'!CT26/'2_Prosecution'!CS26*100</f>
        <v>#VALUE!</v>
      </c>
      <c r="BO27" s="249" t="s">
        <v>3336</v>
      </c>
      <c r="BP27" s="248" t="e">
        <f>'2_Prosecution'!CV26/'2_Prosecution'!BU26*100</f>
        <v>#VALUE!</v>
      </c>
      <c r="BQ27" s="248" t="e">
        <f>'2_Prosecution'!CW26/'2_Prosecution'!CV26*100</f>
        <v>#VALUE!</v>
      </c>
      <c r="BR27" s="249" t="s">
        <v>3336</v>
      </c>
      <c r="BS27" s="248" t="e">
        <f>'2_Prosecution'!DC26/G27*100</f>
        <v>#VALUE!</v>
      </c>
      <c r="BT27" s="248" t="e">
        <f>'2_Prosecution'!DD26/'2_Prosecution'!DC26*100</f>
        <v>#VALUE!</v>
      </c>
      <c r="BU27" s="249" t="s">
        <v>3336</v>
      </c>
      <c r="BV27" s="248" t="e">
        <f>'2_Prosecution'!DF26/'2_Prosecution'!DC26*100</f>
        <v>#VALUE!</v>
      </c>
      <c r="BW27" s="248" t="e">
        <f>'2_Prosecution'!DG26/'2_Prosecution'!DF26*100</f>
        <v>#VALUE!</v>
      </c>
      <c r="BX27" s="249" t="s">
        <v>3336</v>
      </c>
      <c r="BY27" s="248" t="e">
        <f>'2_Prosecution'!DI26/'2_Prosecution'!DC26*100</f>
        <v>#VALUE!</v>
      </c>
      <c r="BZ27" s="248" t="e">
        <f>'2_Prosecution'!DJ26/'2_Prosecution'!DI26*100</f>
        <v>#VALUE!</v>
      </c>
      <c r="CA27" s="249" t="s">
        <v>3336</v>
      </c>
      <c r="CB27" s="248" t="e">
        <f>'2_Prosecution'!DL26/'2_Prosecution'!DI26*100</f>
        <v>#VALUE!</v>
      </c>
      <c r="CC27" s="248" t="e">
        <f>'2_Prosecution'!DM26/'2_Prosecution'!DL26*100</f>
        <v>#VALUE!</v>
      </c>
      <c r="CD27" s="249" t="s">
        <v>3336</v>
      </c>
      <c r="CE27" s="248" t="e">
        <f>'2_Prosecution'!DO26/'2_Prosecution'!DC26*100</f>
        <v>#VALUE!</v>
      </c>
      <c r="CF27" s="248" t="e">
        <f>'2_Prosecution'!DP26/'2_Prosecution'!DO26*100</f>
        <v>#VALUE!</v>
      </c>
      <c r="CG27" s="249" t="s">
        <v>3336</v>
      </c>
      <c r="CH27" s="248" t="e">
        <f>'2_Prosecution'!DR26/'2_Prosecution'!DO26*100</f>
        <v>#VALUE!</v>
      </c>
      <c r="CI27" s="248" t="e">
        <f>'2_Prosecution'!DS26/'2_Prosecution'!DR26*100</f>
        <v>#VALUE!</v>
      </c>
      <c r="CJ27" s="249" t="s">
        <v>3336</v>
      </c>
      <c r="CK27" s="248" t="e">
        <f>'2_Prosecution'!DU26/'2_Prosecution'!DC26*100</f>
        <v>#VALUE!</v>
      </c>
      <c r="CL27" s="248" t="e">
        <f>'2_Prosecution'!DV26/'2_Prosecution'!DU26*100</f>
        <v>#VALUE!</v>
      </c>
      <c r="CM27" s="249" t="s">
        <v>3336</v>
      </c>
      <c r="CN27" s="248" t="e">
        <f>'2_Prosecution'!DX26/'2_Prosecution'!DU26*100</f>
        <v>#VALUE!</v>
      </c>
      <c r="CO27" s="248" t="e">
        <f>'2_Prosecution'!DY26/'2_Prosecution'!DX26*100</f>
        <v>#VALUE!</v>
      </c>
      <c r="CP27" s="249" t="s">
        <v>3336</v>
      </c>
      <c r="CQ27" s="248" t="e">
        <f>'2_Prosecution'!EA26/'2_Prosecution'!DU26*100</f>
        <v>#VALUE!</v>
      </c>
      <c r="CR27" s="248" t="e">
        <f>'2_Prosecution'!EB26/'2_Prosecution'!EA26*100</f>
        <v>#VALUE!</v>
      </c>
      <c r="CS27" s="249" t="s">
        <v>3336</v>
      </c>
      <c r="CT27" s="248" t="e">
        <f>'2_Prosecution'!ED26/'2_Prosecution'!DC26*100</f>
        <v>#VALUE!</v>
      </c>
      <c r="CU27" s="248" t="e">
        <f>'2_Prosecution'!EE26/'2_Prosecution'!ED26*100</f>
        <v>#VALUE!</v>
      </c>
      <c r="CV27" s="249" t="s">
        <v>3336</v>
      </c>
      <c r="CW27" s="248" t="e">
        <f>'2_Prosecution'!EG26/'2_Prosecution'!DC26*100</f>
        <v>#VALUE!</v>
      </c>
      <c r="CX27" s="248" t="e">
        <f>'2_Prosecution'!EH26/'2_Prosecution'!EG26*100</f>
        <v>#VALUE!</v>
      </c>
      <c r="CY27" s="249" t="s">
        <v>3336</v>
      </c>
      <c r="CZ27" s="248" t="e">
        <f>'2_Prosecution'!EJ26/'2_Prosecution'!EG26*100</f>
        <v>#VALUE!</v>
      </c>
      <c r="DA27" s="248" t="e">
        <f>'2_Prosecution'!EK26/'2_Prosecution'!EJ26*100</f>
        <v>#VALUE!</v>
      </c>
      <c r="DB27" s="249" t="s">
        <v>3336</v>
      </c>
      <c r="DC27" s="248" t="e">
        <f>'2_Prosecution'!EM26/'2_Prosecution'!EJ26*100</f>
        <v>#VALUE!</v>
      </c>
      <c r="DD27" s="248" t="e">
        <f>'2_Prosecution'!EN26/'2_Prosecution'!EM26*100</f>
        <v>#VALUE!</v>
      </c>
      <c r="DE27" s="249" t="s">
        <v>3336</v>
      </c>
      <c r="DF27" s="248" t="e">
        <f>'2_Prosecution'!EP26/'2_Prosecution'!EJ26*100</f>
        <v>#VALUE!</v>
      </c>
      <c r="DG27" s="248" t="e">
        <f>'2_Prosecution'!EQ26/'2_Prosecution'!EP26*100</f>
        <v>#VALUE!</v>
      </c>
      <c r="DH27" s="249" t="s">
        <v>3336</v>
      </c>
      <c r="DI27" s="248" t="e">
        <f>'2_Prosecution'!ES26/'2_Prosecution'!EP26*100</f>
        <v>#VALUE!</v>
      </c>
      <c r="DJ27" s="248" t="e">
        <f>'2_Prosecution'!ET26/'2_Prosecution'!ES26*100</f>
        <v>#VALUE!</v>
      </c>
      <c r="DK27" s="249" t="s">
        <v>3336</v>
      </c>
      <c r="DL27" s="248" t="e">
        <f>'2_Prosecution'!EV26/'2_Prosecution'!DC26*100</f>
        <v>#VALUE!</v>
      </c>
      <c r="DM27" s="248" t="e">
        <f>'2_Prosecution'!EW26/'2_Prosecution'!EV26*100</f>
        <v>#VALUE!</v>
      </c>
      <c r="DN27" s="249" t="s">
        <v>3336</v>
      </c>
      <c r="DO27" s="248" t="e">
        <f>'2_Prosecution'!EY26/'2_Prosecution'!EV26*100</f>
        <v>#VALUE!</v>
      </c>
      <c r="DP27" s="248" t="e">
        <f>'2_Prosecution'!EZ26/'2_Prosecution'!EY26*100</f>
        <v>#VALUE!</v>
      </c>
      <c r="DQ27" s="249" t="s">
        <v>3336</v>
      </c>
      <c r="DR27" s="248" t="e">
        <f>'2_Prosecution'!FB26/'2_Prosecution'!DC26*100</f>
        <v>#VALUE!</v>
      </c>
      <c r="DS27" s="248" t="e">
        <f>'2_Prosecution'!FC26/'2_Prosecution'!FB26*100</f>
        <v>#VALUE!</v>
      </c>
      <c r="DT27" s="249" t="s">
        <v>3336</v>
      </c>
      <c r="DU27" s="248" t="e">
        <f>'2_Prosecution'!FE26/'2_Prosecution'!DC26*100</f>
        <v>#VALUE!</v>
      </c>
      <c r="DV27" s="248" t="e">
        <f>'2_Prosecution'!FF26/'2_Prosecution'!FE26*100</f>
        <v>#VALUE!</v>
      </c>
      <c r="DW27" s="249" t="s">
        <v>3336</v>
      </c>
      <c r="DX27" s="248" t="e">
        <f>'2_Prosecution'!FH26/'2_Prosecution'!DC26*100</f>
        <v>#VALUE!</v>
      </c>
      <c r="DY27" s="248" t="e">
        <f>'2_Prosecution'!FI26/'2_Prosecution'!FH26*100</f>
        <v>#VALUE!</v>
      </c>
      <c r="DZ27" s="249" t="s">
        <v>3336</v>
      </c>
      <c r="EA27" s="248" t="e">
        <f>'2_Prosecution'!FK26/'2_Prosecution'!DC26*100</f>
        <v>#VALUE!</v>
      </c>
      <c r="EB27" s="248" t="e">
        <f>'2_Prosecution'!FL26/'2_Prosecution'!FK26*100</f>
        <v>#VALUE!</v>
      </c>
      <c r="EC27" s="249" t="s">
        <v>3336</v>
      </c>
      <c r="ED27" s="248" t="e">
        <f>'2_Prosecution'!FN26/'2_Prosecution'!FK26*100</f>
        <v>#VALUE!</v>
      </c>
      <c r="EE27" s="248" t="e">
        <f>'2_Prosecution'!FO26/'2_Prosecution'!FN26*100</f>
        <v>#VALUE!</v>
      </c>
      <c r="EF27" s="249" t="s">
        <v>3336</v>
      </c>
      <c r="EG27" s="248" t="e">
        <f>'2_Prosecution'!GT26/G27*100</f>
        <v>#VALUE!</v>
      </c>
      <c r="EH27" s="248" t="e">
        <f>'2_Prosecution'!GU26/G27*100</f>
        <v>#VALUE!</v>
      </c>
      <c r="EI27" s="249" t="s">
        <v>3336</v>
      </c>
      <c r="EJ27" s="248" t="e">
        <f>'2_Prosecution'!HF26/C27*100</f>
        <v>#VALUE!</v>
      </c>
      <c r="EK27" s="248" t="e">
        <f>'2_Prosecution'!HG26/D27*100</f>
        <v>#VALUE!</v>
      </c>
      <c r="EL27" s="248" t="e">
        <f>'2_Prosecution'!HH26/E27*100</f>
        <v>#VALUE!</v>
      </c>
      <c r="EM27" s="248" t="e">
        <f>'2_Prosecution'!HI26/F27*100</f>
        <v>#VALUE!</v>
      </c>
      <c r="EN27" s="248" t="e">
        <f>'2_Prosecution'!HJ26/G27*100</f>
        <v>#VALUE!</v>
      </c>
      <c r="EO27" s="248">
        <f>'2_Prosecution'!HK26/H27*100</f>
        <v>8.3297324594055677</v>
      </c>
      <c r="EP27" s="250" t="e">
        <f t="shared" si="2"/>
        <v>#VALUE!</v>
      </c>
      <c r="EQ27" s="249" t="s">
        <v>3336</v>
      </c>
      <c r="ER27" s="248" t="e">
        <f>'2_Prosecution'!HM26/C27*100</f>
        <v>#VALUE!</v>
      </c>
      <c r="ES27" s="248" t="e">
        <f>'2_Prosecution'!HN26/D27*100</f>
        <v>#VALUE!</v>
      </c>
      <c r="ET27" s="248" t="e">
        <f>'2_Prosecution'!HO26/E27*100</f>
        <v>#VALUE!</v>
      </c>
      <c r="EU27" s="248" t="e">
        <f>'2_Prosecution'!HP26/F27*100</f>
        <v>#VALUE!</v>
      </c>
      <c r="EV27" s="248" t="e">
        <f>'2_Prosecution'!HQ26/G27*100</f>
        <v>#VALUE!</v>
      </c>
      <c r="EW27" s="248" t="e">
        <f>'2_Prosecution'!HR26/H27*100</f>
        <v>#VALUE!</v>
      </c>
      <c r="EX27" s="250" t="e">
        <f t="shared" si="3"/>
        <v>#VALUE!</v>
      </c>
      <c r="EY27" s="249" t="s">
        <v>3336</v>
      </c>
      <c r="EZ27" s="248" t="e">
        <f>'2_Prosecution'!HT26/'2_Prosecution'!HQ26*100</f>
        <v>#VALUE!</v>
      </c>
    </row>
    <row r="28" spans="1:156">
      <c r="A28" s="248">
        <v>26</v>
      </c>
      <c r="B28" s="279" t="s">
        <v>49</v>
      </c>
      <c r="C28" s="248">
        <v>414.98899999999998</v>
      </c>
      <c r="D28" s="248">
        <v>417.54599999999999</v>
      </c>
      <c r="E28" s="248">
        <v>422.50900000000001</v>
      </c>
      <c r="F28" s="248">
        <v>429.42399999999998</v>
      </c>
      <c r="G28" s="248">
        <v>439.69099999999997</v>
      </c>
      <c r="H28" s="248">
        <v>450.41500000000002</v>
      </c>
      <c r="J28" s="248" t="e">
        <f>'2_Prosecution'!AK27/F28*100</f>
        <v>#VALUE!</v>
      </c>
      <c r="K28" s="248" t="e">
        <f>'2_Prosecution'!AL27/G28*100</f>
        <v>#VALUE!</v>
      </c>
      <c r="L28" s="249" t="s">
        <v>3336</v>
      </c>
      <c r="M28" s="248" t="e">
        <f>'2_Prosecution'!AN27/C28*100</f>
        <v>#VALUE!</v>
      </c>
      <c r="N28" s="248" t="e">
        <f>'2_Prosecution'!AO27/D28*100</f>
        <v>#VALUE!</v>
      </c>
      <c r="O28" s="248" t="e">
        <f>'2_Prosecution'!AP27/E28*100</f>
        <v>#VALUE!</v>
      </c>
      <c r="P28" s="248" t="e">
        <f>'2_Prosecution'!AQ27/F28*100</f>
        <v>#VALUE!</v>
      </c>
      <c r="Q28" s="248" t="e">
        <f>'2_Prosecution'!AR27/G28*100</f>
        <v>#VALUE!</v>
      </c>
      <c r="R28" s="248" t="e">
        <f>'2_Prosecution'!AS27/H28*100</f>
        <v>#VALUE!</v>
      </c>
      <c r="S28" s="250" t="e">
        <f t="shared" si="0"/>
        <v>#VALUE!</v>
      </c>
      <c r="T28" s="249" t="s">
        <v>3336</v>
      </c>
      <c r="U28" s="248" t="e">
        <f>'2_Prosecution'!AU27/'2_Prosecution'!AN27*100</f>
        <v>#VALUE!</v>
      </c>
      <c r="V28" s="248" t="e">
        <f>'2_Prosecution'!AV27/'2_Prosecution'!AO27*100</f>
        <v>#VALUE!</v>
      </c>
      <c r="W28" s="248" t="e">
        <f>'2_Prosecution'!AW27/'2_Prosecution'!AP27*100</f>
        <v>#VALUE!</v>
      </c>
      <c r="X28" s="248" t="e">
        <f>'2_Prosecution'!AX27/'2_Prosecution'!AQ27*100</f>
        <v>#VALUE!</v>
      </c>
      <c r="Y28" s="248" t="e">
        <f>'2_Prosecution'!AY27/'2_Prosecution'!AR27*100</f>
        <v>#VALUE!</v>
      </c>
      <c r="Z28" s="248" t="e">
        <f>'2_Prosecution'!AZ27/'2_Prosecution'!AS27*100</f>
        <v>#VALUE!</v>
      </c>
      <c r="AA28" s="250" t="e">
        <f t="shared" si="1"/>
        <v>#VALUE!</v>
      </c>
      <c r="AB28" s="249" t="s">
        <v>3336</v>
      </c>
      <c r="AC28" s="248" t="e">
        <f>'2_Prosecution'!BE27/G28*100</f>
        <v>#VALUE!</v>
      </c>
      <c r="AD28" s="248" t="e">
        <f>'2_Prosecution'!BF27/'2_Prosecution'!BE27*100</f>
        <v>#VALUE!</v>
      </c>
      <c r="AE28" s="248" t="e">
        <f>'2_Prosecution'!BG27/'2_Prosecution'!BE27*100</f>
        <v>#VALUE!</v>
      </c>
      <c r="AF28" s="248" t="e">
        <f>'2_Prosecution'!BH27/'2_Prosecution'!BE27*100</f>
        <v>#VALUE!</v>
      </c>
      <c r="AG28" s="248" t="e">
        <f>'2_Prosecution'!BI27/'2_Prosecution'!BH27*100</f>
        <v>#VALUE!</v>
      </c>
      <c r="AH28" s="249" t="s">
        <v>3336</v>
      </c>
      <c r="AI28" s="248" t="e">
        <f>'2_Prosecution'!BK27/G28*100</f>
        <v>#VALUE!</v>
      </c>
      <c r="AJ28" s="248" t="e">
        <f>'2_Prosecution'!BL27/'2_Prosecution'!BK27*100</f>
        <v>#VALUE!</v>
      </c>
      <c r="AK28" s="248" t="e">
        <f>'2_Prosecution'!BM27/'2_Prosecution'!BK27*100</f>
        <v>#VALUE!</v>
      </c>
      <c r="AL28" s="248" t="e">
        <f>'2_Prosecution'!BN27/'2_Prosecution'!BK27*100</f>
        <v>#VALUE!</v>
      </c>
      <c r="AM28" s="248" t="e">
        <f>'2_Prosecution'!BO27/'2_Prosecution'!BN27*100</f>
        <v>#VALUE!</v>
      </c>
      <c r="AN28" s="249" t="s">
        <v>3336</v>
      </c>
      <c r="AO28" s="248" t="e">
        <f>'2_Prosecution'!BU27/G28*100</f>
        <v>#VALUE!</v>
      </c>
      <c r="AP28" s="248" t="e">
        <f>'2_Prosecution'!BV27/'2_Prosecution'!BU27*100</f>
        <v>#VALUE!</v>
      </c>
      <c r="AQ28" s="249" t="s">
        <v>3336</v>
      </c>
      <c r="AR28" s="248" t="e">
        <f>'2_Prosecution'!BX27/'2_Prosecution'!BU27*100</f>
        <v>#VALUE!</v>
      </c>
      <c r="AS28" s="248" t="e">
        <f>'2_Prosecution'!BY27/'2_Prosecution'!BX27*100</f>
        <v>#VALUE!</v>
      </c>
      <c r="AT28" s="249" t="s">
        <v>3336</v>
      </c>
      <c r="AU28" s="248" t="e">
        <f>'2_Prosecution'!CA27/'2_Prosecution'!BU27*100</f>
        <v>#VALUE!</v>
      </c>
      <c r="AV28" s="248" t="e">
        <f>'2_Prosecution'!CB27/'2_Prosecution'!CA27*100</f>
        <v>#VALUE!</v>
      </c>
      <c r="AW28" s="249" t="s">
        <v>3336</v>
      </c>
      <c r="AX28" s="248" t="e">
        <f>'2_Prosecution'!CD27/'2_Prosecution'!BU27*100</f>
        <v>#VALUE!</v>
      </c>
      <c r="AY28" s="248" t="e">
        <f>'2_Prosecution'!CE27/'2_Prosecution'!CD27*100</f>
        <v>#VALUE!</v>
      </c>
      <c r="AZ28" s="249" t="s">
        <v>3336</v>
      </c>
      <c r="BA28" s="248" t="e">
        <f>'2_Prosecution'!CG27/'2_Prosecution'!CD27*100</f>
        <v>#VALUE!</v>
      </c>
      <c r="BB28" s="248" t="e">
        <f>'2_Prosecution'!CH27/'2_Prosecution'!CG27*100</f>
        <v>#VALUE!</v>
      </c>
      <c r="BC28" s="249" t="s">
        <v>3336</v>
      </c>
      <c r="BD28" s="248" t="e">
        <f>'2_Prosecution'!CJ27/'2_Prosecution'!CD27*100</f>
        <v>#VALUE!</v>
      </c>
      <c r="BE28" s="248" t="e">
        <f>'2_Prosecution'!CK27/'2_Prosecution'!CJ27*100</f>
        <v>#VALUE!</v>
      </c>
      <c r="BF28" s="249" t="s">
        <v>3336</v>
      </c>
      <c r="BG28" s="248" t="e">
        <f>'2_Prosecution'!CM27/'2_Prosecution'!BU27*100</f>
        <v>#VALUE!</v>
      </c>
      <c r="BH28" s="248" t="e">
        <f>'2_Prosecution'!CN27/'2_Prosecution'!CM27*100</f>
        <v>#VALUE!</v>
      </c>
      <c r="BI28" s="249" t="s">
        <v>3336</v>
      </c>
      <c r="BJ28" s="248" t="e">
        <f>'2_Prosecution'!CP27/'2_Prosecution'!BU27*100</f>
        <v>#VALUE!</v>
      </c>
      <c r="BK28" s="248" t="e">
        <f>'2_Prosecution'!CQ27/'2_Prosecution'!CP27*100</f>
        <v>#VALUE!</v>
      </c>
      <c r="BL28" s="249" t="s">
        <v>3336</v>
      </c>
      <c r="BM28" s="248" t="e">
        <f>'2_Prosecution'!CS27/'2_Prosecution'!BU27*100</f>
        <v>#VALUE!</v>
      </c>
      <c r="BN28" s="248" t="e">
        <f>'2_Prosecution'!CT27/'2_Prosecution'!CS27*100</f>
        <v>#VALUE!</v>
      </c>
      <c r="BO28" s="249" t="s">
        <v>3336</v>
      </c>
      <c r="BP28" s="248" t="e">
        <f>'2_Prosecution'!CV27/'2_Prosecution'!BU27*100</f>
        <v>#VALUE!</v>
      </c>
      <c r="BQ28" s="248" t="e">
        <f>'2_Prosecution'!CW27/'2_Prosecution'!CV27*100</f>
        <v>#VALUE!</v>
      </c>
      <c r="BR28" s="249" t="s">
        <v>3336</v>
      </c>
      <c r="BS28" s="248" t="e">
        <f>'2_Prosecution'!DC27/G28*100</f>
        <v>#VALUE!</v>
      </c>
      <c r="BT28" s="248" t="e">
        <f>'2_Prosecution'!DD27/'2_Prosecution'!DC27*100</f>
        <v>#VALUE!</v>
      </c>
      <c r="BU28" s="249" t="s">
        <v>3336</v>
      </c>
      <c r="BV28" s="248" t="e">
        <f>'2_Prosecution'!DF27/'2_Prosecution'!DC27*100</f>
        <v>#VALUE!</v>
      </c>
      <c r="BW28" s="248" t="e">
        <f>'2_Prosecution'!DG27/'2_Prosecution'!DF27*100</f>
        <v>#VALUE!</v>
      </c>
      <c r="BX28" s="249" t="s">
        <v>3336</v>
      </c>
      <c r="BY28" s="248" t="e">
        <f>'2_Prosecution'!DI27/'2_Prosecution'!DC27*100</f>
        <v>#VALUE!</v>
      </c>
      <c r="BZ28" s="248" t="e">
        <f>'2_Prosecution'!DJ27/'2_Prosecution'!DI27*100</f>
        <v>#VALUE!</v>
      </c>
      <c r="CA28" s="249" t="s">
        <v>3336</v>
      </c>
      <c r="CB28" s="248" t="e">
        <f>'2_Prosecution'!DL27/'2_Prosecution'!DI27*100</f>
        <v>#VALUE!</v>
      </c>
      <c r="CC28" s="248" t="e">
        <f>'2_Prosecution'!DM27/'2_Prosecution'!DL27*100</f>
        <v>#VALUE!</v>
      </c>
      <c r="CD28" s="249" t="s">
        <v>3336</v>
      </c>
      <c r="CE28" s="248" t="e">
        <f>'2_Prosecution'!DO27/'2_Prosecution'!DC27*100</f>
        <v>#VALUE!</v>
      </c>
      <c r="CF28" s="248" t="e">
        <f>'2_Prosecution'!DP27/'2_Prosecution'!DO27*100</f>
        <v>#VALUE!</v>
      </c>
      <c r="CG28" s="249" t="s">
        <v>3336</v>
      </c>
      <c r="CH28" s="248" t="e">
        <f>'2_Prosecution'!DR27/'2_Prosecution'!DO27*100</f>
        <v>#VALUE!</v>
      </c>
      <c r="CI28" s="248" t="e">
        <f>'2_Prosecution'!DS27/'2_Prosecution'!DR27*100</f>
        <v>#VALUE!</v>
      </c>
      <c r="CJ28" s="249" t="s">
        <v>3336</v>
      </c>
      <c r="CK28" s="248" t="e">
        <f>'2_Prosecution'!DU27/'2_Prosecution'!DC27*100</f>
        <v>#VALUE!</v>
      </c>
      <c r="CL28" s="248" t="e">
        <f>'2_Prosecution'!DV27/'2_Prosecution'!DU27*100</f>
        <v>#VALUE!</v>
      </c>
      <c r="CM28" s="249" t="s">
        <v>3336</v>
      </c>
      <c r="CN28" s="248" t="e">
        <f>'2_Prosecution'!DX27/'2_Prosecution'!DU27*100</f>
        <v>#VALUE!</v>
      </c>
      <c r="CO28" s="248" t="e">
        <f>'2_Prosecution'!DY27/'2_Prosecution'!DX27*100</f>
        <v>#VALUE!</v>
      </c>
      <c r="CP28" s="249" t="s">
        <v>3336</v>
      </c>
      <c r="CQ28" s="248" t="e">
        <f>'2_Prosecution'!EA27/'2_Prosecution'!DU27*100</f>
        <v>#VALUE!</v>
      </c>
      <c r="CR28" s="248" t="e">
        <f>'2_Prosecution'!EB27/'2_Prosecution'!EA27*100</f>
        <v>#VALUE!</v>
      </c>
      <c r="CS28" s="249" t="s">
        <v>3336</v>
      </c>
      <c r="CT28" s="248" t="e">
        <f>'2_Prosecution'!ED27/'2_Prosecution'!DC27*100</f>
        <v>#VALUE!</v>
      </c>
      <c r="CU28" s="248" t="e">
        <f>'2_Prosecution'!EE27/'2_Prosecution'!ED27*100</f>
        <v>#VALUE!</v>
      </c>
      <c r="CV28" s="249" t="s">
        <v>3336</v>
      </c>
      <c r="CW28" s="248" t="e">
        <f>'2_Prosecution'!EG27/'2_Prosecution'!DC27*100</f>
        <v>#VALUE!</v>
      </c>
      <c r="CX28" s="248" t="e">
        <f>'2_Prosecution'!EH27/'2_Prosecution'!EG27*100</f>
        <v>#VALUE!</v>
      </c>
      <c r="CY28" s="249" t="s">
        <v>3336</v>
      </c>
      <c r="CZ28" s="248" t="e">
        <f>'2_Prosecution'!EJ27/'2_Prosecution'!EG27*100</f>
        <v>#VALUE!</v>
      </c>
      <c r="DA28" s="248" t="e">
        <f>'2_Prosecution'!EK27/'2_Prosecution'!EJ27*100</f>
        <v>#VALUE!</v>
      </c>
      <c r="DB28" s="249" t="s">
        <v>3336</v>
      </c>
      <c r="DC28" s="248" t="e">
        <f>'2_Prosecution'!EM27/'2_Prosecution'!EJ27*100</f>
        <v>#VALUE!</v>
      </c>
      <c r="DD28" s="248" t="e">
        <f>'2_Prosecution'!EN27/'2_Prosecution'!EM27*100</f>
        <v>#VALUE!</v>
      </c>
      <c r="DE28" s="249" t="s">
        <v>3336</v>
      </c>
      <c r="DF28" s="248" t="e">
        <f>'2_Prosecution'!EP27/'2_Prosecution'!EJ27*100</f>
        <v>#VALUE!</v>
      </c>
      <c r="DG28" s="248" t="e">
        <f>'2_Prosecution'!EQ27/'2_Prosecution'!EP27*100</f>
        <v>#VALUE!</v>
      </c>
      <c r="DH28" s="249" t="s">
        <v>3336</v>
      </c>
      <c r="DI28" s="248" t="e">
        <f>'2_Prosecution'!ES27/'2_Prosecution'!EP27*100</f>
        <v>#VALUE!</v>
      </c>
      <c r="DJ28" s="248" t="e">
        <f>'2_Prosecution'!ET27/'2_Prosecution'!ES27*100</f>
        <v>#VALUE!</v>
      </c>
      <c r="DK28" s="249" t="s">
        <v>3336</v>
      </c>
      <c r="DL28" s="248" t="e">
        <f>'2_Prosecution'!EV27/'2_Prosecution'!DC27*100</f>
        <v>#VALUE!</v>
      </c>
      <c r="DM28" s="248" t="e">
        <f>'2_Prosecution'!EW27/'2_Prosecution'!EV27*100</f>
        <v>#VALUE!</v>
      </c>
      <c r="DN28" s="249" t="s">
        <v>3336</v>
      </c>
      <c r="DO28" s="248" t="e">
        <f>'2_Prosecution'!EY27/'2_Prosecution'!EV27*100</f>
        <v>#VALUE!</v>
      </c>
      <c r="DP28" s="248" t="e">
        <f>'2_Prosecution'!EZ27/'2_Prosecution'!EY27*100</f>
        <v>#VALUE!</v>
      </c>
      <c r="DQ28" s="249" t="s">
        <v>3336</v>
      </c>
      <c r="DR28" s="248" t="e">
        <f>'2_Prosecution'!FB27/'2_Prosecution'!DC27*100</f>
        <v>#VALUE!</v>
      </c>
      <c r="DS28" s="248" t="e">
        <f>'2_Prosecution'!FC27/'2_Prosecution'!FB27*100</f>
        <v>#VALUE!</v>
      </c>
      <c r="DT28" s="249" t="s">
        <v>3336</v>
      </c>
      <c r="DU28" s="248" t="e">
        <f>'2_Prosecution'!FE27/'2_Prosecution'!DC27*100</f>
        <v>#VALUE!</v>
      </c>
      <c r="DV28" s="248" t="e">
        <f>'2_Prosecution'!FF27/'2_Prosecution'!FE27*100</f>
        <v>#VALUE!</v>
      </c>
      <c r="DW28" s="249" t="s">
        <v>3336</v>
      </c>
      <c r="DX28" s="248" t="e">
        <f>'2_Prosecution'!FH27/'2_Prosecution'!DC27*100</f>
        <v>#VALUE!</v>
      </c>
      <c r="DY28" s="248" t="e">
        <f>'2_Prosecution'!FI27/'2_Prosecution'!FH27*100</f>
        <v>#VALUE!</v>
      </c>
      <c r="DZ28" s="249" t="s">
        <v>3336</v>
      </c>
      <c r="EA28" s="248" t="e">
        <f>'2_Prosecution'!FK27/'2_Prosecution'!DC27*100</f>
        <v>#VALUE!</v>
      </c>
      <c r="EB28" s="248" t="e">
        <f>'2_Prosecution'!FL27/'2_Prosecution'!FK27*100</f>
        <v>#VALUE!</v>
      </c>
      <c r="EC28" s="249" t="s">
        <v>3336</v>
      </c>
      <c r="ED28" s="248" t="e">
        <f>'2_Prosecution'!FN27/'2_Prosecution'!FK27*100</f>
        <v>#VALUE!</v>
      </c>
      <c r="EE28" s="248" t="e">
        <f>'2_Prosecution'!FO27/'2_Prosecution'!FN27*100</f>
        <v>#VALUE!</v>
      </c>
      <c r="EF28" s="249" t="s">
        <v>3336</v>
      </c>
      <c r="EG28" s="248" t="e">
        <f>'2_Prosecution'!GT27/G28*100</f>
        <v>#VALUE!</v>
      </c>
      <c r="EH28" s="248" t="e">
        <f>'2_Prosecution'!GU27/G28*100</f>
        <v>#VALUE!</v>
      </c>
      <c r="EI28" s="249" t="s">
        <v>3336</v>
      </c>
      <c r="EJ28" s="248" t="e">
        <f>'2_Prosecution'!HF27/C28*100</f>
        <v>#VALUE!</v>
      </c>
      <c r="EK28" s="248" t="e">
        <f>'2_Prosecution'!HG27/D28*100</f>
        <v>#VALUE!</v>
      </c>
      <c r="EL28" s="248" t="e">
        <f>'2_Prosecution'!HH27/E28*100</f>
        <v>#VALUE!</v>
      </c>
      <c r="EM28" s="248" t="e">
        <f>'2_Prosecution'!HI27/F28*100</f>
        <v>#VALUE!</v>
      </c>
      <c r="EN28" s="248">
        <f>'2_Prosecution'!HJ27/G28*100</f>
        <v>1345.2629232802128</v>
      </c>
      <c r="EO28" s="248" t="e">
        <f>'2_Prosecution'!HK27/H28*100</f>
        <v>#VALUE!</v>
      </c>
      <c r="EP28" s="250" t="e">
        <f t="shared" si="2"/>
        <v>#VALUE!</v>
      </c>
      <c r="EQ28" s="249" t="s">
        <v>3336</v>
      </c>
      <c r="ER28" s="248" t="e">
        <f>'2_Prosecution'!HM27/C28*100</f>
        <v>#VALUE!</v>
      </c>
      <c r="ES28" s="248" t="e">
        <f>'2_Prosecution'!HN27/D28*100</f>
        <v>#VALUE!</v>
      </c>
      <c r="ET28" s="248" t="e">
        <f>'2_Prosecution'!HO27/E28*100</f>
        <v>#VALUE!</v>
      </c>
      <c r="EU28" s="248" t="e">
        <f>'2_Prosecution'!HP27/F28*100</f>
        <v>#VALUE!</v>
      </c>
      <c r="EV28" s="248" t="e">
        <f>'2_Prosecution'!HQ27/G28*100</f>
        <v>#VALUE!</v>
      </c>
      <c r="EW28" s="248" t="e">
        <f>'2_Prosecution'!HR27/H28*100</f>
        <v>#VALUE!</v>
      </c>
      <c r="EX28" s="250" t="e">
        <f t="shared" si="3"/>
        <v>#VALUE!</v>
      </c>
      <c r="EY28" s="249" t="s">
        <v>3336</v>
      </c>
      <c r="EZ28" s="248" t="e">
        <f>'2_Prosecution'!HT27/'2_Prosecution'!HQ27*100</f>
        <v>#VALUE!</v>
      </c>
    </row>
    <row r="29" spans="1:156">
      <c r="A29" s="248">
        <v>27</v>
      </c>
      <c r="B29" s="279" t="s">
        <v>50</v>
      </c>
      <c r="C29" s="248">
        <v>3560.43</v>
      </c>
      <c r="D29" s="248">
        <v>3559.5410000000002</v>
      </c>
      <c r="E29" s="248">
        <v>3559.4969999999998</v>
      </c>
      <c r="F29" s="248">
        <v>3557.634</v>
      </c>
      <c r="G29" s="248">
        <v>3555.1590000000001</v>
      </c>
      <c r="H29" s="248">
        <v>3728</v>
      </c>
      <c r="J29" s="248" t="e">
        <f>'2_Prosecution'!AK28/F29*100</f>
        <v>#VALUE!</v>
      </c>
      <c r="K29" s="248" t="e">
        <f>'2_Prosecution'!AL28/G29*100</f>
        <v>#VALUE!</v>
      </c>
      <c r="L29" s="249" t="s">
        <v>3336</v>
      </c>
      <c r="M29" s="248" t="e">
        <f>'2_Prosecution'!AN28/C29*100</f>
        <v>#VALUE!</v>
      </c>
      <c r="N29" s="248" t="e">
        <f>'2_Prosecution'!AO28/D29*100</f>
        <v>#VALUE!</v>
      </c>
      <c r="O29" s="248" t="e">
        <f>'2_Prosecution'!AP28/E29*100</f>
        <v>#VALUE!</v>
      </c>
      <c r="P29" s="248" t="e">
        <f>'2_Prosecution'!AQ28/F29*100</f>
        <v>#VALUE!</v>
      </c>
      <c r="Q29" s="248" t="e">
        <f>'2_Prosecution'!AR28/G29*100</f>
        <v>#VALUE!</v>
      </c>
      <c r="R29" s="248" t="e">
        <f>'2_Prosecution'!AS28/H29*100</f>
        <v>#VALUE!</v>
      </c>
      <c r="S29" s="250" t="e">
        <f t="shared" si="0"/>
        <v>#VALUE!</v>
      </c>
      <c r="T29" s="249" t="s">
        <v>3336</v>
      </c>
      <c r="U29" s="248" t="e">
        <f>'2_Prosecution'!AU28/'2_Prosecution'!AN28*100</f>
        <v>#VALUE!</v>
      </c>
      <c r="V29" s="248" t="e">
        <f>'2_Prosecution'!AV28/'2_Prosecution'!AO28*100</f>
        <v>#VALUE!</v>
      </c>
      <c r="W29" s="248" t="e">
        <f>'2_Prosecution'!AW28/'2_Prosecution'!AP28*100</f>
        <v>#VALUE!</v>
      </c>
      <c r="X29" s="248" t="e">
        <f>'2_Prosecution'!AX28/'2_Prosecution'!AQ28*100</f>
        <v>#VALUE!</v>
      </c>
      <c r="Y29" s="248" t="e">
        <f>'2_Prosecution'!AY28/'2_Prosecution'!AR28*100</f>
        <v>#VALUE!</v>
      </c>
      <c r="Z29" s="248" t="e">
        <f>'2_Prosecution'!AZ28/'2_Prosecution'!AS28*100</f>
        <v>#VALUE!</v>
      </c>
      <c r="AA29" s="250" t="e">
        <f t="shared" si="1"/>
        <v>#VALUE!</v>
      </c>
      <c r="AB29" s="249" t="s">
        <v>3336</v>
      </c>
      <c r="AC29" s="248" t="e">
        <f>'2_Prosecution'!BE28/G29*100</f>
        <v>#VALUE!</v>
      </c>
      <c r="AD29" s="248" t="e">
        <f>'2_Prosecution'!BF28/'2_Prosecution'!BE28*100</f>
        <v>#VALUE!</v>
      </c>
      <c r="AE29" s="248" t="e">
        <f>'2_Prosecution'!BG28/'2_Prosecution'!BE28*100</f>
        <v>#VALUE!</v>
      </c>
      <c r="AF29" s="248" t="e">
        <f>'2_Prosecution'!BH28/'2_Prosecution'!BE28*100</f>
        <v>#VALUE!</v>
      </c>
      <c r="AG29" s="248" t="e">
        <f>'2_Prosecution'!BI28/'2_Prosecution'!BH28*100</f>
        <v>#VALUE!</v>
      </c>
      <c r="AH29" s="249" t="s">
        <v>3336</v>
      </c>
      <c r="AI29" s="248" t="e">
        <f>'2_Prosecution'!BK28/G29*100</f>
        <v>#VALUE!</v>
      </c>
      <c r="AJ29" s="248" t="e">
        <f>'2_Prosecution'!BL28/'2_Prosecution'!BK28*100</f>
        <v>#VALUE!</v>
      </c>
      <c r="AK29" s="248" t="e">
        <f>'2_Prosecution'!BM28/'2_Prosecution'!BK28*100</f>
        <v>#VALUE!</v>
      </c>
      <c r="AL29" s="248" t="e">
        <f>'2_Prosecution'!BN28/'2_Prosecution'!BK28*100</f>
        <v>#VALUE!</v>
      </c>
      <c r="AM29" s="248" t="e">
        <f>'2_Prosecution'!BO28/'2_Prosecution'!BN28*100</f>
        <v>#VALUE!</v>
      </c>
      <c r="AN29" s="249" t="s">
        <v>3336</v>
      </c>
      <c r="AO29" s="248" t="e">
        <f>'2_Prosecution'!BU28/G29*100</f>
        <v>#VALUE!</v>
      </c>
      <c r="AP29" s="248" t="e">
        <f>'2_Prosecution'!BV28/'2_Prosecution'!BU28*100</f>
        <v>#VALUE!</v>
      </c>
      <c r="AQ29" s="249" t="s">
        <v>3336</v>
      </c>
      <c r="AR29" s="248" t="e">
        <f>'2_Prosecution'!BX28/'2_Prosecution'!BU28*100</f>
        <v>#VALUE!</v>
      </c>
      <c r="AS29" s="248" t="e">
        <f>'2_Prosecution'!BY28/'2_Prosecution'!BX28*100</f>
        <v>#VALUE!</v>
      </c>
      <c r="AT29" s="249" t="s">
        <v>3336</v>
      </c>
      <c r="AU29" s="248" t="e">
        <f>'2_Prosecution'!CA28/'2_Prosecution'!BU28*100</f>
        <v>#VALUE!</v>
      </c>
      <c r="AV29" s="248" t="e">
        <f>'2_Prosecution'!CB28/'2_Prosecution'!CA28*100</f>
        <v>#VALUE!</v>
      </c>
      <c r="AW29" s="249" t="s">
        <v>3336</v>
      </c>
      <c r="AX29" s="248" t="e">
        <f>'2_Prosecution'!CD28/'2_Prosecution'!BU28*100</f>
        <v>#VALUE!</v>
      </c>
      <c r="AY29" s="248" t="e">
        <f>'2_Prosecution'!CE28/'2_Prosecution'!CD28*100</f>
        <v>#VALUE!</v>
      </c>
      <c r="AZ29" s="249" t="s">
        <v>3336</v>
      </c>
      <c r="BA29" s="248" t="e">
        <f>'2_Prosecution'!CG28/'2_Prosecution'!CD28*100</f>
        <v>#VALUE!</v>
      </c>
      <c r="BB29" s="248" t="e">
        <f>'2_Prosecution'!CH28/'2_Prosecution'!CG28*100</f>
        <v>#VALUE!</v>
      </c>
      <c r="BC29" s="249" t="s">
        <v>3336</v>
      </c>
      <c r="BD29" s="248" t="e">
        <f>'2_Prosecution'!CJ28/'2_Prosecution'!CD28*100</f>
        <v>#VALUE!</v>
      </c>
      <c r="BE29" s="248" t="e">
        <f>'2_Prosecution'!CK28/'2_Prosecution'!CJ28*100</f>
        <v>#VALUE!</v>
      </c>
      <c r="BF29" s="249" t="s">
        <v>3336</v>
      </c>
      <c r="BG29" s="248" t="e">
        <f>'2_Prosecution'!CM28/'2_Prosecution'!BU28*100</f>
        <v>#VALUE!</v>
      </c>
      <c r="BH29" s="248" t="e">
        <f>'2_Prosecution'!CN28/'2_Prosecution'!CM28*100</f>
        <v>#VALUE!</v>
      </c>
      <c r="BI29" s="249" t="s">
        <v>3336</v>
      </c>
      <c r="BJ29" s="248" t="e">
        <f>'2_Prosecution'!CP28/'2_Prosecution'!BU28*100</f>
        <v>#VALUE!</v>
      </c>
      <c r="BK29" s="248" t="e">
        <f>'2_Prosecution'!CQ28/'2_Prosecution'!CP28*100</f>
        <v>#VALUE!</v>
      </c>
      <c r="BL29" s="249" t="s">
        <v>3336</v>
      </c>
      <c r="BM29" s="248" t="e">
        <f>'2_Prosecution'!CS28/'2_Prosecution'!BU28*100</f>
        <v>#VALUE!</v>
      </c>
      <c r="BN29" s="248" t="e">
        <f>'2_Prosecution'!CT28/'2_Prosecution'!CS28*100</f>
        <v>#VALUE!</v>
      </c>
      <c r="BO29" s="249" t="s">
        <v>3336</v>
      </c>
      <c r="BP29" s="248" t="e">
        <f>'2_Prosecution'!CV28/'2_Prosecution'!BU28*100</f>
        <v>#VALUE!</v>
      </c>
      <c r="BQ29" s="248" t="e">
        <f>'2_Prosecution'!CW28/'2_Prosecution'!CV28*100</f>
        <v>#VALUE!</v>
      </c>
      <c r="BR29" s="249" t="s">
        <v>3336</v>
      </c>
      <c r="BS29" s="248" t="e">
        <f>'2_Prosecution'!DC28/G29*100</f>
        <v>#VALUE!</v>
      </c>
      <c r="BT29" s="248" t="e">
        <f>'2_Prosecution'!DD28/'2_Prosecution'!DC28*100</f>
        <v>#VALUE!</v>
      </c>
      <c r="BU29" s="249" t="s">
        <v>3336</v>
      </c>
      <c r="BV29" s="248" t="e">
        <f>'2_Prosecution'!DF28/'2_Prosecution'!DC28*100</f>
        <v>#VALUE!</v>
      </c>
      <c r="BW29" s="248" t="e">
        <f>'2_Prosecution'!DG28/'2_Prosecution'!DF28*100</f>
        <v>#VALUE!</v>
      </c>
      <c r="BX29" s="249" t="s">
        <v>3336</v>
      </c>
      <c r="BY29" s="248" t="e">
        <f>'2_Prosecution'!DI28/'2_Prosecution'!DC28*100</f>
        <v>#VALUE!</v>
      </c>
      <c r="BZ29" s="248" t="e">
        <f>'2_Prosecution'!DJ28/'2_Prosecution'!DI28*100</f>
        <v>#VALUE!</v>
      </c>
      <c r="CA29" s="249" t="s">
        <v>3336</v>
      </c>
      <c r="CB29" s="248" t="e">
        <f>'2_Prosecution'!DL28/'2_Prosecution'!DI28*100</f>
        <v>#VALUE!</v>
      </c>
      <c r="CC29" s="248" t="e">
        <f>'2_Prosecution'!DM28/'2_Prosecution'!DL28*100</f>
        <v>#VALUE!</v>
      </c>
      <c r="CD29" s="249" t="s">
        <v>3336</v>
      </c>
      <c r="CE29" s="248" t="e">
        <f>'2_Prosecution'!DO28/'2_Prosecution'!DC28*100</f>
        <v>#VALUE!</v>
      </c>
      <c r="CF29" s="248" t="e">
        <f>'2_Prosecution'!DP28/'2_Prosecution'!DO28*100</f>
        <v>#VALUE!</v>
      </c>
      <c r="CG29" s="249" t="s">
        <v>3336</v>
      </c>
      <c r="CH29" s="248" t="e">
        <f>'2_Prosecution'!DR28/'2_Prosecution'!DO28*100</f>
        <v>#VALUE!</v>
      </c>
      <c r="CI29" s="248" t="e">
        <f>'2_Prosecution'!DS28/'2_Prosecution'!DR28*100</f>
        <v>#VALUE!</v>
      </c>
      <c r="CJ29" s="249" t="s">
        <v>3336</v>
      </c>
      <c r="CK29" s="248" t="e">
        <f>'2_Prosecution'!DU28/'2_Prosecution'!DC28*100</f>
        <v>#VALUE!</v>
      </c>
      <c r="CL29" s="248" t="e">
        <f>'2_Prosecution'!DV28/'2_Prosecution'!DU28*100</f>
        <v>#VALUE!</v>
      </c>
      <c r="CM29" s="249" t="s">
        <v>3336</v>
      </c>
      <c r="CN29" s="248" t="e">
        <f>'2_Prosecution'!DX28/'2_Prosecution'!DU28*100</f>
        <v>#VALUE!</v>
      </c>
      <c r="CO29" s="248" t="e">
        <f>'2_Prosecution'!DY28/'2_Prosecution'!DX28*100</f>
        <v>#VALUE!</v>
      </c>
      <c r="CP29" s="249" t="s">
        <v>3336</v>
      </c>
      <c r="CQ29" s="248" t="e">
        <f>'2_Prosecution'!EA28/'2_Prosecution'!DU28*100</f>
        <v>#VALUE!</v>
      </c>
      <c r="CR29" s="248" t="e">
        <f>'2_Prosecution'!EB28/'2_Prosecution'!EA28*100</f>
        <v>#VALUE!</v>
      </c>
      <c r="CS29" s="249" t="s">
        <v>3336</v>
      </c>
      <c r="CT29" s="248" t="e">
        <f>'2_Prosecution'!ED28/'2_Prosecution'!DC28*100</f>
        <v>#VALUE!</v>
      </c>
      <c r="CU29" s="248" t="e">
        <f>'2_Prosecution'!EE28/'2_Prosecution'!ED28*100</f>
        <v>#VALUE!</v>
      </c>
      <c r="CV29" s="249" t="s">
        <v>3336</v>
      </c>
      <c r="CW29" s="248" t="e">
        <f>'2_Prosecution'!EG28/'2_Prosecution'!DC28*100</f>
        <v>#VALUE!</v>
      </c>
      <c r="CX29" s="248" t="e">
        <f>'2_Prosecution'!EH28/'2_Prosecution'!EG28*100</f>
        <v>#VALUE!</v>
      </c>
      <c r="CY29" s="249" t="s">
        <v>3336</v>
      </c>
      <c r="CZ29" s="248" t="e">
        <f>'2_Prosecution'!EJ28/'2_Prosecution'!EG28*100</f>
        <v>#VALUE!</v>
      </c>
      <c r="DA29" s="248" t="e">
        <f>'2_Prosecution'!EK28/'2_Prosecution'!EJ28*100</f>
        <v>#VALUE!</v>
      </c>
      <c r="DB29" s="249" t="s">
        <v>3336</v>
      </c>
      <c r="DC29" s="248" t="e">
        <f>'2_Prosecution'!EM28/'2_Prosecution'!EJ28*100</f>
        <v>#VALUE!</v>
      </c>
      <c r="DD29" s="248" t="e">
        <f>'2_Prosecution'!EN28/'2_Prosecution'!EM28*100</f>
        <v>#VALUE!</v>
      </c>
      <c r="DE29" s="249" t="s">
        <v>3336</v>
      </c>
      <c r="DF29" s="248" t="e">
        <f>'2_Prosecution'!EP28/'2_Prosecution'!EJ28*100</f>
        <v>#VALUE!</v>
      </c>
      <c r="DG29" s="248" t="e">
        <f>'2_Prosecution'!EQ28/'2_Prosecution'!EP28*100</f>
        <v>#VALUE!</v>
      </c>
      <c r="DH29" s="249" t="s">
        <v>3336</v>
      </c>
      <c r="DI29" s="248" t="e">
        <f>'2_Prosecution'!ES28/'2_Prosecution'!EP28*100</f>
        <v>#VALUE!</v>
      </c>
      <c r="DJ29" s="248" t="e">
        <f>'2_Prosecution'!ET28/'2_Prosecution'!ES28*100</f>
        <v>#VALUE!</v>
      </c>
      <c r="DK29" s="249" t="s">
        <v>3336</v>
      </c>
      <c r="DL29" s="248" t="e">
        <f>'2_Prosecution'!EV28/'2_Prosecution'!DC28*100</f>
        <v>#VALUE!</v>
      </c>
      <c r="DM29" s="248" t="e">
        <f>'2_Prosecution'!EW28/'2_Prosecution'!EV28*100</f>
        <v>#VALUE!</v>
      </c>
      <c r="DN29" s="249" t="s">
        <v>3336</v>
      </c>
      <c r="DO29" s="248" t="e">
        <f>'2_Prosecution'!EY28/'2_Prosecution'!EV28*100</f>
        <v>#VALUE!</v>
      </c>
      <c r="DP29" s="248" t="e">
        <f>'2_Prosecution'!EZ28/'2_Prosecution'!EY28*100</f>
        <v>#VALUE!</v>
      </c>
      <c r="DQ29" s="249" t="s">
        <v>3336</v>
      </c>
      <c r="DR29" s="248" t="e">
        <f>'2_Prosecution'!FB28/'2_Prosecution'!DC28*100</f>
        <v>#VALUE!</v>
      </c>
      <c r="DS29" s="248" t="e">
        <f>'2_Prosecution'!FC28/'2_Prosecution'!FB28*100</f>
        <v>#VALUE!</v>
      </c>
      <c r="DT29" s="249" t="s">
        <v>3336</v>
      </c>
      <c r="DU29" s="248" t="e">
        <f>'2_Prosecution'!FE28/'2_Prosecution'!DC28*100</f>
        <v>#VALUE!</v>
      </c>
      <c r="DV29" s="248" t="e">
        <f>'2_Prosecution'!FF28/'2_Prosecution'!FE28*100</f>
        <v>#VALUE!</v>
      </c>
      <c r="DW29" s="249" t="s">
        <v>3336</v>
      </c>
      <c r="DX29" s="248" t="e">
        <f>'2_Prosecution'!FH28/'2_Prosecution'!DC28*100</f>
        <v>#VALUE!</v>
      </c>
      <c r="DY29" s="248" t="e">
        <f>'2_Prosecution'!FI28/'2_Prosecution'!FH28*100</f>
        <v>#VALUE!</v>
      </c>
      <c r="DZ29" s="249" t="s">
        <v>3336</v>
      </c>
      <c r="EA29" s="248" t="e">
        <f>'2_Prosecution'!FK28/'2_Prosecution'!DC28*100</f>
        <v>#VALUE!</v>
      </c>
      <c r="EB29" s="248" t="e">
        <f>'2_Prosecution'!FL28/'2_Prosecution'!FK28*100</f>
        <v>#VALUE!</v>
      </c>
      <c r="EC29" s="249" t="s">
        <v>3336</v>
      </c>
      <c r="ED29" s="248" t="e">
        <f>'2_Prosecution'!FN28/'2_Prosecution'!FK28*100</f>
        <v>#VALUE!</v>
      </c>
      <c r="EE29" s="248" t="e">
        <f>'2_Prosecution'!FO28/'2_Prosecution'!FN28*100</f>
        <v>#VALUE!</v>
      </c>
      <c r="EF29" s="249" t="s">
        <v>3336</v>
      </c>
      <c r="EG29" s="248" t="e">
        <f>'2_Prosecution'!GT28/G29*100</f>
        <v>#VALUE!</v>
      </c>
      <c r="EH29" s="248" t="e">
        <f>'2_Prosecution'!GU28/G29*100</f>
        <v>#VALUE!</v>
      </c>
      <c r="EI29" s="249" t="s">
        <v>3336</v>
      </c>
      <c r="EJ29" s="248" t="e">
        <f>'2_Prosecution'!HF28/C29*100</f>
        <v>#VALUE!</v>
      </c>
      <c r="EK29" s="248" t="e">
        <f>'2_Prosecution'!HG28/D29*100</f>
        <v>#VALUE!</v>
      </c>
      <c r="EL29" s="248" t="e">
        <f>'2_Prosecution'!HH28/E29*100</f>
        <v>#VALUE!</v>
      </c>
      <c r="EM29" s="248" t="e">
        <f>'2_Prosecution'!HI28/F29*100</f>
        <v>#VALUE!</v>
      </c>
      <c r="EN29" s="248" t="e">
        <f>'2_Prosecution'!HJ28/G29*100</f>
        <v>#VALUE!</v>
      </c>
      <c r="EO29" s="248" t="e">
        <f>'2_Prosecution'!HK28/H29*100</f>
        <v>#VALUE!</v>
      </c>
      <c r="EP29" s="250" t="e">
        <f t="shared" si="2"/>
        <v>#VALUE!</v>
      </c>
      <c r="EQ29" s="249" t="s">
        <v>3336</v>
      </c>
      <c r="ER29" s="248" t="e">
        <f>'2_Prosecution'!HM28/C29*100</f>
        <v>#VALUE!</v>
      </c>
      <c r="ES29" s="248" t="e">
        <f>'2_Prosecution'!HN28/D29*100</f>
        <v>#VALUE!</v>
      </c>
      <c r="ET29" s="248" t="e">
        <f>'2_Prosecution'!HO28/E29*100</f>
        <v>#VALUE!</v>
      </c>
      <c r="EU29" s="248" t="e">
        <f>'2_Prosecution'!HP28/F29*100</f>
        <v>#VALUE!</v>
      </c>
      <c r="EV29" s="248" t="e">
        <f>'2_Prosecution'!HQ28/G29*100</f>
        <v>#VALUE!</v>
      </c>
      <c r="EW29" s="248" t="e">
        <f>'2_Prosecution'!HR28/H29*100</f>
        <v>#VALUE!</v>
      </c>
      <c r="EX29" s="250" t="e">
        <f t="shared" si="3"/>
        <v>#VALUE!</v>
      </c>
      <c r="EY29" s="249" t="s">
        <v>3336</v>
      </c>
      <c r="EZ29" s="248" t="e">
        <f>'2_Prosecution'!HT28/'2_Prosecution'!HQ28*100</f>
        <v>#VALUE!</v>
      </c>
    </row>
    <row r="30" spans="1:156">
      <c r="A30" s="248">
        <v>28</v>
      </c>
      <c r="B30" s="279" t="s">
        <v>51</v>
      </c>
      <c r="C30" s="248">
        <v>619.85</v>
      </c>
      <c r="D30" s="248">
        <v>620.30799999999999</v>
      </c>
      <c r="E30" s="248">
        <v>620.89300000000003</v>
      </c>
      <c r="F30" s="248">
        <v>621.52099999999996</v>
      </c>
      <c r="G30" s="248">
        <v>622.09900000000005</v>
      </c>
      <c r="H30" s="248">
        <v>622.21799999999996</v>
      </c>
      <c r="J30" s="248">
        <f>'2_Prosecution'!AK29/F30*100</f>
        <v>372.15154435650607</v>
      </c>
      <c r="K30" s="248">
        <f>'2_Prosecution'!AL29/G30*100</f>
        <v>1146.923560397943</v>
      </c>
      <c r="L30" s="249" t="s">
        <v>3336</v>
      </c>
      <c r="M30" s="248">
        <f>'2_Prosecution'!AN29/C30*100</f>
        <v>935.22626441881107</v>
      </c>
      <c r="N30" s="248">
        <f>'2_Prosecution'!AO29/D30*100</f>
        <v>1211.9785654868228</v>
      </c>
      <c r="O30" s="248">
        <f>'2_Prosecution'!AP29/E30*100</f>
        <v>1065.0788461135814</v>
      </c>
      <c r="P30" s="248">
        <f>'2_Prosecution'!AQ29/F30*100</f>
        <v>1241.9532083388979</v>
      </c>
      <c r="Q30" s="248">
        <f>'2_Prosecution'!AR29/G30*100</f>
        <v>1162.8374261974379</v>
      </c>
      <c r="R30" s="248">
        <f>'2_Prosecution'!AS29/H30*100</f>
        <v>1153.1328248298828</v>
      </c>
      <c r="S30" s="250">
        <f t="shared" si="0"/>
        <v>23.299876051544373</v>
      </c>
      <c r="T30" s="249" t="s">
        <v>3336</v>
      </c>
      <c r="U30" s="248">
        <f>'2_Prosecution'!AU29/'2_Prosecution'!AN29*100</f>
        <v>191.63360358806278</v>
      </c>
      <c r="V30" s="248">
        <f>'2_Prosecution'!AV29/'2_Prosecution'!AO29*100</f>
        <v>140.170258047353</v>
      </c>
      <c r="W30" s="248">
        <f>'2_Prosecution'!AW29/'2_Prosecution'!AP29*100</f>
        <v>140.14819295327385</v>
      </c>
      <c r="X30" s="248">
        <f>'2_Prosecution'!AX29/'2_Prosecution'!AQ29*100</f>
        <v>111.4263505635445</v>
      </c>
      <c r="Y30" s="248">
        <f>'2_Prosecution'!AY29/'2_Prosecution'!AR29*100</f>
        <v>102.19795410561238</v>
      </c>
      <c r="Z30" s="248">
        <f>'2_Prosecution'!AZ29/'2_Prosecution'!AS29*100</f>
        <v>92.529616724738673</v>
      </c>
      <c r="AA30" s="250">
        <f t="shared" si="1"/>
        <v>-51.715348982508765</v>
      </c>
      <c r="AB30" s="249" t="s">
        <v>3336</v>
      </c>
      <c r="AC30" s="248" t="e">
        <f>'2_Prosecution'!BE29/G30*100</f>
        <v>#VALUE!</v>
      </c>
      <c r="AD30" s="248" t="e">
        <f>'2_Prosecution'!BF29/'2_Prosecution'!BE29*100</f>
        <v>#VALUE!</v>
      </c>
      <c r="AE30" s="248" t="e">
        <f>'2_Prosecution'!BG29/'2_Prosecution'!BE29*100</f>
        <v>#VALUE!</v>
      </c>
      <c r="AF30" s="248" t="e">
        <f>'2_Prosecution'!BH29/'2_Prosecution'!BE29*100</f>
        <v>#VALUE!</v>
      </c>
      <c r="AG30" s="248" t="e">
        <f>'2_Prosecution'!BI29/'2_Prosecution'!BH29*100</f>
        <v>#VALUE!</v>
      </c>
      <c r="AH30" s="249" t="s">
        <v>3336</v>
      </c>
      <c r="AI30" s="248" t="e">
        <f>'2_Prosecution'!BK29/G30*100</f>
        <v>#VALUE!</v>
      </c>
      <c r="AJ30" s="248" t="e">
        <f>'2_Prosecution'!BL29/'2_Prosecution'!BK29*100</f>
        <v>#VALUE!</v>
      </c>
      <c r="AK30" s="248" t="e">
        <f>'2_Prosecution'!BM29/'2_Prosecution'!BK29*100</f>
        <v>#VALUE!</v>
      </c>
      <c r="AL30" s="248" t="e">
        <f>'2_Prosecution'!BN29/'2_Prosecution'!BK29*100</f>
        <v>#VALUE!</v>
      </c>
      <c r="AM30" s="248" t="e">
        <f>'2_Prosecution'!BO29/'2_Prosecution'!BN29*100</f>
        <v>#VALUE!</v>
      </c>
      <c r="AN30" s="249" t="s">
        <v>3336</v>
      </c>
      <c r="AO30" s="248" t="e">
        <f>'2_Prosecution'!BU29/G30*100</f>
        <v>#VALUE!</v>
      </c>
      <c r="AP30" s="248" t="e">
        <f>'2_Prosecution'!BV29/'2_Prosecution'!BU29*100</f>
        <v>#VALUE!</v>
      </c>
      <c r="AQ30" s="249" t="s">
        <v>3336</v>
      </c>
      <c r="AR30" s="248" t="e">
        <f>'2_Prosecution'!BX29/'2_Prosecution'!BU29*100</f>
        <v>#VALUE!</v>
      </c>
      <c r="AS30" s="248" t="e">
        <f>'2_Prosecution'!BY29/'2_Prosecution'!BX29*100</f>
        <v>#VALUE!</v>
      </c>
      <c r="AT30" s="249" t="s">
        <v>3336</v>
      </c>
      <c r="AU30" s="248" t="e">
        <f>'2_Prosecution'!CA29/'2_Prosecution'!BU29*100</f>
        <v>#VALUE!</v>
      </c>
      <c r="AV30" s="248" t="e">
        <f>'2_Prosecution'!CB29/'2_Prosecution'!CA29*100</f>
        <v>#VALUE!</v>
      </c>
      <c r="AW30" s="249" t="s">
        <v>3336</v>
      </c>
      <c r="AX30" s="248" t="e">
        <f>'2_Prosecution'!CD29/'2_Prosecution'!BU29*100</f>
        <v>#VALUE!</v>
      </c>
      <c r="AY30" s="248" t="e">
        <f>'2_Prosecution'!CE29/'2_Prosecution'!CD29*100</f>
        <v>#VALUE!</v>
      </c>
      <c r="AZ30" s="249" t="s">
        <v>3336</v>
      </c>
      <c r="BA30" s="248" t="e">
        <f>'2_Prosecution'!CG29/'2_Prosecution'!CD29*100</f>
        <v>#VALUE!</v>
      </c>
      <c r="BB30" s="248" t="e">
        <f>'2_Prosecution'!CH29/'2_Prosecution'!CG29*100</f>
        <v>#VALUE!</v>
      </c>
      <c r="BC30" s="249" t="s">
        <v>3336</v>
      </c>
      <c r="BD30" s="248" t="e">
        <f>'2_Prosecution'!CJ29/'2_Prosecution'!CD29*100</f>
        <v>#VALUE!</v>
      </c>
      <c r="BE30" s="248" t="e">
        <f>'2_Prosecution'!CK29/'2_Prosecution'!CJ29*100</f>
        <v>#VALUE!</v>
      </c>
      <c r="BF30" s="249" t="s">
        <v>3336</v>
      </c>
      <c r="BG30" s="248" t="e">
        <f>'2_Prosecution'!CM29/'2_Prosecution'!BU29*100</f>
        <v>#VALUE!</v>
      </c>
      <c r="BH30" s="248" t="e">
        <f>'2_Prosecution'!CN29/'2_Prosecution'!CM29*100</f>
        <v>#VALUE!</v>
      </c>
      <c r="BI30" s="249" t="s">
        <v>3336</v>
      </c>
      <c r="BJ30" s="248" t="e">
        <f>'2_Prosecution'!CP29/'2_Prosecution'!BU29*100</f>
        <v>#VALUE!</v>
      </c>
      <c r="BK30" s="248" t="e">
        <f>'2_Prosecution'!CQ29/'2_Prosecution'!CP29*100</f>
        <v>#VALUE!</v>
      </c>
      <c r="BL30" s="249" t="s">
        <v>3336</v>
      </c>
      <c r="BM30" s="248" t="e">
        <f>'2_Prosecution'!CS29/'2_Prosecution'!BU29*100</f>
        <v>#VALUE!</v>
      </c>
      <c r="BN30" s="248" t="e">
        <f>'2_Prosecution'!CT29/'2_Prosecution'!CS29*100</f>
        <v>#VALUE!</v>
      </c>
      <c r="BO30" s="249" t="s">
        <v>3336</v>
      </c>
      <c r="BP30" s="248" t="e">
        <f>'2_Prosecution'!CV29/'2_Prosecution'!BU29*100</f>
        <v>#VALUE!</v>
      </c>
      <c r="BQ30" s="248" t="e">
        <f>'2_Prosecution'!CW29/'2_Prosecution'!CV29*100</f>
        <v>#VALUE!</v>
      </c>
      <c r="BR30" s="249" t="s">
        <v>3336</v>
      </c>
      <c r="BS30" s="248">
        <f>'2_Prosecution'!DC29/G30*100</f>
        <v>1162.8374261974379</v>
      </c>
      <c r="BT30" s="248">
        <f>'2_Prosecution'!DD29/'2_Prosecution'!DC29*100</f>
        <v>52.045894387614041</v>
      </c>
      <c r="BU30" s="249" t="s">
        <v>3336</v>
      </c>
      <c r="BV30" s="248">
        <f>'2_Prosecution'!DF29/'2_Prosecution'!DC29*100</f>
        <v>9.6627038982582256</v>
      </c>
      <c r="BW30" s="248">
        <f>'2_Prosecution'!DG29/'2_Prosecution'!DF29*100</f>
        <v>89.985693848354799</v>
      </c>
      <c r="BX30" s="249" t="s">
        <v>3336</v>
      </c>
      <c r="BY30" s="248">
        <f>'2_Prosecution'!DI29/'2_Prosecution'!DC29*100</f>
        <v>1.0091235830799006</v>
      </c>
      <c r="BZ30" s="248">
        <f>'2_Prosecution'!DJ29/'2_Prosecution'!DI29*100</f>
        <v>216.43835616438358</v>
      </c>
      <c r="CA30" s="249" t="s">
        <v>3336</v>
      </c>
      <c r="CB30" s="248">
        <f>'2_Prosecution'!DL29/'2_Prosecution'!DI29*100</f>
        <v>24.657534246575342</v>
      </c>
      <c r="CC30" s="248">
        <f>'2_Prosecution'!DM29/'2_Prosecution'!DL29*100</f>
        <v>283.33333333333337</v>
      </c>
      <c r="CD30" s="249" t="s">
        <v>3336</v>
      </c>
      <c r="CE30" s="248">
        <f>'2_Prosecution'!DO29/'2_Prosecution'!DC29*100</f>
        <v>5.7782692839369645</v>
      </c>
      <c r="CF30" s="248">
        <f>'2_Prosecution'!DP29/'2_Prosecution'!DO29*100</f>
        <v>87.081339712918663</v>
      </c>
      <c r="CG30" s="249" t="s">
        <v>3336</v>
      </c>
      <c r="CH30" s="248">
        <f>'2_Prosecution'!DR29/'2_Prosecution'!DO29*100</f>
        <v>43.062200956937801</v>
      </c>
      <c r="CI30" s="248">
        <f>'2_Prosecution'!DS29/'2_Prosecution'!DR29*100</f>
        <v>99.444444444444443</v>
      </c>
      <c r="CJ30" s="249" t="s">
        <v>3336</v>
      </c>
      <c r="CK30" s="248">
        <f>'2_Prosecution'!DU29/'2_Prosecution'!DC29*100</f>
        <v>0.52529720763063303</v>
      </c>
      <c r="CL30" s="248">
        <f>'2_Prosecution'!DV29/'2_Prosecution'!DU29*100</f>
        <v>18.421052631578945</v>
      </c>
      <c r="CM30" s="249" t="s">
        <v>3336</v>
      </c>
      <c r="CN30" s="248">
        <f>'2_Prosecution'!DX29/'2_Prosecution'!DU29*100</f>
        <v>18.421052631578945</v>
      </c>
      <c r="CO30" s="248">
        <f>'2_Prosecution'!DY29/'2_Prosecution'!DX29*100</f>
        <v>128.57142857142858</v>
      </c>
      <c r="CP30" s="249" t="s">
        <v>3336</v>
      </c>
      <c r="CQ30" s="248">
        <f>'2_Prosecution'!EA29/'2_Prosecution'!DU29*100</f>
        <v>5.2631578947368416</v>
      </c>
      <c r="CR30" s="248">
        <f>'2_Prosecution'!EB29/'2_Prosecution'!EA29*100</f>
        <v>100</v>
      </c>
      <c r="CS30" s="249" t="s">
        <v>3336</v>
      </c>
      <c r="CT30" s="248">
        <f>'2_Prosecution'!ED29/'2_Prosecution'!DC29*100</f>
        <v>0.8708874758086812</v>
      </c>
      <c r="CU30" s="248">
        <f>'2_Prosecution'!EE29/'2_Prosecution'!ED29*100</f>
        <v>188.88888888888889</v>
      </c>
      <c r="CV30" s="249" t="s">
        <v>3336</v>
      </c>
      <c r="CW30" s="248">
        <f>'2_Prosecution'!EG29/'2_Prosecution'!DC29*100</f>
        <v>14.570085706386507</v>
      </c>
      <c r="CX30" s="248">
        <f>'2_Prosecution'!EH29/'2_Prosecution'!EG29*100</f>
        <v>98.292220113851997</v>
      </c>
      <c r="CY30" s="249" t="s">
        <v>3336</v>
      </c>
      <c r="CZ30" s="248">
        <f>'2_Prosecution'!EJ29/'2_Prosecution'!EG29*100</f>
        <v>37.286527514231501</v>
      </c>
      <c r="DA30" s="248">
        <f>'2_Prosecution'!EK29/'2_Prosecution'!EJ29*100</f>
        <v>126.46310432569973</v>
      </c>
      <c r="DB30" s="249" t="s">
        <v>3336</v>
      </c>
      <c r="DC30" s="248">
        <f>'2_Prosecution'!EM29/'2_Prosecution'!EJ29*100</f>
        <v>5.8524173027989823</v>
      </c>
      <c r="DD30" s="248">
        <f>'2_Prosecution'!EN29/'2_Prosecution'!EM29*100</f>
        <v>91.304347826086953</v>
      </c>
      <c r="DE30" s="249" t="s">
        <v>3336</v>
      </c>
      <c r="DF30" s="248" t="e">
        <f>'2_Prosecution'!EP29/'2_Prosecution'!EJ29*100</f>
        <v>#VALUE!</v>
      </c>
      <c r="DG30" s="248" t="e">
        <f>'2_Prosecution'!EQ29/'2_Prosecution'!EP29*100</f>
        <v>#VALUE!</v>
      </c>
      <c r="DH30" s="249" t="s">
        <v>3336</v>
      </c>
      <c r="DI30" s="248" t="e">
        <f>'2_Prosecution'!ES29/'2_Prosecution'!EP29*100</f>
        <v>#VALUE!</v>
      </c>
      <c r="DJ30" s="248" t="e">
        <f>'2_Prosecution'!ET29/'2_Prosecution'!ES29*100</f>
        <v>#VALUE!</v>
      </c>
      <c r="DK30" s="249" t="s">
        <v>3336</v>
      </c>
      <c r="DL30" s="248">
        <f>'2_Prosecution'!EV29/'2_Prosecution'!DC29*100</f>
        <v>3.8567873928670169</v>
      </c>
      <c r="DM30" s="248">
        <f>'2_Prosecution'!EW29/'2_Prosecution'!EV29*100</f>
        <v>65.949820788530474</v>
      </c>
      <c r="DN30" s="249" t="s">
        <v>3336</v>
      </c>
      <c r="DO30" s="248">
        <f>'2_Prosecution'!EY29/'2_Prosecution'!EV29*100</f>
        <v>1.0752688172043012</v>
      </c>
      <c r="DP30" s="248">
        <f>'2_Prosecution'!EZ29/'2_Prosecution'!EY29*100</f>
        <v>100</v>
      </c>
      <c r="DQ30" s="249" t="s">
        <v>3336</v>
      </c>
      <c r="DR30" s="248">
        <f>'2_Prosecution'!FB29/'2_Prosecution'!DC29*100</f>
        <v>4.050317943046724</v>
      </c>
      <c r="DS30" s="248">
        <f>'2_Prosecution'!FC29/'2_Prosecution'!FB29*100</f>
        <v>67.576791808873722</v>
      </c>
      <c r="DT30" s="249" t="s">
        <v>3336</v>
      </c>
      <c r="DU30" s="248">
        <f>'2_Prosecution'!FE29/'2_Prosecution'!DC29*100</f>
        <v>4.1470832181365769E-2</v>
      </c>
      <c r="DV30" s="248">
        <f>'2_Prosecution'!FF29/'2_Prosecution'!FE29*100</f>
        <v>33.333333333333329</v>
      </c>
      <c r="DW30" s="249" t="s">
        <v>3336</v>
      </c>
      <c r="DX30" s="248">
        <f>'2_Prosecution'!FH29/'2_Prosecution'!DC29*100</f>
        <v>9.6627038982582256</v>
      </c>
      <c r="DY30" s="248">
        <f>'2_Prosecution'!FI29/'2_Prosecution'!FH29*100</f>
        <v>21.602288984263232</v>
      </c>
      <c r="DZ30" s="249" t="s">
        <v>3336</v>
      </c>
      <c r="EA30" s="248">
        <f>'2_Prosecution'!FK29/'2_Prosecution'!DC29*100</f>
        <v>2.4882499308819463</v>
      </c>
      <c r="EB30" s="248">
        <f>'2_Prosecution'!FL29/'2_Prosecution'!FK29*100</f>
        <v>118.88888888888889</v>
      </c>
      <c r="EC30" s="249" t="s">
        <v>3336</v>
      </c>
      <c r="ED30" s="248">
        <f>'2_Prosecution'!FN29/'2_Prosecution'!FK29*100</f>
        <v>79.444444444444443</v>
      </c>
      <c r="EE30" s="248">
        <f>'2_Prosecution'!FO29/'2_Prosecution'!FN29*100</f>
        <v>130.06993006993005</v>
      </c>
      <c r="EF30" s="249" t="s">
        <v>3336</v>
      </c>
      <c r="EG30" s="248" t="e">
        <f>'2_Prosecution'!GT29/G30*100</f>
        <v>#VALUE!</v>
      </c>
      <c r="EH30" s="248" t="e">
        <f>'2_Prosecution'!GU29/G30*100</f>
        <v>#VALUE!</v>
      </c>
      <c r="EI30" s="249" t="s">
        <v>3336</v>
      </c>
      <c r="EJ30" s="248" t="e">
        <f>'2_Prosecution'!HF29/C30*100</f>
        <v>#VALUE!</v>
      </c>
      <c r="EK30" s="248">
        <f>'2_Prosecution'!HG29/D30*100</f>
        <v>39.980138898740627</v>
      </c>
      <c r="EL30" s="248">
        <f>'2_Prosecution'!HH29/E30*100</f>
        <v>41.714111771271376</v>
      </c>
      <c r="EM30" s="248">
        <f>'2_Prosecution'!HI29/F30*100</f>
        <v>43.441814516323667</v>
      </c>
      <c r="EN30" s="248">
        <f>'2_Prosecution'!HJ29/G30*100</f>
        <v>45.491151729869358</v>
      </c>
      <c r="EO30" s="248">
        <f>'2_Prosecution'!HK29/H30*100</f>
        <v>49.661051271419346</v>
      </c>
      <c r="EP30" s="250" t="e">
        <f t="shared" si="2"/>
        <v>#VALUE!</v>
      </c>
      <c r="EQ30" s="249" t="s">
        <v>3336</v>
      </c>
      <c r="ER30" s="248" t="e">
        <f>'2_Prosecution'!HM29/C30*100</f>
        <v>#VALUE!</v>
      </c>
      <c r="ES30" s="248">
        <f>'2_Prosecution'!HN29/D30*100</f>
        <v>17.249495411956641</v>
      </c>
      <c r="ET30" s="248">
        <f>'2_Prosecution'!HO29/E30*100</f>
        <v>17.394301433580342</v>
      </c>
      <c r="EU30" s="248">
        <f>'2_Prosecution'!HP29/F30*100</f>
        <v>17.215830197209751</v>
      </c>
      <c r="EV30" s="248">
        <f>'2_Prosecution'!HQ29/G30*100</f>
        <v>18.646549825670832</v>
      </c>
      <c r="EW30" s="248">
        <f>'2_Prosecution'!HR29/H30*100</f>
        <v>19.285845153949261</v>
      </c>
      <c r="EX30" s="250" t="e">
        <f t="shared" si="3"/>
        <v>#VALUE!</v>
      </c>
      <c r="EY30" s="249" t="s">
        <v>3336</v>
      </c>
      <c r="EZ30" s="248">
        <f>'2_Prosecution'!HT29/'2_Prosecution'!HQ29*100</f>
        <v>56.034482758620683</v>
      </c>
    </row>
    <row r="31" spans="1:156" ht="20.25" customHeight="1">
      <c r="A31" s="248">
        <v>29</v>
      </c>
      <c r="B31" s="279" t="s">
        <v>52</v>
      </c>
      <c r="C31" s="248">
        <v>16655.798999999999</v>
      </c>
      <c r="D31" s="248">
        <v>16730.348000000002</v>
      </c>
      <c r="E31" s="248">
        <v>16779.575000000001</v>
      </c>
      <c r="F31" s="248">
        <v>16829.289000000001</v>
      </c>
      <c r="G31" s="248">
        <v>16900.725999999999</v>
      </c>
      <c r="H31" s="248">
        <v>16979.12</v>
      </c>
      <c r="J31" s="248" t="e">
        <f>'2_Prosecution'!AK30/F31*100</f>
        <v>#VALUE!</v>
      </c>
      <c r="K31" s="248">
        <f>'2_Prosecution'!AL30/G31*100</f>
        <v>1123.1766019992278</v>
      </c>
      <c r="L31" s="249" t="s">
        <v>3336</v>
      </c>
      <c r="M31" s="248">
        <f>'2_Prosecution'!AN30/C31*100</f>
        <v>1302.9395947921803</v>
      </c>
      <c r="N31" s="248">
        <f>'2_Prosecution'!AO30/D31*100</f>
        <v>1345.4591619971084</v>
      </c>
      <c r="O31" s="248">
        <f>'2_Prosecution'!AP30/E31*100</f>
        <v>1274.4363310751314</v>
      </c>
      <c r="P31" s="248">
        <f>'2_Prosecution'!AQ30/F31*100</f>
        <v>1259.6491747215227</v>
      </c>
      <c r="Q31" s="248">
        <f>'2_Prosecution'!AR30/G31*100</f>
        <v>1162.9677920344961</v>
      </c>
      <c r="R31" s="248">
        <f>'2_Prosecution'!AS30/H31*100</f>
        <v>1143.5516092706807</v>
      </c>
      <c r="S31" s="250">
        <f t="shared" si="0"/>
        <v>-12.232952790641221</v>
      </c>
      <c r="T31" s="249" t="s">
        <v>3336</v>
      </c>
      <c r="U31" s="248">
        <f>'2_Prosecution'!AU30/'2_Prosecution'!AN30*100</f>
        <v>53.583853650669312</v>
      </c>
      <c r="V31" s="248">
        <f>'2_Prosecution'!AV30/'2_Prosecution'!AO30*100</f>
        <v>47.49000444247001</v>
      </c>
      <c r="W31" s="248">
        <f>'2_Prosecution'!AW30/'2_Prosecution'!AP30*100</f>
        <v>46.840000935256839</v>
      </c>
      <c r="X31" s="248">
        <f>'2_Prosecution'!AX30/'2_Prosecution'!AQ30*100</f>
        <v>48.334827114486536</v>
      </c>
      <c r="Y31" s="248">
        <f>'2_Prosecution'!AY30/'2_Prosecution'!AR30*100</f>
        <v>51.218519460697024</v>
      </c>
      <c r="Z31" s="248">
        <f>'2_Prosecution'!AZ30/'2_Prosecution'!AS30*100</f>
        <v>51.721474004068703</v>
      </c>
      <c r="AA31" s="250">
        <f t="shared" si="1"/>
        <v>-3.4756358860302754</v>
      </c>
      <c r="AB31" s="249" t="s">
        <v>3336</v>
      </c>
      <c r="AC31" s="248">
        <f>'2_Prosecution'!BE30/G31*100</f>
        <v>1162.9677920344961</v>
      </c>
      <c r="AD31" s="248">
        <f>'2_Prosecution'!BF30/'2_Prosecution'!BE30*100</f>
        <v>7.7741032816077329</v>
      </c>
      <c r="AE31" s="248">
        <f>'2_Prosecution'!BG30/'2_Prosecution'!BE30*100</f>
        <v>15.917069447977614</v>
      </c>
      <c r="AF31" s="248" t="e">
        <f>'2_Prosecution'!BH30/'2_Prosecution'!BE30*100</f>
        <v>#VALUE!</v>
      </c>
      <c r="AG31" s="248" t="e">
        <f>'2_Prosecution'!BI30/'2_Prosecution'!BH30*100</f>
        <v>#VALUE!</v>
      </c>
      <c r="AH31" s="249" t="s">
        <v>3336</v>
      </c>
      <c r="AI31" s="248">
        <f>'2_Prosecution'!BK30/G31*100</f>
        <v>595.65488488482686</v>
      </c>
      <c r="AJ31" s="248">
        <f>'2_Prosecution'!BL30/'2_Prosecution'!BK30*100</f>
        <v>6.864011125459422</v>
      </c>
      <c r="AK31" s="248">
        <f>'2_Prosecution'!BM30/'2_Prosecution'!BK30*100</f>
        <v>11.834707460017881</v>
      </c>
      <c r="AL31" s="248" t="e">
        <f>'2_Prosecution'!BN30/'2_Prosecution'!BK30*100</f>
        <v>#VALUE!</v>
      </c>
      <c r="AM31" s="248" t="e">
        <f>'2_Prosecution'!BO30/'2_Prosecution'!BN30*100</f>
        <v>#VALUE!</v>
      </c>
      <c r="AN31" s="249" t="s">
        <v>3336</v>
      </c>
      <c r="AO31" s="248">
        <f>'2_Prosecution'!BU30/G31*100</f>
        <v>1162.9677920344961</v>
      </c>
      <c r="AP31" s="248">
        <f>'2_Prosecution'!BV30/'2_Prosecution'!BU30*100</f>
        <v>7.7741032816077329</v>
      </c>
      <c r="AQ31" s="249" t="s">
        <v>3336</v>
      </c>
      <c r="AR31" s="248">
        <f>'2_Prosecution'!BX30/'2_Prosecution'!BU30*100</f>
        <v>51.218519460697024</v>
      </c>
      <c r="AS31" s="248">
        <f>'2_Prosecution'!BY30/'2_Prosecution'!BX30*100</f>
        <v>6.864011125459422</v>
      </c>
      <c r="AT31" s="249" t="s">
        <v>3336</v>
      </c>
      <c r="AU31" s="248">
        <f>'2_Prosecution'!CA30/'2_Prosecution'!BU30*100</f>
        <v>15.634698549987281</v>
      </c>
      <c r="AV31" s="248">
        <f>'2_Prosecution'!CB30/'2_Prosecution'!CA30*100</f>
        <v>1.0250569476082005</v>
      </c>
      <c r="AW31" s="249" t="s">
        <v>3336</v>
      </c>
      <c r="AX31" s="248">
        <f>'2_Prosecution'!CD30/'2_Prosecution'!BU30*100</f>
        <v>6.1841770541846852</v>
      </c>
      <c r="AY31" s="248">
        <f>'2_Prosecution'!CE30/'2_Prosecution'!CD30*100</f>
        <v>20.074043603455369</v>
      </c>
      <c r="AZ31" s="249" t="s">
        <v>3336</v>
      </c>
      <c r="BA31" s="248">
        <f>'2_Prosecution'!CG30/'2_Prosecution'!CD30*100</f>
        <v>43.891402714932127</v>
      </c>
      <c r="BB31" s="248">
        <f>'2_Prosecution'!CH30/'2_Prosecution'!CG30*100</f>
        <v>3.936269915651359</v>
      </c>
      <c r="BC31" s="249" t="s">
        <v>3336</v>
      </c>
      <c r="BD31" s="248">
        <f>'2_Prosecution'!CJ30/'2_Prosecution'!CD30*100</f>
        <v>61.826408885232418</v>
      </c>
      <c r="BE31" s="248">
        <f>'2_Prosecution'!CK30/'2_Prosecution'!CJ30*100</f>
        <v>30.671989354624085</v>
      </c>
      <c r="BF31" s="249" t="s">
        <v>3336</v>
      </c>
      <c r="BG31" s="248">
        <f>'2_Prosecution'!CM30/'2_Prosecution'!BU30*100</f>
        <v>9.1808700076316452</v>
      </c>
      <c r="BH31" s="248">
        <f>'2_Prosecution'!CN30/'2_Prosecution'!CM30*100</f>
        <v>9.3931837073981708</v>
      </c>
      <c r="BI31" s="249" t="s">
        <v>3336</v>
      </c>
      <c r="BJ31" s="248">
        <f>'2_Prosecution'!CP30/'2_Prosecution'!BU30*100</f>
        <v>10.890358687356906</v>
      </c>
      <c r="BK31" s="248">
        <f>'2_Prosecution'!CQ30/'2_Prosecution'!CP30*100</f>
        <v>11.165615510394767</v>
      </c>
      <c r="BL31" s="249" t="s">
        <v>3336</v>
      </c>
      <c r="BM31" s="248" t="e">
        <f>'2_Prosecution'!CS30/'2_Prosecution'!BU30*100</f>
        <v>#VALUE!</v>
      </c>
      <c r="BN31" s="248" t="e">
        <f>'2_Prosecution'!CT30/'2_Prosecution'!CS30*100</f>
        <v>#VALUE!</v>
      </c>
      <c r="BO31" s="249" t="s">
        <v>3336</v>
      </c>
      <c r="BP31" s="248">
        <f>'2_Prosecution'!CV30/'2_Prosecution'!BU30*100</f>
        <v>5.7186466547952177</v>
      </c>
      <c r="BQ31" s="248">
        <f>'2_Prosecution'!CW30/'2_Prosecution'!CV30*100</f>
        <v>13.523131672597867</v>
      </c>
      <c r="BR31" s="249" t="s">
        <v>3336</v>
      </c>
      <c r="BS31" s="248">
        <f>'2_Prosecution'!DC30/G31*100</f>
        <v>1162.9677920344961</v>
      </c>
      <c r="BT31" s="248">
        <f>'2_Prosecution'!DD30/'2_Prosecution'!DC30*100</f>
        <v>51.218519460697024</v>
      </c>
      <c r="BU31" s="249" t="s">
        <v>3336</v>
      </c>
      <c r="BV31" s="248">
        <f>'2_Prosecution'!DF30/'2_Prosecution'!DC30*100</f>
        <v>15.723734418722971</v>
      </c>
      <c r="BW31" s="248">
        <f>'2_Prosecution'!DG30/'2_Prosecution'!DF30*100</f>
        <v>48.011648600550075</v>
      </c>
      <c r="BX31" s="249" t="s">
        <v>3336</v>
      </c>
      <c r="BY31" s="248">
        <f>'2_Prosecution'!DI30/'2_Prosecution'!DC30*100</f>
        <v>0.76469091834138891</v>
      </c>
      <c r="BZ31" s="248">
        <f>'2_Prosecution'!DJ30/'2_Prosecution'!DI30*100</f>
        <v>78.443113772455092</v>
      </c>
      <c r="CA31" s="249" t="s">
        <v>3336</v>
      </c>
      <c r="CB31" s="248" t="e">
        <f>'2_Prosecution'!DL30/'2_Prosecution'!DI30*100</f>
        <v>#VALUE!</v>
      </c>
      <c r="CC31" s="248" t="e">
        <f>'2_Prosecution'!DM30/'2_Prosecution'!DL30*100</f>
        <v>#VALUE!</v>
      </c>
      <c r="CD31" s="249" t="s">
        <v>3336</v>
      </c>
      <c r="CE31" s="248">
        <f>'2_Prosecution'!DO30/'2_Prosecution'!DC30*100</f>
        <v>13.019587891121853</v>
      </c>
      <c r="CF31" s="248">
        <f>'2_Prosecution'!DP30/'2_Prosecution'!DO30*100</f>
        <v>52.38374364986322</v>
      </c>
      <c r="CG31" s="249" t="s">
        <v>3336</v>
      </c>
      <c r="CH31" s="248">
        <f>'2_Prosecution'!DR30/'2_Prosecution'!DO30*100</f>
        <v>12.51660805001954</v>
      </c>
      <c r="CI31" s="248">
        <f>'2_Prosecution'!DS30/'2_Prosecution'!DR30*100</f>
        <v>82.9847018420231</v>
      </c>
      <c r="CJ31" s="249" t="s">
        <v>3336</v>
      </c>
      <c r="CK31" s="248">
        <f>'2_Prosecution'!DU30/'2_Prosecution'!DC30*100</f>
        <v>1.4703637751208345</v>
      </c>
      <c r="CL31" s="248">
        <f>'2_Prosecution'!DV30/'2_Prosecution'!DU30*100</f>
        <v>46.297577854671282</v>
      </c>
      <c r="CM31" s="249" t="s">
        <v>3336</v>
      </c>
      <c r="CN31" s="248">
        <f>'2_Prosecution'!DX30/'2_Prosecution'!DU30*100</f>
        <v>19.169550173010379</v>
      </c>
      <c r="CO31" s="248">
        <f>'2_Prosecution'!DY30/'2_Prosecution'!DX30*100</f>
        <v>40.974729241877256</v>
      </c>
      <c r="CP31" s="249" t="s">
        <v>3336</v>
      </c>
      <c r="CQ31" s="248">
        <f>'2_Prosecution'!EA30/'2_Prosecution'!DU30*100</f>
        <v>5.3979238754325261</v>
      </c>
      <c r="CR31" s="248">
        <f>'2_Prosecution'!EB30/'2_Prosecution'!EA30*100</f>
        <v>57.692307692307686</v>
      </c>
      <c r="CS31" s="249" t="s">
        <v>3336</v>
      </c>
      <c r="CT31" s="248">
        <f>'2_Prosecution'!ED30/'2_Prosecution'!DC30*100</f>
        <v>1.8590689392012212</v>
      </c>
      <c r="CU31" s="248">
        <f>'2_Prosecution'!EE30/'2_Prosecution'!ED30*100</f>
        <v>79.255610290093045</v>
      </c>
      <c r="CV31" s="249" t="s">
        <v>3336</v>
      </c>
      <c r="CW31" s="248">
        <f>'2_Prosecution'!EG30/'2_Prosecution'!DC30*100</f>
        <v>25.1218519460697</v>
      </c>
      <c r="CX31" s="248">
        <f>'2_Prosecution'!EH30/'2_Prosecution'!EG30*100</f>
        <v>64.22220872065941</v>
      </c>
      <c r="CY31" s="249" t="s">
        <v>3336</v>
      </c>
      <c r="CZ31" s="248">
        <f>'2_Prosecution'!EJ30/'2_Prosecution'!EG30*100</f>
        <v>42.011462826822203</v>
      </c>
      <c r="DA31" s="248">
        <f>'2_Prosecution'!EK30/'2_Prosecution'!EJ30*100</f>
        <v>72.266679521789428</v>
      </c>
      <c r="DB31" s="249" t="s">
        <v>3336</v>
      </c>
      <c r="DC31" s="248" t="e">
        <f>'2_Prosecution'!EM30/'2_Prosecution'!EJ30*100</f>
        <v>#VALUE!</v>
      </c>
      <c r="DD31" s="248" t="e">
        <f>'2_Prosecution'!EN30/'2_Prosecution'!EM30*100</f>
        <v>#VALUE!</v>
      </c>
      <c r="DE31" s="249" t="s">
        <v>3336</v>
      </c>
      <c r="DF31" s="248" t="e">
        <f>'2_Prosecution'!EP30/'2_Prosecution'!EJ30*100</f>
        <v>#VALUE!</v>
      </c>
      <c r="DG31" s="248" t="e">
        <f>'2_Prosecution'!EQ30/'2_Prosecution'!EP30*100</f>
        <v>#VALUE!</v>
      </c>
      <c r="DH31" s="249" t="s">
        <v>3336</v>
      </c>
      <c r="DI31" s="248" t="e">
        <f>'2_Prosecution'!ES30/'2_Prosecution'!EP30*100</f>
        <v>#VALUE!</v>
      </c>
      <c r="DJ31" s="248" t="e">
        <f>'2_Prosecution'!ET30/'2_Prosecution'!ES30*100</f>
        <v>#VALUE!</v>
      </c>
      <c r="DK31" s="249" t="s">
        <v>3336</v>
      </c>
      <c r="DL31" s="248">
        <f>'2_Prosecution'!EV30/'2_Prosecution'!DC30*100</f>
        <v>1.0989570083948104</v>
      </c>
      <c r="DM31" s="248">
        <f>'2_Prosecution'!EW30/'2_Prosecution'!EV30*100</f>
        <v>47.083333333333336</v>
      </c>
      <c r="DN31" s="249" t="s">
        <v>3336</v>
      </c>
      <c r="DO31" s="248" t="e">
        <f>'2_Prosecution'!EY30/'2_Prosecution'!EV30*100</f>
        <v>#VALUE!</v>
      </c>
      <c r="DP31" s="248" t="e">
        <f>'2_Prosecution'!EZ30/'2_Prosecution'!EY30*100</f>
        <v>#VALUE!</v>
      </c>
      <c r="DQ31" s="249" t="s">
        <v>3336</v>
      </c>
      <c r="DR31" s="248">
        <f>'2_Prosecution'!FB30/'2_Prosecution'!DC30*100</f>
        <v>1.5934876621724752</v>
      </c>
      <c r="DS31" s="248">
        <f>'2_Prosecution'!FC30/'2_Prosecution'!FB30*100</f>
        <v>59.131545338441896</v>
      </c>
      <c r="DT31" s="249" t="s">
        <v>3336</v>
      </c>
      <c r="DU31" s="248">
        <f>'2_Prosecution'!FE30/'2_Prosecution'!DC30*100</f>
        <v>0.55965403205291275</v>
      </c>
      <c r="DV31" s="248">
        <f>'2_Prosecution'!FF30/'2_Prosecution'!FE30*100</f>
        <v>53</v>
      </c>
      <c r="DW31" s="249" t="s">
        <v>3336</v>
      </c>
      <c r="DX31" s="248">
        <f>'2_Prosecution'!FH30/'2_Prosecution'!DC30*100</f>
        <v>1.170185703383363E-2</v>
      </c>
      <c r="DY31" s="248">
        <f>'2_Prosecution'!FI30/'2_Prosecution'!FH30*100</f>
        <v>30.434782608695656</v>
      </c>
      <c r="DZ31" s="249" t="s">
        <v>3336</v>
      </c>
      <c r="EA31" s="248">
        <f>'2_Prosecution'!FK30/'2_Prosecution'!DC30*100</f>
        <v>6.8293055202238619</v>
      </c>
      <c r="EB31" s="248">
        <f>'2_Prosecution'!FL30/'2_Prosecution'!FK30*100</f>
        <v>48.372196975340827</v>
      </c>
      <c r="EC31" s="249" t="s">
        <v>3336</v>
      </c>
      <c r="ED31" s="248" t="e">
        <f>'2_Prosecution'!FN30/'2_Prosecution'!FK30*100</f>
        <v>#VALUE!</v>
      </c>
      <c r="EE31" s="248" t="e">
        <f>'2_Prosecution'!FO30/'2_Prosecution'!FN30*100</f>
        <v>#VALUE!</v>
      </c>
      <c r="EF31" s="249" t="s">
        <v>3336</v>
      </c>
      <c r="EG31" s="248" t="e">
        <f>'2_Prosecution'!GT30/G31*100</f>
        <v>#VALUE!</v>
      </c>
      <c r="EH31" s="248" t="e">
        <f>'2_Prosecution'!GU30/G31*100</f>
        <v>#VALUE!</v>
      </c>
      <c r="EI31" s="249" t="s">
        <v>3336</v>
      </c>
      <c r="EJ31" s="248" t="e">
        <f>'2_Prosecution'!HF30/C31*100</f>
        <v>#VALUE!</v>
      </c>
      <c r="EK31" s="248">
        <f>'2_Prosecution'!HG30/D31*100</f>
        <v>28.463245355087651</v>
      </c>
      <c r="EL31" s="248" t="e">
        <f>'2_Prosecution'!HH30/E31*100</f>
        <v>#VALUE!</v>
      </c>
      <c r="EM31" s="248">
        <f>'2_Prosecution'!HI30/F31*100</f>
        <v>26.899532119271345</v>
      </c>
      <c r="EN31" s="248" t="e">
        <f>'2_Prosecution'!HJ30/G31*100</f>
        <v>#VALUE!</v>
      </c>
      <c r="EO31" s="248">
        <f>'2_Prosecution'!HK30/H31*100</f>
        <v>27.19222197616838</v>
      </c>
      <c r="EP31" s="250" t="e">
        <f t="shared" si="2"/>
        <v>#VALUE!</v>
      </c>
      <c r="EQ31" s="249" t="s">
        <v>3336</v>
      </c>
      <c r="ER31" s="248" t="e">
        <f>'2_Prosecution'!HM30/C31*100</f>
        <v>#VALUE!</v>
      </c>
      <c r="ES31" s="248">
        <f>'2_Prosecution'!HN30/D31*100</f>
        <v>4.7219579652497359</v>
      </c>
      <c r="ET31" s="248" t="e">
        <f>'2_Prosecution'!HO30/E31*100</f>
        <v>#VALUE!</v>
      </c>
      <c r="EU31" s="248">
        <f>'2_Prosecution'!HP30/F31*100</f>
        <v>4.7298492526927314</v>
      </c>
      <c r="EV31" s="248" t="e">
        <f>'2_Prosecution'!HQ30/G31*100</f>
        <v>#VALUE!</v>
      </c>
      <c r="EW31" s="248">
        <f>'2_Prosecution'!HR30/H31*100</f>
        <v>5.4596469074957952</v>
      </c>
      <c r="EX31" s="250" t="e">
        <f t="shared" si="3"/>
        <v>#VALUE!</v>
      </c>
      <c r="EY31" s="249" t="s">
        <v>3336</v>
      </c>
      <c r="EZ31" s="248" t="e">
        <f>'2_Prosecution'!HT30/'2_Prosecution'!HQ30*100</f>
        <v>#VALUE!</v>
      </c>
    </row>
    <row r="32" spans="1:156">
      <c r="A32" s="248">
        <v>30</v>
      </c>
      <c r="B32" s="279" t="s">
        <v>53</v>
      </c>
      <c r="C32" s="248">
        <v>4920.3050000000003</v>
      </c>
      <c r="D32" s="248">
        <v>4985.87</v>
      </c>
      <c r="E32" s="248">
        <v>5051.2749999999996</v>
      </c>
      <c r="F32" s="248">
        <v>5107.97</v>
      </c>
      <c r="G32" s="248">
        <v>5166.4930000000004</v>
      </c>
      <c r="H32" s="248">
        <v>5210.7209999999995</v>
      </c>
      <c r="J32" s="248" t="e">
        <f>'2_Prosecution'!AK31/F32*100</f>
        <v>#VALUE!</v>
      </c>
      <c r="K32" s="248" t="e">
        <f>'2_Prosecution'!AL31/G32*100</f>
        <v>#VALUE!</v>
      </c>
      <c r="L32" s="249" t="s">
        <v>3336</v>
      </c>
      <c r="M32" s="248" t="e">
        <f>'2_Prosecution'!AN31/C32*100</f>
        <v>#VALUE!</v>
      </c>
      <c r="N32" s="248" t="e">
        <f>'2_Prosecution'!AO31/D32*100</f>
        <v>#VALUE!</v>
      </c>
      <c r="O32" s="248" t="e">
        <f>'2_Prosecution'!AP31/E32*100</f>
        <v>#VALUE!</v>
      </c>
      <c r="P32" s="248" t="e">
        <f>'2_Prosecution'!AQ31/F32*100</f>
        <v>#VALUE!</v>
      </c>
      <c r="Q32" s="248" t="e">
        <f>'2_Prosecution'!AR31/G32*100</f>
        <v>#VALUE!</v>
      </c>
      <c r="R32" s="248" t="e">
        <f>'2_Prosecution'!AS31/H32*100</f>
        <v>#VALUE!</v>
      </c>
      <c r="S32" s="250" t="e">
        <f t="shared" si="0"/>
        <v>#VALUE!</v>
      </c>
      <c r="T32" s="249" t="s">
        <v>3336</v>
      </c>
      <c r="U32" s="248" t="e">
        <f>'2_Prosecution'!AU31/'2_Prosecution'!AN31*100</f>
        <v>#VALUE!</v>
      </c>
      <c r="V32" s="248" t="e">
        <f>'2_Prosecution'!AV31/'2_Prosecution'!AO31*100</f>
        <v>#VALUE!</v>
      </c>
      <c r="W32" s="248" t="e">
        <f>'2_Prosecution'!AW31/'2_Prosecution'!AP31*100</f>
        <v>#VALUE!</v>
      </c>
      <c r="X32" s="248" t="e">
        <f>'2_Prosecution'!AX31/'2_Prosecution'!AQ31*100</f>
        <v>#VALUE!</v>
      </c>
      <c r="Y32" s="248" t="e">
        <f>'2_Prosecution'!AY31/'2_Prosecution'!AR31*100</f>
        <v>#VALUE!</v>
      </c>
      <c r="Z32" s="248" t="e">
        <f>'2_Prosecution'!AZ31/'2_Prosecution'!AS31*100</f>
        <v>#VALUE!</v>
      </c>
      <c r="AA32" s="250" t="e">
        <f t="shared" si="1"/>
        <v>#VALUE!</v>
      </c>
      <c r="AB32" s="249" t="s">
        <v>3336</v>
      </c>
      <c r="AC32" s="248" t="e">
        <f>'2_Prosecution'!BE31/G32*100</f>
        <v>#VALUE!</v>
      </c>
      <c r="AD32" s="248" t="e">
        <f>'2_Prosecution'!BF31/'2_Prosecution'!BE31*100</f>
        <v>#VALUE!</v>
      </c>
      <c r="AE32" s="248" t="e">
        <f>'2_Prosecution'!BG31/'2_Prosecution'!BE31*100</f>
        <v>#VALUE!</v>
      </c>
      <c r="AF32" s="248" t="e">
        <f>'2_Prosecution'!BH31/'2_Prosecution'!BE31*100</f>
        <v>#VALUE!</v>
      </c>
      <c r="AG32" s="248" t="e">
        <f>'2_Prosecution'!BI31/'2_Prosecution'!BH31*100</f>
        <v>#VALUE!</v>
      </c>
      <c r="AH32" s="249" t="s">
        <v>3336</v>
      </c>
      <c r="AI32" s="248" t="e">
        <f>'2_Prosecution'!BK31/G32*100</f>
        <v>#VALUE!</v>
      </c>
      <c r="AJ32" s="248" t="e">
        <f>'2_Prosecution'!BL31/'2_Prosecution'!BK31*100</f>
        <v>#VALUE!</v>
      </c>
      <c r="AK32" s="248" t="e">
        <f>'2_Prosecution'!BM31/'2_Prosecution'!BK31*100</f>
        <v>#VALUE!</v>
      </c>
      <c r="AL32" s="248" t="e">
        <f>'2_Prosecution'!BN31/'2_Prosecution'!BK31*100</f>
        <v>#VALUE!</v>
      </c>
      <c r="AM32" s="248" t="e">
        <f>'2_Prosecution'!BO31/'2_Prosecution'!BN31*100</f>
        <v>#VALUE!</v>
      </c>
      <c r="AN32" s="249" t="s">
        <v>3336</v>
      </c>
      <c r="AO32" s="248" t="e">
        <f>'2_Prosecution'!BU31/G32*100</f>
        <v>#VALUE!</v>
      </c>
      <c r="AP32" s="248" t="e">
        <f>'2_Prosecution'!BV31/'2_Prosecution'!BU31*100</f>
        <v>#VALUE!</v>
      </c>
      <c r="AQ32" s="249" t="s">
        <v>3336</v>
      </c>
      <c r="AR32" s="248" t="e">
        <f>'2_Prosecution'!BX31/'2_Prosecution'!BU31*100</f>
        <v>#VALUE!</v>
      </c>
      <c r="AS32" s="248" t="e">
        <f>'2_Prosecution'!BY31/'2_Prosecution'!BX31*100</f>
        <v>#VALUE!</v>
      </c>
      <c r="AT32" s="249" t="s">
        <v>3336</v>
      </c>
      <c r="AU32" s="248" t="e">
        <f>'2_Prosecution'!CA31/'2_Prosecution'!BU31*100</f>
        <v>#VALUE!</v>
      </c>
      <c r="AV32" s="248" t="e">
        <f>'2_Prosecution'!CB31/'2_Prosecution'!CA31*100</f>
        <v>#VALUE!</v>
      </c>
      <c r="AW32" s="249" t="s">
        <v>3336</v>
      </c>
      <c r="AX32" s="248" t="e">
        <f>'2_Prosecution'!CD31/'2_Prosecution'!BU31*100</f>
        <v>#VALUE!</v>
      </c>
      <c r="AY32" s="248" t="e">
        <f>'2_Prosecution'!CE31/'2_Prosecution'!CD31*100</f>
        <v>#VALUE!</v>
      </c>
      <c r="AZ32" s="249" t="s">
        <v>3336</v>
      </c>
      <c r="BA32" s="248" t="e">
        <f>'2_Prosecution'!CG31/'2_Prosecution'!CD31*100</f>
        <v>#VALUE!</v>
      </c>
      <c r="BB32" s="248" t="e">
        <f>'2_Prosecution'!CH31/'2_Prosecution'!CG31*100</f>
        <v>#VALUE!</v>
      </c>
      <c r="BC32" s="249" t="s">
        <v>3336</v>
      </c>
      <c r="BD32" s="248" t="e">
        <f>'2_Prosecution'!CJ31/'2_Prosecution'!CD31*100</f>
        <v>#VALUE!</v>
      </c>
      <c r="BE32" s="248" t="e">
        <f>'2_Prosecution'!CK31/'2_Prosecution'!CJ31*100</f>
        <v>#VALUE!</v>
      </c>
      <c r="BF32" s="249" t="s">
        <v>3336</v>
      </c>
      <c r="BG32" s="248" t="e">
        <f>'2_Prosecution'!CM31/'2_Prosecution'!BU31*100</f>
        <v>#VALUE!</v>
      </c>
      <c r="BH32" s="248" t="e">
        <f>'2_Prosecution'!CN31/'2_Prosecution'!CM31*100</f>
        <v>#VALUE!</v>
      </c>
      <c r="BI32" s="249" t="s">
        <v>3336</v>
      </c>
      <c r="BJ32" s="248" t="e">
        <f>'2_Prosecution'!CP31/'2_Prosecution'!BU31*100</f>
        <v>#VALUE!</v>
      </c>
      <c r="BK32" s="248" t="e">
        <f>'2_Prosecution'!CQ31/'2_Prosecution'!CP31*100</f>
        <v>#VALUE!</v>
      </c>
      <c r="BL32" s="249" t="s">
        <v>3336</v>
      </c>
      <c r="BM32" s="248" t="e">
        <f>'2_Prosecution'!CS31/'2_Prosecution'!BU31*100</f>
        <v>#VALUE!</v>
      </c>
      <c r="BN32" s="248" t="e">
        <f>'2_Prosecution'!CT31/'2_Prosecution'!CS31*100</f>
        <v>#VALUE!</v>
      </c>
      <c r="BO32" s="249" t="s">
        <v>3336</v>
      </c>
      <c r="BP32" s="248" t="e">
        <f>'2_Prosecution'!CV31/'2_Prosecution'!BU31*100</f>
        <v>#VALUE!</v>
      </c>
      <c r="BQ32" s="248" t="e">
        <f>'2_Prosecution'!CW31/'2_Prosecution'!CV31*100</f>
        <v>#VALUE!</v>
      </c>
      <c r="BR32" s="249" t="s">
        <v>3336</v>
      </c>
      <c r="BS32" s="248" t="e">
        <f>'2_Prosecution'!DC31/G32*100</f>
        <v>#VALUE!</v>
      </c>
      <c r="BT32" s="248" t="e">
        <f>'2_Prosecution'!DD31/'2_Prosecution'!DC31*100</f>
        <v>#VALUE!</v>
      </c>
      <c r="BU32" s="249" t="s">
        <v>3336</v>
      </c>
      <c r="BV32" s="248" t="e">
        <f>'2_Prosecution'!DF31/'2_Prosecution'!DC31*100</f>
        <v>#VALUE!</v>
      </c>
      <c r="BW32" s="248" t="e">
        <f>'2_Prosecution'!DG31/'2_Prosecution'!DF31*100</f>
        <v>#VALUE!</v>
      </c>
      <c r="BX32" s="249" t="s">
        <v>3336</v>
      </c>
      <c r="BY32" s="248" t="e">
        <f>'2_Prosecution'!DI31/'2_Prosecution'!DC31*100</f>
        <v>#VALUE!</v>
      </c>
      <c r="BZ32" s="248" t="e">
        <f>'2_Prosecution'!DJ31/'2_Prosecution'!DI31*100</f>
        <v>#VALUE!</v>
      </c>
      <c r="CA32" s="249" t="s">
        <v>3336</v>
      </c>
      <c r="CB32" s="248" t="e">
        <f>'2_Prosecution'!DL31/'2_Prosecution'!DI31*100</f>
        <v>#VALUE!</v>
      </c>
      <c r="CC32" s="248" t="e">
        <f>'2_Prosecution'!DM31/'2_Prosecution'!DL31*100</f>
        <v>#VALUE!</v>
      </c>
      <c r="CD32" s="249" t="s">
        <v>3336</v>
      </c>
      <c r="CE32" s="248" t="e">
        <f>'2_Prosecution'!DO31/'2_Prosecution'!DC31*100</f>
        <v>#VALUE!</v>
      </c>
      <c r="CF32" s="248" t="e">
        <f>'2_Prosecution'!DP31/'2_Prosecution'!DO31*100</f>
        <v>#VALUE!</v>
      </c>
      <c r="CG32" s="249" t="s">
        <v>3336</v>
      </c>
      <c r="CH32" s="248" t="e">
        <f>'2_Prosecution'!DR31/'2_Prosecution'!DO31*100</f>
        <v>#VALUE!</v>
      </c>
      <c r="CI32" s="248" t="e">
        <f>'2_Prosecution'!DS31/'2_Prosecution'!DR31*100</f>
        <v>#VALUE!</v>
      </c>
      <c r="CJ32" s="249" t="s">
        <v>3336</v>
      </c>
      <c r="CK32" s="248" t="e">
        <f>'2_Prosecution'!DU31/'2_Prosecution'!DC31*100</f>
        <v>#VALUE!</v>
      </c>
      <c r="CL32" s="248" t="e">
        <f>'2_Prosecution'!DV31/'2_Prosecution'!DU31*100</f>
        <v>#VALUE!</v>
      </c>
      <c r="CM32" s="249" t="s">
        <v>3336</v>
      </c>
      <c r="CN32" s="248" t="e">
        <f>'2_Prosecution'!DX31/'2_Prosecution'!DU31*100</f>
        <v>#VALUE!</v>
      </c>
      <c r="CO32" s="248" t="e">
        <f>'2_Prosecution'!DY31/'2_Prosecution'!DX31*100</f>
        <v>#VALUE!</v>
      </c>
      <c r="CP32" s="249" t="s">
        <v>3336</v>
      </c>
      <c r="CQ32" s="248" t="e">
        <f>'2_Prosecution'!EA31/'2_Prosecution'!DU31*100</f>
        <v>#VALUE!</v>
      </c>
      <c r="CR32" s="248" t="e">
        <f>'2_Prosecution'!EB31/'2_Prosecution'!EA31*100</f>
        <v>#VALUE!</v>
      </c>
      <c r="CS32" s="249" t="s">
        <v>3336</v>
      </c>
      <c r="CT32" s="248" t="e">
        <f>'2_Prosecution'!ED31/'2_Prosecution'!DC31*100</f>
        <v>#VALUE!</v>
      </c>
      <c r="CU32" s="248" t="e">
        <f>'2_Prosecution'!EE31/'2_Prosecution'!ED31*100</f>
        <v>#VALUE!</v>
      </c>
      <c r="CV32" s="249" t="s">
        <v>3336</v>
      </c>
      <c r="CW32" s="248" t="e">
        <f>'2_Prosecution'!EG31/'2_Prosecution'!DC31*100</f>
        <v>#VALUE!</v>
      </c>
      <c r="CX32" s="248" t="e">
        <f>'2_Prosecution'!EH31/'2_Prosecution'!EG31*100</f>
        <v>#VALUE!</v>
      </c>
      <c r="CY32" s="249" t="s">
        <v>3336</v>
      </c>
      <c r="CZ32" s="248" t="e">
        <f>'2_Prosecution'!EJ31/'2_Prosecution'!EG31*100</f>
        <v>#VALUE!</v>
      </c>
      <c r="DA32" s="248" t="e">
        <f>'2_Prosecution'!EK31/'2_Prosecution'!EJ31*100</f>
        <v>#VALUE!</v>
      </c>
      <c r="DB32" s="249" t="s">
        <v>3336</v>
      </c>
      <c r="DC32" s="248" t="e">
        <f>'2_Prosecution'!EM31/'2_Prosecution'!EJ31*100</f>
        <v>#VALUE!</v>
      </c>
      <c r="DD32" s="248" t="e">
        <f>'2_Prosecution'!EN31/'2_Prosecution'!EM31*100</f>
        <v>#VALUE!</v>
      </c>
      <c r="DE32" s="249" t="s">
        <v>3336</v>
      </c>
      <c r="DF32" s="248" t="e">
        <f>'2_Prosecution'!EP31/'2_Prosecution'!EJ31*100</f>
        <v>#VALUE!</v>
      </c>
      <c r="DG32" s="248" t="e">
        <f>'2_Prosecution'!EQ31/'2_Prosecution'!EP31*100</f>
        <v>#VALUE!</v>
      </c>
      <c r="DH32" s="249" t="s">
        <v>3336</v>
      </c>
      <c r="DI32" s="248" t="e">
        <f>'2_Prosecution'!ES31/'2_Prosecution'!EP31*100</f>
        <v>#VALUE!</v>
      </c>
      <c r="DJ32" s="248" t="e">
        <f>'2_Prosecution'!ET31/'2_Prosecution'!ES31*100</f>
        <v>#VALUE!</v>
      </c>
      <c r="DK32" s="249" t="s">
        <v>3336</v>
      </c>
      <c r="DL32" s="248" t="e">
        <f>'2_Prosecution'!EV31/'2_Prosecution'!DC31*100</f>
        <v>#VALUE!</v>
      </c>
      <c r="DM32" s="248" t="e">
        <f>'2_Prosecution'!EW31/'2_Prosecution'!EV31*100</f>
        <v>#VALUE!</v>
      </c>
      <c r="DN32" s="249" t="s">
        <v>3336</v>
      </c>
      <c r="DO32" s="248" t="e">
        <f>'2_Prosecution'!EY31/'2_Prosecution'!EV31*100</f>
        <v>#VALUE!</v>
      </c>
      <c r="DP32" s="248" t="e">
        <f>'2_Prosecution'!EZ31/'2_Prosecution'!EY31*100</f>
        <v>#VALUE!</v>
      </c>
      <c r="DQ32" s="249" t="s">
        <v>3336</v>
      </c>
      <c r="DR32" s="248" t="e">
        <f>'2_Prosecution'!FB31/'2_Prosecution'!DC31*100</f>
        <v>#VALUE!</v>
      </c>
      <c r="DS32" s="248" t="e">
        <f>'2_Prosecution'!FC31/'2_Prosecution'!FB31*100</f>
        <v>#VALUE!</v>
      </c>
      <c r="DT32" s="249" t="s">
        <v>3336</v>
      </c>
      <c r="DU32" s="248" t="e">
        <f>'2_Prosecution'!FE31/'2_Prosecution'!DC31*100</f>
        <v>#VALUE!</v>
      </c>
      <c r="DV32" s="248" t="e">
        <f>'2_Prosecution'!FF31/'2_Prosecution'!FE31*100</f>
        <v>#VALUE!</v>
      </c>
      <c r="DW32" s="249" t="s">
        <v>3336</v>
      </c>
      <c r="DX32" s="248" t="e">
        <f>'2_Prosecution'!FH31/'2_Prosecution'!DC31*100</f>
        <v>#VALUE!</v>
      </c>
      <c r="DY32" s="248" t="e">
        <f>'2_Prosecution'!FI31/'2_Prosecution'!FH31*100</f>
        <v>#VALUE!</v>
      </c>
      <c r="DZ32" s="249" t="s">
        <v>3336</v>
      </c>
      <c r="EA32" s="248" t="e">
        <f>'2_Prosecution'!FK31/'2_Prosecution'!DC31*100</f>
        <v>#VALUE!</v>
      </c>
      <c r="EB32" s="248" t="e">
        <f>'2_Prosecution'!FL31/'2_Prosecution'!FK31*100</f>
        <v>#VALUE!</v>
      </c>
      <c r="EC32" s="249" t="s">
        <v>3336</v>
      </c>
      <c r="ED32" s="248" t="e">
        <f>'2_Prosecution'!FN31/'2_Prosecution'!FK31*100</f>
        <v>#VALUE!</v>
      </c>
      <c r="EE32" s="248" t="e">
        <f>'2_Prosecution'!FO31/'2_Prosecution'!FN31*100</f>
        <v>#VALUE!</v>
      </c>
      <c r="EF32" s="249" t="s">
        <v>3336</v>
      </c>
      <c r="EG32" s="248" t="e">
        <f>'2_Prosecution'!GT31/G32*100</f>
        <v>#VALUE!</v>
      </c>
      <c r="EH32" s="248" t="e">
        <f>'2_Prosecution'!GU31/G32*100</f>
        <v>#VALUE!</v>
      </c>
      <c r="EI32" s="249" t="s">
        <v>3336</v>
      </c>
      <c r="EJ32" s="248" t="e">
        <f>'2_Prosecution'!HF31/C32*100</f>
        <v>#VALUE!</v>
      </c>
      <c r="EK32" s="248" t="e">
        <f>'2_Prosecution'!HG31/D32*100</f>
        <v>#VALUE!</v>
      </c>
      <c r="EL32" s="248" t="e">
        <f>'2_Prosecution'!HH31/E32*100</f>
        <v>#VALUE!</v>
      </c>
      <c r="EM32" s="248" t="e">
        <f>'2_Prosecution'!HI31/F32*100</f>
        <v>#VALUE!</v>
      </c>
      <c r="EN32" s="248" t="e">
        <f>'2_Prosecution'!HJ31/G32*100</f>
        <v>#VALUE!</v>
      </c>
      <c r="EO32" s="248" t="e">
        <f>'2_Prosecution'!HK31/H32*100</f>
        <v>#VALUE!</v>
      </c>
      <c r="EP32" s="250" t="e">
        <f t="shared" si="2"/>
        <v>#VALUE!</v>
      </c>
      <c r="EQ32" s="249" t="s">
        <v>3336</v>
      </c>
      <c r="ER32" s="248" t="e">
        <f>'2_Prosecution'!HM31/C32*100</f>
        <v>#VALUE!</v>
      </c>
      <c r="ES32" s="248" t="e">
        <f>'2_Prosecution'!HN31/D32*100</f>
        <v>#VALUE!</v>
      </c>
      <c r="ET32" s="248" t="e">
        <f>'2_Prosecution'!HO31/E32*100</f>
        <v>#VALUE!</v>
      </c>
      <c r="EU32" s="248" t="e">
        <f>'2_Prosecution'!HP31/F32*100</f>
        <v>#VALUE!</v>
      </c>
      <c r="EV32" s="248" t="e">
        <f>'2_Prosecution'!HQ31/G32*100</f>
        <v>#VALUE!</v>
      </c>
      <c r="EW32" s="248" t="e">
        <f>'2_Prosecution'!HR31/H32*100</f>
        <v>#VALUE!</v>
      </c>
      <c r="EX32" s="250" t="e">
        <f t="shared" si="3"/>
        <v>#VALUE!</v>
      </c>
      <c r="EY32" s="249" t="s">
        <v>3336</v>
      </c>
      <c r="EZ32" s="248" t="e">
        <f>'2_Prosecution'!HT31/'2_Prosecution'!HQ31*100</f>
        <v>#VALUE!</v>
      </c>
    </row>
    <row r="33" spans="1:156" ht="20.25" customHeight="1">
      <c r="A33" s="248">
        <v>31</v>
      </c>
      <c r="B33" s="279" t="s">
        <v>54</v>
      </c>
      <c r="C33" s="248">
        <v>38062.718000000001</v>
      </c>
      <c r="D33" s="248">
        <v>38063.792000000001</v>
      </c>
      <c r="E33" s="248">
        <v>38062.535000000003</v>
      </c>
      <c r="F33" s="248">
        <v>38017.856</v>
      </c>
      <c r="G33" s="248">
        <v>38005.614000000001</v>
      </c>
      <c r="H33" s="248">
        <v>37967.209000000003</v>
      </c>
      <c r="J33" s="248" t="e">
        <f>'2_Prosecution'!AK32/F33*100</f>
        <v>#VALUE!</v>
      </c>
      <c r="K33" s="248" t="e">
        <f>'2_Prosecution'!AL32/G33*100</f>
        <v>#VALUE!</v>
      </c>
      <c r="L33" s="249" t="s">
        <v>3336</v>
      </c>
      <c r="M33" s="248">
        <f>'2_Prosecution'!AN32/C33*100</f>
        <v>2456.9658950787489</v>
      </c>
      <c r="N33" s="248">
        <f>'2_Prosecution'!AO32/D33*100</f>
        <v>2364.0261590332352</v>
      </c>
      <c r="O33" s="248">
        <f>'2_Prosecution'!AP32/E33*100</f>
        <v>2357.249720755593</v>
      </c>
      <c r="P33" s="248">
        <f>'2_Prosecution'!AQ32/F33*100</f>
        <v>2139.3368421407035</v>
      </c>
      <c r="Q33" s="248">
        <f>'2_Prosecution'!AR32/G33*100</f>
        <v>1822.7859705147771</v>
      </c>
      <c r="R33" s="248">
        <f>'2_Prosecution'!AS32/H33*100</f>
        <v>1883.4805581837738</v>
      </c>
      <c r="S33" s="250">
        <f t="shared" si="0"/>
        <v>-23.34120054509728</v>
      </c>
      <c r="T33" s="249" t="s">
        <v>3336</v>
      </c>
      <c r="U33" s="248">
        <f>'2_Prosecution'!AU32/'2_Prosecution'!AN32*100</f>
        <v>40.86451066523523</v>
      </c>
      <c r="V33" s="248">
        <f>'2_Prosecution'!AV32/'2_Prosecution'!AO32*100</f>
        <v>40.147893287458409</v>
      </c>
      <c r="W33" s="248">
        <f>'2_Prosecution'!AW32/'2_Prosecution'!AP32*100</f>
        <v>37.678006395245802</v>
      </c>
      <c r="X33" s="248">
        <f>'2_Prosecution'!AX32/'2_Prosecution'!AQ32*100</f>
        <v>34.714937356300638</v>
      </c>
      <c r="Y33" s="248">
        <f>'2_Prosecution'!AY32/'2_Prosecution'!AR32*100</f>
        <v>25.926979145765998</v>
      </c>
      <c r="Z33" s="248">
        <f>'2_Prosecution'!AZ32/'2_Prosecution'!AS32*100</f>
        <v>36.859062655134558</v>
      </c>
      <c r="AA33" s="250">
        <f t="shared" si="1"/>
        <v>-9.801776516825484</v>
      </c>
      <c r="AB33" s="249" t="s">
        <v>3336</v>
      </c>
      <c r="AC33" s="248">
        <f>'2_Prosecution'!BE32/G33*100</f>
        <v>1822.7859705147771</v>
      </c>
      <c r="AD33" s="248" t="e">
        <f>'2_Prosecution'!BF32/'2_Prosecution'!BE32*100</f>
        <v>#VALUE!</v>
      </c>
      <c r="AE33" s="248" t="e">
        <f>'2_Prosecution'!BG32/'2_Prosecution'!BE32*100</f>
        <v>#VALUE!</v>
      </c>
      <c r="AF33" s="248" t="e">
        <f>'2_Prosecution'!BH32/'2_Prosecution'!BE32*100</f>
        <v>#VALUE!</v>
      </c>
      <c r="AG33" s="248" t="e">
        <f>'2_Prosecution'!BI32/'2_Prosecution'!BH32*100</f>
        <v>#VALUE!</v>
      </c>
      <c r="AH33" s="249" t="s">
        <v>3336</v>
      </c>
      <c r="AI33" s="248">
        <f>'2_Prosecution'!BK32/G33*100</f>
        <v>472.59333844731464</v>
      </c>
      <c r="AJ33" s="248" t="e">
        <f>'2_Prosecution'!BL32/'2_Prosecution'!BK32*100</f>
        <v>#VALUE!</v>
      </c>
      <c r="AK33" s="248" t="e">
        <f>'2_Prosecution'!BM32/'2_Prosecution'!BK32*100</f>
        <v>#VALUE!</v>
      </c>
      <c r="AL33" s="248" t="e">
        <f>'2_Prosecution'!BN32/'2_Prosecution'!BK32*100</f>
        <v>#VALUE!</v>
      </c>
      <c r="AM33" s="248" t="e">
        <f>'2_Prosecution'!BO32/'2_Prosecution'!BN32*100</f>
        <v>#VALUE!</v>
      </c>
      <c r="AN33" s="249" t="s">
        <v>3336</v>
      </c>
      <c r="AO33" s="248">
        <f>'2_Prosecution'!BU32/G33*100</f>
        <v>1822.7859705147771</v>
      </c>
      <c r="AP33" s="248" t="e">
        <f>'2_Prosecution'!BV32/'2_Prosecution'!BU32*100</f>
        <v>#VALUE!</v>
      </c>
      <c r="AQ33" s="249" t="s">
        <v>3336</v>
      </c>
      <c r="AR33" s="248">
        <f>'2_Prosecution'!BX32/'2_Prosecution'!BU32*100</f>
        <v>25.926979145765998</v>
      </c>
      <c r="AS33" s="248" t="e">
        <f>'2_Prosecution'!BY32/'2_Prosecution'!BX32*100</f>
        <v>#VALUE!</v>
      </c>
      <c r="AT33" s="249" t="s">
        <v>3336</v>
      </c>
      <c r="AU33" s="248" t="e">
        <f>'2_Prosecution'!CA32/'2_Prosecution'!BU32*100</f>
        <v>#VALUE!</v>
      </c>
      <c r="AV33" s="248" t="e">
        <f>'2_Prosecution'!CB32/'2_Prosecution'!CA32*100</f>
        <v>#VALUE!</v>
      </c>
      <c r="AW33" s="249" t="s">
        <v>3336</v>
      </c>
      <c r="AX33" s="248">
        <f>'2_Prosecution'!CD32/'2_Prosecution'!BU32*100</f>
        <v>2.2293402775271702</v>
      </c>
      <c r="AY33" s="248" t="e">
        <f>'2_Prosecution'!CE32/'2_Prosecution'!CD32*100</f>
        <v>#VALUE!</v>
      </c>
      <c r="AZ33" s="249" t="s">
        <v>3336</v>
      </c>
      <c r="BA33" s="248" t="e">
        <f>'2_Prosecution'!CG32/'2_Prosecution'!CD32*100</f>
        <v>#VALUE!</v>
      </c>
      <c r="BB33" s="248" t="e">
        <f>'2_Prosecution'!CH32/'2_Prosecution'!CG32*100</f>
        <v>#VALUE!</v>
      </c>
      <c r="BC33" s="249" t="s">
        <v>3336</v>
      </c>
      <c r="BD33" s="248" t="e">
        <f>'2_Prosecution'!CJ32/'2_Prosecution'!CD32*100</f>
        <v>#VALUE!</v>
      </c>
      <c r="BE33" s="248" t="e">
        <f>'2_Prosecution'!CK32/'2_Prosecution'!CJ32*100</f>
        <v>#VALUE!</v>
      </c>
      <c r="BF33" s="249" t="s">
        <v>3336</v>
      </c>
      <c r="BG33" s="248" t="e">
        <f>'2_Prosecution'!CM32/'2_Prosecution'!BU32*100</f>
        <v>#VALUE!</v>
      </c>
      <c r="BH33" s="248" t="e">
        <f>'2_Prosecution'!CN32/'2_Prosecution'!CM32*100</f>
        <v>#VALUE!</v>
      </c>
      <c r="BI33" s="249" t="s">
        <v>3336</v>
      </c>
      <c r="BJ33" s="248">
        <f>'2_Prosecution'!CP32/'2_Prosecution'!BU32*100</f>
        <v>21.021968615438801</v>
      </c>
      <c r="BK33" s="248" t="e">
        <f>'2_Prosecution'!CQ32/'2_Prosecution'!CP32*100</f>
        <v>#VALUE!</v>
      </c>
      <c r="BL33" s="249" t="s">
        <v>3336</v>
      </c>
      <c r="BM33" s="248">
        <f>'2_Prosecution'!CS32/'2_Prosecution'!BU32*100</f>
        <v>11.707067805491359</v>
      </c>
      <c r="BN33" s="248" t="e">
        <f>'2_Prosecution'!CT32/'2_Prosecution'!CS32*100</f>
        <v>#VALUE!</v>
      </c>
      <c r="BO33" s="249" t="s">
        <v>3336</v>
      </c>
      <c r="BP33" s="248">
        <f>'2_Prosecution'!CV32/'2_Prosecution'!BU32*100</f>
        <v>5.7036986781877159</v>
      </c>
      <c r="BQ33" s="248" t="e">
        <f>'2_Prosecution'!CW32/'2_Prosecution'!CV32*100</f>
        <v>#VALUE!</v>
      </c>
      <c r="BR33" s="249" t="s">
        <v>3336</v>
      </c>
      <c r="BS33" s="248">
        <f>'2_Prosecution'!DC32/G33*100</f>
        <v>1822.7859705147771</v>
      </c>
      <c r="BT33" s="248" t="e">
        <f>'2_Prosecution'!DD32/'2_Prosecution'!DC32*100</f>
        <v>#VALUE!</v>
      </c>
      <c r="BU33" s="249" t="s">
        <v>3336</v>
      </c>
      <c r="BV33" s="248" t="e">
        <f>'2_Prosecution'!DF32/'2_Prosecution'!DC32*100</f>
        <v>#VALUE!</v>
      </c>
      <c r="BW33" s="248" t="e">
        <f>'2_Prosecution'!DG32/'2_Prosecution'!DF32*100</f>
        <v>#VALUE!</v>
      </c>
      <c r="BX33" s="249" t="s">
        <v>3336</v>
      </c>
      <c r="BY33" s="248" t="e">
        <f>'2_Prosecution'!DI32/'2_Prosecution'!DC32*100</f>
        <v>#VALUE!</v>
      </c>
      <c r="BZ33" s="248" t="e">
        <f>'2_Prosecution'!DJ32/'2_Prosecution'!DI32*100</f>
        <v>#VALUE!</v>
      </c>
      <c r="CA33" s="249" t="s">
        <v>3336</v>
      </c>
      <c r="CB33" s="248" t="e">
        <f>'2_Prosecution'!DL32/'2_Prosecution'!DI32*100</f>
        <v>#VALUE!</v>
      </c>
      <c r="CC33" s="248" t="e">
        <f>'2_Prosecution'!DM32/'2_Prosecution'!DL32*100</f>
        <v>#VALUE!</v>
      </c>
      <c r="CD33" s="249" t="s">
        <v>3336</v>
      </c>
      <c r="CE33" s="248" t="e">
        <f>'2_Prosecution'!DO32/'2_Prosecution'!DC32*100</f>
        <v>#VALUE!</v>
      </c>
      <c r="CF33" s="248" t="e">
        <f>'2_Prosecution'!DP32/'2_Prosecution'!DO32*100</f>
        <v>#VALUE!</v>
      </c>
      <c r="CG33" s="249" t="s">
        <v>3336</v>
      </c>
      <c r="CH33" s="248" t="e">
        <f>'2_Prosecution'!DR32/'2_Prosecution'!DO32*100</f>
        <v>#VALUE!</v>
      </c>
      <c r="CI33" s="248" t="e">
        <f>'2_Prosecution'!DS32/'2_Prosecution'!DR32*100</f>
        <v>#VALUE!</v>
      </c>
      <c r="CJ33" s="249" t="s">
        <v>3336</v>
      </c>
      <c r="CK33" s="248" t="e">
        <f>'2_Prosecution'!DU32/'2_Prosecution'!DC32*100</f>
        <v>#VALUE!</v>
      </c>
      <c r="CL33" s="248" t="e">
        <f>'2_Prosecution'!DV32/'2_Prosecution'!DU32*100</f>
        <v>#VALUE!</v>
      </c>
      <c r="CM33" s="249" t="s">
        <v>3336</v>
      </c>
      <c r="CN33" s="248" t="e">
        <f>'2_Prosecution'!DX32/'2_Prosecution'!DU32*100</f>
        <v>#VALUE!</v>
      </c>
      <c r="CO33" s="248" t="e">
        <f>'2_Prosecution'!DY32/'2_Prosecution'!DX32*100</f>
        <v>#VALUE!</v>
      </c>
      <c r="CP33" s="249" t="s">
        <v>3336</v>
      </c>
      <c r="CQ33" s="248" t="e">
        <f>'2_Prosecution'!EA32/'2_Prosecution'!DU32*100</f>
        <v>#VALUE!</v>
      </c>
      <c r="CR33" s="248" t="e">
        <f>'2_Prosecution'!EB32/'2_Prosecution'!EA32*100</f>
        <v>#VALUE!</v>
      </c>
      <c r="CS33" s="249" t="s">
        <v>3336</v>
      </c>
      <c r="CT33" s="248" t="e">
        <f>'2_Prosecution'!ED32/'2_Prosecution'!DC32*100</f>
        <v>#VALUE!</v>
      </c>
      <c r="CU33" s="248" t="e">
        <f>'2_Prosecution'!EE32/'2_Prosecution'!ED32*100</f>
        <v>#VALUE!</v>
      </c>
      <c r="CV33" s="249" t="s">
        <v>3336</v>
      </c>
      <c r="CW33" s="248" t="e">
        <f>'2_Prosecution'!EG32/'2_Prosecution'!DC32*100</f>
        <v>#VALUE!</v>
      </c>
      <c r="CX33" s="248" t="e">
        <f>'2_Prosecution'!EH32/'2_Prosecution'!EG32*100</f>
        <v>#VALUE!</v>
      </c>
      <c r="CY33" s="249" t="s">
        <v>3336</v>
      </c>
      <c r="CZ33" s="248" t="e">
        <f>'2_Prosecution'!EJ32/'2_Prosecution'!EG32*100</f>
        <v>#VALUE!</v>
      </c>
      <c r="DA33" s="248" t="e">
        <f>'2_Prosecution'!EK32/'2_Prosecution'!EJ32*100</f>
        <v>#VALUE!</v>
      </c>
      <c r="DB33" s="249" t="s">
        <v>3336</v>
      </c>
      <c r="DC33" s="248" t="e">
        <f>'2_Prosecution'!EM32/'2_Prosecution'!EJ32*100</f>
        <v>#VALUE!</v>
      </c>
      <c r="DD33" s="248" t="e">
        <f>'2_Prosecution'!EN32/'2_Prosecution'!EM32*100</f>
        <v>#VALUE!</v>
      </c>
      <c r="DE33" s="249" t="s">
        <v>3336</v>
      </c>
      <c r="DF33" s="248" t="e">
        <f>'2_Prosecution'!EP32/'2_Prosecution'!EJ32*100</f>
        <v>#VALUE!</v>
      </c>
      <c r="DG33" s="248" t="e">
        <f>'2_Prosecution'!EQ32/'2_Prosecution'!EP32*100</f>
        <v>#VALUE!</v>
      </c>
      <c r="DH33" s="249" t="s">
        <v>3336</v>
      </c>
      <c r="DI33" s="248" t="e">
        <f>'2_Prosecution'!ES32/'2_Prosecution'!EP32*100</f>
        <v>#VALUE!</v>
      </c>
      <c r="DJ33" s="248" t="e">
        <f>'2_Prosecution'!ET32/'2_Prosecution'!ES32*100</f>
        <v>#VALUE!</v>
      </c>
      <c r="DK33" s="249" t="s">
        <v>3336</v>
      </c>
      <c r="DL33" s="248" t="e">
        <f>'2_Prosecution'!EV32/'2_Prosecution'!DC32*100</f>
        <v>#VALUE!</v>
      </c>
      <c r="DM33" s="248" t="e">
        <f>'2_Prosecution'!EW32/'2_Prosecution'!EV32*100</f>
        <v>#VALUE!</v>
      </c>
      <c r="DN33" s="249" t="s">
        <v>3336</v>
      </c>
      <c r="DO33" s="248" t="e">
        <f>'2_Prosecution'!EY32/'2_Prosecution'!EV32*100</f>
        <v>#VALUE!</v>
      </c>
      <c r="DP33" s="248" t="e">
        <f>'2_Prosecution'!EZ32/'2_Prosecution'!EY32*100</f>
        <v>#VALUE!</v>
      </c>
      <c r="DQ33" s="249" t="s">
        <v>3336</v>
      </c>
      <c r="DR33" s="248">
        <f>'2_Prosecution'!FB32/'2_Prosecution'!DC32*100</f>
        <v>0</v>
      </c>
      <c r="DS33" s="248" t="e">
        <f>'2_Prosecution'!FC32/'2_Prosecution'!FB32*100</f>
        <v>#DIV/0!</v>
      </c>
      <c r="DT33" s="249" t="s">
        <v>3336</v>
      </c>
      <c r="DU33" s="248" t="e">
        <f>'2_Prosecution'!FE32/'2_Prosecution'!DC32*100</f>
        <v>#VALUE!</v>
      </c>
      <c r="DV33" s="248" t="e">
        <f>'2_Prosecution'!FF32/'2_Prosecution'!FE32*100</f>
        <v>#VALUE!</v>
      </c>
      <c r="DW33" s="249" t="s">
        <v>3336</v>
      </c>
      <c r="DX33" s="248" t="e">
        <f>'2_Prosecution'!FH32/'2_Prosecution'!DC32*100</f>
        <v>#VALUE!</v>
      </c>
      <c r="DY33" s="248" t="e">
        <f>'2_Prosecution'!FI32/'2_Prosecution'!FH32*100</f>
        <v>#VALUE!</v>
      </c>
      <c r="DZ33" s="249" t="s">
        <v>3336</v>
      </c>
      <c r="EA33" s="248" t="e">
        <f>'2_Prosecution'!FK32/'2_Prosecution'!DC32*100</f>
        <v>#VALUE!</v>
      </c>
      <c r="EB33" s="248" t="e">
        <f>'2_Prosecution'!FL32/'2_Prosecution'!FK32*100</f>
        <v>#VALUE!</v>
      </c>
      <c r="EC33" s="249" t="s">
        <v>3336</v>
      </c>
      <c r="ED33" s="248" t="e">
        <f>'2_Prosecution'!FN32/'2_Prosecution'!FK32*100</f>
        <v>#VALUE!</v>
      </c>
      <c r="EE33" s="248" t="e">
        <f>'2_Prosecution'!FO32/'2_Prosecution'!FN32*100</f>
        <v>#VALUE!</v>
      </c>
      <c r="EF33" s="249" t="s">
        <v>3336</v>
      </c>
      <c r="EG33" s="248">
        <f>'2_Prosecution'!GT32/G33*100</f>
        <v>559.05951157636866</v>
      </c>
      <c r="EH33" s="248">
        <f>'2_Prosecution'!GU32/G33*100</f>
        <v>33.100373013313245</v>
      </c>
      <c r="EI33" s="249" t="s">
        <v>3336</v>
      </c>
      <c r="EJ33" s="248" t="e">
        <f>'2_Prosecution'!HF32/C33*100</f>
        <v>#VALUE!</v>
      </c>
      <c r="EK33" s="248">
        <f>'2_Prosecution'!HG32/D33*100</f>
        <v>35.288128938913914</v>
      </c>
      <c r="EL33" s="248">
        <f>'2_Prosecution'!HH32/E33*100</f>
        <v>35.439047872139881</v>
      </c>
      <c r="EM33" s="248">
        <f>'2_Prosecution'!HI32/F33*100</f>
        <v>35.291311535295414</v>
      </c>
      <c r="EN33" s="248">
        <f>'2_Prosecution'!HJ32/G33*100</f>
        <v>35.100077583274931</v>
      </c>
      <c r="EO33" s="248">
        <f>'2_Prosecution'!HK32/H33*100</f>
        <v>35.42793993627501</v>
      </c>
      <c r="EP33" s="250" t="e">
        <f t="shared" si="2"/>
        <v>#VALUE!</v>
      </c>
      <c r="EQ33" s="249" t="s">
        <v>3336</v>
      </c>
      <c r="ER33" s="248" t="e">
        <f>'2_Prosecution'!HM32/C33*100</f>
        <v>#VALUE!</v>
      </c>
      <c r="ES33" s="248">
        <f>'2_Prosecution'!HN32/D33*100</f>
        <v>16.367260518867905</v>
      </c>
      <c r="ET33" s="248">
        <f>'2_Prosecution'!HO32/E33*100</f>
        <v>16.501791065676521</v>
      </c>
      <c r="EU33" s="248">
        <f>'2_Prosecution'!HP32/F33*100</f>
        <v>16.350211858343616</v>
      </c>
      <c r="EV33" s="248">
        <f>'2_Prosecution'!HQ32/G33*100</f>
        <v>16.118671309980677</v>
      </c>
      <c r="EW33" s="248">
        <f>'2_Prosecution'!HR32/H33*100</f>
        <v>15.816279779743619</v>
      </c>
      <c r="EX33" s="250" t="e">
        <f t="shared" si="3"/>
        <v>#VALUE!</v>
      </c>
      <c r="EY33" s="249" t="s">
        <v>3336</v>
      </c>
      <c r="EZ33" s="248" t="e">
        <f>'2_Prosecution'!HT32/'2_Prosecution'!HQ32*100</f>
        <v>#VALUE!</v>
      </c>
    </row>
    <row r="34" spans="1:156" ht="16.5" customHeight="1">
      <c r="A34" s="248">
        <v>32</v>
      </c>
      <c r="B34" s="279" t="s">
        <v>55</v>
      </c>
      <c r="C34" s="248">
        <v>10572.721</v>
      </c>
      <c r="D34" s="248">
        <v>10542.397999999999</v>
      </c>
      <c r="E34" s="248">
        <v>10487.289000000001</v>
      </c>
      <c r="F34" s="248">
        <v>10427.300999999999</v>
      </c>
      <c r="G34" s="248">
        <v>10374.822</v>
      </c>
      <c r="H34" s="248">
        <v>10341.33</v>
      </c>
      <c r="J34" s="248">
        <f>'2_Prosecution'!AK33/F34*100</f>
        <v>1891.7647049797451</v>
      </c>
      <c r="K34" s="248">
        <f>'2_Prosecution'!AL33/G34*100</f>
        <v>4619.5298579580449</v>
      </c>
      <c r="L34" s="249" t="s">
        <v>3336</v>
      </c>
      <c r="M34" s="248">
        <f>'2_Prosecution'!AN33/C34*100</f>
        <v>5422.2370948784137</v>
      </c>
      <c r="N34" s="248">
        <f>'2_Prosecution'!AO33/D34*100</f>
        <v>5392.5017818526685</v>
      </c>
      <c r="O34" s="248">
        <f>'2_Prosecution'!AP33/E34*100</f>
        <v>5111.6928311978436</v>
      </c>
      <c r="P34" s="248">
        <f>'2_Prosecution'!AQ33/F34*100</f>
        <v>6190.74868942596</v>
      </c>
      <c r="Q34" s="248">
        <f>'2_Prosecution'!AR33/G34*100</f>
        <v>4699.46375947462</v>
      </c>
      <c r="R34" s="248">
        <f>'2_Prosecution'!AS33/H34*100</f>
        <v>4339.2871129728956</v>
      </c>
      <c r="S34" s="250">
        <f t="shared" si="0"/>
        <v>-19.97238340847214</v>
      </c>
      <c r="T34" s="249" t="s">
        <v>3336</v>
      </c>
      <c r="U34" s="248">
        <f>'2_Prosecution'!AU33/'2_Prosecution'!AN33*100</f>
        <v>13.379023789505265</v>
      </c>
      <c r="V34" s="248">
        <f>'2_Prosecution'!AV33/'2_Prosecution'!AO33*100</f>
        <v>13.620076728367156</v>
      </c>
      <c r="W34" s="248">
        <f>'2_Prosecution'!AW33/'2_Prosecution'!AP33*100</f>
        <v>13.208339084983903</v>
      </c>
      <c r="X34" s="248">
        <f>'2_Prosecution'!AX33/'2_Prosecution'!AQ33*100</f>
        <v>8.430927860604033</v>
      </c>
      <c r="Y34" s="248">
        <f>'2_Prosecution'!AY33/'2_Prosecution'!AR33*100</f>
        <v>11.642645740738082</v>
      </c>
      <c r="Z34" s="248">
        <f>'2_Prosecution'!AZ33/'2_Prosecution'!AS33*100</f>
        <v>11.241921825556002</v>
      </c>
      <c r="AA34" s="250">
        <f t="shared" si="1"/>
        <v>-15.973526899814942</v>
      </c>
      <c r="AB34" s="249" t="s">
        <v>3336</v>
      </c>
      <c r="AC34" s="248">
        <f>'2_Prosecution'!BE33/G34*100</f>
        <v>4699.46375947462</v>
      </c>
      <c r="AD34" s="248" t="e">
        <f>'2_Prosecution'!BF33/'2_Prosecution'!BE33*100</f>
        <v>#VALUE!</v>
      </c>
      <c r="AE34" s="248" t="e">
        <f>'2_Prosecution'!BG33/'2_Prosecution'!BE33*100</f>
        <v>#VALUE!</v>
      </c>
      <c r="AF34" s="248" t="e">
        <f>'2_Prosecution'!BH33/'2_Prosecution'!BE33*100</f>
        <v>#VALUE!</v>
      </c>
      <c r="AG34" s="248" t="e">
        <f>'2_Prosecution'!BI33/'2_Prosecution'!BH33*100</f>
        <v>#VALUE!</v>
      </c>
      <c r="AH34" s="249" t="s">
        <v>3336</v>
      </c>
      <c r="AI34" s="248" t="e">
        <f>'2_Prosecution'!BK33/G34*100</f>
        <v>#VALUE!</v>
      </c>
      <c r="AJ34" s="248" t="e">
        <f>'2_Prosecution'!BL33/'2_Prosecution'!BK33*100</f>
        <v>#VALUE!</v>
      </c>
      <c r="AK34" s="248" t="e">
        <f>'2_Prosecution'!BM33/'2_Prosecution'!BK33*100</f>
        <v>#VALUE!</v>
      </c>
      <c r="AL34" s="248" t="e">
        <f>'2_Prosecution'!BN33/'2_Prosecution'!BK33*100</f>
        <v>#VALUE!</v>
      </c>
      <c r="AM34" s="248" t="e">
        <f>'2_Prosecution'!BO33/'2_Prosecution'!BN33*100</f>
        <v>#VALUE!</v>
      </c>
      <c r="AN34" s="249" t="s">
        <v>3336</v>
      </c>
      <c r="AO34" s="248">
        <f>'2_Prosecution'!BU33/G34*100</f>
        <v>4699.46375947462</v>
      </c>
      <c r="AP34" s="248" t="e">
        <f>'2_Prosecution'!BV33/'2_Prosecution'!BU33*100</f>
        <v>#VALUE!</v>
      </c>
      <c r="AQ34" s="249" t="s">
        <v>3336</v>
      </c>
      <c r="AR34" s="248">
        <f>'2_Prosecution'!BX33/'2_Prosecution'!BU33*100</f>
        <v>11.642645740738082</v>
      </c>
      <c r="AS34" s="248" t="e">
        <f>'2_Prosecution'!BY33/'2_Prosecution'!BX33*100</f>
        <v>#VALUE!</v>
      </c>
      <c r="AT34" s="249" t="s">
        <v>3336</v>
      </c>
      <c r="AU34" s="248" t="e">
        <f>'2_Prosecution'!CA33/'2_Prosecution'!BU33*100</f>
        <v>#VALUE!</v>
      </c>
      <c r="AV34" s="248" t="e">
        <f>'2_Prosecution'!CB33/'2_Prosecution'!CA33*100</f>
        <v>#VALUE!</v>
      </c>
      <c r="AW34" s="249" t="s">
        <v>3336</v>
      </c>
      <c r="AX34" s="248">
        <f>'2_Prosecution'!CD33/'2_Prosecution'!BU33*100</f>
        <v>3.888949280192632</v>
      </c>
      <c r="AY34" s="248" t="e">
        <f>'2_Prosecution'!CE33/'2_Prosecution'!CD33*100</f>
        <v>#VALUE!</v>
      </c>
      <c r="AZ34" s="249" t="s">
        <v>3336</v>
      </c>
      <c r="BA34" s="248" t="e">
        <f>'2_Prosecution'!CG33/'2_Prosecution'!CD33*100</f>
        <v>#VALUE!</v>
      </c>
      <c r="BB34" s="248" t="e">
        <f>'2_Prosecution'!CH33/'2_Prosecution'!CG33*100</f>
        <v>#VALUE!</v>
      </c>
      <c r="BC34" s="249" t="s">
        <v>3336</v>
      </c>
      <c r="BD34" s="248" t="e">
        <f>'2_Prosecution'!CJ33/'2_Prosecution'!CD33*100</f>
        <v>#VALUE!</v>
      </c>
      <c r="BE34" s="248" t="e">
        <f>'2_Prosecution'!CK33/'2_Prosecution'!CJ33*100</f>
        <v>#VALUE!</v>
      </c>
      <c r="BF34" s="249" t="s">
        <v>3336</v>
      </c>
      <c r="BG34" s="248" t="e">
        <f>'2_Prosecution'!CM33/'2_Prosecution'!BU33*100</f>
        <v>#VALUE!</v>
      </c>
      <c r="BH34" s="248" t="e">
        <f>'2_Prosecution'!CN33/'2_Prosecution'!CM33*100</f>
        <v>#VALUE!</v>
      </c>
      <c r="BI34" s="249" t="s">
        <v>3336</v>
      </c>
      <c r="BJ34" s="248" t="e">
        <f>'2_Prosecution'!CP33/'2_Prosecution'!BU33*100</f>
        <v>#VALUE!</v>
      </c>
      <c r="BK34" s="248" t="e">
        <f>'2_Prosecution'!CQ33/'2_Prosecution'!CP33*100</f>
        <v>#VALUE!</v>
      </c>
      <c r="BL34" s="249" t="s">
        <v>3336</v>
      </c>
      <c r="BM34" s="248" t="e">
        <f>'2_Prosecution'!CS33/'2_Prosecution'!BU33*100</f>
        <v>#VALUE!</v>
      </c>
      <c r="BN34" s="248" t="e">
        <f>'2_Prosecution'!CT33/'2_Prosecution'!CS33*100</f>
        <v>#VALUE!</v>
      </c>
      <c r="BO34" s="249" t="s">
        <v>3336</v>
      </c>
      <c r="BP34" s="248">
        <f>'2_Prosecution'!CV33/'2_Prosecution'!BU33*100</f>
        <v>75.945779092257169</v>
      </c>
      <c r="BQ34" s="248" t="e">
        <f>'2_Prosecution'!CW33/'2_Prosecution'!CV33*100</f>
        <v>#VALUE!</v>
      </c>
      <c r="BR34" s="249" t="s">
        <v>3336</v>
      </c>
      <c r="BS34" s="248">
        <f>'2_Prosecution'!DC33/G34*100</f>
        <v>4699.46375947462</v>
      </c>
      <c r="BT34" s="248" t="e">
        <f>'2_Prosecution'!DD33/'2_Prosecution'!DC33*100</f>
        <v>#VALUE!</v>
      </c>
      <c r="BU34" s="249" t="s">
        <v>3336</v>
      </c>
      <c r="BV34" s="248" t="e">
        <f>'2_Prosecution'!DF33/'2_Prosecution'!DC33*100</f>
        <v>#VALUE!</v>
      </c>
      <c r="BW34" s="248" t="e">
        <f>'2_Prosecution'!DG33/'2_Prosecution'!DF33*100</f>
        <v>#VALUE!</v>
      </c>
      <c r="BX34" s="249" t="s">
        <v>3336</v>
      </c>
      <c r="BY34" s="248" t="e">
        <f>'2_Prosecution'!DI33/'2_Prosecution'!DC33*100</f>
        <v>#VALUE!</v>
      </c>
      <c r="BZ34" s="248" t="e">
        <f>'2_Prosecution'!DJ33/'2_Prosecution'!DI33*100</f>
        <v>#VALUE!</v>
      </c>
      <c r="CA34" s="249" t="s">
        <v>3336</v>
      </c>
      <c r="CB34" s="248" t="e">
        <f>'2_Prosecution'!DL33/'2_Prosecution'!DI33*100</f>
        <v>#VALUE!</v>
      </c>
      <c r="CC34" s="248" t="e">
        <f>'2_Prosecution'!DM33/'2_Prosecution'!DL33*100</f>
        <v>#VALUE!</v>
      </c>
      <c r="CD34" s="249" t="s">
        <v>3336</v>
      </c>
      <c r="CE34" s="248" t="e">
        <f>'2_Prosecution'!DO33/'2_Prosecution'!DC33*100</f>
        <v>#VALUE!</v>
      </c>
      <c r="CF34" s="248" t="e">
        <f>'2_Prosecution'!DP33/'2_Prosecution'!DO33*100</f>
        <v>#VALUE!</v>
      </c>
      <c r="CG34" s="249" t="s">
        <v>3336</v>
      </c>
      <c r="CH34" s="248" t="e">
        <f>'2_Prosecution'!DR33/'2_Prosecution'!DO33*100</f>
        <v>#VALUE!</v>
      </c>
      <c r="CI34" s="248" t="e">
        <f>'2_Prosecution'!DS33/'2_Prosecution'!DR33*100</f>
        <v>#VALUE!</v>
      </c>
      <c r="CJ34" s="249" t="s">
        <v>3336</v>
      </c>
      <c r="CK34" s="248" t="e">
        <f>'2_Prosecution'!DU33/'2_Prosecution'!DC33*100</f>
        <v>#VALUE!</v>
      </c>
      <c r="CL34" s="248" t="e">
        <f>'2_Prosecution'!DV33/'2_Prosecution'!DU33*100</f>
        <v>#VALUE!</v>
      </c>
      <c r="CM34" s="249" t="s">
        <v>3336</v>
      </c>
      <c r="CN34" s="248" t="e">
        <f>'2_Prosecution'!DX33/'2_Prosecution'!DU33*100</f>
        <v>#VALUE!</v>
      </c>
      <c r="CO34" s="248" t="e">
        <f>'2_Prosecution'!DY33/'2_Prosecution'!DX33*100</f>
        <v>#VALUE!</v>
      </c>
      <c r="CP34" s="249" t="s">
        <v>3336</v>
      </c>
      <c r="CQ34" s="248" t="e">
        <f>'2_Prosecution'!EA33/'2_Prosecution'!DU33*100</f>
        <v>#VALUE!</v>
      </c>
      <c r="CR34" s="248" t="e">
        <f>'2_Prosecution'!EB33/'2_Prosecution'!EA33*100</f>
        <v>#VALUE!</v>
      </c>
      <c r="CS34" s="249" t="s">
        <v>3336</v>
      </c>
      <c r="CT34" s="248" t="e">
        <f>'2_Prosecution'!ED33/'2_Prosecution'!DC33*100</f>
        <v>#VALUE!</v>
      </c>
      <c r="CU34" s="248" t="e">
        <f>'2_Prosecution'!EE33/'2_Prosecution'!ED33*100</f>
        <v>#VALUE!</v>
      </c>
      <c r="CV34" s="249" t="s">
        <v>3336</v>
      </c>
      <c r="CW34" s="248" t="e">
        <f>'2_Prosecution'!EG33/'2_Prosecution'!DC33*100</f>
        <v>#VALUE!</v>
      </c>
      <c r="CX34" s="248" t="e">
        <f>'2_Prosecution'!EH33/'2_Prosecution'!EG33*100</f>
        <v>#VALUE!</v>
      </c>
      <c r="CY34" s="249" t="s">
        <v>3336</v>
      </c>
      <c r="CZ34" s="248" t="e">
        <f>'2_Prosecution'!EJ33/'2_Prosecution'!EG33*100</f>
        <v>#VALUE!</v>
      </c>
      <c r="DA34" s="248" t="e">
        <f>'2_Prosecution'!EK33/'2_Prosecution'!EJ33*100</f>
        <v>#VALUE!</v>
      </c>
      <c r="DB34" s="249" t="s">
        <v>3336</v>
      </c>
      <c r="DC34" s="248" t="e">
        <f>'2_Prosecution'!EM33/'2_Prosecution'!EJ33*100</f>
        <v>#VALUE!</v>
      </c>
      <c r="DD34" s="248" t="e">
        <f>'2_Prosecution'!EN33/'2_Prosecution'!EM33*100</f>
        <v>#VALUE!</v>
      </c>
      <c r="DE34" s="249" t="s">
        <v>3336</v>
      </c>
      <c r="DF34" s="248" t="e">
        <f>'2_Prosecution'!EP33/'2_Prosecution'!EJ33*100</f>
        <v>#VALUE!</v>
      </c>
      <c r="DG34" s="248" t="e">
        <f>'2_Prosecution'!EQ33/'2_Prosecution'!EP33*100</f>
        <v>#VALUE!</v>
      </c>
      <c r="DH34" s="249" t="s">
        <v>3336</v>
      </c>
      <c r="DI34" s="248" t="e">
        <f>'2_Prosecution'!ES33/'2_Prosecution'!EP33*100</f>
        <v>#VALUE!</v>
      </c>
      <c r="DJ34" s="248" t="e">
        <f>'2_Prosecution'!ET33/'2_Prosecution'!ES33*100</f>
        <v>#VALUE!</v>
      </c>
      <c r="DK34" s="249" t="s">
        <v>3336</v>
      </c>
      <c r="DL34" s="248" t="e">
        <f>'2_Prosecution'!EV33/'2_Prosecution'!DC33*100</f>
        <v>#VALUE!</v>
      </c>
      <c r="DM34" s="248" t="e">
        <f>'2_Prosecution'!EW33/'2_Prosecution'!EV33*100</f>
        <v>#VALUE!</v>
      </c>
      <c r="DN34" s="249" t="s">
        <v>3336</v>
      </c>
      <c r="DO34" s="248" t="e">
        <f>'2_Prosecution'!EY33/'2_Prosecution'!EV33*100</f>
        <v>#VALUE!</v>
      </c>
      <c r="DP34" s="248" t="e">
        <f>'2_Prosecution'!EZ33/'2_Prosecution'!EY33*100</f>
        <v>#VALUE!</v>
      </c>
      <c r="DQ34" s="249" t="s">
        <v>3336</v>
      </c>
      <c r="DR34" s="248" t="e">
        <f>'2_Prosecution'!FB33/'2_Prosecution'!DC33*100</f>
        <v>#VALUE!</v>
      </c>
      <c r="DS34" s="248" t="e">
        <f>'2_Prosecution'!FC33/'2_Prosecution'!FB33*100</f>
        <v>#VALUE!</v>
      </c>
      <c r="DT34" s="249" t="s">
        <v>3336</v>
      </c>
      <c r="DU34" s="248" t="e">
        <f>'2_Prosecution'!FE33/'2_Prosecution'!DC33*100</f>
        <v>#VALUE!</v>
      </c>
      <c r="DV34" s="248" t="e">
        <f>'2_Prosecution'!FF33/'2_Prosecution'!FE33*100</f>
        <v>#VALUE!</v>
      </c>
      <c r="DW34" s="249" t="s">
        <v>3336</v>
      </c>
      <c r="DX34" s="248" t="e">
        <f>'2_Prosecution'!FH33/'2_Prosecution'!DC33*100</f>
        <v>#VALUE!</v>
      </c>
      <c r="DY34" s="248" t="e">
        <f>'2_Prosecution'!FI33/'2_Prosecution'!FH33*100</f>
        <v>#VALUE!</v>
      </c>
      <c r="DZ34" s="249" t="s">
        <v>3336</v>
      </c>
      <c r="EA34" s="248" t="e">
        <f>'2_Prosecution'!FK33/'2_Prosecution'!DC33*100</f>
        <v>#VALUE!</v>
      </c>
      <c r="EB34" s="248" t="e">
        <f>'2_Prosecution'!FL33/'2_Prosecution'!FK33*100</f>
        <v>#VALUE!</v>
      </c>
      <c r="EC34" s="249" t="s">
        <v>3336</v>
      </c>
      <c r="ED34" s="248" t="e">
        <f>'2_Prosecution'!FN33/'2_Prosecution'!FK33*100</f>
        <v>#VALUE!</v>
      </c>
      <c r="EE34" s="248" t="e">
        <f>'2_Prosecution'!FO33/'2_Prosecution'!FN33*100</f>
        <v>#VALUE!</v>
      </c>
      <c r="EF34" s="249" t="s">
        <v>3336</v>
      </c>
      <c r="EG34" s="248" t="e">
        <f>'2_Prosecution'!GT33/G34*100</f>
        <v>#VALUE!</v>
      </c>
      <c r="EH34" s="248">
        <f>'2_Prosecution'!GU33/G34*100</f>
        <v>23.595585543539926</v>
      </c>
      <c r="EI34" s="249" t="s">
        <v>3336</v>
      </c>
      <c r="EJ34" s="248" t="e">
        <f>'2_Prosecution'!HF33/C34*100</f>
        <v>#VALUE!</v>
      </c>
      <c r="EK34" s="248" t="e">
        <f>'2_Prosecution'!HG33/D34*100</f>
        <v>#VALUE!</v>
      </c>
      <c r="EL34" s="248" t="e">
        <f>'2_Prosecution'!HH33/E34*100</f>
        <v>#VALUE!</v>
      </c>
      <c r="EM34" s="248" t="e">
        <f>'2_Prosecution'!HI33/F34*100</f>
        <v>#VALUE!</v>
      </c>
      <c r="EN34" s="248" t="e">
        <f>'2_Prosecution'!HJ33/G34*100</f>
        <v>#VALUE!</v>
      </c>
      <c r="EO34" s="248" t="e">
        <f>'2_Prosecution'!HK33/H34*100</f>
        <v>#VALUE!</v>
      </c>
      <c r="EP34" s="250" t="e">
        <f t="shared" si="2"/>
        <v>#VALUE!</v>
      </c>
      <c r="EQ34" s="249" t="s">
        <v>3336</v>
      </c>
      <c r="ER34" s="248">
        <f>'2_Prosecution'!HM33/C34*100</f>
        <v>13.118666424660219</v>
      </c>
      <c r="ES34" s="248">
        <f>'2_Prosecution'!HN33/D34*100</f>
        <v>13.194341553031864</v>
      </c>
      <c r="ET34" s="248">
        <f>'2_Prosecution'!HO33/E34*100</f>
        <v>13.273211027177755</v>
      </c>
      <c r="EU34" s="248">
        <f>'2_Prosecution'!HP33/F34*100</f>
        <v>12.591944933784879</v>
      </c>
      <c r="EV34" s="248">
        <f>'2_Prosecution'!HQ33/G34*100</f>
        <v>12.858051926095696</v>
      </c>
      <c r="EW34" s="248">
        <f>'2_Prosecution'!HR33/H34*100</f>
        <v>12.686956126533047</v>
      </c>
      <c r="EX34" s="250">
        <f t="shared" si="3"/>
        <v>-3.2908093258294144</v>
      </c>
      <c r="EY34" s="249" t="s">
        <v>3336</v>
      </c>
      <c r="EZ34" s="248">
        <f>'2_Prosecution'!HT33/'2_Prosecution'!HQ33*100</f>
        <v>63.868065967016499</v>
      </c>
    </row>
    <row r="35" spans="1:156" ht="21" customHeight="1">
      <c r="A35" s="248">
        <v>33</v>
      </c>
      <c r="B35" s="279" t="s">
        <v>56</v>
      </c>
      <c r="C35" s="248">
        <v>20199.059000000001</v>
      </c>
      <c r="D35" s="248">
        <v>20095.995999999999</v>
      </c>
      <c r="E35" s="248">
        <v>20020.074000000001</v>
      </c>
      <c r="F35" s="248">
        <v>19947.311000000002</v>
      </c>
      <c r="G35" s="248">
        <v>19870.647000000001</v>
      </c>
      <c r="H35" s="248">
        <v>19760.584999999999</v>
      </c>
      <c r="J35" s="248">
        <f>'2_Prosecution'!AK34/F35*100</f>
        <v>5521.1351545077923</v>
      </c>
      <c r="K35" s="248">
        <f>'2_Prosecution'!AL34/G35*100</f>
        <v>3679.5228660647035</v>
      </c>
      <c r="L35" s="249" t="s">
        <v>3336</v>
      </c>
      <c r="M35" s="248" t="e">
        <f>'2_Prosecution'!AN34/C35*100</f>
        <v>#VALUE!</v>
      </c>
      <c r="N35" s="248" t="e">
        <f>'2_Prosecution'!AO34/D35*100</f>
        <v>#VALUE!</v>
      </c>
      <c r="O35" s="248" t="e">
        <f>'2_Prosecution'!AP34/E35*100</f>
        <v>#VALUE!</v>
      </c>
      <c r="P35" s="248" t="e">
        <f>'2_Prosecution'!AQ34/F35*100</f>
        <v>#VALUE!</v>
      </c>
      <c r="Q35" s="248">
        <f>'2_Prosecution'!AR34/G35*100</f>
        <v>3242.9291305914694</v>
      </c>
      <c r="R35" s="248" t="e">
        <f>'2_Prosecution'!AS34/H35*100</f>
        <v>#VALUE!</v>
      </c>
      <c r="S35" s="250" t="e">
        <f t="shared" si="0"/>
        <v>#VALUE!</v>
      </c>
      <c r="T35" s="249" t="s">
        <v>3336</v>
      </c>
      <c r="U35" s="248" t="e">
        <f>'2_Prosecution'!AU34/'2_Prosecution'!AN34*100</f>
        <v>#VALUE!</v>
      </c>
      <c r="V35" s="248" t="e">
        <f>'2_Prosecution'!AV34/'2_Prosecution'!AO34*100</f>
        <v>#VALUE!</v>
      </c>
      <c r="W35" s="248" t="e">
        <f>'2_Prosecution'!AW34/'2_Prosecution'!AP34*100</f>
        <v>#VALUE!</v>
      </c>
      <c r="X35" s="248" t="e">
        <f>'2_Prosecution'!AX34/'2_Prosecution'!AQ34*100</f>
        <v>#VALUE!</v>
      </c>
      <c r="Y35" s="248">
        <f>'2_Prosecution'!AY34/'2_Prosecution'!AR34*100</f>
        <v>6.2595535940135729</v>
      </c>
      <c r="Z35" s="248" t="e">
        <f>'2_Prosecution'!AZ34/'2_Prosecution'!AS34*100</f>
        <v>#VALUE!</v>
      </c>
      <c r="AA35" s="250" t="e">
        <f t="shared" si="1"/>
        <v>#VALUE!</v>
      </c>
      <c r="AB35" s="249" t="s">
        <v>3336</v>
      </c>
      <c r="AC35" s="248">
        <f>'2_Prosecution'!BE34/G35*100</f>
        <v>3242.9291305914694</v>
      </c>
      <c r="AD35" s="248">
        <f>'2_Prosecution'!BF34/'2_Prosecution'!BE34*100</f>
        <v>1.2129281755952519</v>
      </c>
      <c r="AE35" s="248" t="e">
        <f>'2_Prosecution'!BG34/'2_Prosecution'!BE34*100</f>
        <v>#VALUE!</v>
      </c>
      <c r="AF35" s="248" t="e">
        <f>'2_Prosecution'!BH34/'2_Prosecution'!BE34*100</f>
        <v>#VALUE!</v>
      </c>
      <c r="AG35" s="248" t="e">
        <f>'2_Prosecution'!BI34/'2_Prosecution'!BH34*100</f>
        <v>#VALUE!</v>
      </c>
      <c r="AH35" s="249" t="s">
        <v>3336</v>
      </c>
      <c r="AI35" s="248" t="e">
        <f>'2_Prosecution'!BK34/G35*100</f>
        <v>#VALUE!</v>
      </c>
      <c r="AJ35" s="248" t="e">
        <f>'2_Prosecution'!BL34/'2_Prosecution'!BK34*100</f>
        <v>#VALUE!</v>
      </c>
      <c r="AK35" s="248" t="e">
        <f>'2_Prosecution'!BM34/'2_Prosecution'!BK34*100</f>
        <v>#VALUE!</v>
      </c>
      <c r="AL35" s="248" t="e">
        <f>'2_Prosecution'!BN34/'2_Prosecution'!BK34*100</f>
        <v>#VALUE!</v>
      </c>
      <c r="AM35" s="248" t="e">
        <f>'2_Prosecution'!BO34/'2_Prosecution'!BN34*100</f>
        <v>#VALUE!</v>
      </c>
      <c r="AN35" s="249" t="s">
        <v>3336</v>
      </c>
      <c r="AO35" s="248">
        <f>'2_Prosecution'!BU34/G35*100</f>
        <v>3242.9291305914694</v>
      </c>
      <c r="AP35" s="248" t="e">
        <f>'2_Prosecution'!BV34/'2_Prosecution'!BU34*100</f>
        <v>#VALUE!</v>
      </c>
      <c r="AQ35" s="249" t="s">
        <v>3336</v>
      </c>
      <c r="AR35" s="248">
        <f>'2_Prosecution'!BX34/'2_Prosecution'!BU34*100</f>
        <v>6.2595535940135729</v>
      </c>
      <c r="AS35" s="248" t="e">
        <f>'2_Prosecution'!BY34/'2_Prosecution'!BX34*100</f>
        <v>#VALUE!</v>
      </c>
      <c r="AT35" s="249" t="s">
        <v>3336</v>
      </c>
      <c r="AU35" s="248">
        <f>'2_Prosecution'!CA34/'2_Prosecution'!BU34*100</f>
        <v>93.365984316975243</v>
      </c>
      <c r="AV35" s="248" t="e">
        <f>'2_Prosecution'!CB34/'2_Prosecution'!CA34*100</f>
        <v>#VALUE!</v>
      </c>
      <c r="AW35" s="249" t="s">
        <v>3336</v>
      </c>
      <c r="AX35" s="248" t="e">
        <f>'2_Prosecution'!CD34/'2_Prosecution'!BU34*100</f>
        <v>#VALUE!</v>
      </c>
      <c r="AY35" s="248" t="e">
        <f>'2_Prosecution'!CE34/'2_Prosecution'!CD34*100</f>
        <v>#VALUE!</v>
      </c>
      <c r="AZ35" s="249" t="s">
        <v>3336</v>
      </c>
      <c r="BA35" s="248" t="e">
        <f>'2_Prosecution'!CG34/'2_Prosecution'!CD34*100</f>
        <v>#VALUE!</v>
      </c>
      <c r="BB35" s="248" t="e">
        <f>'2_Prosecution'!CH34/'2_Prosecution'!CG34*100</f>
        <v>#VALUE!</v>
      </c>
      <c r="BC35" s="249" t="s">
        <v>3336</v>
      </c>
      <c r="BD35" s="248" t="e">
        <f>'2_Prosecution'!CJ34/'2_Prosecution'!CD34*100</f>
        <v>#VALUE!</v>
      </c>
      <c r="BE35" s="248" t="e">
        <f>'2_Prosecution'!CK34/'2_Prosecution'!CJ34*100</f>
        <v>#VALUE!</v>
      </c>
      <c r="BF35" s="249" t="s">
        <v>3336</v>
      </c>
      <c r="BG35" s="248">
        <f>'2_Prosecution'!CM34/'2_Prosecution'!BU34*100</f>
        <v>20.862488768465109</v>
      </c>
      <c r="BH35" s="248">
        <f>'2_Prosecution'!CN34/'2_Prosecution'!CM34*100</f>
        <v>0</v>
      </c>
      <c r="BI35" s="249" t="s">
        <v>3336</v>
      </c>
      <c r="BJ35" s="248">
        <f>'2_Prosecution'!CP34/'2_Prosecution'!BU34*100</f>
        <v>72.503495548510145</v>
      </c>
      <c r="BK35" s="248">
        <f>'2_Prosecution'!CQ34/'2_Prosecution'!CP34*100</f>
        <v>0</v>
      </c>
      <c r="BL35" s="249" t="s">
        <v>3336</v>
      </c>
      <c r="BM35" s="248">
        <f>'2_Prosecution'!CS34/'2_Prosecution'!BU34*100</f>
        <v>90.766165263015779</v>
      </c>
      <c r="BN35" s="248" t="e">
        <f>'2_Prosecution'!CT34/'2_Prosecution'!CS34*100</f>
        <v>#VALUE!</v>
      </c>
      <c r="BO35" s="249" t="s">
        <v>3336</v>
      </c>
      <c r="BP35" s="248" t="e">
        <f>'2_Prosecution'!CV34/'2_Prosecution'!BU34*100</f>
        <v>#VALUE!</v>
      </c>
      <c r="BQ35" s="248" t="e">
        <f>'2_Prosecution'!CW34/'2_Prosecution'!CV34*100</f>
        <v>#VALUE!</v>
      </c>
      <c r="BR35" s="249" t="s">
        <v>3336</v>
      </c>
      <c r="BS35" s="248">
        <f>'2_Prosecution'!DC34/G35*100</f>
        <v>3242.9291305914694</v>
      </c>
      <c r="BT35" s="248">
        <f>'2_Prosecution'!DD34/'2_Prosecution'!DC34*100</f>
        <v>6.2595535940135729</v>
      </c>
      <c r="BU35" s="249" t="s">
        <v>3336</v>
      </c>
      <c r="BV35" s="248">
        <f>'2_Prosecution'!DF34/'2_Prosecution'!DC34*100</f>
        <v>5.9515108063272137</v>
      </c>
      <c r="BW35" s="248">
        <f>'2_Prosecution'!DG34/'2_Prosecution'!DF34*100</f>
        <v>43.818935620974678</v>
      </c>
      <c r="BX35" s="249" t="s">
        <v>3336</v>
      </c>
      <c r="BY35" s="248">
        <f>'2_Prosecution'!DI34/'2_Prosecution'!DC34*100</f>
        <v>0.61624076065618549</v>
      </c>
      <c r="BZ35" s="248">
        <f>'2_Prosecution'!DJ34/'2_Prosecution'!DI34*100</f>
        <v>22.261395114580708</v>
      </c>
      <c r="CA35" s="249" t="s">
        <v>3336</v>
      </c>
      <c r="CB35" s="248">
        <f>'2_Prosecution'!DL34/'2_Prosecution'!DI34*100</f>
        <v>62.377234953412241</v>
      </c>
      <c r="CC35" s="248">
        <f>'2_Prosecution'!DM34/'2_Prosecution'!DL34*100</f>
        <v>13.645538958417442</v>
      </c>
      <c r="CD35" s="249" t="s">
        <v>3336</v>
      </c>
      <c r="CE35" s="248">
        <f>'2_Prosecution'!DO34/'2_Prosecution'!DC34*100</f>
        <v>12.49877791589268</v>
      </c>
      <c r="CF35" s="248">
        <f>'2_Prosecution'!DP34/'2_Prosecution'!DO34*100</f>
        <v>6.2465079897195217</v>
      </c>
      <c r="CG35" s="249" t="s">
        <v>3336</v>
      </c>
      <c r="CH35" s="248">
        <f>'2_Prosecution'!DR34/'2_Prosecution'!DO34*100</f>
        <v>0.62949305322754878</v>
      </c>
      <c r="CI35" s="248">
        <f>'2_Prosecution'!DS34/'2_Prosecution'!DR34*100</f>
        <v>48.126232741617358</v>
      </c>
      <c r="CJ35" s="249" t="s">
        <v>3336</v>
      </c>
      <c r="CK35" s="248">
        <f>'2_Prosecution'!DU34/'2_Prosecution'!DC34*100</f>
        <v>0.68110820914631021</v>
      </c>
      <c r="CL35" s="248">
        <f>'2_Prosecution'!DV34/'2_Prosecution'!DU34*100</f>
        <v>16.70084301663249</v>
      </c>
      <c r="CM35" s="249" t="s">
        <v>3336</v>
      </c>
      <c r="CN35" s="248">
        <f>'2_Prosecution'!DX34/'2_Prosecution'!DU34*100</f>
        <v>53.998632946001365</v>
      </c>
      <c r="CO35" s="248">
        <f>'2_Prosecution'!DY34/'2_Prosecution'!DX34*100</f>
        <v>18.396624472573837</v>
      </c>
      <c r="CP35" s="249" t="s">
        <v>3336</v>
      </c>
      <c r="CQ35" s="248">
        <f>'2_Prosecution'!EA34/'2_Prosecution'!DU34*100</f>
        <v>37.229437229437231</v>
      </c>
      <c r="CR35" s="248">
        <f>'2_Prosecution'!EB34/'2_Prosecution'!EA34*100</f>
        <v>15.055079559363524</v>
      </c>
      <c r="CS35" s="249" t="s">
        <v>3336</v>
      </c>
      <c r="CT35" s="248">
        <f>'2_Prosecution'!ED34/'2_Prosecution'!DC34*100</f>
        <v>0.76956382072375318</v>
      </c>
      <c r="CU35" s="248">
        <f>'2_Prosecution'!EE34/'2_Prosecution'!ED34*100</f>
        <v>32.546884452510589</v>
      </c>
      <c r="CV35" s="249" t="s">
        <v>3336</v>
      </c>
      <c r="CW35" s="248">
        <f>'2_Prosecution'!EG34/'2_Prosecution'!DC34*100</f>
        <v>34.215251299288788</v>
      </c>
      <c r="CX35" s="248">
        <f>'2_Prosecution'!EH34/'2_Prosecution'!EG34*100</f>
        <v>2.8052431059506531</v>
      </c>
      <c r="CY35" s="249" t="s">
        <v>3336</v>
      </c>
      <c r="CZ35" s="248">
        <f>'2_Prosecution'!EJ34/'2_Prosecution'!EG34*100</f>
        <v>63.886066763425255</v>
      </c>
      <c r="DA35" s="248">
        <f>'2_Prosecution'!EK34/'2_Prosecution'!EJ34*100</f>
        <v>3.4638212074742998</v>
      </c>
      <c r="DB35" s="249" t="s">
        <v>3336</v>
      </c>
      <c r="DC35" s="248" t="e">
        <f>'2_Prosecution'!EM34/'2_Prosecution'!EJ34*100</f>
        <v>#VALUE!</v>
      </c>
      <c r="DD35" s="248" t="e">
        <f>'2_Prosecution'!EN34/'2_Prosecution'!EM34*100</f>
        <v>#VALUE!</v>
      </c>
      <c r="DE35" s="249" t="s">
        <v>3336</v>
      </c>
      <c r="DF35" s="248" t="e">
        <f>'2_Prosecution'!EP34/'2_Prosecution'!EJ34*100</f>
        <v>#VALUE!</v>
      </c>
      <c r="DG35" s="248" t="e">
        <f>'2_Prosecution'!EQ34/'2_Prosecution'!EP34*100</f>
        <v>#VALUE!</v>
      </c>
      <c r="DH35" s="249" t="s">
        <v>3336</v>
      </c>
      <c r="DI35" s="248" t="e">
        <f>'2_Prosecution'!ES34/'2_Prosecution'!EP34*100</f>
        <v>#VALUE!</v>
      </c>
      <c r="DJ35" s="248" t="e">
        <f>'2_Prosecution'!ET34/'2_Prosecution'!ES34*100</f>
        <v>#VALUE!</v>
      </c>
      <c r="DK35" s="249" t="s">
        <v>3336</v>
      </c>
      <c r="DL35" s="248">
        <f>'2_Prosecution'!EV34/'2_Prosecution'!DC34*100</f>
        <v>5.5005423725657243</v>
      </c>
      <c r="DM35" s="248">
        <f>'2_Prosecution'!EW34/'2_Prosecution'!EV34*100</f>
        <v>3.9892791649033712</v>
      </c>
      <c r="DN35" s="249" t="s">
        <v>3336</v>
      </c>
      <c r="DO35" s="248">
        <f>'2_Prosecution'!EY34/'2_Prosecution'!EV34*100</f>
        <v>0.71378191564395543</v>
      </c>
      <c r="DP35" s="248">
        <f>'2_Prosecution'!EZ34/'2_Prosecution'!EY34*100</f>
        <v>10.671936758893279</v>
      </c>
      <c r="DQ35" s="249" t="s">
        <v>3336</v>
      </c>
      <c r="DR35" s="248">
        <f>'2_Prosecution'!FB34/'2_Prosecution'!DC34*100</f>
        <v>1.567836918889308</v>
      </c>
      <c r="DS35" s="248">
        <f>'2_Prosecution'!FC34/'2_Prosecution'!FB34*100</f>
        <v>3.4148272790260314</v>
      </c>
      <c r="DT35" s="249" t="s">
        <v>3336</v>
      </c>
      <c r="DU35" s="248">
        <f>'2_Prosecution'!FE34/'2_Prosecution'!DC34*100</f>
        <v>5.2142255245650547E-2</v>
      </c>
      <c r="DV35" s="248">
        <f>'2_Prosecution'!FF34/'2_Prosecution'!FE34*100</f>
        <v>19.345238095238095</v>
      </c>
      <c r="DW35" s="249" t="s">
        <v>3336</v>
      </c>
      <c r="DX35" s="248">
        <f>'2_Prosecution'!FH34/'2_Prosecution'!DC34*100</f>
        <v>0.74535491650255825</v>
      </c>
      <c r="DY35" s="248">
        <f>'2_Prosecution'!FI34/'2_Prosecution'!FH34*100</f>
        <v>14.574224443056425</v>
      </c>
      <c r="DZ35" s="249" t="s">
        <v>3336</v>
      </c>
      <c r="EA35" s="248">
        <f>'2_Prosecution'!FK34/'2_Prosecution'!DC34*100</f>
        <v>0.56161554087502774</v>
      </c>
      <c r="EB35" s="248">
        <f>'2_Prosecution'!FL34/'2_Prosecution'!FK34*100</f>
        <v>15.805471124620061</v>
      </c>
      <c r="EC35" s="249" t="s">
        <v>3336</v>
      </c>
      <c r="ED35" s="248">
        <f>'2_Prosecution'!FN34/'2_Prosecution'!FK34*100</f>
        <v>91.213042276872073</v>
      </c>
      <c r="EE35" s="248">
        <f>'2_Prosecution'!FO34/'2_Prosecution'!FN34*100</f>
        <v>15.96485913359588</v>
      </c>
      <c r="EF35" s="249" t="s">
        <v>3336</v>
      </c>
      <c r="EG35" s="248">
        <f>'2_Prosecution'!GT34/G35*100</f>
        <v>52.207660877876791</v>
      </c>
      <c r="EH35" s="248">
        <f>'2_Prosecution'!GU34/G35*100</f>
        <v>38.780820775488593</v>
      </c>
      <c r="EI35" s="249" t="s">
        <v>3336</v>
      </c>
      <c r="EJ35" s="248" t="e">
        <f>'2_Prosecution'!HF34/C35*100</f>
        <v>#VALUE!</v>
      </c>
      <c r="EK35" s="248" t="e">
        <f>'2_Prosecution'!HG34/D35*100</f>
        <v>#VALUE!</v>
      </c>
      <c r="EL35" s="248" t="e">
        <f>'2_Prosecution'!HH34/E35*100</f>
        <v>#VALUE!</v>
      </c>
      <c r="EM35" s="248" t="e">
        <f>'2_Prosecution'!HI34/F35*100</f>
        <v>#VALUE!</v>
      </c>
      <c r="EN35" s="248" t="e">
        <f>'2_Prosecution'!HJ34/G35*100</f>
        <v>#VALUE!</v>
      </c>
      <c r="EO35" s="248" t="e">
        <f>'2_Prosecution'!HK34/H35*100</f>
        <v>#VALUE!</v>
      </c>
      <c r="EP35" s="250" t="e">
        <f t="shared" si="2"/>
        <v>#VALUE!</v>
      </c>
      <c r="EQ35" s="249" t="s">
        <v>3336</v>
      </c>
      <c r="ER35" s="248" t="e">
        <f>'2_Prosecution'!HM34/C35*100</f>
        <v>#VALUE!</v>
      </c>
      <c r="ES35" s="248" t="e">
        <f>'2_Prosecution'!HN34/D35*100</f>
        <v>#VALUE!</v>
      </c>
      <c r="ET35" s="248" t="e">
        <f>'2_Prosecution'!HO34/E35*100</f>
        <v>#VALUE!</v>
      </c>
      <c r="EU35" s="248" t="e">
        <f>'2_Prosecution'!HP34/F35*100</f>
        <v>#VALUE!</v>
      </c>
      <c r="EV35" s="248" t="e">
        <f>'2_Prosecution'!HQ34/G35*100</f>
        <v>#VALUE!</v>
      </c>
      <c r="EW35" s="248" t="e">
        <f>'2_Prosecution'!HR34/H35*100</f>
        <v>#VALUE!</v>
      </c>
      <c r="EX35" s="250" t="e">
        <f t="shared" si="3"/>
        <v>#VALUE!</v>
      </c>
      <c r="EY35" s="249" t="s">
        <v>3336</v>
      </c>
      <c r="EZ35" s="248" t="e">
        <f>'2_Prosecution'!HT34/'2_Prosecution'!HQ34*100</f>
        <v>#VALUE!</v>
      </c>
    </row>
    <row r="36" spans="1:156">
      <c r="A36" s="248">
        <v>34</v>
      </c>
      <c r="B36" s="279" t="s">
        <v>57</v>
      </c>
      <c r="C36" s="248">
        <v>142856.53599999999</v>
      </c>
      <c r="D36" s="248">
        <v>143056.383</v>
      </c>
      <c r="E36" s="254">
        <v>143500</v>
      </c>
      <c r="F36" s="248">
        <v>143666.93100000001</v>
      </c>
      <c r="G36" s="254">
        <v>144100</v>
      </c>
      <c r="H36" s="254">
        <v>144300</v>
      </c>
      <c r="J36" s="248" t="e">
        <f>'2_Prosecution'!AK35/F36*100</f>
        <v>#VALUE!</v>
      </c>
      <c r="K36" s="248" t="e">
        <f>'2_Prosecution'!AL35/G36*100</f>
        <v>#VALUE!</v>
      </c>
      <c r="L36" s="249" t="s">
        <v>3336</v>
      </c>
      <c r="M36" s="248">
        <f>'2_Prosecution'!AN35/C36*100</f>
        <v>733.71651682776348</v>
      </c>
      <c r="N36" s="248">
        <f>'2_Prosecution'!AO35/D36*100</f>
        <v>687.72324545630374</v>
      </c>
      <c r="O36" s="248">
        <f>'2_Prosecution'!AP35/E36*100</f>
        <v>682.90592334494772</v>
      </c>
      <c r="P36" s="248">
        <f>'2_Prosecution'!AQ35/F36*100</f>
        <v>667.62893403771523</v>
      </c>
      <c r="Q36" s="248">
        <f>'2_Prosecution'!AR35/G36*100</f>
        <v>685.68632893823735</v>
      </c>
      <c r="R36" s="248">
        <f>'2_Prosecution'!AS35/H36*100</f>
        <v>679.92584892584887</v>
      </c>
      <c r="S36" s="250">
        <f t="shared" si="0"/>
        <v>-7.331260325783532</v>
      </c>
      <c r="T36" s="249" t="s">
        <v>3336</v>
      </c>
      <c r="U36" s="248" t="e">
        <f>'2_Prosecution'!AU35/'2_Prosecution'!AN35*100</f>
        <v>#VALUE!</v>
      </c>
      <c r="V36" s="248" t="e">
        <f>'2_Prosecution'!AV35/'2_Prosecution'!AO35*100</f>
        <v>#VALUE!</v>
      </c>
      <c r="W36" s="248" t="e">
        <f>'2_Prosecution'!AW35/'2_Prosecution'!AP35*100</f>
        <v>#VALUE!</v>
      </c>
      <c r="X36" s="248" t="e">
        <f>'2_Prosecution'!AX35/'2_Prosecution'!AQ35*100</f>
        <v>#VALUE!</v>
      </c>
      <c r="Y36" s="248" t="e">
        <f>'2_Prosecution'!AY35/'2_Prosecution'!AR35*100</f>
        <v>#VALUE!</v>
      </c>
      <c r="Z36" s="248" t="e">
        <f>'2_Prosecution'!AZ35/'2_Prosecution'!AS35*100</f>
        <v>#VALUE!</v>
      </c>
      <c r="AA36" s="250" t="e">
        <f t="shared" si="1"/>
        <v>#VALUE!</v>
      </c>
      <c r="AB36" s="249" t="s">
        <v>3336</v>
      </c>
      <c r="AC36" s="248">
        <f>'2_Prosecution'!BE35/G36*100</f>
        <v>685.68632893823735</v>
      </c>
      <c r="AD36" s="248">
        <f>'2_Prosecution'!BF35/'2_Prosecution'!BE35*100</f>
        <v>0</v>
      </c>
      <c r="AE36" s="248" t="e">
        <f>'2_Prosecution'!BG35/'2_Prosecution'!BE35*100</f>
        <v>#VALUE!</v>
      </c>
      <c r="AF36" s="248" t="e">
        <f>'2_Prosecution'!BH35/'2_Prosecution'!BE35*100</f>
        <v>#VALUE!</v>
      </c>
      <c r="AG36" s="248" t="e">
        <f>'2_Prosecution'!BI35/'2_Prosecution'!BH35*100</f>
        <v>#VALUE!</v>
      </c>
      <c r="AH36" s="249" t="s">
        <v>3336</v>
      </c>
      <c r="AI36" s="248" t="e">
        <f>'2_Prosecution'!BK35/G36*100</f>
        <v>#VALUE!</v>
      </c>
      <c r="AJ36" s="248" t="e">
        <f>'2_Prosecution'!BL35/'2_Prosecution'!BK35*100</f>
        <v>#VALUE!</v>
      </c>
      <c r="AK36" s="248" t="e">
        <f>'2_Prosecution'!BM35/'2_Prosecution'!BK35*100</f>
        <v>#VALUE!</v>
      </c>
      <c r="AL36" s="248" t="e">
        <f>'2_Prosecution'!BN35/'2_Prosecution'!BK35*100</f>
        <v>#VALUE!</v>
      </c>
      <c r="AM36" s="248" t="e">
        <f>'2_Prosecution'!BO35/'2_Prosecution'!BN35*100</f>
        <v>#VALUE!</v>
      </c>
      <c r="AN36" s="249" t="s">
        <v>3336</v>
      </c>
      <c r="AO36" s="248">
        <f>'2_Prosecution'!BU35/G36*100</f>
        <v>685.68632893823735</v>
      </c>
      <c r="AP36" s="248" t="e">
        <f>'2_Prosecution'!BV35/'2_Prosecution'!BU35*100</f>
        <v>#VALUE!</v>
      </c>
      <c r="AQ36" s="249" t="s">
        <v>3336</v>
      </c>
      <c r="AR36" s="248" t="e">
        <f>'2_Prosecution'!BX35/'2_Prosecution'!BU35*100</f>
        <v>#VALUE!</v>
      </c>
      <c r="AS36" s="248" t="e">
        <f>'2_Prosecution'!BY35/'2_Prosecution'!BX35*100</f>
        <v>#VALUE!</v>
      </c>
      <c r="AT36" s="249" t="s">
        <v>3336</v>
      </c>
      <c r="AU36" s="248" t="e">
        <f>'2_Prosecution'!CA35/'2_Prosecution'!BU35*100</f>
        <v>#VALUE!</v>
      </c>
      <c r="AV36" s="248" t="e">
        <f>'2_Prosecution'!CB35/'2_Prosecution'!CA35*100</f>
        <v>#VALUE!</v>
      </c>
      <c r="AW36" s="249" t="s">
        <v>3336</v>
      </c>
      <c r="AX36" s="248" t="e">
        <f>'2_Prosecution'!CD35/'2_Prosecution'!BU35*100</f>
        <v>#VALUE!</v>
      </c>
      <c r="AY36" s="248" t="e">
        <f>'2_Prosecution'!CE35/'2_Prosecution'!CD35*100</f>
        <v>#VALUE!</v>
      </c>
      <c r="AZ36" s="249" t="s">
        <v>3336</v>
      </c>
      <c r="BA36" s="248" t="e">
        <f>'2_Prosecution'!CG35/'2_Prosecution'!CD35*100</f>
        <v>#VALUE!</v>
      </c>
      <c r="BB36" s="248" t="e">
        <f>'2_Prosecution'!CH35/'2_Prosecution'!CG35*100</f>
        <v>#VALUE!</v>
      </c>
      <c r="BC36" s="249" t="s">
        <v>3336</v>
      </c>
      <c r="BD36" s="248" t="e">
        <f>'2_Prosecution'!CJ35/'2_Prosecution'!CD35*100</f>
        <v>#VALUE!</v>
      </c>
      <c r="BE36" s="248" t="e">
        <f>'2_Prosecution'!CK35/'2_Prosecution'!CJ35*100</f>
        <v>#VALUE!</v>
      </c>
      <c r="BF36" s="249" t="s">
        <v>3336</v>
      </c>
      <c r="BG36" s="248" t="e">
        <f>'2_Prosecution'!CM35/'2_Prosecution'!BU35*100</f>
        <v>#VALUE!</v>
      </c>
      <c r="BH36" s="248" t="e">
        <f>'2_Prosecution'!CN35/'2_Prosecution'!CM35*100</f>
        <v>#VALUE!</v>
      </c>
      <c r="BI36" s="249" t="s">
        <v>3336</v>
      </c>
      <c r="BJ36" s="248" t="e">
        <f>'2_Prosecution'!CP35/'2_Prosecution'!BU35*100</f>
        <v>#VALUE!</v>
      </c>
      <c r="BK36" s="248" t="e">
        <f>'2_Prosecution'!CQ35/'2_Prosecution'!CP35*100</f>
        <v>#VALUE!</v>
      </c>
      <c r="BL36" s="249" t="s">
        <v>3336</v>
      </c>
      <c r="BM36" s="248" t="e">
        <f>'2_Prosecution'!CS35/'2_Prosecution'!BU35*100</f>
        <v>#VALUE!</v>
      </c>
      <c r="BN36" s="248" t="e">
        <f>'2_Prosecution'!CT35/'2_Prosecution'!CS35*100</f>
        <v>#VALUE!</v>
      </c>
      <c r="BO36" s="249" t="s">
        <v>3336</v>
      </c>
      <c r="BP36" s="248" t="e">
        <f>'2_Prosecution'!CV35/'2_Prosecution'!BU35*100</f>
        <v>#VALUE!</v>
      </c>
      <c r="BQ36" s="248" t="e">
        <f>'2_Prosecution'!CW35/'2_Prosecution'!CV35*100</f>
        <v>#VALUE!</v>
      </c>
      <c r="BR36" s="249" t="s">
        <v>3336</v>
      </c>
      <c r="BS36" s="248">
        <f>'2_Prosecution'!DC35/G36*100</f>
        <v>685.68632893823735</v>
      </c>
      <c r="BT36" s="248" t="e">
        <f>'2_Prosecution'!DD35/'2_Prosecution'!DC35*100</f>
        <v>#VALUE!</v>
      </c>
      <c r="BU36" s="249" t="s">
        <v>3336</v>
      </c>
      <c r="BV36" s="248" t="e">
        <f>'2_Prosecution'!DF35/'2_Prosecution'!DC35*100</f>
        <v>#VALUE!</v>
      </c>
      <c r="BW36" s="248" t="e">
        <f>'2_Prosecution'!DG35/'2_Prosecution'!DF35*100</f>
        <v>#VALUE!</v>
      </c>
      <c r="BX36" s="249" t="s">
        <v>3336</v>
      </c>
      <c r="BY36" s="248" t="e">
        <f>'2_Prosecution'!DI35/'2_Prosecution'!DC35*100</f>
        <v>#VALUE!</v>
      </c>
      <c r="BZ36" s="248" t="e">
        <f>'2_Prosecution'!DJ35/'2_Prosecution'!DI35*100</f>
        <v>#VALUE!</v>
      </c>
      <c r="CA36" s="249" t="s">
        <v>3336</v>
      </c>
      <c r="CB36" s="248" t="e">
        <f>'2_Prosecution'!DL35/'2_Prosecution'!DI35*100</f>
        <v>#VALUE!</v>
      </c>
      <c r="CC36" s="248" t="e">
        <f>'2_Prosecution'!DM35/'2_Prosecution'!DL35*100</f>
        <v>#VALUE!</v>
      </c>
      <c r="CD36" s="249" t="s">
        <v>3336</v>
      </c>
      <c r="CE36" s="248" t="e">
        <f>'2_Prosecution'!DO35/'2_Prosecution'!DC35*100</f>
        <v>#VALUE!</v>
      </c>
      <c r="CF36" s="248" t="e">
        <f>'2_Prosecution'!DP35/'2_Prosecution'!DO35*100</f>
        <v>#VALUE!</v>
      </c>
      <c r="CG36" s="249" t="s">
        <v>3336</v>
      </c>
      <c r="CH36" s="248" t="e">
        <f>'2_Prosecution'!DR35/'2_Prosecution'!DO35*100</f>
        <v>#VALUE!</v>
      </c>
      <c r="CI36" s="248" t="e">
        <f>'2_Prosecution'!DS35/'2_Prosecution'!DR35*100</f>
        <v>#VALUE!</v>
      </c>
      <c r="CJ36" s="249" t="s">
        <v>3336</v>
      </c>
      <c r="CK36" s="248" t="e">
        <f>'2_Prosecution'!DU35/'2_Prosecution'!DC35*100</f>
        <v>#VALUE!</v>
      </c>
      <c r="CL36" s="248" t="e">
        <f>'2_Prosecution'!DV35/'2_Prosecution'!DU35*100</f>
        <v>#VALUE!</v>
      </c>
      <c r="CM36" s="249" t="s">
        <v>3336</v>
      </c>
      <c r="CN36" s="248" t="e">
        <f>'2_Prosecution'!DX35/'2_Prosecution'!DU35*100</f>
        <v>#VALUE!</v>
      </c>
      <c r="CO36" s="248" t="e">
        <f>'2_Prosecution'!DY35/'2_Prosecution'!DX35*100</f>
        <v>#VALUE!</v>
      </c>
      <c r="CP36" s="249" t="s">
        <v>3336</v>
      </c>
      <c r="CQ36" s="248" t="e">
        <f>'2_Prosecution'!EA35/'2_Prosecution'!DU35*100</f>
        <v>#VALUE!</v>
      </c>
      <c r="CR36" s="248" t="e">
        <f>'2_Prosecution'!EB35/'2_Prosecution'!EA35*100</f>
        <v>#VALUE!</v>
      </c>
      <c r="CS36" s="249" t="s">
        <v>3336</v>
      </c>
      <c r="CT36" s="248">
        <f>'2_Prosecution'!ED35/'2_Prosecution'!DC35*100</f>
        <v>0</v>
      </c>
      <c r="CU36" s="248" t="e">
        <f>'2_Prosecution'!EE35/'2_Prosecution'!ED35*100</f>
        <v>#DIV/0!</v>
      </c>
      <c r="CV36" s="249" t="s">
        <v>3336</v>
      </c>
      <c r="CW36" s="248">
        <f>'2_Prosecution'!EG35/'2_Prosecution'!DC35*100</f>
        <v>0</v>
      </c>
      <c r="CX36" s="248" t="e">
        <f>'2_Prosecution'!EH35/'2_Prosecution'!EG35*100</f>
        <v>#DIV/0!</v>
      </c>
      <c r="CY36" s="249" t="s">
        <v>3336</v>
      </c>
      <c r="CZ36" s="248" t="e">
        <f>'2_Prosecution'!EJ35/'2_Prosecution'!EG35*100</f>
        <v>#DIV/0!</v>
      </c>
      <c r="DA36" s="248" t="e">
        <f>'2_Prosecution'!EK35/'2_Prosecution'!EJ35*100</f>
        <v>#DIV/0!</v>
      </c>
      <c r="DB36" s="249" t="s">
        <v>3336</v>
      </c>
      <c r="DC36" s="248" t="e">
        <f>'2_Prosecution'!EM35/'2_Prosecution'!EJ35*100</f>
        <v>#VALUE!</v>
      </c>
      <c r="DD36" s="248" t="e">
        <f>'2_Prosecution'!EN35/'2_Prosecution'!EM35*100</f>
        <v>#VALUE!</v>
      </c>
      <c r="DE36" s="249" t="s">
        <v>3336</v>
      </c>
      <c r="DF36" s="248" t="e">
        <f>'2_Prosecution'!EP35/'2_Prosecution'!EJ35*100</f>
        <v>#VALUE!</v>
      </c>
      <c r="DG36" s="248" t="e">
        <f>'2_Prosecution'!EQ35/'2_Prosecution'!EP35*100</f>
        <v>#VALUE!</v>
      </c>
      <c r="DH36" s="249" t="s">
        <v>3336</v>
      </c>
      <c r="DI36" s="248" t="e">
        <f>'2_Prosecution'!ES35/'2_Prosecution'!EP35*100</f>
        <v>#VALUE!</v>
      </c>
      <c r="DJ36" s="248" t="e">
        <f>'2_Prosecution'!ET35/'2_Prosecution'!ES35*100</f>
        <v>#VALUE!</v>
      </c>
      <c r="DK36" s="249" t="s">
        <v>3336</v>
      </c>
      <c r="DL36" s="248">
        <f>'2_Prosecution'!EV35/'2_Prosecution'!DC35*100</f>
        <v>0</v>
      </c>
      <c r="DM36" s="248" t="e">
        <f>'2_Prosecution'!EW35/'2_Prosecution'!EV35*100</f>
        <v>#DIV/0!</v>
      </c>
      <c r="DN36" s="249" t="s">
        <v>3336</v>
      </c>
      <c r="DO36" s="248" t="e">
        <f>'2_Prosecution'!EY35/'2_Prosecution'!EV35*100</f>
        <v>#DIV/0!</v>
      </c>
      <c r="DP36" s="248" t="e">
        <f>'2_Prosecution'!EZ35/'2_Prosecution'!EY35*100</f>
        <v>#DIV/0!</v>
      </c>
      <c r="DQ36" s="249" t="s">
        <v>3336</v>
      </c>
      <c r="DR36" s="248">
        <f>'2_Prosecution'!FB35/'2_Prosecution'!DC35*100</f>
        <v>0</v>
      </c>
      <c r="DS36" s="248" t="e">
        <f>'2_Prosecution'!FC35/'2_Prosecution'!FB35*100</f>
        <v>#DIV/0!</v>
      </c>
      <c r="DT36" s="249" t="s">
        <v>3336</v>
      </c>
      <c r="DU36" s="248" t="e">
        <f>'2_Prosecution'!FE35/'2_Prosecution'!DC35*100</f>
        <v>#VALUE!</v>
      </c>
      <c r="DV36" s="248" t="e">
        <f>'2_Prosecution'!FF35/'2_Prosecution'!FE35*100</f>
        <v>#VALUE!</v>
      </c>
      <c r="DW36" s="249" t="s">
        <v>3336</v>
      </c>
      <c r="DX36" s="248" t="e">
        <f>'2_Prosecution'!FH35/'2_Prosecution'!DC35*100</f>
        <v>#VALUE!</v>
      </c>
      <c r="DY36" s="248" t="e">
        <f>'2_Prosecution'!FI35/'2_Prosecution'!FH35*100</f>
        <v>#VALUE!</v>
      </c>
      <c r="DZ36" s="249" t="s">
        <v>3336</v>
      </c>
      <c r="EA36" s="248" t="e">
        <f>'2_Prosecution'!FK35/'2_Prosecution'!DC35*100</f>
        <v>#VALUE!</v>
      </c>
      <c r="EB36" s="248" t="e">
        <f>'2_Prosecution'!FL35/'2_Prosecution'!FK35*100</f>
        <v>#VALUE!</v>
      </c>
      <c r="EC36" s="249" t="s">
        <v>3336</v>
      </c>
      <c r="ED36" s="248" t="e">
        <f>'2_Prosecution'!FN35/'2_Prosecution'!FK35*100</f>
        <v>#VALUE!</v>
      </c>
      <c r="EE36" s="248" t="e">
        <f>'2_Prosecution'!FO35/'2_Prosecution'!FN35*100</f>
        <v>#VALUE!</v>
      </c>
      <c r="EF36" s="249" t="s">
        <v>3336</v>
      </c>
      <c r="EG36" s="248" t="e">
        <f>'2_Prosecution'!GT35/G36*100</f>
        <v>#VALUE!</v>
      </c>
      <c r="EH36" s="248" t="e">
        <f>'2_Prosecution'!GU35/G36*100</f>
        <v>#VALUE!</v>
      </c>
      <c r="EI36" s="249" t="s">
        <v>3336</v>
      </c>
      <c r="EJ36" s="248" t="e">
        <f>'2_Prosecution'!HF35/C36*100</f>
        <v>#VALUE!</v>
      </c>
      <c r="EK36" s="248" t="e">
        <f>'2_Prosecution'!HG35/D36*100</f>
        <v>#VALUE!</v>
      </c>
      <c r="EL36" s="248" t="e">
        <f>'2_Prosecution'!HH35/E36*100</f>
        <v>#VALUE!</v>
      </c>
      <c r="EM36" s="248" t="e">
        <f>'2_Prosecution'!HI35/F36*100</f>
        <v>#VALUE!</v>
      </c>
      <c r="EN36" s="248" t="e">
        <f>'2_Prosecution'!HJ35/G36*100</f>
        <v>#VALUE!</v>
      </c>
      <c r="EO36" s="248" t="e">
        <f>'2_Prosecution'!HK35/H36*100</f>
        <v>#VALUE!</v>
      </c>
      <c r="EP36" s="250" t="e">
        <f t="shared" si="2"/>
        <v>#VALUE!</v>
      </c>
      <c r="EQ36" s="249" t="s">
        <v>3336</v>
      </c>
      <c r="ER36" s="248" t="e">
        <f>'2_Prosecution'!HM35/C36*100</f>
        <v>#VALUE!</v>
      </c>
      <c r="ES36" s="248" t="e">
        <f>'2_Prosecution'!HN35/D36*100</f>
        <v>#VALUE!</v>
      </c>
      <c r="ET36" s="248" t="e">
        <f>'2_Prosecution'!HO35/E36*100</f>
        <v>#VALUE!</v>
      </c>
      <c r="EU36" s="248" t="e">
        <f>'2_Prosecution'!HP35/F36*100</f>
        <v>#VALUE!</v>
      </c>
      <c r="EV36" s="248" t="e">
        <f>'2_Prosecution'!HQ35/G36*100</f>
        <v>#VALUE!</v>
      </c>
      <c r="EW36" s="248" t="e">
        <f>'2_Prosecution'!HR35/H36*100</f>
        <v>#VALUE!</v>
      </c>
      <c r="EX36" s="250" t="e">
        <f t="shared" si="3"/>
        <v>#VALUE!</v>
      </c>
      <c r="EY36" s="249" t="s">
        <v>3336</v>
      </c>
      <c r="EZ36" s="248" t="e">
        <f>'2_Prosecution'!HT35/'2_Prosecution'!HQ35*100</f>
        <v>#VALUE!</v>
      </c>
    </row>
    <row r="37" spans="1:156" ht="23.25" customHeight="1">
      <c r="A37" s="248">
        <v>35</v>
      </c>
      <c r="B37" s="279" t="s">
        <v>58</v>
      </c>
      <c r="C37" s="248">
        <v>7251.549</v>
      </c>
      <c r="D37" s="248">
        <v>7216.6490000000003</v>
      </c>
      <c r="E37" s="248">
        <v>7181.5050000000001</v>
      </c>
      <c r="F37" s="248">
        <v>7146.759</v>
      </c>
      <c r="G37" s="248">
        <v>7114.393</v>
      </c>
      <c r="H37" s="248">
        <v>7076.3720000000003</v>
      </c>
      <c r="J37" s="248">
        <f>'2_Prosecution'!AK36/F37*100</f>
        <v>2250.3907015753575</v>
      </c>
      <c r="K37" s="248">
        <f>'2_Prosecution'!AL36/G37*100</f>
        <v>2551.1522908560155</v>
      </c>
      <c r="L37" s="249" t="s">
        <v>3336</v>
      </c>
      <c r="M37" s="248">
        <f>'2_Prosecution'!AN36/C37*100</f>
        <v>1126.1180197499873</v>
      </c>
      <c r="N37" s="248">
        <f>'2_Prosecution'!AO36/D37*100</f>
        <v>1181.1576259285991</v>
      </c>
      <c r="O37" s="248">
        <f>'2_Prosecution'!AP36/E37*100</f>
        <v>1089.6741003452619</v>
      </c>
      <c r="P37" s="248">
        <f>'2_Prosecution'!AQ36/F37*100</f>
        <v>1258.0947531601387</v>
      </c>
      <c r="Q37" s="248">
        <f>'2_Prosecution'!AR36/G37*100</f>
        <v>1413.7397245274474</v>
      </c>
      <c r="R37" s="248">
        <f>'2_Prosecution'!AS36/H37*100</f>
        <v>1543.8702205028226</v>
      </c>
      <c r="S37" s="250">
        <f t="shared" si="0"/>
        <v>37.096662465767281</v>
      </c>
      <c r="T37" s="249" t="s">
        <v>3336</v>
      </c>
      <c r="U37" s="248">
        <f>'2_Prosecution'!AU36/'2_Prosecution'!AN36*100</f>
        <v>66.425833629272233</v>
      </c>
      <c r="V37" s="248">
        <f>'2_Prosecution'!AV36/'2_Prosecution'!AO36*100</f>
        <v>68.284842796809002</v>
      </c>
      <c r="W37" s="248">
        <f>'2_Prosecution'!AW36/'2_Prosecution'!AP36*100</f>
        <v>67.657018720848498</v>
      </c>
      <c r="X37" s="248">
        <f>'2_Prosecution'!AX36/'2_Prosecution'!AQ36*100</f>
        <v>44.204953677443754</v>
      </c>
      <c r="Y37" s="248">
        <f>'2_Prosecution'!AY36/'2_Prosecution'!AR36*100</f>
        <v>42.188727269111844</v>
      </c>
      <c r="Z37" s="248">
        <f>'2_Prosecution'!AZ36/'2_Prosecution'!AS36*100</f>
        <v>40.212356979405037</v>
      </c>
      <c r="AA37" s="250">
        <f t="shared" si="1"/>
        <v>-39.462774070953564</v>
      </c>
      <c r="AB37" s="249" t="s">
        <v>3336</v>
      </c>
      <c r="AC37" s="248">
        <f>'2_Prosecution'!BE36/G37*100</f>
        <v>1413.7397245274474</v>
      </c>
      <c r="AD37" s="248">
        <f>'2_Prosecution'!BF36/'2_Prosecution'!BE36*100</f>
        <v>5.3221845514471209</v>
      </c>
      <c r="AE37" s="248" t="e">
        <f>'2_Prosecution'!BG36/'2_Prosecution'!BE36*100</f>
        <v>#VALUE!</v>
      </c>
      <c r="AF37" s="248" t="e">
        <f>'2_Prosecution'!BH36/'2_Prosecution'!BE36*100</f>
        <v>#VALUE!</v>
      </c>
      <c r="AG37" s="248" t="e">
        <f>'2_Prosecution'!BI36/'2_Prosecution'!BH36*100</f>
        <v>#VALUE!</v>
      </c>
      <c r="AH37" s="249" t="s">
        <v>3336</v>
      </c>
      <c r="AI37" s="248">
        <f>'2_Prosecution'!BK36/G37*100</f>
        <v>596.43879667597787</v>
      </c>
      <c r="AJ37" s="248">
        <f>'2_Prosecution'!BL36/'2_Prosecution'!BK36*100</f>
        <v>6.2734192727358415</v>
      </c>
      <c r="AK37" s="248">
        <f>'2_Prosecution'!BM36/'2_Prosecution'!BK36*100</f>
        <v>7.9160087667617187</v>
      </c>
      <c r="AL37" s="248" t="e">
        <f>'2_Prosecution'!BN36/'2_Prosecution'!BK36*100</f>
        <v>#VALUE!</v>
      </c>
      <c r="AM37" s="248" t="e">
        <f>'2_Prosecution'!BO36/'2_Prosecution'!BN36*100</f>
        <v>#VALUE!</v>
      </c>
      <c r="AN37" s="249" t="s">
        <v>3336</v>
      </c>
      <c r="AO37" s="248">
        <f>'2_Prosecution'!BU36/G37*100</f>
        <v>1413.7397245274474</v>
      </c>
      <c r="AP37" s="248">
        <f>'2_Prosecution'!BV36/'2_Prosecution'!BU36*100</f>
        <v>5.3221845514471209</v>
      </c>
      <c r="AQ37" s="249" t="s">
        <v>3336</v>
      </c>
      <c r="AR37" s="248">
        <f>'2_Prosecution'!BX36/'2_Prosecution'!BU36*100</f>
        <v>42.188727269111844</v>
      </c>
      <c r="AS37" s="248">
        <f>'2_Prosecution'!BY36/'2_Prosecution'!BX36*100</f>
        <v>6.2734192727358415</v>
      </c>
      <c r="AT37" s="249" t="s">
        <v>3336</v>
      </c>
      <c r="AU37" s="248">
        <f>'2_Prosecution'!CA36/'2_Prosecution'!BU36*100</f>
        <v>25.637558536076121</v>
      </c>
      <c r="AV37" s="248">
        <f>'2_Prosecution'!CB36/'2_Prosecution'!CA36*100</f>
        <v>6.7556038160241982</v>
      </c>
      <c r="AW37" s="249" t="s">
        <v>3336</v>
      </c>
      <c r="AX37" s="248">
        <f>'2_Prosecution'!CD36/'2_Prosecution'!BU36*100</f>
        <v>2.3394545581085517</v>
      </c>
      <c r="AY37" s="248" t="e">
        <f>'2_Prosecution'!CE36/'2_Prosecution'!CD36*100</f>
        <v>#VALUE!</v>
      </c>
      <c r="AZ37" s="249" t="s">
        <v>3336</v>
      </c>
      <c r="BA37" s="248">
        <f>'2_Prosecution'!CG36/'2_Prosecution'!CD36*100</f>
        <v>12.367190820229494</v>
      </c>
      <c r="BB37" s="248" t="e">
        <f>'2_Prosecution'!CH36/'2_Prosecution'!CG36*100</f>
        <v>#VALUE!</v>
      </c>
      <c r="BC37" s="249" t="s">
        <v>3336</v>
      </c>
      <c r="BD37" s="248">
        <f>'2_Prosecution'!CJ36/'2_Prosecution'!CD36*100</f>
        <v>74.033149171270722</v>
      </c>
      <c r="BE37" s="248" t="e">
        <f>'2_Prosecution'!CK36/'2_Prosecution'!CJ36*100</f>
        <v>#VALUE!</v>
      </c>
      <c r="BF37" s="249" t="s">
        <v>3336</v>
      </c>
      <c r="BG37" s="248" t="e">
        <f>'2_Prosecution'!CM36/'2_Prosecution'!BU36*100</f>
        <v>#VALUE!</v>
      </c>
      <c r="BH37" s="248" t="e">
        <f>'2_Prosecution'!CN36/'2_Prosecution'!CM36*100</f>
        <v>#VALUE!</v>
      </c>
      <c r="BI37" s="249" t="s">
        <v>3336</v>
      </c>
      <c r="BJ37" s="248" t="e">
        <f>'2_Prosecution'!CP36/'2_Prosecution'!BU36*100</f>
        <v>#VALUE!</v>
      </c>
      <c r="BK37" s="248" t="e">
        <f>'2_Prosecution'!CQ36/'2_Prosecution'!CP36*100</f>
        <v>#VALUE!</v>
      </c>
      <c r="BL37" s="249" t="s">
        <v>3336</v>
      </c>
      <c r="BM37" s="248" t="e">
        <f>'2_Prosecution'!CS36/'2_Prosecution'!BU36*100</f>
        <v>#VALUE!</v>
      </c>
      <c r="BN37" s="248" t="e">
        <f>'2_Prosecution'!CT36/'2_Prosecution'!CS36*100</f>
        <v>#VALUE!</v>
      </c>
      <c r="BO37" s="249" t="s">
        <v>3336</v>
      </c>
      <c r="BP37" s="248" t="e">
        <f>'2_Prosecution'!CV36/'2_Prosecution'!BU36*100</f>
        <v>#VALUE!</v>
      </c>
      <c r="BQ37" s="248" t="e">
        <f>'2_Prosecution'!CW36/'2_Prosecution'!CV36*100</f>
        <v>#VALUE!</v>
      </c>
      <c r="BR37" s="249" t="s">
        <v>3336</v>
      </c>
      <c r="BS37" s="248">
        <f>'2_Prosecution'!DC36/G37*100</f>
        <v>1413.7397245274474</v>
      </c>
      <c r="BT37" s="248">
        <f>'2_Prosecution'!DD36/'2_Prosecution'!DC36*100</f>
        <v>42.188727269111844</v>
      </c>
      <c r="BU37" s="249" t="s">
        <v>3336</v>
      </c>
      <c r="BV37" s="248">
        <f>'2_Prosecution'!DF36/'2_Prosecution'!DC36*100</f>
        <v>8.8139671303154739</v>
      </c>
      <c r="BW37" s="248">
        <f>'2_Prosecution'!DG36/'2_Prosecution'!DF36*100</f>
        <v>28.866328257191203</v>
      </c>
      <c r="BX37" s="249" t="s">
        <v>3336</v>
      </c>
      <c r="BY37" s="248">
        <f>'2_Prosecution'!DI36/'2_Prosecution'!DC36*100</f>
        <v>0.29131329601606698</v>
      </c>
      <c r="BZ37" s="248">
        <f>'2_Prosecution'!DJ36/'2_Prosecution'!DI36*100</f>
        <v>79.180887372013657</v>
      </c>
      <c r="CA37" s="249" t="s">
        <v>3336</v>
      </c>
      <c r="CB37" s="248">
        <f>'2_Prosecution'!DL36/'2_Prosecution'!DI36*100</f>
        <v>100</v>
      </c>
      <c r="CC37" s="248">
        <f>'2_Prosecution'!DM36/'2_Prosecution'!DL36*100</f>
        <v>79.180887372013657</v>
      </c>
      <c r="CD37" s="249" t="s">
        <v>3336</v>
      </c>
      <c r="CE37" s="248">
        <f>'2_Prosecution'!DO36/'2_Prosecution'!DC36*100</f>
        <v>3.1338549796677238</v>
      </c>
      <c r="CF37" s="248">
        <f>'2_Prosecution'!DP36/'2_Prosecution'!DO36*100</f>
        <v>44.511421319796959</v>
      </c>
      <c r="CG37" s="249" t="s">
        <v>3336</v>
      </c>
      <c r="CH37" s="248">
        <f>'2_Prosecution'!DR36/'2_Prosecution'!DO36*100</f>
        <v>38.324873096446701</v>
      </c>
      <c r="CI37" s="248">
        <f>'2_Prosecution'!DS36/'2_Prosecution'!DR36*100</f>
        <v>51.407284768211923</v>
      </c>
      <c r="CJ37" s="249" t="s">
        <v>3336</v>
      </c>
      <c r="CK37" s="248">
        <f>'2_Prosecution'!DU36/'2_Prosecution'!DC36*100</f>
        <v>0.34301394923393552</v>
      </c>
      <c r="CL37" s="248">
        <f>'2_Prosecution'!DV36/'2_Prosecution'!DU36*100</f>
        <v>55.362318840579704</v>
      </c>
      <c r="CM37" s="249" t="s">
        <v>3336</v>
      </c>
      <c r="CN37" s="248">
        <f>'2_Prosecution'!DX36/'2_Prosecution'!DU36*100</f>
        <v>37.10144927536232</v>
      </c>
      <c r="CO37" s="248">
        <f>'2_Prosecution'!DY36/'2_Prosecution'!DX36*100</f>
        <v>52.34375</v>
      </c>
      <c r="CP37" s="249" t="s">
        <v>3336</v>
      </c>
      <c r="CQ37" s="248">
        <f>'2_Prosecution'!EA36/'2_Prosecution'!DU36*100</f>
        <v>10.434782608695652</v>
      </c>
      <c r="CR37" s="248">
        <f>'2_Prosecution'!EB36/'2_Prosecution'!EA36*100</f>
        <v>86.111111111111114</v>
      </c>
      <c r="CS37" s="249" t="s">
        <v>3336</v>
      </c>
      <c r="CT37" s="248">
        <f>'2_Prosecution'!ED36/'2_Prosecution'!DC36*100</f>
        <v>1.0936676642241423</v>
      </c>
      <c r="CU37" s="248">
        <f>'2_Prosecution'!EE36/'2_Prosecution'!ED36*100</f>
        <v>90.909090909090907</v>
      </c>
      <c r="CV37" s="249" t="s">
        <v>3336</v>
      </c>
      <c r="CW37" s="248">
        <f>'2_Prosecution'!EG36/'2_Prosecution'!DC36*100</f>
        <v>20.045934041897414</v>
      </c>
      <c r="CX37" s="248">
        <f>'2_Prosecution'!EH36/'2_Prosecution'!EG36*100</f>
        <v>51.830175577819659</v>
      </c>
      <c r="CY37" s="249" t="s">
        <v>3336</v>
      </c>
      <c r="CZ37" s="248">
        <f>'2_Prosecution'!EJ36/'2_Prosecution'!EG36*100</f>
        <v>32.169427636147205</v>
      </c>
      <c r="DA37" s="248">
        <f>'2_Prosecution'!EK36/'2_Prosecution'!EJ36*100</f>
        <v>76.549491211840888</v>
      </c>
      <c r="DB37" s="249" t="s">
        <v>3336</v>
      </c>
      <c r="DC37" s="248" t="e">
        <f>'2_Prosecution'!EM36/'2_Prosecution'!EJ36*100</f>
        <v>#VALUE!</v>
      </c>
      <c r="DD37" s="248" t="e">
        <f>'2_Prosecution'!EN36/'2_Prosecution'!EM36*100</f>
        <v>#VALUE!</v>
      </c>
      <c r="DE37" s="249" t="s">
        <v>3336</v>
      </c>
      <c r="DF37" s="248">
        <f>'2_Prosecution'!EP36/'2_Prosecution'!EJ36*100</f>
        <v>100</v>
      </c>
      <c r="DG37" s="248">
        <f>'2_Prosecution'!EQ36/'2_Prosecution'!EP36*100</f>
        <v>76.549491211840888</v>
      </c>
      <c r="DH37" s="249" t="s">
        <v>3336</v>
      </c>
      <c r="DI37" s="248" t="e">
        <f>'2_Prosecution'!ES36/'2_Prosecution'!EP36*100</f>
        <v>#VALUE!</v>
      </c>
      <c r="DJ37" s="248" t="e">
        <f>'2_Prosecution'!ET36/'2_Prosecution'!ES36*100</f>
        <v>#VALUE!</v>
      </c>
      <c r="DK37" s="249" t="s">
        <v>3336</v>
      </c>
      <c r="DL37" s="248">
        <f>'2_Prosecution'!EV36/'2_Prosecution'!DC36*100</f>
        <v>3.9173187245846548</v>
      </c>
      <c r="DM37" s="248">
        <f>'2_Prosecution'!EW36/'2_Prosecution'!EV36*100</f>
        <v>27.893401015228424</v>
      </c>
      <c r="DN37" s="249" t="s">
        <v>3336</v>
      </c>
      <c r="DO37" s="248">
        <f>'2_Prosecution'!EY36/'2_Prosecution'!EV36*100</f>
        <v>0.20304568527918782</v>
      </c>
      <c r="DP37" s="248">
        <f>'2_Prosecution'!EZ36/'2_Prosecution'!EY36*100</f>
        <v>50</v>
      </c>
      <c r="DQ37" s="249" t="s">
        <v>3336</v>
      </c>
      <c r="DR37" s="248">
        <f>'2_Prosecution'!FB36/'2_Prosecution'!DC36*100</f>
        <v>3.0930910030920966</v>
      </c>
      <c r="DS37" s="248">
        <f>'2_Prosecution'!FC36/'2_Prosecution'!FB36*100</f>
        <v>27.900996464159434</v>
      </c>
      <c r="DT37" s="249" t="s">
        <v>3336</v>
      </c>
      <c r="DU37" s="248">
        <f>'2_Prosecution'!FE36/'2_Prosecution'!DC36*100</f>
        <v>1.4913649966692848E-2</v>
      </c>
      <c r="DV37" s="248">
        <f>'2_Prosecution'!FF36/'2_Prosecution'!FE36*100</f>
        <v>26.666666666666668</v>
      </c>
      <c r="DW37" s="249" t="s">
        <v>3336</v>
      </c>
      <c r="DX37" s="248">
        <f>'2_Prosecution'!FH36/'2_Prosecution'!DC36*100</f>
        <v>0.19089471957366846</v>
      </c>
      <c r="DY37" s="248">
        <f>'2_Prosecution'!FI36/'2_Prosecution'!FH36*100</f>
        <v>51.041666666666664</v>
      </c>
      <c r="DZ37" s="249" t="s">
        <v>3336</v>
      </c>
      <c r="EA37" s="248">
        <f>'2_Prosecution'!FK36/'2_Prosecution'!DC36*100</f>
        <v>5.2754551148848163</v>
      </c>
      <c r="EB37" s="248">
        <f>'2_Prosecution'!FL36/'2_Prosecution'!FK36*100</f>
        <v>68.130418394270649</v>
      </c>
      <c r="EC37" s="249" t="s">
        <v>3336</v>
      </c>
      <c r="ED37" s="248">
        <f>'2_Prosecution'!FN36/'2_Prosecution'!FK36*100</f>
        <v>23.55823595929137</v>
      </c>
      <c r="EE37" s="248">
        <f>'2_Prosecution'!FO36/'2_Prosecution'!FN36*100</f>
        <v>94.08</v>
      </c>
      <c r="EF37" s="249" t="s">
        <v>3336</v>
      </c>
      <c r="EG37" s="248" t="e">
        <f>'2_Prosecution'!GT36/G37*100</f>
        <v>#VALUE!</v>
      </c>
      <c r="EH37" s="248">
        <f>'2_Prosecution'!GU36/G37*100</f>
        <v>79.795985405922892</v>
      </c>
      <c r="EI37" s="249" t="s">
        <v>3336</v>
      </c>
      <c r="EJ37" s="248" t="e">
        <f>'2_Prosecution'!HF36/C37*100</f>
        <v>#VALUE!</v>
      </c>
      <c r="EK37" s="248">
        <f>'2_Prosecution'!HG36/D37*100</f>
        <v>25.316459204265023</v>
      </c>
      <c r="EL37" s="248">
        <f>'2_Prosecution'!HH36/E37*100</f>
        <v>25.342877293826295</v>
      </c>
      <c r="EM37" s="248">
        <f>'2_Prosecution'!HI36/F37*100</f>
        <v>28.208590775203135</v>
      </c>
      <c r="EN37" s="248">
        <f>'2_Prosecution'!HJ36/G37*100</f>
        <v>29.348954998690687</v>
      </c>
      <c r="EO37" s="248">
        <f>'2_Prosecution'!HK36/H37*100</f>
        <v>30.849141339658232</v>
      </c>
      <c r="EP37" s="250" t="e">
        <f t="shared" si="2"/>
        <v>#VALUE!</v>
      </c>
      <c r="EQ37" s="249" t="s">
        <v>3336</v>
      </c>
      <c r="ER37" s="248" t="e">
        <f>'2_Prosecution'!HM36/C37*100</f>
        <v>#VALUE!</v>
      </c>
      <c r="ES37" s="248">
        <f>'2_Prosecution'!HN36/D37*100</f>
        <v>0.78984027074061658</v>
      </c>
      <c r="ET37" s="248">
        <f>'2_Prosecution'!HO36/E37*100</f>
        <v>0.75193152410253838</v>
      </c>
      <c r="EU37" s="248">
        <f>'2_Prosecution'!HP36/F37*100</f>
        <v>0.5317095483421227</v>
      </c>
      <c r="EV37" s="248">
        <f>'2_Prosecution'!HQ36/G37*100</f>
        <v>0.53412849135548179</v>
      </c>
      <c r="EW37" s="248">
        <f>'2_Prosecution'!HR36/H37*100</f>
        <v>0.81962904154840921</v>
      </c>
      <c r="EX37" s="250" t="e">
        <f t="shared" si="3"/>
        <v>#VALUE!</v>
      </c>
      <c r="EY37" s="249" t="s">
        <v>3336</v>
      </c>
      <c r="EZ37" s="248">
        <f>'2_Prosecution'!HT36/'2_Prosecution'!HQ36*100</f>
        <v>28.947368421052634</v>
      </c>
    </row>
    <row r="38" spans="1:156">
      <c r="A38" s="248">
        <v>36</v>
      </c>
      <c r="B38" s="279" t="s">
        <v>59</v>
      </c>
      <c r="C38" s="248">
        <v>5392.4459999999999</v>
      </c>
      <c r="D38" s="248">
        <v>5404.3220000000001</v>
      </c>
      <c r="E38" s="248">
        <v>5410.8360000000002</v>
      </c>
      <c r="F38" s="248">
        <v>5415.9489999999996</v>
      </c>
      <c r="G38" s="248">
        <v>5421.3490000000002</v>
      </c>
      <c r="H38" s="248">
        <v>5426.2520000000004</v>
      </c>
      <c r="J38" s="248" t="e">
        <f>'2_Prosecution'!AK37/F38*100</f>
        <v>#VALUE!</v>
      </c>
      <c r="K38" s="248" t="e">
        <f>'2_Prosecution'!AL37/G38*100</f>
        <v>#VALUE!</v>
      </c>
      <c r="L38" s="249" t="s">
        <v>3336</v>
      </c>
      <c r="M38" s="248">
        <f>'2_Prosecution'!AN37/C38*100</f>
        <v>709.17724535396371</v>
      </c>
      <c r="N38" s="248">
        <f>'2_Prosecution'!AO37/D38*100</f>
        <v>799.95233444639314</v>
      </c>
      <c r="O38" s="248">
        <f>'2_Prosecution'!AP37/E38*100</f>
        <v>806.51123042723896</v>
      </c>
      <c r="P38" s="248">
        <f>'2_Prosecution'!AQ37/F38*100</f>
        <v>768.06483960613377</v>
      </c>
      <c r="Q38" s="248">
        <f>'2_Prosecution'!AR37/G38*100</f>
        <v>675.0718317525766</v>
      </c>
      <c r="R38" s="248">
        <f>'2_Prosecution'!AS37/H38*100</f>
        <v>613.68325687785966</v>
      </c>
      <c r="S38" s="250">
        <f t="shared" si="0"/>
        <v>-13.465461434601053</v>
      </c>
      <c r="T38" s="249" t="s">
        <v>3336</v>
      </c>
      <c r="U38" s="248" t="e">
        <f>'2_Prosecution'!AU37/'2_Prosecution'!AN37*100</f>
        <v>#VALUE!</v>
      </c>
      <c r="V38" s="248" t="e">
        <f>'2_Prosecution'!AV37/'2_Prosecution'!AO37*100</f>
        <v>#VALUE!</v>
      </c>
      <c r="W38" s="248" t="e">
        <f>'2_Prosecution'!AW37/'2_Prosecution'!AP37*100</f>
        <v>#VALUE!</v>
      </c>
      <c r="X38" s="248" t="e">
        <f>'2_Prosecution'!AX37/'2_Prosecution'!AQ37*100</f>
        <v>#VALUE!</v>
      </c>
      <c r="Y38" s="248" t="e">
        <f>'2_Prosecution'!AY37/'2_Prosecution'!AR37*100</f>
        <v>#VALUE!</v>
      </c>
      <c r="Z38" s="248" t="e">
        <f>'2_Prosecution'!AZ37/'2_Prosecution'!AS37*100</f>
        <v>#VALUE!</v>
      </c>
      <c r="AA38" s="250" t="e">
        <f t="shared" si="1"/>
        <v>#VALUE!</v>
      </c>
      <c r="AB38" s="249" t="s">
        <v>3336</v>
      </c>
      <c r="AC38" s="248">
        <f>'2_Prosecution'!BE37/G38*100</f>
        <v>675.0718317525766</v>
      </c>
      <c r="AD38" s="248">
        <f>'2_Prosecution'!BF37/'2_Prosecution'!BE37*100</f>
        <v>0</v>
      </c>
      <c r="AE38" s="248" t="e">
        <f>'2_Prosecution'!BG37/'2_Prosecution'!BE37*100</f>
        <v>#VALUE!</v>
      </c>
      <c r="AF38" s="248" t="e">
        <f>'2_Prosecution'!BH37/'2_Prosecution'!BE37*100</f>
        <v>#VALUE!</v>
      </c>
      <c r="AG38" s="248" t="e">
        <f>'2_Prosecution'!BI37/'2_Prosecution'!BH37*100</f>
        <v>#VALUE!</v>
      </c>
      <c r="AH38" s="249" t="s">
        <v>3336</v>
      </c>
      <c r="AI38" s="248" t="e">
        <f>'2_Prosecution'!BK37/G38*100</f>
        <v>#VALUE!</v>
      </c>
      <c r="AJ38" s="248" t="e">
        <f>'2_Prosecution'!BL37/'2_Prosecution'!BK37*100</f>
        <v>#VALUE!</v>
      </c>
      <c r="AK38" s="248" t="e">
        <f>'2_Prosecution'!BM37/'2_Prosecution'!BK37*100</f>
        <v>#VALUE!</v>
      </c>
      <c r="AL38" s="248" t="e">
        <f>'2_Prosecution'!BN37/'2_Prosecution'!BK37*100</f>
        <v>#VALUE!</v>
      </c>
      <c r="AM38" s="248" t="e">
        <f>'2_Prosecution'!BO37/'2_Prosecution'!BN37*100</f>
        <v>#VALUE!</v>
      </c>
      <c r="AN38" s="249" t="s">
        <v>3336</v>
      </c>
      <c r="AO38" s="248">
        <f>'2_Prosecution'!BU37/G38*100</f>
        <v>675.0718317525766</v>
      </c>
      <c r="AP38" s="248">
        <f>'2_Prosecution'!BV37/'2_Prosecution'!BU37*100</f>
        <v>0</v>
      </c>
      <c r="AQ38" s="249" t="s">
        <v>3336</v>
      </c>
      <c r="AR38" s="248" t="e">
        <f>'2_Prosecution'!BX37/'2_Prosecution'!BU37*100</f>
        <v>#VALUE!</v>
      </c>
      <c r="AS38" s="248" t="e">
        <f>'2_Prosecution'!BY37/'2_Prosecution'!BX37*100</f>
        <v>#VALUE!</v>
      </c>
      <c r="AT38" s="249" t="s">
        <v>3336</v>
      </c>
      <c r="AU38" s="248">
        <f>'2_Prosecution'!CA37/'2_Prosecution'!BU37*100</f>
        <v>0</v>
      </c>
      <c r="AV38" s="248" t="e">
        <f>'2_Prosecution'!CB37/'2_Prosecution'!CA37*100</f>
        <v>#DIV/0!</v>
      </c>
      <c r="AW38" s="249" t="s">
        <v>3336</v>
      </c>
      <c r="AX38" s="248">
        <f>'2_Prosecution'!CD37/'2_Prosecution'!BU37*100</f>
        <v>0</v>
      </c>
      <c r="AY38" s="248" t="e">
        <f>'2_Prosecution'!CE37/'2_Prosecution'!CD37*100</f>
        <v>#DIV/0!</v>
      </c>
      <c r="AZ38" s="249" t="s">
        <v>3336</v>
      </c>
      <c r="BA38" s="248" t="e">
        <f>'2_Prosecution'!CG37/'2_Prosecution'!CD37*100</f>
        <v>#DIV/0!</v>
      </c>
      <c r="BB38" s="248" t="e">
        <f>'2_Prosecution'!CH37/'2_Prosecution'!CG37*100</f>
        <v>#DIV/0!</v>
      </c>
      <c r="BC38" s="249" t="s">
        <v>3336</v>
      </c>
      <c r="BD38" s="248" t="e">
        <f>'2_Prosecution'!CJ37/'2_Prosecution'!CD37*100</f>
        <v>#DIV/0!</v>
      </c>
      <c r="BE38" s="248" t="e">
        <f>'2_Prosecution'!CK37/'2_Prosecution'!CJ37*100</f>
        <v>#DIV/0!</v>
      </c>
      <c r="BF38" s="249" t="s">
        <v>3336</v>
      </c>
      <c r="BG38" s="248">
        <f>'2_Prosecution'!CM37/'2_Prosecution'!BU37*100</f>
        <v>0</v>
      </c>
      <c r="BH38" s="248" t="e">
        <f>'2_Prosecution'!CN37/'2_Prosecution'!CM37*100</f>
        <v>#DIV/0!</v>
      </c>
      <c r="BI38" s="249" t="s">
        <v>3336</v>
      </c>
      <c r="BJ38" s="248">
        <f>'2_Prosecution'!CP37/'2_Prosecution'!BU37*100</f>
        <v>0</v>
      </c>
      <c r="BK38" s="248" t="e">
        <f>'2_Prosecution'!CQ37/'2_Prosecution'!CP37*100</f>
        <v>#DIV/0!</v>
      </c>
      <c r="BL38" s="249" t="s">
        <v>3336</v>
      </c>
      <c r="BM38" s="248">
        <f>'2_Prosecution'!CS37/'2_Prosecution'!BU37*100</f>
        <v>0</v>
      </c>
      <c r="BN38" s="248" t="e">
        <f>'2_Prosecution'!CT37/'2_Prosecution'!CS37*100</f>
        <v>#DIV/0!</v>
      </c>
      <c r="BO38" s="249" t="s">
        <v>3336</v>
      </c>
      <c r="BP38" s="248">
        <f>'2_Prosecution'!CV37/'2_Prosecution'!BU37*100</f>
        <v>0</v>
      </c>
      <c r="BQ38" s="248" t="e">
        <f>'2_Prosecution'!CW37/'2_Prosecution'!CV37*100</f>
        <v>#VALUE!</v>
      </c>
      <c r="BR38" s="249" t="s">
        <v>3336</v>
      </c>
      <c r="BS38" s="248">
        <f>'2_Prosecution'!DC37/G38*100</f>
        <v>675.0718317525766</v>
      </c>
      <c r="BT38" s="248" t="e">
        <f>'2_Prosecution'!DD37/'2_Prosecution'!DC37*100</f>
        <v>#VALUE!</v>
      </c>
      <c r="BU38" s="249" t="s">
        <v>3336</v>
      </c>
      <c r="BV38" s="248" t="e">
        <f>'2_Prosecution'!DF37/'2_Prosecution'!DC37*100</f>
        <v>#VALUE!</v>
      </c>
      <c r="BW38" s="248" t="e">
        <f>'2_Prosecution'!DG37/'2_Prosecution'!DF37*100</f>
        <v>#VALUE!</v>
      </c>
      <c r="BX38" s="249" t="s">
        <v>3336</v>
      </c>
      <c r="BY38" s="248" t="e">
        <f>'2_Prosecution'!DI37/'2_Prosecution'!DC37*100</f>
        <v>#VALUE!</v>
      </c>
      <c r="BZ38" s="248" t="e">
        <f>'2_Prosecution'!DJ37/'2_Prosecution'!DI37*100</f>
        <v>#VALUE!</v>
      </c>
      <c r="CA38" s="249" t="s">
        <v>3336</v>
      </c>
      <c r="CB38" s="248" t="e">
        <f>'2_Prosecution'!DL37/'2_Prosecution'!DI37*100</f>
        <v>#VALUE!</v>
      </c>
      <c r="CC38" s="248" t="e">
        <f>'2_Prosecution'!DM37/'2_Prosecution'!DL37*100</f>
        <v>#VALUE!</v>
      </c>
      <c r="CD38" s="249" t="s">
        <v>3336</v>
      </c>
      <c r="CE38" s="248" t="e">
        <f>'2_Prosecution'!DO37/'2_Prosecution'!DC37*100</f>
        <v>#VALUE!</v>
      </c>
      <c r="CF38" s="248" t="e">
        <f>'2_Prosecution'!DP37/'2_Prosecution'!DO37*100</f>
        <v>#VALUE!</v>
      </c>
      <c r="CG38" s="249" t="s">
        <v>3336</v>
      </c>
      <c r="CH38" s="248" t="e">
        <f>'2_Prosecution'!DR37/'2_Prosecution'!DO37*100</f>
        <v>#VALUE!</v>
      </c>
      <c r="CI38" s="248" t="e">
        <f>'2_Prosecution'!DS37/'2_Prosecution'!DR37*100</f>
        <v>#VALUE!</v>
      </c>
      <c r="CJ38" s="249" t="s">
        <v>3336</v>
      </c>
      <c r="CK38" s="248" t="e">
        <f>'2_Prosecution'!DU37/'2_Prosecution'!DC37*100</f>
        <v>#VALUE!</v>
      </c>
      <c r="CL38" s="248" t="e">
        <f>'2_Prosecution'!DV37/'2_Prosecution'!DU37*100</f>
        <v>#VALUE!</v>
      </c>
      <c r="CM38" s="249" t="s">
        <v>3336</v>
      </c>
      <c r="CN38" s="248" t="e">
        <f>'2_Prosecution'!DX37/'2_Prosecution'!DU37*100</f>
        <v>#VALUE!</v>
      </c>
      <c r="CO38" s="248" t="e">
        <f>'2_Prosecution'!DY37/'2_Prosecution'!DX37*100</f>
        <v>#VALUE!</v>
      </c>
      <c r="CP38" s="249" t="s">
        <v>3336</v>
      </c>
      <c r="CQ38" s="248" t="e">
        <f>'2_Prosecution'!EA37/'2_Prosecution'!DU37*100</f>
        <v>#VALUE!</v>
      </c>
      <c r="CR38" s="248" t="e">
        <f>'2_Prosecution'!EB37/'2_Prosecution'!EA37*100</f>
        <v>#VALUE!</v>
      </c>
      <c r="CS38" s="249" t="s">
        <v>3336</v>
      </c>
      <c r="CT38" s="248">
        <f>'2_Prosecution'!ED37/'2_Prosecution'!DC37*100</f>
        <v>0</v>
      </c>
      <c r="CU38" s="248" t="e">
        <f>'2_Prosecution'!EE37/'2_Prosecution'!ED37*100</f>
        <v>#DIV/0!</v>
      </c>
      <c r="CV38" s="249" t="s">
        <v>3336</v>
      </c>
      <c r="CW38" s="248">
        <f>'2_Prosecution'!EG37/'2_Prosecution'!DC37*100</f>
        <v>0</v>
      </c>
      <c r="CX38" s="248" t="e">
        <f>'2_Prosecution'!EH37/'2_Prosecution'!EG37*100</f>
        <v>#DIV/0!</v>
      </c>
      <c r="CY38" s="249" t="s">
        <v>3336</v>
      </c>
      <c r="CZ38" s="248" t="e">
        <f>'2_Prosecution'!EJ37/'2_Prosecution'!EG37*100</f>
        <v>#DIV/0!</v>
      </c>
      <c r="DA38" s="248" t="e">
        <f>'2_Prosecution'!EK37/'2_Prosecution'!EJ37*100</f>
        <v>#DIV/0!</v>
      </c>
      <c r="DB38" s="249" t="s">
        <v>3336</v>
      </c>
      <c r="DC38" s="248" t="e">
        <f>'2_Prosecution'!EM37/'2_Prosecution'!EJ37*100</f>
        <v>#DIV/0!</v>
      </c>
      <c r="DD38" s="248" t="e">
        <f>'2_Prosecution'!EN37/'2_Prosecution'!EM37*100</f>
        <v>#DIV/0!</v>
      </c>
      <c r="DE38" s="249" t="s">
        <v>3336</v>
      </c>
      <c r="DF38" s="248" t="e">
        <f>'2_Prosecution'!EP37/'2_Prosecution'!EJ37*100</f>
        <v>#DIV/0!</v>
      </c>
      <c r="DG38" s="248" t="e">
        <f>'2_Prosecution'!EQ37/'2_Prosecution'!EP37*100</f>
        <v>#DIV/0!</v>
      </c>
      <c r="DH38" s="249" t="s">
        <v>3336</v>
      </c>
      <c r="DI38" s="248" t="e">
        <f>'2_Prosecution'!ES37/'2_Prosecution'!EP37*100</f>
        <v>#DIV/0!</v>
      </c>
      <c r="DJ38" s="248" t="e">
        <f>'2_Prosecution'!ET37/'2_Prosecution'!ES37*100</f>
        <v>#DIV/0!</v>
      </c>
      <c r="DK38" s="249" t="s">
        <v>3336</v>
      </c>
      <c r="DL38" s="248">
        <f>'2_Prosecution'!EV37/'2_Prosecution'!DC37*100</f>
        <v>0</v>
      </c>
      <c r="DM38" s="248" t="e">
        <f>'2_Prosecution'!EW37/'2_Prosecution'!EV37*100</f>
        <v>#DIV/0!</v>
      </c>
      <c r="DN38" s="249" t="s">
        <v>3336</v>
      </c>
      <c r="DO38" s="248" t="e">
        <f>'2_Prosecution'!EY37/'2_Prosecution'!EV37*100</f>
        <v>#DIV/0!</v>
      </c>
      <c r="DP38" s="248" t="e">
        <f>'2_Prosecution'!EZ37/'2_Prosecution'!EY37*100</f>
        <v>#DIV/0!</v>
      </c>
      <c r="DQ38" s="249" t="s">
        <v>3336</v>
      </c>
      <c r="DR38" s="248">
        <f>'2_Prosecution'!FB37/'2_Prosecution'!DC37*100</f>
        <v>0</v>
      </c>
      <c r="DS38" s="248" t="e">
        <f>'2_Prosecution'!FC37/'2_Prosecution'!FB37*100</f>
        <v>#DIV/0!</v>
      </c>
      <c r="DT38" s="249" t="s">
        <v>3336</v>
      </c>
      <c r="DU38" s="248" t="e">
        <f>'2_Prosecution'!FE37/'2_Prosecution'!DC37*100</f>
        <v>#VALUE!</v>
      </c>
      <c r="DV38" s="248" t="e">
        <f>'2_Prosecution'!FF37/'2_Prosecution'!FE37*100</f>
        <v>#VALUE!</v>
      </c>
      <c r="DW38" s="249" t="s">
        <v>3336</v>
      </c>
      <c r="DX38" s="248" t="e">
        <f>'2_Prosecution'!FH37/'2_Prosecution'!DC37*100</f>
        <v>#VALUE!</v>
      </c>
      <c r="DY38" s="248" t="e">
        <f>'2_Prosecution'!FI37/'2_Prosecution'!FH37*100</f>
        <v>#VALUE!</v>
      </c>
      <c r="DZ38" s="249" t="s">
        <v>3336</v>
      </c>
      <c r="EA38" s="248" t="e">
        <f>'2_Prosecution'!FK37/'2_Prosecution'!DC37*100</f>
        <v>#VALUE!</v>
      </c>
      <c r="EB38" s="248" t="e">
        <f>'2_Prosecution'!FL37/'2_Prosecution'!FK37*100</f>
        <v>#VALUE!</v>
      </c>
      <c r="EC38" s="249" t="s">
        <v>3336</v>
      </c>
      <c r="ED38" s="248" t="e">
        <f>'2_Prosecution'!FN37/'2_Prosecution'!FK37*100</f>
        <v>#VALUE!</v>
      </c>
      <c r="EE38" s="248" t="e">
        <f>'2_Prosecution'!FO37/'2_Prosecution'!FN37*100</f>
        <v>#VALUE!</v>
      </c>
      <c r="EF38" s="249" t="s">
        <v>3336</v>
      </c>
      <c r="EG38" s="248" t="e">
        <f>'2_Prosecution'!GT37/G38*100</f>
        <v>#VALUE!</v>
      </c>
      <c r="EH38" s="248" t="e">
        <f>'2_Prosecution'!GU37/G38*100</f>
        <v>#VALUE!</v>
      </c>
      <c r="EI38" s="249" t="s">
        <v>3336</v>
      </c>
      <c r="EJ38" s="248" t="e">
        <f>'2_Prosecution'!HF37/C38*100</f>
        <v>#VALUE!</v>
      </c>
      <c r="EK38" s="248" t="e">
        <f>'2_Prosecution'!HG37/D38*100</f>
        <v>#VALUE!</v>
      </c>
      <c r="EL38" s="248" t="e">
        <f>'2_Prosecution'!HH37/E38*100</f>
        <v>#VALUE!</v>
      </c>
      <c r="EM38" s="248" t="e">
        <f>'2_Prosecution'!HI37/F38*100</f>
        <v>#VALUE!</v>
      </c>
      <c r="EN38" s="248" t="e">
        <f>'2_Prosecution'!HJ37/G38*100</f>
        <v>#VALUE!</v>
      </c>
      <c r="EO38" s="248" t="e">
        <f>'2_Prosecution'!HK37/H38*100</f>
        <v>#VALUE!</v>
      </c>
      <c r="EP38" s="250" t="e">
        <f t="shared" si="2"/>
        <v>#VALUE!</v>
      </c>
      <c r="EQ38" s="249" t="s">
        <v>3336</v>
      </c>
      <c r="ER38" s="248" t="e">
        <f>'2_Prosecution'!HM37/C38*100</f>
        <v>#VALUE!</v>
      </c>
      <c r="ES38" s="248" t="e">
        <f>'2_Prosecution'!HN37/D38*100</f>
        <v>#VALUE!</v>
      </c>
      <c r="ET38" s="248" t="e">
        <f>'2_Prosecution'!HO37/E38*100</f>
        <v>#VALUE!</v>
      </c>
      <c r="EU38" s="248" t="e">
        <f>'2_Prosecution'!HP37/F38*100</f>
        <v>#VALUE!</v>
      </c>
      <c r="EV38" s="248" t="e">
        <f>'2_Prosecution'!HQ37/G38*100</f>
        <v>#VALUE!</v>
      </c>
      <c r="EW38" s="248" t="e">
        <f>'2_Prosecution'!HR37/H38*100</f>
        <v>#VALUE!</v>
      </c>
      <c r="EX38" s="250" t="e">
        <f t="shared" si="3"/>
        <v>#VALUE!</v>
      </c>
      <c r="EY38" s="249" t="s">
        <v>3336</v>
      </c>
      <c r="EZ38" s="248" t="e">
        <f>'2_Prosecution'!HT37/'2_Prosecution'!HQ37*100</f>
        <v>#VALUE!</v>
      </c>
    </row>
    <row r="39" spans="1:156" ht="16.5" customHeight="1">
      <c r="A39" s="248">
        <v>37</v>
      </c>
      <c r="B39" s="279" t="s">
        <v>60</v>
      </c>
      <c r="C39" s="248">
        <v>2050.1889999999999</v>
      </c>
      <c r="D39" s="248">
        <v>2055.4960000000001</v>
      </c>
      <c r="E39" s="248">
        <v>2058.8209999999999</v>
      </c>
      <c r="F39" s="248">
        <v>2061.085</v>
      </c>
      <c r="G39" s="248">
        <v>2062.8739999999998</v>
      </c>
      <c r="H39" s="248">
        <v>2064.1880000000001</v>
      </c>
      <c r="J39" s="248">
        <f>'2_Prosecution'!AK38/F39*100</f>
        <v>883.07857269350848</v>
      </c>
      <c r="K39" s="248">
        <f>'2_Prosecution'!AL38/G39*100</f>
        <v>1406.2419711528673</v>
      </c>
      <c r="L39" s="249" t="s">
        <v>3336</v>
      </c>
      <c r="M39" s="248">
        <f>'2_Prosecution'!AN38/C39*100</f>
        <v>1602.5839568937304</v>
      </c>
      <c r="N39" s="248">
        <f>'2_Prosecution'!AO38/D39*100</f>
        <v>1575.2888840455053</v>
      </c>
      <c r="O39" s="248">
        <f>'2_Prosecution'!AP38/E39*100</f>
        <v>1528.2047346515312</v>
      </c>
      <c r="P39" s="248">
        <f>'2_Prosecution'!AQ38/F39*100</f>
        <v>1613.9557563128158</v>
      </c>
      <c r="Q39" s="248">
        <f>'2_Prosecution'!AR38/G39*100</f>
        <v>1599.5644910934941</v>
      </c>
      <c r="R39" s="248">
        <f>'2_Prosecution'!AS38/H39*100</f>
        <v>1460.574327532182</v>
      </c>
      <c r="S39" s="250">
        <f t="shared" si="0"/>
        <v>-8.8612910887242435</v>
      </c>
      <c r="T39" s="249" t="s">
        <v>3336</v>
      </c>
      <c r="U39" s="248">
        <f>'2_Prosecution'!AU38/'2_Prosecution'!AN38*100</f>
        <v>49.668249330411491</v>
      </c>
      <c r="V39" s="248">
        <f>'2_Prosecution'!AV38/'2_Prosecution'!AO38*100</f>
        <v>46.575046324891915</v>
      </c>
      <c r="W39" s="248">
        <f>'2_Prosecution'!AW38/'2_Prosecution'!AP38*100</f>
        <v>44.042208308171503</v>
      </c>
      <c r="X39" s="248">
        <f>'2_Prosecution'!AX38/'2_Prosecution'!AQ38*100</f>
        <v>42.564256726288889</v>
      </c>
      <c r="Y39" s="248">
        <f>'2_Prosecution'!AY38/'2_Prosecution'!AR38*100</f>
        <v>36.100251538018604</v>
      </c>
      <c r="Z39" s="248">
        <f>'2_Prosecution'!AZ38/'2_Prosecution'!AS38*100</f>
        <v>37.075856578991015</v>
      </c>
      <c r="AA39" s="250">
        <f t="shared" si="1"/>
        <v>-25.353003017382875</v>
      </c>
      <c r="AB39" s="249" t="s">
        <v>3336</v>
      </c>
      <c r="AC39" s="248">
        <f>'2_Prosecution'!BE38/G39*100</f>
        <v>1599.5644910934941</v>
      </c>
      <c r="AD39" s="248">
        <f>'2_Prosecution'!BF38/'2_Prosecution'!BE38*100</f>
        <v>4.5398066490893108</v>
      </c>
      <c r="AE39" s="248">
        <f>'2_Prosecution'!BG38/'2_Prosecution'!BE38*100</f>
        <v>17.510682789344486</v>
      </c>
      <c r="AF39" s="248">
        <f>'2_Prosecution'!BH38/'2_Prosecution'!BE38*100</f>
        <v>6.0793405461102523</v>
      </c>
      <c r="AG39" s="248">
        <f>'2_Prosecution'!BI38/'2_Prosecution'!BH38*100</f>
        <v>29.66101694915254</v>
      </c>
      <c r="AH39" s="249" t="s">
        <v>3336</v>
      </c>
      <c r="AI39" s="248">
        <f>'2_Prosecution'!BK38/G39*100</f>
        <v>577.44680479757858</v>
      </c>
      <c r="AJ39" s="248">
        <f>'2_Prosecution'!BL38/'2_Prosecution'!BK38*100</f>
        <v>4.8942243116185358</v>
      </c>
      <c r="AK39" s="248">
        <f>'2_Prosecution'!BM38/'2_Prosecution'!BK38*100</f>
        <v>11.34989926124916</v>
      </c>
      <c r="AL39" s="248">
        <f>'2_Prosecution'!BN38/'2_Prosecution'!BK38*100</f>
        <v>7.1860308932169241</v>
      </c>
      <c r="AM39" s="248">
        <f>'2_Prosecution'!BO38/'2_Prosecution'!BN38*100</f>
        <v>28.154205607476634</v>
      </c>
      <c r="AN39" s="249" t="s">
        <v>3336</v>
      </c>
      <c r="AO39" s="248">
        <f>'2_Prosecution'!BU38/G39*100</f>
        <v>1599.5644910934941</v>
      </c>
      <c r="AP39" s="248">
        <f>'2_Prosecution'!BV38/'2_Prosecution'!BU38*100</f>
        <v>2.7669182046852745</v>
      </c>
      <c r="AQ39" s="249" t="s">
        <v>3336</v>
      </c>
      <c r="AR39" s="248">
        <f>'2_Prosecution'!BX38/'2_Prosecution'!BU38*100</f>
        <v>36.100251538018604</v>
      </c>
      <c r="AS39" s="248">
        <f>'2_Prosecution'!BY38/'2_Prosecution'!BX38*100</f>
        <v>7.6645399597045003</v>
      </c>
      <c r="AT39" s="249" t="s">
        <v>3336</v>
      </c>
      <c r="AU39" s="248">
        <f>'2_Prosecution'!CA38/'2_Prosecution'!BU38*100</f>
        <v>7.9582992393247869</v>
      </c>
      <c r="AV39" s="248">
        <f>'2_Prosecution'!CB38/'2_Prosecution'!CA38*100</f>
        <v>3.8080731150038079E-2</v>
      </c>
      <c r="AW39" s="249" t="s">
        <v>3336</v>
      </c>
      <c r="AX39" s="248">
        <f>'2_Prosecution'!CD38/'2_Prosecution'!BU38*100</f>
        <v>6.4430099706033888</v>
      </c>
      <c r="AY39" s="248">
        <f>'2_Prosecution'!CE38/'2_Prosecution'!CD38*100</f>
        <v>6.2558795860771399</v>
      </c>
      <c r="AZ39" s="249" t="s">
        <v>3336</v>
      </c>
      <c r="BA39" s="248">
        <f>'2_Prosecution'!CG38/'2_Prosecution'!CD38*100</f>
        <v>48.777046095954844</v>
      </c>
      <c r="BB39" s="248">
        <f>'2_Prosecution'!CH38/'2_Prosecution'!CG38*100</f>
        <v>1.7357762777242043</v>
      </c>
      <c r="BC39" s="249" t="s">
        <v>3336</v>
      </c>
      <c r="BD39" s="248">
        <f>'2_Prosecution'!CJ38/'2_Prosecution'!CD38*100</f>
        <v>2.3518344308560679</v>
      </c>
      <c r="BE39" s="248">
        <f>'2_Prosecution'!CK38/'2_Prosecution'!CJ38*100</f>
        <v>0</v>
      </c>
      <c r="BF39" s="249" t="s">
        <v>3336</v>
      </c>
      <c r="BG39" s="248">
        <f>'2_Prosecution'!CM38/'2_Prosecution'!BU38*100</f>
        <v>12.746613328484408</v>
      </c>
      <c r="BH39" s="248">
        <f>'2_Prosecution'!CN38/'2_Prosecution'!CM38*100</f>
        <v>10.556348074179743</v>
      </c>
      <c r="BI39" s="249" t="s">
        <v>3336</v>
      </c>
      <c r="BJ39" s="248" t="e">
        <f>'2_Prosecution'!CP38/'2_Prosecution'!BU38*100</f>
        <v>#VALUE!</v>
      </c>
      <c r="BK39" s="248" t="e">
        <f>'2_Prosecution'!CQ38/'2_Prosecution'!CP38*100</f>
        <v>#VALUE!</v>
      </c>
      <c r="BL39" s="249" t="s">
        <v>3336</v>
      </c>
      <c r="BM39" s="248" t="e">
        <f>'2_Prosecution'!CS38/'2_Prosecution'!BU38*100</f>
        <v>#VALUE!</v>
      </c>
      <c r="BN39" s="248" t="e">
        <f>'2_Prosecution'!CT38/'2_Prosecution'!CS38*100</f>
        <v>#VALUE!</v>
      </c>
      <c r="BO39" s="249" t="s">
        <v>3336</v>
      </c>
      <c r="BP39" s="248" t="e">
        <f>'2_Prosecution'!CV38/'2_Prosecution'!BU38*100</f>
        <v>#VALUE!</v>
      </c>
      <c r="BQ39" s="248" t="e">
        <f>'2_Prosecution'!CW38/'2_Prosecution'!CV38*100</f>
        <v>#VALUE!</v>
      </c>
      <c r="BR39" s="249" t="s">
        <v>3336</v>
      </c>
      <c r="BS39" s="248">
        <f>'2_Prosecution'!DC38/G39*100</f>
        <v>1599.5644910934941</v>
      </c>
      <c r="BT39" s="248">
        <f>'2_Prosecution'!DD38/'2_Prosecution'!DC38*100</f>
        <v>36.100251538018604</v>
      </c>
      <c r="BU39" s="249" t="s">
        <v>3336</v>
      </c>
      <c r="BV39" s="248">
        <f>'2_Prosecution'!DF38/'2_Prosecution'!DC38*100</f>
        <v>1.6759099312058674</v>
      </c>
      <c r="BW39" s="248">
        <f>'2_Prosecution'!DG38/'2_Prosecution'!DF38*100</f>
        <v>58.770343580470161</v>
      </c>
      <c r="BX39" s="249" t="s">
        <v>3336</v>
      </c>
      <c r="BY39" s="248">
        <f>'2_Prosecution'!DI38/'2_Prosecution'!DC38*100</f>
        <v>0.12122314149771191</v>
      </c>
      <c r="BZ39" s="248">
        <f>'2_Prosecution'!DJ38/'2_Prosecution'!DI38*100</f>
        <v>75</v>
      </c>
      <c r="CA39" s="249" t="s">
        <v>3336</v>
      </c>
      <c r="CB39" s="248">
        <f>'2_Prosecution'!DL38/'2_Prosecution'!DI38*100</f>
        <v>57.499999999999993</v>
      </c>
      <c r="CC39" s="248">
        <f>'2_Prosecution'!DM38/'2_Prosecution'!DL38*100</f>
        <v>60.869565217391312</v>
      </c>
      <c r="CD39" s="249" t="s">
        <v>3336</v>
      </c>
      <c r="CE39" s="248">
        <f>'2_Prosecution'!DO38/'2_Prosecution'!DC38*100</f>
        <v>4.9428735945692033</v>
      </c>
      <c r="CF39" s="248">
        <f>'2_Prosecution'!DP38/'2_Prosecution'!DO38*100</f>
        <v>46.535867565910479</v>
      </c>
      <c r="CG39" s="249" t="s">
        <v>3336</v>
      </c>
      <c r="CH39" s="248">
        <f>'2_Prosecution'!DR38/'2_Prosecution'!DO38*100</f>
        <v>0.91968117719190678</v>
      </c>
      <c r="CI39" s="248">
        <f>'2_Prosecution'!DS38/'2_Prosecution'!DR38*100</f>
        <v>86.666666666666671</v>
      </c>
      <c r="CJ39" s="249" t="s">
        <v>3336</v>
      </c>
      <c r="CK39" s="248">
        <f>'2_Prosecution'!DU38/'2_Prosecution'!DC38*100</f>
        <v>0.98190744613146641</v>
      </c>
      <c r="CL39" s="248">
        <f>'2_Prosecution'!DV38/'2_Prosecution'!DU38*100</f>
        <v>52.469135802469133</v>
      </c>
      <c r="CM39" s="249" t="s">
        <v>3336</v>
      </c>
      <c r="CN39" s="248">
        <f>'2_Prosecution'!DX38/'2_Prosecution'!DU38*100</f>
        <v>19.1358024691358</v>
      </c>
      <c r="CO39" s="248">
        <f>'2_Prosecution'!DY38/'2_Prosecution'!DX38*100</f>
        <v>51.612903225806448</v>
      </c>
      <c r="CP39" s="249" t="s">
        <v>3336</v>
      </c>
      <c r="CQ39" s="248">
        <f>'2_Prosecution'!EA38/'2_Prosecution'!DU38*100</f>
        <v>40.74074074074074</v>
      </c>
      <c r="CR39" s="248">
        <f>'2_Prosecution'!EB38/'2_Prosecution'!EA38*100</f>
        <v>46.969696969696969</v>
      </c>
      <c r="CS39" s="249" t="s">
        <v>3336</v>
      </c>
      <c r="CT39" s="248">
        <f>'2_Prosecution'!ED38/'2_Prosecution'!DC38*100</f>
        <v>0.44549504500409126</v>
      </c>
      <c r="CU39" s="248">
        <f>'2_Prosecution'!EE38/'2_Prosecution'!ED38*100</f>
        <v>77.551020408163268</v>
      </c>
      <c r="CV39" s="249" t="s">
        <v>3336</v>
      </c>
      <c r="CW39" s="248">
        <f>'2_Prosecution'!EG38/'2_Prosecution'!DC38*100</f>
        <v>23.311210110009998</v>
      </c>
      <c r="CX39" s="248">
        <f>'2_Prosecution'!EH38/'2_Prosecution'!EG38*100</f>
        <v>31.175247009880398</v>
      </c>
      <c r="CY39" s="249" t="s">
        <v>3336</v>
      </c>
      <c r="CZ39" s="248">
        <f>'2_Prosecution'!EJ38/'2_Prosecution'!EG38*100</f>
        <v>16.926677067082682</v>
      </c>
      <c r="DA39" s="248">
        <f>'2_Prosecution'!EK38/'2_Prosecution'!EJ38*100</f>
        <v>68.202764976958534</v>
      </c>
      <c r="DB39" s="249" t="s">
        <v>3336</v>
      </c>
      <c r="DC39" s="248">
        <f>'2_Prosecution'!EM38/'2_Prosecution'!EJ38*100</f>
        <v>3.8402457757296471</v>
      </c>
      <c r="DD39" s="248">
        <f>'2_Prosecution'!EN38/'2_Prosecution'!EM38*100</f>
        <v>52</v>
      </c>
      <c r="DE39" s="249" t="s">
        <v>3336</v>
      </c>
      <c r="DF39" s="248">
        <f>'2_Prosecution'!EP38/'2_Prosecution'!EJ38*100</f>
        <v>78.878648233486942</v>
      </c>
      <c r="DG39" s="248">
        <f>'2_Prosecution'!EQ38/'2_Prosecution'!EP38*100</f>
        <v>68.062317429406036</v>
      </c>
      <c r="DH39" s="249" t="s">
        <v>3336</v>
      </c>
      <c r="DI39" s="248" t="e">
        <f>'2_Prosecution'!ES38/'2_Prosecution'!EP38*100</f>
        <v>#VALUE!</v>
      </c>
      <c r="DJ39" s="248" t="e">
        <f>'2_Prosecution'!ET38/'2_Prosecution'!ES38*100</f>
        <v>#VALUE!</v>
      </c>
      <c r="DK39" s="249" t="s">
        <v>3336</v>
      </c>
      <c r="DL39" s="248">
        <f>'2_Prosecution'!EV38/'2_Prosecution'!DC38*100</f>
        <v>18.256205109555417</v>
      </c>
      <c r="DM39" s="248">
        <f>'2_Prosecution'!EW38/'2_Prosecution'!EV38*100</f>
        <v>33.117529880478088</v>
      </c>
      <c r="DN39" s="249" t="s">
        <v>3336</v>
      </c>
      <c r="DO39" s="248" t="e">
        <f>'2_Prosecution'!EY38/'2_Prosecution'!EV38*100</f>
        <v>#VALUE!</v>
      </c>
      <c r="DP39" s="248" t="e">
        <f>'2_Prosecution'!EZ38/'2_Prosecution'!EY38*100</f>
        <v>#VALUE!</v>
      </c>
      <c r="DQ39" s="249" t="s">
        <v>3336</v>
      </c>
      <c r="DR39" s="248">
        <f>'2_Prosecution'!FB38/'2_Prosecution'!DC38*100</f>
        <v>4.4852562354153402</v>
      </c>
      <c r="DS39" s="248">
        <f>'2_Prosecution'!FC38/'2_Prosecution'!FB38*100</f>
        <v>35.405405405405403</v>
      </c>
      <c r="DT39" s="249" t="s">
        <v>3336</v>
      </c>
      <c r="DU39" s="248">
        <f>'2_Prosecution'!FE38/'2_Prosecution'!DC38*100</f>
        <v>0.32427190350637936</v>
      </c>
      <c r="DV39" s="248">
        <f>'2_Prosecution'!FF38/'2_Prosecution'!FE38*100</f>
        <v>48.598130841121495</v>
      </c>
      <c r="DW39" s="249" t="s">
        <v>3336</v>
      </c>
      <c r="DX39" s="248">
        <f>'2_Prosecution'!FH38/'2_Prosecution'!DC38*100</f>
        <v>0.24850744007030942</v>
      </c>
      <c r="DY39" s="248">
        <f>'2_Prosecution'!FI38/'2_Prosecution'!FH38*100</f>
        <v>17.073170731707318</v>
      </c>
      <c r="DZ39" s="249" t="s">
        <v>3336</v>
      </c>
      <c r="EA39" s="248">
        <f>'2_Prosecution'!FK38/'2_Prosecution'!DC38*100</f>
        <v>3.0487620086674547</v>
      </c>
      <c r="EB39" s="248">
        <f>'2_Prosecution'!FL38/'2_Prosecution'!FK38*100</f>
        <v>74.55268389662028</v>
      </c>
      <c r="EC39" s="249" t="s">
        <v>3336</v>
      </c>
      <c r="ED39" s="248" t="e">
        <f>'2_Prosecution'!FN38/'2_Prosecution'!FK38*100</f>
        <v>#VALUE!</v>
      </c>
      <c r="EE39" s="248" t="e">
        <f>'2_Prosecution'!FO38/'2_Prosecution'!FN38*100</f>
        <v>#VALUE!</v>
      </c>
      <c r="EF39" s="249" t="s">
        <v>3336</v>
      </c>
      <c r="EG39" s="248" t="e">
        <f>'2_Prosecution'!GT38/G39*100</f>
        <v>#VALUE!</v>
      </c>
      <c r="EH39" s="248">
        <f>'2_Prosecution'!GU38/G39*100</f>
        <v>22.832223393188343</v>
      </c>
      <c r="EI39" s="249" t="s">
        <v>3336</v>
      </c>
      <c r="EJ39" s="248">
        <f>'2_Prosecution'!HF38/C39*100</f>
        <v>21.754091939816281</v>
      </c>
      <c r="EK39" s="248">
        <f>'2_Prosecution'!HG38/D39*100</f>
        <v>21.1141252524938</v>
      </c>
      <c r="EL39" s="248">
        <f>'2_Prosecution'!HH38/E39*100</f>
        <v>20.351453574642964</v>
      </c>
      <c r="EM39" s="248">
        <f>'2_Prosecution'!HI38/F39*100</f>
        <v>15.816911966270192</v>
      </c>
      <c r="EN39" s="248">
        <f>'2_Prosecution'!HJ38/G39*100</f>
        <v>17.790713344586244</v>
      </c>
      <c r="EO39" s="248">
        <f>'2_Prosecution'!HK38/H39*100</f>
        <v>24.513271078021962</v>
      </c>
      <c r="EP39" s="250">
        <f t="shared" si="2"/>
        <v>12.683494883808891</v>
      </c>
      <c r="EQ39" s="249" t="s">
        <v>3336</v>
      </c>
      <c r="ER39" s="248">
        <f>'2_Prosecution'!HM38/C39*100</f>
        <v>9.2186622794288731</v>
      </c>
      <c r="ES39" s="248">
        <f>'2_Prosecution'!HN38/D39*100</f>
        <v>9.2921611134246902</v>
      </c>
      <c r="ET39" s="248">
        <f>'2_Prosecution'!HO38/E39*100</f>
        <v>9.3257257430344858</v>
      </c>
      <c r="EU39" s="248">
        <f>'2_Prosecution'!HP38/F39*100</f>
        <v>9.4125181639767401</v>
      </c>
      <c r="EV39" s="248">
        <f>'2_Prosecution'!HQ38/G39*100</f>
        <v>10.616256736960183</v>
      </c>
      <c r="EW39" s="248">
        <f>'2_Prosecution'!HR38/H39*100</f>
        <v>10.464163147930323</v>
      </c>
      <c r="EX39" s="250">
        <f t="shared" si="3"/>
        <v>13.510646455513864</v>
      </c>
      <c r="EY39" s="249" t="s">
        <v>3336</v>
      </c>
      <c r="EZ39" s="248">
        <f>'2_Prosecution'!HT38/'2_Prosecution'!HQ38*100</f>
        <v>67.579908675799089</v>
      </c>
    </row>
    <row r="40" spans="1:156">
      <c r="A40" s="248">
        <v>38</v>
      </c>
      <c r="B40" s="279" t="s">
        <v>61</v>
      </c>
      <c r="C40" s="247">
        <v>46667.173999999999</v>
      </c>
      <c r="D40" s="247">
        <v>46818.218999999997</v>
      </c>
      <c r="E40" s="247">
        <v>46727.89</v>
      </c>
      <c r="F40" s="247">
        <v>46512.199000000001</v>
      </c>
      <c r="G40" s="247">
        <v>46449.565000000002</v>
      </c>
      <c r="H40" s="247">
        <v>46440.099000000002</v>
      </c>
      <c r="J40" s="248" t="e">
        <f>'2_Prosecution'!AK39/F40*100</f>
        <v>#VALUE!</v>
      </c>
      <c r="K40" s="248" t="e">
        <f>'2_Prosecution'!AL39/G40*100</f>
        <v>#VALUE!</v>
      </c>
      <c r="L40" s="249" t="s">
        <v>3336</v>
      </c>
      <c r="M40" s="248" t="e">
        <f>'2_Prosecution'!AN39/C40*100</f>
        <v>#VALUE!</v>
      </c>
      <c r="N40" s="248" t="e">
        <f>'2_Prosecution'!AO39/D40*100</f>
        <v>#VALUE!</v>
      </c>
      <c r="O40" s="248" t="e">
        <f>'2_Prosecution'!AP39/E40*100</f>
        <v>#VALUE!</v>
      </c>
      <c r="P40" s="248" t="e">
        <f>'2_Prosecution'!AQ39/F40*100</f>
        <v>#VALUE!</v>
      </c>
      <c r="Q40" s="248" t="e">
        <f>'2_Prosecution'!AR39/G40*100</f>
        <v>#VALUE!</v>
      </c>
      <c r="R40" s="248" t="e">
        <f>'2_Prosecution'!AS39/H40*100</f>
        <v>#VALUE!</v>
      </c>
      <c r="S40" s="250" t="e">
        <f t="shared" si="0"/>
        <v>#VALUE!</v>
      </c>
      <c r="T40" s="249" t="s">
        <v>3336</v>
      </c>
      <c r="U40" s="248" t="e">
        <f>'2_Prosecution'!AU39/'2_Prosecution'!AN39*100</f>
        <v>#VALUE!</v>
      </c>
      <c r="V40" s="248" t="e">
        <f>'2_Prosecution'!AV39/'2_Prosecution'!AO39*100</f>
        <v>#VALUE!</v>
      </c>
      <c r="W40" s="248" t="e">
        <f>'2_Prosecution'!AW39/'2_Prosecution'!AP39*100</f>
        <v>#VALUE!</v>
      </c>
      <c r="X40" s="248" t="e">
        <f>'2_Prosecution'!AX39/'2_Prosecution'!AQ39*100</f>
        <v>#VALUE!</v>
      </c>
      <c r="Y40" s="248" t="e">
        <f>'2_Prosecution'!AY39/'2_Prosecution'!AR39*100</f>
        <v>#VALUE!</v>
      </c>
      <c r="Z40" s="248" t="e">
        <f>'2_Prosecution'!AZ39/'2_Prosecution'!AS39*100</f>
        <v>#VALUE!</v>
      </c>
      <c r="AA40" s="250" t="e">
        <f t="shared" si="1"/>
        <v>#VALUE!</v>
      </c>
      <c r="AB40" s="249" t="s">
        <v>3336</v>
      </c>
      <c r="AC40" s="248" t="e">
        <f>'2_Prosecution'!BE39/G40*100</f>
        <v>#VALUE!</v>
      </c>
      <c r="AD40" s="248" t="e">
        <f>'2_Prosecution'!BF39/'2_Prosecution'!BE39*100</f>
        <v>#VALUE!</v>
      </c>
      <c r="AE40" s="248" t="e">
        <f>'2_Prosecution'!BG39/'2_Prosecution'!BE39*100</f>
        <v>#VALUE!</v>
      </c>
      <c r="AF40" s="248" t="e">
        <f>'2_Prosecution'!BH39/'2_Prosecution'!BE39*100</f>
        <v>#VALUE!</v>
      </c>
      <c r="AG40" s="248" t="e">
        <f>'2_Prosecution'!BI39/'2_Prosecution'!BH39*100</f>
        <v>#VALUE!</v>
      </c>
      <c r="AH40" s="249" t="s">
        <v>3336</v>
      </c>
      <c r="AI40" s="248" t="e">
        <f>'2_Prosecution'!BK39/G40*100</f>
        <v>#VALUE!</v>
      </c>
      <c r="AJ40" s="248" t="e">
        <f>'2_Prosecution'!BL39/'2_Prosecution'!BK39*100</f>
        <v>#VALUE!</v>
      </c>
      <c r="AK40" s="248" t="e">
        <f>'2_Prosecution'!BM39/'2_Prosecution'!BK39*100</f>
        <v>#VALUE!</v>
      </c>
      <c r="AL40" s="248" t="e">
        <f>'2_Prosecution'!BN39/'2_Prosecution'!BK39*100</f>
        <v>#VALUE!</v>
      </c>
      <c r="AM40" s="248" t="e">
        <f>'2_Prosecution'!BO39/'2_Prosecution'!BN39*100</f>
        <v>#VALUE!</v>
      </c>
      <c r="AN40" s="249" t="s">
        <v>3336</v>
      </c>
      <c r="AO40" s="248" t="e">
        <f>'2_Prosecution'!BU39/G40*100</f>
        <v>#VALUE!</v>
      </c>
      <c r="AP40" s="248" t="e">
        <f>'2_Prosecution'!BV39/'2_Prosecution'!BU39*100</f>
        <v>#VALUE!</v>
      </c>
      <c r="AQ40" s="249" t="s">
        <v>3336</v>
      </c>
      <c r="AR40" s="248" t="e">
        <f>'2_Prosecution'!BX39/'2_Prosecution'!BU39*100</f>
        <v>#VALUE!</v>
      </c>
      <c r="AS40" s="248" t="e">
        <f>'2_Prosecution'!BY39/'2_Prosecution'!BX39*100</f>
        <v>#VALUE!</v>
      </c>
      <c r="AT40" s="249" t="s">
        <v>3336</v>
      </c>
      <c r="AU40" s="248" t="e">
        <f>'2_Prosecution'!CA39/'2_Prosecution'!BU39*100</f>
        <v>#VALUE!</v>
      </c>
      <c r="AV40" s="248" t="e">
        <f>'2_Prosecution'!CB39/'2_Prosecution'!CA39*100</f>
        <v>#VALUE!</v>
      </c>
      <c r="AW40" s="249" t="s">
        <v>3336</v>
      </c>
      <c r="AX40" s="248" t="e">
        <f>'2_Prosecution'!CD39/'2_Prosecution'!BU39*100</f>
        <v>#VALUE!</v>
      </c>
      <c r="AY40" s="248" t="e">
        <f>'2_Prosecution'!CE39/'2_Prosecution'!CD39*100</f>
        <v>#VALUE!</v>
      </c>
      <c r="AZ40" s="249" t="s">
        <v>3336</v>
      </c>
      <c r="BA40" s="248" t="e">
        <f>'2_Prosecution'!CG39/'2_Prosecution'!CD39*100</f>
        <v>#VALUE!</v>
      </c>
      <c r="BB40" s="248" t="e">
        <f>'2_Prosecution'!CH39/'2_Prosecution'!CG39*100</f>
        <v>#VALUE!</v>
      </c>
      <c r="BC40" s="249" t="s">
        <v>3336</v>
      </c>
      <c r="BD40" s="248" t="e">
        <f>'2_Prosecution'!CJ39/'2_Prosecution'!CD39*100</f>
        <v>#VALUE!</v>
      </c>
      <c r="BE40" s="248" t="e">
        <f>'2_Prosecution'!CK39/'2_Prosecution'!CJ39*100</f>
        <v>#VALUE!</v>
      </c>
      <c r="BF40" s="249" t="s">
        <v>3336</v>
      </c>
      <c r="BG40" s="248" t="e">
        <f>'2_Prosecution'!CM39/'2_Prosecution'!BU39*100</f>
        <v>#VALUE!</v>
      </c>
      <c r="BH40" s="248" t="e">
        <f>'2_Prosecution'!CN39/'2_Prosecution'!CM39*100</f>
        <v>#VALUE!</v>
      </c>
      <c r="BI40" s="249" t="s">
        <v>3336</v>
      </c>
      <c r="BJ40" s="248" t="e">
        <f>'2_Prosecution'!CP39/'2_Prosecution'!BU39*100</f>
        <v>#VALUE!</v>
      </c>
      <c r="BK40" s="248" t="e">
        <f>'2_Prosecution'!CQ39/'2_Prosecution'!CP39*100</f>
        <v>#VALUE!</v>
      </c>
      <c r="BL40" s="249" t="s">
        <v>3336</v>
      </c>
      <c r="BM40" s="248" t="e">
        <f>'2_Prosecution'!CS39/'2_Prosecution'!BU39*100</f>
        <v>#VALUE!</v>
      </c>
      <c r="BN40" s="248" t="e">
        <f>'2_Prosecution'!CT39/'2_Prosecution'!CS39*100</f>
        <v>#VALUE!</v>
      </c>
      <c r="BO40" s="249" t="s">
        <v>3336</v>
      </c>
      <c r="BP40" s="248" t="e">
        <f>'2_Prosecution'!CV39/'2_Prosecution'!BU39*100</f>
        <v>#VALUE!</v>
      </c>
      <c r="BQ40" s="248" t="e">
        <f>'2_Prosecution'!CW39/'2_Prosecution'!CV39*100</f>
        <v>#VALUE!</v>
      </c>
      <c r="BR40" s="249" t="s">
        <v>3336</v>
      </c>
      <c r="BS40" s="248" t="e">
        <f>'2_Prosecution'!DC39/G40*100</f>
        <v>#VALUE!</v>
      </c>
      <c r="BT40" s="248" t="e">
        <f>'2_Prosecution'!DD39/'2_Prosecution'!DC39*100</f>
        <v>#VALUE!</v>
      </c>
      <c r="BU40" s="249" t="s">
        <v>3336</v>
      </c>
      <c r="BV40" s="248" t="e">
        <f>'2_Prosecution'!DF39/'2_Prosecution'!DC39*100</f>
        <v>#VALUE!</v>
      </c>
      <c r="BW40" s="248" t="e">
        <f>'2_Prosecution'!DG39/'2_Prosecution'!DF39*100</f>
        <v>#VALUE!</v>
      </c>
      <c r="BX40" s="249" t="s">
        <v>3336</v>
      </c>
      <c r="BY40" s="248" t="e">
        <f>'2_Prosecution'!DI39/'2_Prosecution'!DC39*100</f>
        <v>#VALUE!</v>
      </c>
      <c r="BZ40" s="248" t="e">
        <f>'2_Prosecution'!DJ39/'2_Prosecution'!DI39*100</f>
        <v>#VALUE!</v>
      </c>
      <c r="CA40" s="249" t="s">
        <v>3336</v>
      </c>
      <c r="CB40" s="248" t="e">
        <f>'2_Prosecution'!DL39/'2_Prosecution'!DI39*100</f>
        <v>#VALUE!</v>
      </c>
      <c r="CC40" s="248" t="e">
        <f>'2_Prosecution'!DM39/'2_Prosecution'!DL39*100</f>
        <v>#VALUE!</v>
      </c>
      <c r="CD40" s="249" t="s">
        <v>3336</v>
      </c>
      <c r="CE40" s="248" t="e">
        <f>'2_Prosecution'!DO39/'2_Prosecution'!DC39*100</f>
        <v>#VALUE!</v>
      </c>
      <c r="CF40" s="248" t="e">
        <f>'2_Prosecution'!DP39/'2_Prosecution'!DO39*100</f>
        <v>#VALUE!</v>
      </c>
      <c r="CG40" s="249" t="s">
        <v>3336</v>
      </c>
      <c r="CH40" s="248" t="e">
        <f>'2_Prosecution'!DR39/'2_Prosecution'!DO39*100</f>
        <v>#VALUE!</v>
      </c>
      <c r="CI40" s="248" t="e">
        <f>'2_Prosecution'!DS39/'2_Prosecution'!DR39*100</f>
        <v>#VALUE!</v>
      </c>
      <c r="CJ40" s="249" t="s">
        <v>3336</v>
      </c>
      <c r="CK40" s="248" t="e">
        <f>'2_Prosecution'!DU39/'2_Prosecution'!DC39*100</f>
        <v>#VALUE!</v>
      </c>
      <c r="CL40" s="248" t="e">
        <f>'2_Prosecution'!DV39/'2_Prosecution'!DU39*100</f>
        <v>#VALUE!</v>
      </c>
      <c r="CM40" s="249" t="s">
        <v>3336</v>
      </c>
      <c r="CN40" s="248" t="e">
        <f>'2_Prosecution'!DX39/'2_Prosecution'!DU39*100</f>
        <v>#VALUE!</v>
      </c>
      <c r="CO40" s="248" t="e">
        <f>'2_Prosecution'!DY39/'2_Prosecution'!DX39*100</f>
        <v>#VALUE!</v>
      </c>
      <c r="CP40" s="249" t="s">
        <v>3336</v>
      </c>
      <c r="CQ40" s="248" t="e">
        <f>'2_Prosecution'!EA39/'2_Prosecution'!DU39*100</f>
        <v>#VALUE!</v>
      </c>
      <c r="CR40" s="248" t="e">
        <f>'2_Prosecution'!EB39/'2_Prosecution'!EA39*100</f>
        <v>#VALUE!</v>
      </c>
      <c r="CS40" s="249" t="s">
        <v>3336</v>
      </c>
      <c r="CT40" s="248" t="e">
        <f>'2_Prosecution'!ED39/'2_Prosecution'!DC39*100</f>
        <v>#VALUE!</v>
      </c>
      <c r="CU40" s="248" t="e">
        <f>'2_Prosecution'!EE39/'2_Prosecution'!ED39*100</f>
        <v>#VALUE!</v>
      </c>
      <c r="CV40" s="249" t="s">
        <v>3336</v>
      </c>
      <c r="CW40" s="248" t="e">
        <f>'2_Prosecution'!EG39/'2_Prosecution'!DC39*100</f>
        <v>#VALUE!</v>
      </c>
      <c r="CX40" s="248" t="e">
        <f>'2_Prosecution'!EH39/'2_Prosecution'!EG39*100</f>
        <v>#VALUE!</v>
      </c>
      <c r="CY40" s="249" t="s">
        <v>3336</v>
      </c>
      <c r="CZ40" s="248" t="e">
        <f>'2_Prosecution'!EJ39/'2_Prosecution'!EG39*100</f>
        <v>#VALUE!</v>
      </c>
      <c r="DA40" s="248" t="e">
        <f>'2_Prosecution'!EK39/'2_Prosecution'!EJ39*100</f>
        <v>#VALUE!</v>
      </c>
      <c r="DB40" s="249" t="s">
        <v>3336</v>
      </c>
      <c r="DC40" s="248" t="e">
        <f>'2_Prosecution'!EM39/'2_Prosecution'!EJ39*100</f>
        <v>#VALUE!</v>
      </c>
      <c r="DD40" s="248" t="e">
        <f>'2_Prosecution'!EN39/'2_Prosecution'!EM39*100</f>
        <v>#VALUE!</v>
      </c>
      <c r="DE40" s="249" t="s">
        <v>3336</v>
      </c>
      <c r="DF40" s="248" t="e">
        <f>'2_Prosecution'!EP39/'2_Prosecution'!EJ39*100</f>
        <v>#VALUE!</v>
      </c>
      <c r="DG40" s="248" t="e">
        <f>'2_Prosecution'!EQ39/'2_Prosecution'!EP39*100</f>
        <v>#VALUE!</v>
      </c>
      <c r="DH40" s="249" t="s">
        <v>3336</v>
      </c>
      <c r="DI40" s="248" t="e">
        <f>'2_Prosecution'!ES39/'2_Prosecution'!EP39*100</f>
        <v>#VALUE!</v>
      </c>
      <c r="DJ40" s="248" t="e">
        <f>'2_Prosecution'!ET39/'2_Prosecution'!ES39*100</f>
        <v>#VALUE!</v>
      </c>
      <c r="DK40" s="249" t="s">
        <v>3336</v>
      </c>
      <c r="DL40" s="248" t="e">
        <f>'2_Prosecution'!EV39/'2_Prosecution'!DC39*100</f>
        <v>#VALUE!</v>
      </c>
      <c r="DM40" s="248" t="e">
        <f>'2_Prosecution'!EW39/'2_Prosecution'!EV39*100</f>
        <v>#VALUE!</v>
      </c>
      <c r="DN40" s="249" t="s">
        <v>3336</v>
      </c>
      <c r="DO40" s="248" t="e">
        <f>'2_Prosecution'!EY39/'2_Prosecution'!EV39*100</f>
        <v>#VALUE!</v>
      </c>
      <c r="DP40" s="248" t="e">
        <f>'2_Prosecution'!EZ39/'2_Prosecution'!EY39*100</f>
        <v>#VALUE!</v>
      </c>
      <c r="DQ40" s="249" t="s">
        <v>3336</v>
      </c>
      <c r="DR40" s="248" t="e">
        <f>'2_Prosecution'!FB39/'2_Prosecution'!DC39*100</f>
        <v>#VALUE!</v>
      </c>
      <c r="DS40" s="248" t="e">
        <f>'2_Prosecution'!FC39/'2_Prosecution'!FB39*100</f>
        <v>#VALUE!</v>
      </c>
      <c r="DT40" s="249" t="s">
        <v>3336</v>
      </c>
      <c r="DU40" s="248" t="e">
        <f>'2_Prosecution'!FE39/'2_Prosecution'!DC39*100</f>
        <v>#VALUE!</v>
      </c>
      <c r="DV40" s="248" t="e">
        <f>'2_Prosecution'!FF39/'2_Prosecution'!FE39*100</f>
        <v>#VALUE!</v>
      </c>
      <c r="DW40" s="249" t="s">
        <v>3336</v>
      </c>
      <c r="DX40" s="248" t="e">
        <f>'2_Prosecution'!FH39/'2_Prosecution'!DC39*100</f>
        <v>#VALUE!</v>
      </c>
      <c r="DY40" s="248" t="e">
        <f>'2_Prosecution'!FI39/'2_Prosecution'!FH39*100</f>
        <v>#VALUE!</v>
      </c>
      <c r="DZ40" s="249" t="s">
        <v>3336</v>
      </c>
      <c r="EA40" s="248" t="e">
        <f>'2_Prosecution'!FK39/'2_Prosecution'!DC39*100</f>
        <v>#VALUE!</v>
      </c>
      <c r="EB40" s="248" t="e">
        <f>'2_Prosecution'!FL39/'2_Prosecution'!FK39*100</f>
        <v>#VALUE!</v>
      </c>
      <c r="EC40" s="249" t="s">
        <v>3336</v>
      </c>
      <c r="ED40" s="248" t="e">
        <f>'2_Prosecution'!FN39/'2_Prosecution'!FK39*100</f>
        <v>#VALUE!</v>
      </c>
      <c r="EE40" s="248" t="e">
        <f>'2_Prosecution'!FO39/'2_Prosecution'!FN39*100</f>
        <v>#VALUE!</v>
      </c>
      <c r="EF40" s="249" t="s">
        <v>3336</v>
      </c>
      <c r="EG40" s="248" t="e">
        <f>'2_Prosecution'!GT39/G40*100</f>
        <v>#VALUE!</v>
      </c>
      <c r="EH40" s="248" t="e">
        <f>'2_Prosecution'!GU39/G40*100</f>
        <v>#VALUE!</v>
      </c>
      <c r="EI40" s="249" t="s">
        <v>3336</v>
      </c>
      <c r="EJ40" s="248" t="e">
        <f>'2_Prosecution'!HF39/C40*100</f>
        <v>#VALUE!</v>
      </c>
      <c r="EK40" s="248" t="e">
        <f>'2_Prosecution'!HG39/D40*100</f>
        <v>#VALUE!</v>
      </c>
      <c r="EL40" s="248" t="e">
        <f>'2_Prosecution'!HH39/E40*100</f>
        <v>#VALUE!</v>
      </c>
      <c r="EM40" s="248" t="e">
        <f>'2_Prosecution'!HI39/F40*100</f>
        <v>#VALUE!</v>
      </c>
      <c r="EN40" s="248" t="e">
        <f>'2_Prosecution'!HJ39/G40*100</f>
        <v>#VALUE!</v>
      </c>
      <c r="EO40" s="248" t="e">
        <f>'2_Prosecution'!HK39/H40*100</f>
        <v>#VALUE!</v>
      </c>
      <c r="EP40" s="250" t="e">
        <f t="shared" si="2"/>
        <v>#VALUE!</v>
      </c>
      <c r="EQ40" s="249" t="s">
        <v>3336</v>
      </c>
      <c r="ER40" s="248" t="e">
        <f>'2_Prosecution'!HM39/C40*100</f>
        <v>#VALUE!</v>
      </c>
      <c r="ES40" s="248" t="e">
        <f>'2_Prosecution'!HN39/D40*100</f>
        <v>#VALUE!</v>
      </c>
      <c r="ET40" s="248" t="e">
        <f>'2_Prosecution'!HO39/E40*100</f>
        <v>#VALUE!</v>
      </c>
      <c r="EU40" s="248" t="e">
        <f>'2_Prosecution'!HP39/F40*100</f>
        <v>#VALUE!</v>
      </c>
      <c r="EV40" s="248" t="e">
        <f>'2_Prosecution'!HQ39/G40*100</f>
        <v>#VALUE!</v>
      </c>
      <c r="EW40" s="248" t="e">
        <f>'2_Prosecution'!HR39/H40*100</f>
        <v>#VALUE!</v>
      </c>
      <c r="EX40" s="250" t="e">
        <f t="shared" si="3"/>
        <v>#VALUE!</v>
      </c>
      <c r="EY40" s="249" t="s">
        <v>3336</v>
      </c>
      <c r="EZ40" s="248" t="e">
        <f>'2_Prosecution'!HT39/'2_Prosecution'!HQ39*100</f>
        <v>#VALUE!</v>
      </c>
    </row>
    <row r="41" spans="1:156" ht="17.25" customHeight="1">
      <c r="A41" s="248">
        <v>39</v>
      </c>
      <c r="B41" s="279" t="s">
        <v>62</v>
      </c>
      <c r="C41" s="248">
        <v>9415.57</v>
      </c>
      <c r="D41" s="248">
        <v>9482.8549999999996</v>
      </c>
      <c r="E41" s="248">
        <v>9555.893</v>
      </c>
      <c r="F41" s="248">
        <v>9644.8639999999996</v>
      </c>
      <c r="G41" s="248">
        <v>9747.3549999999996</v>
      </c>
      <c r="H41" s="248">
        <v>9851.0169999999998</v>
      </c>
      <c r="J41" s="248" t="e">
        <f>'2_Prosecution'!AK40/F41*100</f>
        <v>#VALUE!</v>
      </c>
      <c r="K41" s="248" t="e">
        <f>'2_Prosecution'!AL40/G41*100</f>
        <v>#VALUE!</v>
      </c>
      <c r="L41" s="249" t="s">
        <v>3336</v>
      </c>
      <c r="M41" s="248" t="e">
        <f>'2_Prosecution'!AN40/C41*100</f>
        <v>#VALUE!</v>
      </c>
      <c r="N41" s="248" t="e">
        <f>'2_Prosecution'!AO40/D41*100</f>
        <v>#VALUE!</v>
      </c>
      <c r="O41" s="248" t="e">
        <f>'2_Prosecution'!AP40/E41*100</f>
        <v>#VALUE!</v>
      </c>
      <c r="P41" s="248" t="e">
        <f>'2_Prosecution'!AQ40/F41*100</f>
        <v>#VALUE!</v>
      </c>
      <c r="Q41" s="248">
        <f>'2_Prosecution'!AR40/G41*100</f>
        <v>5615.1745781291438</v>
      </c>
      <c r="R41" s="248" t="e">
        <f>'2_Prosecution'!AS40/H41*100</f>
        <v>#VALUE!</v>
      </c>
      <c r="S41" s="250" t="e">
        <f t="shared" si="0"/>
        <v>#VALUE!</v>
      </c>
      <c r="T41" s="249" t="s">
        <v>3336</v>
      </c>
      <c r="U41" s="248" t="e">
        <f>'2_Prosecution'!AU40/'2_Prosecution'!AN40*100</f>
        <v>#VALUE!</v>
      </c>
      <c r="V41" s="248" t="e">
        <f>'2_Prosecution'!AV40/'2_Prosecution'!AO40*100</f>
        <v>#VALUE!</v>
      </c>
      <c r="W41" s="248" t="e">
        <f>'2_Prosecution'!AW40/'2_Prosecution'!AP40*100</f>
        <v>#VALUE!</v>
      </c>
      <c r="X41" s="248" t="e">
        <f>'2_Prosecution'!AX40/'2_Prosecution'!AQ40*100</f>
        <v>#VALUE!</v>
      </c>
      <c r="Y41" s="248">
        <f>'2_Prosecution'!AY40/'2_Prosecution'!AR40*100</f>
        <v>35.619579377013174</v>
      </c>
      <c r="Z41" s="248" t="e">
        <f>'2_Prosecution'!AZ40/'2_Prosecution'!AS40*100</f>
        <v>#VALUE!</v>
      </c>
      <c r="AA41" s="250" t="e">
        <f t="shared" si="1"/>
        <v>#VALUE!</v>
      </c>
      <c r="AB41" s="249" t="s">
        <v>3336</v>
      </c>
      <c r="AC41" s="248">
        <f>'2_Prosecution'!BE40/G41*100</f>
        <v>5615.1745781291438</v>
      </c>
      <c r="AD41" s="248">
        <f>'2_Prosecution'!BF40/'2_Prosecution'!BE40*100</f>
        <v>16.663225726297252</v>
      </c>
      <c r="AE41" s="248">
        <f>'2_Prosecution'!BG40/'2_Prosecution'!BE40*100</f>
        <v>6.6537433472615284</v>
      </c>
      <c r="AF41" s="248" t="e">
        <f>'2_Prosecution'!BH40/'2_Prosecution'!BE40*100</f>
        <v>#VALUE!</v>
      </c>
      <c r="AG41" s="248" t="e">
        <f>'2_Prosecution'!BI40/'2_Prosecution'!BH40*100</f>
        <v>#VALUE!</v>
      </c>
      <c r="AH41" s="249" t="s">
        <v>3336</v>
      </c>
      <c r="AI41" s="248">
        <f>'2_Prosecution'!BK40/G41*100</f>
        <v>2000.1015660145754</v>
      </c>
      <c r="AJ41" s="248">
        <f>'2_Prosecution'!BL40/'2_Prosecution'!BK40*100</f>
        <v>5.4391481198418115</v>
      </c>
      <c r="AK41" s="248">
        <f>'2_Prosecution'!BM40/'2_Prosecution'!BK40*100</f>
        <v>13.424498735618624</v>
      </c>
      <c r="AL41" s="248" t="e">
        <f>'2_Prosecution'!BN40/'2_Prosecution'!BK40*100</f>
        <v>#VALUE!</v>
      </c>
      <c r="AM41" s="248" t="e">
        <f>'2_Prosecution'!BO40/'2_Prosecution'!BN40*100</f>
        <v>#VALUE!</v>
      </c>
      <c r="AN41" s="249" t="s">
        <v>3336</v>
      </c>
      <c r="AO41" s="248">
        <f>'2_Prosecution'!BU40/G41*100</f>
        <v>5615.1745781291438</v>
      </c>
      <c r="AP41" s="248">
        <f>'2_Prosecution'!BV40/'2_Prosecution'!BU40*100</f>
        <v>6.7063623291938521</v>
      </c>
      <c r="AQ41" s="249" t="s">
        <v>3336</v>
      </c>
      <c r="AR41" s="248">
        <f>'2_Prosecution'!BX40/'2_Prosecution'!BU40*100</f>
        <v>35.619579377013174</v>
      </c>
      <c r="AS41" s="248">
        <f>'2_Prosecution'!BY40/'2_Prosecution'!BX40*100</f>
        <v>5.5073682914694011</v>
      </c>
      <c r="AT41" s="249" t="s">
        <v>3336</v>
      </c>
      <c r="AU41" s="248" t="e">
        <f>'2_Prosecution'!CA40/'2_Prosecution'!BU40*100</f>
        <v>#VALUE!</v>
      </c>
      <c r="AV41" s="248" t="e">
        <f>'2_Prosecution'!CB40/'2_Prosecution'!CA40*100</f>
        <v>#VALUE!</v>
      </c>
      <c r="AW41" s="249" t="s">
        <v>3336</v>
      </c>
      <c r="AX41" s="248" t="e">
        <f>'2_Prosecution'!CD40/'2_Prosecution'!BU40*100</f>
        <v>#VALUE!</v>
      </c>
      <c r="AY41" s="248" t="e">
        <f>'2_Prosecution'!CE40/'2_Prosecution'!CD40*100</f>
        <v>#VALUE!</v>
      </c>
      <c r="AZ41" s="249" t="s">
        <v>3336</v>
      </c>
      <c r="BA41" s="248" t="e">
        <f>'2_Prosecution'!CG40/'2_Prosecution'!CD40*100</f>
        <v>#VALUE!</v>
      </c>
      <c r="BB41" s="248" t="e">
        <f>'2_Prosecution'!CH40/'2_Prosecution'!CG40*100</f>
        <v>#VALUE!</v>
      </c>
      <c r="BC41" s="249" t="s">
        <v>3336</v>
      </c>
      <c r="BD41" s="248" t="e">
        <f>'2_Prosecution'!CJ40/'2_Prosecution'!CD40*100</f>
        <v>#VALUE!</v>
      </c>
      <c r="BE41" s="248" t="e">
        <f>'2_Prosecution'!CK40/'2_Prosecution'!CJ40*100</f>
        <v>#VALUE!</v>
      </c>
      <c r="BF41" s="249" t="s">
        <v>3336</v>
      </c>
      <c r="BG41" s="248">
        <f>'2_Prosecution'!CM40/'2_Prosecution'!BU40*100</f>
        <v>8.725067646451599</v>
      </c>
      <c r="BH41" s="248">
        <f>'2_Prosecution'!CN40/'2_Prosecution'!CM40*100</f>
        <v>2.8750916134436184</v>
      </c>
      <c r="BI41" s="249" t="s">
        <v>3336</v>
      </c>
      <c r="BJ41" s="248" t="e">
        <f>'2_Prosecution'!CP40/'2_Prosecution'!BU40*100</f>
        <v>#VALUE!</v>
      </c>
      <c r="BK41" s="248" t="e">
        <f>'2_Prosecution'!CQ40/'2_Prosecution'!CP40*100</f>
        <v>#VALUE!</v>
      </c>
      <c r="BL41" s="249" t="s">
        <v>3336</v>
      </c>
      <c r="BM41" s="248" t="e">
        <f>'2_Prosecution'!CS40/'2_Prosecution'!BU40*100</f>
        <v>#VALUE!</v>
      </c>
      <c r="BN41" s="248" t="e">
        <f>'2_Prosecution'!CT40/'2_Prosecution'!CS40*100</f>
        <v>#VALUE!</v>
      </c>
      <c r="BO41" s="249" t="s">
        <v>3336</v>
      </c>
      <c r="BP41" s="248" t="e">
        <f>'2_Prosecution'!CV40/'2_Prosecution'!BU40*100</f>
        <v>#VALUE!</v>
      </c>
      <c r="BQ41" s="248" t="e">
        <f>'2_Prosecution'!CW40/'2_Prosecution'!CV40*100</f>
        <v>#VALUE!</v>
      </c>
      <c r="BR41" s="249" t="s">
        <v>3336</v>
      </c>
      <c r="BS41" s="248">
        <f>'2_Prosecution'!DC40/G41*100</f>
        <v>5615.1745781291438</v>
      </c>
      <c r="BT41" s="248">
        <f>'2_Prosecution'!DD40/'2_Prosecution'!DC40*100</f>
        <v>35.619579377013174</v>
      </c>
      <c r="BU41" s="249" t="s">
        <v>3336</v>
      </c>
      <c r="BV41" s="248">
        <f>'2_Prosecution'!DF40/'2_Prosecution'!DC40*100</f>
        <v>10.53786465593946</v>
      </c>
      <c r="BW41" s="248">
        <f>'2_Prosecution'!DG40/'2_Prosecution'!DF40*100</f>
        <v>13.46810687102311</v>
      </c>
      <c r="BX41" s="249" t="s">
        <v>3336</v>
      </c>
      <c r="BY41" s="248">
        <f>'2_Prosecution'!DI40/'2_Prosecution'!DC40*100</f>
        <v>0.18252209357774363</v>
      </c>
      <c r="BZ41" s="248">
        <f>'2_Prosecution'!DJ40/'2_Prosecution'!DI40*100</f>
        <v>32.932932932932935</v>
      </c>
      <c r="CA41" s="249" t="s">
        <v>3336</v>
      </c>
      <c r="CB41" s="248">
        <f>'2_Prosecution'!DL40/'2_Prosecution'!DI40*100</f>
        <v>29.929929929929934</v>
      </c>
      <c r="CC41" s="248">
        <f>'2_Prosecution'!DM40/'2_Prosecution'!DL40*100</f>
        <v>30.100334448160538</v>
      </c>
      <c r="CD41" s="249" t="s">
        <v>3336</v>
      </c>
      <c r="CE41" s="248">
        <f>'2_Prosecution'!DO40/'2_Prosecution'!DC40*100</f>
        <v>10.076900449636508</v>
      </c>
      <c r="CF41" s="248">
        <f>'2_Prosecution'!DP40/'2_Prosecution'!DO40*100</f>
        <v>20.317656017695906</v>
      </c>
      <c r="CG41" s="249" t="s">
        <v>3336</v>
      </c>
      <c r="CH41" s="248" t="e">
        <f>'2_Prosecution'!DR40/'2_Prosecution'!DO40*100</f>
        <v>#VALUE!</v>
      </c>
      <c r="CI41" s="248" t="e">
        <f>'2_Prosecution'!DS40/'2_Prosecution'!DR40*100</f>
        <v>#VALUE!</v>
      </c>
      <c r="CJ41" s="249" t="s">
        <v>3336</v>
      </c>
      <c r="CK41" s="248">
        <f>'2_Prosecution'!DU40/'2_Prosecution'!DC40*100</f>
        <v>1.9169387445622483</v>
      </c>
      <c r="CL41" s="248">
        <f>'2_Prosecution'!DV40/'2_Prosecution'!DU40*100</f>
        <v>34.369043080442239</v>
      </c>
      <c r="CM41" s="249" t="s">
        <v>3336</v>
      </c>
      <c r="CN41" s="248">
        <f>'2_Prosecution'!DX40/'2_Prosecution'!DU40*100</f>
        <v>37.704918032786885</v>
      </c>
      <c r="CO41" s="248">
        <f>'2_Prosecution'!DY40/'2_Prosecution'!DX40*100</f>
        <v>22.522750252780586</v>
      </c>
      <c r="CP41" s="249" t="s">
        <v>3336</v>
      </c>
      <c r="CQ41" s="248">
        <f>'2_Prosecution'!EA40/'2_Prosecution'!DU40*100</f>
        <v>36.761341974837975</v>
      </c>
      <c r="CR41" s="248">
        <f>'2_Prosecution'!EB40/'2_Prosecution'!EA40*100</f>
        <v>46.460980036297642</v>
      </c>
      <c r="CS41" s="249" t="s">
        <v>3336</v>
      </c>
      <c r="CT41" s="248">
        <f>'2_Prosecution'!ED40/'2_Prosecution'!DC40*100</f>
        <v>0.57552011488477728</v>
      </c>
      <c r="CU41" s="248">
        <f>'2_Prosecution'!EE40/'2_Prosecution'!ED40*100</f>
        <v>43.523809523809526</v>
      </c>
      <c r="CV41" s="249" t="s">
        <v>3336</v>
      </c>
      <c r="CW41" s="248">
        <f>'2_Prosecution'!EG40/'2_Prosecution'!DC40*100</f>
        <v>13.490922312092682</v>
      </c>
      <c r="CX41" s="248">
        <f>'2_Prosecution'!EH40/'2_Prosecution'!EG40*100</f>
        <v>34.306608884073675</v>
      </c>
      <c r="CY41" s="249" t="s">
        <v>3336</v>
      </c>
      <c r="CZ41" s="248">
        <f>'2_Prosecution'!EJ40/'2_Prosecution'!EG40*100</f>
        <v>20.509209100758397</v>
      </c>
      <c r="DA41" s="248">
        <f>'2_Prosecution'!EK40/'2_Prosecution'!EJ40*100</f>
        <v>37.308505018489171</v>
      </c>
      <c r="DB41" s="249" t="s">
        <v>3336</v>
      </c>
      <c r="DC41" s="248">
        <f>'2_Prosecution'!EM40/'2_Prosecution'!EJ40*100</f>
        <v>27.047015319598522</v>
      </c>
      <c r="DD41" s="248">
        <f>'2_Prosecution'!EN40/'2_Prosecution'!EM40*100</f>
        <v>28.9306640625</v>
      </c>
      <c r="DE41" s="249" t="s">
        <v>3336</v>
      </c>
      <c r="DF41" s="248">
        <f>'2_Prosecution'!EP40/'2_Prosecution'!EJ40*100</f>
        <v>65.563919704173273</v>
      </c>
      <c r="DG41" s="248">
        <f>'2_Prosecution'!EQ40/'2_Prosecution'!EP40*100</f>
        <v>38.906234263269212</v>
      </c>
      <c r="DH41" s="249" t="s">
        <v>3336</v>
      </c>
      <c r="DI41" s="248">
        <f>'2_Prosecution'!ES40/'2_Prosecution'!EP40*100</f>
        <v>39.319166079162052</v>
      </c>
      <c r="DJ41" s="248">
        <f>'2_Prosecution'!ET40/'2_Prosecution'!ES40*100</f>
        <v>43.468237704918032</v>
      </c>
      <c r="DK41" s="249" t="s">
        <v>3336</v>
      </c>
      <c r="DL41" s="248">
        <f>'2_Prosecution'!EV40/'2_Prosecution'!DC40*100</f>
        <v>10.931410791641621</v>
      </c>
      <c r="DM41" s="248">
        <f>'2_Prosecution'!EW40/'2_Prosecution'!EV40*100</f>
        <v>64.137320118333307</v>
      </c>
      <c r="DN41" s="249" t="s">
        <v>3336</v>
      </c>
      <c r="DO41" s="248">
        <f>'2_Prosecution'!EY40/'2_Prosecution'!EV40*100</f>
        <v>16.155504671491368</v>
      </c>
      <c r="DP41" s="248">
        <f>'2_Prosecution'!EZ40/'2_Prosecution'!EY40*100</f>
        <v>32.371198013656119</v>
      </c>
      <c r="DQ41" s="249" t="s">
        <v>3336</v>
      </c>
      <c r="DR41" s="248">
        <f>'2_Prosecution'!FB40/'2_Prosecution'!DC40*100</f>
        <v>0.70852920810259234</v>
      </c>
      <c r="DS41" s="248">
        <f>'2_Prosecution'!FC40/'2_Prosecution'!FB40*100</f>
        <v>111.24290871583291</v>
      </c>
      <c r="DT41" s="249" t="s">
        <v>3336</v>
      </c>
      <c r="DU41" s="248">
        <f>'2_Prosecution'!FE40/'2_Prosecution'!DC40*100</f>
        <v>0.33709035300394091</v>
      </c>
      <c r="DV41" s="248">
        <f>'2_Prosecution'!FF40/'2_Prosecution'!FE40*100</f>
        <v>30.51490514905149</v>
      </c>
      <c r="DW41" s="249" t="s">
        <v>3336</v>
      </c>
      <c r="DX41" s="248">
        <f>'2_Prosecution'!FH40/'2_Prosecution'!DC40*100</f>
        <v>2.2655394998638848E-2</v>
      </c>
      <c r="DY41" s="248">
        <f>'2_Prosecution'!FI40/'2_Prosecution'!FH40*100</f>
        <v>19.35483870967742</v>
      </c>
      <c r="DZ41" s="249" t="s">
        <v>3336</v>
      </c>
      <c r="EA41" s="248">
        <f>'2_Prosecution'!FK40/'2_Prosecution'!DC40*100</f>
        <v>17.296480557468879</v>
      </c>
      <c r="EB41" s="248">
        <f>'2_Prosecution'!FL40/'2_Prosecution'!FK40*100</f>
        <v>37.976528747530871</v>
      </c>
      <c r="EC41" s="249" t="s">
        <v>3336</v>
      </c>
      <c r="ED41" s="248">
        <f>'2_Prosecution'!FN40/'2_Prosecution'!FK40*100</f>
        <v>11.541264827979592</v>
      </c>
      <c r="EE41" s="248">
        <f>'2_Prosecution'!FO40/'2_Prosecution'!FN40*100</f>
        <v>45.542742083104521</v>
      </c>
      <c r="EF41" s="249" t="s">
        <v>3336</v>
      </c>
      <c r="EG41" s="248">
        <f>'2_Prosecution'!GT40/G41*100</f>
        <v>296.0392845033345</v>
      </c>
      <c r="EH41" s="248">
        <f>'2_Prosecution'!GU40/G41*100</f>
        <v>92.907255352862393</v>
      </c>
      <c r="EI41" s="249" t="s">
        <v>3336</v>
      </c>
      <c r="EJ41" s="248" t="e">
        <f>'2_Prosecution'!HF40/C41*100</f>
        <v>#VALUE!</v>
      </c>
      <c r="EK41" s="248">
        <f>'2_Prosecution'!HG40/D41*100</f>
        <v>14.099129428848171</v>
      </c>
      <c r="EL41" s="248">
        <f>'2_Prosecution'!HH40/E41*100</f>
        <v>13.959972134472414</v>
      </c>
      <c r="EM41" s="248">
        <f>'2_Prosecution'!HI40/F41*100</f>
        <v>13.903773034021008</v>
      </c>
      <c r="EN41" s="248">
        <f>'2_Prosecution'!HJ40/G41*100</f>
        <v>13.962762205747097</v>
      </c>
      <c r="EO41" s="248">
        <f>'2_Prosecution'!HK40/H41*100</f>
        <v>14.394452877301909</v>
      </c>
      <c r="EP41" s="250" t="e">
        <f t="shared" si="2"/>
        <v>#VALUE!</v>
      </c>
      <c r="EQ41" s="249" t="s">
        <v>3336</v>
      </c>
      <c r="ER41" s="248" t="e">
        <f>'2_Prosecution'!HM40/C41*100</f>
        <v>#VALUE!</v>
      </c>
      <c r="ES41" s="248">
        <f>'2_Prosecution'!HN40/D41*100</f>
        <v>9.617356798137271</v>
      </c>
      <c r="ET41" s="248">
        <f>'2_Prosecution'!HO40/E41*100</f>
        <v>9.3659483211040566</v>
      </c>
      <c r="EU41" s="248">
        <f>'2_Prosecution'!HP40/F41*100</f>
        <v>9.3728641482140134</v>
      </c>
      <c r="EV41" s="248">
        <f>'2_Prosecution'!HQ40/G41*100</f>
        <v>9.5513090474287647</v>
      </c>
      <c r="EW41" s="248">
        <f>'2_Prosecution'!HR40/H41*100</f>
        <v>9.735035479077947</v>
      </c>
      <c r="EX41" s="250" t="e">
        <f t="shared" si="3"/>
        <v>#VALUE!</v>
      </c>
      <c r="EY41" s="249" t="s">
        <v>3336</v>
      </c>
      <c r="EZ41" s="248">
        <f>'2_Prosecution'!HT40/'2_Prosecution'!HQ40*100</f>
        <v>59.72073039742213</v>
      </c>
    </row>
    <row r="42" spans="1:156">
      <c r="A42" s="248">
        <v>40</v>
      </c>
      <c r="B42" s="279" t="s">
        <v>63</v>
      </c>
      <c r="C42" s="248">
        <v>7870.134</v>
      </c>
      <c r="D42" s="248">
        <v>7954.6620000000003</v>
      </c>
      <c r="E42" s="248">
        <v>8039.06</v>
      </c>
      <c r="F42" s="248">
        <v>8139.6310000000003</v>
      </c>
      <c r="G42" s="248">
        <v>8237.6659999999993</v>
      </c>
      <c r="H42" s="248">
        <v>8327.1260000000002</v>
      </c>
      <c r="J42" s="248" t="e">
        <f>'2_Prosecution'!AK41/F42*100</f>
        <v>#VALUE!</v>
      </c>
      <c r="K42" s="248" t="e">
        <f>'2_Prosecution'!AL41/G42*100</f>
        <v>#VALUE!</v>
      </c>
      <c r="L42" s="249" t="s">
        <v>3336</v>
      </c>
      <c r="M42" s="248" t="e">
        <f>'2_Prosecution'!AN41/C42*100</f>
        <v>#VALUE!</v>
      </c>
      <c r="N42" s="248" t="e">
        <f>'2_Prosecution'!AO41/D42*100</f>
        <v>#VALUE!</v>
      </c>
      <c r="O42" s="248" t="e">
        <f>'2_Prosecution'!AP41/E42*100</f>
        <v>#VALUE!</v>
      </c>
      <c r="P42" s="248" t="e">
        <f>'2_Prosecution'!AQ41/F42*100</f>
        <v>#VALUE!</v>
      </c>
      <c r="Q42" s="248" t="e">
        <f>'2_Prosecution'!AR41/G42*100</f>
        <v>#VALUE!</v>
      </c>
      <c r="R42" s="248" t="e">
        <f>'2_Prosecution'!AS41/H42*100</f>
        <v>#VALUE!</v>
      </c>
      <c r="S42" s="250" t="e">
        <f t="shared" si="0"/>
        <v>#VALUE!</v>
      </c>
      <c r="T42" s="249" t="s">
        <v>3336</v>
      </c>
      <c r="U42" s="248" t="e">
        <f>'2_Prosecution'!AU41/'2_Prosecution'!AN41*100</f>
        <v>#VALUE!</v>
      </c>
      <c r="V42" s="248" t="e">
        <f>'2_Prosecution'!AV41/'2_Prosecution'!AO41*100</f>
        <v>#VALUE!</v>
      </c>
      <c r="W42" s="248" t="e">
        <f>'2_Prosecution'!AW41/'2_Prosecution'!AP41*100</f>
        <v>#VALUE!</v>
      </c>
      <c r="X42" s="248" t="e">
        <f>'2_Prosecution'!AX41/'2_Prosecution'!AQ41*100</f>
        <v>#VALUE!</v>
      </c>
      <c r="Y42" s="248" t="e">
        <f>'2_Prosecution'!AY41/'2_Prosecution'!AR41*100</f>
        <v>#VALUE!</v>
      </c>
      <c r="Z42" s="248" t="e">
        <f>'2_Prosecution'!AZ41/'2_Prosecution'!AS41*100</f>
        <v>#VALUE!</v>
      </c>
      <c r="AA42" s="250" t="e">
        <f t="shared" si="1"/>
        <v>#VALUE!</v>
      </c>
      <c r="AB42" s="249" t="s">
        <v>3336</v>
      </c>
      <c r="AC42" s="248" t="e">
        <f>'2_Prosecution'!BE41/G42*100</f>
        <v>#VALUE!</v>
      </c>
      <c r="AD42" s="248" t="e">
        <f>'2_Prosecution'!BF41/'2_Prosecution'!BE41*100</f>
        <v>#VALUE!</v>
      </c>
      <c r="AE42" s="248" t="e">
        <f>'2_Prosecution'!BG41/'2_Prosecution'!BE41*100</f>
        <v>#VALUE!</v>
      </c>
      <c r="AF42" s="248" t="e">
        <f>'2_Prosecution'!BH41/'2_Prosecution'!BE41*100</f>
        <v>#VALUE!</v>
      </c>
      <c r="AG42" s="248" t="e">
        <f>'2_Prosecution'!BI41/'2_Prosecution'!BH41*100</f>
        <v>#VALUE!</v>
      </c>
      <c r="AH42" s="249" t="s">
        <v>3336</v>
      </c>
      <c r="AI42" s="248" t="e">
        <f>'2_Prosecution'!BK41/G42*100</f>
        <v>#VALUE!</v>
      </c>
      <c r="AJ42" s="248" t="e">
        <f>'2_Prosecution'!BL41/'2_Prosecution'!BK41*100</f>
        <v>#VALUE!</v>
      </c>
      <c r="AK42" s="248" t="e">
        <f>'2_Prosecution'!BM41/'2_Prosecution'!BK41*100</f>
        <v>#VALUE!</v>
      </c>
      <c r="AL42" s="248" t="e">
        <f>'2_Prosecution'!BN41/'2_Prosecution'!BK41*100</f>
        <v>#VALUE!</v>
      </c>
      <c r="AM42" s="248" t="e">
        <f>'2_Prosecution'!BO41/'2_Prosecution'!BN41*100</f>
        <v>#VALUE!</v>
      </c>
      <c r="AN42" s="249" t="s">
        <v>3336</v>
      </c>
      <c r="AO42" s="248" t="e">
        <f>'2_Prosecution'!BU41/G42*100</f>
        <v>#VALUE!</v>
      </c>
      <c r="AP42" s="248" t="e">
        <f>'2_Prosecution'!BV41/'2_Prosecution'!BU41*100</f>
        <v>#VALUE!</v>
      </c>
      <c r="AQ42" s="249" t="s">
        <v>3336</v>
      </c>
      <c r="AR42" s="248" t="e">
        <f>'2_Prosecution'!BX41/'2_Prosecution'!BU41*100</f>
        <v>#VALUE!</v>
      </c>
      <c r="AS42" s="248" t="e">
        <f>'2_Prosecution'!BY41/'2_Prosecution'!BX41*100</f>
        <v>#VALUE!</v>
      </c>
      <c r="AT42" s="249" t="s">
        <v>3336</v>
      </c>
      <c r="AU42" s="248" t="e">
        <f>'2_Prosecution'!CA41/'2_Prosecution'!BU41*100</f>
        <v>#VALUE!</v>
      </c>
      <c r="AV42" s="248" t="e">
        <f>'2_Prosecution'!CB41/'2_Prosecution'!CA41*100</f>
        <v>#VALUE!</v>
      </c>
      <c r="AW42" s="249" t="s">
        <v>3336</v>
      </c>
      <c r="AX42" s="248" t="e">
        <f>'2_Prosecution'!CD41/'2_Prosecution'!BU41*100</f>
        <v>#VALUE!</v>
      </c>
      <c r="AY42" s="248" t="e">
        <f>'2_Prosecution'!CE41/'2_Prosecution'!CD41*100</f>
        <v>#VALUE!</v>
      </c>
      <c r="AZ42" s="249" t="s">
        <v>3336</v>
      </c>
      <c r="BA42" s="248" t="e">
        <f>'2_Prosecution'!CG41/'2_Prosecution'!CD41*100</f>
        <v>#VALUE!</v>
      </c>
      <c r="BB42" s="248" t="e">
        <f>'2_Prosecution'!CH41/'2_Prosecution'!CG41*100</f>
        <v>#VALUE!</v>
      </c>
      <c r="BC42" s="249" t="s">
        <v>3336</v>
      </c>
      <c r="BD42" s="248" t="e">
        <f>'2_Prosecution'!CJ41/'2_Prosecution'!CD41*100</f>
        <v>#VALUE!</v>
      </c>
      <c r="BE42" s="248" t="e">
        <f>'2_Prosecution'!CK41/'2_Prosecution'!CJ41*100</f>
        <v>#VALUE!</v>
      </c>
      <c r="BF42" s="249" t="s">
        <v>3336</v>
      </c>
      <c r="BG42" s="248" t="e">
        <f>'2_Prosecution'!CM41/'2_Prosecution'!BU41*100</f>
        <v>#VALUE!</v>
      </c>
      <c r="BH42" s="248" t="e">
        <f>'2_Prosecution'!CN41/'2_Prosecution'!CM41*100</f>
        <v>#VALUE!</v>
      </c>
      <c r="BI42" s="249" t="s">
        <v>3336</v>
      </c>
      <c r="BJ42" s="248" t="e">
        <f>'2_Prosecution'!CP41/'2_Prosecution'!BU41*100</f>
        <v>#VALUE!</v>
      </c>
      <c r="BK42" s="248" t="e">
        <f>'2_Prosecution'!CQ41/'2_Prosecution'!CP41*100</f>
        <v>#VALUE!</v>
      </c>
      <c r="BL42" s="249" t="s">
        <v>3336</v>
      </c>
      <c r="BM42" s="248" t="e">
        <f>'2_Prosecution'!CS41/'2_Prosecution'!BU41*100</f>
        <v>#VALUE!</v>
      </c>
      <c r="BN42" s="248" t="e">
        <f>'2_Prosecution'!CT41/'2_Prosecution'!CS41*100</f>
        <v>#VALUE!</v>
      </c>
      <c r="BO42" s="249" t="s">
        <v>3336</v>
      </c>
      <c r="BP42" s="248" t="e">
        <f>'2_Prosecution'!CV41/'2_Prosecution'!BU41*100</f>
        <v>#VALUE!</v>
      </c>
      <c r="BQ42" s="248" t="e">
        <f>'2_Prosecution'!CW41/'2_Prosecution'!CV41*100</f>
        <v>#VALUE!</v>
      </c>
      <c r="BR42" s="249" t="s">
        <v>3336</v>
      </c>
      <c r="BS42" s="248" t="e">
        <f>'2_Prosecution'!DC41/G42*100</f>
        <v>#VALUE!</v>
      </c>
      <c r="BT42" s="248" t="e">
        <f>'2_Prosecution'!DD41/'2_Prosecution'!DC41*100</f>
        <v>#VALUE!</v>
      </c>
      <c r="BU42" s="249" t="s">
        <v>3336</v>
      </c>
      <c r="BV42" s="248" t="e">
        <f>'2_Prosecution'!DF41/'2_Prosecution'!DC41*100</f>
        <v>#VALUE!</v>
      </c>
      <c r="BW42" s="248" t="e">
        <f>'2_Prosecution'!DG41/'2_Prosecution'!DF41*100</f>
        <v>#VALUE!</v>
      </c>
      <c r="BX42" s="249" t="s">
        <v>3336</v>
      </c>
      <c r="BY42" s="248" t="e">
        <f>'2_Prosecution'!DI41/'2_Prosecution'!DC41*100</f>
        <v>#VALUE!</v>
      </c>
      <c r="BZ42" s="248" t="e">
        <f>'2_Prosecution'!DJ41/'2_Prosecution'!DI41*100</f>
        <v>#VALUE!</v>
      </c>
      <c r="CA42" s="249" t="s">
        <v>3336</v>
      </c>
      <c r="CB42" s="248" t="e">
        <f>'2_Prosecution'!DL41/'2_Prosecution'!DI41*100</f>
        <v>#VALUE!</v>
      </c>
      <c r="CC42" s="248" t="e">
        <f>'2_Prosecution'!DM41/'2_Prosecution'!DL41*100</f>
        <v>#VALUE!</v>
      </c>
      <c r="CD42" s="249" t="s">
        <v>3336</v>
      </c>
      <c r="CE42" s="248" t="e">
        <f>'2_Prosecution'!DO41/'2_Prosecution'!DC41*100</f>
        <v>#VALUE!</v>
      </c>
      <c r="CF42" s="248" t="e">
        <f>'2_Prosecution'!DP41/'2_Prosecution'!DO41*100</f>
        <v>#VALUE!</v>
      </c>
      <c r="CG42" s="249" t="s">
        <v>3336</v>
      </c>
      <c r="CH42" s="248" t="e">
        <f>'2_Prosecution'!DR41/'2_Prosecution'!DO41*100</f>
        <v>#VALUE!</v>
      </c>
      <c r="CI42" s="248" t="e">
        <f>'2_Prosecution'!DS41/'2_Prosecution'!DR41*100</f>
        <v>#VALUE!</v>
      </c>
      <c r="CJ42" s="249" t="s">
        <v>3336</v>
      </c>
      <c r="CK42" s="248" t="e">
        <f>'2_Prosecution'!DU41/'2_Prosecution'!DC41*100</f>
        <v>#VALUE!</v>
      </c>
      <c r="CL42" s="248" t="e">
        <f>'2_Prosecution'!DV41/'2_Prosecution'!DU41*100</f>
        <v>#VALUE!</v>
      </c>
      <c r="CM42" s="249" t="s">
        <v>3336</v>
      </c>
      <c r="CN42" s="248" t="e">
        <f>'2_Prosecution'!DX41/'2_Prosecution'!DU41*100</f>
        <v>#VALUE!</v>
      </c>
      <c r="CO42" s="248" t="e">
        <f>'2_Prosecution'!DY41/'2_Prosecution'!DX41*100</f>
        <v>#VALUE!</v>
      </c>
      <c r="CP42" s="249" t="s">
        <v>3336</v>
      </c>
      <c r="CQ42" s="248" t="e">
        <f>'2_Prosecution'!EA41/'2_Prosecution'!DU41*100</f>
        <v>#VALUE!</v>
      </c>
      <c r="CR42" s="248" t="e">
        <f>'2_Prosecution'!EB41/'2_Prosecution'!EA41*100</f>
        <v>#VALUE!</v>
      </c>
      <c r="CS42" s="249" t="s">
        <v>3336</v>
      </c>
      <c r="CT42" s="248" t="e">
        <f>'2_Prosecution'!ED41/'2_Prosecution'!DC41*100</f>
        <v>#VALUE!</v>
      </c>
      <c r="CU42" s="248" t="e">
        <f>'2_Prosecution'!EE41/'2_Prosecution'!ED41*100</f>
        <v>#VALUE!</v>
      </c>
      <c r="CV42" s="249" t="s">
        <v>3336</v>
      </c>
      <c r="CW42" s="248" t="e">
        <f>'2_Prosecution'!EG41/'2_Prosecution'!DC41*100</f>
        <v>#VALUE!</v>
      </c>
      <c r="CX42" s="248" t="e">
        <f>'2_Prosecution'!EH41/'2_Prosecution'!EG41*100</f>
        <v>#VALUE!</v>
      </c>
      <c r="CY42" s="249" t="s">
        <v>3336</v>
      </c>
      <c r="CZ42" s="248" t="e">
        <f>'2_Prosecution'!EJ41/'2_Prosecution'!EG41*100</f>
        <v>#VALUE!</v>
      </c>
      <c r="DA42" s="248" t="e">
        <f>'2_Prosecution'!EK41/'2_Prosecution'!EJ41*100</f>
        <v>#VALUE!</v>
      </c>
      <c r="DB42" s="249" t="s">
        <v>3336</v>
      </c>
      <c r="DC42" s="248" t="e">
        <f>'2_Prosecution'!EM41/'2_Prosecution'!EJ41*100</f>
        <v>#VALUE!</v>
      </c>
      <c r="DD42" s="248" t="e">
        <f>'2_Prosecution'!EN41/'2_Prosecution'!EM41*100</f>
        <v>#VALUE!</v>
      </c>
      <c r="DE42" s="249" t="s">
        <v>3336</v>
      </c>
      <c r="DF42" s="248" t="e">
        <f>'2_Prosecution'!EP41/'2_Prosecution'!EJ41*100</f>
        <v>#VALUE!</v>
      </c>
      <c r="DG42" s="248" t="e">
        <f>'2_Prosecution'!EQ41/'2_Prosecution'!EP41*100</f>
        <v>#VALUE!</v>
      </c>
      <c r="DH42" s="249" t="s">
        <v>3336</v>
      </c>
      <c r="DI42" s="248" t="e">
        <f>'2_Prosecution'!ES41/'2_Prosecution'!EP41*100</f>
        <v>#VALUE!</v>
      </c>
      <c r="DJ42" s="248" t="e">
        <f>'2_Prosecution'!ET41/'2_Prosecution'!ES41*100</f>
        <v>#VALUE!</v>
      </c>
      <c r="DK42" s="249" t="s">
        <v>3336</v>
      </c>
      <c r="DL42" s="248" t="e">
        <f>'2_Prosecution'!EV41/'2_Prosecution'!DC41*100</f>
        <v>#VALUE!</v>
      </c>
      <c r="DM42" s="248" t="e">
        <f>'2_Prosecution'!EW41/'2_Prosecution'!EV41*100</f>
        <v>#VALUE!</v>
      </c>
      <c r="DN42" s="249" t="s">
        <v>3336</v>
      </c>
      <c r="DO42" s="248" t="e">
        <f>'2_Prosecution'!EY41/'2_Prosecution'!EV41*100</f>
        <v>#VALUE!</v>
      </c>
      <c r="DP42" s="248" t="e">
        <f>'2_Prosecution'!EZ41/'2_Prosecution'!EY41*100</f>
        <v>#VALUE!</v>
      </c>
      <c r="DQ42" s="249" t="s">
        <v>3336</v>
      </c>
      <c r="DR42" s="248" t="e">
        <f>'2_Prosecution'!FB41/'2_Prosecution'!DC41*100</f>
        <v>#VALUE!</v>
      </c>
      <c r="DS42" s="248" t="e">
        <f>'2_Prosecution'!FC41/'2_Prosecution'!FB41*100</f>
        <v>#VALUE!</v>
      </c>
      <c r="DT42" s="249" t="s">
        <v>3336</v>
      </c>
      <c r="DU42" s="248" t="e">
        <f>'2_Prosecution'!FE41/'2_Prosecution'!DC41*100</f>
        <v>#VALUE!</v>
      </c>
      <c r="DV42" s="248" t="e">
        <f>'2_Prosecution'!FF41/'2_Prosecution'!FE41*100</f>
        <v>#VALUE!</v>
      </c>
      <c r="DW42" s="249" t="s">
        <v>3336</v>
      </c>
      <c r="DX42" s="248" t="e">
        <f>'2_Prosecution'!FH41/'2_Prosecution'!DC41*100</f>
        <v>#VALUE!</v>
      </c>
      <c r="DY42" s="248" t="e">
        <f>'2_Prosecution'!FI41/'2_Prosecution'!FH41*100</f>
        <v>#VALUE!</v>
      </c>
      <c r="DZ42" s="249" t="s">
        <v>3336</v>
      </c>
      <c r="EA42" s="248" t="e">
        <f>'2_Prosecution'!FK41/'2_Prosecution'!DC41*100</f>
        <v>#VALUE!</v>
      </c>
      <c r="EB42" s="248" t="e">
        <f>'2_Prosecution'!FL41/'2_Prosecution'!FK41*100</f>
        <v>#VALUE!</v>
      </c>
      <c r="EC42" s="249" t="s">
        <v>3336</v>
      </c>
      <c r="ED42" s="248" t="e">
        <f>'2_Prosecution'!FN41/'2_Prosecution'!FK41*100</f>
        <v>#VALUE!</v>
      </c>
      <c r="EE42" s="248" t="e">
        <f>'2_Prosecution'!FO41/'2_Prosecution'!FN41*100</f>
        <v>#VALUE!</v>
      </c>
      <c r="EF42" s="249" t="s">
        <v>3336</v>
      </c>
      <c r="EG42" s="248" t="e">
        <f>'2_Prosecution'!GT41/G42*100</f>
        <v>#VALUE!</v>
      </c>
      <c r="EH42" s="248" t="e">
        <f>'2_Prosecution'!GU41/G42*100</f>
        <v>#VALUE!</v>
      </c>
      <c r="EI42" s="249" t="s">
        <v>3336</v>
      </c>
      <c r="EJ42" s="248" t="e">
        <f>'2_Prosecution'!HF41/C42*100</f>
        <v>#VALUE!</v>
      </c>
      <c r="EK42" s="248" t="e">
        <f>'2_Prosecution'!HG41/D42*100</f>
        <v>#VALUE!</v>
      </c>
      <c r="EL42" s="248" t="e">
        <f>'2_Prosecution'!HH41/E42*100</f>
        <v>#VALUE!</v>
      </c>
      <c r="EM42" s="248" t="e">
        <f>'2_Prosecution'!HI41/F42*100</f>
        <v>#VALUE!</v>
      </c>
      <c r="EN42" s="248" t="e">
        <f>'2_Prosecution'!HJ41/G42*100</f>
        <v>#VALUE!</v>
      </c>
      <c r="EO42" s="248" t="e">
        <f>'2_Prosecution'!HK41/H42*100</f>
        <v>#VALUE!</v>
      </c>
      <c r="EP42" s="250" t="e">
        <f t="shared" si="2"/>
        <v>#VALUE!</v>
      </c>
      <c r="EQ42" s="249" t="s">
        <v>3336</v>
      </c>
      <c r="ER42" s="248" t="e">
        <f>'2_Prosecution'!HM41/C42*100</f>
        <v>#VALUE!</v>
      </c>
      <c r="ES42" s="248" t="e">
        <f>'2_Prosecution'!HN41/D42*100</f>
        <v>#VALUE!</v>
      </c>
      <c r="ET42" s="248" t="e">
        <f>'2_Prosecution'!HO41/E42*100</f>
        <v>#VALUE!</v>
      </c>
      <c r="EU42" s="248" t="e">
        <f>'2_Prosecution'!HP41/F42*100</f>
        <v>#VALUE!</v>
      </c>
      <c r="EV42" s="248" t="e">
        <f>'2_Prosecution'!HQ41/G42*100</f>
        <v>#VALUE!</v>
      </c>
      <c r="EW42" s="248" t="e">
        <f>'2_Prosecution'!HR41/H42*100</f>
        <v>#VALUE!</v>
      </c>
      <c r="EX42" s="250" t="e">
        <f t="shared" si="3"/>
        <v>#VALUE!</v>
      </c>
      <c r="EY42" s="249" t="s">
        <v>3336</v>
      </c>
      <c r="EZ42" s="248" t="e">
        <f>'2_Prosecution'!HT41/'2_Prosecution'!HQ41*100</f>
        <v>#VALUE!</v>
      </c>
    </row>
    <row r="43" spans="1:156" ht="15" customHeight="1">
      <c r="A43" s="248">
        <v>41</v>
      </c>
      <c r="B43" s="279" t="s">
        <v>64</v>
      </c>
      <c r="C43" s="248">
        <v>2057.2840000000001</v>
      </c>
      <c r="D43" s="248">
        <v>2059.7939999999999</v>
      </c>
      <c r="E43" s="248">
        <v>2062.2939999999999</v>
      </c>
      <c r="F43" s="248">
        <v>2065.7689999999998</v>
      </c>
      <c r="G43" s="248">
        <v>2069.172</v>
      </c>
      <c r="H43" s="248">
        <v>2071.2779999999998</v>
      </c>
      <c r="J43" s="248">
        <f>'2_Prosecution'!AK42/F43*100</f>
        <v>597.06579002782996</v>
      </c>
      <c r="K43" s="248">
        <f>'2_Prosecution'!AL42/G43*100</f>
        <v>1018.1850517984972</v>
      </c>
      <c r="L43" s="249" t="s">
        <v>3336</v>
      </c>
      <c r="M43" s="248" t="e">
        <f>'2_Prosecution'!AN42/C43*100</f>
        <v>#VALUE!</v>
      </c>
      <c r="N43" s="248" t="e">
        <f>'2_Prosecution'!AO42/D43*100</f>
        <v>#VALUE!</v>
      </c>
      <c r="O43" s="248" t="e">
        <f>'2_Prosecution'!AP42/E43*100</f>
        <v>#VALUE!</v>
      </c>
      <c r="P43" s="248" t="e">
        <f>'2_Prosecution'!AQ42/F43*100</f>
        <v>#VALUE!</v>
      </c>
      <c r="Q43" s="248" t="e">
        <f>'2_Prosecution'!AR42/G43*100</f>
        <v>#VALUE!</v>
      </c>
      <c r="R43" s="248" t="e">
        <f>'2_Prosecution'!AS42/H43*100</f>
        <v>#VALUE!</v>
      </c>
      <c r="S43" s="250" t="e">
        <f t="shared" si="0"/>
        <v>#VALUE!</v>
      </c>
      <c r="T43" s="249" t="s">
        <v>3336</v>
      </c>
      <c r="U43" s="248" t="e">
        <f>'2_Prosecution'!AU42/'2_Prosecution'!AN42*100</f>
        <v>#VALUE!</v>
      </c>
      <c r="V43" s="248" t="e">
        <f>'2_Prosecution'!AV42/'2_Prosecution'!AO42*100</f>
        <v>#VALUE!</v>
      </c>
      <c r="W43" s="248" t="e">
        <f>'2_Prosecution'!AW42/'2_Prosecution'!AP42*100</f>
        <v>#VALUE!</v>
      </c>
      <c r="X43" s="248" t="e">
        <f>'2_Prosecution'!AX42/'2_Prosecution'!AQ42*100</f>
        <v>#VALUE!</v>
      </c>
      <c r="Y43" s="248" t="e">
        <f>'2_Prosecution'!AY42/'2_Prosecution'!AR42*100</f>
        <v>#VALUE!</v>
      </c>
      <c r="Z43" s="248" t="e">
        <f>'2_Prosecution'!AZ42/'2_Prosecution'!AS42*100</f>
        <v>#VALUE!</v>
      </c>
      <c r="AA43" s="250" t="e">
        <f t="shared" si="1"/>
        <v>#VALUE!</v>
      </c>
      <c r="AB43" s="249" t="s">
        <v>3336</v>
      </c>
      <c r="AC43" s="248" t="e">
        <f>'2_Prosecution'!BE42/G43*100</f>
        <v>#VALUE!</v>
      </c>
      <c r="AD43" s="248" t="e">
        <f>'2_Prosecution'!BF42/'2_Prosecution'!BE42*100</f>
        <v>#VALUE!</v>
      </c>
      <c r="AE43" s="248" t="e">
        <f>'2_Prosecution'!BG42/'2_Prosecution'!BE42*100</f>
        <v>#VALUE!</v>
      </c>
      <c r="AF43" s="248" t="e">
        <f>'2_Prosecution'!BH42/'2_Prosecution'!BE42*100</f>
        <v>#VALUE!</v>
      </c>
      <c r="AG43" s="248" t="e">
        <f>'2_Prosecution'!BI42/'2_Prosecution'!BH42*100</f>
        <v>#VALUE!</v>
      </c>
      <c r="AH43" s="249" t="s">
        <v>3336</v>
      </c>
      <c r="AI43" s="248" t="e">
        <f>'2_Prosecution'!BK42/G43*100</f>
        <v>#VALUE!</v>
      </c>
      <c r="AJ43" s="248" t="e">
        <f>'2_Prosecution'!BL42/'2_Prosecution'!BK42*100</f>
        <v>#VALUE!</v>
      </c>
      <c r="AK43" s="248" t="e">
        <f>'2_Prosecution'!BM42/'2_Prosecution'!BK42*100</f>
        <v>#VALUE!</v>
      </c>
      <c r="AL43" s="248" t="e">
        <f>'2_Prosecution'!BN42/'2_Prosecution'!BK42*100</f>
        <v>#VALUE!</v>
      </c>
      <c r="AM43" s="248" t="e">
        <f>'2_Prosecution'!BO42/'2_Prosecution'!BN42*100</f>
        <v>#VALUE!</v>
      </c>
      <c r="AN43" s="249" t="s">
        <v>3336</v>
      </c>
      <c r="AO43" s="248" t="e">
        <f>'2_Prosecution'!BU42/G43*100</f>
        <v>#VALUE!</v>
      </c>
      <c r="AP43" s="248" t="e">
        <f>'2_Prosecution'!BV42/'2_Prosecution'!BU42*100</f>
        <v>#VALUE!</v>
      </c>
      <c r="AQ43" s="249" t="s">
        <v>3336</v>
      </c>
      <c r="AR43" s="248" t="e">
        <f>'2_Prosecution'!BX42/'2_Prosecution'!BU42*100</f>
        <v>#VALUE!</v>
      </c>
      <c r="AS43" s="248" t="e">
        <f>'2_Prosecution'!BY42/'2_Prosecution'!BX42*100</f>
        <v>#VALUE!</v>
      </c>
      <c r="AT43" s="249" t="s">
        <v>3336</v>
      </c>
      <c r="AU43" s="248" t="e">
        <f>'2_Prosecution'!CA42/'2_Prosecution'!BU42*100</f>
        <v>#VALUE!</v>
      </c>
      <c r="AV43" s="248" t="e">
        <f>'2_Prosecution'!CB42/'2_Prosecution'!CA42*100</f>
        <v>#VALUE!</v>
      </c>
      <c r="AW43" s="249" t="s">
        <v>3336</v>
      </c>
      <c r="AX43" s="248" t="e">
        <f>'2_Prosecution'!CD42/'2_Prosecution'!BU42*100</f>
        <v>#VALUE!</v>
      </c>
      <c r="AY43" s="248" t="e">
        <f>'2_Prosecution'!CE42/'2_Prosecution'!CD42*100</f>
        <v>#VALUE!</v>
      </c>
      <c r="AZ43" s="249" t="s">
        <v>3336</v>
      </c>
      <c r="BA43" s="248" t="e">
        <f>'2_Prosecution'!CG42/'2_Prosecution'!CD42*100</f>
        <v>#VALUE!</v>
      </c>
      <c r="BB43" s="248" t="e">
        <f>'2_Prosecution'!CH42/'2_Prosecution'!CG42*100</f>
        <v>#VALUE!</v>
      </c>
      <c r="BC43" s="249" t="s">
        <v>3336</v>
      </c>
      <c r="BD43" s="248" t="e">
        <f>'2_Prosecution'!CJ42/'2_Prosecution'!CD42*100</f>
        <v>#VALUE!</v>
      </c>
      <c r="BE43" s="248" t="e">
        <f>'2_Prosecution'!CK42/'2_Prosecution'!CJ42*100</f>
        <v>#VALUE!</v>
      </c>
      <c r="BF43" s="249" t="s">
        <v>3336</v>
      </c>
      <c r="BG43" s="248" t="e">
        <f>'2_Prosecution'!CM42/'2_Prosecution'!BU42*100</f>
        <v>#VALUE!</v>
      </c>
      <c r="BH43" s="248" t="e">
        <f>'2_Prosecution'!CN42/'2_Prosecution'!CM42*100</f>
        <v>#VALUE!</v>
      </c>
      <c r="BI43" s="249" t="s">
        <v>3336</v>
      </c>
      <c r="BJ43" s="248" t="e">
        <f>'2_Prosecution'!CP42/'2_Prosecution'!BU42*100</f>
        <v>#VALUE!</v>
      </c>
      <c r="BK43" s="248" t="e">
        <f>'2_Prosecution'!CQ42/'2_Prosecution'!CP42*100</f>
        <v>#VALUE!</v>
      </c>
      <c r="BL43" s="249" t="s">
        <v>3336</v>
      </c>
      <c r="BM43" s="248" t="e">
        <f>'2_Prosecution'!CS42/'2_Prosecution'!BU42*100</f>
        <v>#VALUE!</v>
      </c>
      <c r="BN43" s="248" t="e">
        <f>'2_Prosecution'!CT42/'2_Prosecution'!CS42*100</f>
        <v>#VALUE!</v>
      </c>
      <c r="BO43" s="249" t="s">
        <v>3336</v>
      </c>
      <c r="BP43" s="248" t="e">
        <f>'2_Prosecution'!CV42/'2_Prosecution'!BU42*100</f>
        <v>#VALUE!</v>
      </c>
      <c r="BQ43" s="248" t="e">
        <f>'2_Prosecution'!CW42/'2_Prosecution'!CV42*100</f>
        <v>#VALUE!</v>
      </c>
      <c r="BR43" s="249" t="s">
        <v>3336</v>
      </c>
      <c r="BS43" s="248" t="e">
        <f>'2_Prosecution'!DC42/G43*100</f>
        <v>#VALUE!</v>
      </c>
      <c r="BT43" s="248" t="e">
        <f>'2_Prosecution'!DD42/'2_Prosecution'!DC42*100</f>
        <v>#VALUE!</v>
      </c>
      <c r="BU43" s="249" t="s">
        <v>3336</v>
      </c>
      <c r="BV43" s="248" t="e">
        <f>'2_Prosecution'!DF42/'2_Prosecution'!DC42*100</f>
        <v>#VALUE!</v>
      </c>
      <c r="BW43" s="248" t="e">
        <f>'2_Prosecution'!DG42/'2_Prosecution'!DF42*100</f>
        <v>#VALUE!</v>
      </c>
      <c r="BX43" s="249" t="s">
        <v>3336</v>
      </c>
      <c r="BY43" s="248" t="e">
        <f>'2_Prosecution'!DI42/'2_Prosecution'!DC42*100</f>
        <v>#VALUE!</v>
      </c>
      <c r="BZ43" s="248" t="e">
        <f>'2_Prosecution'!DJ42/'2_Prosecution'!DI42*100</f>
        <v>#VALUE!</v>
      </c>
      <c r="CA43" s="249" t="s">
        <v>3336</v>
      </c>
      <c r="CB43" s="248" t="e">
        <f>'2_Prosecution'!DL42/'2_Prosecution'!DI42*100</f>
        <v>#VALUE!</v>
      </c>
      <c r="CC43" s="248" t="e">
        <f>'2_Prosecution'!DM42/'2_Prosecution'!DL42*100</f>
        <v>#VALUE!</v>
      </c>
      <c r="CD43" s="249" t="s">
        <v>3336</v>
      </c>
      <c r="CE43" s="248" t="e">
        <f>'2_Prosecution'!DO42/'2_Prosecution'!DC42*100</f>
        <v>#VALUE!</v>
      </c>
      <c r="CF43" s="248">
        <f>'2_Prosecution'!DP42/'2_Prosecution'!DO42*100</f>
        <v>61.71617161716172</v>
      </c>
      <c r="CG43" s="249" t="s">
        <v>3336</v>
      </c>
      <c r="CH43" s="248" t="e">
        <f>'2_Prosecution'!DR42/'2_Prosecution'!DO42*100</f>
        <v>#VALUE!</v>
      </c>
      <c r="CI43" s="248" t="e">
        <f>'2_Prosecution'!DS42/'2_Prosecution'!DR42*100</f>
        <v>#VALUE!</v>
      </c>
      <c r="CJ43" s="249" t="s">
        <v>3336</v>
      </c>
      <c r="CK43" s="248" t="e">
        <f>'2_Prosecution'!DU42/'2_Prosecution'!DC42*100</f>
        <v>#VALUE!</v>
      </c>
      <c r="CL43" s="248">
        <f>'2_Prosecution'!DV42/'2_Prosecution'!DU42*100</f>
        <v>59.701492537313428</v>
      </c>
      <c r="CM43" s="249" t="s">
        <v>3336</v>
      </c>
      <c r="CN43" s="248">
        <f>'2_Prosecution'!DX42/'2_Prosecution'!DU42*100</f>
        <v>58.208955223880601</v>
      </c>
      <c r="CO43" s="248">
        <f>'2_Prosecution'!DY42/'2_Prosecution'!DX42*100</f>
        <v>46.153846153846153</v>
      </c>
      <c r="CP43" s="249" t="s">
        <v>3336</v>
      </c>
      <c r="CQ43" s="248">
        <f>'2_Prosecution'!EA42/'2_Prosecution'!DU42*100</f>
        <v>41.791044776119399</v>
      </c>
      <c r="CR43" s="248">
        <f>'2_Prosecution'!EB42/'2_Prosecution'!EA42*100</f>
        <v>78.571428571428569</v>
      </c>
      <c r="CS43" s="249" t="s">
        <v>3336</v>
      </c>
      <c r="CT43" s="248" t="e">
        <f>'2_Prosecution'!ED42/'2_Prosecution'!DC42*100</f>
        <v>#VALUE!</v>
      </c>
      <c r="CU43" s="248" t="e">
        <f>'2_Prosecution'!EE42/'2_Prosecution'!ED42*100</f>
        <v>#VALUE!</v>
      </c>
      <c r="CV43" s="249" t="s">
        <v>3336</v>
      </c>
      <c r="CW43" s="248" t="e">
        <f>'2_Prosecution'!EG42/'2_Prosecution'!DC42*100</f>
        <v>#VALUE!</v>
      </c>
      <c r="CX43" s="248">
        <f>'2_Prosecution'!EH42/'2_Prosecution'!EG42*100</f>
        <v>108.77192982456141</v>
      </c>
      <c r="CY43" s="249" t="s">
        <v>3336</v>
      </c>
      <c r="CZ43" s="248">
        <f>'2_Prosecution'!EJ42/'2_Prosecution'!EG42*100</f>
        <v>98.68421052631578</v>
      </c>
      <c r="DA43" s="248">
        <f>'2_Prosecution'!EK42/'2_Prosecution'!EJ42*100</f>
        <v>81.777777777777786</v>
      </c>
      <c r="DB43" s="249" t="s">
        <v>3336</v>
      </c>
      <c r="DC43" s="248" t="e">
        <f>'2_Prosecution'!EM42/'2_Prosecution'!EJ42*100</f>
        <v>#VALUE!</v>
      </c>
      <c r="DD43" s="248" t="e">
        <f>'2_Prosecution'!EN42/'2_Prosecution'!EM42*100</f>
        <v>#VALUE!</v>
      </c>
      <c r="DE43" s="249" t="s">
        <v>3336</v>
      </c>
      <c r="DF43" s="248" t="e">
        <f>'2_Prosecution'!EP42/'2_Prosecution'!EJ42*100</f>
        <v>#VALUE!</v>
      </c>
      <c r="DG43" s="248" t="e">
        <f>'2_Prosecution'!EQ42/'2_Prosecution'!EP42*100</f>
        <v>#VALUE!</v>
      </c>
      <c r="DH43" s="249" t="s">
        <v>3336</v>
      </c>
      <c r="DI43" s="248" t="e">
        <f>'2_Prosecution'!ES42/'2_Prosecution'!EP42*100</f>
        <v>#VALUE!</v>
      </c>
      <c r="DJ43" s="248" t="e">
        <f>'2_Prosecution'!ET42/'2_Prosecution'!ES42*100</f>
        <v>#VALUE!</v>
      </c>
      <c r="DK43" s="249" t="s">
        <v>3336</v>
      </c>
      <c r="DL43" s="248" t="e">
        <f>'2_Prosecution'!EV42/'2_Prosecution'!DC42*100</f>
        <v>#VALUE!</v>
      </c>
      <c r="DM43" s="248" t="e">
        <f>'2_Prosecution'!EW42/'2_Prosecution'!EV42*100</f>
        <v>#VALUE!</v>
      </c>
      <c r="DN43" s="249" t="s">
        <v>3336</v>
      </c>
      <c r="DO43" s="248" t="e">
        <f>'2_Prosecution'!EY42/'2_Prosecution'!EV42*100</f>
        <v>#VALUE!</v>
      </c>
      <c r="DP43" s="248" t="e">
        <f>'2_Prosecution'!EZ42/'2_Prosecution'!EY42*100</f>
        <v>#VALUE!</v>
      </c>
      <c r="DQ43" s="249" t="s">
        <v>3336</v>
      </c>
      <c r="DR43" s="248" t="e">
        <f>'2_Prosecution'!FB42/'2_Prosecution'!DC42*100</f>
        <v>#VALUE!</v>
      </c>
      <c r="DS43" s="248" t="e">
        <f>'2_Prosecution'!FC42/'2_Prosecution'!FB42*100</f>
        <v>#VALUE!</v>
      </c>
      <c r="DT43" s="249" t="s">
        <v>3336</v>
      </c>
      <c r="DU43" s="248" t="e">
        <f>'2_Prosecution'!FE42/'2_Prosecution'!DC42*100</f>
        <v>#VALUE!</v>
      </c>
      <c r="DV43" s="248" t="e">
        <f>'2_Prosecution'!FF42/'2_Prosecution'!FE42*100</f>
        <v>#VALUE!</v>
      </c>
      <c r="DW43" s="249" t="s">
        <v>3336</v>
      </c>
      <c r="DX43" s="248" t="e">
        <f>'2_Prosecution'!FH42/'2_Prosecution'!DC42*100</f>
        <v>#VALUE!</v>
      </c>
      <c r="DY43" s="248" t="e">
        <f>'2_Prosecution'!FI42/'2_Prosecution'!FH42*100</f>
        <v>#VALUE!</v>
      </c>
      <c r="DZ43" s="249" t="s">
        <v>3336</v>
      </c>
      <c r="EA43" s="248" t="e">
        <f>'2_Prosecution'!FK42/'2_Prosecution'!DC42*100</f>
        <v>#VALUE!</v>
      </c>
      <c r="EB43" s="248" t="e">
        <f>'2_Prosecution'!FL42/'2_Prosecution'!FK42*100</f>
        <v>#VALUE!</v>
      </c>
      <c r="EC43" s="249" t="s">
        <v>3336</v>
      </c>
      <c r="ED43" s="248" t="e">
        <f>'2_Prosecution'!FN42/'2_Prosecution'!FK42*100</f>
        <v>#VALUE!</v>
      </c>
      <c r="EE43" s="248" t="e">
        <f>'2_Prosecution'!FO42/'2_Prosecution'!FN42*100</f>
        <v>#VALUE!</v>
      </c>
      <c r="EF43" s="249" t="s">
        <v>3336</v>
      </c>
      <c r="EG43" s="248" t="e">
        <f>'2_Prosecution'!GT42/G43*100</f>
        <v>#VALUE!</v>
      </c>
      <c r="EH43" s="248" t="e">
        <f>'2_Prosecution'!GU42/G43*100</f>
        <v>#VALUE!</v>
      </c>
      <c r="EI43" s="249" t="s">
        <v>3336</v>
      </c>
      <c r="EJ43" s="248" t="e">
        <f>'2_Prosecution'!HF42/C43*100</f>
        <v>#VALUE!</v>
      </c>
      <c r="EK43" s="248" t="e">
        <f>'2_Prosecution'!HG42/D43*100</f>
        <v>#VALUE!</v>
      </c>
      <c r="EL43" s="248" t="e">
        <f>'2_Prosecution'!HH42/E43*100</f>
        <v>#VALUE!</v>
      </c>
      <c r="EM43" s="248" t="e">
        <f>'2_Prosecution'!HI42/F43*100</f>
        <v>#VALUE!</v>
      </c>
      <c r="EN43" s="248" t="e">
        <f>'2_Prosecution'!HJ42/G43*100</f>
        <v>#VALUE!</v>
      </c>
      <c r="EO43" s="248" t="e">
        <f>'2_Prosecution'!HK42/H43*100</f>
        <v>#VALUE!</v>
      </c>
      <c r="EP43" s="250" t="e">
        <f t="shared" si="2"/>
        <v>#VALUE!</v>
      </c>
      <c r="EQ43" s="249" t="s">
        <v>3336</v>
      </c>
      <c r="ER43" s="248" t="e">
        <f>'2_Prosecution'!HM42/C43*100</f>
        <v>#VALUE!</v>
      </c>
      <c r="ES43" s="248" t="e">
        <f>'2_Prosecution'!HN42/D43*100</f>
        <v>#VALUE!</v>
      </c>
      <c r="ET43" s="248" t="e">
        <f>'2_Prosecution'!HO42/E43*100</f>
        <v>#VALUE!</v>
      </c>
      <c r="EU43" s="248" t="e">
        <f>'2_Prosecution'!HP42/F43*100</f>
        <v>#VALUE!</v>
      </c>
      <c r="EV43" s="248" t="e">
        <f>'2_Prosecution'!HQ42/G43*100</f>
        <v>#VALUE!</v>
      </c>
      <c r="EW43" s="248" t="e">
        <f>'2_Prosecution'!HR42/H43*100</f>
        <v>#VALUE!</v>
      </c>
      <c r="EX43" s="250" t="e">
        <f t="shared" si="3"/>
        <v>#VALUE!</v>
      </c>
      <c r="EY43" s="249" t="s">
        <v>3336</v>
      </c>
      <c r="EZ43" s="248" t="e">
        <f>'2_Prosecution'!HT42/'2_Prosecution'!HQ42*100</f>
        <v>#VALUE!</v>
      </c>
    </row>
    <row r="44" spans="1:156" ht="17.25" customHeight="1">
      <c r="A44" s="248">
        <v>42</v>
      </c>
      <c r="B44" s="279" t="s">
        <v>65</v>
      </c>
      <c r="C44" s="248">
        <v>73722.987999999998</v>
      </c>
      <c r="D44" s="248">
        <v>74724.269</v>
      </c>
      <c r="E44" s="248">
        <v>75627.384000000005</v>
      </c>
      <c r="F44" s="248">
        <v>76667.864000000001</v>
      </c>
      <c r="G44" s="248">
        <v>77695.903999999995</v>
      </c>
      <c r="H44" s="248">
        <v>78741.053</v>
      </c>
      <c r="J44" s="248">
        <f>'2_Prosecution'!AK43/F44*100</f>
        <v>6880.9807978998861</v>
      </c>
      <c r="K44" s="248">
        <f>'2_Prosecution'!AL43/G44*100</f>
        <v>6440.1580294374344</v>
      </c>
      <c r="L44" s="249" t="s">
        <v>3336</v>
      </c>
      <c r="M44" s="248">
        <f>'2_Prosecution'!AN43/C44*100</f>
        <v>5816.2306172397675</v>
      </c>
      <c r="N44" s="248">
        <f>'2_Prosecution'!AO43/D44*100</f>
        <v>5774.7048686418066</v>
      </c>
      <c r="O44" s="248">
        <f>'2_Prosecution'!AP43/E44*100</f>
        <v>6048.487674781928</v>
      </c>
      <c r="P44" s="248">
        <f>'2_Prosecution'!AQ43/F44*100</f>
        <v>6214.6703343659083</v>
      </c>
      <c r="Q44" s="248">
        <f>'2_Prosecution'!AR43/G44*100</f>
        <v>6412.9583973950548</v>
      </c>
      <c r="R44" s="248">
        <f>'2_Prosecution'!AS43/H44*100</f>
        <v>5698.2550131759099</v>
      </c>
      <c r="S44" s="250">
        <f t="shared" si="0"/>
        <v>-2.028385939755708</v>
      </c>
      <c r="T44" s="249" t="s">
        <v>3336</v>
      </c>
      <c r="U44" s="248">
        <f>'2_Prosecution'!AU43/'2_Prosecution'!AN43*100</f>
        <v>68.166204474499054</v>
      </c>
      <c r="V44" s="248">
        <f>'2_Prosecution'!AV43/'2_Prosecution'!AO43*100</f>
        <v>67.356723102514749</v>
      </c>
      <c r="W44" s="248">
        <f>'2_Prosecution'!AW43/'2_Prosecution'!AP43*100</f>
        <v>67.164883557377905</v>
      </c>
      <c r="X44" s="248">
        <f>'2_Prosecution'!AX43/'2_Prosecution'!AQ43*100</f>
        <v>61.458384709910796</v>
      </c>
      <c r="Y44" s="248">
        <f>'2_Prosecution'!AY43/'2_Prosecution'!AR43*100</f>
        <v>62.177021422123282</v>
      </c>
      <c r="Z44" s="248">
        <f>'2_Prosecution'!AZ43/'2_Prosecution'!AS43*100</f>
        <v>56.730443922327964</v>
      </c>
      <c r="AA44" s="250">
        <f t="shared" si="1"/>
        <v>-16.776290597856601</v>
      </c>
      <c r="AB44" s="249" t="s">
        <v>3336</v>
      </c>
      <c r="AC44" s="248">
        <f>'2_Prosecution'!BE43/G44*100</f>
        <v>6412.9583973950548</v>
      </c>
      <c r="AD44" s="248" t="e">
        <f>'2_Prosecution'!BF43/'2_Prosecution'!BE43*100</f>
        <v>#VALUE!</v>
      </c>
      <c r="AE44" s="248">
        <f>'2_Prosecution'!BG43/'2_Prosecution'!BE43*100</f>
        <v>12.585382026995513</v>
      </c>
      <c r="AF44" s="248">
        <f>'2_Prosecution'!BH43/'2_Prosecution'!BE43*100</f>
        <v>1.2655425694907443</v>
      </c>
      <c r="AG44" s="248" t="e">
        <f>'2_Prosecution'!BI43/'2_Prosecution'!BH43*100</f>
        <v>#VALUE!</v>
      </c>
      <c r="AH44" s="249" t="s">
        <v>3336</v>
      </c>
      <c r="AI44" s="248">
        <f>'2_Prosecution'!BK43/G44*100</f>
        <v>3987.3865165401776</v>
      </c>
      <c r="AJ44" s="248" t="e">
        <f>'2_Prosecution'!BL43/'2_Prosecution'!BK43*100</f>
        <v>#VALUE!</v>
      </c>
      <c r="AK44" s="248" t="e">
        <f>'2_Prosecution'!BM43/'2_Prosecution'!BK43*100</f>
        <v>#VALUE!</v>
      </c>
      <c r="AL44" s="248" t="e">
        <f>'2_Prosecution'!BN43/'2_Prosecution'!BK43*100</f>
        <v>#VALUE!</v>
      </c>
      <c r="AM44" s="248" t="e">
        <f>'2_Prosecution'!BO43/'2_Prosecution'!BN43*100</f>
        <v>#VALUE!</v>
      </c>
      <c r="AN44" s="249" t="s">
        <v>3336</v>
      </c>
      <c r="AO44" s="248">
        <f>'2_Prosecution'!BU43/G44*100</f>
        <v>6412.9583973950548</v>
      </c>
      <c r="AP44" s="248" t="e">
        <f>'2_Prosecution'!BV43/'2_Prosecution'!BU43*100</f>
        <v>#VALUE!</v>
      </c>
      <c r="AQ44" s="249" t="s">
        <v>3336</v>
      </c>
      <c r="AR44" s="248">
        <f>'2_Prosecution'!BX43/'2_Prosecution'!BU43*100</f>
        <v>62.177021422123282</v>
      </c>
      <c r="AS44" s="248" t="e">
        <f>'2_Prosecution'!BY43/'2_Prosecution'!BX43*100</f>
        <v>#VALUE!</v>
      </c>
      <c r="AT44" s="249" t="s">
        <v>3336</v>
      </c>
      <c r="AU44" s="248" t="e">
        <f>'2_Prosecution'!CA43/'2_Prosecution'!BU43*100</f>
        <v>#VALUE!</v>
      </c>
      <c r="AV44" s="248" t="e">
        <f>'2_Prosecution'!CB43/'2_Prosecution'!CA43*100</f>
        <v>#VALUE!</v>
      </c>
      <c r="AW44" s="249" t="s">
        <v>3336</v>
      </c>
      <c r="AX44" s="248">
        <f>'2_Prosecution'!CD43/'2_Prosecution'!BU43*100</f>
        <v>0.19371389188709684</v>
      </c>
      <c r="AY44" s="248" t="e">
        <f>'2_Prosecution'!CE43/'2_Prosecution'!CD43*100</f>
        <v>#VALUE!</v>
      </c>
      <c r="AZ44" s="249" t="s">
        <v>3336</v>
      </c>
      <c r="BA44" s="248">
        <f>'2_Prosecution'!CG43/'2_Prosecution'!CD43*100</f>
        <v>12.090758392043099</v>
      </c>
      <c r="BB44" s="248" t="e">
        <f>'2_Prosecution'!CH43/'2_Prosecution'!CG43*100</f>
        <v>#VALUE!</v>
      </c>
      <c r="BC44" s="249" t="s">
        <v>3336</v>
      </c>
      <c r="BD44" s="248">
        <f>'2_Prosecution'!CJ43/'2_Prosecution'!CD43*100</f>
        <v>87.909241607956901</v>
      </c>
      <c r="BE44" s="248" t="e">
        <f>'2_Prosecution'!CK43/'2_Prosecution'!CJ43*100</f>
        <v>#VALUE!</v>
      </c>
      <c r="BF44" s="249" t="s">
        <v>3336</v>
      </c>
      <c r="BG44" s="248" t="e">
        <f>'2_Prosecution'!CM43/'2_Prosecution'!BU43*100</f>
        <v>#VALUE!</v>
      </c>
      <c r="BH44" s="248" t="e">
        <f>'2_Prosecution'!CN43/'2_Prosecution'!CM43*100</f>
        <v>#VALUE!</v>
      </c>
      <c r="BI44" s="249" t="s">
        <v>3336</v>
      </c>
      <c r="BJ44" s="248">
        <f>'2_Prosecution'!CP43/'2_Prosecution'!BU43*100</f>
        <v>64.679988744845573</v>
      </c>
      <c r="BK44" s="248" t="e">
        <f>'2_Prosecution'!CQ43/'2_Prosecution'!CP43*100</f>
        <v>#VALUE!</v>
      </c>
      <c r="BL44" s="249" t="s">
        <v>3336</v>
      </c>
      <c r="BM44" s="248" t="e">
        <f>'2_Prosecution'!CS43/'2_Prosecution'!BU43*100</f>
        <v>#VALUE!</v>
      </c>
      <c r="BN44" s="248" t="e">
        <f>'2_Prosecution'!CT43/'2_Prosecution'!CS43*100</f>
        <v>#VALUE!</v>
      </c>
      <c r="BO44" s="249" t="s">
        <v>3336</v>
      </c>
      <c r="BP44" s="248">
        <f>'2_Prosecution'!CV43/'2_Prosecution'!BU43*100</f>
        <v>15.752519866110223</v>
      </c>
      <c r="BQ44" s="248" t="e">
        <f>'2_Prosecution'!CW43/'2_Prosecution'!CV43*100</f>
        <v>#VALUE!</v>
      </c>
      <c r="BR44" s="249" t="s">
        <v>3336</v>
      </c>
      <c r="BS44" s="248">
        <f>'2_Prosecution'!DC43/G44*100</f>
        <v>6412.9583973950548</v>
      </c>
      <c r="BT44" s="248">
        <f>'2_Prosecution'!DD43/'2_Prosecution'!DC43*100</f>
        <v>62.177021422123282</v>
      </c>
      <c r="BU44" s="249" t="s">
        <v>3336</v>
      </c>
      <c r="BV44" s="248">
        <f>'2_Prosecution'!DF43/'2_Prosecution'!DC43*100</f>
        <v>3.4218238407772961</v>
      </c>
      <c r="BW44" s="248">
        <f>'2_Prosecution'!DG43/'2_Prosecution'!DF43*100</f>
        <v>54.017689564564563</v>
      </c>
      <c r="BX44" s="249" t="s">
        <v>3336</v>
      </c>
      <c r="BY44" s="248">
        <f>'2_Prosecution'!DI43/'2_Prosecution'!DC43*100</f>
        <v>0.70994977327125608</v>
      </c>
      <c r="BZ44" s="248">
        <f>'2_Prosecution'!DJ43/'2_Prosecution'!DI43*100</f>
        <v>36.866059817945384</v>
      </c>
      <c r="CA44" s="249" t="s">
        <v>3336</v>
      </c>
      <c r="CB44" s="248" t="e">
        <f>'2_Prosecution'!DL43/'2_Prosecution'!DI43*100</f>
        <v>#VALUE!</v>
      </c>
      <c r="CC44" s="248" t="e">
        <f>'2_Prosecution'!DM43/'2_Prosecution'!DL43*100</f>
        <v>#VALUE!</v>
      </c>
      <c r="CD44" s="249" t="s">
        <v>3336</v>
      </c>
      <c r="CE44" s="248">
        <f>'2_Prosecution'!DO43/'2_Prosecution'!DC43*100</f>
        <v>16.045900478584901</v>
      </c>
      <c r="CF44" s="248">
        <f>'2_Prosecution'!DP43/'2_Prosecution'!DO43*100</f>
        <v>70.241799915947894</v>
      </c>
      <c r="CG44" s="249" t="s">
        <v>3336</v>
      </c>
      <c r="CH44" s="248">
        <f>'2_Prosecution'!DR43/'2_Prosecution'!DO43*100</f>
        <v>1.2094998899317577</v>
      </c>
      <c r="CI44" s="248">
        <f>'2_Prosecution'!DS43/'2_Prosecution'!DR43*100</f>
        <v>90.299896587383671</v>
      </c>
      <c r="CJ44" s="249" t="s">
        <v>3336</v>
      </c>
      <c r="CK44" s="248">
        <f>'2_Prosecution'!DU43/'2_Prosecution'!DC43*100</f>
        <v>1.2713226773298951</v>
      </c>
      <c r="CL44" s="248">
        <f>'2_Prosecution'!DV43/'2_Prosecution'!DU43*100</f>
        <v>38.438708658931247</v>
      </c>
      <c r="CM44" s="249" t="s">
        <v>3336</v>
      </c>
      <c r="CN44" s="248" t="e">
        <f>'2_Prosecution'!DX43/'2_Prosecution'!DU43*100</f>
        <v>#VALUE!</v>
      </c>
      <c r="CO44" s="248" t="e">
        <f>'2_Prosecution'!DY43/'2_Prosecution'!DX43*100</f>
        <v>#VALUE!</v>
      </c>
      <c r="CP44" s="249" t="s">
        <v>3336</v>
      </c>
      <c r="CQ44" s="248" t="e">
        <f>'2_Prosecution'!EA43/'2_Prosecution'!DU43*100</f>
        <v>#VALUE!</v>
      </c>
      <c r="CR44" s="248" t="e">
        <f>'2_Prosecution'!EB43/'2_Prosecution'!EA43*100</f>
        <v>#VALUE!</v>
      </c>
      <c r="CS44" s="249" t="s">
        <v>3336</v>
      </c>
      <c r="CT44" s="248">
        <f>'2_Prosecution'!ED43/'2_Prosecution'!DC43*100</f>
        <v>1.4078777250298338</v>
      </c>
      <c r="CU44" s="248">
        <f>'2_Prosecution'!EE43/'2_Prosecution'!ED43*100</f>
        <v>53.684300560236068</v>
      </c>
      <c r="CV44" s="249" t="s">
        <v>3336</v>
      </c>
      <c r="CW44" s="248">
        <f>'2_Prosecution'!EG43/'2_Prosecution'!DC43*100</f>
        <v>15.183359872323839</v>
      </c>
      <c r="CX44" s="248">
        <f>'2_Prosecution'!EH43/'2_Prosecution'!EG43*100</f>
        <v>24.340572114412307</v>
      </c>
      <c r="CY44" s="249" t="s">
        <v>3336</v>
      </c>
      <c r="CZ44" s="248" t="e">
        <f>'2_Prosecution'!EJ43/'2_Prosecution'!EG43*100</f>
        <v>#VALUE!</v>
      </c>
      <c r="DA44" s="248" t="e">
        <f>'2_Prosecution'!EK43/'2_Prosecution'!EJ43*100</f>
        <v>#VALUE!</v>
      </c>
      <c r="DB44" s="249" t="s">
        <v>3336</v>
      </c>
      <c r="DC44" s="248" t="e">
        <f>'2_Prosecution'!EM43/'2_Prosecution'!EJ43*100</f>
        <v>#VALUE!</v>
      </c>
      <c r="DD44" s="248" t="e">
        <f>'2_Prosecution'!EN43/'2_Prosecution'!EM43*100</f>
        <v>#VALUE!</v>
      </c>
      <c r="DE44" s="249" t="s">
        <v>3336</v>
      </c>
      <c r="DF44" s="248" t="e">
        <f>'2_Prosecution'!EP43/'2_Prosecution'!EJ43*100</f>
        <v>#VALUE!</v>
      </c>
      <c r="DG44" s="248" t="e">
        <f>'2_Prosecution'!EQ43/'2_Prosecution'!EP43*100</f>
        <v>#VALUE!</v>
      </c>
      <c r="DH44" s="249" t="s">
        <v>3336</v>
      </c>
      <c r="DI44" s="248" t="e">
        <f>'2_Prosecution'!ES43/'2_Prosecution'!EP43*100</f>
        <v>#VALUE!</v>
      </c>
      <c r="DJ44" s="248" t="e">
        <f>'2_Prosecution'!ET43/'2_Prosecution'!ES43*100</f>
        <v>#VALUE!</v>
      </c>
      <c r="DK44" s="249" t="s">
        <v>3336</v>
      </c>
      <c r="DL44" s="248">
        <f>'2_Prosecution'!EV43/'2_Prosecution'!DC43*100</f>
        <v>7.6123618845238816</v>
      </c>
      <c r="DM44" s="248">
        <f>'2_Prosecution'!EW43/'2_Prosecution'!EV43*100</f>
        <v>22.280869193817988</v>
      </c>
      <c r="DN44" s="249" t="s">
        <v>3336</v>
      </c>
      <c r="DO44" s="248" t="e">
        <f>'2_Prosecution'!EY43/'2_Prosecution'!EV43*100</f>
        <v>#VALUE!</v>
      </c>
      <c r="DP44" s="248" t="e">
        <f>'2_Prosecution'!EZ43/'2_Prosecution'!EY43*100</f>
        <v>#VALUE!</v>
      </c>
      <c r="DQ44" s="249" t="s">
        <v>3336</v>
      </c>
      <c r="DR44" s="248">
        <f>'2_Prosecution'!FB43/'2_Prosecution'!DC43*100</f>
        <v>5.2525525799150081</v>
      </c>
      <c r="DS44" s="248">
        <f>'2_Prosecution'!FC43/'2_Prosecution'!FB43*100</f>
        <v>30.56084122362579</v>
      </c>
      <c r="DT44" s="249" t="s">
        <v>3336</v>
      </c>
      <c r="DU44" s="248">
        <f>'2_Prosecution'!FE43/'2_Prosecution'!DC43*100</f>
        <v>2.6231253283924116E-2</v>
      </c>
      <c r="DV44" s="248">
        <f>'2_Prosecution'!FF43/'2_Prosecution'!FE43*100</f>
        <v>44.758990053557767</v>
      </c>
      <c r="DW44" s="249" t="s">
        <v>3336</v>
      </c>
      <c r="DX44" s="248">
        <f>'2_Prosecution'!FH43/'2_Prosecution'!DC43*100</f>
        <v>0.11530110949972766</v>
      </c>
      <c r="DY44" s="248">
        <f>'2_Prosecution'!FI43/'2_Prosecution'!FH43*100</f>
        <v>35.822454308093995</v>
      </c>
      <c r="DZ44" s="249" t="s">
        <v>3336</v>
      </c>
      <c r="EA44" s="248">
        <f>'2_Prosecution'!FK43/'2_Prosecution'!DC43*100</f>
        <v>2.9119902316177519</v>
      </c>
      <c r="EB44" s="248">
        <f>'2_Prosecution'!FL43/'2_Prosecution'!FK43*100</f>
        <v>52.209272673388796</v>
      </c>
      <c r="EC44" s="249" t="s">
        <v>3336</v>
      </c>
      <c r="ED44" s="248">
        <f>'2_Prosecution'!FN43/'2_Prosecution'!FK43*100</f>
        <v>52.209272673388796</v>
      </c>
      <c r="EE44" s="248">
        <f>'2_Prosecution'!FO43/'2_Prosecution'!FN43*100</f>
        <v>50.135970007392551</v>
      </c>
      <c r="EF44" s="249" t="s">
        <v>3336</v>
      </c>
      <c r="EG44" s="248" t="e">
        <f>'2_Prosecution'!GT43/G44*100</f>
        <v>#VALUE!</v>
      </c>
      <c r="EH44" s="248">
        <f>'2_Prosecution'!GU43/G44*100</f>
        <v>32.459883599526691</v>
      </c>
      <c r="EI44" s="249" t="s">
        <v>3336</v>
      </c>
      <c r="EJ44" s="248" t="e">
        <f>'2_Prosecution'!HF43/C44*100</f>
        <v>#VALUE!</v>
      </c>
      <c r="EK44" s="248" t="e">
        <f>'2_Prosecution'!HG43/D44*100</f>
        <v>#VALUE!</v>
      </c>
      <c r="EL44" s="248" t="e">
        <f>'2_Prosecution'!HH43/E44*100</f>
        <v>#VALUE!</v>
      </c>
      <c r="EM44" s="248" t="e">
        <f>'2_Prosecution'!HI43/F44*100</f>
        <v>#VALUE!</v>
      </c>
      <c r="EN44" s="248" t="e">
        <f>'2_Prosecution'!HJ43/G44*100</f>
        <v>#VALUE!</v>
      </c>
      <c r="EO44" s="248" t="e">
        <f>'2_Prosecution'!HK43/H44*100</f>
        <v>#VALUE!</v>
      </c>
      <c r="EP44" s="250" t="e">
        <f t="shared" si="2"/>
        <v>#VALUE!</v>
      </c>
      <c r="EQ44" s="249" t="s">
        <v>3336</v>
      </c>
      <c r="ER44" s="248" t="e">
        <f>'2_Prosecution'!HM43/C44*100</f>
        <v>#VALUE!</v>
      </c>
      <c r="ES44" s="248">
        <f>'2_Prosecution'!HN43/D44*100</f>
        <v>5.8976823179093261</v>
      </c>
      <c r="ET44" s="248">
        <f>'2_Prosecution'!HO43/E44*100</f>
        <v>5.8589888551480236</v>
      </c>
      <c r="EU44" s="248">
        <f>'2_Prosecution'!HP43/F44*100</f>
        <v>6.5777233600769165</v>
      </c>
      <c r="EV44" s="248">
        <f>'2_Prosecution'!HQ43/G44*100</f>
        <v>5.9488335446872469</v>
      </c>
      <c r="EW44" s="248">
        <f>'2_Prosecution'!HR43/H44*100</f>
        <v>5.754304555718857</v>
      </c>
      <c r="EX44" s="250" t="e">
        <f t="shared" si="3"/>
        <v>#VALUE!</v>
      </c>
      <c r="EY44" s="249" t="s">
        <v>3336</v>
      </c>
      <c r="EZ44" s="248">
        <f>'2_Prosecution'!HT43/'2_Prosecution'!HQ43*100</f>
        <v>5.9714409346603201</v>
      </c>
    </row>
    <row r="45" spans="1:156" ht="20.25" customHeight="1">
      <c r="A45" s="248">
        <v>43</v>
      </c>
      <c r="B45" s="279" t="s">
        <v>66</v>
      </c>
      <c r="C45" s="248">
        <v>45598.178999999996</v>
      </c>
      <c r="D45" s="248">
        <v>45453.281999999999</v>
      </c>
      <c r="E45" s="248">
        <v>45372.692000000003</v>
      </c>
      <c r="F45" s="248">
        <v>45245.894</v>
      </c>
      <c r="G45" s="248">
        <v>42759.661</v>
      </c>
      <c r="H45" s="248">
        <v>42590.879000000001</v>
      </c>
      <c r="J45" s="248" t="e">
        <f>'2_Prosecution'!AK44/F45*100</f>
        <v>#VALUE!</v>
      </c>
      <c r="K45" s="248" t="e">
        <f>'2_Prosecution'!AL44/G45*100</f>
        <v>#VALUE!</v>
      </c>
      <c r="L45" s="249" t="s">
        <v>3336</v>
      </c>
      <c r="M45" s="248" t="e">
        <f>'2_Prosecution'!AN44/C45*100</f>
        <v>#VALUE!</v>
      </c>
      <c r="N45" s="248" t="e">
        <f>'2_Prosecution'!AO44/D45*100</f>
        <v>#VALUE!</v>
      </c>
      <c r="O45" s="248" t="e">
        <f>'2_Prosecution'!AP44/E45*100</f>
        <v>#VALUE!</v>
      </c>
      <c r="P45" s="248" t="e">
        <f>'2_Prosecution'!AQ44/F45*100</f>
        <v>#VALUE!</v>
      </c>
      <c r="Q45" s="248">
        <f>'2_Prosecution'!AR44/G45*100</f>
        <v>1244.6941522759032</v>
      </c>
      <c r="R45" s="248">
        <f>'2_Prosecution'!AS44/H45*100</f>
        <v>1256.5366401571566</v>
      </c>
      <c r="S45" s="250" t="e">
        <f t="shared" si="0"/>
        <v>#VALUE!</v>
      </c>
      <c r="T45" s="249" t="s">
        <v>3336</v>
      </c>
      <c r="U45" s="248" t="e">
        <f>'2_Prosecution'!AU44/'2_Prosecution'!AN44*100</f>
        <v>#VALUE!</v>
      </c>
      <c r="V45" s="248" t="e">
        <f>'2_Prosecution'!AV44/'2_Prosecution'!AO44*100</f>
        <v>#VALUE!</v>
      </c>
      <c r="W45" s="248" t="e">
        <f>'2_Prosecution'!AW44/'2_Prosecution'!AP44*100</f>
        <v>#VALUE!</v>
      </c>
      <c r="X45" s="248" t="e">
        <f>'2_Prosecution'!AX44/'2_Prosecution'!AQ44*100</f>
        <v>#VALUE!</v>
      </c>
      <c r="Y45" s="248" t="e">
        <f>'2_Prosecution'!AY44/'2_Prosecution'!AR44*100</f>
        <v>#VALUE!</v>
      </c>
      <c r="Z45" s="248" t="e">
        <f>'2_Prosecution'!AZ44/'2_Prosecution'!AS44*100</f>
        <v>#VALUE!</v>
      </c>
      <c r="AA45" s="250" t="e">
        <f t="shared" si="1"/>
        <v>#VALUE!</v>
      </c>
      <c r="AB45" s="249" t="s">
        <v>3336</v>
      </c>
      <c r="AC45" s="248">
        <f>'2_Prosecution'!BE44/G45*100</f>
        <v>1244.6941522759032</v>
      </c>
      <c r="AD45" s="248" t="e">
        <f>'2_Prosecution'!BF44/'2_Prosecution'!BE44*100</f>
        <v>#VALUE!</v>
      </c>
      <c r="AE45" s="248" t="e">
        <f>'2_Prosecution'!BG44/'2_Prosecution'!BE44*100</f>
        <v>#VALUE!</v>
      </c>
      <c r="AF45" s="248" t="e">
        <f>'2_Prosecution'!BH44/'2_Prosecution'!BE44*100</f>
        <v>#VALUE!</v>
      </c>
      <c r="AG45" s="248" t="e">
        <f>'2_Prosecution'!BI44/'2_Prosecution'!BH44*100</f>
        <v>#VALUE!</v>
      </c>
      <c r="AH45" s="249" t="s">
        <v>3336</v>
      </c>
      <c r="AI45" s="248">
        <f>'2_Prosecution'!BK44/G45*100</f>
        <v>392.82116853077952</v>
      </c>
      <c r="AJ45" s="248">
        <f>'2_Prosecution'!BL44/'2_Prosecution'!BK44*100</f>
        <v>4.2692401574099978</v>
      </c>
      <c r="AK45" s="248" t="e">
        <f>'2_Prosecution'!BM44/'2_Prosecution'!BK44*100</f>
        <v>#VALUE!</v>
      </c>
      <c r="AL45" s="248">
        <f>'2_Prosecution'!BN44/'2_Prosecution'!BK44*100</f>
        <v>1.1222308878423994</v>
      </c>
      <c r="AM45" s="248" t="e">
        <f>'2_Prosecution'!BO44/'2_Prosecution'!BN44*100</f>
        <v>#VALUE!</v>
      </c>
      <c r="AN45" s="249" t="s">
        <v>3336</v>
      </c>
      <c r="AO45" s="248">
        <f>'2_Prosecution'!BU44/G45*100</f>
        <v>1244.6941522759032</v>
      </c>
      <c r="AP45" s="248" t="e">
        <f>'2_Prosecution'!BV44/'2_Prosecution'!BU44*100</f>
        <v>#VALUE!</v>
      </c>
      <c r="AQ45" s="249" t="s">
        <v>3336</v>
      </c>
      <c r="AR45" s="248" t="e">
        <f>'2_Prosecution'!BX44/'2_Prosecution'!BU44*100</f>
        <v>#VALUE!</v>
      </c>
      <c r="AS45" s="248" t="e">
        <f>'2_Prosecution'!BY44/'2_Prosecution'!BX44*100</f>
        <v>#VALUE!</v>
      </c>
      <c r="AT45" s="249" t="s">
        <v>3336</v>
      </c>
      <c r="AU45" s="248" t="e">
        <f>'2_Prosecution'!CA44/'2_Prosecution'!BU44*100</f>
        <v>#VALUE!</v>
      </c>
      <c r="AV45" s="248" t="e">
        <f>'2_Prosecution'!CB44/'2_Prosecution'!CA44*100</f>
        <v>#VALUE!</v>
      </c>
      <c r="AW45" s="249" t="s">
        <v>3336</v>
      </c>
      <c r="AX45" s="248" t="e">
        <f>'2_Prosecution'!CD44/'2_Prosecution'!BU44*100</f>
        <v>#VALUE!</v>
      </c>
      <c r="AY45" s="248" t="e">
        <f>'2_Prosecution'!CE44/'2_Prosecution'!CD44*100</f>
        <v>#VALUE!</v>
      </c>
      <c r="AZ45" s="249" t="s">
        <v>3336</v>
      </c>
      <c r="BA45" s="248" t="e">
        <f>'2_Prosecution'!CG44/'2_Prosecution'!CD44*100</f>
        <v>#VALUE!</v>
      </c>
      <c r="BB45" s="248" t="e">
        <f>'2_Prosecution'!CH44/'2_Prosecution'!CG44*100</f>
        <v>#VALUE!</v>
      </c>
      <c r="BC45" s="249" t="s">
        <v>3336</v>
      </c>
      <c r="BD45" s="248" t="e">
        <f>'2_Prosecution'!CJ44/'2_Prosecution'!CD44*100</f>
        <v>#VALUE!</v>
      </c>
      <c r="BE45" s="248" t="e">
        <f>'2_Prosecution'!CK44/'2_Prosecution'!CJ44*100</f>
        <v>#VALUE!</v>
      </c>
      <c r="BF45" s="249" t="s">
        <v>3336</v>
      </c>
      <c r="BG45" s="248" t="e">
        <f>'2_Prosecution'!CM44/'2_Prosecution'!BU44*100</f>
        <v>#VALUE!</v>
      </c>
      <c r="BH45" s="248" t="e">
        <f>'2_Prosecution'!CN44/'2_Prosecution'!CM44*100</f>
        <v>#VALUE!</v>
      </c>
      <c r="BI45" s="249" t="s">
        <v>3336</v>
      </c>
      <c r="BJ45" s="248" t="e">
        <f>'2_Prosecution'!CP44/'2_Prosecution'!BU44*100</f>
        <v>#VALUE!</v>
      </c>
      <c r="BK45" s="248" t="e">
        <f>'2_Prosecution'!CQ44/'2_Prosecution'!CP44*100</f>
        <v>#VALUE!</v>
      </c>
      <c r="BL45" s="249" t="s">
        <v>3336</v>
      </c>
      <c r="BM45" s="248" t="e">
        <f>'2_Prosecution'!CS44/'2_Prosecution'!BU44*100</f>
        <v>#VALUE!</v>
      </c>
      <c r="BN45" s="248" t="e">
        <f>'2_Prosecution'!CT44/'2_Prosecution'!CS44*100</f>
        <v>#VALUE!</v>
      </c>
      <c r="BO45" s="249" t="s">
        <v>3336</v>
      </c>
      <c r="BP45" s="248" t="e">
        <f>'2_Prosecution'!CV44/'2_Prosecution'!BU44*100</f>
        <v>#VALUE!</v>
      </c>
      <c r="BQ45" s="248" t="e">
        <f>'2_Prosecution'!CW44/'2_Prosecution'!CV44*100</f>
        <v>#VALUE!</v>
      </c>
      <c r="BR45" s="249" t="s">
        <v>3336</v>
      </c>
      <c r="BS45" s="248">
        <f>'2_Prosecution'!DC44/G45*100</f>
        <v>1244.6941522759032</v>
      </c>
      <c r="BT45" s="248">
        <f>'2_Prosecution'!DD44/'2_Prosecution'!DC44*100</f>
        <v>31.559654057385288</v>
      </c>
      <c r="BU45" s="249" t="s">
        <v>3336</v>
      </c>
      <c r="BV45" s="248" t="e">
        <f>'2_Prosecution'!DF44/'2_Prosecution'!DC44*100</f>
        <v>#VALUE!</v>
      </c>
      <c r="BW45" s="248" t="e">
        <f>'2_Prosecution'!DG44/'2_Prosecution'!DF44*100</f>
        <v>#VALUE!</v>
      </c>
      <c r="BX45" s="249" t="s">
        <v>3336</v>
      </c>
      <c r="BY45" s="248" t="e">
        <f>'2_Prosecution'!DI44/'2_Prosecution'!DC44*100</f>
        <v>#VALUE!</v>
      </c>
      <c r="BZ45" s="248" t="e">
        <f>'2_Prosecution'!DJ44/'2_Prosecution'!DI44*100</f>
        <v>#VALUE!</v>
      </c>
      <c r="CA45" s="249" t="s">
        <v>3336</v>
      </c>
      <c r="CB45" s="248" t="e">
        <f>'2_Prosecution'!DL44/'2_Prosecution'!DI44*100</f>
        <v>#VALUE!</v>
      </c>
      <c r="CC45" s="248" t="e">
        <f>'2_Prosecution'!DM44/'2_Prosecution'!DL44*100</f>
        <v>#VALUE!</v>
      </c>
      <c r="CD45" s="249" t="s">
        <v>3336</v>
      </c>
      <c r="CE45" s="248" t="e">
        <f>'2_Prosecution'!DO44/'2_Prosecution'!DC44*100</f>
        <v>#VALUE!</v>
      </c>
      <c r="CF45" s="248" t="e">
        <f>'2_Prosecution'!DP44/'2_Prosecution'!DO44*100</f>
        <v>#VALUE!</v>
      </c>
      <c r="CG45" s="249" t="s">
        <v>3336</v>
      </c>
      <c r="CH45" s="248" t="e">
        <f>'2_Prosecution'!DR44/'2_Prosecution'!DO44*100</f>
        <v>#VALUE!</v>
      </c>
      <c r="CI45" s="248" t="e">
        <f>'2_Prosecution'!DS44/'2_Prosecution'!DR44*100</f>
        <v>#VALUE!</v>
      </c>
      <c r="CJ45" s="249" t="s">
        <v>3336</v>
      </c>
      <c r="CK45" s="248" t="e">
        <f>'2_Prosecution'!DU44/'2_Prosecution'!DC44*100</f>
        <v>#VALUE!</v>
      </c>
      <c r="CL45" s="248" t="e">
        <f>'2_Prosecution'!DV44/'2_Prosecution'!DU44*100</f>
        <v>#VALUE!</v>
      </c>
      <c r="CM45" s="249" t="s">
        <v>3336</v>
      </c>
      <c r="CN45" s="248" t="e">
        <f>'2_Prosecution'!DX44/'2_Prosecution'!DU44*100</f>
        <v>#VALUE!</v>
      </c>
      <c r="CO45" s="248" t="e">
        <f>'2_Prosecution'!DY44/'2_Prosecution'!DX44*100</f>
        <v>#VALUE!</v>
      </c>
      <c r="CP45" s="249" t="s">
        <v>3336</v>
      </c>
      <c r="CQ45" s="248" t="e">
        <f>'2_Prosecution'!EA44/'2_Prosecution'!DU44*100</f>
        <v>#VALUE!</v>
      </c>
      <c r="CR45" s="248" t="e">
        <f>'2_Prosecution'!EB44/'2_Prosecution'!EA44*100</f>
        <v>#VALUE!</v>
      </c>
      <c r="CS45" s="249" t="s">
        <v>3336</v>
      </c>
      <c r="CT45" s="248" t="e">
        <f>'2_Prosecution'!ED44/'2_Prosecution'!DC44*100</f>
        <v>#VALUE!</v>
      </c>
      <c r="CU45" s="248" t="e">
        <f>'2_Prosecution'!EE44/'2_Prosecution'!ED44*100</f>
        <v>#VALUE!</v>
      </c>
      <c r="CV45" s="249" t="s">
        <v>3336</v>
      </c>
      <c r="CW45" s="248" t="e">
        <f>'2_Prosecution'!EG44/'2_Prosecution'!DC44*100</f>
        <v>#VALUE!</v>
      </c>
      <c r="CX45" s="248" t="e">
        <f>'2_Prosecution'!EH44/'2_Prosecution'!EG44*100</f>
        <v>#VALUE!</v>
      </c>
      <c r="CY45" s="249" t="s">
        <v>3336</v>
      </c>
      <c r="CZ45" s="248" t="e">
        <f>'2_Prosecution'!EJ44/'2_Prosecution'!EG44*100</f>
        <v>#VALUE!</v>
      </c>
      <c r="DA45" s="248" t="e">
        <f>'2_Prosecution'!EK44/'2_Prosecution'!EJ44*100</f>
        <v>#VALUE!</v>
      </c>
      <c r="DB45" s="249" t="s">
        <v>3336</v>
      </c>
      <c r="DC45" s="248" t="e">
        <f>'2_Prosecution'!EM44/'2_Prosecution'!EJ44*100</f>
        <v>#VALUE!</v>
      </c>
      <c r="DD45" s="248" t="e">
        <f>'2_Prosecution'!EN44/'2_Prosecution'!EM44*100</f>
        <v>#VALUE!</v>
      </c>
      <c r="DE45" s="249" t="s">
        <v>3336</v>
      </c>
      <c r="DF45" s="248" t="e">
        <f>'2_Prosecution'!EP44/'2_Prosecution'!EJ44*100</f>
        <v>#VALUE!</v>
      </c>
      <c r="DG45" s="248" t="e">
        <f>'2_Prosecution'!EQ44/'2_Prosecution'!EP44*100</f>
        <v>#VALUE!</v>
      </c>
      <c r="DH45" s="249" t="s">
        <v>3336</v>
      </c>
      <c r="DI45" s="248" t="e">
        <f>'2_Prosecution'!ES44/'2_Prosecution'!EP44*100</f>
        <v>#VALUE!</v>
      </c>
      <c r="DJ45" s="248" t="e">
        <f>'2_Prosecution'!ET44/'2_Prosecution'!ES44*100</f>
        <v>#VALUE!</v>
      </c>
      <c r="DK45" s="249" t="s">
        <v>3336</v>
      </c>
      <c r="DL45" s="248" t="e">
        <f>'2_Prosecution'!EV44/'2_Prosecution'!DC44*100</f>
        <v>#VALUE!</v>
      </c>
      <c r="DM45" s="248" t="e">
        <f>'2_Prosecution'!EW44/'2_Prosecution'!EV44*100</f>
        <v>#VALUE!</v>
      </c>
      <c r="DN45" s="249" t="s">
        <v>3336</v>
      </c>
      <c r="DO45" s="248" t="e">
        <f>'2_Prosecution'!EY44/'2_Prosecution'!EV44*100</f>
        <v>#VALUE!</v>
      </c>
      <c r="DP45" s="248" t="e">
        <f>'2_Prosecution'!EZ44/'2_Prosecution'!EY44*100</f>
        <v>#VALUE!</v>
      </c>
      <c r="DQ45" s="249" t="s">
        <v>3336</v>
      </c>
      <c r="DR45" s="248" t="e">
        <f>'2_Prosecution'!FB44/'2_Prosecution'!DC44*100</f>
        <v>#VALUE!</v>
      </c>
      <c r="DS45" s="248" t="e">
        <f>'2_Prosecution'!FC44/'2_Prosecution'!FB44*100</f>
        <v>#VALUE!</v>
      </c>
      <c r="DT45" s="249" t="s">
        <v>3336</v>
      </c>
      <c r="DU45" s="248" t="e">
        <f>'2_Prosecution'!FE44/'2_Prosecution'!DC44*100</f>
        <v>#VALUE!</v>
      </c>
      <c r="DV45" s="248" t="e">
        <f>'2_Prosecution'!FF44/'2_Prosecution'!FE44*100</f>
        <v>#VALUE!</v>
      </c>
      <c r="DW45" s="249" t="s">
        <v>3336</v>
      </c>
      <c r="DX45" s="248" t="e">
        <f>'2_Prosecution'!FH44/'2_Prosecution'!DC44*100</f>
        <v>#VALUE!</v>
      </c>
      <c r="DY45" s="248" t="e">
        <f>'2_Prosecution'!FI44/'2_Prosecution'!FH44*100</f>
        <v>#VALUE!</v>
      </c>
      <c r="DZ45" s="249" t="s">
        <v>3336</v>
      </c>
      <c r="EA45" s="248" t="e">
        <f>'2_Prosecution'!FK44/'2_Prosecution'!DC44*100</f>
        <v>#VALUE!</v>
      </c>
      <c r="EB45" s="248" t="e">
        <f>'2_Prosecution'!FL44/'2_Prosecution'!FK44*100</f>
        <v>#VALUE!</v>
      </c>
      <c r="EC45" s="249" t="s">
        <v>3336</v>
      </c>
      <c r="ED45" s="248" t="e">
        <f>'2_Prosecution'!FN44/'2_Prosecution'!FK44*100</f>
        <v>#VALUE!</v>
      </c>
      <c r="EE45" s="248" t="e">
        <f>'2_Prosecution'!FO44/'2_Prosecution'!FN44*100</f>
        <v>#VALUE!</v>
      </c>
      <c r="EF45" s="249" t="s">
        <v>3336</v>
      </c>
      <c r="EG45" s="248" t="e">
        <f>'2_Prosecution'!GT44/G45*100</f>
        <v>#VALUE!</v>
      </c>
      <c r="EH45" s="248" t="e">
        <f>'2_Prosecution'!GU44/G45*100</f>
        <v>#VALUE!</v>
      </c>
      <c r="EI45" s="249" t="s">
        <v>3336</v>
      </c>
      <c r="EJ45" s="248" t="e">
        <f>'2_Prosecution'!HF44/C45*100</f>
        <v>#VALUE!</v>
      </c>
      <c r="EK45" s="248" t="e">
        <f>'2_Prosecution'!HG44/D45*100</f>
        <v>#VALUE!</v>
      </c>
      <c r="EL45" s="248" t="e">
        <f>'2_Prosecution'!HH44/E45*100</f>
        <v>#VALUE!</v>
      </c>
      <c r="EM45" s="248" t="e">
        <f>'2_Prosecution'!HI44/F45*100</f>
        <v>#VALUE!</v>
      </c>
      <c r="EN45" s="248">
        <f>'2_Prosecution'!HJ44/G45*100</f>
        <v>35.079791675616882</v>
      </c>
      <c r="EO45" s="248">
        <f>'2_Prosecution'!HK44/H45*100</f>
        <v>35.218808233565689</v>
      </c>
      <c r="EP45" s="250" t="e">
        <f t="shared" si="2"/>
        <v>#VALUE!</v>
      </c>
      <c r="EQ45" s="249" t="s">
        <v>3336</v>
      </c>
      <c r="ER45" s="248" t="e">
        <f>'2_Prosecution'!HM44/C45*100</f>
        <v>#VALUE!</v>
      </c>
      <c r="ES45" s="248" t="e">
        <f>'2_Prosecution'!HN44/D45*100</f>
        <v>#VALUE!</v>
      </c>
      <c r="ET45" s="248" t="e">
        <f>'2_Prosecution'!HO44/E45*100</f>
        <v>#VALUE!</v>
      </c>
      <c r="EU45" s="248" t="e">
        <f>'2_Prosecution'!HP44/F45*100</f>
        <v>#VALUE!</v>
      </c>
      <c r="EV45" s="248" t="e">
        <f>'2_Prosecution'!HQ44/G45*100</f>
        <v>#VALUE!</v>
      </c>
      <c r="EW45" s="248" t="e">
        <f>'2_Prosecution'!HR44/H45*100</f>
        <v>#VALUE!</v>
      </c>
      <c r="EX45" s="250" t="e">
        <f t="shared" si="3"/>
        <v>#VALUE!</v>
      </c>
      <c r="EY45" s="249" t="s">
        <v>3336</v>
      </c>
      <c r="EZ45" s="248" t="e">
        <f>'2_Prosecution'!HT44/'2_Prosecution'!HQ44*100</f>
        <v>#VALUE!</v>
      </c>
    </row>
    <row r="46" spans="1:156" ht="16.5" customHeight="1">
      <c r="A46" s="248">
        <v>44</v>
      </c>
      <c r="B46" s="279" t="s">
        <v>67</v>
      </c>
      <c r="C46" s="248">
        <v>56170.927000000003</v>
      </c>
      <c r="D46" s="248">
        <v>56567.796000000002</v>
      </c>
      <c r="E46" s="248">
        <v>56948.228999999999</v>
      </c>
      <c r="F46" s="248">
        <v>57408.654000000002</v>
      </c>
      <c r="G46" s="248">
        <v>57885.413</v>
      </c>
      <c r="H46" s="248">
        <v>58381.216999999997</v>
      </c>
      <c r="J46" s="248" t="e">
        <f>'2_Prosecution'!AK45/F46*100</f>
        <v>#VALUE!</v>
      </c>
      <c r="K46" s="248">
        <f>'2_Prosecution'!AL45/G46*100</f>
        <v>1661.0782409032827</v>
      </c>
      <c r="L46" s="249" t="s">
        <v>3336</v>
      </c>
      <c r="M46" s="248">
        <f>'2_Prosecution'!AN45/C46*100</f>
        <v>2265.5866085314915</v>
      </c>
      <c r="N46" s="248">
        <f>'2_Prosecution'!AO45/D46*100</f>
        <v>1978.4295644115246</v>
      </c>
      <c r="O46" s="248">
        <f>'2_Prosecution'!AP45/E46*100</f>
        <v>1772.9014891753702</v>
      </c>
      <c r="P46" s="248">
        <f>'2_Prosecution'!AQ45/F46*100</f>
        <v>1694.4030772782096</v>
      </c>
      <c r="Q46" s="248">
        <f>'2_Prosecution'!AR45/G46*100</f>
        <v>1579.5309260383094</v>
      </c>
      <c r="R46" s="248">
        <f>'2_Prosecution'!AS45/H46*100</f>
        <v>1482.0725645373236</v>
      </c>
      <c r="S46" s="250">
        <f t="shared" si="0"/>
        <v>-34.583274858868734</v>
      </c>
      <c r="T46" s="249" t="s">
        <v>3336</v>
      </c>
      <c r="U46" s="248">
        <f>'2_Prosecution'!AU45/'2_Prosecution'!AN45*100</f>
        <v>70.311197303789641</v>
      </c>
      <c r="V46" s="248">
        <f>'2_Prosecution'!AV45/'2_Prosecution'!AO45*100</f>
        <v>71.920307660965335</v>
      </c>
      <c r="W46" s="248">
        <f>'2_Prosecution'!AW45/'2_Prosecution'!AP45*100</f>
        <v>72.96649485557171</v>
      </c>
      <c r="X46" s="248">
        <f>'2_Prosecution'!AX45/'2_Prosecution'!AQ45*100</f>
        <v>68.311583639515021</v>
      </c>
      <c r="Y46" s="248">
        <f>'2_Prosecution'!AY45/'2_Prosecution'!AR45*100</f>
        <v>69.754505544022976</v>
      </c>
      <c r="Z46" s="248">
        <f>'2_Prosecution'!AZ45/'2_Prosecution'!AS45*100</f>
        <v>67.959507750343249</v>
      </c>
      <c r="AA46" s="250">
        <f t="shared" si="1"/>
        <v>-3.3446871104833917</v>
      </c>
      <c r="AB46" s="249" t="s">
        <v>3336</v>
      </c>
      <c r="AC46" s="248">
        <f>'2_Prosecution'!BE45/G46*100</f>
        <v>1579.5309260383094</v>
      </c>
      <c r="AD46" s="248" t="e">
        <f>'2_Prosecution'!BF45/'2_Prosecution'!BE45*100</f>
        <v>#VALUE!</v>
      </c>
      <c r="AE46" s="248" t="e">
        <f>'2_Prosecution'!BG45/'2_Prosecution'!BE45*100</f>
        <v>#VALUE!</v>
      </c>
      <c r="AF46" s="248" t="e">
        <f>'2_Prosecution'!BH45/'2_Prosecution'!BE45*100</f>
        <v>#VALUE!</v>
      </c>
      <c r="AG46" s="248" t="e">
        <f>'2_Prosecution'!BI45/'2_Prosecution'!BH45*100</f>
        <v>#VALUE!</v>
      </c>
      <c r="AH46" s="249" t="s">
        <v>3336</v>
      </c>
      <c r="AI46" s="248" t="e">
        <f>'2_Prosecution'!BK45/G46*100</f>
        <v>#VALUE!</v>
      </c>
      <c r="AJ46" s="248" t="e">
        <f>'2_Prosecution'!BL45/'2_Prosecution'!BK45*100</f>
        <v>#VALUE!</v>
      </c>
      <c r="AK46" s="248" t="e">
        <f>'2_Prosecution'!BM45/'2_Prosecution'!BK45*100</f>
        <v>#VALUE!</v>
      </c>
      <c r="AL46" s="248" t="e">
        <f>'2_Prosecution'!BN45/'2_Prosecution'!BK45*100</f>
        <v>#VALUE!</v>
      </c>
      <c r="AM46" s="248" t="e">
        <f>'2_Prosecution'!BO45/'2_Prosecution'!BN45*100</f>
        <v>#VALUE!</v>
      </c>
      <c r="AN46" s="249" t="s">
        <v>3336</v>
      </c>
      <c r="AO46" s="248">
        <f>'2_Prosecution'!BU45/G46*100</f>
        <v>1579.5309260383094</v>
      </c>
      <c r="AP46" s="248" t="e">
        <f>'2_Prosecution'!BV45/'2_Prosecution'!BU45*100</f>
        <v>#VALUE!</v>
      </c>
      <c r="AQ46" s="249" t="s">
        <v>3336</v>
      </c>
      <c r="AR46" s="248">
        <f>'2_Prosecution'!BX45/'2_Prosecution'!BU45*100</f>
        <v>69.754505544022976</v>
      </c>
      <c r="AS46" s="248" t="e">
        <f>'2_Prosecution'!BY45/'2_Prosecution'!BX45*100</f>
        <v>#VALUE!</v>
      </c>
      <c r="AT46" s="249" t="s">
        <v>3336</v>
      </c>
      <c r="AU46" s="248" t="e">
        <f>'2_Prosecution'!CA45/'2_Prosecution'!BU45*100</f>
        <v>#VALUE!</v>
      </c>
      <c r="AV46" s="248" t="e">
        <f>'2_Prosecution'!CB45/'2_Prosecution'!CA45*100</f>
        <v>#VALUE!</v>
      </c>
      <c r="AW46" s="249" t="s">
        <v>3336</v>
      </c>
      <c r="AX46" s="248" t="e">
        <f>'2_Prosecution'!CD45/'2_Prosecution'!BU45*100</f>
        <v>#VALUE!</v>
      </c>
      <c r="AY46" s="248" t="e">
        <f>'2_Prosecution'!CE45/'2_Prosecution'!CD45*100</f>
        <v>#VALUE!</v>
      </c>
      <c r="AZ46" s="249" t="s">
        <v>3336</v>
      </c>
      <c r="BA46" s="248" t="e">
        <f>'2_Prosecution'!CG45/'2_Prosecution'!CD45*100</f>
        <v>#VALUE!</v>
      </c>
      <c r="BB46" s="248" t="e">
        <f>'2_Prosecution'!CH45/'2_Prosecution'!CG45*100</f>
        <v>#VALUE!</v>
      </c>
      <c r="BC46" s="249" t="s">
        <v>3336</v>
      </c>
      <c r="BD46" s="248" t="e">
        <f>'2_Prosecution'!CJ45/'2_Prosecution'!CD45*100</f>
        <v>#VALUE!</v>
      </c>
      <c r="BE46" s="248" t="e">
        <f>'2_Prosecution'!CK45/'2_Prosecution'!CJ45*100</f>
        <v>#VALUE!</v>
      </c>
      <c r="BF46" s="249" t="s">
        <v>3336</v>
      </c>
      <c r="BG46" s="248" t="e">
        <f>'2_Prosecution'!CM45/'2_Prosecution'!BU45*100</f>
        <v>#VALUE!</v>
      </c>
      <c r="BH46" s="248" t="e">
        <f>'2_Prosecution'!CN45/'2_Prosecution'!CM45*100</f>
        <v>#VALUE!</v>
      </c>
      <c r="BI46" s="249" t="s">
        <v>3336</v>
      </c>
      <c r="BJ46" s="248" t="e">
        <f>'2_Prosecution'!CP45/'2_Prosecution'!BU45*100</f>
        <v>#VALUE!</v>
      </c>
      <c r="BK46" s="248" t="e">
        <f>'2_Prosecution'!CQ45/'2_Prosecution'!CP45*100</f>
        <v>#VALUE!</v>
      </c>
      <c r="BL46" s="249" t="s">
        <v>3336</v>
      </c>
      <c r="BM46" s="248" t="e">
        <f>'2_Prosecution'!CS45/'2_Prosecution'!BU45*100</f>
        <v>#VALUE!</v>
      </c>
      <c r="BN46" s="248" t="e">
        <f>'2_Prosecution'!CT45/'2_Prosecution'!CS45*100</f>
        <v>#VALUE!</v>
      </c>
      <c r="BO46" s="249" t="s">
        <v>3336</v>
      </c>
      <c r="BP46" s="248" t="e">
        <f>'2_Prosecution'!CV45/'2_Prosecution'!BU45*100</f>
        <v>#VALUE!</v>
      </c>
      <c r="BQ46" s="248" t="e">
        <f>'2_Prosecution'!CW45/'2_Prosecution'!CV45*100</f>
        <v>#VALUE!</v>
      </c>
      <c r="BR46" s="249" t="s">
        <v>3336</v>
      </c>
      <c r="BS46" s="248">
        <f>'2_Prosecution'!DC45/G46*100</f>
        <v>1579.5309260383094</v>
      </c>
      <c r="BT46" s="248" t="e">
        <f>'2_Prosecution'!DD45/'2_Prosecution'!DC45*100</f>
        <v>#VALUE!</v>
      </c>
      <c r="BU46" s="249" t="s">
        <v>3336</v>
      </c>
      <c r="BV46" s="248" t="e">
        <f>'2_Prosecution'!DF45/'2_Prosecution'!DC45*100</f>
        <v>#VALUE!</v>
      </c>
      <c r="BW46" s="248" t="e">
        <f>'2_Prosecution'!DG45/'2_Prosecution'!DF45*100</f>
        <v>#VALUE!</v>
      </c>
      <c r="BX46" s="249" t="s">
        <v>3336</v>
      </c>
      <c r="BY46" s="248" t="e">
        <f>'2_Prosecution'!DI45/'2_Prosecution'!DC45*100</f>
        <v>#VALUE!</v>
      </c>
      <c r="BZ46" s="248" t="e">
        <f>'2_Prosecution'!DJ45/'2_Prosecution'!DI45*100</f>
        <v>#VALUE!</v>
      </c>
      <c r="CA46" s="249" t="s">
        <v>3336</v>
      </c>
      <c r="CB46" s="248" t="e">
        <f>'2_Prosecution'!DL45/'2_Prosecution'!DI45*100</f>
        <v>#VALUE!</v>
      </c>
      <c r="CC46" s="248" t="e">
        <f>'2_Prosecution'!DM45/'2_Prosecution'!DL45*100</f>
        <v>#VALUE!</v>
      </c>
      <c r="CD46" s="249" t="s">
        <v>3336</v>
      </c>
      <c r="CE46" s="248" t="e">
        <f>'2_Prosecution'!DO45/'2_Prosecution'!DC45*100</f>
        <v>#VALUE!</v>
      </c>
      <c r="CF46" s="248" t="e">
        <f>'2_Prosecution'!DP45/'2_Prosecution'!DO45*100</f>
        <v>#VALUE!</v>
      </c>
      <c r="CG46" s="249" t="s">
        <v>3336</v>
      </c>
      <c r="CH46" s="248" t="e">
        <f>'2_Prosecution'!DR45/'2_Prosecution'!DO45*100</f>
        <v>#VALUE!</v>
      </c>
      <c r="CI46" s="248" t="e">
        <f>'2_Prosecution'!DS45/'2_Prosecution'!DR45*100</f>
        <v>#VALUE!</v>
      </c>
      <c r="CJ46" s="249" t="s">
        <v>3336</v>
      </c>
      <c r="CK46" s="248" t="e">
        <f>'2_Prosecution'!DU45/'2_Prosecution'!DC45*100</f>
        <v>#VALUE!</v>
      </c>
      <c r="CL46" s="248" t="e">
        <f>'2_Prosecution'!DV45/'2_Prosecution'!DU45*100</f>
        <v>#VALUE!</v>
      </c>
      <c r="CM46" s="249" t="s">
        <v>3336</v>
      </c>
      <c r="CN46" s="248" t="e">
        <f>'2_Prosecution'!DX45/'2_Prosecution'!DU45*100</f>
        <v>#VALUE!</v>
      </c>
      <c r="CO46" s="248" t="e">
        <f>'2_Prosecution'!DY45/'2_Prosecution'!DX45*100</f>
        <v>#VALUE!</v>
      </c>
      <c r="CP46" s="249" t="s">
        <v>3336</v>
      </c>
      <c r="CQ46" s="248" t="e">
        <f>'2_Prosecution'!EA45/'2_Prosecution'!DU45*100</f>
        <v>#VALUE!</v>
      </c>
      <c r="CR46" s="248" t="e">
        <f>'2_Prosecution'!EB45/'2_Prosecution'!EA45*100</f>
        <v>#VALUE!</v>
      </c>
      <c r="CS46" s="249" t="s">
        <v>3336</v>
      </c>
      <c r="CT46" s="248" t="e">
        <f>'2_Prosecution'!ED45/'2_Prosecution'!DC45*100</f>
        <v>#VALUE!</v>
      </c>
      <c r="CU46" s="248" t="e">
        <f>'2_Prosecution'!EE45/'2_Prosecution'!ED45*100</f>
        <v>#VALUE!</v>
      </c>
      <c r="CV46" s="249" t="s">
        <v>3336</v>
      </c>
      <c r="CW46" s="248" t="e">
        <f>'2_Prosecution'!EG45/'2_Prosecution'!DC45*100</f>
        <v>#VALUE!</v>
      </c>
      <c r="CX46" s="248" t="e">
        <f>'2_Prosecution'!EH45/'2_Prosecution'!EG45*100</f>
        <v>#VALUE!</v>
      </c>
      <c r="CY46" s="249" t="s">
        <v>3336</v>
      </c>
      <c r="CZ46" s="248" t="e">
        <f>'2_Prosecution'!EJ45/'2_Prosecution'!EG45*100</f>
        <v>#VALUE!</v>
      </c>
      <c r="DA46" s="248" t="e">
        <f>'2_Prosecution'!EK45/'2_Prosecution'!EJ45*100</f>
        <v>#VALUE!</v>
      </c>
      <c r="DB46" s="249" t="s">
        <v>3336</v>
      </c>
      <c r="DC46" s="248" t="e">
        <f>'2_Prosecution'!EM45/'2_Prosecution'!EJ45*100</f>
        <v>#VALUE!</v>
      </c>
      <c r="DD46" s="248" t="e">
        <f>'2_Prosecution'!EN45/'2_Prosecution'!EM45*100</f>
        <v>#VALUE!</v>
      </c>
      <c r="DE46" s="249" t="s">
        <v>3336</v>
      </c>
      <c r="DF46" s="248" t="e">
        <f>'2_Prosecution'!EP45/'2_Prosecution'!EJ45*100</f>
        <v>#VALUE!</v>
      </c>
      <c r="DG46" s="248" t="e">
        <f>'2_Prosecution'!EQ45/'2_Prosecution'!EP45*100</f>
        <v>#VALUE!</v>
      </c>
      <c r="DH46" s="249" t="s">
        <v>3336</v>
      </c>
      <c r="DI46" s="248" t="e">
        <f>'2_Prosecution'!ES45/'2_Prosecution'!EP45*100</f>
        <v>#VALUE!</v>
      </c>
      <c r="DJ46" s="248" t="e">
        <f>'2_Prosecution'!ET45/'2_Prosecution'!ES45*100</f>
        <v>#VALUE!</v>
      </c>
      <c r="DK46" s="249" t="s">
        <v>3336</v>
      </c>
      <c r="DL46" s="248" t="e">
        <f>'2_Prosecution'!EV45/'2_Prosecution'!DC45*100</f>
        <v>#VALUE!</v>
      </c>
      <c r="DM46" s="248" t="e">
        <f>'2_Prosecution'!EW45/'2_Prosecution'!EV45*100</f>
        <v>#VALUE!</v>
      </c>
      <c r="DN46" s="249" t="s">
        <v>3336</v>
      </c>
      <c r="DO46" s="248" t="e">
        <f>'2_Prosecution'!EY45/'2_Prosecution'!EV45*100</f>
        <v>#VALUE!</v>
      </c>
      <c r="DP46" s="248" t="e">
        <f>'2_Prosecution'!EZ45/'2_Prosecution'!EY45*100</f>
        <v>#VALUE!</v>
      </c>
      <c r="DQ46" s="249" t="s">
        <v>3336</v>
      </c>
      <c r="DR46" s="248" t="e">
        <f>'2_Prosecution'!FB45/'2_Prosecution'!DC45*100</f>
        <v>#VALUE!</v>
      </c>
      <c r="DS46" s="248" t="e">
        <f>'2_Prosecution'!FC45/'2_Prosecution'!FB45*100</f>
        <v>#VALUE!</v>
      </c>
      <c r="DT46" s="249" t="s">
        <v>3336</v>
      </c>
      <c r="DU46" s="248" t="e">
        <f>'2_Prosecution'!FE45/'2_Prosecution'!DC45*100</f>
        <v>#VALUE!</v>
      </c>
      <c r="DV46" s="248" t="e">
        <f>'2_Prosecution'!FF45/'2_Prosecution'!FE45*100</f>
        <v>#VALUE!</v>
      </c>
      <c r="DW46" s="249" t="s">
        <v>3336</v>
      </c>
      <c r="DX46" s="248" t="e">
        <f>'2_Prosecution'!FH45/'2_Prosecution'!DC45*100</f>
        <v>#VALUE!</v>
      </c>
      <c r="DY46" s="248" t="e">
        <f>'2_Prosecution'!FI45/'2_Prosecution'!FH45*100</f>
        <v>#VALUE!</v>
      </c>
      <c r="DZ46" s="249" t="s">
        <v>3336</v>
      </c>
      <c r="EA46" s="248" t="e">
        <f>'2_Prosecution'!FK45/'2_Prosecution'!DC45*100</f>
        <v>#VALUE!</v>
      </c>
      <c r="EB46" s="248" t="e">
        <f>'2_Prosecution'!FL45/'2_Prosecution'!FK45*100</f>
        <v>#VALUE!</v>
      </c>
      <c r="EC46" s="249" t="s">
        <v>3336</v>
      </c>
      <c r="ED46" s="248" t="e">
        <f>'2_Prosecution'!FN45/'2_Prosecution'!FK45*100</f>
        <v>#VALUE!</v>
      </c>
      <c r="EE46" s="248" t="e">
        <f>'2_Prosecution'!FO45/'2_Prosecution'!FN45*100</f>
        <v>#VALUE!</v>
      </c>
      <c r="EF46" s="249" t="s">
        <v>3336</v>
      </c>
      <c r="EG46" s="248" t="e">
        <f>'2_Prosecution'!GT45/G46*100</f>
        <v>#VALUE!</v>
      </c>
      <c r="EH46" s="248" t="e">
        <f>'2_Prosecution'!GU45/G46*100</f>
        <v>#VALUE!</v>
      </c>
      <c r="EI46" s="249" t="s">
        <v>3336</v>
      </c>
      <c r="EJ46" s="248" t="e">
        <f>'2_Prosecution'!HF45/C46*100</f>
        <v>#VALUE!</v>
      </c>
      <c r="EK46" s="248" t="e">
        <f>'2_Prosecution'!HG45/D46*100</f>
        <v>#VALUE!</v>
      </c>
      <c r="EL46" s="248" t="e">
        <f>'2_Prosecution'!HH45/E46*100</f>
        <v>#VALUE!</v>
      </c>
      <c r="EM46" s="248" t="e">
        <f>'2_Prosecution'!HI45/F46*100</f>
        <v>#VALUE!</v>
      </c>
      <c r="EN46" s="248">
        <f>'2_Prosecution'!HJ45/G46*100</f>
        <v>10.218463846841692</v>
      </c>
      <c r="EO46" s="248" t="e">
        <f>'2_Prosecution'!HK45/H46*100</f>
        <v>#VALUE!</v>
      </c>
      <c r="EP46" s="250" t="e">
        <f t="shared" si="2"/>
        <v>#VALUE!</v>
      </c>
      <c r="EQ46" s="249" t="s">
        <v>3336</v>
      </c>
      <c r="ER46" s="248" t="e">
        <f>'2_Prosecution'!HM45/C46*100</f>
        <v>#VALUE!</v>
      </c>
      <c r="ES46" s="248" t="e">
        <f>'2_Prosecution'!HN45/D46*100</f>
        <v>#VALUE!</v>
      </c>
      <c r="ET46" s="248" t="e">
        <f>'2_Prosecution'!HO45/E46*100</f>
        <v>#VALUE!</v>
      </c>
      <c r="EU46" s="248" t="e">
        <f>'2_Prosecution'!HP45/F46*100</f>
        <v>#VALUE!</v>
      </c>
      <c r="EV46" s="248" t="e">
        <f>'2_Prosecution'!HQ45/G46*100</f>
        <v>#VALUE!</v>
      </c>
      <c r="EW46" s="248" t="e">
        <f>'2_Prosecution'!HR45/H46*100</f>
        <v>#VALUE!</v>
      </c>
      <c r="EX46" s="250" t="e">
        <f t="shared" si="3"/>
        <v>#VALUE!</v>
      </c>
      <c r="EY46" s="249" t="s">
        <v>3336</v>
      </c>
      <c r="EZ46" s="248" t="e">
        <f>'2_Prosecution'!HT45/'2_Prosecution'!HQ45*100</f>
        <v>#VALUE!</v>
      </c>
    </row>
    <row r="47" spans="1:156">
      <c r="A47" s="248">
        <v>45</v>
      </c>
      <c r="B47" s="279" t="s">
        <v>68</v>
      </c>
      <c r="C47" s="248">
        <v>1814.318</v>
      </c>
      <c r="D47" s="248">
        <v>1823.634</v>
      </c>
      <c r="E47" s="248">
        <v>1829.7249999999999</v>
      </c>
      <c r="F47" s="248">
        <v>1840.498</v>
      </c>
      <c r="G47" s="248">
        <v>1851.6210000000001</v>
      </c>
      <c r="H47" s="248">
        <v>1862.1369999999999</v>
      </c>
      <c r="J47" s="248" t="e">
        <f>'2_Prosecution'!AK46/F47*100</f>
        <v>#VALUE!</v>
      </c>
      <c r="K47" s="248">
        <f>'2_Prosecution'!AL46/G47*100</f>
        <v>2371.6516500947005</v>
      </c>
      <c r="L47" s="249" t="s">
        <v>3336</v>
      </c>
      <c r="M47" s="248">
        <f>'2_Prosecution'!AN46/C47*100</f>
        <v>3506.9927102084639</v>
      </c>
      <c r="N47" s="248">
        <f>'2_Prosecution'!AO46/D47*100</f>
        <v>3397.3374043256485</v>
      </c>
      <c r="O47" s="248">
        <f>'2_Prosecution'!AP46/E47*100</f>
        <v>3133.0391179002313</v>
      </c>
      <c r="P47" s="248">
        <f>'2_Prosecution'!AQ46/F47*100</f>
        <v>2933.2821877557053</v>
      </c>
      <c r="Q47" s="248">
        <f>'2_Prosecution'!AR46/G47*100</f>
        <v>2801.437227164738</v>
      </c>
      <c r="R47" s="248">
        <f>'2_Prosecution'!AS46/H47*100</f>
        <v>2742.5479435723582</v>
      </c>
      <c r="S47" s="250">
        <f t="shared" si="0"/>
        <v>-21.797728989025046</v>
      </c>
      <c r="T47" s="249" t="s">
        <v>3336</v>
      </c>
      <c r="U47" s="248" t="e">
        <f>'2_Prosecution'!AU46/'2_Prosecution'!AN46*100</f>
        <v>#VALUE!</v>
      </c>
      <c r="V47" s="248" t="e">
        <f>'2_Prosecution'!AV46/'2_Prosecution'!AO46*100</f>
        <v>#VALUE!</v>
      </c>
      <c r="W47" s="248" t="e">
        <f>'2_Prosecution'!AW46/'2_Prosecution'!AP46*100</f>
        <v>#VALUE!</v>
      </c>
      <c r="X47" s="248" t="e">
        <f>'2_Prosecution'!AX46/'2_Prosecution'!AQ46*100</f>
        <v>#VALUE!</v>
      </c>
      <c r="Y47" s="248" t="e">
        <f>'2_Prosecution'!AY46/'2_Prosecution'!AR46*100</f>
        <v>#VALUE!</v>
      </c>
      <c r="Z47" s="248" t="e">
        <f>'2_Prosecution'!AZ46/'2_Prosecution'!AS46*100</f>
        <v>#VALUE!</v>
      </c>
      <c r="AA47" s="250" t="e">
        <f t="shared" si="1"/>
        <v>#VALUE!</v>
      </c>
      <c r="AB47" s="249" t="s">
        <v>3336</v>
      </c>
      <c r="AC47" s="248">
        <f>'2_Prosecution'!BE46/G47*100</f>
        <v>2801.437227164738</v>
      </c>
      <c r="AD47" s="248" t="e">
        <f>'2_Prosecution'!BF46/'2_Prosecution'!BE46*100</f>
        <v>#VALUE!</v>
      </c>
      <c r="AE47" s="248" t="e">
        <f>'2_Prosecution'!BG46/'2_Prosecution'!BE46*100</f>
        <v>#VALUE!</v>
      </c>
      <c r="AF47" s="248" t="e">
        <f>'2_Prosecution'!BH46/'2_Prosecution'!BE46*100</f>
        <v>#VALUE!</v>
      </c>
      <c r="AG47" s="248" t="e">
        <f>'2_Prosecution'!BI46/'2_Prosecution'!BH46*100</f>
        <v>#VALUE!</v>
      </c>
      <c r="AH47" s="249" t="s">
        <v>3336</v>
      </c>
      <c r="AI47" s="248" t="e">
        <f>'2_Prosecution'!BK46/G47*100</f>
        <v>#VALUE!</v>
      </c>
      <c r="AJ47" s="248" t="e">
        <f>'2_Prosecution'!BL46/'2_Prosecution'!BK46*100</f>
        <v>#VALUE!</v>
      </c>
      <c r="AK47" s="248" t="e">
        <f>'2_Prosecution'!BM46/'2_Prosecution'!BK46*100</f>
        <v>#VALUE!</v>
      </c>
      <c r="AL47" s="248" t="e">
        <f>'2_Prosecution'!BN46/'2_Prosecution'!BK46*100</f>
        <v>#VALUE!</v>
      </c>
      <c r="AM47" s="248" t="e">
        <f>'2_Prosecution'!BO46/'2_Prosecution'!BN46*100</f>
        <v>#DIV/0!</v>
      </c>
      <c r="AN47" s="249" t="s">
        <v>3336</v>
      </c>
      <c r="AO47" s="248">
        <f>'2_Prosecution'!BU46/G47*100</f>
        <v>2801.437227164738</v>
      </c>
      <c r="AP47" s="248" t="e">
        <f>'2_Prosecution'!BV46/'2_Prosecution'!BU46*100</f>
        <v>#VALUE!</v>
      </c>
      <c r="AQ47" s="249" t="s">
        <v>3336</v>
      </c>
      <c r="AR47" s="248" t="e">
        <f>'2_Prosecution'!BX46/'2_Prosecution'!BU46*100</f>
        <v>#VALUE!</v>
      </c>
      <c r="AS47" s="248" t="e">
        <f>'2_Prosecution'!BY46/'2_Prosecution'!BX46*100</f>
        <v>#VALUE!</v>
      </c>
      <c r="AT47" s="249" t="s">
        <v>3336</v>
      </c>
      <c r="AU47" s="248" t="e">
        <f>'2_Prosecution'!CA46/'2_Prosecution'!BU46*100</f>
        <v>#VALUE!</v>
      </c>
      <c r="AV47" s="248" t="e">
        <f>'2_Prosecution'!CB46/'2_Prosecution'!CA46*100</f>
        <v>#VALUE!</v>
      </c>
      <c r="AW47" s="249" t="s">
        <v>3336</v>
      </c>
      <c r="AX47" s="248" t="e">
        <f>'2_Prosecution'!CD46/'2_Prosecution'!BU46*100</f>
        <v>#VALUE!</v>
      </c>
      <c r="AY47" s="248" t="e">
        <f>'2_Prosecution'!CE46/'2_Prosecution'!CD46*100</f>
        <v>#VALUE!</v>
      </c>
      <c r="AZ47" s="249" t="s">
        <v>3336</v>
      </c>
      <c r="BA47" s="248" t="e">
        <f>'2_Prosecution'!CG46/'2_Prosecution'!CD46*100</f>
        <v>#VALUE!</v>
      </c>
      <c r="BB47" s="248" t="e">
        <f>'2_Prosecution'!CH46/'2_Prosecution'!CG46*100</f>
        <v>#VALUE!</v>
      </c>
      <c r="BC47" s="249" t="s">
        <v>3336</v>
      </c>
      <c r="BD47" s="248" t="e">
        <f>'2_Prosecution'!CJ46/'2_Prosecution'!CD46*100</f>
        <v>#VALUE!</v>
      </c>
      <c r="BE47" s="248" t="e">
        <f>'2_Prosecution'!CK46/'2_Prosecution'!CJ46*100</f>
        <v>#VALUE!</v>
      </c>
      <c r="BF47" s="249" t="s">
        <v>3336</v>
      </c>
      <c r="BG47" s="248" t="e">
        <f>'2_Prosecution'!CM46/'2_Prosecution'!BU46*100</f>
        <v>#VALUE!</v>
      </c>
      <c r="BH47" s="248" t="e">
        <f>'2_Prosecution'!CN46/'2_Prosecution'!CM46*100</f>
        <v>#VALUE!</v>
      </c>
      <c r="BI47" s="249" t="s">
        <v>3336</v>
      </c>
      <c r="BJ47" s="248" t="e">
        <f>'2_Prosecution'!CP46/'2_Prosecution'!BU46*100</f>
        <v>#VALUE!</v>
      </c>
      <c r="BK47" s="248" t="e">
        <f>'2_Prosecution'!CQ46/'2_Prosecution'!CP46*100</f>
        <v>#VALUE!</v>
      </c>
      <c r="BL47" s="249" t="s">
        <v>3336</v>
      </c>
      <c r="BM47" s="248" t="e">
        <f>'2_Prosecution'!CS46/'2_Prosecution'!BU46*100</f>
        <v>#VALUE!</v>
      </c>
      <c r="BN47" s="248" t="e">
        <f>'2_Prosecution'!CT46/'2_Prosecution'!CS46*100</f>
        <v>#VALUE!</v>
      </c>
      <c r="BO47" s="249" t="s">
        <v>3336</v>
      </c>
      <c r="BP47" s="248" t="e">
        <f>'2_Prosecution'!CV46/'2_Prosecution'!BU46*100</f>
        <v>#VALUE!</v>
      </c>
      <c r="BQ47" s="248" t="e">
        <f>'2_Prosecution'!CW46/'2_Prosecution'!CV46*100</f>
        <v>#VALUE!</v>
      </c>
      <c r="BR47" s="249" t="s">
        <v>3336</v>
      </c>
      <c r="BS47" s="248">
        <f>'2_Prosecution'!DC46/G47*100</f>
        <v>2801.437227164738</v>
      </c>
      <c r="BT47" s="248" t="e">
        <f>'2_Prosecution'!DD46/'2_Prosecution'!DC46*100</f>
        <v>#VALUE!</v>
      </c>
      <c r="BU47" s="249" t="s">
        <v>3336</v>
      </c>
      <c r="BV47" s="248" t="e">
        <f>'2_Prosecution'!DF46/'2_Prosecution'!DC46*100</f>
        <v>#VALUE!</v>
      </c>
      <c r="BW47" s="248" t="e">
        <f>'2_Prosecution'!DG46/'2_Prosecution'!DF46*100</f>
        <v>#VALUE!</v>
      </c>
      <c r="BX47" s="249" t="s">
        <v>3336</v>
      </c>
      <c r="BY47" s="248" t="e">
        <f>'2_Prosecution'!DI46/'2_Prosecution'!DC46*100</f>
        <v>#VALUE!</v>
      </c>
      <c r="BZ47" s="248" t="e">
        <f>'2_Prosecution'!DJ46/'2_Prosecution'!DI46*100</f>
        <v>#VALUE!</v>
      </c>
      <c r="CA47" s="249" t="s">
        <v>3336</v>
      </c>
      <c r="CB47" s="248" t="e">
        <f>'2_Prosecution'!DL46/'2_Prosecution'!DI46*100</f>
        <v>#VALUE!</v>
      </c>
      <c r="CC47" s="248" t="e">
        <f>'2_Prosecution'!DM46/'2_Prosecution'!DL46*100</f>
        <v>#VALUE!</v>
      </c>
      <c r="CD47" s="249" t="s">
        <v>3336</v>
      </c>
      <c r="CE47" s="248" t="e">
        <f>'2_Prosecution'!DO46/'2_Prosecution'!DC46*100</f>
        <v>#VALUE!</v>
      </c>
      <c r="CF47" s="248" t="e">
        <f>'2_Prosecution'!DP46/'2_Prosecution'!DO46*100</f>
        <v>#VALUE!</v>
      </c>
      <c r="CG47" s="249" t="s">
        <v>3336</v>
      </c>
      <c r="CH47" s="248" t="e">
        <f>'2_Prosecution'!DR46/'2_Prosecution'!DO46*100</f>
        <v>#VALUE!</v>
      </c>
      <c r="CI47" s="248" t="e">
        <f>'2_Prosecution'!DS46/'2_Prosecution'!DR46*100</f>
        <v>#VALUE!</v>
      </c>
      <c r="CJ47" s="249" t="s">
        <v>3336</v>
      </c>
      <c r="CK47" s="248" t="e">
        <f>'2_Prosecution'!DU46/'2_Prosecution'!DC46*100</f>
        <v>#VALUE!</v>
      </c>
      <c r="CL47" s="248" t="e">
        <f>'2_Prosecution'!DV46/'2_Prosecution'!DU46*100</f>
        <v>#VALUE!</v>
      </c>
      <c r="CM47" s="249" t="s">
        <v>3336</v>
      </c>
      <c r="CN47" s="248" t="e">
        <f>'2_Prosecution'!DX46/'2_Prosecution'!DU46*100</f>
        <v>#VALUE!</v>
      </c>
      <c r="CO47" s="248" t="e">
        <f>'2_Prosecution'!DY46/'2_Prosecution'!DX46*100</f>
        <v>#VALUE!</v>
      </c>
      <c r="CP47" s="249" t="s">
        <v>3336</v>
      </c>
      <c r="CQ47" s="248" t="e">
        <f>'2_Prosecution'!EA46/'2_Prosecution'!DU46*100</f>
        <v>#VALUE!</v>
      </c>
      <c r="CR47" s="248" t="e">
        <f>'2_Prosecution'!EB46/'2_Prosecution'!EA46*100</f>
        <v>#VALUE!</v>
      </c>
      <c r="CS47" s="249" t="s">
        <v>3336</v>
      </c>
      <c r="CT47" s="248" t="e">
        <f>'2_Prosecution'!ED46/'2_Prosecution'!DC46*100</f>
        <v>#VALUE!</v>
      </c>
      <c r="CU47" s="248" t="e">
        <f>'2_Prosecution'!EE46/'2_Prosecution'!ED46*100</f>
        <v>#VALUE!</v>
      </c>
      <c r="CV47" s="249" t="s">
        <v>3336</v>
      </c>
      <c r="CW47" s="248" t="e">
        <f>'2_Prosecution'!EG46/'2_Prosecution'!DC46*100</f>
        <v>#VALUE!</v>
      </c>
      <c r="CX47" s="248" t="e">
        <f>'2_Prosecution'!EH46/'2_Prosecution'!EG46*100</f>
        <v>#VALUE!</v>
      </c>
      <c r="CY47" s="249" t="s">
        <v>3336</v>
      </c>
      <c r="CZ47" s="248" t="e">
        <f>'2_Prosecution'!EJ46/'2_Prosecution'!EG46*100</f>
        <v>#VALUE!</v>
      </c>
      <c r="DA47" s="248" t="e">
        <f>'2_Prosecution'!EK46/'2_Prosecution'!EJ46*100</f>
        <v>#VALUE!</v>
      </c>
      <c r="DB47" s="249" t="s">
        <v>3336</v>
      </c>
      <c r="DC47" s="248" t="e">
        <f>'2_Prosecution'!EM46/'2_Prosecution'!EJ46*100</f>
        <v>#VALUE!</v>
      </c>
      <c r="DD47" s="248" t="e">
        <f>'2_Prosecution'!EN46/'2_Prosecution'!EM46*100</f>
        <v>#VALUE!</v>
      </c>
      <c r="DE47" s="249" t="s">
        <v>3336</v>
      </c>
      <c r="DF47" s="248" t="e">
        <f>'2_Prosecution'!EP46/'2_Prosecution'!EJ46*100</f>
        <v>#VALUE!</v>
      </c>
      <c r="DG47" s="248" t="e">
        <f>'2_Prosecution'!EQ46/'2_Prosecution'!EP46*100</f>
        <v>#VALUE!</v>
      </c>
      <c r="DH47" s="249" t="s">
        <v>3336</v>
      </c>
      <c r="DI47" s="248" t="e">
        <f>'2_Prosecution'!ES46/'2_Prosecution'!EP46*100</f>
        <v>#VALUE!</v>
      </c>
      <c r="DJ47" s="248" t="e">
        <f>'2_Prosecution'!ET46/'2_Prosecution'!ES46*100</f>
        <v>#VALUE!</v>
      </c>
      <c r="DK47" s="249" t="s">
        <v>3336</v>
      </c>
      <c r="DL47" s="248" t="e">
        <f>'2_Prosecution'!EV46/'2_Prosecution'!DC46*100</f>
        <v>#VALUE!</v>
      </c>
      <c r="DM47" s="248" t="e">
        <f>'2_Prosecution'!EW46/'2_Prosecution'!EV46*100</f>
        <v>#VALUE!</v>
      </c>
      <c r="DN47" s="249" t="s">
        <v>3336</v>
      </c>
      <c r="DO47" s="248" t="e">
        <f>'2_Prosecution'!EY46/'2_Prosecution'!EV46*100</f>
        <v>#VALUE!</v>
      </c>
      <c r="DP47" s="248" t="e">
        <f>'2_Prosecution'!EZ46/'2_Prosecution'!EY46*100</f>
        <v>#VALUE!</v>
      </c>
      <c r="DQ47" s="249" t="s">
        <v>3336</v>
      </c>
      <c r="DR47" s="248" t="e">
        <f>'2_Prosecution'!FB46/'2_Prosecution'!DC46*100</f>
        <v>#VALUE!</v>
      </c>
      <c r="DS47" s="248" t="e">
        <f>'2_Prosecution'!FC46/'2_Prosecution'!FB46*100</f>
        <v>#VALUE!</v>
      </c>
      <c r="DT47" s="249" t="s">
        <v>3336</v>
      </c>
      <c r="DU47" s="248" t="e">
        <f>'2_Prosecution'!FE46/'2_Prosecution'!DC46*100</f>
        <v>#VALUE!</v>
      </c>
      <c r="DV47" s="248" t="e">
        <f>'2_Prosecution'!FF46/'2_Prosecution'!FE46*100</f>
        <v>#VALUE!</v>
      </c>
      <c r="DW47" s="249" t="s">
        <v>3336</v>
      </c>
      <c r="DX47" s="248" t="e">
        <f>'2_Prosecution'!FH46/'2_Prosecution'!DC46*100</f>
        <v>#VALUE!</v>
      </c>
      <c r="DY47" s="248" t="e">
        <f>'2_Prosecution'!FI46/'2_Prosecution'!FH46*100</f>
        <v>#VALUE!</v>
      </c>
      <c r="DZ47" s="249" t="s">
        <v>3336</v>
      </c>
      <c r="EA47" s="248" t="e">
        <f>'2_Prosecution'!FK46/'2_Prosecution'!DC46*100</f>
        <v>#VALUE!</v>
      </c>
      <c r="EB47" s="248" t="e">
        <f>'2_Prosecution'!FL46/'2_Prosecution'!FK46*100</f>
        <v>#VALUE!</v>
      </c>
      <c r="EC47" s="249" t="s">
        <v>3336</v>
      </c>
      <c r="ED47" s="248" t="e">
        <f>'2_Prosecution'!FN46/'2_Prosecution'!FK46*100</f>
        <v>#VALUE!</v>
      </c>
      <c r="EE47" s="248" t="e">
        <f>'2_Prosecution'!FO46/'2_Prosecution'!FN46*100</f>
        <v>#VALUE!</v>
      </c>
      <c r="EF47" s="249" t="s">
        <v>3336</v>
      </c>
      <c r="EG47" s="248" t="e">
        <f>'2_Prosecution'!GT46/G47*100</f>
        <v>#VALUE!</v>
      </c>
      <c r="EH47" s="248" t="e">
        <f>'2_Prosecution'!GU46/G47*100</f>
        <v>#VALUE!</v>
      </c>
      <c r="EI47" s="249" t="s">
        <v>3336</v>
      </c>
      <c r="EJ47" s="248">
        <f>'2_Prosecution'!HF46/C47*100</f>
        <v>31.251412376441174</v>
      </c>
      <c r="EK47" s="248">
        <f>'2_Prosecution'!HG46/D47*100</f>
        <v>29.556369315334109</v>
      </c>
      <c r="EL47" s="248">
        <f>'2_Prosecution'!HH46/E47*100</f>
        <v>29.840549809397587</v>
      </c>
      <c r="EM47" s="248">
        <f>'2_Prosecution'!HI46/F47*100</f>
        <v>29.828883269636801</v>
      </c>
      <c r="EN47" s="248">
        <f>'2_Prosecution'!HJ46/G47*100</f>
        <v>27.489426831948872</v>
      </c>
      <c r="EO47" s="248">
        <f>'2_Prosecution'!HK46/H47*100</f>
        <v>25.830537710168478</v>
      </c>
      <c r="EP47" s="250">
        <f t="shared" si="2"/>
        <v>-17.346014960780508</v>
      </c>
      <c r="EQ47" s="249" t="s">
        <v>3336</v>
      </c>
      <c r="ER47" s="248" t="e">
        <f>'2_Prosecution'!HM46/C47*100</f>
        <v>#VALUE!</v>
      </c>
      <c r="ES47" s="248" t="e">
        <f>'2_Prosecution'!HN46/D47*100</f>
        <v>#VALUE!</v>
      </c>
      <c r="ET47" s="248" t="e">
        <f>'2_Prosecution'!HO46/E47*100</f>
        <v>#VALUE!</v>
      </c>
      <c r="EU47" s="248" t="e">
        <f>'2_Prosecution'!HP46/F47*100</f>
        <v>#VALUE!</v>
      </c>
      <c r="EV47" s="248" t="e">
        <f>'2_Prosecution'!HQ46/G47*100</f>
        <v>#VALUE!</v>
      </c>
      <c r="EW47" s="248" t="e">
        <f>'2_Prosecution'!HR46/H47*100</f>
        <v>#VALUE!</v>
      </c>
      <c r="EX47" s="250" t="e">
        <f t="shared" si="3"/>
        <v>#VALUE!</v>
      </c>
      <c r="EY47" s="249" t="s">
        <v>3336</v>
      </c>
      <c r="EZ47" s="248" t="e">
        <f>'2_Prosecution'!HT46/'2_Prosecution'!HQ46*100</f>
        <v>#VALUE!</v>
      </c>
    </row>
    <row r="48" spans="1:156" ht="18" customHeight="1">
      <c r="A48" s="248">
        <v>46</v>
      </c>
      <c r="B48" s="279" t="s">
        <v>69</v>
      </c>
      <c r="C48" s="248">
        <v>5299.9</v>
      </c>
      <c r="D48" s="248">
        <v>5313.6</v>
      </c>
      <c r="E48" s="248">
        <v>5327.7</v>
      </c>
      <c r="F48" s="248">
        <v>5347.6</v>
      </c>
      <c r="G48" s="248">
        <v>5373</v>
      </c>
      <c r="H48" s="248">
        <v>5404.7</v>
      </c>
      <c r="J48" s="248" t="e">
        <f>'2_Prosecution'!AK47/F48*100</f>
        <v>#VALUE!</v>
      </c>
      <c r="K48" s="248">
        <f>'2_Prosecution'!AL47/G48*100</f>
        <v>4719.1513121161361</v>
      </c>
      <c r="L48" s="249" t="s">
        <v>3336</v>
      </c>
      <c r="M48" s="248">
        <f>'2_Prosecution'!AN47/C48*100</f>
        <v>4758.3727994867832</v>
      </c>
      <c r="N48" s="248">
        <f>'2_Prosecution'!AO47/D48*100</f>
        <v>4747.4217103282144</v>
      </c>
      <c r="O48" s="248">
        <f>'2_Prosecution'!AP47/E48*100</f>
        <v>4954.3330142462974</v>
      </c>
      <c r="P48" s="248">
        <f>'2_Prosecution'!AQ47/F48*100</f>
        <v>4746.540504151395</v>
      </c>
      <c r="Q48" s="248">
        <f>'2_Prosecution'!AR47/G48*100</f>
        <v>4324.0275451330726</v>
      </c>
      <c r="R48" s="248">
        <f>'2_Prosecution'!AS47/H48*100</f>
        <v>3973.0419819786484</v>
      </c>
      <c r="S48" s="250">
        <f t="shared" si="0"/>
        <v>-16.504188524128182</v>
      </c>
      <c r="T48" s="249" t="s">
        <v>3336</v>
      </c>
      <c r="U48" s="248">
        <f>'2_Prosecution'!AU47/'2_Prosecution'!AN47*100</f>
        <v>43.97416223546626</v>
      </c>
      <c r="V48" s="248">
        <f>'2_Prosecution'!AV47/'2_Prosecution'!AO47*100</f>
        <v>40.278443980194957</v>
      </c>
      <c r="W48" s="248">
        <f>'2_Prosecution'!AW47/'2_Prosecution'!AP47*100</f>
        <v>35.127977814148025</v>
      </c>
      <c r="X48" s="248">
        <f>'2_Prosecution'!AX47/'2_Prosecution'!AQ47*100</f>
        <v>38.156847604264335</v>
      </c>
      <c r="Y48" s="248">
        <f>'2_Prosecution'!AY47/'2_Prosecution'!AR47*100</f>
        <v>42.500753238927388</v>
      </c>
      <c r="Z48" s="248">
        <f>'2_Prosecution'!AZ47/'2_Prosecution'!AS47*100</f>
        <v>41.986019717693303</v>
      </c>
      <c r="AA48" s="250">
        <f t="shared" si="1"/>
        <v>-4.5211606468524508</v>
      </c>
      <c r="AB48" s="249" t="s">
        <v>3336</v>
      </c>
      <c r="AC48" s="248">
        <f>'2_Prosecution'!BE47/G48*100</f>
        <v>4324.0275451330726</v>
      </c>
      <c r="AD48" s="248">
        <f>'2_Prosecution'!BF47/'2_Prosecution'!BE47*100</f>
        <v>0</v>
      </c>
      <c r="AE48" s="248" t="e">
        <f>'2_Prosecution'!BG47/'2_Prosecution'!BE47*100</f>
        <v>#VALUE!</v>
      </c>
      <c r="AF48" s="248" t="e">
        <f>'2_Prosecution'!BH47/'2_Prosecution'!BE47*100</f>
        <v>#VALUE!</v>
      </c>
      <c r="AG48" s="248" t="e">
        <f>'2_Prosecution'!BI47/'2_Prosecution'!BH47*100</f>
        <v>#VALUE!</v>
      </c>
      <c r="AH48" s="249" t="s">
        <v>3336</v>
      </c>
      <c r="AI48" s="248" t="e">
        <f>'2_Prosecution'!BK47/G48*100</f>
        <v>#VALUE!</v>
      </c>
      <c r="AJ48" s="248" t="e">
        <f>'2_Prosecution'!BL47/'2_Prosecution'!BK47*100</f>
        <v>#VALUE!</v>
      </c>
      <c r="AK48" s="248" t="e">
        <f>'2_Prosecution'!BM47/'2_Prosecution'!BK47*100</f>
        <v>#VALUE!</v>
      </c>
      <c r="AL48" s="248" t="e">
        <f>'2_Prosecution'!BN47/'2_Prosecution'!BK47*100</f>
        <v>#VALUE!</v>
      </c>
      <c r="AM48" s="248" t="e">
        <f>'2_Prosecution'!BO47/'2_Prosecution'!BN47*100</f>
        <v>#DIV/0!</v>
      </c>
      <c r="AN48" s="249" t="s">
        <v>3336</v>
      </c>
      <c r="AO48" s="248">
        <f>'2_Prosecution'!BU47/G48*100</f>
        <v>4324.0275451330726</v>
      </c>
      <c r="AP48" s="248" t="e">
        <f>'2_Prosecution'!BV47/'2_Prosecution'!BU47*100</f>
        <v>#VALUE!</v>
      </c>
      <c r="AQ48" s="249" t="s">
        <v>3336</v>
      </c>
      <c r="AR48" s="248">
        <f>'2_Prosecution'!BX47/'2_Prosecution'!BU47*100</f>
        <v>42.500753238927388</v>
      </c>
      <c r="AS48" s="248" t="e">
        <f>'2_Prosecution'!BY47/'2_Prosecution'!BX47*100</f>
        <v>#VALUE!</v>
      </c>
      <c r="AT48" s="249" t="s">
        <v>3336</v>
      </c>
      <c r="AU48" s="248" t="e">
        <f>'2_Prosecution'!CA47/'2_Prosecution'!BU47*100</f>
        <v>#VALUE!</v>
      </c>
      <c r="AV48" s="248" t="e">
        <f>'2_Prosecution'!CB47/'2_Prosecution'!CA47*100</f>
        <v>#VALUE!</v>
      </c>
      <c r="AW48" s="249" t="s">
        <v>3336</v>
      </c>
      <c r="AX48" s="248" t="e">
        <f>'2_Prosecution'!CD47/'2_Prosecution'!BU47*100</f>
        <v>#VALUE!</v>
      </c>
      <c r="AY48" s="248" t="e">
        <f>'2_Prosecution'!CE47/'2_Prosecution'!CD47*100</f>
        <v>#VALUE!</v>
      </c>
      <c r="AZ48" s="249" t="s">
        <v>3336</v>
      </c>
      <c r="BA48" s="248" t="e">
        <f>'2_Prosecution'!CG47/'2_Prosecution'!CD47*100</f>
        <v>#VALUE!</v>
      </c>
      <c r="BB48" s="248" t="e">
        <f>'2_Prosecution'!CH47/'2_Prosecution'!CG47*100</f>
        <v>#VALUE!</v>
      </c>
      <c r="BC48" s="249" t="s">
        <v>3336</v>
      </c>
      <c r="BD48" s="248" t="e">
        <f>'2_Prosecution'!CJ47/'2_Prosecution'!CD47*100</f>
        <v>#VALUE!</v>
      </c>
      <c r="BE48" s="248" t="e">
        <f>'2_Prosecution'!CK47/'2_Prosecution'!CJ47*100</f>
        <v>#VALUE!</v>
      </c>
      <c r="BF48" s="249" t="s">
        <v>3336</v>
      </c>
      <c r="BG48" s="248" t="e">
        <f>'2_Prosecution'!CM47/'2_Prosecution'!BU47*100</f>
        <v>#VALUE!</v>
      </c>
      <c r="BH48" s="248" t="e">
        <f>'2_Prosecution'!CN47/'2_Prosecution'!CM47*100</f>
        <v>#VALUE!</v>
      </c>
      <c r="BI48" s="249" t="s">
        <v>3336</v>
      </c>
      <c r="BJ48" s="248" t="e">
        <f>'2_Prosecution'!CP47/'2_Prosecution'!BU47*100</f>
        <v>#VALUE!</v>
      </c>
      <c r="BK48" s="248" t="e">
        <f>'2_Prosecution'!CQ47/'2_Prosecution'!CP47*100</f>
        <v>#VALUE!</v>
      </c>
      <c r="BL48" s="249" t="s">
        <v>3336</v>
      </c>
      <c r="BM48" s="248" t="e">
        <f>'2_Prosecution'!CS47/'2_Prosecution'!BU47*100</f>
        <v>#VALUE!</v>
      </c>
      <c r="BN48" s="248" t="e">
        <f>'2_Prosecution'!CT47/'2_Prosecution'!CS47*100</f>
        <v>#VALUE!</v>
      </c>
      <c r="BO48" s="249" t="s">
        <v>3336</v>
      </c>
      <c r="BP48" s="248" t="e">
        <f>'2_Prosecution'!CV47/'2_Prosecution'!BU47*100</f>
        <v>#VALUE!</v>
      </c>
      <c r="BQ48" s="248" t="e">
        <f>'2_Prosecution'!CW47/'2_Prosecution'!CV47*100</f>
        <v>#VALUE!</v>
      </c>
      <c r="BR48" s="249" t="s">
        <v>3336</v>
      </c>
      <c r="BS48" s="248">
        <f>'2_Prosecution'!DC47/G48*100</f>
        <v>4324.0275451330726</v>
      </c>
      <c r="BT48" s="248" t="e">
        <f>'2_Prosecution'!DD47/'2_Prosecution'!DC47*100</f>
        <v>#VALUE!</v>
      </c>
      <c r="BU48" s="249" t="s">
        <v>3336</v>
      </c>
      <c r="BV48" s="248" t="e">
        <f>'2_Prosecution'!DF47/'2_Prosecution'!DC47*100</f>
        <v>#VALUE!</v>
      </c>
      <c r="BW48" s="248" t="e">
        <f>'2_Prosecution'!DG47/'2_Prosecution'!DF47*100</f>
        <v>#VALUE!</v>
      </c>
      <c r="BX48" s="249" t="s">
        <v>3336</v>
      </c>
      <c r="BY48" s="248" t="e">
        <f>'2_Prosecution'!DI47/'2_Prosecution'!DC47*100</f>
        <v>#VALUE!</v>
      </c>
      <c r="BZ48" s="248" t="e">
        <f>'2_Prosecution'!DJ47/'2_Prosecution'!DI47*100</f>
        <v>#VALUE!</v>
      </c>
      <c r="CA48" s="249" t="s">
        <v>3336</v>
      </c>
      <c r="CB48" s="248" t="e">
        <f>'2_Prosecution'!DL47/'2_Prosecution'!DI47*100</f>
        <v>#VALUE!</v>
      </c>
      <c r="CC48" s="248" t="e">
        <f>'2_Prosecution'!DM47/'2_Prosecution'!DL47*100</f>
        <v>#VALUE!</v>
      </c>
      <c r="CD48" s="249" t="s">
        <v>3336</v>
      </c>
      <c r="CE48" s="248" t="e">
        <f>'2_Prosecution'!DO47/'2_Prosecution'!DC47*100</f>
        <v>#VALUE!</v>
      </c>
      <c r="CF48" s="248" t="e">
        <f>'2_Prosecution'!DP47/'2_Prosecution'!DO47*100</f>
        <v>#VALUE!</v>
      </c>
      <c r="CG48" s="249" t="s">
        <v>3336</v>
      </c>
      <c r="CH48" s="248" t="e">
        <f>'2_Prosecution'!DR47/'2_Prosecution'!DO47*100</f>
        <v>#VALUE!</v>
      </c>
      <c r="CI48" s="248" t="e">
        <f>'2_Prosecution'!DS47/'2_Prosecution'!DR47*100</f>
        <v>#VALUE!</v>
      </c>
      <c r="CJ48" s="249" t="s">
        <v>3336</v>
      </c>
      <c r="CK48" s="248" t="e">
        <f>'2_Prosecution'!DU47/'2_Prosecution'!DC47*100</f>
        <v>#VALUE!</v>
      </c>
      <c r="CL48" s="248" t="e">
        <f>'2_Prosecution'!DV47/'2_Prosecution'!DU47*100</f>
        <v>#VALUE!</v>
      </c>
      <c r="CM48" s="249" t="s">
        <v>3336</v>
      </c>
      <c r="CN48" s="248" t="e">
        <f>'2_Prosecution'!DX47/'2_Prosecution'!DU47*100</f>
        <v>#VALUE!</v>
      </c>
      <c r="CO48" s="248" t="e">
        <f>'2_Prosecution'!DY47/'2_Prosecution'!DX47*100</f>
        <v>#VALUE!</v>
      </c>
      <c r="CP48" s="249" t="s">
        <v>3336</v>
      </c>
      <c r="CQ48" s="248" t="e">
        <f>'2_Prosecution'!EA47/'2_Prosecution'!DU47*100</f>
        <v>#VALUE!</v>
      </c>
      <c r="CR48" s="248" t="e">
        <f>'2_Prosecution'!EB47/'2_Prosecution'!EA47*100</f>
        <v>#VALUE!</v>
      </c>
      <c r="CS48" s="249" t="s">
        <v>3336</v>
      </c>
      <c r="CT48" s="248" t="e">
        <f>'2_Prosecution'!ED47/'2_Prosecution'!DC47*100</f>
        <v>#VALUE!</v>
      </c>
      <c r="CU48" s="248" t="e">
        <f>'2_Prosecution'!EE47/'2_Prosecution'!ED47*100</f>
        <v>#VALUE!</v>
      </c>
      <c r="CV48" s="249" t="s">
        <v>3336</v>
      </c>
      <c r="CW48" s="248" t="e">
        <f>'2_Prosecution'!EG47/'2_Prosecution'!DC47*100</f>
        <v>#VALUE!</v>
      </c>
      <c r="CX48" s="248" t="e">
        <f>'2_Prosecution'!EH47/'2_Prosecution'!EG47*100</f>
        <v>#VALUE!</v>
      </c>
      <c r="CY48" s="249" t="s">
        <v>3336</v>
      </c>
      <c r="CZ48" s="248" t="e">
        <f>'2_Prosecution'!EJ47/'2_Prosecution'!EG47*100</f>
        <v>#VALUE!</v>
      </c>
      <c r="DA48" s="248" t="e">
        <f>'2_Prosecution'!EK47/'2_Prosecution'!EJ47*100</f>
        <v>#VALUE!</v>
      </c>
      <c r="DB48" s="249" t="s">
        <v>3336</v>
      </c>
      <c r="DC48" s="248" t="e">
        <f>'2_Prosecution'!EM47/'2_Prosecution'!EJ47*100</f>
        <v>#VALUE!</v>
      </c>
      <c r="DD48" s="248" t="e">
        <f>'2_Prosecution'!EN47/'2_Prosecution'!EM47*100</f>
        <v>#VALUE!</v>
      </c>
      <c r="DE48" s="249" t="s">
        <v>3336</v>
      </c>
      <c r="DF48" s="248" t="e">
        <f>'2_Prosecution'!EP47/'2_Prosecution'!EJ47*100</f>
        <v>#VALUE!</v>
      </c>
      <c r="DG48" s="248" t="e">
        <f>'2_Prosecution'!EQ47/'2_Prosecution'!EP47*100</f>
        <v>#VALUE!</v>
      </c>
      <c r="DH48" s="249" t="s">
        <v>3336</v>
      </c>
      <c r="DI48" s="248" t="e">
        <f>'2_Prosecution'!ES47/'2_Prosecution'!EP47*100</f>
        <v>#VALUE!</v>
      </c>
      <c r="DJ48" s="248" t="e">
        <f>'2_Prosecution'!ET47/'2_Prosecution'!ES47*100</f>
        <v>#VALUE!</v>
      </c>
      <c r="DK48" s="249" t="s">
        <v>3336</v>
      </c>
      <c r="DL48" s="248" t="e">
        <f>'2_Prosecution'!EV47/'2_Prosecution'!DC47*100</f>
        <v>#VALUE!</v>
      </c>
      <c r="DM48" s="248" t="e">
        <f>'2_Prosecution'!EW47/'2_Prosecution'!EV47*100</f>
        <v>#VALUE!</v>
      </c>
      <c r="DN48" s="249" t="s">
        <v>3336</v>
      </c>
      <c r="DO48" s="248" t="e">
        <f>'2_Prosecution'!EY47/'2_Prosecution'!EV47*100</f>
        <v>#VALUE!</v>
      </c>
      <c r="DP48" s="248" t="e">
        <f>'2_Prosecution'!EZ47/'2_Prosecution'!EY47*100</f>
        <v>#VALUE!</v>
      </c>
      <c r="DQ48" s="249" t="s">
        <v>3336</v>
      </c>
      <c r="DR48" s="248" t="e">
        <f>'2_Prosecution'!FB47/'2_Prosecution'!DC47*100</f>
        <v>#VALUE!</v>
      </c>
      <c r="DS48" s="248" t="e">
        <f>'2_Prosecution'!FC47/'2_Prosecution'!FB47*100</f>
        <v>#VALUE!</v>
      </c>
      <c r="DT48" s="249" t="s">
        <v>3336</v>
      </c>
      <c r="DU48" s="248" t="e">
        <f>'2_Prosecution'!FE47/'2_Prosecution'!DC47*100</f>
        <v>#VALUE!</v>
      </c>
      <c r="DV48" s="248" t="e">
        <f>'2_Prosecution'!FF47/'2_Prosecution'!FE47*100</f>
        <v>#VALUE!</v>
      </c>
      <c r="DW48" s="249" t="s">
        <v>3336</v>
      </c>
      <c r="DX48" s="248" t="e">
        <f>'2_Prosecution'!FH47/'2_Prosecution'!DC47*100</f>
        <v>#VALUE!</v>
      </c>
      <c r="DY48" s="248" t="e">
        <f>'2_Prosecution'!FI47/'2_Prosecution'!FH47*100</f>
        <v>#VALUE!</v>
      </c>
      <c r="DZ48" s="249" t="s">
        <v>3336</v>
      </c>
      <c r="EA48" s="248" t="e">
        <f>'2_Prosecution'!FK47/'2_Prosecution'!DC47*100</f>
        <v>#VALUE!</v>
      </c>
      <c r="EB48" s="248" t="e">
        <f>'2_Prosecution'!FL47/'2_Prosecution'!FK47*100</f>
        <v>#VALUE!</v>
      </c>
      <c r="EC48" s="249" t="s">
        <v>3336</v>
      </c>
      <c r="ED48" s="248" t="e">
        <f>'2_Prosecution'!FN47/'2_Prosecution'!FK47*100</f>
        <v>#VALUE!</v>
      </c>
      <c r="EE48" s="248" t="e">
        <f>'2_Prosecution'!FO47/'2_Prosecution'!FN47*100</f>
        <v>#VALUE!</v>
      </c>
      <c r="EF48" s="249" t="s">
        <v>3336</v>
      </c>
      <c r="EG48" s="248" t="e">
        <f>'2_Prosecution'!GT47/G48*100</f>
        <v>#VALUE!</v>
      </c>
      <c r="EH48" s="248" t="e">
        <f>'2_Prosecution'!GU47/G48*100</f>
        <v>#VALUE!</v>
      </c>
      <c r="EI48" s="249" t="s">
        <v>3336</v>
      </c>
      <c r="EJ48" s="248" t="e">
        <f>'2_Prosecution'!HF47/C48*100</f>
        <v>#VALUE!</v>
      </c>
      <c r="EK48" s="248" t="e">
        <f>'2_Prosecution'!HG47/D48*100</f>
        <v>#VALUE!</v>
      </c>
      <c r="EL48" s="248" t="e">
        <f>'2_Prosecution'!HH47/E48*100</f>
        <v>#VALUE!</v>
      </c>
      <c r="EM48" s="248" t="e">
        <f>'2_Prosecution'!HI47/F48*100</f>
        <v>#VALUE!</v>
      </c>
      <c r="EN48" s="248">
        <f>'2_Prosecution'!HJ47/G48*100</f>
        <v>28.512935045598365</v>
      </c>
      <c r="EO48" s="248" t="e">
        <f>'2_Prosecution'!HK47/H48*100</f>
        <v>#VALUE!</v>
      </c>
      <c r="EP48" s="250" t="e">
        <f t="shared" si="2"/>
        <v>#VALUE!</v>
      </c>
      <c r="EQ48" s="249" t="s">
        <v>3336</v>
      </c>
      <c r="ER48" s="248" t="e">
        <f>'2_Prosecution'!HM47/C48*100</f>
        <v>#VALUE!</v>
      </c>
      <c r="ES48" s="248" t="e">
        <f>'2_Prosecution'!HN47/D48*100</f>
        <v>#VALUE!</v>
      </c>
      <c r="ET48" s="248" t="e">
        <f>'2_Prosecution'!HO47/E48*100</f>
        <v>#VALUE!</v>
      </c>
      <c r="EU48" s="248" t="e">
        <f>'2_Prosecution'!HP47/F48*100</f>
        <v>#VALUE!</v>
      </c>
      <c r="EV48" s="248" t="e">
        <f>'2_Prosecution'!HQ47/G48*100</f>
        <v>#VALUE!</v>
      </c>
      <c r="EW48" s="248" t="e">
        <f>'2_Prosecution'!HR47/H48*100</f>
        <v>#VALUE!</v>
      </c>
      <c r="EX48" s="250" t="e">
        <f t="shared" si="3"/>
        <v>#VALUE!</v>
      </c>
      <c r="EY48" s="249" t="s">
        <v>3336</v>
      </c>
      <c r="EZ48" s="248" t="e">
        <f>'2_Prosecution'!HT47/'2_Prosecution'!HQ47*100</f>
        <v>#VALUE!</v>
      </c>
    </row>
    <row r="49" spans="2:156">
      <c r="B49" s="280" t="s">
        <v>3327</v>
      </c>
      <c r="C49" s="276">
        <f t="shared" ref="C49:H49" si="4">AVERAGE(C3:C48)</f>
        <v>17769.3665</v>
      </c>
      <c r="D49" s="276">
        <f t="shared" si="4"/>
        <v>17820.919217391303</v>
      </c>
      <c r="E49" s="276">
        <f t="shared" si="4"/>
        <v>17853.492934782611</v>
      </c>
      <c r="F49" s="276">
        <f t="shared" si="4"/>
        <v>17936.878152173907</v>
      </c>
      <c r="G49" s="276">
        <f t="shared" si="4"/>
        <v>17932.104891304345</v>
      </c>
      <c r="H49" s="276">
        <f t="shared" si="4"/>
        <v>17998.025565217387</v>
      </c>
      <c r="J49" s="276" t="e">
        <f>AVERAGE(J3:J48)</f>
        <v>#VALUE!</v>
      </c>
      <c r="K49" s="276" t="e">
        <f>AVERAGE(K3:K48)</f>
        <v>#VALUE!</v>
      </c>
      <c r="L49" s="249" t="s">
        <v>3336</v>
      </c>
      <c r="M49" s="276" t="e">
        <f t="shared" ref="M49:R49" si="5">AVERAGE(M3:M48)</f>
        <v>#VALUE!</v>
      </c>
      <c r="N49" s="276" t="e">
        <f t="shared" si="5"/>
        <v>#VALUE!</v>
      </c>
      <c r="O49" s="276" t="e">
        <f t="shared" si="5"/>
        <v>#VALUE!</v>
      </c>
      <c r="P49" s="276" t="e">
        <f t="shared" si="5"/>
        <v>#VALUE!</v>
      </c>
      <c r="Q49" s="276" t="e">
        <f t="shared" si="5"/>
        <v>#VALUE!</v>
      </c>
      <c r="R49" s="276" t="e">
        <f t="shared" si="5"/>
        <v>#VALUE!</v>
      </c>
      <c r="S49" s="246"/>
      <c r="T49" s="249" t="s">
        <v>3336</v>
      </c>
      <c r="U49" s="276" t="e">
        <f t="shared" ref="U49:Z49" si="6">AVERAGE(U3:U48)</f>
        <v>#VALUE!</v>
      </c>
      <c r="V49" s="276" t="e">
        <f t="shared" si="6"/>
        <v>#VALUE!</v>
      </c>
      <c r="W49" s="276" t="e">
        <f t="shared" si="6"/>
        <v>#VALUE!</v>
      </c>
      <c r="X49" s="276" t="e">
        <f t="shared" si="6"/>
        <v>#VALUE!</v>
      </c>
      <c r="Y49" s="276" t="e">
        <f t="shared" si="6"/>
        <v>#VALUE!</v>
      </c>
      <c r="Z49" s="276" t="e">
        <f t="shared" si="6"/>
        <v>#VALUE!</v>
      </c>
      <c r="AA49" s="246"/>
      <c r="AB49" s="249" t="s">
        <v>3336</v>
      </c>
      <c r="AC49" s="276" t="e">
        <f>AVERAGE(AC3:AC48)</f>
        <v>#VALUE!</v>
      </c>
      <c r="AD49" s="276" t="e">
        <f>AVERAGE(AD3:AD48)</f>
        <v>#VALUE!</v>
      </c>
      <c r="AE49" s="276" t="e">
        <f>AVERAGE(AE3:AE48)</f>
        <v>#VALUE!</v>
      </c>
      <c r="AF49" s="276" t="e">
        <f>AVERAGE(AF3:AF48)</f>
        <v>#VALUE!</v>
      </c>
      <c r="AG49" s="276" t="e">
        <f>AVERAGE(AG3:AG48)</f>
        <v>#VALUE!</v>
      </c>
      <c r="AH49" s="249" t="s">
        <v>3336</v>
      </c>
      <c r="AI49" s="276" t="e">
        <f>AVERAGE(AI3:AI48)</f>
        <v>#VALUE!</v>
      </c>
      <c r="AJ49" s="276" t="e">
        <f>AVERAGE(AJ3:AJ48)</f>
        <v>#VALUE!</v>
      </c>
      <c r="AK49" s="276" t="e">
        <f>AVERAGE(AK3:AK48)</f>
        <v>#VALUE!</v>
      </c>
      <c r="AL49" s="276" t="e">
        <f>AVERAGE(AL3:AL48)</f>
        <v>#VALUE!</v>
      </c>
      <c r="AM49" s="276" t="e">
        <f>AVERAGE(AM3:AM48)</f>
        <v>#VALUE!</v>
      </c>
      <c r="AN49" s="249" t="s">
        <v>3336</v>
      </c>
      <c r="AO49" s="276" t="e">
        <f>AVERAGE(AO3:AO48)</f>
        <v>#VALUE!</v>
      </c>
      <c r="AP49" s="276" t="e">
        <f>AVERAGE(AP3:AP48)</f>
        <v>#VALUE!</v>
      </c>
      <c r="AQ49" s="249" t="s">
        <v>3336</v>
      </c>
      <c r="AR49" s="276" t="e">
        <f>AVERAGE(AR3:AR48)</f>
        <v>#VALUE!</v>
      </c>
      <c r="AS49" s="276" t="e">
        <f>AVERAGE(AS3:AS48)</f>
        <v>#VALUE!</v>
      </c>
      <c r="AT49" s="249" t="s">
        <v>3336</v>
      </c>
      <c r="AU49" s="276" t="e">
        <f>AVERAGE(AU3:AU48)</f>
        <v>#VALUE!</v>
      </c>
      <c r="AV49" s="276" t="e">
        <f>AVERAGE(AV3:AV48)</f>
        <v>#VALUE!</v>
      </c>
      <c r="AW49" s="249" t="s">
        <v>3336</v>
      </c>
      <c r="AX49" s="276" t="e">
        <f>AVERAGE(AX3:AX48)</f>
        <v>#VALUE!</v>
      </c>
      <c r="AY49" s="276" t="e">
        <f>AVERAGE(AY3:AY48)</f>
        <v>#VALUE!</v>
      </c>
      <c r="AZ49" s="249" t="s">
        <v>3336</v>
      </c>
      <c r="BA49" s="276" t="e">
        <f>AVERAGE(BA3:BA48)</f>
        <v>#VALUE!</v>
      </c>
      <c r="BB49" s="276" t="e">
        <f>AVERAGE(BB3:BB48)</f>
        <v>#VALUE!</v>
      </c>
      <c r="BC49" s="249" t="s">
        <v>3336</v>
      </c>
      <c r="BD49" s="276" t="e">
        <f>AVERAGE(BD3:BD48)</f>
        <v>#VALUE!</v>
      </c>
      <c r="BE49" s="276" t="e">
        <f>AVERAGE(BE3:BE48)</f>
        <v>#VALUE!</v>
      </c>
      <c r="BF49" s="249" t="s">
        <v>3336</v>
      </c>
      <c r="BG49" s="276" t="e">
        <f>AVERAGE(BG3:BG48)</f>
        <v>#VALUE!</v>
      </c>
      <c r="BH49" s="276" t="e">
        <f>AVERAGE(BH3:BH48)</f>
        <v>#VALUE!</v>
      </c>
      <c r="BI49" s="249" t="s">
        <v>3336</v>
      </c>
      <c r="BJ49" s="276" t="e">
        <f>AVERAGE(BJ3:BJ48)</f>
        <v>#VALUE!</v>
      </c>
      <c r="BK49" s="276" t="e">
        <f>AVERAGE(BK3:BK48)</f>
        <v>#VALUE!</v>
      </c>
      <c r="BL49" s="249" t="s">
        <v>3336</v>
      </c>
      <c r="BM49" s="276" t="e">
        <f>AVERAGE(BM3:BM48)</f>
        <v>#VALUE!</v>
      </c>
      <c r="BN49" s="276" t="e">
        <f>AVERAGE(BN3:BN48)</f>
        <v>#VALUE!</v>
      </c>
      <c r="BO49" s="249" t="s">
        <v>3336</v>
      </c>
      <c r="BP49" s="276" t="e">
        <f>AVERAGE(BP3:BP48)</f>
        <v>#VALUE!</v>
      </c>
      <c r="BQ49" s="276" t="e">
        <f>AVERAGE(BQ3:BQ48)</f>
        <v>#VALUE!</v>
      </c>
      <c r="BR49" s="249" t="s">
        <v>3336</v>
      </c>
      <c r="BS49" s="276" t="e">
        <f>AVERAGE(BS3:BS48)</f>
        <v>#VALUE!</v>
      </c>
      <c r="BT49" s="276" t="e">
        <f>AVERAGE(BT3:BT48)</f>
        <v>#VALUE!</v>
      </c>
      <c r="BU49" s="249" t="s">
        <v>3336</v>
      </c>
      <c r="BV49" s="276" t="e">
        <f>AVERAGE(BV3:BV48)</f>
        <v>#VALUE!</v>
      </c>
      <c r="BW49" s="276" t="e">
        <f>AVERAGE(BW3:BW48)</f>
        <v>#VALUE!</v>
      </c>
      <c r="BX49" s="249" t="s">
        <v>3336</v>
      </c>
      <c r="BY49" s="276" t="e">
        <f>AVERAGE(BY3:BY48)</f>
        <v>#VALUE!</v>
      </c>
      <c r="BZ49" s="276" t="e">
        <f>AVERAGE(BZ3:BZ48)</f>
        <v>#VALUE!</v>
      </c>
      <c r="CA49" s="249" t="s">
        <v>3336</v>
      </c>
      <c r="CB49" s="276" t="e">
        <f>AVERAGE(CB3:CB48)</f>
        <v>#VALUE!</v>
      </c>
      <c r="CC49" s="276" t="e">
        <f>AVERAGE(CC3:CC48)</f>
        <v>#VALUE!</v>
      </c>
      <c r="CD49" s="249" t="s">
        <v>3336</v>
      </c>
      <c r="CE49" s="276" t="e">
        <f>AVERAGE(CE3:CE48)</f>
        <v>#VALUE!</v>
      </c>
      <c r="CF49" s="276" t="e">
        <f>AVERAGE(CF3:CF48)</f>
        <v>#VALUE!</v>
      </c>
      <c r="CG49" s="249" t="s">
        <v>3336</v>
      </c>
      <c r="CH49" s="276" t="e">
        <f>AVERAGE(CH3:CH48)</f>
        <v>#VALUE!</v>
      </c>
      <c r="CI49" s="276" t="e">
        <f>AVERAGE(CI3:CI48)</f>
        <v>#VALUE!</v>
      </c>
      <c r="CJ49" s="249" t="s">
        <v>3336</v>
      </c>
      <c r="CK49" s="276" t="e">
        <f>AVERAGE(CK3:CK48)</f>
        <v>#VALUE!</v>
      </c>
      <c r="CL49" s="276" t="e">
        <f>AVERAGE(CL3:CL48)</f>
        <v>#VALUE!</v>
      </c>
      <c r="CM49" s="249" t="s">
        <v>3336</v>
      </c>
      <c r="CN49" s="276" t="e">
        <f>AVERAGE(CN3:CN48)</f>
        <v>#VALUE!</v>
      </c>
      <c r="CO49" s="276" t="e">
        <f>AVERAGE(CO3:CO48)</f>
        <v>#VALUE!</v>
      </c>
      <c r="CP49" s="249" t="s">
        <v>3336</v>
      </c>
      <c r="CQ49" s="276" t="e">
        <f>AVERAGE(CQ3:CQ48)</f>
        <v>#VALUE!</v>
      </c>
      <c r="CR49" s="276" t="e">
        <f>AVERAGE(CR3:CR48)</f>
        <v>#VALUE!</v>
      </c>
      <c r="CS49" s="249" t="s">
        <v>3336</v>
      </c>
      <c r="CT49" s="276" t="e">
        <f>AVERAGE(CT3:CT48)</f>
        <v>#VALUE!</v>
      </c>
      <c r="CU49" s="276" t="e">
        <f>AVERAGE(CU3:CU48)</f>
        <v>#VALUE!</v>
      </c>
      <c r="CV49" s="249" t="s">
        <v>3336</v>
      </c>
      <c r="CW49" s="276" t="e">
        <f>AVERAGE(CW3:CW48)</f>
        <v>#VALUE!</v>
      </c>
      <c r="CX49" s="276" t="e">
        <f>AVERAGE(CX3:CX48)</f>
        <v>#VALUE!</v>
      </c>
      <c r="CY49" s="249" t="s">
        <v>3336</v>
      </c>
      <c r="CZ49" s="276" t="e">
        <f>AVERAGE(CZ3:CZ48)</f>
        <v>#VALUE!</v>
      </c>
      <c r="DA49" s="276" t="e">
        <f>AVERAGE(DA3:DA48)</f>
        <v>#VALUE!</v>
      </c>
      <c r="DB49" s="249" t="s">
        <v>3336</v>
      </c>
      <c r="DC49" s="276" t="e">
        <f>AVERAGE(DC3:DC48)</f>
        <v>#VALUE!</v>
      </c>
      <c r="DD49" s="276" t="e">
        <f>AVERAGE(DD3:DD48)</f>
        <v>#VALUE!</v>
      </c>
      <c r="DE49" s="249" t="s">
        <v>3336</v>
      </c>
      <c r="DF49" s="276" t="e">
        <f>AVERAGE(DF3:DF48)</f>
        <v>#VALUE!</v>
      </c>
      <c r="DG49" s="276" t="e">
        <f>AVERAGE(DG3:DG48)</f>
        <v>#VALUE!</v>
      </c>
      <c r="DH49" s="249" t="s">
        <v>3336</v>
      </c>
      <c r="DI49" s="276" t="e">
        <f>AVERAGE(DI3:DI48)</f>
        <v>#VALUE!</v>
      </c>
      <c r="DJ49" s="276" t="e">
        <f>AVERAGE(DJ3:DJ48)</f>
        <v>#VALUE!</v>
      </c>
      <c r="DK49" s="249" t="s">
        <v>3336</v>
      </c>
      <c r="DL49" s="276" t="e">
        <f>AVERAGE(DL3:DL48)</f>
        <v>#VALUE!</v>
      </c>
      <c r="DM49" s="276" t="e">
        <f>AVERAGE(DM3:DM48)</f>
        <v>#VALUE!</v>
      </c>
      <c r="DN49" s="249" t="s">
        <v>3336</v>
      </c>
      <c r="DO49" s="276" t="e">
        <f>AVERAGE(DO3:DO48)</f>
        <v>#VALUE!</v>
      </c>
      <c r="DP49" s="276" t="e">
        <f>AVERAGE(DP3:DP48)</f>
        <v>#VALUE!</v>
      </c>
      <c r="DQ49" s="249" t="s">
        <v>3336</v>
      </c>
      <c r="DR49" s="276" t="e">
        <f>AVERAGE(DR3:DR48)</f>
        <v>#VALUE!</v>
      </c>
      <c r="DS49" s="276" t="e">
        <f>AVERAGE(DS3:DS48)</f>
        <v>#VALUE!</v>
      </c>
      <c r="DT49" s="249" t="s">
        <v>3336</v>
      </c>
      <c r="DU49" s="276" t="e">
        <f>AVERAGE(DU3:DU48)</f>
        <v>#VALUE!</v>
      </c>
      <c r="DV49" s="276" t="e">
        <f>AVERAGE(DV3:DV48)</f>
        <v>#VALUE!</v>
      </c>
      <c r="DW49" s="249" t="s">
        <v>3336</v>
      </c>
      <c r="DX49" s="276" t="e">
        <f>AVERAGE(DX3:DX48)</f>
        <v>#VALUE!</v>
      </c>
      <c r="DY49" s="276" t="e">
        <f>AVERAGE(DY3:DY48)</f>
        <v>#VALUE!</v>
      </c>
      <c r="DZ49" s="249" t="s">
        <v>3336</v>
      </c>
      <c r="EA49" s="276" t="e">
        <f>AVERAGE(EA3:EA48)</f>
        <v>#VALUE!</v>
      </c>
      <c r="EB49" s="276" t="e">
        <f>AVERAGE(EB3:EB48)</f>
        <v>#VALUE!</v>
      </c>
      <c r="EC49" s="249" t="s">
        <v>3336</v>
      </c>
      <c r="ED49" s="276" t="e">
        <f>AVERAGE(ED3:ED48)</f>
        <v>#VALUE!</v>
      </c>
      <c r="EE49" s="276" t="e">
        <f>AVERAGE(EE3:EE48)</f>
        <v>#VALUE!</v>
      </c>
      <c r="EF49" s="249" t="s">
        <v>3336</v>
      </c>
      <c r="EG49" s="276" t="e">
        <f>AVERAGE(EG3:EG48)</f>
        <v>#VALUE!</v>
      </c>
      <c r="EH49" s="276" t="e">
        <f>AVERAGE(EH3:EH48)</f>
        <v>#VALUE!</v>
      </c>
      <c r="EI49" s="249" t="s">
        <v>3336</v>
      </c>
      <c r="EJ49" s="276" t="e">
        <f t="shared" ref="EJ49:EO49" si="7">AVERAGE(EJ3:EJ48)</f>
        <v>#VALUE!</v>
      </c>
      <c r="EK49" s="276" t="e">
        <f t="shared" si="7"/>
        <v>#VALUE!</v>
      </c>
      <c r="EL49" s="276" t="e">
        <f t="shared" si="7"/>
        <v>#VALUE!</v>
      </c>
      <c r="EM49" s="276" t="e">
        <f t="shared" si="7"/>
        <v>#VALUE!</v>
      </c>
      <c r="EN49" s="276" t="e">
        <f t="shared" si="7"/>
        <v>#VALUE!</v>
      </c>
      <c r="EO49" s="276" t="e">
        <f t="shared" si="7"/>
        <v>#VALUE!</v>
      </c>
      <c r="EQ49" s="249" t="s">
        <v>3336</v>
      </c>
      <c r="ER49" s="276" t="e">
        <f t="shared" ref="ER49:EW49" si="8">AVERAGE(ER3:ER48)</f>
        <v>#VALUE!</v>
      </c>
      <c r="ES49" s="276" t="e">
        <f t="shared" si="8"/>
        <v>#VALUE!</v>
      </c>
      <c r="ET49" s="276" t="e">
        <f t="shared" si="8"/>
        <v>#VALUE!</v>
      </c>
      <c r="EU49" s="276" t="e">
        <f t="shared" si="8"/>
        <v>#VALUE!</v>
      </c>
      <c r="EV49" s="276" t="e">
        <f t="shared" si="8"/>
        <v>#VALUE!</v>
      </c>
      <c r="EW49" s="276" t="e">
        <f t="shared" si="8"/>
        <v>#VALUE!</v>
      </c>
      <c r="EY49" s="249" t="s">
        <v>3336</v>
      </c>
      <c r="EZ49" s="276" t="e">
        <f>AVERAGE(EZ3:EZ48)</f>
        <v>#VALUE!</v>
      </c>
    </row>
    <row r="50" spans="2:156">
      <c r="B50" s="280" t="s">
        <v>3328</v>
      </c>
      <c r="C50" s="276">
        <f t="shared" ref="C50:H50" si="9">MEDIAN(C3:C48)</f>
        <v>5476.5370000000003</v>
      </c>
      <c r="D50" s="276">
        <f t="shared" si="9"/>
        <v>5492.4189999999999</v>
      </c>
      <c r="E50" s="276">
        <f t="shared" si="9"/>
        <v>5514.6509999999998</v>
      </c>
      <c r="F50" s="276">
        <f t="shared" si="9"/>
        <v>5539.2525000000005</v>
      </c>
      <c r="G50" s="276">
        <f t="shared" si="9"/>
        <v>5565.7340000000004</v>
      </c>
      <c r="H50" s="276">
        <f t="shared" si="9"/>
        <v>5597.2795000000006</v>
      </c>
      <c r="J50" s="276" t="e">
        <f>MEDIAN(J3:J48)</f>
        <v>#VALUE!</v>
      </c>
      <c r="K50" s="276" t="e">
        <f>MEDIAN(K3:K48)</f>
        <v>#VALUE!</v>
      </c>
      <c r="L50" s="249" t="s">
        <v>3336</v>
      </c>
      <c r="M50" s="276" t="e">
        <f t="shared" ref="M50:R50" si="10">MEDIAN(M3:M48)</f>
        <v>#VALUE!</v>
      </c>
      <c r="N50" s="276" t="e">
        <f t="shared" si="10"/>
        <v>#VALUE!</v>
      </c>
      <c r="O50" s="276" t="e">
        <f t="shared" si="10"/>
        <v>#VALUE!</v>
      </c>
      <c r="P50" s="276" t="e">
        <f t="shared" si="10"/>
        <v>#VALUE!</v>
      </c>
      <c r="Q50" s="276" t="e">
        <f t="shared" si="10"/>
        <v>#VALUE!</v>
      </c>
      <c r="R50" s="276" t="e">
        <f t="shared" si="10"/>
        <v>#VALUE!</v>
      </c>
      <c r="S50" s="246"/>
      <c r="T50" s="249" t="s">
        <v>3336</v>
      </c>
      <c r="U50" s="276" t="e">
        <f t="shared" ref="U50:Z50" si="11">MEDIAN(U3:U48)</f>
        <v>#VALUE!</v>
      </c>
      <c r="V50" s="276" t="e">
        <f t="shared" si="11"/>
        <v>#VALUE!</v>
      </c>
      <c r="W50" s="276" t="e">
        <f t="shared" si="11"/>
        <v>#VALUE!</v>
      </c>
      <c r="X50" s="276" t="e">
        <f t="shared" si="11"/>
        <v>#VALUE!</v>
      </c>
      <c r="Y50" s="276" t="e">
        <f t="shared" si="11"/>
        <v>#VALUE!</v>
      </c>
      <c r="Z50" s="276" t="e">
        <f t="shared" si="11"/>
        <v>#VALUE!</v>
      </c>
      <c r="AA50" s="246"/>
      <c r="AB50" s="249" t="s">
        <v>3336</v>
      </c>
      <c r="AC50" s="276" t="e">
        <f>MEDIAN(AC3:AC48)</f>
        <v>#VALUE!</v>
      </c>
      <c r="AD50" s="276" t="e">
        <f>MEDIAN(AD3:AD48)</f>
        <v>#VALUE!</v>
      </c>
      <c r="AE50" s="276" t="e">
        <f>MEDIAN(AE3:AE48)</f>
        <v>#VALUE!</v>
      </c>
      <c r="AF50" s="276" t="e">
        <f>MEDIAN(AF3:AF48)</f>
        <v>#VALUE!</v>
      </c>
      <c r="AG50" s="276" t="e">
        <f>MEDIAN(AG3:AG48)</f>
        <v>#VALUE!</v>
      </c>
      <c r="AH50" s="249" t="s">
        <v>3336</v>
      </c>
      <c r="AI50" s="276" t="e">
        <f>MEDIAN(AI3:AI48)</f>
        <v>#VALUE!</v>
      </c>
      <c r="AJ50" s="276" t="e">
        <f>MEDIAN(AJ3:AJ48)</f>
        <v>#VALUE!</v>
      </c>
      <c r="AK50" s="276" t="e">
        <f>MEDIAN(AK3:AK48)</f>
        <v>#VALUE!</v>
      </c>
      <c r="AL50" s="276" t="e">
        <f>MEDIAN(AL3:AL48)</f>
        <v>#VALUE!</v>
      </c>
      <c r="AM50" s="276" t="e">
        <f>MEDIAN(AM3:AM48)</f>
        <v>#VALUE!</v>
      </c>
      <c r="AN50" s="249" t="s">
        <v>3336</v>
      </c>
      <c r="AO50" s="276" t="e">
        <f>MEDIAN(AO3:AO48)</f>
        <v>#VALUE!</v>
      </c>
      <c r="AP50" s="276" t="e">
        <f>MEDIAN(AP3:AP48)</f>
        <v>#VALUE!</v>
      </c>
      <c r="AQ50" s="249" t="s">
        <v>3336</v>
      </c>
      <c r="AR50" s="276" t="e">
        <f>MEDIAN(AR3:AR48)</f>
        <v>#VALUE!</v>
      </c>
      <c r="AS50" s="276" t="e">
        <f>MEDIAN(AS3:AS48)</f>
        <v>#VALUE!</v>
      </c>
      <c r="AT50" s="249" t="s">
        <v>3336</v>
      </c>
      <c r="AU50" s="276" t="e">
        <f>MEDIAN(AU3:AU48)</f>
        <v>#VALUE!</v>
      </c>
      <c r="AV50" s="276" t="e">
        <f>MEDIAN(AV3:AV48)</f>
        <v>#VALUE!</v>
      </c>
      <c r="AW50" s="249" t="s">
        <v>3336</v>
      </c>
      <c r="AX50" s="276" t="e">
        <f>MEDIAN(AX3:AX48)</f>
        <v>#VALUE!</v>
      </c>
      <c r="AY50" s="276" t="e">
        <f>MEDIAN(AY3:AY48)</f>
        <v>#VALUE!</v>
      </c>
      <c r="AZ50" s="249" t="s">
        <v>3336</v>
      </c>
      <c r="BA50" s="276" t="e">
        <f>MEDIAN(BA3:BA48)</f>
        <v>#VALUE!</v>
      </c>
      <c r="BB50" s="276" t="e">
        <f>MEDIAN(BB3:BB48)</f>
        <v>#VALUE!</v>
      </c>
      <c r="BC50" s="249" t="s">
        <v>3336</v>
      </c>
      <c r="BD50" s="276" t="e">
        <f>MEDIAN(BD3:BD48)</f>
        <v>#VALUE!</v>
      </c>
      <c r="BE50" s="276" t="e">
        <f>MEDIAN(BE3:BE48)</f>
        <v>#VALUE!</v>
      </c>
      <c r="BF50" s="249" t="s">
        <v>3336</v>
      </c>
      <c r="BG50" s="276" t="e">
        <f>MEDIAN(BG3:BG48)</f>
        <v>#VALUE!</v>
      </c>
      <c r="BH50" s="276" t="e">
        <f>MEDIAN(BH3:BH48)</f>
        <v>#VALUE!</v>
      </c>
      <c r="BI50" s="249" t="s">
        <v>3336</v>
      </c>
      <c r="BJ50" s="276" t="e">
        <f>MEDIAN(BJ3:BJ48)</f>
        <v>#VALUE!</v>
      </c>
      <c r="BK50" s="276" t="e">
        <f>MEDIAN(BK3:BK48)</f>
        <v>#VALUE!</v>
      </c>
      <c r="BL50" s="249" t="s">
        <v>3336</v>
      </c>
      <c r="BM50" s="276" t="e">
        <f>MEDIAN(BM3:BM48)</f>
        <v>#VALUE!</v>
      </c>
      <c r="BN50" s="276" t="e">
        <f>MEDIAN(BN3:BN48)</f>
        <v>#VALUE!</v>
      </c>
      <c r="BO50" s="249" t="s">
        <v>3336</v>
      </c>
      <c r="BP50" s="276" t="e">
        <f>MEDIAN(BP3:BP48)</f>
        <v>#VALUE!</v>
      </c>
      <c r="BQ50" s="276" t="e">
        <f>MEDIAN(BQ3:BQ48)</f>
        <v>#VALUE!</v>
      </c>
      <c r="BR50" s="249" t="s">
        <v>3336</v>
      </c>
      <c r="BS50" s="276" t="e">
        <f>MEDIAN(BS3:BS48)</f>
        <v>#VALUE!</v>
      </c>
      <c r="BT50" s="276" t="e">
        <f>MEDIAN(BT3:BT48)</f>
        <v>#VALUE!</v>
      </c>
      <c r="BU50" s="249" t="s">
        <v>3336</v>
      </c>
      <c r="BV50" s="276" t="e">
        <f>MEDIAN(BV3:BV48)</f>
        <v>#VALUE!</v>
      </c>
      <c r="BW50" s="276" t="e">
        <f>MEDIAN(BW3:BW48)</f>
        <v>#VALUE!</v>
      </c>
      <c r="BX50" s="249" t="s">
        <v>3336</v>
      </c>
      <c r="BY50" s="276" t="e">
        <f>MEDIAN(BY3:BY48)</f>
        <v>#VALUE!</v>
      </c>
      <c r="BZ50" s="276" t="e">
        <f>MEDIAN(BZ3:BZ48)</f>
        <v>#VALUE!</v>
      </c>
      <c r="CA50" s="249" t="s">
        <v>3336</v>
      </c>
      <c r="CB50" s="276" t="e">
        <f>MEDIAN(CB3:CB48)</f>
        <v>#VALUE!</v>
      </c>
      <c r="CC50" s="276" t="e">
        <f>MEDIAN(CC3:CC48)</f>
        <v>#VALUE!</v>
      </c>
      <c r="CD50" s="249" t="s">
        <v>3336</v>
      </c>
      <c r="CE50" s="276" t="e">
        <f>MEDIAN(CE3:CE48)</f>
        <v>#VALUE!</v>
      </c>
      <c r="CF50" s="276" t="e">
        <f>MEDIAN(CF3:CF48)</f>
        <v>#VALUE!</v>
      </c>
      <c r="CG50" s="249" t="s">
        <v>3336</v>
      </c>
      <c r="CH50" s="276" t="e">
        <f>MEDIAN(CH3:CH48)</f>
        <v>#VALUE!</v>
      </c>
      <c r="CI50" s="276" t="e">
        <f>MEDIAN(CI3:CI48)</f>
        <v>#VALUE!</v>
      </c>
      <c r="CJ50" s="249" t="s">
        <v>3336</v>
      </c>
      <c r="CK50" s="276" t="e">
        <f>MEDIAN(CK3:CK48)</f>
        <v>#VALUE!</v>
      </c>
      <c r="CL50" s="276" t="e">
        <f>MEDIAN(CL3:CL48)</f>
        <v>#VALUE!</v>
      </c>
      <c r="CM50" s="249" t="s">
        <v>3336</v>
      </c>
      <c r="CN50" s="276" t="e">
        <f>MEDIAN(CN3:CN48)</f>
        <v>#VALUE!</v>
      </c>
      <c r="CO50" s="276" t="e">
        <f>MEDIAN(CO3:CO48)</f>
        <v>#VALUE!</v>
      </c>
      <c r="CP50" s="249" t="s">
        <v>3336</v>
      </c>
      <c r="CQ50" s="276" t="e">
        <f>MEDIAN(CQ3:CQ48)</f>
        <v>#VALUE!</v>
      </c>
      <c r="CR50" s="276" t="e">
        <f>MEDIAN(CR3:CR48)</f>
        <v>#VALUE!</v>
      </c>
      <c r="CS50" s="249" t="s">
        <v>3336</v>
      </c>
      <c r="CT50" s="276" t="e">
        <f>MEDIAN(CT3:CT48)</f>
        <v>#VALUE!</v>
      </c>
      <c r="CU50" s="276" t="e">
        <f>MEDIAN(CU3:CU48)</f>
        <v>#VALUE!</v>
      </c>
      <c r="CV50" s="249" t="s">
        <v>3336</v>
      </c>
      <c r="CW50" s="276" t="e">
        <f>MEDIAN(CW3:CW48)</f>
        <v>#VALUE!</v>
      </c>
      <c r="CX50" s="276" t="e">
        <f>MEDIAN(CX3:CX48)</f>
        <v>#VALUE!</v>
      </c>
      <c r="CY50" s="249" t="s">
        <v>3336</v>
      </c>
      <c r="CZ50" s="276" t="e">
        <f>MEDIAN(CZ3:CZ48)</f>
        <v>#VALUE!</v>
      </c>
      <c r="DA50" s="276" t="e">
        <f>MEDIAN(DA3:DA48)</f>
        <v>#VALUE!</v>
      </c>
      <c r="DB50" s="249" t="s">
        <v>3336</v>
      </c>
      <c r="DC50" s="276" t="e">
        <f>MEDIAN(DC3:DC48)</f>
        <v>#VALUE!</v>
      </c>
      <c r="DD50" s="276" t="e">
        <f>MEDIAN(DD3:DD48)</f>
        <v>#VALUE!</v>
      </c>
      <c r="DE50" s="249" t="s">
        <v>3336</v>
      </c>
      <c r="DF50" s="276" t="e">
        <f>MEDIAN(DF3:DF48)</f>
        <v>#VALUE!</v>
      </c>
      <c r="DG50" s="276" t="e">
        <f>MEDIAN(DG3:DG48)</f>
        <v>#VALUE!</v>
      </c>
      <c r="DH50" s="249" t="s">
        <v>3336</v>
      </c>
      <c r="DI50" s="276" t="e">
        <f>MEDIAN(DI3:DI48)</f>
        <v>#VALUE!</v>
      </c>
      <c r="DJ50" s="276" t="e">
        <f>MEDIAN(DJ3:DJ48)</f>
        <v>#VALUE!</v>
      </c>
      <c r="DK50" s="249" t="s">
        <v>3336</v>
      </c>
      <c r="DL50" s="276" t="e">
        <f>MEDIAN(DL3:DL48)</f>
        <v>#VALUE!</v>
      </c>
      <c r="DM50" s="276" t="e">
        <f>MEDIAN(DM3:DM48)</f>
        <v>#VALUE!</v>
      </c>
      <c r="DN50" s="249" t="s">
        <v>3336</v>
      </c>
      <c r="DO50" s="276" t="e">
        <f>MEDIAN(DO3:DO48)</f>
        <v>#VALUE!</v>
      </c>
      <c r="DP50" s="276" t="e">
        <f>MEDIAN(DP3:DP48)</f>
        <v>#VALUE!</v>
      </c>
      <c r="DQ50" s="249" t="s">
        <v>3336</v>
      </c>
      <c r="DR50" s="276" t="e">
        <f>MEDIAN(DR3:DR48)</f>
        <v>#VALUE!</v>
      </c>
      <c r="DS50" s="276" t="e">
        <f>MEDIAN(DS3:DS48)</f>
        <v>#VALUE!</v>
      </c>
      <c r="DT50" s="249" t="s">
        <v>3336</v>
      </c>
      <c r="DU50" s="276" t="e">
        <f>MEDIAN(DU3:DU48)</f>
        <v>#VALUE!</v>
      </c>
      <c r="DV50" s="276" t="e">
        <f>MEDIAN(DV3:DV48)</f>
        <v>#VALUE!</v>
      </c>
      <c r="DW50" s="249" t="s">
        <v>3336</v>
      </c>
      <c r="DX50" s="276" t="e">
        <f>MEDIAN(DX3:DX48)</f>
        <v>#VALUE!</v>
      </c>
      <c r="DY50" s="276" t="e">
        <f>MEDIAN(DY3:DY48)</f>
        <v>#VALUE!</v>
      </c>
      <c r="DZ50" s="249" t="s">
        <v>3336</v>
      </c>
      <c r="EA50" s="276" t="e">
        <f>MEDIAN(EA3:EA48)</f>
        <v>#VALUE!</v>
      </c>
      <c r="EB50" s="276" t="e">
        <f>MEDIAN(EB3:EB48)</f>
        <v>#VALUE!</v>
      </c>
      <c r="EC50" s="249" t="s">
        <v>3336</v>
      </c>
      <c r="ED50" s="276" t="e">
        <f>MEDIAN(ED3:ED48)</f>
        <v>#VALUE!</v>
      </c>
      <c r="EE50" s="276" t="e">
        <f>MEDIAN(EE3:EE48)</f>
        <v>#VALUE!</v>
      </c>
      <c r="EF50" s="249" t="s">
        <v>3336</v>
      </c>
      <c r="EG50" s="276" t="e">
        <f>MEDIAN(EG3:EG48)</f>
        <v>#VALUE!</v>
      </c>
      <c r="EH50" s="276" t="e">
        <f>MEDIAN(EH3:EH48)</f>
        <v>#VALUE!</v>
      </c>
      <c r="EI50" s="249" t="s">
        <v>3336</v>
      </c>
      <c r="EJ50" s="276" t="e">
        <f t="shared" ref="EJ50:EO50" si="12">MEDIAN(EJ3:EJ48)</f>
        <v>#VALUE!</v>
      </c>
      <c r="EK50" s="276" t="e">
        <f t="shared" si="12"/>
        <v>#VALUE!</v>
      </c>
      <c r="EL50" s="276" t="e">
        <f t="shared" si="12"/>
        <v>#VALUE!</v>
      </c>
      <c r="EM50" s="276" t="e">
        <f t="shared" si="12"/>
        <v>#VALUE!</v>
      </c>
      <c r="EN50" s="276" t="e">
        <f t="shared" si="12"/>
        <v>#VALUE!</v>
      </c>
      <c r="EO50" s="276" t="e">
        <f t="shared" si="12"/>
        <v>#VALUE!</v>
      </c>
      <c r="EQ50" s="249" t="s">
        <v>3336</v>
      </c>
      <c r="ER50" s="276" t="e">
        <f t="shared" ref="ER50:EW50" si="13">MEDIAN(ER3:ER48)</f>
        <v>#VALUE!</v>
      </c>
      <c r="ES50" s="276" t="e">
        <f t="shared" si="13"/>
        <v>#VALUE!</v>
      </c>
      <c r="ET50" s="276" t="e">
        <f t="shared" si="13"/>
        <v>#VALUE!</v>
      </c>
      <c r="EU50" s="276" t="e">
        <f t="shared" si="13"/>
        <v>#VALUE!</v>
      </c>
      <c r="EV50" s="276" t="e">
        <f t="shared" si="13"/>
        <v>#VALUE!</v>
      </c>
      <c r="EW50" s="276" t="e">
        <f t="shared" si="13"/>
        <v>#VALUE!</v>
      </c>
      <c r="EY50" s="249" t="s">
        <v>3336</v>
      </c>
      <c r="EZ50" s="276" t="e">
        <f>MEDIAN(EZ3:EZ48)</f>
        <v>#VALUE!</v>
      </c>
    </row>
    <row r="51" spans="2:156">
      <c r="B51" s="280" t="s">
        <v>3329</v>
      </c>
      <c r="C51" s="276">
        <f t="shared" ref="C51:H51" si="14">MIN(C3:C48)</f>
        <v>318.452</v>
      </c>
      <c r="D51" s="276">
        <f t="shared" si="14"/>
        <v>319.57499999999999</v>
      </c>
      <c r="E51" s="276">
        <f t="shared" si="14"/>
        <v>321.85700000000003</v>
      </c>
      <c r="F51" s="276">
        <f t="shared" si="14"/>
        <v>325.67099999999999</v>
      </c>
      <c r="G51" s="276">
        <f t="shared" si="14"/>
        <v>329.1</v>
      </c>
      <c r="H51" s="276">
        <f t="shared" si="14"/>
        <v>332.529</v>
      </c>
      <c r="J51" s="276" t="e">
        <f>MIN(J3:J48)</f>
        <v>#VALUE!</v>
      </c>
      <c r="K51" s="276" t="e">
        <f>MIN(K3:K48)</f>
        <v>#VALUE!</v>
      </c>
      <c r="L51" s="249" t="s">
        <v>3336</v>
      </c>
      <c r="M51" s="276" t="e">
        <f t="shared" ref="M51:R51" si="15">MIN(M3:M48)</f>
        <v>#VALUE!</v>
      </c>
      <c r="N51" s="276" t="e">
        <f t="shared" si="15"/>
        <v>#VALUE!</v>
      </c>
      <c r="O51" s="276" t="e">
        <f t="shared" si="15"/>
        <v>#VALUE!</v>
      </c>
      <c r="P51" s="276" t="e">
        <f t="shared" si="15"/>
        <v>#VALUE!</v>
      </c>
      <c r="Q51" s="276" t="e">
        <f t="shared" si="15"/>
        <v>#VALUE!</v>
      </c>
      <c r="R51" s="276" t="e">
        <f t="shared" si="15"/>
        <v>#VALUE!</v>
      </c>
      <c r="S51" s="246"/>
      <c r="T51" s="249" t="s">
        <v>3336</v>
      </c>
      <c r="U51" s="276" t="e">
        <f t="shared" ref="U51:Z51" si="16">MIN(U3:U48)</f>
        <v>#VALUE!</v>
      </c>
      <c r="V51" s="276" t="e">
        <f t="shared" si="16"/>
        <v>#VALUE!</v>
      </c>
      <c r="W51" s="276" t="e">
        <f t="shared" si="16"/>
        <v>#VALUE!</v>
      </c>
      <c r="X51" s="276" t="e">
        <f t="shared" si="16"/>
        <v>#VALUE!</v>
      </c>
      <c r="Y51" s="276" t="e">
        <f t="shared" si="16"/>
        <v>#VALUE!</v>
      </c>
      <c r="Z51" s="276" t="e">
        <f t="shared" si="16"/>
        <v>#VALUE!</v>
      </c>
      <c r="AA51" s="246"/>
      <c r="AB51" s="249" t="s">
        <v>3336</v>
      </c>
      <c r="AC51" s="276" t="e">
        <f>MIN(AC3:AC48)</f>
        <v>#VALUE!</v>
      </c>
      <c r="AD51" s="276" t="e">
        <f>MIN(AD3:AD48)</f>
        <v>#VALUE!</v>
      </c>
      <c r="AE51" s="276" t="e">
        <f>MIN(AE3:AE48)</f>
        <v>#VALUE!</v>
      </c>
      <c r="AF51" s="276" t="e">
        <f>MIN(AF3:AF48)</f>
        <v>#VALUE!</v>
      </c>
      <c r="AG51" s="276" t="e">
        <f>MIN(AG3:AG48)</f>
        <v>#VALUE!</v>
      </c>
      <c r="AH51" s="249" t="s">
        <v>3336</v>
      </c>
      <c r="AI51" s="276" t="e">
        <f>MIN(AI3:AI48)</f>
        <v>#VALUE!</v>
      </c>
      <c r="AJ51" s="276" t="e">
        <f>MIN(AJ3:AJ48)</f>
        <v>#VALUE!</v>
      </c>
      <c r="AK51" s="276" t="e">
        <f>MIN(AK3:AK48)</f>
        <v>#VALUE!</v>
      </c>
      <c r="AL51" s="276" t="e">
        <f>MIN(AL3:AL48)</f>
        <v>#VALUE!</v>
      </c>
      <c r="AM51" s="276" t="e">
        <f>MIN(AM3:AM48)</f>
        <v>#VALUE!</v>
      </c>
      <c r="AN51" s="249" t="s">
        <v>3336</v>
      </c>
      <c r="AO51" s="276" t="e">
        <f>MIN(AO3:AO48)</f>
        <v>#VALUE!</v>
      </c>
      <c r="AP51" s="276" t="e">
        <f>MIN(AP3:AP48)</f>
        <v>#VALUE!</v>
      </c>
      <c r="AQ51" s="249" t="s">
        <v>3336</v>
      </c>
      <c r="AR51" s="276" t="e">
        <f>MIN(AR3:AR48)</f>
        <v>#VALUE!</v>
      </c>
      <c r="AS51" s="276" t="e">
        <f>MIN(AS3:AS48)</f>
        <v>#VALUE!</v>
      </c>
      <c r="AT51" s="249" t="s">
        <v>3336</v>
      </c>
      <c r="AU51" s="276" t="e">
        <f>MIN(AU3:AU48)</f>
        <v>#VALUE!</v>
      </c>
      <c r="AV51" s="276" t="e">
        <f>MIN(AV3:AV48)</f>
        <v>#VALUE!</v>
      </c>
      <c r="AW51" s="249" t="s">
        <v>3336</v>
      </c>
      <c r="AX51" s="276" t="e">
        <f>MIN(AX3:AX48)</f>
        <v>#VALUE!</v>
      </c>
      <c r="AY51" s="276" t="e">
        <f>MIN(AY3:AY48)</f>
        <v>#VALUE!</v>
      </c>
      <c r="AZ51" s="249" t="s">
        <v>3336</v>
      </c>
      <c r="BA51" s="276" t="e">
        <f>MIN(BA3:BA48)</f>
        <v>#VALUE!</v>
      </c>
      <c r="BB51" s="276" t="e">
        <f>MIN(BB3:BB48)</f>
        <v>#VALUE!</v>
      </c>
      <c r="BC51" s="249" t="s">
        <v>3336</v>
      </c>
      <c r="BD51" s="276" t="e">
        <f>MIN(BD3:BD48)</f>
        <v>#VALUE!</v>
      </c>
      <c r="BE51" s="276" t="e">
        <f>MIN(BE3:BE48)</f>
        <v>#VALUE!</v>
      </c>
      <c r="BF51" s="249" t="s">
        <v>3336</v>
      </c>
      <c r="BG51" s="276" t="e">
        <f>MIN(BG3:BG48)</f>
        <v>#VALUE!</v>
      </c>
      <c r="BH51" s="276" t="e">
        <f>MIN(BH3:BH48)</f>
        <v>#VALUE!</v>
      </c>
      <c r="BI51" s="249" t="s">
        <v>3336</v>
      </c>
      <c r="BJ51" s="276" t="e">
        <f>MIN(BJ3:BJ48)</f>
        <v>#VALUE!</v>
      </c>
      <c r="BK51" s="276" t="e">
        <f>MIN(BK3:BK48)</f>
        <v>#VALUE!</v>
      </c>
      <c r="BL51" s="249" t="s">
        <v>3336</v>
      </c>
      <c r="BM51" s="276" t="e">
        <f>MIN(BM3:BM48)</f>
        <v>#VALUE!</v>
      </c>
      <c r="BN51" s="276" t="e">
        <f>MIN(BN3:BN48)</f>
        <v>#VALUE!</v>
      </c>
      <c r="BO51" s="249" t="s">
        <v>3336</v>
      </c>
      <c r="BP51" s="276" t="e">
        <f>MIN(BP3:BP48)</f>
        <v>#VALUE!</v>
      </c>
      <c r="BQ51" s="276" t="e">
        <f>MIN(BQ3:BQ48)</f>
        <v>#VALUE!</v>
      </c>
      <c r="BR51" s="249" t="s">
        <v>3336</v>
      </c>
      <c r="BS51" s="276" t="e">
        <f>MIN(BS3:BS48)</f>
        <v>#VALUE!</v>
      </c>
      <c r="BT51" s="276" t="e">
        <f>MIN(BT3:BT48)</f>
        <v>#VALUE!</v>
      </c>
      <c r="BU51" s="249" t="s">
        <v>3336</v>
      </c>
      <c r="BV51" s="276" t="e">
        <f>MIN(BV3:BV48)</f>
        <v>#VALUE!</v>
      </c>
      <c r="BW51" s="276" t="e">
        <f>MIN(BW3:BW48)</f>
        <v>#VALUE!</v>
      </c>
      <c r="BX51" s="249" t="s">
        <v>3336</v>
      </c>
      <c r="BY51" s="276" t="e">
        <f>MIN(BY3:BY48)</f>
        <v>#VALUE!</v>
      </c>
      <c r="BZ51" s="276" t="e">
        <f>MIN(BZ3:BZ48)</f>
        <v>#VALUE!</v>
      </c>
      <c r="CA51" s="249" t="s">
        <v>3336</v>
      </c>
      <c r="CB51" s="276" t="e">
        <f>MIN(CB3:CB48)</f>
        <v>#VALUE!</v>
      </c>
      <c r="CC51" s="276" t="e">
        <f>MIN(CC3:CC48)</f>
        <v>#VALUE!</v>
      </c>
      <c r="CD51" s="249" t="s">
        <v>3336</v>
      </c>
      <c r="CE51" s="276" t="e">
        <f>MIN(CE3:CE48)</f>
        <v>#VALUE!</v>
      </c>
      <c r="CF51" s="276" t="e">
        <f>MIN(CF3:CF48)</f>
        <v>#VALUE!</v>
      </c>
      <c r="CG51" s="249" t="s">
        <v>3336</v>
      </c>
      <c r="CH51" s="276" t="e">
        <f>MIN(CH3:CH48)</f>
        <v>#VALUE!</v>
      </c>
      <c r="CI51" s="276" t="e">
        <f>MIN(CI3:CI48)</f>
        <v>#VALUE!</v>
      </c>
      <c r="CJ51" s="249" t="s">
        <v>3336</v>
      </c>
      <c r="CK51" s="276" t="e">
        <f>MIN(CK3:CK48)</f>
        <v>#VALUE!</v>
      </c>
      <c r="CL51" s="276" t="e">
        <f>MIN(CL3:CL48)</f>
        <v>#VALUE!</v>
      </c>
      <c r="CM51" s="249" t="s">
        <v>3336</v>
      </c>
      <c r="CN51" s="276" t="e">
        <f>MIN(CN3:CN48)</f>
        <v>#VALUE!</v>
      </c>
      <c r="CO51" s="276" t="e">
        <f>MIN(CO3:CO48)</f>
        <v>#VALUE!</v>
      </c>
      <c r="CP51" s="249" t="s">
        <v>3336</v>
      </c>
      <c r="CQ51" s="276" t="e">
        <f>MIN(CQ3:CQ48)</f>
        <v>#VALUE!</v>
      </c>
      <c r="CR51" s="276" t="e">
        <f>MIN(CR3:CR48)</f>
        <v>#VALUE!</v>
      </c>
      <c r="CS51" s="249" t="s">
        <v>3336</v>
      </c>
      <c r="CT51" s="276" t="e">
        <f>MIN(CT3:CT48)</f>
        <v>#VALUE!</v>
      </c>
      <c r="CU51" s="276" t="e">
        <f>MIN(CU3:CU48)</f>
        <v>#VALUE!</v>
      </c>
      <c r="CV51" s="249" t="s">
        <v>3336</v>
      </c>
      <c r="CW51" s="276" t="e">
        <f>MIN(CW3:CW48)</f>
        <v>#VALUE!</v>
      </c>
      <c r="CX51" s="276" t="e">
        <f>MIN(CX3:CX48)</f>
        <v>#VALUE!</v>
      </c>
      <c r="CY51" s="249" t="s">
        <v>3336</v>
      </c>
      <c r="CZ51" s="276" t="e">
        <f>MIN(CZ3:CZ48)</f>
        <v>#VALUE!</v>
      </c>
      <c r="DA51" s="276" t="e">
        <f>MIN(DA3:DA48)</f>
        <v>#VALUE!</v>
      </c>
      <c r="DB51" s="249" t="s">
        <v>3336</v>
      </c>
      <c r="DC51" s="276" t="e">
        <f>MIN(DC3:DC48)</f>
        <v>#VALUE!</v>
      </c>
      <c r="DD51" s="276" t="e">
        <f>MIN(DD3:DD48)</f>
        <v>#VALUE!</v>
      </c>
      <c r="DE51" s="249" t="s">
        <v>3336</v>
      </c>
      <c r="DF51" s="276" t="e">
        <f>MIN(DF3:DF48)</f>
        <v>#VALUE!</v>
      </c>
      <c r="DG51" s="276" t="e">
        <f>MIN(DG3:DG48)</f>
        <v>#VALUE!</v>
      </c>
      <c r="DH51" s="249" t="s">
        <v>3336</v>
      </c>
      <c r="DI51" s="276" t="e">
        <f>MIN(DI3:DI48)</f>
        <v>#VALUE!</v>
      </c>
      <c r="DJ51" s="276" t="e">
        <f>MIN(DJ3:DJ48)</f>
        <v>#VALUE!</v>
      </c>
      <c r="DK51" s="249" t="s">
        <v>3336</v>
      </c>
      <c r="DL51" s="276" t="e">
        <f>MIN(DL3:DL48)</f>
        <v>#VALUE!</v>
      </c>
      <c r="DM51" s="276" t="e">
        <f>MIN(DM3:DM48)</f>
        <v>#VALUE!</v>
      </c>
      <c r="DN51" s="249" t="s">
        <v>3336</v>
      </c>
      <c r="DO51" s="276" t="e">
        <f>MIN(DO3:DO48)</f>
        <v>#VALUE!</v>
      </c>
      <c r="DP51" s="276" t="e">
        <f>MIN(DP3:DP48)</f>
        <v>#VALUE!</v>
      </c>
      <c r="DQ51" s="249" t="s">
        <v>3336</v>
      </c>
      <c r="DR51" s="276" t="e">
        <f>MIN(DR3:DR48)</f>
        <v>#VALUE!</v>
      </c>
      <c r="DS51" s="276" t="e">
        <f>MIN(DS3:DS48)</f>
        <v>#VALUE!</v>
      </c>
      <c r="DT51" s="249" t="s">
        <v>3336</v>
      </c>
      <c r="DU51" s="276" t="e">
        <f>MIN(DU3:DU48)</f>
        <v>#VALUE!</v>
      </c>
      <c r="DV51" s="276" t="e">
        <f>MIN(DV3:DV48)</f>
        <v>#VALUE!</v>
      </c>
      <c r="DW51" s="249" t="s">
        <v>3336</v>
      </c>
      <c r="DX51" s="276" t="e">
        <f>MIN(DX3:DX48)</f>
        <v>#VALUE!</v>
      </c>
      <c r="DY51" s="276" t="e">
        <f>MIN(DY3:DY48)</f>
        <v>#VALUE!</v>
      </c>
      <c r="DZ51" s="249" t="s">
        <v>3336</v>
      </c>
      <c r="EA51" s="276" t="e">
        <f>MIN(EA3:EA48)</f>
        <v>#VALUE!</v>
      </c>
      <c r="EB51" s="276" t="e">
        <f>MIN(EB3:EB48)</f>
        <v>#VALUE!</v>
      </c>
      <c r="EC51" s="249" t="s">
        <v>3336</v>
      </c>
      <c r="ED51" s="276" t="e">
        <f>MIN(ED3:ED48)</f>
        <v>#VALUE!</v>
      </c>
      <c r="EE51" s="276" t="e">
        <f>MIN(EE3:EE48)</f>
        <v>#VALUE!</v>
      </c>
      <c r="EF51" s="249" t="s">
        <v>3336</v>
      </c>
      <c r="EG51" s="276" t="e">
        <f>MIN(EG3:EG48)</f>
        <v>#VALUE!</v>
      </c>
      <c r="EH51" s="276" t="e">
        <f>MIN(EH3:EH48)</f>
        <v>#VALUE!</v>
      </c>
      <c r="EI51" s="249" t="s">
        <v>3336</v>
      </c>
      <c r="EJ51" s="276" t="e">
        <f t="shared" ref="EJ51:EO51" si="17">MIN(EJ3:EJ48)</f>
        <v>#VALUE!</v>
      </c>
      <c r="EK51" s="276" t="e">
        <f t="shared" si="17"/>
        <v>#VALUE!</v>
      </c>
      <c r="EL51" s="276" t="e">
        <f t="shared" si="17"/>
        <v>#VALUE!</v>
      </c>
      <c r="EM51" s="276" t="e">
        <f t="shared" si="17"/>
        <v>#VALUE!</v>
      </c>
      <c r="EN51" s="276" t="e">
        <f t="shared" si="17"/>
        <v>#VALUE!</v>
      </c>
      <c r="EO51" s="276" t="e">
        <f t="shared" si="17"/>
        <v>#VALUE!</v>
      </c>
      <c r="EQ51" s="249" t="s">
        <v>3336</v>
      </c>
      <c r="ER51" s="276" t="e">
        <f t="shared" ref="ER51:EW51" si="18">MIN(ER3:ER48)</f>
        <v>#VALUE!</v>
      </c>
      <c r="ES51" s="276" t="e">
        <f t="shared" si="18"/>
        <v>#VALUE!</v>
      </c>
      <c r="ET51" s="276" t="e">
        <f t="shared" si="18"/>
        <v>#VALUE!</v>
      </c>
      <c r="EU51" s="276" t="e">
        <f t="shared" si="18"/>
        <v>#VALUE!</v>
      </c>
      <c r="EV51" s="276" t="e">
        <f t="shared" si="18"/>
        <v>#VALUE!</v>
      </c>
      <c r="EW51" s="276" t="e">
        <f t="shared" si="18"/>
        <v>#VALUE!</v>
      </c>
      <c r="EY51" s="249" t="s">
        <v>3336</v>
      </c>
      <c r="EZ51" s="276" t="e">
        <f>MIN(EZ3:EZ48)</f>
        <v>#VALUE!</v>
      </c>
    </row>
    <row r="52" spans="2:156">
      <c r="B52" s="280" t="s">
        <v>3330</v>
      </c>
      <c r="C52" s="276">
        <f t="shared" ref="C52:H52" si="19">MAX(C3:C48)</f>
        <v>142856.53599999999</v>
      </c>
      <c r="D52" s="276">
        <f t="shared" si="19"/>
        <v>143056.383</v>
      </c>
      <c r="E52" s="276">
        <f t="shared" si="19"/>
        <v>143500</v>
      </c>
      <c r="F52" s="276">
        <f t="shared" si="19"/>
        <v>143666.93100000001</v>
      </c>
      <c r="G52" s="276">
        <f t="shared" si="19"/>
        <v>144100</v>
      </c>
      <c r="H52" s="276">
        <f t="shared" si="19"/>
        <v>144300</v>
      </c>
      <c r="J52" s="276" t="e">
        <f>MAX(J3:J48)</f>
        <v>#VALUE!</v>
      </c>
      <c r="K52" s="276" t="e">
        <f>MAX(K3:K48)</f>
        <v>#VALUE!</v>
      </c>
      <c r="L52" s="249" t="s">
        <v>3336</v>
      </c>
      <c r="M52" s="276" t="e">
        <f t="shared" ref="M52:R52" si="20">MAX(M3:M48)</f>
        <v>#VALUE!</v>
      </c>
      <c r="N52" s="276" t="e">
        <f t="shared" si="20"/>
        <v>#VALUE!</v>
      </c>
      <c r="O52" s="276" t="e">
        <f t="shared" si="20"/>
        <v>#VALUE!</v>
      </c>
      <c r="P52" s="276" t="e">
        <f t="shared" si="20"/>
        <v>#VALUE!</v>
      </c>
      <c r="Q52" s="276" t="e">
        <f t="shared" si="20"/>
        <v>#VALUE!</v>
      </c>
      <c r="R52" s="276" t="e">
        <f t="shared" si="20"/>
        <v>#VALUE!</v>
      </c>
      <c r="S52" s="246"/>
      <c r="T52" s="249" t="s">
        <v>3336</v>
      </c>
      <c r="U52" s="276" t="e">
        <f t="shared" ref="U52:Z52" si="21">MAX(U3:U48)</f>
        <v>#VALUE!</v>
      </c>
      <c r="V52" s="276" t="e">
        <f t="shared" si="21"/>
        <v>#VALUE!</v>
      </c>
      <c r="W52" s="276" t="e">
        <f t="shared" si="21"/>
        <v>#VALUE!</v>
      </c>
      <c r="X52" s="276" t="e">
        <f t="shared" si="21"/>
        <v>#VALUE!</v>
      </c>
      <c r="Y52" s="276" t="e">
        <f t="shared" si="21"/>
        <v>#VALUE!</v>
      </c>
      <c r="Z52" s="276" t="e">
        <f t="shared" si="21"/>
        <v>#VALUE!</v>
      </c>
      <c r="AA52" s="246"/>
      <c r="AB52" s="249" t="s">
        <v>3336</v>
      </c>
      <c r="AC52" s="276" t="e">
        <f>MAX(AC3:AC48)</f>
        <v>#VALUE!</v>
      </c>
      <c r="AD52" s="276" t="e">
        <f>MAX(AD3:AD48)</f>
        <v>#VALUE!</v>
      </c>
      <c r="AE52" s="276" t="e">
        <f>MAX(AE3:AE48)</f>
        <v>#VALUE!</v>
      </c>
      <c r="AF52" s="276" t="e">
        <f>MAX(AF3:AF48)</f>
        <v>#VALUE!</v>
      </c>
      <c r="AG52" s="276" t="e">
        <f>MAX(AG3:AG48)</f>
        <v>#VALUE!</v>
      </c>
      <c r="AH52" s="249" t="s">
        <v>3336</v>
      </c>
      <c r="AI52" s="276" t="e">
        <f>MAX(AI3:AI48)</f>
        <v>#VALUE!</v>
      </c>
      <c r="AJ52" s="276" t="e">
        <f>MAX(AJ3:AJ48)</f>
        <v>#VALUE!</v>
      </c>
      <c r="AK52" s="276" t="e">
        <f>MAX(AK3:AK48)</f>
        <v>#VALUE!</v>
      </c>
      <c r="AL52" s="276" t="e">
        <f>MAX(AL3:AL48)</f>
        <v>#VALUE!</v>
      </c>
      <c r="AM52" s="276" t="e">
        <f>MAX(AM3:AM48)</f>
        <v>#VALUE!</v>
      </c>
      <c r="AN52" s="249" t="s">
        <v>3336</v>
      </c>
      <c r="AO52" s="276" t="e">
        <f>MAX(AO3:AO48)</f>
        <v>#VALUE!</v>
      </c>
      <c r="AP52" s="276" t="e">
        <f>MAX(AP3:AP48)</f>
        <v>#VALUE!</v>
      </c>
      <c r="AQ52" s="249" t="s">
        <v>3336</v>
      </c>
      <c r="AR52" s="276" t="e">
        <f>MAX(AR3:AR48)</f>
        <v>#VALUE!</v>
      </c>
      <c r="AS52" s="276" t="e">
        <f>MAX(AS3:AS48)</f>
        <v>#VALUE!</v>
      </c>
      <c r="AT52" s="249" t="s">
        <v>3336</v>
      </c>
      <c r="AU52" s="276" t="e">
        <f>MAX(AU3:AU48)</f>
        <v>#VALUE!</v>
      </c>
      <c r="AV52" s="276" t="e">
        <f>MAX(AV3:AV48)</f>
        <v>#VALUE!</v>
      </c>
      <c r="AW52" s="249" t="s">
        <v>3336</v>
      </c>
      <c r="AX52" s="276" t="e">
        <f>MAX(AX3:AX48)</f>
        <v>#VALUE!</v>
      </c>
      <c r="AY52" s="276" t="e">
        <f>MAX(AY3:AY48)</f>
        <v>#VALUE!</v>
      </c>
      <c r="AZ52" s="249" t="s">
        <v>3336</v>
      </c>
      <c r="BA52" s="276" t="e">
        <f>MAX(BA3:BA48)</f>
        <v>#VALUE!</v>
      </c>
      <c r="BB52" s="276" t="e">
        <f>MAX(BB3:BB48)</f>
        <v>#VALUE!</v>
      </c>
      <c r="BC52" s="249" t="s">
        <v>3336</v>
      </c>
      <c r="BD52" s="276" t="e">
        <f>MAX(BD3:BD48)</f>
        <v>#VALUE!</v>
      </c>
      <c r="BE52" s="276" t="e">
        <f>MAX(BE3:BE48)</f>
        <v>#VALUE!</v>
      </c>
      <c r="BF52" s="249" t="s">
        <v>3336</v>
      </c>
      <c r="BG52" s="276" t="e">
        <f>MAX(BG3:BG48)</f>
        <v>#VALUE!</v>
      </c>
      <c r="BH52" s="276" t="e">
        <f>MAX(BH3:BH48)</f>
        <v>#VALUE!</v>
      </c>
      <c r="BI52" s="249" t="s">
        <v>3336</v>
      </c>
      <c r="BJ52" s="276" t="e">
        <f>MAX(BJ3:BJ48)</f>
        <v>#VALUE!</v>
      </c>
      <c r="BK52" s="276" t="e">
        <f>MAX(BK3:BK48)</f>
        <v>#VALUE!</v>
      </c>
      <c r="BL52" s="249" t="s">
        <v>3336</v>
      </c>
      <c r="BM52" s="276" t="e">
        <f>MAX(BM3:BM48)</f>
        <v>#VALUE!</v>
      </c>
      <c r="BN52" s="276" t="e">
        <f>MAX(BN3:BN48)</f>
        <v>#VALUE!</v>
      </c>
      <c r="BO52" s="249" t="s">
        <v>3336</v>
      </c>
      <c r="BP52" s="276" t="e">
        <f>MAX(BP3:BP48)</f>
        <v>#VALUE!</v>
      </c>
      <c r="BQ52" s="276" t="e">
        <f>MAX(BQ3:BQ48)</f>
        <v>#VALUE!</v>
      </c>
      <c r="BR52" s="249" t="s">
        <v>3336</v>
      </c>
      <c r="BS52" s="276" t="e">
        <f>MAX(BS3:BS48)</f>
        <v>#VALUE!</v>
      </c>
      <c r="BT52" s="276" t="e">
        <f>MAX(BT3:BT48)</f>
        <v>#VALUE!</v>
      </c>
      <c r="BU52" s="249" t="s">
        <v>3336</v>
      </c>
      <c r="BV52" s="276" t="e">
        <f>MAX(BV3:BV48)</f>
        <v>#VALUE!</v>
      </c>
      <c r="BW52" s="276" t="e">
        <f>MAX(BW3:BW48)</f>
        <v>#VALUE!</v>
      </c>
      <c r="BX52" s="249" t="s">
        <v>3336</v>
      </c>
      <c r="BY52" s="276" t="e">
        <f>MAX(BY3:BY48)</f>
        <v>#VALUE!</v>
      </c>
      <c r="BZ52" s="276" t="e">
        <f>MAX(BZ3:BZ48)</f>
        <v>#VALUE!</v>
      </c>
      <c r="CA52" s="249" t="s">
        <v>3336</v>
      </c>
      <c r="CB52" s="276" t="e">
        <f>MAX(CB3:CB48)</f>
        <v>#VALUE!</v>
      </c>
      <c r="CC52" s="276" t="e">
        <f>MAX(CC3:CC48)</f>
        <v>#VALUE!</v>
      </c>
      <c r="CD52" s="249" t="s">
        <v>3336</v>
      </c>
      <c r="CE52" s="276" t="e">
        <f>MAX(CE3:CE48)</f>
        <v>#VALUE!</v>
      </c>
      <c r="CF52" s="276" t="e">
        <f>MAX(CF3:CF48)</f>
        <v>#VALUE!</v>
      </c>
      <c r="CG52" s="249" t="s">
        <v>3336</v>
      </c>
      <c r="CH52" s="276" t="e">
        <f>MAX(CH3:CH48)</f>
        <v>#VALUE!</v>
      </c>
      <c r="CI52" s="276" t="e">
        <f>MAX(CI3:CI48)</f>
        <v>#VALUE!</v>
      </c>
      <c r="CJ52" s="249" t="s">
        <v>3336</v>
      </c>
      <c r="CK52" s="276" t="e">
        <f>MAX(CK3:CK48)</f>
        <v>#VALUE!</v>
      </c>
      <c r="CL52" s="276" t="e">
        <f>MAX(CL3:CL48)</f>
        <v>#VALUE!</v>
      </c>
      <c r="CM52" s="249" t="s">
        <v>3336</v>
      </c>
      <c r="CN52" s="276" t="e">
        <f>MAX(CN3:CN48)</f>
        <v>#VALUE!</v>
      </c>
      <c r="CO52" s="276" t="e">
        <f>MAX(CO3:CO48)</f>
        <v>#VALUE!</v>
      </c>
      <c r="CP52" s="249" t="s">
        <v>3336</v>
      </c>
      <c r="CQ52" s="276" t="e">
        <f>MAX(CQ3:CQ48)</f>
        <v>#VALUE!</v>
      </c>
      <c r="CR52" s="276" t="e">
        <f>MAX(CR3:CR48)</f>
        <v>#VALUE!</v>
      </c>
      <c r="CS52" s="249" t="s">
        <v>3336</v>
      </c>
      <c r="CT52" s="276" t="e">
        <f>MAX(CT3:CT48)</f>
        <v>#VALUE!</v>
      </c>
      <c r="CU52" s="276" t="e">
        <f>MAX(CU3:CU48)</f>
        <v>#VALUE!</v>
      </c>
      <c r="CV52" s="249" t="s">
        <v>3336</v>
      </c>
      <c r="CW52" s="276" t="e">
        <f>MAX(CW3:CW48)</f>
        <v>#VALUE!</v>
      </c>
      <c r="CX52" s="276" t="e">
        <f>MAX(CX3:CX48)</f>
        <v>#VALUE!</v>
      </c>
      <c r="CY52" s="249" t="s">
        <v>3336</v>
      </c>
      <c r="CZ52" s="276" t="e">
        <f>MAX(CZ3:CZ48)</f>
        <v>#VALUE!</v>
      </c>
      <c r="DA52" s="276" t="e">
        <f>MAX(DA3:DA48)</f>
        <v>#VALUE!</v>
      </c>
      <c r="DB52" s="249" t="s">
        <v>3336</v>
      </c>
      <c r="DC52" s="276" t="e">
        <f>MAX(DC3:DC48)</f>
        <v>#VALUE!</v>
      </c>
      <c r="DD52" s="276" t="e">
        <f>MAX(DD3:DD48)</f>
        <v>#VALUE!</v>
      </c>
      <c r="DE52" s="249" t="s">
        <v>3336</v>
      </c>
      <c r="DF52" s="276" t="e">
        <f>MAX(DF3:DF48)</f>
        <v>#VALUE!</v>
      </c>
      <c r="DG52" s="276" t="e">
        <f>MAX(DG3:DG48)</f>
        <v>#VALUE!</v>
      </c>
      <c r="DH52" s="249" t="s">
        <v>3336</v>
      </c>
      <c r="DI52" s="276" t="e">
        <f>MAX(DI3:DI48)</f>
        <v>#VALUE!</v>
      </c>
      <c r="DJ52" s="276" t="e">
        <f>MAX(DJ3:DJ48)</f>
        <v>#VALUE!</v>
      </c>
      <c r="DK52" s="249" t="s">
        <v>3336</v>
      </c>
      <c r="DL52" s="276" t="e">
        <f>MAX(DL3:DL48)</f>
        <v>#VALUE!</v>
      </c>
      <c r="DM52" s="276" t="e">
        <f>MAX(DM3:DM48)</f>
        <v>#VALUE!</v>
      </c>
      <c r="DN52" s="249" t="s">
        <v>3336</v>
      </c>
      <c r="DO52" s="276" t="e">
        <f>MAX(DO3:DO48)</f>
        <v>#VALUE!</v>
      </c>
      <c r="DP52" s="276" t="e">
        <f>MAX(DP3:DP48)</f>
        <v>#VALUE!</v>
      </c>
      <c r="DQ52" s="249" t="s">
        <v>3336</v>
      </c>
      <c r="DR52" s="276" t="e">
        <f>MAX(DR3:DR48)</f>
        <v>#VALUE!</v>
      </c>
      <c r="DS52" s="276" t="e">
        <f>MAX(DS3:DS48)</f>
        <v>#VALUE!</v>
      </c>
      <c r="DT52" s="249" t="s">
        <v>3336</v>
      </c>
      <c r="DU52" s="276" t="e">
        <f>MAX(DU3:DU48)</f>
        <v>#VALUE!</v>
      </c>
      <c r="DV52" s="276" t="e">
        <f>MAX(DV3:DV48)</f>
        <v>#VALUE!</v>
      </c>
      <c r="DW52" s="249" t="s">
        <v>3336</v>
      </c>
      <c r="DX52" s="276" t="e">
        <f>MAX(DX3:DX48)</f>
        <v>#VALUE!</v>
      </c>
      <c r="DY52" s="276" t="e">
        <f>MAX(DY3:DY48)</f>
        <v>#VALUE!</v>
      </c>
      <c r="DZ52" s="249" t="s">
        <v>3336</v>
      </c>
      <c r="EA52" s="276" t="e">
        <f>MAX(EA3:EA48)</f>
        <v>#VALUE!</v>
      </c>
      <c r="EB52" s="276" t="e">
        <f>MAX(EB3:EB48)</f>
        <v>#VALUE!</v>
      </c>
      <c r="EC52" s="249" t="s">
        <v>3336</v>
      </c>
      <c r="ED52" s="276" t="e">
        <f>MAX(ED3:ED48)</f>
        <v>#VALUE!</v>
      </c>
      <c r="EE52" s="276" t="e">
        <f>MAX(EE3:EE48)</f>
        <v>#VALUE!</v>
      </c>
      <c r="EF52" s="249" t="s">
        <v>3336</v>
      </c>
      <c r="EG52" s="276" t="e">
        <f>MAX(EG3:EG48)</f>
        <v>#VALUE!</v>
      </c>
      <c r="EH52" s="276" t="e">
        <f>MAX(EH3:EH48)</f>
        <v>#VALUE!</v>
      </c>
      <c r="EI52" s="249" t="s">
        <v>3336</v>
      </c>
      <c r="EJ52" s="276" t="e">
        <f t="shared" ref="EJ52:EO52" si="22">MAX(EJ3:EJ48)</f>
        <v>#VALUE!</v>
      </c>
      <c r="EK52" s="276" t="e">
        <f t="shared" si="22"/>
        <v>#VALUE!</v>
      </c>
      <c r="EL52" s="276" t="e">
        <f t="shared" si="22"/>
        <v>#VALUE!</v>
      </c>
      <c r="EM52" s="276" t="e">
        <f t="shared" si="22"/>
        <v>#VALUE!</v>
      </c>
      <c r="EN52" s="276" t="e">
        <f t="shared" si="22"/>
        <v>#VALUE!</v>
      </c>
      <c r="EO52" s="276" t="e">
        <f t="shared" si="22"/>
        <v>#VALUE!</v>
      </c>
      <c r="EQ52" s="249" t="s">
        <v>3336</v>
      </c>
      <c r="ER52" s="276" t="e">
        <f t="shared" ref="ER52:EW52" si="23">MAX(ER3:ER48)</f>
        <v>#VALUE!</v>
      </c>
      <c r="ES52" s="276" t="e">
        <f t="shared" si="23"/>
        <v>#VALUE!</v>
      </c>
      <c r="ET52" s="276" t="e">
        <f t="shared" si="23"/>
        <v>#VALUE!</v>
      </c>
      <c r="EU52" s="276" t="e">
        <f t="shared" si="23"/>
        <v>#VALUE!</v>
      </c>
      <c r="EV52" s="276" t="e">
        <f t="shared" si="23"/>
        <v>#VALUE!</v>
      </c>
      <c r="EW52" s="276" t="e">
        <f t="shared" si="23"/>
        <v>#VALUE!</v>
      </c>
      <c r="EY52" s="249" t="s">
        <v>3336</v>
      </c>
      <c r="EZ52" s="276" t="e">
        <f>MAX(EZ3:EZ48)</f>
        <v>#VALUE!</v>
      </c>
    </row>
    <row r="53" spans="2:156" ht="14">
      <c r="AH53" s="249" t="s">
        <v>850</v>
      </c>
      <c r="AO53" s="248" t="s">
        <v>850</v>
      </c>
      <c r="AR53" s="281" t="s">
        <v>850</v>
      </c>
    </row>
    <row r="56" spans="2:156" ht="18">
      <c r="AN56" s="248"/>
      <c r="AO56" s="282" t="s">
        <v>850</v>
      </c>
      <c r="AQ56" s="248"/>
      <c r="AT56" s="248"/>
      <c r="AW56" s="248"/>
    </row>
    <row r="57" spans="2:156">
      <c r="V57" s="283"/>
      <c r="W57" s="273" t="s">
        <v>3390</v>
      </c>
    </row>
  </sheetData>
  <mergeCells count="39">
    <mergeCell ref="C1:I1"/>
    <mergeCell ref="J1:K1"/>
    <mergeCell ref="CZ1:DA1"/>
    <mergeCell ref="AR1:AS1"/>
    <mergeCell ref="AI1:AM1"/>
    <mergeCell ref="AC1:AG1"/>
    <mergeCell ref="AO1:AP1"/>
    <mergeCell ref="BS1:BT1"/>
    <mergeCell ref="BV1:BW1"/>
    <mergeCell ref="BY1:BZ1"/>
    <mergeCell ref="CT1:CU1"/>
    <mergeCell ref="CW1:CX1"/>
    <mergeCell ref="CN1:CO1"/>
    <mergeCell ref="CQ1:CR1"/>
    <mergeCell ref="AU1:AV1"/>
    <mergeCell ref="AX1:AY1"/>
    <mergeCell ref="BA1:BB1"/>
    <mergeCell ref="BP1:BQ1"/>
    <mergeCell ref="BD1:BE1"/>
    <mergeCell ref="BG1:BH1"/>
    <mergeCell ref="CE1:CF1"/>
    <mergeCell ref="CH1:CI1"/>
    <mergeCell ref="CK1:CL1"/>
    <mergeCell ref="BJ1:BK1"/>
    <mergeCell ref="BM1:BN1"/>
    <mergeCell ref="CB1:CC1"/>
    <mergeCell ref="ER1:EW1"/>
    <mergeCell ref="DO1:DP1"/>
    <mergeCell ref="DR1:DS1"/>
    <mergeCell ref="DU1:DV1"/>
    <mergeCell ref="DX1:DY1"/>
    <mergeCell ref="EA1:EB1"/>
    <mergeCell ref="ED1:EE1"/>
    <mergeCell ref="DC1:DD1"/>
    <mergeCell ref="DF1:DG1"/>
    <mergeCell ref="EG1:EH1"/>
    <mergeCell ref="EJ1:EO1"/>
    <mergeCell ref="DL1:DM1"/>
    <mergeCell ref="DI1:DJ1"/>
  </mergeCells>
  <pageMargins left="0.25" right="0.25" top="0.75" bottom="0.75" header="0.3" footer="0.3"/>
  <pageSetup paperSize="9" orientation="landscape" r:id="rId1"/>
  <ignoredErrors>
    <ignoredError sqref="C49:H52" formulaRange="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B050"/>
  </sheetPr>
  <dimension ref="A1:SQ57"/>
  <sheetViews>
    <sheetView zoomScale="50" zoomScaleNormal="50" workbookViewId="0">
      <pane xSplit="1520" activePane="topRight"/>
      <selection activeCell="B1" sqref="B1:B1048576"/>
      <selection pane="topRight" activeCell="C17" sqref="C17"/>
    </sheetView>
  </sheetViews>
  <sheetFormatPr baseColWidth="10" defaultColWidth="8.453125" defaultRowHeight="14"/>
  <cols>
    <col min="1" max="1" width="6.453125" style="133" customWidth="1"/>
    <col min="2" max="3" width="13.453125" style="133" customWidth="1"/>
    <col min="4" max="4" width="12.453125" style="133" customWidth="1"/>
    <col min="5" max="5" width="10.453125" style="133" customWidth="1"/>
    <col min="6" max="6" width="12.453125" style="133" customWidth="1"/>
    <col min="7" max="7" width="11.453125" style="133" customWidth="1"/>
    <col min="8" max="8" width="10.453125" style="133" customWidth="1"/>
    <col min="9" max="9" width="9.453125" style="133" customWidth="1"/>
    <col min="10" max="11" width="11.453125" style="133" customWidth="1"/>
    <col min="12" max="12" width="10.453125" style="133" customWidth="1"/>
    <col min="13" max="13" width="11.453125" style="133" customWidth="1"/>
    <col min="14" max="14" width="10.453125" style="133" customWidth="1"/>
    <col min="15" max="15" width="9.453125" style="133" customWidth="1"/>
    <col min="16" max="17" width="10" style="133" customWidth="1"/>
    <col min="18" max="18" width="10.453125" style="133" customWidth="1"/>
    <col min="19" max="19" width="8.453125" style="133" customWidth="1"/>
    <col min="20" max="20" width="7.453125" style="133" customWidth="1"/>
    <col min="21" max="21" width="9.453125" style="133" customWidth="1"/>
    <col min="22" max="24" width="10.453125" style="133" customWidth="1"/>
    <col min="25" max="25" width="11.453125" style="133" customWidth="1"/>
    <col min="26" max="26" width="10.453125" style="133" customWidth="1"/>
    <col min="27" max="29" width="11.453125" style="133" customWidth="1"/>
    <col min="30" max="30" width="10.453125" style="133" customWidth="1"/>
    <col min="31" max="31" width="12.453125" style="133" customWidth="1"/>
    <col min="32" max="33" width="11.453125" style="133" customWidth="1"/>
    <col min="34" max="34" width="9.453125" style="133" customWidth="1"/>
    <col min="35" max="35" width="9.453125" style="152" customWidth="1"/>
    <col min="36" max="36" width="12.453125" style="133" customWidth="1"/>
    <col min="37" max="37" width="12" style="133" customWidth="1"/>
    <col min="38" max="38" width="12.453125" style="133" customWidth="1"/>
    <col min="39" max="39" width="12" style="133" customWidth="1"/>
    <col min="40" max="41" width="12.453125" style="133" customWidth="1"/>
    <col min="42" max="42" width="12.453125" style="152" customWidth="1"/>
    <col min="43" max="44" width="11.453125" style="133" customWidth="1"/>
    <col min="45" max="45" width="10.453125" style="133" customWidth="1"/>
    <col min="46" max="47" width="11.453125" style="133" customWidth="1"/>
    <col min="48" max="48" width="12" style="133" customWidth="1"/>
    <col min="49" max="49" width="12" style="152" customWidth="1"/>
    <col min="50" max="53" width="11.453125" style="133" customWidth="1"/>
    <col min="54" max="54" width="10.453125" style="133" customWidth="1"/>
    <col min="55" max="58" width="11.453125" style="133" customWidth="1"/>
    <col min="59" max="59" width="10.453125" style="133" customWidth="1"/>
    <col min="60" max="60" width="11.453125" style="133" customWidth="1"/>
    <col min="61" max="61" width="10.453125" style="133" customWidth="1"/>
    <col min="62" max="63" width="11.453125" style="133" customWidth="1"/>
    <col min="64" max="69" width="9.453125" style="133" customWidth="1"/>
    <col min="70" max="70" width="9.453125" style="152" customWidth="1"/>
    <col min="71" max="76" width="9.453125" style="133" customWidth="1"/>
    <col min="77" max="77" width="9.453125" style="152" customWidth="1"/>
    <col min="78" max="78" width="12" style="133" customWidth="1"/>
    <col min="79" max="79" width="11.453125" style="133" customWidth="1"/>
    <col min="80" max="80" width="12.453125" style="133" customWidth="1"/>
    <col min="81" max="83" width="12" style="133" customWidth="1"/>
    <col min="84" max="84" width="12" style="335" customWidth="1"/>
    <col min="85" max="85" width="12.453125" style="133" customWidth="1"/>
    <col min="86" max="86" width="11.453125" style="133" customWidth="1"/>
    <col min="87" max="87" width="12" style="133" customWidth="1"/>
    <col min="88" max="88" width="12.453125" style="133" customWidth="1"/>
    <col min="89" max="90" width="12" style="133" customWidth="1"/>
    <col min="91" max="91" width="12" style="335" customWidth="1"/>
    <col min="92" max="97" width="9.453125" style="133" customWidth="1"/>
    <col min="98" max="98" width="9.453125" style="152" customWidth="1"/>
    <col min="99" max="100" width="11.453125" style="133" customWidth="1"/>
    <col min="101" max="101" width="10.453125" style="133" customWidth="1"/>
    <col min="102" max="102" width="11.453125" style="133" customWidth="1"/>
    <col min="103" max="103" width="10.453125" style="133" customWidth="1"/>
    <col min="104" max="104" width="11.453125" style="133" customWidth="1"/>
    <col min="105" max="105" width="11.453125" style="152" customWidth="1"/>
    <col min="106" max="110" width="9.453125" style="133" customWidth="1"/>
    <col min="111" max="111" width="11.453125" style="133" customWidth="1"/>
    <col min="112" max="112" width="11.453125" style="152" customWidth="1"/>
    <col min="113" max="118" width="9.453125" style="133" customWidth="1"/>
    <col min="119" max="119" width="9.453125" style="152" customWidth="1"/>
    <col min="120" max="125" width="11.453125" style="133" customWidth="1"/>
    <col min="126" max="126" width="16.81640625" style="335" customWidth="1"/>
    <col min="127" max="127" width="9.1796875" style="133" customWidth="1"/>
    <col min="128" max="132" width="9.453125" style="133" customWidth="1"/>
    <col min="133" max="133" width="9.453125" style="335" customWidth="1"/>
    <col min="134" max="139" width="10.453125" style="133" customWidth="1"/>
    <col min="140" max="140" width="10.453125" style="335" customWidth="1"/>
    <col min="141" max="144" width="10.453125" style="133" customWidth="1"/>
    <col min="145" max="145" width="7.453125" style="133" customWidth="1"/>
    <col min="146" max="146" width="8.1796875" style="133" customWidth="1"/>
    <col min="147" max="147" width="8.6328125" style="335" customWidth="1"/>
    <col min="148" max="152" width="11.453125" style="133" customWidth="1"/>
    <col min="153" max="153" width="10.453125" style="133" customWidth="1"/>
    <col min="154" max="154" width="10.453125" style="335" customWidth="1"/>
    <col min="155" max="160" width="10.453125" style="133" customWidth="1"/>
    <col min="161" max="161" width="10.453125" style="335" customWidth="1"/>
    <col min="162" max="162" width="11.453125" style="133" customWidth="1"/>
    <col min="163" max="165" width="12" style="133" customWidth="1"/>
    <col min="166" max="166" width="11.453125" style="133" customWidth="1"/>
    <col min="167" max="167" width="12" style="133" customWidth="1"/>
    <col min="168" max="168" width="12" style="360" customWidth="1"/>
    <col min="169" max="174" width="10.453125" style="133" customWidth="1"/>
    <col min="175" max="175" width="10.453125" style="151" customWidth="1"/>
    <col min="176" max="181" width="10.453125" style="133" customWidth="1"/>
    <col min="182" max="182" width="10.453125" style="335" customWidth="1"/>
    <col min="183" max="183" width="10.1796875" style="133" customWidth="1"/>
    <col min="184" max="188" width="10.453125" style="133" customWidth="1"/>
    <col min="189" max="189" width="10.453125" style="335" customWidth="1"/>
    <col min="190" max="190" width="6.453125" style="179" customWidth="1"/>
    <col min="191" max="191" width="7.453125" style="133" customWidth="1"/>
    <col min="192" max="192" width="7.453125" style="152" customWidth="1"/>
    <col min="193" max="193" width="9.453125" style="133" customWidth="1"/>
    <col min="194" max="194" width="14.453125" style="133" customWidth="1"/>
    <col min="195" max="202" width="9.453125" style="133" customWidth="1"/>
    <col min="203" max="203" width="8.453125" style="133" customWidth="1"/>
    <col min="204" max="206" width="9.453125" style="133" customWidth="1"/>
    <col min="207" max="207" width="9.453125" style="152" customWidth="1"/>
    <col min="208" max="208" width="8.453125" style="133" customWidth="1"/>
    <col min="209" max="209" width="12.453125" style="133" customWidth="1"/>
    <col min="210" max="210" width="11.453125" style="133" customWidth="1"/>
    <col min="211" max="211" width="10" style="133" customWidth="1"/>
    <col min="212" max="212" width="11.453125" style="133" customWidth="1"/>
    <col min="213" max="213" width="9.453125" style="133" customWidth="1"/>
    <col min="214" max="214" width="9.453125" style="152" customWidth="1"/>
    <col min="215" max="215" width="12" style="133" customWidth="1"/>
    <col min="216" max="217" width="10" style="133" customWidth="1"/>
    <col min="218" max="219" width="9.453125" style="133" customWidth="1"/>
    <col min="220" max="220" width="9.453125" style="152" customWidth="1"/>
    <col min="221" max="221" width="11.453125" style="133" customWidth="1"/>
    <col min="222" max="223" width="10.453125" style="133" customWidth="1"/>
    <col min="224" max="224" width="10" style="133" customWidth="1"/>
    <col min="225" max="225" width="9.453125" style="133" customWidth="1"/>
    <col min="226" max="226" width="9.453125" style="152" customWidth="1"/>
    <col min="227" max="227" width="11.453125" style="133" customWidth="1"/>
    <col min="228" max="229" width="10" style="133" customWidth="1"/>
    <col min="230" max="231" width="9.453125" style="133" customWidth="1"/>
    <col min="232" max="232" width="9.453125" style="152" customWidth="1"/>
    <col min="233" max="233" width="9.453125" style="133" customWidth="1"/>
    <col min="234" max="235" width="10.453125" style="133" customWidth="1"/>
    <col min="236" max="237" width="9.453125" style="133" customWidth="1"/>
    <col min="238" max="238" width="9.453125" style="152" customWidth="1"/>
    <col min="239" max="239" width="9.453125" style="133" customWidth="1"/>
    <col min="240" max="241" width="10" style="133" customWidth="1"/>
    <col min="242" max="243" width="9.453125" style="133" customWidth="1"/>
    <col min="244" max="244" width="9.453125" style="152" customWidth="1"/>
    <col min="245" max="247" width="10.453125" style="133" customWidth="1"/>
    <col min="248" max="249" width="9.453125" style="133" customWidth="1"/>
    <col min="250" max="250" width="9.453125" style="152" customWidth="1"/>
    <col min="251" max="251" width="9.453125" style="133" customWidth="1"/>
    <col min="252" max="253" width="10.453125" style="133" customWidth="1"/>
    <col min="254" max="254" width="10" style="133" customWidth="1"/>
    <col min="255" max="255" width="9.453125" style="133" customWidth="1"/>
    <col min="256" max="256" width="9.453125" style="152" customWidth="1"/>
    <col min="257" max="257" width="11.453125" style="133" customWidth="1"/>
    <col min="258" max="259" width="10.453125" style="133" customWidth="1"/>
    <col min="260" max="261" width="9.453125" style="133" customWidth="1"/>
    <col min="262" max="262" width="9.453125" style="152" customWidth="1"/>
    <col min="263" max="263" width="11.453125" style="133" customWidth="1"/>
    <col min="264" max="265" width="10.453125" style="133" customWidth="1"/>
    <col min="266" max="267" width="9.453125" style="133" customWidth="1"/>
    <col min="268" max="268" width="9.453125" style="152" customWidth="1"/>
    <col min="269" max="269" width="9.453125" style="133" customWidth="1"/>
    <col min="270" max="271" width="10" style="133" customWidth="1"/>
    <col min="272" max="273" width="9.453125" style="133" customWidth="1"/>
    <col min="274" max="274" width="9.453125" style="152" customWidth="1"/>
    <col min="275" max="275" width="12" style="133" customWidth="1"/>
    <col min="276" max="278" width="10.453125" style="133" customWidth="1"/>
    <col min="279" max="279" width="9.453125" style="133" customWidth="1"/>
    <col min="280" max="280" width="9.453125" style="152" customWidth="1"/>
    <col min="281" max="281" width="6.453125" style="133" customWidth="1"/>
    <col min="282" max="282" width="7.453125" style="133" customWidth="1"/>
    <col min="283" max="283" width="7.453125" style="152" customWidth="1"/>
    <col min="284" max="284" width="10.81640625" style="133" customWidth="1"/>
    <col min="285" max="293" width="9.453125" style="133" customWidth="1"/>
    <col min="294" max="294" width="8.453125" style="133" customWidth="1"/>
    <col min="295" max="299" width="9.453125" style="133" customWidth="1"/>
    <col min="300" max="300" width="12.81640625" style="341" customWidth="1"/>
    <col min="301" max="302" width="12.453125" style="133" customWidth="1"/>
    <col min="303" max="303" width="10.453125" style="133" customWidth="1"/>
    <col min="304" max="304" width="10.453125" style="152" customWidth="1"/>
    <col min="305" max="305" width="11.453125" style="133" customWidth="1"/>
    <col min="306" max="312" width="10.453125" style="133" customWidth="1"/>
    <col min="313" max="313" width="12" style="133" customWidth="1"/>
    <col min="314" max="314" width="10.453125" style="133" customWidth="1"/>
    <col min="315" max="315" width="10.453125" style="152" customWidth="1"/>
    <col min="316" max="317" width="10.453125" style="133" customWidth="1"/>
    <col min="318" max="318" width="11.453125" style="133" customWidth="1"/>
    <col min="319" max="319" width="10.453125" style="133" customWidth="1"/>
    <col min="320" max="321" width="9.453125" style="133" customWidth="1"/>
    <col min="322" max="322" width="9.453125" style="152" customWidth="1"/>
    <col min="323" max="323" width="11.453125" style="133" customWidth="1"/>
    <col min="324" max="324" width="10" style="133" customWidth="1"/>
    <col min="325" max="328" width="10.453125" style="133" customWidth="1"/>
    <col min="329" max="329" width="10.453125" style="152" customWidth="1"/>
    <col min="330" max="331" width="11" style="133" customWidth="1"/>
    <col min="332" max="333" width="10.453125" style="133" customWidth="1"/>
    <col min="334" max="334" width="10.453125" style="152" customWidth="1"/>
    <col min="335" max="335" width="10.453125" style="133" customWidth="1"/>
    <col min="336" max="336" width="10.453125" style="152" customWidth="1"/>
    <col min="337" max="338" width="9.453125" style="133" customWidth="1"/>
    <col min="339" max="339" width="10.453125" style="133" customWidth="1"/>
    <col min="340" max="346" width="11.453125" style="133" customWidth="1"/>
    <col min="347" max="347" width="10.453125" style="133" customWidth="1"/>
    <col min="348" max="354" width="11.453125" style="133" customWidth="1"/>
    <col min="355" max="355" width="10.453125" style="133" customWidth="1"/>
    <col min="356" max="362" width="11.453125" style="133" customWidth="1"/>
    <col min="363" max="363" width="10.453125" style="133" customWidth="1"/>
    <col min="364" max="370" width="11.453125" style="133" customWidth="1"/>
    <col min="371" max="371" width="10.453125" style="133" customWidth="1"/>
    <col min="372" max="378" width="11.453125" style="133" customWidth="1"/>
    <col min="379" max="383" width="8" style="133" customWidth="1"/>
    <col min="384" max="388" width="7.453125" style="133" customWidth="1"/>
    <col min="389" max="395" width="8.453125" style="133" customWidth="1"/>
    <col min="396" max="396" width="11.453125" style="133" customWidth="1"/>
    <col min="397" max="397" width="9.453125" style="133" customWidth="1"/>
    <col min="398" max="398" width="10.453125" style="133" customWidth="1"/>
    <col min="399" max="399" width="9.453125" style="133" customWidth="1"/>
    <col min="400" max="400" width="10" style="133" customWidth="1"/>
    <col min="401" max="402" width="10.453125" style="133" customWidth="1"/>
    <col min="403" max="404" width="9.453125" style="133" customWidth="1"/>
    <col min="405" max="405" width="10.453125" style="133" customWidth="1"/>
    <col min="406" max="406" width="11.453125" style="133" customWidth="1"/>
    <col min="407" max="407" width="11.453125" style="152" customWidth="1"/>
    <col min="408" max="408" width="9.453125" style="133" customWidth="1"/>
    <col min="409" max="409" width="9.453125" style="152" customWidth="1"/>
    <col min="410" max="410" width="12.453125" style="133" customWidth="1"/>
    <col min="411" max="411" width="14.81640625" style="133" customWidth="1"/>
    <col min="412" max="412" width="15.1796875" style="133" customWidth="1"/>
    <col min="413" max="413" width="14.81640625" style="133" customWidth="1"/>
    <col min="414" max="414" width="11.453125" style="133" customWidth="1"/>
    <col min="415" max="415" width="11.453125" style="152" customWidth="1"/>
    <col min="416" max="416" width="12.453125" style="133" customWidth="1"/>
    <col min="417" max="417" width="14.1796875" style="133" customWidth="1"/>
    <col min="418" max="418" width="15.453125" style="133" customWidth="1"/>
    <col min="419" max="419" width="16" style="133" customWidth="1"/>
    <col min="420" max="420" width="15.453125" style="133" customWidth="1"/>
    <col min="421" max="421" width="11.453125" style="152" customWidth="1"/>
    <col min="422" max="428" width="11.453125" style="133" customWidth="1"/>
    <col min="429" max="429" width="11.453125" style="152" customWidth="1"/>
    <col min="430" max="430" width="13.453125" style="133" customWidth="1"/>
    <col min="431" max="431" width="14" style="133" customWidth="1"/>
    <col min="432" max="432" width="14" style="152" customWidth="1"/>
    <col min="433" max="434" width="10.453125" style="133" customWidth="1"/>
    <col min="435" max="435" width="12" style="133" customWidth="1"/>
    <col min="436" max="437" width="10.453125" style="133" customWidth="1"/>
    <col min="438" max="438" width="9.453125" style="133" customWidth="1"/>
    <col min="439" max="439" width="9.453125" style="152" customWidth="1"/>
    <col min="440" max="440" width="10.453125" style="133" customWidth="1"/>
    <col min="441" max="441" width="10" style="133" customWidth="1"/>
    <col min="442" max="444" width="11.453125" style="133" customWidth="1"/>
    <col min="445" max="445" width="11" style="133" customWidth="1"/>
    <col min="446" max="446" width="11" style="152" customWidth="1"/>
    <col min="447" max="448" width="10.453125" style="133" customWidth="1"/>
    <col min="449" max="449" width="10" style="133" customWidth="1"/>
    <col min="450" max="450" width="9.453125" style="133" customWidth="1"/>
    <col min="451" max="452" width="10.453125" style="133" customWidth="1"/>
    <col min="453" max="453" width="10.453125" style="152" customWidth="1"/>
    <col min="454" max="455" width="11.453125" style="133" customWidth="1"/>
    <col min="456" max="456" width="10.453125" style="133" customWidth="1"/>
    <col min="457" max="457" width="11.453125" style="133" customWidth="1"/>
    <col min="458" max="458" width="12.453125" style="133" customWidth="1"/>
    <col min="459" max="459" width="12" style="133" customWidth="1"/>
    <col min="460" max="460" width="12" style="152" customWidth="1"/>
    <col min="461" max="461" width="12.453125" style="133" customWidth="1"/>
    <col min="462" max="462" width="11.453125" style="133" customWidth="1"/>
    <col min="463" max="463" width="10.453125" style="133" customWidth="1"/>
    <col min="464" max="466" width="11.453125" style="133" customWidth="1"/>
    <col min="467" max="467" width="12" style="133" customWidth="1"/>
    <col min="468" max="468" width="12" style="152" customWidth="1"/>
    <col min="469" max="469" width="10.453125" style="133" customWidth="1"/>
    <col min="470" max="470" width="10.453125" style="152" customWidth="1"/>
    <col min="471" max="491" width="10.453125" style="133" customWidth="1"/>
    <col min="492" max="492" width="10.453125" style="152" customWidth="1"/>
    <col min="493" max="493" width="11.453125" style="133" bestFit="1" customWidth="1"/>
    <col min="494" max="494" width="11.453125" style="152" customWidth="1"/>
    <col min="495" max="498" width="12.453125" style="133" bestFit="1" customWidth="1"/>
    <col min="499" max="499" width="12.453125" style="152" customWidth="1"/>
    <col min="500" max="503" width="12.453125" style="133" bestFit="1" customWidth="1"/>
    <col min="504" max="504" width="12.453125" style="133" customWidth="1"/>
    <col min="505" max="507" width="12.453125" style="133" bestFit="1" customWidth="1"/>
    <col min="508" max="508" width="12" style="133" bestFit="1" customWidth="1"/>
    <col min="509" max="509" width="12" style="133" customWidth="1"/>
    <col min="510" max="511" width="8.453125" style="133"/>
    <col min="512" max="512" width="8.453125" style="133" customWidth="1"/>
    <col min="513" max="16384" width="8.453125" style="133"/>
  </cols>
  <sheetData>
    <row r="1" spans="1:511" s="147" customFormat="1" ht="27.75" customHeight="1">
      <c r="A1" s="147" t="s">
        <v>0</v>
      </c>
      <c r="B1" s="147" t="s">
        <v>1</v>
      </c>
      <c r="C1" s="147" t="s">
        <v>1875</v>
      </c>
      <c r="D1" s="147" t="s">
        <v>1876</v>
      </c>
      <c r="E1" s="147" t="s">
        <v>1877</v>
      </c>
      <c r="F1" s="147" t="s">
        <v>1878</v>
      </c>
      <c r="G1" s="147" t="s">
        <v>1879</v>
      </c>
      <c r="H1" s="147" t="s">
        <v>1880</v>
      </c>
      <c r="I1" s="147" t="s">
        <v>1881</v>
      </c>
      <c r="J1" s="147" t="s">
        <v>1882</v>
      </c>
      <c r="K1" s="147" t="s">
        <v>1883</v>
      </c>
      <c r="L1" s="147" t="s">
        <v>1884</v>
      </c>
      <c r="M1" s="147" t="s">
        <v>1885</v>
      </c>
      <c r="N1" s="147" t="s">
        <v>1886</v>
      </c>
      <c r="O1" s="147" t="s">
        <v>1887</v>
      </c>
      <c r="P1" s="147" t="s">
        <v>1888</v>
      </c>
      <c r="Q1" s="147" t="s">
        <v>1889</v>
      </c>
      <c r="R1" s="147" t="s">
        <v>1890</v>
      </c>
      <c r="S1" s="147" t="s">
        <v>1574</v>
      </c>
      <c r="T1" s="147" t="s">
        <v>1575</v>
      </c>
      <c r="U1" s="147" t="s">
        <v>1576</v>
      </c>
      <c r="V1" s="147" t="s">
        <v>1577</v>
      </c>
      <c r="W1" s="147" t="s">
        <v>1578</v>
      </c>
      <c r="X1" s="147" t="s">
        <v>1579</v>
      </c>
      <c r="Y1" s="147" t="s">
        <v>1580</v>
      </c>
      <c r="Z1" s="147" t="s">
        <v>1581</v>
      </c>
      <c r="AA1" s="147" t="s">
        <v>1582</v>
      </c>
      <c r="AB1" s="147" t="s">
        <v>1583</v>
      </c>
      <c r="AC1" s="147" t="s">
        <v>1584</v>
      </c>
      <c r="AD1" s="147" t="s">
        <v>1585</v>
      </c>
      <c r="AE1" s="147" t="s">
        <v>1586</v>
      </c>
      <c r="AF1" s="147" t="s">
        <v>1587</v>
      </c>
      <c r="AG1" s="147" t="s">
        <v>1588</v>
      </c>
      <c r="AH1" s="147" t="s">
        <v>1589</v>
      </c>
      <c r="AI1" s="171" t="s">
        <v>3336</v>
      </c>
      <c r="AJ1" s="147" t="s">
        <v>1000</v>
      </c>
      <c r="AK1" s="147" t="s">
        <v>701</v>
      </c>
      <c r="AL1" s="147" t="s">
        <v>689</v>
      </c>
      <c r="AM1" s="147" t="s">
        <v>677</v>
      </c>
      <c r="AN1" s="147" t="s">
        <v>590</v>
      </c>
      <c r="AO1" s="147" t="s">
        <v>490</v>
      </c>
      <c r="AP1" s="171" t="s">
        <v>3336</v>
      </c>
      <c r="AQ1" s="147" t="s">
        <v>1001</v>
      </c>
      <c r="AR1" s="147" t="s">
        <v>702</v>
      </c>
      <c r="AS1" s="147" t="s">
        <v>690</v>
      </c>
      <c r="AT1" s="147" t="s">
        <v>678</v>
      </c>
      <c r="AU1" s="147" t="s">
        <v>591</v>
      </c>
      <c r="AV1" s="147" t="s">
        <v>491</v>
      </c>
      <c r="AW1" s="171" t="s">
        <v>3336</v>
      </c>
      <c r="AX1" s="147" t="s">
        <v>1002</v>
      </c>
      <c r="AY1" s="147" t="s">
        <v>703</v>
      </c>
      <c r="AZ1" s="147" t="s">
        <v>691</v>
      </c>
      <c r="BA1" s="147" t="s">
        <v>679</v>
      </c>
      <c r="BB1" s="147" t="s">
        <v>592</v>
      </c>
      <c r="BC1" s="147" t="s">
        <v>492</v>
      </c>
      <c r="BD1" s="171" t="s">
        <v>3336</v>
      </c>
      <c r="BE1" s="147" t="s">
        <v>1003</v>
      </c>
      <c r="BF1" s="147" t="s">
        <v>704</v>
      </c>
      <c r="BG1" s="147" t="s">
        <v>692</v>
      </c>
      <c r="BH1" s="147" t="s">
        <v>680</v>
      </c>
      <c r="BI1" s="147" t="s">
        <v>593</v>
      </c>
      <c r="BJ1" s="147" t="s">
        <v>493</v>
      </c>
      <c r="BK1" s="171" t="s">
        <v>3336</v>
      </c>
      <c r="BL1" s="147" t="s">
        <v>1004</v>
      </c>
      <c r="BM1" s="147" t="s">
        <v>705</v>
      </c>
      <c r="BN1" s="147" t="s">
        <v>693</v>
      </c>
      <c r="BO1" s="147" t="s">
        <v>681</v>
      </c>
      <c r="BP1" s="147" t="s">
        <v>594</v>
      </c>
      <c r="BQ1" s="147" t="s">
        <v>494</v>
      </c>
      <c r="BR1" s="171" t="s">
        <v>3336</v>
      </c>
      <c r="BS1" s="159" t="s">
        <v>1005</v>
      </c>
      <c r="BT1" s="159" t="s">
        <v>706</v>
      </c>
      <c r="BU1" s="159" t="s">
        <v>694</v>
      </c>
      <c r="BV1" s="159" t="s">
        <v>682</v>
      </c>
      <c r="BW1" s="159" t="s">
        <v>595</v>
      </c>
      <c r="BX1" s="159" t="s">
        <v>495</v>
      </c>
      <c r="BY1" s="171" t="s">
        <v>3336</v>
      </c>
      <c r="BZ1" s="147" t="s">
        <v>1006</v>
      </c>
      <c r="CA1" s="147" t="s">
        <v>707</v>
      </c>
      <c r="CB1" s="147" t="s">
        <v>695</v>
      </c>
      <c r="CC1" s="147" t="s">
        <v>683</v>
      </c>
      <c r="CD1" s="147" t="s">
        <v>596</v>
      </c>
      <c r="CE1" s="172" t="s">
        <v>496</v>
      </c>
      <c r="CF1" s="334" t="s">
        <v>3585</v>
      </c>
      <c r="CG1" s="147" t="s">
        <v>1007</v>
      </c>
      <c r="CH1" s="147" t="s">
        <v>708</v>
      </c>
      <c r="CI1" s="147" t="s">
        <v>696</v>
      </c>
      <c r="CJ1" s="147" t="s">
        <v>684</v>
      </c>
      <c r="CK1" s="147" t="s">
        <v>597</v>
      </c>
      <c r="CL1" s="147" t="s">
        <v>497</v>
      </c>
      <c r="CM1" s="354" t="s">
        <v>3588</v>
      </c>
      <c r="CN1" s="147" t="s">
        <v>1008</v>
      </c>
      <c r="CO1" s="147" t="s">
        <v>709</v>
      </c>
      <c r="CP1" s="147" t="s">
        <v>697</v>
      </c>
      <c r="CQ1" s="147" t="s">
        <v>685</v>
      </c>
      <c r="CR1" s="147" t="s">
        <v>598</v>
      </c>
      <c r="CS1" s="147" t="s">
        <v>498</v>
      </c>
      <c r="CT1" s="171" t="s">
        <v>3336</v>
      </c>
      <c r="CU1" s="147" t="s">
        <v>1009</v>
      </c>
      <c r="CV1" s="147" t="s">
        <v>710</v>
      </c>
      <c r="CW1" s="147" t="s">
        <v>698</v>
      </c>
      <c r="CX1" s="147" t="s">
        <v>686</v>
      </c>
      <c r="CY1" s="147" t="s">
        <v>599</v>
      </c>
      <c r="CZ1" s="147" t="s">
        <v>499</v>
      </c>
      <c r="DA1" s="171" t="s">
        <v>3336</v>
      </c>
      <c r="DB1" s="147" t="s">
        <v>1010</v>
      </c>
      <c r="DC1" s="147" t="s">
        <v>711</v>
      </c>
      <c r="DD1" s="147" t="s">
        <v>699</v>
      </c>
      <c r="DE1" s="147" t="s">
        <v>687</v>
      </c>
      <c r="DF1" s="147" t="s">
        <v>600</v>
      </c>
      <c r="DG1" s="147" t="s">
        <v>500</v>
      </c>
      <c r="DH1" s="171" t="s">
        <v>3336</v>
      </c>
      <c r="DI1" s="147" t="s">
        <v>1011</v>
      </c>
      <c r="DJ1" s="147" t="s">
        <v>712</v>
      </c>
      <c r="DK1" s="147" t="s">
        <v>700</v>
      </c>
      <c r="DL1" s="147" t="s">
        <v>688</v>
      </c>
      <c r="DM1" s="147" t="s">
        <v>601</v>
      </c>
      <c r="DN1" s="147" t="s">
        <v>501</v>
      </c>
      <c r="DO1" s="171" t="s">
        <v>3336</v>
      </c>
      <c r="DP1" s="147" t="s">
        <v>713</v>
      </c>
      <c r="DQ1" s="147" t="s">
        <v>714</v>
      </c>
      <c r="DR1" s="147" t="s">
        <v>715</v>
      </c>
      <c r="DS1" s="147" t="s">
        <v>716</v>
      </c>
      <c r="DT1" s="147" t="s">
        <v>717</v>
      </c>
      <c r="DU1" s="147" t="s">
        <v>718</v>
      </c>
      <c r="DV1" s="335" t="s">
        <v>3336</v>
      </c>
      <c r="DW1" s="147" t="s">
        <v>719</v>
      </c>
      <c r="DX1" s="147" t="s">
        <v>720</v>
      </c>
      <c r="DY1" s="147" t="s">
        <v>721</v>
      </c>
      <c r="DZ1" s="147" t="s">
        <v>722</v>
      </c>
      <c r="EA1" s="147" t="s">
        <v>723</v>
      </c>
      <c r="EB1" s="147" t="s">
        <v>724</v>
      </c>
      <c r="EC1" s="334" t="s">
        <v>3336</v>
      </c>
      <c r="ED1" s="147" t="s">
        <v>725</v>
      </c>
      <c r="EE1" s="147" t="s">
        <v>726</v>
      </c>
      <c r="EF1" s="147" t="s">
        <v>727</v>
      </c>
      <c r="EG1" s="147" t="s">
        <v>728</v>
      </c>
      <c r="EH1" s="147" t="s">
        <v>729</v>
      </c>
      <c r="EI1" s="147" t="s">
        <v>730</v>
      </c>
      <c r="EJ1" s="334" t="s">
        <v>3336</v>
      </c>
      <c r="EK1" s="147" t="s">
        <v>731</v>
      </c>
      <c r="EL1" s="147" t="s">
        <v>732</v>
      </c>
      <c r="EM1" s="147" t="s">
        <v>733</v>
      </c>
      <c r="EN1" s="147" t="s">
        <v>734</v>
      </c>
      <c r="EO1" s="147" t="s">
        <v>735</v>
      </c>
      <c r="EP1" s="147" t="s">
        <v>736</v>
      </c>
      <c r="EQ1" s="334" t="s">
        <v>3336</v>
      </c>
      <c r="ER1" s="147" t="s">
        <v>737</v>
      </c>
      <c r="ES1" s="147" t="s">
        <v>738</v>
      </c>
      <c r="ET1" s="147" t="s">
        <v>739</v>
      </c>
      <c r="EU1" s="147" t="s">
        <v>740</v>
      </c>
      <c r="EV1" s="147" t="s">
        <v>741</v>
      </c>
      <c r="EW1" s="147" t="s">
        <v>742</v>
      </c>
      <c r="EX1" s="334" t="s">
        <v>3336</v>
      </c>
      <c r="EY1" s="147" t="s">
        <v>743</v>
      </c>
      <c r="EZ1" s="147" t="s">
        <v>744</v>
      </c>
      <c r="FA1" s="147" t="s">
        <v>745</v>
      </c>
      <c r="FB1" s="147" t="s">
        <v>746</v>
      </c>
      <c r="FC1" s="147" t="s">
        <v>747</v>
      </c>
      <c r="FD1" s="147" t="s">
        <v>748</v>
      </c>
      <c r="FE1" s="334" t="s">
        <v>3336</v>
      </c>
      <c r="FF1" s="147" t="s">
        <v>749</v>
      </c>
      <c r="FG1" s="147" t="s">
        <v>750</v>
      </c>
      <c r="FH1" s="147" t="s">
        <v>751</v>
      </c>
      <c r="FI1" s="147" t="s">
        <v>752</v>
      </c>
      <c r="FJ1" s="147" t="s">
        <v>753</v>
      </c>
      <c r="FK1" s="147" t="s">
        <v>754</v>
      </c>
      <c r="FL1" s="360" t="s">
        <v>3336</v>
      </c>
      <c r="FM1" s="147" t="s">
        <v>755</v>
      </c>
      <c r="FN1" s="147" t="s">
        <v>756</v>
      </c>
      <c r="FO1" s="147" t="s">
        <v>757</v>
      </c>
      <c r="FP1" s="147" t="s">
        <v>758</v>
      </c>
      <c r="FQ1" s="147" t="s">
        <v>759</v>
      </c>
      <c r="FR1" s="147" t="s">
        <v>760</v>
      </c>
      <c r="FS1" s="171" t="s">
        <v>3336</v>
      </c>
      <c r="FT1" s="147" t="s">
        <v>761</v>
      </c>
      <c r="FU1" s="147" t="s">
        <v>762</v>
      </c>
      <c r="FV1" s="147" t="s">
        <v>763</v>
      </c>
      <c r="FW1" s="147" t="s">
        <v>764</v>
      </c>
      <c r="FX1" s="147" t="s">
        <v>765</v>
      </c>
      <c r="FY1" s="147" t="s">
        <v>766</v>
      </c>
      <c r="FZ1" s="334" t="s">
        <v>3336</v>
      </c>
      <c r="GA1" s="147" t="s">
        <v>767</v>
      </c>
      <c r="GB1" s="147" t="s">
        <v>768</v>
      </c>
      <c r="GC1" s="147" t="s">
        <v>769</v>
      </c>
      <c r="GD1" s="147" t="s">
        <v>770</v>
      </c>
      <c r="GE1" s="147" t="s">
        <v>771</v>
      </c>
      <c r="GF1" s="147" t="s">
        <v>772</v>
      </c>
      <c r="GG1" s="334" t="s">
        <v>3336</v>
      </c>
      <c r="GH1" s="366" t="s">
        <v>502</v>
      </c>
      <c r="GI1" s="147" t="s">
        <v>503</v>
      </c>
      <c r="GJ1" s="151"/>
      <c r="GK1" s="147" t="s">
        <v>504</v>
      </c>
      <c r="GL1" s="147" t="s">
        <v>505</v>
      </c>
      <c r="GM1" s="147" t="s">
        <v>506</v>
      </c>
      <c r="GN1" s="147" t="s">
        <v>507</v>
      </c>
      <c r="GO1" s="147" t="s">
        <v>508</v>
      </c>
      <c r="GP1" s="147" t="s">
        <v>509</v>
      </c>
      <c r="GQ1" s="147" t="s">
        <v>510</v>
      </c>
      <c r="GR1" s="147" t="s">
        <v>511</v>
      </c>
      <c r="GS1" s="147" t="s">
        <v>512</v>
      </c>
      <c r="GT1" s="147" t="s">
        <v>513</v>
      </c>
      <c r="GU1" s="147" t="s">
        <v>514</v>
      </c>
      <c r="GV1" s="147" t="s">
        <v>515</v>
      </c>
      <c r="GW1" s="147" t="s">
        <v>516</v>
      </c>
      <c r="GX1" s="147" t="s">
        <v>517</v>
      </c>
      <c r="GY1" s="151"/>
      <c r="GZ1" s="147" t="s">
        <v>602</v>
      </c>
      <c r="HA1" s="147" t="s">
        <v>603</v>
      </c>
      <c r="HB1" s="147" t="s">
        <v>604</v>
      </c>
      <c r="HC1" s="147" t="s">
        <v>605</v>
      </c>
      <c r="HD1" s="147" t="s">
        <v>606</v>
      </c>
      <c r="HE1" s="147" t="s">
        <v>607</v>
      </c>
      <c r="HF1" s="171" t="s">
        <v>3336</v>
      </c>
      <c r="HG1" s="147" t="s">
        <v>608</v>
      </c>
      <c r="HH1" s="147" t="s">
        <v>609</v>
      </c>
      <c r="HI1" s="147" t="s">
        <v>610</v>
      </c>
      <c r="HJ1" s="147" t="s">
        <v>611</v>
      </c>
      <c r="HK1" s="147" t="s">
        <v>612</v>
      </c>
      <c r="HL1" s="171" t="s">
        <v>3336</v>
      </c>
      <c r="HM1" s="147" t="s">
        <v>613</v>
      </c>
      <c r="HN1" s="147" t="s">
        <v>614</v>
      </c>
      <c r="HO1" s="147" t="s">
        <v>615</v>
      </c>
      <c r="HP1" s="147" t="s">
        <v>616</v>
      </c>
      <c r="HQ1" s="147" t="s">
        <v>617</v>
      </c>
      <c r="HR1" s="171" t="s">
        <v>3336</v>
      </c>
      <c r="HS1" s="147" t="s">
        <v>618</v>
      </c>
      <c r="HT1" s="147" t="s">
        <v>619</v>
      </c>
      <c r="HU1" s="147" t="s">
        <v>620</v>
      </c>
      <c r="HV1" s="147" t="s">
        <v>621</v>
      </c>
      <c r="HW1" s="147" t="s">
        <v>622</v>
      </c>
      <c r="HX1" s="171" t="s">
        <v>3336</v>
      </c>
      <c r="HY1" s="147" t="s">
        <v>623</v>
      </c>
      <c r="HZ1" s="147" t="s">
        <v>624</v>
      </c>
      <c r="IA1" s="147" t="s">
        <v>625</v>
      </c>
      <c r="IB1" s="147" t="s">
        <v>626</v>
      </c>
      <c r="IC1" s="147" t="s">
        <v>627</v>
      </c>
      <c r="ID1" s="171" t="s">
        <v>3336</v>
      </c>
      <c r="IE1" s="147" t="s">
        <v>628</v>
      </c>
      <c r="IF1" s="147" t="s">
        <v>629</v>
      </c>
      <c r="IG1" s="147" t="s">
        <v>630</v>
      </c>
      <c r="IH1" s="147" t="s">
        <v>631</v>
      </c>
      <c r="II1" s="147" t="s">
        <v>632</v>
      </c>
      <c r="IJ1" s="171" t="s">
        <v>3336</v>
      </c>
      <c r="IK1" s="147" t="s">
        <v>633</v>
      </c>
      <c r="IL1" s="147" t="s">
        <v>634</v>
      </c>
      <c r="IM1" s="147" t="s">
        <v>635</v>
      </c>
      <c r="IN1" s="147" t="s">
        <v>636</v>
      </c>
      <c r="IO1" s="147" t="s">
        <v>637</v>
      </c>
      <c r="IP1" s="171" t="s">
        <v>3336</v>
      </c>
      <c r="IQ1" s="147" t="s">
        <v>638</v>
      </c>
      <c r="IR1" s="147" t="s">
        <v>639</v>
      </c>
      <c r="IS1" s="147" t="s">
        <v>640</v>
      </c>
      <c r="IT1" s="147" t="s">
        <v>641</v>
      </c>
      <c r="IU1" s="147" t="s">
        <v>642</v>
      </c>
      <c r="IV1" s="171" t="s">
        <v>3336</v>
      </c>
      <c r="IW1" s="147" t="s">
        <v>643</v>
      </c>
      <c r="IX1" s="147" t="s">
        <v>644</v>
      </c>
      <c r="IY1" s="147" t="s">
        <v>645</v>
      </c>
      <c r="IZ1" s="147" t="s">
        <v>646</v>
      </c>
      <c r="JA1" s="147" t="s">
        <v>647</v>
      </c>
      <c r="JB1" s="171" t="s">
        <v>3336</v>
      </c>
      <c r="JC1" s="147" t="s">
        <v>648</v>
      </c>
      <c r="JD1" s="147" t="s">
        <v>649</v>
      </c>
      <c r="JE1" s="147" t="s">
        <v>650</v>
      </c>
      <c r="JF1" s="147" t="s">
        <v>651</v>
      </c>
      <c r="JG1" s="147" t="s">
        <v>652</v>
      </c>
      <c r="JH1" s="171" t="s">
        <v>3336</v>
      </c>
      <c r="JI1" s="147" t="s">
        <v>773</v>
      </c>
      <c r="JJ1" s="147" t="s">
        <v>774</v>
      </c>
      <c r="JK1" s="147" t="s">
        <v>775</v>
      </c>
      <c r="JL1" s="147" t="s">
        <v>776</v>
      </c>
      <c r="JM1" s="147" t="s">
        <v>777</v>
      </c>
      <c r="JN1" s="171" t="s">
        <v>3336</v>
      </c>
      <c r="JO1" s="147" t="s">
        <v>653</v>
      </c>
      <c r="JP1" s="147" t="s">
        <v>654</v>
      </c>
      <c r="JQ1" s="147" t="s">
        <v>655</v>
      </c>
      <c r="JR1" s="147" t="s">
        <v>656</v>
      </c>
      <c r="JS1" s="147" t="s">
        <v>657</v>
      </c>
      <c r="JT1" s="171" t="s">
        <v>3336</v>
      </c>
      <c r="JU1" s="147" t="s">
        <v>518</v>
      </c>
      <c r="JV1" s="147" t="s">
        <v>519</v>
      </c>
      <c r="JW1" s="151"/>
      <c r="JX1" s="147" t="s">
        <v>520</v>
      </c>
      <c r="JY1" s="147" t="s">
        <v>521</v>
      </c>
      <c r="JZ1" s="147" t="s">
        <v>522</v>
      </c>
      <c r="KA1" s="147" t="s">
        <v>523</v>
      </c>
      <c r="KB1" s="147" t="s">
        <v>524</v>
      </c>
      <c r="KC1" s="147" t="s">
        <v>525</v>
      </c>
      <c r="KD1" s="147" t="s">
        <v>526</v>
      </c>
      <c r="KE1" s="147" t="s">
        <v>527</v>
      </c>
      <c r="KF1" s="147" t="s">
        <v>528</v>
      </c>
      <c r="KG1" s="147" t="s">
        <v>529</v>
      </c>
      <c r="KH1" s="147" t="s">
        <v>530</v>
      </c>
      <c r="KI1" s="147" t="s">
        <v>531</v>
      </c>
      <c r="KJ1" s="147" t="s">
        <v>532</v>
      </c>
      <c r="KK1" s="147" t="s">
        <v>533</v>
      </c>
      <c r="KL1" s="147" t="s">
        <v>467</v>
      </c>
      <c r="KM1" s="147" t="s">
        <v>468</v>
      </c>
      <c r="KN1" s="386" t="s">
        <v>3743</v>
      </c>
      <c r="KO1" s="147" t="s">
        <v>778</v>
      </c>
      <c r="KP1" s="147" t="s">
        <v>779</v>
      </c>
      <c r="KQ1" s="147" t="s">
        <v>780</v>
      </c>
      <c r="KR1" s="171" t="s">
        <v>3336</v>
      </c>
      <c r="KS1" s="147" t="s">
        <v>781</v>
      </c>
      <c r="KT1" s="147" t="s">
        <v>782</v>
      </c>
      <c r="KU1" s="147" t="s">
        <v>783</v>
      </c>
      <c r="KV1" s="147" t="s">
        <v>784</v>
      </c>
      <c r="KW1" s="147" t="s">
        <v>785</v>
      </c>
      <c r="KX1" s="147" t="s">
        <v>786</v>
      </c>
      <c r="KY1" s="147" t="s">
        <v>787</v>
      </c>
      <c r="KZ1" s="147" t="s">
        <v>788</v>
      </c>
      <c r="LA1" s="147" t="s">
        <v>789</v>
      </c>
      <c r="LB1" s="147" t="s">
        <v>790</v>
      </c>
      <c r="LC1" s="171" t="s">
        <v>3336</v>
      </c>
      <c r="LD1" s="147" t="s">
        <v>791</v>
      </c>
      <c r="LE1" s="147" t="s">
        <v>792</v>
      </c>
      <c r="LF1" s="147" t="s">
        <v>793</v>
      </c>
      <c r="LG1" s="147" t="s">
        <v>794</v>
      </c>
      <c r="LH1" s="147" t="s">
        <v>795</v>
      </c>
      <c r="LI1" s="147" t="s">
        <v>796</v>
      </c>
      <c r="LJ1" s="171" t="s">
        <v>3336</v>
      </c>
      <c r="LK1" s="147" t="s">
        <v>797</v>
      </c>
      <c r="LL1" s="147" t="s">
        <v>798</v>
      </c>
      <c r="LM1" s="147" t="s">
        <v>1012</v>
      </c>
      <c r="LN1" s="147" t="s">
        <v>1013</v>
      </c>
      <c r="LO1" s="147" t="s">
        <v>799</v>
      </c>
      <c r="LP1" s="147" t="s">
        <v>800</v>
      </c>
      <c r="LQ1" s="171" t="s">
        <v>3336</v>
      </c>
      <c r="LR1" s="147" t="s">
        <v>801</v>
      </c>
      <c r="LS1" s="147" t="s">
        <v>802</v>
      </c>
      <c r="LT1" s="147" t="s">
        <v>803</v>
      </c>
      <c r="LU1" s="147" t="s">
        <v>804</v>
      </c>
      <c r="LV1" s="171" t="s">
        <v>3336</v>
      </c>
      <c r="LW1" s="148" t="s">
        <v>3377</v>
      </c>
      <c r="LX1" s="171" t="s">
        <v>3336</v>
      </c>
      <c r="LY1" s="147" t="s">
        <v>534</v>
      </c>
      <c r="LZ1" s="147" t="s">
        <v>535</v>
      </c>
      <c r="MA1" s="147" t="s">
        <v>536</v>
      </c>
      <c r="MB1" s="147" t="s">
        <v>537</v>
      </c>
      <c r="MC1" s="147" t="s">
        <v>538</v>
      </c>
      <c r="MD1" s="147" t="s">
        <v>539</v>
      </c>
      <c r="ME1" s="147" t="s">
        <v>540</v>
      </c>
      <c r="MF1" s="147" t="s">
        <v>541</v>
      </c>
      <c r="MG1" s="147" t="s">
        <v>542</v>
      </c>
      <c r="MH1" s="147" t="s">
        <v>543</v>
      </c>
      <c r="MI1" s="147" t="s">
        <v>544</v>
      </c>
      <c r="MJ1" s="147" t="s">
        <v>545</v>
      </c>
      <c r="MK1" s="147" t="s">
        <v>546</v>
      </c>
      <c r="ML1" s="147" t="s">
        <v>547</v>
      </c>
      <c r="MM1" s="147" t="s">
        <v>548</v>
      </c>
      <c r="MN1" s="147" t="s">
        <v>549</v>
      </c>
      <c r="MO1" s="147" t="s">
        <v>550</v>
      </c>
      <c r="MP1" s="147" t="s">
        <v>551</v>
      </c>
      <c r="MQ1" s="147" t="s">
        <v>552</v>
      </c>
      <c r="MR1" s="147" t="s">
        <v>553</v>
      </c>
      <c r="MS1" s="147" t="s">
        <v>554</v>
      </c>
      <c r="MT1" s="147" t="s">
        <v>555</v>
      </c>
      <c r="MU1" s="147" t="s">
        <v>811</v>
      </c>
      <c r="MV1" s="147" t="s">
        <v>812</v>
      </c>
      <c r="MW1" s="147" t="s">
        <v>813</v>
      </c>
      <c r="MX1" s="147" t="s">
        <v>814</v>
      </c>
      <c r="MY1" s="147" t="s">
        <v>556</v>
      </c>
      <c r="MZ1" s="147" t="s">
        <v>557</v>
      </c>
      <c r="NA1" s="147" t="s">
        <v>558</v>
      </c>
      <c r="NB1" s="147" t="s">
        <v>559</v>
      </c>
      <c r="NC1" s="147" t="s">
        <v>815</v>
      </c>
      <c r="ND1" s="147" t="s">
        <v>816</v>
      </c>
      <c r="NE1" s="147" t="s">
        <v>817</v>
      </c>
      <c r="NF1" s="147" t="s">
        <v>818</v>
      </c>
      <c r="NG1" s="147" t="s">
        <v>560</v>
      </c>
      <c r="NH1" s="147" t="s">
        <v>561</v>
      </c>
      <c r="NI1" s="147" t="s">
        <v>562</v>
      </c>
      <c r="NJ1" s="147" t="s">
        <v>563</v>
      </c>
      <c r="NK1" s="147" t="s">
        <v>819</v>
      </c>
      <c r="NL1" s="147" t="s">
        <v>820</v>
      </c>
      <c r="NM1" s="147" t="s">
        <v>821</v>
      </c>
      <c r="NN1" s="147" t="s">
        <v>822</v>
      </c>
      <c r="NO1" s="149" t="s">
        <v>564</v>
      </c>
      <c r="NP1" s="149" t="s">
        <v>565</v>
      </c>
      <c r="NQ1" s="149" t="s">
        <v>566</v>
      </c>
      <c r="NR1" s="149" t="s">
        <v>567</v>
      </c>
      <c r="NS1" s="149" t="s">
        <v>568</v>
      </c>
      <c r="NT1" s="149" t="s">
        <v>569</v>
      </c>
      <c r="NU1" s="149" t="s">
        <v>570</v>
      </c>
      <c r="NV1" s="149" t="s">
        <v>571</v>
      </c>
      <c r="NW1" s="149" t="s">
        <v>572</v>
      </c>
      <c r="NX1" s="149" t="s">
        <v>573</v>
      </c>
      <c r="NY1" s="149" t="s">
        <v>574</v>
      </c>
      <c r="NZ1" s="149" t="s">
        <v>575</v>
      </c>
      <c r="OA1" s="149" t="s">
        <v>576</v>
      </c>
      <c r="OB1" s="149" t="s">
        <v>823</v>
      </c>
      <c r="OC1" s="149" t="s">
        <v>577</v>
      </c>
      <c r="OD1" s="149" t="s">
        <v>578</v>
      </c>
      <c r="OE1" s="149" t="s">
        <v>579</v>
      </c>
      <c r="OF1" s="147" t="s">
        <v>580</v>
      </c>
      <c r="OG1" s="147" t="s">
        <v>581</v>
      </c>
      <c r="OH1" s="147" t="s">
        <v>582</v>
      </c>
      <c r="OI1" s="147" t="s">
        <v>583</v>
      </c>
      <c r="OJ1" s="147" t="s">
        <v>584</v>
      </c>
      <c r="OK1" s="147" t="s">
        <v>585</v>
      </c>
      <c r="OL1" s="147" t="s">
        <v>586</v>
      </c>
      <c r="OM1" s="147" t="s">
        <v>587</v>
      </c>
      <c r="ON1" s="147" t="s">
        <v>588</v>
      </c>
      <c r="OO1" s="147" t="s">
        <v>589</v>
      </c>
      <c r="OP1" s="147" t="s">
        <v>824</v>
      </c>
      <c r="OQ1" s="151"/>
      <c r="OR1" s="147" t="s">
        <v>825</v>
      </c>
      <c r="OS1" s="151"/>
      <c r="OT1" s="149" t="s">
        <v>805</v>
      </c>
      <c r="OU1" s="149" t="s">
        <v>806</v>
      </c>
      <c r="OV1" s="149" t="s">
        <v>807</v>
      </c>
      <c r="OW1" s="149" t="s">
        <v>658</v>
      </c>
      <c r="OX1" s="149" t="s">
        <v>661</v>
      </c>
      <c r="OY1" s="171" t="s">
        <v>3336</v>
      </c>
      <c r="OZ1" s="149" t="s">
        <v>664</v>
      </c>
      <c r="PA1" s="149" t="s">
        <v>808</v>
      </c>
      <c r="PB1" s="149" t="s">
        <v>809</v>
      </c>
      <c r="PC1" s="149" t="s">
        <v>810</v>
      </c>
      <c r="PD1" s="149" t="s">
        <v>1025</v>
      </c>
      <c r="PE1" s="171" t="s">
        <v>3336</v>
      </c>
      <c r="PF1" s="147" t="s">
        <v>3434</v>
      </c>
      <c r="PG1" s="147" t="s">
        <v>1015</v>
      </c>
      <c r="PH1" s="147" t="s">
        <v>1016</v>
      </c>
      <c r="PI1" s="147" t="s">
        <v>1017</v>
      </c>
      <c r="PJ1" s="147" t="s">
        <v>1018</v>
      </c>
      <c r="PK1" s="147" t="s">
        <v>1019</v>
      </c>
      <c r="PL1" s="147" t="s">
        <v>1020</v>
      </c>
      <c r="PM1" s="171" t="s">
        <v>3336</v>
      </c>
      <c r="PN1" s="147" t="s">
        <v>1021</v>
      </c>
      <c r="PO1" s="147" t="s">
        <v>1022</v>
      </c>
      <c r="PP1" s="171" t="s">
        <v>3336</v>
      </c>
      <c r="PQ1" s="147" t="s">
        <v>659</v>
      </c>
      <c r="PR1" s="147" t="s">
        <v>660</v>
      </c>
      <c r="PS1" s="147" t="s">
        <v>826</v>
      </c>
      <c r="PT1" s="147" t="s">
        <v>827</v>
      </c>
      <c r="PU1" s="147" t="s">
        <v>828</v>
      </c>
      <c r="PV1" s="147" t="s">
        <v>829</v>
      </c>
      <c r="PW1" s="171" t="s">
        <v>3336</v>
      </c>
      <c r="PX1" s="147" t="s">
        <v>830</v>
      </c>
      <c r="PY1" s="147" t="s">
        <v>831</v>
      </c>
      <c r="PZ1" s="147" t="s">
        <v>670</v>
      </c>
      <c r="QA1" s="147" t="s">
        <v>671</v>
      </c>
      <c r="QB1" s="147" t="s">
        <v>672</v>
      </c>
      <c r="QC1" s="147" t="s">
        <v>673</v>
      </c>
      <c r="QD1" s="171" t="s">
        <v>3336</v>
      </c>
      <c r="QE1" s="147" t="s">
        <v>832</v>
      </c>
      <c r="QF1" s="147" t="s">
        <v>833</v>
      </c>
      <c r="QG1" s="147" t="s">
        <v>834</v>
      </c>
      <c r="QH1" s="147" t="s">
        <v>835</v>
      </c>
      <c r="QI1" s="147" t="s">
        <v>836</v>
      </c>
      <c r="QJ1" s="147" t="s">
        <v>837</v>
      </c>
      <c r="QK1" s="171" t="s">
        <v>3336</v>
      </c>
      <c r="QL1" s="147" t="s">
        <v>838</v>
      </c>
      <c r="QM1" s="147" t="s">
        <v>839</v>
      </c>
      <c r="QN1" s="147" t="s">
        <v>662</v>
      </c>
      <c r="QO1" s="147" t="s">
        <v>663</v>
      </c>
      <c r="QP1" s="147" t="s">
        <v>2106</v>
      </c>
      <c r="QQ1" s="147" t="s">
        <v>2107</v>
      </c>
      <c r="QR1" s="171" t="s">
        <v>3336</v>
      </c>
      <c r="QS1" s="147" t="s">
        <v>665</v>
      </c>
      <c r="QT1" s="147" t="s">
        <v>666</v>
      </c>
      <c r="QU1" s="147" t="s">
        <v>667</v>
      </c>
      <c r="QV1" s="147" t="s">
        <v>668</v>
      </c>
      <c r="QW1" s="147" t="s">
        <v>1023</v>
      </c>
      <c r="QX1" s="147" t="s">
        <v>1024</v>
      </c>
      <c r="QY1" s="147" t="s">
        <v>669</v>
      </c>
      <c r="QZ1" s="171" t="s">
        <v>3336</v>
      </c>
      <c r="RA1" s="147" t="s">
        <v>1590</v>
      </c>
      <c r="RB1" s="171" t="s">
        <v>3336</v>
      </c>
      <c r="RC1" s="147" t="s">
        <v>1591</v>
      </c>
      <c r="RD1" s="147" t="s">
        <v>1592</v>
      </c>
      <c r="RE1" s="147" t="s">
        <v>1593</v>
      </c>
      <c r="RF1" s="147" t="s">
        <v>2028</v>
      </c>
      <c r="RG1" s="147" t="s">
        <v>1594</v>
      </c>
      <c r="RH1" s="147" t="s">
        <v>1595</v>
      </c>
      <c r="RI1" s="147" t="s">
        <v>1596</v>
      </c>
      <c r="RJ1" s="147" t="s">
        <v>1870</v>
      </c>
      <c r="RK1" s="147" t="s">
        <v>1597</v>
      </c>
      <c r="RL1" s="147" t="s">
        <v>1598</v>
      </c>
      <c r="RM1" s="147" t="s">
        <v>1599</v>
      </c>
      <c r="RN1" s="147" t="s">
        <v>1600</v>
      </c>
      <c r="RO1" s="147" t="s">
        <v>1601</v>
      </c>
      <c r="RP1" s="149" t="s">
        <v>1602</v>
      </c>
      <c r="RQ1" s="149" t="s">
        <v>1603</v>
      </c>
      <c r="RR1" s="149" t="s">
        <v>1604</v>
      </c>
      <c r="RS1" s="147" t="s">
        <v>1605</v>
      </c>
      <c r="RT1" s="147" t="s">
        <v>1606</v>
      </c>
      <c r="RU1" s="147" t="s">
        <v>1607</v>
      </c>
      <c r="RV1" s="147" t="s">
        <v>467</v>
      </c>
      <c r="RW1" s="147" t="s">
        <v>468</v>
      </c>
      <c r="RX1" s="151"/>
      <c r="RY1" s="147" t="s">
        <v>674</v>
      </c>
      <c r="RZ1" s="171" t="s">
        <v>3336</v>
      </c>
      <c r="SA1" s="147" t="s">
        <v>840</v>
      </c>
      <c r="SB1" s="147" t="s">
        <v>841</v>
      </c>
      <c r="SC1" s="147" t="s">
        <v>842</v>
      </c>
      <c r="SD1" s="147" t="s">
        <v>843</v>
      </c>
      <c r="SE1" s="171" t="s">
        <v>3336</v>
      </c>
      <c r="SF1" s="147" t="s">
        <v>844</v>
      </c>
      <c r="SG1" s="147" t="s">
        <v>845</v>
      </c>
      <c r="SH1" s="147" t="s">
        <v>846</v>
      </c>
      <c r="SI1" s="147" t="s">
        <v>847</v>
      </c>
      <c r="SJ1" s="171" t="s">
        <v>3336</v>
      </c>
      <c r="SK1" s="147" t="s">
        <v>675</v>
      </c>
      <c r="SL1" s="147" t="s">
        <v>676</v>
      </c>
      <c r="SM1" s="147" t="s">
        <v>848</v>
      </c>
      <c r="SN1" s="147" t="s">
        <v>849</v>
      </c>
      <c r="SO1" s="171" t="s">
        <v>3336</v>
      </c>
      <c r="SP1" s="147" t="s">
        <v>1608</v>
      </c>
      <c r="SQ1" s="147" t="s">
        <v>1609</v>
      </c>
    </row>
    <row r="2" spans="1:511" ht="15" customHeight="1">
      <c r="A2" s="133">
        <v>1</v>
      </c>
      <c r="B2" s="150" t="s">
        <v>24</v>
      </c>
      <c r="C2" s="133">
        <v>1</v>
      </c>
      <c r="D2" s="133">
        <v>2</v>
      </c>
      <c r="E2" s="133">
        <v>1</v>
      </c>
      <c r="F2" s="133">
        <v>2</v>
      </c>
      <c r="G2" s="133">
        <v>1</v>
      </c>
      <c r="H2" s="133">
        <v>2</v>
      </c>
      <c r="I2" s="133">
        <v>2</v>
      </c>
      <c r="J2" s="133">
        <v>2</v>
      </c>
      <c r="K2" s="133">
        <v>1</v>
      </c>
      <c r="L2" s="133">
        <v>1</v>
      </c>
      <c r="M2" s="133">
        <v>1</v>
      </c>
      <c r="N2" s="133">
        <v>1</v>
      </c>
      <c r="O2" s="133">
        <v>2</v>
      </c>
      <c r="P2" s="133">
        <v>2</v>
      </c>
      <c r="Q2" s="133">
        <v>2</v>
      </c>
      <c r="R2" s="133">
        <v>2</v>
      </c>
      <c r="S2" s="133">
        <v>1</v>
      </c>
      <c r="T2" s="133">
        <v>2</v>
      </c>
      <c r="U2" s="133">
        <v>1</v>
      </c>
      <c r="V2" s="133">
        <v>2</v>
      </c>
      <c r="W2" s="133">
        <v>1</v>
      </c>
      <c r="X2" s="133">
        <v>2</v>
      </c>
      <c r="Y2" s="133">
        <v>2</v>
      </c>
      <c r="Z2" s="133">
        <v>2</v>
      </c>
      <c r="AA2" s="133">
        <v>1</v>
      </c>
      <c r="AB2" s="133">
        <v>1</v>
      </c>
      <c r="AC2" s="133">
        <v>1</v>
      </c>
      <c r="AD2" s="133">
        <v>1</v>
      </c>
      <c r="AE2" s="133">
        <v>2</v>
      </c>
      <c r="AF2" s="133">
        <v>2</v>
      </c>
      <c r="AG2" s="133">
        <v>2</v>
      </c>
      <c r="AH2" s="133">
        <v>2</v>
      </c>
      <c r="AI2" s="171" t="s">
        <v>3336</v>
      </c>
      <c r="AJ2" s="133">
        <v>4659</v>
      </c>
      <c r="AK2" s="133">
        <v>4890</v>
      </c>
      <c r="AL2" s="133">
        <v>4998</v>
      </c>
      <c r="AM2" s="133">
        <v>5440</v>
      </c>
      <c r="AN2" s="133">
        <v>5981</v>
      </c>
      <c r="AO2" s="133">
        <v>5910</v>
      </c>
      <c r="AP2" s="171" t="s">
        <v>3336</v>
      </c>
      <c r="AQ2" s="133">
        <v>1850</v>
      </c>
      <c r="AR2" s="133">
        <v>2021</v>
      </c>
      <c r="AS2" s="133">
        <v>1975</v>
      </c>
      <c r="AT2" s="133">
        <v>1769</v>
      </c>
      <c r="AU2" s="133">
        <v>1842</v>
      </c>
      <c r="AV2" s="133">
        <v>2977</v>
      </c>
      <c r="AW2" s="171" t="s">
        <v>3336</v>
      </c>
      <c r="AX2" s="133">
        <v>84</v>
      </c>
      <c r="AY2" s="133">
        <v>90</v>
      </c>
      <c r="AZ2" s="133">
        <v>89</v>
      </c>
      <c r="BA2" s="133">
        <v>88</v>
      </c>
      <c r="BB2" s="133">
        <v>121</v>
      </c>
      <c r="BC2" s="133">
        <v>114</v>
      </c>
      <c r="BD2" s="171" t="s">
        <v>3336</v>
      </c>
      <c r="BE2" s="133">
        <v>69</v>
      </c>
      <c r="BF2" s="133">
        <v>90</v>
      </c>
      <c r="BG2" s="133">
        <v>84</v>
      </c>
      <c r="BH2" s="133">
        <v>99</v>
      </c>
      <c r="BI2" s="133">
        <v>89</v>
      </c>
      <c r="BJ2" s="133">
        <v>89</v>
      </c>
      <c r="BK2" s="171" t="s">
        <v>3336</v>
      </c>
      <c r="BL2" s="133" t="s">
        <v>1182</v>
      </c>
      <c r="BM2" s="133">
        <v>23</v>
      </c>
      <c r="BN2" s="133">
        <v>50</v>
      </c>
      <c r="BO2" s="133">
        <v>35</v>
      </c>
      <c r="BP2" s="133">
        <v>28</v>
      </c>
      <c r="BQ2" s="133">
        <v>8</v>
      </c>
      <c r="BR2" s="171" t="s">
        <v>3336</v>
      </c>
      <c r="BS2" s="133">
        <v>121</v>
      </c>
      <c r="BT2" s="133">
        <v>138</v>
      </c>
      <c r="BU2" s="133">
        <v>107</v>
      </c>
      <c r="BV2" s="133">
        <v>94</v>
      </c>
      <c r="BW2" s="133">
        <v>89</v>
      </c>
      <c r="BX2" s="133">
        <v>64</v>
      </c>
      <c r="BY2" s="171" t="s">
        <v>3336</v>
      </c>
      <c r="BZ2" s="133">
        <v>3528</v>
      </c>
      <c r="CA2" s="133">
        <v>4090</v>
      </c>
      <c r="CB2" s="133">
        <v>4557</v>
      </c>
      <c r="CC2" s="133">
        <v>6444</v>
      </c>
      <c r="CD2" s="133">
        <v>6229</v>
      </c>
      <c r="CE2" s="133">
        <v>7477</v>
      </c>
      <c r="CF2" s="334" t="s">
        <v>3336</v>
      </c>
      <c r="CG2" s="133">
        <v>2801</v>
      </c>
      <c r="CH2" s="133">
        <v>3620</v>
      </c>
      <c r="CI2" s="133">
        <v>4040</v>
      </c>
      <c r="CJ2" s="133">
        <v>5092</v>
      </c>
      <c r="CK2" s="133">
        <v>5132</v>
      </c>
      <c r="CL2" s="133" t="s">
        <v>1183</v>
      </c>
      <c r="CM2" s="334" t="s">
        <v>3336</v>
      </c>
      <c r="CN2" s="133" t="s">
        <v>1183</v>
      </c>
      <c r="CO2" s="133" t="s">
        <v>1183</v>
      </c>
      <c r="CP2" s="133" t="s">
        <v>1183</v>
      </c>
      <c r="CQ2" s="133" t="s">
        <v>1183</v>
      </c>
      <c r="CR2" s="133" t="s">
        <v>1183</v>
      </c>
      <c r="CS2" s="133" t="s">
        <v>1183</v>
      </c>
      <c r="CT2" s="171" t="s">
        <v>3336</v>
      </c>
      <c r="CU2" s="133" t="s">
        <v>1183</v>
      </c>
      <c r="CV2" s="133" t="s">
        <v>1183</v>
      </c>
      <c r="CW2" s="133" t="s">
        <v>1183</v>
      </c>
      <c r="CX2" s="133" t="s">
        <v>1183</v>
      </c>
      <c r="CY2" s="133" t="s">
        <v>1183</v>
      </c>
      <c r="CZ2" s="133" t="s">
        <v>1183</v>
      </c>
      <c r="DA2" s="171" t="s">
        <v>3336</v>
      </c>
      <c r="DB2" s="133" t="s">
        <v>1183</v>
      </c>
      <c r="DC2" s="133" t="s">
        <v>1183</v>
      </c>
      <c r="DD2" s="133" t="s">
        <v>1183</v>
      </c>
      <c r="DE2" s="133" t="s">
        <v>1183</v>
      </c>
      <c r="DF2" s="133" t="s">
        <v>1183</v>
      </c>
      <c r="DG2" s="133" t="s">
        <v>1183</v>
      </c>
      <c r="DH2" s="171" t="s">
        <v>3336</v>
      </c>
      <c r="DI2" s="133" t="s">
        <v>1183</v>
      </c>
      <c r="DJ2" s="133" t="s">
        <v>1183</v>
      </c>
      <c r="DK2" s="133" t="s">
        <v>1183</v>
      </c>
      <c r="DL2" s="133" t="s">
        <v>1183</v>
      </c>
      <c r="DM2" s="133" t="s">
        <v>1183</v>
      </c>
      <c r="DN2" s="133" t="s">
        <v>1183</v>
      </c>
      <c r="DO2" s="171" t="s">
        <v>3336</v>
      </c>
      <c r="DP2" s="373">
        <f>DW2+ER2</f>
        <v>3191</v>
      </c>
      <c r="DQ2" s="373">
        <f t="shared" ref="DQ2:DQ47" si="0">DX2+ES2</f>
        <v>4125</v>
      </c>
      <c r="DR2" s="373">
        <f t="shared" ref="DR2:DR47" si="1">DY2+ET2</f>
        <v>3581</v>
      </c>
      <c r="DS2" s="373">
        <f t="shared" ref="DS2:DS47" si="2">DZ2+EU2</f>
        <v>4486</v>
      </c>
      <c r="DT2" s="373">
        <f t="shared" ref="DT2:DT47" si="3">EA2+EV2</f>
        <v>5574</v>
      </c>
      <c r="DU2" s="373">
        <f t="shared" ref="DU2:DU47" si="4">EB2+EW2</f>
        <v>4763</v>
      </c>
      <c r="DV2" s="374" t="s">
        <v>3432</v>
      </c>
      <c r="DW2" s="133">
        <v>9</v>
      </c>
      <c r="DX2" s="133">
        <v>8</v>
      </c>
      <c r="DY2" s="133">
        <v>12</v>
      </c>
      <c r="DZ2" s="133">
        <v>12</v>
      </c>
      <c r="EA2" s="133">
        <v>12</v>
      </c>
      <c r="EB2" s="133">
        <v>17</v>
      </c>
      <c r="EC2" s="334" t="s">
        <v>3336</v>
      </c>
      <c r="ED2" s="133">
        <v>2</v>
      </c>
      <c r="EE2" s="133">
        <v>0</v>
      </c>
      <c r="EF2" s="133">
        <v>4</v>
      </c>
      <c r="EG2" s="133">
        <v>3</v>
      </c>
      <c r="EH2" s="133">
        <v>1</v>
      </c>
      <c r="EI2" s="133">
        <v>1</v>
      </c>
      <c r="EJ2" s="334" t="s">
        <v>3336</v>
      </c>
      <c r="EK2" s="133" t="s">
        <v>1182</v>
      </c>
      <c r="EL2" s="133">
        <v>0</v>
      </c>
      <c r="EM2" s="133">
        <v>1</v>
      </c>
      <c r="EN2" s="133">
        <v>2</v>
      </c>
      <c r="EO2" s="133" t="s">
        <v>1183</v>
      </c>
      <c r="EP2" s="133" t="s">
        <v>1183</v>
      </c>
      <c r="EQ2" s="334" t="s">
        <v>3336</v>
      </c>
      <c r="ER2" s="298">
        <v>3182</v>
      </c>
      <c r="ES2" s="298">
        <v>4117</v>
      </c>
      <c r="ET2" s="298">
        <v>3569</v>
      </c>
      <c r="EU2" s="298">
        <v>4474</v>
      </c>
      <c r="EV2" s="298">
        <v>5562</v>
      </c>
      <c r="EW2" s="298">
        <v>4746</v>
      </c>
      <c r="EX2" s="334" t="s">
        <v>3336</v>
      </c>
      <c r="EY2" s="133">
        <v>1849</v>
      </c>
      <c r="EZ2" s="133">
        <v>2269</v>
      </c>
      <c r="FA2" s="133">
        <v>2293</v>
      </c>
      <c r="FB2" s="133">
        <v>3013</v>
      </c>
      <c r="FC2" s="133">
        <v>4246</v>
      </c>
      <c r="FD2" s="133" t="s">
        <v>1183</v>
      </c>
      <c r="FE2" s="334" t="s">
        <v>1183</v>
      </c>
      <c r="FF2" s="133">
        <v>1320</v>
      </c>
      <c r="FG2" s="133">
        <v>1848</v>
      </c>
      <c r="FH2" s="133">
        <v>1276</v>
      </c>
      <c r="FI2" s="133">
        <v>1461</v>
      </c>
      <c r="FJ2" s="133">
        <v>1221</v>
      </c>
      <c r="FK2" s="133" t="s">
        <v>1183</v>
      </c>
      <c r="FL2" s="360" t="s">
        <v>3336</v>
      </c>
      <c r="FM2" s="133" t="s">
        <v>1183</v>
      </c>
      <c r="FN2" s="133" t="s">
        <v>1183</v>
      </c>
      <c r="FO2" s="133" t="s">
        <v>1183</v>
      </c>
      <c r="FP2" s="133">
        <v>83</v>
      </c>
      <c r="FQ2" s="133">
        <v>83</v>
      </c>
      <c r="FR2" s="133" t="s">
        <v>1183</v>
      </c>
      <c r="FS2" s="363" t="s">
        <v>1183</v>
      </c>
      <c r="FT2" s="133" t="s">
        <v>1183</v>
      </c>
      <c r="FU2" s="133" t="s">
        <v>1183</v>
      </c>
      <c r="FV2" s="133" t="s">
        <v>1183</v>
      </c>
      <c r="FW2" s="133" t="s">
        <v>1183</v>
      </c>
      <c r="FX2" s="133">
        <v>13</v>
      </c>
      <c r="FY2" s="133" t="s">
        <v>1183</v>
      </c>
      <c r="FZ2" s="334" t="s">
        <v>3591</v>
      </c>
      <c r="GA2" s="154">
        <v>13</v>
      </c>
      <c r="GB2" s="154">
        <v>0</v>
      </c>
      <c r="GC2" s="133">
        <v>0</v>
      </c>
      <c r="GD2" s="133">
        <v>0</v>
      </c>
      <c r="GE2" s="133">
        <v>12</v>
      </c>
      <c r="GF2" s="133" t="s">
        <v>1183</v>
      </c>
      <c r="GG2" s="335" t="s">
        <v>1183</v>
      </c>
      <c r="GH2" s="179" t="s">
        <v>1850</v>
      </c>
      <c r="GK2" s="133">
        <v>1</v>
      </c>
      <c r="GM2" s="133">
        <v>1</v>
      </c>
      <c r="GO2" s="133">
        <v>1</v>
      </c>
      <c r="GS2" s="133">
        <v>1</v>
      </c>
      <c r="GU2" s="133">
        <v>2</v>
      </c>
      <c r="GV2" s="133">
        <v>2</v>
      </c>
      <c r="HA2" s="308">
        <v>3036</v>
      </c>
      <c r="HB2" s="133">
        <v>114</v>
      </c>
      <c r="HC2" s="133">
        <v>11</v>
      </c>
      <c r="HD2" s="133">
        <v>43</v>
      </c>
      <c r="HE2" s="133" t="s">
        <v>1183</v>
      </c>
      <c r="HF2" s="171" t="s">
        <v>3336</v>
      </c>
      <c r="HG2" s="133">
        <v>149</v>
      </c>
      <c r="HH2" s="133">
        <v>0</v>
      </c>
      <c r="HI2" s="133">
        <v>0</v>
      </c>
      <c r="HJ2" s="133">
        <v>0</v>
      </c>
      <c r="HK2" s="133" t="s">
        <v>1183</v>
      </c>
      <c r="HL2" s="171" t="s">
        <v>3336</v>
      </c>
      <c r="HM2" s="133">
        <v>975</v>
      </c>
      <c r="HN2" s="133">
        <v>19</v>
      </c>
      <c r="HO2" s="133">
        <v>1</v>
      </c>
      <c r="HP2" s="133">
        <v>2</v>
      </c>
      <c r="HQ2" s="133" t="s">
        <v>1183</v>
      </c>
      <c r="HR2" s="171" t="s">
        <v>3336</v>
      </c>
      <c r="HS2" s="133">
        <v>87</v>
      </c>
      <c r="HT2" s="133">
        <v>1</v>
      </c>
      <c r="HU2" s="133">
        <v>0</v>
      </c>
      <c r="HV2" s="133">
        <v>0</v>
      </c>
      <c r="HW2" s="133" t="s">
        <v>1183</v>
      </c>
      <c r="HX2" s="171" t="s">
        <v>3336</v>
      </c>
      <c r="HY2" s="133" t="s">
        <v>1183</v>
      </c>
      <c r="HZ2" s="133" t="s">
        <v>1183</v>
      </c>
      <c r="IA2" s="133">
        <v>0</v>
      </c>
      <c r="IB2" s="133" t="s">
        <v>1183</v>
      </c>
      <c r="IC2" s="133" t="s">
        <v>1183</v>
      </c>
      <c r="ID2" s="171" t="s">
        <v>3336</v>
      </c>
      <c r="IE2" s="133">
        <v>66</v>
      </c>
      <c r="IF2" s="133" t="s">
        <v>1183</v>
      </c>
      <c r="IG2" s="133">
        <v>0</v>
      </c>
      <c r="IH2" s="133">
        <v>1</v>
      </c>
      <c r="II2" s="133" t="s">
        <v>1183</v>
      </c>
      <c r="IJ2" s="171" t="s">
        <v>3336</v>
      </c>
      <c r="IK2" s="154">
        <v>78</v>
      </c>
      <c r="IL2" s="133" t="s">
        <v>1183</v>
      </c>
      <c r="IM2" s="133">
        <v>0</v>
      </c>
      <c r="IN2" s="133" t="s">
        <v>1183</v>
      </c>
      <c r="IO2" s="133" t="s">
        <v>1183</v>
      </c>
      <c r="IP2" s="171" t="s">
        <v>3336</v>
      </c>
      <c r="IQ2" s="133" t="s">
        <v>1183</v>
      </c>
      <c r="IR2" s="133" t="s">
        <v>1183</v>
      </c>
      <c r="IS2" s="133">
        <v>0</v>
      </c>
      <c r="IT2" s="133" t="s">
        <v>1183</v>
      </c>
      <c r="IU2" s="133" t="s">
        <v>1183</v>
      </c>
      <c r="IV2" s="171" t="s">
        <v>3336</v>
      </c>
      <c r="IW2" s="133">
        <v>382</v>
      </c>
      <c r="IX2" s="133">
        <v>1</v>
      </c>
      <c r="IY2" s="133">
        <v>0</v>
      </c>
      <c r="IZ2" s="133">
        <v>1</v>
      </c>
      <c r="JA2" s="133" t="s">
        <v>1183</v>
      </c>
      <c r="JB2" s="171" t="s">
        <v>3336</v>
      </c>
      <c r="JC2" s="133">
        <v>259</v>
      </c>
      <c r="JD2" s="133" t="s">
        <v>1183</v>
      </c>
      <c r="JE2" s="133">
        <v>9</v>
      </c>
      <c r="JF2" s="133">
        <v>9</v>
      </c>
      <c r="JG2" s="133">
        <v>9</v>
      </c>
      <c r="JH2" s="171" t="s">
        <v>3336</v>
      </c>
      <c r="JI2" s="133">
        <v>104</v>
      </c>
      <c r="JJ2" s="133">
        <v>2</v>
      </c>
      <c r="JK2" s="133">
        <v>0</v>
      </c>
      <c r="JL2" s="133" t="s">
        <v>1183</v>
      </c>
      <c r="JM2" s="133" t="s">
        <v>1183</v>
      </c>
      <c r="JN2" s="171" t="s">
        <v>3336</v>
      </c>
      <c r="JO2" s="133">
        <v>445</v>
      </c>
      <c r="JP2" s="133">
        <v>6</v>
      </c>
      <c r="JQ2" s="133">
        <v>0</v>
      </c>
      <c r="JR2" s="133">
        <v>23</v>
      </c>
      <c r="JS2" s="133" t="s">
        <v>1183</v>
      </c>
      <c r="JT2" s="171" t="s">
        <v>3336</v>
      </c>
      <c r="JU2" s="133" t="s">
        <v>1851</v>
      </c>
      <c r="JV2" s="133" t="s">
        <v>1852</v>
      </c>
      <c r="JX2" s="133">
        <v>2</v>
      </c>
      <c r="JY2" s="133" t="s">
        <v>1853</v>
      </c>
      <c r="JZ2" s="133">
        <v>1</v>
      </c>
      <c r="KA2" s="133">
        <v>14</v>
      </c>
      <c r="KB2" s="133">
        <v>18</v>
      </c>
      <c r="KD2" s="133">
        <v>1</v>
      </c>
      <c r="KH2" s="133">
        <v>1</v>
      </c>
      <c r="KI2" s="133">
        <v>1</v>
      </c>
      <c r="KK2" s="133" t="s">
        <v>1854</v>
      </c>
      <c r="KN2" s="341" t="e">
        <f>KP2+KQ2</f>
        <v>#VALUE!</v>
      </c>
      <c r="KO2" s="154">
        <v>4156</v>
      </c>
      <c r="KP2" s="133">
        <v>4156</v>
      </c>
      <c r="KQ2" s="133" t="s">
        <v>1183</v>
      </c>
      <c r="KR2" s="171" t="s">
        <v>3336</v>
      </c>
      <c r="KS2" s="133">
        <v>656</v>
      </c>
      <c r="KT2" s="133" t="s">
        <v>1183</v>
      </c>
      <c r="KU2" s="133">
        <v>192</v>
      </c>
      <c r="KV2" s="133" t="s">
        <v>1183</v>
      </c>
      <c r="KW2" s="133">
        <v>421</v>
      </c>
      <c r="KX2" s="133" t="s">
        <v>1183</v>
      </c>
      <c r="KY2" s="133">
        <v>43</v>
      </c>
      <c r="KZ2" s="133" t="s">
        <v>1183</v>
      </c>
      <c r="LA2" s="133">
        <v>3500</v>
      </c>
      <c r="LB2" s="133" t="s">
        <v>1183</v>
      </c>
      <c r="LC2" s="171" t="s">
        <v>3336</v>
      </c>
      <c r="LD2" s="133">
        <v>23</v>
      </c>
      <c r="LE2" s="133" t="s">
        <v>1183</v>
      </c>
      <c r="LF2" s="133">
        <v>2082</v>
      </c>
      <c r="LG2" s="133" t="s">
        <v>1183</v>
      </c>
      <c r="LH2" s="133">
        <v>988</v>
      </c>
      <c r="LI2" s="133" t="s">
        <v>1183</v>
      </c>
      <c r="LJ2" s="171" t="s">
        <v>3336</v>
      </c>
      <c r="LK2" s="133">
        <v>259</v>
      </c>
      <c r="LL2" s="133" t="s">
        <v>1183</v>
      </c>
      <c r="LM2" s="133">
        <v>8</v>
      </c>
      <c r="LN2" s="133" t="s">
        <v>1183</v>
      </c>
      <c r="LO2" s="133">
        <v>140</v>
      </c>
      <c r="LP2" s="133" t="s">
        <v>1183</v>
      </c>
      <c r="LQ2" s="171" t="s">
        <v>3336</v>
      </c>
      <c r="LR2" s="133">
        <v>0</v>
      </c>
      <c r="LS2" s="133" t="s">
        <v>1183</v>
      </c>
      <c r="LT2" s="133">
        <v>0</v>
      </c>
      <c r="LU2" s="133" t="s">
        <v>1183</v>
      </c>
      <c r="LV2" s="171" t="s">
        <v>3336</v>
      </c>
      <c r="LW2" s="133" t="s">
        <v>1855</v>
      </c>
      <c r="LX2" s="171" t="s">
        <v>3336</v>
      </c>
      <c r="LZ2" s="133">
        <v>1</v>
      </c>
      <c r="MB2" s="133" t="s">
        <v>1026</v>
      </c>
      <c r="ME2" s="133" t="s">
        <v>1026</v>
      </c>
      <c r="MF2" s="133" t="s">
        <v>1026</v>
      </c>
      <c r="MG2" s="133" t="s">
        <v>1026</v>
      </c>
      <c r="MH2" s="133" t="s">
        <v>1026</v>
      </c>
      <c r="NO2" s="133" t="s">
        <v>1026</v>
      </c>
      <c r="NP2" s="133" t="s">
        <v>1026</v>
      </c>
      <c r="NQ2" s="133" t="s">
        <v>1026</v>
      </c>
      <c r="NR2" s="133" t="s">
        <v>1026</v>
      </c>
      <c r="NS2" s="133" t="s">
        <v>1026</v>
      </c>
      <c r="NV2" s="133" t="s">
        <v>1026</v>
      </c>
      <c r="NX2" s="133" t="s">
        <v>1026</v>
      </c>
      <c r="OD2" s="133" t="s">
        <v>1026</v>
      </c>
      <c r="OE2" s="133" t="s">
        <v>1026</v>
      </c>
      <c r="OG2" s="133" t="s">
        <v>1026</v>
      </c>
      <c r="OH2" s="133" t="s">
        <v>1026</v>
      </c>
      <c r="OJ2" s="133">
        <v>2</v>
      </c>
      <c r="OM2" s="133" t="s">
        <v>1026</v>
      </c>
      <c r="ON2" s="133" t="s">
        <v>1026</v>
      </c>
      <c r="OR2" s="134" t="s">
        <v>3082</v>
      </c>
      <c r="OS2" s="153"/>
      <c r="OT2" s="133">
        <v>7957</v>
      </c>
      <c r="OU2" s="133" t="s">
        <v>1183</v>
      </c>
      <c r="OV2" s="133" t="s">
        <v>1183</v>
      </c>
      <c r="OW2" s="133" t="s">
        <v>1183</v>
      </c>
      <c r="OX2" s="133" t="s">
        <v>1183</v>
      </c>
      <c r="OY2" s="171" t="s">
        <v>3336</v>
      </c>
      <c r="OZ2" s="176">
        <v>5952</v>
      </c>
      <c r="PA2" s="133">
        <v>540</v>
      </c>
      <c r="PB2" s="133">
        <v>415</v>
      </c>
      <c r="PC2" s="154">
        <v>0</v>
      </c>
      <c r="PD2" s="133" t="s">
        <v>1183</v>
      </c>
      <c r="PE2" s="171" t="s">
        <v>3336</v>
      </c>
      <c r="PF2" s="133" t="s">
        <v>1183</v>
      </c>
      <c r="PG2" s="133" t="s">
        <v>1183</v>
      </c>
      <c r="PH2" s="133" t="s">
        <v>1183</v>
      </c>
      <c r="PI2" s="133" t="s">
        <v>1183</v>
      </c>
      <c r="PJ2" s="133" t="s">
        <v>1183</v>
      </c>
      <c r="PK2" s="133" t="s">
        <v>1183</v>
      </c>
      <c r="PL2" s="133" t="s">
        <v>1183</v>
      </c>
      <c r="PM2" s="171" t="s">
        <v>3336</v>
      </c>
      <c r="PN2" s="133" t="s">
        <v>850</v>
      </c>
      <c r="PO2" s="133">
        <v>5952</v>
      </c>
      <c r="PP2" s="171" t="s">
        <v>3336</v>
      </c>
      <c r="PQ2" s="133" t="s">
        <v>1183</v>
      </c>
      <c r="PR2" s="133" t="s">
        <v>1183</v>
      </c>
      <c r="PS2" s="133">
        <v>7069</v>
      </c>
      <c r="PT2" s="133">
        <v>4798</v>
      </c>
      <c r="PU2" s="133" t="s">
        <v>1183</v>
      </c>
      <c r="PV2" s="133" t="s">
        <v>1183</v>
      </c>
      <c r="PW2" s="171" t="s">
        <v>3336</v>
      </c>
      <c r="PX2" s="133">
        <v>287</v>
      </c>
      <c r="PY2" s="133">
        <v>85</v>
      </c>
      <c r="PZ2" s="133">
        <v>487</v>
      </c>
      <c r="QA2" s="133">
        <v>974</v>
      </c>
      <c r="QB2" s="133">
        <v>16</v>
      </c>
      <c r="QC2" s="133">
        <v>39</v>
      </c>
      <c r="QD2" s="171" t="s">
        <v>3336</v>
      </c>
      <c r="QE2" s="133">
        <v>114</v>
      </c>
      <c r="QF2" s="133">
        <v>92</v>
      </c>
      <c r="QG2" s="133">
        <v>0</v>
      </c>
      <c r="QH2" s="133">
        <v>3</v>
      </c>
      <c r="QI2" s="133" t="s">
        <v>1183</v>
      </c>
      <c r="QJ2" s="154">
        <v>4</v>
      </c>
      <c r="QK2" s="171" t="s">
        <v>3336</v>
      </c>
      <c r="QL2" s="133" t="s">
        <v>1183</v>
      </c>
      <c r="QM2" s="133" t="s">
        <v>1183</v>
      </c>
      <c r="QN2" s="154">
        <v>971</v>
      </c>
      <c r="QO2" s="154">
        <v>0</v>
      </c>
      <c r="QP2" s="133" t="s">
        <v>1183</v>
      </c>
      <c r="QQ2" s="133">
        <v>0</v>
      </c>
      <c r="QR2" s="171" t="s">
        <v>3336</v>
      </c>
      <c r="QS2" s="133">
        <v>1802</v>
      </c>
      <c r="QT2" s="133">
        <v>1789</v>
      </c>
      <c r="QU2" s="133">
        <v>33</v>
      </c>
      <c r="QV2" s="133">
        <v>24</v>
      </c>
      <c r="QW2" s="133" t="s">
        <v>1183</v>
      </c>
      <c r="QX2" s="133">
        <v>13</v>
      </c>
      <c r="QY2" s="133">
        <v>81</v>
      </c>
      <c r="QZ2" s="171" t="s">
        <v>3336</v>
      </c>
      <c r="RA2" s="133" t="s">
        <v>1856</v>
      </c>
      <c r="RB2" s="171" t="s">
        <v>3336</v>
      </c>
      <c r="RC2" s="133">
        <v>1</v>
      </c>
      <c r="RE2" s="133">
        <v>1</v>
      </c>
      <c r="RG2" s="133">
        <v>1</v>
      </c>
      <c r="RH2" s="133">
        <v>14</v>
      </c>
      <c r="RI2" s="133">
        <v>18</v>
      </c>
      <c r="RK2" s="133">
        <v>1</v>
      </c>
      <c r="RM2" s="133" t="s">
        <v>1026</v>
      </c>
      <c r="RN2" s="133" t="s">
        <v>1026</v>
      </c>
      <c r="RP2" s="133" t="s">
        <v>1026</v>
      </c>
      <c r="RQ2" s="133" t="s">
        <v>1026</v>
      </c>
      <c r="RS2" s="133" t="s">
        <v>1857</v>
      </c>
      <c r="RV2" s="133">
        <v>1</v>
      </c>
      <c r="RY2" s="133">
        <v>116</v>
      </c>
      <c r="RZ2" s="171" t="s">
        <v>3336</v>
      </c>
      <c r="SA2" s="133">
        <v>1</v>
      </c>
      <c r="SB2" s="154">
        <v>22</v>
      </c>
      <c r="SC2" s="133">
        <v>17</v>
      </c>
      <c r="SD2" s="133">
        <v>88</v>
      </c>
      <c r="SE2" s="171" t="s">
        <v>3336</v>
      </c>
      <c r="SF2" s="154">
        <v>0</v>
      </c>
      <c r="SG2" s="154">
        <v>0</v>
      </c>
      <c r="SH2" s="154">
        <v>0</v>
      </c>
      <c r="SI2" s="154">
        <v>33</v>
      </c>
      <c r="SJ2" s="171" t="s">
        <v>3336</v>
      </c>
      <c r="SK2" s="133" t="s">
        <v>1183</v>
      </c>
      <c r="SL2" s="154">
        <v>155</v>
      </c>
      <c r="SM2" s="154">
        <v>445</v>
      </c>
      <c r="SN2" s="154">
        <v>0</v>
      </c>
      <c r="SO2" s="171" t="s">
        <v>3336</v>
      </c>
      <c r="SQ2" s="133" t="s">
        <v>1858</v>
      </c>
    </row>
    <row r="3" spans="1:511" ht="21" customHeight="1">
      <c r="A3" s="133">
        <v>2</v>
      </c>
      <c r="B3" s="150" t="s">
        <v>25</v>
      </c>
      <c r="C3" s="133">
        <v>1</v>
      </c>
      <c r="D3" s="133">
        <v>1</v>
      </c>
      <c r="E3" s="133">
        <v>1</v>
      </c>
      <c r="F3" s="133">
        <v>1</v>
      </c>
      <c r="G3" s="133">
        <v>1</v>
      </c>
      <c r="H3" s="133">
        <v>2</v>
      </c>
      <c r="I3" s="133">
        <v>1</v>
      </c>
      <c r="J3" s="133">
        <v>2</v>
      </c>
      <c r="K3" s="133">
        <v>1</v>
      </c>
      <c r="L3" s="133">
        <v>1</v>
      </c>
      <c r="M3" s="133">
        <v>1</v>
      </c>
      <c r="N3" s="133">
        <v>1</v>
      </c>
      <c r="S3" s="133">
        <v>1114</v>
      </c>
      <c r="U3" s="133">
        <v>10</v>
      </c>
      <c r="AI3" s="171" t="s">
        <v>3336</v>
      </c>
      <c r="AJ3" s="191">
        <v>4514</v>
      </c>
      <c r="AK3" s="191">
        <v>4714</v>
      </c>
      <c r="AL3" s="191">
        <v>4698</v>
      </c>
      <c r="AM3" s="342">
        <v>3979</v>
      </c>
      <c r="AN3" s="191">
        <v>3888</v>
      </c>
      <c r="AO3" s="357">
        <v>3907</v>
      </c>
      <c r="AP3" s="171" t="s">
        <v>3336</v>
      </c>
      <c r="AQ3" s="191">
        <v>1202</v>
      </c>
      <c r="AR3" s="191">
        <v>1166</v>
      </c>
      <c r="AS3" s="342">
        <v>1675</v>
      </c>
      <c r="AT3" s="191">
        <v>1104</v>
      </c>
      <c r="AU3" s="357">
        <v>1039</v>
      </c>
      <c r="AV3" s="357">
        <v>1252</v>
      </c>
      <c r="AW3" s="171" t="s">
        <v>3336</v>
      </c>
      <c r="AX3" s="135">
        <v>192</v>
      </c>
      <c r="AY3" s="135">
        <v>202</v>
      </c>
      <c r="AZ3" s="135">
        <v>210</v>
      </c>
      <c r="BA3" s="135">
        <v>191</v>
      </c>
      <c r="BB3" s="135">
        <v>171</v>
      </c>
      <c r="BC3" s="154">
        <v>158</v>
      </c>
      <c r="BD3" s="171" t="s">
        <v>3336</v>
      </c>
      <c r="BE3" s="191">
        <v>165</v>
      </c>
      <c r="BF3" s="191">
        <v>125</v>
      </c>
      <c r="BG3" s="191">
        <v>147</v>
      </c>
      <c r="BH3" s="191">
        <v>130</v>
      </c>
      <c r="BI3" s="191">
        <v>126</v>
      </c>
      <c r="BJ3" s="357">
        <v>154</v>
      </c>
      <c r="BK3" s="171" t="s">
        <v>3336</v>
      </c>
      <c r="BL3" s="133" t="s">
        <v>1182</v>
      </c>
      <c r="BM3" s="133" t="s">
        <v>1182</v>
      </c>
      <c r="BN3" s="155">
        <v>6</v>
      </c>
      <c r="BO3" s="135">
        <v>5</v>
      </c>
      <c r="BP3" s="135">
        <v>12</v>
      </c>
      <c r="BQ3" s="154">
        <v>16</v>
      </c>
      <c r="BR3" s="297" t="s">
        <v>3430</v>
      </c>
      <c r="BS3" s="310">
        <v>21</v>
      </c>
      <c r="BT3" s="310">
        <v>14</v>
      </c>
      <c r="BU3" s="310">
        <v>18</v>
      </c>
      <c r="BV3" s="191">
        <v>16</v>
      </c>
      <c r="BW3" s="342">
        <v>6</v>
      </c>
      <c r="BX3" s="357">
        <v>8</v>
      </c>
      <c r="BY3" s="171" t="s">
        <v>3336</v>
      </c>
      <c r="BZ3" s="133" t="s">
        <v>1183</v>
      </c>
      <c r="CA3" s="133" t="s">
        <v>1183</v>
      </c>
      <c r="CB3" s="133" t="s">
        <v>1183</v>
      </c>
      <c r="CC3" s="133" t="s">
        <v>1183</v>
      </c>
      <c r="CD3" s="133" t="s">
        <v>1183</v>
      </c>
      <c r="CE3" s="133" t="s">
        <v>1183</v>
      </c>
      <c r="CF3" s="334" t="s">
        <v>3336</v>
      </c>
      <c r="CG3" s="133" t="s">
        <v>1183</v>
      </c>
      <c r="CH3" s="133" t="s">
        <v>1183</v>
      </c>
      <c r="CI3" s="133" t="s">
        <v>1183</v>
      </c>
      <c r="CJ3" s="133" t="s">
        <v>1183</v>
      </c>
      <c r="CK3" s="133" t="s">
        <v>1183</v>
      </c>
      <c r="CL3" s="133" t="s">
        <v>1183</v>
      </c>
      <c r="CM3" s="334" t="s">
        <v>3336</v>
      </c>
      <c r="CN3" s="133" t="s">
        <v>1183</v>
      </c>
      <c r="CO3" s="133" t="s">
        <v>1183</v>
      </c>
      <c r="CP3" s="133" t="s">
        <v>1183</v>
      </c>
      <c r="CQ3" s="133" t="s">
        <v>1183</v>
      </c>
      <c r="CR3" s="133" t="s">
        <v>1183</v>
      </c>
      <c r="CS3" s="133" t="s">
        <v>1183</v>
      </c>
      <c r="CT3" s="171" t="s">
        <v>3336</v>
      </c>
      <c r="CU3" s="133" t="s">
        <v>1183</v>
      </c>
      <c r="CV3" s="133" t="s">
        <v>1183</v>
      </c>
      <c r="CW3" s="133" t="s">
        <v>1183</v>
      </c>
      <c r="CX3" s="133" t="s">
        <v>1183</v>
      </c>
      <c r="CY3" s="133" t="s">
        <v>1183</v>
      </c>
      <c r="CZ3" s="133" t="s">
        <v>1183</v>
      </c>
      <c r="DA3" s="171" t="s">
        <v>3336</v>
      </c>
      <c r="DH3" s="171" t="s">
        <v>3336</v>
      </c>
      <c r="DI3" s="133" t="s">
        <v>1183</v>
      </c>
      <c r="DJ3" s="133" t="s">
        <v>1183</v>
      </c>
      <c r="DK3" s="133" t="s">
        <v>1183</v>
      </c>
      <c r="DL3" s="133" t="s">
        <v>1183</v>
      </c>
      <c r="DM3" s="133" t="s">
        <v>1183</v>
      </c>
      <c r="DN3" s="133" t="s">
        <v>1183</v>
      </c>
      <c r="DO3" s="171" t="s">
        <v>3336</v>
      </c>
      <c r="DP3" s="373">
        <f t="shared" ref="DP3:DP47" si="5">DW3+ER3</f>
        <v>2743</v>
      </c>
      <c r="DQ3" s="373">
        <f t="shared" si="0"/>
        <v>1780</v>
      </c>
      <c r="DR3" s="373">
        <f t="shared" si="1"/>
        <v>2550</v>
      </c>
      <c r="DS3" s="373">
        <f t="shared" si="2"/>
        <v>1502</v>
      </c>
      <c r="DT3" s="373">
        <f t="shared" si="3"/>
        <v>1496</v>
      </c>
      <c r="DU3" s="341" t="e">
        <f t="shared" si="4"/>
        <v>#VALUE!</v>
      </c>
      <c r="DV3" s="375" t="s">
        <v>3433</v>
      </c>
      <c r="DW3" s="154">
        <v>32</v>
      </c>
      <c r="DX3" s="154">
        <v>28</v>
      </c>
      <c r="DY3" s="154">
        <v>19</v>
      </c>
      <c r="DZ3" s="154">
        <v>38</v>
      </c>
      <c r="EA3" s="154">
        <v>28</v>
      </c>
      <c r="EB3" s="133" t="s">
        <v>1183</v>
      </c>
      <c r="EC3" s="334" t="s">
        <v>1183</v>
      </c>
      <c r="ED3" s="154">
        <v>6</v>
      </c>
      <c r="EE3" s="154">
        <v>3</v>
      </c>
      <c r="EF3" s="154">
        <v>2</v>
      </c>
      <c r="EG3" s="154">
        <v>4</v>
      </c>
      <c r="EH3" s="154">
        <v>3</v>
      </c>
      <c r="EI3" s="338">
        <f>(EH3+EJ3)/2</f>
        <v>2.5</v>
      </c>
      <c r="EJ3" s="334">
        <v>2</v>
      </c>
      <c r="EK3" s="133" t="s">
        <v>1182</v>
      </c>
      <c r="EL3" s="133" t="s">
        <v>1182</v>
      </c>
      <c r="EM3" s="154">
        <v>0</v>
      </c>
      <c r="EN3" s="133">
        <v>0</v>
      </c>
      <c r="EO3" s="133" t="s">
        <v>1183</v>
      </c>
      <c r="EP3" s="133" t="s">
        <v>1183</v>
      </c>
      <c r="EQ3" s="334">
        <v>1</v>
      </c>
      <c r="ER3" s="299">
        <v>2711</v>
      </c>
      <c r="ES3" s="299">
        <v>1752</v>
      </c>
      <c r="ET3" s="299">
        <v>2531</v>
      </c>
      <c r="EU3" s="299">
        <v>1464</v>
      </c>
      <c r="EV3" s="299">
        <v>1468</v>
      </c>
      <c r="EW3" s="338">
        <f>(EV3+EX3)/2</f>
        <v>1642.5</v>
      </c>
      <c r="EX3" s="334">
        <v>1817</v>
      </c>
      <c r="EY3" s="154">
        <v>736</v>
      </c>
      <c r="EZ3" s="154">
        <v>414</v>
      </c>
      <c r="FA3" s="154">
        <v>545</v>
      </c>
      <c r="FB3" s="154">
        <v>484</v>
      </c>
      <c r="FC3" s="154">
        <v>515</v>
      </c>
      <c r="FD3" s="338">
        <f>(FC3+FE3)/2</f>
        <v>562</v>
      </c>
      <c r="FE3" s="334">
        <v>609</v>
      </c>
      <c r="FF3" s="154">
        <v>1975</v>
      </c>
      <c r="FG3" s="133">
        <v>1307</v>
      </c>
      <c r="FH3" s="133">
        <v>1960</v>
      </c>
      <c r="FI3" s="133">
        <v>935</v>
      </c>
      <c r="FJ3" s="133">
        <v>901</v>
      </c>
      <c r="FK3" s="338">
        <f>(FJ3+FL3)/2</f>
        <v>1040.5</v>
      </c>
      <c r="FL3" s="362">
        <v>1180</v>
      </c>
      <c r="FM3" s="133" t="s">
        <v>1183</v>
      </c>
      <c r="FN3" s="133" t="s">
        <v>1183</v>
      </c>
      <c r="FO3" s="133" t="s">
        <v>1183</v>
      </c>
      <c r="FP3" s="133" t="s">
        <v>1183</v>
      </c>
      <c r="FQ3" s="154">
        <v>33</v>
      </c>
      <c r="FR3" s="338">
        <f>(FQ3+FS3)/2</f>
        <v>35.5</v>
      </c>
      <c r="FS3" s="363">
        <v>38</v>
      </c>
      <c r="FT3" s="133" t="s">
        <v>1183</v>
      </c>
      <c r="FU3" s="133" t="s">
        <v>1183</v>
      </c>
      <c r="FV3" s="133" t="s">
        <v>1183</v>
      </c>
      <c r="FW3" s="133" t="s">
        <v>1183</v>
      </c>
      <c r="FX3" s="133" t="s">
        <v>1183</v>
      </c>
      <c r="FY3" s="133" t="s">
        <v>1183</v>
      </c>
      <c r="FZ3" s="334" t="s">
        <v>3336</v>
      </c>
      <c r="GA3" s="154">
        <v>675</v>
      </c>
      <c r="GB3" s="154">
        <v>31</v>
      </c>
      <c r="GC3" s="133">
        <v>26</v>
      </c>
      <c r="GD3" s="133">
        <v>45</v>
      </c>
      <c r="GE3" s="133" t="s">
        <v>1183</v>
      </c>
      <c r="GF3" s="133" t="s">
        <v>1183</v>
      </c>
      <c r="GG3" s="370">
        <v>28</v>
      </c>
      <c r="GH3" s="367" t="s">
        <v>3213</v>
      </c>
      <c r="GK3" s="133">
        <v>1</v>
      </c>
      <c r="GM3" s="133">
        <v>1</v>
      </c>
      <c r="GO3" s="133">
        <v>1</v>
      </c>
      <c r="GP3" s="133">
        <v>14</v>
      </c>
      <c r="GQ3" s="133">
        <v>18</v>
      </c>
      <c r="GS3" s="133">
        <v>1</v>
      </c>
      <c r="GU3" s="133">
        <v>1</v>
      </c>
      <c r="GV3" s="133">
        <v>2</v>
      </c>
      <c r="HA3" s="308">
        <v>2849</v>
      </c>
      <c r="HB3" s="136">
        <v>171</v>
      </c>
      <c r="HC3" s="136">
        <v>6</v>
      </c>
      <c r="HD3" s="136">
        <v>126</v>
      </c>
      <c r="HE3" s="136">
        <v>12</v>
      </c>
      <c r="HF3" s="171" t="s">
        <v>3336</v>
      </c>
      <c r="HG3" s="133" t="s">
        <v>1183</v>
      </c>
      <c r="HH3" s="133" t="s">
        <v>1183</v>
      </c>
      <c r="HI3" s="133" t="s">
        <v>1183</v>
      </c>
      <c r="HJ3" s="133" t="s">
        <v>1183</v>
      </c>
      <c r="HK3" s="133" t="s">
        <v>1183</v>
      </c>
      <c r="HL3" s="171" t="s">
        <v>3336</v>
      </c>
      <c r="HM3" s="133" t="s">
        <v>1183</v>
      </c>
      <c r="HN3" s="133" t="s">
        <v>1183</v>
      </c>
      <c r="HO3" s="133" t="s">
        <v>1183</v>
      </c>
      <c r="HP3" s="133" t="s">
        <v>1183</v>
      </c>
      <c r="HQ3" s="133" t="s">
        <v>1183</v>
      </c>
      <c r="HR3" s="171" t="s">
        <v>3336</v>
      </c>
      <c r="HS3" s="133" t="s">
        <v>1183</v>
      </c>
      <c r="HT3" s="133" t="s">
        <v>1183</v>
      </c>
      <c r="HU3" s="133" t="s">
        <v>1183</v>
      </c>
      <c r="HV3" s="133" t="s">
        <v>1183</v>
      </c>
      <c r="HW3" s="133" t="s">
        <v>1183</v>
      </c>
      <c r="HX3" s="171" t="s">
        <v>3336</v>
      </c>
      <c r="HY3" s="133" t="s">
        <v>1183</v>
      </c>
      <c r="HZ3" s="133" t="s">
        <v>1183</v>
      </c>
      <c r="IA3" s="133" t="s">
        <v>1183</v>
      </c>
      <c r="IB3" s="133" t="s">
        <v>1183</v>
      </c>
      <c r="IC3" s="133" t="s">
        <v>1183</v>
      </c>
      <c r="ID3" s="171" t="s">
        <v>3336</v>
      </c>
      <c r="IE3" s="133" t="s">
        <v>1183</v>
      </c>
      <c r="IF3" s="133" t="s">
        <v>1183</v>
      </c>
      <c r="IG3" s="133" t="s">
        <v>1183</v>
      </c>
      <c r="IH3" s="133" t="s">
        <v>1183</v>
      </c>
      <c r="II3" s="133" t="s">
        <v>1183</v>
      </c>
      <c r="IJ3" s="171" t="s">
        <v>3336</v>
      </c>
      <c r="IK3" s="133" t="s">
        <v>1183</v>
      </c>
      <c r="IL3" s="133" t="s">
        <v>1183</v>
      </c>
      <c r="IM3" s="133" t="s">
        <v>1183</v>
      </c>
      <c r="IN3" s="133" t="s">
        <v>1183</v>
      </c>
      <c r="IO3" s="133" t="s">
        <v>1183</v>
      </c>
      <c r="IP3" s="171" t="s">
        <v>3336</v>
      </c>
      <c r="IQ3" s="133" t="s">
        <v>1183</v>
      </c>
      <c r="IR3" s="133" t="s">
        <v>1183</v>
      </c>
      <c r="IS3" s="133" t="s">
        <v>1183</v>
      </c>
      <c r="IT3" s="133" t="s">
        <v>1183</v>
      </c>
      <c r="IU3" s="133" t="s">
        <v>1183</v>
      </c>
      <c r="IV3" s="171" t="s">
        <v>3336</v>
      </c>
      <c r="IW3" s="133" t="s">
        <v>1183</v>
      </c>
      <c r="IX3" s="133" t="s">
        <v>1183</v>
      </c>
      <c r="IY3" s="133" t="s">
        <v>1183</v>
      </c>
      <c r="IZ3" s="133" t="s">
        <v>1183</v>
      </c>
      <c r="JA3" s="133" t="s">
        <v>1183</v>
      </c>
      <c r="JB3" s="171" t="s">
        <v>3336</v>
      </c>
      <c r="JC3" s="133" t="s">
        <v>1183</v>
      </c>
      <c r="JD3" s="133" t="s">
        <v>1183</v>
      </c>
      <c r="JE3" s="133" t="s">
        <v>1183</v>
      </c>
      <c r="JF3" s="133" t="s">
        <v>1183</v>
      </c>
      <c r="JG3" s="133" t="s">
        <v>1183</v>
      </c>
      <c r="JH3" s="171" t="s">
        <v>3336</v>
      </c>
      <c r="JI3" s="133" t="s">
        <v>1183</v>
      </c>
      <c r="JJ3" s="133" t="s">
        <v>1183</v>
      </c>
      <c r="JK3" s="133" t="s">
        <v>1183</v>
      </c>
      <c r="JL3" s="133" t="s">
        <v>1183</v>
      </c>
      <c r="JM3" s="133" t="s">
        <v>1183</v>
      </c>
      <c r="JN3" s="171" t="s">
        <v>3336</v>
      </c>
      <c r="JO3" s="133" t="s">
        <v>1183</v>
      </c>
      <c r="JP3" s="133" t="s">
        <v>1183</v>
      </c>
      <c r="JQ3" s="133" t="s">
        <v>1183</v>
      </c>
      <c r="JR3" s="133" t="s">
        <v>1183</v>
      </c>
      <c r="JS3" s="133" t="s">
        <v>1183</v>
      </c>
      <c r="JT3" s="171" t="s">
        <v>3336</v>
      </c>
      <c r="JU3" s="133" t="s">
        <v>3214</v>
      </c>
      <c r="JX3" s="133">
        <v>1</v>
      </c>
      <c r="JZ3" s="133">
        <v>1</v>
      </c>
      <c r="KA3" s="133">
        <v>14</v>
      </c>
      <c r="KB3" s="133">
        <v>18</v>
      </c>
      <c r="KD3" s="133">
        <v>1</v>
      </c>
      <c r="KF3" s="133">
        <v>2</v>
      </c>
      <c r="KH3" s="133">
        <v>1</v>
      </c>
      <c r="KI3" s="133">
        <v>2</v>
      </c>
      <c r="KN3" s="341">
        <f t="shared" ref="KN3:KN47" si="6">KP3+KQ3</f>
        <v>2191</v>
      </c>
      <c r="KO3" s="154">
        <v>2191</v>
      </c>
      <c r="KP3" s="133">
        <v>2191</v>
      </c>
      <c r="KQ3" s="133">
        <v>0</v>
      </c>
      <c r="KR3" s="171" t="s">
        <v>3336</v>
      </c>
      <c r="KS3" s="133">
        <v>172</v>
      </c>
      <c r="KT3" s="133">
        <v>0</v>
      </c>
      <c r="KU3" s="133">
        <v>172</v>
      </c>
      <c r="KV3" s="133">
        <v>0</v>
      </c>
      <c r="KW3" s="133" t="s">
        <v>1183</v>
      </c>
      <c r="KX3" s="133">
        <v>0</v>
      </c>
      <c r="KY3" s="133" t="s">
        <v>1183</v>
      </c>
      <c r="KZ3" s="133">
        <v>0</v>
      </c>
      <c r="LA3" s="133">
        <v>2019</v>
      </c>
      <c r="LB3" s="133">
        <v>0</v>
      </c>
      <c r="LC3" s="171" t="s">
        <v>3336</v>
      </c>
      <c r="LD3" s="133">
        <v>96</v>
      </c>
      <c r="LE3" s="133">
        <v>0</v>
      </c>
      <c r="LF3" s="133">
        <v>1364</v>
      </c>
      <c r="LG3" s="133">
        <v>0</v>
      </c>
      <c r="LH3" s="133">
        <v>655</v>
      </c>
      <c r="LI3" s="133">
        <v>0</v>
      </c>
      <c r="LJ3" s="171" t="s">
        <v>3336</v>
      </c>
      <c r="LK3" s="133">
        <v>164</v>
      </c>
      <c r="LL3" s="133">
        <v>0</v>
      </c>
      <c r="LM3" s="133">
        <v>49</v>
      </c>
      <c r="LN3" s="133">
        <v>0</v>
      </c>
      <c r="LO3" s="133">
        <v>38</v>
      </c>
      <c r="LP3" s="133">
        <v>0</v>
      </c>
      <c r="LQ3" s="171" t="s">
        <v>3336</v>
      </c>
      <c r="LR3" s="133">
        <v>0</v>
      </c>
      <c r="LS3" s="133">
        <v>0</v>
      </c>
      <c r="LT3" s="133">
        <v>308</v>
      </c>
      <c r="LU3" s="133" t="s">
        <v>1183</v>
      </c>
      <c r="LV3" s="171" t="s">
        <v>3336</v>
      </c>
      <c r="LX3" s="171" t="s">
        <v>3336</v>
      </c>
      <c r="LY3" s="133" t="s">
        <v>3215</v>
      </c>
      <c r="LZ3" s="133">
        <v>1</v>
      </c>
      <c r="MA3" s="136" t="s">
        <v>3216</v>
      </c>
      <c r="MB3" s="136">
        <v>1</v>
      </c>
      <c r="MC3" s="136"/>
      <c r="MD3" s="136"/>
      <c r="ME3" s="136">
        <v>1</v>
      </c>
      <c r="MF3" s="136">
        <v>1</v>
      </c>
      <c r="MG3" s="136">
        <v>1</v>
      </c>
      <c r="MH3" s="136">
        <v>1</v>
      </c>
      <c r="NO3" s="136">
        <v>1</v>
      </c>
      <c r="NP3" s="136">
        <v>1</v>
      </c>
      <c r="NQ3" s="136">
        <v>1</v>
      </c>
      <c r="NR3" s="136">
        <v>1</v>
      </c>
      <c r="NS3" s="136">
        <v>1</v>
      </c>
      <c r="NT3" s="136">
        <v>1</v>
      </c>
      <c r="NU3" s="136">
        <v>1</v>
      </c>
      <c r="NV3" s="136">
        <v>1</v>
      </c>
      <c r="NW3" s="136">
        <v>1</v>
      </c>
      <c r="NX3" s="136">
        <v>1</v>
      </c>
      <c r="NY3" s="136">
        <v>2</v>
      </c>
      <c r="NZ3" s="136">
        <v>1</v>
      </c>
      <c r="OA3" s="136">
        <v>1</v>
      </c>
      <c r="OB3" s="136">
        <v>1</v>
      </c>
      <c r="OC3" s="137">
        <v>1</v>
      </c>
      <c r="OD3" s="137">
        <v>2</v>
      </c>
      <c r="OE3" s="137">
        <v>2</v>
      </c>
      <c r="OF3" s="137">
        <v>1</v>
      </c>
      <c r="OG3" s="137">
        <v>1</v>
      </c>
      <c r="OH3" s="137">
        <v>1</v>
      </c>
      <c r="OI3" s="133">
        <v>2</v>
      </c>
      <c r="OJ3" s="137">
        <v>1</v>
      </c>
      <c r="OK3" s="137">
        <v>2</v>
      </c>
      <c r="OL3" s="137">
        <v>1</v>
      </c>
      <c r="OM3" s="137">
        <v>2</v>
      </c>
      <c r="ON3" s="133">
        <v>1</v>
      </c>
      <c r="OT3" s="154">
        <v>3367</v>
      </c>
      <c r="OU3" s="154">
        <v>358</v>
      </c>
      <c r="OV3" s="154">
        <v>71</v>
      </c>
      <c r="OW3" s="175">
        <v>23</v>
      </c>
      <c r="OX3" s="133" t="s">
        <v>1183</v>
      </c>
      <c r="OY3" s="171" t="s">
        <v>3336</v>
      </c>
      <c r="OZ3" s="177">
        <v>1839</v>
      </c>
      <c r="PA3" s="154">
        <v>214</v>
      </c>
      <c r="PB3" s="154">
        <v>51</v>
      </c>
      <c r="PC3" s="154">
        <v>12</v>
      </c>
      <c r="PD3" s="133" t="s">
        <v>1183</v>
      </c>
      <c r="PE3" s="171" t="s">
        <v>3336</v>
      </c>
      <c r="PF3" s="133" t="s">
        <v>1183</v>
      </c>
      <c r="PG3" s="133" t="s">
        <v>1183</v>
      </c>
      <c r="PH3" s="133" t="s">
        <v>1183</v>
      </c>
      <c r="PI3" s="133" t="s">
        <v>1183</v>
      </c>
      <c r="PJ3" s="133" t="s">
        <v>1183</v>
      </c>
      <c r="PK3" s="133" t="s">
        <v>1183</v>
      </c>
      <c r="PL3" s="133" t="s">
        <v>1183</v>
      </c>
      <c r="PM3" s="171" t="s">
        <v>3336</v>
      </c>
      <c r="PN3" s="133" t="s">
        <v>1183</v>
      </c>
      <c r="PO3" s="133" t="s">
        <v>1183</v>
      </c>
      <c r="PP3" s="171" t="s">
        <v>3336</v>
      </c>
      <c r="PQ3" s="133" t="s">
        <v>1183</v>
      </c>
      <c r="PR3" s="133" t="s">
        <v>1183</v>
      </c>
      <c r="PS3" s="154">
        <v>1521</v>
      </c>
      <c r="PT3" s="154">
        <v>873</v>
      </c>
      <c r="PU3" s="133" t="s">
        <v>1183</v>
      </c>
      <c r="PV3" s="133" t="s">
        <v>1183</v>
      </c>
      <c r="PW3" s="171" t="s">
        <v>3336</v>
      </c>
      <c r="PX3" s="133" t="s">
        <v>1183</v>
      </c>
      <c r="PY3" s="154">
        <v>0</v>
      </c>
      <c r="PZ3" s="154">
        <v>258</v>
      </c>
      <c r="QA3" s="154">
        <v>38</v>
      </c>
      <c r="QB3" s="133" t="s">
        <v>1183</v>
      </c>
      <c r="QC3" s="133" t="s">
        <v>1183</v>
      </c>
      <c r="QD3" s="171" t="s">
        <v>3336</v>
      </c>
      <c r="QE3" s="133" t="s">
        <v>1183</v>
      </c>
      <c r="QF3" s="133" t="s">
        <v>1183</v>
      </c>
      <c r="QG3" s="133" t="s">
        <v>1183</v>
      </c>
      <c r="QH3" s="133" t="s">
        <v>1183</v>
      </c>
      <c r="QI3" s="133" t="s">
        <v>1183</v>
      </c>
      <c r="QJ3" s="133" t="s">
        <v>1183</v>
      </c>
      <c r="QK3" s="171" t="s">
        <v>3336</v>
      </c>
      <c r="QL3" s="133" t="s">
        <v>1183</v>
      </c>
      <c r="QM3" s="133" t="s">
        <v>1183</v>
      </c>
      <c r="QN3" s="154">
        <v>160</v>
      </c>
      <c r="QO3" s="154">
        <v>92</v>
      </c>
      <c r="QP3" s="154">
        <v>1626</v>
      </c>
      <c r="QQ3" s="154">
        <v>958</v>
      </c>
      <c r="QR3" s="171" t="s">
        <v>3336</v>
      </c>
      <c r="QS3" s="154">
        <v>980</v>
      </c>
      <c r="QT3" s="154">
        <v>957</v>
      </c>
      <c r="QU3" s="154">
        <v>11</v>
      </c>
      <c r="QV3" s="154">
        <v>14</v>
      </c>
      <c r="QW3" s="133" t="s">
        <v>1183</v>
      </c>
      <c r="QX3" s="154">
        <v>21</v>
      </c>
      <c r="QY3" s="154">
        <v>38</v>
      </c>
      <c r="QZ3" s="171" t="s">
        <v>3336</v>
      </c>
      <c r="RA3" s="133" t="s">
        <v>3217</v>
      </c>
      <c r="RB3" s="171" t="s">
        <v>3336</v>
      </c>
      <c r="RC3" s="133">
        <v>1</v>
      </c>
      <c r="RE3" s="133">
        <v>1</v>
      </c>
      <c r="RG3" s="133">
        <v>1</v>
      </c>
      <c r="RH3" s="133">
        <v>14</v>
      </c>
      <c r="RI3" s="133">
        <v>18</v>
      </c>
      <c r="RK3" s="133">
        <v>1</v>
      </c>
      <c r="RM3" s="133">
        <v>2</v>
      </c>
      <c r="RN3" s="133">
        <v>2</v>
      </c>
      <c r="RO3" s="133">
        <v>2</v>
      </c>
      <c r="RP3" s="133">
        <v>2</v>
      </c>
      <c r="RQ3" s="133">
        <v>2</v>
      </c>
      <c r="RR3" s="133">
        <v>2</v>
      </c>
      <c r="RY3" s="154">
        <v>77</v>
      </c>
      <c r="RZ3" s="171" t="s">
        <v>3336</v>
      </c>
      <c r="SA3" s="154">
        <v>3</v>
      </c>
      <c r="SB3" s="154">
        <v>17</v>
      </c>
      <c r="SC3" s="133" t="s">
        <v>1183</v>
      </c>
      <c r="SD3" s="154">
        <v>57</v>
      </c>
      <c r="SE3" s="171" t="s">
        <v>3336</v>
      </c>
      <c r="SF3" s="133" t="s">
        <v>1183</v>
      </c>
      <c r="SG3" s="133" t="s">
        <v>1183</v>
      </c>
      <c r="SH3" s="133" t="s">
        <v>1183</v>
      </c>
      <c r="SI3" s="133" t="s">
        <v>1183</v>
      </c>
      <c r="SJ3" s="171" t="s">
        <v>3336</v>
      </c>
      <c r="SK3" s="133" t="s">
        <v>1183</v>
      </c>
      <c r="SL3" s="133" t="s">
        <v>1183</v>
      </c>
      <c r="SM3" s="133" t="s">
        <v>1183</v>
      </c>
      <c r="SN3" s="133" t="s">
        <v>1183</v>
      </c>
      <c r="SO3" s="171" t="s">
        <v>3336</v>
      </c>
    </row>
    <row r="4" spans="1:511" ht="14.5">
      <c r="A4" s="133">
        <v>3</v>
      </c>
      <c r="B4" s="150" t="s">
        <v>26</v>
      </c>
      <c r="AI4" s="171" t="s">
        <v>3336</v>
      </c>
      <c r="AJ4" s="154">
        <v>8767</v>
      </c>
      <c r="AK4" s="154">
        <v>8756</v>
      </c>
      <c r="AL4" s="154">
        <v>8831</v>
      </c>
      <c r="AM4" s="154">
        <v>8857</v>
      </c>
      <c r="AN4" s="154">
        <v>9037</v>
      </c>
      <c r="AO4" s="154">
        <v>8824</v>
      </c>
      <c r="AP4" s="171" t="s">
        <v>3336</v>
      </c>
      <c r="AQ4" s="154">
        <v>1718</v>
      </c>
      <c r="AR4" s="154">
        <v>1829</v>
      </c>
      <c r="AS4" s="154">
        <v>1813</v>
      </c>
      <c r="AT4" s="154">
        <v>1902</v>
      </c>
      <c r="AU4" s="154">
        <v>2059</v>
      </c>
      <c r="AV4" s="154">
        <v>1768</v>
      </c>
      <c r="AW4" s="171" t="s">
        <v>3336</v>
      </c>
      <c r="AX4" s="154">
        <v>572</v>
      </c>
      <c r="AY4" s="154">
        <v>578</v>
      </c>
      <c r="AZ4" s="154">
        <v>559</v>
      </c>
      <c r="BA4" s="154">
        <v>536</v>
      </c>
      <c r="BB4" s="154">
        <v>535</v>
      </c>
      <c r="BC4" s="154">
        <v>483</v>
      </c>
      <c r="BD4" s="171" t="s">
        <v>3336</v>
      </c>
      <c r="BE4" s="154">
        <v>4027</v>
      </c>
      <c r="BF4" s="154">
        <v>4087</v>
      </c>
      <c r="BG4" s="154">
        <v>4255</v>
      </c>
      <c r="BH4" s="154">
        <v>4441</v>
      </c>
      <c r="BI4" s="154">
        <v>4817</v>
      </c>
      <c r="BJ4" s="154">
        <v>4758</v>
      </c>
      <c r="BK4" s="171" t="s">
        <v>3336</v>
      </c>
      <c r="BL4" s="154">
        <v>500</v>
      </c>
      <c r="BM4" s="154">
        <v>1625</v>
      </c>
      <c r="BN4" s="154">
        <v>1775</v>
      </c>
      <c r="BO4" s="154">
        <v>1941</v>
      </c>
      <c r="BP4" s="154">
        <v>2015</v>
      </c>
      <c r="BQ4" s="154">
        <v>1839</v>
      </c>
      <c r="BR4" s="171" t="s">
        <v>3336</v>
      </c>
      <c r="BS4" s="302">
        <v>140</v>
      </c>
      <c r="BT4" s="154">
        <v>136</v>
      </c>
      <c r="BU4" s="154">
        <v>108</v>
      </c>
      <c r="BV4" s="154">
        <v>96</v>
      </c>
      <c r="BW4" s="154">
        <v>128</v>
      </c>
      <c r="BX4" s="154">
        <v>149</v>
      </c>
      <c r="BY4" s="171" t="s">
        <v>3336</v>
      </c>
      <c r="BZ4" s="154">
        <v>11831</v>
      </c>
      <c r="CA4" s="154">
        <v>11495</v>
      </c>
      <c r="CB4" s="154">
        <v>11926</v>
      </c>
      <c r="CC4" s="154">
        <v>11487</v>
      </c>
      <c r="CD4" s="154">
        <v>11440</v>
      </c>
      <c r="CE4" s="338">
        <f>(CD4+CF4)/2</f>
        <v>11511</v>
      </c>
      <c r="CF4" s="334">
        <v>11582</v>
      </c>
      <c r="CG4" s="154">
        <v>8404</v>
      </c>
      <c r="CH4" s="154">
        <v>8387</v>
      </c>
      <c r="CI4" s="154">
        <v>8599</v>
      </c>
      <c r="CJ4" s="154">
        <v>8349</v>
      </c>
      <c r="CK4" s="154">
        <v>8476</v>
      </c>
      <c r="CL4" s="338">
        <f>(CK4+CM4)/2</f>
        <v>8346</v>
      </c>
      <c r="CM4" s="334">
        <v>8216</v>
      </c>
      <c r="CN4" s="133" t="s">
        <v>1183</v>
      </c>
      <c r="CO4" s="133" t="s">
        <v>1183</v>
      </c>
      <c r="CP4" s="133" t="s">
        <v>1183</v>
      </c>
      <c r="CQ4" s="133" t="s">
        <v>1183</v>
      </c>
      <c r="CR4" s="133" t="s">
        <v>1183</v>
      </c>
      <c r="CS4" s="133" t="s">
        <v>1183</v>
      </c>
      <c r="CT4" s="171" t="s">
        <v>3336</v>
      </c>
      <c r="CU4" s="133" t="s">
        <v>1183</v>
      </c>
      <c r="CV4" s="133" t="s">
        <v>1183</v>
      </c>
      <c r="CW4" s="133" t="s">
        <v>1183</v>
      </c>
      <c r="CX4" s="133" t="s">
        <v>1183</v>
      </c>
      <c r="CY4" s="133" t="s">
        <v>1183</v>
      </c>
      <c r="CZ4" s="133" t="s">
        <v>1183</v>
      </c>
      <c r="DA4" s="171" t="s">
        <v>3336</v>
      </c>
      <c r="DH4" s="171" t="s">
        <v>3336</v>
      </c>
      <c r="DI4" s="133" t="s">
        <v>1183</v>
      </c>
      <c r="DJ4" s="133" t="s">
        <v>1183</v>
      </c>
      <c r="DK4" s="133" t="s">
        <v>1183</v>
      </c>
      <c r="DL4" s="133" t="s">
        <v>1183</v>
      </c>
      <c r="DM4" s="133" t="s">
        <v>1183</v>
      </c>
      <c r="DN4" s="133" t="s">
        <v>1183</v>
      </c>
      <c r="DO4" s="171" t="s">
        <v>3336</v>
      </c>
      <c r="DP4" s="373">
        <f t="shared" si="5"/>
        <v>11818</v>
      </c>
      <c r="DQ4" s="373">
        <f t="shared" si="0"/>
        <v>11678</v>
      </c>
      <c r="DR4" s="373">
        <f t="shared" si="1"/>
        <v>11856</v>
      </c>
      <c r="DS4" s="373">
        <f t="shared" si="2"/>
        <v>11630</v>
      </c>
      <c r="DT4" s="373">
        <f t="shared" si="3"/>
        <v>11447</v>
      </c>
      <c r="DU4" s="373">
        <f t="shared" si="4"/>
        <v>11086.5</v>
      </c>
      <c r="DV4" s="376" t="s">
        <v>3431</v>
      </c>
      <c r="DW4" s="154">
        <v>37</v>
      </c>
      <c r="DX4" s="154">
        <v>33</v>
      </c>
      <c r="DY4" s="154">
        <v>38</v>
      </c>
      <c r="DZ4" s="154">
        <v>21</v>
      </c>
      <c r="EA4" s="154">
        <v>34</v>
      </c>
      <c r="EB4" s="338">
        <f>(EA4+EC4)/2</f>
        <v>33.5</v>
      </c>
      <c r="EC4" s="334">
        <v>33</v>
      </c>
      <c r="ED4" s="154">
        <v>13</v>
      </c>
      <c r="EE4" s="154">
        <v>12</v>
      </c>
      <c r="EF4" s="154">
        <v>6</v>
      </c>
      <c r="EG4" s="154">
        <v>8</v>
      </c>
      <c r="EH4" s="154">
        <v>6</v>
      </c>
      <c r="EI4" s="338">
        <f>(EH4+EJ4)/2</f>
        <v>8.5</v>
      </c>
      <c r="EJ4" s="334">
        <v>11</v>
      </c>
      <c r="EK4" s="133" t="s">
        <v>1182</v>
      </c>
      <c r="EL4" s="133" t="s">
        <v>1182</v>
      </c>
      <c r="EM4" s="154">
        <v>3</v>
      </c>
      <c r="EN4" s="154">
        <v>7</v>
      </c>
      <c r="EO4" s="154">
        <v>6</v>
      </c>
      <c r="EP4" s="338">
        <f>(EO4+EQ4)/2</f>
        <v>7</v>
      </c>
      <c r="EQ4" s="334">
        <v>8</v>
      </c>
      <c r="ER4" s="299">
        <v>11781</v>
      </c>
      <c r="ES4" s="299">
        <v>11645</v>
      </c>
      <c r="ET4" s="299">
        <v>11818</v>
      </c>
      <c r="EU4" s="299">
        <v>11609</v>
      </c>
      <c r="EV4" s="299">
        <v>11413</v>
      </c>
      <c r="EW4" s="338">
        <f>(EV4+EX4)/2</f>
        <v>11053</v>
      </c>
      <c r="EX4" s="334">
        <v>10693</v>
      </c>
      <c r="EY4" s="154">
        <v>3318</v>
      </c>
      <c r="EZ4" s="154">
        <v>2522</v>
      </c>
      <c r="FA4" s="154">
        <v>3207</v>
      </c>
      <c r="FB4" s="154">
        <v>3102</v>
      </c>
      <c r="FC4" s="154">
        <v>3416</v>
      </c>
      <c r="FD4" s="338">
        <f>(FC4+FE4)/2</f>
        <v>3426.5</v>
      </c>
      <c r="FE4" s="334">
        <v>3437</v>
      </c>
      <c r="FF4" s="154">
        <v>7450</v>
      </c>
      <c r="FG4" s="133">
        <v>7370</v>
      </c>
      <c r="FH4" s="133">
        <v>7602</v>
      </c>
      <c r="FI4" s="133">
        <v>8042</v>
      </c>
      <c r="FJ4" s="133">
        <v>7997</v>
      </c>
      <c r="FK4" s="338">
        <f>(FJ4+FL4)/2</f>
        <v>7626.5</v>
      </c>
      <c r="FL4" s="362">
        <v>7256</v>
      </c>
      <c r="FM4" s="133" t="s">
        <v>1183</v>
      </c>
      <c r="FN4" s="133" t="s">
        <v>1183</v>
      </c>
      <c r="FO4" s="133" t="s">
        <v>1183</v>
      </c>
      <c r="FP4" s="133" t="s">
        <v>1183</v>
      </c>
      <c r="FQ4" s="154">
        <v>144</v>
      </c>
      <c r="FR4" s="338">
        <f>(FQ4+FS4)/2</f>
        <v>178</v>
      </c>
      <c r="FS4" s="363">
        <v>212</v>
      </c>
      <c r="FT4" s="133" t="s">
        <v>1183</v>
      </c>
      <c r="FU4" s="133" t="s">
        <v>1183</v>
      </c>
      <c r="FV4" s="133" t="s">
        <v>1183</v>
      </c>
      <c r="FW4" s="133" t="s">
        <v>1183</v>
      </c>
      <c r="FX4" s="133" t="s">
        <v>1183</v>
      </c>
      <c r="FY4" s="133" t="s">
        <v>1183</v>
      </c>
      <c r="FZ4" s="334" t="s">
        <v>3336</v>
      </c>
      <c r="GA4" s="154">
        <v>1013</v>
      </c>
      <c r="GB4" s="154">
        <v>1753</v>
      </c>
      <c r="GC4" s="133">
        <v>1009</v>
      </c>
      <c r="GD4" s="133">
        <v>465</v>
      </c>
      <c r="GE4" s="133" t="s">
        <v>1183</v>
      </c>
      <c r="GF4" s="133" t="s">
        <v>1183</v>
      </c>
      <c r="GG4" s="370">
        <v>230</v>
      </c>
      <c r="HA4" s="309">
        <v>6059</v>
      </c>
      <c r="HB4" s="139" t="s">
        <v>1183</v>
      </c>
      <c r="HC4" s="139" t="s">
        <v>1183</v>
      </c>
      <c r="HD4" s="139" t="s">
        <v>1183</v>
      </c>
      <c r="HE4" s="139" t="s">
        <v>1183</v>
      </c>
      <c r="HF4" s="171" t="s">
        <v>3336</v>
      </c>
      <c r="HG4" s="133" t="s">
        <v>1183</v>
      </c>
      <c r="HH4" s="133" t="s">
        <v>1183</v>
      </c>
      <c r="HI4" s="133" t="s">
        <v>1183</v>
      </c>
      <c r="HJ4" s="133" t="s">
        <v>1183</v>
      </c>
      <c r="HK4" s="133" t="s">
        <v>1183</v>
      </c>
      <c r="HL4" s="171" t="s">
        <v>3336</v>
      </c>
      <c r="HM4" s="154">
        <v>335</v>
      </c>
      <c r="HN4" s="133" t="s">
        <v>1183</v>
      </c>
      <c r="HO4" s="133" t="s">
        <v>1183</v>
      </c>
      <c r="HP4" s="133" t="s">
        <v>1183</v>
      </c>
      <c r="HQ4" s="133" t="s">
        <v>1183</v>
      </c>
      <c r="HR4" s="171" t="s">
        <v>3336</v>
      </c>
      <c r="HS4" s="133" t="s">
        <v>1183</v>
      </c>
      <c r="HT4" s="133" t="s">
        <v>1183</v>
      </c>
      <c r="HU4" s="133" t="s">
        <v>1183</v>
      </c>
      <c r="HV4" s="133" t="s">
        <v>1183</v>
      </c>
      <c r="HW4" s="133" t="s">
        <v>1183</v>
      </c>
      <c r="HX4" s="171" t="s">
        <v>3336</v>
      </c>
      <c r="HY4" s="133" t="s">
        <v>1183</v>
      </c>
      <c r="HZ4" s="133" t="s">
        <v>1183</v>
      </c>
      <c r="IA4" s="133" t="s">
        <v>1183</v>
      </c>
      <c r="IB4" s="133" t="s">
        <v>1183</v>
      </c>
      <c r="IC4" s="133" t="s">
        <v>1183</v>
      </c>
      <c r="ID4" s="171" t="s">
        <v>3336</v>
      </c>
      <c r="IE4" s="133" t="s">
        <v>1183</v>
      </c>
      <c r="IF4" s="133" t="s">
        <v>1183</v>
      </c>
      <c r="IG4" s="133" t="s">
        <v>1183</v>
      </c>
      <c r="IH4" s="133" t="s">
        <v>1183</v>
      </c>
      <c r="II4" s="133" t="s">
        <v>1183</v>
      </c>
      <c r="IJ4" s="171" t="s">
        <v>3336</v>
      </c>
      <c r="IK4" s="154">
        <v>141</v>
      </c>
      <c r="IL4" s="133" t="s">
        <v>1183</v>
      </c>
      <c r="IM4" s="133" t="s">
        <v>1183</v>
      </c>
      <c r="IN4" s="133" t="s">
        <v>1183</v>
      </c>
      <c r="IO4" s="133" t="s">
        <v>1183</v>
      </c>
      <c r="IP4" s="171" t="s">
        <v>3336</v>
      </c>
      <c r="IQ4" s="133" t="s">
        <v>1183</v>
      </c>
      <c r="IR4" s="133" t="s">
        <v>1183</v>
      </c>
      <c r="IS4" s="133" t="s">
        <v>1183</v>
      </c>
      <c r="IT4" s="133" t="s">
        <v>1183</v>
      </c>
      <c r="IU4" s="133" t="s">
        <v>1183</v>
      </c>
      <c r="IV4" s="171" t="s">
        <v>3336</v>
      </c>
      <c r="IW4" s="158">
        <v>965</v>
      </c>
      <c r="IX4" s="133" t="s">
        <v>1183</v>
      </c>
      <c r="IY4" s="133" t="s">
        <v>1183</v>
      </c>
      <c r="IZ4" s="133" t="s">
        <v>1183</v>
      </c>
      <c r="JA4" s="133" t="s">
        <v>1183</v>
      </c>
      <c r="JB4" s="171" t="s">
        <v>3336</v>
      </c>
      <c r="JC4" s="154">
        <v>1886</v>
      </c>
      <c r="JD4" s="133" t="s">
        <v>1183</v>
      </c>
      <c r="JE4" s="133" t="s">
        <v>1183</v>
      </c>
      <c r="JF4" s="133" t="s">
        <v>1183</v>
      </c>
      <c r="JG4" s="133" t="s">
        <v>1183</v>
      </c>
      <c r="JH4" s="171" t="s">
        <v>3336</v>
      </c>
      <c r="JI4" s="133" t="s">
        <v>1183</v>
      </c>
      <c r="JJ4" s="133" t="s">
        <v>1183</v>
      </c>
      <c r="JK4" s="133" t="s">
        <v>1183</v>
      </c>
      <c r="JL4" s="133" t="s">
        <v>1183</v>
      </c>
      <c r="JM4" s="133" t="s">
        <v>1183</v>
      </c>
      <c r="JN4" s="171" t="s">
        <v>3336</v>
      </c>
      <c r="JO4" s="154">
        <v>943</v>
      </c>
      <c r="JP4" s="133" t="s">
        <v>1183</v>
      </c>
      <c r="JQ4" s="133" t="s">
        <v>1183</v>
      </c>
      <c r="JR4" s="133" t="s">
        <v>1183</v>
      </c>
      <c r="JS4" s="133" t="s">
        <v>1183</v>
      </c>
      <c r="JT4" s="171" t="s">
        <v>3336</v>
      </c>
      <c r="KN4" s="341">
        <f t="shared" si="6"/>
        <v>3980.52</v>
      </c>
      <c r="KO4" s="341">
        <f>KP4+KQ4</f>
        <v>3980.52</v>
      </c>
      <c r="KP4" s="154">
        <v>3724.84</v>
      </c>
      <c r="KQ4" s="154">
        <v>255.68</v>
      </c>
      <c r="KR4" s="171" t="s">
        <v>3336</v>
      </c>
      <c r="KS4" s="154">
        <v>22</v>
      </c>
      <c r="KT4" s="154">
        <v>0</v>
      </c>
      <c r="KU4" s="154">
        <v>22</v>
      </c>
      <c r="KV4" s="154">
        <v>0</v>
      </c>
      <c r="KW4" s="133" t="s">
        <v>1183</v>
      </c>
      <c r="KX4" s="133" t="s">
        <v>1183</v>
      </c>
      <c r="KY4" s="133" t="s">
        <v>1183</v>
      </c>
      <c r="KZ4" s="133" t="s">
        <v>1183</v>
      </c>
      <c r="LA4" s="133" t="s">
        <v>1183</v>
      </c>
      <c r="LB4" s="133" t="s">
        <v>1183</v>
      </c>
      <c r="LC4" s="171" t="s">
        <v>3336</v>
      </c>
      <c r="LD4" s="154">
        <v>28</v>
      </c>
      <c r="LE4" s="154">
        <v>0</v>
      </c>
      <c r="LF4" s="154">
        <v>3017.53</v>
      </c>
      <c r="LG4" s="154">
        <v>0</v>
      </c>
      <c r="LH4" s="154">
        <v>0</v>
      </c>
      <c r="LI4" s="154">
        <v>0</v>
      </c>
      <c r="LJ4" s="171" t="s">
        <v>3336</v>
      </c>
      <c r="LK4" s="154">
        <v>86.15</v>
      </c>
      <c r="LL4" s="154">
        <v>104.79</v>
      </c>
      <c r="LM4" s="154">
        <v>58.73</v>
      </c>
      <c r="LN4" s="154">
        <v>37.840000000000003</v>
      </c>
      <c r="LO4" s="154">
        <v>2</v>
      </c>
      <c r="LP4" s="154">
        <v>43.03</v>
      </c>
      <c r="LQ4" s="171" t="s">
        <v>3336</v>
      </c>
      <c r="LR4" s="133" t="s">
        <v>1183</v>
      </c>
      <c r="LS4" s="133" t="s">
        <v>1183</v>
      </c>
      <c r="LT4" s="154">
        <v>510.44</v>
      </c>
      <c r="LU4" s="154">
        <v>70.02</v>
      </c>
      <c r="LV4" s="171" t="s">
        <v>3336</v>
      </c>
      <c r="LX4" s="171" t="s">
        <v>3336</v>
      </c>
      <c r="OT4" s="154">
        <v>15582</v>
      </c>
      <c r="OU4" s="154">
        <v>2400</v>
      </c>
      <c r="OV4" s="154">
        <v>3121</v>
      </c>
      <c r="OW4" s="154">
        <v>4002</v>
      </c>
      <c r="OX4" s="133" t="s">
        <v>1183</v>
      </c>
      <c r="OY4" s="171" t="s">
        <v>3336</v>
      </c>
      <c r="OZ4" s="177">
        <v>18554</v>
      </c>
      <c r="PA4" s="154">
        <v>3343</v>
      </c>
      <c r="PB4" s="154">
        <v>3076</v>
      </c>
      <c r="PC4" s="154">
        <v>4828</v>
      </c>
      <c r="PD4" s="133" t="s">
        <v>1183</v>
      </c>
      <c r="PE4" s="171" t="s">
        <v>3336</v>
      </c>
      <c r="PF4" s="133" t="s">
        <v>1183</v>
      </c>
      <c r="PG4" s="133" t="s">
        <v>1183</v>
      </c>
      <c r="PH4" s="133" t="s">
        <v>1183</v>
      </c>
      <c r="PI4" s="133" t="s">
        <v>1183</v>
      </c>
      <c r="PJ4" s="133" t="s">
        <v>1183</v>
      </c>
      <c r="PK4" s="133" t="s">
        <v>1183</v>
      </c>
      <c r="PL4" s="133" t="s">
        <v>1183</v>
      </c>
      <c r="PM4" s="171" t="s">
        <v>3336</v>
      </c>
      <c r="PN4" s="133" t="s">
        <v>1183</v>
      </c>
      <c r="PO4" s="133" t="s">
        <v>1183</v>
      </c>
      <c r="PP4" s="171" t="s">
        <v>3336</v>
      </c>
      <c r="PQ4" s="154">
        <v>4078</v>
      </c>
      <c r="PR4" s="154">
        <v>9333</v>
      </c>
      <c r="PS4" s="154">
        <v>4587</v>
      </c>
      <c r="PT4" s="154">
        <v>1973</v>
      </c>
      <c r="PU4" s="154">
        <v>1279</v>
      </c>
      <c r="PV4" s="154">
        <v>626</v>
      </c>
      <c r="PW4" s="171" t="s">
        <v>3336</v>
      </c>
      <c r="PX4" s="154">
        <v>1</v>
      </c>
      <c r="PY4" s="133" t="s">
        <v>1183</v>
      </c>
      <c r="PZ4" s="154">
        <v>916</v>
      </c>
      <c r="QA4" s="154">
        <v>3626</v>
      </c>
      <c r="QB4" s="154">
        <v>277</v>
      </c>
      <c r="QC4" s="154">
        <v>776</v>
      </c>
      <c r="QD4" s="171" t="s">
        <v>3336</v>
      </c>
      <c r="QE4" s="133" t="s">
        <v>1183</v>
      </c>
      <c r="QF4" s="133" t="s">
        <v>1183</v>
      </c>
      <c r="QG4" s="133" t="s">
        <v>1183</v>
      </c>
      <c r="QH4" s="133" t="s">
        <v>1183</v>
      </c>
      <c r="QI4" s="154">
        <v>196</v>
      </c>
      <c r="QJ4" s="154">
        <v>139</v>
      </c>
      <c r="QK4" s="171" t="s">
        <v>3336</v>
      </c>
      <c r="QL4" s="133" t="s">
        <v>1183</v>
      </c>
      <c r="QM4" s="133" t="s">
        <v>1183</v>
      </c>
      <c r="QN4" s="154">
        <v>4045</v>
      </c>
      <c r="QO4" s="154">
        <v>1639</v>
      </c>
      <c r="QP4" s="133" t="s">
        <v>1183</v>
      </c>
      <c r="QQ4" s="133" t="s">
        <v>1183</v>
      </c>
      <c r="QR4" s="171" t="s">
        <v>3336</v>
      </c>
      <c r="QS4" s="154">
        <v>18192</v>
      </c>
      <c r="QT4" s="154">
        <v>12459</v>
      </c>
      <c r="QU4" s="154">
        <v>2991</v>
      </c>
      <c r="QV4" s="154">
        <v>108</v>
      </c>
      <c r="QW4" s="133" t="s">
        <v>1183</v>
      </c>
      <c r="QX4" s="154">
        <v>96</v>
      </c>
      <c r="QY4" s="154">
        <v>2538</v>
      </c>
      <c r="QZ4" s="171" t="s">
        <v>3336</v>
      </c>
      <c r="RB4" s="171" t="s">
        <v>3336</v>
      </c>
      <c r="RY4" s="154">
        <v>528.27300000000002</v>
      </c>
      <c r="RZ4" s="171" t="s">
        <v>3336</v>
      </c>
      <c r="SA4" s="154">
        <v>11.613</v>
      </c>
      <c r="SB4" s="154">
        <v>9</v>
      </c>
      <c r="SC4" s="154">
        <v>18.629000000000001</v>
      </c>
      <c r="SD4" s="154">
        <v>338.45699999999999</v>
      </c>
      <c r="SE4" s="171" t="s">
        <v>3336</v>
      </c>
      <c r="SF4" s="154">
        <v>60.511000000000003</v>
      </c>
      <c r="SG4" s="154">
        <v>0</v>
      </c>
      <c r="SH4" s="154">
        <v>63.203000000000003</v>
      </c>
      <c r="SI4" s="154">
        <v>26.86</v>
      </c>
      <c r="SJ4" s="171" t="s">
        <v>3336</v>
      </c>
      <c r="SK4" s="133" t="s">
        <v>1183</v>
      </c>
      <c r="SL4" s="154">
        <v>13194</v>
      </c>
      <c r="SM4" s="133" t="s">
        <v>1183</v>
      </c>
      <c r="SN4" s="154">
        <v>10908</v>
      </c>
      <c r="SO4" s="171" t="s">
        <v>3336</v>
      </c>
    </row>
    <row r="5" spans="1:511" ht="14.5">
      <c r="A5" s="133">
        <v>4</v>
      </c>
      <c r="B5" s="150" t="s">
        <v>27</v>
      </c>
      <c r="C5" s="133" t="s">
        <v>1183</v>
      </c>
      <c r="D5" s="133" t="s">
        <v>1183</v>
      </c>
      <c r="E5" s="133" t="s">
        <v>1183</v>
      </c>
      <c r="F5" s="133" t="s">
        <v>1183</v>
      </c>
      <c r="G5" s="133" t="s">
        <v>1183</v>
      </c>
      <c r="H5" s="133" t="s">
        <v>1183</v>
      </c>
      <c r="I5" s="133" t="s">
        <v>1183</v>
      </c>
      <c r="J5" s="133" t="s">
        <v>1183</v>
      </c>
      <c r="K5" s="133" t="s">
        <v>1183</v>
      </c>
      <c r="L5" s="133" t="s">
        <v>1183</v>
      </c>
      <c r="M5" s="133" t="s">
        <v>1183</v>
      </c>
      <c r="N5" s="133" t="s">
        <v>1183</v>
      </c>
      <c r="O5" s="133" t="s">
        <v>1183</v>
      </c>
      <c r="P5" s="133" t="s">
        <v>1183</v>
      </c>
      <c r="Q5" s="133" t="s">
        <v>1183</v>
      </c>
      <c r="R5" s="133" t="s">
        <v>1183</v>
      </c>
      <c r="S5" s="133" t="s">
        <v>1183</v>
      </c>
      <c r="T5" s="133" t="s">
        <v>1183</v>
      </c>
      <c r="U5" s="133" t="s">
        <v>1183</v>
      </c>
      <c r="V5" s="133" t="s">
        <v>1183</v>
      </c>
      <c r="W5" s="133" t="s">
        <v>1183</v>
      </c>
      <c r="X5" s="133" t="s">
        <v>1183</v>
      </c>
      <c r="Y5" s="133" t="s">
        <v>1183</v>
      </c>
      <c r="Z5" s="133" t="s">
        <v>1183</v>
      </c>
      <c r="AA5" s="133" t="s">
        <v>1183</v>
      </c>
      <c r="AB5" s="133" t="s">
        <v>1183</v>
      </c>
      <c r="AC5" s="133" t="s">
        <v>1183</v>
      </c>
      <c r="AD5" s="133" t="s">
        <v>1183</v>
      </c>
      <c r="AE5" s="133" t="s">
        <v>1183</v>
      </c>
      <c r="AF5" s="133" t="s">
        <v>1183</v>
      </c>
      <c r="AG5" s="133" t="s">
        <v>1183</v>
      </c>
      <c r="AH5" s="133" t="s">
        <v>1183</v>
      </c>
      <c r="AI5" s="171" t="s">
        <v>3336</v>
      </c>
      <c r="AJ5" s="133">
        <v>23191</v>
      </c>
      <c r="AK5" s="133">
        <v>21034</v>
      </c>
      <c r="AL5" s="133">
        <v>20327</v>
      </c>
      <c r="AM5" s="133">
        <v>22579</v>
      </c>
      <c r="AN5" s="133">
        <v>24197</v>
      </c>
      <c r="AO5" s="154">
        <v>22938</v>
      </c>
      <c r="AP5" s="171" t="s">
        <v>3336</v>
      </c>
      <c r="AQ5" s="133">
        <v>16920</v>
      </c>
      <c r="AR5" s="133">
        <v>3017</v>
      </c>
      <c r="AS5" s="133">
        <v>3562</v>
      </c>
      <c r="AT5" s="133">
        <v>3877</v>
      </c>
      <c r="AU5" s="133">
        <v>4436</v>
      </c>
      <c r="AV5" s="341" t="s">
        <v>1183</v>
      </c>
      <c r="AW5" s="171" t="s">
        <v>3336</v>
      </c>
      <c r="AX5" s="133">
        <v>662</v>
      </c>
      <c r="AY5" s="133">
        <v>515</v>
      </c>
      <c r="AZ5" s="133">
        <v>546</v>
      </c>
      <c r="BA5" s="133">
        <v>639</v>
      </c>
      <c r="BB5" s="133">
        <v>694</v>
      </c>
      <c r="BC5" s="154">
        <v>718</v>
      </c>
      <c r="BD5" s="171" t="s">
        <v>3336</v>
      </c>
      <c r="BE5" s="133">
        <v>752</v>
      </c>
      <c r="BF5" s="133">
        <v>625</v>
      </c>
      <c r="BG5" s="133">
        <v>612</v>
      </c>
      <c r="BH5" s="133">
        <v>600</v>
      </c>
      <c r="BI5" s="133">
        <v>612</v>
      </c>
      <c r="BJ5" s="154">
        <v>526</v>
      </c>
      <c r="BK5" s="171" t="s">
        <v>3336</v>
      </c>
      <c r="BL5" s="133">
        <v>3</v>
      </c>
      <c r="BM5" s="133">
        <v>0</v>
      </c>
      <c r="BN5" s="133">
        <v>3</v>
      </c>
      <c r="BO5" s="133">
        <v>4</v>
      </c>
      <c r="BP5" s="133">
        <v>7</v>
      </c>
      <c r="BQ5" s="154">
        <v>3</v>
      </c>
      <c r="BR5" s="171" t="s">
        <v>3336</v>
      </c>
      <c r="BS5" s="302">
        <v>22</v>
      </c>
      <c r="BT5" s="133">
        <v>24</v>
      </c>
      <c r="BU5" s="133">
        <v>30</v>
      </c>
      <c r="BV5" s="133">
        <v>79</v>
      </c>
      <c r="BW5" s="133">
        <v>80</v>
      </c>
      <c r="BX5" s="154">
        <v>80</v>
      </c>
      <c r="BY5" s="171" t="s">
        <v>3336</v>
      </c>
      <c r="BZ5" s="133">
        <v>8265</v>
      </c>
      <c r="CA5" s="133">
        <v>8579</v>
      </c>
      <c r="CB5" s="133">
        <v>8893</v>
      </c>
      <c r="CC5" s="133">
        <v>9841</v>
      </c>
      <c r="CD5" s="133">
        <v>9493</v>
      </c>
      <c r="CE5" s="338">
        <f>(CD5+CF5)/2</f>
        <v>8459.5</v>
      </c>
      <c r="CF5" s="334">
        <v>7426</v>
      </c>
      <c r="CG5" s="133">
        <v>7794</v>
      </c>
      <c r="CH5" s="133">
        <v>7720</v>
      </c>
      <c r="CI5" s="133">
        <v>8037</v>
      </c>
      <c r="CJ5" s="133">
        <v>9776</v>
      </c>
      <c r="CK5" s="133">
        <v>9418</v>
      </c>
      <c r="CL5" s="338">
        <f>(CK5+CM5)/2</f>
        <v>8395.5</v>
      </c>
      <c r="CM5" s="334">
        <v>7373</v>
      </c>
      <c r="CN5" s="133" t="s">
        <v>1183</v>
      </c>
      <c r="CO5" s="133" t="s">
        <v>1183</v>
      </c>
      <c r="CP5" s="133" t="s">
        <v>1183</v>
      </c>
      <c r="CQ5" s="133" t="s">
        <v>1183</v>
      </c>
      <c r="CR5" s="133" t="s">
        <v>1183</v>
      </c>
      <c r="CS5" s="133" t="s">
        <v>1183</v>
      </c>
      <c r="CT5" s="171" t="s">
        <v>3336</v>
      </c>
      <c r="CU5" s="133" t="s">
        <v>1183</v>
      </c>
      <c r="CV5" s="133" t="s">
        <v>1183</v>
      </c>
      <c r="CW5" s="133" t="s">
        <v>1183</v>
      </c>
      <c r="CX5" s="133" t="s">
        <v>1183</v>
      </c>
      <c r="CY5" s="133" t="s">
        <v>1183</v>
      </c>
      <c r="CZ5" s="133" t="s">
        <v>1183</v>
      </c>
      <c r="DA5" s="171" t="s">
        <v>3336</v>
      </c>
      <c r="DB5" s="133" t="s">
        <v>1183</v>
      </c>
      <c r="DC5" s="133" t="s">
        <v>1183</v>
      </c>
      <c r="DD5" s="133" t="s">
        <v>1183</v>
      </c>
      <c r="DE5" s="133" t="s">
        <v>1183</v>
      </c>
      <c r="DF5" s="133" t="s">
        <v>1183</v>
      </c>
      <c r="DG5" s="133" t="s">
        <v>1183</v>
      </c>
      <c r="DH5" s="171" t="s">
        <v>3336</v>
      </c>
      <c r="DI5" s="133" t="s">
        <v>1183</v>
      </c>
      <c r="DJ5" s="133" t="s">
        <v>1183</v>
      </c>
      <c r="DK5" s="133" t="s">
        <v>1183</v>
      </c>
      <c r="DL5" s="133" t="s">
        <v>1183</v>
      </c>
      <c r="DM5" s="133" t="s">
        <v>1183</v>
      </c>
      <c r="DN5" s="133" t="s">
        <v>1183</v>
      </c>
      <c r="DO5" s="171" t="s">
        <v>3336</v>
      </c>
      <c r="DP5" s="373">
        <f t="shared" si="5"/>
        <v>5080</v>
      </c>
      <c r="DQ5" s="373">
        <f t="shared" si="0"/>
        <v>5968</v>
      </c>
      <c r="DR5" s="373">
        <f t="shared" si="1"/>
        <v>7529</v>
      </c>
      <c r="DS5" s="373">
        <f t="shared" si="2"/>
        <v>6056</v>
      </c>
      <c r="DT5" s="373">
        <f t="shared" si="3"/>
        <v>7259</v>
      </c>
      <c r="DU5" s="373">
        <f t="shared" si="4"/>
        <v>7313.5</v>
      </c>
      <c r="DV5" s="335" t="s">
        <v>3336</v>
      </c>
      <c r="DW5" s="133">
        <v>145</v>
      </c>
      <c r="DX5" s="133">
        <v>133</v>
      </c>
      <c r="DY5" s="133">
        <v>102</v>
      </c>
      <c r="DZ5" s="133">
        <v>123</v>
      </c>
      <c r="EA5" s="133">
        <v>136</v>
      </c>
      <c r="EB5" s="338">
        <f>(EA5+EC5)/2</f>
        <v>122.5</v>
      </c>
      <c r="EC5" s="334">
        <v>109</v>
      </c>
      <c r="ED5" s="133">
        <v>12</v>
      </c>
      <c r="EE5" s="133">
        <v>4</v>
      </c>
      <c r="EF5" s="133">
        <v>2</v>
      </c>
      <c r="EG5" s="133">
        <v>2</v>
      </c>
      <c r="EH5" s="133">
        <v>7</v>
      </c>
      <c r="EI5" s="338">
        <f>(EH5+EJ5)/2</f>
        <v>9.5</v>
      </c>
      <c r="EJ5" s="334">
        <v>12</v>
      </c>
      <c r="EK5" s="133" t="s">
        <v>1182</v>
      </c>
      <c r="EL5" s="133" t="s">
        <v>1182</v>
      </c>
      <c r="EM5" s="133">
        <v>2</v>
      </c>
      <c r="EN5" s="133">
        <v>0</v>
      </c>
      <c r="EO5" s="133">
        <v>4</v>
      </c>
      <c r="EP5" s="338">
        <f>(EO5+EQ5)/2</f>
        <v>4</v>
      </c>
      <c r="EQ5" s="334">
        <v>4</v>
      </c>
      <c r="ER5" s="300">
        <v>4935</v>
      </c>
      <c r="ES5" s="300">
        <v>5835</v>
      </c>
      <c r="ET5" s="300">
        <v>7427</v>
      </c>
      <c r="EU5" s="300">
        <v>5933</v>
      </c>
      <c r="EV5" s="300">
        <v>7123</v>
      </c>
      <c r="EW5" s="338">
        <f>(EV5+EX5)/2</f>
        <v>7191</v>
      </c>
      <c r="EX5" s="334">
        <v>7259</v>
      </c>
      <c r="EY5" s="154" t="s">
        <v>1183</v>
      </c>
      <c r="EZ5" s="133">
        <v>662</v>
      </c>
      <c r="FA5" s="133">
        <v>862</v>
      </c>
      <c r="FB5" s="133">
        <v>1063</v>
      </c>
      <c r="FC5" s="133">
        <v>1165</v>
      </c>
      <c r="FD5" s="338">
        <f>(FC5+FE5)/2</f>
        <v>1531</v>
      </c>
      <c r="FE5" s="334">
        <v>1897</v>
      </c>
      <c r="FF5" s="133">
        <v>4892</v>
      </c>
      <c r="FG5" s="133">
        <v>5306</v>
      </c>
      <c r="FH5" s="133">
        <v>6509</v>
      </c>
      <c r="FI5" s="133">
        <v>4773</v>
      </c>
      <c r="FJ5" s="133">
        <v>5909</v>
      </c>
      <c r="FK5" s="338">
        <f>(FJ5+FL5)/2</f>
        <v>5270.5</v>
      </c>
      <c r="FL5" s="362">
        <v>4632</v>
      </c>
      <c r="FM5" s="133" t="s">
        <v>1183</v>
      </c>
      <c r="FN5" s="133" t="s">
        <v>1183</v>
      </c>
      <c r="FO5" s="133" t="s">
        <v>1183</v>
      </c>
      <c r="FP5" s="133" t="s">
        <v>1183</v>
      </c>
      <c r="FQ5" s="133">
        <v>40</v>
      </c>
      <c r="FR5" s="338">
        <f>(FQ5+FS5)/2</f>
        <v>48</v>
      </c>
      <c r="FS5" s="363">
        <v>56</v>
      </c>
      <c r="FT5" s="133" t="s">
        <v>1183</v>
      </c>
      <c r="FU5" s="133" t="s">
        <v>1183</v>
      </c>
      <c r="FV5" s="133" t="s">
        <v>1183</v>
      </c>
      <c r="FW5" s="133" t="s">
        <v>1183</v>
      </c>
      <c r="FX5" s="133">
        <v>1</v>
      </c>
      <c r="FY5" s="338">
        <f>(FX5+FZ5)/2</f>
        <v>1</v>
      </c>
      <c r="FZ5" s="334">
        <v>1</v>
      </c>
      <c r="GA5" s="133">
        <v>188</v>
      </c>
      <c r="GB5" s="133" t="s">
        <v>1183</v>
      </c>
      <c r="GC5" s="133">
        <v>158</v>
      </c>
      <c r="GD5" s="133">
        <v>220</v>
      </c>
      <c r="GE5" s="133">
        <v>145</v>
      </c>
      <c r="GF5" s="338">
        <f>(GE5+GG5)/2</f>
        <v>437.5</v>
      </c>
      <c r="GG5" s="370">
        <v>730</v>
      </c>
      <c r="HA5" s="308">
        <v>19761</v>
      </c>
      <c r="HB5" s="140">
        <v>694</v>
      </c>
      <c r="HC5" s="140">
        <v>80</v>
      </c>
      <c r="HD5" s="140">
        <v>612</v>
      </c>
      <c r="HE5" s="140">
        <v>7</v>
      </c>
      <c r="HF5" s="171" t="s">
        <v>3336</v>
      </c>
      <c r="HG5" s="133" t="s">
        <v>1183</v>
      </c>
      <c r="HH5" s="133" t="s">
        <v>1183</v>
      </c>
      <c r="HI5" s="133" t="s">
        <v>1183</v>
      </c>
      <c r="HJ5" s="133" t="s">
        <v>1183</v>
      </c>
      <c r="HK5" s="133" t="s">
        <v>1183</v>
      </c>
      <c r="HL5" s="171" t="s">
        <v>3336</v>
      </c>
      <c r="HM5" s="133">
        <v>2482</v>
      </c>
      <c r="HN5" s="133" t="s">
        <v>1183</v>
      </c>
      <c r="HO5" s="133" t="s">
        <v>1183</v>
      </c>
      <c r="HP5" s="133" t="s">
        <v>1183</v>
      </c>
      <c r="HQ5" s="133" t="s">
        <v>1183</v>
      </c>
      <c r="HR5" s="171" t="s">
        <v>3336</v>
      </c>
      <c r="HS5" s="133">
        <v>955</v>
      </c>
      <c r="HT5" s="133" t="s">
        <v>1183</v>
      </c>
      <c r="HU5" s="133" t="s">
        <v>1183</v>
      </c>
      <c r="HV5" s="133" t="s">
        <v>1183</v>
      </c>
      <c r="HW5" s="133" t="s">
        <v>1183</v>
      </c>
      <c r="HX5" s="171" t="s">
        <v>3336</v>
      </c>
      <c r="HY5" s="133" t="s">
        <v>1183</v>
      </c>
      <c r="HZ5" s="133" t="s">
        <v>1183</v>
      </c>
      <c r="IA5" s="133" t="s">
        <v>1183</v>
      </c>
      <c r="IB5" s="133" t="s">
        <v>1183</v>
      </c>
      <c r="IC5" s="133" t="s">
        <v>1183</v>
      </c>
      <c r="ID5" s="171" t="s">
        <v>3336</v>
      </c>
      <c r="IE5" s="133" t="s">
        <v>1183</v>
      </c>
      <c r="IF5" s="133" t="s">
        <v>1183</v>
      </c>
      <c r="IG5" s="133" t="s">
        <v>1183</v>
      </c>
      <c r="IH5" s="133" t="s">
        <v>1183</v>
      </c>
      <c r="II5" s="133" t="s">
        <v>1183</v>
      </c>
      <c r="IJ5" s="171" t="s">
        <v>3336</v>
      </c>
      <c r="IK5" s="133">
        <v>236</v>
      </c>
      <c r="IL5" s="133" t="s">
        <v>1183</v>
      </c>
      <c r="IM5" s="133" t="s">
        <v>1183</v>
      </c>
      <c r="IN5" s="133" t="s">
        <v>1183</v>
      </c>
      <c r="IO5" s="133" t="s">
        <v>1183</v>
      </c>
      <c r="IP5" s="171" t="s">
        <v>3336</v>
      </c>
      <c r="IQ5" s="133" t="s">
        <v>1183</v>
      </c>
      <c r="IR5" s="133" t="s">
        <v>1183</v>
      </c>
      <c r="IS5" s="133" t="s">
        <v>1183</v>
      </c>
      <c r="IT5" s="133" t="s">
        <v>1183</v>
      </c>
      <c r="IU5" s="133" t="s">
        <v>1183</v>
      </c>
      <c r="IV5" s="171" t="s">
        <v>3336</v>
      </c>
      <c r="IW5" s="133">
        <v>1069</v>
      </c>
      <c r="IX5" s="133" t="s">
        <v>1183</v>
      </c>
      <c r="IY5" s="133" t="s">
        <v>1183</v>
      </c>
      <c r="IZ5" s="133" t="s">
        <v>1183</v>
      </c>
      <c r="JA5" s="133" t="s">
        <v>1183</v>
      </c>
      <c r="JB5" s="171" t="s">
        <v>3336</v>
      </c>
      <c r="JC5" s="133">
        <v>3644</v>
      </c>
      <c r="JD5" s="133" t="s">
        <v>1183</v>
      </c>
      <c r="JE5" s="133" t="s">
        <v>1183</v>
      </c>
      <c r="JF5" s="133" t="s">
        <v>1183</v>
      </c>
      <c r="JG5" s="133" t="s">
        <v>1183</v>
      </c>
      <c r="JH5" s="171" t="s">
        <v>3336</v>
      </c>
      <c r="JI5" s="133" t="s">
        <v>1183</v>
      </c>
      <c r="JJ5" s="133" t="s">
        <v>1183</v>
      </c>
      <c r="JK5" s="133" t="s">
        <v>1183</v>
      </c>
      <c r="JL5" s="133" t="s">
        <v>1183</v>
      </c>
      <c r="JM5" s="133" t="s">
        <v>1183</v>
      </c>
      <c r="JN5" s="171" t="s">
        <v>3336</v>
      </c>
      <c r="JO5" s="133">
        <v>5607</v>
      </c>
      <c r="JP5" s="133" t="s">
        <v>1183</v>
      </c>
      <c r="JQ5" s="133" t="s">
        <v>1183</v>
      </c>
      <c r="JR5" s="133" t="s">
        <v>1183</v>
      </c>
      <c r="JS5" s="133" t="s">
        <v>1183</v>
      </c>
      <c r="JT5" s="171" t="s">
        <v>3336</v>
      </c>
      <c r="KN5" s="341" t="e">
        <f t="shared" si="6"/>
        <v>#VALUE!</v>
      </c>
      <c r="KO5" s="133" t="s">
        <v>1183</v>
      </c>
      <c r="KP5" s="133" t="s">
        <v>1183</v>
      </c>
      <c r="KQ5" s="133" t="s">
        <v>1183</v>
      </c>
      <c r="KR5" s="171" t="s">
        <v>3336</v>
      </c>
      <c r="KS5" s="133" t="s">
        <v>1183</v>
      </c>
      <c r="KT5" s="133" t="s">
        <v>1183</v>
      </c>
      <c r="KU5" s="133" t="s">
        <v>1183</v>
      </c>
      <c r="KV5" s="133" t="s">
        <v>1183</v>
      </c>
      <c r="KW5" s="133" t="s">
        <v>1183</v>
      </c>
      <c r="KX5" s="133" t="s">
        <v>1183</v>
      </c>
      <c r="KY5" s="133" t="s">
        <v>1183</v>
      </c>
      <c r="KZ5" s="133" t="s">
        <v>1183</v>
      </c>
      <c r="LA5" s="133" t="s">
        <v>1183</v>
      </c>
      <c r="LB5" s="133" t="s">
        <v>1183</v>
      </c>
      <c r="LC5" s="171" t="s">
        <v>3336</v>
      </c>
      <c r="LD5" s="133" t="s">
        <v>1183</v>
      </c>
      <c r="LE5" s="133" t="s">
        <v>1183</v>
      </c>
      <c r="LF5" s="133" t="s">
        <v>1183</v>
      </c>
      <c r="LG5" s="133" t="s">
        <v>1183</v>
      </c>
      <c r="LH5" s="133" t="s">
        <v>1183</v>
      </c>
      <c r="LI5" s="133" t="s">
        <v>1183</v>
      </c>
      <c r="LJ5" s="171" t="s">
        <v>3336</v>
      </c>
      <c r="LK5" s="133" t="s">
        <v>1183</v>
      </c>
      <c r="LL5" s="133" t="s">
        <v>1183</v>
      </c>
      <c r="LM5" s="133" t="s">
        <v>1183</v>
      </c>
      <c r="LN5" s="133" t="s">
        <v>1183</v>
      </c>
      <c r="LO5" s="133" t="s">
        <v>1183</v>
      </c>
      <c r="LP5" s="133" t="s">
        <v>1183</v>
      </c>
      <c r="LQ5" s="171" t="s">
        <v>3336</v>
      </c>
      <c r="LR5" s="133" t="s">
        <v>1183</v>
      </c>
      <c r="LS5" s="133" t="s">
        <v>1183</v>
      </c>
      <c r="LT5" s="133" t="s">
        <v>1183</v>
      </c>
      <c r="LU5" s="133" t="s">
        <v>1183</v>
      </c>
      <c r="LV5" s="171" t="s">
        <v>3336</v>
      </c>
      <c r="LX5" s="171" t="s">
        <v>3336</v>
      </c>
      <c r="OT5" s="133">
        <v>10445</v>
      </c>
      <c r="OU5" s="133" t="s">
        <v>1183</v>
      </c>
      <c r="OV5" s="133" t="s">
        <v>1183</v>
      </c>
      <c r="OW5" s="133" t="s">
        <v>1183</v>
      </c>
      <c r="OX5" s="133" t="s">
        <v>1183</v>
      </c>
      <c r="OY5" s="171" t="s">
        <v>3336</v>
      </c>
      <c r="OZ5" s="176">
        <v>16553</v>
      </c>
      <c r="PA5" s="133" t="s">
        <v>1183</v>
      </c>
      <c r="PB5" s="133" t="s">
        <v>1183</v>
      </c>
      <c r="PC5" s="133" t="s">
        <v>1183</v>
      </c>
      <c r="PD5" s="133" t="s">
        <v>1183</v>
      </c>
      <c r="PE5" s="171" t="s">
        <v>3336</v>
      </c>
      <c r="PF5" s="133">
        <v>6209</v>
      </c>
      <c r="PG5" s="133">
        <v>5602</v>
      </c>
      <c r="PH5" s="133">
        <v>78</v>
      </c>
      <c r="PI5" s="133">
        <v>34</v>
      </c>
      <c r="PJ5" s="133">
        <v>101</v>
      </c>
      <c r="PK5" s="133">
        <v>33</v>
      </c>
      <c r="PL5" s="133">
        <v>361</v>
      </c>
      <c r="PM5" s="171" t="s">
        <v>3336</v>
      </c>
      <c r="PN5" s="133">
        <v>10445</v>
      </c>
      <c r="PO5" s="133">
        <v>16553</v>
      </c>
      <c r="PP5" s="171" t="s">
        <v>3336</v>
      </c>
      <c r="PQ5" s="133" t="s">
        <v>1183</v>
      </c>
      <c r="PR5" s="133" t="s">
        <v>1183</v>
      </c>
      <c r="PS5" s="133">
        <v>107</v>
      </c>
      <c r="PT5" s="133">
        <v>121</v>
      </c>
      <c r="PU5" s="133" t="s">
        <v>1183</v>
      </c>
      <c r="PV5" s="133" t="s">
        <v>1183</v>
      </c>
      <c r="PW5" s="171" t="s">
        <v>3336</v>
      </c>
      <c r="PX5" s="133" t="s">
        <v>1183</v>
      </c>
      <c r="PY5" s="133" t="s">
        <v>1183</v>
      </c>
      <c r="PZ5" s="133" t="s">
        <v>1183</v>
      </c>
      <c r="QA5" s="133" t="s">
        <v>1183</v>
      </c>
      <c r="QB5" s="133" t="s">
        <v>1183</v>
      </c>
      <c r="QC5" s="133" t="s">
        <v>1183</v>
      </c>
      <c r="QD5" s="171" t="s">
        <v>3336</v>
      </c>
      <c r="QE5" s="133" t="s">
        <v>1183</v>
      </c>
      <c r="QF5" s="133" t="s">
        <v>1183</v>
      </c>
      <c r="QG5" s="133" t="s">
        <v>1183</v>
      </c>
      <c r="QH5" s="133" t="s">
        <v>1183</v>
      </c>
      <c r="QI5" s="133" t="s">
        <v>1183</v>
      </c>
      <c r="QJ5" s="133" t="s">
        <v>1183</v>
      </c>
      <c r="QK5" s="171" t="s">
        <v>3336</v>
      </c>
      <c r="QL5" s="133" t="s">
        <v>1183</v>
      </c>
      <c r="QM5" s="133" t="s">
        <v>1183</v>
      </c>
      <c r="QN5" s="133">
        <v>2904</v>
      </c>
      <c r="QO5" s="133">
        <v>5826</v>
      </c>
      <c r="QP5" s="133">
        <v>7371</v>
      </c>
      <c r="QQ5" s="133">
        <v>10447</v>
      </c>
      <c r="QR5" s="171" t="s">
        <v>3336</v>
      </c>
      <c r="QS5" s="133">
        <v>6209</v>
      </c>
      <c r="QT5" s="133">
        <v>5602</v>
      </c>
      <c r="QU5" s="133">
        <v>78</v>
      </c>
      <c r="QV5" s="133">
        <v>34</v>
      </c>
      <c r="QW5" s="133">
        <v>101</v>
      </c>
      <c r="QX5" s="133">
        <v>33</v>
      </c>
      <c r="QY5" s="133">
        <v>361</v>
      </c>
      <c r="QZ5" s="171" t="s">
        <v>3336</v>
      </c>
      <c r="RB5" s="171" t="s">
        <v>3336</v>
      </c>
      <c r="RY5" s="133" t="s">
        <v>1183</v>
      </c>
      <c r="RZ5" s="171" t="s">
        <v>3336</v>
      </c>
      <c r="SA5" s="133" t="s">
        <v>1183</v>
      </c>
      <c r="SB5" s="133" t="s">
        <v>1183</v>
      </c>
      <c r="SC5" s="133" t="s">
        <v>1183</v>
      </c>
      <c r="SD5" s="133" t="s">
        <v>1183</v>
      </c>
      <c r="SE5" s="171" t="s">
        <v>3336</v>
      </c>
      <c r="SF5" s="133" t="s">
        <v>1183</v>
      </c>
      <c r="SG5" s="133" t="s">
        <v>1183</v>
      </c>
      <c r="SH5" s="133" t="s">
        <v>1183</v>
      </c>
      <c r="SI5" s="133" t="s">
        <v>1183</v>
      </c>
      <c r="SJ5" s="171" t="s">
        <v>3336</v>
      </c>
      <c r="SK5" s="133" t="s">
        <v>1183</v>
      </c>
      <c r="SL5" s="133" t="s">
        <v>1183</v>
      </c>
      <c r="SM5" s="133" t="s">
        <v>1183</v>
      </c>
      <c r="SN5" s="133" t="s">
        <v>1183</v>
      </c>
      <c r="SO5" s="171" t="s">
        <v>3336</v>
      </c>
    </row>
    <row r="6" spans="1:511" ht="14.5">
      <c r="A6" s="133">
        <v>5</v>
      </c>
      <c r="B6" s="150" t="s">
        <v>28</v>
      </c>
      <c r="AI6" s="171" t="s">
        <v>3336</v>
      </c>
      <c r="AJ6" s="154">
        <v>11825</v>
      </c>
      <c r="AK6" s="154">
        <v>12310</v>
      </c>
      <c r="AL6" s="154">
        <v>12697</v>
      </c>
      <c r="AM6" s="154">
        <v>13212</v>
      </c>
      <c r="AN6" s="154">
        <v>12841</v>
      </c>
      <c r="AO6" s="154">
        <v>11615</v>
      </c>
      <c r="AP6" s="171" t="s">
        <v>3336</v>
      </c>
      <c r="AQ6" s="154">
        <v>2713</v>
      </c>
      <c r="AR6" s="154">
        <v>2685</v>
      </c>
      <c r="AS6" s="154">
        <v>2645</v>
      </c>
      <c r="AT6" s="154">
        <v>2705</v>
      </c>
      <c r="AU6" s="154">
        <v>2655</v>
      </c>
      <c r="AV6" s="154">
        <v>2655</v>
      </c>
      <c r="AW6" s="171" t="s">
        <v>3336</v>
      </c>
      <c r="AX6" s="154">
        <v>494</v>
      </c>
      <c r="AY6" s="154">
        <v>572</v>
      </c>
      <c r="AZ6" s="154">
        <v>539</v>
      </c>
      <c r="BA6" s="154">
        <v>609</v>
      </c>
      <c r="BB6" s="154">
        <v>641</v>
      </c>
      <c r="BC6" s="154">
        <v>503</v>
      </c>
      <c r="BD6" s="171" t="s">
        <v>3336</v>
      </c>
      <c r="BE6" s="154">
        <v>4964</v>
      </c>
      <c r="BF6" s="154">
        <v>5213</v>
      </c>
      <c r="BG6" s="154">
        <v>5431</v>
      </c>
      <c r="BH6" s="154">
        <v>5360</v>
      </c>
      <c r="BI6" s="154">
        <v>5146</v>
      </c>
      <c r="BJ6" s="154">
        <v>4726</v>
      </c>
      <c r="BK6" s="171" t="s">
        <v>3336</v>
      </c>
      <c r="BL6" s="154">
        <v>1409</v>
      </c>
      <c r="BM6" s="156">
        <v>1538</v>
      </c>
      <c r="BN6" s="154">
        <v>1589</v>
      </c>
      <c r="BO6" s="154">
        <v>1652</v>
      </c>
      <c r="BP6" s="133" t="s">
        <v>1183</v>
      </c>
      <c r="BQ6" s="133" t="s">
        <v>1183</v>
      </c>
      <c r="BR6" s="171" t="s">
        <v>3336</v>
      </c>
      <c r="BS6" s="302">
        <v>48</v>
      </c>
      <c r="BT6" s="302">
        <v>53</v>
      </c>
      <c r="BU6" s="302">
        <v>50</v>
      </c>
      <c r="BV6" s="302">
        <v>53</v>
      </c>
      <c r="BW6" s="133" t="s">
        <v>1183</v>
      </c>
      <c r="BX6" s="133" t="s">
        <v>1183</v>
      </c>
      <c r="BY6" s="171" t="s">
        <v>3336</v>
      </c>
      <c r="BZ6" s="154">
        <v>18911</v>
      </c>
      <c r="CA6" s="154">
        <v>18311</v>
      </c>
      <c r="CB6" s="154">
        <v>18560</v>
      </c>
      <c r="CC6" s="154">
        <v>19315</v>
      </c>
      <c r="CD6" s="154">
        <v>18668</v>
      </c>
      <c r="CF6" s="334" t="s">
        <v>3336</v>
      </c>
      <c r="CG6" s="154">
        <v>12222</v>
      </c>
      <c r="CH6" s="154">
        <v>11513</v>
      </c>
      <c r="CI6" s="154">
        <v>11651</v>
      </c>
      <c r="CJ6" s="154">
        <v>11701</v>
      </c>
      <c r="CK6" s="154">
        <v>11085</v>
      </c>
      <c r="CL6" s="133" t="s">
        <v>1183</v>
      </c>
      <c r="CM6" s="334" t="s">
        <v>3336</v>
      </c>
      <c r="CN6" s="133" t="s">
        <v>1183</v>
      </c>
      <c r="CO6" s="133" t="s">
        <v>1183</v>
      </c>
      <c r="CP6" s="133" t="s">
        <v>1183</v>
      </c>
      <c r="CQ6" s="133" t="s">
        <v>1183</v>
      </c>
      <c r="CR6" s="133" t="s">
        <v>1183</v>
      </c>
      <c r="CS6" s="133" t="s">
        <v>1183</v>
      </c>
      <c r="CT6" s="171" t="s">
        <v>3336</v>
      </c>
      <c r="CU6" s="133" t="s">
        <v>1183</v>
      </c>
      <c r="CV6" s="133" t="s">
        <v>1183</v>
      </c>
      <c r="CW6" s="133" t="s">
        <v>1183</v>
      </c>
      <c r="CX6" s="133" t="s">
        <v>1183</v>
      </c>
      <c r="CY6" s="133" t="s">
        <v>1183</v>
      </c>
      <c r="CZ6" s="133" t="s">
        <v>1183</v>
      </c>
      <c r="DA6" s="171" t="s">
        <v>3336</v>
      </c>
      <c r="DB6" s="133" t="s">
        <v>1183</v>
      </c>
      <c r="DC6" s="133" t="s">
        <v>1183</v>
      </c>
      <c r="DD6" s="133" t="s">
        <v>1183</v>
      </c>
      <c r="DE6" s="133" t="s">
        <v>1183</v>
      </c>
      <c r="DF6" s="133" t="s">
        <v>1183</v>
      </c>
      <c r="DG6" s="133" t="s">
        <v>1183</v>
      </c>
      <c r="DH6" s="171" t="s">
        <v>3336</v>
      </c>
      <c r="DI6" s="133" t="s">
        <v>1183</v>
      </c>
      <c r="DJ6" s="133" t="s">
        <v>1183</v>
      </c>
      <c r="DK6" s="133" t="s">
        <v>1183</v>
      </c>
      <c r="DL6" s="133" t="s">
        <v>1183</v>
      </c>
      <c r="DM6" s="133" t="s">
        <v>1183</v>
      </c>
      <c r="DN6" s="133" t="s">
        <v>1183</v>
      </c>
      <c r="DO6" s="171" t="s">
        <v>3336</v>
      </c>
      <c r="DP6" s="373">
        <f t="shared" si="5"/>
        <v>18042</v>
      </c>
      <c r="DQ6" s="373">
        <f t="shared" si="0"/>
        <v>17193</v>
      </c>
      <c r="DR6" s="373">
        <f t="shared" si="1"/>
        <v>18460</v>
      </c>
      <c r="DS6" s="373">
        <f t="shared" si="2"/>
        <v>20054</v>
      </c>
      <c r="DT6" s="373">
        <f t="shared" si="3"/>
        <v>18475</v>
      </c>
      <c r="DU6" s="341" t="e">
        <f t="shared" si="4"/>
        <v>#VALUE!</v>
      </c>
      <c r="DV6" s="335" t="s">
        <v>3336</v>
      </c>
      <c r="DW6" s="133">
        <v>52</v>
      </c>
      <c r="DX6" s="133">
        <v>52</v>
      </c>
      <c r="DY6" s="133">
        <v>65</v>
      </c>
      <c r="DZ6" s="133">
        <v>59</v>
      </c>
      <c r="EA6" s="133">
        <v>44</v>
      </c>
      <c r="EB6" s="133" t="s">
        <v>1183</v>
      </c>
      <c r="EC6" s="334" t="s">
        <v>3336</v>
      </c>
      <c r="ED6" s="154">
        <v>12</v>
      </c>
      <c r="EE6" s="154">
        <v>13</v>
      </c>
      <c r="EF6" s="154">
        <v>14</v>
      </c>
      <c r="EG6" s="154">
        <v>18</v>
      </c>
      <c r="EH6" s="154">
        <v>16</v>
      </c>
      <c r="EI6" s="133" t="s">
        <v>1183</v>
      </c>
      <c r="EJ6" s="334" t="s">
        <v>3336</v>
      </c>
      <c r="EK6" s="133" t="s">
        <v>1182</v>
      </c>
      <c r="EL6" s="133" t="s">
        <v>1182</v>
      </c>
      <c r="EM6" s="154">
        <v>10</v>
      </c>
      <c r="EN6" s="133" t="s">
        <v>1183</v>
      </c>
      <c r="EO6" s="133" t="s">
        <v>1183</v>
      </c>
      <c r="EP6" s="133" t="s">
        <v>1183</v>
      </c>
      <c r="EQ6" s="334" t="s">
        <v>3336</v>
      </c>
      <c r="ER6" s="299">
        <v>17990</v>
      </c>
      <c r="ES6" s="299">
        <v>17141</v>
      </c>
      <c r="ET6" s="299">
        <v>18395</v>
      </c>
      <c r="EU6" s="299">
        <v>19995</v>
      </c>
      <c r="EV6" s="299">
        <v>18431</v>
      </c>
      <c r="EW6" s="176" t="s">
        <v>1183</v>
      </c>
      <c r="EX6" s="334" t="s">
        <v>1183</v>
      </c>
      <c r="EY6" s="154">
        <v>7952</v>
      </c>
      <c r="EZ6" s="154">
        <v>7351</v>
      </c>
      <c r="FA6" s="154">
        <v>7400</v>
      </c>
      <c r="FB6" s="154">
        <v>7609</v>
      </c>
      <c r="FC6" s="154">
        <v>7884</v>
      </c>
      <c r="FD6" s="133" t="s">
        <v>1183</v>
      </c>
      <c r="FE6" s="334" t="s">
        <v>1183</v>
      </c>
      <c r="FF6" s="154">
        <v>8492</v>
      </c>
      <c r="FG6" s="154">
        <v>8490</v>
      </c>
      <c r="FH6" s="154">
        <v>9737</v>
      </c>
      <c r="FI6" s="154">
        <v>10738</v>
      </c>
      <c r="FJ6" s="154">
        <v>9121</v>
      </c>
      <c r="FK6" s="133" t="s">
        <v>1183</v>
      </c>
      <c r="FL6" s="362" t="s">
        <v>1183</v>
      </c>
      <c r="FM6" s="133" t="s">
        <v>1183</v>
      </c>
      <c r="FN6" s="133" t="s">
        <v>1183</v>
      </c>
      <c r="FO6" s="133" t="s">
        <v>1183</v>
      </c>
      <c r="FP6" s="133" t="s">
        <v>1183</v>
      </c>
      <c r="FQ6" s="133" t="s">
        <v>1183</v>
      </c>
      <c r="FR6" s="133" t="s">
        <v>1183</v>
      </c>
      <c r="FS6" s="363" t="s">
        <v>1183</v>
      </c>
      <c r="FT6" s="133" t="s">
        <v>1183</v>
      </c>
      <c r="FU6" s="133" t="s">
        <v>1183</v>
      </c>
      <c r="FV6" s="133" t="s">
        <v>1183</v>
      </c>
      <c r="FW6" s="133" t="s">
        <v>1183</v>
      </c>
      <c r="FX6" s="133" t="s">
        <v>1183</v>
      </c>
      <c r="FY6" s="133" t="s">
        <v>1183</v>
      </c>
      <c r="FZ6" s="334" t="s">
        <v>3336</v>
      </c>
      <c r="GA6" s="154">
        <v>1546</v>
      </c>
      <c r="GB6" s="133">
        <v>1300</v>
      </c>
      <c r="GC6" s="133">
        <v>1258</v>
      </c>
      <c r="GD6" s="133">
        <v>1648</v>
      </c>
      <c r="GE6" s="133">
        <v>1426</v>
      </c>
      <c r="GF6" s="133" t="s">
        <v>1183</v>
      </c>
      <c r="GG6" s="370" t="s">
        <v>1183</v>
      </c>
      <c r="HA6" s="154">
        <v>8548</v>
      </c>
      <c r="HB6" s="133" t="s">
        <v>1183</v>
      </c>
      <c r="HC6" s="133" t="s">
        <v>1183</v>
      </c>
      <c r="HD6" s="133" t="s">
        <v>1183</v>
      </c>
      <c r="HE6" s="133" t="s">
        <v>1183</v>
      </c>
      <c r="HF6" s="171" t="s">
        <v>3336</v>
      </c>
      <c r="HG6" s="133" t="s">
        <v>1183</v>
      </c>
      <c r="HH6" s="133" t="s">
        <v>1183</v>
      </c>
      <c r="HI6" s="133" t="s">
        <v>1183</v>
      </c>
      <c r="HJ6" s="133" t="s">
        <v>1183</v>
      </c>
      <c r="HK6" s="133" t="s">
        <v>1183</v>
      </c>
      <c r="HL6" s="171" t="s">
        <v>3336</v>
      </c>
      <c r="HM6" s="133" t="s">
        <v>1183</v>
      </c>
      <c r="HN6" s="133" t="s">
        <v>1183</v>
      </c>
      <c r="HO6" s="133" t="s">
        <v>1183</v>
      </c>
      <c r="HP6" s="133" t="s">
        <v>1183</v>
      </c>
      <c r="HQ6" s="133" t="s">
        <v>1183</v>
      </c>
      <c r="HR6" s="171" t="s">
        <v>3336</v>
      </c>
      <c r="HS6" s="133" t="s">
        <v>1183</v>
      </c>
      <c r="HT6" s="133" t="s">
        <v>1183</v>
      </c>
      <c r="HU6" s="133" t="s">
        <v>1183</v>
      </c>
      <c r="HV6" s="133" t="s">
        <v>1183</v>
      </c>
      <c r="HW6" s="133" t="s">
        <v>1183</v>
      </c>
      <c r="HX6" s="171" t="s">
        <v>3336</v>
      </c>
      <c r="HY6" s="133" t="s">
        <v>1183</v>
      </c>
      <c r="HZ6" s="133" t="s">
        <v>1183</v>
      </c>
      <c r="IA6" s="133" t="s">
        <v>1183</v>
      </c>
      <c r="IB6" s="133" t="s">
        <v>1183</v>
      </c>
      <c r="IC6" s="133" t="s">
        <v>1183</v>
      </c>
      <c r="ID6" s="171" t="s">
        <v>3336</v>
      </c>
      <c r="IE6" s="133" t="s">
        <v>1183</v>
      </c>
      <c r="IF6" s="133" t="s">
        <v>1183</v>
      </c>
      <c r="IG6" s="133" t="s">
        <v>1183</v>
      </c>
      <c r="IH6" s="133" t="s">
        <v>1183</v>
      </c>
      <c r="II6" s="133" t="s">
        <v>1183</v>
      </c>
      <c r="IJ6" s="171" t="s">
        <v>3336</v>
      </c>
      <c r="IK6" s="133" t="s">
        <v>1183</v>
      </c>
      <c r="IL6" s="133" t="s">
        <v>1183</v>
      </c>
      <c r="IM6" s="133" t="s">
        <v>1183</v>
      </c>
      <c r="IN6" s="133" t="s">
        <v>1183</v>
      </c>
      <c r="IO6" s="133" t="s">
        <v>1183</v>
      </c>
      <c r="IP6" s="171" t="s">
        <v>3336</v>
      </c>
      <c r="IQ6" s="133" t="s">
        <v>1183</v>
      </c>
      <c r="IR6" s="133" t="s">
        <v>1183</v>
      </c>
      <c r="IS6" s="133" t="s">
        <v>1183</v>
      </c>
      <c r="IT6" s="133" t="s">
        <v>1183</v>
      </c>
      <c r="IU6" s="133" t="s">
        <v>1183</v>
      </c>
      <c r="IV6" s="171" t="s">
        <v>3336</v>
      </c>
      <c r="IW6" s="133" t="s">
        <v>1183</v>
      </c>
      <c r="IX6" s="133" t="s">
        <v>1183</v>
      </c>
      <c r="IY6" s="133" t="s">
        <v>1183</v>
      </c>
      <c r="IZ6" s="133" t="s">
        <v>1183</v>
      </c>
      <c r="JA6" s="133" t="s">
        <v>1183</v>
      </c>
      <c r="JB6" s="171" t="s">
        <v>3336</v>
      </c>
      <c r="JC6" s="133" t="s">
        <v>1183</v>
      </c>
      <c r="JD6" s="133" t="s">
        <v>1183</v>
      </c>
      <c r="JE6" s="133" t="s">
        <v>1183</v>
      </c>
      <c r="JF6" s="133" t="s">
        <v>1183</v>
      </c>
      <c r="JG6" s="133" t="s">
        <v>1183</v>
      </c>
      <c r="JH6" s="171" t="s">
        <v>3336</v>
      </c>
      <c r="JI6" s="133" t="s">
        <v>1183</v>
      </c>
      <c r="JJ6" s="133" t="s">
        <v>1183</v>
      </c>
      <c r="JK6" s="133" t="s">
        <v>1183</v>
      </c>
      <c r="JL6" s="133" t="s">
        <v>1183</v>
      </c>
      <c r="JM6" s="133" t="s">
        <v>1183</v>
      </c>
      <c r="JN6" s="171" t="s">
        <v>3336</v>
      </c>
      <c r="JO6" s="133" t="s">
        <v>1183</v>
      </c>
      <c r="JP6" s="133" t="s">
        <v>1183</v>
      </c>
      <c r="JQ6" s="133" t="s">
        <v>1183</v>
      </c>
      <c r="JR6" s="133" t="s">
        <v>1183</v>
      </c>
      <c r="JS6" s="133" t="s">
        <v>1183</v>
      </c>
      <c r="JT6" s="171" t="s">
        <v>3336</v>
      </c>
      <c r="KN6" s="341" t="e">
        <f t="shared" si="6"/>
        <v>#VALUE!</v>
      </c>
      <c r="KO6" s="133" t="s">
        <v>1183</v>
      </c>
      <c r="KP6" s="133" t="s">
        <v>1183</v>
      </c>
      <c r="KQ6" s="133" t="s">
        <v>1183</v>
      </c>
      <c r="KR6" s="171" t="s">
        <v>3336</v>
      </c>
      <c r="KS6" s="133" t="s">
        <v>1183</v>
      </c>
      <c r="KT6" s="133" t="s">
        <v>1183</v>
      </c>
      <c r="KU6" s="133" t="s">
        <v>1183</v>
      </c>
      <c r="KV6" s="133" t="s">
        <v>1183</v>
      </c>
      <c r="KW6" s="133" t="s">
        <v>1183</v>
      </c>
      <c r="KX6" s="133" t="s">
        <v>1183</v>
      </c>
      <c r="KY6" s="133" t="s">
        <v>1183</v>
      </c>
      <c r="KZ6" s="133" t="s">
        <v>1183</v>
      </c>
      <c r="LA6" s="133" t="s">
        <v>1183</v>
      </c>
      <c r="LB6" s="133" t="s">
        <v>1183</v>
      </c>
      <c r="LC6" s="171" t="s">
        <v>3336</v>
      </c>
      <c r="LD6" s="133" t="s">
        <v>1183</v>
      </c>
      <c r="LE6" s="133" t="s">
        <v>1183</v>
      </c>
      <c r="LF6" s="133" t="s">
        <v>1183</v>
      </c>
      <c r="LG6" s="133" t="s">
        <v>1183</v>
      </c>
      <c r="LH6" s="133" t="s">
        <v>1183</v>
      </c>
      <c r="LI6" s="133" t="s">
        <v>1183</v>
      </c>
      <c r="LJ6" s="171" t="s">
        <v>3336</v>
      </c>
      <c r="LK6" s="133" t="s">
        <v>1183</v>
      </c>
      <c r="LL6" s="133" t="s">
        <v>1183</v>
      </c>
      <c r="LM6" s="133" t="s">
        <v>1183</v>
      </c>
      <c r="LN6" s="133" t="s">
        <v>1183</v>
      </c>
      <c r="LO6" s="133" t="s">
        <v>1183</v>
      </c>
      <c r="LP6" s="133" t="s">
        <v>1183</v>
      </c>
      <c r="LQ6" s="171" t="s">
        <v>3336</v>
      </c>
      <c r="LR6" s="133" t="s">
        <v>1183</v>
      </c>
      <c r="LS6" s="133" t="s">
        <v>1183</v>
      </c>
      <c r="LT6" s="133" t="s">
        <v>1183</v>
      </c>
      <c r="LU6" s="133" t="s">
        <v>1183</v>
      </c>
      <c r="LV6" s="171" t="s">
        <v>3336</v>
      </c>
      <c r="LX6" s="171" t="s">
        <v>3336</v>
      </c>
      <c r="OT6" s="154">
        <v>42877</v>
      </c>
      <c r="OU6" s="154">
        <v>5161</v>
      </c>
      <c r="OV6" s="154">
        <v>73</v>
      </c>
      <c r="OW6" s="154">
        <v>4710</v>
      </c>
      <c r="OX6" s="133" t="s">
        <v>1183</v>
      </c>
      <c r="OY6" s="171" t="s">
        <v>3336</v>
      </c>
      <c r="OZ6" s="177">
        <v>39289</v>
      </c>
      <c r="PA6" s="154">
        <v>4172</v>
      </c>
      <c r="PB6" s="154">
        <v>264</v>
      </c>
      <c r="PC6" s="154">
        <v>4933</v>
      </c>
      <c r="PD6" s="133" t="s">
        <v>1183</v>
      </c>
      <c r="PE6" s="171" t="s">
        <v>3336</v>
      </c>
      <c r="PF6" s="133" t="s">
        <v>1183</v>
      </c>
      <c r="PG6" s="133" t="s">
        <v>1183</v>
      </c>
      <c r="PH6" s="133" t="s">
        <v>1183</v>
      </c>
      <c r="PI6" s="133" t="s">
        <v>1183</v>
      </c>
      <c r="PJ6" s="133" t="s">
        <v>1183</v>
      </c>
      <c r="PK6" s="133" t="s">
        <v>1183</v>
      </c>
      <c r="PL6" s="133" t="s">
        <v>1183</v>
      </c>
      <c r="PM6" s="171" t="s">
        <v>3336</v>
      </c>
      <c r="PN6" s="133" t="s">
        <v>1183</v>
      </c>
      <c r="PO6" s="133" t="s">
        <v>1183</v>
      </c>
      <c r="PP6" s="171" t="s">
        <v>3336</v>
      </c>
      <c r="PQ6" s="133" t="s">
        <v>1183</v>
      </c>
      <c r="PR6" s="133" t="s">
        <v>1183</v>
      </c>
      <c r="PS6" s="154">
        <v>13508</v>
      </c>
      <c r="PT6" s="154">
        <v>4706</v>
      </c>
      <c r="PU6" s="133" t="s">
        <v>1183</v>
      </c>
      <c r="PV6" s="133" t="s">
        <v>1183</v>
      </c>
      <c r="PW6" s="171" t="s">
        <v>3336</v>
      </c>
      <c r="PX6" s="154">
        <v>0</v>
      </c>
      <c r="PY6" s="154">
        <v>0</v>
      </c>
      <c r="PZ6" s="154">
        <v>9616</v>
      </c>
      <c r="QA6" s="154">
        <v>11072</v>
      </c>
      <c r="QB6" s="154">
        <v>1674</v>
      </c>
      <c r="QC6" s="154">
        <v>6856</v>
      </c>
      <c r="QD6" s="171" t="s">
        <v>3336</v>
      </c>
      <c r="QE6" s="133" t="s">
        <v>1183</v>
      </c>
      <c r="QF6" s="133" t="s">
        <v>1183</v>
      </c>
      <c r="QG6" s="154">
        <v>101</v>
      </c>
      <c r="QH6" s="154">
        <v>191</v>
      </c>
      <c r="QI6" s="133" t="s">
        <v>1183</v>
      </c>
      <c r="QJ6" s="133" t="s">
        <v>1183</v>
      </c>
      <c r="QK6" s="171" t="s">
        <v>3336</v>
      </c>
      <c r="QL6" s="133" t="s">
        <v>1183</v>
      </c>
      <c r="QM6" s="133" t="s">
        <v>1183</v>
      </c>
      <c r="QN6" s="154">
        <v>2480</v>
      </c>
      <c r="QO6" s="154">
        <v>905</v>
      </c>
      <c r="QP6" s="133" t="s">
        <v>1183</v>
      </c>
      <c r="QQ6" s="133" t="s">
        <v>1183</v>
      </c>
      <c r="QR6" s="171" t="s">
        <v>3336</v>
      </c>
      <c r="QS6" s="133">
        <v>37872</v>
      </c>
      <c r="QT6" s="133">
        <v>24679</v>
      </c>
      <c r="QU6" s="133">
        <v>7118</v>
      </c>
      <c r="QV6" s="133" t="s">
        <v>1183</v>
      </c>
      <c r="QW6" s="133" t="s">
        <v>1183</v>
      </c>
      <c r="QX6" s="133">
        <v>192</v>
      </c>
      <c r="QY6" s="133">
        <v>5886</v>
      </c>
      <c r="QZ6" s="171" t="s">
        <v>3336</v>
      </c>
      <c r="RB6" s="171" t="s">
        <v>3336</v>
      </c>
      <c r="RY6" s="154">
        <v>590</v>
      </c>
      <c r="RZ6" s="171" t="s">
        <v>3336</v>
      </c>
      <c r="SA6" s="154">
        <v>5</v>
      </c>
      <c r="SB6" s="154">
        <v>2</v>
      </c>
      <c r="SC6" s="154">
        <v>42</v>
      </c>
      <c r="SD6" s="154">
        <v>887</v>
      </c>
      <c r="SE6" s="171" t="s">
        <v>3336</v>
      </c>
      <c r="SF6" s="154">
        <v>255</v>
      </c>
      <c r="SG6" s="154">
        <v>0</v>
      </c>
      <c r="SH6" s="154">
        <v>0</v>
      </c>
      <c r="SI6" s="154">
        <v>66</v>
      </c>
      <c r="SJ6" s="171" t="s">
        <v>3336</v>
      </c>
      <c r="SK6" s="133" t="s">
        <v>1183</v>
      </c>
      <c r="SL6" s="154">
        <v>2507</v>
      </c>
      <c r="SM6" s="154">
        <v>96</v>
      </c>
      <c r="SN6" s="154">
        <v>3664</v>
      </c>
      <c r="SO6" s="171" t="s">
        <v>3336</v>
      </c>
    </row>
    <row r="7" spans="1:511" ht="14.5">
      <c r="A7" s="133">
        <v>6</v>
      </c>
      <c r="B7" s="150" t="s">
        <v>29</v>
      </c>
      <c r="AI7" s="171" t="s">
        <v>3336</v>
      </c>
      <c r="AJ7" s="141">
        <v>2757</v>
      </c>
      <c r="AK7" s="141">
        <v>2898</v>
      </c>
      <c r="AL7" s="141">
        <v>2825</v>
      </c>
      <c r="AM7" s="141">
        <v>2730</v>
      </c>
      <c r="AN7" s="141">
        <v>2832</v>
      </c>
      <c r="AO7" s="141">
        <v>2757</v>
      </c>
      <c r="AP7" s="171" t="s">
        <v>3336</v>
      </c>
      <c r="AQ7" s="141">
        <v>402</v>
      </c>
      <c r="AR7" s="141">
        <v>354</v>
      </c>
      <c r="AS7" s="141">
        <v>338</v>
      </c>
      <c r="AT7" s="141">
        <v>343</v>
      </c>
      <c r="AU7" s="141">
        <v>411</v>
      </c>
      <c r="AV7" s="141">
        <v>435</v>
      </c>
      <c r="AW7" s="171" t="s">
        <v>3336</v>
      </c>
      <c r="AX7" s="138">
        <v>65</v>
      </c>
      <c r="AY7" s="138">
        <v>67</v>
      </c>
      <c r="AZ7" s="138">
        <v>66</v>
      </c>
      <c r="BA7" s="133" t="s">
        <v>1183</v>
      </c>
      <c r="BB7" s="133" t="s">
        <v>1183</v>
      </c>
      <c r="BC7" s="133" t="s">
        <v>1183</v>
      </c>
      <c r="BD7" s="171" t="s">
        <v>3336</v>
      </c>
      <c r="BE7" s="141">
        <v>67</v>
      </c>
      <c r="BF7" s="138">
        <v>109</v>
      </c>
      <c r="BG7" s="141">
        <v>80</v>
      </c>
      <c r="BH7" s="141">
        <v>46</v>
      </c>
      <c r="BI7" s="141">
        <v>57</v>
      </c>
      <c r="BJ7" s="141">
        <v>49</v>
      </c>
      <c r="BK7" s="171" t="s">
        <v>3336</v>
      </c>
      <c r="BL7" s="154">
        <v>4</v>
      </c>
      <c r="BM7" s="156">
        <v>1</v>
      </c>
      <c r="BN7" s="154">
        <v>7</v>
      </c>
      <c r="BO7" s="133" t="s">
        <v>1183</v>
      </c>
      <c r="BP7" s="133" t="s">
        <v>1183</v>
      </c>
      <c r="BQ7" s="133" t="s">
        <v>1183</v>
      </c>
      <c r="BR7" s="171" t="s">
        <v>3336</v>
      </c>
      <c r="BS7" s="311">
        <v>14</v>
      </c>
      <c r="BT7" s="302">
        <v>11</v>
      </c>
      <c r="BU7" s="311">
        <v>6</v>
      </c>
      <c r="BV7" s="141">
        <v>28</v>
      </c>
      <c r="BW7" s="141">
        <v>21</v>
      </c>
      <c r="BX7" s="141">
        <v>11</v>
      </c>
      <c r="BY7" s="171" t="s">
        <v>3336</v>
      </c>
      <c r="BZ7" s="154">
        <v>3803</v>
      </c>
      <c r="CA7" s="154">
        <v>4219</v>
      </c>
      <c r="CB7" s="133" t="s">
        <v>1183</v>
      </c>
      <c r="CC7" s="133" t="s">
        <v>1183</v>
      </c>
      <c r="CD7" s="133" t="s">
        <v>1183</v>
      </c>
      <c r="CE7" s="133" t="s">
        <v>1183</v>
      </c>
      <c r="CF7" s="334" t="s">
        <v>3336</v>
      </c>
      <c r="CG7" s="154">
        <v>1341</v>
      </c>
      <c r="CH7" s="154">
        <v>1277</v>
      </c>
      <c r="CI7" s="133" t="s">
        <v>1183</v>
      </c>
      <c r="CJ7" s="133" t="s">
        <v>1183</v>
      </c>
      <c r="CK7" s="133" t="s">
        <v>1183</v>
      </c>
      <c r="CL7" s="133" t="s">
        <v>1183</v>
      </c>
      <c r="CM7" s="334" t="s">
        <v>3336</v>
      </c>
      <c r="CN7" s="133" t="s">
        <v>1183</v>
      </c>
      <c r="CO7" s="133" t="s">
        <v>1183</v>
      </c>
      <c r="CP7" s="133" t="s">
        <v>1183</v>
      </c>
      <c r="CQ7" s="133" t="s">
        <v>1183</v>
      </c>
      <c r="CR7" s="133" t="s">
        <v>1183</v>
      </c>
      <c r="CS7" s="133" t="s">
        <v>1183</v>
      </c>
      <c r="CT7" s="171" t="s">
        <v>3336</v>
      </c>
      <c r="CU7" s="133" t="s">
        <v>1183</v>
      </c>
      <c r="CV7" s="133" t="s">
        <v>1183</v>
      </c>
      <c r="CW7" s="133" t="s">
        <v>1183</v>
      </c>
      <c r="CX7" s="133" t="s">
        <v>1183</v>
      </c>
      <c r="CY7" s="133" t="s">
        <v>1183</v>
      </c>
      <c r="CZ7" s="133" t="s">
        <v>1183</v>
      </c>
      <c r="DA7" s="171" t="s">
        <v>3336</v>
      </c>
      <c r="DB7" s="133" t="s">
        <v>1183</v>
      </c>
      <c r="DC7" s="133" t="s">
        <v>1183</v>
      </c>
      <c r="DD7" s="133" t="s">
        <v>1183</v>
      </c>
      <c r="DE7" s="133" t="s">
        <v>1183</v>
      </c>
      <c r="DF7" s="133" t="s">
        <v>1183</v>
      </c>
      <c r="DG7" s="133" t="s">
        <v>1183</v>
      </c>
      <c r="DH7" s="171" t="s">
        <v>3336</v>
      </c>
      <c r="DI7" s="133" t="s">
        <v>1183</v>
      </c>
      <c r="DJ7" s="133" t="s">
        <v>1183</v>
      </c>
      <c r="DK7" s="133" t="s">
        <v>1183</v>
      </c>
      <c r="DL7" s="133" t="s">
        <v>1183</v>
      </c>
      <c r="DM7" s="133" t="s">
        <v>1183</v>
      </c>
      <c r="DN7" s="133" t="s">
        <v>1183</v>
      </c>
      <c r="DO7" s="171" t="s">
        <v>3336</v>
      </c>
      <c r="DP7" s="373">
        <f t="shared" si="5"/>
        <v>4083</v>
      </c>
      <c r="DQ7" s="373">
        <f t="shared" si="0"/>
        <v>4255</v>
      </c>
      <c r="DR7" s="341" t="e">
        <f t="shared" si="1"/>
        <v>#VALUE!</v>
      </c>
      <c r="DS7" s="341" t="e">
        <f t="shared" si="2"/>
        <v>#VALUE!</v>
      </c>
      <c r="DT7" s="341" t="e">
        <f t="shared" si="3"/>
        <v>#VALUE!</v>
      </c>
      <c r="DU7" s="341" t="e">
        <f t="shared" si="4"/>
        <v>#VALUE!</v>
      </c>
      <c r="DV7" s="335" t="s">
        <v>3336</v>
      </c>
      <c r="DW7" s="154">
        <v>6</v>
      </c>
      <c r="DX7" s="154">
        <v>11</v>
      </c>
      <c r="DY7" s="133" t="s">
        <v>1183</v>
      </c>
      <c r="DZ7" s="133" t="s">
        <v>1183</v>
      </c>
      <c r="EA7" s="133" t="s">
        <v>1183</v>
      </c>
      <c r="EB7" s="133" t="s">
        <v>1183</v>
      </c>
      <c r="EC7" s="334" t="s">
        <v>3336</v>
      </c>
      <c r="ED7" s="154">
        <v>1</v>
      </c>
      <c r="EE7" s="154">
        <v>1</v>
      </c>
      <c r="EF7" s="133" t="s">
        <v>1183</v>
      </c>
      <c r="EG7" s="133" t="s">
        <v>1183</v>
      </c>
      <c r="EH7" s="133" t="s">
        <v>1183</v>
      </c>
      <c r="EI7" s="133" t="s">
        <v>1183</v>
      </c>
      <c r="EJ7" s="334" t="s">
        <v>3336</v>
      </c>
      <c r="EK7" s="133" t="s">
        <v>1182</v>
      </c>
      <c r="EL7" s="133" t="s">
        <v>1182</v>
      </c>
      <c r="EM7" s="133" t="s">
        <v>1183</v>
      </c>
      <c r="EN7" s="133" t="s">
        <v>1183</v>
      </c>
      <c r="EO7" s="133" t="s">
        <v>1183</v>
      </c>
      <c r="EP7" s="133" t="s">
        <v>1183</v>
      </c>
      <c r="EQ7" s="334" t="s">
        <v>3336</v>
      </c>
      <c r="ER7" s="299">
        <v>4077</v>
      </c>
      <c r="ES7" s="299">
        <v>4244</v>
      </c>
      <c r="ET7" s="176" t="s">
        <v>1183</v>
      </c>
      <c r="EU7" s="176" t="s">
        <v>1183</v>
      </c>
      <c r="EV7" s="176" t="s">
        <v>1183</v>
      </c>
      <c r="EW7" s="176" t="s">
        <v>1183</v>
      </c>
      <c r="EX7" s="334" t="s">
        <v>3336</v>
      </c>
      <c r="EY7" s="154">
        <v>1264</v>
      </c>
      <c r="EZ7" s="154">
        <v>1149</v>
      </c>
      <c r="FA7" s="133" t="s">
        <v>1183</v>
      </c>
      <c r="FB7" s="133" t="s">
        <v>1183</v>
      </c>
      <c r="FC7" s="133" t="s">
        <v>1183</v>
      </c>
      <c r="FD7" s="133" t="s">
        <v>1183</v>
      </c>
      <c r="FE7" s="334" t="s">
        <v>3336</v>
      </c>
      <c r="FF7" s="154">
        <v>2655</v>
      </c>
      <c r="FG7" s="154">
        <v>2929</v>
      </c>
      <c r="FH7" s="133" t="s">
        <v>1183</v>
      </c>
      <c r="FI7" s="133" t="s">
        <v>1183</v>
      </c>
      <c r="FJ7" s="133" t="s">
        <v>1183</v>
      </c>
      <c r="FK7" s="133" t="s">
        <v>1183</v>
      </c>
      <c r="FL7" s="362" t="s">
        <v>1183</v>
      </c>
      <c r="FM7" s="133" t="s">
        <v>1183</v>
      </c>
      <c r="FN7" s="133" t="s">
        <v>1183</v>
      </c>
      <c r="FO7" s="133" t="s">
        <v>1183</v>
      </c>
      <c r="FP7" s="133" t="s">
        <v>1183</v>
      </c>
      <c r="FQ7" s="133" t="s">
        <v>1183</v>
      </c>
      <c r="FR7" s="133" t="s">
        <v>1183</v>
      </c>
      <c r="FS7" s="363"/>
      <c r="FT7" s="133" t="s">
        <v>1183</v>
      </c>
      <c r="FU7" s="133" t="s">
        <v>1183</v>
      </c>
      <c r="FV7" s="133" t="s">
        <v>1183</v>
      </c>
      <c r="FW7" s="133" t="s">
        <v>1183</v>
      </c>
      <c r="FX7" s="133" t="s">
        <v>1183</v>
      </c>
      <c r="FY7" s="133" t="s">
        <v>1183</v>
      </c>
      <c r="FZ7" s="334" t="s">
        <v>3336</v>
      </c>
      <c r="GA7" s="154">
        <v>157</v>
      </c>
      <c r="GB7" s="133">
        <v>166</v>
      </c>
      <c r="GC7" s="133" t="s">
        <v>1183</v>
      </c>
      <c r="GD7" s="133" t="s">
        <v>1183</v>
      </c>
      <c r="GE7" s="133" t="s">
        <v>1183</v>
      </c>
      <c r="GF7" s="133" t="s">
        <v>1183</v>
      </c>
      <c r="GG7" s="370"/>
      <c r="HA7" s="133" t="s">
        <v>1183</v>
      </c>
      <c r="HB7" s="133" t="s">
        <v>1183</v>
      </c>
      <c r="HC7" s="133" t="s">
        <v>1183</v>
      </c>
      <c r="HD7" s="133" t="s">
        <v>1183</v>
      </c>
      <c r="HE7" s="133" t="s">
        <v>1183</v>
      </c>
      <c r="HF7" s="171" t="s">
        <v>3336</v>
      </c>
      <c r="HG7" s="133" t="s">
        <v>1183</v>
      </c>
      <c r="HH7" s="133" t="s">
        <v>1183</v>
      </c>
      <c r="HI7" s="133" t="s">
        <v>1183</v>
      </c>
      <c r="HJ7" s="133" t="s">
        <v>1183</v>
      </c>
      <c r="HK7" s="133" t="s">
        <v>1183</v>
      </c>
      <c r="HL7" s="171" t="s">
        <v>3336</v>
      </c>
      <c r="HM7" s="133" t="s">
        <v>1183</v>
      </c>
      <c r="HN7" s="133" t="s">
        <v>1183</v>
      </c>
      <c r="HO7" s="133" t="s">
        <v>1183</v>
      </c>
      <c r="HP7" s="133" t="s">
        <v>1183</v>
      </c>
      <c r="HQ7" s="133" t="s">
        <v>1183</v>
      </c>
      <c r="HR7" s="171" t="s">
        <v>3336</v>
      </c>
      <c r="HS7" s="133" t="s">
        <v>1183</v>
      </c>
      <c r="HT7" s="133" t="s">
        <v>1183</v>
      </c>
      <c r="HU7" s="133" t="s">
        <v>1183</v>
      </c>
      <c r="HV7" s="133" t="s">
        <v>1183</v>
      </c>
      <c r="HW7" s="133" t="s">
        <v>1183</v>
      </c>
      <c r="HX7" s="171" t="s">
        <v>3336</v>
      </c>
      <c r="HY7" s="133" t="s">
        <v>1183</v>
      </c>
      <c r="HZ7" s="133" t="s">
        <v>1183</v>
      </c>
      <c r="IA7" s="133" t="s">
        <v>1183</v>
      </c>
      <c r="IB7" s="133" t="s">
        <v>1183</v>
      </c>
      <c r="IC7" s="133" t="s">
        <v>1183</v>
      </c>
      <c r="ID7" s="171" t="s">
        <v>3336</v>
      </c>
      <c r="IE7" s="133" t="s">
        <v>1183</v>
      </c>
      <c r="IF7" s="133" t="s">
        <v>1183</v>
      </c>
      <c r="IG7" s="133" t="s">
        <v>1183</v>
      </c>
      <c r="IH7" s="133" t="s">
        <v>1183</v>
      </c>
      <c r="II7" s="133" t="s">
        <v>1183</v>
      </c>
      <c r="IJ7" s="171" t="s">
        <v>3336</v>
      </c>
      <c r="IK7" s="133" t="s">
        <v>1183</v>
      </c>
      <c r="IL7" s="133" t="s">
        <v>1183</v>
      </c>
      <c r="IM7" s="133" t="s">
        <v>1183</v>
      </c>
      <c r="IN7" s="133" t="s">
        <v>1183</v>
      </c>
      <c r="IO7" s="133" t="s">
        <v>1183</v>
      </c>
      <c r="IP7" s="171" t="s">
        <v>3336</v>
      </c>
      <c r="IQ7" s="133" t="s">
        <v>1183</v>
      </c>
      <c r="IR7" s="133" t="s">
        <v>1183</v>
      </c>
      <c r="IS7" s="133" t="s">
        <v>1183</v>
      </c>
      <c r="IT7" s="133" t="s">
        <v>1183</v>
      </c>
      <c r="IU7" s="133" t="s">
        <v>1183</v>
      </c>
      <c r="IV7" s="171" t="s">
        <v>3336</v>
      </c>
      <c r="IW7" s="133" t="s">
        <v>1183</v>
      </c>
      <c r="IX7" s="133" t="s">
        <v>1183</v>
      </c>
      <c r="IY7" s="133" t="s">
        <v>1183</v>
      </c>
      <c r="IZ7" s="133" t="s">
        <v>1183</v>
      </c>
      <c r="JA7" s="133" t="s">
        <v>1183</v>
      </c>
      <c r="JB7" s="171" t="s">
        <v>3336</v>
      </c>
      <c r="JC7" s="133" t="s">
        <v>1183</v>
      </c>
      <c r="JD7" s="133" t="s">
        <v>1183</v>
      </c>
      <c r="JE7" s="133" t="s">
        <v>1183</v>
      </c>
      <c r="JF7" s="133" t="s">
        <v>1183</v>
      </c>
      <c r="JG7" s="133" t="s">
        <v>1183</v>
      </c>
      <c r="JH7" s="171" t="s">
        <v>3336</v>
      </c>
      <c r="JI7" s="133" t="s">
        <v>1183</v>
      </c>
      <c r="JJ7" s="133" t="s">
        <v>1183</v>
      </c>
      <c r="JK7" s="133" t="s">
        <v>1183</v>
      </c>
      <c r="JL7" s="133" t="s">
        <v>1183</v>
      </c>
      <c r="JM7" s="133" t="s">
        <v>1183</v>
      </c>
      <c r="JN7" s="171" t="s">
        <v>3336</v>
      </c>
      <c r="JO7" s="133" t="s">
        <v>1183</v>
      </c>
      <c r="JP7" s="133" t="s">
        <v>1183</v>
      </c>
      <c r="JQ7" s="133" t="s">
        <v>1183</v>
      </c>
      <c r="JR7" s="133" t="s">
        <v>1183</v>
      </c>
      <c r="JS7" s="133" t="s">
        <v>1183</v>
      </c>
      <c r="JT7" s="171" t="s">
        <v>3336</v>
      </c>
      <c r="KN7" s="341" t="e">
        <f t="shared" si="6"/>
        <v>#VALUE!</v>
      </c>
      <c r="KO7" s="133" t="s">
        <v>1183</v>
      </c>
      <c r="KP7" s="133" t="s">
        <v>1183</v>
      </c>
      <c r="KQ7" s="133" t="s">
        <v>1183</v>
      </c>
      <c r="KR7" s="171" t="s">
        <v>3336</v>
      </c>
      <c r="KS7" s="133" t="s">
        <v>1183</v>
      </c>
      <c r="KT7" s="133" t="s">
        <v>1183</v>
      </c>
      <c r="KU7" s="133" t="s">
        <v>1183</v>
      </c>
      <c r="KV7" s="133" t="s">
        <v>1183</v>
      </c>
      <c r="KW7" s="133" t="s">
        <v>1183</v>
      </c>
      <c r="KX7" s="133" t="s">
        <v>1183</v>
      </c>
      <c r="KY7" s="133" t="s">
        <v>1183</v>
      </c>
      <c r="KZ7" s="133" t="s">
        <v>1183</v>
      </c>
      <c r="LA7" s="133" t="s">
        <v>1183</v>
      </c>
      <c r="LB7" s="133" t="s">
        <v>1183</v>
      </c>
      <c r="LC7" s="171" t="s">
        <v>3336</v>
      </c>
      <c r="LD7" s="133" t="s">
        <v>1183</v>
      </c>
      <c r="LE7" s="133" t="s">
        <v>1183</v>
      </c>
      <c r="LF7" s="133" t="s">
        <v>1183</v>
      </c>
      <c r="LG7" s="133" t="s">
        <v>1183</v>
      </c>
      <c r="LH7" s="133" t="s">
        <v>1183</v>
      </c>
      <c r="LI7" s="133" t="s">
        <v>1183</v>
      </c>
      <c r="LJ7" s="171" t="s">
        <v>3336</v>
      </c>
      <c r="LK7" s="133" t="s">
        <v>1183</v>
      </c>
      <c r="LL7" s="133" t="s">
        <v>1183</v>
      </c>
      <c r="LM7" s="133" t="s">
        <v>1183</v>
      </c>
      <c r="LN7" s="133" t="s">
        <v>1183</v>
      </c>
      <c r="LO7" s="133" t="s">
        <v>1183</v>
      </c>
      <c r="LP7" s="133" t="s">
        <v>1183</v>
      </c>
      <c r="LQ7" s="171" t="s">
        <v>3336</v>
      </c>
      <c r="LR7" s="133" t="s">
        <v>1183</v>
      </c>
      <c r="LS7" s="133" t="s">
        <v>1183</v>
      </c>
      <c r="LT7" s="133" t="s">
        <v>1183</v>
      </c>
      <c r="LU7" s="133" t="s">
        <v>1183</v>
      </c>
      <c r="LV7" s="171" t="s">
        <v>3336</v>
      </c>
      <c r="LX7" s="171" t="s">
        <v>3336</v>
      </c>
      <c r="OT7" s="133" t="s">
        <v>1183</v>
      </c>
      <c r="OU7" s="133" t="s">
        <v>1183</v>
      </c>
      <c r="OV7" s="133" t="s">
        <v>1183</v>
      </c>
      <c r="OW7" s="133" t="s">
        <v>1183</v>
      </c>
      <c r="OX7" s="133" t="s">
        <v>1183</v>
      </c>
      <c r="OY7" s="171" t="s">
        <v>3336</v>
      </c>
      <c r="OZ7" s="176" t="s">
        <v>1183</v>
      </c>
      <c r="PA7" s="176" t="s">
        <v>1183</v>
      </c>
      <c r="PB7" s="176" t="s">
        <v>1183</v>
      </c>
      <c r="PC7" s="176" t="s">
        <v>1183</v>
      </c>
      <c r="PD7" s="133" t="s">
        <v>1183</v>
      </c>
      <c r="PE7" s="171" t="s">
        <v>3336</v>
      </c>
      <c r="PF7" s="133" t="s">
        <v>1183</v>
      </c>
      <c r="PG7" s="133" t="s">
        <v>1183</v>
      </c>
      <c r="PH7" s="133" t="s">
        <v>1183</v>
      </c>
      <c r="PI7" s="133" t="s">
        <v>1183</v>
      </c>
      <c r="PJ7" s="133" t="s">
        <v>1183</v>
      </c>
      <c r="PK7" s="133" t="s">
        <v>1183</v>
      </c>
      <c r="PL7" s="133" t="s">
        <v>1183</v>
      </c>
      <c r="PM7" s="171" t="s">
        <v>3336</v>
      </c>
      <c r="PN7" s="133" t="s">
        <v>1183</v>
      </c>
      <c r="PO7" s="133" t="s">
        <v>1183</v>
      </c>
      <c r="PP7" s="171" t="s">
        <v>3336</v>
      </c>
      <c r="PQ7" s="133" t="s">
        <v>1183</v>
      </c>
      <c r="PR7" s="133" t="s">
        <v>1183</v>
      </c>
      <c r="PS7" s="133" t="s">
        <v>1183</v>
      </c>
      <c r="PT7" s="133" t="s">
        <v>1183</v>
      </c>
      <c r="PU7" s="133" t="s">
        <v>1183</v>
      </c>
      <c r="PV7" s="133" t="s">
        <v>1183</v>
      </c>
      <c r="PW7" s="171" t="s">
        <v>3336</v>
      </c>
      <c r="PX7" s="133" t="s">
        <v>1183</v>
      </c>
      <c r="PY7" s="133" t="s">
        <v>1183</v>
      </c>
      <c r="PZ7" s="133" t="s">
        <v>1183</v>
      </c>
      <c r="QA7" s="133" t="s">
        <v>1183</v>
      </c>
      <c r="QB7" s="133" t="s">
        <v>1183</v>
      </c>
      <c r="QC7" s="133" t="s">
        <v>1183</v>
      </c>
      <c r="QD7" s="171" t="s">
        <v>3336</v>
      </c>
      <c r="QE7" s="133" t="s">
        <v>1183</v>
      </c>
      <c r="QF7" s="133" t="s">
        <v>1183</v>
      </c>
      <c r="QG7" s="133" t="s">
        <v>1183</v>
      </c>
      <c r="QH7" s="133" t="s">
        <v>1183</v>
      </c>
      <c r="QI7" s="133" t="s">
        <v>1183</v>
      </c>
      <c r="QJ7" s="133" t="s">
        <v>1183</v>
      </c>
      <c r="QK7" s="171" t="s">
        <v>3336</v>
      </c>
      <c r="QL7" s="133" t="s">
        <v>1183</v>
      </c>
      <c r="QM7" s="133" t="s">
        <v>1183</v>
      </c>
      <c r="QN7" s="133" t="s">
        <v>1183</v>
      </c>
      <c r="QO7" s="133" t="s">
        <v>1183</v>
      </c>
      <c r="QP7" s="133" t="s">
        <v>1183</v>
      </c>
      <c r="QQ7" s="133" t="s">
        <v>1183</v>
      </c>
      <c r="QR7" s="171" t="s">
        <v>3336</v>
      </c>
      <c r="QS7" s="133" t="s">
        <v>1183</v>
      </c>
      <c r="QT7" s="133" t="s">
        <v>1183</v>
      </c>
      <c r="QU7" s="133" t="s">
        <v>1183</v>
      </c>
      <c r="QV7" s="133" t="s">
        <v>1183</v>
      </c>
      <c r="QW7" s="133" t="s">
        <v>1183</v>
      </c>
      <c r="QX7" s="133" t="s">
        <v>1183</v>
      </c>
      <c r="QY7" s="133" t="s">
        <v>1183</v>
      </c>
      <c r="QZ7" s="171" t="s">
        <v>3336</v>
      </c>
      <c r="RB7" s="171" t="s">
        <v>3336</v>
      </c>
      <c r="RY7" s="133" t="s">
        <v>1183</v>
      </c>
      <c r="RZ7" s="171" t="s">
        <v>3336</v>
      </c>
      <c r="SA7" s="133" t="s">
        <v>1183</v>
      </c>
      <c r="SB7" s="133" t="s">
        <v>1183</v>
      </c>
      <c r="SC7" s="133" t="s">
        <v>1183</v>
      </c>
      <c r="SD7" s="133" t="s">
        <v>1183</v>
      </c>
      <c r="SE7" s="171" t="s">
        <v>3336</v>
      </c>
      <c r="SF7" s="133" t="s">
        <v>1183</v>
      </c>
      <c r="SG7" s="133" t="s">
        <v>1183</v>
      </c>
      <c r="SH7" s="133" t="s">
        <v>1183</v>
      </c>
      <c r="SI7" s="133" t="s">
        <v>1183</v>
      </c>
      <c r="SJ7" s="171" t="s">
        <v>3336</v>
      </c>
      <c r="SK7" s="133" t="s">
        <v>1183</v>
      </c>
      <c r="SL7" s="133" t="s">
        <v>1183</v>
      </c>
      <c r="SM7" s="133" t="s">
        <v>1183</v>
      </c>
      <c r="SN7" s="133" t="s">
        <v>1183</v>
      </c>
      <c r="SO7" s="171" t="s">
        <v>3336</v>
      </c>
    </row>
    <row r="8" spans="1:511" ht="19.5" customHeight="1">
      <c r="A8" s="133">
        <v>7</v>
      </c>
      <c r="B8" s="150" t="s">
        <v>30</v>
      </c>
      <c r="C8" s="133">
        <v>1</v>
      </c>
      <c r="D8" s="133">
        <v>2</v>
      </c>
      <c r="E8" s="133">
        <v>1</v>
      </c>
      <c r="F8" s="133">
        <v>1</v>
      </c>
      <c r="G8" s="133">
        <v>1</v>
      </c>
      <c r="H8" s="133">
        <v>1</v>
      </c>
      <c r="I8" s="133">
        <v>2</v>
      </c>
      <c r="J8" s="133">
        <v>2</v>
      </c>
      <c r="K8" s="133">
        <v>1</v>
      </c>
      <c r="L8" s="133">
        <v>1</v>
      </c>
      <c r="M8" s="133">
        <v>1</v>
      </c>
      <c r="N8" s="133">
        <v>2</v>
      </c>
      <c r="O8" s="133">
        <v>2</v>
      </c>
      <c r="P8" s="133">
        <v>2</v>
      </c>
      <c r="Q8" s="133">
        <v>2</v>
      </c>
      <c r="R8" s="133">
        <v>2</v>
      </c>
      <c r="S8" s="133">
        <v>689</v>
      </c>
      <c r="T8" s="133" t="s">
        <v>1183</v>
      </c>
      <c r="U8" s="133">
        <v>35</v>
      </c>
      <c r="V8" s="133" t="s">
        <v>1183</v>
      </c>
      <c r="W8" s="133" t="s">
        <v>1183</v>
      </c>
      <c r="X8" s="133" t="s">
        <v>1183</v>
      </c>
      <c r="Y8" s="133" t="s">
        <v>1183</v>
      </c>
      <c r="Z8" s="133" t="s">
        <v>1183</v>
      </c>
      <c r="AA8" s="133">
        <v>188</v>
      </c>
      <c r="AB8" s="133">
        <v>501</v>
      </c>
      <c r="AC8" s="133" t="s">
        <v>1183</v>
      </c>
      <c r="AD8" s="133" t="s">
        <v>1183</v>
      </c>
      <c r="AE8" s="133" t="s">
        <v>1183</v>
      </c>
      <c r="AF8" s="133" t="s">
        <v>1183</v>
      </c>
      <c r="AG8" s="133" t="s">
        <v>1183</v>
      </c>
      <c r="AH8" s="133" t="s">
        <v>1183</v>
      </c>
      <c r="AI8" s="171" t="s">
        <v>3336</v>
      </c>
      <c r="AJ8" s="133">
        <v>9885</v>
      </c>
      <c r="AK8" s="133">
        <v>9493</v>
      </c>
      <c r="AL8" s="133">
        <v>8834</v>
      </c>
      <c r="AM8" s="133">
        <v>7870</v>
      </c>
      <c r="AN8" s="133">
        <v>7583</v>
      </c>
      <c r="AO8" s="154">
        <v>8347</v>
      </c>
      <c r="AP8" s="171" t="s">
        <v>3336</v>
      </c>
      <c r="AQ8" s="133">
        <v>2351</v>
      </c>
      <c r="AR8" s="133">
        <v>1534</v>
      </c>
      <c r="AS8" s="133">
        <v>774</v>
      </c>
      <c r="AT8" s="133">
        <v>669</v>
      </c>
      <c r="AU8" s="133">
        <v>649</v>
      </c>
      <c r="AV8" s="154">
        <v>902</v>
      </c>
      <c r="AW8" s="171" t="s">
        <v>3336</v>
      </c>
      <c r="AX8" s="133">
        <v>329</v>
      </c>
      <c r="AY8" s="133">
        <v>307</v>
      </c>
      <c r="AZ8" s="133">
        <v>264</v>
      </c>
      <c r="BA8" s="133">
        <v>259</v>
      </c>
      <c r="BB8" s="133">
        <v>240</v>
      </c>
      <c r="BC8" s="133">
        <v>258</v>
      </c>
      <c r="BD8" s="171" t="s">
        <v>3336</v>
      </c>
      <c r="BE8" s="133">
        <v>226</v>
      </c>
      <c r="BF8" s="133">
        <v>180</v>
      </c>
      <c r="BG8" s="133">
        <v>253</v>
      </c>
      <c r="BH8" s="133">
        <v>232</v>
      </c>
      <c r="BI8" s="133">
        <v>233</v>
      </c>
      <c r="BJ8" s="138">
        <v>264</v>
      </c>
      <c r="BK8" s="171" t="s">
        <v>3336</v>
      </c>
      <c r="BL8" s="133" t="s">
        <v>1182</v>
      </c>
      <c r="BM8" s="133" t="s">
        <v>1182</v>
      </c>
      <c r="BN8" s="133" t="s">
        <v>1182</v>
      </c>
      <c r="BO8" s="133" t="s">
        <v>1182</v>
      </c>
      <c r="BP8" s="133">
        <v>47</v>
      </c>
      <c r="BQ8" s="133" t="s">
        <v>1183</v>
      </c>
      <c r="BR8" s="171" t="s">
        <v>3336</v>
      </c>
      <c r="BS8" s="302">
        <v>60</v>
      </c>
      <c r="BT8" s="302">
        <v>63</v>
      </c>
      <c r="BU8" s="302">
        <v>20</v>
      </c>
      <c r="BV8" s="302">
        <v>32</v>
      </c>
      <c r="BW8" s="302">
        <v>41</v>
      </c>
      <c r="BX8" s="302">
        <v>10</v>
      </c>
      <c r="BY8" s="171" t="s">
        <v>3336</v>
      </c>
      <c r="BZ8" s="133">
        <v>7492</v>
      </c>
      <c r="CA8" s="133">
        <v>6138</v>
      </c>
      <c r="CB8" s="133">
        <v>7152</v>
      </c>
      <c r="CC8" s="133">
        <v>5349</v>
      </c>
      <c r="CD8" s="133">
        <v>5007</v>
      </c>
      <c r="CE8" s="338">
        <f>(CD8+CF8)/2</f>
        <v>5697</v>
      </c>
      <c r="CF8" s="334">
        <v>6387</v>
      </c>
      <c r="CG8" s="133">
        <v>3105</v>
      </c>
      <c r="CH8" s="133">
        <v>2238</v>
      </c>
      <c r="CI8" s="133">
        <v>2238</v>
      </c>
      <c r="CJ8" s="133">
        <v>1864</v>
      </c>
      <c r="CK8" s="133">
        <v>1754</v>
      </c>
      <c r="CL8" s="338">
        <f>(CK8+CM8)/2</f>
        <v>1758</v>
      </c>
      <c r="CM8" s="334">
        <v>1762</v>
      </c>
      <c r="CN8" s="133" t="s">
        <v>1183</v>
      </c>
      <c r="CO8" s="133" t="s">
        <v>1183</v>
      </c>
      <c r="CP8" s="133" t="s">
        <v>1183</v>
      </c>
      <c r="CQ8" s="133" t="s">
        <v>1183</v>
      </c>
      <c r="CR8" s="133" t="s">
        <v>1183</v>
      </c>
      <c r="CS8" s="133" t="s">
        <v>1183</v>
      </c>
      <c r="CT8" s="171" t="s">
        <v>3336</v>
      </c>
      <c r="CU8" s="133" t="s">
        <v>1183</v>
      </c>
      <c r="CV8" s="133" t="s">
        <v>1183</v>
      </c>
      <c r="CW8" s="133" t="s">
        <v>1183</v>
      </c>
      <c r="CX8" s="133" t="s">
        <v>1183</v>
      </c>
      <c r="CY8" s="133" t="s">
        <v>1183</v>
      </c>
      <c r="CZ8" s="133" t="s">
        <v>1183</v>
      </c>
      <c r="DA8" s="171" t="s">
        <v>3336</v>
      </c>
      <c r="DB8" s="133" t="s">
        <v>1183</v>
      </c>
      <c r="DC8" s="133" t="s">
        <v>1183</v>
      </c>
      <c r="DD8" s="133" t="s">
        <v>1183</v>
      </c>
      <c r="DE8" s="133" t="s">
        <v>1183</v>
      </c>
      <c r="DF8" s="133" t="s">
        <v>1183</v>
      </c>
      <c r="DG8" s="133" t="s">
        <v>1183</v>
      </c>
      <c r="DH8" s="171" t="s">
        <v>3336</v>
      </c>
      <c r="DI8" s="133" t="s">
        <v>1183</v>
      </c>
      <c r="DJ8" s="133" t="s">
        <v>1183</v>
      </c>
      <c r="DK8" s="133" t="s">
        <v>1183</v>
      </c>
      <c r="DL8" s="133" t="s">
        <v>1183</v>
      </c>
      <c r="DM8" s="133" t="s">
        <v>1183</v>
      </c>
      <c r="DN8" s="133" t="s">
        <v>1183</v>
      </c>
      <c r="DO8" s="171" t="s">
        <v>3336</v>
      </c>
      <c r="DP8" s="373">
        <f t="shared" si="5"/>
        <v>6962</v>
      </c>
      <c r="DQ8" s="373">
        <f t="shared" si="0"/>
        <v>6742</v>
      </c>
      <c r="DR8" s="373">
        <f t="shared" si="1"/>
        <v>6742</v>
      </c>
      <c r="DS8" s="373">
        <f t="shared" si="2"/>
        <v>6241</v>
      </c>
      <c r="DT8" s="373">
        <f t="shared" si="3"/>
        <v>5412</v>
      </c>
      <c r="DU8" s="341" t="e">
        <f t="shared" si="4"/>
        <v>#VALUE!</v>
      </c>
      <c r="DV8" s="335" t="s">
        <v>3336</v>
      </c>
      <c r="DW8" s="133">
        <v>52</v>
      </c>
      <c r="DX8" s="133">
        <v>32</v>
      </c>
      <c r="DY8" s="133">
        <v>32</v>
      </c>
      <c r="DZ8" s="133">
        <v>29</v>
      </c>
      <c r="EA8" s="133">
        <v>43</v>
      </c>
      <c r="EB8" s="338">
        <f>(EA8+EC8)/2</f>
        <v>39.5</v>
      </c>
      <c r="EC8" s="334">
        <v>36</v>
      </c>
      <c r="ED8" s="133">
        <v>6</v>
      </c>
      <c r="EE8" s="133">
        <v>4</v>
      </c>
      <c r="EF8" s="133">
        <v>4</v>
      </c>
      <c r="EG8" s="133">
        <v>0</v>
      </c>
      <c r="EH8" s="133">
        <v>7</v>
      </c>
      <c r="EI8" s="338">
        <f>(EH8+EJ8)/2</f>
        <v>4.5</v>
      </c>
      <c r="EJ8" s="334">
        <v>2</v>
      </c>
      <c r="EK8" s="133" t="s">
        <v>1182</v>
      </c>
      <c r="EL8" s="133" t="s">
        <v>1182</v>
      </c>
      <c r="EM8" s="133">
        <v>2</v>
      </c>
      <c r="EN8" s="133">
        <v>0</v>
      </c>
      <c r="EO8" s="133">
        <v>2</v>
      </c>
      <c r="EP8" s="338">
        <f>(EO8+EQ8)/2</f>
        <v>2</v>
      </c>
      <c r="EQ8" s="334">
        <v>2</v>
      </c>
      <c r="ER8" s="300">
        <v>6910</v>
      </c>
      <c r="ES8" s="300">
        <v>6710</v>
      </c>
      <c r="ET8" s="300">
        <v>6710</v>
      </c>
      <c r="EU8" s="300">
        <v>6212</v>
      </c>
      <c r="EV8" s="300">
        <v>5369</v>
      </c>
      <c r="EW8" s="300" t="s">
        <v>1183</v>
      </c>
      <c r="EX8" s="334">
        <v>7063</v>
      </c>
      <c r="EY8" s="133">
        <v>1009</v>
      </c>
      <c r="EZ8" s="133">
        <v>682</v>
      </c>
      <c r="FA8" s="133">
        <v>682</v>
      </c>
      <c r="FB8" s="133">
        <v>593</v>
      </c>
      <c r="FC8" s="133" t="s">
        <v>1183</v>
      </c>
      <c r="FD8" s="133" t="s">
        <v>1183</v>
      </c>
      <c r="FE8" s="334">
        <v>1231</v>
      </c>
      <c r="FF8" s="133">
        <v>5902</v>
      </c>
      <c r="FG8" s="133">
        <v>6026</v>
      </c>
      <c r="FH8" s="133">
        <v>6060</v>
      </c>
      <c r="FI8" s="133">
        <v>5648</v>
      </c>
      <c r="FJ8" s="133">
        <v>4927</v>
      </c>
      <c r="FK8" s="338">
        <f>(FJ8+FL8)/2</f>
        <v>5379.5</v>
      </c>
      <c r="FL8" s="362">
        <v>5832</v>
      </c>
      <c r="FM8" s="133" t="s">
        <v>1183</v>
      </c>
      <c r="FN8" s="133" t="s">
        <v>1183</v>
      </c>
      <c r="FO8" s="133" t="s">
        <v>1183</v>
      </c>
      <c r="FP8" s="133" t="s">
        <v>1183</v>
      </c>
      <c r="FQ8" s="133">
        <v>16</v>
      </c>
      <c r="FR8" s="133" t="s">
        <v>1183</v>
      </c>
      <c r="FS8" s="363" t="s">
        <v>1183</v>
      </c>
      <c r="FT8" s="133" t="s">
        <v>1183</v>
      </c>
      <c r="FU8" s="133" t="s">
        <v>1183</v>
      </c>
      <c r="FV8" s="133" t="s">
        <v>1183</v>
      </c>
      <c r="FW8" s="133" t="s">
        <v>1183</v>
      </c>
      <c r="FX8" s="133" t="s">
        <v>1183</v>
      </c>
      <c r="FY8" s="133" t="s">
        <v>1183</v>
      </c>
      <c r="FZ8" s="334" t="s">
        <v>3336</v>
      </c>
      <c r="GA8" s="133">
        <v>51</v>
      </c>
      <c r="GB8" s="133">
        <v>34</v>
      </c>
      <c r="GC8" s="133" t="s">
        <v>1183</v>
      </c>
      <c r="GD8" s="133" t="s">
        <v>1183</v>
      </c>
      <c r="GE8" s="133">
        <v>485</v>
      </c>
      <c r="GF8" s="133" t="s">
        <v>1183</v>
      </c>
      <c r="GG8" s="370"/>
      <c r="GH8" s="368" t="s">
        <v>1860</v>
      </c>
      <c r="GI8" s="134" t="s">
        <v>3519</v>
      </c>
      <c r="GJ8" s="153"/>
      <c r="GK8" s="133">
        <v>3</v>
      </c>
      <c r="GM8" s="133">
        <v>1</v>
      </c>
      <c r="GO8" s="133">
        <v>1</v>
      </c>
      <c r="GS8" s="133">
        <v>1</v>
      </c>
      <c r="GU8" s="133">
        <v>2</v>
      </c>
      <c r="GV8" s="133">
        <v>2</v>
      </c>
      <c r="HA8" s="303">
        <v>6934</v>
      </c>
      <c r="HB8" s="142">
        <v>240</v>
      </c>
      <c r="HC8" s="142">
        <v>82</v>
      </c>
      <c r="HD8" s="142">
        <v>233</v>
      </c>
      <c r="HE8" s="142">
        <v>47</v>
      </c>
      <c r="HF8" s="171" t="s">
        <v>3336</v>
      </c>
      <c r="HG8" s="133" t="s">
        <v>1183</v>
      </c>
      <c r="HH8" s="133" t="s">
        <v>1183</v>
      </c>
      <c r="HI8" s="133" t="s">
        <v>1183</v>
      </c>
      <c r="HJ8" s="133" t="s">
        <v>1183</v>
      </c>
      <c r="HK8" s="133" t="s">
        <v>1183</v>
      </c>
      <c r="HL8" s="171" t="s">
        <v>3336</v>
      </c>
      <c r="HM8" s="133">
        <v>1796</v>
      </c>
      <c r="HN8" s="133" t="s">
        <v>1183</v>
      </c>
      <c r="HO8" s="133" t="s">
        <v>1183</v>
      </c>
      <c r="HP8" s="133" t="s">
        <v>1183</v>
      </c>
      <c r="HQ8" s="133" t="s">
        <v>1183</v>
      </c>
      <c r="HR8" s="171" t="s">
        <v>3336</v>
      </c>
      <c r="HS8" s="133">
        <v>204</v>
      </c>
      <c r="HT8" s="133" t="s">
        <v>1183</v>
      </c>
      <c r="HU8" s="133" t="s">
        <v>1183</v>
      </c>
      <c r="HV8" s="133" t="s">
        <v>1183</v>
      </c>
      <c r="HW8" s="133" t="s">
        <v>1183</v>
      </c>
      <c r="HX8" s="171" t="s">
        <v>3336</v>
      </c>
      <c r="HY8" s="133" t="s">
        <v>1183</v>
      </c>
      <c r="HZ8" s="133" t="s">
        <v>1183</v>
      </c>
      <c r="IA8" s="133" t="s">
        <v>1183</v>
      </c>
      <c r="IB8" s="133" t="s">
        <v>1183</v>
      </c>
      <c r="IC8" s="133" t="s">
        <v>1183</v>
      </c>
      <c r="ID8" s="171" t="s">
        <v>3336</v>
      </c>
      <c r="IE8" s="133" t="s">
        <v>1183</v>
      </c>
      <c r="IF8" s="133" t="s">
        <v>1183</v>
      </c>
      <c r="IG8" s="133" t="s">
        <v>1183</v>
      </c>
      <c r="IH8" s="133" t="s">
        <v>1183</v>
      </c>
      <c r="II8" s="133" t="s">
        <v>1183</v>
      </c>
      <c r="IJ8" s="171" t="s">
        <v>3336</v>
      </c>
      <c r="IK8" s="133">
        <v>259</v>
      </c>
      <c r="IL8" s="133" t="s">
        <v>1183</v>
      </c>
      <c r="IM8" s="133" t="s">
        <v>1183</v>
      </c>
      <c r="IN8" s="133" t="s">
        <v>1183</v>
      </c>
      <c r="IO8" s="133" t="s">
        <v>1183</v>
      </c>
      <c r="IP8" s="171" t="s">
        <v>3336</v>
      </c>
      <c r="IQ8" s="133" t="s">
        <v>1183</v>
      </c>
      <c r="IR8" s="133" t="s">
        <v>1183</v>
      </c>
      <c r="IS8" s="133" t="s">
        <v>1183</v>
      </c>
      <c r="IT8" s="133" t="s">
        <v>1183</v>
      </c>
      <c r="IU8" s="133" t="s">
        <v>1183</v>
      </c>
      <c r="IV8" s="171" t="s">
        <v>3336</v>
      </c>
      <c r="IW8" s="133">
        <v>1393</v>
      </c>
      <c r="IX8" s="133" t="s">
        <v>1183</v>
      </c>
      <c r="IY8" s="133" t="s">
        <v>1183</v>
      </c>
      <c r="IZ8" s="133" t="s">
        <v>1183</v>
      </c>
      <c r="JA8" s="133" t="s">
        <v>1183</v>
      </c>
      <c r="JB8" s="171" t="s">
        <v>3336</v>
      </c>
      <c r="JC8" s="133">
        <v>3078</v>
      </c>
      <c r="JD8" s="133" t="s">
        <v>1183</v>
      </c>
      <c r="JE8" s="133" t="s">
        <v>1183</v>
      </c>
      <c r="JF8" s="133" t="s">
        <v>1183</v>
      </c>
      <c r="JG8" s="133" t="s">
        <v>1183</v>
      </c>
      <c r="JH8" s="171" t="s">
        <v>3336</v>
      </c>
      <c r="JI8" s="133" t="s">
        <v>1183</v>
      </c>
      <c r="JJ8" s="133" t="s">
        <v>1183</v>
      </c>
      <c r="JK8" s="133" t="s">
        <v>1183</v>
      </c>
      <c r="JL8" s="133" t="s">
        <v>1183</v>
      </c>
      <c r="JM8" s="133" t="s">
        <v>1183</v>
      </c>
      <c r="JN8" s="171" t="s">
        <v>3336</v>
      </c>
      <c r="JO8" s="133">
        <v>511</v>
      </c>
      <c r="JP8" s="133" t="s">
        <v>1183</v>
      </c>
      <c r="JQ8" s="133" t="s">
        <v>1183</v>
      </c>
      <c r="JR8" s="133" t="s">
        <v>1183</v>
      </c>
      <c r="JS8" s="133" t="s">
        <v>1183</v>
      </c>
      <c r="JT8" s="171" t="s">
        <v>3336</v>
      </c>
      <c r="JV8" s="133" t="s">
        <v>3076</v>
      </c>
      <c r="JX8" s="133">
        <v>3</v>
      </c>
      <c r="JZ8" s="133">
        <v>1</v>
      </c>
      <c r="KD8" s="133">
        <v>1</v>
      </c>
      <c r="KF8" s="133">
        <v>2</v>
      </c>
      <c r="KH8" s="133">
        <v>2</v>
      </c>
      <c r="KI8" s="133">
        <v>1</v>
      </c>
      <c r="KM8" s="133" t="s">
        <v>3077</v>
      </c>
      <c r="KN8" s="341" t="e">
        <f t="shared" si="6"/>
        <v>#VALUE!</v>
      </c>
      <c r="KO8" s="133">
        <v>3454</v>
      </c>
      <c r="KP8" s="133">
        <v>3454</v>
      </c>
      <c r="KQ8" s="133" t="s">
        <v>1183</v>
      </c>
      <c r="KR8" s="171" t="s">
        <v>3336</v>
      </c>
      <c r="KS8" s="133" t="s">
        <v>1183</v>
      </c>
      <c r="KT8" s="133" t="s">
        <v>1183</v>
      </c>
      <c r="KU8" s="133">
        <v>101</v>
      </c>
      <c r="KV8" s="133" t="s">
        <v>1183</v>
      </c>
      <c r="KW8" s="133">
        <v>298</v>
      </c>
      <c r="KX8" s="133" t="s">
        <v>1183</v>
      </c>
      <c r="KY8" s="133" t="s">
        <v>1183</v>
      </c>
      <c r="KZ8" s="133" t="s">
        <v>1183</v>
      </c>
      <c r="LA8" s="133">
        <v>3454</v>
      </c>
      <c r="LB8" s="133" t="s">
        <v>1183</v>
      </c>
      <c r="LC8" s="171" t="s">
        <v>3336</v>
      </c>
      <c r="LD8" s="133">
        <v>19</v>
      </c>
      <c r="LE8" s="133" t="s">
        <v>1183</v>
      </c>
      <c r="LF8" s="133">
        <v>2397</v>
      </c>
      <c r="LG8" s="133" t="s">
        <v>1183</v>
      </c>
      <c r="LH8" s="133">
        <v>324</v>
      </c>
      <c r="LI8" s="133" t="s">
        <v>1183</v>
      </c>
      <c r="LJ8" s="171" t="s">
        <v>3336</v>
      </c>
      <c r="LK8" s="133">
        <v>115</v>
      </c>
      <c r="LL8" s="133" t="s">
        <v>1183</v>
      </c>
      <c r="LM8" s="133">
        <v>30</v>
      </c>
      <c r="LN8" s="133" t="s">
        <v>1183</v>
      </c>
      <c r="LO8" s="133">
        <v>145</v>
      </c>
      <c r="LP8" s="133" t="s">
        <v>1183</v>
      </c>
      <c r="LQ8" s="171" t="s">
        <v>3336</v>
      </c>
      <c r="LR8" s="133">
        <v>25</v>
      </c>
      <c r="LS8" s="133" t="s">
        <v>1183</v>
      </c>
      <c r="LT8" s="133" t="s">
        <v>1183</v>
      </c>
      <c r="LU8" s="133" t="s">
        <v>1183</v>
      </c>
      <c r="LV8" s="171" t="s">
        <v>3336</v>
      </c>
      <c r="LX8" s="171" t="s">
        <v>3336</v>
      </c>
      <c r="OT8" s="133">
        <v>10402</v>
      </c>
      <c r="OU8" s="133">
        <v>648</v>
      </c>
      <c r="OV8" s="133">
        <v>310</v>
      </c>
      <c r="OW8" s="133" t="s">
        <v>1183</v>
      </c>
      <c r="OX8" s="133" t="s">
        <v>1183</v>
      </c>
      <c r="OY8" s="171" t="s">
        <v>3336</v>
      </c>
      <c r="OZ8" s="176">
        <v>7486</v>
      </c>
      <c r="PA8" s="133">
        <v>513</v>
      </c>
      <c r="PB8" s="176" t="s">
        <v>1183</v>
      </c>
      <c r="PC8" s="176" t="s">
        <v>1183</v>
      </c>
      <c r="PD8" s="133" t="s">
        <v>1183</v>
      </c>
      <c r="PE8" s="171" t="s">
        <v>3336</v>
      </c>
      <c r="PF8" s="133">
        <v>12236</v>
      </c>
      <c r="PG8" s="133">
        <v>11750</v>
      </c>
      <c r="PH8" s="133">
        <v>192</v>
      </c>
      <c r="PI8" s="133">
        <v>228</v>
      </c>
      <c r="PJ8" s="133">
        <v>66</v>
      </c>
      <c r="PK8" s="133" t="s">
        <v>1183</v>
      </c>
      <c r="PL8" s="133" t="s">
        <v>1183</v>
      </c>
      <c r="PM8" s="171" t="s">
        <v>3336</v>
      </c>
      <c r="PN8" s="133">
        <v>10402</v>
      </c>
      <c r="PO8" s="133">
        <v>7486</v>
      </c>
      <c r="PP8" s="171" t="s">
        <v>3336</v>
      </c>
      <c r="PQ8" s="133" t="s">
        <v>1183</v>
      </c>
      <c r="PR8" s="133" t="s">
        <v>1183</v>
      </c>
      <c r="PS8" s="133" t="s">
        <v>1183</v>
      </c>
      <c r="PT8" s="133">
        <v>117</v>
      </c>
      <c r="PU8" s="133" t="s">
        <v>1183</v>
      </c>
      <c r="PV8" s="133">
        <v>137</v>
      </c>
      <c r="PW8" s="171" t="s">
        <v>3336</v>
      </c>
      <c r="PX8" s="133" t="s">
        <v>1182</v>
      </c>
      <c r="PY8" s="133" t="s">
        <v>1182</v>
      </c>
      <c r="PZ8" s="133">
        <v>7500</v>
      </c>
      <c r="QA8" s="133">
        <v>2349</v>
      </c>
      <c r="QB8" s="133">
        <v>183</v>
      </c>
      <c r="QC8" s="133">
        <v>110</v>
      </c>
      <c r="QD8" s="171" t="s">
        <v>3336</v>
      </c>
      <c r="QE8" s="133" t="s">
        <v>1183</v>
      </c>
      <c r="QF8" s="133" t="s">
        <v>1183</v>
      </c>
      <c r="QG8" s="133" t="s">
        <v>1183</v>
      </c>
      <c r="QH8" s="133" t="s">
        <v>1183</v>
      </c>
      <c r="QI8" s="133" t="s">
        <v>1183</v>
      </c>
      <c r="QJ8" s="133">
        <v>649</v>
      </c>
      <c r="QK8" s="171" t="s">
        <v>3336</v>
      </c>
      <c r="QL8" s="133">
        <v>2085</v>
      </c>
      <c r="QM8" s="133">
        <v>3490</v>
      </c>
      <c r="QN8" s="133">
        <v>634</v>
      </c>
      <c r="QO8" s="133">
        <v>634</v>
      </c>
      <c r="QP8" s="133" t="s">
        <v>1183</v>
      </c>
      <c r="QQ8" s="133" t="s">
        <v>1183</v>
      </c>
      <c r="QR8" s="171" t="s">
        <v>3336</v>
      </c>
      <c r="QS8" s="133">
        <v>12236</v>
      </c>
      <c r="QT8" s="133">
        <v>11750</v>
      </c>
      <c r="QU8" s="133">
        <v>192</v>
      </c>
      <c r="QV8" s="133">
        <v>228</v>
      </c>
      <c r="QW8" s="133">
        <v>66</v>
      </c>
      <c r="QX8" s="133" t="s">
        <v>1183</v>
      </c>
      <c r="QY8" s="133" t="s">
        <v>1183</v>
      </c>
      <c r="QZ8" s="171" t="s">
        <v>3336</v>
      </c>
      <c r="RB8" s="171" t="s">
        <v>3336</v>
      </c>
      <c r="RC8" s="133">
        <v>1</v>
      </c>
      <c r="RE8" s="133">
        <v>1</v>
      </c>
      <c r="RG8" s="133">
        <v>1</v>
      </c>
      <c r="RK8" s="133">
        <v>2</v>
      </c>
      <c r="RM8" s="133" t="s">
        <v>1026</v>
      </c>
      <c r="RO8" s="133" t="s">
        <v>1026</v>
      </c>
      <c r="RP8" s="133" t="s">
        <v>1026</v>
      </c>
      <c r="RQ8" s="133" t="s">
        <v>1026</v>
      </c>
      <c r="RR8" s="133" t="s">
        <v>1026</v>
      </c>
      <c r="RS8" s="133" t="s">
        <v>1861</v>
      </c>
      <c r="RV8" s="133">
        <v>1</v>
      </c>
      <c r="RY8" s="133">
        <v>366</v>
      </c>
      <c r="RZ8" s="171" t="s">
        <v>3336</v>
      </c>
      <c r="SA8" s="133">
        <v>2</v>
      </c>
      <c r="SB8" s="133">
        <v>28</v>
      </c>
      <c r="SC8" s="133" t="s">
        <v>1183</v>
      </c>
      <c r="SD8" s="133">
        <v>290</v>
      </c>
      <c r="SE8" s="171" t="s">
        <v>3336</v>
      </c>
      <c r="SF8" s="133">
        <v>46</v>
      </c>
      <c r="SG8" s="133" t="s">
        <v>1183</v>
      </c>
      <c r="SH8" s="133" t="s">
        <v>1183</v>
      </c>
      <c r="SI8" s="133" t="s">
        <v>1183</v>
      </c>
      <c r="SJ8" s="171" t="s">
        <v>3336</v>
      </c>
      <c r="SK8" s="133">
        <v>31474</v>
      </c>
      <c r="SL8" s="133">
        <v>18</v>
      </c>
      <c r="SM8" s="133">
        <v>434</v>
      </c>
      <c r="SN8" s="133">
        <v>31022</v>
      </c>
      <c r="SO8" s="171" t="s">
        <v>3336</v>
      </c>
    </row>
    <row r="9" spans="1:511" ht="15.75" customHeight="1">
      <c r="A9" s="133">
        <v>8</v>
      </c>
      <c r="B9" s="150" t="s">
        <v>31</v>
      </c>
      <c r="S9" s="133">
        <v>729</v>
      </c>
      <c r="U9" s="133">
        <v>16</v>
      </c>
      <c r="W9" s="133">
        <v>71</v>
      </c>
      <c r="AE9" s="133">
        <v>501</v>
      </c>
      <c r="AI9" s="171" t="s">
        <v>3336</v>
      </c>
      <c r="AJ9" s="133">
        <v>5084</v>
      </c>
      <c r="AK9" s="133">
        <v>4741</v>
      </c>
      <c r="AL9" s="133">
        <v>4352</v>
      </c>
      <c r="AM9" s="133">
        <v>3763</v>
      </c>
      <c r="AN9" s="133">
        <v>3341</v>
      </c>
      <c r="AO9" s="133">
        <v>3108</v>
      </c>
      <c r="AP9" s="171" t="s">
        <v>3336</v>
      </c>
      <c r="AQ9" s="133">
        <v>896</v>
      </c>
      <c r="AR9" s="133">
        <v>767</v>
      </c>
      <c r="AS9" s="133">
        <v>943</v>
      </c>
      <c r="AT9" s="133">
        <v>812</v>
      </c>
      <c r="AU9" s="133">
        <v>729</v>
      </c>
      <c r="AV9" s="133">
        <v>770</v>
      </c>
      <c r="AW9" s="171" t="s">
        <v>3336</v>
      </c>
      <c r="AX9" s="133">
        <v>250</v>
      </c>
      <c r="AY9" s="133">
        <v>207</v>
      </c>
      <c r="AZ9" s="133">
        <v>194</v>
      </c>
      <c r="BA9" s="133">
        <v>190</v>
      </c>
      <c r="BB9" s="133">
        <v>164</v>
      </c>
      <c r="BC9" s="133">
        <v>123</v>
      </c>
      <c r="BD9" s="171" t="s">
        <v>3336</v>
      </c>
      <c r="BE9" s="133">
        <v>289</v>
      </c>
      <c r="BF9" s="133">
        <v>276</v>
      </c>
      <c r="BG9" s="133">
        <v>275</v>
      </c>
      <c r="BH9" s="133">
        <v>231</v>
      </c>
      <c r="BI9" s="133">
        <v>106</v>
      </c>
      <c r="BJ9" s="133">
        <v>191</v>
      </c>
      <c r="BK9" s="171" t="s">
        <v>3336</v>
      </c>
      <c r="BL9" s="133">
        <v>16</v>
      </c>
      <c r="BM9" s="133">
        <v>43</v>
      </c>
      <c r="BN9" s="133">
        <v>45</v>
      </c>
      <c r="BO9" s="133">
        <v>33</v>
      </c>
      <c r="BP9" s="154">
        <v>31</v>
      </c>
      <c r="BQ9" s="133">
        <v>31</v>
      </c>
      <c r="BR9" s="171" t="s">
        <v>3336</v>
      </c>
      <c r="BS9" s="302">
        <v>55</v>
      </c>
      <c r="BT9" s="302">
        <v>68</v>
      </c>
      <c r="BU9" s="302">
        <v>36</v>
      </c>
      <c r="BV9" s="302">
        <v>40</v>
      </c>
      <c r="BW9" s="302">
        <v>25</v>
      </c>
      <c r="BX9" s="302">
        <v>22</v>
      </c>
      <c r="BY9" s="171" t="s">
        <v>3336</v>
      </c>
      <c r="BZ9" s="133">
        <v>12596</v>
      </c>
      <c r="CA9" s="133">
        <v>11660</v>
      </c>
      <c r="CB9" s="133">
        <v>11025</v>
      </c>
      <c r="CC9" s="133">
        <v>9187</v>
      </c>
      <c r="CD9" s="133">
        <v>7812</v>
      </c>
      <c r="CE9" s="133">
        <v>7832</v>
      </c>
      <c r="CF9" s="334" t="s">
        <v>3336</v>
      </c>
      <c r="CG9" s="133" t="s">
        <v>1183</v>
      </c>
      <c r="CH9" s="133">
        <v>3047</v>
      </c>
      <c r="CI9" s="133">
        <v>3458</v>
      </c>
      <c r="CJ9" s="133">
        <v>3031</v>
      </c>
      <c r="CK9" s="133">
        <v>2956</v>
      </c>
      <c r="CL9" s="133">
        <v>3198</v>
      </c>
      <c r="CM9" s="334" t="s">
        <v>3336</v>
      </c>
      <c r="CN9" s="133" t="s">
        <v>1183</v>
      </c>
      <c r="CO9" s="133">
        <v>588</v>
      </c>
      <c r="CP9" s="133">
        <v>584</v>
      </c>
      <c r="CQ9" s="133">
        <v>508</v>
      </c>
      <c r="CR9" s="133">
        <v>444</v>
      </c>
      <c r="CS9" s="133">
        <v>447</v>
      </c>
      <c r="CT9" s="171" t="s">
        <v>3336</v>
      </c>
      <c r="CU9" s="133" t="s">
        <v>1183</v>
      </c>
      <c r="CV9" s="133" t="s">
        <v>1183</v>
      </c>
      <c r="CW9" s="133" t="s">
        <v>1183</v>
      </c>
      <c r="CX9" s="133" t="s">
        <v>1183</v>
      </c>
      <c r="CY9" s="133" t="s">
        <v>1183</v>
      </c>
      <c r="CZ9" s="133" t="s">
        <v>1183</v>
      </c>
      <c r="DA9" s="171" t="s">
        <v>3336</v>
      </c>
      <c r="DB9" s="133" t="s">
        <v>1183</v>
      </c>
      <c r="DC9" s="133" t="s">
        <v>1183</v>
      </c>
      <c r="DD9" s="133" t="s">
        <v>1183</v>
      </c>
      <c r="DE9" s="133" t="s">
        <v>1183</v>
      </c>
      <c r="DF9" s="133" t="s">
        <v>1183</v>
      </c>
      <c r="DG9" s="133" t="s">
        <v>1183</v>
      </c>
      <c r="DH9" s="171" t="s">
        <v>3336</v>
      </c>
      <c r="DI9" s="133" t="s">
        <v>1183</v>
      </c>
      <c r="DJ9" s="133" t="s">
        <v>1183</v>
      </c>
      <c r="DK9" s="133" t="s">
        <v>1183</v>
      </c>
      <c r="DL9" s="133" t="s">
        <v>1183</v>
      </c>
      <c r="DM9" s="133">
        <v>23</v>
      </c>
      <c r="DN9" s="133" t="s">
        <v>1183</v>
      </c>
      <c r="DO9" s="171" t="s">
        <v>3336</v>
      </c>
      <c r="DP9" s="373">
        <f t="shared" si="5"/>
        <v>11814</v>
      </c>
      <c r="DQ9" s="373">
        <f t="shared" si="0"/>
        <v>11318</v>
      </c>
      <c r="DR9" s="373">
        <f t="shared" si="1"/>
        <v>10911</v>
      </c>
      <c r="DS9" s="373">
        <f t="shared" si="2"/>
        <v>9090</v>
      </c>
      <c r="DT9" s="373">
        <f t="shared" si="3"/>
        <v>7736</v>
      </c>
      <c r="DU9" s="373">
        <f t="shared" si="4"/>
        <v>7613</v>
      </c>
      <c r="DV9" s="335" t="s">
        <v>3336</v>
      </c>
      <c r="DW9" s="133">
        <v>13</v>
      </c>
      <c r="DX9" s="133">
        <v>13</v>
      </c>
      <c r="DY9" s="133">
        <v>16</v>
      </c>
      <c r="DZ9" s="133">
        <v>16</v>
      </c>
      <c r="EA9" s="133">
        <v>11</v>
      </c>
      <c r="EB9" s="133">
        <v>11</v>
      </c>
      <c r="EC9" s="334" t="s">
        <v>3336</v>
      </c>
      <c r="ED9" s="133">
        <v>2</v>
      </c>
      <c r="EE9" s="133">
        <v>0</v>
      </c>
      <c r="EF9" s="133">
        <v>0</v>
      </c>
      <c r="EG9" s="133">
        <v>0</v>
      </c>
      <c r="EH9" s="133">
        <v>1</v>
      </c>
      <c r="EI9" s="133">
        <v>0</v>
      </c>
      <c r="EJ9" s="334" t="s">
        <v>3336</v>
      </c>
      <c r="EK9" s="133" t="s">
        <v>1182</v>
      </c>
      <c r="EL9" s="133" t="s">
        <v>1182</v>
      </c>
      <c r="EM9" s="133">
        <v>0</v>
      </c>
      <c r="EN9" s="133">
        <v>0</v>
      </c>
      <c r="EO9" s="133">
        <v>0</v>
      </c>
      <c r="EP9" s="133">
        <v>0</v>
      </c>
      <c r="EQ9" s="334" t="s">
        <v>3336</v>
      </c>
      <c r="ER9" s="300">
        <v>11801</v>
      </c>
      <c r="ES9" s="300">
        <v>11305</v>
      </c>
      <c r="ET9" s="300">
        <v>10895</v>
      </c>
      <c r="EU9" s="300">
        <v>9074</v>
      </c>
      <c r="EV9" s="300">
        <v>7725</v>
      </c>
      <c r="EW9" s="300">
        <v>7602</v>
      </c>
      <c r="EX9" s="334" t="s">
        <v>3336</v>
      </c>
      <c r="EY9" s="133">
        <v>4420</v>
      </c>
      <c r="EZ9" s="133">
        <v>3166</v>
      </c>
      <c r="FA9" s="133">
        <v>3251</v>
      </c>
      <c r="FB9" s="133">
        <v>3131</v>
      </c>
      <c r="FC9" s="133">
        <v>2959</v>
      </c>
      <c r="FD9" s="133">
        <v>3120</v>
      </c>
      <c r="FE9" s="334" t="s">
        <v>3336</v>
      </c>
      <c r="FF9" s="133">
        <v>3033</v>
      </c>
      <c r="FG9" s="133">
        <v>3225</v>
      </c>
      <c r="FH9" s="133">
        <v>3049</v>
      </c>
      <c r="FI9" s="133">
        <v>2609</v>
      </c>
      <c r="FJ9" s="133">
        <v>2316</v>
      </c>
      <c r="FK9" s="338">
        <f>(FJ9+FL9)/2</f>
        <v>3378</v>
      </c>
      <c r="FL9" s="362">
        <v>4440</v>
      </c>
      <c r="FM9" s="133" t="s">
        <v>1183</v>
      </c>
      <c r="FN9" s="133" t="s">
        <v>1183</v>
      </c>
      <c r="FO9" s="133" t="s">
        <v>1183</v>
      </c>
      <c r="FP9" s="133" t="s">
        <v>1183</v>
      </c>
      <c r="FQ9" s="133">
        <v>1</v>
      </c>
      <c r="FR9" s="133">
        <v>6</v>
      </c>
      <c r="FS9" s="363"/>
      <c r="FT9" s="133" t="s">
        <v>1183</v>
      </c>
      <c r="FU9" s="133" t="s">
        <v>1183</v>
      </c>
      <c r="FV9" s="133" t="s">
        <v>1183</v>
      </c>
      <c r="FW9" s="133" t="s">
        <v>1183</v>
      </c>
      <c r="FX9" s="133">
        <v>1</v>
      </c>
      <c r="FY9" s="133">
        <v>2</v>
      </c>
      <c r="FZ9" s="334" t="s">
        <v>3336</v>
      </c>
      <c r="GA9" s="133">
        <v>4361</v>
      </c>
      <c r="GB9" s="133">
        <v>4927</v>
      </c>
      <c r="GC9" s="133">
        <v>4611</v>
      </c>
      <c r="GD9" s="133">
        <v>3350</v>
      </c>
      <c r="GE9" s="133">
        <v>2461</v>
      </c>
      <c r="GF9" s="133" t="s">
        <v>1183</v>
      </c>
      <c r="GG9" s="370"/>
      <c r="GH9" s="179" t="s">
        <v>1862</v>
      </c>
      <c r="GK9" s="133">
        <v>2</v>
      </c>
      <c r="GL9" s="133" t="s">
        <v>1048</v>
      </c>
      <c r="GM9" s="133">
        <v>1</v>
      </c>
      <c r="GO9" s="133">
        <v>1</v>
      </c>
      <c r="GS9" s="133">
        <v>1</v>
      </c>
      <c r="GU9" s="133">
        <v>2</v>
      </c>
      <c r="GV9" s="133">
        <v>2</v>
      </c>
      <c r="HA9" s="303">
        <v>2549</v>
      </c>
      <c r="HB9" s="142">
        <v>164</v>
      </c>
      <c r="HC9" s="142">
        <v>50</v>
      </c>
      <c r="HD9" s="142">
        <v>106</v>
      </c>
      <c r="HE9" s="142">
        <v>31</v>
      </c>
      <c r="HF9" s="171" t="s">
        <v>3336</v>
      </c>
      <c r="HG9" s="133" t="s">
        <v>1182</v>
      </c>
      <c r="HH9" s="133" t="s">
        <v>1182</v>
      </c>
      <c r="HI9" s="133" t="s">
        <v>1182</v>
      </c>
      <c r="HJ9" s="133" t="s">
        <v>1182</v>
      </c>
      <c r="HK9" s="133" t="s">
        <v>1182</v>
      </c>
      <c r="HL9" s="171" t="s">
        <v>3336</v>
      </c>
      <c r="HM9" s="133">
        <v>352</v>
      </c>
      <c r="HN9" s="133" t="s">
        <v>1183</v>
      </c>
      <c r="HO9" s="133" t="s">
        <v>1183</v>
      </c>
      <c r="HP9" s="133" t="s">
        <v>1183</v>
      </c>
      <c r="HQ9" s="133" t="s">
        <v>1183</v>
      </c>
      <c r="HR9" s="171" t="s">
        <v>3336</v>
      </c>
      <c r="HS9" s="133">
        <v>98</v>
      </c>
      <c r="HT9" s="133" t="s">
        <v>1183</v>
      </c>
      <c r="HU9" s="133" t="s">
        <v>1183</v>
      </c>
      <c r="HV9" s="133" t="s">
        <v>1183</v>
      </c>
      <c r="HW9" s="133" t="s">
        <v>1183</v>
      </c>
      <c r="HX9" s="171" t="s">
        <v>3336</v>
      </c>
      <c r="HY9" s="133" t="s">
        <v>1183</v>
      </c>
      <c r="HZ9" s="133" t="s">
        <v>1183</v>
      </c>
      <c r="IA9" s="133" t="s">
        <v>1183</v>
      </c>
      <c r="IB9" s="133" t="s">
        <v>1183</v>
      </c>
      <c r="IC9" s="133" t="s">
        <v>1183</v>
      </c>
      <c r="ID9" s="171" t="s">
        <v>3336</v>
      </c>
      <c r="IE9" s="133" t="s">
        <v>1183</v>
      </c>
      <c r="IF9" s="133" t="s">
        <v>1183</v>
      </c>
      <c r="IG9" s="133" t="s">
        <v>1183</v>
      </c>
      <c r="IH9" s="133" t="s">
        <v>1183</v>
      </c>
      <c r="II9" s="133" t="s">
        <v>1183</v>
      </c>
      <c r="IJ9" s="171" t="s">
        <v>3336</v>
      </c>
      <c r="IK9" s="133">
        <v>93</v>
      </c>
      <c r="IL9" s="133">
        <v>0</v>
      </c>
      <c r="IM9" s="133" t="s">
        <v>1183</v>
      </c>
      <c r="IN9" s="133" t="s">
        <v>1183</v>
      </c>
      <c r="IO9" s="133" t="s">
        <v>1183</v>
      </c>
      <c r="IP9" s="171" t="s">
        <v>3336</v>
      </c>
      <c r="IQ9" s="133" t="s">
        <v>1183</v>
      </c>
      <c r="IR9" s="133" t="s">
        <v>1183</v>
      </c>
      <c r="IS9" s="133" t="s">
        <v>1183</v>
      </c>
      <c r="IT9" s="133" t="s">
        <v>1183</v>
      </c>
      <c r="IU9" s="133" t="s">
        <v>1183</v>
      </c>
      <c r="IV9" s="171" t="s">
        <v>3336</v>
      </c>
      <c r="IW9" s="133">
        <v>375</v>
      </c>
      <c r="IX9" s="133" t="s">
        <v>1183</v>
      </c>
      <c r="IY9" s="133" t="s">
        <v>1183</v>
      </c>
      <c r="IZ9" s="133" t="s">
        <v>1183</v>
      </c>
      <c r="JA9" s="133" t="s">
        <v>1183</v>
      </c>
      <c r="JB9" s="171" t="s">
        <v>3336</v>
      </c>
      <c r="JC9" s="133">
        <v>564</v>
      </c>
      <c r="JD9" s="133" t="s">
        <v>1183</v>
      </c>
      <c r="JE9" s="133" t="s">
        <v>1183</v>
      </c>
      <c r="JF9" s="133" t="s">
        <v>1183</v>
      </c>
      <c r="JG9" s="133" t="s">
        <v>1183</v>
      </c>
      <c r="JH9" s="171" t="s">
        <v>3336</v>
      </c>
      <c r="JI9" s="133">
        <v>130</v>
      </c>
      <c r="JJ9" s="133">
        <v>15</v>
      </c>
      <c r="JK9" s="133" t="s">
        <v>1183</v>
      </c>
      <c r="JL9" s="133" t="s">
        <v>1183</v>
      </c>
      <c r="JM9" s="133" t="s">
        <v>1183</v>
      </c>
      <c r="JN9" s="171" t="s">
        <v>3336</v>
      </c>
      <c r="JO9" s="133">
        <v>316</v>
      </c>
      <c r="JP9" s="133" t="s">
        <v>1183</v>
      </c>
      <c r="JQ9" s="133" t="s">
        <v>1183</v>
      </c>
      <c r="JR9" s="133" t="s">
        <v>1183</v>
      </c>
      <c r="JS9" s="133" t="s">
        <v>1183</v>
      </c>
      <c r="JT9" s="171" t="s">
        <v>3336</v>
      </c>
      <c r="JU9" s="133" t="s">
        <v>1862</v>
      </c>
      <c r="JX9" s="133">
        <v>2</v>
      </c>
      <c r="JY9" s="133" t="s">
        <v>1048</v>
      </c>
      <c r="JZ9" s="133">
        <v>1</v>
      </c>
      <c r="KD9" s="133">
        <v>1</v>
      </c>
      <c r="KF9" s="133">
        <v>1</v>
      </c>
      <c r="KH9" s="133">
        <v>2</v>
      </c>
      <c r="KI9" s="133">
        <v>1</v>
      </c>
      <c r="KK9" s="133" t="s">
        <v>1863</v>
      </c>
      <c r="KL9" s="133">
        <v>2</v>
      </c>
      <c r="KM9" s="134" t="s">
        <v>1433</v>
      </c>
      <c r="KN9" s="341" t="e">
        <f t="shared" si="6"/>
        <v>#VALUE!</v>
      </c>
      <c r="KO9" s="133">
        <v>2623</v>
      </c>
      <c r="KP9" s="133">
        <v>2623</v>
      </c>
      <c r="KQ9" s="133" t="s">
        <v>1183</v>
      </c>
      <c r="KR9" s="171" t="s">
        <v>3336</v>
      </c>
      <c r="KS9" s="133" t="s">
        <v>1183</v>
      </c>
      <c r="KT9" s="133" t="s">
        <v>1183</v>
      </c>
      <c r="KU9" s="133">
        <v>42</v>
      </c>
      <c r="KV9" s="133" t="s">
        <v>1183</v>
      </c>
      <c r="KW9" s="133" t="s">
        <v>1183</v>
      </c>
      <c r="KX9" s="133" t="s">
        <v>1183</v>
      </c>
      <c r="KY9" s="133" t="s">
        <v>1183</v>
      </c>
      <c r="KZ9" s="133" t="s">
        <v>1183</v>
      </c>
      <c r="LA9" s="133">
        <v>2581</v>
      </c>
      <c r="LB9" s="133">
        <v>33</v>
      </c>
      <c r="LC9" s="171" t="s">
        <v>3336</v>
      </c>
      <c r="LD9" s="154">
        <v>33</v>
      </c>
      <c r="LE9" s="133" t="s">
        <v>1183</v>
      </c>
      <c r="LF9" s="133">
        <v>1587</v>
      </c>
      <c r="LG9" s="133" t="s">
        <v>1183</v>
      </c>
      <c r="LH9" s="133" t="s">
        <v>1183</v>
      </c>
      <c r="LI9" s="133" t="s">
        <v>1183</v>
      </c>
      <c r="LJ9" s="171" t="s">
        <v>3336</v>
      </c>
      <c r="LK9" s="133">
        <v>122</v>
      </c>
      <c r="LL9" s="133" t="s">
        <v>1183</v>
      </c>
      <c r="LM9" s="133">
        <v>9</v>
      </c>
      <c r="LN9" s="133" t="s">
        <v>1183</v>
      </c>
      <c r="LO9" s="133">
        <v>212</v>
      </c>
      <c r="LP9" s="133" t="s">
        <v>1183</v>
      </c>
      <c r="LQ9" s="171" t="s">
        <v>3336</v>
      </c>
      <c r="LR9" s="133">
        <v>228</v>
      </c>
      <c r="LS9" s="133" t="s">
        <v>1183</v>
      </c>
      <c r="LT9" s="133">
        <v>390</v>
      </c>
      <c r="LU9" s="133" t="s">
        <v>1183</v>
      </c>
      <c r="LV9" s="171" t="s">
        <v>3336</v>
      </c>
      <c r="LX9" s="171" t="s">
        <v>3336</v>
      </c>
      <c r="OT9" s="133">
        <v>3255</v>
      </c>
      <c r="OU9" s="133">
        <v>279</v>
      </c>
      <c r="OV9" s="133" t="s">
        <v>1183</v>
      </c>
      <c r="OW9" s="133">
        <v>31</v>
      </c>
      <c r="OX9" s="133" t="s">
        <v>1183</v>
      </c>
      <c r="OY9" s="171" t="s">
        <v>3336</v>
      </c>
      <c r="OZ9" s="176">
        <v>7066</v>
      </c>
      <c r="PA9" s="133">
        <v>582</v>
      </c>
      <c r="PB9" s="176" t="s">
        <v>1183</v>
      </c>
      <c r="PC9" s="133">
        <v>65</v>
      </c>
      <c r="PD9" s="133" t="s">
        <v>1183</v>
      </c>
      <c r="PE9" s="171" t="s">
        <v>3336</v>
      </c>
      <c r="PF9" s="133">
        <v>3756</v>
      </c>
      <c r="PG9" s="133">
        <v>3477</v>
      </c>
      <c r="PH9" s="133">
        <v>15</v>
      </c>
      <c r="PI9" s="133">
        <v>181</v>
      </c>
      <c r="PJ9" s="133">
        <v>0</v>
      </c>
      <c r="PK9" s="133">
        <v>21</v>
      </c>
      <c r="PL9" s="133">
        <v>62</v>
      </c>
      <c r="PM9" s="171" t="s">
        <v>3336</v>
      </c>
      <c r="PN9" s="133">
        <v>3255</v>
      </c>
      <c r="PO9" s="133">
        <v>7066</v>
      </c>
      <c r="PP9" s="171" t="s">
        <v>3336</v>
      </c>
      <c r="PQ9" s="133">
        <v>15</v>
      </c>
      <c r="PR9" s="133">
        <v>70</v>
      </c>
      <c r="PS9" s="133">
        <v>274</v>
      </c>
      <c r="PT9" s="133">
        <v>351</v>
      </c>
      <c r="PU9" s="133">
        <v>14</v>
      </c>
      <c r="PV9" s="133">
        <v>16</v>
      </c>
      <c r="PW9" s="171" t="s">
        <v>3336</v>
      </c>
      <c r="PX9" s="133">
        <v>0</v>
      </c>
      <c r="PY9" s="133">
        <v>0</v>
      </c>
      <c r="PZ9" s="133">
        <v>2301</v>
      </c>
      <c r="QA9" s="133">
        <v>3885</v>
      </c>
      <c r="QB9" s="133">
        <v>0</v>
      </c>
      <c r="QC9" s="133">
        <v>0</v>
      </c>
      <c r="QD9" s="171" t="s">
        <v>3336</v>
      </c>
      <c r="QE9" s="133">
        <v>0</v>
      </c>
      <c r="QF9" s="133">
        <v>0</v>
      </c>
      <c r="QG9" s="133">
        <v>0</v>
      </c>
      <c r="QH9" s="133">
        <v>0</v>
      </c>
      <c r="QI9" s="133">
        <v>0</v>
      </c>
      <c r="QJ9" s="133">
        <v>0</v>
      </c>
      <c r="QK9" s="171" t="s">
        <v>3336</v>
      </c>
      <c r="QL9" s="133">
        <v>0</v>
      </c>
      <c r="QM9" s="133" t="s">
        <v>1183</v>
      </c>
      <c r="QN9" s="133">
        <v>553</v>
      </c>
      <c r="QO9" s="133">
        <v>1083</v>
      </c>
      <c r="QP9" s="133">
        <v>98</v>
      </c>
      <c r="QQ9" s="133">
        <v>1280</v>
      </c>
      <c r="QR9" s="171" t="s">
        <v>3336</v>
      </c>
      <c r="QS9" s="133">
        <v>3756</v>
      </c>
      <c r="QT9" s="133">
        <v>3477</v>
      </c>
      <c r="QU9" s="133">
        <v>15</v>
      </c>
      <c r="QV9" s="133">
        <v>181</v>
      </c>
      <c r="QW9" s="133">
        <v>0</v>
      </c>
      <c r="QX9" s="133">
        <v>21</v>
      </c>
      <c r="QY9" s="133">
        <v>62</v>
      </c>
      <c r="QZ9" s="171" t="s">
        <v>3336</v>
      </c>
      <c r="RB9" s="171" t="s">
        <v>3336</v>
      </c>
      <c r="RY9" s="133">
        <v>92</v>
      </c>
      <c r="RZ9" s="171" t="s">
        <v>3336</v>
      </c>
      <c r="SA9" s="133">
        <v>6</v>
      </c>
      <c r="SB9" s="133">
        <v>12</v>
      </c>
      <c r="SC9" s="133">
        <v>0</v>
      </c>
      <c r="SD9" s="133">
        <v>61</v>
      </c>
      <c r="SE9" s="171" t="s">
        <v>3336</v>
      </c>
      <c r="SF9" s="133">
        <v>13</v>
      </c>
      <c r="SG9" s="133">
        <v>0</v>
      </c>
      <c r="SH9" s="133">
        <v>0</v>
      </c>
      <c r="SI9" s="133">
        <v>0</v>
      </c>
      <c r="SJ9" s="171" t="s">
        <v>3336</v>
      </c>
      <c r="SK9" s="133">
        <v>1159</v>
      </c>
      <c r="SL9" s="133">
        <v>12</v>
      </c>
      <c r="SM9" s="133">
        <v>1147</v>
      </c>
      <c r="SN9" s="133">
        <v>1159</v>
      </c>
      <c r="SO9" s="171" t="s">
        <v>3336</v>
      </c>
    </row>
    <row r="10" spans="1:511" ht="20.25" customHeight="1">
      <c r="A10" s="133">
        <v>9</v>
      </c>
      <c r="B10" s="150" t="s">
        <v>33</v>
      </c>
      <c r="S10" s="133">
        <v>112</v>
      </c>
      <c r="T10" s="133">
        <v>30</v>
      </c>
      <c r="U10" s="133">
        <v>28</v>
      </c>
      <c r="X10" s="133">
        <v>0</v>
      </c>
      <c r="Y10" s="133">
        <v>0</v>
      </c>
      <c r="AI10" s="171" t="s">
        <v>3336</v>
      </c>
      <c r="AJ10" s="133">
        <v>905</v>
      </c>
      <c r="AK10" s="133">
        <v>930</v>
      </c>
      <c r="AL10" s="133">
        <v>811</v>
      </c>
      <c r="AM10" s="133">
        <v>681</v>
      </c>
      <c r="AN10" s="133">
        <v>654</v>
      </c>
      <c r="AO10" s="154">
        <v>668</v>
      </c>
      <c r="AP10" s="171" t="s">
        <v>3336</v>
      </c>
      <c r="AQ10" s="133">
        <v>345</v>
      </c>
      <c r="AR10" s="133">
        <v>368</v>
      </c>
      <c r="AS10" s="133">
        <v>339</v>
      </c>
      <c r="AT10" s="133">
        <v>101</v>
      </c>
      <c r="AU10" s="133">
        <v>112</v>
      </c>
      <c r="AV10" s="154">
        <v>112</v>
      </c>
      <c r="AW10" s="171" t="s">
        <v>3336</v>
      </c>
      <c r="AX10" s="133">
        <v>52</v>
      </c>
      <c r="AY10" s="133">
        <v>53</v>
      </c>
      <c r="AZ10" s="133">
        <v>45</v>
      </c>
      <c r="BA10" s="133">
        <v>42</v>
      </c>
      <c r="BB10" s="133">
        <v>40</v>
      </c>
      <c r="BC10" s="133">
        <v>54</v>
      </c>
      <c r="BD10" s="171" t="s">
        <v>3336</v>
      </c>
      <c r="BE10" s="133">
        <v>370</v>
      </c>
      <c r="BF10" s="133">
        <v>367</v>
      </c>
      <c r="BG10" s="133">
        <v>315</v>
      </c>
      <c r="BH10" s="133">
        <v>257</v>
      </c>
      <c r="BI10" s="133">
        <v>250</v>
      </c>
      <c r="BJ10" s="133">
        <v>279</v>
      </c>
      <c r="BK10" s="171" t="s">
        <v>3336</v>
      </c>
      <c r="BL10" s="133">
        <v>129</v>
      </c>
      <c r="BM10" s="133">
        <v>143</v>
      </c>
      <c r="BN10" s="133">
        <v>150</v>
      </c>
      <c r="BO10" s="133">
        <v>110</v>
      </c>
      <c r="BP10" s="133">
        <v>123</v>
      </c>
      <c r="BQ10" s="154">
        <v>123</v>
      </c>
      <c r="BR10" s="171" t="s">
        <v>3336</v>
      </c>
      <c r="BS10" s="302">
        <v>4</v>
      </c>
      <c r="BT10" s="302">
        <v>4</v>
      </c>
      <c r="BU10" s="302">
        <v>5</v>
      </c>
      <c r="BV10" s="302">
        <v>3</v>
      </c>
      <c r="BW10" s="302">
        <v>9</v>
      </c>
      <c r="BX10" s="302">
        <v>2</v>
      </c>
      <c r="BY10" s="171" t="s">
        <v>3336</v>
      </c>
      <c r="BZ10" s="133">
        <v>2830</v>
      </c>
      <c r="CA10" s="133">
        <v>3159</v>
      </c>
      <c r="CB10" s="133">
        <v>2705</v>
      </c>
      <c r="CC10" s="133">
        <v>2271</v>
      </c>
      <c r="CD10" s="133">
        <v>1930</v>
      </c>
      <c r="CE10" s="133">
        <v>1772</v>
      </c>
      <c r="CF10" s="334" t="s">
        <v>3336</v>
      </c>
      <c r="CG10" s="133">
        <v>1425</v>
      </c>
      <c r="CH10" s="133">
        <v>1662</v>
      </c>
      <c r="CI10" s="133">
        <v>1339</v>
      </c>
      <c r="CJ10" s="133">
        <v>1115</v>
      </c>
      <c r="CK10" s="133">
        <v>980</v>
      </c>
      <c r="CL10" s="133">
        <v>1011</v>
      </c>
      <c r="CM10" s="334" t="s">
        <v>3336</v>
      </c>
      <c r="CN10" s="133">
        <v>149</v>
      </c>
      <c r="CO10" s="133">
        <v>155</v>
      </c>
      <c r="CP10" s="133">
        <v>129</v>
      </c>
      <c r="CQ10" s="133">
        <v>133</v>
      </c>
      <c r="CR10" s="133">
        <v>121</v>
      </c>
      <c r="CS10" s="133">
        <v>107</v>
      </c>
      <c r="CT10" s="171" t="s">
        <v>3336</v>
      </c>
      <c r="CU10" s="133" t="s">
        <v>1183</v>
      </c>
      <c r="CV10" s="133" t="s">
        <v>1183</v>
      </c>
      <c r="CW10" s="133" t="s">
        <v>1183</v>
      </c>
      <c r="CX10" s="133" t="s">
        <v>1183</v>
      </c>
      <c r="CY10" s="133" t="s">
        <v>1183</v>
      </c>
      <c r="CZ10" s="133" t="s">
        <v>1183</v>
      </c>
      <c r="DA10" s="171" t="s">
        <v>3336</v>
      </c>
      <c r="DB10" s="133" t="s">
        <v>1183</v>
      </c>
      <c r="DC10" s="133" t="s">
        <v>1183</v>
      </c>
      <c r="DD10" s="133" t="s">
        <v>1183</v>
      </c>
      <c r="DE10" s="133" t="s">
        <v>1183</v>
      </c>
      <c r="DF10" s="133" t="s">
        <v>1183</v>
      </c>
      <c r="DG10" s="133" t="s">
        <v>1183</v>
      </c>
      <c r="DH10" s="171" t="s">
        <v>3336</v>
      </c>
      <c r="DI10" s="133">
        <v>3</v>
      </c>
      <c r="DJ10" s="133">
        <v>6</v>
      </c>
      <c r="DK10" s="133">
        <v>8</v>
      </c>
      <c r="DL10" s="133">
        <v>15</v>
      </c>
      <c r="DM10" s="133">
        <v>4</v>
      </c>
      <c r="DN10" s="133">
        <v>2</v>
      </c>
      <c r="DO10" s="171" t="s">
        <v>3336</v>
      </c>
      <c r="DP10" s="373">
        <f t="shared" si="5"/>
        <v>2149</v>
      </c>
      <c r="DQ10" s="373">
        <f t="shared" si="0"/>
        <v>2307</v>
      </c>
      <c r="DR10" s="373">
        <f t="shared" si="1"/>
        <v>2096</v>
      </c>
      <c r="DS10" s="373">
        <f t="shared" si="2"/>
        <v>1691</v>
      </c>
      <c r="DT10" s="373">
        <f t="shared" si="3"/>
        <v>1382</v>
      </c>
      <c r="DU10" s="373">
        <f t="shared" si="4"/>
        <v>1304.5</v>
      </c>
      <c r="DV10" s="335" t="s">
        <v>3336</v>
      </c>
      <c r="DW10" s="133">
        <v>0</v>
      </c>
      <c r="DX10" s="133">
        <v>0</v>
      </c>
      <c r="DY10" s="133">
        <v>2</v>
      </c>
      <c r="DZ10" s="133">
        <v>3</v>
      </c>
      <c r="EA10" s="133">
        <v>2</v>
      </c>
      <c r="EB10" s="133">
        <v>2</v>
      </c>
      <c r="EC10" s="334" t="s">
        <v>3336</v>
      </c>
      <c r="ED10" s="133">
        <v>0</v>
      </c>
      <c r="EE10" s="133">
        <v>0</v>
      </c>
      <c r="EF10" s="133">
        <v>3</v>
      </c>
      <c r="EG10" s="133">
        <v>3</v>
      </c>
      <c r="EH10" s="133">
        <v>0</v>
      </c>
      <c r="EI10" s="133">
        <v>0</v>
      </c>
      <c r="EJ10" s="334" t="s">
        <v>3336</v>
      </c>
      <c r="EK10" s="133" t="s">
        <v>1182</v>
      </c>
      <c r="EL10" s="133" t="s">
        <v>1182</v>
      </c>
      <c r="EM10" s="133" t="s">
        <v>1183</v>
      </c>
      <c r="EN10" s="133">
        <v>0</v>
      </c>
      <c r="EO10" s="133">
        <v>0</v>
      </c>
      <c r="EP10" s="133">
        <v>0</v>
      </c>
      <c r="EQ10" s="334" t="s">
        <v>3336</v>
      </c>
      <c r="ER10" s="299">
        <v>2149</v>
      </c>
      <c r="ES10" s="299">
        <v>2307</v>
      </c>
      <c r="ET10" s="299">
        <v>2094</v>
      </c>
      <c r="EU10" s="299">
        <v>1688</v>
      </c>
      <c r="EV10" s="299">
        <v>1380</v>
      </c>
      <c r="EW10" s="338">
        <f>(EV10+EX10)/2</f>
        <v>1302.5</v>
      </c>
      <c r="EX10" s="334">
        <v>1225</v>
      </c>
      <c r="EY10" s="358" t="s">
        <v>1183</v>
      </c>
      <c r="EZ10" s="358" t="s">
        <v>1183</v>
      </c>
      <c r="FA10" s="358" t="s">
        <v>1183</v>
      </c>
      <c r="FB10" s="358" t="s">
        <v>1183</v>
      </c>
      <c r="FC10" s="358" t="s">
        <v>1183</v>
      </c>
      <c r="FD10" s="359" t="s">
        <v>1183</v>
      </c>
      <c r="FE10" s="334">
        <v>492</v>
      </c>
      <c r="FF10" s="133">
        <v>1188</v>
      </c>
      <c r="FG10" s="133">
        <v>1081</v>
      </c>
      <c r="FH10" s="133">
        <v>1118</v>
      </c>
      <c r="FI10" s="133">
        <v>823</v>
      </c>
      <c r="FJ10" s="133">
        <v>618</v>
      </c>
      <c r="FK10" s="133">
        <v>534</v>
      </c>
      <c r="FL10" s="362"/>
      <c r="FM10" s="133">
        <v>12</v>
      </c>
      <c r="FN10" s="133">
        <v>9</v>
      </c>
      <c r="FO10" s="133">
        <v>5</v>
      </c>
      <c r="FP10" s="133">
        <v>14</v>
      </c>
      <c r="FQ10" s="133">
        <v>14</v>
      </c>
      <c r="FR10" s="133">
        <v>23</v>
      </c>
      <c r="FS10" s="363"/>
      <c r="FT10" s="133" t="s">
        <v>1183</v>
      </c>
      <c r="FU10" s="133" t="s">
        <v>1183</v>
      </c>
      <c r="FV10" s="133" t="s">
        <v>1183</v>
      </c>
      <c r="FW10" s="133" t="s">
        <v>1183</v>
      </c>
      <c r="FX10" s="154">
        <v>14</v>
      </c>
      <c r="FY10" s="338">
        <f>(FX10+FZ10)/2</f>
        <v>18</v>
      </c>
      <c r="FZ10" s="334">
        <v>22</v>
      </c>
      <c r="GA10" s="133">
        <v>12</v>
      </c>
      <c r="GB10" s="133">
        <v>9</v>
      </c>
      <c r="GC10" s="133">
        <v>5</v>
      </c>
      <c r="GD10" s="133">
        <v>0</v>
      </c>
      <c r="GE10" s="133">
        <v>0</v>
      </c>
      <c r="GF10" s="338">
        <f>(GE10+GG10)/2</f>
        <v>0.5</v>
      </c>
      <c r="GG10" s="370">
        <v>1</v>
      </c>
      <c r="GH10" s="179" t="s">
        <v>1572</v>
      </c>
      <c r="GI10" s="134" t="s">
        <v>1864</v>
      </c>
      <c r="GJ10" s="153"/>
      <c r="GK10" s="133">
        <v>1</v>
      </c>
      <c r="GM10" s="133">
        <v>1</v>
      </c>
      <c r="GO10" s="133">
        <v>1</v>
      </c>
      <c r="GT10" s="133">
        <v>1</v>
      </c>
      <c r="GU10" s="133">
        <v>2</v>
      </c>
      <c r="GW10" s="133">
        <v>2</v>
      </c>
      <c r="HA10" s="302">
        <v>484</v>
      </c>
      <c r="HB10" s="133">
        <v>40</v>
      </c>
      <c r="HC10" s="133">
        <v>12</v>
      </c>
      <c r="HD10" s="133">
        <v>250</v>
      </c>
      <c r="HE10" s="133">
        <v>123</v>
      </c>
      <c r="HF10" s="171" t="s">
        <v>3336</v>
      </c>
      <c r="HG10" s="133">
        <v>24</v>
      </c>
      <c r="HH10" s="133">
        <v>2</v>
      </c>
      <c r="HI10" s="133" t="s">
        <v>1182</v>
      </c>
      <c r="HJ10" s="133" t="s">
        <v>1182</v>
      </c>
      <c r="HK10" s="133" t="s">
        <v>1182</v>
      </c>
      <c r="HL10" s="171" t="s">
        <v>3336</v>
      </c>
      <c r="HM10" s="133">
        <v>55</v>
      </c>
      <c r="HN10" s="133" t="s">
        <v>1183</v>
      </c>
      <c r="HO10" s="133" t="s">
        <v>1183</v>
      </c>
      <c r="HP10" s="133" t="s">
        <v>1183</v>
      </c>
      <c r="HQ10" s="133" t="s">
        <v>1183</v>
      </c>
      <c r="HR10" s="171" t="s">
        <v>3336</v>
      </c>
      <c r="HS10" s="133">
        <v>26</v>
      </c>
      <c r="HT10" s="133" t="s">
        <v>1183</v>
      </c>
      <c r="HU10" s="133" t="s">
        <v>1183</v>
      </c>
      <c r="HV10" s="133" t="s">
        <v>1183</v>
      </c>
      <c r="HW10" s="133" t="s">
        <v>1183</v>
      </c>
      <c r="HX10" s="171" t="s">
        <v>3336</v>
      </c>
      <c r="HY10" s="133" t="s">
        <v>1183</v>
      </c>
      <c r="HZ10" s="133" t="s">
        <v>1183</v>
      </c>
      <c r="IA10" s="133" t="s">
        <v>1183</v>
      </c>
      <c r="IB10" s="133" t="s">
        <v>1183</v>
      </c>
      <c r="IC10" s="133" t="s">
        <v>1183</v>
      </c>
      <c r="ID10" s="171" t="s">
        <v>3336</v>
      </c>
      <c r="IE10" s="133" t="s">
        <v>1183</v>
      </c>
      <c r="IF10" s="133" t="s">
        <v>1183</v>
      </c>
      <c r="IG10" s="133" t="s">
        <v>1183</v>
      </c>
      <c r="IH10" s="133" t="s">
        <v>1183</v>
      </c>
      <c r="II10" s="133" t="s">
        <v>1183</v>
      </c>
      <c r="IJ10" s="171" t="s">
        <v>3336</v>
      </c>
      <c r="IK10" s="133">
        <v>36</v>
      </c>
      <c r="IL10" s="133" t="s">
        <v>1183</v>
      </c>
      <c r="IM10" s="133" t="s">
        <v>1183</v>
      </c>
      <c r="IN10" s="133" t="s">
        <v>1183</v>
      </c>
      <c r="IO10" s="133" t="s">
        <v>1183</v>
      </c>
      <c r="IP10" s="171" t="s">
        <v>3336</v>
      </c>
      <c r="IQ10" s="133" t="s">
        <v>1183</v>
      </c>
      <c r="IR10" s="133" t="s">
        <v>1183</v>
      </c>
      <c r="IS10" s="133" t="s">
        <v>1183</v>
      </c>
      <c r="IT10" s="133" t="s">
        <v>1183</v>
      </c>
      <c r="IU10" s="133" t="s">
        <v>1183</v>
      </c>
      <c r="IV10" s="171" t="s">
        <v>3336</v>
      </c>
      <c r="IW10" s="133">
        <v>39</v>
      </c>
      <c r="IX10" s="133" t="s">
        <v>1183</v>
      </c>
      <c r="IY10" s="133" t="s">
        <v>1183</v>
      </c>
      <c r="IZ10" s="133" t="s">
        <v>1183</v>
      </c>
      <c r="JA10" s="133" t="s">
        <v>1183</v>
      </c>
      <c r="JB10" s="171" t="s">
        <v>3336</v>
      </c>
      <c r="JC10" s="133">
        <v>81</v>
      </c>
      <c r="JD10" s="133" t="s">
        <v>1183</v>
      </c>
      <c r="JE10" s="133" t="s">
        <v>1183</v>
      </c>
      <c r="JF10" s="133" t="s">
        <v>1183</v>
      </c>
      <c r="JG10" s="133" t="s">
        <v>1183</v>
      </c>
      <c r="JH10" s="171" t="s">
        <v>3336</v>
      </c>
      <c r="JI10" s="133" t="s">
        <v>1183</v>
      </c>
      <c r="JJ10" s="133" t="s">
        <v>1183</v>
      </c>
      <c r="JK10" s="133" t="s">
        <v>1183</v>
      </c>
      <c r="JL10" s="133" t="s">
        <v>1183</v>
      </c>
      <c r="JM10" s="133" t="s">
        <v>1183</v>
      </c>
      <c r="JN10" s="171" t="s">
        <v>3336</v>
      </c>
      <c r="JO10" s="133">
        <v>133</v>
      </c>
      <c r="JP10" s="133" t="s">
        <v>1183</v>
      </c>
      <c r="JQ10" s="133" t="s">
        <v>1183</v>
      </c>
      <c r="JR10" s="133" t="s">
        <v>1183</v>
      </c>
      <c r="JS10" s="133" t="s">
        <v>1183</v>
      </c>
      <c r="JT10" s="171" t="s">
        <v>3336</v>
      </c>
      <c r="JU10" s="134" t="s">
        <v>1573</v>
      </c>
      <c r="JX10" s="133">
        <v>1</v>
      </c>
      <c r="JZ10" s="133">
        <v>1</v>
      </c>
      <c r="KD10" s="133">
        <v>1</v>
      </c>
      <c r="KF10" s="133">
        <v>2</v>
      </c>
      <c r="KH10" s="133">
        <v>2</v>
      </c>
      <c r="KI10" s="133">
        <v>1</v>
      </c>
      <c r="KN10" s="341">
        <f t="shared" si="6"/>
        <v>403</v>
      </c>
      <c r="KO10" s="133">
        <v>403</v>
      </c>
      <c r="KP10" s="133">
        <v>384</v>
      </c>
      <c r="KQ10" s="133">
        <v>19</v>
      </c>
      <c r="KR10" s="171" t="s">
        <v>3336</v>
      </c>
      <c r="KS10" s="133">
        <v>0</v>
      </c>
      <c r="KT10" s="133">
        <v>0</v>
      </c>
      <c r="KU10" s="133">
        <v>0</v>
      </c>
      <c r="KV10" s="133">
        <v>0</v>
      </c>
      <c r="KW10" s="133">
        <v>0</v>
      </c>
      <c r="KX10" s="133">
        <v>0</v>
      </c>
      <c r="KY10" s="133">
        <v>0</v>
      </c>
      <c r="KZ10" s="133">
        <v>0</v>
      </c>
      <c r="LA10" s="133">
        <v>384</v>
      </c>
      <c r="LB10" s="133">
        <v>19</v>
      </c>
      <c r="LC10" s="171" t="s">
        <v>3336</v>
      </c>
      <c r="LD10" s="133">
        <v>7</v>
      </c>
      <c r="LE10" s="133">
        <v>0</v>
      </c>
      <c r="LF10" s="133">
        <v>377</v>
      </c>
      <c r="LG10" s="133">
        <v>0</v>
      </c>
      <c r="LH10" s="133">
        <v>0</v>
      </c>
      <c r="LI10" s="133">
        <v>0</v>
      </c>
      <c r="LJ10" s="171" t="s">
        <v>3336</v>
      </c>
      <c r="LK10" s="133">
        <v>0</v>
      </c>
      <c r="LL10" s="133">
        <v>0</v>
      </c>
      <c r="LM10" s="133">
        <v>0</v>
      </c>
      <c r="LN10" s="133">
        <v>3</v>
      </c>
      <c r="LO10" s="133">
        <v>0</v>
      </c>
      <c r="LP10" s="133">
        <v>10</v>
      </c>
      <c r="LQ10" s="171" t="s">
        <v>3336</v>
      </c>
      <c r="LR10" s="133">
        <v>0</v>
      </c>
      <c r="LS10" s="133">
        <v>2</v>
      </c>
      <c r="LT10" s="133">
        <v>0</v>
      </c>
      <c r="LU10" s="133">
        <v>4</v>
      </c>
      <c r="LV10" s="171" t="s">
        <v>3336</v>
      </c>
      <c r="LX10" s="171" t="s">
        <v>3336</v>
      </c>
      <c r="OT10" s="133">
        <v>1066</v>
      </c>
      <c r="OU10" s="133">
        <v>19</v>
      </c>
      <c r="OV10" s="133">
        <v>350</v>
      </c>
      <c r="OW10" s="133">
        <v>64</v>
      </c>
      <c r="OX10" s="133" t="s">
        <v>1183</v>
      </c>
      <c r="OY10" s="171" t="s">
        <v>3336</v>
      </c>
      <c r="OZ10" s="176">
        <v>2199</v>
      </c>
      <c r="PA10" s="133">
        <v>106</v>
      </c>
      <c r="PB10" s="133">
        <v>507</v>
      </c>
      <c r="PC10" s="133">
        <v>471</v>
      </c>
      <c r="PD10" s="133" t="s">
        <v>1183</v>
      </c>
      <c r="PE10" s="171" t="s">
        <v>3336</v>
      </c>
      <c r="PF10" s="133">
        <v>455</v>
      </c>
      <c r="PG10" s="133" t="s">
        <v>1183</v>
      </c>
      <c r="PH10" s="133" t="s">
        <v>1183</v>
      </c>
      <c r="PI10" s="133" t="s">
        <v>1183</v>
      </c>
      <c r="PJ10" s="133" t="s">
        <v>1183</v>
      </c>
      <c r="PK10" s="133">
        <v>1</v>
      </c>
      <c r="PL10" s="133" t="s">
        <v>1183</v>
      </c>
      <c r="PM10" s="171" t="s">
        <v>3336</v>
      </c>
      <c r="PN10" s="133">
        <v>1066</v>
      </c>
      <c r="PO10" s="133">
        <v>2199</v>
      </c>
      <c r="PP10" s="171" t="s">
        <v>3336</v>
      </c>
      <c r="PQ10" s="133">
        <v>192</v>
      </c>
      <c r="PR10" s="133">
        <v>876</v>
      </c>
      <c r="PS10" s="133" t="s">
        <v>1183</v>
      </c>
      <c r="PT10" s="133" t="s">
        <v>1183</v>
      </c>
      <c r="PU10" s="133" t="s">
        <v>1183</v>
      </c>
      <c r="PV10" s="133" t="s">
        <v>1183</v>
      </c>
      <c r="PW10" s="171" t="s">
        <v>3336</v>
      </c>
      <c r="PX10" s="133" t="s">
        <v>1182</v>
      </c>
      <c r="PY10" s="133" t="s">
        <v>1182</v>
      </c>
      <c r="PZ10" s="133">
        <v>867</v>
      </c>
      <c r="QA10" s="133">
        <v>1321</v>
      </c>
      <c r="QB10" s="133" t="s">
        <v>1182</v>
      </c>
      <c r="QC10" s="133" t="s">
        <v>1182</v>
      </c>
      <c r="QD10" s="171" t="s">
        <v>3336</v>
      </c>
      <c r="QE10" s="133" t="s">
        <v>1183</v>
      </c>
      <c r="QF10" s="133" t="s">
        <v>1183</v>
      </c>
      <c r="QG10" s="133" t="s">
        <v>1183</v>
      </c>
      <c r="QH10" s="133" t="s">
        <v>1183</v>
      </c>
      <c r="QI10" s="133" t="s">
        <v>1183</v>
      </c>
      <c r="QJ10" s="133" t="s">
        <v>1183</v>
      </c>
      <c r="QK10" s="171" t="s">
        <v>3336</v>
      </c>
      <c r="QL10" s="133" t="s">
        <v>1183</v>
      </c>
      <c r="QM10" s="133" t="s">
        <v>1183</v>
      </c>
      <c r="QN10" s="133">
        <v>7</v>
      </c>
      <c r="QO10" s="133" t="s">
        <v>1183</v>
      </c>
      <c r="QP10" s="133" t="s">
        <v>1183</v>
      </c>
      <c r="QQ10" s="133" t="s">
        <v>1183</v>
      </c>
      <c r="QR10" s="171" t="s">
        <v>3336</v>
      </c>
      <c r="QS10" s="133">
        <v>455</v>
      </c>
      <c r="QT10" s="133" t="s">
        <v>1183</v>
      </c>
      <c r="QU10" s="133" t="s">
        <v>1183</v>
      </c>
      <c r="QV10" s="133" t="s">
        <v>1183</v>
      </c>
      <c r="QW10" s="133" t="s">
        <v>1183</v>
      </c>
      <c r="QX10" s="133">
        <v>1</v>
      </c>
      <c r="QY10" s="133" t="s">
        <v>1183</v>
      </c>
      <c r="QZ10" s="171" t="s">
        <v>3336</v>
      </c>
      <c r="RB10" s="171" t="s">
        <v>3336</v>
      </c>
      <c r="RY10" s="133">
        <v>34</v>
      </c>
      <c r="RZ10" s="171" t="s">
        <v>3336</v>
      </c>
      <c r="SA10" s="133">
        <v>2</v>
      </c>
      <c r="SB10" s="133">
        <v>16</v>
      </c>
      <c r="SC10" s="133">
        <v>24</v>
      </c>
      <c r="SD10" s="133" t="s">
        <v>1183</v>
      </c>
      <c r="SE10" s="171" t="s">
        <v>3336</v>
      </c>
      <c r="SF10" s="133" t="s">
        <v>1183</v>
      </c>
      <c r="SG10" s="133">
        <v>10</v>
      </c>
      <c r="SH10" s="133">
        <v>0</v>
      </c>
      <c r="SI10" s="133" t="s">
        <v>1183</v>
      </c>
      <c r="SJ10" s="171" t="s">
        <v>3336</v>
      </c>
      <c r="SK10" s="133" t="s">
        <v>1183</v>
      </c>
      <c r="SL10" s="133" t="s">
        <v>1183</v>
      </c>
      <c r="SM10" s="133" t="s">
        <v>1183</v>
      </c>
      <c r="SN10" s="133" t="s">
        <v>1183</v>
      </c>
      <c r="SO10" s="171" t="s">
        <v>3336</v>
      </c>
    </row>
    <row r="11" spans="1:511" ht="20.25" customHeight="1">
      <c r="A11" s="133">
        <v>10</v>
      </c>
      <c r="B11" s="150" t="s">
        <v>34</v>
      </c>
      <c r="C11" s="133">
        <v>1</v>
      </c>
      <c r="D11" s="133">
        <v>1</v>
      </c>
      <c r="E11" s="133">
        <v>1</v>
      </c>
      <c r="F11" s="133">
        <v>2</v>
      </c>
      <c r="G11" s="133">
        <v>2</v>
      </c>
      <c r="H11" s="133" t="s">
        <v>1183</v>
      </c>
      <c r="I11" s="133" t="s">
        <v>1183</v>
      </c>
      <c r="J11" s="133">
        <v>2</v>
      </c>
      <c r="K11" s="133">
        <v>1</v>
      </c>
      <c r="L11" s="133">
        <v>1</v>
      </c>
      <c r="M11" s="133">
        <v>1</v>
      </c>
      <c r="N11" s="133">
        <v>1</v>
      </c>
      <c r="O11" s="133">
        <v>2</v>
      </c>
      <c r="P11" s="133">
        <v>2</v>
      </c>
      <c r="Q11" s="133">
        <v>2</v>
      </c>
      <c r="R11" s="133">
        <v>1</v>
      </c>
      <c r="S11" s="133">
        <v>1960</v>
      </c>
      <c r="T11" s="133" t="s">
        <v>1183</v>
      </c>
      <c r="U11" s="133" t="s">
        <v>1183</v>
      </c>
      <c r="V11" s="133" t="s">
        <v>1183</v>
      </c>
      <c r="W11" s="133" t="s">
        <v>1183</v>
      </c>
      <c r="X11" s="133" t="s">
        <v>1183</v>
      </c>
      <c r="Y11" s="133" t="s">
        <v>1183</v>
      </c>
      <c r="Z11" s="133" t="s">
        <v>1183</v>
      </c>
      <c r="AA11" s="133" t="s">
        <v>1183</v>
      </c>
      <c r="AB11" s="133" t="s">
        <v>1183</v>
      </c>
      <c r="AC11" s="133" t="s">
        <v>1183</v>
      </c>
      <c r="AD11" s="133" t="s">
        <v>1183</v>
      </c>
      <c r="AE11" s="133" t="s">
        <v>1183</v>
      </c>
      <c r="AF11" s="133" t="s">
        <v>1183</v>
      </c>
      <c r="AG11" s="133" t="s">
        <v>1183</v>
      </c>
      <c r="AH11" s="133" t="s">
        <v>1183</v>
      </c>
      <c r="AI11" s="171" t="s">
        <v>3336</v>
      </c>
      <c r="AJ11" s="154">
        <v>23170</v>
      </c>
      <c r="AK11" s="133">
        <v>22644</v>
      </c>
      <c r="AL11" s="133">
        <v>16266</v>
      </c>
      <c r="AM11" s="133">
        <v>18658</v>
      </c>
      <c r="AN11" s="133">
        <v>20866</v>
      </c>
      <c r="AO11" s="133">
        <v>22481</v>
      </c>
      <c r="AP11" s="171" t="s">
        <v>3336</v>
      </c>
      <c r="AQ11" s="154">
        <v>2555</v>
      </c>
      <c r="AR11" s="154">
        <v>2183</v>
      </c>
      <c r="AS11" s="154">
        <v>2235</v>
      </c>
      <c r="AT11" s="154">
        <v>2185</v>
      </c>
      <c r="AU11" s="154">
        <v>1960</v>
      </c>
      <c r="AV11" s="341">
        <v>1907</v>
      </c>
      <c r="AW11" s="171" t="s">
        <v>3336</v>
      </c>
      <c r="AX11" s="154">
        <v>1492</v>
      </c>
      <c r="AY11" s="154">
        <v>1457</v>
      </c>
      <c r="AZ11" s="154">
        <v>914</v>
      </c>
      <c r="BA11" s="154">
        <v>1170</v>
      </c>
      <c r="BB11" s="154">
        <v>1433</v>
      </c>
      <c r="BC11" s="154">
        <v>1643</v>
      </c>
      <c r="BD11" s="171" t="s">
        <v>3336</v>
      </c>
      <c r="BE11" s="154">
        <v>1730</v>
      </c>
      <c r="BF11" s="154">
        <v>1709</v>
      </c>
      <c r="BG11" s="154">
        <v>1438</v>
      </c>
      <c r="BH11" s="154">
        <v>1549</v>
      </c>
      <c r="BI11" s="154">
        <v>1666</v>
      </c>
      <c r="BJ11" s="154">
        <v>1805</v>
      </c>
      <c r="BK11" s="171" t="s">
        <v>3336</v>
      </c>
      <c r="BL11" s="154">
        <v>823</v>
      </c>
      <c r="BM11" s="154">
        <v>795</v>
      </c>
      <c r="BN11" s="154">
        <v>630</v>
      </c>
      <c r="BO11" s="154">
        <v>793</v>
      </c>
      <c r="BP11" s="133">
        <v>786</v>
      </c>
      <c r="BQ11" s="154">
        <v>863</v>
      </c>
      <c r="BR11" s="171" t="s">
        <v>3336</v>
      </c>
      <c r="BS11" s="302">
        <v>88</v>
      </c>
      <c r="BT11" s="302">
        <v>83</v>
      </c>
      <c r="BU11" s="302">
        <v>66</v>
      </c>
      <c r="BV11" s="302">
        <v>43</v>
      </c>
      <c r="BW11" s="302">
        <v>47</v>
      </c>
      <c r="BX11" s="302">
        <v>33</v>
      </c>
      <c r="BY11" s="171" t="s">
        <v>3336</v>
      </c>
      <c r="BZ11" s="154">
        <v>16583</v>
      </c>
      <c r="CA11" s="154">
        <v>14278</v>
      </c>
      <c r="CB11" s="154">
        <v>9131</v>
      </c>
      <c r="CC11" s="154">
        <v>10644</v>
      </c>
      <c r="CD11" s="154">
        <v>11629</v>
      </c>
      <c r="CE11" s="338">
        <f>(CD11+CF11)/2</f>
        <v>11356.5</v>
      </c>
      <c r="CF11" s="334">
        <v>11084</v>
      </c>
      <c r="CG11" s="154">
        <v>6178</v>
      </c>
      <c r="CH11" s="154">
        <v>5409</v>
      </c>
      <c r="CI11" s="154">
        <v>5254</v>
      </c>
      <c r="CJ11" s="154">
        <v>4948</v>
      </c>
      <c r="CK11" s="154">
        <v>4412</v>
      </c>
      <c r="CL11" s="338">
        <f>(CK11+CM11)/2</f>
        <v>4307</v>
      </c>
      <c r="CM11" s="334">
        <v>4202</v>
      </c>
      <c r="CN11" s="133">
        <v>1492</v>
      </c>
      <c r="CO11" s="133">
        <v>1457</v>
      </c>
      <c r="CP11" s="133">
        <v>959</v>
      </c>
      <c r="CQ11" s="133">
        <v>1170</v>
      </c>
      <c r="CR11" s="133">
        <v>1433</v>
      </c>
      <c r="CS11" s="133">
        <v>1643</v>
      </c>
      <c r="CT11" s="171" t="s">
        <v>3336</v>
      </c>
      <c r="CU11" s="133">
        <v>1730</v>
      </c>
      <c r="CV11" s="133">
        <v>1715</v>
      </c>
      <c r="CW11" s="133">
        <v>959</v>
      </c>
      <c r="CX11" s="133">
        <v>1170</v>
      </c>
      <c r="CY11" s="133">
        <v>1433</v>
      </c>
      <c r="CZ11" s="133">
        <v>1643</v>
      </c>
      <c r="DA11" s="171" t="s">
        <v>3336</v>
      </c>
      <c r="DB11" s="133">
        <v>823</v>
      </c>
      <c r="DC11" s="133">
        <v>795</v>
      </c>
      <c r="DD11" s="133">
        <v>664</v>
      </c>
      <c r="DE11" s="133">
        <v>702</v>
      </c>
      <c r="DF11" s="133">
        <v>777</v>
      </c>
      <c r="DG11" s="133">
        <v>863</v>
      </c>
      <c r="DH11" s="171" t="s">
        <v>3336</v>
      </c>
      <c r="DI11" s="133">
        <v>205</v>
      </c>
      <c r="DJ11" s="133">
        <v>172</v>
      </c>
      <c r="DK11" s="133">
        <v>113</v>
      </c>
      <c r="DL11" s="133">
        <v>107</v>
      </c>
      <c r="DM11" s="133">
        <v>98</v>
      </c>
      <c r="DN11" s="133">
        <v>85</v>
      </c>
      <c r="DO11" s="171" t="s">
        <v>3336</v>
      </c>
      <c r="DP11" s="373">
        <f t="shared" si="5"/>
        <v>15351</v>
      </c>
      <c r="DQ11" s="373">
        <f t="shared" si="0"/>
        <v>14785</v>
      </c>
      <c r="DR11" s="373">
        <f t="shared" si="1"/>
        <v>15381</v>
      </c>
      <c r="DS11" s="373">
        <f t="shared" si="2"/>
        <v>8407</v>
      </c>
      <c r="DT11" s="373">
        <f t="shared" si="3"/>
        <v>9358</v>
      </c>
      <c r="DU11" s="373">
        <f t="shared" si="4"/>
        <v>10770</v>
      </c>
      <c r="DV11" s="335" t="s">
        <v>3336</v>
      </c>
      <c r="DW11" s="154">
        <v>38</v>
      </c>
      <c r="DX11" s="154">
        <v>49</v>
      </c>
      <c r="DY11" s="154">
        <v>26</v>
      </c>
      <c r="DZ11" s="154">
        <v>29</v>
      </c>
      <c r="EA11" s="154">
        <v>43</v>
      </c>
      <c r="EB11" s="133">
        <v>43</v>
      </c>
      <c r="EC11" s="334" t="s">
        <v>3336</v>
      </c>
      <c r="ED11" s="154">
        <v>9</v>
      </c>
      <c r="EE11" s="154">
        <v>16</v>
      </c>
      <c r="EF11" s="154">
        <v>7</v>
      </c>
      <c r="EG11" s="154">
        <v>12</v>
      </c>
      <c r="EH11" s="154">
        <v>13</v>
      </c>
      <c r="EI11" s="133">
        <v>14</v>
      </c>
      <c r="EJ11" s="334" t="s">
        <v>3336</v>
      </c>
      <c r="EK11" s="133" t="s">
        <v>1182</v>
      </c>
      <c r="EL11" s="133" t="s">
        <v>1182</v>
      </c>
      <c r="EM11" s="154">
        <v>3</v>
      </c>
      <c r="EN11" s="154">
        <v>6</v>
      </c>
      <c r="EO11" s="154">
        <v>8</v>
      </c>
      <c r="EP11" s="133">
        <v>4</v>
      </c>
      <c r="EQ11" s="334" t="s">
        <v>3336</v>
      </c>
      <c r="ER11" s="299">
        <v>15313</v>
      </c>
      <c r="ES11" s="299">
        <v>14736</v>
      </c>
      <c r="ET11" s="299">
        <v>15355</v>
      </c>
      <c r="EU11" s="299">
        <v>8378</v>
      </c>
      <c r="EV11" s="299">
        <v>9315</v>
      </c>
      <c r="EW11" s="299">
        <v>10727</v>
      </c>
      <c r="EX11" s="334" t="s">
        <v>3336</v>
      </c>
      <c r="EY11" s="154">
        <v>1920</v>
      </c>
      <c r="EZ11" s="154">
        <v>1860</v>
      </c>
      <c r="FA11" s="154">
        <v>1877</v>
      </c>
      <c r="FB11" s="154">
        <v>1351</v>
      </c>
      <c r="FC11" s="154">
        <v>1351</v>
      </c>
      <c r="FD11" s="133">
        <v>1671</v>
      </c>
      <c r="FE11" s="334" t="s">
        <v>3336</v>
      </c>
      <c r="FF11" s="154">
        <v>12571</v>
      </c>
      <c r="FG11" s="154">
        <v>1449</v>
      </c>
      <c r="FH11" s="154">
        <v>12173</v>
      </c>
      <c r="FI11" s="154">
        <v>6342</v>
      </c>
      <c r="FJ11" s="154">
        <v>7210</v>
      </c>
      <c r="FK11" s="133">
        <v>8291</v>
      </c>
      <c r="FL11" s="362"/>
      <c r="FM11" s="133" t="s">
        <v>1183</v>
      </c>
      <c r="FN11" s="133" t="s">
        <v>1183</v>
      </c>
      <c r="FO11" s="133" t="s">
        <v>1183</v>
      </c>
      <c r="FP11" s="133" t="s">
        <v>1183</v>
      </c>
      <c r="FQ11" s="154">
        <v>477</v>
      </c>
      <c r="FR11" s="133">
        <v>570</v>
      </c>
      <c r="FS11" s="363"/>
      <c r="FT11" s="133" t="s">
        <v>1183</v>
      </c>
      <c r="FU11" s="133" t="s">
        <v>1183</v>
      </c>
      <c r="FV11" s="133" t="s">
        <v>1183</v>
      </c>
      <c r="FW11" s="133" t="s">
        <v>1183</v>
      </c>
      <c r="FX11" s="133" t="s">
        <v>1183</v>
      </c>
      <c r="FY11" s="133" t="s">
        <v>1182</v>
      </c>
      <c r="FZ11" s="334" t="s">
        <v>3336</v>
      </c>
      <c r="GA11" s="154">
        <v>822</v>
      </c>
      <c r="GB11" s="133">
        <v>964</v>
      </c>
      <c r="GC11" s="133">
        <v>1305</v>
      </c>
      <c r="GD11" s="133">
        <v>685</v>
      </c>
      <c r="GE11" s="133">
        <v>135</v>
      </c>
      <c r="GF11" s="133">
        <v>152</v>
      </c>
      <c r="GG11" s="370"/>
      <c r="GH11" s="179" t="s">
        <v>1865</v>
      </c>
      <c r="GI11" s="133" t="s">
        <v>1866</v>
      </c>
      <c r="GK11" s="133">
        <v>2</v>
      </c>
      <c r="GL11" s="133" t="s">
        <v>1051</v>
      </c>
      <c r="GM11" s="133">
        <v>1</v>
      </c>
      <c r="GO11" s="133">
        <v>1</v>
      </c>
      <c r="GS11" s="133">
        <v>1</v>
      </c>
      <c r="GU11" s="133">
        <v>2</v>
      </c>
      <c r="GV11" s="133">
        <v>2</v>
      </c>
      <c r="GX11" s="134" t="s">
        <v>1867</v>
      </c>
      <c r="GY11" s="153"/>
      <c r="HA11" s="154">
        <v>18906</v>
      </c>
      <c r="HB11" s="134">
        <v>1433</v>
      </c>
      <c r="HC11" s="134">
        <v>98</v>
      </c>
      <c r="HD11" s="134">
        <v>1670</v>
      </c>
      <c r="HE11" s="134">
        <v>786</v>
      </c>
      <c r="HF11" s="171" t="s">
        <v>3336</v>
      </c>
      <c r="HG11" s="133" t="s">
        <v>1182</v>
      </c>
      <c r="HH11" s="133" t="s">
        <v>1182</v>
      </c>
      <c r="HI11" s="133" t="s">
        <v>1182</v>
      </c>
      <c r="HJ11" s="133" t="s">
        <v>1182</v>
      </c>
      <c r="HK11" s="133" t="s">
        <v>1182</v>
      </c>
      <c r="HL11" s="171" t="s">
        <v>3336</v>
      </c>
      <c r="HM11" s="133" t="s">
        <v>1183</v>
      </c>
      <c r="HN11" s="133" t="s">
        <v>1183</v>
      </c>
      <c r="HO11" s="133" t="s">
        <v>1183</v>
      </c>
      <c r="HP11" s="133" t="s">
        <v>1183</v>
      </c>
      <c r="HQ11" s="133" t="s">
        <v>1183</v>
      </c>
      <c r="HR11" s="171" t="s">
        <v>3336</v>
      </c>
      <c r="HS11" s="133" t="s">
        <v>1183</v>
      </c>
      <c r="HT11" s="134">
        <v>9</v>
      </c>
      <c r="HU11" s="134" t="s">
        <v>1183</v>
      </c>
      <c r="HV11" s="134" t="s">
        <v>1183</v>
      </c>
      <c r="HW11" s="134" t="s">
        <v>1183</v>
      </c>
      <c r="HX11" s="171" t="s">
        <v>3336</v>
      </c>
      <c r="HY11" s="133" t="s">
        <v>1183</v>
      </c>
      <c r="HZ11" s="133" t="s">
        <v>1183</v>
      </c>
      <c r="IA11" s="133" t="s">
        <v>1183</v>
      </c>
      <c r="IB11" s="133" t="s">
        <v>1183</v>
      </c>
      <c r="IC11" s="133" t="s">
        <v>1183</v>
      </c>
      <c r="ID11" s="171" t="s">
        <v>3336</v>
      </c>
      <c r="IE11" s="134" t="s">
        <v>1183</v>
      </c>
      <c r="IF11" s="134" t="s">
        <v>1183</v>
      </c>
      <c r="IG11" s="134" t="s">
        <v>1183</v>
      </c>
      <c r="IH11" s="134" t="s">
        <v>1183</v>
      </c>
      <c r="II11" s="134" t="s">
        <v>1183</v>
      </c>
      <c r="IJ11" s="171" t="s">
        <v>3336</v>
      </c>
      <c r="IK11" s="133" t="s">
        <v>1183</v>
      </c>
      <c r="IL11" s="133">
        <v>7</v>
      </c>
      <c r="IM11" s="133" t="s">
        <v>1183</v>
      </c>
      <c r="IN11" s="133" t="s">
        <v>1183</v>
      </c>
      <c r="IO11" s="133" t="s">
        <v>1183</v>
      </c>
      <c r="IP11" s="171" t="s">
        <v>3336</v>
      </c>
      <c r="IQ11" s="133">
        <v>173</v>
      </c>
      <c r="IR11" s="133">
        <v>6</v>
      </c>
      <c r="IS11" s="133" t="s">
        <v>1183</v>
      </c>
      <c r="IT11" s="133" t="s">
        <v>1183</v>
      </c>
      <c r="IU11" s="133" t="s">
        <v>1183</v>
      </c>
      <c r="IV11" s="171" t="s">
        <v>3336</v>
      </c>
      <c r="IW11" s="133" t="s">
        <v>1183</v>
      </c>
      <c r="IX11" s="133">
        <v>96</v>
      </c>
      <c r="IY11" s="133" t="s">
        <v>1183</v>
      </c>
      <c r="IZ11" s="133" t="s">
        <v>1183</v>
      </c>
      <c r="JA11" s="133" t="s">
        <v>1183</v>
      </c>
      <c r="JB11" s="171" t="s">
        <v>3336</v>
      </c>
      <c r="JC11" s="133" t="s">
        <v>1183</v>
      </c>
      <c r="JD11" s="133">
        <v>608</v>
      </c>
      <c r="JE11" s="133" t="s">
        <v>1183</v>
      </c>
      <c r="JF11" s="133" t="s">
        <v>1183</v>
      </c>
      <c r="JG11" s="133" t="s">
        <v>1183</v>
      </c>
      <c r="JH11" s="171" t="s">
        <v>3336</v>
      </c>
      <c r="JI11" s="134">
        <v>1622</v>
      </c>
      <c r="JJ11" s="134">
        <v>171</v>
      </c>
      <c r="JK11" s="133" t="s">
        <v>1183</v>
      </c>
      <c r="JL11" s="133" t="s">
        <v>1183</v>
      </c>
      <c r="JM11" s="133" t="s">
        <v>1183</v>
      </c>
      <c r="JN11" s="171" t="s">
        <v>3336</v>
      </c>
      <c r="JO11" s="133" t="s">
        <v>1183</v>
      </c>
      <c r="JP11" s="133">
        <v>148</v>
      </c>
      <c r="JQ11" s="133" t="s">
        <v>1183</v>
      </c>
      <c r="JR11" s="133" t="s">
        <v>1183</v>
      </c>
      <c r="JS11" s="133" t="s">
        <v>1183</v>
      </c>
      <c r="JT11" s="171" t="s">
        <v>3336</v>
      </c>
      <c r="JU11" s="133" t="s">
        <v>1865</v>
      </c>
      <c r="JX11" s="133">
        <v>2</v>
      </c>
      <c r="JY11" s="133" t="s">
        <v>3378</v>
      </c>
      <c r="JZ11" s="133">
        <v>1</v>
      </c>
      <c r="KD11" s="133">
        <v>1</v>
      </c>
      <c r="KF11" s="133">
        <v>2</v>
      </c>
      <c r="KI11" s="133">
        <v>2</v>
      </c>
      <c r="KK11" s="133" t="s">
        <v>1868</v>
      </c>
      <c r="KN11" s="341">
        <f t="shared" si="6"/>
        <v>10979</v>
      </c>
      <c r="KO11" s="154">
        <v>10979</v>
      </c>
      <c r="KP11" s="154">
        <v>10974</v>
      </c>
      <c r="KQ11" s="154">
        <v>5</v>
      </c>
      <c r="KR11" s="171" t="s">
        <v>3336</v>
      </c>
      <c r="KS11" s="154">
        <v>1245</v>
      </c>
      <c r="KT11" s="154">
        <v>5</v>
      </c>
      <c r="KU11" s="154">
        <v>172</v>
      </c>
      <c r="KV11" s="154">
        <v>5</v>
      </c>
      <c r="KW11" s="133" t="s">
        <v>1183</v>
      </c>
      <c r="KX11" s="133" t="s">
        <v>1183</v>
      </c>
      <c r="KY11" s="154">
        <v>1073</v>
      </c>
      <c r="KZ11" s="154">
        <v>0</v>
      </c>
      <c r="LA11" s="154">
        <v>9729</v>
      </c>
      <c r="LB11" s="154">
        <v>0</v>
      </c>
      <c r="LC11" s="171" t="s">
        <v>3336</v>
      </c>
      <c r="LD11" s="154">
        <v>108</v>
      </c>
      <c r="LE11" s="154">
        <v>0</v>
      </c>
      <c r="LF11" s="154">
        <v>5735</v>
      </c>
      <c r="LG11" s="154">
        <v>0</v>
      </c>
      <c r="LH11" s="154">
        <v>156</v>
      </c>
      <c r="LI11" s="154">
        <v>0</v>
      </c>
      <c r="LJ11" s="171" t="s">
        <v>3336</v>
      </c>
      <c r="LK11" s="154">
        <v>423</v>
      </c>
      <c r="LL11" s="154">
        <v>0</v>
      </c>
      <c r="LM11" s="154">
        <v>1302</v>
      </c>
      <c r="LN11" s="154">
        <v>0</v>
      </c>
      <c r="LO11" s="133" t="s">
        <v>1183</v>
      </c>
      <c r="LP11" s="133" t="s">
        <v>1183</v>
      </c>
      <c r="LQ11" s="171" t="s">
        <v>3336</v>
      </c>
      <c r="LR11" s="154">
        <v>112</v>
      </c>
      <c r="LS11" s="154">
        <v>0</v>
      </c>
      <c r="LT11" s="154">
        <v>1893</v>
      </c>
      <c r="LU11" s="154">
        <v>0</v>
      </c>
      <c r="LV11" s="171" t="s">
        <v>3336</v>
      </c>
      <c r="LX11" s="171" t="s">
        <v>3336</v>
      </c>
      <c r="LZ11" s="133">
        <v>1</v>
      </c>
      <c r="OT11" s="154">
        <v>24889</v>
      </c>
      <c r="OU11" s="154">
        <v>3079</v>
      </c>
      <c r="OV11" s="154">
        <v>1798</v>
      </c>
      <c r="OW11" s="133" t="s">
        <v>1183</v>
      </c>
      <c r="OX11" s="133" t="s">
        <v>1183</v>
      </c>
      <c r="OY11" s="171" t="s">
        <v>3336</v>
      </c>
      <c r="OZ11" s="177">
        <v>20923</v>
      </c>
      <c r="PA11" s="154">
        <v>2816</v>
      </c>
      <c r="PB11" s="154">
        <v>1995</v>
      </c>
      <c r="PC11" s="133" t="s">
        <v>1183</v>
      </c>
      <c r="PD11" s="133" t="s">
        <v>1183</v>
      </c>
      <c r="PE11" s="171" t="s">
        <v>3336</v>
      </c>
      <c r="PF11" s="133" t="s">
        <v>1183</v>
      </c>
      <c r="PG11" s="133" t="s">
        <v>1183</v>
      </c>
      <c r="PH11" s="133" t="s">
        <v>1183</v>
      </c>
      <c r="PI11" s="133" t="s">
        <v>1183</v>
      </c>
      <c r="PJ11" s="133" t="s">
        <v>1183</v>
      </c>
      <c r="PK11" s="133" t="s">
        <v>1183</v>
      </c>
      <c r="PL11" s="133" t="s">
        <v>1183</v>
      </c>
      <c r="PM11" s="171" t="s">
        <v>3336</v>
      </c>
      <c r="PN11" s="133" t="s">
        <v>1183</v>
      </c>
      <c r="PO11" s="133" t="s">
        <v>1183</v>
      </c>
      <c r="PP11" s="171" t="s">
        <v>3336</v>
      </c>
      <c r="PQ11" s="154">
        <v>131</v>
      </c>
      <c r="PR11" s="156">
        <v>145</v>
      </c>
      <c r="PS11" s="154">
        <v>11552</v>
      </c>
      <c r="PT11" s="154">
        <v>6134</v>
      </c>
      <c r="PU11" s="133" t="s">
        <v>1183</v>
      </c>
      <c r="PV11" s="133" t="s">
        <v>1183</v>
      </c>
      <c r="PW11" s="171" t="s">
        <v>3336</v>
      </c>
      <c r="PX11" s="154">
        <v>18</v>
      </c>
      <c r="PY11" s="154">
        <v>21</v>
      </c>
      <c r="PZ11" s="154">
        <v>10408</v>
      </c>
      <c r="QA11" s="154">
        <v>8240</v>
      </c>
      <c r="QB11" s="154">
        <v>0</v>
      </c>
      <c r="QC11" s="154">
        <v>0</v>
      </c>
      <c r="QD11" s="171" t="s">
        <v>3336</v>
      </c>
      <c r="QE11" s="154">
        <v>176</v>
      </c>
      <c r="QF11" s="154">
        <v>191</v>
      </c>
      <c r="QG11" s="133" t="s">
        <v>1183</v>
      </c>
      <c r="QH11" s="133" t="s">
        <v>1183</v>
      </c>
      <c r="QI11" s="154">
        <v>361</v>
      </c>
      <c r="QJ11" s="154">
        <v>185</v>
      </c>
      <c r="QK11" s="171" t="s">
        <v>3336</v>
      </c>
      <c r="QL11" s="133" t="s">
        <v>1183</v>
      </c>
      <c r="QM11" s="133" t="s">
        <v>1183</v>
      </c>
      <c r="QN11" s="154">
        <v>3285</v>
      </c>
      <c r="QO11" s="154">
        <v>1012</v>
      </c>
      <c r="QP11" s="154">
        <v>438</v>
      </c>
      <c r="QQ11" s="154">
        <v>1107</v>
      </c>
      <c r="QR11" s="171" t="s">
        <v>3336</v>
      </c>
      <c r="QS11" s="154">
        <v>15803</v>
      </c>
      <c r="QT11" s="154">
        <v>4991</v>
      </c>
      <c r="QU11" s="154">
        <v>2753</v>
      </c>
      <c r="QV11" s="133" t="s">
        <v>1183</v>
      </c>
      <c r="QW11" s="133" t="s">
        <v>1183</v>
      </c>
      <c r="QX11" s="154">
        <v>111</v>
      </c>
      <c r="QY11" s="154">
        <v>9842</v>
      </c>
      <c r="QZ11" s="171" t="s">
        <v>3336</v>
      </c>
      <c r="RA11" s="133" t="s">
        <v>1869</v>
      </c>
      <c r="RB11" s="171" t="s">
        <v>3336</v>
      </c>
      <c r="RC11" s="133">
        <v>1</v>
      </c>
      <c r="RE11" s="133">
        <v>2</v>
      </c>
      <c r="RG11" s="133">
        <v>2</v>
      </c>
      <c r="RH11" s="133">
        <v>0</v>
      </c>
      <c r="RI11" s="133">
        <v>18</v>
      </c>
      <c r="RJ11" s="133" t="s">
        <v>1871</v>
      </c>
      <c r="RK11" s="133">
        <v>1</v>
      </c>
      <c r="RL11" s="134" t="s">
        <v>1872</v>
      </c>
      <c r="RM11" s="133" t="s">
        <v>1183</v>
      </c>
      <c r="RN11" s="133" t="s">
        <v>1183</v>
      </c>
      <c r="RO11" s="133" t="s">
        <v>1183</v>
      </c>
      <c r="RP11" s="133" t="s">
        <v>1183</v>
      </c>
      <c r="RQ11" s="133" t="s">
        <v>1183</v>
      </c>
      <c r="RR11" s="133" t="s">
        <v>1183</v>
      </c>
      <c r="RS11" s="133" t="s">
        <v>1873</v>
      </c>
      <c r="RV11" s="133">
        <v>2</v>
      </c>
      <c r="RW11" s="133" t="s">
        <v>2036</v>
      </c>
      <c r="RY11" s="154">
        <v>455</v>
      </c>
      <c r="RZ11" s="171" t="s">
        <v>3336</v>
      </c>
      <c r="SA11" s="154">
        <v>2</v>
      </c>
      <c r="SB11" s="154">
        <v>8</v>
      </c>
      <c r="SC11" s="154">
        <v>74</v>
      </c>
      <c r="SD11" s="154">
        <v>317</v>
      </c>
      <c r="SE11" s="171" t="s">
        <v>3336</v>
      </c>
      <c r="SF11" s="133" t="s">
        <v>1183</v>
      </c>
      <c r="SG11" s="133">
        <v>0</v>
      </c>
      <c r="SH11" s="133">
        <v>0</v>
      </c>
      <c r="SI11" s="133">
        <v>55</v>
      </c>
      <c r="SJ11" s="171" t="s">
        <v>3336</v>
      </c>
      <c r="SK11" s="133" t="s">
        <v>1183</v>
      </c>
      <c r="SL11" s="154">
        <v>5954</v>
      </c>
      <c r="SM11" s="154">
        <v>490</v>
      </c>
      <c r="SN11" s="154">
        <v>0</v>
      </c>
      <c r="SO11" s="171" t="s">
        <v>3336</v>
      </c>
      <c r="SQ11" s="134" t="s">
        <v>1874</v>
      </c>
    </row>
    <row r="12" spans="1:511" ht="14.5" customHeight="1">
      <c r="A12" s="133">
        <v>11</v>
      </c>
      <c r="B12" s="150" t="s">
        <v>35</v>
      </c>
      <c r="C12" s="133">
        <v>1</v>
      </c>
      <c r="D12" s="133">
        <v>1</v>
      </c>
      <c r="E12" s="133">
        <v>1</v>
      </c>
      <c r="F12" s="133">
        <v>1</v>
      </c>
      <c r="H12" s="133">
        <v>1</v>
      </c>
      <c r="I12" s="133">
        <v>1</v>
      </c>
      <c r="J12" s="133">
        <v>2</v>
      </c>
      <c r="K12" s="133">
        <v>1</v>
      </c>
      <c r="L12" s="133">
        <v>1</v>
      </c>
      <c r="M12" s="133">
        <v>1</v>
      </c>
      <c r="N12" s="133">
        <v>2</v>
      </c>
      <c r="O12" s="133">
        <v>2</v>
      </c>
      <c r="P12" s="133">
        <v>2</v>
      </c>
      <c r="Q12" s="133">
        <v>2</v>
      </c>
      <c r="R12" s="133">
        <v>2</v>
      </c>
      <c r="AA12" s="133">
        <v>615</v>
      </c>
      <c r="AI12" s="171" t="s">
        <v>3336</v>
      </c>
      <c r="AJ12" s="154">
        <v>3947</v>
      </c>
      <c r="AK12" s="133">
        <v>3829</v>
      </c>
      <c r="AL12" s="133">
        <v>4091</v>
      </c>
      <c r="AM12" s="133">
        <v>3583</v>
      </c>
      <c r="AN12" s="133">
        <v>3203</v>
      </c>
      <c r="AO12" s="133">
        <v>3408</v>
      </c>
      <c r="AP12" s="171" t="s">
        <v>3336</v>
      </c>
      <c r="AQ12" s="154">
        <v>1104</v>
      </c>
      <c r="AR12" s="154">
        <v>1094</v>
      </c>
      <c r="AS12" s="154">
        <v>1227</v>
      </c>
      <c r="AT12" s="154">
        <v>1066</v>
      </c>
      <c r="AU12" s="154">
        <v>930</v>
      </c>
      <c r="AV12" s="154">
        <v>930</v>
      </c>
      <c r="AW12" s="171" t="s">
        <v>3336</v>
      </c>
      <c r="AX12" s="154">
        <v>164</v>
      </c>
      <c r="AY12" s="154">
        <v>149</v>
      </c>
      <c r="AZ12" s="154">
        <v>189</v>
      </c>
      <c r="BA12" s="154">
        <v>145</v>
      </c>
      <c r="BB12" s="154">
        <v>118</v>
      </c>
      <c r="BC12" s="154">
        <v>149</v>
      </c>
      <c r="BD12" s="171" t="s">
        <v>3336</v>
      </c>
      <c r="BE12" s="154">
        <v>838</v>
      </c>
      <c r="BF12" s="154">
        <v>943</v>
      </c>
      <c r="BG12" s="154">
        <v>1065</v>
      </c>
      <c r="BH12" s="154">
        <v>1002</v>
      </c>
      <c r="BI12" s="154">
        <v>865</v>
      </c>
      <c r="BJ12" s="154">
        <v>954</v>
      </c>
      <c r="BK12" s="171" t="s">
        <v>3336</v>
      </c>
      <c r="BL12" s="154">
        <v>277</v>
      </c>
      <c r="BM12" s="154">
        <v>314</v>
      </c>
      <c r="BN12" s="154">
        <v>333</v>
      </c>
      <c r="BO12" s="154">
        <v>302</v>
      </c>
      <c r="BP12" s="133">
        <v>274</v>
      </c>
      <c r="BQ12" s="154">
        <v>244</v>
      </c>
      <c r="BR12" s="171" t="s">
        <v>3336</v>
      </c>
      <c r="BS12" s="133" t="s">
        <v>1183</v>
      </c>
      <c r="BT12" s="133" t="s">
        <v>1183</v>
      </c>
      <c r="BU12" s="133" t="s">
        <v>1183</v>
      </c>
      <c r="BV12" s="133" t="s">
        <v>1183</v>
      </c>
      <c r="BW12" s="133" t="s">
        <v>1183</v>
      </c>
      <c r="BX12" s="154" t="s">
        <v>1183</v>
      </c>
      <c r="BY12" s="171" t="s">
        <v>3336</v>
      </c>
      <c r="BZ12" s="154">
        <v>13946</v>
      </c>
      <c r="CA12" s="154">
        <v>13903</v>
      </c>
      <c r="CB12" s="154">
        <v>14423</v>
      </c>
      <c r="CC12" s="154">
        <v>12552</v>
      </c>
      <c r="CD12" s="154">
        <v>11969</v>
      </c>
      <c r="CE12" s="338">
        <f>(CD12+CF12)/2</f>
        <v>11640.5</v>
      </c>
      <c r="CF12" s="334">
        <v>11312</v>
      </c>
      <c r="CG12" s="133" t="s">
        <v>1183</v>
      </c>
      <c r="CH12" s="154" t="s">
        <v>1183</v>
      </c>
      <c r="CI12" s="154" t="s">
        <v>1183</v>
      </c>
      <c r="CJ12" s="154" t="s">
        <v>1183</v>
      </c>
      <c r="CK12" s="154" t="s">
        <v>1183</v>
      </c>
      <c r="CL12" s="133" t="s">
        <v>1183</v>
      </c>
      <c r="CM12" s="334" t="s">
        <v>3336</v>
      </c>
      <c r="CN12" s="133" t="s">
        <v>1183</v>
      </c>
      <c r="CO12" s="133" t="s">
        <v>1183</v>
      </c>
      <c r="CP12" s="133" t="s">
        <v>1183</v>
      </c>
      <c r="CQ12" s="133" t="s">
        <v>1183</v>
      </c>
      <c r="CR12" s="133" t="s">
        <v>1183</v>
      </c>
      <c r="CS12" s="133" t="s">
        <v>1183</v>
      </c>
      <c r="CT12" s="171" t="s">
        <v>3336</v>
      </c>
      <c r="CU12" s="133" t="s">
        <v>1183</v>
      </c>
      <c r="CV12" s="133" t="s">
        <v>1183</v>
      </c>
      <c r="CW12" s="133" t="s">
        <v>1183</v>
      </c>
      <c r="CX12" s="133" t="s">
        <v>1183</v>
      </c>
      <c r="CY12" s="133" t="s">
        <v>1183</v>
      </c>
      <c r="CZ12" s="133" t="s">
        <v>1183</v>
      </c>
      <c r="DA12" s="171" t="s">
        <v>3336</v>
      </c>
      <c r="DB12" s="133" t="s">
        <v>1183</v>
      </c>
      <c r="DC12" s="133" t="s">
        <v>1183</v>
      </c>
      <c r="DD12" s="133" t="s">
        <v>1183</v>
      </c>
      <c r="DE12" s="133" t="s">
        <v>1183</v>
      </c>
      <c r="DF12" s="133" t="s">
        <v>1183</v>
      </c>
      <c r="DG12" s="133" t="s">
        <v>1183</v>
      </c>
      <c r="DH12" s="171" t="s">
        <v>3336</v>
      </c>
      <c r="DI12" s="133" t="s">
        <v>1183</v>
      </c>
      <c r="DJ12" s="133" t="s">
        <v>1183</v>
      </c>
      <c r="DK12" s="133" t="s">
        <v>1183</v>
      </c>
      <c r="DL12" s="133" t="s">
        <v>1183</v>
      </c>
      <c r="DM12" s="133" t="s">
        <v>1183</v>
      </c>
      <c r="DN12" s="133" t="s">
        <v>1183</v>
      </c>
      <c r="DO12" s="171" t="s">
        <v>3336</v>
      </c>
      <c r="DP12" s="377">
        <v>8442</v>
      </c>
      <c r="DQ12" s="377">
        <v>8738</v>
      </c>
      <c r="DR12" s="377">
        <v>8938</v>
      </c>
      <c r="DS12" s="377">
        <v>8162</v>
      </c>
      <c r="DT12" s="373">
        <f t="shared" si="3"/>
        <v>7828</v>
      </c>
      <c r="DU12" s="373">
        <f t="shared" si="4"/>
        <v>7143</v>
      </c>
      <c r="DV12" s="335" t="s">
        <v>3336</v>
      </c>
      <c r="DW12" s="154">
        <v>13</v>
      </c>
      <c r="DX12" s="154">
        <v>5</v>
      </c>
      <c r="DY12" s="154">
        <v>8</v>
      </c>
      <c r="DZ12" s="154">
        <v>4</v>
      </c>
      <c r="EA12" s="154">
        <v>4</v>
      </c>
      <c r="EB12" s="338">
        <f>(EA12+EC12)/2</f>
        <v>6.5</v>
      </c>
      <c r="EC12" s="334">
        <v>9</v>
      </c>
      <c r="ED12" s="154">
        <v>5</v>
      </c>
      <c r="EE12" s="154">
        <v>4</v>
      </c>
      <c r="EF12" s="154">
        <v>3</v>
      </c>
      <c r="EG12" s="154">
        <v>2</v>
      </c>
      <c r="EH12" s="154">
        <v>2</v>
      </c>
      <c r="EI12" s="338">
        <f>(EH12+EJ12)/2</f>
        <v>3</v>
      </c>
      <c r="EJ12" s="334">
        <v>4</v>
      </c>
      <c r="EK12" s="133" t="s">
        <v>1182</v>
      </c>
      <c r="EL12" s="133" t="s">
        <v>1182</v>
      </c>
      <c r="EM12" s="154">
        <v>2</v>
      </c>
      <c r="EN12" s="154">
        <v>2</v>
      </c>
      <c r="EO12" s="154">
        <v>2</v>
      </c>
      <c r="EP12" s="338">
        <f>(EO12+EQ12)/2</f>
        <v>3</v>
      </c>
      <c r="EQ12" s="334">
        <v>4</v>
      </c>
      <c r="ER12" s="176" t="s">
        <v>1183</v>
      </c>
      <c r="ES12" s="176" t="s">
        <v>1183</v>
      </c>
      <c r="ET12" s="176" t="s">
        <v>1183</v>
      </c>
      <c r="EU12" s="176" t="s">
        <v>1183</v>
      </c>
      <c r="EV12" s="299">
        <v>7824</v>
      </c>
      <c r="EW12" s="338">
        <f>(EV12+EX12)/2</f>
        <v>7136.5</v>
      </c>
      <c r="EX12" s="334">
        <v>6449</v>
      </c>
      <c r="EY12" s="133" t="s">
        <v>1183</v>
      </c>
      <c r="EZ12" s="133" t="s">
        <v>1183</v>
      </c>
      <c r="FA12" s="133" t="s">
        <v>1183</v>
      </c>
      <c r="FB12" s="133" t="s">
        <v>1183</v>
      </c>
      <c r="FC12" s="133" t="s">
        <v>1183</v>
      </c>
      <c r="FD12" s="133" t="s">
        <v>1183</v>
      </c>
      <c r="FE12" s="334" t="s">
        <v>3336</v>
      </c>
      <c r="FF12" s="154">
        <v>8442</v>
      </c>
      <c r="FG12" s="154">
        <v>11912</v>
      </c>
      <c r="FH12" s="154">
        <v>8938</v>
      </c>
      <c r="FI12" s="154">
        <v>8162</v>
      </c>
      <c r="FJ12" s="154">
        <v>7797</v>
      </c>
      <c r="FK12" s="338">
        <f>(FJ12+FL12)/2</f>
        <v>7123</v>
      </c>
      <c r="FL12" s="362">
        <v>6449</v>
      </c>
      <c r="FM12" s="133" t="s">
        <v>1183</v>
      </c>
      <c r="FN12" s="133" t="s">
        <v>1183</v>
      </c>
      <c r="FO12" s="133" t="s">
        <v>1183</v>
      </c>
      <c r="FP12" s="133" t="s">
        <v>1183</v>
      </c>
      <c r="FQ12" s="133" t="s">
        <v>1183</v>
      </c>
      <c r="FR12" s="133" t="s">
        <v>1183</v>
      </c>
      <c r="FS12" s="363"/>
      <c r="FT12" s="133" t="s">
        <v>1183</v>
      </c>
      <c r="FU12" s="133" t="s">
        <v>1183</v>
      </c>
      <c r="FV12" s="133" t="s">
        <v>1183</v>
      </c>
      <c r="FW12" s="133" t="s">
        <v>1183</v>
      </c>
      <c r="FX12" s="133" t="s">
        <v>1183</v>
      </c>
      <c r="FY12" s="133" t="s">
        <v>1182</v>
      </c>
      <c r="FZ12" s="334" t="s">
        <v>3336</v>
      </c>
      <c r="GA12" s="154">
        <v>60</v>
      </c>
      <c r="GB12" s="133">
        <v>34</v>
      </c>
      <c r="GC12" s="133">
        <v>22</v>
      </c>
      <c r="GD12" s="133">
        <v>27</v>
      </c>
      <c r="GE12" s="133">
        <v>27</v>
      </c>
      <c r="GF12" s="133" t="s">
        <v>1183</v>
      </c>
      <c r="GG12" s="370" t="s">
        <v>1183</v>
      </c>
      <c r="GI12" s="134" t="s">
        <v>3520</v>
      </c>
      <c r="GJ12" s="153"/>
      <c r="HA12" s="154">
        <v>2041</v>
      </c>
      <c r="HB12" s="133" t="s">
        <v>1183</v>
      </c>
      <c r="HC12" s="133" t="s">
        <v>1183</v>
      </c>
      <c r="HD12" s="133" t="s">
        <v>1183</v>
      </c>
      <c r="HE12" s="133" t="s">
        <v>1183</v>
      </c>
      <c r="HF12" s="171" t="s">
        <v>3336</v>
      </c>
      <c r="HG12" s="133" t="s">
        <v>1182</v>
      </c>
      <c r="HH12" s="133" t="s">
        <v>1182</v>
      </c>
      <c r="HI12" s="133" t="s">
        <v>1182</v>
      </c>
      <c r="HJ12" s="133" t="s">
        <v>1182</v>
      </c>
      <c r="HK12" s="133" t="s">
        <v>1182</v>
      </c>
      <c r="HL12" s="171" t="s">
        <v>3336</v>
      </c>
      <c r="HM12" s="154">
        <v>196</v>
      </c>
      <c r="HN12" s="133" t="s">
        <v>1183</v>
      </c>
      <c r="HO12" s="133" t="s">
        <v>1183</v>
      </c>
      <c r="HP12" s="133" t="s">
        <v>1183</v>
      </c>
      <c r="HQ12" s="133" t="s">
        <v>1183</v>
      </c>
      <c r="HR12" s="171" t="s">
        <v>3336</v>
      </c>
      <c r="HS12" s="154">
        <v>321</v>
      </c>
      <c r="HT12" s="134" t="s">
        <v>1183</v>
      </c>
      <c r="HU12" s="134" t="s">
        <v>1183</v>
      </c>
      <c r="HV12" s="134" t="s">
        <v>1183</v>
      </c>
      <c r="HW12" s="134" t="s">
        <v>1183</v>
      </c>
      <c r="HX12" s="171" t="s">
        <v>3336</v>
      </c>
      <c r="HY12" s="133" t="s">
        <v>1183</v>
      </c>
      <c r="HZ12" s="133" t="s">
        <v>1183</v>
      </c>
      <c r="IA12" s="133" t="s">
        <v>1183</v>
      </c>
      <c r="IB12" s="133" t="s">
        <v>1183</v>
      </c>
      <c r="IC12" s="133" t="s">
        <v>1183</v>
      </c>
      <c r="ID12" s="171" t="s">
        <v>3336</v>
      </c>
      <c r="IE12" s="133" t="s">
        <v>1183</v>
      </c>
      <c r="IF12" s="133" t="s">
        <v>1183</v>
      </c>
      <c r="IG12" s="133" t="s">
        <v>1183</v>
      </c>
      <c r="IH12" s="133" t="s">
        <v>1183</v>
      </c>
      <c r="II12" s="133" t="s">
        <v>1183</v>
      </c>
      <c r="IJ12" s="171" t="s">
        <v>3336</v>
      </c>
      <c r="IK12" s="154">
        <v>96</v>
      </c>
      <c r="IL12" s="133" t="s">
        <v>1183</v>
      </c>
      <c r="IM12" s="133" t="s">
        <v>1183</v>
      </c>
      <c r="IN12" s="133" t="s">
        <v>1183</v>
      </c>
      <c r="IO12" s="133" t="s">
        <v>1183</v>
      </c>
      <c r="IP12" s="171" t="s">
        <v>3336</v>
      </c>
      <c r="IQ12" s="133" t="s">
        <v>1183</v>
      </c>
      <c r="IR12" s="133" t="s">
        <v>1183</v>
      </c>
      <c r="IS12" s="133" t="s">
        <v>1183</v>
      </c>
      <c r="IT12" s="133" t="s">
        <v>1183</v>
      </c>
      <c r="IU12" s="133" t="s">
        <v>1183</v>
      </c>
      <c r="IV12" s="171" t="s">
        <v>3336</v>
      </c>
      <c r="IW12" s="154">
        <v>208</v>
      </c>
      <c r="IX12" s="133" t="s">
        <v>1183</v>
      </c>
      <c r="IY12" s="133" t="s">
        <v>1183</v>
      </c>
      <c r="IZ12" s="133" t="s">
        <v>1183</v>
      </c>
      <c r="JA12" s="133" t="s">
        <v>1183</v>
      </c>
      <c r="JB12" s="171" t="s">
        <v>3336</v>
      </c>
      <c r="JC12" s="154">
        <v>239</v>
      </c>
      <c r="JD12" s="133" t="s">
        <v>1183</v>
      </c>
      <c r="JE12" s="133" t="s">
        <v>1183</v>
      </c>
      <c r="JF12" s="133" t="s">
        <v>1183</v>
      </c>
      <c r="JG12" s="133" t="s">
        <v>1183</v>
      </c>
      <c r="JH12" s="171" t="s">
        <v>3336</v>
      </c>
      <c r="JI12" s="133" t="s">
        <v>1183</v>
      </c>
      <c r="JJ12" s="133" t="s">
        <v>1183</v>
      </c>
      <c r="JK12" s="133" t="s">
        <v>1183</v>
      </c>
      <c r="JL12" s="133" t="s">
        <v>1183</v>
      </c>
      <c r="JM12" s="133" t="s">
        <v>1183</v>
      </c>
      <c r="JN12" s="171" t="s">
        <v>3336</v>
      </c>
      <c r="JO12" s="154">
        <v>497</v>
      </c>
      <c r="JP12" s="133" t="s">
        <v>1183</v>
      </c>
      <c r="JQ12" s="133" t="s">
        <v>1183</v>
      </c>
      <c r="JR12" s="133" t="s">
        <v>1183</v>
      </c>
      <c r="JS12" s="133" t="s">
        <v>1183</v>
      </c>
      <c r="JT12" s="171" t="s">
        <v>3336</v>
      </c>
      <c r="KN12" s="341" t="e">
        <f t="shared" si="6"/>
        <v>#VALUE!</v>
      </c>
      <c r="KO12" s="154">
        <v>4454</v>
      </c>
      <c r="KP12" s="154">
        <v>4454</v>
      </c>
      <c r="KQ12" s="154" t="s">
        <v>1183</v>
      </c>
      <c r="KR12" s="171" t="s">
        <v>3336</v>
      </c>
      <c r="KS12" s="154">
        <v>1242</v>
      </c>
      <c r="KT12" s="133" t="s">
        <v>1183</v>
      </c>
      <c r="KU12" s="154">
        <v>232</v>
      </c>
      <c r="KV12" s="133" t="s">
        <v>1183</v>
      </c>
      <c r="KW12" s="154">
        <v>300</v>
      </c>
      <c r="KX12" s="133" t="s">
        <v>1183</v>
      </c>
      <c r="KY12" s="154">
        <v>710</v>
      </c>
      <c r="KZ12" s="133" t="s">
        <v>1183</v>
      </c>
      <c r="LA12" s="154">
        <v>3212</v>
      </c>
      <c r="LB12" s="133" t="s">
        <v>1183</v>
      </c>
      <c r="LC12" s="171" t="s">
        <v>3336</v>
      </c>
      <c r="LD12" s="154">
        <v>32</v>
      </c>
      <c r="LE12" s="133" t="s">
        <v>1183</v>
      </c>
      <c r="LF12" s="154">
        <v>2194</v>
      </c>
      <c r="LG12" s="133" t="s">
        <v>1183</v>
      </c>
      <c r="LH12" s="154">
        <v>0</v>
      </c>
      <c r="LI12" s="133" t="s">
        <v>1183</v>
      </c>
      <c r="LJ12" s="171" t="s">
        <v>3336</v>
      </c>
      <c r="LK12" s="154">
        <v>109</v>
      </c>
      <c r="LL12" s="133" t="s">
        <v>1183</v>
      </c>
      <c r="LM12" s="133" t="s">
        <v>1183</v>
      </c>
      <c r="LN12" s="133" t="s">
        <v>1183</v>
      </c>
      <c r="LO12" s="154">
        <v>144</v>
      </c>
      <c r="LP12" s="133" t="s">
        <v>1183</v>
      </c>
      <c r="LQ12" s="171" t="s">
        <v>3336</v>
      </c>
      <c r="LR12" s="154">
        <v>314</v>
      </c>
      <c r="LS12" s="133" t="s">
        <v>1183</v>
      </c>
      <c r="LT12" s="154">
        <v>416</v>
      </c>
      <c r="LU12" s="133" t="s">
        <v>1183</v>
      </c>
      <c r="LV12" s="171" t="s">
        <v>3336</v>
      </c>
      <c r="LX12" s="171" t="s">
        <v>3336</v>
      </c>
      <c r="OT12" s="154">
        <v>9495</v>
      </c>
      <c r="OU12" s="154">
        <v>1262</v>
      </c>
      <c r="OV12" s="154">
        <v>58</v>
      </c>
      <c r="OW12" s="154">
        <v>789</v>
      </c>
      <c r="OX12" s="133" t="s">
        <v>1183</v>
      </c>
      <c r="OY12" s="171" t="s">
        <v>3336</v>
      </c>
      <c r="OZ12" s="177">
        <v>12627</v>
      </c>
      <c r="PA12" s="154">
        <v>1121</v>
      </c>
      <c r="PB12" s="154">
        <v>188</v>
      </c>
      <c r="PC12" s="154">
        <v>912</v>
      </c>
      <c r="PD12" s="133" t="s">
        <v>1183</v>
      </c>
      <c r="PE12" s="171" t="s">
        <v>3336</v>
      </c>
      <c r="PF12" s="133" t="s">
        <v>1183</v>
      </c>
      <c r="PG12" s="133" t="s">
        <v>1183</v>
      </c>
      <c r="PH12" s="133" t="s">
        <v>1183</v>
      </c>
      <c r="PI12" s="133" t="s">
        <v>1183</v>
      </c>
      <c r="PJ12" s="133" t="s">
        <v>1183</v>
      </c>
      <c r="PK12" s="133" t="s">
        <v>1183</v>
      </c>
      <c r="PL12" s="133" t="s">
        <v>1183</v>
      </c>
      <c r="PM12" s="171" t="s">
        <v>3336</v>
      </c>
      <c r="PN12" s="133" t="s">
        <v>1183</v>
      </c>
      <c r="PO12" s="133" t="s">
        <v>1183</v>
      </c>
      <c r="PP12" s="171" t="s">
        <v>3336</v>
      </c>
      <c r="PQ12" s="133" t="s">
        <v>1183</v>
      </c>
      <c r="PR12" s="133" t="s">
        <v>1183</v>
      </c>
      <c r="PS12" s="154">
        <v>1611</v>
      </c>
      <c r="PT12" s="154">
        <v>1732</v>
      </c>
      <c r="PU12" s="154">
        <v>273</v>
      </c>
      <c r="PV12" s="154">
        <v>257</v>
      </c>
      <c r="PW12" s="171" t="s">
        <v>3336</v>
      </c>
      <c r="PX12" s="154">
        <v>6</v>
      </c>
      <c r="PY12" s="154">
        <v>6</v>
      </c>
      <c r="PZ12" s="154">
        <v>2502</v>
      </c>
      <c r="QA12" s="154">
        <v>4421</v>
      </c>
      <c r="QB12" s="154">
        <v>301</v>
      </c>
      <c r="QC12" s="154">
        <v>2900</v>
      </c>
      <c r="QD12" s="171" t="s">
        <v>3336</v>
      </c>
      <c r="QE12" s="133" t="s">
        <v>1183</v>
      </c>
      <c r="QF12" s="133" t="s">
        <v>1183</v>
      </c>
      <c r="QG12" s="133" t="s">
        <v>1183</v>
      </c>
      <c r="QH12" s="133" t="s">
        <v>1183</v>
      </c>
      <c r="QI12" s="154">
        <v>363</v>
      </c>
      <c r="QJ12" s="154">
        <v>376</v>
      </c>
      <c r="QK12" s="171" t="s">
        <v>3336</v>
      </c>
      <c r="QL12" s="133" t="s">
        <v>1183</v>
      </c>
      <c r="QM12" s="133" t="s">
        <v>1183</v>
      </c>
      <c r="QN12" s="154">
        <v>1577</v>
      </c>
      <c r="QO12" s="154">
        <v>1943</v>
      </c>
      <c r="QP12" s="154">
        <v>2872</v>
      </c>
      <c r="QQ12" s="154">
        <v>992</v>
      </c>
      <c r="QR12" s="171" t="s">
        <v>3336</v>
      </c>
      <c r="QS12" s="133" t="s">
        <v>1183</v>
      </c>
      <c r="QT12" s="133" t="s">
        <v>1183</v>
      </c>
      <c r="QU12" s="133" t="s">
        <v>1183</v>
      </c>
      <c r="QV12" s="133" t="s">
        <v>1183</v>
      </c>
      <c r="QW12" s="133" t="s">
        <v>1183</v>
      </c>
      <c r="QX12" s="133" t="s">
        <v>1183</v>
      </c>
      <c r="QY12" s="133" t="s">
        <v>1183</v>
      </c>
      <c r="QZ12" s="171" t="s">
        <v>3336</v>
      </c>
      <c r="RB12" s="171" t="s">
        <v>3336</v>
      </c>
      <c r="RY12" s="154">
        <v>467</v>
      </c>
      <c r="RZ12" s="171" t="s">
        <v>3336</v>
      </c>
      <c r="SA12" s="133" t="s">
        <v>1183</v>
      </c>
      <c r="SB12" s="154">
        <v>12</v>
      </c>
      <c r="SC12" s="154">
        <v>16</v>
      </c>
      <c r="SD12" s="154">
        <v>291</v>
      </c>
      <c r="SE12" s="171" t="s">
        <v>3336</v>
      </c>
      <c r="SF12" s="133">
        <v>142</v>
      </c>
      <c r="SG12" s="133" t="s">
        <v>1183</v>
      </c>
      <c r="SH12" s="133" t="s">
        <v>1183</v>
      </c>
      <c r="SI12" s="133">
        <v>7</v>
      </c>
      <c r="SJ12" s="171" t="s">
        <v>3336</v>
      </c>
      <c r="SK12" s="133" t="s">
        <v>1183</v>
      </c>
      <c r="SL12" s="154">
        <v>12364</v>
      </c>
      <c r="SM12" s="133" t="s">
        <v>1183</v>
      </c>
      <c r="SN12" s="133" t="s">
        <v>1183</v>
      </c>
      <c r="SO12" s="171" t="s">
        <v>3336</v>
      </c>
    </row>
    <row r="13" spans="1:511" ht="15" customHeight="1">
      <c r="A13" s="133">
        <v>12</v>
      </c>
      <c r="B13" s="150" t="s">
        <v>36</v>
      </c>
      <c r="C13" s="133">
        <v>1</v>
      </c>
      <c r="D13" s="133" t="s">
        <v>1183</v>
      </c>
      <c r="E13" s="133" t="s">
        <v>1183</v>
      </c>
      <c r="F13" s="133" t="s">
        <v>1183</v>
      </c>
      <c r="G13" s="133">
        <v>2</v>
      </c>
      <c r="H13" s="133">
        <v>2</v>
      </c>
      <c r="I13" s="133">
        <v>2</v>
      </c>
      <c r="J13" s="133">
        <v>2</v>
      </c>
      <c r="K13" s="133">
        <v>1</v>
      </c>
      <c r="L13" s="133" t="s">
        <v>1183</v>
      </c>
      <c r="M13" s="133" t="s">
        <v>1183</v>
      </c>
      <c r="N13" s="133" t="s">
        <v>1183</v>
      </c>
      <c r="O13" s="133">
        <v>2</v>
      </c>
      <c r="P13" s="133">
        <v>2</v>
      </c>
      <c r="Q13" s="133">
        <v>2</v>
      </c>
      <c r="R13" s="133">
        <v>2</v>
      </c>
      <c r="S13" s="133">
        <v>615</v>
      </c>
      <c r="AA13" s="133">
        <v>615</v>
      </c>
      <c r="AI13" s="171" t="s">
        <v>3336</v>
      </c>
      <c r="AJ13" s="154">
        <v>3385</v>
      </c>
      <c r="AK13" s="133">
        <v>3417</v>
      </c>
      <c r="AL13" s="133">
        <v>3256</v>
      </c>
      <c r="AM13" s="133">
        <v>2962</v>
      </c>
      <c r="AN13" s="133">
        <v>2768</v>
      </c>
      <c r="AO13" s="133">
        <v>2670</v>
      </c>
      <c r="AP13" s="171" t="s">
        <v>3336</v>
      </c>
      <c r="AQ13" s="154">
        <v>786</v>
      </c>
      <c r="AR13" s="154">
        <v>831</v>
      </c>
      <c r="AS13" s="154">
        <v>773</v>
      </c>
      <c r="AT13" s="154">
        <v>605</v>
      </c>
      <c r="AU13" s="154">
        <v>615</v>
      </c>
      <c r="AV13" s="154">
        <v>615</v>
      </c>
      <c r="AW13" s="171" t="s">
        <v>3336</v>
      </c>
      <c r="AX13" s="154">
        <v>182</v>
      </c>
      <c r="AY13" s="154">
        <v>177</v>
      </c>
      <c r="AZ13" s="154">
        <v>164</v>
      </c>
      <c r="BA13" s="154">
        <v>157</v>
      </c>
      <c r="BB13" s="154">
        <v>145</v>
      </c>
      <c r="BC13" s="154">
        <v>147</v>
      </c>
      <c r="BD13" s="171" t="s">
        <v>3336</v>
      </c>
      <c r="BE13" s="154">
        <v>257</v>
      </c>
      <c r="BF13" s="154">
        <v>239</v>
      </c>
      <c r="BG13" s="154">
        <v>229</v>
      </c>
      <c r="BH13" s="154">
        <v>226</v>
      </c>
      <c r="BI13" s="154">
        <v>207</v>
      </c>
      <c r="BJ13" s="154">
        <v>204</v>
      </c>
      <c r="BK13" s="171" t="s">
        <v>3336</v>
      </c>
      <c r="BL13" s="154">
        <v>42</v>
      </c>
      <c r="BM13" s="154">
        <v>49</v>
      </c>
      <c r="BN13" s="154">
        <v>38</v>
      </c>
      <c r="BO13" s="154">
        <v>17</v>
      </c>
      <c r="BP13" s="133">
        <v>33</v>
      </c>
      <c r="BQ13" s="154">
        <v>11</v>
      </c>
      <c r="BR13" s="171" t="s">
        <v>3336</v>
      </c>
      <c r="BS13" s="302">
        <v>37</v>
      </c>
      <c r="BT13" s="302">
        <v>53</v>
      </c>
      <c r="BU13" s="302">
        <v>40</v>
      </c>
      <c r="BV13" s="302">
        <v>15</v>
      </c>
      <c r="BW13" s="302">
        <v>24</v>
      </c>
      <c r="BX13" s="302">
        <v>18</v>
      </c>
      <c r="BY13" s="171" t="s">
        <v>3336</v>
      </c>
      <c r="BZ13" s="154">
        <v>2788</v>
      </c>
      <c r="CA13" s="154">
        <v>2657</v>
      </c>
      <c r="CB13" s="154">
        <v>2153</v>
      </c>
      <c r="CC13" s="154">
        <v>1764</v>
      </c>
      <c r="CD13" s="154">
        <v>1885</v>
      </c>
      <c r="CE13" s="338">
        <f>(CD13+CF13)/2</f>
        <v>1858.5</v>
      </c>
      <c r="CF13" s="334">
        <v>1832</v>
      </c>
      <c r="CG13" s="154">
        <v>1803</v>
      </c>
      <c r="CH13" s="154">
        <v>1974</v>
      </c>
      <c r="CI13" s="154">
        <v>1596</v>
      </c>
      <c r="CJ13" s="154">
        <v>1092</v>
      </c>
      <c r="CK13" s="154">
        <v>1129</v>
      </c>
      <c r="CL13" s="338">
        <f>(CK13+CM13)/2</f>
        <v>1126</v>
      </c>
      <c r="CM13" s="334">
        <v>1123</v>
      </c>
      <c r="CN13" s="133" t="s">
        <v>1183</v>
      </c>
      <c r="CO13" s="133" t="s">
        <v>1183</v>
      </c>
      <c r="CP13" s="133" t="s">
        <v>1183</v>
      </c>
      <c r="CQ13" s="133" t="s">
        <v>1183</v>
      </c>
      <c r="CR13" s="133" t="s">
        <v>1183</v>
      </c>
      <c r="CS13" s="133" t="s">
        <v>1183</v>
      </c>
      <c r="CT13" s="171" t="s">
        <v>3336</v>
      </c>
      <c r="CU13" s="133" t="s">
        <v>1183</v>
      </c>
      <c r="CV13" s="133" t="s">
        <v>1183</v>
      </c>
      <c r="CW13" s="133" t="s">
        <v>1183</v>
      </c>
      <c r="CX13" s="133" t="s">
        <v>1183</v>
      </c>
      <c r="CY13" s="133" t="s">
        <v>1183</v>
      </c>
      <c r="CZ13" s="133" t="s">
        <v>1183</v>
      </c>
      <c r="DA13" s="171" t="s">
        <v>3336</v>
      </c>
      <c r="DB13" s="133" t="s">
        <v>1183</v>
      </c>
      <c r="DC13" s="133" t="s">
        <v>1183</v>
      </c>
      <c r="DD13" s="133" t="s">
        <v>1183</v>
      </c>
      <c r="DE13" s="133" t="s">
        <v>1183</v>
      </c>
      <c r="DF13" s="133" t="s">
        <v>1183</v>
      </c>
      <c r="DG13" s="133" t="s">
        <v>1183</v>
      </c>
      <c r="DH13" s="171" t="s">
        <v>3336</v>
      </c>
      <c r="DI13" s="133" t="s">
        <v>1183</v>
      </c>
      <c r="DJ13" s="133" t="s">
        <v>1183</v>
      </c>
      <c r="DK13" s="133" t="s">
        <v>1183</v>
      </c>
      <c r="DL13" s="133" t="s">
        <v>1183</v>
      </c>
      <c r="DM13" s="133" t="s">
        <v>1183</v>
      </c>
      <c r="DN13" s="133" t="s">
        <v>1183</v>
      </c>
      <c r="DO13" s="171" t="s">
        <v>3336</v>
      </c>
      <c r="DP13" s="373">
        <f t="shared" si="5"/>
        <v>2637</v>
      </c>
      <c r="DQ13" s="373">
        <f t="shared" si="0"/>
        <v>2680</v>
      </c>
      <c r="DR13" s="373">
        <f t="shared" si="1"/>
        <v>2350</v>
      </c>
      <c r="DS13" s="373">
        <f t="shared" si="2"/>
        <v>2091</v>
      </c>
      <c r="DT13" s="373">
        <f t="shared" si="3"/>
        <v>2081</v>
      </c>
      <c r="DU13" s="373">
        <f t="shared" si="4"/>
        <v>2023</v>
      </c>
      <c r="DV13" s="335" t="s">
        <v>3336</v>
      </c>
      <c r="DW13" s="154">
        <v>12</v>
      </c>
      <c r="DX13" s="154">
        <v>5</v>
      </c>
      <c r="DY13" s="154">
        <v>5</v>
      </c>
      <c r="DZ13" s="154">
        <v>8</v>
      </c>
      <c r="EA13" s="154">
        <v>4</v>
      </c>
      <c r="EB13" s="338">
        <f>(EA13+EC13)/2</f>
        <v>4</v>
      </c>
      <c r="EC13" s="334">
        <v>4</v>
      </c>
      <c r="ED13" s="154">
        <v>3</v>
      </c>
      <c r="EE13" s="154">
        <v>0</v>
      </c>
      <c r="EF13" s="154">
        <v>2</v>
      </c>
      <c r="EG13" s="154">
        <v>1</v>
      </c>
      <c r="EH13" s="154">
        <v>0</v>
      </c>
      <c r="EI13" s="338">
        <f>(EH13+EJ13)/2</f>
        <v>0.5</v>
      </c>
      <c r="EJ13" s="334">
        <v>1</v>
      </c>
      <c r="EK13" s="133" t="s">
        <v>1182</v>
      </c>
      <c r="EL13" s="133" t="s">
        <v>1182</v>
      </c>
      <c r="EM13" s="154">
        <v>2</v>
      </c>
      <c r="EN13" s="154">
        <v>1</v>
      </c>
      <c r="EO13" s="154">
        <v>0</v>
      </c>
      <c r="EP13" s="338">
        <f>(EO13+EQ13)/2</f>
        <v>0.5</v>
      </c>
      <c r="EQ13" s="334">
        <v>1</v>
      </c>
      <c r="ER13" s="299">
        <v>2625</v>
      </c>
      <c r="ES13" s="299">
        <v>2675</v>
      </c>
      <c r="ET13" s="299">
        <v>2345</v>
      </c>
      <c r="EU13" s="299">
        <v>2083</v>
      </c>
      <c r="EV13" s="299">
        <v>2077</v>
      </c>
      <c r="EW13" s="338">
        <f>(EV13+EX13)/2</f>
        <v>2019</v>
      </c>
      <c r="EX13" s="334">
        <v>1961</v>
      </c>
      <c r="EY13" s="154">
        <v>264</v>
      </c>
      <c r="EZ13" s="154">
        <v>535</v>
      </c>
      <c r="FA13" s="154">
        <v>448</v>
      </c>
      <c r="FB13" s="154">
        <v>317</v>
      </c>
      <c r="FC13" s="154">
        <v>317</v>
      </c>
      <c r="FD13" s="338">
        <f>(FC13+FE13)/2</f>
        <v>293</v>
      </c>
      <c r="FE13" s="334">
        <v>269</v>
      </c>
      <c r="FF13" s="154">
        <v>2361</v>
      </c>
      <c r="FG13" s="154">
        <v>8738</v>
      </c>
      <c r="FH13" s="154">
        <v>1897</v>
      </c>
      <c r="FI13" s="154">
        <v>1766</v>
      </c>
      <c r="FJ13" s="154">
        <v>1769</v>
      </c>
      <c r="FK13" s="338">
        <f>(FJ13+FL13)/2</f>
        <v>1730.5</v>
      </c>
      <c r="FL13" s="362">
        <v>1692</v>
      </c>
      <c r="FM13" s="133" t="s">
        <v>1183</v>
      </c>
      <c r="FN13" s="133" t="s">
        <v>1183</v>
      </c>
      <c r="FO13" s="133" t="s">
        <v>1183</v>
      </c>
      <c r="FP13" s="133" t="s">
        <v>1183</v>
      </c>
      <c r="FQ13" s="154">
        <v>6</v>
      </c>
      <c r="FR13" s="338">
        <f>(FQ13+FS13)/2</f>
        <v>5.5</v>
      </c>
      <c r="FS13" s="363">
        <v>5</v>
      </c>
      <c r="FT13" s="133" t="s">
        <v>1183</v>
      </c>
      <c r="FU13" s="133" t="s">
        <v>1183</v>
      </c>
      <c r="FV13" s="133" t="s">
        <v>1183</v>
      </c>
      <c r="FW13" s="133" t="s">
        <v>1183</v>
      </c>
      <c r="FX13" s="154">
        <v>5</v>
      </c>
      <c r="FY13" s="133" t="s">
        <v>1182</v>
      </c>
      <c r="FZ13" s="334">
        <v>5</v>
      </c>
      <c r="GA13" s="154">
        <v>0</v>
      </c>
      <c r="GB13" s="133">
        <v>0</v>
      </c>
      <c r="GC13" s="133">
        <v>0</v>
      </c>
      <c r="GD13" s="133">
        <v>0</v>
      </c>
      <c r="GE13" s="133">
        <v>1</v>
      </c>
      <c r="GF13" s="338">
        <f>(GE13+GG13)/2</f>
        <v>0.5</v>
      </c>
      <c r="GG13" s="370">
        <v>0</v>
      </c>
      <c r="GH13" s="179" t="s">
        <v>1455</v>
      </c>
      <c r="GK13" s="133">
        <v>1</v>
      </c>
      <c r="GM13" s="133">
        <v>1</v>
      </c>
      <c r="GO13" s="133">
        <v>1</v>
      </c>
      <c r="GV13" s="133">
        <v>2</v>
      </c>
      <c r="HA13" s="154">
        <v>2153</v>
      </c>
      <c r="HB13" s="133" t="s">
        <v>1183</v>
      </c>
      <c r="HC13" s="133" t="s">
        <v>1183</v>
      </c>
      <c r="HD13" s="133" t="s">
        <v>1183</v>
      </c>
      <c r="HE13" s="133" t="s">
        <v>1183</v>
      </c>
      <c r="HF13" s="171" t="s">
        <v>3336</v>
      </c>
      <c r="HG13" s="133" t="s">
        <v>1182</v>
      </c>
      <c r="HH13" s="133" t="s">
        <v>1182</v>
      </c>
      <c r="HI13" s="133" t="s">
        <v>1182</v>
      </c>
      <c r="HJ13" s="133" t="s">
        <v>1182</v>
      </c>
      <c r="HK13" s="133" t="s">
        <v>1182</v>
      </c>
      <c r="HL13" s="171" t="s">
        <v>3336</v>
      </c>
      <c r="HM13" s="154">
        <v>445</v>
      </c>
      <c r="HN13" s="133" t="s">
        <v>1183</v>
      </c>
      <c r="HO13" s="133" t="s">
        <v>1183</v>
      </c>
      <c r="HP13" s="133" t="s">
        <v>1183</v>
      </c>
      <c r="HQ13" s="133" t="s">
        <v>1183</v>
      </c>
      <c r="HR13" s="171" t="s">
        <v>3336</v>
      </c>
      <c r="HS13" s="154">
        <v>143</v>
      </c>
      <c r="HT13" s="134" t="s">
        <v>1183</v>
      </c>
      <c r="HU13" s="134" t="s">
        <v>1183</v>
      </c>
      <c r="HV13" s="134" t="s">
        <v>1183</v>
      </c>
      <c r="HW13" s="134" t="s">
        <v>1183</v>
      </c>
      <c r="HX13" s="171" t="s">
        <v>3336</v>
      </c>
      <c r="HY13" s="133" t="s">
        <v>1183</v>
      </c>
      <c r="HZ13" s="133" t="s">
        <v>1183</v>
      </c>
      <c r="IA13" s="133" t="s">
        <v>1183</v>
      </c>
      <c r="IB13" s="133" t="s">
        <v>1183</v>
      </c>
      <c r="IC13" s="133" t="s">
        <v>1183</v>
      </c>
      <c r="ID13" s="171" t="s">
        <v>3336</v>
      </c>
      <c r="IE13" s="133" t="s">
        <v>1183</v>
      </c>
      <c r="IF13" s="133" t="s">
        <v>1183</v>
      </c>
      <c r="IG13" s="133" t="s">
        <v>1183</v>
      </c>
      <c r="IH13" s="133" t="s">
        <v>1183</v>
      </c>
      <c r="II13" s="133" t="s">
        <v>1183</v>
      </c>
      <c r="IJ13" s="171" t="s">
        <v>3336</v>
      </c>
      <c r="IK13" s="154">
        <v>92</v>
      </c>
      <c r="IL13" s="133" t="s">
        <v>1183</v>
      </c>
      <c r="IM13" s="133" t="s">
        <v>1183</v>
      </c>
      <c r="IN13" s="133" t="s">
        <v>1183</v>
      </c>
      <c r="IO13" s="133" t="s">
        <v>1183</v>
      </c>
      <c r="IP13" s="171" t="s">
        <v>3336</v>
      </c>
      <c r="IQ13" s="133" t="s">
        <v>1183</v>
      </c>
      <c r="IR13" s="133" t="s">
        <v>1183</v>
      </c>
      <c r="IS13" s="133" t="s">
        <v>1183</v>
      </c>
      <c r="IT13" s="133" t="s">
        <v>1183</v>
      </c>
      <c r="IU13" s="133" t="s">
        <v>1183</v>
      </c>
      <c r="IV13" s="171" t="s">
        <v>3336</v>
      </c>
      <c r="IW13" s="154">
        <v>291</v>
      </c>
      <c r="IX13" s="133" t="s">
        <v>1183</v>
      </c>
      <c r="IY13" s="133" t="s">
        <v>1183</v>
      </c>
      <c r="IZ13" s="133" t="s">
        <v>1183</v>
      </c>
      <c r="JA13" s="133" t="s">
        <v>1183</v>
      </c>
      <c r="JB13" s="171" t="s">
        <v>3336</v>
      </c>
      <c r="JC13" s="154">
        <v>310</v>
      </c>
      <c r="JD13" s="133" t="s">
        <v>1183</v>
      </c>
      <c r="JE13" s="133" t="s">
        <v>1183</v>
      </c>
      <c r="JF13" s="133" t="s">
        <v>1183</v>
      </c>
      <c r="JG13" s="133" t="s">
        <v>1183</v>
      </c>
      <c r="JH13" s="171" t="s">
        <v>3336</v>
      </c>
      <c r="JI13" s="133" t="s">
        <v>1183</v>
      </c>
      <c r="JJ13" s="133" t="s">
        <v>1183</v>
      </c>
      <c r="JK13" s="133" t="s">
        <v>1183</v>
      </c>
      <c r="JL13" s="133" t="s">
        <v>1183</v>
      </c>
      <c r="JM13" s="133" t="s">
        <v>1183</v>
      </c>
      <c r="JN13" s="171" t="s">
        <v>3336</v>
      </c>
      <c r="JO13" s="154">
        <v>610</v>
      </c>
      <c r="JP13" s="133" t="s">
        <v>1183</v>
      </c>
      <c r="JQ13" s="133" t="s">
        <v>1183</v>
      </c>
      <c r="JR13" s="133" t="s">
        <v>1183</v>
      </c>
      <c r="JS13" s="133" t="s">
        <v>1183</v>
      </c>
      <c r="JT13" s="171" t="s">
        <v>3336</v>
      </c>
      <c r="JU13" s="133" t="s">
        <v>1455</v>
      </c>
      <c r="JV13" s="134" t="s">
        <v>2033</v>
      </c>
      <c r="JW13" s="153"/>
      <c r="JX13" s="133">
        <v>1</v>
      </c>
      <c r="JZ13" s="133">
        <v>1</v>
      </c>
      <c r="KD13" s="133">
        <v>1</v>
      </c>
      <c r="KF13" s="133">
        <v>2</v>
      </c>
      <c r="KG13" s="133" t="s">
        <v>1054</v>
      </c>
      <c r="KH13" s="133">
        <v>1</v>
      </c>
      <c r="KI13" s="133">
        <v>1</v>
      </c>
      <c r="KJ13" s="134" t="s">
        <v>1055</v>
      </c>
      <c r="KN13" s="341">
        <f t="shared" si="6"/>
        <v>1314.3999999999999</v>
      </c>
      <c r="KO13" s="154">
        <v>1314.4</v>
      </c>
      <c r="KP13" s="154">
        <v>1235.32</v>
      </c>
      <c r="KQ13" s="154">
        <v>79.08</v>
      </c>
      <c r="KR13" s="171" t="s">
        <v>3336</v>
      </c>
      <c r="KS13" s="133" t="s">
        <v>1183</v>
      </c>
      <c r="KT13" s="154">
        <v>25.25</v>
      </c>
      <c r="KU13" s="133" t="s">
        <v>1183</v>
      </c>
      <c r="KV13" s="154">
        <v>25.25</v>
      </c>
      <c r="KW13" s="133" t="s">
        <v>1183</v>
      </c>
      <c r="KX13" s="133" t="s">
        <v>1183</v>
      </c>
      <c r="KY13" s="133" t="s">
        <v>1183</v>
      </c>
      <c r="KZ13" s="133" t="s">
        <v>1183</v>
      </c>
      <c r="LA13" s="154">
        <v>1235.32</v>
      </c>
      <c r="LB13" s="154">
        <v>53.83</v>
      </c>
      <c r="LC13" s="171" t="s">
        <v>3336</v>
      </c>
      <c r="LD13" s="154">
        <v>10</v>
      </c>
      <c r="LE13" s="133" t="s">
        <v>1183</v>
      </c>
      <c r="LF13" s="154">
        <v>483.27</v>
      </c>
      <c r="LG13" s="133" t="s">
        <v>1183</v>
      </c>
      <c r="LH13" s="154">
        <v>94</v>
      </c>
      <c r="LI13" s="133" t="s">
        <v>1183</v>
      </c>
      <c r="LJ13" s="171" t="s">
        <v>3336</v>
      </c>
      <c r="LK13" s="154">
        <v>80.400000000000006</v>
      </c>
      <c r="LL13" s="133" t="s">
        <v>1183</v>
      </c>
      <c r="LM13" s="154">
        <v>20.89</v>
      </c>
      <c r="LN13" s="133" t="s">
        <v>1183</v>
      </c>
      <c r="LO13" s="154">
        <v>7</v>
      </c>
      <c r="LP13" s="154">
        <v>18.97</v>
      </c>
      <c r="LQ13" s="171" t="s">
        <v>3336</v>
      </c>
      <c r="LR13" s="133" t="s">
        <v>1183</v>
      </c>
      <c r="LS13" s="154">
        <v>6.25</v>
      </c>
      <c r="LT13" s="154">
        <v>589.85</v>
      </c>
      <c r="LU13" s="154">
        <v>28.61</v>
      </c>
      <c r="LV13" s="171" t="s">
        <v>3336</v>
      </c>
      <c r="LX13" s="171" t="s">
        <v>3336</v>
      </c>
      <c r="OT13" s="154">
        <v>4853</v>
      </c>
      <c r="OU13" s="154">
        <v>425</v>
      </c>
      <c r="OV13" s="154">
        <v>182</v>
      </c>
      <c r="OW13" s="154">
        <v>1174</v>
      </c>
      <c r="OX13" s="133" t="s">
        <v>1183</v>
      </c>
      <c r="OY13" s="171" t="s">
        <v>3336</v>
      </c>
      <c r="OZ13" s="177">
        <v>4064</v>
      </c>
      <c r="PA13" s="154">
        <v>401</v>
      </c>
      <c r="PB13" s="154">
        <v>260</v>
      </c>
      <c r="PC13" s="154">
        <v>973</v>
      </c>
      <c r="PD13" s="133" t="s">
        <v>1183</v>
      </c>
      <c r="PE13" s="171" t="s">
        <v>3336</v>
      </c>
      <c r="PF13" s="133" t="s">
        <v>1183</v>
      </c>
      <c r="PG13" s="133" t="s">
        <v>1183</v>
      </c>
      <c r="PH13" s="133" t="s">
        <v>1183</v>
      </c>
      <c r="PI13" s="133" t="s">
        <v>1183</v>
      </c>
      <c r="PJ13" s="133" t="s">
        <v>1183</v>
      </c>
      <c r="PK13" s="133" t="s">
        <v>1183</v>
      </c>
      <c r="PL13" s="133" t="s">
        <v>1183</v>
      </c>
      <c r="PM13" s="171" t="s">
        <v>3336</v>
      </c>
      <c r="PN13" s="133" t="s">
        <v>1183</v>
      </c>
      <c r="PO13" s="133" t="s">
        <v>1183</v>
      </c>
      <c r="PP13" s="171" t="s">
        <v>3336</v>
      </c>
      <c r="PQ13" s="133" t="s">
        <v>1183</v>
      </c>
      <c r="PR13" s="133" t="s">
        <v>1183</v>
      </c>
      <c r="PS13" s="154">
        <v>2613</v>
      </c>
      <c r="PT13" s="154">
        <v>1599</v>
      </c>
      <c r="PU13" s="154">
        <v>295</v>
      </c>
      <c r="PV13" s="154">
        <v>142</v>
      </c>
      <c r="PW13" s="171" t="s">
        <v>3336</v>
      </c>
      <c r="PX13" s="133" t="s">
        <v>1182</v>
      </c>
      <c r="PY13" s="133" t="s">
        <v>1182</v>
      </c>
      <c r="PZ13" s="154">
        <v>1250</v>
      </c>
      <c r="QA13" s="154">
        <v>1652</v>
      </c>
      <c r="QB13" s="154">
        <v>0</v>
      </c>
      <c r="QC13" s="154">
        <v>0</v>
      </c>
      <c r="QD13" s="171" t="s">
        <v>3336</v>
      </c>
      <c r="QE13" s="133" t="s">
        <v>1183</v>
      </c>
      <c r="QF13" s="133" t="s">
        <v>1183</v>
      </c>
      <c r="QG13" s="133" t="s">
        <v>1183</v>
      </c>
      <c r="QH13" s="133" t="s">
        <v>1183</v>
      </c>
      <c r="QI13" s="154">
        <v>2</v>
      </c>
      <c r="QJ13" s="154">
        <v>3</v>
      </c>
      <c r="QK13" s="171" t="s">
        <v>3336</v>
      </c>
      <c r="QL13" s="133" t="s">
        <v>1183</v>
      </c>
      <c r="QM13" s="133" t="s">
        <v>1183</v>
      </c>
      <c r="QN13" s="154">
        <v>624</v>
      </c>
      <c r="QO13" s="154">
        <v>591</v>
      </c>
      <c r="QP13" s="154">
        <v>60</v>
      </c>
      <c r="QQ13" s="154">
        <v>63</v>
      </c>
      <c r="QR13" s="171" t="s">
        <v>3336</v>
      </c>
      <c r="QS13" s="154">
        <v>4507</v>
      </c>
      <c r="QT13" s="154">
        <v>3596</v>
      </c>
      <c r="QU13" s="154">
        <v>475</v>
      </c>
      <c r="QV13" s="154">
        <v>376</v>
      </c>
      <c r="QW13" s="133" t="s">
        <v>1183</v>
      </c>
      <c r="QX13" s="154">
        <v>60</v>
      </c>
      <c r="QY13" s="154">
        <v>0</v>
      </c>
      <c r="QZ13" s="171" t="s">
        <v>3336</v>
      </c>
      <c r="RA13" s="134" t="s">
        <v>1455</v>
      </c>
      <c r="RB13" s="171" t="s">
        <v>3336</v>
      </c>
      <c r="RC13" s="133">
        <v>1</v>
      </c>
      <c r="RE13" s="133">
        <v>1</v>
      </c>
      <c r="RG13" s="133">
        <v>1</v>
      </c>
      <c r="RH13" s="133" t="s">
        <v>850</v>
      </c>
      <c r="RK13" s="133">
        <v>1</v>
      </c>
      <c r="RM13" s="133" t="s">
        <v>76</v>
      </c>
      <c r="RP13" s="133" t="s">
        <v>76</v>
      </c>
      <c r="RY13" s="154">
        <v>193.6</v>
      </c>
      <c r="RZ13" s="171" t="s">
        <v>3336</v>
      </c>
      <c r="SA13" s="154">
        <v>2</v>
      </c>
      <c r="SB13" s="154">
        <v>12</v>
      </c>
      <c r="SC13" s="133" t="s">
        <v>1183</v>
      </c>
      <c r="SD13" s="154">
        <v>147.1</v>
      </c>
      <c r="SE13" s="171" t="s">
        <v>3336</v>
      </c>
      <c r="SF13" s="133">
        <v>22.5</v>
      </c>
      <c r="SG13" s="133" t="s">
        <v>1183</v>
      </c>
      <c r="SH13" s="133">
        <v>1</v>
      </c>
      <c r="SI13" s="133">
        <v>9</v>
      </c>
      <c r="SJ13" s="171" t="s">
        <v>3336</v>
      </c>
      <c r="SK13" s="133" t="s">
        <v>1183</v>
      </c>
      <c r="SL13" s="154">
        <v>249</v>
      </c>
      <c r="SM13" s="154">
        <v>1826</v>
      </c>
      <c r="SN13" s="133" t="s">
        <v>1183</v>
      </c>
      <c r="SO13" s="171" t="s">
        <v>3336</v>
      </c>
    </row>
    <row r="14" spans="1:511" ht="17.25" customHeight="1">
      <c r="A14" s="133">
        <v>13</v>
      </c>
      <c r="B14" s="150" t="s">
        <v>37</v>
      </c>
      <c r="C14" s="133">
        <v>1</v>
      </c>
      <c r="D14" s="133">
        <v>1</v>
      </c>
      <c r="E14" s="133">
        <v>2</v>
      </c>
      <c r="F14" s="133">
        <v>2</v>
      </c>
      <c r="G14" s="133">
        <v>1</v>
      </c>
      <c r="H14" s="133">
        <v>1</v>
      </c>
      <c r="I14" s="133">
        <v>2</v>
      </c>
      <c r="J14" s="133">
        <v>2</v>
      </c>
      <c r="K14" s="133">
        <v>1</v>
      </c>
      <c r="L14" s="133">
        <v>1</v>
      </c>
      <c r="M14" s="133">
        <v>1</v>
      </c>
      <c r="N14" s="133">
        <v>2</v>
      </c>
      <c r="O14" s="133">
        <v>2</v>
      </c>
      <c r="P14" s="133">
        <v>2</v>
      </c>
      <c r="Q14" s="133">
        <v>2</v>
      </c>
      <c r="R14" s="133">
        <v>2</v>
      </c>
      <c r="S14" s="133">
        <v>606</v>
      </c>
      <c r="T14" s="133">
        <v>44</v>
      </c>
      <c r="U14" s="133" t="s">
        <v>1182</v>
      </c>
      <c r="V14" s="133" t="s">
        <v>1182</v>
      </c>
      <c r="W14" s="133" t="s">
        <v>1182</v>
      </c>
      <c r="X14" s="133">
        <v>270</v>
      </c>
      <c r="Y14" s="133" t="s">
        <v>1182</v>
      </c>
      <c r="Z14" s="133" t="s">
        <v>1182</v>
      </c>
      <c r="AA14" s="133" t="s">
        <v>1182</v>
      </c>
      <c r="AB14" s="133" t="s">
        <v>1182</v>
      </c>
      <c r="AC14" s="133" t="s">
        <v>1182</v>
      </c>
      <c r="AD14" s="133" t="s">
        <v>1182</v>
      </c>
      <c r="AE14" s="133" t="s">
        <v>1182</v>
      </c>
      <c r="AF14" s="133" t="s">
        <v>1182</v>
      </c>
      <c r="AG14" s="133" t="s">
        <v>1182</v>
      </c>
      <c r="AH14" s="133" t="s">
        <v>1182</v>
      </c>
      <c r="AI14" s="171" t="s">
        <v>3336</v>
      </c>
      <c r="AJ14" s="133">
        <v>3261</v>
      </c>
      <c r="AK14" s="133">
        <v>3196</v>
      </c>
      <c r="AL14" s="133">
        <v>3126</v>
      </c>
      <c r="AM14" s="133">
        <v>3097</v>
      </c>
      <c r="AN14" s="133">
        <v>3007</v>
      </c>
      <c r="AO14" s="154">
        <v>3110</v>
      </c>
      <c r="AP14" s="171" t="s">
        <v>3336</v>
      </c>
      <c r="AQ14" s="133">
        <v>641</v>
      </c>
      <c r="AR14" s="133">
        <v>650</v>
      </c>
      <c r="AS14" s="133">
        <v>585</v>
      </c>
      <c r="AT14" s="133">
        <v>640</v>
      </c>
      <c r="AU14" s="133">
        <v>606</v>
      </c>
      <c r="AV14" s="154">
        <v>547</v>
      </c>
      <c r="AW14" s="171" t="s">
        <v>3336</v>
      </c>
      <c r="AX14" s="133">
        <v>244</v>
      </c>
      <c r="AY14" s="133">
        <v>229</v>
      </c>
      <c r="AZ14" s="133">
        <v>229</v>
      </c>
      <c r="BA14" s="133">
        <v>248</v>
      </c>
      <c r="BB14" s="133">
        <v>228</v>
      </c>
      <c r="BC14" s="154">
        <v>232</v>
      </c>
      <c r="BD14" s="171" t="s">
        <v>3336</v>
      </c>
      <c r="BE14" s="133">
        <v>467</v>
      </c>
      <c r="BF14" s="133">
        <v>474</v>
      </c>
      <c r="BG14" s="133">
        <v>454</v>
      </c>
      <c r="BH14" s="133">
        <v>497</v>
      </c>
      <c r="BI14" s="133">
        <v>455</v>
      </c>
      <c r="BJ14" s="154">
        <v>543</v>
      </c>
      <c r="BK14" s="171" t="s">
        <v>3336</v>
      </c>
      <c r="BL14" s="133">
        <v>255</v>
      </c>
      <c r="BM14" s="133">
        <v>266</v>
      </c>
      <c r="BN14" s="133">
        <v>254</v>
      </c>
      <c r="BO14" s="133">
        <v>256</v>
      </c>
      <c r="BP14" s="133">
        <v>228</v>
      </c>
      <c r="BQ14" s="154">
        <v>266</v>
      </c>
      <c r="BR14" s="171" t="s">
        <v>3336</v>
      </c>
      <c r="BS14" s="133" t="s">
        <v>1183</v>
      </c>
      <c r="BT14" s="133" t="s">
        <v>1183</v>
      </c>
      <c r="BU14" s="133" t="s">
        <v>1183</v>
      </c>
      <c r="BV14" s="133" t="s">
        <v>1183</v>
      </c>
      <c r="BW14" s="133">
        <v>9</v>
      </c>
      <c r="BX14" s="154" t="s">
        <v>1183</v>
      </c>
      <c r="BY14" s="171" t="s">
        <v>3336</v>
      </c>
      <c r="BZ14" s="133">
        <v>6436</v>
      </c>
      <c r="CA14" s="133">
        <v>6066</v>
      </c>
      <c r="CB14" s="133">
        <v>5809</v>
      </c>
      <c r="CC14" s="133">
        <v>5749</v>
      </c>
      <c r="CD14" s="133">
        <v>5671</v>
      </c>
      <c r="CE14" s="133">
        <v>5732</v>
      </c>
      <c r="CF14" s="334" t="s">
        <v>3336</v>
      </c>
      <c r="CG14" s="133">
        <v>2062</v>
      </c>
      <c r="CH14" s="133">
        <v>2187</v>
      </c>
      <c r="CI14" s="133">
        <v>1990</v>
      </c>
      <c r="CJ14" s="133">
        <v>1980</v>
      </c>
      <c r="CK14" s="133">
        <v>2015</v>
      </c>
      <c r="CL14" s="133">
        <v>1949</v>
      </c>
      <c r="CM14" s="334" t="s">
        <v>3336</v>
      </c>
      <c r="CN14" s="133">
        <v>543</v>
      </c>
      <c r="CO14" s="133">
        <v>487</v>
      </c>
      <c r="CP14" s="133">
        <v>554</v>
      </c>
      <c r="CQ14" s="133">
        <v>500</v>
      </c>
      <c r="CR14" s="133">
        <v>550</v>
      </c>
      <c r="CS14" s="133">
        <v>610</v>
      </c>
      <c r="CT14" s="171" t="s">
        <v>3336</v>
      </c>
      <c r="CU14" s="133">
        <v>906</v>
      </c>
      <c r="CV14" s="133">
        <v>972</v>
      </c>
      <c r="CW14" s="133">
        <v>918</v>
      </c>
      <c r="CX14" s="133">
        <v>959</v>
      </c>
      <c r="CY14" s="133">
        <v>891</v>
      </c>
      <c r="CZ14" s="133">
        <v>977</v>
      </c>
      <c r="DA14" s="171" t="s">
        <v>3336</v>
      </c>
      <c r="DB14" s="133">
        <v>533</v>
      </c>
      <c r="DC14" s="133">
        <v>578</v>
      </c>
      <c r="DD14" s="133">
        <v>532</v>
      </c>
      <c r="DE14" s="133">
        <v>528</v>
      </c>
      <c r="DF14" s="133">
        <v>497</v>
      </c>
      <c r="DG14" s="133">
        <v>510</v>
      </c>
      <c r="DH14" s="171" t="s">
        <v>3336</v>
      </c>
      <c r="DI14" s="133">
        <v>36</v>
      </c>
      <c r="DJ14" s="133">
        <v>22</v>
      </c>
      <c r="DK14" s="133">
        <v>23</v>
      </c>
      <c r="DL14" s="133">
        <v>29</v>
      </c>
      <c r="DM14" s="133">
        <v>41</v>
      </c>
      <c r="DN14" s="133">
        <v>37</v>
      </c>
      <c r="DO14" s="171" t="s">
        <v>3336</v>
      </c>
      <c r="DP14" s="373">
        <f t="shared" si="5"/>
        <v>6436</v>
      </c>
      <c r="DQ14" s="373">
        <f t="shared" si="0"/>
        <v>6154</v>
      </c>
      <c r="DR14" s="373">
        <f t="shared" si="1"/>
        <v>5945</v>
      </c>
      <c r="DS14" s="373">
        <f t="shared" si="2"/>
        <v>5800</v>
      </c>
      <c r="DT14" s="373">
        <f t="shared" si="3"/>
        <v>5654</v>
      </c>
      <c r="DU14" s="373">
        <f t="shared" si="4"/>
        <v>5627</v>
      </c>
      <c r="DV14" s="335" t="s">
        <v>3336</v>
      </c>
      <c r="DW14" s="133">
        <v>9</v>
      </c>
      <c r="DX14" s="133">
        <v>4</v>
      </c>
      <c r="DY14" s="133">
        <v>5</v>
      </c>
      <c r="DZ14" s="133">
        <v>9</v>
      </c>
      <c r="EA14" s="133">
        <v>3</v>
      </c>
      <c r="EB14" s="133">
        <v>9</v>
      </c>
      <c r="EC14" s="334" t="s">
        <v>3336</v>
      </c>
      <c r="ED14" s="133">
        <v>7</v>
      </c>
      <c r="EE14" s="133">
        <v>2</v>
      </c>
      <c r="EF14" s="133">
        <v>2</v>
      </c>
      <c r="EG14" s="133">
        <v>2</v>
      </c>
      <c r="EH14" s="133">
        <v>2</v>
      </c>
      <c r="EI14" s="133">
        <v>2</v>
      </c>
      <c r="EJ14" s="334" t="s">
        <v>3336</v>
      </c>
      <c r="EK14" s="133">
        <v>6</v>
      </c>
      <c r="EL14" s="133">
        <v>2</v>
      </c>
      <c r="EM14" s="133">
        <v>1</v>
      </c>
      <c r="EN14" s="133">
        <v>2</v>
      </c>
      <c r="EO14" s="133">
        <v>0</v>
      </c>
      <c r="EP14" s="133">
        <v>1</v>
      </c>
      <c r="EQ14" s="334" t="s">
        <v>3336</v>
      </c>
      <c r="ER14" s="298">
        <v>6427</v>
      </c>
      <c r="ES14" s="298">
        <v>6150</v>
      </c>
      <c r="ET14" s="298">
        <v>5940</v>
      </c>
      <c r="EU14" s="298">
        <v>5791</v>
      </c>
      <c r="EV14" s="298">
        <v>5651</v>
      </c>
      <c r="EW14" s="298">
        <v>5618</v>
      </c>
      <c r="EX14" s="334" t="s">
        <v>3336</v>
      </c>
      <c r="EY14" s="133">
        <v>1125</v>
      </c>
      <c r="EZ14" s="133">
        <v>1241</v>
      </c>
      <c r="FA14" s="133">
        <v>1114</v>
      </c>
      <c r="FB14" s="133">
        <v>1098</v>
      </c>
      <c r="FC14" s="133">
        <v>1102</v>
      </c>
      <c r="FD14" s="133">
        <v>1061</v>
      </c>
      <c r="FE14" s="334" t="s">
        <v>3336</v>
      </c>
      <c r="FF14" s="133">
        <v>5224</v>
      </c>
      <c r="FG14" s="133">
        <v>4822</v>
      </c>
      <c r="FH14" s="133">
        <v>4717</v>
      </c>
      <c r="FI14" s="133">
        <v>4598</v>
      </c>
      <c r="FJ14" s="133">
        <v>4461</v>
      </c>
      <c r="FK14" s="133">
        <v>4464</v>
      </c>
      <c r="FL14" s="362"/>
      <c r="FM14" s="133">
        <v>51</v>
      </c>
      <c r="FN14" s="133">
        <v>64</v>
      </c>
      <c r="FO14" s="133">
        <v>73</v>
      </c>
      <c r="FP14" s="133">
        <v>79</v>
      </c>
      <c r="FQ14" s="133">
        <v>73</v>
      </c>
      <c r="FR14" s="133">
        <v>78</v>
      </c>
      <c r="FS14" s="363"/>
      <c r="FT14" s="133" t="s">
        <v>1183</v>
      </c>
      <c r="FU14" s="133" t="s">
        <v>1183</v>
      </c>
      <c r="FV14" s="133" t="s">
        <v>1183</v>
      </c>
      <c r="FW14" s="133" t="s">
        <v>1183</v>
      </c>
      <c r="FX14" s="133" t="s">
        <v>1182</v>
      </c>
      <c r="FY14" s="133" t="s">
        <v>1182</v>
      </c>
      <c r="FZ14" s="334" t="s">
        <v>3336</v>
      </c>
      <c r="GA14" s="133">
        <v>78</v>
      </c>
      <c r="GB14" s="133">
        <v>87</v>
      </c>
      <c r="GC14" s="133">
        <v>109</v>
      </c>
      <c r="GD14" s="133">
        <v>95</v>
      </c>
      <c r="GE14" s="133">
        <v>7</v>
      </c>
      <c r="GF14" s="133">
        <v>6</v>
      </c>
      <c r="GG14" s="370"/>
      <c r="GH14" s="368" t="s">
        <v>1891</v>
      </c>
      <c r="GK14" s="133">
        <v>1</v>
      </c>
      <c r="GM14" s="133">
        <v>1</v>
      </c>
      <c r="GO14" s="133">
        <v>1</v>
      </c>
      <c r="GS14" s="133">
        <v>1</v>
      </c>
      <c r="GU14" s="133">
        <v>1</v>
      </c>
      <c r="GV14" s="133">
        <v>1</v>
      </c>
      <c r="HA14" s="308">
        <v>2401</v>
      </c>
      <c r="HB14" s="133">
        <v>228</v>
      </c>
      <c r="HC14" s="133">
        <v>9</v>
      </c>
      <c r="HD14" s="133">
        <v>455</v>
      </c>
      <c r="HE14" s="133">
        <v>228</v>
      </c>
      <c r="HF14" s="171" t="s">
        <v>3336</v>
      </c>
      <c r="HG14" s="133">
        <v>196</v>
      </c>
      <c r="HH14" s="133">
        <v>10</v>
      </c>
      <c r="HI14" s="133">
        <v>0</v>
      </c>
      <c r="HJ14" s="133">
        <v>4</v>
      </c>
      <c r="HK14" s="133">
        <v>4</v>
      </c>
      <c r="HL14" s="171" t="s">
        <v>3336</v>
      </c>
      <c r="HM14" s="133">
        <v>581</v>
      </c>
      <c r="HN14" s="133">
        <v>60</v>
      </c>
      <c r="HO14" s="133" t="s">
        <v>1183</v>
      </c>
      <c r="HP14" s="133">
        <v>33</v>
      </c>
      <c r="HQ14" s="133">
        <v>9</v>
      </c>
      <c r="HR14" s="171" t="s">
        <v>3336</v>
      </c>
      <c r="HS14" s="133">
        <v>394</v>
      </c>
      <c r="HT14" s="133">
        <v>31</v>
      </c>
      <c r="HU14" s="133">
        <v>0</v>
      </c>
      <c r="HV14" s="133">
        <v>16</v>
      </c>
      <c r="HW14" s="133">
        <v>7</v>
      </c>
      <c r="HX14" s="171" t="s">
        <v>3336</v>
      </c>
      <c r="HY14" s="133" t="s">
        <v>1183</v>
      </c>
      <c r="HZ14" s="133" t="s">
        <v>1183</v>
      </c>
      <c r="IA14" s="133" t="s">
        <v>1183</v>
      </c>
      <c r="IB14" s="133" t="s">
        <v>1183</v>
      </c>
      <c r="IC14" s="133" t="s">
        <v>1183</v>
      </c>
      <c r="ID14" s="171" t="s">
        <v>3336</v>
      </c>
      <c r="IE14" s="133">
        <v>119</v>
      </c>
      <c r="IF14" s="133">
        <v>1</v>
      </c>
      <c r="IG14" s="133">
        <v>0</v>
      </c>
      <c r="IH14" s="133">
        <v>20</v>
      </c>
      <c r="II14" s="133">
        <v>4</v>
      </c>
      <c r="IJ14" s="171" t="s">
        <v>3336</v>
      </c>
      <c r="IK14" s="154">
        <v>119</v>
      </c>
      <c r="IL14" s="133" t="s">
        <v>1182</v>
      </c>
      <c r="IM14" s="133" t="s">
        <v>1182</v>
      </c>
      <c r="IN14" s="133" t="s">
        <v>1182</v>
      </c>
      <c r="IO14" s="133" t="s">
        <v>1182</v>
      </c>
      <c r="IP14" s="171" t="s">
        <v>3336</v>
      </c>
      <c r="IQ14" s="133" t="s">
        <v>1182</v>
      </c>
      <c r="IR14" s="133" t="s">
        <v>1182</v>
      </c>
      <c r="IS14" s="133" t="s">
        <v>1182</v>
      </c>
      <c r="IT14" s="133" t="s">
        <v>1182</v>
      </c>
      <c r="IU14" s="133" t="s">
        <v>1182</v>
      </c>
      <c r="IV14" s="171" t="s">
        <v>3336</v>
      </c>
      <c r="IW14" s="133">
        <v>159</v>
      </c>
      <c r="IX14" s="133">
        <v>6</v>
      </c>
      <c r="IY14" s="133">
        <v>2</v>
      </c>
      <c r="IZ14" s="133">
        <v>15</v>
      </c>
      <c r="JA14" s="133">
        <v>5</v>
      </c>
      <c r="JB14" s="171" t="s">
        <v>3336</v>
      </c>
      <c r="JC14" s="133">
        <v>243</v>
      </c>
      <c r="JD14" s="133">
        <v>15</v>
      </c>
      <c r="JE14" s="133">
        <v>0</v>
      </c>
      <c r="JF14" s="133">
        <v>27</v>
      </c>
      <c r="JG14" s="133">
        <v>19</v>
      </c>
      <c r="JH14" s="171" t="s">
        <v>3336</v>
      </c>
      <c r="JI14" s="133" t="s">
        <v>1183</v>
      </c>
      <c r="JJ14" s="133" t="s">
        <v>1183</v>
      </c>
      <c r="JK14" s="133" t="s">
        <v>1183</v>
      </c>
      <c r="JL14" s="133" t="s">
        <v>1183</v>
      </c>
      <c r="JM14" s="133" t="s">
        <v>1183</v>
      </c>
      <c r="JN14" s="171" t="s">
        <v>3336</v>
      </c>
      <c r="JO14" s="133">
        <v>456</v>
      </c>
      <c r="JP14" s="133">
        <v>25</v>
      </c>
      <c r="JQ14" s="133">
        <v>0</v>
      </c>
      <c r="JR14" s="133">
        <v>125</v>
      </c>
      <c r="JS14" s="133">
        <v>62</v>
      </c>
      <c r="JT14" s="171" t="s">
        <v>3336</v>
      </c>
      <c r="JU14" s="134" t="s">
        <v>3078</v>
      </c>
      <c r="JV14" s="133" t="s">
        <v>1892</v>
      </c>
      <c r="JX14" s="133">
        <v>1</v>
      </c>
      <c r="JZ14" s="133">
        <v>1</v>
      </c>
      <c r="KA14" s="133">
        <v>15</v>
      </c>
      <c r="KB14" s="133">
        <v>18</v>
      </c>
      <c r="KD14" s="133">
        <v>1</v>
      </c>
      <c r="KF14" s="133">
        <v>2</v>
      </c>
      <c r="KH14" s="133">
        <v>1</v>
      </c>
      <c r="KI14" s="133">
        <v>1</v>
      </c>
      <c r="KJ14" s="133" t="s">
        <v>1057</v>
      </c>
      <c r="KL14" s="133">
        <v>1</v>
      </c>
      <c r="KN14" s="341" t="e">
        <f t="shared" si="6"/>
        <v>#VALUE!</v>
      </c>
      <c r="KO14" s="133">
        <v>2325</v>
      </c>
      <c r="KP14" s="133">
        <v>2325</v>
      </c>
      <c r="KQ14" s="133" t="s">
        <v>1183</v>
      </c>
      <c r="KR14" s="171" t="s">
        <v>3336</v>
      </c>
      <c r="KS14" s="133">
        <v>234</v>
      </c>
      <c r="KT14" s="133" t="s">
        <v>1183</v>
      </c>
      <c r="KU14" s="133">
        <v>73</v>
      </c>
      <c r="KV14" s="133" t="s">
        <v>1183</v>
      </c>
      <c r="KW14" s="133">
        <v>102</v>
      </c>
      <c r="KX14" s="133" t="s">
        <v>1183</v>
      </c>
      <c r="KY14" s="133">
        <v>59</v>
      </c>
      <c r="KZ14" s="133" t="s">
        <v>1183</v>
      </c>
      <c r="LA14" s="133">
        <v>2091</v>
      </c>
      <c r="LB14" s="133" t="s">
        <v>1183</v>
      </c>
      <c r="LC14" s="171" t="s">
        <v>3336</v>
      </c>
      <c r="LD14" s="133">
        <v>62</v>
      </c>
      <c r="LE14" s="133" t="s">
        <v>1183</v>
      </c>
      <c r="LF14" s="133">
        <v>1363</v>
      </c>
      <c r="LG14" s="133" t="s">
        <v>1183</v>
      </c>
      <c r="LH14" s="133" t="s">
        <v>1183</v>
      </c>
      <c r="LI14" s="133" t="s">
        <v>1183</v>
      </c>
      <c r="LJ14" s="171" t="s">
        <v>3336</v>
      </c>
      <c r="LK14" s="133">
        <v>0</v>
      </c>
      <c r="LL14" s="133" t="s">
        <v>1183</v>
      </c>
      <c r="LM14" s="133" t="s">
        <v>1183</v>
      </c>
      <c r="LN14" s="133" t="s">
        <v>1183</v>
      </c>
      <c r="LO14" s="133">
        <v>214</v>
      </c>
      <c r="LP14" s="133" t="s">
        <v>1183</v>
      </c>
      <c r="LQ14" s="171" t="s">
        <v>3336</v>
      </c>
      <c r="LR14" s="133">
        <v>178</v>
      </c>
      <c r="LS14" s="133" t="s">
        <v>1183</v>
      </c>
      <c r="LT14" s="133">
        <v>274</v>
      </c>
      <c r="LU14" s="133" t="s">
        <v>1183</v>
      </c>
      <c r="LV14" s="171" t="s">
        <v>3336</v>
      </c>
      <c r="LX14" s="171" t="s">
        <v>3336</v>
      </c>
      <c r="OT14" s="133">
        <v>2181</v>
      </c>
      <c r="OU14" s="133">
        <v>248</v>
      </c>
      <c r="OV14" s="133">
        <v>3</v>
      </c>
      <c r="OW14" s="133">
        <v>143</v>
      </c>
      <c r="OX14" s="133" t="s">
        <v>1183</v>
      </c>
      <c r="OY14" s="171" t="s">
        <v>3336</v>
      </c>
      <c r="OZ14" s="176">
        <v>3135</v>
      </c>
      <c r="PA14" s="133">
        <v>319</v>
      </c>
      <c r="PB14" s="133">
        <v>9</v>
      </c>
      <c r="PC14" s="133">
        <v>147</v>
      </c>
      <c r="PD14" s="133" t="s">
        <v>1183</v>
      </c>
      <c r="PE14" s="171" t="s">
        <v>3336</v>
      </c>
      <c r="PF14" s="133">
        <v>2991</v>
      </c>
      <c r="PG14" s="133">
        <v>2715</v>
      </c>
      <c r="PH14" s="133">
        <v>214</v>
      </c>
      <c r="PI14" s="133">
        <v>20</v>
      </c>
      <c r="PJ14" s="133">
        <v>0</v>
      </c>
      <c r="PK14" s="133">
        <v>42</v>
      </c>
      <c r="PL14" s="133">
        <v>0</v>
      </c>
      <c r="PM14" s="171" t="s">
        <v>3336</v>
      </c>
      <c r="PN14" s="133">
        <v>2181</v>
      </c>
      <c r="PO14" s="133">
        <v>3135</v>
      </c>
      <c r="PP14" s="171" t="s">
        <v>3336</v>
      </c>
      <c r="PQ14" s="133" t="s">
        <v>1183</v>
      </c>
      <c r="PR14" s="133" t="s">
        <v>1183</v>
      </c>
      <c r="PS14" s="133" t="s">
        <v>1183</v>
      </c>
      <c r="PT14" s="133" t="s">
        <v>1183</v>
      </c>
      <c r="PU14" s="133" t="s">
        <v>1183</v>
      </c>
      <c r="PV14" s="133" t="s">
        <v>1183</v>
      </c>
      <c r="PW14" s="171" t="s">
        <v>3336</v>
      </c>
      <c r="PX14" s="133" t="s">
        <v>1182</v>
      </c>
      <c r="PY14" s="133" t="s">
        <v>1182</v>
      </c>
      <c r="PZ14" s="133">
        <v>1026</v>
      </c>
      <c r="QA14" s="133">
        <v>1841</v>
      </c>
      <c r="QB14" s="133">
        <v>51</v>
      </c>
      <c r="QC14" s="133">
        <v>264</v>
      </c>
      <c r="QD14" s="171" t="s">
        <v>3336</v>
      </c>
      <c r="QE14" s="133" t="s">
        <v>1183</v>
      </c>
      <c r="QF14" s="133" t="s">
        <v>1183</v>
      </c>
      <c r="QG14" s="133" t="s">
        <v>1183</v>
      </c>
      <c r="QH14" s="133" t="s">
        <v>1183</v>
      </c>
      <c r="QI14" s="133" t="s">
        <v>1183</v>
      </c>
      <c r="QJ14" s="133" t="s">
        <v>1183</v>
      </c>
      <c r="QK14" s="171" t="s">
        <v>3336</v>
      </c>
      <c r="QL14" s="133">
        <v>96</v>
      </c>
      <c r="QM14" s="133">
        <v>297</v>
      </c>
      <c r="QN14" s="133">
        <v>1008</v>
      </c>
      <c r="QO14" s="133">
        <v>733</v>
      </c>
      <c r="QP14" s="133" t="s">
        <v>1183</v>
      </c>
      <c r="QQ14" s="133" t="s">
        <v>1183</v>
      </c>
      <c r="QR14" s="171" t="s">
        <v>3336</v>
      </c>
      <c r="QS14" s="133">
        <v>2991</v>
      </c>
      <c r="QT14" s="133">
        <v>2715</v>
      </c>
      <c r="QU14" s="133">
        <v>214</v>
      </c>
      <c r="QV14" s="133">
        <v>20</v>
      </c>
      <c r="QW14" s="133">
        <v>0</v>
      </c>
      <c r="QX14" s="133">
        <v>42</v>
      </c>
      <c r="QY14" s="133">
        <v>0</v>
      </c>
      <c r="QZ14" s="171" t="s">
        <v>3336</v>
      </c>
      <c r="RB14" s="171" t="s">
        <v>3336</v>
      </c>
      <c r="RM14" s="133" t="s">
        <v>1026</v>
      </c>
      <c r="RN14" s="133" t="s">
        <v>1026</v>
      </c>
      <c r="RQ14" s="133" t="s">
        <v>1026</v>
      </c>
      <c r="RR14" s="133" t="s">
        <v>1026</v>
      </c>
      <c r="RS14" s="134" t="s">
        <v>3789</v>
      </c>
      <c r="RV14" s="133">
        <v>1</v>
      </c>
      <c r="RY14" s="133">
        <v>259</v>
      </c>
      <c r="RZ14" s="171" t="s">
        <v>3336</v>
      </c>
      <c r="SA14" s="133">
        <v>6</v>
      </c>
      <c r="SB14" s="133">
        <v>3</v>
      </c>
      <c r="SC14" s="133">
        <v>15</v>
      </c>
      <c r="SD14" s="133">
        <v>215</v>
      </c>
      <c r="SE14" s="171" t="s">
        <v>3336</v>
      </c>
      <c r="SF14" s="133">
        <v>0</v>
      </c>
      <c r="SG14" s="133">
        <v>0</v>
      </c>
      <c r="SH14" s="133">
        <v>20</v>
      </c>
      <c r="SI14" s="133">
        <v>0</v>
      </c>
      <c r="SJ14" s="171" t="s">
        <v>3336</v>
      </c>
      <c r="SK14" s="133">
        <v>4978</v>
      </c>
      <c r="SL14" s="133">
        <v>3786</v>
      </c>
      <c r="SM14" s="133" t="s">
        <v>1183</v>
      </c>
      <c r="SN14" s="133">
        <v>1192</v>
      </c>
      <c r="SO14" s="171" t="s">
        <v>3336</v>
      </c>
    </row>
    <row r="15" spans="1:511" ht="13.5" customHeight="1">
      <c r="A15" s="133">
        <v>14</v>
      </c>
      <c r="B15" s="150" t="s">
        <v>38</v>
      </c>
      <c r="C15" s="138">
        <v>1</v>
      </c>
      <c r="D15" s="138">
        <v>2</v>
      </c>
      <c r="E15" s="138">
        <v>2</v>
      </c>
      <c r="F15" s="138">
        <v>2</v>
      </c>
      <c r="G15" s="138">
        <v>2</v>
      </c>
      <c r="H15" s="138">
        <v>2</v>
      </c>
      <c r="I15" s="138">
        <v>2</v>
      </c>
      <c r="J15" s="138">
        <v>2</v>
      </c>
      <c r="K15" s="133">
        <v>1</v>
      </c>
      <c r="L15" s="138">
        <v>1</v>
      </c>
      <c r="M15" s="133">
        <v>1</v>
      </c>
      <c r="N15" s="133">
        <v>1</v>
      </c>
      <c r="O15" s="133">
        <v>2</v>
      </c>
      <c r="P15" s="133">
        <v>2</v>
      </c>
      <c r="Q15" s="133">
        <v>2</v>
      </c>
      <c r="R15" s="133">
        <v>2</v>
      </c>
      <c r="S15" s="138" t="s">
        <v>1182</v>
      </c>
      <c r="T15" s="133" t="s">
        <v>1182</v>
      </c>
      <c r="U15" s="133">
        <v>687</v>
      </c>
      <c r="V15" s="133" t="s">
        <v>1182</v>
      </c>
      <c r="W15" s="133" t="s">
        <v>1182</v>
      </c>
      <c r="X15" s="133">
        <v>9784</v>
      </c>
      <c r="Y15" s="133" t="s">
        <v>1182</v>
      </c>
      <c r="Z15" s="133" t="s">
        <v>1182</v>
      </c>
      <c r="AA15" s="133">
        <v>14210</v>
      </c>
      <c r="AB15" s="133" t="s">
        <v>1182</v>
      </c>
      <c r="AC15" s="133">
        <v>3404</v>
      </c>
      <c r="AD15" s="133">
        <v>14210</v>
      </c>
      <c r="AE15" s="133" t="s">
        <v>1182</v>
      </c>
      <c r="AF15" s="133" t="s">
        <v>1182</v>
      </c>
      <c r="AG15" s="133" t="s">
        <v>1182</v>
      </c>
      <c r="AH15" s="133" t="s">
        <v>1182</v>
      </c>
      <c r="AI15" s="171" t="s">
        <v>3336</v>
      </c>
      <c r="AJ15" s="133">
        <v>72326</v>
      </c>
      <c r="AK15" s="133">
        <v>76407</v>
      </c>
      <c r="AL15" s="133">
        <v>78363</v>
      </c>
      <c r="AM15" s="133">
        <v>77739</v>
      </c>
      <c r="AN15" s="133">
        <v>76008</v>
      </c>
      <c r="AO15" s="154">
        <v>68514</v>
      </c>
      <c r="AP15" s="171" t="s">
        <v>3336</v>
      </c>
      <c r="AQ15" s="133">
        <v>16457</v>
      </c>
      <c r="AR15" s="133">
        <v>16915</v>
      </c>
      <c r="AS15" s="133">
        <v>16795</v>
      </c>
      <c r="AT15" s="133">
        <v>17090</v>
      </c>
      <c r="AU15" s="133">
        <v>17911</v>
      </c>
      <c r="AV15" s="154">
        <v>17911</v>
      </c>
      <c r="AW15" s="171" t="s">
        <v>3336</v>
      </c>
      <c r="AX15" s="133">
        <v>2555</v>
      </c>
      <c r="AY15" s="133">
        <v>2706</v>
      </c>
      <c r="AZ15" s="133">
        <v>2724</v>
      </c>
      <c r="BA15" s="133">
        <v>2838</v>
      </c>
      <c r="BB15" s="133">
        <v>2098</v>
      </c>
      <c r="BC15" s="154">
        <v>2290</v>
      </c>
      <c r="BD15" s="171" t="s">
        <v>3336</v>
      </c>
      <c r="BE15" s="133">
        <v>12452</v>
      </c>
      <c r="BF15" s="133">
        <v>13707</v>
      </c>
      <c r="BG15" s="133">
        <v>14219</v>
      </c>
      <c r="BH15" s="133">
        <v>14688</v>
      </c>
      <c r="BI15" s="341">
        <v>14690</v>
      </c>
      <c r="BJ15" s="154">
        <v>14724</v>
      </c>
      <c r="BK15" s="171" t="s">
        <v>3336</v>
      </c>
      <c r="BL15" s="133">
        <v>3042</v>
      </c>
      <c r="BM15" s="133">
        <v>3330</v>
      </c>
      <c r="BN15" s="133">
        <v>3645</v>
      </c>
      <c r="BO15" s="133">
        <v>3836</v>
      </c>
      <c r="BP15" s="133" t="s">
        <v>1183</v>
      </c>
      <c r="BQ15" s="133" t="s">
        <v>1183</v>
      </c>
      <c r="BR15" s="171" t="s">
        <v>3336</v>
      </c>
      <c r="BS15" s="302">
        <v>212</v>
      </c>
      <c r="BT15" s="302">
        <v>228</v>
      </c>
      <c r="BU15" s="302">
        <v>241</v>
      </c>
      <c r="BV15" s="133">
        <v>248</v>
      </c>
      <c r="BW15" s="302">
        <v>732</v>
      </c>
      <c r="BX15" s="302">
        <v>711</v>
      </c>
      <c r="BY15" s="171" t="s">
        <v>3336</v>
      </c>
      <c r="BZ15" s="133">
        <v>88058</v>
      </c>
      <c r="CA15" s="133">
        <v>90983</v>
      </c>
      <c r="CB15" s="133">
        <v>89290</v>
      </c>
      <c r="CC15" s="133" t="s">
        <v>1183</v>
      </c>
      <c r="CD15" s="133">
        <v>92779</v>
      </c>
      <c r="CE15" s="338">
        <f>(CD15+CF15)/2</f>
        <v>94369</v>
      </c>
      <c r="CF15" s="334">
        <v>95959</v>
      </c>
      <c r="CG15" s="133">
        <v>47315</v>
      </c>
      <c r="CH15" s="133">
        <v>46676</v>
      </c>
      <c r="CI15" s="133">
        <v>46998</v>
      </c>
      <c r="CK15" s="133">
        <v>51140</v>
      </c>
      <c r="CL15" s="338">
        <f>(CK15+CM15)/2</f>
        <v>53153.5</v>
      </c>
      <c r="CM15" s="334">
        <v>55167</v>
      </c>
      <c r="CN15" s="133">
        <v>4212</v>
      </c>
      <c r="CO15" s="133">
        <v>4527</v>
      </c>
      <c r="CP15" s="133">
        <v>4404</v>
      </c>
      <c r="CQ15" s="133">
        <v>4364</v>
      </c>
      <c r="CR15" s="133">
        <v>4573</v>
      </c>
      <c r="CS15" s="133">
        <v>4750</v>
      </c>
      <c r="CT15" s="171" t="s">
        <v>3336</v>
      </c>
      <c r="CU15" s="133">
        <v>17700</v>
      </c>
      <c r="CV15" s="133">
        <v>19142</v>
      </c>
      <c r="CW15" s="133">
        <v>19708</v>
      </c>
      <c r="CX15" s="133">
        <v>19044</v>
      </c>
      <c r="CY15" s="133">
        <v>18980</v>
      </c>
      <c r="CZ15" s="133">
        <v>20398</v>
      </c>
      <c r="DA15" s="171" t="s">
        <v>3336</v>
      </c>
      <c r="DB15" s="133">
        <v>4884</v>
      </c>
      <c r="DC15" s="133">
        <v>5308</v>
      </c>
      <c r="DD15" s="133">
        <v>5679</v>
      </c>
      <c r="DE15" s="133">
        <v>5415</v>
      </c>
      <c r="DF15" s="133">
        <v>5125</v>
      </c>
      <c r="DG15" s="133">
        <v>5066</v>
      </c>
      <c r="DH15" s="171" t="s">
        <v>3336</v>
      </c>
      <c r="DI15" s="133">
        <v>3122</v>
      </c>
      <c r="DJ15" s="133">
        <v>3198</v>
      </c>
      <c r="DK15" s="133">
        <v>3082</v>
      </c>
      <c r="DL15" s="133">
        <v>2998</v>
      </c>
      <c r="DM15" s="133">
        <v>3061</v>
      </c>
      <c r="DN15" s="133">
        <v>3281</v>
      </c>
      <c r="DO15" s="171" t="s">
        <v>3336</v>
      </c>
      <c r="DP15" s="373">
        <f t="shared" si="5"/>
        <v>81382</v>
      </c>
      <c r="DQ15" s="373">
        <f t="shared" si="0"/>
        <v>88224</v>
      </c>
      <c r="DR15" s="373">
        <f t="shared" si="1"/>
        <v>88358</v>
      </c>
      <c r="DS15" s="338">
        <f t="shared" si="2"/>
        <v>89833</v>
      </c>
      <c r="DT15" s="373">
        <f t="shared" si="3"/>
        <v>91433</v>
      </c>
      <c r="DU15" s="373">
        <f t="shared" si="4"/>
        <v>92678.5</v>
      </c>
      <c r="DV15" s="337" t="s">
        <v>3592</v>
      </c>
      <c r="DW15" s="133">
        <v>169</v>
      </c>
      <c r="DX15" s="133">
        <v>166</v>
      </c>
      <c r="DY15" s="133">
        <v>155</v>
      </c>
      <c r="DZ15" s="133">
        <v>132</v>
      </c>
      <c r="EA15" s="133">
        <v>234</v>
      </c>
      <c r="EB15" s="338">
        <f>(EA15+EC15)/2</f>
        <v>193.5</v>
      </c>
      <c r="EC15" s="334">
        <v>153</v>
      </c>
      <c r="ED15" s="133">
        <v>100</v>
      </c>
      <c r="EE15" s="133">
        <v>96</v>
      </c>
      <c r="EF15" s="133">
        <v>97</v>
      </c>
      <c r="EG15" s="133">
        <v>77</v>
      </c>
      <c r="EH15" s="133">
        <v>101</v>
      </c>
      <c r="EI15" s="338">
        <f>(EH15+EJ15)/2</f>
        <v>94.5</v>
      </c>
      <c r="EJ15" s="334">
        <v>88</v>
      </c>
      <c r="EK15" s="133" t="s">
        <v>1183</v>
      </c>
      <c r="EL15" s="133" t="s">
        <v>1183</v>
      </c>
      <c r="EM15" s="133">
        <v>33</v>
      </c>
      <c r="EN15" s="133">
        <v>0</v>
      </c>
      <c r="EO15" s="133">
        <v>47</v>
      </c>
      <c r="EP15" s="338">
        <f>(EO15+EQ15)/2</f>
        <v>44.5</v>
      </c>
      <c r="EQ15" s="334">
        <v>42</v>
      </c>
      <c r="ER15" s="298">
        <v>81213</v>
      </c>
      <c r="ES15" s="298">
        <v>88058</v>
      </c>
      <c r="ET15" s="298">
        <v>88203</v>
      </c>
      <c r="EU15" s="338">
        <f>(ET15+EV15)/2</f>
        <v>89701</v>
      </c>
      <c r="EV15" s="298">
        <v>91199</v>
      </c>
      <c r="EW15" s="298">
        <v>92485</v>
      </c>
      <c r="EX15" s="334" t="s">
        <v>3336</v>
      </c>
      <c r="EY15" s="133">
        <v>10690</v>
      </c>
      <c r="EZ15" s="133">
        <v>10496</v>
      </c>
      <c r="FA15" s="133">
        <v>11952</v>
      </c>
      <c r="FB15" s="133" t="s">
        <v>1183</v>
      </c>
      <c r="FC15" s="133" t="s">
        <v>1183</v>
      </c>
      <c r="FD15" s="133">
        <v>20142</v>
      </c>
      <c r="FE15" s="334" t="s">
        <v>3336</v>
      </c>
      <c r="FF15" s="133">
        <v>70523</v>
      </c>
      <c r="FG15" s="133">
        <v>77562</v>
      </c>
      <c r="FH15" s="133">
        <v>76251</v>
      </c>
      <c r="FI15" s="133" t="s">
        <v>1183</v>
      </c>
      <c r="FJ15" s="133" t="s">
        <v>1183</v>
      </c>
      <c r="FK15" s="133">
        <v>71797</v>
      </c>
      <c r="FL15" s="362"/>
      <c r="FM15" s="133" t="s">
        <v>1183</v>
      </c>
      <c r="FN15" s="133" t="s">
        <v>1183</v>
      </c>
      <c r="FO15" s="133" t="s">
        <v>1183</v>
      </c>
      <c r="FP15" s="133" t="s">
        <v>1183</v>
      </c>
      <c r="FQ15" s="133" t="s">
        <v>1183</v>
      </c>
      <c r="FR15" s="133" t="s">
        <v>1183</v>
      </c>
      <c r="FS15" s="363"/>
      <c r="FT15" s="133" t="s">
        <v>1183</v>
      </c>
      <c r="FU15" s="133" t="s">
        <v>1183</v>
      </c>
      <c r="FV15" s="133" t="s">
        <v>1183</v>
      </c>
      <c r="FW15" s="133" t="s">
        <v>1183</v>
      </c>
      <c r="FX15" s="133" t="s">
        <v>1183</v>
      </c>
      <c r="FY15" s="133" t="s">
        <v>1182</v>
      </c>
      <c r="FZ15" s="334" t="s">
        <v>3336</v>
      </c>
      <c r="GA15" s="133">
        <v>0</v>
      </c>
      <c r="GB15" s="133">
        <v>0</v>
      </c>
      <c r="GC15" s="133">
        <v>0</v>
      </c>
      <c r="GE15" s="133" t="s">
        <v>1183</v>
      </c>
      <c r="GF15" s="133" t="s">
        <v>1183</v>
      </c>
      <c r="GG15" s="370"/>
      <c r="GH15" s="179" t="s">
        <v>1893</v>
      </c>
      <c r="GI15" s="133" t="s">
        <v>2034</v>
      </c>
      <c r="GW15" s="133" t="s">
        <v>1894</v>
      </c>
      <c r="HA15" s="133">
        <v>58610</v>
      </c>
      <c r="HB15" s="133">
        <v>2098</v>
      </c>
      <c r="HC15" s="133">
        <v>737</v>
      </c>
      <c r="HD15" s="133">
        <v>1184</v>
      </c>
      <c r="HE15" s="133">
        <v>275</v>
      </c>
      <c r="HF15" s="171" t="s">
        <v>3336</v>
      </c>
      <c r="HG15" s="133">
        <v>2909</v>
      </c>
      <c r="HH15" s="133">
        <v>37</v>
      </c>
      <c r="HI15" s="133">
        <v>2</v>
      </c>
      <c r="HJ15" s="133">
        <v>285</v>
      </c>
      <c r="HK15" s="133">
        <v>62</v>
      </c>
      <c r="HL15" s="171" t="s">
        <v>3336</v>
      </c>
      <c r="HM15" s="133" t="s">
        <v>1183</v>
      </c>
      <c r="HN15" s="133" t="s">
        <v>1183</v>
      </c>
      <c r="HO15" s="133" t="s">
        <v>1183</v>
      </c>
      <c r="HP15" s="133" t="s">
        <v>1183</v>
      </c>
      <c r="HQ15" s="133" t="s">
        <v>1183</v>
      </c>
      <c r="HR15" s="171" t="s">
        <v>3336</v>
      </c>
      <c r="HS15" s="133" t="s">
        <v>1183</v>
      </c>
      <c r="HT15" s="133">
        <v>178</v>
      </c>
      <c r="HU15" s="133">
        <v>21</v>
      </c>
      <c r="HV15" s="133">
        <v>861</v>
      </c>
      <c r="HW15" s="133">
        <v>126</v>
      </c>
      <c r="HX15" s="171" t="s">
        <v>3336</v>
      </c>
      <c r="HY15" s="133" t="s">
        <v>1183</v>
      </c>
      <c r="HZ15" s="133" t="s">
        <v>1183</v>
      </c>
      <c r="IA15" s="133" t="s">
        <v>1183</v>
      </c>
      <c r="IB15" s="133" t="s">
        <v>1183</v>
      </c>
      <c r="IC15" s="133" t="s">
        <v>1183</v>
      </c>
      <c r="ID15" s="171" t="s">
        <v>3336</v>
      </c>
      <c r="IE15" s="133">
        <v>5376</v>
      </c>
      <c r="IF15" s="133">
        <v>59</v>
      </c>
      <c r="IG15" s="133">
        <v>0</v>
      </c>
      <c r="IH15" s="133">
        <v>693</v>
      </c>
      <c r="II15" s="133">
        <v>148</v>
      </c>
      <c r="IJ15" s="171" t="s">
        <v>3336</v>
      </c>
      <c r="IK15" s="133" t="s">
        <v>1183</v>
      </c>
      <c r="IL15" s="133">
        <v>51</v>
      </c>
      <c r="IM15" s="133">
        <v>11</v>
      </c>
      <c r="IN15" s="133">
        <v>575</v>
      </c>
      <c r="IO15" s="133">
        <v>121</v>
      </c>
      <c r="IP15" s="171" t="s">
        <v>3336</v>
      </c>
      <c r="IQ15" s="133">
        <v>1713</v>
      </c>
      <c r="IR15" s="133">
        <v>19</v>
      </c>
      <c r="IS15" s="133">
        <v>3</v>
      </c>
      <c r="IT15" s="133">
        <v>135</v>
      </c>
      <c r="IU15" s="133">
        <v>40</v>
      </c>
      <c r="IV15" s="171" t="s">
        <v>3336</v>
      </c>
      <c r="IW15" s="133" t="s">
        <v>1183</v>
      </c>
      <c r="IX15" s="133">
        <v>36</v>
      </c>
      <c r="IY15" s="133">
        <v>14</v>
      </c>
      <c r="IZ15" s="133">
        <v>524</v>
      </c>
      <c r="JA15" s="133">
        <v>133</v>
      </c>
      <c r="JB15" s="171" t="s">
        <v>3336</v>
      </c>
      <c r="JC15" s="133" t="s">
        <v>1183</v>
      </c>
      <c r="JD15" s="133" t="s">
        <v>1183</v>
      </c>
      <c r="JE15" s="133" t="s">
        <v>1183</v>
      </c>
      <c r="JF15" s="133" t="s">
        <v>1183</v>
      </c>
      <c r="JG15" s="133" t="s">
        <v>1183</v>
      </c>
      <c r="JH15" s="171" t="s">
        <v>3336</v>
      </c>
      <c r="JI15" s="133">
        <v>2837</v>
      </c>
      <c r="JJ15" s="133">
        <v>120</v>
      </c>
      <c r="JK15" s="133">
        <v>18</v>
      </c>
      <c r="JL15" s="133">
        <v>574</v>
      </c>
      <c r="JM15" s="133">
        <v>176</v>
      </c>
      <c r="JN15" s="171" t="s">
        <v>3336</v>
      </c>
      <c r="JO15" s="133" t="s">
        <v>1183</v>
      </c>
      <c r="JP15" s="133">
        <v>236</v>
      </c>
      <c r="JQ15" s="133">
        <v>31</v>
      </c>
      <c r="JR15" s="133">
        <v>1815</v>
      </c>
      <c r="JS15" s="133" t="s">
        <v>1183</v>
      </c>
      <c r="JT15" s="171" t="s">
        <v>3336</v>
      </c>
      <c r="JU15" s="133" t="s">
        <v>1895</v>
      </c>
      <c r="JY15" s="133" t="s">
        <v>1896</v>
      </c>
      <c r="KL15" s="138">
        <v>1</v>
      </c>
      <c r="KN15" s="341">
        <f t="shared" si="6"/>
        <v>38299</v>
      </c>
      <c r="KO15" s="133">
        <v>38299</v>
      </c>
      <c r="KP15" s="133">
        <v>36696.400000000001</v>
      </c>
      <c r="KQ15" s="133">
        <v>1602.6</v>
      </c>
      <c r="KR15" s="171" t="s">
        <v>3336</v>
      </c>
      <c r="KS15" s="133">
        <v>6671</v>
      </c>
      <c r="KT15" s="133">
        <v>616</v>
      </c>
      <c r="KU15" s="133">
        <v>398.7</v>
      </c>
      <c r="KV15" s="133">
        <v>85</v>
      </c>
      <c r="KW15" s="133">
        <v>1296.9000000000001</v>
      </c>
      <c r="KX15" s="133">
        <v>278</v>
      </c>
      <c r="KY15" s="133">
        <v>4975.3999999999996</v>
      </c>
      <c r="KZ15" s="133">
        <v>253</v>
      </c>
      <c r="LA15" s="133">
        <v>30025.4</v>
      </c>
      <c r="LB15" s="133">
        <v>986.6</v>
      </c>
      <c r="LC15" s="171" t="s">
        <v>3336</v>
      </c>
      <c r="LD15" s="133">
        <v>510.6</v>
      </c>
      <c r="LE15" s="133" t="s">
        <v>1183</v>
      </c>
      <c r="LF15" s="133">
        <v>27689</v>
      </c>
      <c r="LG15" s="133" t="s">
        <v>1183</v>
      </c>
      <c r="LH15" s="133" t="s">
        <v>1183</v>
      </c>
      <c r="LI15" s="133" t="s">
        <v>1183</v>
      </c>
      <c r="LJ15" s="171" t="s">
        <v>3336</v>
      </c>
      <c r="LK15" s="133" t="s">
        <v>1183</v>
      </c>
      <c r="LL15" s="133" t="s">
        <v>1183</v>
      </c>
      <c r="LM15" s="133" t="s">
        <v>1183</v>
      </c>
      <c r="LN15" s="133" t="s">
        <v>1183</v>
      </c>
      <c r="LO15" s="133">
        <v>3483.6</v>
      </c>
      <c r="LP15" s="133" t="s">
        <v>1183</v>
      </c>
      <c r="LQ15" s="171" t="s">
        <v>3336</v>
      </c>
      <c r="LR15" s="133">
        <v>56.4</v>
      </c>
      <c r="LS15" s="133" t="s">
        <v>1183</v>
      </c>
      <c r="LT15" s="133" t="s">
        <v>1183</v>
      </c>
      <c r="LU15" s="133" t="s">
        <v>1183</v>
      </c>
      <c r="LV15" s="171" t="s">
        <v>3336</v>
      </c>
      <c r="LX15" s="171" t="s">
        <v>3336</v>
      </c>
      <c r="OT15" s="133">
        <v>171121</v>
      </c>
      <c r="OU15" s="133">
        <v>11597</v>
      </c>
      <c r="OV15" s="133">
        <v>2</v>
      </c>
      <c r="OX15" s="133" t="s">
        <v>1183</v>
      </c>
      <c r="OY15" s="171" t="s">
        <v>3336</v>
      </c>
      <c r="OZ15" s="176" t="s">
        <v>1183</v>
      </c>
      <c r="PA15" s="176" t="s">
        <v>1183</v>
      </c>
      <c r="PB15" s="176" t="s">
        <v>1183</v>
      </c>
      <c r="PC15" s="176" t="s">
        <v>1183</v>
      </c>
      <c r="PD15" s="133" t="s">
        <v>1183</v>
      </c>
      <c r="PE15" s="171" t="s">
        <v>3336</v>
      </c>
      <c r="PF15" s="133" t="s">
        <v>1183</v>
      </c>
      <c r="PG15" s="133" t="s">
        <v>1183</v>
      </c>
      <c r="PH15" s="133" t="s">
        <v>1183</v>
      </c>
      <c r="PI15" s="133" t="s">
        <v>1183</v>
      </c>
      <c r="PJ15" s="133" t="s">
        <v>1183</v>
      </c>
      <c r="PK15" s="133" t="s">
        <v>1183</v>
      </c>
      <c r="PL15" s="133" t="s">
        <v>1183</v>
      </c>
      <c r="PM15" s="171" t="s">
        <v>3336</v>
      </c>
      <c r="PN15" s="133">
        <v>171121</v>
      </c>
      <c r="PP15" s="171" t="s">
        <v>3336</v>
      </c>
      <c r="PQ15" s="133">
        <v>5406</v>
      </c>
      <c r="PR15" s="133">
        <v>3231</v>
      </c>
      <c r="PS15" s="133">
        <v>123803</v>
      </c>
      <c r="PT15" s="133">
        <v>70189</v>
      </c>
      <c r="PW15" s="171" t="s">
        <v>3336</v>
      </c>
      <c r="PX15" s="133" t="s">
        <v>1182</v>
      </c>
      <c r="PY15" s="133" t="s">
        <v>1182</v>
      </c>
      <c r="PZ15" s="133">
        <v>38346</v>
      </c>
      <c r="QA15" s="133">
        <v>35161</v>
      </c>
      <c r="QB15" s="133">
        <v>9429</v>
      </c>
      <c r="QC15" s="133" t="s">
        <v>1182</v>
      </c>
      <c r="QD15" s="171" t="s">
        <v>3336</v>
      </c>
      <c r="QE15" s="133" t="s">
        <v>1183</v>
      </c>
      <c r="QF15" s="133" t="s">
        <v>1183</v>
      </c>
      <c r="QG15" s="133" t="s">
        <v>1183</v>
      </c>
      <c r="QH15" s="133" t="s">
        <v>1183</v>
      </c>
      <c r="QI15" s="133" t="s">
        <v>1183</v>
      </c>
      <c r="QJ15" s="133" t="s">
        <v>1183</v>
      </c>
      <c r="QK15" s="171" t="s">
        <v>3336</v>
      </c>
      <c r="QL15" s="133" t="s">
        <v>1183</v>
      </c>
      <c r="QM15" s="133" t="s">
        <v>1183</v>
      </c>
      <c r="QN15" s="133">
        <v>6360</v>
      </c>
      <c r="QO15" s="133">
        <v>8604</v>
      </c>
      <c r="QP15" s="133" t="s">
        <v>1183</v>
      </c>
      <c r="QQ15" s="133" t="s">
        <v>1183</v>
      </c>
      <c r="QR15" s="171" t="s">
        <v>3336</v>
      </c>
      <c r="QS15" s="133" t="s">
        <v>1183</v>
      </c>
      <c r="QT15" s="133" t="s">
        <v>1183</v>
      </c>
      <c r="QU15" s="133" t="s">
        <v>1183</v>
      </c>
      <c r="QV15" s="133" t="s">
        <v>1183</v>
      </c>
      <c r="QW15" s="133" t="s">
        <v>1183</v>
      </c>
      <c r="QX15" s="133" t="s">
        <v>1183</v>
      </c>
      <c r="QY15" s="133" t="s">
        <v>1183</v>
      </c>
      <c r="QZ15" s="171" t="s">
        <v>3336</v>
      </c>
      <c r="RA15" s="133" t="s">
        <v>1897</v>
      </c>
      <c r="RB15" s="171" t="s">
        <v>3336</v>
      </c>
      <c r="RC15" s="138">
        <v>2</v>
      </c>
      <c r="RD15" s="138" t="s">
        <v>3414</v>
      </c>
      <c r="RE15" s="138">
        <v>2</v>
      </c>
      <c r="RK15" s="230">
        <v>1</v>
      </c>
      <c r="RM15" s="138">
        <v>1</v>
      </c>
      <c r="RN15" s="138">
        <v>2</v>
      </c>
      <c r="RO15" s="138">
        <v>1</v>
      </c>
      <c r="RP15" s="138">
        <v>1</v>
      </c>
      <c r="RQ15" s="138">
        <v>2</v>
      </c>
      <c r="RR15" s="138">
        <v>1</v>
      </c>
      <c r="RV15" s="138">
        <v>1</v>
      </c>
      <c r="RY15" s="133">
        <v>4559.6000000000004</v>
      </c>
      <c r="RZ15" s="171" t="s">
        <v>3336</v>
      </c>
      <c r="SA15" s="133">
        <v>21.4</v>
      </c>
      <c r="SB15" s="133">
        <v>29.5</v>
      </c>
      <c r="SC15" s="133">
        <v>414.2</v>
      </c>
      <c r="SD15" s="133">
        <v>3078.7</v>
      </c>
      <c r="SE15" s="171" t="s">
        <v>3336</v>
      </c>
      <c r="SF15" s="133">
        <v>72.3</v>
      </c>
      <c r="SG15" s="133" t="s">
        <v>1183</v>
      </c>
      <c r="SH15" s="133" t="s">
        <v>1183</v>
      </c>
      <c r="SI15" s="133">
        <v>1143.5</v>
      </c>
      <c r="SJ15" s="171" t="s">
        <v>3336</v>
      </c>
      <c r="SK15" s="133" t="s">
        <v>1183</v>
      </c>
      <c r="SL15" s="133" t="s">
        <v>1183</v>
      </c>
      <c r="SM15" s="133" t="s">
        <v>1183</v>
      </c>
      <c r="SN15" s="133" t="s">
        <v>1183</v>
      </c>
      <c r="SO15" s="171" t="s">
        <v>3336</v>
      </c>
      <c r="SP15" s="133" t="s">
        <v>1898</v>
      </c>
    </row>
    <row r="16" spans="1:511" ht="15" customHeight="1">
      <c r="A16" s="133">
        <v>15</v>
      </c>
      <c r="B16" s="150" t="s">
        <v>32</v>
      </c>
      <c r="C16" s="133">
        <v>1</v>
      </c>
      <c r="D16" s="133">
        <v>1</v>
      </c>
      <c r="E16" s="133">
        <v>1</v>
      </c>
      <c r="F16" s="133">
        <v>1</v>
      </c>
      <c r="G16" s="133">
        <v>2</v>
      </c>
      <c r="H16" s="133">
        <v>2</v>
      </c>
      <c r="I16" s="133">
        <v>1</v>
      </c>
      <c r="J16" s="133">
        <v>2</v>
      </c>
      <c r="K16" s="133">
        <v>1</v>
      </c>
      <c r="L16" s="133">
        <v>1</v>
      </c>
      <c r="M16" s="133">
        <v>1</v>
      </c>
      <c r="N16" s="133">
        <v>1</v>
      </c>
      <c r="O16" s="133">
        <v>2</v>
      </c>
      <c r="P16" s="133">
        <v>2</v>
      </c>
      <c r="Q16" s="133">
        <v>2</v>
      </c>
      <c r="R16" s="133">
        <v>2</v>
      </c>
      <c r="AI16" s="171" t="s">
        <v>3336</v>
      </c>
      <c r="AJ16" s="133">
        <v>24186</v>
      </c>
      <c r="AK16" s="133">
        <v>23227</v>
      </c>
      <c r="AL16" s="133">
        <v>8868</v>
      </c>
      <c r="AM16" s="133">
        <v>10233</v>
      </c>
      <c r="AN16" s="133">
        <v>10242</v>
      </c>
      <c r="AO16" s="133">
        <v>9534</v>
      </c>
      <c r="AP16" s="171" t="s">
        <v>3336</v>
      </c>
      <c r="AQ16" s="154">
        <v>1628</v>
      </c>
      <c r="AR16" s="154">
        <v>1180</v>
      </c>
      <c r="AS16" s="154">
        <v>1236</v>
      </c>
      <c r="AT16" s="154">
        <v>1637</v>
      </c>
      <c r="AU16" s="154">
        <v>1416</v>
      </c>
      <c r="AV16" s="154">
        <v>1416</v>
      </c>
      <c r="AW16" s="171" t="s">
        <v>3336</v>
      </c>
      <c r="AX16" s="154">
        <v>1203</v>
      </c>
      <c r="AY16" s="133">
        <v>1180</v>
      </c>
      <c r="AZ16" s="154">
        <v>295</v>
      </c>
      <c r="BA16" s="133">
        <v>223</v>
      </c>
      <c r="BB16" s="154">
        <v>320</v>
      </c>
      <c r="BC16" s="133">
        <v>267</v>
      </c>
      <c r="BD16" s="171" t="s">
        <v>3336</v>
      </c>
      <c r="BE16" s="154">
        <v>353</v>
      </c>
      <c r="BF16" s="154">
        <v>305</v>
      </c>
      <c r="BG16" s="154">
        <v>156</v>
      </c>
      <c r="BH16" s="133">
        <v>248</v>
      </c>
      <c r="BI16" s="154">
        <v>310</v>
      </c>
      <c r="BJ16" s="133">
        <v>33</v>
      </c>
      <c r="BK16" s="171" t="s">
        <v>3336</v>
      </c>
      <c r="BL16" s="154">
        <v>12</v>
      </c>
      <c r="BM16" s="133" t="s">
        <v>1182</v>
      </c>
      <c r="BN16" s="133" t="s">
        <v>1182</v>
      </c>
      <c r="BO16" s="154">
        <v>6</v>
      </c>
      <c r="BP16" s="158">
        <v>9</v>
      </c>
      <c r="BQ16" s="133">
        <v>8</v>
      </c>
      <c r="BR16" s="171" t="s">
        <v>3336</v>
      </c>
      <c r="BS16" s="302">
        <v>211</v>
      </c>
      <c r="BT16" s="133">
        <v>233</v>
      </c>
      <c r="BU16" s="302">
        <v>21</v>
      </c>
      <c r="BV16" s="302">
        <v>83</v>
      </c>
      <c r="BW16" s="138">
        <v>52</v>
      </c>
      <c r="BX16" s="302">
        <v>17</v>
      </c>
      <c r="BY16" s="171" t="s">
        <v>3336</v>
      </c>
      <c r="BZ16" s="133">
        <v>24186</v>
      </c>
      <c r="CA16" s="133">
        <v>23227</v>
      </c>
      <c r="CB16" s="133">
        <v>8868</v>
      </c>
      <c r="CC16" s="133">
        <v>10223</v>
      </c>
      <c r="CD16" s="133">
        <v>10242</v>
      </c>
      <c r="CE16" s="133">
        <v>9534</v>
      </c>
      <c r="CF16" s="334" t="s">
        <v>3336</v>
      </c>
      <c r="CG16" s="133">
        <v>1628</v>
      </c>
      <c r="CH16" s="154">
        <v>1043</v>
      </c>
      <c r="CI16" s="133" t="s">
        <v>1183</v>
      </c>
      <c r="CJ16" s="133">
        <v>1115</v>
      </c>
      <c r="CK16" s="133">
        <v>1456</v>
      </c>
      <c r="CL16" s="133">
        <v>1012</v>
      </c>
      <c r="CM16" s="334" t="s">
        <v>3336</v>
      </c>
      <c r="CN16" s="133">
        <v>1203</v>
      </c>
      <c r="CO16" s="133">
        <v>1180</v>
      </c>
      <c r="CP16" s="133" t="s">
        <v>1183</v>
      </c>
      <c r="CQ16" s="133">
        <v>253</v>
      </c>
      <c r="CR16" s="133">
        <v>320</v>
      </c>
      <c r="CS16" s="133">
        <v>267</v>
      </c>
      <c r="CT16" s="171" t="s">
        <v>3336</v>
      </c>
      <c r="CU16" s="133">
        <v>353</v>
      </c>
      <c r="CV16" s="133" t="s">
        <v>1183</v>
      </c>
      <c r="CW16" s="133" t="s">
        <v>1183</v>
      </c>
      <c r="CX16" s="133">
        <v>250</v>
      </c>
      <c r="CY16" s="133">
        <v>310</v>
      </c>
      <c r="CZ16" s="133">
        <v>333</v>
      </c>
      <c r="DA16" s="171" t="s">
        <v>3336</v>
      </c>
      <c r="DB16" s="133" t="s">
        <v>1183</v>
      </c>
      <c r="DC16" s="133" t="s">
        <v>1183</v>
      </c>
      <c r="DD16" s="133" t="s">
        <v>1183</v>
      </c>
      <c r="DE16" s="133">
        <v>6</v>
      </c>
      <c r="DF16" s="133">
        <v>9</v>
      </c>
      <c r="DG16" s="133">
        <v>8</v>
      </c>
      <c r="DH16" s="171" t="s">
        <v>3336</v>
      </c>
      <c r="DI16" s="133">
        <v>211</v>
      </c>
      <c r="DJ16" s="133">
        <v>133</v>
      </c>
      <c r="DK16" s="133" t="s">
        <v>1183</v>
      </c>
      <c r="DL16" s="133">
        <v>85</v>
      </c>
      <c r="DM16" s="133">
        <v>52</v>
      </c>
      <c r="DN16" s="133">
        <v>20</v>
      </c>
      <c r="DO16" s="171" t="s">
        <v>3336</v>
      </c>
      <c r="DP16" s="377">
        <v>8992</v>
      </c>
      <c r="DQ16" s="313">
        <v>11045</v>
      </c>
      <c r="DR16" s="377">
        <v>15540</v>
      </c>
      <c r="DS16" s="377">
        <v>7676</v>
      </c>
      <c r="DT16" s="377">
        <v>10242</v>
      </c>
      <c r="DU16" s="377">
        <v>7654</v>
      </c>
      <c r="DV16" s="335" t="s">
        <v>3336</v>
      </c>
      <c r="DW16" s="133">
        <v>144</v>
      </c>
      <c r="DX16" s="133" t="s">
        <v>1183</v>
      </c>
      <c r="DY16" s="133">
        <v>25</v>
      </c>
      <c r="DZ16" s="133">
        <v>27</v>
      </c>
      <c r="EA16" s="133">
        <v>12</v>
      </c>
      <c r="EB16" s="133">
        <v>12</v>
      </c>
      <c r="EC16" s="334" t="s">
        <v>3336</v>
      </c>
      <c r="ED16" s="133">
        <v>6</v>
      </c>
      <c r="EE16" s="133" t="s">
        <v>2109</v>
      </c>
      <c r="EF16" s="133">
        <v>6</v>
      </c>
      <c r="EG16" s="133">
        <v>7</v>
      </c>
      <c r="EH16" s="133">
        <v>2</v>
      </c>
      <c r="EI16" s="133">
        <v>8</v>
      </c>
      <c r="EJ16" s="334" t="s">
        <v>3336</v>
      </c>
      <c r="EK16" s="133" t="s">
        <v>1183</v>
      </c>
      <c r="EL16" s="133" t="s">
        <v>1183</v>
      </c>
      <c r="EM16" s="133" t="s">
        <v>1183</v>
      </c>
      <c r="EN16" s="133" t="s">
        <v>1183</v>
      </c>
      <c r="EO16" s="133" t="s">
        <v>1183</v>
      </c>
      <c r="EP16" s="133" t="s">
        <v>1183</v>
      </c>
      <c r="EQ16" s="334">
        <v>1</v>
      </c>
      <c r="ER16" s="133" t="s">
        <v>1183</v>
      </c>
      <c r="ES16" s="133" t="s">
        <v>1183</v>
      </c>
      <c r="ET16" s="133" t="s">
        <v>1183</v>
      </c>
      <c r="EU16" s="133" t="s">
        <v>1183</v>
      </c>
      <c r="EV16" s="133" t="s">
        <v>1183</v>
      </c>
      <c r="EW16" s="133" t="s">
        <v>1183</v>
      </c>
      <c r="EX16" s="334" t="s">
        <v>3336</v>
      </c>
      <c r="EY16" s="133" t="s">
        <v>1183</v>
      </c>
      <c r="EZ16" s="312">
        <v>449</v>
      </c>
      <c r="FA16" s="133" t="s">
        <v>1183</v>
      </c>
      <c r="FB16" s="133" t="s">
        <v>1183</v>
      </c>
      <c r="FC16" s="133" t="s">
        <v>1183</v>
      </c>
      <c r="FD16" s="133" t="s">
        <v>1183</v>
      </c>
      <c r="FE16" s="334" t="s">
        <v>3336</v>
      </c>
      <c r="FF16" s="133" t="s">
        <v>1183</v>
      </c>
      <c r="FG16" s="154">
        <v>10596</v>
      </c>
      <c r="FH16" s="154">
        <v>15249</v>
      </c>
      <c r="FI16" s="154">
        <v>4654</v>
      </c>
      <c r="FJ16" s="133" t="s">
        <v>1183</v>
      </c>
      <c r="FK16" s="133" t="s">
        <v>1183</v>
      </c>
      <c r="FL16" s="362"/>
      <c r="FM16" s="133" t="s">
        <v>1183</v>
      </c>
      <c r="FN16" s="133" t="s">
        <v>1183</v>
      </c>
      <c r="FO16" s="133" t="s">
        <v>1183</v>
      </c>
      <c r="FP16" s="133" t="s">
        <v>1183</v>
      </c>
      <c r="FQ16" s="133" t="s">
        <v>1183</v>
      </c>
      <c r="FR16" s="133" t="s">
        <v>1183</v>
      </c>
      <c r="FS16" s="363"/>
      <c r="FT16" s="133" t="s">
        <v>1183</v>
      </c>
      <c r="FU16" s="133" t="s">
        <v>1183</v>
      </c>
      <c r="FV16" s="133" t="s">
        <v>1183</v>
      </c>
      <c r="FW16" s="133" t="s">
        <v>1183</v>
      </c>
      <c r="FX16" s="133" t="s">
        <v>1183</v>
      </c>
      <c r="FY16" s="133" t="s">
        <v>1182</v>
      </c>
      <c r="FZ16" s="334" t="s">
        <v>3336</v>
      </c>
      <c r="GA16" s="133" t="s">
        <v>1183</v>
      </c>
      <c r="GB16" s="133">
        <v>0</v>
      </c>
      <c r="GC16" s="133">
        <v>3421</v>
      </c>
      <c r="GD16" s="133">
        <v>3022</v>
      </c>
      <c r="GE16" s="133" t="s">
        <v>1183</v>
      </c>
      <c r="GF16" s="133" t="s">
        <v>1183</v>
      </c>
      <c r="GG16" s="370"/>
      <c r="GO16" s="133">
        <v>1</v>
      </c>
      <c r="GP16" s="133">
        <v>14</v>
      </c>
      <c r="GQ16" s="133">
        <v>18</v>
      </c>
      <c r="GS16" s="133">
        <v>1</v>
      </c>
      <c r="GU16" s="133">
        <v>1</v>
      </c>
      <c r="GV16" s="133">
        <v>1</v>
      </c>
      <c r="HA16" s="302">
        <v>8826</v>
      </c>
      <c r="HB16" s="138">
        <v>320</v>
      </c>
      <c r="HC16" s="138">
        <v>62</v>
      </c>
      <c r="HD16" s="138">
        <v>310</v>
      </c>
      <c r="HE16" s="138">
        <v>9</v>
      </c>
      <c r="HF16" s="171" t="s">
        <v>3336</v>
      </c>
      <c r="HG16" s="133" t="s">
        <v>1182</v>
      </c>
      <c r="HH16" s="133" t="s">
        <v>1182</v>
      </c>
      <c r="HI16" s="133" t="s">
        <v>1182</v>
      </c>
      <c r="HJ16" s="133" t="s">
        <v>1182</v>
      </c>
      <c r="HK16" s="133" t="s">
        <v>1182</v>
      </c>
      <c r="HL16" s="171" t="s">
        <v>3336</v>
      </c>
      <c r="HM16" s="138">
        <v>1155</v>
      </c>
      <c r="HN16" s="133" t="s">
        <v>1183</v>
      </c>
      <c r="HO16" s="133" t="s">
        <v>1183</v>
      </c>
      <c r="HP16" s="133" t="s">
        <v>1183</v>
      </c>
      <c r="HQ16" s="133" t="s">
        <v>1183</v>
      </c>
      <c r="HR16" s="171" t="s">
        <v>3336</v>
      </c>
      <c r="HS16" s="138">
        <v>448</v>
      </c>
      <c r="HT16" s="133" t="s">
        <v>1183</v>
      </c>
      <c r="HU16" s="133" t="s">
        <v>1183</v>
      </c>
      <c r="HV16" s="133" t="s">
        <v>1183</v>
      </c>
      <c r="HW16" s="133" t="s">
        <v>1183</v>
      </c>
      <c r="HX16" s="171" t="s">
        <v>3336</v>
      </c>
      <c r="HY16" s="133" t="s">
        <v>1183</v>
      </c>
      <c r="HZ16" s="133" t="s">
        <v>1183</v>
      </c>
      <c r="IA16" s="133" t="s">
        <v>1183</v>
      </c>
      <c r="IB16" s="133" t="s">
        <v>1183</v>
      </c>
      <c r="IC16" s="133" t="s">
        <v>1183</v>
      </c>
      <c r="ID16" s="171" t="s">
        <v>3336</v>
      </c>
      <c r="IE16" s="133">
        <v>205</v>
      </c>
      <c r="IF16" s="133" t="s">
        <v>1182</v>
      </c>
      <c r="IG16" s="133" t="s">
        <v>1182</v>
      </c>
      <c r="IH16" s="133" t="s">
        <v>1182</v>
      </c>
      <c r="II16" s="133" t="s">
        <v>1182</v>
      </c>
      <c r="IJ16" s="171" t="s">
        <v>3336</v>
      </c>
      <c r="IK16" s="138">
        <v>98</v>
      </c>
      <c r="IL16" s="133" t="s">
        <v>1183</v>
      </c>
      <c r="IM16" s="133" t="s">
        <v>1183</v>
      </c>
      <c r="IN16" s="133" t="s">
        <v>1183</v>
      </c>
      <c r="IO16" s="133" t="s">
        <v>1183</v>
      </c>
      <c r="IP16" s="171" t="s">
        <v>3336</v>
      </c>
      <c r="IQ16" s="133" t="s">
        <v>1182</v>
      </c>
      <c r="IR16" s="133" t="s">
        <v>1182</v>
      </c>
      <c r="IS16" s="133" t="s">
        <v>1182</v>
      </c>
      <c r="IT16" s="133" t="s">
        <v>1182</v>
      </c>
      <c r="IU16" s="133" t="s">
        <v>1182</v>
      </c>
      <c r="IV16" s="171" t="s">
        <v>3336</v>
      </c>
      <c r="IW16" s="138">
        <v>1676</v>
      </c>
      <c r="IX16" s="133" t="s">
        <v>1183</v>
      </c>
      <c r="IY16" s="133" t="s">
        <v>1183</v>
      </c>
      <c r="IZ16" s="133" t="s">
        <v>1183</v>
      </c>
      <c r="JA16" s="133" t="s">
        <v>1183</v>
      </c>
      <c r="JB16" s="171" t="s">
        <v>3336</v>
      </c>
      <c r="JC16" s="138">
        <v>2529</v>
      </c>
      <c r="JD16" s="133" t="s">
        <v>1183</v>
      </c>
      <c r="JE16" s="133" t="s">
        <v>1183</v>
      </c>
      <c r="JF16" s="133" t="s">
        <v>1183</v>
      </c>
      <c r="JG16" s="133" t="s">
        <v>1183</v>
      </c>
      <c r="JH16" s="171" t="s">
        <v>3336</v>
      </c>
      <c r="JI16" s="133" t="s">
        <v>1183</v>
      </c>
      <c r="JJ16" s="133" t="s">
        <v>1183</v>
      </c>
      <c r="JK16" s="133" t="s">
        <v>1183</v>
      </c>
      <c r="JL16" s="133" t="s">
        <v>1183</v>
      </c>
      <c r="JM16" s="133" t="s">
        <v>1183</v>
      </c>
      <c r="JN16" s="171" t="s">
        <v>3336</v>
      </c>
      <c r="JO16" s="154">
        <v>2721</v>
      </c>
      <c r="JP16" s="133" t="s">
        <v>1183</v>
      </c>
      <c r="JQ16" s="133" t="s">
        <v>1183</v>
      </c>
      <c r="JR16" s="133" t="s">
        <v>1183</v>
      </c>
      <c r="JS16" s="133" t="s">
        <v>1183</v>
      </c>
      <c r="JT16" s="171" t="s">
        <v>3336</v>
      </c>
      <c r="KL16" s="133">
        <v>1</v>
      </c>
      <c r="KN16" s="341">
        <f t="shared" si="6"/>
        <v>3740</v>
      </c>
      <c r="KO16" s="154">
        <v>3740</v>
      </c>
      <c r="KP16" s="133">
        <v>3740</v>
      </c>
      <c r="KQ16" s="133">
        <v>0</v>
      </c>
      <c r="KR16" s="171" t="s">
        <v>3336</v>
      </c>
      <c r="KS16" s="133">
        <v>648</v>
      </c>
      <c r="KT16" s="133">
        <v>0</v>
      </c>
      <c r="KU16" s="138">
        <v>1041</v>
      </c>
      <c r="KV16" s="133">
        <v>0</v>
      </c>
      <c r="KW16" s="133" t="s">
        <v>1183</v>
      </c>
      <c r="KX16" s="133">
        <v>0</v>
      </c>
      <c r="KY16" s="133">
        <v>648</v>
      </c>
      <c r="KZ16" s="133">
        <v>0</v>
      </c>
      <c r="LA16" s="138">
        <v>3546</v>
      </c>
      <c r="LB16" s="133">
        <v>0</v>
      </c>
      <c r="LC16" s="171" t="s">
        <v>3336</v>
      </c>
      <c r="LD16" s="138">
        <v>15</v>
      </c>
      <c r="LE16" s="133">
        <v>0</v>
      </c>
      <c r="LF16" s="138">
        <v>2851</v>
      </c>
      <c r="LG16" s="133">
        <v>0</v>
      </c>
      <c r="LH16" s="133">
        <v>0</v>
      </c>
      <c r="LI16" s="133">
        <v>0</v>
      </c>
      <c r="LJ16" s="171" t="s">
        <v>3336</v>
      </c>
      <c r="LK16" s="138">
        <v>518</v>
      </c>
      <c r="LL16" s="133">
        <v>0</v>
      </c>
      <c r="LM16" s="138">
        <v>162</v>
      </c>
      <c r="LN16" s="133">
        <v>0</v>
      </c>
      <c r="LO16" s="133" t="s">
        <v>1183</v>
      </c>
      <c r="LP16" s="133">
        <v>0</v>
      </c>
      <c r="LQ16" s="171" t="s">
        <v>3336</v>
      </c>
      <c r="LR16" s="133" t="s">
        <v>1183</v>
      </c>
      <c r="LS16" s="133">
        <v>0</v>
      </c>
      <c r="LT16" s="133" t="s">
        <v>1183</v>
      </c>
      <c r="LU16" s="133">
        <v>0</v>
      </c>
      <c r="LV16" s="171" t="s">
        <v>3336</v>
      </c>
      <c r="LX16" s="171" t="s">
        <v>3336</v>
      </c>
      <c r="LY16" s="133" t="s">
        <v>850</v>
      </c>
      <c r="LZ16" s="133">
        <v>1</v>
      </c>
      <c r="MA16" s="134" t="s">
        <v>1899</v>
      </c>
      <c r="MB16" s="133" t="s">
        <v>1026</v>
      </c>
      <c r="ME16" s="133" t="s">
        <v>1026</v>
      </c>
      <c r="MF16" s="133" t="s">
        <v>1026</v>
      </c>
      <c r="MG16" s="133" t="s">
        <v>1026</v>
      </c>
      <c r="NO16" s="133" t="s">
        <v>1183</v>
      </c>
      <c r="NP16" s="133" t="s">
        <v>1183</v>
      </c>
      <c r="NQ16" s="133" t="s">
        <v>1183</v>
      </c>
      <c r="NT16" s="133" t="s">
        <v>1183</v>
      </c>
      <c r="NY16" s="133" t="s">
        <v>1183</v>
      </c>
      <c r="OD16" s="133" t="s">
        <v>1183</v>
      </c>
      <c r="OE16" s="133" t="s">
        <v>1183</v>
      </c>
      <c r="OT16" s="138">
        <v>19230</v>
      </c>
      <c r="OU16" s="133">
        <v>1073</v>
      </c>
      <c r="OV16" s="133">
        <v>222</v>
      </c>
      <c r="OW16" s="133">
        <v>75</v>
      </c>
      <c r="OX16" s="133" t="s">
        <v>1183</v>
      </c>
      <c r="OY16" s="171" t="s">
        <v>3336</v>
      </c>
      <c r="OZ16" s="176">
        <v>11886</v>
      </c>
      <c r="PA16" s="133">
        <v>718</v>
      </c>
      <c r="PB16" s="133">
        <v>165</v>
      </c>
      <c r="PC16" s="176" t="s">
        <v>1183</v>
      </c>
      <c r="PD16" s="133" t="s">
        <v>1183</v>
      </c>
      <c r="PE16" s="171" t="s">
        <v>3336</v>
      </c>
      <c r="PF16" s="133" t="s">
        <v>1183</v>
      </c>
      <c r="PG16" s="133" t="s">
        <v>1183</v>
      </c>
      <c r="PH16" s="133" t="s">
        <v>1183</v>
      </c>
      <c r="PI16" s="133" t="s">
        <v>1183</v>
      </c>
      <c r="PJ16" s="133" t="s">
        <v>1183</v>
      </c>
      <c r="PK16" s="133" t="s">
        <v>1183</v>
      </c>
      <c r="PL16" s="133" t="s">
        <v>1183</v>
      </c>
      <c r="PM16" s="171" t="s">
        <v>3336</v>
      </c>
      <c r="PN16" s="134">
        <v>19230</v>
      </c>
      <c r="PO16" s="138">
        <v>11886</v>
      </c>
      <c r="PP16" s="171" t="s">
        <v>3336</v>
      </c>
      <c r="PQ16" s="133" t="s">
        <v>1183</v>
      </c>
      <c r="PR16" s="133" t="s">
        <v>1183</v>
      </c>
      <c r="PS16" s="133">
        <v>15872</v>
      </c>
      <c r="PT16" s="133" t="s">
        <v>1183</v>
      </c>
      <c r="PU16" s="133">
        <v>2988</v>
      </c>
      <c r="PV16" s="154">
        <v>2527</v>
      </c>
      <c r="PW16" s="171" t="s">
        <v>3336</v>
      </c>
      <c r="PX16" s="138">
        <v>167</v>
      </c>
      <c r="PY16" s="133" t="s">
        <v>1182</v>
      </c>
      <c r="PZ16" s="133">
        <v>200</v>
      </c>
      <c r="QA16" s="133" t="s">
        <v>1182</v>
      </c>
      <c r="QB16" s="133" t="s">
        <v>1183</v>
      </c>
      <c r="QC16" s="133" t="s">
        <v>1182</v>
      </c>
      <c r="QD16" s="171" t="s">
        <v>3336</v>
      </c>
      <c r="QE16" s="133" t="s">
        <v>1183</v>
      </c>
      <c r="QF16" s="133" t="s">
        <v>1183</v>
      </c>
      <c r="QG16" s="133">
        <v>24</v>
      </c>
      <c r="QI16" s="133" t="s">
        <v>1183</v>
      </c>
      <c r="QJ16" s="133" t="s">
        <v>1183</v>
      </c>
      <c r="QK16" s="171" t="s">
        <v>3336</v>
      </c>
      <c r="QL16" s="133" t="s">
        <v>1183</v>
      </c>
      <c r="QM16" s="133" t="s">
        <v>1183</v>
      </c>
      <c r="QN16" s="133">
        <v>167</v>
      </c>
      <c r="QO16" s="133" t="s">
        <v>1183</v>
      </c>
      <c r="QP16" s="133">
        <v>32</v>
      </c>
      <c r="QQ16" s="154">
        <v>38</v>
      </c>
      <c r="QR16" s="171" t="s">
        <v>3336</v>
      </c>
      <c r="QS16" s="138">
        <v>6914</v>
      </c>
      <c r="QT16" s="154">
        <v>6260</v>
      </c>
      <c r="QU16" s="154">
        <v>99</v>
      </c>
      <c r="QV16" s="154">
        <v>455</v>
      </c>
      <c r="QW16" s="154">
        <v>33</v>
      </c>
      <c r="QX16" s="154">
        <v>63</v>
      </c>
      <c r="QY16" s="154">
        <v>4</v>
      </c>
      <c r="QZ16" s="171" t="s">
        <v>3336</v>
      </c>
      <c r="RB16" s="171" t="s">
        <v>3336</v>
      </c>
      <c r="RV16" s="133">
        <v>1</v>
      </c>
      <c r="RY16" s="133">
        <v>398</v>
      </c>
      <c r="RZ16" s="171" t="s">
        <v>3336</v>
      </c>
      <c r="SA16" s="133">
        <v>4</v>
      </c>
      <c r="SB16" s="133">
        <v>16</v>
      </c>
      <c r="SC16" s="133">
        <v>5</v>
      </c>
      <c r="SD16" s="133">
        <v>170</v>
      </c>
      <c r="SE16" s="171" t="s">
        <v>3336</v>
      </c>
      <c r="SF16" s="133">
        <v>9</v>
      </c>
      <c r="SG16" s="133">
        <v>73</v>
      </c>
      <c r="SH16" s="133">
        <v>12</v>
      </c>
      <c r="SI16" s="133">
        <v>109</v>
      </c>
      <c r="SJ16" s="171" t="s">
        <v>3336</v>
      </c>
      <c r="SK16" s="133" t="s">
        <v>1183</v>
      </c>
      <c r="SL16" s="133" t="s">
        <v>1183</v>
      </c>
      <c r="SM16" s="133">
        <v>51</v>
      </c>
      <c r="SN16" s="133" t="s">
        <v>1183</v>
      </c>
      <c r="SO16" s="171" t="s">
        <v>3336</v>
      </c>
    </row>
    <row r="17" spans="1:511" ht="24" customHeight="1">
      <c r="A17" s="133">
        <v>16</v>
      </c>
      <c r="B17" s="150" t="s">
        <v>39</v>
      </c>
      <c r="C17" s="133">
        <v>1</v>
      </c>
      <c r="D17" s="133">
        <v>1</v>
      </c>
      <c r="E17" s="133">
        <v>1</v>
      </c>
      <c r="F17" s="133">
        <v>2</v>
      </c>
      <c r="G17" s="133">
        <v>2</v>
      </c>
      <c r="H17" s="133" t="s">
        <v>1183</v>
      </c>
      <c r="I17" s="133">
        <v>2</v>
      </c>
      <c r="K17" s="133">
        <v>1</v>
      </c>
      <c r="L17" s="133" t="s">
        <v>1183</v>
      </c>
      <c r="M17" s="133">
        <v>1</v>
      </c>
      <c r="N17" s="133" t="s">
        <v>1183</v>
      </c>
      <c r="S17" s="133">
        <v>11359</v>
      </c>
      <c r="T17" s="133">
        <v>4476</v>
      </c>
      <c r="U17" s="133">
        <v>4331</v>
      </c>
      <c r="V17" s="133">
        <v>3749</v>
      </c>
      <c r="W17" s="133">
        <v>6650</v>
      </c>
      <c r="X17" s="133" t="s">
        <v>1182</v>
      </c>
      <c r="Y17" s="133" t="s">
        <v>1182</v>
      </c>
      <c r="Z17" s="133" t="s">
        <v>1182</v>
      </c>
      <c r="AA17" s="133" t="s">
        <v>1183</v>
      </c>
      <c r="AB17" s="133" t="s">
        <v>1183</v>
      </c>
      <c r="AC17" s="133" t="s">
        <v>1183</v>
      </c>
      <c r="AD17" s="133" t="s">
        <v>1183</v>
      </c>
      <c r="AE17" s="133" t="s">
        <v>1183</v>
      </c>
      <c r="AF17" s="133" t="s">
        <v>1183</v>
      </c>
      <c r="AG17" s="133" t="s">
        <v>1183</v>
      </c>
      <c r="AH17" s="133" t="s">
        <v>1183</v>
      </c>
      <c r="AI17" s="171" t="s">
        <v>3336</v>
      </c>
      <c r="AJ17" s="133">
        <v>71200</v>
      </c>
      <c r="AK17" s="133">
        <v>67671</v>
      </c>
      <c r="AL17" s="133">
        <v>64414</v>
      </c>
      <c r="AM17" s="133">
        <v>65710</v>
      </c>
      <c r="AN17" s="133">
        <v>63628</v>
      </c>
      <c r="AO17" s="133">
        <v>64397</v>
      </c>
      <c r="AP17" s="171" t="s">
        <v>3336</v>
      </c>
      <c r="AQ17" s="133">
        <v>10864</v>
      </c>
      <c r="AR17" s="133">
        <v>11195</v>
      </c>
      <c r="AS17" s="133">
        <v>11119</v>
      </c>
      <c r="AT17" s="133">
        <v>11260</v>
      </c>
      <c r="AU17" s="133">
        <v>11359</v>
      </c>
      <c r="AV17" s="154">
        <v>11359</v>
      </c>
      <c r="AW17" s="171" t="s">
        <v>3336</v>
      </c>
      <c r="AX17" s="133">
        <v>3949</v>
      </c>
      <c r="AY17" s="133">
        <v>3851</v>
      </c>
      <c r="AZ17" s="133">
        <v>3576</v>
      </c>
      <c r="BA17" s="133">
        <v>3734</v>
      </c>
      <c r="BB17" s="133">
        <v>3753</v>
      </c>
      <c r="BC17" s="133">
        <v>3769</v>
      </c>
      <c r="BD17" s="171" t="s">
        <v>3336</v>
      </c>
      <c r="BE17" s="133">
        <v>19253</v>
      </c>
      <c r="BF17" s="133">
        <v>19303</v>
      </c>
      <c r="BG17" s="133">
        <v>19320</v>
      </c>
      <c r="BH17" s="133">
        <v>19592</v>
      </c>
      <c r="BI17" s="133">
        <v>19921</v>
      </c>
      <c r="BJ17" s="154">
        <v>22922</v>
      </c>
      <c r="BK17" s="171" t="s">
        <v>3336</v>
      </c>
      <c r="BL17" s="133">
        <v>6302</v>
      </c>
      <c r="BM17" s="133">
        <v>6580</v>
      </c>
      <c r="BN17" s="133">
        <v>7413</v>
      </c>
      <c r="BO17" s="133" t="s">
        <v>1182</v>
      </c>
      <c r="BP17" s="133" t="s">
        <v>1182</v>
      </c>
      <c r="BQ17" s="133" t="s">
        <v>1182</v>
      </c>
      <c r="BR17" s="171" t="s">
        <v>3336</v>
      </c>
      <c r="BS17" s="133">
        <v>992</v>
      </c>
      <c r="BT17" s="133">
        <v>939</v>
      </c>
      <c r="BU17" s="133">
        <v>866</v>
      </c>
      <c r="BV17" s="133">
        <v>838</v>
      </c>
      <c r="BW17" s="133">
        <v>758</v>
      </c>
      <c r="BX17" s="133">
        <v>807</v>
      </c>
      <c r="BY17" s="171" t="s">
        <v>3336</v>
      </c>
      <c r="BZ17" s="133">
        <v>112437</v>
      </c>
      <c r="CA17" s="133">
        <v>101551</v>
      </c>
      <c r="CB17" s="133">
        <v>95574</v>
      </c>
      <c r="CC17" s="133">
        <v>94607</v>
      </c>
      <c r="CD17" s="133">
        <v>93685</v>
      </c>
      <c r="CE17" s="338">
        <f>(CD17+CF17)/2</f>
        <v>96991.5</v>
      </c>
      <c r="CF17" s="334">
        <v>100298</v>
      </c>
      <c r="CG17" s="133">
        <v>52297</v>
      </c>
      <c r="CH17" s="133">
        <v>47047</v>
      </c>
      <c r="CI17" s="133">
        <v>11260</v>
      </c>
      <c r="CJ17" s="133" t="s">
        <v>1182</v>
      </c>
      <c r="CK17" s="133" t="s">
        <v>1182</v>
      </c>
      <c r="CL17" s="133" t="s">
        <v>1182</v>
      </c>
      <c r="CM17" s="334" t="s">
        <v>3336</v>
      </c>
      <c r="CN17" s="133" t="s">
        <v>1182</v>
      </c>
      <c r="CO17" s="133" t="s">
        <v>1182</v>
      </c>
      <c r="CP17" s="133" t="s">
        <v>1182</v>
      </c>
      <c r="CQ17" s="133" t="s">
        <v>1182</v>
      </c>
      <c r="CR17" s="133" t="s">
        <v>1182</v>
      </c>
      <c r="CS17" s="133" t="s">
        <v>1182</v>
      </c>
      <c r="CT17" s="171" t="s">
        <v>3336</v>
      </c>
      <c r="CU17" s="133" t="s">
        <v>1182</v>
      </c>
      <c r="CV17" s="133" t="s">
        <v>1182</v>
      </c>
      <c r="CW17" s="133" t="s">
        <v>1182</v>
      </c>
      <c r="CX17" s="133" t="s">
        <v>1182</v>
      </c>
      <c r="CY17" s="133" t="s">
        <v>1182</v>
      </c>
      <c r="CZ17" s="133" t="s">
        <v>1182</v>
      </c>
      <c r="DA17" s="171" t="s">
        <v>3336</v>
      </c>
      <c r="DB17" s="133" t="s">
        <v>1182</v>
      </c>
      <c r="DC17" s="133" t="s">
        <v>1182</v>
      </c>
      <c r="DD17" s="133" t="s">
        <v>1182</v>
      </c>
      <c r="DE17" s="133" t="s">
        <v>1182</v>
      </c>
      <c r="DF17" s="133" t="s">
        <v>1182</v>
      </c>
      <c r="DG17" s="133" t="s">
        <v>1182</v>
      </c>
      <c r="DH17" s="171" t="s">
        <v>3336</v>
      </c>
      <c r="DI17" s="133" t="s">
        <v>1183</v>
      </c>
      <c r="DJ17" s="133" t="s">
        <v>1183</v>
      </c>
      <c r="DK17" s="133" t="s">
        <v>1183</v>
      </c>
      <c r="DL17" s="133" t="s">
        <v>1183</v>
      </c>
      <c r="DM17" s="133" t="s">
        <v>1183</v>
      </c>
      <c r="DN17" s="133" t="s">
        <v>1183</v>
      </c>
      <c r="DO17" s="171" t="s">
        <v>3336</v>
      </c>
      <c r="DP17" s="341" t="e">
        <f t="shared" si="5"/>
        <v>#VALUE!</v>
      </c>
      <c r="DQ17" s="341" t="e">
        <f t="shared" si="0"/>
        <v>#VALUE!</v>
      </c>
      <c r="DR17" s="341" t="e">
        <f t="shared" si="1"/>
        <v>#VALUE!</v>
      </c>
      <c r="DS17" s="341" t="e">
        <f t="shared" si="2"/>
        <v>#VALUE!</v>
      </c>
      <c r="DT17" s="341" t="e">
        <f t="shared" si="3"/>
        <v>#VALUE!</v>
      </c>
      <c r="DU17" s="341" t="e">
        <f t="shared" si="4"/>
        <v>#VALUE!</v>
      </c>
      <c r="DV17" s="335" t="s">
        <v>3336</v>
      </c>
      <c r="DW17" s="133">
        <v>128</v>
      </c>
      <c r="DX17" s="133">
        <v>119</v>
      </c>
      <c r="DY17" s="133">
        <v>122</v>
      </c>
      <c r="DZ17" s="133">
        <v>152</v>
      </c>
      <c r="EA17" s="133">
        <v>146</v>
      </c>
      <c r="EB17" s="133">
        <v>163</v>
      </c>
      <c r="EC17" s="334" t="s">
        <v>3336</v>
      </c>
      <c r="ED17" s="133">
        <v>53</v>
      </c>
      <c r="EE17" s="133">
        <v>57</v>
      </c>
      <c r="EF17" s="133">
        <v>50</v>
      </c>
      <c r="EG17" s="133">
        <v>60</v>
      </c>
      <c r="EH17" s="133">
        <v>66</v>
      </c>
      <c r="EI17" s="133">
        <v>76</v>
      </c>
      <c r="EJ17" s="334" t="s">
        <v>3336</v>
      </c>
      <c r="EK17" s="133">
        <v>30</v>
      </c>
      <c r="EL17" s="133">
        <v>27</v>
      </c>
      <c r="EM17" s="133">
        <v>24</v>
      </c>
      <c r="EN17" s="133">
        <v>25</v>
      </c>
      <c r="EO17" s="133">
        <v>36</v>
      </c>
      <c r="EP17" s="133">
        <v>37</v>
      </c>
      <c r="EQ17" s="334" t="s">
        <v>3336</v>
      </c>
      <c r="ER17" s="133" t="s">
        <v>1183</v>
      </c>
      <c r="ES17" s="133" t="s">
        <v>1183</v>
      </c>
      <c r="ET17" s="133" t="s">
        <v>1183</v>
      </c>
      <c r="EU17" s="133" t="s">
        <v>1183</v>
      </c>
      <c r="EV17" s="133" t="s">
        <v>1183</v>
      </c>
      <c r="EW17" s="133" t="s">
        <v>1183</v>
      </c>
      <c r="EX17" s="334" t="s">
        <v>3336</v>
      </c>
      <c r="EY17" s="133" t="s">
        <v>1183</v>
      </c>
      <c r="EZ17" s="133" t="s">
        <v>1183</v>
      </c>
      <c r="FA17" s="133" t="s">
        <v>1183</v>
      </c>
      <c r="FB17" s="133" t="s">
        <v>1183</v>
      </c>
      <c r="FC17" s="133" t="s">
        <v>1183</v>
      </c>
      <c r="FD17" s="133" t="s">
        <v>1183</v>
      </c>
      <c r="FE17" s="334" t="s">
        <v>3336</v>
      </c>
      <c r="FF17" s="133" t="s">
        <v>1183</v>
      </c>
      <c r="FG17" s="133" t="s">
        <v>1183</v>
      </c>
      <c r="FH17" s="133" t="s">
        <v>1183</v>
      </c>
      <c r="FI17" s="133" t="s">
        <v>1183</v>
      </c>
      <c r="FJ17" s="133" t="s">
        <v>1183</v>
      </c>
      <c r="FK17" s="133" t="s">
        <v>1183</v>
      </c>
      <c r="FL17" s="362"/>
      <c r="FM17" s="133" t="s">
        <v>1183</v>
      </c>
      <c r="FN17" s="133" t="s">
        <v>1183</v>
      </c>
      <c r="FO17" s="133" t="s">
        <v>1183</v>
      </c>
      <c r="FP17" s="133" t="s">
        <v>1183</v>
      </c>
      <c r="FQ17" s="133" t="s">
        <v>1183</v>
      </c>
      <c r="FR17" s="133" t="s">
        <v>1183</v>
      </c>
      <c r="FS17" s="363"/>
      <c r="FT17" s="133" t="s">
        <v>1183</v>
      </c>
      <c r="FU17" s="133" t="s">
        <v>1183</v>
      </c>
      <c r="FV17" s="133" t="s">
        <v>1183</v>
      </c>
      <c r="FW17" s="133" t="s">
        <v>1183</v>
      </c>
      <c r="FX17" s="133" t="s">
        <v>1183</v>
      </c>
      <c r="FY17" s="133" t="s">
        <v>1182</v>
      </c>
      <c r="FZ17" s="334" t="s">
        <v>3336</v>
      </c>
      <c r="GA17" s="133" t="s">
        <v>1183</v>
      </c>
      <c r="GB17" s="133" t="s">
        <v>1183</v>
      </c>
      <c r="GC17" s="133" t="s">
        <v>1183</v>
      </c>
      <c r="GD17" s="133" t="s">
        <v>1183</v>
      </c>
      <c r="GE17" s="133" t="s">
        <v>1183</v>
      </c>
      <c r="GF17" s="133" t="s">
        <v>1183</v>
      </c>
      <c r="GG17" s="370"/>
      <c r="GH17" s="368" t="s">
        <v>3079</v>
      </c>
      <c r="GI17" s="133" t="s">
        <v>3379</v>
      </c>
      <c r="GK17" s="133">
        <v>2</v>
      </c>
      <c r="GL17" s="133" t="s">
        <v>3070</v>
      </c>
      <c r="GM17" s="133">
        <v>1</v>
      </c>
      <c r="GO17" s="133">
        <v>1</v>
      </c>
      <c r="GS17" s="133">
        <v>1</v>
      </c>
      <c r="GU17" s="133">
        <v>1</v>
      </c>
      <c r="GW17" s="133">
        <v>2</v>
      </c>
      <c r="HA17" s="302">
        <v>50945</v>
      </c>
      <c r="HB17" s="133">
        <v>3105</v>
      </c>
      <c r="HC17" s="133">
        <v>439</v>
      </c>
      <c r="HD17" s="133">
        <v>13273</v>
      </c>
      <c r="HE17" s="133">
        <v>4811</v>
      </c>
      <c r="HF17" s="171" t="s">
        <v>3336</v>
      </c>
      <c r="HG17" s="133">
        <v>1868</v>
      </c>
      <c r="HH17" s="133">
        <v>34</v>
      </c>
      <c r="HI17" s="133">
        <v>0</v>
      </c>
      <c r="HJ17" s="133">
        <v>337</v>
      </c>
      <c r="HK17" s="133">
        <v>151</v>
      </c>
      <c r="HL17" s="171" t="s">
        <v>3336</v>
      </c>
      <c r="HM17" s="133">
        <v>3993</v>
      </c>
      <c r="HN17" s="133">
        <v>261</v>
      </c>
      <c r="HO17" s="133">
        <v>9</v>
      </c>
      <c r="HP17" s="133" t="s">
        <v>1182</v>
      </c>
      <c r="HQ17" s="133" t="s">
        <v>1182</v>
      </c>
      <c r="HR17" s="171" t="s">
        <v>3336</v>
      </c>
      <c r="HS17" s="133">
        <v>6318</v>
      </c>
      <c r="HT17" s="133">
        <v>211</v>
      </c>
      <c r="HU17" s="133">
        <v>68</v>
      </c>
      <c r="HV17" s="133" t="s">
        <v>1182</v>
      </c>
      <c r="HW17" s="133" t="s">
        <v>1182</v>
      </c>
      <c r="HX17" s="171" t="s">
        <v>3336</v>
      </c>
      <c r="HY17" s="133">
        <v>3772</v>
      </c>
      <c r="HZ17" s="133">
        <v>125</v>
      </c>
      <c r="IA17" s="133">
        <v>45</v>
      </c>
      <c r="IB17" s="133" t="s">
        <v>1182</v>
      </c>
      <c r="IC17" s="133" t="s">
        <v>1182</v>
      </c>
      <c r="ID17" s="171" t="s">
        <v>3336</v>
      </c>
      <c r="IE17" s="133">
        <v>3560</v>
      </c>
      <c r="IF17" s="133">
        <v>23</v>
      </c>
      <c r="IG17" s="133">
        <v>23</v>
      </c>
      <c r="IH17" s="133" t="s">
        <v>1182</v>
      </c>
      <c r="II17" s="133" t="s">
        <v>1182</v>
      </c>
      <c r="IJ17" s="171" t="s">
        <v>3336</v>
      </c>
      <c r="IK17" s="133">
        <v>1701</v>
      </c>
      <c r="IL17" s="133">
        <v>10</v>
      </c>
      <c r="IM17" s="133">
        <v>19</v>
      </c>
      <c r="IN17" s="133" t="s">
        <v>1182</v>
      </c>
      <c r="IO17" s="133" t="s">
        <v>1182</v>
      </c>
      <c r="IP17" s="171" t="s">
        <v>3336</v>
      </c>
      <c r="IQ17" s="133">
        <v>1812</v>
      </c>
      <c r="IR17" s="133">
        <v>12</v>
      </c>
      <c r="IS17" s="133">
        <v>4</v>
      </c>
      <c r="IT17" s="133" t="s">
        <v>1182</v>
      </c>
      <c r="IU17" s="133" t="s">
        <v>1182</v>
      </c>
      <c r="IV17" s="171" t="s">
        <v>3336</v>
      </c>
      <c r="IW17" s="133">
        <v>6720</v>
      </c>
      <c r="IX17" s="133">
        <v>199</v>
      </c>
      <c r="IY17" s="133">
        <v>185</v>
      </c>
      <c r="IZ17" s="133">
        <v>1963</v>
      </c>
      <c r="JA17" s="133">
        <v>549</v>
      </c>
      <c r="JB17" s="171" t="s">
        <v>3336</v>
      </c>
      <c r="JC17" s="133">
        <v>11741</v>
      </c>
      <c r="JD17" s="133">
        <v>854</v>
      </c>
      <c r="JE17" s="133">
        <v>114</v>
      </c>
      <c r="JF17" s="133">
        <v>3559</v>
      </c>
      <c r="JG17" s="133">
        <v>1705</v>
      </c>
      <c r="JH17" s="171" t="s">
        <v>3336</v>
      </c>
      <c r="JI17" s="133">
        <v>4129</v>
      </c>
      <c r="JJ17" s="133">
        <v>555</v>
      </c>
      <c r="JK17" s="133">
        <v>8</v>
      </c>
      <c r="JL17" s="133" t="s">
        <v>1182</v>
      </c>
      <c r="JM17" s="133" t="s">
        <v>1182</v>
      </c>
      <c r="JN17" s="171" t="s">
        <v>3336</v>
      </c>
      <c r="JO17" s="133">
        <v>6820</v>
      </c>
      <c r="JP17" s="133">
        <v>416</v>
      </c>
      <c r="JQ17" s="133">
        <v>6</v>
      </c>
      <c r="JR17" s="133">
        <v>2321</v>
      </c>
      <c r="JS17" s="133">
        <v>713</v>
      </c>
      <c r="JT17" s="171" t="s">
        <v>3336</v>
      </c>
      <c r="JU17" s="133" t="s">
        <v>3071</v>
      </c>
      <c r="JV17" s="133" t="s">
        <v>3072</v>
      </c>
      <c r="JX17" s="133">
        <v>2</v>
      </c>
      <c r="JY17" s="133" t="s">
        <v>3073</v>
      </c>
      <c r="JZ17" s="133">
        <v>1</v>
      </c>
      <c r="KA17" s="133" t="s">
        <v>1183</v>
      </c>
      <c r="KB17" s="133" t="s">
        <v>1183</v>
      </c>
      <c r="KC17" s="133" t="s">
        <v>1183</v>
      </c>
      <c r="KD17" s="133">
        <v>1</v>
      </c>
      <c r="KE17" s="133" t="s">
        <v>1183</v>
      </c>
      <c r="KF17" s="133">
        <v>1</v>
      </c>
      <c r="KG17" s="133" t="s">
        <v>3074</v>
      </c>
      <c r="KH17" s="133">
        <v>1</v>
      </c>
      <c r="KI17" s="133">
        <v>1</v>
      </c>
      <c r="KJ17" s="133" t="s">
        <v>3075</v>
      </c>
      <c r="KK17" s="133" t="s">
        <v>850</v>
      </c>
      <c r="KL17" s="133">
        <v>1</v>
      </c>
      <c r="KN17" s="341" t="e">
        <f t="shared" si="6"/>
        <v>#VALUE!</v>
      </c>
      <c r="KO17" s="133">
        <v>37955</v>
      </c>
      <c r="KP17" s="133">
        <v>37955</v>
      </c>
      <c r="KQ17" s="133" t="s">
        <v>1183</v>
      </c>
      <c r="KR17" s="171" t="s">
        <v>3336</v>
      </c>
      <c r="KS17" s="154">
        <v>376</v>
      </c>
      <c r="KT17" s="133" t="s">
        <v>1183</v>
      </c>
      <c r="KU17" s="133" t="s">
        <v>1183</v>
      </c>
      <c r="KV17" s="133" t="s">
        <v>1183</v>
      </c>
      <c r="KW17" s="154">
        <v>373</v>
      </c>
      <c r="KX17" s="133" t="s">
        <v>1183</v>
      </c>
      <c r="KY17" s="154">
        <v>3</v>
      </c>
      <c r="KZ17" s="133" t="s">
        <v>1183</v>
      </c>
      <c r="LA17" s="154">
        <v>35968</v>
      </c>
      <c r="LB17" s="154">
        <v>1754</v>
      </c>
      <c r="LC17" s="171" t="s">
        <v>3336</v>
      </c>
      <c r="LD17" s="154">
        <v>432</v>
      </c>
      <c r="LE17" s="133" t="s">
        <v>1183</v>
      </c>
      <c r="LF17" s="133" t="s">
        <v>1183</v>
      </c>
      <c r="LG17" s="154">
        <v>70</v>
      </c>
      <c r="LH17" s="154">
        <v>15284</v>
      </c>
      <c r="LI17" s="133" t="s">
        <v>1183</v>
      </c>
      <c r="LJ17" s="171" t="s">
        <v>3336</v>
      </c>
      <c r="LK17" s="154">
        <v>1498</v>
      </c>
      <c r="LL17" s="154">
        <v>208</v>
      </c>
      <c r="LM17" s="154">
        <v>751</v>
      </c>
      <c r="LN17" s="154">
        <v>55</v>
      </c>
      <c r="LO17" s="154">
        <v>365</v>
      </c>
      <c r="LP17" s="154">
        <v>376</v>
      </c>
      <c r="LQ17" s="171" t="s">
        <v>3336</v>
      </c>
      <c r="LR17" s="154">
        <v>3519</v>
      </c>
      <c r="LS17" s="154">
        <v>540</v>
      </c>
      <c r="LT17" s="154">
        <v>13119</v>
      </c>
      <c r="LU17" s="154">
        <v>505</v>
      </c>
      <c r="LV17" s="171" t="s">
        <v>3336</v>
      </c>
      <c r="LW17" s="133" t="s">
        <v>1183</v>
      </c>
      <c r="LX17" s="171" t="s">
        <v>3336</v>
      </c>
      <c r="LY17" s="133" t="s">
        <v>1183</v>
      </c>
      <c r="LZ17" s="133" t="s">
        <v>1183</v>
      </c>
      <c r="MA17" s="133" t="s">
        <v>1183</v>
      </c>
      <c r="MB17" s="133" t="s">
        <v>1183</v>
      </c>
      <c r="MC17" s="133" t="s">
        <v>1183</v>
      </c>
      <c r="MD17" s="133" t="s">
        <v>1183</v>
      </c>
      <c r="ME17" s="133" t="s">
        <v>1183</v>
      </c>
      <c r="MF17" s="133" t="s">
        <v>1183</v>
      </c>
      <c r="MG17" s="133" t="s">
        <v>1183</v>
      </c>
      <c r="MH17" s="133" t="s">
        <v>1183</v>
      </c>
      <c r="MI17" s="133" t="s">
        <v>1183</v>
      </c>
      <c r="MJ17" s="133" t="s">
        <v>1183</v>
      </c>
      <c r="MK17" s="133" t="s">
        <v>1183</v>
      </c>
      <c r="ML17" s="133" t="s">
        <v>1183</v>
      </c>
      <c r="MM17" s="133" t="s">
        <v>1183</v>
      </c>
      <c r="MN17" s="133" t="s">
        <v>1183</v>
      </c>
      <c r="MO17" s="133" t="s">
        <v>1183</v>
      </c>
      <c r="MP17" s="133" t="s">
        <v>1183</v>
      </c>
      <c r="MQ17" s="133" t="s">
        <v>1183</v>
      </c>
      <c r="MR17" s="133" t="s">
        <v>1183</v>
      </c>
      <c r="MS17" s="133" t="s">
        <v>1183</v>
      </c>
      <c r="MT17" s="133" t="s">
        <v>1183</v>
      </c>
      <c r="OT17" s="154">
        <v>156358</v>
      </c>
      <c r="OU17" s="133" t="s">
        <v>1183</v>
      </c>
      <c r="OV17" s="133" t="s">
        <v>1183</v>
      </c>
      <c r="OW17" s="133" t="s">
        <v>1183</v>
      </c>
      <c r="OX17" s="133" t="s">
        <v>1183</v>
      </c>
      <c r="OY17" s="171" t="s">
        <v>3336</v>
      </c>
      <c r="OZ17" s="176" t="s">
        <v>1183</v>
      </c>
      <c r="PA17" s="133" t="s">
        <v>1183</v>
      </c>
      <c r="PB17" s="133" t="s">
        <v>1183</v>
      </c>
      <c r="PC17" s="176" t="s">
        <v>1183</v>
      </c>
      <c r="PD17" s="133" t="s">
        <v>1183</v>
      </c>
      <c r="PE17" s="171" t="s">
        <v>3336</v>
      </c>
      <c r="PF17" s="133" t="s">
        <v>1183</v>
      </c>
      <c r="PG17" s="133" t="s">
        <v>1183</v>
      </c>
      <c r="PH17" s="133" t="s">
        <v>1183</v>
      </c>
      <c r="PI17" s="133" t="s">
        <v>1183</v>
      </c>
      <c r="PJ17" s="133" t="s">
        <v>1183</v>
      </c>
      <c r="PK17" s="133" t="s">
        <v>1183</v>
      </c>
      <c r="PL17" s="133" t="s">
        <v>1183</v>
      </c>
      <c r="PM17" s="171" t="s">
        <v>3336</v>
      </c>
      <c r="PN17" s="133" t="s">
        <v>1183</v>
      </c>
      <c r="PO17" s="133" t="s">
        <v>1183</v>
      </c>
      <c r="PP17" s="171" t="s">
        <v>3336</v>
      </c>
      <c r="PQ17" s="133" t="s">
        <v>1183</v>
      </c>
      <c r="PR17" s="154">
        <v>217740</v>
      </c>
      <c r="PS17" s="133" t="s">
        <v>1183</v>
      </c>
      <c r="PT17" s="154">
        <v>83824</v>
      </c>
      <c r="PU17" s="133" t="s">
        <v>1183</v>
      </c>
      <c r="PV17" s="133" t="s">
        <v>1183</v>
      </c>
      <c r="PW17" s="171" t="s">
        <v>3336</v>
      </c>
      <c r="PX17" s="133" t="s">
        <v>1183</v>
      </c>
      <c r="PY17" s="133" t="s">
        <v>1183</v>
      </c>
      <c r="PZ17" s="133" t="s">
        <v>1183</v>
      </c>
      <c r="QA17" s="133" t="s">
        <v>1183</v>
      </c>
      <c r="QB17" s="133" t="s">
        <v>1183</v>
      </c>
      <c r="QC17" s="133" t="s">
        <v>1183</v>
      </c>
      <c r="QD17" s="171" t="s">
        <v>3336</v>
      </c>
      <c r="QE17" s="133" t="s">
        <v>1183</v>
      </c>
      <c r="QF17" s="133" t="s">
        <v>1183</v>
      </c>
      <c r="QG17" s="133" t="s">
        <v>1183</v>
      </c>
      <c r="QH17" s="133" t="s">
        <v>1183</v>
      </c>
      <c r="QI17" s="133" t="s">
        <v>1183</v>
      </c>
      <c r="QJ17" s="133" t="s">
        <v>1183</v>
      </c>
      <c r="QK17" s="171" t="s">
        <v>3336</v>
      </c>
      <c r="QL17" s="133" t="s">
        <v>1183</v>
      </c>
      <c r="QM17" s="133" t="s">
        <v>1183</v>
      </c>
      <c r="QN17" s="133" t="s">
        <v>1183</v>
      </c>
      <c r="QO17" s="133" t="s">
        <v>1183</v>
      </c>
      <c r="QP17" s="133" t="s">
        <v>1183</v>
      </c>
      <c r="QQ17" s="154">
        <v>12914</v>
      </c>
      <c r="QR17" s="171" t="s">
        <v>3336</v>
      </c>
      <c r="QS17" s="154">
        <v>61132</v>
      </c>
      <c r="QT17" s="154">
        <v>41036</v>
      </c>
      <c r="QU17" s="154">
        <v>15758</v>
      </c>
      <c r="QV17" s="133" t="s">
        <v>1183</v>
      </c>
      <c r="QW17" s="133" t="s">
        <v>1183</v>
      </c>
      <c r="QX17" s="133" t="s">
        <v>1183</v>
      </c>
      <c r="QY17" s="154">
        <v>4338</v>
      </c>
      <c r="QZ17" s="171" t="s">
        <v>3336</v>
      </c>
      <c r="RB17" s="171" t="s">
        <v>3336</v>
      </c>
      <c r="RY17" s="133">
        <v>2158.75</v>
      </c>
      <c r="RZ17" s="171" t="s">
        <v>3336</v>
      </c>
      <c r="SA17" s="133" t="s">
        <v>1183</v>
      </c>
      <c r="SB17" s="133" t="s">
        <v>1183</v>
      </c>
      <c r="SC17" s="133" t="s">
        <v>1183</v>
      </c>
      <c r="SD17" s="133" t="s">
        <v>1183</v>
      </c>
      <c r="SE17" s="171" t="s">
        <v>3336</v>
      </c>
      <c r="SF17" s="133" t="s">
        <v>1183</v>
      </c>
      <c r="SG17" s="133" t="s">
        <v>1183</v>
      </c>
      <c r="SH17" s="133" t="s">
        <v>1183</v>
      </c>
      <c r="SI17" s="133" t="s">
        <v>1183</v>
      </c>
      <c r="SJ17" s="171" t="s">
        <v>3336</v>
      </c>
      <c r="SK17" s="133" t="s">
        <v>1183</v>
      </c>
      <c r="SL17" s="133" t="s">
        <v>1183</v>
      </c>
      <c r="SM17" s="133" t="s">
        <v>1183</v>
      </c>
      <c r="SN17" s="133" t="s">
        <v>1183</v>
      </c>
      <c r="SO17" s="171" t="s">
        <v>3336</v>
      </c>
    </row>
    <row r="18" spans="1:511" ht="14.5">
      <c r="A18" s="133">
        <v>17</v>
      </c>
      <c r="B18" s="150" t="s">
        <v>40</v>
      </c>
      <c r="AI18" s="171" t="s">
        <v>3336</v>
      </c>
      <c r="AJ18" s="154">
        <v>12479</v>
      </c>
      <c r="AK18" s="133">
        <v>12479</v>
      </c>
      <c r="AL18" s="133">
        <v>13238</v>
      </c>
      <c r="AM18" s="133">
        <v>12006</v>
      </c>
      <c r="AN18" s="133">
        <v>9646</v>
      </c>
      <c r="AO18" s="133">
        <v>9621</v>
      </c>
      <c r="AP18" s="171" t="s">
        <v>3336</v>
      </c>
      <c r="AQ18" s="154">
        <v>4254</v>
      </c>
      <c r="AR18" s="154">
        <v>4254</v>
      </c>
      <c r="AS18" s="154">
        <v>3104</v>
      </c>
      <c r="AT18" s="154">
        <v>2604</v>
      </c>
      <c r="AU18" s="154">
        <v>2356</v>
      </c>
      <c r="AV18" s="154">
        <v>2356</v>
      </c>
      <c r="AW18" s="171" t="s">
        <v>3336</v>
      </c>
      <c r="AX18" s="154">
        <v>562</v>
      </c>
      <c r="AY18" s="154">
        <v>562</v>
      </c>
      <c r="AZ18" s="154">
        <v>689</v>
      </c>
      <c r="BA18" s="154">
        <v>578</v>
      </c>
      <c r="BB18" s="154">
        <v>518</v>
      </c>
      <c r="BC18" s="154">
        <v>513</v>
      </c>
      <c r="BD18" s="171" t="s">
        <v>3336</v>
      </c>
      <c r="BE18" s="154">
        <v>7887</v>
      </c>
      <c r="BF18" s="154">
        <v>7887</v>
      </c>
      <c r="BG18" s="154">
        <v>7993</v>
      </c>
      <c r="BH18" s="154">
        <v>7116</v>
      </c>
      <c r="BI18" s="154">
        <v>5254</v>
      </c>
      <c r="BJ18" s="154">
        <v>5306</v>
      </c>
      <c r="BK18" s="171" t="s">
        <v>3336</v>
      </c>
      <c r="BL18" s="154">
        <v>1554</v>
      </c>
      <c r="BM18" s="154">
        <v>1554</v>
      </c>
      <c r="BN18" s="154">
        <v>1027</v>
      </c>
      <c r="BO18" s="133" t="s">
        <v>1183</v>
      </c>
      <c r="BP18" s="133" t="s">
        <v>1183</v>
      </c>
      <c r="BQ18" s="154">
        <v>928</v>
      </c>
      <c r="BR18" s="171" t="s">
        <v>3336</v>
      </c>
      <c r="BS18" s="302">
        <v>36</v>
      </c>
      <c r="BT18" s="302">
        <v>36</v>
      </c>
      <c r="BU18" s="302">
        <v>507</v>
      </c>
      <c r="BV18" s="154">
        <v>402</v>
      </c>
      <c r="BW18" s="154">
        <v>272</v>
      </c>
      <c r="BX18" s="302">
        <v>11</v>
      </c>
      <c r="BY18" s="171" t="s">
        <v>3336</v>
      </c>
      <c r="BZ18" s="133" t="s">
        <v>1183</v>
      </c>
      <c r="CA18" s="133" t="s">
        <v>1183</v>
      </c>
      <c r="CB18" s="154">
        <v>13556</v>
      </c>
      <c r="CC18" s="154">
        <v>12038</v>
      </c>
      <c r="CD18" s="154">
        <v>12829</v>
      </c>
      <c r="CE18" s="338">
        <f>(CD18+CF18)/2</f>
        <v>11267.5</v>
      </c>
      <c r="CF18" s="334">
        <v>9706</v>
      </c>
      <c r="CG18" s="133" t="s">
        <v>1183</v>
      </c>
      <c r="CH18" s="133" t="s">
        <v>1183</v>
      </c>
      <c r="CI18" s="133" t="s">
        <v>1183</v>
      </c>
      <c r="CJ18" s="154">
        <v>4298</v>
      </c>
      <c r="CK18" s="173">
        <v>4212</v>
      </c>
      <c r="CL18" s="338">
        <f>(CK18+CM18)/2</f>
        <v>3930</v>
      </c>
      <c r="CM18" s="334">
        <v>3648</v>
      </c>
      <c r="CN18" s="133" t="s">
        <v>1183</v>
      </c>
      <c r="CO18" s="133" t="s">
        <v>1183</v>
      </c>
      <c r="CP18" s="133" t="s">
        <v>1183</v>
      </c>
      <c r="CQ18" s="133" t="s">
        <v>1183</v>
      </c>
      <c r="CR18" s="133" t="s">
        <v>1183</v>
      </c>
      <c r="CS18" s="133" t="s">
        <v>1183</v>
      </c>
      <c r="CT18" s="171" t="s">
        <v>3336</v>
      </c>
      <c r="CU18" s="133" t="s">
        <v>1182</v>
      </c>
      <c r="CV18" s="133" t="s">
        <v>1182</v>
      </c>
      <c r="CW18" s="133" t="s">
        <v>1182</v>
      </c>
      <c r="CX18" s="133" t="s">
        <v>1182</v>
      </c>
      <c r="CY18" s="133" t="s">
        <v>1182</v>
      </c>
      <c r="CZ18" s="133" t="s">
        <v>1182</v>
      </c>
      <c r="DA18" s="171" t="s">
        <v>3336</v>
      </c>
      <c r="DB18" s="133" t="s">
        <v>1182</v>
      </c>
      <c r="DC18" s="133" t="s">
        <v>1182</v>
      </c>
      <c r="DD18" s="133" t="s">
        <v>1182</v>
      </c>
      <c r="DE18" s="133" t="s">
        <v>1182</v>
      </c>
      <c r="DF18" s="133" t="s">
        <v>1182</v>
      </c>
      <c r="DG18" s="133" t="s">
        <v>1182</v>
      </c>
      <c r="DH18" s="171" t="s">
        <v>3336</v>
      </c>
      <c r="DI18" s="133" t="s">
        <v>1183</v>
      </c>
      <c r="DJ18" s="133" t="s">
        <v>1183</v>
      </c>
      <c r="DK18" s="133" t="s">
        <v>1183</v>
      </c>
      <c r="DL18" s="133" t="s">
        <v>1183</v>
      </c>
      <c r="DM18" s="133" t="s">
        <v>1183</v>
      </c>
      <c r="DN18" s="133" t="s">
        <v>1183</v>
      </c>
      <c r="DO18" s="171" t="s">
        <v>3336</v>
      </c>
      <c r="DP18" s="341" t="e">
        <f t="shared" si="5"/>
        <v>#VALUE!</v>
      </c>
      <c r="DQ18" s="341" t="e">
        <f t="shared" si="0"/>
        <v>#VALUE!</v>
      </c>
      <c r="DR18" s="377">
        <v>9067</v>
      </c>
      <c r="DS18" s="373">
        <f t="shared" si="2"/>
        <v>9441</v>
      </c>
      <c r="DT18" s="373">
        <f t="shared" si="3"/>
        <v>11541</v>
      </c>
      <c r="DU18" s="373">
        <f t="shared" si="4"/>
        <v>9980.5</v>
      </c>
      <c r="DV18" s="335" t="s">
        <v>3336</v>
      </c>
      <c r="DW18" s="174">
        <v>63</v>
      </c>
      <c r="DX18" s="154">
        <v>26</v>
      </c>
      <c r="DY18" s="154">
        <v>82</v>
      </c>
      <c r="DZ18" s="154">
        <v>29</v>
      </c>
      <c r="EA18" s="154">
        <v>40</v>
      </c>
      <c r="EB18" s="338">
        <f>(EA18+EC18)/2</f>
        <v>28</v>
      </c>
      <c r="EC18" s="334">
        <v>16</v>
      </c>
      <c r="ED18" s="133" t="s">
        <v>1183</v>
      </c>
      <c r="EE18" s="133" t="s">
        <v>1183</v>
      </c>
      <c r="EF18" s="174">
        <v>4</v>
      </c>
      <c r="EG18" s="154">
        <v>6</v>
      </c>
      <c r="EH18" s="154">
        <v>5</v>
      </c>
      <c r="EI18" s="338">
        <f>(EH18+EJ18)/2</f>
        <v>2.5</v>
      </c>
      <c r="EJ18" s="334">
        <v>0</v>
      </c>
      <c r="EK18" s="133" t="s">
        <v>1183</v>
      </c>
      <c r="EL18" s="133" t="s">
        <v>1183</v>
      </c>
      <c r="EM18" s="133" t="s">
        <v>1183</v>
      </c>
      <c r="EN18" s="133" t="s">
        <v>1183</v>
      </c>
      <c r="EO18" s="154">
        <v>1</v>
      </c>
      <c r="EP18" s="338">
        <f>(EO18+EQ18)/2</f>
        <v>0.5</v>
      </c>
      <c r="EQ18" s="334">
        <v>0</v>
      </c>
      <c r="ER18" s="133" t="s">
        <v>1183</v>
      </c>
      <c r="ES18" s="133" t="s">
        <v>1183</v>
      </c>
      <c r="ET18" s="133" t="s">
        <v>1183</v>
      </c>
      <c r="EU18" s="302">
        <v>9412</v>
      </c>
      <c r="EV18" s="302">
        <v>11501</v>
      </c>
      <c r="EW18" s="338">
        <f>(EV18+EX18)/2</f>
        <v>9952.5</v>
      </c>
      <c r="EX18" s="334">
        <v>8404</v>
      </c>
      <c r="EY18" s="133" t="s">
        <v>1183</v>
      </c>
      <c r="EZ18" s="133" t="s">
        <v>1183</v>
      </c>
      <c r="FA18" s="154">
        <v>2333</v>
      </c>
      <c r="FB18" s="154">
        <v>2621</v>
      </c>
      <c r="FC18" s="154">
        <v>1851</v>
      </c>
      <c r="FD18" s="338">
        <f>(FC18+FE18)/2</f>
        <v>1854</v>
      </c>
      <c r="FE18" s="334">
        <v>1857</v>
      </c>
      <c r="FF18" s="154">
        <v>10846</v>
      </c>
      <c r="FG18" s="133" t="s">
        <v>1183</v>
      </c>
      <c r="FH18" s="154">
        <v>6734</v>
      </c>
      <c r="FI18" s="154">
        <v>6791</v>
      </c>
      <c r="FJ18" s="154">
        <v>9460</v>
      </c>
      <c r="FK18" s="338">
        <f>(FJ18+FL18)/2</f>
        <v>7951</v>
      </c>
      <c r="FL18" s="362">
        <v>6442</v>
      </c>
      <c r="FM18" s="133" t="s">
        <v>1183</v>
      </c>
      <c r="FN18" s="133" t="s">
        <v>1183</v>
      </c>
      <c r="FO18" s="133" t="s">
        <v>1183</v>
      </c>
      <c r="FP18" s="133" t="s">
        <v>1183</v>
      </c>
      <c r="FQ18" s="154">
        <v>56</v>
      </c>
      <c r="FR18" s="338">
        <f>(FQ18+FS18)/2</f>
        <v>63</v>
      </c>
      <c r="FS18" s="363">
        <v>70</v>
      </c>
      <c r="FT18" s="133" t="s">
        <v>1183</v>
      </c>
      <c r="FU18" s="133" t="s">
        <v>1183</v>
      </c>
      <c r="FV18" s="133" t="s">
        <v>1183</v>
      </c>
      <c r="FW18" s="133" t="s">
        <v>1183</v>
      </c>
      <c r="FX18" s="154">
        <v>40</v>
      </c>
      <c r="FY18" s="338">
        <f>(FX18+FZ18)/2</f>
        <v>29.5</v>
      </c>
      <c r="FZ18" s="334">
        <v>19</v>
      </c>
      <c r="GA18" s="133" t="s">
        <v>1183</v>
      </c>
      <c r="GB18" s="133" t="s">
        <v>1183</v>
      </c>
      <c r="GC18" s="133" t="s">
        <v>1183</v>
      </c>
      <c r="GD18" s="133" t="s">
        <v>1183</v>
      </c>
      <c r="GE18" s="154">
        <v>134</v>
      </c>
      <c r="GF18" s="338">
        <f>(GE18+GG18)/2</f>
        <v>119.5</v>
      </c>
      <c r="GG18" s="370">
        <v>105</v>
      </c>
      <c r="GI18" s="133" t="s">
        <v>3069</v>
      </c>
      <c r="HA18" s="154">
        <v>7290</v>
      </c>
      <c r="HB18" s="133" t="s">
        <v>1183</v>
      </c>
      <c r="HC18" s="133" t="s">
        <v>1183</v>
      </c>
      <c r="HD18" s="133" t="s">
        <v>1183</v>
      </c>
      <c r="HE18" s="133" t="s">
        <v>1183</v>
      </c>
      <c r="HF18" s="171" t="s">
        <v>3336</v>
      </c>
      <c r="HG18" s="133" t="s">
        <v>1182</v>
      </c>
      <c r="HH18" s="133" t="s">
        <v>1182</v>
      </c>
      <c r="HI18" s="133" t="s">
        <v>1182</v>
      </c>
      <c r="HJ18" s="133" t="s">
        <v>1182</v>
      </c>
      <c r="HK18" s="133" t="s">
        <v>1182</v>
      </c>
      <c r="HL18" s="171" t="s">
        <v>3336</v>
      </c>
      <c r="HM18" s="133" t="s">
        <v>1182</v>
      </c>
      <c r="HN18" s="133" t="s">
        <v>1182</v>
      </c>
      <c r="HO18" s="133" t="s">
        <v>1182</v>
      </c>
      <c r="HP18" s="133" t="s">
        <v>1182</v>
      </c>
      <c r="HQ18" s="133" t="s">
        <v>1182</v>
      </c>
      <c r="HR18" s="171" t="s">
        <v>3336</v>
      </c>
      <c r="HS18" s="133" t="s">
        <v>1183</v>
      </c>
      <c r="HT18" s="133" t="s">
        <v>1183</v>
      </c>
      <c r="HU18" s="133" t="s">
        <v>1183</v>
      </c>
      <c r="HV18" s="133" t="s">
        <v>1183</v>
      </c>
      <c r="HW18" s="133" t="s">
        <v>1183</v>
      </c>
      <c r="HX18" s="171" t="s">
        <v>3336</v>
      </c>
      <c r="HY18" s="133" t="s">
        <v>1183</v>
      </c>
      <c r="HZ18" s="133" t="s">
        <v>1183</v>
      </c>
      <c r="IA18" s="133" t="s">
        <v>1183</v>
      </c>
      <c r="IB18" s="133" t="s">
        <v>1183</v>
      </c>
      <c r="IC18" s="133" t="s">
        <v>1183</v>
      </c>
      <c r="ID18" s="171" t="s">
        <v>3336</v>
      </c>
      <c r="IE18" s="133" t="s">
        <v>1183</v>
      </c>
      <c r="IF18" s="133" t="s">
        <v>1183</v>
      </c>
      <c r="IG18" s="133" t="s">
        <v>1183</v>
      </c>
      <c r="IH18" s="133" t="s">
        <v>1183</v>
      </c>
      <c r="II18" s="133" t="s">
        <v>1183</v>
      </c>
      <c r="IJ18" s="171" t="s">
        <v>3336</v>
      </c>
      <c r="IK18" s="133" t="s">
        <v>1183</v>
      </c>
      <c r="IL18" s="133" t="s">
        <v>1183</v>
      </c>
      <c r="IM18" s="133" t="s">
        <v>1183</v>
      </c>
      <c r="IN18" s="133" t="s">
        <v>1183</v>
      </c>
      <c r="IO18" s="133" t="s">
        <v>1183</v>
      </c>
      <c r="IP18" s="171" t="s">
        <v>3336</v>
      </c>
      <c r="IQ18" s="133" t="s">
        <v>1182</v>
      </c>
      <c r="IR18" s="133" t="s">
        <v>1182</v>
      </c>
      <c r="IS18" s="133" t="s">
        <v>1182</v>
      </c>
      <c r="IT18" s="133" t="s">
        <v>1182</v>
      </c>
      <c r="IU18" s="133" t="s">
        <v>1182</v>
      </c>
      <c r="IV18" s="171" t="s">
        <v>3336</v>
      </c>
      <c r="IW18" s="133" t="s">
        <v>1183</v>
      </c>
      <c r="IX18" s="133" t="s">
        <v>1183</v>
      </c>
      <c r="IY18" s="133" t="s">
        <v>1183</v>
      </c>
      <c r="IZ18" s="133" t="s">
        <v>1183</v>
      </c>
      <c r="JA18" s="133" t="s">
        <v>1183</v>
      </c>
      <c r="JB18" s="171" t="s">
        <v>3336</v>
      </c>
      <c r="JC18" s="133" t="s">
        <v>1183</v>
      </c>
      <c r="JD18" s="133" t="s">
        <v>1183</v>
      </c>
      <c r="JE18" s="133" t="s">
        <v>1183</v>
      </c>
      <c r="JF18" s="133" t="s">
        <v>1183</v>
      </c>
      <c r="JG18" s="133" t="s">
        <v>1182</v>
      </c>
      <c r="JH18" s="171" t="s">
        <v>3336</v>
      </c>
      <c r="JI18" s="133" t="s">
        <v>1183</v>
      </c>
      <c r="JJ18" s="133" t="s">
        <v>1183</v>
      </c>
      <c r="JK18" s="133" t="s">
        <v>1183</v>
      </c>
      <c r="JL18" s="133" t="s">
        <v>1183</v>
      </c>
      <c r="JM18" s="133" t="s">
        <v>1183</v>
      </c>
      <c r="JN18" s="171" t="s">
        <v>3336</v>
      </c>
      <c r="JO18" s="154">
        <v>2149</v>
      </c>
      <c r="JP18" s="133" t="s">
        <v>1183</v>
      </c>
      <c r="JQ18" s="133" t="s">
        <v>1183</v>
      </c>
      <c r="JR18" s="133" t="s">
        <v>1183</v>
      </c>
      <c r="JS18" s="133" t="s">
        <v>1183</v>
      </c>
      <c r="JT18" s="171" t="s">
        <v>3336</v>
      </c>
      <c r="KN18" s="341">
        <f t="shared" si="6"/>
        <v>4479</v>
      </c>
      <c r="KO18" s="154">
        <v>4479</v>
      </c>
      <c r="KP18" s="154">
        <v>4479</v>
      </c>
      <c r="KQ18" s="154">
        <v>0</v>
      </c>
      <c r="KR18" s="171" t="s">
        <v>3336</v>
      </c>
      <c r="KS18" s="154">
        <v>29</v>
      </c>
      <c r="KT18" s="154">
        <v>0</v>
      </c>
      <c r="KU18" s="154">
        <v>29</v>
      </c>
      <c r="KV18" s="154">
        <v>0</v>
      </c>
      <c r="KW18" s="154">
        <v>0</v>
      </c>
      <c r="KX18" s="154">
        <v>0</v>
      </c>
      <c r="KY18" s="154">
        <v>0</v>
      </c>
      <c r="KZ18" s="154">
        <v>0</v>
      </c>
      <c r="LA18" s="154">
        <v>4450</v>
      </c>
      <c r="LB18" s="154">
        <v>0</v>
      </c>
      <c r="LC18" s="171" t="s">
        <v>3336</v>
      </c>
      <c r="LD18" s="154">
        <v>33</v>
      </c>
      <c r="LE18" s="154">
        <v>0</v>
      </c>
      <c r="LF18" s="154">
        <v>3862</v>
      </c>
      <c r="LG18" s="154">
        <v>0</v>
      </c>
      <c r="LH18" s="154">
        <v>0</v>
      </c>
      <c r="LI18" s="154">
        <v>0</v>
      </c>
      <c r="LJ18" s="171" t="s">
        <v>3336</v>
      </c>
      <c r="LK18" s="154">
        <v>89</v>
      </c>
      <c r="LL18" s="133" t="s">
        <v>1183</v>
      </c>
      <c r="LM18" s="154">
        <v>26</v>
      </c>
      <c r="LN18" s="154">
        <v>0</v>
      </c>
      <c r="LO18" s="154">
        <v>70</v>
      </c>
      <c r="LP18" s="154">
        <v>0</v>
      </c>
      <c r="LQ18" s="171" t="s">
        <v>3336</v>
      </c>
      <c r="LR18" s="154">
        <v>0</v>
      </c>
      <c r="LS18" s="154">
        <v>0</v>
      </c>
      <c r="LT18" s="154">
        <v>370</v>
      </c>
      <c r="LU18" s="154">
        <v>0</v>
      </c>
      <c r="LV18" s="171" t="s">
        <v>3336</v>
      </c>
      <c r="LX18" s="171" t="s">
        <v>3336</v>
      </c>
      <c r="OT18" s="154">
        <v>20381</v>
      </c>
      <c r="OU18" s="154">
        <v>609</v>
      </c>
      <c r="OV18" s="154">
        <v>34</v>
      </c>
      <c r="OW18" s="154">
        <v>1069</v>
      </c>
      <c r="OX18" s="133" t="s">
        <v>1183</v>
      </c>
      <c r="OY18" s="171" t="s">
        <v>3336</v>
      </c>
      <c r="OZ18" s="177">
        <v>17911</v>
      </c>
      <c r="PA18" s="154">
        <v>204</v>
      </c>
      <c r="PB18" s="154">
        <v>40</v>
      </c>
      <c r="PC18" s="154">
        <v>407</v>
      </c>
      <c r="PD18" s="133" t="s">
        <v>1183</v>
      </c>
      <c r="PE18" s="171" t="s">
        <v>3336</v>
      </c>
      <c r="PF18" s="133" t="s">
        <v>1183</v>
      </c>
      <c r="PG18" s="133" t="s">
        <v>1183</v>
      </c>
      <c r="PH18" s="133" t="s">
        <v>1183</v>
      </c>
      <c r="PI18" s="133" t="s">
        <v>1183</v>
      </c>
      <c r="PJ18" s="133" t="s">
        <v>1183</v>
      </c>
      <c r="PK18" s="133" t="s">
        <v>1183</v>
      </c>
      <c r="PL18" s="133" t="s">
        <v>1183</v>
      </c>
      <c r="PM18" s="171" t="s">
        <v>3336</v>
      </c>
      <c r="PN18" s="133" t="s">
        <v>1183</v>
      </c>
      <c r="PO18" s="133" t="s">
        <v>1183</v>
      </c>
      <c r="PP18" s="171" t="s">
        <v>3336</v>
      </c>
      <c r="PQ18" s="154">
        <v>715</v>
      </c>
      <c r="PR18" s="154">
        <v>371</v>
      </c>
      <c r="PS18" s="154">
        <v>2947</v>
      </c>
      <c r="PT18" s="154">
        <v>4852</v>
      </c>
      <c r="PU18" s="133" t="s">
        <v>1183</v>
      </c>
      <c r="PV18" s="154">
        <v>25</v>
      </c>
      <c r="PW18" s="171" t="s">
        <v>3336</v>
      </c>
      <c r="PY18" s="154">
        <v>19</v>
      </c>
      <c r="PZ18" s="154">
        <v>2066</v>
      </c>
      <c r="QA18" s="154">
        <v>2258</v>
      </c>
      <c r="QB18" s="154">
        <v>0</v>
      </c>
      <c r="QC18" s="154">
        <v>1</v>
      </c>
      <c r="QD18" s="171" t="s">
        <v>3336</v>
      </c>
      <c r="QE18" s="154">
        <v>22</v>
      </c>
      <c r="QF18" s="154">
        <v>38</v>
      </c>
      <c r="QG18" s="133" t="s">
        <v>1183</v>
      </c>
      <c r="QH18" s="133" t="s">
        <v>1183</v>
      </c>
      <c r="QI18" s="154">
        <v>27</v>
      </c>
      <c r="QJ18" s="154">
        <v>35</v>
      </c>
      <c r="QK18" s="171" t="s">
        <v>3336</v>
      </c>
      <c r="QL18" s="154">
        <v>1</v>
      </c>
      <c r="QM18" s="133" t="s">
        <v>1183</v>
      </c>
      <c r="QN18" s="154">
        <v>9716</v>
      </c>
      <c r="QO18" s="154">
        <v>6707</v>
      </c>
      <c r="QP18" s="154">
        <v>27</v>
      </c>
      <c r="QQ18" s="154">
        <v>26</v>
      </c>
      <c r="QR18" s="171" t="s">
        <v>3336</v>
      </c>
      <c r="QS18" s="154">
        <v>2943</v>
      </c>
      <c r="QT18" s="154">
        <v>2527</v>
      </c>
      <c r="QU18" s="154">
        <v>324</v>
      </c>
      <c r="QV18" s="154">
        <v>32</v>
      </c>
      <c r="QW18" s="154">
        <v>10</v>
      </c>
      <c r="QX18" s="154">
        <v>17</v>
      </c>
      <c r="QY18" s="154">
        <v>33</v>
      </c>
      <c r="QZ18" s="171" t="s">
        <v>3336</v>
      </c>
      <c r="RB18" s="171" t="s">
        <v>3336</v>
      </c>
      <c r="RY18" s="154">
        <v>76</v>
      </c>
      <c r="RZ18" s="171" t="s">
        <v>3336</v>
      </c>
      <c r="SA18" s="154">
        <v>3</v>
      </c>
      <c r="SB18" s="154">
        <v>5</v>
      </c>
      <c r="SC18" s="154">
        <v>15</v>
      </c>
      <c r="SD18" s="154">
        <v>46</v>
      </c>
      <c r="SE18" s="171" t="s">
        <v>3336</v>
      </c>
      <c r="SF18" s="154">
        <v>6</v>
      </c>
      <c r="SG18" s="154">
        <v>0</v>
      </c>
      <c r="SH18" s="154">
        <v>0</v>
      </c>
      <c r="SI18" s="154">
        <v>0</v>
      </c>
      <c r="SJ18" s="171" t="s">
        <v>3336</v>
      </c>
      <c r="SK18" s="133" t="s">
        <v>1183</v>
      </c>
      <c r="SL18" s="154">
        <v>204</v>
      </c>
      <c r="SM18" s="154">
        <v>333</v>
      </c>
      <c r="SN18" s="154">
        <v>1164</v>
      </c>
      <c r="SO18" s="171" t="s">
        <v>3336</v>
      </c>
    </row>
    <row r="19" spans="1:511" ht="18" customHeight="1">
      <c r="A19" s="133">
        <v>18</v>
      </c>
      <c r="B19" s="150" t="s">
        <v>41</v>
      </c>
      <c r="C19" s="133">
        <v>1</v>
      </c>
      <c r="D19" s="133">
        <v>1</v>
      </c>
      <c r="E19" s="133">
        <v>1</v>
      </c>
      <c r="F19" s="133">
        <v>1</v>
      </c>
      <c r="G19" s="133">
        <v>1</v>
      </c>
      <c r="H19" s="133">
        <v>1</v>
      </c>
      <c r="I19" s="133">
        <v>1</v>
      </c>
      <c r="K19" s="133">
        <v>1</v>
      </c>
      <c r="L19" s="133">
        <v>1</v>
      </c>
      <c r="M19" s="133">
        <v>1</v>
      </c>
      <c r="N19" s="133">
        <v>1</v>
      </c>
      <c r="O19" s="133">
        <v>2</v>
      </c>
      <c r="P19" s="133">
        <v>2</v>
      </c>
      <c r="Q19" s="133">
        <v>2</v>
      </c>
      <c r="R19" s="133">
        <v>2</v>
      </c>
      <c r="S19" s="133">
        <v>4183</v>
      </c>
      <c r="T19" s="133">
        <v>292</v>
      </c>
      <c r="U19" s="133">
        <v>369</v>
      </c>
      <c r="V19" s="133">
        <v>4</v>
      </c>
      <c r="W19" s="133">
        <v>160</v>
      </c>
      <c r="Z19" s="133">
        <v>0</v>
      </c>
      <c r="AA19" s="133">
        <v>3128</v>
      </c>
      <c r="AB19" s="133">
        <v>850</v>
      </c>
      <c r="AC19" s="133" t="s">
        <v>1183</v>
      </c>
      <c r="AD19" s="133" t="s">
        <v>1183</v>
      </c>
      <c r="AE19" s="133">
        <v>79286</v>
      </c>
      <c r="AF19" s="133" t="s">
        <v>1183</v>
      </c>
      <c r="AG19" s="133">
        <v>1805</v>
      </c>
      <c r="AH19" s="133">
        <v>12</v>
      </c>
      <c r="AI19" s="171" t="s">
        <v>3336</v>
      </c>
      <c r="AJ19" s="133">
        <v>17413</v>
      </c>
      <c r="AK19" s="133">
        <v>16528</v>
      </c>
      <c r="AL19" s="133">
        <v>18303</v>
      </c>
      <c r="AM19" s="133">
        <v>18270</v>
      </c>
      <c r="AN19" s="133">
        <v>17773</v>
      </c>
      <c r="AO19" s="133">
        <v>18171</v>
      </c>
      <c r="AP19" s="171" t="s">
        <v>3336</v>
      </c>
      <c r="AQ19" s="133">
        <v>4895</v>
      </c>
      <c r="AR19" s="133">
        <v>4942</v>
      </c>
      <c r="AS19" s="133">
        <v>5292</v>
      </c>
      <c r="AT19" s="133">
        <v>5073</v>
      </c>
      <c r="AU19" s="133">
        <v>4183</v>
      </c>
      <c r="AV19" s="133">
        <v>4064</v>
      </c>
      <c r="AW19" s="171" t="s">
        <v>3336</v>
      </c>
      <c r="AX19" s="133">
        <v>1227</v>
      </c>
      <c r="AY19" s="133">
        <v>1260</v>
      </c>
      <c r="AZ19" s="133">
        <v>1382</v>
      </c>
      <c r="BA19" s="133">
        <v>1411</v>
      </c>
      <c r="BB19" s="341">
        <v>1310</v>
      </c>
      <c r="BC19" s="133">
        <v>1341</v>
      </c>
      <c r="BD19" s="171" t="s">
        <v>3336</v>
      </c>
      <c r="BE19" s="133">
        <v>629</v>
      </c>
      <c r="BF19" s="133">
        <v>645</v>
      </c>
      <c r="BG19" s="133">
        <v>641</v>
      </c>
      <c r="BH19" s="133">
        <v>644</v>
      </c>
      <c r="BI19" s="133">
        <v>824</v>
      </c>
      <c r="BJ19" s="133">
        <v>900</v>
      </c>
      <c r="BK19" s="171" t="s">
        <v>3336</v>
      </c>
      <c r="BL19" s="133" t="s">
        <v>1183</v>
      </c>
      <c r="BM19" s="133" t="s">
        <v>1183</v>
      </c>
      <c r="BN19" s="133" t="s">
        <v>1183</v>
      </c>
      <c r="BO19" s="133" t="s">
        <v>1183</v>
      </c>
      <c r="BP19" s="133" t="s">
        <v>1183</v>
      </c>
      <c r="BQ19" s="133" t="s">
        <v>1183</v>
      </c>
      <c r="BR19" s="171" t="s">
        <v>3336</v>
      </c>
      <c r="BS19" s="133" t="s">
        <v>1183</v>
      </c>
      <c r="BT19" s="133" t="s">
        <v>1183</v>
      </c>
      <c r="BU19" s="133" t="s">
        <v>1183</v>
      </c>
      <c r="BV19" s="133" t="s">
        <v>1183</v>
      </c>
      <c r="BW19" s="133" t="s">
        <v>1183</v>
      </c>
      <c r="BX19" s="302">
        <v>818</v>
      </c>
      <c r="BY19" s="171" t="s">
        <v>3336</v>
      </c>
      <c r="BZ19" s="133">
        <v>25289</v>
      </c>
      <c r="CA19" s="133">
        <v>24133</v>
      </c>
      <c r="CB19" s="133">
        <v>32151</v>
      </c>
      <c r="CC19" s="133">
        <v>30744</v>
      </c>
      <c r="CD19" s="133">
        <v>21706</v>
      </c>
      <c r="CE19" s="133">
        <v>22688</v>
      </c>
      <c r="CF19" s="334" t="s">
        <v>3336</v>
      </c>
      <c r="CG19" s="133">
        <v>12115</v>
      </c>
      <c r="CH19" s="133">
        <v>11389</v>
      </c>
      <c r="CI19" s="133">
        <v>12547</v>
      </c>
      <c r="CJ19" s="133">
        <v>9529</v>
      </c>
      <c r="CK19" s="133">
        <v>7076</v>
      </c>
      <c r="CL19" s="133">
        <v>6531</v>
      </c>
      <c r="CM19" s="334" t="s">
        <v>3336</v>
      </c>
      <c r="CN19" s="133">
        <v>2521</v>
      </c>
      <c r="CO19" s="133">
        <v>2298</v>
      </c>
      <c r="CP19" s="133">
        <v>3279</v>
      </c>
      <c r="CQ19" s="133">
        <v>3110</v>
      </c>
      <c r="CR19" s="133">
        <v>1867</v>
      </c>
      <c r="CS19" s="133">
        <v>2074</v>
      </c>
      <c r="CT19" s="171" t="s">
        <v>3336</v>
      </c>
      <c r="CU19" s="133" t="s">
        <v>1182</v>
      </c>
      <c r="CV19" s="133" t="s">
        <v>1182</v>
      </c>
      <c r="CW19" s="133" t="s">
        <v>1182</v>
      </c>
      <c r="CX19" s="133" t="s">
        <v>1182</v>
      </c>
      <c r="CY19" s="133" t="s">
        <v>1182</v>
      </c>
      <c r="CZ19" s="133" t="s">
        <v>1182</v>
      </c>
      <c r="DA19" s="171" t="s">
        <v>3336</v>
      </c>
      <c r="DB19" s="133" t="s">
        <v>1182</v>
      </c>
      <c r="DC19" s="133" t="s">
        <v>1182</v>
      </c>
      <c r="DD19" s="133" t="s">
        <v>1182</v>
      </c>
      <c r="DE19" s="133" t="s">
        <v>1182</v>
      </c>
      <c r="DF19" s="133" t="s">
        <v>1182</v>
      </c>
      <c r="DG19" s="133" t="s">
        <v>1182</v>
      </c>
      <c r="DH19" s="171" t="s">
        <v>3336</v>
      </c>
      <c r="DI19" s="133" t="s">
        <v>1183</v>
      </c>
      <c r="DJ19" s="133" t="s">
        <v>1183</v>
      </c>
      <c r="DK19" s="133" t="s">
        <v>1183</v>
      </c>
      <c r="DL19" s="133" t="s">
        <v>1183</v>
      </c>
      <c r="DM19" s="133" t="s">
        <v>1183</v>
      </c>
      <c r="DN19" s="133" t="s">
        <v>1183</v>
      </c>
      <c r="DO19" s="171" t="s">
        <v>3336</v>
      </c>
      <c r="DP19" s="373">
        <f t="shared" si="5"/>
        <v>16764</v>
      </c>
      <c r="DQ19" s="373">
        <f t="shared" si="0"/>
        <v>17172</v>
      </c>
      <c r="DR19" s="373">
        <f t="shared" si="1"/>
        <v>30712</v>
      </c>
      <c r="DS19" s="373">
        <f t="shared" si="2"/>
        <v>23350</v>
      </c>
      <c r="DT19" s="373">
        <f t="shared" si="3"/>
        <v>20449</v>
      </c>
      <c r="DU19" s="373">
        <f t="shared" si="4"/>
        <v>21239</v>
      </c>
      <c r="DV19" s="335" t="s">
        <v>3336</v>
      </c>
      <c r="DW19" s="133">
        <v>41</v>
      </c>
      <c r="DX19" s="133">
        <v>56</v>
      </c>
      <c r="DY19" s="133">
        <v>65</v>
      </c>
      <c r="DZ19" s="133">
        <v>73</v>
      </c>
      <c r="EA19" s="133">
        <v>61</v>
      </c>
      <c r="EB19" s="133">
        <v>64</v>
      </c>
      <c r="EC19" s="334" t="s">
        <v>3336</v>
      </c>
      <c r="ED19" s="133">
        <v>9</v>
      </c>
      <c r="EE19" s="133">
        <v>8</v>
      </c>
      <c r="EF19" s="133">
        <v>7</v>
      </c>
      <c r="EG19" s="133">
        <v>6</v>
      </c>
      <c r="EH19" s="133">
        <v>5</v>
      </c>
      <c r="EI19" s="133">
        <v>9</v>
      </c>
      <c r="EJ19" s="334" t="s">
        <v>3336</v>
      </c>
      <c r="EK19" s="133">
        <v>4</v>
      </c>
      <c r="EL19" s="133">
        <v>2</v>
      </c>
      <c r="EM19" s="133">
        <v>2</v>
      </c>
      <c r="EN19" s="133">
        <v>3</v>
      </c>
      <c r="EO19" s="133">
        <v>2</v>
      </c>
      <c r="EP19" s="133">
        <v>3</v>
      </c>
      <c r="EQ19" s="334" t="s">
        <v>3336</v>
      </c>
      <c r="ER19" s="301">
        <v>16723</v>
      </c>
      <c r="ES19" s="301">
        <v>17116</v>
      </c>
      <c r="ET19" s="301">
        <v>30647</v>
      </c>
      <c r="EU19" s="301">
        <v>23277</v>
      </c>
      <c r="EV19" s="301">
        <v>20388</v>
      </c>
      <c r="EW19" s="301">
        <v>21175</v>
      </c>
      <c r="EX19" s="334" t="s">
        <v>3336</v>
      </c>
      <c r="EY19" s="133">
        <v>4557</v>
      </c>
      <c r="EZ19" s="133">
        <v>4240</v>
      </c>
      <c r="FA19" s="133">
        <v>5446</v>
      </c>
      <c r="FB19" s="133">
        <v>4243</v>
      </c>
      <c r="FC19" s="133">
        <v>3888</v>
      </c>
      <c r="FD19" s="133">
        <v>3540</v>
      </c>
      <c r="FE19" s="334" t="s">
        <v>3336</v>
      </c>
      <c r="FF19" s="133">
        <v>11928</v>
      </c>
      <c r="FG19" s="133">
        <v>12637</v>
      </c>
      <c r="FH19" s="133">
        <v>24688</v>
      </c>
      <c r="FI19" s="133">
        <v>18757</v>
      </c>
      <c r="FJ19" s="133">
        <v>16242</v>
      </c>
      <c r="FK19" s="133">
        <v>17340</v>
      </c>
      <c r="FL19" s="362"/>
      <c r="FM19" s="133">
        <v>238</v>
      </c>
      <c r="FN19" s="133">
        <v>239</v>
      </c>
      <c r="FO19" s="133">
        <v>513</v>
      </c>
      <c r="FP19" s="133">
        <v>277</v>
      </c>
      <c r="FQ19" s="133">
        <v>258</v>
      </c>
      <c r="FR19" s="133">
        <v>295</v>
      </c>
      <c r="FS19" s="363"/>
      <c r="FT19" s="133" t="s">
        <v>1183</v>
      </c>
      <c r="FU19" s="133" t="s">
        <v>1183</v>
      </c>
      <c r="FV19" s="133" t="s">
        <v>1183</v>
      </c>
      <c r="FW19" s="133" t="s">
        <v>1183</v>
      </c>
      <c r="FX19" s="154">
        <v>0</v>
      </c>
      <c r="FY19" s="338">
        <f>(FX19+FZ19)/2</f>
        <v>0</v>
      </c>
      <c r="FZ19" s="334">
        <v>0</v>
      </c>
      <c r="GA19" s="133">
        <v>456</v>
      </c>
      <c r="GB19" s="133">
        <v>371</v>
      </c>
      <c r="GC19" s="133">
        <v>622</v>
      </c>
      <c r="GD19" s="133">
        <v>440</v>
      </c>
      <c r="GE19" s="133">
        <v>705</v>
      </c>
      <c r="GF19" s="133">
        <v>615</v>
      </c>
      <c r="GG19" s="370"/>
      <c r="GS19" s="133">
        <v>1</v>
      </c>
      <c r="GU19" s="133">
        <v>1</v>
      </c>
      <c r="HA19" s="133">
        <v>13298</v>
      </c>
      <c r="HB19" s="133">
        <v>962</v>
      </c>
      <c r="HC19" s="133">
        <v>268</v>
      </c>
      <c r="HD19" s="133">
        <v>297</v>
      </c>
      <c r="HE19" s="133" t="s">
        <v>1183</v>
      </c>
      <c r="HF19" s="171" t="s">
        <v>3336</v>
      </c>
      <c r="HG19" s="133">
        <v>230</v>
      </c>
      <c r="HH19" s="133">
        <v>2</v>
      </c>
      <c r="HI19" s="133">
        <v>1</v>
      </c>
      <c r="HJ19" s="133">
        <v>8</v>
      </c>
      <c r="HK19" s="133" t="s">
        <v>1183</v>
      </c>
      <c r="HL19" s="171" t="s">
        <v>3336</v>
      </c>
      <c r="HM19" s="133">
        <v>1239</v>
      </c>
      <c r="HN19" s="133">
        <v>118</v>
      </c>
      <c r="HO19" s="133">
        <v>18</v>
      </c>
      <c r="HP19" s="133">
        <v>32</v>
      </c>
      <c r="HQ19" s="133" t="s">
        <v>1183</v>
      </c>
      <c r="HR19" s="171" t="s">
        <v>3336</v>
      </c>
      <c r="HS19" s="133">
        <v>1119</v>
      </c>
      <c r="HT19" s="133">
        <v>40</v>
      </c>
      <c r="HU19" s="133">
        <v>17</v>
      </c>
      <c r="HV19" s="133">
        <v>12</v>
      </c>
      <c r="HW19" s="133" t="s">
        <v>1183</v>
      </c>
      <c r="HX19" s="171" t="s">
        <v>3336</v>
      </c>
      <c r="HY19" s="133">
        <v>341</v>
      </c>
      <c r="HZ19" s="133">
        <v>9</v>
      </c>
      <c r="IA19" s="133">
        <v>12</v>
      </c>
      <c r="IB19" s="133">
        <v>1</v>
      </c>
      <c r="IC19" s="133" t="s">
        <v>1183</v>
      </c>
      <c r="ID19" s="171" t="s">
        <v>3336</v>
      </c>
      <c r="IE19" s="133">
        <v>2</v>
      </c>
      <c r="IF19" s="133">
        <v>0</v>
      </c>
      <c r="IG19" s="133">
        <v>0</v>
      </c>
      <c r="IH19" s="133">
        <v>0</v>
      </c>
      <c r="II19" s="133" t="s">
        <v>1183</v>
      </c>
      <c r="IJ19" s="171" t="s">
        <v>3336</v>
      </c>
      <c r="IK19" s="133">
        <v>294</v>
      </c>
      <c r="IL19" s="133">
        <v>3</v>
      </c>
      <c r="IM19" s="133">
        <v>5</v>
      </c>
      <c r="IN19" s="133">
        <v>10</v>
      </c>
      <c r="IO19" s="133" t="s">
        <v>1183</v>
      </c>
      <c r="IP19" s="171" t="s">
        <v>3336</v>
      </c>
      <c r="IQ19" s="133">
        <v>31</v>
      </c>
      <c r="IR19" s="133">
        <v>1</v>
      </c>
      <c r="IS19" s="133">
        <v>2</v>
      </c>
      <c r="IT19" s="133">
        <v>1</v>
      </c>
      <c r="IU19" s="133" t="s">
        <v>1183</v>
      </c>
      <c r="IV19" s="171" t="s">
        <v>3336</v>
      </c>
      <c r="IW19" s="133">
        <v>2715</v>
      </c>
      <c r="IX19" s="133">
        <v>208</v>
      </c>
      <c r="IY19" s="133">
        <v>116</v>
      </c>
      <c r="IZ19" s="133">
        <v>53</v>
      </c>
      <c r="JA19" s="133" t="s">
        <v>1183</v>
      </c>
      <c r="JB19" s="171" t="s">
        <v>3336</v>
      </c>
      <c r="JC19" s="133">
        <v>3293</v>
      </c>
      <c r="JD19" s="133">
        <v>206</v>
      </c>
      <c r="JE19" s="133">
        <v>75</v>
      </c>
      <c r="JF19" s="133">
        <v>284</v>
      </c>
      <c r="JG19" s="133" t="s">
        <v>1182</v>
      </c>
      <c r="JH19" s="171" t="s">
        <v>3336</v>
      </c>
      <c r="JI19" s="133">
        <v>835</v>
      </c>
      <c r="JJ19" s="133">
        <v>104</v>
      </c>
      <c r="JK19" s="133">
        <v>0</v>
      </c>
      <c r="JL19" s="133">
        <v>8</v>
      </c>
      <c r="JM19" s="133" t="s">
        <v>1183</v>
      </c>
      <c r="JN19" s="171" t="s">
        <v>3336</v>
      </c>
      <c r="JO19" s="133">
        <v>406</v>
      </c>
      <c r="JP19" s="133">
        <v>24</v>
      </c>
      <c r="JQ19" s="133">
        <v>0</v>
      </c>
      <c r="JR19" s="133">
        <v>75</v>
      </c>
      <c r="JS19" s="133" t="s">
        <v>1183</v>
      </c>
      <c r="JT19" s="171" t="s">
        <v>3336</v>
      </c>
      <c r="JX19" s="133">
        <v>1</v>
      </c>
      <c r="JZ19" s="133">
        <v>1</v>
      </c>
      <c r="KD19" s="133">
        <v>1</v>
      </c>
      <c r="KF19" s="133">
        <v>1</v>
      </c>
      <c r="KH19" s="133">
        <v>1</v>
      </c>
      <c r="KI19" s="133">
        <v>1</v>
      </c>
      <c r="KL19" s="133">
        <v>1</v>
      </c>
      <c r="KN19" s="341" t="e">
        <f t="shared" si="6"/>
        <v>#VALUE!</v>
      </c>
      <c r="KO19" s="133">
        <v>8441</v>
      </c>
      <c r="KP19" s="133">
        <v>8441</v>
      </c>
      <c r="KQ19" s="133" t="s">
        <v>1183</v>
      </c>
      <c r="KR19" s="171" t="s">
        <v>3336</v>
      </c>
      <c r="KS19" s="133">
        <v>459</v>
      </c>
      <c r="KT19" s="133" t="s">
        <v>1183</v>
      </c>
      <c r="KU19" s="133">
        <v>306</v>
      </c>
      <c r="KV19" s="133" t="s">
        <v>1183</v>
      </c>
      <c r="KW19" s="133" t="s">
        <v>1183</v>
      </c>
      <c r="KX19" s="133" t="s">
        <v>1183</v>
      </c>
      <c r="KY19" s="133">
        <v>153</v>
      </c>
      <c r="KZ19" s="133" t="s">
        <v>1183</v>
      </c>
      <c r="LA19" s="133">
        <v>7982</v>
      </c>
      <c r="LB19" s="133" t="s">
        <v>1183</v>
      </c>
      <c r="LC19" s="171" t="s">
        <v>3336</v>
      </c>
      <c r="LD19" s="133">
        <v>65</v>
      </c>
      <c r="LE19" s="133" t="s">
        <v>1183</v>
      </c>
      <c r="LF19" s="133">
        <v>3456</v>
      </c>
      <c r="LG19" s="341" t="s">
        <v>1183</v>
      </c>
      <c r="LH19" s="133">
        <v>4461</v>
      </c>
      <c r="LI19" s="341" t="s">
        <v>1183</v>
      </c>
      <c r="LJ19" s="171" t="s">
        <v>3336</v>
      </c>
      <c r="LK19" s="133">
        <v>462</v>
      </c>
      <c r="LL19" s="341" t="s">
        <v>1183</v>
      </c>
      <c r="LM19" s="133">
        <v>406</v>
      </c>
      <c r="LN19" s="341" t="s">
        <v>1183</v>
      </c>
      <c r="LO19" s="133">
        <v>28</v>
      </c>
      <c r="LP19" s="133" t="s">
        <v>1183</v>
      </c>
      <c r="LQ19" s="171" t="s">
        <v>3336</v>
      </c>
      <c r="LR19" s="133">
        <v>490</v>
      </c>
      <c r="LS19" s="133" t="s">
        <v>1183</v>
      </c>
      <c r="LT19" s="133">
        <v>3075</v>
      </c>
      <c r="LU19" s="133" t="s">
        <v>1183</v>
      </c>
      <c r="LV19" s="171" t="s">
        <v>3336</v>
      </c>
      <c r="LX19" s="171" t="s">
        <v>3336</v>
      </c>
      <c r="LY19" s="133">
        <v>1</v>
      </c>
      <c r="LZ19" s="133">
        <v>1</v>
      </c>
      <c r="MA19" s="133" t="s">
        <v>1900</v>
      </c>
      <c r="MB19" s="133" t="s">
        <v>1026</v>
      </c>
      <c r="ME19" s="133" t="s">
        <v>1026</v>
      </c>
      <c r="MF19" s="133" t="s">
        <v>1026</v>
      </c>
      <c r="MH19" s="133" t="s">
        <v>1026</v>
      </c>
      <c r="MI19" s="133" t="s">
        <v>1901</v>
      </c>
      <c r="MJ19" s="133" t="s">
        <v>1026</v>
      </c>
      <c r="ML19" s="133" t="s">
        <v>1026</v>
      </c>
      <c r="MM19" s="133" t="s">
        <v>1026</v>
      </c>
      <c r="MN19" s="133" t="s">
        <v>1026</v>
      </c>
      <c r="MO19" s="133" t="s">
        <v>1902</v>
      </c>
      <c r="MP19" s="133" t="s">
        <v>850</v>
      </c>
      <c r="OT19" s="138">
        <v>44824</v>
      </c>
      <c r="OU19" s="138">
        <v>5452</v>
      </c>
      <c r="OV19" s="138">
        <v>8502</v>
      </c>
      <c r="OW19" s="133" t="s">
        <v>1183</v>
      </c>
      <c r="OX19" s="133" t="s">
        <v>1183</v>
      </c>
      <c r="OY19" s="171" t="s">
        <v>3336</v>
      </c>
      <c r="OZ19" s="218">
        <v>27363</v>
      </c>
      <c r="PA19" s="138">
        <v>3749</v>
      </c>
      <c r="PB19" s="138">
        <v>5847</v>
      </c>
      <c r="PC19" s="133" t="s">
        <v>1183</v>
      </c>
      <c r="PD19" s="133" t="s">
        <v>1183</v>
      </c>
      <c r="PE19" s="171" t="s">
        <v>3336</v>
      </c>
      <c r="PF19" s="133">
        <v>18170</v>
      </c>
      <c r="PG19" s="133">
        <v>14584</v>
      </c>
      <c r="PH19" s="133">
        <v>3285</v>
      </c>
      <c r="PI19" s="133">
        <v>37</v>
      </c>
      <c r="PJ19" s="133">
        <v>22</v>
      </c>
      <c r="PK19" s="133">
        <v>284</v>
      </c>
      <c r="PL19" s="133">
        <v>0</v>
      </c>
      <c r="PM19" s="171" t="s">
        <v>3336</v>
      </c>
      <c r="PN19" s="138">
        <v>44824</v>
      </c>
      <c r="PO19" s="138">
        <v>27363</v>
      </c>
      <c r="PP19" s="171" t="s">
        <v>3336</v>
      </c>
      <c r="PQ19" s="133">
        <v>5389</v>
      </c>
      <c r="PR19" s="133">
        <v>7902</v>
      </c>
      <c r="PS19" s="133">
        <v>6138</v>
      </c>
      <c r="PT19" s="133">
        <v>2427</v>
      </c>
      <c r="PU19" s="133" t="s">
        <v>1183</v>
      </c>
      <c r="PV19" s="133" t="s">
        <v>1183</v>
      </c>
      <c r="PW19" s="171" t="s">
        <v>3336</v>
      </c>
      <c r="PX19" s="133">
        <v>1319</v>
      </c>
      <c r="PY19" s="133">
        <v>858</v>
      </c>
      <c r="PZ19" s="133">
        <v>28863</v>
      </c>
      <c r="QA19" s="133">
        <v>12908</v>
      </c>
      <c r="QB19" s="133">
        <v>115</v>
      </c>
      <c r="QC19" s="138">
        <v>230</v>
      </c>
      <c r="QD19" s="171" t="s">
        <v>3336</v>
      </c>
      <c r="QE19" s="133" t="s">
        <v>1183</v>
      </c>
      <c r="QF19" s="133" t="s">
        <v>1183</v>
      </c>
      <c r="QG19" s="133" t="s">
        <v>1183</v>
      </c>
      <c r="QH19" s="133" t="s">
        <v>1183</v>
      </c>
      <c r="QI19" s="133" t="s">
        <v>1183</v>
      </c>
      <c r="QJ19" s="133" t="s">
        <v>1183</v>
      </c>
      <c r="QK19" s="171" t="s">
        <v>3336</v>
      </c>
      <c r="QL19" s="133" t="s">
        <v>1183</v>
      </c>
      <c r="QM19" s="133" t="s">
        <v>1183</v>
      </c>
      <c r="QN19" s="138">
        <v>3000</v>
      </c>
      <c r="QO19" s="138">
        <v>3038</v>
      </c>
      <c r="QP19" s="133" t="s">
        <v>1183</v>
      </c>
      <c r="QQ19" s="133" t="s">
        <v>1183</v>
      </c>
      <c r="QR19" s="171" t="s">
        <v>3336</v>
      </c>
      <c r="QS19" s="133">
        <v>24620</v>
      </c>
      <c r="QT19" s="133">
        <v>17277</v>
      </c>
      <c r="QU19" s="133">
        <v>3285</v>
      </c>
      <c r="QV19" s="133">
        <v>37</v>
      </c>
      <c r="QW19" s="133">
        <v>18</v>
      </c>
      <c r="QX19" s="133">
        <v>264</v>
      </c>
      <c r="QY19" s="133" t="s">
        <v>1183</v>
      </c>
      <c r="QZ19" s="171" t="s">
        <v>3336</v>
      </c>
      <c r="RA19" s="133" t="s">
        <v>1903</v>
      </c>
      <c r="RB19" s="171" t="s">
        <v>3336</v>
      </c>
      <c r="RC19" s="133">
        <v>1</v>
      </c>
      <c r="RE19" s="133" t="s">
        <v>1904</v>
      </c>
      <c r="RG19" s="133">
        <v>2</v>
      </c>
      <c r="RH19" s="133">
        <v>14</v>
      </c>
      <c r="RI19" s="133">
        <v>18</v>
      </c>
      <c r="RJ19" s="133">
        <v>1</v>
      </c>
      <c r="RL19" s="133" t="s">
        <v>1905</v>
      </c>
      <c r="RN19" s="133" t="s">
        <v>1026</v>
      </c>
      <c r="RQ19" s="133" t="s">
        <v>1026</v>
      </c>
      <c r="RV19" s="133">
        <v>1</v>
      </c>
      <c r="RY19" s="133">
        <v>454</v>
      </c>
      <c r="RZ19" s="171" t="s">
        <v>3336</v>
      </c>
      <c r="SA19" s="133">
        <v>7</v>
      </c>
      <c r="SB19" s="133">
        <v>20</v>
      </c>
      <c r="SC19" s="133">
        <v>22</v>
      </c>
      <c r="SD19" s="133">
        <v>405</v>
      </c>
      <c r="SE19" s="171" t="s">
        <v>3336</v>
      </c>
      <c r="SF19" s="133" t="s">
        <v>1183</v>
      </c>
      <c r="SG19" s="133" t="s">
        <v>1183</v>
      </c>
      <c r="SH19" s="133" t="s">
        <v>1183</v>
      </c>
      <c r="SI19" s="133" t="s">
        <v>1183</v>
      </c>
      <c r="SJ19" s="171" t="s">
        <v>3336</v>
      </c>
      <c r="SK19" s="133">
        <v>12125</v>
      </c>
      <c r="SL19" s="133">
        <v>2019</v>
      </c>
      <c r="SM19" s="133">
        <v>38</v>
      </c>
      <c r="SN19" s="133">
        <v>10068</v>
      </c>
      <c r="SO19" s="171" t="s">
        <v>3336</v>
      </c>
      <c r="SP19" s="133" t="s">
        <v>1903</v>
      </c>
      <c r="SQ19" s="134" t="s">
        <v>1906</v>
      </c>
    </row>
    <row r="20" spans="1:511" ht="14.5">
      <c r="A20" s="133">
        <v>19</v>
      </c>
      <c r="B20" s="150" t="s">
        <v>42</v>
      </c>
      <c r="AI20" s="171" t="s">
        <v>3336</v>
      </c>
      <c r="AJ20" s="154">
        <v>149</v>
      </c>
      <c r="AK20" s="133">
        <v>152</v>
      </c>
      <c r="AL20" s="133">
        <v>152</v>
      </c>
      <c r="AM20" s="133">
        <v>154</v>
      </c>
      <c r="AN20" s="133">
        <v>146</v>
      </c>
      <c r="AO20" s="133">
        <v>124</v>
      </c>
      <c r="AP20" s="171" t="s">
        <v>3336</v>
      </c>
      <c r="AQ20" s="154">
        <v>6</v>
      </c>
      <c r="AR20" s="154">
        <v>19</v>
      </c>
      <c r="AS20" s="154">
        <v>9</v>
      </c>
      <c r="AT20" s="154">
        <v>8</v>
      </c>
      <c r="AU20" s="154">
        <v>15</v>
      </c>
      <c r="AV20" s="154">
        <v>15</v>
      </c>
      <c r="AW20" s="171" t="s">
        <v>3336</v>
      </c>
      <c r="AX20" s="154">
        <v>8</v>
      </c>
      <c r="AY20" s="154">
        <v>13</v>
      </c>
      <c r="AZ20" s="154">
        <v>5</v>
      </c>
      <c r="BA20" s="154">
        <v>3</v>
      </c>
      <c r="BB20" s="154">
        <v>6</v>
      </c>
      <c r="BC20" s="154">
        <v>8</v>
      </c>
      <c r="BD20" s="171" t="s">
        <v>3336</v>
      </c>
      <c r="BE20" s="154">
        <v>28</v>
      </c>
      <c r="BF20" s="154">
        <v>37</v>
      </c>
      <c r="BG20" s="154">
        <v>23</v>
      </c>
      <c r="BH20" s="154">
        <v>22</v>
      </c>
      <c r="BI20" s="154">
        <v>30</v>
      </c>
      <c r="BJ20" s="154">
        <v>21</v>
      </c>
      <c r="BK20" s="171" t="s">
        <v>3336</v>
      </c>
      <c r="BL20" s="154">
        <v>20</v>
      </c>
      <c r="BM20" s="154">
        <v>17</v>
      </c>
      <c r="BN20" s="154">
        <v>18</v>
      </c>
      <c r="BO20" s="154">
        <v>16</v>
      </c>
      <c r="BP20" s="154">
        <v>17</v>
      </c>
      <c r="BQ20" s="154">
        <v>16</v>
      </c>
      <c r="BR20" s="171" t="s">
        <v>3336</v>
      </c>
      <c r="BS20" s="133" t="s">
        <v>1183</v>
      </c>
      <c r="BT20" s="133" t="s">
        <v>1183</v>
      </c>
      <c r="BU20" s="133" t="s">
        <v>1183</v>
      </c>
      <c r="BV20" s="133" t="s">
        <v>1183</v>
      </c>
      <c r="BW20" s="133" t="s">
        <v>1183</v>
      </c>
      <c r="BX20" s="133" t="s">
        <v>1183</v>
      </c>
      <c r="BY20" s="171" t="s">
        <v>3336</v>
      </c>
      <c r="BZ20" s="154">
        <v>334</v>
      </c>
      <c r="CA20" s="154">
        <v>323</v>
      </c>
      <c r="CB20" s="154">
        <v>305</v>
      </c>
      <c r="CC20" s="154">
        <v>276</v>
      </c>
      <c r="CD20" s="154">
        <v>282</v>
      </c>
      <c r="CE20" s="338">
        <f>(CD20+CF20)/2</f>
        <v>213.5</v>
      </c>
      <c r="CF20" s="334">
        <v>145</v>
      </c>
      <c r="CG20" s="154">
        <v>115</v>
      </c>
      <c r="CH20" s="154">
        <v>122</v>
      </c>
      <c r="CI20" s="154">
        <v>133</v>
      </c>
      <c r="CJ20" s="154">
        <v>116</v>
      </c>
      <c r="CK20" s="154">
        <v>135</v>
      </c>
      <c r="CL20" s="338">
        <f>(CK20+CM20)/2</f>
        <v>135.5</v>
      </c>
      <c r="CM20" s="334">
        <v>136</v>
      </c>
      <c r="CN20" s="133" t="s">
        <v>1183</v>
      </c>
      <c r="CO20" s="133" t="s">
        <v>1183</v>
      </c>
      <c r="CP20" s="133" t="s">
        <v>1183</v>
      </c>
      <c r="CQ20" s="133" t="s">
        <v>1183</v>
      </c>
      <c r="CR20" s="133" t="s">
        <v>1183</v>
      </c>
      <c r="CS20" s="133" t="s">
        <v>1183</v>
      </c>
      <c r="CT20" s="171" t="s">
        <v>3336</v>
      </c>
      <c r="CU20" s="133" t="s">
        <v>1182</v>
      </c>
      <c r="CV20" s="133" t="s">
        <v>1182</v>
      </c>
      <c r="CW20" s="133" t="s">
        <v>1182</v>
      </c>
      <c r="CX20" s="133" t="s">
        <v>1182</v>
      </c>
      <c r="CY20" s="133" t="s">
        <v>1182</v>
      </c>
      <c r="CZ20" s="133" t="s">
        <v>1182</v>
      </c>
      <c r="DA20" s="171" t="s">
        <v>3336</v>
      </c>
      <c r="DB20" s="133" t="s">
        <v>1182</v>
      </c>
      <c r="DC20" s="133" t="s">
        <v>1182</v>
      </c>
      <c r="DD20" s="133" t="s">
        <v>1182</v>
      </c>
      <c r="DE20" s="133" t="s">
        <v>1182</v>
      </c>
      <c r="DF20" s="133" t="s">
        <v>1182</v>
      </c>
      <c r="DG20" s="133" t="s">
        <v>1182</v>
      </c>
      <c r="DH20" s="171" t="s">
        <v>3336</v>
      </c>
      <c r="DI20" s="133" t="s">
        <v>1183</v>
      </c>
      <c r="DJ20" s="133" t="s">
        <v>1183</v>
      </c>
      <c r="DK20" s="133" t="s">
        <v>1183</v>
      </c>
      <c r="DL20" s="133" t="s">
        <v>1183</v>
      </c>
      <c r="DM20" s="133" t="s">
        <v>1183</v>
      </c>
      <c r="DN20" s="133" t="s">
        <v>1183</v>
      </c>
      <c r="DO20" s="171" t="s">
        <v>3336</v>
      </c>
      <c r="DP20" s="373">
        <f t="shared" si="5"/>
        <v>330</v>
      </c>
      <c r="DQ20" s="373">
        <f t="shared" si="0"/>
        <v>335</v>
      </c>
      <c r="DR20" s="373">
        <f t="shared" si="1"/>
        <v>343</v>
      </c>
      <c r="DS20" s="373">
        <f t="shared" si="2"/>
        <v>294</v>
      </c>
      <c r="DT20" s="373">
        <f t="shared" si="3"/>
        <v>297</v>
      </c>
      <c r="DU20" s="373">
        <f t="shared" si="4"/>
        <v>278.5</v>
      </c>
      <c r="DV20" s="335" t="s">
        <v>3336</v>
      </c>
      <c r="DW20" s="154">
        <v>0</v>
      </c>
      <c r="DX20" s="154">
        <v>1</v>
      </c>
      <c r="DY20" s="154">
        <v>2</v>
      </c>
      <c r="DZ20" s="154">
        <v>0</v>
      </c>
      <c r="EA20" s="154">
        <v>0</v>
      </c>
      <c r="EB20" s="338">
        <f>(EA20+EC20)/2</f>
        <v>0</v>
      </c>
      <c r="EC20" s="334">
        <v>0</v>
      </c>
      <c r="ED20" s="154">
        <v>0</v>
      </c>
      <c r="EE20" s="154">
        <v>0</v>
      </c>
      <c r="EF20" s="154">
        <v>1</v>
      </c>
      <c r="EG20" s="154">
        <v>0</v>
      </c>
      <c r="EH20" s="154">
        <v>0</v>
      </c>
      <c r="EI20" s="338">
        <f>(EH20+EJ20)/2</f>
        <v>0</v>
      </c>
      <c r="EJ20" s="334">
        <v>0</v>
      </c>
      <c r="EK20" s="133" t="s">
        <v>1183</v>
      </c>
      <c r="EL20" s="133" t="s">
        <v>1183</v>
      </c>
      <c r="EM20" s="154">
        <v>0</v>
      </c>
      <c r="EN20" s="154">
        <v>0</v>
      </c>
      <c r="EO20" s="154">
        <v>0</v>
      </c>
      <c r="EP20" s="338">
        <f>(EO20+EQ20)/2</f>
        <v>0</v>
      </c>
      <c r="EQ20" s="334">
        <v>0</v>
      </c>
      <c r="ER20" s="302">
        <v>330</v>
      </c>
      <c r="ES20" s="302">
        <v>334</v>
      </c>
      <c r="ET20" s="302">
        <v>341</v>
      </c>
      <c r="EU20" s="302">
        <v>294</v>
      </c>
      <c r="EV20" s="302">
        <v>297</v>
      </c>
      <c r="EW20" s="338">
        <f>(EV20+EX20)/2</f>
        <v>278.5</v>
      </c>
      <c r="EX20" s="334">
        <v>260</v>
      </c>
      <c r="EY20" s="154">
        <v>65</v>
      </c>
      <c r="EZ20" s="154">
        <v>78</v>
      </c>
      <c r="FA20" s="154">
        <v>73</v>
      </c>
      <c r="FB20" s="154">
        <v>64</v>
      </c>
      <c r="FC20" s="154">
        <v>60</v>
      </c>
      <c r="FD20" s="338">
        <f>(FC20+FE20)/2</f>
        <v>70</v>
      </c>
      <c r="FE20" s="334">
        <v>80</v>
      </c>
      <c r="FF20" s="154">
        <v>262</v>
      </c>
      <c r="FG20" s="154">
        <v>254</v>
      </c>
      <c r="FH20" s="154">
        <v>265</v>
      </c>
      <c r="FI20" s="154">
        <v>230</v>
      </c>
      <c r="FJ20" s="154">
        <v>236</v>
      </c>
      <c r="FK20" s="338">
        <f>(FJ20+FL20)/2</f>
        <v>208</v>
      </c>
      <c r="FL20" s="362">
        <v>180</v>
      </c>
      <c r="FM20" s="133" t="s">
        <v>1183</v>
      </c>
      <c r="FN20" s="133" t="s">
        <v>1183</v>
      </c>
      <c r="FO20" s="133" t="s">
        <v>1183</v>
      </c>
      <c r="FP20" s="133" t="s">
        <v>1183</v>
      </c>
      <c r="FQ20" s="154">
        <v>1</v>
      </c>
      <c r="FR20" s="338">
        <f>(FQ20+FS20)/2</f>
        <v>0.5</v>
      </c>
      <c r="FS20" s="363">
        <v>0</v>
      </c>
      <c r="FT20" s="133" t="s">
        <v>1183</v>
      </c>
      <c r="FU20" s="133" t="s">
        <v>1183</v>
      </c>
      <c r="FV20" s="133" t="s">
        <v>1183</v>
      </c>
      <c r="FW20" s="133" t="s">
        <v>1183</v>
      </c>
      <c r="FX20" s="154">
        <v>1</v>
      </c>
      <c r="FY20" s="338">
        <f>(FX20+FZ20)/2</f>
        <v>0.5</v>
      </c>
      <c r="FZ20" s="334">
        <v>0</v>
      </c>
      <c r="GA20" s="154">
        <v>3</v>
      </c>
      <c r="GB20" s="133">
        <v>2</v>
      </c>
      <c r="GC20" s="133">
        <v>3</v>
      </c>
      <c r="GD20" s="133">
        <v>0</v>
      </c>
      <c r="GE20" s="133">
        <v>0</v>
      </c>
      <c r="GF20" s="338">
        <f>(GE20+GG20)/2</f>
        <v>0</v>
      </c>
      <c r="GG20" s="370">
        <v>0</v>
      </c>
      <c r="HA20" s="154">
        <v>129</v>
      </c>
      <c r="HB20" s="133" t="s">
        <v>1183</v>
      </c>
      <c r="HC20" s="133" t="s">
        <v>1183</v>
      </c>
      <c r="HD20" s="133" t="s">
        <v>1183</v>
      </c>
      <c r="HE20" s="133" t="s">
        <v>1183</v>
      </c>
      <c r="HF20" s="171" t="s">
        <v>3336</v>
      </c>
      <c r="HG20" s="133" t="s">
        <v>1182</v>
      </c>
      <c r="HH20" s="133" t="s">
        <v>1182</v>
      </c>
      <c r="HI20" s="133" t="s">
        <v>1182</v>
      </c>
      <c r="HJ20" s="133" t="s">
        <v>1182</v>
      </c>
      <c r="HK20" s="133" t="s">
        <v>1182</v>
      </c>
      <c r="HL20" s="171" t="s">
        <v>3336</v>
      </c>
      <c r="HM20" s="154">
        <v>13</v>
      </c>
      <c r="HN20" s="133" t="s">
        <v>1183</v>
      </c>
      <c r="HO20" s="133" t="s">
        <v>1183</v>
      </c>
      <c r="HP20" s="133" t="s">
        <v>1183</v>
      </c>
      <c r="HQ20" s="133" t="s">
        <v>1183</v>
      </c>
      <c r="HR20" s="171" t="s">
        <v>3336</v>
      </c>
      <c r="HS20" s="154">
        <v>21</v>
      </c>
      <c r="HT20" s="133" t="s">
        <v>1183</v>
      </c>
      <c r="HU20" s="133" t="s">
        <v>1183</v>
      </c>
      <c r="HV20" s="133" t="s">
        <v>1183</v>
      </c>
      <c r="HW20" s="133" t="s">
        <v>1183</v>
      </c>
      <c r="HX20" s="171" t="s">
        <v>3336</v>
      </c>
      <c r="HY20" s="133" t="s">
        <v>1183</v>
      </c>
      <c r="HZ20" s="133" t="s">
        <v>1183</v>
      </c>
      <c r="IA20" s="133" t="s">
        <v>1183</v>
      </c>
      <c r="IB20" s="133" t="s">
        <v>1183</v>
      </c>
      <c r="IC20" s="133" t="s">
        <v>1183</v>
      </c>
      <c r="ID20" s="171" t="s">
        <v>3336</v>
      </c>
      <c r="IE20" s="133" t="s">
        <v>1183</v>
      </c>
      <c r="IF20" s="133" t="s">
        <v>1183</v>
      </c>
      <c r="IG20" s="133" t="s">
        <v>1183</v>
      </c>
      <c r="IH20" s="133" t="s">
        <v>1183</v>
      </c>
      <c r="II20" s="133" t="s">
        <v>1183</v>
      </c>
      <c r="IJ20" s="171" t="s">
        <v>3336</v>
      </c>
      <c r="IK20" s="154">
        <v>9</v>
      </c>
      <c r="IL20" s="133" t="s">
        <v>1183</v>
      </c>
      <c r="IM20" s="133" t="s">
        <v>1183</v>
      </c>
      <c r="IN20" s="133" t="s">
        <v>1183</v>
      </c>
      <c r="IO20" s="133" t="s">
        <v>1183</v>
      </c>
      <c r="IP20" s="171" t="s">
        <v>3336</v>
      </c>
      <c r="IQ20" s="133" t="s">
        <v>1182</v>
      </c>
      <c r="IR20" s="133" t="s">
        <v>1182</v>
      </c>
      <c r="IS20" s="133" t="s">
        <v>1182</v>
      </c>
      <c r="IT20" s="133" t="s">
        <v>1182</v>
      </c>
      <c r="IU20" s="133" t="s">
        <v>1182</v>
      </c>
      <c r="IV20" s="171" t="s">
        <v>3336</v>
      </c>
      <c r="IW20" s="154">
        <v>4</v>
      </c>
      <c r="IX20" s="133" t="s">
        <v>1183</v>
      </c>
      <c r="IY20" s="133" t="s">
        <v>1183</v>
      </c>
      <c r="IZ20" s="133" t="s">
        <v>1183</v>
      </c>
      <c r="JA20" s="133" t="s">
        <v>1183</v>
      </c>
      <c r="JB20" s="171" t="s">
        <v>3336</v>
      </c>
      <c r="JC20" s="154">
        <v>8</v>
      </c>
      <c r="JD20" s="133" t="s">
        <v>1183</v>
      </c>
      <c r="JE20" s="133" t="s">
        <v>1183</v>
      </c>
      <c r="JF20" s="133" t="s">
        <v>1183</v>
      </c>
      <c r="JG20" s="133" t="s">
        <v>1182</v>
      </c>
      <c r="JH20" s="171" t="s">
        <v>3336</v>
      </c>
      <c r="JI20" s="133" t="s">
        <v>1183</v>
      </c>
      <c r="JJ20" s="133" t="s">
        <v>1183</v>
      </c>
      <c r="JK20" s="133" t="s">
        <v>1183</v>
      </c>
      <c r="JL20" s="133" t="s">
        <v>1183</v>
      </c>
      <c r="JM20" s="133" t="s">
        <v>1183</v>
      </c>
      <c r="JN20" s="171" t="s">
        <v>3336</v>
      </c>
      <c r="JO20" s="154">
        <v>36</v>
      </c>
      <c r="JP20" s="133" t="s">
        <v>1183</v>
      </c>
      <c r="JQ20" s="133" t="s">
        <v>1183</v>
      </c>
      <c r="JR20" s="133" t="s">
        <v>1183</v>
      </c>
      <c r="JS20" s="133" t="s">
        <v>1183</v>
      </c>
      <c r="JT20" s="171" t="s">
        <v>3336</v>
      </c>
      <c r="KN20" s="341" t="e">
        <f t="shared" si="6"/>
        <v>#VALUE!</v>
      </c>
      <c r="KO20" s="154">
        <v>115.1</v>
      </c>
      <c r="KP20" s="154">
        <v>115.1</v>
      </c>
      <c r="KQ20" s="133" t="s">
        <v>1183</v>
      </c>
      <c r="KR20" s="171" t="s">
        <v>3336</v>
      </c>
      <c r="KS20" s="154">
        <v>22.3</v>
      </c>
      <c r="KT20" s="133" t="s">
        <v>1183</v>
      </c>
      <c r="KU20" s="154">
        <v>16.3</v>
      </c>
      <c r="KV20" s="133" t="s">
        <v>1183</v>
      </c>
      <c r="KW20" s="154">
        <v>6</v>
      </c>
      <c r="KX20" s="133" t="s">
        <v>1183</v>
      </c>
      <c r="KY20" s="154">
        <v>0</v>
      </c>
      <c r="KZ20" s="133" t="s">
        <v>1183</v>
      </c>
      <c r="LA20" s="154">
        <v>92.8</v>
      </c>
      <c r="LB20" s="133" t="s">
        <v>1183</v>
      </c>
      <c r="LC20" s="171" t="s">
        <v>3336</v>
      </c>
      <c r="LD20" s="154">
        <v>3</v>
      </c>
      <c r="LE20" s="133" t="s">
        <v>1183</v>
      </c>
      <c r="LF20" s="154">
        <v>77</v>
      </c>
      <c r="LG20" s="133" t="s">
        <v>1183</v>
      </c>
      <c r="LH20" s="154">
        <v>0</v>
      </c>
      <c r="LI20" s="133" t="s">
        <v>1183</v>
      </c>
      <c r="LJ20" s="171" t="s">
        <v>3336</v>
      </c>
      <c r="LK20" s="133" t="s">
        <v>1183</v>
      </c>
      <c r="LL20" s="154">
        <v>2.2999999999999998</v>
      </c>
      <c r="LM20" s="154">
        <v>2.2999999999999998</v>
      </c>
      <c r="LN20" s="133" t="s">
        <v>1183</v>
      </c>
      <c r="LO20" s="154">
        <v>2</v>
      </c>
      <c r="LP20" s="154">
        <v>6</v>
      </c>
      <c r="LQ20" s="171" t="s">
        <v>3336</v>
      </c>
      <c r="LR20" s="154">
        <v>10</v>
      </c>
      <c r="LS20" s="133" t="s">
        <v>1183</v>
      </c>
      <c r="LT20" s="154">
        <v>2.8</v>
      </c>
      <c r="LU20" s="133" t="s">
        <v>1183</v>
      </c>
      <c r="LV20" s="171" t="s">
        <v>3336</v>
      </c>
      <c r="LX20" s="171" t="s">
        <v>3336</v>
      </c>
      <c r="OT20" s="154">
        <v>180</v>
      </c>
      <c r="OU20" s="154">
        <v>15</v>
      </c>
      <c r="OV20" s="154">
        <v>9</v>
      </c>
      <c r="OW20" s="154">
        <v>6</v>
      </c>
      <c r="OX20" s="133" t="s">
        <v>1183</v>
      </c>
      <c r="OY20" s="171" t="s">
        <v>3336</v>
      </c>
      <c r="OZ20" s="177">
        <v>319</v>
      </c>
      <c r="PA20" s="176" t="s">
        <v>1183</v>
      </c>
      <c r="PB20" s="176" t="s">
        <v>1183</v>
      </c>
      <c r="PC20" s="176" t="s">
        <v>1183</v>
      </c>
      <c r="PD20" s="133" t="s">
        <v>1183</v>
      </c>
      <c r="PE20" s="171" t="s">
        <v>3336</v>
      </c>
      <c r="PF20" s="133" t="s">
        <v>1183</v>
      </c>
      <c r="PG20" s="133" t="s">
        <v>1183</v>
      </c>
      <c r="PH20" s="133" t="s">
        <v>1183</v>
      </c>
      <c r="PI20" s="133" t="s">
        <v>1183</v>
      </c>
      <c r="PJ20" s="133" t="s">
        <v>1183</v>
      </c>
      <c r="PK20" s="133" t="s">
        <v>1183</v>
      </c>
      <c r="PL20" s="133" t="s">
        <v>1183</v>
      </c>
      <c r="PM20" s="171" t="s">
        <v>3336</v>
      </c>
      <c r="PN20" s="133" t="s">
        <v>1183</v>
      </c>
      <c r="PO20" s="133" t="s">
        <v>1183</v>
      </c>
      <c r="PP20" s="171" t="s">
        <v>3336</v>
      </c>
      <c r="PQ20" s="154">
        <v>12</v>
      </c>
      <c r="PR20" s="154">
        <v>10</v>
      </c>
      <c r="PS20" s="154">
        <v>9</v>
      </c>
      <c r="PT20" s="154">
        <v>5</v>
      </c>
      <c r="PU20" s="154">
        <v>3</v>
      </c>
      <c r="PV20" s="154">
        <v>2</v>
      </c>
      <c r="PW20" s="171" t="s">
        <v>3336</v>
      </c>
      <c r="PX20" s="154">
        <v>0</v>
      </c>
      <c r="PY20" s="154">
        <v>0</v>
      </c>
      <c r="PZ20" s="154">
        <v>65</v>
      </c>
      <c r="QA20" s="154">
        <v>115</v>
      </c>
      <c r="QB20" s="154">
        <v>5</v>
      </c>
      <c r="QC20" s="154">
        <v>36</v>
      </c>
      <c r="QD20" s="171" t="s">
        <v>3336</v>
      </c>
      <c r="QE20" s="133" t="s">
        <v>1183</v>
      </c>
      <c r="QF20" s="133" t="s">
        <v>1183</v>
      </c>
      <c r="QG20" s="154">
        <v>19</v>
      </c>
      <c r="QH20" s="154">
        <v>72</v>
      </c>
      <c r="QI20" s="154">
        <v>1</v>
      </c>
      <c r="QJ20" s="154">
        <v>33</v>
      </c>
      <c r="QK20" s="171" t="s">
        <v>3336</v>
      </c>
      <c r="QL20" s="133" t="s">
        <v>1183</v>
      </c>
      <c r="QM20" s="133" t="s">
        <v>1183</v>
      </c>
      <c r="QN20" s="154">
        <v>65</v>
      </c>
      <c r="QO20" s="154">
        <v>45</v>
      </c>
      <c r="QP20" s="133" t="s">
        <v>1183</v>
      </c>
      <c r="QQ20" s="133" t="s">
        <v>1183</v>
      </c>
      <c r="QR20" s="171" t="s">
        <v>3336</v>
      </c>
      <c r="QS20" s="154">
        <v>172</v>
      </c>
      <c r="QT20" s="154">
        <v>139</v>
      </c>
      <c r="QU20" s="154">
        <v>7</v>
      </c>
      <c r="QV20" s="154">
        <v>26</v>
      </c>
      <c r="QW20" s="154">
        <v>0</v>
      </c>
      <c r="QX20" s="154">
        <v>0</v>
      </c>
      <c r="QY20" s="154" t="s">
        <v>3385</v>
      </c>
      <c r="QZ20" s="171" t="s">
        <v>3336</v>
      </c>
      <c r="RB20" s="171" t="s">
        <v>3336</v>
      </c>
      <c r="RY20" s="154">
        <v>8</v>
      </c>
      <c r="RZ20" s="171" t="s">
        <v>3336</v>
      </c>
      <c r="SA20" s="154">
        <v>1</v>
      </c>
      <c r="SB20" s="133" t="s">
        <v>1183</v>
      </c>
      <c r="SC20" s="133" t="s">
        <v>1183</v>
      </c>
      <c r="SD20" s="154">
        <v>4</v>
      </c>
      <c r="SE20" s="171" t="s">
        <v>3336</v>
      </c>
      <c r="SF20" s="133" t="s">
        <v>1183</v>
      </c>
      <c r="SG20" s="154">
        <v>1</v>
      </c>
      <c r="SH20" s="133" t="s">
        <v>1183</v>
      </c>
      <c r="SI20" s="154">
        <v>3</v>
      </c>
      <c r="SJ20" s="171" t="s">
        <v>3336</v>
      </c>
      <c r="SK20" s="133" t="s">
        <v>1183</v>
      </c>
      <c r="SL20" s="154">
        <v>0</v>
      </c>
      <c r="SM20" s="154">
        <v>0</v>
      </c>
      <c r="SN20" s="154">
        <v>0</v>
      </c>
      <c r="SO20" s="171" t="s">
        <v>3336</v>
      </c>
    </row>
    <row r="21" spans="1:511" ht="14.5">
      <c r="A21" s="133">
        <v>20</v>
      </c>
      <c r="B21" s="150" t="s">
        <v>43</v>
      </c>
      <c r="AI21" s="171" t="s">
        <v>3336</v>
      </c>
      <c r="AJ21" s="154">
        <v>4257</v>
      </c>
      <c r="AK21" s="133">
        <v>4323</v>
      </c>
      <c r="AL21" s="133">
        <v>4065</v>
      </c>
      <c r="AM21" s="133">
        <v>3829</v>
      </c>
      <c r="AN21" s="133">
        <v>3746</v>
      </c>
      <c r="AO21" s="133">
        <v>3688</v>
      </c>
      <c r="AP21" s="171" t="s">
        <v>3336</v>
      </c>
      <c r="AQ21" s="154">
        <v>612</v>
      </c>
      <c r="AR21" s="154">
        <v>506</v>
      </c>
      <c r="AS21" s="154">
        <v>587</v>
      </c>
      <c r="AT21" s="154">
        <v>575</v>
      </c>
      <c r="AU21" s="154">
        <v>581</v>
      </c>
      <c r="AV21" s="154">
        <v>581</v>
      </c>
      <c r="AW21" s="171" t="s">
        <v>3336</v>
      </c>
      <c r="AX21" s="154">
        <v>142</v>
      </c>
      <c r="AY21" s="154">
        <v>159</v>
      </c>
      <c r="AZ21" s="154">
        <v>161</v>
      </c>
      <c r="BA21" s="154">
        <v>146</v>
      </c>
      <c r="BB21" s="154">
        <v>127</v>
      </c>
      <c r="BC21" s="154">
        <v>145</v>
      </c>
      <c r="BD21" s="171" t="s">
        <v>3336</v>
      </c>
      <c r="BE21" s="154">
        <v>522</v>
      </c>
      <c r="BF21" s="154">
        <v>557</v>
      </c>
      <c r="BG21" s="154">
        <v>559</v>
      </c>
      <c r="BH21" s="154">
        <v>509</v>
      </c>
      <c r="BI21" s="154">
        <v>463</v>
      </c>
      <c r="BJ21" s="154">
        <v>469</v>
      </c>
      <c r="BK21" s="171" t="s">
        <v>3336</v>
      </c>
      <c r="BL21" s="154">
        <v>344</v>
      </c>
      <c r="BM21" s="154">
        <v>347</v>
      </c>
      <c r="BN21" s="154">
        <v>353</v>
      </c>
      <c r="BO21" s="154">
        <v>323</v>
      </c>
      <c r="BP21" s="154">
        <v>341</v>
      </c>
      <c r="BQ21" s="154">
        <v>357</v>
      </c>
      <c r="BR21" s="171" t="s">
        <v>3336</v>
      </c>
      <c r="BS21" s="154">
        <v>65</v>
      </c>
      <c r="BT21" s="302">
        <v>49</v>
      </c>
      <c r="BU21" s="154">
        <v>47</v>
      </c>
      <c r="BV21" s="302">
        <v>48</v>
      </c>
      <c r="BW21" s="154">
        <v>56</v>
      </c>
      <c r="BX21" s="154">
        <v>9</v>
      </c>
      <c r="BY21" s="171" t="s">
        <v>3336</v>
      </c>
      <c r="BZ21" s="154">
        <v>17505</v>
      </c>
      <c r="CA21" s="154">
        <v>17244</v>
      </c>
      <c r="CB21" s="154">
        <v>15926</v>
      </c>
      <c r="CC21" s="154">
        <v>16409</v>
      </c>
      <c r="CD21" s="154">
        <v>17206</v>
      </c>
      <c r="CE21" s="338">
        <f>(CD21+CF21)/2</f>
        <v>13357.5</v>
      </c>
      <c r="CF21" s="334">
        <v>9509</v>
      </c>
      <c r="CG21" s="154">
        <v>4693</v>
      </c>
      <c r="CH21" s="154">
        <v>3803</v>
      </c>
      <c r="CI21" s="154">
        <v>3340</v>
      </c>
      <c r="CJ21" s="154">
        <v>3532</v>
      </c>
      <c r="CK21" s="154">
        <v>3294</v>
      </c>
      <c r="CL21" s="338">
        <f>(CK21+CM21)/2</f>
        <v>3412.5</v>
      </c>
      <c r="CM21" s="334">
        <v>3531</v>
      </c>
      <c r="CN21" s="133" t="s">
        <v>1183</v>
      </c>
      <c r="CO21" s="133" t="s">
        <v>1183</v>
      </c>
      <c r="CP21" s="133" t="s">
        <v>1183</v>
      </c>
      <c r="CQ21" s="133" t="s">
        <v>1183</v>
      </c>
      <c r="CR21" s="133" t="s">
        <v>1183</v>
      </c>
      <c r="CS21" s="133" t="s">
        <v>1183</v>
      </c>
      <c r="CT21" s="171" t="s">
        <v>3336</v>
      </c>
      <c r="CU21" s="133" t="s">
        <v>1182</v>
      </c>
      <c r="CV21" s="133" t="s">
        <v>1182</v>
      </c>
      <c r="CW21" s="133" t="s">
        <v>1182</v>
      </c>
      <c r="CX21" s="133" t="s">
        <v>1182</v>
      </c>
      <c r="CY21" s="133" t="s">
        <v>1182</v>
      </c>
      <c r="CZ21" s="133" t="s">
        <v>1182</v>
      </c>
      <c r="DA21" s="171" t="s">
        <v>3336</v>
      </c>
      <c r="DB21" s="133" t="s">
        <v>1182</v>
      </c>
      <c r="DC21" s="133" t="s">
        <v>1182</v>
      </c>
      <c r="DD21" s="133" t="s">
        <v>1182</v>
      </c>
      <c r="DE21" s="133" t="s">
        <v>1182</v>
      </c>
      <c r="DF21" s="133" t="s">
        <v>1182</v>
      </c>
      <c r="DG21" s="133" t="s">
        <v>1182</v>
      </c>
      <c r="DH21" s="171" t="s">
        <v>3336</v>
      </c>
      <c r="DI21" s="133" t="s">
        <v>1183</v>
      </c>
      <c r="DJ21" s="133" t="s">
        <v>1183</v>
      </c>
      <c r="DK21" s="133" t="s">
        <v>1183</v>
      </c>
      <c r="DL21" s="133" t="s">
        <v>1183</v>
      </c>
      <c r="DM21" s="133" t="s">
        <v>1183</v>
      </c>
      <c r="DN21" s="133" t="s">
        <v>1183</v>
      </c>
      <c r="DO21" s="171" t="s">
        <v>3336</v>
      </c>
      <c r="DP21" s="373">
        <f t="shared" si="5"/>
        <v>17645</v>
      </c>
      <c r="DQ21" s="373">
        <f t="shared" si="0"/>
        <v>17405</v>
      </c>
      <c r="DR21" s="373">
        <f t="shared" si="1"/>
        <v>16877</v>
      </c>
      <c r="DS21" s="373">
        <f t="shared" si="2"/>
        <v>16922</v>
      </c>
      <c r="DT21" s="373">
        <f t="shared" si="3"/>
        <v>17434</v>
      </c>
      <c r="DU21" s="373">
        <f t="shared" si="4"/>
        <v>13487.5</v>
      </c>
      <c r="DV21" s="335" t="s">
        <v>3336</v>
      </c>
      <c r="DW21" s="154">
        <v>6</v>
      </c>
      <c r="DX21" s="154">
        <v>5</v>
      </c>
      <c r="DY21" s="154">
        <v>9</v>
      </c>
      <c r="DZ21" s="154">
        <v>8</v>
      </c>
      <c r="EA21" s="154">
        <v>14</v>
      </c>
      <c r="EB21" s="338">
        <f>(EA21+EC21)/2</f>
        <v>11.5</v>
      </c>
      <c r="EC21" s="334">
        <v>9</v>
      </c>
      <c r="ED21" s="154">
        <v>0</v>
      </c>
      <c r="EE21" s="154">
        <v>1</v>
      </c>
      <c r="EF21" s="154">
        <v>2</v>
      </c>
      <c r="EG21" s="154">
        <v>2</v>
      </c>
      <c r="EH21" s="154">
        <v>1</v>
      </c>
      <c r="EI21" s="133" t="s">
        <v>1183</v>
      </c>
      <c r="EJ21" s="334" t="s">
        <v>1183</v>
      </c>
      <c r="EK21" s="133" t="s">
        <v>1183</v>
      </c>
      <c r="EL21" s="133" t="s">
        <v>1183</v>
      </c>
      <c r="EM21" s="154">
        <v>0</v>
      </c>
      <c r="EN21" s="154">
        <v>0</v>
      </c>
      <c r="EO21" s="154">
        <v>0</v>
      </c>
      <c r="EP21" s="338">
        <f>(EO21+EQ21)/2</f>
        <v>2</v>
      </c>
      <c r="EQ21" s="334">
        <v>4</v>
      </c>
      <c r="ER21" s="302">
        <v>17639</v>
      </c>
      <c r="ES21" s="302">
        <v>17400</v>
      </c>
      <c r="ET21" s="302">
        <v>16868</v>
      </c>
      <c r="EU21" s="302">
        <v>16914</v>
      </c>
      <c r="EV21" s="302">
        <v>17420</v>
      </c>
      <c r="EW21" s="338">
        <f>(EV21+EX21)/2</f>
        <v>13476</v>
      </c>
      <c r="EX21" s="334">
        <v>9532</v>
      </c>
      <c r="EY21" s="154">
        <v>5051</v>
      </c>
      <c r="EZ21" s="154">
        <v>4272</v>
      </c>
      <c r="FA21" s="154">
        <v>3640</v>
      </c>
      <c r="FB21" s="154">
        <v>3669</v>
      </c>
      <c r="FC21" s="154">
        <v>3716</v>
      </c>
      <c r="FD21" s="338">
        <f>(FC21+FE21)/2</f>
        <v>3826.5</v>
      </c>
      <c r="FE21" s="334">
        <v>3937</v>
      </c>
      <c r="FF21" s="154">
        <v>12588</v>
      </c>
      <c r="FG21" s="154">
        <v>13128</v>
      </c>
      <c r="FH21" s="154">
        <v>13228</v>
      </c>
      <c r="FI21" s="154">
        <v>13245</v>
      </c>
      <c r="FJ21" s="154">
        <v>13700</v>
      </c>
      <c r="FK21" s="338">
        <f>(FJ21+FL21)/2</f>
        <v>9647.5</v>
      </c>
      <c r="FL21" s="362">
        <v>5595</v>
      </c>
      <c r="FM21" s="133" t="s">
        <v>1183</v>
      </c>
      <c r="FN21" s="133" t="s">
        <v>1183</v>
      </c>
      <c r="FO21" s="133" t="s">
        <v>1183</v>
      </c>
      <c r="FP21" s="133" t="s">
        <v>1183</v>
      </c>
      <c r="FQ21" s="154">
        <v>4</v>
      </c>
      <c r="FR21" s="338">
        <f>(FQ21+FS21)/2</f>
        <v>4.5</v>
      </c>
      <c r="FS21" s="363">
        <v>5</v>
      </c>
      <c r="FT21" s="133" t="s">
        <v>1183</v>
      </c>
      <c r="FU21" s="133" t="s">
        <v>1183</v>
      </c>
      <c r="FV21" s="133" t="s">
        <v>1183</v>
      </c>
      <c r="FW21" s="133" t="s">
        <v>1183</v>
      </c>
      <c r="FX21" s="154">
        <v>4</v>
      </c>
      <c r="FY21" s="338">
        <f>(FX21+FZ21)/2</f>
        <v>4.5</v>
      </c>
      <c r="FZ21" s="334">
        <v>5</v>
      </c>
      <c r="GA21" s="154" t="s">
        <v>3386</v>
      </c>
      <c r="GB21" s="133" t="s">
        <v>3386</v>
      </c>
      <c r="GC21" s="133" t="s">
        <v>3386</v>
      </c>
      <c r="GD21" s="133" t="s">
        <v>3387</v>
      </c>
      <c r="GF21" s="133" t="s">
        <v>1183</v>
      </c>
      <c r="GG21" s="370" t="s">
        <v>1183</v>
      </c>
      <c r="HA21" s="154">
        <v>3156</v>
      </c>
      <c r="HB21" s="133" t="s">
        <v>1183</v>
      </c>
      <c r="HC21" s="133" t="s">
        <v>1183</v>
      </c>
      <c r="HD21" s="133" t="s">
        <v>1183</v>
      </c>
      <c r="HE21" s="133" t="s">
        <v>1183</v>
      </c>
      <c r="HF21" s="171" t="s">
        <v>3336</v>
      </c>
      <c r="HG21" s="133" t="s">
        <v>1182</v>
      </c>
      <c r="HH21" s="133" t="s">
        <v>1182</v>
      </c>
      <c r="HI21" s="133" t="s">
        <v>1182</v>
      </c>
      <c r="HJ21" s="133" t="s">
        <v>1182</v>
      </c>
      <c r="HK21" s="133" t="s">
        <v>1182</v>
      </c>
      <c r="HL21" s="171" t="s">
        <v>3336</v>
      </c>
      <c r="HM21" s="154">
        <v>429</v>
      </c>
      <c r="HN21" s="133" t="s">
        <v>1183</v>
      </c>
      <c r="HO21" s="133" t="s">
        <v>1183</v>
      </c>
      <c r="HP21" s="133" t="s">
        <v>1183</v>
      </c>
      <c r="HQ21" s="133" t="s">
        <v>1183</v>
      </c>
      <c r="HR21" s="171" t="s">
        <v>3336</v>
      </c>
      <c r="HS21" s="154">
        <v>437</v>
      </c>
      <c r="HT21" s="133" t="s">
        <v>1183</v>
      </c>
      <c r="HU21" s="133" t="s">
        <v>1183</v>
      </c>
      <c r="HV21" s="133" t="s">
        <v>1183</v>
      </c>
      <c r="HW21" s="133" t="s">
        <v>1183</v>
      </c>
      <c r="HX21" s="171" t="s">
        <v>3336</v>
      </c>
      <c r="HY21" s="133" t="s">
        <v>1183</v>
      </c>
      <c r="HZ21" s="133" t="s">
        <v>1183</v>
      </c>
      <c r="IA21" s="133" t="s">
        <v>1183</v>
      </c>
      <c r="IB21" s="133" t="s">
        <v>1183</v>
      </c>
      <c r="IC21" s="133" t="s">
        <v>1183</v>
      </c>
      <c r="ID21" s="171" t="s">
        <v>3336</v>
      </c>
      <c r="IE21" s="133" t="s">
        <v>1183</v>
      </c>
      <c r="IF21" s="133" t="s">
        <v>1183</v>
      </c>
      <c r="IG21" s="133" t="s">
        <v>1183</v>
      </c>
      <c r="IH21" s="133" t="s">
        <v>1183</v>
      </c>
      <c r="II21" s="133" t="s">
        <v>1183</v>
      </c>
      <c r="IJ21" s="171" t="s">
        <v>3336</v>
      </c>
      <c r="IK21" s="154">
        <v>161</v>
      </c>
      <c r="IL21" s="133" t="s">
        <v>1183</v>
      </c>
      <c r="IM21" s="133" t="s">
        <v>1183</v>
      </c>
      <c r="IN21" s="133" t="s">
        <v>1183</v>
      </c>
      <c r="IO21" s="133" t="s">
        <v>1183</v>
      </c>
      <c r="IP21" s="171" t="s">
        <v>3336</v>
      </c>
      <c r="IQ21" s="133" t="s">
        <v>1182</v>
      </c>
      <c r="IR21" s="133" t="s">
        <v>1182</v>
      </c>
      <c r="IS21" s="133" t="s">
        <v>1182</v>
      </c>
      <c r="IT21" s="133" t="s">
        <v>1182</v>
      </c>
      <c r="IU21" s="133" t="s">
        <v>1182</v>
      </c>
      <c r="IV21" s="171" t="s">
        <v>3336</v>
      </c>
      <c r="IW21" s="154">
        <v>130</v>
      </c>
      <c r="IX21" s="133" t="s">
        <v>1183</v>
      </c>
      <c r="IY21" s="133" t="s">
        <v>1183</v>
      </c>
      <c r="IZ21" s="133" t="s">
        <v>1183</v>
      </c>
      <c r="JA21" s="133" t="s">
        <v>1183</v>
      </c>
      <c r="JB21" s="171" t="s">
        <v>3336</v>
      </c>
      <c r="JC21" s="154">
        <v>586</v>
      </c>
      <c r="JD21" s="133" t="s">
        <v>1183</v>
      </c>
      <c r="JE21" s="133" t="s">
        <v>1183</v>
      </c>
      <c r="JF21" s="133" t="s">
        <v>1183</v>
      </c>
      <c r="JG21" s="133" t="s">
        <v>1182</v>
      </c>
      <c r="JH21" s="171" t="s">
        <v>3336</v>
      </c>
      <c r="JI21" s="133" t="s">
        <v>1183</v>
      </c>
      <c r="JJ21" s="133" t="s">
        <v>1183</v>
      </c>
      <c r="JK21" s="133" t="s">
        <v>1183</v>
      </c>
      <c r="JL21" s="133" t="s">
        <v>1183</v>
      </c>
      <c r="JM21" s="133" t="s">
        <v>1183</v>
      </c>
      <c r="JN21" s="171" t="s">
        <v>3336</v>
      </c>
      <c r="JO21" s="154">
        <v>415</v>
      </c>
      <c r="JP21" s="133" t="s">
        <v>1183</v>
      </c>
      <c r="JQ21" s="133" t="s">
        <v>1183</v>
      </c>
      <c r="JR21" s="133" t="s">
        <v>1183</v>
      </c>
      <c r="JS21" s="133" t="s">
        <v>1183</v>
      </c>
      <c r="JT21" s="171" t="s">
        <v>3336</v>
      </c>
      <c r="KN21" s="341" t="e">
        <f t="shared" si="6"/>
        <v>#VALUE!</v>
      </c>
      <c r="KO21" s="154">
        <v>3264.44</v>
      </c>
      <c r="KP21" s="154">
        <v>3264.44</v>
      </c>
      <c r="KQ21" s="133" t="s">
        <v>1183</v>
      </c>
      <c r="KR21" s="171" t="s">
        <v>3336</v>
      </c>
      <c r="KS21" s="154">
        <v>295.20999999999998</v>
      </c>
      <c r="KT21" s="133" t="s">
        <v>1183</v>
      </c>
      <c r="KU21" s="154">
        <v>107.43</v>
      </c>
      <c r="KV21" s="133" t="s">
        <v>1183</v>
      </c>
      <c r="KW21" s="154">
        <v>46.28</v>
      </c>
      <c r="KX21" s="133" t="s">
        <v>1183</v>
      </c>
      <c r="KY21" s="154">
        <v>141.5</v>
      </c>
      <c r="KZ21" s="133" t="s">
        <v>1183</v>
      </c>
      <c r="LA21" s="154">
        <v>2969.23</v>
      </c>
      <c r="LB21" s="133" t="s">
        <v>1183</v>
      </c>
      <c r="LC21" s="171" t="s">
        <v>3336</v>
      </c>
      <c r="LD21" s="154">
        <v>54</v>
      </c>
      <c r="LE21" s="133" t="s">
        <v>1183</v>
      </c>
      <c r="LF21" s="154">
        <v>2232.5</v>
      </c>
      <c r="LG21" s="133" t="s">
        <v>1183</v>
      </c>
      <c r="LH21" s="154">
        <v>143</v>
      </c>
      <c r="LI21" s="133" t="s">
        <v>1183</v>
      </c>
      <c r="LJ21" s="171" t="s">
        <v>3336</v>
      </c>
      <c r="LK21" s="154">
        <v>128</v>
      </c>
      <c r="LL21" s="133" t="s">
        <v>1183</v>
      </c>
      <c r="LM21" s="154">
        <v>21.8</v>
      </c>
      <c r="LN21" s="133" t="s">
        <v>1183</v>
      </c>
      <c r="LO21" s="133" t="s">
        <v>1183</v>
      </c>
      <c r="LP21" s="133" t="s">
        <v>1183</v>
      </c>
      <c r="LQ21" s="171" t="s">
        <v>3336</v>
      </c>
      <c r="LR21" s="154">
        <v>366</v>
      </c>
      <c r="LS21" s="133" t="s">
        <v>1183</v>
      </c>
      <c r="LT21" s="154">
        <v>23.93</v>
      </c>
      <c r="LU21" s="133" t="s">
        <v>1183</v>
      </c>
      <c r="LV21" s="171" t="s">
        <v>3336</v>
      </c>
      <c r="LX21" s="171" t="s">
        <v>3336</v>
      </c>
      <c r="OT21" s="154">
        <v>6138</v>
      </c>
      <c r="OU21" s="154">
        <v>817</v>
      </c>
      <c r="OV21" s="154">
        <v>210</v>
      </c>
      <c r="OW21" s="133" t="s">
        <v>1183</v>
      </c>
      <c r="OX21" s="133" t="s">
        <v>1183</v>
      </c>
      <c r="OY21" s="171" t="s">
        <v>3336</v>
      </c>
      <c r="OZ21" s="177">
        <v>5673</v>
      </c>
      <c r="PA21" s="154">
        <v>799</v>
      </c>
      <c r="PB21" s="154">
        <v>328</v>
      </c>
      <c r="PC21" s="176" t="s">
        <v>1183</v>
      </c>
      <c r="PD21" s="133" t="s">
        <v>1183</v>
      </c>
      <c r="PE21" s="171" t="s">
        <v>3336</v>
      </c>
      <c r="PF21" s="133" t="s">
        <v>1183</v>
      </c>
      <c r="PG21" s="133" t="s">
        <v>1183</v>
      </c>
      <c r="PH21" s="133" t="s">
        <v>1183</v>
      </c>
      <c r="PI21" s="133" t="s">
        <v>1183</v>
      </c>
      <c r="PJ21" s="133" t="s">
        <v>1183</v>
      </c>
      <c r="PK21" s="133" t="s">
        <v>1183</v>
      </c>
      <c r="PL21" s="133" t="s">
        <v>1183</v>
      </c>
      <c r="PM21" s="171" t="s">
        <v>3336</v>
      </c>
      <c r="PN21" s="133" t="s">
        <v>1183</v>
      </c>
      <c r="PO21" s="133" t="s">
        <v>1183</v>
      </c>
      <c r="PP21" s="171" t="s">
        <v>3336</v>
      </c>
      <c r="PQ21" s="133" t="s">
        <v>1183</v>
      </c>
      <c r="PR21" s="133" t="s">
        <v>1183</v>
      </c>
      <c r="PS21" s="154">
        <v>1055</v>
      </c>
      <c r="PT21" s="154">
        <v>650</v>
      </c>
      <c r="PU21" s="154">
        <v>884</v>
      </c>
      <c r="PV21" s="154">
        <v>468</v>
      </c>
      <c r="PW21" s="171" t="s">
        <v>3336</v>
      </c>
      <c r="PX21" s="154">
        <v>1749</v>
      </c>
      <c r="PY21" s="154">
        <v>1691</v>
      </c>
      <c r="PZ21" s="154">
        <v>1945</v>
      </c>
      <c r="QA21" s="154">
        <v>1852</v>
      </c>
      <c r="QB21" s="133" t="s">
        <v>1182</v>
      </c>
      <c r="QD21" s="171" t="s">
        <v>3336</v>
      </c>
      <c r="QE21" s="133" t="s">
        <v>1183</v>
      </c>
      <c r="QF21" s="133" t="s">
        <v>1183</v>
      </c>
      <c r="QG21" s="133" t="s">
        <v>1183</v>
      </c>
      <c r="QH21" s="133" t="s">
        <v>1183</v>
      </c>
      <c r="QI21" s="133" t="s">
        <v>1183</v>
      </c>
      <c r="QJ21" s="133" t="s">
        <v>1183</v>
      </c>
      <c r="QK21" s="171" t="s">
        <v>3336</v>
      </c>
      <c r="QL21" s="154">
        <v>8</v>
      </c>
      <c r="QM21" s="154">
        <v>3</v>
      </c>
      <c r="QN21" s="154">
        <v>260</v>
      </c>
      <c r="QO21" s="154">
        <v>372</v>
      </c>
      <c r="QP21" s="154">
        <v>105</v>
      </c>
      <c r="QQ21" s="133" t="s">
        <v>1183</v>
      </c>
      <c r="QR21" s="171" t="s">
        <v>3336</v>
      </c>
      <c r="QS21" s="154">
        <v>4567</v>
      </c>
      <c r="QT21" s="154">
        <v>4005</v>
      </c>
      <c r="QU21" s="154">
        <v>326</v>
      </c>
      <c r="QV21" s="154">
        <v>204</v>
      </c>
      <c r="QW21" s="154">
        <v>125</v>
      </c>
      <c r="QX21" s="154">
        <v>45</v>
      </c>
      <c r="QY21" s="154">
        <v>18</v>
      </c>
      <c r="QZ21" s="171" t="s">
        <v>3336</v>
      </c>
      <c r="RB21" s="171" t="s">
        <v>3336</v>
      </c>
      <c r="RY21" s="154">
        <v>385.93</v>
      </c>
      <c r="RZ21" s="171" t="s">
        <v>3336</v>
      </c>
      <c r="SA21" s="154">
        <v>5</v>
      </c>
      <c r="SB21" s="154">
        <v>6</v>
      </c>
      <c r="SC21" s="154">
        <v>46.53</v>
      </c>
      <c r="SD21" s="154">
        <v>214</v>
      </c>
      <c r="SE21" s="171" t="s">
        <v>3336</v>
      </c>
      <c r="SF21" s="133" t="s">
        <v>1183</v>
      </c>
      <c r="SG21" s="133" t="s">
        <v>1183</v>
      </c>
      <c r="SH21" s="133" t="s">
        <v>1183</v>
      </c>
      <c r="SI21" s="154">
        <v>114.4</v>
      </c>
      <c r="SJ21" s="171" t="s">
        <v>3336</v>
      </c>
      <c r="SK21" s="133" t="s">
        <v>1183</v>
      </c>
      <c r="SL21" s="154">
        <v>9707</v>
      </c>
      <c r="SM21" s="154">
        <v>72</v>
      </c>
      <c r="SN21" s="154">
        <v>2301</v>
      </c>
      <c r="SO21" s="171" t="s">
        <v>3336</v>
      </c>
    </row>
    <row r="22" spans="1:511" ht="18" customHeight="1">
      <c r="A22" s="133">
        <v>21</v>
      </c>
      <c r="B22" s="150" t="s">
        <v>44</v>
      </c>
      <c r="C22" s="133">
        <v>1</v>
      </c>
      <c r="D22" s="133">
        <v>1</v>
      </c>
      <c r="E22" s="133">
        <v>2</v>
      </c>
      <c r="F22" s="133">
        <v>1</v>
      </c>
      <c r="G22" s="133">
        <v>1</v>
      </c>
      <c r="H22" s="133">
        <v>2</v>
      </c>
      <c r="I22" s="133">
        <v>1</v>
      </c>
      <c r="J22" s="133">
        <v>2</v>
      </c>
      <c r="K22" s="133">
        <v>1</v>
      </c>
      <c r="L22" s="133">
        <v>1</v>
      </c>
      <c r="M22" s="133">
        <v>1</v>
      </c>
      <c r="N22" s="133">
        <v>1</v>
      </c>
      <c r="O22" s="133">
        <v>2</v>
      </c>
      <c r="P22" s="133">
        <v>2</v>
      </c>
      <c r="Q22" s="133">
        <v>2</v>
      </c>
      <c r="R22" s="133">
        <v>2</v>
      </c>
      <c r="S22" s="133">
        <v>8523</v>
      </c>
      <c r="T22" s="133">
        <v>33896</v>
      </c>
      <c r="U22" s="133">
        <v>244</v>
      </c>
      <c r="V22" s="134">
        <v>17676</v>
      </c>
      <c r="W22" s="133">
        <v>440</v>
      </c>
      <c r="X22" s="133">
        <v>52164</v>
      </c>
      <c r="Y22" s="133">
        <v>24448</v>
      </c>
      <c r="AA22" s="133">
        <v>8523</v>
      </c>
      <c r="AB22" s="134">
        <v>9262</v>
      </c>
      <c r="AC22" s="133">
        <v>4780</v>
      </c>
      <c r="AD22" s="133">
        <v>1244</v>
      </c>
      <c r="AI22" s="171" t="s">
        <v>3336</v>
      </c>
      <c r="AJ22" s="133">
        <v>66897</v>
      </c>
      <c r="AK22" s="134">
        <v>65701</v>
      </c>
      <c r="AL22" s="134">
        <v>62536</v>
      </c>
      <c r="AM22" s="134">
        <v>53623</v>
      </c>
      <c r="AN22" s="134">
        <v>52164</v>
      </c>
      <c r="AO22" s="134">
        <v>54653</v>
      </c>
      <c r="AP22" s="171" t="s">
        <v>3336</v>
      </c>
      <c r="AQ22" s="134">
        <v>13625</v>
      </c>
      <c r="AR22" s="134">
        <v>12484</v>
      </c>
      <c r="AS22" s="134">
        <v>11108</v>
      </c>
      <c r="AT22" s="134">
        <v>9549</v>
      </c>
      <c r="AU22" s="134">
        <v>8523</v>
      </c>
      <c r="AV22" s="134">
        <v>9337</v>
      </c>
      <c r="AW22" s="171" t="s">
        <v>3336</v>
      </c>
      <c r="AX22" s="134">
        <v>2808</v>
      </c>
      <c r="AY22" s="134">
        <v>2804</v>
      </c>
      <c r="AZ22" s="134">
        <v>2694</v>
      </c>
      <c r="BA22" s="134">
        <v>2304</v>
      </c>
      <c r="BB22" s="134">
        <v>2107</v>
      </c>
      <c r="BC22" s="134">
        <v>2285</v>
      </c>
      <c r="BD22" s="171" t="s">
        <v>3336</v>
      </c>
      <c r="BE22" s="134">
        <v>24174</v>
      </c>
      <c r="BF22" s="134">
        <v>23492</v>
      </c>
      <c r="BG22" s="134">
        <v>21854</v>
      </c>
      <c r="BH22" s="134">
        <v>17462</v>
      </c>
      <c r="BI22" s="134">
        <v>17340</v>
      </c>
      <c r="BJ22" s="134">
        <v>18621</v>
      </c>
      <c r="BK22" s="171" t="s">
        <v>3336</v>
      </c>
      <c r="BL22" s="134">
        <v>9275</v>
      </c>
      <c r="BM22" s="134">
        <v>9460</v>
      </c>
      <c r="BN22" s="134">
        <v>9086</v>
      </c>
      <c r="BO22" s="134">
        <v>7414</v>
      </c>
      <c r="BP22" s="134">
        <v>7260</v>
      </c>
      <c r="BQ22" s="134">
        <v>7168</v>
      </c>
      <c r="BR22" s="171" t="s">
        <v>3336</v>
      </c>
      <c r="BS22" s="134">
        <v>494</v>
      </c>
      <c r="BT22" s="134">
        <v>456</v>
      </c>
      <c r="BU22" s="134">
        <v>401</v>
      </c>
      <c r="BV22" s="134">
        <v>362</v>
      </c>
      <c r="BW22" s="134">
        <v>441</v>
      </c>
      <c r="BX22" s="134">
        <v>462</v>
      </c>
      <c r="BY22" s="171" t="s">
        <v>3336</v>
      </c>
      <c r="BZ22" s="134">
        <v>76982</v>
      </c>
      <c r="CA22" s="134">
        <v>63020</v>
      </c>
      <c r="CB22" s="134">
        <v>59390</v>
      </c>
      <c r="CC22" s="134">
        <v>50217</v>
      </c>
      <c r="CD22" s="134">
        <v>45823</v>
      </c>
      <c r="CE22" s="134">
        <v>47342</v>
      </c>
      <c r="CF22" s="334" t="s">
        <v>3336</v>
      </c>
      <c r="CG22" s="154">
        <v>67951</v>
      </c>
      <c r="CH22" s="154">
        <v>53828</v>
      </c>
      <c r="CI22" s="154">
        <v>50519</v>
      </c>
      <c r="CJ22" s="154">
        <v>42099</v>
      </c>
      <c r="CK22" s="154">
        <v>36448</v>
      </c>
      <c r="CL22" s="338">
        <f>(CK22+CM22)/2</f>
        <v>37089</v>
      </c>
      <c r="CM22" s="334">
        <v>37730</v>
      </c>
      <c r="CN22" s="134">
        <v>5953</v>
      </c>
      <c r="CO22" s="134">
        <v>4891</v>
      </c>
      <c r="CP22" s="134">
        <v>4535</v>
      </c>
      <c r="CQ22" s="134">
        <v>3725</v>
      </c>
      <c r="CR22" s="134">
        <v>3337</v>
      </c>
      <c r="CS22" s="134">
        <v>3389</v>
      </c>
      <c r="CT22" s="171" t="s">
        <v>3336</v>
      </c>
      <c r="CU22" s="134">
        <v>33305</v>
      </c>
      <c r="CV22" s="134">
        <v>27006</v>
      </c>
      <c r="CW22" s="134">
        <v>25818</v>
      </c>
      <c r="CX22" s="134">
        <v>22747</v>
      </c>
      <c r="CY22" s="134">
        <v>20521</v>
      </c>
      <c r="CZ22" s="134">
        <v>21102</v>
      </c>
      <c r="DA22" s="171" t="s">
        <v>3336</v>
      </c>
      <c r="DB22" s="133" t="s">
        <v>1182</v>
      </c>
      <c r="DC22" s="133" t="s">
        <v>1182</v>
      </c>
      <c r="DD22" s="133" t="s">
        <v>1182</v>
      </c>
      <c r="DE22" s="133" t="s">
        <v>1182</v>
      </c>
      <c r="DF22" s="133" t="s">
        <v>1182</v>
      </c>
      <c r="DG22" s="133" t="s">
        <v>1182</v>
      </c>
      <c r="DH22" s="171" t="s">
        <v>3336</v>
      </c>
      <c r="DI22" s="134">
        <v>1246</v>
      </c>
      <c r="DJ22" s="134">
        <v>1252</v>
      </c>
      <c r="DK22" s="134">
        <v>1201</v>
      </c>
      <c r="DL22" s="134">
        <v>992</v>
      </c>
      <c r="DM22" s="134">
        <v>1068</v>
      </c>
      <c r="DN22" s="134">
        <v>1141</v>
      </c>
      <c r="DO22" s="171" t="s">
        <v>3336</v>
      </c>
      <c r="DP22" s="373">
        <f t="shared" si="5"/>
        <v>83573</v>
      </c>
      <c r="DQ22" s="373">
        <f t="shared" si="0"/>
        <v>73500</v>
      </c>
      <c r="DR22" s="373">
        <f t="shared" si="1"/>
        <v>69469</v>
      </c>
      <c r="DS22" s="373">
        <f t="shared" si="2"/>
        <v>65544</v>
      </c>
      <c r="DT22" s="373">
        <f t="shared" si="3"/>
        <v>53477</v>
      </c>
      <c r="DU22" s="373">
        <f t="shared" si="4"/>
        <v>52106</v>
      </c>
      <c r="DV22" s="335" t="s">
        <v>3336</v>
      </c>
      <c r="DW22" s="154">
        <v>165</v>
      </c>
      <c r="DX22" s="154">
        <v>153</v>
      </c>
      <c r="DY22" s="154">
        <v>153</v>
      </c>
      <c r="DZ22" s="154">
        <v>92</v>
      </c>
      <c r="EA22" s="154">
        <v>108</v>
      </c>
      <c r="EB22" s="338">
        <f>(EA22+EC22)/2</f>
        <v>117</v>
      </c>
      <c r="EC22" s="334">
        <v>126</v>
      </c>
      <c r="ED22" s="154">
        <v>63</v>
      </c>
      <c r="EE22" s="154">
        <v>56</v>
      </c>
      <c r="EF22" s="154">
        <v>42</v>
      </c>
      <c r="EG22" s="154">
        <v>43</v>
      </c>
      <c r="EH22" s="154">
        <v>39</v>
      </c>
      <c r="EI22" s="338">
        <f>(EH22+EJ22)/2</f>
        <v>43.5</v>
      </c>
      <c r="EJ22" s="334">
        <v>48</v>
      </c>
      <c r="EK22" s="133" t="s">
        <v>1183</v>
      </c>
      <c r="EL22" s="133" t="s">
        <v>1183</v>
      </c>
      <c r="EM22" s="154">
        <v>26</v>
      </c>
      <c r="EN22" s="154">
        <v>21</v>
      </c>
      <c r="EO22" s="154">
        <v>19</v>
      </c>
      <c r="EP22" s="338">
        <f>(EO22+EQ22)/2</f>
        <v>24</v>
      </c>
      <c r="EQ22" s="334">
        <v>29</v>
      </c>
      <c r="ER22" s="302">
        <v>83408</v>
      </c>
      <c r="ES22" s="302">
        <v>73347</v>
      </c>
      <c r="ET22" s="302">
        <v>69316</v>
      </c>
      <c r="EU22" s="302">
        <v>65452</v>
      </c>
      <c r="EV22" s="302">
        <v>53369</v>
      </c>
      <c r="EW22" s="338">
        <f>(EV22+EX22)/2</f>
        <v>51989</v>
      </c>
      <c r="EX22" s="334">
        <v>50609</v>
      </c>
      <c r="EY22" s="154">
        <v>42065</v>
      </c>
      <c r="EZ22" s="154">
        <v>29879</v>
      </c>
      <c r="FA22" s="154">
        <v>28261</v>
      </c>
      <c r="FB22" s="154">
        <v>26922</v>
      </c>
      <c r="FC22" s="154">
        <v>19690</v>
      </c>
      <c r="FD22" s="338">
        <f>(FC22+FE22)/2</f>
        <v>18988.5</v>
      </c>
      <c r="FE22" s="334">
        <v>18287</v>
      </c>
      <c r="FF22" s="154">
        <v>40794</v>
      </c>
      <c r="FG22" s="154">
        <v>42000</v>
      </c>
      <c r="FH22" s="154">
        <v>40571</v>
      </c>
      <c r="FI22" s="154">
        <v>37970</v>
      </c>
      <c r="FJ22" s="154">
        <v>33251</v>
      </c>
      <c r="FK22" s="338">
        <f>(FJ22+FL22)/2</f>
        <v>32724</v>
      </c>
      <c r="FL22" s="362">
        <v>32197</v>
      </c>
      <c r="FM22" s="133" t="s">
        <v>1183</v>
      </c>
      <c r="FN22" s="133" t="s">
        <v>1183</v>
      </c>
      <c r="FO22" s="133" t="s">
        <v>1183</v>
      </c>
      <c r="FP22" s="133" t="s">
        <v>1183</v>
      </c>
      <c r="FQ22" s="133" t="s">
        <v>1183</v>
      </c>
      <c r="FR22" s="133" t="s">
        <v>1183</v>
      </c>
      <c r="FS22" s="363" t="s">
        <v>1183</v>
      </c>
      <c r="FT22" s="133" t="s">
        <v>1183</v>
      </c>
      <c r="FU22" s="133" t="s">
        <v>1183</v>
      </c>
      <c r="FV22" s="133" t="s">
        <v>1183</v>
      </c>
      <c r="FW22" s="133" t="s">
        <v>1183</v>
      </c>
      <c r="FX22" s="133" t="s">
        <v>1183</v>
      </c>
      <c r="FY22" s="133" t="s">
        <v>1182</v>
      </c>
      <c r="FZ22" s="334" t="s">
        <v>3336</v>
      </c>
      <c r="GA22" s="154">
        <v>549</v>
      </c>
      <c r="GB22" s="133">
        <v>468</v>
      </c>
      <c r="GC22" s="133">
        <v>484</v>
      </c>
      <c r="GD22" s="133">
        <v>560</v>
      </c>
      <c r="GE22" s="133">
        <v>428</v>
      </c>
      <c r="GF22" s="338">
        <f>(GE22+GG22)/2</f>
        <v>276.5</v>
      </c>
      <c r="GG22" s="370">
        <v>125</v>
      </c>
      <c r="GH22" s="179" t="s">
        <v>3068</v>
      </c>
      <c r="GK22" s="133">
        <v>3</v>
      </c>
      <c r="GM22" s="133">
        <v>2</v>
      </c>
      <c r="GO22" s="133">
        <v>1</v>
      </c>
      <c r="GS22" s="133">
        <v>1</v>
      </c>
      <c r="GU22" s="133">
        <v>2</v>
      </c>
      <c r="GV22" s="133">
        <v>2</v>
      </c>
      <c r="HA22" s="308">
        <v>33955</v>
      </c>
      <c r="HB22" s="134">
        <v>2107</v>
      </c>
      <c r="HC22" s="134">
        <v>441</v>
      </c>
      <c r="HD22" s="134">
        <v>17340</v>
      </c>
      <c r="HE22" s="134">
        <v>7260</v>
      </c>
      <c r="HF22" s="341">
        <v>175646</v>
      </c>
      <c r="HG22" s="341" t="s">
        <v>1183</v>
      </c>
      <c r="HH22" s="133" t="s">
        <v>1182</v>
      </c>
      <c r="HI22" s="133" t="s">
        <v>1182</v>
      </c>
      <c r="HJ22" s="133" t="s">
        <v>1182</v>
      </c>
      <c r="HK22" s="133" t="s">
        <v>1182</v>
      </c>
      <c r="HL22" s="171" t="s">
        <v>3336</v>
      </c>
      <c r="HM22" s="134">
        <v>6443</v>
      </c>
      <c r="HN22" s="134">
        <v>244</v>
      </c>
      <c r="HO22" s="134">
        <v>49</v>
      </c>
      <c r="HP22" s="133" t="s">
        <v>1183</v>
      </c>
      <c r="HQ22" s="133" t="s">
        <v>1183</v>
      </c>
      <c r="HR22" s="171" t="s">
        <v>3336</v>
      </c>
      <c r="HS22" s="134">
        <v>9520</v>
      </c>
      <c r="HT22" s="134">
        <v>228</v>
      </c>
      <c r="HU22" s="134">
        <v>180</v>
      </c>
      <c r="HV22" s="133" t="s">
        <v>1183</v>
      </c>
      <c r="HW22" s="133" t="s">
        <v>1183</v>
      </c>
      <c r="HX22" s="171" t="s">
        <v>3336</v>
      </c>
      <c r="HY22" s="133" t="s">
        <v>1183</v>
      </c>
      <c r="HZ22" s="133" t="s">
        <v>1183</v>
      </c>
      <c r="IA22" s="133" t="s">
        <v>1183</v>
      </c>
      <c r="IB22" s="133" t="s">
        <v>1183</v>
      </c>
      <c r="IC22" s="133" t="s">
        <v>1183</v>
      </c>
      <c r="ID22" s="171" t="s">
        <v>3336</v>
      </c>
      <c r="IE22" s="133">
        <v>2532</v>
      </c>
      <c r="IF22" s="133">
        <v>80</v>
      </c>
      <c r="IG22" s="133" t="s">
        <v>1183</v>
      </c>
      <c r="IH22" s="133" t="s">
        <v>1183</v>
      </c>
      <c r="II22" s="133" t="s">
        <v>1183</v>
      </c>
      <c r="IJ22" s="171" t="s">
        <v>3336</v>
      </c>
      <c r="IK22" s="134">
        <v>1896</v>
      </c>
      <c r="IL22" s="134">
        <v>56</v>
      </c>
      <c r="IM22" s="133" t="s">
        <v>1183</v>
      </c>
      <c r="IN22" s="133" t="s">
        <v>1183</v>
      </c>
      <c r="IO22" s="133" t="s">
        <v>1183</v>
      </c>
      <c r="IP22" s="171" t="s">
        <v>3336</v>
      </c>
      <c r="IQ22" s="134">
        <v>594</v>
      </c>
      <c r="IR22" s="134">
        <v>18</v>
      </c>
      <c r="IS22" s="133" t="s">
        <v>1182</v>
      </c>
      <c r="IT22" s="133" t="s">
        <v>1182</v>
      </c>
      <c r="IU22" s="133" t="s">
        <v>1182</v>
      </c>
      <c r="IV22" s="171" t="s">
        <v>3336</v>
      </c>
      <c r="IW22" s="134">
        <v>16408</v>
      </c>
      <c r="IX22" s="134">
        <v>469</v>
      </c>
      <c r="IY22" s="134">
        <v>557</v>
      </c>
      <c r="IZ22" s="133" t="s">
        <v>1183</v>
      </c>
      <c r="JA22" s="133" t="s">
        <v>1183</v>
      </c>
      <c r="JB22" s="171" t="s">
        <v>3336</v>
      </c>
      <c r="JC22" s="134">
        <v>11767</v>
      </c>
      <c r="JD22" s="134">
        <v>529</v>
      </c>
      <c r="JE22" s="134">
        <v>547</v>
      </c>
      <c r="JF22" s="133" t="s">
        <v>1182</v>
      </c>
      <c r="JG22" s="133" t="s">
        <v>1182</v>
      </c>
      <c r="JH22" s="171" t="s">
        <v>3336</v>
      </c>
      <c r="JI22" s="133">
        <v>1419</v>
      </c>
      <c r="JJ22" s="133">
        <v>101</v>
      </c>
      <c r="JK22" s="133" t="s">
        <v>1183</v>
      </c>
      <c r="JL22" s="133" t="s">
        <v>1183</v>
      </c>
      <c r="JM22" s="133" t="s">
        <v>1183</v>
      </c>
      <c r="JN22" s="171" t="s">
        <v>3336</v>
      </c>
      <c r="JO22" s="134">
        <v>17676</v>
      </c>
      <c r="JP22" s="134">
        <v>690</v>
      </c>
      <c r="JQ22" s="134">
        <v>142</v>
      </c>
      <c r="JR22" s="134">
        <v>6266</v>
      </c>
      <c r="JS22" s="133" t="s">
        <v>1183</v>
      </c>
      <c r="JT22" s="171" t="s">
        <v>3336</v>
      </c>
      <c r="JU22" s="134" t="s">
        <v>3068</v>
      </c>
      <c r="JX22" s="133">
        <v>3</v>
      </c>
      <c r="JZ22" s="133">
        <v>1</v>
      </c>
      <c r="KD22" s="133">
        <v>1</v>
      </c>
      <c r="KF22" s="133">
        <v>2</v>
      </c>
      <c r="KH22" s="133">
        <v>2</v>
      </c>
      <c r="KI22" s="133">
        <v>1</v>
      </c>
      <c r="KN22" s="341">
        <f t="shared" si="6"/>
        <v>44372</v>
      </c>
      <c r="KO22" s="341">
        <f>KP22+KQ22</f>
        <v>44372</v>
      </c>
      <c r="KP22" s="133">
        <v>44351</v>
      </c>
      <c r="KQ22" s="133">
        <v>21</v>
      </c>
      <c r="KR22" s="171" t="s">
        <v>3336</v>
      </c>
      <c r="KS22" s="133">
        <v>2652</v>
      </c>
      <c r="KT22" s="133">
        <v>0</v>
      </c>
      <c r="KU22" s="133">
        <v>1352</v>
      </c>
      <c r="KV22" s="133">
        <v>0</v>
      </c>
      <c r="KW22" s="133">
        <v>1140</v>
      </c>
      <c r="KX22" s="133">
        <v>0</v>
      </c>
      <c r="KY22" s="133">
        <v>2652</v>
      </c>
      <c r="KZ22" s="133">
        <v>0</v>
      </c>
      <c r="LA22" s="133">
        <v>39207</v>
      </c>
      <c r="LB22" s="133">
        <v>21</v>
      </c>
      <c r="LC22" s="171" t="s">
        <v>3336</v>
      </c>
      <c r="LD22" s="133">
        <v>206</v>
      </c>
      <c r="LE22" s="133">
        <v>0</v>
      </c>
      <c r="LF22" s="133">
        <v>35319</v>
      </c>
      <c r="LG22" s="133">
        <v>0</v>
      </c>
      <c r="LH22" s="133">
        <v>0</v>
      </c>
      <c r="LI22" s="133">
        <v>0</v>
      </c>
      <c r="LJ22" s="171" t="s">
        <v>3336</v>
      </c>
      <c r="LK22" s="133">
        <v>82</v>
      </c>
      <c r="LL22" s="133">
        <v>0</v>
      </c>
      <c r="LM22" s="133">
        <v>28</v>
      </c>
      <c r="LN22" s="133">
        <v>0</v>
      </c>
      <c r="LO22" s="133">
        <v>867</v>
      </c>
      <c r="LP22" s="133">
        <v>0</v>
      </c>
      <c r="LQ22" s="171" t="s">
        <v>3336</v>
      </c>
      <c r="LR22" s="133">
        <v>0</v>
      </c>
      <c r="LS22" s="133">
        <v>0</v>
      </c>
      <c r="LT22" s="133">
        <v>2705</v>
      </c>
      <c r="LU22" s="133">
        <v>0</v>
      </c>
      <c r="LV22" s="171" t="s">
        <v>3336</v>
      </c>
      <c r="LX22" s="171" t="s">
        <v>3336</v>
      </c>
      <c r="LY22" s="133" t="s">
        <v>850</v>
      </c>
      <c r="LZ22" s="133">
        <v>1</v>
      </c>
      <c r="MA22" s="133" t="s">
        <v>1026</v>
      </c>
      <c r="ME22" s="133" t="s">
        <v>1026</v>
      </c>
      <c r="MH22" s="133" t="s">
        <v>1026</v>
      </c>
      <c r="MI22" s="133" t="s">
        <v>1026</v>
      </c>
      <c r="MM22" s="133" t="s">
        <v>1026</v>
      </c>
      <c r="MO22" s="133" t="s">
        <v>1026</v>
      </c>
      <c r="MP22" s="133" t="s">
        <v>1026</v>
      </c>
      <c r="NP22" s="133" t="s">
        <v>1026</v>
      </c>
      <c r="NQ22" s="133" t="s">
        <v>1026</v>
      </c>
      <c r="NS22" s="133" t="s">
        <v>1026</v>
      </c>
      <c r="NU22" s="133" t="s">
        <v>1026</v>
      </c>
      <c r="NV22" s="133" t="s">
        <v>1026</v>
      </c>
      <c r="NX22" s="133" t="s">
        <v>1026</v>
      </c>
      <c r="NZ22" s="133" t="s">
        <v>1026</v>
      </c>
      <c r="OA22" s="133" t="s">
        <v>1026</v>
      </c>
      <c r="OB22" s="133" t="s">
        <v>1026</v>
      </c>
      <c r="OC22" s="133" t="s">
        <v>1026</v>
      </c>
      <c r="OG22" s="133" t="s">
        <v>1026</v>
      </c>
      <c r="OH22" s="133" t="s">
        <v>1026</v>
      </c>
      <c r="OI22" s="133" t="s">
        <v>1026</v>
      </c>
      <c r="OJ22" s="133" t="s">
        <v>1026</v>
      </c>
      <c r="OK22" s="133" t="s">
        <v>1026</v>
      </c>
      <c r="OL22" s="133" t="s">
        <v>1026</v>
      </c>
      <c r="OO22" s="133" t="s">
        <v>1026</v>
      </c>
      <c r="OR22" s="134" t="s">
        <v>3083</v>
      </c>
      <c r="OS22" s="153"/>
      <c r="OT22" s="133">
        <v>53030</v>
      </c>
      <c r="OU22" s="133">
        <v>5251</v>
      </c>
      <c r="OV22" s="133">
        <v>20.538</v>
      </c>
      <c r="OW22" s="133">
        <v>7752</v>
      </c>
      <c r="OX22" s="133">
        <v>6.8819999999999997</v>
      </c>
      <c r="OY22" s="171" t="s">
        <v>3336</v>
      </c>
      <c r="OZ22" s="176">
        <v>81113</v>
      </c>
      <c r="PA22" s="133">
        <v>8351</v>
      </c>
      <c r="PB22" s="133" t="s">
        <v>1183</v>
      </c>
      <c r="PC22" s="133">
        <v>12541</v>
      </c>
      <c r="PD22" s="133" t="s">
        <v>1183</v>
      </c>
      <c r="PE22" s="171" t="s">
        <v>3336</v>
      </c>
      <c r="PF22" s="133" t="s">
        <v>1183</v>
      </c>
      <c r="PG22" s="133" t="s">
        <v>1183</v>
      </c>
      <c r="PH22" s="133" t="s">
        <v>1183</v>
      </c>
      <c r="PI22" s="133" t="s">
        <v>1183</v>
      </c>
      <c r="PJ22" s="133" t="s">
        <v>1183</v>
      </c>
      <c r="PK22" s="133" t="s">
        <v>1183</v>
      </c>
      <c r="PL22" s="133" t="s">
        <v>1183</v>
      </c>
      <c r="PM22" s="171" t="s">
        <v>3336</v>
      </c>
      <c r="PN22" s="133">
        <v>53030</v>
      </c>
      <c r="PO22" s="134">
        <v>81113</v>
      </c>
      <c r="PP22" s="171" t="s">
        <v>3336</v>
      </c>
      <c r="PQ22" s="133">
        <v>16002</v>
      </c>
      <c r="PR22" s="133">
        <v>27178</v>
      </c>
      <c r="PS22" s="133">
        <v>6165</v>
      </c>
      <c r="PT22" s="133">
        <v>7096</v>
      </c>
      <c r="PU22" s="133" t="s">
        <v>1182</v>
      </c>
      <c r="PV22" s="133" t="s">
        <v>1182</v>
      </c>
      <c r="PW22" s="171" t="s">
        <v>3336</v>
      </c>
      <c r="PX22" s="133" t="s">
        <v>1182</v>
      </c>
      <c r="PY22" s="133" t="s">
        <v>1182</v>
      </c>
      <c r="PZ22" s="133">
        <v>5954</v>
      </c>
      <c r="QA22" s="133">
        <v>9372</v>
      </c>
      <c r="QB22" s="133" t="s">
        <v>1182</v>
      </c>
      <c r="QC22" s="133" t="s">
        <v>1182</v>
      </c>
      <c r="QD22" s="171" t="s">
        <v>3336</v>
      </c>
      <c r="QE22" s="134">
        <v>9491</v>
      </c>
      <c r="QF22" s="134">
        <v>15047</v>
      </c>
      <c r="QG22" s="134">
        <v>698</v>
      </c>
      <c r="QH22" s="134">
        <v>658</v>
      </c>
      <c r="QI22" s="134">
        <v>3053</v>
      </c>
      <c r="QJ22" s="134">
        <v>2995</v>
      </c>
      <c r="QK22" s="171" t="s">
        <v>3336</v>
      </c>
      <c r="QL22" s="134">
        <v>3874</v>
      </c>
      <c r="QM22" s="134">
        <v>2199</v>
      </c>
      <c r="QN22" s="134">
        <v>2561</v>
      </c>
      <c r="QO22" s="134">
        <v>2437</v>
      </c>
      <c r="QP22" s="134">
        <v>5232</v>
      </c>
      <c r="QQ22" s="134">
        <v>14131</v>
      </c>
      <c r="QR22" s="171" t="s">
        <v>3336</v>
      </c>
      <c r="QS22" s="133">
        <v>53796</v>
      </c>
      <c r="QT22" s="133">
        <v>44472</v>
      </c>
      <c r="QU22" s="133">
        <v>3145</v>
      </c>
      <c r="QV22" s="133" t="s">
        <v>1182</v>
      </c>
      <c r="QW22" s="133">
        <v>417</v>
      </c>
      <c r="QX22" s="133">
        <v>316</v>
      </c>
      <c r="QY22" s="133">
        <v>5446</v>
      </c>
      <c r="QZ22" s="171" t="s">
        <v>3336</v>
      </c>
      <c r="RA22" s="134" t="s">
        <v>3068</v>
      </c>
      <c r="RB22" s="171" t="s">
        <v>3336</v>
      </c>
      <c r="RC22" s="133">
        <v>1</v>
      </c>
      <c r="RE22" s="133">
        <v>1</v>
      </c>
      <c r="RK22" s="133">
        <v>2</v>
      </c>
      <c r="RM22" s="133" t="s">
        <v>1026</v>
      </c>
      <c r="RP22" s="133" t="s">
        <v>1026</v>
      </c>
      <c r="RQ22" s="133" t="s">
        <v>1026</v>
      </c>
      <c r="RY22" s="133">
        <v>2019</v>
      </c>
      <c r="RZ22" s="171" t="s">
        <v>3336</v>
      </c>
      <c r="SA22" s="133">
        <v>3</v>
      </c>
      <c r="SB22" s="133">
        <v>13</v>
      </c>
      <c r="SC22" s="133">
        <v>71</v>
      </c>
      <c r="SD22" s="133">
        <v>914</v>
      </c>
      <c r="SE22" s="171" t="s">
        <v>3336</v>
      </c>
      <c r="SF22" s="133">
        <v>608</v>
      </c>
      <c r="SG22" s="133">
        <v>134</v>
      </c>
      <c r="SH22" s="133">
        <v>157</v>
      </c>
      <c r="SI22" s="133">
        <v>119</v>
      </c>
      <c r="SJ22" s="171" t="s">
        <v>3336</v>
      </c>
      <c r="SK22" s="133">
        <v>13.766999999999999</v>
      </c>
      <c r="SL22" s="133">
        <v>12234</v>
      </c>
      <c r="SM22" s="133" t="s">
        <v>1182</v>
      </c>
      <c r="SN22" s="133">
        <v>1533</v>
      </c>
      <c r="SO22" s="171" t="s">
        <v>3336</v>
      </c>
    </row>
    <row r="23" spans="1:511" ht="14.5">
      <c r="A23" s="133">
        <v>22</v>
      </c>
      <c r="B23" s="150" t="s">
        <v>45</v>
      </c>
      <c r="AI23" s="171" t="s">
        <v>3336</v>
      </c>
      <c r="AJ23" s="141">
        <v>1441</v>
      </c>
      <c r="AK23" s="141">
        <v>1737</v>
      </c>
      <c r="AL23" s="141">
        <v>1776</v>
      </c>
      <c r="AM23" s="141">
        <v>1854</v>
      </c>
      <c r="AN23" s="141">
        <v>1478</v>
      </c>
      <c r="AO23" s="141">
        <v>1648</v>
      </c>
      <c r="AP23" s="171" t="s">
        <v>3336</v>
      </c>
      <c r="AQ23" s="141">
        <v>617</v>
      </c>
      <c r="AR23" s="141">
        <v>769</v>
      </c>
      <c r="AS23" s="141">
        <v>574</v>
      </c>
      <c r="AT23" s="141">
        <v>583</v>
      </c>
      <c r="AU23" s="141">
        <v>367</v>
      </c>
      <c r="AV23" s="141">
        <v>415</v>
      </c>
      <c r="AW23" s="171" t="s">
        <v>3336</v>
      </c>
      <c r="AX23" s="133" t="s">
        <v>1183</v>
      </c>
      <c r="AY23" s="133" t="s">
        <v>1183</v>
      </c>
      <c r="AZ23" s="133" t="s">
        <v>1183</v>
      </c>
      <c r="BA23" s="133" t="s">
        <v>1183</v>
      </c>
      <c r="BB23" s="133" t="s">
        <v>1183</v>
      </c>
      <c r="BC23" s="133" t="s">
        <v>1183</v>
      </c>
      <c r="BD23" s="171" t="s">
        <v>3336</v>
      </c>
      <c r="BE23" s="141">
        <v>61</v>
      </c>
      <c r="BF23" s="141">
        <v>95</v>
      </c>
      <c r="BG23" s="141">
        <v>125</v>
      </c>
      <c r="BH23" s="141">
        <v>127</v>
      </c>
      <c r="BI23" s="141">
        <v>89</v>
      </c>
      <c r="BJ23" s="141">
        <v>90</v>
      </c>
      <c r="BK23" s="171" t="s">
        <v>3336</v>
      </c>
      <c r="BL23" s="133" t="s">
        <v>1183</v>
      </c>
      <c r="BM23" s="133" t="s">
        <v>1183</v>
      </c>
      <c r="BN23" s="133" t="s">
        <v>1183</v>
      </c>
      <c r="BO23" s="133" t="s">
        <v>1183</v>
      </c>
      <c r="BP23" s="133" t="s">
        <v>1183</v>
      </c>
      <c r="BQ23" s="133" t="s">
        <v>1183</v>
      </c>
      <c r="BR23" s="171" t="s">
        <v>3336</v>
      </c>
      <c r="BS23" s="141">
        <v>43</v>
      </c>
      <c r="BT23" s="141">
        <v>55</v>
      </c>
      <c r="BU23" s="141">
        <v>41</v>
      </c>
      <c r="BV23" s="141">
        <v>41</v>
      </c>
      <c r="BW23" s="141">
        <v>41</v>
      </c>
      <c r="BX23" s="141">
        <v>59</v>
      </c>
      <c r="BY23" s="171" t="s">
        <v>3336</v>
      </c>
      <c r="BZ23" s="133" t="s">
        <v>1183</v>
      </c>
      <c r="CA23" s="133" t="s">
        <v>1183</v>
      </c>
      <c r="CB23" s="133" t="s">
        <v>1183</v>
      </c>
      <c r="CC23" s="133" t="s">
        <v>1183</v>
      </c>
      <c r="CD23" s="133" t="s">
        <v>1183</v>
      </c>
      <c r="CE23" s="133" t="s">
        <v>1183</v>
      </c>
      <c r="CF23" s="334" t="s">
        <v>3336</v>
      </c>
      <c r="CG23" s="133" t="s">
        <v>1183</v>
      </c>
      <c r="CH23" s="133" t="s">
        <v>1183</v>
      </c>
      <c r="CI23" s="133" t="s">
        <v>1183</v>
      </c>
      <c r="CJ23" s="133" t="s">
        <v>1183</v>
      </c>
      <c r="CK23" s="133" t="s">
        <v>1183</v>
      </c>
      <c r="CL23" s="133" t="s">
        <v>1183</v>
      </c>
      <c r="CM23" s="334" t="s">
        <v>3336</v>
      </c>
      <c r="CN23" s="133" t="s">
        <v>1183</v>
      </c>
      <c r="CO23" s="133" t="s">
        <v>1183</v>
      </c>
      <c r="CP23" s="133" t="s">
        <v>1183</v>
      </c>
      <c r="CQ23" s="133" t="s">
        <v>1183</v>
      </c>
      <c r="CR23" s="133" t="s">
        <v>1183</v>
      </c>
      <c r="CS23" s="133" t="s">
        <v>1183</v>
      </c>
      <c r="CT23" s="171" t="s">
        <v>3336</v>
      </c>
      <c r="CU23" s="133" t="s">
        <v>1182</v>
      </c>
      <c r="CV23" s="133" t="s">
        <v>1182</v>
      </c>
      <c r="CW23" s="133" t="s">
        <v>1182</v>
      </c>
      <c r="CX23" s="133" t="s">
        <v>1182</v>
      </c>
      <c r="CY23" s="133" t="s">
        <v>1182</v>
      </c>
      <c r="CZ23" s="133" t="s">
        <v>1182</v>
      </c>
      <c r="DA23" s="171" t="s">
        <v>3336</v>
      </c>
      <c r="DB23" s="133" t="s">
        <v>1182</v>
      </c>
      <c r="DC23" s="133" t="s">
        <v>1182</v>
      </c>
      <c r="DD23" s="133" t="s">
        <v>1182</v>
      </c>
      <c r="DE23" s="133" t="s">
        <v>1182</v>
      </c>
      <c r="DF23" s="133" t="s">
        <v>1182</v>
      </c>
      <c r="DG23" s="133" t="s">
        <v>1182</v>
      </c>
      <c r="DH23" s="171" t="s">
        <v>3336</v>
      </c>
      <c r="DI23" s="134" t="s">
        <v>1182</v>
      </c>
      <c r="DJ23" s="134" t="s">
        <v>1182</v>
      </c>
      <c r="DK23" s="134" t="s">
        <v>1182</v>
      </c>
      <c r="DL23" s="134" t="s">
        <v>1182</v>
      </c>
      <c r="DM23" s="134" t="s">
        <v>1182</v>
      </c>
      <c r="DN23" s="134" t="s">
        <v>1182</v>
      </c>
      <c r="DO23" s="171" t="s">
        <v>3336</v>
      </c>
      <c r="DP23" s="133" t="s">
        <v>1183</v>
      </c>
      <c r="DQ23" s="133" t="s">
        <v>1183</v>
      </c>
      <c r="DR23" s="133" t="s">
        <v>1183</v>
      </c>
      <c r="DS23" s="133" t="s">
        <v>1183</v>
      </c>
      <c r="DT23" s="133" t="s">
        <v>1183</v>
      </c>
      <c r="DU23" s="133" t="s">
        <v>1183</v>
      </c>
      <c r="DV23" s="335" t="s">
        <v>3336</v>
      </c>
      <c r="DW23" s="133" t="s">
        <v>1183</v>
      </c>
      <c r="DX23" s="133" t="s">
        <v>1183</v>
      </c>
      <c r="DY23" s="133" t="s">
        <v>1183</v>
      </c>
      <c r="DZ23" s="133" t="s">
        <v>1183</v>
      </c>
      <c r="EA23" s="133" t="s">
        <v>1183</v>
      </c>
      <c r="EB23" s="133" t="s">
        <v>1183</v>
      </c>
      <c r="EC23" s="334" t="s">
        <v>3336</v>
      </c>
      <c r="ED23" s="133" t="s">
        <v>1183</v>
      </c>
      <c r="EE23" s="133" t="s">
        <v>1183</v>
      </c>
      <c r="EF23" s="133" t="s">
        <v>1183</v>
      </c>
      <c r="EG23" s="133" t="s">
        <v>1183</v>
      </c>
      <c r="EH23" s="133" t="s">
        <v>1183</v>
      </c>
      <c r="EI23" s="133" t="s">
        <v>1183</v>
      </c>
      <c r="EJ23" s="334" t="s">
        <v>3336</v>
      </c>
      <c r="EK23" s="133" t="s">
        <v>1183</v>
      </c>
      <c r="EL23" s="133" t="s">
        <v>1183</v>
      </c>
      <c r="EM23" s="133" t="s">
        <v>1183</v>
      </c>
      <c r="EN23" s="133" t="s">
        <v>1183</v>
      </c>
      <c r="EO23" s="133" t="s">
        <v>1183</v>
      </c>
      <c r="EP23" s="133" t="s">
        <v>1183</v>
      </c>
      <c r="EQ23" s="334" t="s">
        <v>3336</v>
      </c>
      <c r="ER23" s="133" t="s">
        <v>1183</v>
      </c>
      <c r="ES23" s="133" t="s">
        <v>1183</v>
      </c>
      <c r="ET23" s="133" t="s">
        <v>1183</v>
      </c>
      <c r="EU23" s="133" t="s">
        <v>1183</v>
      </c>
      <c r="EV23" s="133" t="s">
        <v>1183</v>
      </c>
      <c r="EW23" s="133" t="s">
        <v>1183</v>
      </c>
      <c r="EX23" s="334" t="s">
        <v>3336</v>
      </c>
      <c r="EY23" s="133" t="s">
        <v>1183</v>
      </c>
      <c r="EZ23" s="133" t="s">
        <v>1183</v>
      </c>
      <c r="FA23" s="133" t="s">
        <v>1183</v>
      </c>
      <c r="FB23" s="133" t="s">
        <v>1183</v>
      </c>
      <c r="FC23" s="133" t="s">
        <v>1183</v>
      </c>
      <c r="FD23" s="133" t="s">
        <v>1183</v>
      </c>
      <c r="FE23" s="334" t="s">
        <v>3336</v>
      </c>
      <c r="FF23" s="133" t="s">
        <v>1183</v>
      </c>
      <c r="FG23" s="133" t="s">
        <v>1183</v>
      </c>
      <c r="FH23" s="133" t="s">
        <v>1183</v>
      </c>
      <c r="FI23" s="133" t="s">
        <v>1183</v>
      </c>
      <c r="FJ23" s="133" t="s">
        <v>1183</v>
      </c>
      <c r="FK23" s="133" t="s">
        <v>1183</v>
      </c>
      <c r="FL23" s="362"/>
      <c r="FM23" s="133" t="s">
        <v>1183</v>
      </c>
      <c r="FN23" s="133" t="s">
        <v>1183</v>
      </c>
      <c r="FO23" s="133" t="s">
        <v>1183</v>
      </c>
      <c r="FP23" s="133" t="s">
        <v>1183</v>
      </c>
      <c r="FQ23" s="133" t="s">
        <v>1183</v>
      </c>
      <c r="FR23" s="133" t="s">
        <v>1183</v>
      </c>
      <c r="FS23" s="363"/>
      <c r="FT23" s="133" t="s">
        <v>1183</v>
      </c>
      <c r="FU23" s="133" t="s">
        <v>1183</v>
      </c>
      <c r="FV23" s="133" t="s">
        <v>1183</v>
      </c>
      <c r="FW23" s="133" t="s">
        <v>1183</v>
      </c>
      <c r="FX23" s="133" t="s">
        <v>1183</v>
      </c>
      <c r="FY23" s="133" t="s">
        <v>1182</v>
      </c>
      <c r="FZ23" s="334" t="s">
        <v>3336</v>
      </c>
      <c r="GA23" s="133" t="s">
        <v>1183</v>
      </c>
      <c r="GB23" s="133" t="s">
        <v>1183</v>
      </c>
      <c r="GC23" s="133" t="s">
        <v>1183</v>
      </c>
      <c r="GD23" s="133" t="s">
        <v>1183</v>
      </c>
      <c r="GE23" s="133" t="s">
        <v>1183</v>
      </c>
      <c r="GF23" s="133" t="s">
        <v>1183</v>
      </c>
      <c r="GG23" s="370"/>
      <c r="HA23" s="133" t="s">
        <v>1183</v>
      </c>
      <c r="HB23" s="133" t="s">
        <v>1183</v>
      </c>
      <c r="HC23" s="133" t="s">
        <v>1183</v>
      </c>
      <c r="HD23" s="133" t="s">
        <v>1183</v>
      </c>
      <c r="HE23" s="133" t="s">
        <v>1183</v>
      </c>
      <c r="HF23" s="171" t="s">
        <v>3336</v>
      </c>
      <c r="HG23" s="133" t="s">
        <v>1182</v>
      </c>
      <c r="HH23" s="133" t="s">
        <v>1182</v>
      </c>
      <c r="HI23" s="133" t="s">
        <v>1182</v>
      </c>
      <c r="HJ23" s="133" t="s">
        <v>1182</v>
      </c>
      <c r="HK23" s="133" t="s">
        <v>1182</v>
      </c>
      <c r="HL23" s="171" t="s">
        <v>3336</v>
      </c>
      <c r="HM23" s="133" t="s">
        <v>1183</v>
      </c>
      <c r="HN23" s="133" t="s">
        <v>1183</v>
      </c>
      <c r="HO23" s="133" t="s">
        <v>1183</v>
      </c>
      <c r="HP23" s="133" t="s">
        <v>1183</v>
      </c>
      <c r="HQ23" s="133" t="s">
        <v>1183</v>
      </c>
      <c r="HR23" s="171" t="s">
        <v>3336</v>
      </c>
      <c r="HS23" s="133" t="s">
        <v>1183</v>
      </c>
      <c r="HT23" s="133" t="s">
        <v>1183</v>
      </c>
      <c r="HU23" s="133" t="s">
        <v>1183</v>
      </c>
      <c r="HV23" s="133" t="s">
        <v>1183</v>
      </c>
      <c r="HW23" s="133" t="s">
        <v>1183</v>
      </c>
      <c r="HX23" s="171" t="s">
        <v>3336</v>
      </c>
      <c r="HY23" s="133" t="s">
        <v>1183</v>
      </c>
      <c r="HZ23" s="133" t="s">
        <v>1183</v>
      </c>
      <c r="IA23" s="133" t="s">
        <v>1183</v>
      </c>
      <c r="IB23" s="133" t="s">
        <v>1183</v>
      </c>
      <c r="IC23" s="133" t="s">
        <v>1183</v>
      </c>
      <c r="ID23" s="171" t="s">
        <v>3336</v>
      </c>
      <c r="IE23" s="133" t="s">
        <v>1183</v>
      </c>
      <c r="IF23" s="133" t="s">
        <v>1183</v>
      </c>
      <c r="IG23" s="133" t="s">
        <v>1183</v>
      </c>
      <c r="IH23" s="133" t="s">
        <v>1183</v>
      </c>
      <c r="II23" s="133" t="s">
        <v>1183</v>
      </c>
      <c r="IJ23" s="171" t="s">
        <v>3336</v>
      </c>
      <c r="IK23" s="133" t="s">
        <v>1183</v>
      </c>
      <c r="IL23" s="133" t="s">
        <v>1183</v>
      </c>
      <c r="IM23" s="133" t="s">
        <v>1183</v>
      </c>
      <c r="IN23" s="133" t="s">
        <v>1183</v>
      </c>
      <c r="IO23" s="133" t="s">
        <v>1183</v>
      </c>
      <c r="IP23" s="171" t="s">
        <v>3336</v>
      </c>
      <c r="IQ23" s="133" t="s">
        <v>1182</v>
      </c>
      <c r="IR23" s="133" t="s">
        <v>1182</v>
      </c>
      <c r="IS23" s="133" t="s">
        <v>1182</v>
      </c>
      <c r="IT23" s="133" t="s">
        <v>1182</v>
      </c>
      <c r="IU23" s="133" t="s">
        <v>1182</v>
      </c>
      <c r="IV23" s="171" t="s">
        <v>3336</v>
      </c>
      <c r="IW23" s="133" t="s">
        <v>1183</v>
      </c>
      <c r="IX23" s="133" t="s">
        <v>1183</v>
      </c>
      <c r="IY23" s="133" t="s">
        <v>1183</v>
      </c>
      <c r="IZ23" s="133" t="s">
        <v>1183</v>
      </c>
      <c r="JA23" s="133" t="s">
        <v>1183</v>
      </c>
      <c r="JB23" s="171" t="s">
        <v>3336</v>
      </c>
      <c r="JC23" s="133" t="s">
        <v>1183</v>
      </c>
      <c r="JD23" s="133" t="s">
        <v>1183</v>
      </c>
      <c r="JE23" s="133" t="s">
        <v>1183</v>
      </c>
      <c r="JF23" s="133" t="s">
        <v>1183</v>
      </c>
      <c r="JG23" s="133" t="s">
        <v>1182</v>
      </c>
      <c r="JH23" s="171" t="s">
        <v>3336</v>
      </c>
      <c r="JI23" s="133" t="s">
        <v>1183</v>
      </c>
      <c r="JJ23" s="133" t="s">
        <v>1183</v>
      </c>
      <c r="JK23" s="133" t="s">
        <v>1183</v>
      </c>
      <c r="JL23" s="133" t="s">
        <v>1183</v>
      </c>
      <c r="JM23" s="133" t="s">
        <v>1183</v>
      </c>
      <c r="JN23" s="171" t="s">
        <v>3336</v>
      </c>
      <c r="JO23" s="133" t="s">
        <v>1183</v>
      </c>
      <c r="JP23" s="133" t="s">
        <v>1183</v>
      </c>
      <c r="JQ23" s="133" t="s">
        <v>1183</v>
      </c>
      <c r="JR23" s="133" t="s">
        <v>1183</v>
      </c>
      <c r="JS23" s="133" t="s">
        <v>1183</v>
      </c>
      <c r="JT23" s="171" t="s">
        <v>3336</v>
      </c>
      <c r="KN23" s="341" t="e">
        <f t="shared" si="6"/>
        <v>#VALUE!</v>
      </c>
      <c r="KO23" s="133" t="s">
        <v>1183</v>
      </c>
      <c r="KP23" s="133" t="s">
        <v>1183</v>
      </c>
      <c r="KQ23" s="133" t="s">
        <v>1183</v>
      </c>
      <c r="KR23" s="171" t="s">
        <v>3336</v>
      </c>
      <c r="KS23" s="133" t="s">
        <v>1183</v>
      </c>
      <c r="KT23" s="133" t="s">
        <v>1183</v>
      </c>
      <c r="KU23" s="133" t="s">
        <v>1183</v>
      </c>
      <c r="KV23" s="133" t="s">
        <v>1183</v>
      </c>
      <c r="KW23" s="133" t="s">
        <v>1183</v>
      </c>
      <c r="KX23" s="133" t="s">
        <v>1183</v>
      </c>
      <c r="KY23" s="133" t="s">
        <v>1183</v>
      </c>
      <c r="KZ23" s="133" t="s">
        <v>1183</v>
      </c>
      <c r="LA23" s="133" t="s">
        <v>1183</v>
      </c>
      <c r="LB23" s="133" t="s">
        <v>1183</v>
      </c>
      <c r="LC23" s="171" t="s">
        <v>3336</v>
      </c>
      <c r="LD23" s="133" t="s">
        <v>1183</v>
      </c>
      <c r="LE23" s="133" t="s">
        <v>1183</v>
      </c>
      <c r="LF23" s="133" t="s">
        <v>1183</v>
      </c>
      <c r="LG23" s="133" t="s">
        <v>1183</v>
      </c>
      <c r="LH23" s="133" t="s">
        <v>1183</v>
      </c>
      <c r="LI23" s="133" t="s">
        <v>1183</v>
      </c>
      <c r="LJ23" s="171" t="s">
        <v>3336</v>
      </c>
      <c r="LK23" s="133" t="s">
        <v>1183</v>
      </c>
      <c r="LL23" s="133" t="s">
        <v>1183</v>
      </c>
      <c r="LM23" s="133" t="s">
        <v>1183</v>
      </c>
      <c r="LN23" s="133" t="s">
        <v>1183</v>
      </c>
      <c r="LO23" s="133" t="s">
        <v>1183</v>
      </c>
      <c r="LP23" s="133" t="s">
        <v>1183</v>
      </c>
      <c r="LQ23" s="171" t="s">
        <v>3336</v>
      </c>
      <c r="LR23" s="133" t="s">
        <v>1183</v>
      </c>
      <c r="LS23" s="133" t="s">
        <v>1183</v>
      </c>
      <c r="LT23" s="133" t="s">
        <v>1183</v>
      </c>
      <c r="LU23" s="133" t="s">
        <v>1183</v>
      </c>
      <c r="LV23" s="171" t="s">
        <v>3336</v>
      </c>
      <c r="LX23" s="171" t="s">
        <v>3336</v>
      </c>
      <c r="OT23" s="133" t="s">
        <v>1183</v>
      </c>
      <c r="OU23" s="133" t="s">
        <v>1183</v>
      </c>
      <c r="OV23" s="133" t="s">
        <v>1183</v>
      </c>
      <c r="OW23" s="133" t="s">
        <v>1183</v>
      </c>
      <c r="OX23" s="133" t="s">
        <v>1183</v>
      </c>
      <c r="OY23" s="171" t="s">
        <v>3336</v>
      </c>
      <c r="OZ23" s="176" t="s">
        <v>1183</v>
      </c>
      <c r="PA23" s="176" t="s">
        <v>1183</v>
      </c>
      <c r="PB23" s="176" t="s">
        <v>1183</v>
      </c>
      <c r="PC23" s="176" t="s">
        <v>1183</v>
      </c>
      <c r="PD23" s="133" t="s">
        <v>1183</v>
      </c>
      <c r="PE23" s="171" t="s">
        <v>3336</v>
      </c>
      <c r="PF23" s="133" t="s">
        <v>1183</v>
      </c>
      <c r="PG23" s="133" t="s">
        <v>1183</v>
      </c>
      <c r="PH23" s="133" t="s">
        <v>1183</v>
      </c>
      <c r="PI23" s="133" t="s">
        <v>1183</v>
      </c>
      <c r="PJ23" s="133" t="s">
        <v>1183</v>
      </c>
      <c r="PK23" s="133" t="s">
        <v>1183</v>
      </c>
      <c r="PL23" s="133" t="s">
        <v>1183</v>
      </c>
      <c r="PM23" s="171" t="s">
        <v>3336</v>
      </c>
      <c r="PN23" s="133" t="s">
        <v>1183</v>
      </c>
      <c r="PO23" s="133" t="s">
        <v>1183</v>
      </c>
      <c r="PP23" s="171" t="s">
        <v>3336</v>
      </c>
      <c r="PQ23" s="133" t="s">
        <v>1183</v>
      </c>
      <c r="PR23" s="133" t="s">
        <v>1183</v>
      </c>
      <c r="PS23" s="133" t="s">
        <v>1183</v>
      </c>
      <c r="PT23" s="133" t="s">
        <v>1183</v>
      </c>
      <c r="PU23" s="133" t="s">
        <v>1183</v>
      </c>
      <c r="PV23" s="133" t="s">
        <v>1183</v>
      </c>
      <c r="PW23" s="171" t="s">
        <v>3336</v>
      </c>
      <c r="PX23" s="133" t="s">
        <v>1183</v>
      </c>
      <c r="PY23" s="133" t="s">
        <v>1183</v>
      </c>
      <c r="PZ23" s="133" t="s">
        <v>1183</v>
      </c>
      <c r="QA23" s="133" t="s">
        <v>1183</v>
      </c>
      <c r="QB23" s="133" t="s">
        <v>1183</v>
      </c>
      <c r="QC23" s="133" t="s">
        <v>1183</v>
      </c>
      <c r="QD23" s="171" t="s">
        <v>3336</v>
      </c>
      <c r="QE23" s="133" t="s">
        <v>1183</v>
      </c>
      <c r="QF23" s="133" t="s">
        <v>1183</v>
      </c>
      <c r="QG23" s="133" t="s">
        <v>1183</v>
      </c>
      <c r="QH23" s="133" t="s">
        <v>1183</v>
      </c>
      <c r="QI23" s="133" t="s">
        <v>1183</v>
      </c>
      <c r="QJ23" s="133" t="s">
        <v>1183</v>
      </c>
      <c r="QK23" s="171" t="s">
        <v>3336</v>
      </c>
      <c r="QL23" s="133" t="s">
        <v>1183</v>
      </c>
      <c r="QM23" s="133" t="s">
        <v>1183</v>
      </c>
      <c r="QN23" s="133" t="s">
        <v>1183</v>
      </c>
      <c r="QO23" s="133" t="s">
        <v>1183</v>
      </c>
      <c r="QP23" s="133" t="s">
        <v>1183</v>
      </c>
      <c r="QQ23" s="133" t="s">
        <v>1183</v>
      </c>
      <c r="QR23" s="171" t="s">
        <v>3336</v>
      </c>
      <c r="QS23" s="133" t="s">
        <v>1183</v>
      </c>
      <c r="QT23" s="133" t="s">
        <v>1183</v>
      </c>
      <c r="QU23" s="133" t="s">
        <v>1183</v>
      </c>
      <c r="QV23" s="133" t="s">
        <v>1183</v>
      </c>
      <c r="QW23" s="133" t="s">
        <v>1182</v>
      </c>
      <c r="QX23" s="133" t="s">
        <v>1183</v>
      </c>
      <c r="QY23" s="133" t="s">
        <v>1183</v>
      </c>
      <c r="QZ23" s="171" t="s">
        <v>3336</v>
      </c>
      <c r="RB23" s="171" t="s">
        <v>3336</v>
      </c>
      <c r="RY23" s="133" t="s">
        <v>1183</v>
      </c>
      <c r="RZ23" s="171" t="s">
        <v>3336</v>
      </c>
      <c r="SA23" s="133" t="s">
        <v>1183</v>
      </c>
      <c r="SB23" s="133" t="s">
        <v>1183</v>
      </c>
      <c r="SC23" s="133" t="s">
        <v>1183</v>
      </c>
      <c r="SD23" s="133" t="s">
        <v>1183</v>
      </c>
      <c r="SE23" s="171" t="s">
        <v>3336</v>
      </c>
      <c r="SF23" s="133" t="s">
        <v>1183</v>
      </c>
      <c r="SG23" s="133" t="s">
        <v>1183</v>
      </c>
      <c r="SH23" s="133" t="s">
        <v>1183</v>
      </c>
      <c r="SI23" s="133" t="s">
        <v>1183</v>
      </c>
      <c r="SJ23" s="171" t="s">
        <v>3336</v>
      </c>
      <c r="SK23" s="133" t="s">
        <v>1183</v>
      </c>
      <c r="SL23" s="133" t="s">
        <v>1183</v>
      </c>
      <c r="SM23" s="133" t="s">
        <v>1183</v>
      </c>
      <c r="SN23" s="133" t="s">
        <v>1183</v>
      </c>
      <c r="SO23" s="171" t="s">
        <v>3336</v>
      </c>
    </row>
    <row r="24" spans="1:511" ht="14.5">
      <c r="A24" s="133">
        <v>23</v>
      </c>
      <c r="B24" s="150" t="s">
        <v>46</v>
      </c>
      <c r="AI24" s="171" t="s">
        <v>3336</v>
      </c>
      <c r="AJ24" s="133">
        <v>6556</v>
      </c>
      <c r="AK24" s="133">
        <v>6195</v>
      </c>
      <c r="AL24" s="133">
        <v>5205</v>
      </c>
      <c r="AM24" s="133">
        <v>4809</v>
      </c>
      <c r="AN24" s="133">
        <v>4399</v>
      </c>
      <c r="AO24" s="154">
        <v>4186</v>
      </c>
      <c r="AP24" s="171" t="s">
        <v>3336</v>
      </c>
      <c r="AQ24" s="133">
        <v>1759</v>
      </c>
      <c r="AR24" s="133">
        <v>1694</v>
      </c>
      <c r="AS24" s="133">
        <v>1252</v>
      </c>
      <c r="AT24" s="133">
        <v>1205</v>
      </c>
      <c r="AU24" s="133">
        <v>1088</v>
      </c>
      <c r="AV24" s="154">
        <v>392</v>
      </c>
      <c r="AW24" s="171" t="s">
        <v>3336</v>
      </c>
      <c r="AX24" s="133">
        <v>428</v>
      </c>
      <c r="AY24" s="133">
        <v>423</v>
      </c>
      <c r="AZ24" s="133">
        <v>351</v>
      </c>
      <c r="BA24" s="133">
        <v>337</v>
      </c>
      <c r="BB24" s="133">
        <v>340</v>
      </c>
      <c r="BC24" s="154">
        <v>350</v>
      </c>
      <c r="BD24" s="171" t="s">
        <v>3336</v>
      </c>
      <c r="BE24" s="133">
        <v>85</v>
      </c>
      <c r="BF24" s="133">
        <v>75</v>
      </c>
      <c r="BG24" s="133">
        <v>66</v>
      </c>
      <c r="BH24" s="133">
        <v>81</v>
      </c>
      <c r="BI24" s="133">
        <v>154</v>
      </c>
      <c r="BJ24" s="154">
        <v>162</v>
      </c>
      <c r="BK24" s="171" t="s">
        <v>3336</v>
      </c>
      <c r="BL24" s="133">
        <v>22</v>
      </c>
      <c r="BM24" s="133">
        <v>11</v>
      </c>
      <c r="BN24" s="133">
        <v>27</v>
      </c>
      <c r="BO24" s="133">
        <v>12</v>
      </c>
      <c r="BP24" s="133">
        <v>26</v>
      </c>
      <c r="BQ24" s="154">
        <v>35</v>
      </c>
      <c r="BR24" s="171" t="s">
        <v>3336</v>
      </c>
      <c r="BS24" s="302">
        <v>50</v>
      </c>
      <c r="BT24" s="302">
        <v>33</v>
      </c>
      <c r="BU24" s="302">
        <v>35</v>
      </c>
      <c r="BV24" s="302">
        <v>26</v>
      </c>
      <c r="BW24" s="302">
        <v>29</v>
      </c>
      <c r="BX24" s="302">
        <v>28</v>
      </c>
      <c r="BY24" s="171" t="s">
        <v>3336</v>
      </c>
      <c r="BZ24" s="133">
        <v>15368</v>
      </c>
      <c r="CA24" s="133">
        <v>15088</v>
      </c>
      <c r="CB24" s="133">
        <v>12268</v>
      </c>
      <c r="CC24" s="133">
        <v>12522</v>
      </c>
      <c r="CD24" s="133">
        <v>12809</v>
      </c>
      <c r="CE24" s="133" t="s">
        <v>1183</v>
      </c>
      <c r="CF24" s="334" t="s">
        <v>3336</v>
      </c>
      <c r="CG24" s="133">
        <v>10302</v>
      </c>
      <c r="CH24" s="133">
        <v>10085</v>
      </c>
      <c r="CI24" s="133">
        <v>7990</v>
      </c>
      <c r="CJ24" s="133">
        <v>8065</v>
      </c>
      <c r="CK24" s="133">
        <v>8424</v>
      </c>
      <c r="CL24" s="133" t="s">
        <v>1183</v>
      </c>
      <c r="CM24" s="334" t="s">
        <v>3336</v>
      </c>
      <c r="CN24" s="133" t="s">
        <v>1183</v>
      </c>
      <c r="CO24" s="133" t="s">
        <v>1183</v>
      </c>
      <c r="CP24" s="133" t="s">
        <v>1183</v>
      </c>
      <c r="CQ24" s="133" t="s">
        <v>1183</v>
      </c>
      <c r="CR24" s="133" t="s">
        <v>1183</v>
      </c>
      <c r="CS24" s="133" t="s">
        <v>1183</v>
      </c>
      <c r="CT24" s="171" t="s">
        <v>3336</v>
      </c>
      <c r="CU24" s="133" t="s">
        <v>1182</v>
      </c>
      <c r="CV24" s="133" t="s">
        <v>1182</v>
      </c>
      <c r="CW24" s="133" t="s">
        <v>1182</v>
      </c>
      <c r="CX24" s="133" t="s">
        <v>1182</v>
      </c>
      <c r="CY24" s="133" t="s">
        <v>1182</v>
      </c>
      <c r="CZ24" s="133" t="s">
        <v>1182</v>
      </c>
      <c r="DA24" s="171" t="s">
        <v>3336</v>
      </c>
      <c r="DB24" s="133" t="s">
        <v>1182</v>
      </c>
      <c r="DC24" s="133" t="s">
        <v>1182</v>
      </c>
      <c r="DD24" s="133" t="s">
        <v>1182</v>
      </c>
      <c r="DE24" s="133" t="s">
        <v>1182</v>
      </c>
      <c r="DF24" s="133" t="s">
        <v>1182</v>
      </c>
      <c r="DG24" s="133" t="s">
        <v>1182</v>
      </c>
      <c r="DH24" s="171" t="s">
        <v>3336</v>
      </c>
      <c r="DI24" s="134" t="s">
        <v>1182</v>
      </c>
      <c r="DJ24" s="134" t="s">
        <v>1182</v>
      </c>
      <c r="DK24" s="134" t="s">
        <v>1182</v>
      </c>
      <c r="DL24" s="134" t="s">
        <v>1182</v>
      </c>
      <c r="DM24" s="134" t="s">
        <v>1182</v>
      </c>
      <c r="DN24" s="134" t="s">
        <v>1182</v>
      </c>
      <c r="DO24" s="171" t="s">
        <v>3336</v>
      </c>
      <c r="DP24" s="373">
        <f t="shared" si="5"/>
        <v>3393</v>
      </c>
      <c r="DQ24" s="373">
        <f t="shared" si="0"/>
        <v>3758</v>
      </c>
      <c r="DR24" s="373">
        <f t="shared" si="1"/>
        <v>3768</v>
      </c>
      <c r="DS24" s="373">
        <f t="shared" si="2"/>
        <v>3557</v>
      </c>
      <c r="DT24" s="373">
        <f t="shared" si="3"/>
        <v>3668</v>
      </c>
      <c r="DU24" s="341" t="e">
        <f t="shared" si="4"/>
        <v>#VALUE!</v>
      </c>
      <c r="DV24" s="335" t="s">
        <v>3336</v>
      </c>
      <c r="DW24" s="133">
        <v>27</v>
      </c>
      <c r="DX24" s="133">
        <v>31</v>
      </c>
      <c r="DY24" s="133">
        <v>15</v>
      </c>
      <c r="DZ24" s="133">
        <v>28</v>
      </c>
      <c r="EA24" s="133">
        <v>17</v>
      </c>
      <c r="EB24" s="338">
        <f>(EA24+EC24)/2</f>
        <v>14.5</v>
      </c>
      <c r="EC24" s="334">
        <v>12</v>
      </c>
      <c r="ED24" s="133">
        <v>7</v>
      </c>
      <c r="EE24" s="133">
        <v>7</v>
      </c>
      <c r="EF24" s="133">
        <v>3</v>
      </c>
      <c r="EG24" s="133">
        <v>5</v>
      </c>
      <c r="EH24" s="133">
        <v>3</v>
      </c>
      <c r="EI24" s="338">
        <f>(EH24+EJ24)/2</f>
        <v>3</v>
      </c>
      <c r="EJ24" s="334">
        <v>3</v>
      </c>
      <c r="EK24" s="133" t="s">
        <v>1183</v>
      </c>
      <c r="EL24" s="133" t="s">
        <v>1183</v>
      </c>
      <c r="EM24" s="133">
        <v>2</v>
      </c>
      <c r="EN24" s="133">
        <v>1</v>
      </c>
      <c r="EO24" s="133">
        <v>3</v>
      </c>
      <c r="EP24" s="338">
        <f>(EO24+EQ24)/2</f>
        <v>2.5</v>
      </c>
      <c r="EQ24" s="334">
        <v>2</v>
      </c>
      <c r="ER24" s="301">
        <v>3366</v>
      </c>
      <c r="ES24" s="301">
        <v>3727</v>
      </c>
      <c r="ET24" s="301">
        <v>3753</v>
      </c>
      <c r="EU24" s="301">
        <v>3529</v>
      </c>
      <c r="EV24" s="301">
        <v>3651</v>
      </c>
      <c r="EW24" s="301" t="s">
        <v>1183</v>
      </c>
      <c r="EX24" s="334" t="s">
        <v>1183</v>
      </c>
      <c r="EY24" s="133">
        <v>1149</v>
      </c>
      <c r="EZ24" s="133">
        <v>1209</v>
      </c>
      <c r="FA24" s="133">
        <v>1272</v>
      </c>
      <c r="FB24" s="133">
        <v>1302</v>
      </c>
      <c r="FC24" s="133">
        <v>1282</v>
      </c>
      <c r="FD24" s="133" t="s">
        <v>1183</v>
      </c>
      <c r="FE24" s="334" t="s">
        <v>1183</v>
      </c>
      <c r="FF24" s="133">
        <v>2211</v>
      </c>
      <c r="FG24" s="133">
        <v>2518</v>
      </c>
      <c r="FH24" s="133">
        <v>2476</v>
      </c>
      <c r="FI24" s="133">
        <v>2247</v>
      </c>
      <c r="FJ24" s="133">
        <v>2363</v>
      </c>
      <c r="FK24" s="133" t="s">
        <v>1183</v>
      </c>
      <c r="FL24" s="362" t="s">
        <v>1183</v>
      </c>
      <c r="FM24" s="133" t="s">
        <v>1183</v>
      </c>
      <c r="FN24" s="133" t="s">
        <v>1183</v>
      </c>
      <c r="FO24" s="133" t="s">
        <v>1183</v>
      </c>
      <c r="FP24" s="133" t="s">
        <v>1183</v>
      </c>
      <c r="FQ24" s="133">
        <v>2</v>
      </c>
      <c r="FR24" s="133" t="s">
        <v>1183</v>
      </c>
      <c r="FS24" s="363" t="s">
        <v>1183</v>
      </c>
      <c r="FT24" s="133" t="s">
        <v>1183</v>
      </c>
      <c r="FU24" s="133" t="s">
        <v>1183</v>
      </c>
      <c r="FV24" s="133" t="s">
        <v>1183</v>
      </c>
      <c r="FW24" s="133" t="s">
        <v>1183</v>
      </c>
      <c r="FX24" s="133">
        <v>0</v>
      </c>
      <c r="FY24" s="133" t="s">
        <v>1182</v>
      </c>
      <c r="FZ24" s="334" t="s">
        <v>1183</v>
      </c>
      <c r="GA24" s="133">
        <v>33</v>
      </c>
      <c r="GB24" s="133">
        <v>31</v>
      </c>
      <c r="GC24" s="133">
        <v>20</v>
      </c>
      <c r="GD24" s="133">
        <v>8</v>
      </c>
      <c r="GE24" s="133">
        <v>21</v>
      </c>
      <c r="GF24" s="133" t="s">
        <v>1183</v>
      </c>
      <c r="GG24" s="370"/>
      <c r="HA24" s="308">
        <v>3148</v>
      </c>
      <c r="HB24" s="133">
        <v>340</v>
      </c>
      <c r="HC24" s="133">
        <v>38</v>
      </c>
      <c r="HD24" s="133">
        <v>154</v>
      </c>
      <c r="HE24" s="133">
        <v>26</v>
      </c>
      <c r="HF24" s="171" t="s">
        <v>3336</v>
      </c>
      <c r="HG24" s="133" t="s">
        <v>1182</v>
      </c>
      <c r="HH24" s="133" t="s">
        <v>1182</v>
      </c>
      <c r="HI24" s="133" t="s">
        <v>1182</v>
      </c>
      <c r="HJ24" s="133" t="s">
        <v>1182</v>
      </c>
      <c r="HK24" s="133" t="s">
        <v>1182</v>
      </c>
      <c r="HL24" s="171" t="s">
        <v>3336</v>
      </c>
      <c r="HM24" s="133">
        <v>495</v>
      </c>
      <c r="HN24" s="133" t="s">
        <v>1183</v>
      </c>
      <c r="HO24" s="133" t="s">
        <v>1183</v>
      </c>
      <c r="HP24" s="133" t="s">
        <v>1183</v>
      </c>
      <c r="HQ24" s="133" t="s">
        <v>1183</v>
      </c>
      <c r="HR24" s="171" t="s">
        <v>3336</v>
      </c>
      <c r="HS24" s="133">
        <v>284</v>
      </c>
      <c r="HT24" s="133" t="s">
        <v>1183</v>
      </c>
      <c r="HU24" s="133" t="s">
        <v>1183</v>
      </c>
      <c r="HV24" s="133" t="s">
        <v>1183</v>
      </c>
      <c r="HW24" s="133" t="s">
        <v>1183</v>
      </c>
      <c r="HX24" s="171" t="s">
        <v>3336</v>
      </c>
      <c r="HY24" s="133" t="s">
        <v>1183</v>
      </c>
      <c r="HZ24" s="133" t="s">
        <v>1183</v>
      </c>
      <c r="IA24" s="133" t="s">
        <v>1183</v>
      </c>
      <c r="IB24" s="133" t="s">
        <v>1183</v>
      </c>
      <c r="IC24" s="133" t="s">
        <v>1183</v>
      </c>
      <c r="ID24" s="171" t="s">
        <v>3336</v>
      </c>
      <c r="IE24" s="133" t="s">
        <v>1183</v>
      </c>
      <c r="IF24" s="133" t="s">
        <v>1183</v>
      </c>
      <c r="IG24" s="133" t="s">
        <v>1183</v>
      </c>
      <c r="IH24" s="133" t="s">
        <v>1183</v>
      </c>
      <c r="II24" s="133" t="s">
        <v>1183</v>
      </c>
      <c r="IJ24" s="171" t="s">
        <v>3336</v>
      </c>
      <c r="IK24" s="133">
        <v>134</v>
      </c>
      <c r="IL24" s="133" t="s">
        <v>1183</v>
      </c>
      <c r="IM24" s="133" t="s">
        <v>1183</v>
      </c>
      <c r="IN24" s="133" t="s">
        <v>1183</v>
      </c>
      <c r="IO24" s="133" t="s">
        <v>1183</v>
      </c>
      <c r="IP24" s="171" t="s">
        <v>3336</v>
      </c>
      <c r="IQ24" s="133" t="s">
        <v>1182</v>
      </c>
      <c r="IR24" s="133" t="s">
        <v>1182</v>
      </c>
      <c r="IS24" s="133" t="s">
        <v>1182</v>
      </c>
      <c r="IT24" s="133" t="s">
        <v>1182</v>
      </c>
      <c r="IU24" s="133" t="s">
        <v>1182</v>
      </c>
      <c r="IV24" s="171" t="s">
        <v>3336</v>
      </c>
      <c r="IW24" s="133">
        <v>849</v>
      </c>
      <c r="IX24" s="133" t="s">
        <v>1183</v>
      </c>
      <c r="IY24" s="133" t="s">
        <v>1183</v>
      </c>
      <c r="IZ24" s="133" t="s">
        <v>1183</v>
      </c>
      <c r="JA24" s="133" t="s">
        <v>1183</v>
      </c>
      <c r="JB24" s="171" t="s">
        <v>3336</v>
      </c>
      <c r="JC24" s="133">
        <v>695</v>
      </c>
      <c r="JD24" s="133" t="s">
        <v>1182</v>
      </c>
      <c r="JE24" s="133" t="s">
        <v>1182</v>
      </c>
      <c r="JF24" s="133" t="s">
        <v>1182</v>
      </c>
      <c r="JG24" s="133" t="s">
        <v>1182</v>
      </c>
      <c r="JH24" s="171" t="s">
        <v>3336</v>
      </c>
      <c r="JI24" s="133" t="s">
        <v>1183</v>
      </c>
      <c r="JJ24" s="133" t="s">
        <v>1183</v>
      </c>
      <c r="JK24" s="133" t="s">
        <v>1183</v>
      </c>
      <c r="JL24" s="133" t="s">
        <v>1183</v>
      </c>
      <c r="JM24" s="133" t="s">
        <v>1183</v>
      </c>
      <c r="JN24" s="171" t="s">
        <v>3336</v>
      </c>
      <c r="JO24" s="133">
        <v>409</v>
      </c>
      <c r="JP24" s="133" t="s">
        <v>1183</v>
      </c>
      <c r="JQ24" s="133" t="s">
        <v>1183</v>
      </c>
      <c r="JR24" s="133" t="s">
        <v>1183</v>
      </c>
      <c r="JS24" s="133" t="s">
        <v>1183</v>
      </c>
      <c r="JT24" s="171" t="s">
        <v>3336</v>
      </c>
      <c r="KN24" s="341">
        <f t="shared" si="6"/>
        <v>2867</v>
      </c>
      <c r="KO24" s="133">
        <v>2867</v>
      </c>
      <c r="KP24" s="133">
        <v>2628</v>
      </c>
      <c r="KQ24" s="133">
        <v>239</v>
      </c>
      <c r="KR24" s="171" t="s">
        <v>3336</v>
      </c>
      <c r="KS24" s="133">
        <v>178</v>
      </c>
      <c r="KT24" s="133">
        <v>0</v>
      </c>
      <c r="KU24" s="133">
        <v>178</v>
      </c>
      <c r="KV24" s="133">
        <v>0</v>
      </c>
      <c r="KW24" s="133" t="s">
        <v>1183</v>
      </c>
      <c r="KX24" s="133">
        <v>0</v>
      </c>
      <c r="KY24" s="133" t="s">
        <v>1183</v>
      </c>
      <c r="KZ24" s="133">
        <v>0</v>
      </c>
      <c r="LA24" s="133">
        <v>2450</v>
      </c>
      <c r="LB24" s="133">
        <v>239</v>
      </c>
      <c r="LC24" s="171" t="s">
        <v>3336</v>
      </c>
      <c r="LD24" s="133">
        <v>34</v>
      </c>
      <c r="LE24" s="133">
        <v>0</v>
      </c>
      <c r="LF24" s="133">
        <v>1717</v>
      </c>
      <c r="LG24" s="133">
        <v>0</v>
      </c>
      <c r="LH24" s="133">
        <v>0</v>
      </c>
      <c r="LI24" s="133">
        <v>0</v>
      </c>
      <c r="LJ24" s="171" t="s">
        <v>3336</v>
      </c>
      <c r="LK24" s="133">
        <v>124</v>
      </c>
      <c r="LL24" s="133">
        <v>0</v>
      </c>
      <c r="LM24" s="133">
        <v>191</v>
      </c>
      <c r="LN24" s="133">
        <v>0</v>
      </c>
      <c r="LO24" s="133">
        <v>33</v>
      </c>
      <c r="LP24" s="133">
        <v>239</v>
      </c>
      <c r="LQ24" s="171" t="s">
        <v>3336</v>
      </c>
      <c r="LR24" s="133">
        <v>8</v>
      </c>
      <c r="LS24" s="133">
        <v>0</v>
      </c>
      <c r="LT24" s="133">
        <v>343</v>
      </c>
      <c r="LU24" s="133">
        <v>0</v>
      </c>
      <c r="LV24" s="171" t="s">
        <v>3336</v>
      </c>
      <c r="LX24" s="171" t="s">
        <v>3336</v>
      </c>
      <c r="OT24" s="133">
        <v>94</v>
      </c>
      <c r="OU24" s="133" t="s">
        <v>1183</v>
      </c>
      <c r="OV24" s="133" t="s">
        <v>1183</v>
      </c>
      <c r="OW24" s="133" t="s">
        <v>1183</v>
      </c>
      <c r="OX24" s="133" t="s">
        <v>1183</v>
      </c>
      <c r="OY24" s="171" t="s">
        <v>3336</v>
      </c>
      <c r="OZ24" s="176">
        <v>10200</v>
      </c>
      <c r="PA24" s="176" t="s">
        <v>1183</v>
      </c>
      <c r="PB24" s="176" t="s">
        <v>1183</v>
      </c>
      <c r="PC24" s="176" t="s">
        <v>1183</v>
      </c>
      <c r="PD24" s="133" t="s">
        <v>1183</v>
      </c>
      <c r="PE24" s="171" t="s">
        <v>3336</v>
      </c>
      <c r="PF24" s="133" t="s">
        <v>1183</v>
      </c>
      <c r="PG24" s="133" t="s">
        <v>1183</v>
      </c>
      <c r="PH24" s="133" t="s">
        <v>1183</v>
      </c>
      <c r="PI24" s="133" t="s">
        <v>1183</v>
      </c>
      <c r="PJ24" s="133" t="s">
        <v>1183</v>
      </c>
      <c r="PK24" s="133" t="s">
        <v>1183</v>
      </c>
      <c r="PL24" s="133" t="s">
        <v>1183</v>
      </c>
      <c r="PM24" s="171" t="s">
        <v>3336</v>
      </c>
      <c r="PN24" s="133">
        <v>94</v>
      </c>
      <c r="PO24" s="133">
        <v>10200</v>
      </c>
      <c r="PP24" s="171" t="s">
        <v>3336</v>
      </c>
      <c r="PQ24" s="133">
        <v>94</v>
      </c>
      <c r="PR24" s="133">
        <v>1090</v>
      </c>
      <c r="PS24" s="133">
        <v>2927</v>
      </c>
      <c r="PT24" s="133">
        <v>1679</v>
      </c>
      <c r="PU24" s="133" t="s">
        <v>1183</v>
      </c>
      <c r="PV24" s="133" t="s">
        <v>1183</v>
      </c>
      <c r="PW24" s="171" t="s">
        <v>3336</v>
      </c>
      <c r="PX24" s="133">
        <v>154</v>
      </c>
      <c r="PY24" s="133">
        <v>336</v>
      </c>
      <c r="PZ24" s="133">
        <v>2698</v>
      </c>
      <c r="QA24" s="133">
        <v>6062</v>
      </c>
      <c r="QB24" s="133">
        <v>27</v>
      </c>
      <c r="QC24" s="133">
        <v>34</v>
      </c>
      <c r="QD24" s="171" t="s">
        <v>3336</v>
      </c>
      <c r="QE24" s="133" t="s">
        <v>1183</v>
      </c>
      <c r="QF24" s="133" t="s">
        <v>1183</v>
      </c>
      <c r="QG24" s="133" t="s">
        <v>1183</v>
      </c>
      <c r="QH24" s="133" t="s">
        <v>1183</v>
      </c>
      <c r="QI24" s="133" t="s">
        <v>1183</v>
      </c>
      <c r="QJ24" s="133" t="s">
        <v>1183</v>
      </c>
      <c r="QK24" s="171" t="s">
        <v>3336</v>
      </c>
      <c r="QL24" s="133" t="s">
        <v>1183</v>
      </c>
      <c r="QM24" s="133">
        <v>424</v>
      </c>
      <c r="QN24" s="133">
        <v>433</v>
      </c>
      <c r="QO24" s="133">
        <v>468</v>
      </c>
      <c r="QP24" s="133">
        <v>117</v>
      </c>
      <c r="QQ24" s="133">
        <v>107</v>
      </c>
      <c r="QR24" s="171" t="s">
        <v>3336</v>
      </c>
      <c r="QS24" s="133" t="s">
        <v>1183</v>
      </c>
      <c r="QT24" s="133" t="s">
        <v>1183</v>
      </c>
      <c r="QU24" s="133" t="s">
        <v>1183</v>
      </c>
      <c r="QV24" s="133" t="s">
        <v>1183</v>
      </c>
      <c r="QW24" s="133" t="s">
        <v>1182</v>
      </c>
      <c r="QX24" s="133" t="s">
        <v>1183</v>
      </c>
      <c r="QY24" s="133" t="s">
        <v>1183</v>
      </c>
      <c r="QZ24" s="171" t="s">
        <v>3336</v>
      </c>
      <c r="RB24" s="171" t="s">
        <v>3336</v>
      </c>
      <c r="RY24" s="133">
        <v>376</v>
      </c>
      <c r="RZ24" s="171" t="s">
        <v>3336</v>
      </c>
      <c r="SA24" s="133">
        <v>3</v>
      </c>
      <c r="SC24" s="133">
        <v>51</v>
      </c>
      <c r="SD24" s="133">
        <v>280</v>
      </c>
      <c r="SE24" s="171" t="s">
        <v>3336</v>
      </c>
      <c r="SF24" s="133" t="s">
        <v>1183</v>
      </c>
      <c r="SG24" s="133" t="s">
        <v>1183</v>
      </c>
      <c r="SH24" s="133" t="s">
        <v>1183</v>
      </c>
      <c r="SI24" s="133">
        <v>42</v>
      </c>
      <c r="SJ24" s="171" t="s">
        <v>3336</v>
      </c>
      <c r="SK24" s="133">
        <v>1294</v>
      </c>
      <c r="SL24" s="133">
        <v>413</v>
      </c>
      <c r="SM24" s="133">
        <v>881</v>
      </c>
      <c r="SN24" s="133" t="s">
        <v>1183</v>
      </c>
      <c r="SO24" s="171" t="s">
        <v>3336</v>
      </c>
    </row>
    <row r="25" spans="1:511" ht="18" customHeight="1">
      <c r="A25" s="133">
        <v>24</v>
      </c>
      <c r="B25" s="150" t="s">
        <v>47</v>
      </c>
      <c r="C25" s="133">
        <v>1</v>
      </c>
      <c r="E25" s="133">
        <v>1</v>
      </c>
      <c r="F25" s="133">
        <v>1</v>
      </c>
      <c r="H25" s="133">
        <v>1</v>
      </c>
      <c r="K25" s="133">
        <v>1</v>
      </c>
      <c r="M25" s="133">
        <v>1</v>
      </c>
      <c r="O25" s="133">
        <v>1</v>
      </c>
      <c r="P25" s="133">
        <v>1</v>
      </c>
      <c r="Q25" s="133">
        <v>1</v>
      </c>
      <c r="R25" s="133">
        <v>1</v>
      </c>
      <c r="S25" s="133">
        <v>675</v>
      </c>
      <c r="U25" s="133">
        <v>122</v>
      </c>
      <c r="V25" s="133">
        <v>57</v>
      </c>
      <c r="X25" s="133">
        <v>46</v>
      </c>
      <c r="AA25" s="133">
        <v>712</v>
      </c>
      <c r="AC25" s="133">
        <v>282</v>
      </c>
      <c r="AE25" s="133">
        <v>2053</v>
      </c>
      <c r="AG25" s="133">
        <v>424</v>
      </c>
      <c r="AI25" s="171" t="s">
        <v>3336</v>
      </c>
      <c r="AJ25" s="154">
        <v>9504</v>
      </c>
      <c r="AK25" s="133">
        <v>10033</v>
      </c>
      <c r="AL25" s="133">
        <v>9621</v>
      </c>
      <c r="AM25" s="133">
        <v>8977</v>
      </c>
      <c r="AN25" s="133">
        <v>8022</v>
      </c>
      <c r="AO25" s="133">
        <v>7051</v>
      </c>
      <c r="AP25" s="171" t="s">
        <v>3336</v>
      </c>
      <c r="AQ25" s="154">
        <v>1135</v>
      </c>
      <c r="AR25" s="154">
        <v>1249</v>
      </c>
      <c r="AS25" s="154">
        <v>1102</v>
      </c>
      <c r="AT25" s="154">
        <v>942</v>
      </c>
      <c r="AU25" s="154">
        <v>659</v>
      </c>
      <c r="AV25" s="154">
        <v>659</v>
      </c>
      <c r="AW25" s="171" t="s">
        <v>3336</v>
      </c>
      <c r="AX25" s="154">
        <v>405</v>
      </c>
      <c r="AY25" s="154">
        <v>461</v>
      </c>
      <c r="AZ25" s="154">
        <v>438</v>
      </c>
      <c r="BA25" s="154">
        <v>385</v>
      </c>
      <c r="BB25" s="341" t="s">
        <v>1183</v>
      </c>
      <c r="BC25" s="154">
        <v>323</v>
      </c>
      <c r="BD25" s="171" t="s">
        <v>3336</v>
      </c>
      <c r="BE25" s="154">
        <v>118</v>
      </c>
      <c r="BF25" s="154">
        <v>152</v>
      </c>
      <c r="BG25" s="154">
        <v>175</v>
      </c>
      <c r="BH25" s="154">
        <v>156</v>
      </c>
      <c r="BI25" s="154">
        <v>126</v>
      </c>
      <c r="BJ25" s="154">
        <v>107</v>
      </c>
      <c r="BK25" s="171" t="s">
        <v>3336</v>
      </c>
      <c r="BL25" s="154">
        <v>21</v>
      </c>
      <c r="BM25" s="154">
        <v>84</v>
      </c>
      <c r="BN25" s="154">
        <v>27</v>
      </c>
      <c r="BO25" s="154">
        <v>46</v>
      </c>
      <c r="BP25" s="154">
        <v>31</v>
      </c>
      <c r="BQ25" s="154">
        <v>28</v>
      </c>
      <c r="BR25" s="171" t="s">
        <v>3336</v>
      </c>
      <c r="BS25" s="302">
        <v>189</v>
      </c>
      <c r="BT25" s="302">
        <v>119</v>
      </c>
      <c r="BU25" s="302">
        <v>86</v>
      </c>
      <c r="BV25" s="302">
        <v>80</v>
      </c>
      <c r="BW25" s="302">
        <v>91</v>
      </c>
      <c r="BX25" s="302">
        <v>68</v>
      </c>
      <c r="BY25" s="171" t="s">
        <v>3336</v>
      </c>
      <c r="BZ25" s="134">
        <v>9817</v>
      </c>
      <c r="CA25" s="134">
        <v>9274</v>
      </c>
      <c r="CB25" s="134">
        <v>8836</v>
      </c>
      <c r="CC25" s="134">
        <v>8464</v>
      </c>
      <c r="CD25" s="134">
        <v>7674</v>
      </c>
      <c r="CE25" s="134">
        <v>7733</v>
      </c>
      <c r="CF25" s="334" t="s">
        <v>3336</v>
      </c>
      <c r="CG25" s="154">
        <v>6354</v>
      </c>
      <c r="CH25" s="154">
        <v>5999</v>
      </c>
      <c r="CI25" s="154">
        <v>5879</v>
      </c>
      <c r="CJ25" s="154">
        <v>5512</v>
      </c>
      <c r="CK25" s="154">
        <v>5088</v>
      </c>
      <c r="CL25" s="338">
        <f>(CK25+CM25)/2</f>
        <v>4981.5</v>
      </c>
      <c r="CM25" s="334">
        <v>4875</v>
      </c>
      <c r="CN25" s="134" t="s">
        <v>1182</v>
      </c>
      <c r="CO25" s="134" t="s">
        <v>1182</v>
      </c>
      <c r="CP25" s="134" t="s">
        <v>1182</v>
      </c>
      <c r="CQ25" s="134" t="s">
        <v>1182</v>
      </c>
      <c r="CR25" s="134" t="s">
        <v>1182</v>
      </c>
      <c r="CS25" s="134" t="s">
        <v>1182</v>
      </c>
      <c r="CT25" s="171" t="s">
        <v>3336</v>
      </c>
      <c r="CU25" s="134" t="s">
        <v>1182</v>
      </c>
      <c r="CV25" s="134" t="s">
        <v>1182</v>
      </c>
      <c r="CW25" s="134" t="s">
        <v>1182</v>
      </c>
      <c r="CX25" s="134" t="s">
        <v>1182</v>
      </c>
      <c r="CY25" s="134" t="s">
        <v>1182</v>
      </c>
      <c r="CZ25" s="134" t="s">
        <v>1182</v>
      </c>
      <c r="DA25" s="171" t="s">
        <v>3336</v>
      </c>
      <c r="DB25" s="133" t="s">
        <v>1182</v>
      </c>
      <c r="DC25" s="133" t="s">
        <v>1182</v>
      </c>
      <c r="DD25" s="133" t="s">
        <v>1182</v>
      </c>
      <c r="DE25" s="133" t="s">
        <v>1182</v>
      </c>
      <c r="DF25" s="133" t="s">
        <v>1182</v>
      </c>
      <c r="DG25" s="133" t="s">
        <v>1182</v>
      </c>
      <c r="DH25" s="171" t="s">
        <v>3336</v>
      </c>
      <c r="DI25" s="134" t="s">
        <v>1182</v>
      </c>
      <c r="DJ25" s="134" t="s">
        <v>1182</v>
      </c>
      <c r="DK25" s="134" t="s">
        <v>1182</v>
      </c>
      <c r="DL25" s="134" t="s">
        <v>1182</v>
      </c>
      <c r="DM25" s="134" t="s">
        <v>1182</v>
      </c>
      <c r="DN25" s="134" t="s">
        <v>1182</v>
      </c>
      <c r="DO25" s="171" t="s">
        <v>3336</v>
      </c>
      <c r="DP25" s="341" t="e">
        <f t="shared" si="5"/>
        <v>#VALUE!</v>
      </c>
      <c r="DQ25" s="341" t="e">
        <f t="shared" si="0"/>
        <v>#VALUE!</v>
      </c>
      <c r="DR25" s="341" t="e">
        <f t="shared" si="1"/>
        <v>#VALUE!</v>
      </c>
      <c r="DS25" s="341" t="e">
        <f t="shared" si="2"/>
        <v>#VALUE!</v>
      </c>
      <c r="DT25" s="341" t="e">
        <f t="shared" si="3"/>
        <v>#VALUE!</v>
      </c>
      <c r="DU25" s="373">
        <f t="shared" si="4"/>
        <v>4703</v>
      </c>
      <c r="DV25" s="335" t="s">
        <v>3336</v>
      </c>
      <c r="DW25" s="133" t="s">
        <v>1183</v>
      </c>
      <c r="DX25" s="133" t="s">
        <v>1183</v>
      </c>
      <c r="DY25" s="133" t="s">
        <v>1183</v>
      </c>
      <c r="DZ25" s="133" t="s">
        <v>1183</v>
      </c>
      <c r="EA25" s="133" t="s">
        <v>1183</v>
      </c>
      <c r="EB25" s="133">
        <v>38</v>
      </c>
      <c r="EC25" s="334" t="s">
        <v>3336</v>
      </c>
      <c r="ED25" s="154">
        <v>11</v>
      </c>
      <c r="EE25" s="174">
        <v>5</v>
      </c>
      <c r="EF25" s="154">
        <v>12</v>
      </c>
      <c r="EG25" s="154">
        <v>11</v>
      </c>
      <c r="EH25" s="154">
        <v>8</v>
      </c>
      <c r="EI25" s="133">
        <v>14</v>
      </c>
      <c r="EJ25" s="334" t="s">
        <v>3336</v>
      </c>
      <c r="EK25" s="133" t="s">
        <v>1183</v>
      </c>
      <c r="EL25" s="133" t="s">
        <v>1183</v>
      </c>
      <c r="EM25" s="154">
        <v>3</v>
      </c>
      <c r="EN25" s="154">
        <v>1</v>
      </c>
      <c r="EO25" s="154">
        <v>2</v>
      </c>
      <c r="EP25" s="338">
        <f>(EO25+EQ25)/2</f>
        <v>2</v>
      </c>
      <c r="EQ25" s="334">
        <v>2</v>
      </c>
      <c r="ER25" s="133" t="s">
        <v>1183</v>
      </c>
      <c r="ES25" s="133" t="s">
        <v>1183</v>
      </c>
      <c r="ET25" s="133" t="s">
        <v>1183</v>
      </c>
      <c r="EU25" s="133" t="s">
        <v>1183</v>
      </c>
      <c r="EV25" s="133" t="s">
        <v>1183</v>
      </c>
      <c r="EW25" s="305">
        <v>4665</v>
      </c>
      <c r="EX25" s="334">
        <v>4578</v>
      </c>
      <c r="EY25" s="133" t="s">
        <v>1183</v>
      </c>
      <c r="EZ25" s="133" t="s">
        <v>1183</v>
      </c>
      <c r="FA25" s="133" t="s">
        <v>1183</v>
      </c>
      <c r="FB25" s="133" t="s">
        <v>1183</v>
      </c>
      <c r="FC25" s="133" t="s">
        <v>1183</v>
      </c>
      <c r="FD25" s="341" t="s">
        <v>1183</v>
      </c>
      <c r="FE25" s="334" t="s">
        <v>3336</v>
      </c>
      <c r="FF25" s="154">
        <v>4223</v>
      </c>
      <c r="FG25" s="154">
        <v>4848</v>
      </c>
      <c r="FH25" s="154">
        <v>5150</v>
      </c>
      <c r="FI25" s="154">
        <v>5367</v>
      </c>
      <c r="FJ25" s="154">
        <v>5408</v>
      </c>
      <c r="FK25" s="133">
        <v>4665</v>
      </c>
      <c r="FL25" s="362"/>
      <c r="FM25" s="133" t="s">
        <v>1183</v>
      </c>
      <c r="FN25" s="133" t="s">
        <v>1183</v>
      </c>
      <c r="FO25" s="133" t="s">
        <v>1183</v>
      </c>
      <c r="FP25" s="133" t="s">
        <v>1183</v>
      </c>
      <c r="FQ25" s="133" t="s">
        <v>1183</v>
      </c>
      <c r="FR25" s="133" t="s">
        <v>1183</v>
      </c>
      <c r="FS25" s="363" t="s">
        <v>1183</v>
      </c>
      <c r="FT25" s="133" t="s">
        <v>1183</v>
      </c>
      <c r="FU25" s="133" t="s">
        <v>1183</v>
      </c>
      <c r="FV25" s="133" t="s">
        <v>1183</v>
      </c>
      <c r="FW25" s="133" t="s">
        <v>1183</v>
      </c>
      <c r="FX25" s="133" t="s">
        <v>1183</v>
      </c>
      <c r="FY25" s="133" t="s">
        <v>1182</v>
      </c>
      <c r="FZ25" s="334" t="s">
        <v>3336</v>
      </c>
      <c r="GA25" s="154">
        <v>41</v>
      </c>
      <c r="GB25" s="133">
        <v>37</v>
      </c>
      <c r="GC25" s="133">
        <v>50</v>
      </c>
      <c r="GD25" s="133">
        <v>35</v>
      </c>
      <c r="GE25" s="133">
        <v>40</v>
      </c>
      <c r="GF25" s="338">
        <f t="shared" ref="GF25:GF31" si="7">(GE25+GG25)/2</f>
        <v>41.5</v>
      </c>
      <c r="GG25" s="370">
        <v>43</v>
      </c>
      <c r="GH25" s="368" t="s">
        <v>1499</v>
      </c>
      <c r="GI25" s="133" t="s">
        <v>3521</v>
      </c>
      <c r="HA25" s="154">
        <v>7031</v>
      </c>
      <c r="HB25" s="133">
        <v>267</v>
      </c>
      <c r="HC25" s="133">
        <v>58</v>
      </c>
      <c r="HD25" s="133">
        <v>76</v>
      </c>
      <c r="HE25" s="133">
        <v>22</v>
      </c>
      <c r="HF25" s="171" t="s">
        <v>3336</v>
      </c>
      <c r="HG25" s="133" t="s">
        <v>1182</v>
      </c>
      <c r="HH25" s="133" t="s">
        <v>1182</v>
      </c>
      <c r="HI25" s="133" t="s">
        <v>1182</v>
      </c>
      <c r="HJ25" s="133" t="s">
        <v>1182</v>
      </c>
      <c r="HK25" s="133" t="s">
        <v>1182</v>
      </c>
      <c r="HL25" s="171" t="s">
        <v>3336</v>
      </c>
      <c r="HM25" s="154">
        <v>1856</v>
      </c>
      <c r="HN25" s="133" t="s">
        <v>1183</v>
      </c>
      <c r="HO25" s="133" t="s">
        <v>1183</v>
      </c>
      <c r="HP25" s="133" t="s">
        <v>1183</v>
      </c>
      <c r="HQ25" s="133" t="s">
        <v>1183</v>
      </c>
      <c r="HR25" s="171" t="s">
        <v>3336</v>
      </c>
      <c r="HS25" s="154">
        <v>412</v>
      </c>
      <c r="HT25" s="133">
        <v>9</v>
      </c>
      <c r="HU25" s="133">
        <v>1</v>
      </c>
      <c r="HV25" s="133">
        <v>3</v>
      </c>
      <c r="HW25" s="133" t="s">
        <v>1182</v>
      </c>
      <c r="HX25" s="171" t="s">
        <v>3336</v>
      </c>
      <c r="HY25" s="133" t="s">
        <v>1183</v>
      </c>
      <c r="HZ25" s="133" t="s">
        <v>1183</v>
      </c>
      <c r="IA25" s="133" t="s">
        <v>1183</v>
      </c>
      <c r="IB25" s="133" t="s">
        <v>1183</v>
      </c>
      <c r="IC25" s="133" t="s">
        <v>1183</v>
      </c>
      <c r="ID25" s="171" t="s">
        <v>3336</v>
      </c>
      <c r="IE25" s="133">
        <v>314</v>
      </c>
      <c r="IF25" s="133">
        <v>0</v>
      </c>
      <c r="IG25" s="133">
        <v>1</v>
      </c>
      <c r="IH25" s="133">
        <v>1</v>
      </c>
      <c r="II25" s="133" t="s">
        <v>1182</v>
      </c>
      <c r="IJ25" s="171" t="s">
        <v>3336</v>
      </c>
      <c r="IK25" s="154">
        <v>351</v>
      </c>
      <c r="IL25" s="133" t="s">
        <v>1182</v>
      </c>
      <c r="IM25" s="133" t="s">
        <v>1183</v>
      </c>
      <c r="IN25" s="133" t="s">
        <v>1183</v>
      </c>
      <c r="IO25" s="133" t="s">
        <v>1183</v>
      </c>
      <c r="IP25" s="171" t="s">
        <v>3336</v>
      </c>
      <c r="IQ25" s="133" t="s">
        <v>1182</v>
      </c>
      <c r="IR25" s="133" t="s">
        <v>1182</v>
      </c>
      <c r="IS25" s="133" t="s">
        <v>1182</v>
      </c>
      <c r="IT25" s="133" t="s">
        <v>1182</v>
      </c>
      <c r="IU25" s="133" t="s">
        <v>1182</v>
      </c>
      <c r="IV25" s="171" t="s">
        <v>3336</v>
      </c>
      <c r="IW25" s="154">
        <v>1014</v>
      </c>
      <c r="IX25" s="133">
        <v>14</v>
      </c>
      <c r="IY25" s="133">
        <v>26</v>
      </c>
      <c r="IZ25" s="133">
        <v>7</v>
      </c>
      <c r="JA25" s="133" t="s">
        <v>1182</v>
      </c>
      <c r="JB25" s="171" t="s">
        <v>3336</v>
      </c>
      <c r="JC25" s="154">
        <v>1154</v>
      </c>
      <c r="JD25" s="133">
        <v>36</v>
      </c>
      <c r="JE25" s="133">
        <v>24</v>
      </c>
      <c r="JF25" s="133">
        <v>5</v>
      </c>
      <c r="JG25" s="133" t="s">
        <v>1182</v>
      </c>
      <c r="JH25" s="171" t="s">
        <v>3336</v>
      </c>
      <c r="JI25" s="133">
        <v>369</v>
      </c>
      <c r="JJ25" s="133">
        <v>25</v>
      </c>
      <c r="JK25" s="133">
        <v>0</v>
      </c>
      <c r="JL25" s="133">
        <v>4</v>
      </c>
      <c r="JM25" s="133" t="s">
        <v>1182</v>
      </c>
      <c r="JN25" s="171" t="s">
        <v>3336</v>
      </c>
      <c r="JO25" s="154">
        <v>896</v>
      </c>
      <c r="JP25" s="133">
        <v>64</v>
      </c>
      <c r="JQ25" s="133">
        <v>0</v>
      </c>
      <c r="JR25" s="133">
        <v>28</v>
      </c>
      <c r="JS25" s="133" t="s">
        <v>1183</v>
      </c>
      <c r="JT25" s="171" t="s">
        <v>3336</v>
      </c>
      <c r="JU25" s="133" t="s">
        <v>1499</v>
      </c>
      <c r="JV25" s="133" t="s">
        <v>1912</v>
      </c>
      <c r="KL25" s="133">
        <v>2</v>
      </c>
      <c r="KM25" s="133" t="s">
        <v>1069</v>
      </c>
      <c r="KN25" s="341">
        <f t="shared" si="6"/>
        <v>3878</v>
      </c>
      <c r="KO25" s="341">
        <f>KP25+KQ25</f>
        <v>3878</v>
      </c>
      <c r="KP25" s="154">
        <v>3419</v>
      </c>
      <c r="KQ25" s="154">
        <v>459</v>
      </c>
      <c r="KR25" s="171" t="s">
        <v>3336</v>
      </c>
      <c r="KS25" s="154">
        <v>394</v>
      </c>
      <c r="KT25" s="133" t="s">
        <v>1183</v>
      </c>
      <c r="KU25" s="154">
        <v>94</v>
      </c>
      <c r="KV25" s="133" t="s">
        <v>1183</v>
      </c>
      <c r="KW25" s="133" t="s">
        <v>1183</v>
      </c>
      <c r="KX25" s="133" t="s">
        <v>1183</v>
      </c>
      <c r="KY25" s="154">
        <v>300</v>
      </c>
      <c r="KZ25" s="133" t="s">
        <v>1183</v>
      </c>
      <c r="LA25" s="154">
        <v>3025</v>
      </c>
      <c r="LB25" s="154">
        <v>459</v>
      </c>
      <c r="LC25" s="171" t="s">
        <v>3336</v>
      </c>
      <c r="LD25" s="154">
        <v>32</v>
      </c>
      <c r="LE25" s="133" t="s">
        <v>1183</v>
      </c>
      <c r="LF25" s="154">
        <v>1895</v>
      </c>
      <c r="LG25" s="133" t="s">
        <v>1183</v>
      </c>
      <c r="LH25" s="133" t="s">
        <v>1183</v>
      </c>
      <c r="LI25" s="133" t="s">
        <v>1183</v>
      </c>
      <c r="LJ25" s="171" t="s">
        <v>3336</v>
      </c>
      <c r="LK25" s="154">
        <v>283</v>
      </c>
      <c r="LL25" s="154">
        <v>2</v>
      </c>
      <c r="LM25" s="154">
        <v>40</v>
      </c>
      <c r="LN25" s="133" t="s">
        <v>1183</v>
      </c>
      <c r="LO25" s="154">
        <v>206</v>
      </c>
      <c r="LP25" s="154">
        <v>256</v>
      </c>
      <c r="LQ25" s="171" t="s">
        <v>3336</v>
      </c>
      <c r="LR25" s="154">
        <v>11</v>
      </c>
      <c r="LS25" s="154">
        <v>144</v>
      </c>
      <c r="LT25" s="154">
        <v>558</v>
      </c>
      <c r="LU25" s="154">
        <v>63</v>
      </c>
      <c r="LV25" s="171" t="s">
        <v>3336</v>
      </c>
      <c r="LX25" s="171" t="s">
        <v>3336</v>
      </c>
      <c r="LZ25" s="133">
        <v>1</v>
      </c>
      <c r="OT25" s="154">
        <v>7941</v>
      </c>
      <c r="OU25" s="154">
        <v>885</v>
      </c>
      <c r="OV25" s="154">
        <v>484</v>
      </c>
      <c r="OW25" s="133" t="s">
        <v>1183</v>
      </c>
      <c r="OX25" s="133" t="s">
        <v>1183</v>
      </c>
      <c r="OY25" s="171" t="s">
        <v>3336</v>
      </c>
      <c r="OZ25" s="177">
        <v>12053</v>
      </c>
      <c r="PA25" s="154">
        <v>1255</v>
      </c>
      <c r="PB25" s="154">
        <v>1237</v>
      </c>
      <c r="PC25" s="176" t="s">
        <v>1183</v>
      </c>
      <c r="PD25" s="133" t="s">
        <v>1183</v>
      </c>
      <c r="PE25" s="171" t="s">
        <v>3336</v>
      </c>
      <c r="PF25" s="133" t="s">
        <v>1183</v>
      </c>
      <c r="PG25" s="133" t="s">
        <v>1183</v>
      </c>
      <c r="PH25" s="133" t="s">
        <v>1183</v>
      </c>
      <c r="PI25" s="133" t="s">
        <v>1183</v>
      </c>
      <c r="PJ25" s="133" t="s">
        <v>1183</v>
      </c>
      <c r="PK25" s="133" t="s">
        <v>1183</v>
      </c>
      <c r="PL25" s="133" t="s">
        <v>1183</v>
      </c>
      <c r="PM25" s="171" t="s">
        <v>3336</v>
      </c>
      <c r="PN25" s="133" t="s">
        <v>1183</v>
      </c>
      <c r="PO25" s="133" t="s">
        <v>1183</v>
      </c>
      <c r="PP25" s="171" t="s">
        <v>3336</v>
      </c>
      <c r="PQ25" s="133" t="s">
        <v>1183</v>
      </c>
      <c r="PR25" s="133" t="s">
        <v>1183</v>
      </c>
      <c r="PS25" s="154">
        <v>2845</v>
      </c>
      <c r="PT25" s="154">
        <v>2924</v>
      </c>
      <c r="PU25" s="133" t="s">
        <v>1183</v>
      </c>
      <c r="PV25" s="133" t="s">
        <v>1183</v>
      </c>
      <c r="PW25" s="171" t="s">
        <v>3336</v>
      </c>
      <c r="PX25" s="133" t="s">
        <v>1182</v>
      </c>
      <c r="PY25" s="133" t="s">
        <v>1182</v>
      </c>
      <c r="PZ25" s="154">
        <v>569</v>
      </c>
      <c r="QA25" s="154">
        <v>1553</v>
      </c>
      <c r="QB25" s="154">
        <v>70</v>
      </c>
      <c r="QC25" s="154">
        <v>254</v>
      </c>
      <c r="QD25" s="171" t="s">
        <v>3336</v>
      </c>
      <c r="QE25" s="154">
        <v>2939</v>
      </c>
      <c r="QF25" s="154">
        <v>5147</v>
      </c>
      <c r="QG25" s="133" t="s">
        <v>1183</v>
      </c>
      <c r="QH25" s="133" t="s">
        <v>1183</v>
      </c>
      <c r="QI25" s="133" t="s">
        <v>1183</v>
      </c>
      <c r="QJ25" s="133" t="s">
        <v>1183</v>
      </c>
      <c r="QK25" s="171" t="s">
        <v>3336</v>
      </c>
      <c r="QL25" s="154">
        <v>495</v>
      </c>
      <c r="QM25" s="154">
        <v>1183</v>
      </c>
      <c r="QN25" s="154">
        <v>1113</v>
      </c>
      <c r="QO25" s="154">
        <v>1246</v>
      </c>
      <c r="QP25" s="133" t="s">
        <v>1183</v>
      </c>
      <c r="QQ25" s="133" t="s">
        <v>1183</v>
      </c>
      <c r="QR25" s="171" t="s">
        <v>3336</v>
      </c>
      <c r="QS25" s="154">
        <v>12019</v>
      </c>
      <c r="QT25" s="154">
        <v>8251</v>
      </c>
      <c r="QU25" s="154">
        <v>997</v>
      </c>
      <c r="QV25" s="154">
        <v>322</v>
      </c>
      <c r="QW25" s="133" t="s">
        <v>1182</v>
      </c>
      <c r="QX25" s="154">
        <v>102</v>
      </c>
      <c r="QY25" s="154">
        <v>2347</v>
      </c>
      <c r="QZ25" s="171" t="s">
        <v>3336</v>
      </c>
      <c r="RA25" s="133" t="s">
        <v>1499</v>
      </c>
      <c r="RB25" s="171" t="s">
        <v>3336</v>
      </c>
      <c r="RE25" s="138">
        <v>1</v>
      </c>
      <c r="RL25" s="133" t="s">
        <v>1913</v>
      </c>
      <c r="RM25" s="133" t="s">
        <v>1026</v>
      </c>
      <c r="RN25" s="133" t="s">
        <v>1026</v>
      </c>
      <c r="RP25" s="133" t="s">
        <v>1026</v>
      </c>
      <c r="RQ25" s="133" t="s">
        <v>1026</v>
      </c>
      <c r="RV25" s="133">
        <v>2</v>
      </c>
      <c r="RY25" s="154">
        <v>252</v>
      </c>
      <c r="RZ25" s="171" t="s">
        <v>3336</v>
      </c>
      <c r="SA25" s="154">
        <v>5</v>
      </c>
      <c r="SB25" s="154">
        <v>15</v>
      </c>
      <c r="SC25" s="154">
        <v>12</v>
      </c>
      <c r="SD25" s="154">
        <v>202</v>
      </c>
      <c r="SE25" s="171" t="s">
        <v>3336</v>
      </c>
      <c r="SF25" s="154">
        <v>18</v>
      </c>
      <c r="SG25" s="133" t="s">
        <v>1183</v>
      </c>
      <c r="SH25" s="154">
        <v>247</v>
      </c>
      <c r="SI25" s="133" t="s">
        <v>1183</v>
      </c>
      <c r="SJ25" s="171" t="s">
        <v>3336</v>
      </c>
      <c r="SK25" s="133" t="s">
        <v>1183</v>
      </c>
      <c r="SL25" s="133">
        <v>8</v>
      </c>
      <c r="SM25" s="133">
        <v>696</v>
      </c>
      <c r="SN25" s="133" t="s">
        <v>1183</v>
      </c>
      <c r="SO25" s="171" t="s">
        <v>3336</v>
      </c>
      <c r="SP25" s="133" t="s">
        <v>1499</v>
      </c>
    </row>
    <row r="26" spans="1:511" ht="14.5">
      <c r="A26" s="133">
        <v>25</v>
      </c>
      <c r="B26" s="150" t="s">
        <v>48</v>
      </c>
      <c r="S26" s="133">
        <v>314</v>
      </c>
      <c r="T26" s="133" t="s">
        <v>1182</v>
      </c>
      <c r="U26" s="133" t="s">
        <v>1182</v>
      </c>
      <c r="V26" s="133" t="s">
        <v>1182</v>
      </c>
      <c r="W26" s="133" t="s">
        <v>1182</v>
      </c>
      <c r="X26" s="133" t="s">
        <v>1182</v>
      </c>
      <c r="Y26" s="133" t="s">
        <v>1182</v>
      </c>
      <c r="Z26" s="133" t="s">
        <v>1182</v>
      </c>
      <c r="AA26" s="133" t="s">
        <v>1182</v>
      </c>
      <c r="AB26" s="133" t="s">
        <v>1182</v>
      </c>
      <c r="AC26" s="133" t="s">
        <v>1182</v>
      </c>
      <c r="AD26" s="133" t="s">
        <v>1182</v>
      </c>
      <c r="AE26" s="133" t="s">
        <v>1182</v>
      </c>
      <c r="AF26" s="133" t="s">
        <v>1182</v>
      </c>
      <c r="AG26" s="133" t="s">
        <v>1182</v>
      </c>
      <c r="AH26" s="133" t="s">
        <v>1182</v>
      </c>
      <c r="AI26" s="171" t="s">
        <v>3336</v>
      </c>
      <c r="AJ26" s="133">
        <v>644</v>
      </c>
      <c r="AK26" s="133">
        <v>659</v>
      </c>
      <c r="AL26" s="133">
        <v>717</v>
      </c>
      <c r="AM26" s="133">
        <v>656</v>
      </c>
      <c r="AN26" s="133">
        <v>667</v>
      </c>
      <c r="AO26" s="133">
        <v>724</v>
      </c>
      <c r="AP26" s="171" t="s">
        <v>3336</v>
      </c>
      <c r="AQ26" s="133">
        <v>245</v>
      </c>
      <c r="AR26" s="133">
        <v>259</v>
      </c>
      <c r="AS26" s="133">
        <v>326</v>
      </c>
      <c r="AT26" s="133">
        <v>283</v>
      </c>
      <c r="AU26" s="133">
        <v>284</v>
      </c>
      <c r="AV26" s="133">
        <v>343</v>
      </c>
      <c r="AW26" s="171" t="s">
        <v>3336</v>
      </c>
      <c r="AX26" s="133">
        <v>36</v>
      </c>
      <c r="AY26" s="133">
        <v>29</v>
      </c>
      <c r="AZ26" s="133">
        <v>33</v>
      </c>
      <c r="BA26" s="133">
        <v>26</v>
      </c>
      <c r="BB26" s="133">
        <v>39</v>
      </c>
      <c r="BC26" s="133">
        <v>36</v>
      </c>
      <c r="BD26" s="171" t="s">
        <v>3336</v>
      </c>
      <c r="BE26" s="133">
        <v>442</v>
      </c>
      <c r="BF26" s="133">
        <v>454</v>
      </c>
      <c r="BG26" s="133">
        <v>518</v>
      </c>
      <c r="BH26" s="133">
        <v>477</v>
      </c>
      <c r="BI26" s="133">
        <v>491</v>
      </c>
      <c r="BJ26" s="133">
        <v>278</v>
      </c>
      <c r="BK26" s="171" t="s">
        <v>3336</v>
      </c>
      <c r="BL26" s="133">
        <v>252</v>
      </c>
      <c r="BM26" s="133">
        <v>253</v>
      </c>
      <c r="BN26" s="133">
        <v>108</v>
      </c>
      <c r="BO26" s="133">
        <v>278</v>
      </c>
      <c r="BP26" s="133">
        <v>282</v>
      </c>
      <c r="BQ26" s="133" t="s">
        <v>1182</v>
      </c>
      <c r="BR26" s="171" t="s">
        <v>3336</v>
      </c>
      <c r="BS26" s="133" t="s">
        <v>1183</v>
      </c>
      <c r="BT26" s="133">
        <v>1</v>
      </c>
      <c r="BU26" s="302">
        <v>1</v>
      </c>
      <c r="BV26" s="302">
        <v>5</v>
      </c>
      <c r="BW26" s="133">
        <v>1</v>
      </c>
      <c r="BX26" s="302">
        <v>2</v>
      </c>
      <c r="BY26" s="171" t="s">
        <v>3336</v>
      </c>
      <c r="BZ26" s="133">
        <v>1090</v>
      </c>
      <c r="CA26" s="133">
        <v>832</v>
      </c>
      <c r="CB26" s="133">
        <v>787</v>
      </c>
      <c r="CC26" s="133">
        <v>950</v>
      </c>
      <c r="CD26" s="133">
        <v>949</v>
      </c>
      <c r="CE26" s="338">
        <f>(CD26+CF26)/2</f>
        <v>982</v>
      </c>
      <c r="CF26" s="334">
        <v>1015</v>
      </c>
      <c r="CG26" s="133">
        <v>691</v>
      </c>
      <c r="CH26" s="133">
        <v>710</v>
      </c>
      <c r="CI26" s="133">
        <v>638</v>
      </c>
      <c r="CJ26" s="133">
        <v>675</v>
      </c>
      <c r="CK26" s="133">
        <v>645</v>
      </c>
      <c r="CL26" s="338">
        <f>(CK26+CM26)/2</f>
        <v>662</v>
      </c>
      <c r="CM26" s="334">
        <v>679</v>
      </c>
      <c r="CN26" s="133" t="s">
        <v>1182</v>
      </c>
      <c r="CO26" s="133" t="s">
        <v>1182</v>
      </c>
      <c r="CP26" s="133" t="s">
        <v>1182</v>
      </c>
      <c r="CQ26" s="133" t="s">
        <v>1182</v>
      </c>
      <c r="CR26" s="133" t="s">
        <v>1182</v>
      </c>
      <c r="CS26" s="133" t="s">
        <v>1182</v>
      </c>
      <c r="CT26" s="171" t="s">
        <v>3336</v>
      </c>
      <c r="CU26" s="133" t="s">
        <v>1182</v>
      </c>
      <c r="CV26" s="133" t="s">
        <v>1182</v>
      </c>
      <c r="CW26" s="133" t="s">
        <v>1182</v>
      </c>
      <c r="CX26" s="133" t="s">
        <v>1182</v>
      </c>
      <c r="CY26" s="133" t="s">
        <v>1182</v>
      </c>
      <c r="CZ26" s="133" t="s">
        <v>1182</v>
      </c>
      <c r="DA26" s="171" t="s">
        <v>3336</v>
      </c>
      <c r="DB26" s="133" t="s">
        <v>1182</v>
      </c>
      <c r="DC26" s="133" t="s">
        <v>1182</v>
      </c>
      <c r="DD26" s="133" t="s">
        <v>1182</v>
      </c>
      <c r="DE26" s="133" t="s">
        <v>1182</v>
      </c>
      <c r="DF26" s="133" t="s">
        <v>1182</v>
      </c>
      <c r="DG26" s="133" t="s">
        <v>1182</v>
      </c>
      <c r="DH26" s="171" t="s">
        <v>3336</v>
      </c>
      <c r="DI26" s="134" t="s">
        <v>1182</v>
      </c>
      <c r="DJ26" s="134" t="s">
        <v>1182</v>
      </c>
      <c r="DK26" s="134" t="s">
        <v>1182</v>
      </c>
      <c r="DL26" s="134" t="s">
        <v>1182</v>
      </c>
      <c r="DM26" s="134" t="s">
        <v>1182</v>
      </c>
      <c r="DN26" s="134" t="s">
        <v>1182</v>
      </c>
      <c r="DO26" s="171" t="s">
        <v>3336</v>
      </c>
      <c r="DP26" s="373">
        <f t="shared" si="5"/>
        <v>1035</v>
      </c>
      <c r="DQ26" s="373">
        <f t="shared" si="0"/>
        <v>1179</v>
      </c>
      <c r="DR26" s="373">
        <f t="shared" si="1"/>
        <v>792</v>
      </c>
      <c r="DS26" s="373">
        <f t="shared" si="2"/>
        <v>920</v>
      </c>
      <c r="DT26" s="373">
        <f t="shared" si="3"/>
        <v>873</v>
      </c>
      <c r="DU26" s="373">
        <f t="shared" si="4"/>
        <v>1008.5</v>
      </c>
      <c r="DV26" s="335" t="s">
        <v>3336</v>
      </c>
      <c r="DW26" s="133">
        <v>2</v>
      </c>
      <c r="DX26" s="133">
        <v>3</v>
      </c>
      <c r="DY26" s="133">
        <v>1</v>
      </c>
      <c r="DZ26" s="133">
        <v>1</v>
      </c>
      <c r="EA26" s="133">
        <v>1</v>
      </c>
      <c r="EB26" s="133">
        <v>2</v>
      </c>
      <c r="EC26" s="334" t="s">
        <v>3336</v>
      </c>
      <c r="ED26" s="133">
        <v>2</v>
      </c>
      <c r="EE26" s="133">
        <v>2</v>
      </c>
      <c r="EF26" s="133">
        <v>1</v>
      </c>
      <c r="EG26" s="133">
        <v>0</v>
      </c>
      <c r="EH26" s="133">
        <v>0</v>
      </c>
      <c r="EI26" s="133">
        <v>0</v>
      </c>
      <c r="EJ26" s="334" t="s">
        <v>3336</v>
      </c>
      <c r="EK26" s="133" t="s">
        <v>1183</v>
      </c>
      <c r="EL26" s="133" t="s">
        <v>1183</v>
      </c>
      <c r="EM26" s="133">
        <v>1</v>
      </c>
      <c r="EN26" s="133">
        <v>0</v>
      </c>
      <c r="EO26" s="133">
        <v>0</v>
      </c>
      <c r="EP26" s="133">
        <v>0</v>
      </c>
      <c r="EQ26" s="334" t="s">
        <v>3336</v>
      </c>
      <c r="ER26" s="301">
        <v>1033</v>
      </c>
      <c r="ES26" s="301">
        <v>1176</v>
      </c>
      <c r="ET26" s="301">
        <v>791</v>
      </c>
      <c r="EU26" s="301">
        <v>919</v>
      </c>
      <c r="EV26" s="301">
        <v>872</v>
      </c>
      <c r="EW26" s="338">
        <f>(EV26+EX26)/2</f>
        <v>1006.5</v>
      </c>
      <c r="EX26" s="334">
        <v>1141</v>
      </c>
      <c r="EY26" s="133">
        <v>324</v>
      </c>
      <c r="EZ26" s="133">
        <v>406</v>
      </c>
      <c r="FA26" s="133">
        <v>378</v>
      </c>
      <c r="FB26" s="133">
        <v>508</v>
      </c>
      <c r="FC26" s="133">
        <v>408</v>
      </c>
      <c r="FD26" s="338">
        <f>(FC26+FE26)/2</f>
        <v>429</v>
      </c>
      <c r="FE26" s="334">
        <v>450</v>
      </c>
      <c r="FF26" s="133">
        <v>417</v>
      </c>
      <c r="FG26" s="133">
        <v>608</v>
      </c>
      <c r="FH26" s="133">
        <v>381</v>
      </c>
      <c r="FI26" s="133">
        <v>381</v>
      </c>
      <c r="FJ26" s="133">
        <v>423</v>
      </c>
      <c r="FK26" s="338">
        <f>(FJ26+FL26)/2</f>
        <v>532.5</v>
      </c>
      <c r="FL26" s="362">
        <v>642</v>
      </c>
      <c r="FM26" s="133" t="s">
        <v>1183</v>
      </c>
      <c r="FN26" s="133" t="s">
        <v>1183</v>
      </c>
      <c r="FO26" s="133" t="s">
        <v>1183</v>
      </c>
      <c r="FP26" s="133" t="s">
        <v>1183</v>
      </c>
      <c r="FQ26" s="133">
        <v>28</v>
      </c>
      <c r="FR26" s="338">
        <f>(FQ26+FS26)/2</f>
        <v>33.5</v>
      </c>
      <c r="FS26" s="363">
        <v>39</v>
      </c>
      <c r="FT26" s="133" t="s">
        <v>1183</v>
      </c>
      <c r="FU26" s="133" t="s">
        <v>1183</v>
      </c>
      <c r="FV26" s="133" t="s">
        <v>1183</v>
      </c>
      <c r="FW26" s="133" t="s">
        <v>1183</v>
      </c>
      <c r="FX26" s="133">
        <v>28</v>
      </c>
      <c r="FY26" s="338">
        <f>(FX26+FZ26)/2</f>
        <v>31</v>
      </c>
      <c r="FZ26" s="334">
        <v>34</v>
      </c>
      <c r="GA26" s="133">
        <v>294</v>
      </c>
      <c r="GB26" s="133">
        <v>165</v>
      </c>
      <c r="GC26" s="133">
        <v>33</v>
      </c>
      <c r="GD26" s="133">
        <v>31</v>
      </c>
      <c r="GE26" s="133">
        <v>14</v>
      </c>
      <c r="GF26" s="338">
        <f t="shared" si="7"/>
        <v>31.5</v>
      </c>
      <c r="GG26" s="370">
        <v>49</v>
      </c>
      <c r="HA26" s="308">
        <v>382</v>
      </c>
      <c r="HB26" s="133">
        <v>40</v>
      </c>
      <c r="HC26" s="133">
        <v>2</v>
      </c>
      <c r="HD26" s="133">
        <v>516</v>
      </c>
      <c r="HE26" s="133" t="s">
        <v>1182</v>
      </c>
      <c r="HF26" s="171" t="s">
        <v>3336</v>
      </c>
      <c r="HG26" s="133" t="s">
        <v>1182</v>
      </c>
      <c r="HH26" s="133" t="s">
        <v>1182</v>
      </c>
      <c r="HI26" s="133" t="s">
        <v>1182</v>
      </c>
      <c r="HJ26" s="133" t="s">
        <v>1182</v>
      </c>
      <c r="HK26" s="133" t="s">
        <v>1182</v>
      </c>
      <c r="HL26" s="171" t="s">
        <v>3336</v>
      </c>
      <c r="HM26" s="133">
        <v>63</v>
      </c>
      <c r="HN26" s="133" t="s">
        <v>1183</v>
      </c>
      <c r="HO26" s="133" t="s">
        <v>1183</v>
      </c>
      <c r="HP26" s="133" t="s">
        <v>1183</v>
      </c>
      <c r="HQ26" s="133" t="s">
        <v>1183</v>
      </c>
      <c r="HR26" s="171" t="s">
        <v>3336</v>
      </c>
      <c r="HS26" s="133">
        <v>44</v>
      </c>
      <c r="HT26" s="133" t="s">
        <v>1182</v>
      </c>
      <c r="HU26" s="133" t="s">
        <v>1182</v>
      </c>
      <c r="HV26" s="133" t="s">
        <v>1182</v>
      </c>
      <c r="HW26" s="133" t="s">
        <v>1182</v>
      </c>
      <c r="HX26" s="171" t="s">
        <v>3336</v>
      </c>
      <c r="HY26" s="133" t="s">
        <v>1183</v>
      </c>
      <c r="HZ26" s="133" t="s">
        <v>1183</v>
      </c>
      <c r="IA26" s="133" t="s">
        <v>1183</v>
      </c>
      <c r="IB26" s="133" t="s">
        <v>1183</v>
      </c>
      <c r="IC26" s="133" t="s">
        <v>1183</v>
      </c>
      <c r="ID26" s="171" t="s">
        <v>3336</v>
      </c>
      <c r="IE26" s="133" t="s">
        <v>1182</v>
      </c>
      <c r="IF26" s="133" t="s">
        <v>1182</v>
      </c>
      <c r="IG26" s="133" t="s">
        <v>1182</v>
      </c>
      <c r="IH26" s="133" t="s">
        <v>1182</v>
      </c>
      <c r="II26" s="133" t="s">
        <v>1182</v>
      </c>
      <c r="IJ26" s="171" t="s">
        <v>3336</v>
      </c>
      <c r="IK26" s="133">
        <v>24</v>
      </c>
      <c r="IL26" s="133" t="s">
        <v>1182</v>
      </c>
      <c r="IM26" s="133" t="s">
        <v>1183</v>
      </c>
      <c r="IN26" s="133" t="s">
        <v>1183</v>
      </c>
      <c r="IO26" s="133" t="s">
        <v>1183</v>
      </c>
      <c r="IP26" s="171" t="s">
        <v>3336</v>
      </c>
      <c r="IQ26" s="133" t="s">
        <v>1182</v>
      </c>
      <c r="IR26" s="133" t="s">
        <v>1182</v>
      </c>
      <c r="IS26" s="133" t="s">
        <v>1182</v>
      </c>
      <c r="IT26" s="133" t="s">
        <v>1182</v>
      </c>
      <c r="IU26" s="133" t="s">
        <v>1182</v>
      </c>
      <c r="IV26" s="171" t="s">
        <v>3336</v>
      </c>
      <c r="IW26" s="133">
        <v>29</v>
      </c>
      <c r="IX26" s="133" t="s">
        <v>1182</v>
      </c>
      <c r="IY26" s="133" t="s">
        <v>1182</v>
      </c>
      <c r="IZ26" s="133" t="s">
        <v>1182</v>
      </c>
      <c r="JA26" s="133" t="s">
        <v>1182</v>
      </c>
      <c r="JB26" s="171" t="s">
        <v>3336</v>
      </c>
      <c r="JC26" s="133">
        <v>59</v>
      </c>
      <c r="JD26" s="133" t="s">
        <v>1182</v>
      </c>
      <c r="JE26" s="133" t="s">
        <v>1182</v>
      </c>
      <c r="JF26" s="133" t="s">
        <v>1182</v>
      </c>
      <c r="JG26" s="133" t="s">
        <v>1182</v>
      </c>
      <c r="JH26" s="171" t="s">
        <v>3336</v>
      </c>
      <c r="JI26" s="133" t="s">
        <v>1182</v>
      </c>
      <c r="JJ26" s="133" t="s">
        <v>1182</v>
      </c>
      <c r="JK26" s="133" t="s">
        <v>1182</v>
      </c>
      <c r="JL26" s="133" t="s">
        <v>1182</v>
      </c>
      <c r="JM26" s="133" t="s">
        <v>1182</v>
      </c>
      <c r="JN26" s="171" t="s">
        <v>3336</v>
      </c>
      <c r="JO26" s="133">
        <v>100</v>
      </c>
      <c r="JP26" s="133" t="s">
        <v>1182</v>
      </c>
      <c r="JQ26" s="133" t="s">
        <v>1182</v>
      </c>
      <c r="JR26" s="133" t="s">
        <v>1182</v>
      </c>
      <c r="JS26" s="133" t="s">
        <v>1182</v>
      </c>
      <c r="JT26" s="171" t="s">
        <v>3336</v>
      </c>
      <c r="KN26" s="341" t="e">
        <f t="shared" si="6"/>
        <v>#VALUE!</v>
      </c>
      <c r="KO26" s="133">
        <v>439.75</v>
      </c>
      <c r="KP26" s="133">
        <v>439.75</v>
      </c>
      <c r="KQ26" s="133" t="s">
        <v>1182</v>
      </c>
      <c r="KR26" s="171" t="s">
        <v>3336</v>
      </c>
      <c r="KS26" s="133">
        <v>6</v>
      </c>
      <c r="KT26" s="133" t="s">
        <v>1182</v>
      </c>
      <c r="KU26" s="133">
        <v>6</v>
      </c>
      <c r="KV26" s="133" t="s">
        <v>1182</v>
      </c>
      <c r="KW26" s="133">
        <v>0</v>
      </c>
      <c r="KX26" s="133" t="s">
        <v>1182</v>
      </c>
      <c r="KY26" s="133">
        <v>0</v>
      </c>
      <c r="KZ26" s="133" t="s">
        <v>1182</v>
      </c>
      <c r="LA26" s="133">
        <v>433.75</v>
      </c>
      <c r="LB26" s="133" t="s">
        <v>1182</v>
      </c>
      <c r="LC26" s="171" t="s">
        <v>3336</v>
      </c>
      <c r="LD26" s="133">
        <v>5</v>
      </c>
      <c r="LE26" s="133" t="s">
        <v>1182</v>
      </c>
      <c r="LF26" s="133">
        <v>320.25</v>
      </c>
      <c r="LG26" s="133" t="s">
        <v>1182</v>
      </c>
      <c r="LH26" s="133">
        <v>0</v>
      </c>
      <c r="LI26" s="133" t="s">
        <v>1182</v>
      </c>
      <c r="LJ26" s="171" t="s">
        <v>3336</v>
      </c>
      <c r="LK26" s="133">
        <v>1</v>
      </c>
      <c r="LL26" s="133" t="s">
        <v>1182</v>
      </c>
      <c r="LM26" s="133">
        <v>5.25</v>
      </c>
      <c r="LN26" s="133" t="s">
        <v>1182</v>
      </c>
      <c r="LO26" s="133">
        <v>18.5</v>
      </c>
      <c r="LP26" s="133" t="s">
        <v>1182</v>
      </c>
      <c r="LQ26" s="171" t="s">
        <v>3336</v>
      </c>
      <c r="LR26" s="133">
        <v>30.75</v>
      </c>
      <c r="LS26" s="133" t="s">
        <v>1182</v>
      </c>
      <c r="LT26" s="133">
        <v>53</v>
      </c>
      <c r="LU26" s="133" t="s">
        <v>1182</v>
      </c>
      <c r="LV26" s="171" t="s">
        <v>3336</v>
      </c>
      <c r="LX26" s="171" t="s">
        <v>3336</v>
      </c>
      <c r="OT26" s="133">
        <v>1115</v>
      </c>
      <c r="OU26" s="133">
        <v>151</v>
      </c>
      <c r="OV26" s="133" t="s">
        <v>1182</v>
      </c>
      <c r="OW26" s="133">
        <v>443</v>
      </c>
      <c r="OX26" s="133" t="s">
        <v>1183</v>
      </c>
      <c r="OY26" s="171" t="s">
        <v>3336</v>
      </c>
      <c r="OZ26" s="176">
        <v>483</v>
      </c>
      <c r="PA26" s="133">
        <v>54</v>
      </c>
      <c r="PB26" s="133" t="s">
        <v>1182</v>
      </c>
      <c r="PC26" s="133">
        <v>216</v>
      </c>
      <c r="PD26" s="133" t="s">
        <v>1183</v>
      </c>
      <c r="PE26" s="171" t="s">
        <v>3336</v>
      </c>
      <c r="PF26" s="133">
        <v>635</v>
      </c>
      <c r="PG26" s="133">
        <v>542</v>
      </c>
      <c r="PH26" s="133">
        <v>67</v>
      </c>
      <c r="PI26" s="133">
        <v>23</v>
      </c>
      <c r="PJ26" s="133" t="s">
        <v>1182</v>
      </c>
      <c r="PK26" s="133">
        <v>3</v>
      </c>
      <c r="PL26" s="133">
        <v>0</v>
      </c>
      <c r="PM26" s="171" t="s">
        <v>3336</v>
      </c>
      <c r="PN26" s="133">
        <v>1115</v>
      </c>
      <c r="PO26" s="133">
        <v>483</v>
      </c>
      <c r="PP26" s="171" t="s">
        <v>3336</v>
      </c>
      <c r="PQ26" s="133">
        <v>21</v>
      </c>
      <c r="PR26" s="133">
        <v>8</v>
      </c>
      <c r="PS26" s="133">
        <v>349</v>
      </c>
      <c r="PT26" s="133">
        <v>96</v>
      </c>
      <c r="PU26" s="133">
        <v>121</v>
      </c>
      <c r="PV26" s="133">
        <v>15</v>
      </c>
      <c r="PW26" s="171" t="s">
        <v>3336</v>
      </c>
      <c r="PX26" s="133" t="s">
        <v>1182</v>
      </c>
      <c r="PY26" s="133" t="s">
        <v>1182</v>
      </c>
      <c r="PZ26" s="133">
        <v>420</v>
      </c>
      <c r="QA26" s="133">
        <v>189</v>
      </c>
      <c r="QB26" s="133">
        <v>24</v>
      </c>
      <c r="QC26" s="133">
        <v>52</v>
      </c>
      <c r="QD26" s="171" t="s">
        <v>3336</v>
      </c>
      <c r="QE26" s="133" t="s">
        <v>1182</v>
      </c>
      <c r="QF26" s="133" t="s">
        <v>1182</v>
      </c>
      <c r="QG26" s="133">
        <v>15</v>
      </c>
      <c r="QH26" s="133">
        <v>28</v>
      </c>
      <c r="QI26" s="133" t="s">
        <v>1182</v>
      </c>
      <c r="QJ26" s="133" t="s">
        <v>1182</v>
      </c>
      <c r="QK26" s="171" t="s">
        <v>3336</v>
      </c>
      <c r="QL26" s="133" t="s">
        <v>1182</v>
      </c>
      <c r="QM26" s="133" t="s">
        <v>1182</v>
      </c>
      <c r="QN26" s="133">
        <v>160</v>
      </c>
      <c r="QO26" s="133">
        <v>77</v>
      </c>
      <c r="QP26" s="133">
        <v>5</v>
      </c>
      <c r="QQ26" s="133">
        <v>18</v>
      </c>
      <c r="QR26" s="171" t="s">
        <v>3336</v>
      </c>
      <c r="QS26" s="133">
        <v>635</v>
      </c>
      <c r="QT26" s="133">
        <v>542</v>
      </c>
      <c r="QU26" s="133">
        <v>67</v>
      </c>
      <c r="QV26" s="133">
        <v>23</v>
      </c>
      <c r="QW26" s="133" t="s">
        <v>1182</v>
      </c>
      <c r="QX26" s="133">
        <v>3</v>
      </c>
      <c r="QY26" s="133">
        <v>0</v>
      </c>
      <c r="QZ26" s="171" t="s">
        <v>3336</v>
      </c>
      <c r="RB26" s="171" t="s">
        <v>3336</v>
      </c>
      <c r="RY26" s="133">
        <v>14.5</v>
      </c>
      <c r="RZ26" s="171" t="s">
        <v>3336</v>
      </c>
      <c r="SA26" s="133" t="s">
        <v>1182</v>
      </c>
      <c r="SB26" s="133">
        <v>0</v>
      </c>
      <c r="SC26" s="133">
        <v>1</v>
      </c>
      <c r="SD26" s="133">
        <v>10</v>
      </c>
      <c r="SE26" s="171" t="s">
        <v>3336</v>
      </c>
      <c r="SF26" s="133" t="s">
        <v>1182</v>
      </c>
      <c r="SG26" s="133">
        <v>0</v>
      </c>
      <c r="SH26" s="133" t="s">
        <v>1182</v>
      </c>
      <c r="SI26" s="133">
        <v>3.5</v>
      </c>
      <c r="SJ26" s="171" t="s">
        <v>3336</v>
      </c>
      <c r="SK26" s="133">
        <v>13</v>
      </c>
      <c r="SL26" s="133">
        <v>13</v>
      </c>
      <c r="SM26" s="133" t="s">
        <v>1182</v>
      </c>
      <c r="SN26" s="133" t="s">
        <v>1182</v>
      </c>
      <c r="SO26" s="171" t="s">
        <v>3336</v>
      </c>
    </row>
    <row r="27" spans="1:511" ht="14.5">
      <c r="A27" s="133">
        <v>26</v>
      </c>
      <c r="B27" s="150" t="s">
        <v>49</v>
      </c>
      <c r="AI27" s="171" t="s">
        <v>3336</v>
      </c>
      <c r="AJ27" s="133">
        <v>599</v>
      </c>
      <c r="AK27" s="133">
        <v>622</v>
      </c>
      <c r="AL27" s="133">
        <v>577</v>
      </c>
      <c r="AM27" s="154">
        <v>571</v>
      </c>
      <c r="AN27" s="154">
        <v>571</v>
      </c>
      <c r="AO27" s="154">
        <v>556</v>
      </c>
      <c r="AP27" s="171" t="s">
        <v>3336</v>
      </c>
      <c r="AQ27" s="133">
        <v>182</v>
      </c>
      <c r="AR27" s="154">
        <v>182</v>
      </c>
      <c r="AS27" s="133">
        <v>134</v>
      </c>
      <c r="AT27" s="133">
        <v>169</v>
      </c>
      <c r="AU27" s="154">
        <v>169</v>
      </c>
      <c r="AV27" s="154">
        <v>133</v>
      </c>
      <c r="AW27" s="171" t="s">
        <v>3336</v>
      </c>
      <c r="AX27" s="133">
        <v>39</v>
      </c>
      <c r="AY27" s="133">
        <v>40</v>
      </c>
      <c r="AZ27" s="133">
        <v>42</v>
      </c>
      <c r="BA27" s="133">
        <v>35</v>
      </c>
      <c r="BB27" s="341" t="s">
        <v>1183</v>
      </c>
      <c r="BC27" s="154">
        <v>46</v>
      </c>
      <c r="BD27" s="171" t="s">
        <v>3336</v>
      </c>
      <c r="BE27" s="133">
        <v>208</v>
      </c>
      <c r="BF27" s="154">
        <v>208</v>
      </c>
      <c r="BG27" s="133">
        <v>222</v>
      </c>
      <c r="BH27" s="133">
        <v>241</v>
      </c>
      <c r="BI27" s="133">
        <v>222</v>
      </c>
      <c r="BJ27" s="154">
        <v>232</v>
      </c>
      <c r="BK27" s="171" t="s">
        <v>3336</v>
      </c>
      <c r="BL27" s="133" t="s">
        <v>1183</v>
      </c>
      <c r="BM27" s="133" t="s">
        <v>1183</v>
      </c>
      <c r="BN27" s="133">
        <v>91</v>
      </c>
      <c r="BO27" s="133">
        <v>103</v>
      </c>
      <c r="BP27" s="133" t="s">
        <v>1183</v>
      </c>
      <c r="BQ27" s="154">
        <v>403</v>
      </c>
      <c r="BR27" s="171" t="s">
        <v>3336</v>
      </c>
      <c r="BS27" s="302">
        <v>4</v>
      </c>
      <c r="BT27" s="302">
        <v>4</v>
      </c>
      <c r="BU27" s="302">
        <v>4</v>
      </c>
      <c r="BV27" s="133">
        <v>11</v>
      </c>
      <c r="BW27" s="133" t="s">
        <v>1183</v>
      </c>
      <c r="BX27" s="307">
        <v>2</v>
      </c>
      <c r="BY27" s="171" t="s">
        <v>3336</v>
      </c>
      <c r="BZ27" s="154">
        <v>728</v>
      </c>
      <c r="CA27" s="133">
        <v>686</v>
      </c>
      <c r="CB27" s="133">
        <v>673</v>
      </c>
      <c r="CC27" s="341" t="s">
        <v>1183</v>
      </c>
      <c r="CD27" s="133">
        <v>528</v>
      </c>
      <c r="CE27" s="133" t="s">
        <v>1183</v>
      </c>
      <c r="CF27" s="334" t="s">
        <v>3336</v>
      </c>
      <c r="CG27" s="133" t="s">
        <v>1183</v>
      </c>
      <c r="CH27" s="133">
        <v>413</v>
      </c>
      <c r="CI27" s="133">
        <v>380</v>
      </c>
      <c r="CK27" s="133">
        <v>322</v>
      </c>
      <c r="CL27" s="133" t="s">
        <v>1183</v>
      </c>
      <c r="CM27" s="334" t="s">
        <v>3336</v>
      </c>
      <c r="CN27" s="133" t="s">
        <v>1183</v>
      </c>
      <c r="CO27" s="133" t="s">
        <v>1183</v>
      </c>
      <c r="CP27" s="133" t="s">
        <v>1183</v>
      </c>
      <c r="CQ27" s="133" t="s">
        <v>1183</v>
      </c>
      <c r="CR27" s="133" t="s">
        <v>1183</v>
      </c>
      <c r="CS27" s="133" t="s">
        <v>1183</v>
      </c>
      <c r="CT27" s="171" t="s">
        <v>3336</v>
      </c>
      <c r="CU27" s="133" t="s">
        <v>1182</v>
      </c>
      <c r="CV27" s="133" t="s">
        <v>1182</v>
      </c>
      <c r="CW27" s="133" t="s">
        <v>1182</v>
      </c>
      <c r="CX27" s="133" t="s">
        <v>1182</v>
      </c>
      <c r="CY27" s="133" t="s">
        <v>1182</v>
      </c>
      <c r="CZ27" s="133" t="s">
        <v>1182</v>
      </c>
      <c r="DA27" s="171" t="s">
        <v>3336</v>
      </c>
      <c r="DB27" s="133" t="s">
        <v>1182</v>
      </c>
      <c r="DC27" s="133" t="s">
        <v>1182</v>
      </c>
      <c r="DD27" s="133" t="s">
        <v>1182</v>
      </c>
      <c r="DE27" s="133" t="s">
        <v>1182</v>
      </c>
      <c r="DF27" s="133" t="s">
        <v>1182</v>
      </c>
      <c r="DG27" s="133" t="s">
        <v>1182</v>
      </c>
      <c r="DH27" s="171" t="s">
        <v>3336</v>
      </c>
      <c r="DI27" s="134" t="s">
        <v>1182</v>
      </c>
      <c r="DJ27" s="134" t="s">
        <v>1182</v>
      </c>
      <c r="DK27" s="134" t="s">
        <v>1182</v>
      </c>
      <c r="DL27" s="134" t="s">
        <v>1182</v>
      </c>
      <c r="DM27" s="134" t="s">
        <v>1182</v>
      </c>
      <c r="DN27" s="134" t="s">
        <v>1182</v>
      </c>
      <c r="DO27" s="171" t="s">
        <v>3336</v>
      </c>
      <c r="DP27" s="373">
        <f t="shared" si="5"/>
        <v>675</v>
      </c>
      <c r="DQ27" s="373">
        <f t="shared" si="0"/>
        <v>654</v>
      </c>
      <c r="DR27" s="373">
        <f t="shared" si="1"/>
        <v>646</v>
      </c>
      <c r="DS27" s="341" t="e">
        <f t="shared" si="2"/>
        <v>#VALUE!</v>
      </c>
      <c r="DT27" s="373">
        <f t="shared" si="3"/>
        <v>526</v>
      </c>
      <c r="DU27" s="341" t="e">
        <f t="shared" si="4"/>
        <v>#VALUE!</v>
      </c>
      <c r="DV27" s="335" t="s">
        <v>3336</v>
      </c>
      <c r="DW27" s="154">
        <v>2</v>
      </c>
      <c r="DX27" s="133">
        <v>1</v>
      </c>
      <c r="DY27" s="133">
        <v>5</v>
      </c>
      <c r="DZ27" s="133" t="s">
        <v>1183</v>
      </c>
      <c r="EA27" s="133">
        <v>2</v>
      </c>
      <c r="EB27" s="133" t="s">
        <v>1183</v>
      </c>
      <c r="EC27" s="334" t="s">
        <v>1183</v>
      </c>
      <c r="ED27" s="154">
        <v>1</v>
      </c>
      <c r="EE27" s="133">
        <v>0</v>
      </c>
      <c r="EF27" s="133">
        <v>1</v>
      </c>
      <c r="EG27" s="133" t="s">
        <v>1183</v>
      </c>
      <c r="EH27" s="133">
        <v>0</v>
      </c>
      <c r="EI27" s="133" t="s">
        <v>1183</v>
      </c>
      <c r="EJ27" s="334" t="s">
        <v>1183</v>
      </c>
      <c r="EK27" s="133" t="s">
        <v>1183</v>
      </c>
      <c r="EL27" s="133" t="s">
        <v>1183</v>
      </c>
      <c r="EM27" s="133">
        <v>0</v>
      </c>
      <c r="EO27" s="133">
        <v>0</v>
      </c>
      <c r="EP27" s="133" t="s">
        <v>1183</v>
      </c>
      <c r="EQ27" s="334" t="s">
        <v>1183</v>
      </c>
      <c r="ER27" s="301">
        <v>673</v>
      </c>
      <c r="ES27" s="301">
        <v>653</v>
      </c>
      <c r="ET27" s="301">
        <v>641</v>
      </c>
      <c r="EU27" s="301" t="s">
        <v>1183</v>
      </c>
      <c r="EV27" s="301">
        <v>524</v>
      </c>
      <c r="EW27" s="133" t="s">
        <v>1182</v>
      </c>
      <c r="EX27" s="334" t="s">
        <v>1183</v>
      </c>
      <c r="EY27" s="133">
        <v>187</v>
      </c>
      <c r="EZ27" s="133">
        <v>310</v>
      </c>
      <c r="FA27" s="133">
        <v>198</v>
      </c>
      <c r="FB27" s="133" t="s">
        <v>1183</v>
      </c>
      <c r="FC27" s="133">
        <v>247</v>
      </c>
      <c r="FD27" s="133" t="s">
        <v>1182</v>
      </c>
      <c r="FE27" s="334" t="s">
        <v>1183</v>
      </c>
      <c r="FF27" s="133">
        <v>486</v>
      </c>
      <c r="FG27" s="133">
        <v>286</v>
      </c>
      <c r="FH27" s="133">
        <v>444</v>
      </c>
      <c r="FI27" s="133" t="s">
        <v>1183</v>
      </c>
      <c r="FJ27" s="133">
        <v>263</v>
      </c>
      <c r="FK27" s="133" t="s">
        <v>1183</v>
      </c>
      <c r="FL27" s="362" t="s">
        <v>1183</v>
      </c>
      <c r="FM27" s="133" t="s">
        <v>1183</v>
      </c>
      <c r="FN27" s="133" t="s">
        <v>1183</v>
      </c>
      <c r="FO27" s="133" t="s">
        <v>1183</v>
      </c>
      <c r="FP27" s="133" t="s">
        <v>1183</v>
      </c>
      <c r="FQ27" s="133">
        <v>16</v>
      </c>
      <c r="FR27" s="133" t="s">
        <v>1183</v>
      </c>
      <c r="FS27" s="363" t="s">
        <v>1183</v>
      </c>
      <c r="FT27" s="133" t="s">
        <v>1183</v>
      </c>
      <c r="FU27" s="133" t="s">
        <v>1183</v>
      </c>
      <c r="FV27" s="133" t="s">
        <v>1183</v>
      </c>
      <c r="FW27" s="133" t="s">
        <v>1183</v>
      </c>
      <c r="FX27" s="133">
        <v>0</v>
      </c>
      <c r="FY27" s="338">
        <f>(FX27+FZ27)/2</f>
        <v>0</v>
      </c>
      <c r="FZ27" s="334">
        <v>0</v>
      </c>
      <c r="GA27" s="133">
        <v>0</v>
      </c>
      <c r="GB27" s="133">
        <v>58</v>
      </c>
      <c r="GC27" s="133">
        <v>0</v>
      </c>
      <c r="GD27" s="133" t="s">
        <v>1183</v>
      </c>
      <c r="GE27" s="133">
        <v>0</v>
      </c>
      <c r="GF27" s="338">
        <f t="shared" si="7"/>
        <v>0</v>
      </c>
      <c r="GG27" s="370">
        <v>0</v>
      </c>
      <c r="HA27" s="133" t="s">
        <v>1183</v>
      </c>
      <c r="HB27" s="133">
        <v>0</v>
      </c>
      <c r="HC27" s="133" t="s">
        <v>1183</v>
      </c>
      <c r="HD27" s="133" t="s">
        <v>1183</v>
      </c>
      <c r="HE27" s="133" t="s">
        <v>1183</v>
      </c>
      <c r="HF27" s="171" t="s">
        <v>3336</v>
      </c>
      <c r="HG27" s="133" t="s">
        <v>1182</v>
      </c>
      <c r="HH27" s="133" t="s">
        <v>1182</v>
      </c>
      <c r="HI27" s="133" t="s">
        <v>1182</v>
      </c>
      <c r="HJ27" s="133" t="s">
        <v>1182</v>
      </c>
      <c r="HK27" s="133" t="s">
        <v>1182</v>
      </c>
      <c r="HL27" s="171" t="s">
        <v>3336</v>
      </c>
      <c r="HM27" s="133" t="s">
        <v>1183</v>
      </c>
      <c r="HN27" s="133" t="s">
        <v>1183</v>
      </c>
      <c r="HO27" s="133" t="s">
        <v>1183</v>
      </c>
      <c r="HP27" s="133" t="s">
        <v>1183</v>
      </c>
      <c r="HQ27" s="133" t="s">
        <v>1183</v>
      </c>
      <c r="HR27" s="171" t="s">
        <v>3336</v>
      </c>
      <c r="HS27" s="133" t="s">
        <v>1183</v>
      </c>
      <c r="HT27" s="133" t="s">
        <v>1183</v>
      </c>
      <c r="HU27" s="133" t="s">
        <v>1183</v>
      </c>
      <c r="HV27" s="133" t="s">
        <v>1183</v>
      </c>
      <c r="HW27" s="133" t="s">
        <v>1183</v>
      </c>
      <c r="HX27" s="171" t="s">
        <v>3336</v>
      </c>
      <c r="HY27" s="133" t="s">
        <v>1183</v>
      </c>
      <c r="HZ27" s="133" t="s">
        <v>1183</v>
      </c>
      <c r="IA27" s="133">
        <v>37</v>
      </c>
      <c r="IB27" s="133">
        <v>38</v>
      </c>
      <c r="IC27" s="133" t="s">
        <v>1183</v>
      </c>
      <c r="ID27" s="171" t="s">
        <v>3336</v>
      </c>
      <c r="IE27" s="133" t="s">
        <v>1182</v>
      </c>
      <c r="IF27" s="133" t="s">
        <v>1182</v>
      </c>
      <c r="IG27" s="133" t="s">
        <v>1182</v>
      </c>
      <c r="IH27" s="133">
        <v>37</v>
      </c>
      <c r="II27" s="133">
        <v>38</v>
      </c>
      <c r="IJ27" s="171" t="s">
        <v>3336</v>
      </c>
      <c r="IK27" s="133" t="s">
        <v>1183</v>
      </c>
      <c r="IL27" s="133" t="s">
        <v>1182</v>
      </c>
      <c r="IM27" s="133" t="s">
        <v>1183</v>
      </c>
      <c r="IN27" s="133" t="s">
        <v>1183</v>
      </c>
      <c r="IO27" s="133" t="s">
        <v>1183</v>
      </c>
      <c r="IP27" s="171" t="s">
        <v>3336</v>
      </c>
      <c r="IQ27" s="133" t="s">
        <v>1182</v>
      </c>
      <c r="IR27" s="133" t="s">
        <v>1182</v>
      </c>
      <c r="IS27" s="133" t="s">
        <v>1182</v>
      </c>
      <c r="IT27" s="133" t="s">
        <v>1182</v>
      </c>
      <c r="IU27" s="133" t="s">
        <v>1182</v>
      </c>
      <c r="IV27" s="171" t="s">
        <v>3336</v>
      </c>
      <c r="IW27" s="133" t="s">
        <v>1183</v>
      </c>
      <c r="IX27" s="133" t="s">
        <v>1183</v>
      </c>
      <c r="IY27" s="133" t="s">
        <v>1183</v>
      </c>
      <c r="IZ27" s="133" t="s">
        <v>1183</v>
      </c>
      <c r="JA27" s="133" t="s">
        <v>1183</v>
      </c>
      <c r="JB27" s="171" t="s">
        <v>3336</v>
      </c>
      <c r="JC27" s="133" t="s">
        <v>1183</v>
      </c>
      <c r="JD27" s="133" t="s">
        <v>1183</v>
      </c>
      <c r="JE27" s="133" t="s">
        <v>1183</v>
      </c>
      <c r="JF27" s="133" t="s">
        <v>1183</v>
      </c>
      <c r="JG27" s="133" t="s">
        <v>1182</v>
      </c>
      <c r="JH27" s="171" t="s">
        <v>3336</v>
      </c>
      <c r="JJ27" s="133">
        <v>2</v>
      </c>
      <c r="JN27" s="171" t="s">
        <v>3336</v>
      </c>
      <c r="JO27" s="133" t="s">
        <v>1183</v>
      </c>
      <c r="JP27" s="133" t="s">
        <v>1183</v>
      </c>
      <c r="JQ27" s="133" t="s">
        <v>1183</v>
      </c>
      <c r="JR27" s="133" t="s">
        <v>1183</v>
      </c>
      <c r="JS27" s="133" t="s">
        <v>1183</v>
      </c>
      <c r="JT27" s="171" t="s">
        <v>3336</v>
      </c>
      <c r="KN27" s="341">
        <f t="shared" si="6"/>
        <v>262.5</v>
      </c>
      <c r="KO27" s="133">
        <v>262.5</v>
      </c>
      <c r="KP27" s="133">
        <v>259</v>
      </c>
      <c r="KQ27" s="133">
        <v>3.5</v>
      </c>
      <c r="KR27" s="171" t="s">
        <v>3336</v>
      </c>
      <c r="KS27" s="133">
        <v>5</v>
      </c>
      <c r="KT27" s="133">
        <v>0</v>
      </c>
      <c r="KU27" s="133">
        <v>0</v>
      </c>
      <c r="KV27" s="133">
        <v>0</v>
      </c>
      <c r="KW27" s="133" t="s">
        <v>1183</v>
      </c>
      <c r="KX27" s="133" t="s">
        <v>1183</v>
      </c>
      <c r="KY27" s="133" t="s">
        <v>1183</v>
      </c>
      <c r="KZ27" s="133" t="s">
        <v>1183</v>
      </c>
      <c r="LA27" s="133">
        <v>254</v>
      </c>
      <c r="LB27" s="133">
        <v>3.5</v>
      </c>
      <c r="LC27" s="171" t="s">
        <v>3336</v>
      </c>
      <c r="LD27" s="133">
        <v>4</v>
      </c>
      <c r="LE27" s="133">
        <v>0</v>
      </c>
      <c r="LF27" s="133">
        <v>229</v>
      </c>
      <c r="LG27" s="133">
        <v>0</v>
      </c>
      <c r="LH27" s="133">
        <v>0</v>
      </c>
      <c r="LI27" s="133">
        <v>0</v>
      </c>
      <c r="LJ27" s="171" t="s">
        <v>3336</v>
      </c>
      <c r="LK27" s="133">
        <v>0</v>
      </c>
      <c r="LL27" s="133">
        <v>1.5</v>
      </c>
      <c r="LM27" s="133">
        <v>3</v>
      </c>
      <c r="LN27" s="133">
        <v>0</v>
      </c>
      <c r="LO27" s="133">
        <v>1</v>
      </c>
      <c r="LP27" s="133">
        <v>2</v>
      </c>
      <c r="LQ27" s="171" t="s">
        <v>3336</v>
      </c>
      <c r="LR27" s="133">
        <v>8</v>
      </c>
      <c r="LS27" s="133">
        <v>0</v>
      </c>
      <c r="LT27" s="133">
        <v>0</v>
      </c>
      <c r="LU27" s="133">
        <v>0</v>
      </c>
      <c r="LV27" s="171" t="s">
        <v>3336</v>
      </c>
      <c r="LX27" s="171" t="s">
        <v>3336</v>
      </c>
      <c r="OT27" s="133">
        <v>1104</v>
      </c>
      <c r="OU27" s="133" t="s">
        <v>1183</v>
      </c>
      <c r="OV27" s="154">
        <v>153</v>
      </c>
      <c r="OW27" s="133" t="s">
        <v>1183</v>
      </c>
      <c r="OX27" s="133" t="s">
        <v>1183</v>
      </c>
      <c r="OY27" s="171" t="s">
        <v>3336</v>
      </c>
      <c r="OZ27" s="176">
        <v>755</v>
      </c>
      <c r="PA27" s="133">
        <v>104</v>
      </c>
      <c r="PB27" s="133">
        <v>61</v>
      </c>
      <c r="PC27" s="176" t="s">
        <v>1183</v>
      </c>
      <c r="PD27" s="133" t="s">
        <v>1183</v>
      </c>
      <c r="PE27" s="171" t="s">
        <v>3336</v>
      </c>
      <c r="PF27" s="133" t="s">
        <v>1183</v>
      </c>
      <c r="PG27" s="133" t="s">
        <v>1183</v>
      </c>
      <c r="PH27" s="133" t="s">
        <v>1183</v>
      </c>
      <c r="PI27" s="133" t="s">
        <v>1183</v>
      </c>
      <c r="PJ27" s="133" t="s">
        <v>1183</v>
      </c>
      <c r="PK27" s="133" t="s">
        <v>1183</v>
      </c>
      <c r="PL27" s="133" t="s">
        <v>1183</v>
      </c>
      <c r="PM27" s="171" t="s">
        <v>3336</v>
      </c>
      <c r="PN27" s="133">
        <v>1104</v>
      </c>
      <c r="PO27" s="133">
        <v>755</v>
      </c>
      <c r="PP27" s="171" t="s">
        <v>3336</v>
      </c>
      <c r="PQ27" s="133">
        <v>80</v>
      </c>
      <c r="PR27" s="133">
        <v>63</v>
      </c>
      <c r="PS27" s="133">
        <v>114</v>
      </c>
      <c r="PT27" s="133">
        <v>57</v>
      </c>
      <c r="PU27" s="133" t="s">
        <v>1183</v>
      </c>
      <c r="PV27" s="133" t="s">
        <v>1183</v>
      </c>
      <c r="PW27" s="171" t="s">
        <v>3336</v>
      </c>
      <c r="PX27" s="133">
        <v>690</v>
      </c>
      <c r="PY27" s="133">
        <v>271</v>
      </c>
      <c r="PZ27" s="133">
        <v>37</v>
      </c>
      <c r="QA27" s="133">
        <v>38</v>
      </c>
      <c r="QB27" s="133" t="s">
        <v>1182</v>
      </c>
      <c r="QC27" s="133" t="s">
        <v>1182</v>
      </c>
      <c r="QD27" s="171" t="s">
        <v>3336</v>
      </c>
      <c r="QE27" s="133" t="s">
        <v>1182</v>
      </c>
      <c r="QF27" s="133" t="s">
        <v>1182</v>
      </c>
      <c r="QG27" s="133" t="s">
        <v>1182</v>
      </c>
      <c r="QH27" s="133" t="s">
        <v>1182</v>
      </c>
      <c r="QI27" s="133">
        <v>35</v>
      </c>
      <c r="QJ27" s="133">
        <v>41</v>
      </c>
      <c r="QK27" s="171" t="s">
        <v>3336</v>
      </c>
      <c r="QL27" s="133">
        <v>36</v>
      </c>
      <c r="QM27" s="133">
        <v>8</v>
      </c>
      <c r="QN27" s="133">
        <v>25</v>
      </c>
      <c r="QO27" s="133">
        <v>23</v>
      </c>
      <c r="QP27" s="133" t="s">
        <v>1183</v>
      </c>
      <c r="QQ27" s="154">
        <v>8</v>
      </c>
      <c r="QR27" s="171" t="s">
        <v>3336</v>
      </c>
      <c r="QS27" s="133" t="s">
        <v>1183</v>
      </c>
      <c r="QT27" s="133" t="s">
        <v>1183</v>
      </c>
      <c r="QU27" s="133" t="s">
        <v>1183</v>
      </c>
      <c r="QV27" s="133" t="s">
        <v>1183</v>
      </c>
      <c r="QW27" s="133" t="s">
        <v>1183</v>
      </c>
      <c r="QX27" s="133" t="s">
        <v>1183</v>
      </c>
      <c r="QY27" s="133" t="s">
        <v>1183</v>
      </c>
      <c r="QZ27" s="171" t="s">
        <v>3336</v>
      </c>
      <c r="RB27" s="171" t="s">
        <v>3336</v>
      </c>
      <c r="RY27" s="133">
        <v>34</v>
      </c>
      <c r="RZ27" s="171" t="s">
        <v>3336</v>
      </c>
      <c r="SA27" s="133">
        <v>1</v>
      </c>
      <c r="SB27" s="133">
        <v>0</v>
      </c>
      <c r="SC27" s="133">
        <v>4</v>
      </c>
      <c r="SD27" s="133">
        <v>20</v>
      </c>
      <c r="SE27" s="171" t="s">
        <v>3336</v>
      </c>
      <c r="SF27" s="133">
        <v>0</v>
      </c>
      <c r="SG27" s="133">
        <v>0</v>
      </c>
      <c r="SH27" s="133">
        <v>0</v>
      </c>
      <c r="SI27" s="133">
        <v>8</v>
      </c>
      <c r="SJ27" s="171" t="s">
        <v>3336</v>
      </c>
      <c r="SK27" s="133">
        <v>296</v>
      </c>
      <c r="SL27" s="133">
        <v>73</v>
      </c>
      <c r="SM27" s="133">
        <v>104</v>
      </c>
      <c r="SN27" s="133">
        <v>119</v>
      </c>
      <c r="SO27" s="171" t="s">
        <v>3336</v>
      </c>
    </row>
    <row r="28" spans="1:511" ht="14.5">
      <c r="A28" s="133">
        <v>27</v>
      </c>
      <c r="B28" s="150" t="s">
        <v>50</v>
      </c>
      <c r="C28" s="138">
        <v>1</v>
      </c>
      <c r="D28" s="138">
        <v>2</v>
      </c>
      <c r="E28" s="138">
        <v>1</v>
      </c>
      <c r="F28" s="138">
        <v>2</v>
      </c>
      <c r="G28" s="138">
        <v>2</v>
      </c>
      <c r="H28" s="138">
        <v>2</v>
      </c>
      <c r="I28" s="138">
        <v>2</v>
      </c>
      <c r="J28" s="138">
        <v>2</v>
      </c>
      <c r="K28" s="138">
        <v>1</v>
      </c>
      <c r="L28" s="138">
        <v>1</v>
      </c>
      <c r="M28" s="138">
        <v>1</v>
      </c>
      <c r="N28" s="138">
        <v>2</v>
      </c>
      <c r="S28" s="133">
        <v>1229</v>
      </c>
      <c r="U28" s="133">
        <v>26</v>
      </c>
      <c r="AA28" s="133">
        <v>736</v>
      </c>
      <c r="AC28" s="133">
        <v>493</v>
      </c>
      <c r="AD28" s="133">
        <v>324</v>
      </c>
      <c r="AI28" s="171" t="s">
        <v>3336</v>
      </c>
      <c r="AJ28" s="133">
        <v>6337</v>
      </c>
      <c r="AK28" s="133">
        <v>6621</v>
      </c>
      <c r="AL28" s="133">
        <v>6666</v>
      </c>
      <c r="AM28" s="133">
        <v>7166</v>
      </c>
      <c r="AN28" s="133">
        <v>7813</v>
      </c>
      <c r="AO28" s="133">
        <v>8054</v>
      </c>
      <c r="AP28" s="171" t="s">
        <v>3336</v>
      </c>
      <c r="AQ28" s="138">
        <v>1327</v>
      </c>
      <c r="AR28" s="138">
        <v>1358</v>
      </c>
      <c r="AS28" s="138">
        <v>1563</v>
      </c>
      <c r="AT28" s="138">
        <v>1483</v>
      </c>
      <c r="AU28" s="138">
        <v>1553</v>
      </c>
      <c r="AV28" s="138">
        <v>1720</v>
      </c>
      <c r="AW28" s="171" t="s">
        <v>3336</v>
      </c>
      <c r="AX28" s="133">
        <v>393</v>
      </c>
      <c r="AY28" s="133">
        <v>410</v>
      </c>
      <c r="AZ28" s="133">
        <v>422</v>
      </c>
      <c r="BA28" s="133">
        <v>442</v>
      </c>
      <c r="BB28" s="133">
        <v>485</v>
      </c>
      <c r="BC28" s="133">
        <v>496</v>
      </c>
      <c r="BD28" s="171" t="s">
        <v>3336</v>
      </c>
      <c r="BE28" s="133">
        <v>101</v>
      </c>
      <c r="BF28" s="133">
        <v>94</v>
      </c>
      <c r="BG28" s="133">
        <v>59</v>
      </c>
      <c r="BH28" s="133">
        <v>90</v>
      </c>
      <c r="BI28" s="133">
        <v>86</v>
      </c>
      <c r="BJ28" s="154">
        <v>89</v>
      </c>
      <c r="BK28" s="171" t="s">
        <v>3336</v>
      </c>
      <c r="BL28" s="133" t="s">
        <v>1183</v>
      </c>
      <c r="BM28" s="133" t="s">
        <v>1183</v>
      </c>
      <c r="BN28" s="133">
        <v>13</v>
      </c>
      <c r="BO28" s="341" t="s">
        <v>1183</v>
      </c>
      <c r="BP28" s="133">
        <v>18</v>
      </c>
      <c r="BQ28" s="157">
        <v>30</v>
      </c>
      <c r="BR28" s="171" t="s">
        <v>3336</v>
      </c>
      <c r="BS28" s="302">
        <v>15</v>
      </c>
      <c r="BT28" s="302">
        <v>20</v>
      </c>
      <c r="BU28" s="302">
        <v>23</v>
      </c>
      <c r="BV28" s="302">
        <v>18</v>
      </c>
      <c r="BW28" s="302">
        <v>62</v>
      </c>
      <c r="BX28" s="302">
        <v>19</v>
      </c>
      <c r="BY28" s="171" t="s">
        <v>3336</v>
      </c>
      <c r="BZ28" s="341">
        <v>14689</v>
      </c>
      <c r="CA28" s="341">
        <v>15461</v>
      </c>
      <c r="CB28" s="341">
        <v>9868</v>
      </c>
      <c r="CC28" s="341">
        <v>8465</v>
      </c>
      <c r="CD28" s="341">
        <v>10966</v>
      </c>
      <c r="CE28" s="338">
        <f>(CD28+CF28)/2</f>
        <v>7780</v>
      </c>
      <c r="CF28" s="334">
        <v>4594</v>
      </c>
      <c r="CG28" s="133">
        <v>2512</v>
      </c>
      <c r="CH28" s="133">
        <v>3948</v>
      </c>
      <c r="CI28" s="341" t="s">
        <v>1183</v>
      </c>
      <c r="CJ28" s="133">
        <v>4241</v>
      </c>
      <c r="CK28" s="133">
        <v>4366</v>
      </c>
      <c r="CL28" s="338">
        <f>(CK28+CM28)/2</f>
        <v>2853.5</v>
      </c>
      <c r="CM28" s="353">
        <v>1341</v>
      </c>
      <c r="CN28" s="133" t="s">
        <v>1183</v>
      </c>
      <c r="CO28" s="133" t="s">
        <v>1183</v>
      </c>
      <c r="CP28" s="133" t="s">
        <v>1183</v>
      </c>
      <c r="CQ28" s="133" t="s">
        <v>1183</v>
      </c>
      <c r="CR28" s="133">
        <v>458</v>
      </c>
      <c r="CS28" s="133" t="s">
        <v>1183</v>
      </c>
      <c r="CT28" s="171" t="s">
        <v>3336</v>
      </c>
      <c r="CU28" s="133" t="s">
        <v>1182</v>
      </c>
      <c r="CV28" s="133" t="s">
        <v>1182</v>
      </c>
      <c r="CW28" s="133" t="s">
        <v>1182</v>
      </c>
      <c r="CX28" s="133" t="s">
        <v>1182</v>
      </c>
      <c r="CY28" s="133" t="s">
        <v>1182</v>
      </c>
      <c r="CZ28" s="133" t="s">
        <v>1182</v>
      </c>
      <c r="DA28" s="171" t="s">
        <v>3336</v>
      </c>
      <c r="DB28" s="133" t="s">
        <v>1182</v>
      </c>
      <c r="DC28" s="133" t="s">
        <v>1182</v>
      </c>
      <c r="DD28" s="133" t="s">
        <v>1182</v>
      </c>
      <c r="DE28" s="133" t="s">
        <v>1182</v>
      </c>
      <c r="DF28" s="133" t="s">
        <v>1182</v>
      </c>
      <c r="DG28" s="133" t="s">
        <v>1182</v>
      </c>
      <c r="DH28" s="171" t="s">
        <v>3336</v>
      </c>
      <c r="DI28" s="134" t="s">
        <v>1182</v>
      </c>
      <c r="DJ28" s="134" t="s">
        <v>1182</v>
      </c>
      <c r="DK28" s="134" t="s">
        <v>1182</v>
      </c>
      <c r="DL28" s="134" t="s">
        <v>1182</v>
      </c>
      <c r="DM28" s="133">
        <v>60</v>
      </c>
      <c r="DN28" s="134" t="s">
        <v>1182</v>
      </c>
      <c r="DO28" s="171" t="s">
        <v>3336</v>
      </c>
      <c r="DP28" s="373">
        <f t="shared" si="5"/>
        <v>1408</v>
      </c>
      <c r="DQ28" s="373">
        <f t="shared" si="0"/>
        <v>3030</v>
      </c>
      <c r="DR28" s="373">
        <f t="shared" si="1"/>
        <v>2406</v>
      </c>
      <c r="DS28" s="373">
        <f t="shared" si="2"/>
        <v>3901</v>
      </c>
      <c r="DT28" s="373">
        <f t="shared" si="3"/>
        <v>2819</v>
      </c>
      <c r="DU28" s="373">
        <f t="shared" si="4"/>
        <v>3528.5</v>
      </c>
      <c r="DV28" s="335" t="s">
        <v>3336</v>
      </c>
      <c r="DW28" s="133">
        <v>49</v>
      </c>
      <c r="DX28" s="133">
        <v>31</v>
      </c>
      <c r="DY28" s="133">
        <v>27</v>
      </c>
      <c r="DZ28" s="133">
        <v>45</v>
      </c>
      <c r="EA28" s="133">
        <v>49</v>
      </c>
      <c r="EB28" s="338">
        <f>(EA28+EC28)/2</f>
        <v>45.5</v>
      </c>
      <c r="EC28" s="334">
        <v>42</v>
      </c>
      <c r="ED28" s="133">
        <v>7</v>
      </c>
      <c r="EE28" s="133">
        <v>5</v>
      </c>
      <c r="EF28" s="133" t="s">
        <v>1183</v>
      </c>
      <c r="EG28" s="133">
        <v>8</v>
      </c>
      <c r="EH28" s="133">
        <v>5</v>
      </c>
      <c r="EI28" s="338">
        <f>(EH28+EJ28)/2</f>
        <v>4</v>
      </c>
      <c r="EJ28" s="334">
        <v>3</v>
      </c>
      <c r="EK28" s="133" t="s">
        <v>1183</v>
      </c>
      <c r="EL28" s="133" t="s">
        <v>1183</v>
      </c>
      <c r="EM28" s="133" t="s">
        <v>1183</v>
      </c>
      <c r="EN28" s="133">
        <v>0</v>
      </c>
      <c r="EO28" s="133" t="s">
        <v>1183</v>
      </c>
      <c r="EP28" s="133" t="s">
        <v>1183</v>
      </c>
      <c r="EQ28" s="334" t="s">
        <v>1182</v>
      </c>
      <c r="ER28" s="301">
        <v>1359</v>
      </c>
      <c r="ES28" s="301">
        <v>2999</v>
      </c>
      <c r="ET28" s="301">
        <v>2379</v>
      </c>
      <c r="EU28" s="301">
        <v>3856</v>
      </c>
      <c r="EV28" s="301">
        <v>2770</v>
      </c>
      <c r="EW28" s="338">
        <f>(EV28+EX28)/2</f>
        <v>3483</v>
      </c>
      <c r="EX28" s="334">
        <v>4196</v>
      </c>
      <c r="EY28" s="133">
        <v>444</v>
      </c>
      <c r="EZ28" s="133">
        <v>1600</v>
      </c>
      <c r="FA28" s="133">
        <v>916</v>
      </c>
      <c r="FB28" s="133">
        <v>1264</v>
      </c>
      <c r="FC28" s="133">
        <v>1497</v>
      </c>
      <c r="FD28" s="338">
        <f>(FC28+FE28)/2</f>
        <v>1876.5</v>
      </c>
      <c r="FE28" s="334">
        <v>2256</v>
      </c>
      <c r="FF28" s="133">
        <v>964</v>
      </c>
      <c r="FG28" s="133">
        <v>1430</v>
      </c>
      <c r="FH28" s="133">
        <v>1490</v>
      </c>
      <c r="FI28" s="133">
        <v>2637</v>
      </c>
      <c r="FJ28" s="133">
        <v>1322</v>
      </c>
      <c r="FK28" s="338">
        <f>(FJ28+FL28)/2</f>
        <v>1618.5</v>
      </c>
      <c r="FL28" s="362">
        <v>1915</v>
      </c>
      <c r="FM28" s="133" t="s">
        <v>1183</v>
      </c>
      <c r="FN28" s="133" t="s">
        <v>1183</v>
      </c>
      <c r="FO28" s="133" t="s">
        <v>1183</v>
      </c>
      <c r="FP28" s="133" t="s">
        <v>1183</v>
      </c>
      <c r="FQ28" s="133">
        <v>0</v>
      </c>
      <c r="FR28" s="338">
        <f>(FQ28+FS28)/2</f>
        <v>33.5</v>
      </c>
      <c r="FS28" s="363">
        <v>67</v>
      </c>
      <c r="FT28" s="133" t="s">
        <v>1183</v>
      </c>
      <c r="FU28" s="133" t="s">
        <v>1183</v>
      </c>
      <c r="FV28" s="133" t="s">
        <v>1183</v>
      </c>
      <c r="FW28" s="133" t="s">
        <v>1183</v>
      </c>
      <c r="FX28" s="133">
        <v>0</v>
      </c>
      <c r="FY28" s="338">
        <f>(FX28+FZ28)/2</f>
        <v>2</v>
      </c>
      <c r="FZ28" s="334">
        <v>4</v>
      </c>
      <c r="GA28" s="133">
        <v>0</v>
      </c>
      <c r="GB28" s="133">
        <v>0</v>
      </c>
      <c r="GC28" s="133">
        <v>0</v>
      </c>
      <c r="GD28" s="133" t="s">
        <v>1183</v>
      </c>
      <c r="GE28" s="133">
        <v>0</v>
      </c>
      <c r="GF28" s="338">
        <f t="shared" si="7"/>
        <v>12.5</v>
      </c>
      <c r="GG28" s="370">
        <v>25</v>
      </c>
      <c r="GH28" s="369" t="s">
        <v>3415</v>
      </c>
      <c r="GI28" s="138" t="s">
        <v>3416</v>
      </c>
      <c r="GM28" s="138">
        <v>1</v>
      </c>
      <c r="GO28" s="138">
        <v>1</v>
      </c>
      <c r="GS28" s="138">
        <v>1</v>
      </c>
      <c r="GU28" s="138">
        <v>1</v>
      </c>
      <c r="GW28" s="138">
        <v>2</v>
      </c>
      <c r="HA28" s="308">
        <v>6179</v>
      </c>
      <c r="HB28" s="133">
        <v>485</v>
      </c>
      <c r="HC28" s="133">
        <v>71</v>
      </c>
      <c r="HD28" s="133">
        <v>86</v>
      </c>
      <c r="HE28" s="133">
        <v>18</v>
      </c>
      <c r="HF28" s="171" t="s">
        <v>3336</v>
      </c>
      <c r="HG28" s="133" t="s">
        <v>1182</v>
      </c>
      <c r="HH28" s="133" t="s">
        <v>1182</v>
      </c>
      <c r="HI28" s="133" t="s">
        <v>1182</v>
      </c>
      <c r="HJ28" s="133" t="s">
        <v>1182</v>
      </c>
      <c r="HK28" s="133" t="s">
        <v>1182</v>
      </c>
      <c r="HL28" s="171" t="s">
        <v>3336</v>
      </c>
      <c r="HM28" s="133">
        <v>1500</v>
      </c>
      <c r="HN28" s="133" t="s">
        <v>1183</v>
      </c>
      <c r="HO28" s="133">
        <v>13</v>
      </c>
      <c r="HP28" s="133" t="s">
        <v>1183</v>
      </c>
      <c r="HQ28" s="133" t="s">
        <v>1183</v>
      </c>
      <c r="HR28" s="171" t="s">
        <v>3336</v>
      </c>
      <c r="HS28" s="133">
        <v>619</v>
      </c>
      <c r="HT28" s="133" t="s">
        <v>1183</v>
      </c>
      <c r="HU28" s="133" t="s">
        <v>1183</v>
      </c>
      <c r="HV28" s="133" t="s">
        <v>1183</v>
      </c>
      <c r="HW28" s="133" t="s">
        <v>1183</v>
      </c>
      <c r="HX28" s="171" t="s">
        <v>3336</v>
      </c>
      <c r="HY28" s="133" t="s">
        <v>1183</v>
      </c>
      <c r="HZ28" s="133" t="s">
        <v>1183</v>
      </c>
      <c r="IA28" s="133" t="s">
        <v>1183</v>
      </c>
      <c r="IB28" s="133" t="s">
        <v>1183</v>
      </c>
      <c r="IC28" s="133" t="s">
        <v>1183</v>
      </c>
      <c r="ID28" s="171" t="s">
        <v>3336</v>
      </c>
      <c r="IE28" s="133">
        <v>626</v>
      </c>
      <c r="IF28" s="133" t="s">
        <v>1182</v>
      </c>
      <c r="IG28" s="133">
        <v>9</v>
      </c>
      <c r="IH28" s="133" t="s">
        <v>1182</v>
      </c>
      <c r="II28" s="133" t="s">
        <v>1182</v>
      </c>
      <c r="IJ28" s="171" t="s">
        <v>3336</v>
      </c>
      <c r="IK28" s="133">
        <v>321</v>
      </c>
      <c r="IL28" s="133" t="s">
        <v>1182</v>
      </c>
      <c r="IM28" s="133" t="s">
        <v>1183</v>
      </c>
      <c r="IN28" s="133" t="s">
        <v>1183</v>
      </c>
      <c r="IO28" s="133" t="s">
        <v>1183</v>
      </c>
      <c r="IP28" s="171" t="s">
        <v>3336</v>
      </c>
      <c r="IQ28" s="133" t="s">
        <v>1182</v>
      </c>
      <c r="IR28" s="133" t="s">
        <v>1182</v>
      </c>
      <c r="IS28" s="133" t="s">
        <v>1182</v>
      </c>
      <c r="IT28" s="133" t="s">
        <v>1182</v>
      </c>
      <c r="IU28" s="133" t="s">
        <v>1182</v>
      </c>
      <c r="IV28" s="171" t="s">
        <v>3336</v>
      </c>
      <c r="IW28" s="133">
        <v>495</v>
      </c>
      <c r="IX28" s="133" t="s">
        <v>1183</v>
      </c>
      <c r="IY28" s="133">
        <v>10</v>
      </c>
      <c r="IZ28" s="133" t="s">
        <v>1183</v>
      </c>
      <c r="JA28" s="133" t="s">
        <v>1183</v>
      </c>
      <c r="JB28" s="171" t="s">
        <v>3336</v>
      </c>
      <c r="JC28" s="133">
        <v>1270</v>
      </c>
      <c r="JD28" s="133" t="s">
        <v>1182</v>
      </c>
      <c r="JE28" s="133">
        <v>7</v>
      </c>
      <c r="JF28" s="133" t="s">
        <v>1182</v>
      </c>
      <c r="JG28" s="133" t="s">
        <v>1182</v>
      </c>
      <c r="JH28" s="171" t="s">
        <v>3336</v>
      </c>
      <c r="JI28" s="133" t="s">
        <v>1183</v>
      </c>
      <c r="JJ28" s="133" t="s">
        <v>1183</v>
      </c>
      <c r="JK28" s="133" t="s">
        <v>1183</v>
      </c>
      <c r="JL28" s="133" t="s">
        <v>1183</v>
      </c>
      <c r="JM28" s="133" t="s">
        <v>1183</v>
      </c>
      <c r="JN28" s="171" t="s">
        <v>3336</v>
      </c>
      <c r="JO28" s="133">
        <v>331</v>
      </c>
      <c r="JP28" s="133" t="s">
        <v>1183</v>
      </c>
      <c r="JQ28" s="133" t="s">
        <v>1183</v>
      </c>
      <c r="JR28" s="133" t="s">
        <v>1183</v>
      </c>
      <c r="JS28" s="133" t="s">
        <v>1183</v>
      </c>
      <c r="JT28" s="171" t="s">
        <v>3336</v>
      </c>
      <c r="JU28" s="138" t="s">
        <v>3415</v>
      </c>
      <c r="JZ28" s="138">
        <v>1</v>
      </c>
      <c r="KD28" s="138">
        <v>1</v>
      </c>
      <c r="KF28" s="138">
        <v>2</v>
      </c>
      <c r="KH28" s="138">
        <v>1</v>
      </c>
      <c r="KI28" s="138">
        <v>2</v>
      </c>
      <c r="KN28" s="341">
        <f t="shared" si="6"/>
        <v>2732</v>
      </c>
      <c r="KO28" s="133">
        <v>2732</v>
      </c>
      <c r="KP28" s="133">
        <v>2732</v>
      </c>
      <c r="KR28" s="171" t="s">
        <v>3336</v>
      </c>
      <c r="KS28" s="133">
        <v>276</v>
      </c>
      <c r="KT28" s="133" t="s">
        <v>1183</v>
      </c>
      <c r="KU28" s="133">
        <v>131</v>
      </c>
      <c r="KV28" s="133" t="s">
        <v>1183</v>
      </c>
      <c r="KW28" s="133">
        <v>2325</v>
      </c>
      <c r="KX28" s="133" t="s">
        <v>1183</v>
      </c>
      <c r="KY28" s="133" t="s">
        <v>1183</v>
      </c>
      <c r="KZ28" s="133" t="s">
        <v>1183</v>
      </c>
      <c r="LA28" s="133">
        <v>2325</v>
      </c>
      <c r="LB28" s="133" t="s">
        <v>1183</v>
      </c>
      <c r="LC28" s="171" t="s">
        <v>3336</v>
      </c>
      <c r="LD28" s="133">
        <v>17</v>
      </c>
      <c r="LE28" s="133" t="s">
        <v>1183</v>
      </c>
      <c r="LF28" s="133">
        <v>799</v>
      </c>
      <c r="LG28" s="133" t="s">
        <v>1183</v>
      </c>
      <c r="LH28" s="133" t="s">
        <v>1183</v>
      </c>
      <c r="LI28" s="133" t="s">
        <v>1183</v>
      </c>
      <c r="LJ28" s="171" t="s">
        <v>3336</v>
      </c>
      <c r="LK28" s="133">
        <v>250</v>
      </c>
      <c r="LL28" s="133" t="s">
        <v>1183</v>
      </c>
      <c r="LM28" s="133">
        <v>30</v>
      </c>
      <c r="LN28" s="133" t="s">
        <v>1183</v>
      </c>
      <c r="LO28" s="133">
        <v>123</v>
      </c>
      <c r="LP28" s="133" t="s">
        <v>1183</v>
      </c>
      <c r="LQ28" s="171" t="s">
        <v>3336</v>
      </c>
      <c r="LR28" s="133">
        <v>65</v>
      </c>
      <c r="LS28" s="133" t="s">
        <v>1182</v>
      </c>
      <c r="LT28" s="133">
        <v>1041</v>
      </c>
      <c r="LU28" s="133" t="s">
        <v>1182</v>
      </c>
      <c r="LV28" s="171" t="s">
        <v>3336</v>
      </c>
      <c r="LX28" s="171" t="s">
        <v>3336</v>
      </c>
      <c r="LZ28" s="138">
        <v>1</v>
      </c>
      <c r="OT28" s="133">
        <v>10483</v>
      </c>
      <c r="OU28" s="133">
        <v>748</v>
      </c>
      <c r="OV28" s="133">
        <v>153</v>
      </c>
      <c r="OW28" s="133" t="s">
        <v>1183</v>
      </c>
      <c r="OX28" s="133" t="s">
        <v>1183</v>
      </c>
      <c r="OY28" s="171" t="s">
        <v>3336</v>
      </c>
      <c r="OZ28" s="176">
        <v>8718</v>
      </c>
      <c r="PA28" s="133">
        <v>624</v>
      </c>
      <c r="PB28" s="133">
        <v>241</v>
      </c>
      <c r="PC28" s="176" t="s">
        <v>1183</v>
      </c>
      <c r="PD28" s="133" t="s">
        <v>1183</v>
      </c>
      <c r="PE28" s="171" t="s">
        <v>3336</v>
      </c>
      <c r="PF28" s="133">
        <v>7549</v>
      </c>
      <c r="PG28" s="133">
        <v>5849</v>
      </c>
      <c r="PH28" s="133">
        <v>269</v>
      </c>
      <c r="PI28" s="133">
        <v>286</v>
      </c>
      <c r="PJ28" s="133">
        <v>137</v>
      </c>
      <c r="PK28" s="133">
        <v>84</v>
      </c>
      <c r="PL28" s="133">
        <v>1061</v>
      </c>
      <c r="PM28" s="171" t="s">
        <v>3336</v>
      </c>
      <c r="PN28" s="138">
        <v>10483</v>
      </c>
      <c r="PO28" s="133">
        <v>9147</v>
      </c>
      <c r="PP28" s="171" t="s">
        <v>3336</v>
      </c>
      <c r="PQ28" s="133">
        <v>64</v>
      </c>
      <c r="PR28" s="133">
        <v>18</v>
      </c>
      <c r="PS28" s="133">
        <v>4022</v>
      </c>
      <c r="PT28" s="133">
        <v>3186</v>
      </c>
      <c r="PU28" s="133" t="s">
        <v>1183</v>
      </c>
      <c r="PV28" s="133" t="s">
        <v>1183</v>
      </c>
      <c r="PW28" s="171" t="s">
        <v>3336</v>
      </c>
      <c r="PX28" s="133">
        <v>5143</v>
      </c>
      <c r="PY28" s="133">
        <v>3883</v>
      </c>
      <c r="PZ28" s="133">
        <v>953</v>
      </c>
      <c r="QA28" s="133">
        <v>1013</v>
      </c>
      <c r="QB28" s="133">
        <v>0</v>
      </c>
      <c r="QC28" s="133">
        <v>0</v>
      </c>
      <c r="QD28" s="171" t="s">
        <v>3336</v>
      </c>
      <c r="QE28" s="133" t="s">
        <v>1183</v>
      </c>
      <c r="QF28" s="133" t="s">
        <v>1183</v>
      </c>
      <c r="QG28" s="133" t="s">
        <v>1183</v>
      </c>
      <c r="QH28" s="133" t="s">
        <v>1183</v>
      </c>
      <c r="QI28" s="133" t="s">
        <v>1183</v>
      </c>
      <c r="QJ28" s="133" t="s">
        <v>1183</v>
      </c>
      <c r="QK28" s="171" t="s">
        <v>3336</v>
      </c>
      <c r="QL28" s="133">
        <v>1473</v>
      </c>
      <c r="QM28" s="133">
        <v>1205</v>
      </c>
      <c r="QN28" s="133">
        <v>316</v>
      </c>
      <c r="QO28" s="133">
        <v>308</v>
      </c>
      <c r="QP28" s="133">
        <v>4124</v>
      </c>
      <c r="QQ28" s="133">
        <v>2517</v>
      </c>
      <c r="QR28" s="171" t="s">
        <v>3336</v>
      </c>
      <c r="QS28" s="133">
        <v>7549</v>
      </c>
      <c r="QT28" s="133">
        <v>5849</v>
      </c>
      <c r="QU28" s="133">
        <v>269</v>
      </c>
      <c r="QV28" s="133">
        <v>286</v>
      </c>
      <c r="QW28" s="133">
        <v>137</v>
      </c>
      <c r="QX28" s="133">
        <v>84</v>
      </c>
      <c r="QY28" s="133">
        <v>1061</v>
      </c>
      <c r="QZ28" s="171" t="s">
        <v>3336</v>
      </c>
      <c r="RB28" s="171" t="s">
        <v>3336</v>
      </c>
      <c r="RG28" s="138">
        <v>1</v>
      </c>
      <c r="RK28" s="138">
        <v>1</v>
      </c>
      <c r="RN28" s="138">
        <v>1</v>
      </c>
      <c r="RO28" s="138">
        <v>1</v>
      </c>
      <c r="RP28" s="133">
        <v>2</v>
      </c>
      <c r="RQ28" s="133">
        <v>2</v>
      </c>
      <c r="RR28" s="138">
        <v>1</v>
      </c>
      <c r="RS28" s="133">
        <v>2</v>
      </c>
      <c r="RY28" s="133">
        <v>211</v>
      </c>
      <c r="RZ28" s="171" t="s">
        <v>3336</v>
      </c>
      <c r="SA28" s="133">
        <v>2</v>
      </c>
      <c r="SB28" s="133">
        <v>49</v>
      </c>
      <c r="SC28" s="133">
        <v>10</v>
      </c>
      <c r="SD28" s="133">
        <v>11</v>
      </c>
      <c r="SE28" s="171" t="s">
        <v>3336</v>
      </c>
      <c r="SF28" s="133">
        <v>119</v>
      </c>
      <c r="SG28" s="133">
        <v>0</v>
      </c>
      <c r="SH28" s="133">
        <v>0</v>
      </c>
      <c r="SI28" s="133">
        <v>20</v>
      </c>
      <c r="SJ28" s="171" t="s">
        <v>3336</v>
      </c>
      <c r="SK28" s="133">
        <v>1083</v>
      </c>
      <c r="SL28" s="133">
        <v>860</v>
      </c>
      <c r="SM28" s="133">
        <v>223</v>
      </c>
      <c r="SO28" s="171" t="s">
        <v>3336</v>
      </c>
    </row>
    <row r="29" spans="1:511" ht="14.5">
      <c r="A29" s="133">
        <v>28</v>
      </c>
      <c r="B29" s="150" t="s">
        <v>51</v>
      </c>
      <c r="U29" s="133">
        <v>9</v>
      </c>
      <c r="Y29" s="133">
        <v>0</v>
      </c>
      <c r="AF29" s="133">
        <v>2622</v>
      </c>
      <c r="AI29" s="171" t="s">
        <v>3336</v>
      </c>
      <c r="AJ29" s="154">
        <v>1328</v>
      </c>
      <c r="AK29" s="133">
        <v>1229</v>
      </c>
      <c r="AL29" s="133">
        <v>1142</v>
      </c>
      <c r="AM29" s="133">
        <v>1058</v>
      </c>
      <c r="AN29" s="133">
        <v>1100</v>
      </c>
      <c r="AO29" s="133">
        <v>1081</v>
      </c>
      <c r="AP29" s="171" t="s">
        <v>3336</v>
      </c>
      <c r="AQ29" s="154">
        <v>268</v>
      </c>
      <c r="AR29" s="154">
        <v>287</v>
      </c>
      <c r="AS29" s="154">
        <v>249</v>
      </c>
      <c r="AT29" s="154">
        <v>314</v>
      </c>
      <c r="AU29" s="154">
        <v>330</v>
      </c>
      <c r="AV29" s="154">
        <v>330</v>
      </c>
      <c r="AW29" s="171" t="s">
        <v>3336</v>
      </c>
      <c r="AX29" s="154">
        <v>37</v>
      </c>
      <c r="AY29" s="154">
        <v>37</v>
      </c>
      <c r="AZ29" s="154">
        <v>26</v>
      </c>
      <c r="BA29" s="154">
        <v>19</v>
      </c>
      <c r="BB29" s="154">
        <v>37</v>
      </c>
      <c r="BC29" s="154">
        <v>34</v>
      </c>
      <c r="BD29" s="171" t="s">
        <v>3336</v>
      </c>
      <c r="BE29" s="154">
        <v>151</v>
      </c>
      <c r="BF29" s="154">
        <v>177</v>
      </c>
      <c r="BG29" s="154">
        <v>170</v>
      </c>
      <c r="BH29" s="154">
        <v>190</v>
      </c>
      <c r="BI29" s="154">
        <v>170</v>
      </c>
      <c r="BJ29" s="154">
        <v>203</v>
      </c>
      <c r="BK29" s="171" t="s">
        <v>3336</v>
      </c>
      <c r="BL29" s="154">
        <v>4</v>
      </c>
      <c r="BM29" s="154">
        <v>11</v>
      </c>
      <c r="BN29" s="154">
        <v>9</v>
      </c>
      <c r="BO29" s="157">
        <v>0</v>
      </c>
      <c r="BP29" s="133">
        <v>4</v>
      </c>
      <c r="BQ29" s="154">
        <v>7</v>
      </c>
      <c r="BR29" s="171" t="s">
        <v>3336</v>
      </c>
      <c r="BS29" s="133" t="s">
        <v>1183</v>
      </c>
      <c r="BT29" s="133" t="s">
        <v>1183</v>
      </c>
      <c r="BU29" s="133" t="s">
        <v>1183</v>
      </c>
      <c r="BV29" s="133" t="s">
        <v>1183</v>
      </c>
      <c r="BW29" s="133" t="s">
        <v>1183</v>
      </c>
      <c r="BX29" s="133" t="s">
        <v>1183</v>
      </c>
      <c r="BY29" s="171" t="s">
        <v>3336</v>
      </c>
      <c r="BZ29" s="154">
        <v>2430</v>
      </c>
      <c r="CA29" s="154">
        <v>3138</v>
      </c>
      <c r="CB29" s="154">
        <v>2552</v>
      </c>
      <c r="CC29" s="154">
        <v>2388</v>
      </c>
      <c r="CD29" s="154">
        <v>2264</v>
      </c>
      <c r="CE29" s="338">
        <f>(CD29+CF29)/2</f>
        <v>2636.5</v>
      </c>
      <c r="CF29" s="334">
        <v>3009</v>
      </c>
      <c r="CG29" s="154">
        <v>643</v>
      </c>
      <c r="CH29" s="154">
        <v>746</v>
      </c>
      <c r="CI29" s="154">
        <v>655</v>
      </c>
      <c r="CJ29" s="154">
        <v>644</v>
      </c>
      <c r="CK29" s="154">
        <v>747</v>
      </c>
      <c r="CL29" s="338">
        <f>(CK29+CM29)/2</f>
        <v>799.5</v>
      </c>
      <c r="CM29" s="334">
        <v>852</v>
      </c>
      <c r="CN29" s="133" t="s">
        <v>1183</v>
      </c>
      <c r="CO29" s="133" t="s">
        <v>1183</v>
      </c>
      <c r="CP29" s="133" t="s">
        <v>1183</v>
      </c>
      <c r="CQ29" s="133" t="s">
        <v>1183</v>
      </c>
      <c r="CR29" s="133" t="s">
        <v>1183</v>
      </c>
      <c r="CS29" s="133" t="s">
        <v>1183</v>
      </c>
      <c r="CT29" s="171" t="s">
        <v>3336</v>
      </c>
      <c r="CU29" s="133" t="s">
        <v>1182</v>
      </c>
      <c r="CV29" s="133" t="s">
        <v>1182</v>
      </c>
      <c r="CW29" s="133">
        <v>713</v>
      </c>
      <c r="CX29" s="133">
        <v>643</v>
      </c>
      <c r="CY29" s="133">
        <v>543</v>
      </c>
      <c r="CZ29" s="133">
        <v>607</v>
      </c>
      <c r="DA29" s="171" t="s">
        <v>3336</v>
      </c>
      <c r="DB29" s="133" t="s">
        <v>1182</v>
      </c>
      <c r="DC29" s="133" t="s">
        <v>1182</v>
      </c>
      <c r="DD29" s="133" t="s">
        <v>1182</v>
      </c>
      <c r="DE29" s="133" t="s">
        <v>1182</v>
      </c>
      <c r="DF29" s="133" t="s">
        <v>1182</v>
      </c>
      <c r="DG29" s="133" t="s">
        <v>1182</v>
      </c>
      <c r="DH29" s="171" t="s">
        <v>3336</v>
      </c>
      <c r="DI29" s="134" t="s">
        <v>1182</v>
      </c>
      <c r="DJ29" s="134" t="s">
        <v>1182</v>
      </c>
      <c r="DK29" s="134" t="s">
        <v>1182</v>
      </c>
      <c r="DL29" s="133">
        <v>7</v>
      </c>
      <c r="DM29" s="133">
        <v>9</v>
      </c>
      <c r="DN29" s="133">
        <v>20</v>
      </c>
      <c r="DO29" s="171" t="s">
        <v>3336</v>
      </c>
      <c r="DP29" s="373">
        <f t="shared" si="5"/>
        <v>3365</v>
      </c>
      <c r="DQ29" s="373">
        <f t="shared" si="0"/>
        <v>3023</v>
      </c>
      <c r="DR29" s="373">
        <f t="shared" si="1"/>
        <v>2856</v>
      </c>
      <c r="DS29" s="373">
        <f t="shared" si="2"/>
        <v>2237</v>
      </c>
      <c r="DT29" s="373">
        <f t="shared" si="3"/>
        <v>2047</v>
      </c>
      <c r="DU29" s="373">
        <f t="shared" si="4"/>
        <v>2531.5</v>
      </c>
      <c r="DV29" s="335" t="s">
        <v>3336</v>
      </c>
      <c r="DW29" s="154">
        <v>5</v>
      </c>
      <c r="DX29" s="154">
        <v>4</v>
      </c>
      <c r="DY29" s="154">
        <v>5</v>
      </c>
      <c r="DZ29" s="154">
        <v>7</v>
      </c>
      <c r="EA29" s="154">
        <v>6</v>
      </c>
      <c r="EB29" s="338">
        <f>(EA29+EC29)/2</f>
        <v>4.5</v>
      </c>
      <c r="EC29" s="334">
        <v>3</v>
      </c>
      <c r="ED29" s="154">
        <v>3</v>
      </c>
      <c r="EE29" s="154">
        <v>1</v>
      </c>
      <c r="EF29" s="154">
        <v>0</v>
      </c>
      <c r="EG29" s="154">
        <v>0</v>
      </c>
      <c r="EH29" s="154">
        <v>1</v>
      </c>
      <c r="EI29" s="338">
        <f>(EH29+EJ29)/2</f>
        <v>0.5</v>
      </c>
      <c r="EJ29" s="334">
        <v>0</v>
      </c>
      <c r="EK29" s="133" t="s">
        <v>1183</v>
      </c>
      <c r="EL29" s="133" t="s">
        <v>1183</v>
      </c>
      <c r="EM29" s="154">
        <v>0</v>
      </c>
      <c r="EN29" s="154">
        <v>0</v>
      </c>
      <c r="EO29" s="154">
        <v>0</v>
      </c>
      <c r="EP29" s="338">
        <f>(EO29+EQ29)/2</f>
        <v>0</v>
      </c>
      <c r="EQ29" s="334">
        <v>0</v>
      </c>
      <c r="ER29" s="302">
        <v>3360</v>
      </c>
      <c r="ES29" s="302">
        <v>3019</v>
      </c>
      <c r="ET29" s="302">
        <v>2851</v>
      </c>
      <c r="EU29" s="302">
        <v>2230</v>
      </c>
      <c r="EV29" s="302">
        <v>2041</v>
      </c>
      <c r="EW29" s="338">
        <f>(EV29+EX29)/2</f>
        <v>2527</v>
      </c>
      <c r="EX29" s="334">
        <v>3013</v>
      </c>
      <c r="EY29" s="154">
        <v>955</v>
      </c>
      <c r="EZ29" s="154">
        <v>472</v>
      </c>
      <c r="FA29" s="154">
        <v>657</v>
      </c>
      <c r="FB29" s="154">
        <v>609</v>
      </c>
      <c r="FC29" s="154">
        <v>678</v>
      </c>
      <c r="FD29" s="338">
        <f>(FC29+FE29)/2</f>
        <v>766</v>
      </c>
      <c r="FE29" s="334">
        <v>854</v>
      </c>
      <c r="FF29" s="154">
        <v>2405</v>
      </c>
      <c r="FG29" s="154">
        <v>2547</v>
      </c>
      <c r="FH29" s="154">
        <v>2194</v>
      </c>
      <c r="FI29" s="154">
        <v>1617</v>
      </c>
      <c r="FJ29" s="154">
        <v>1352</v>
      </c>
      <c r="FK29" s="338">
        <f>(FJ29+FL29)/2</f>
        <v>1755.5</v>
      </c>
      <c r="FL29" s="362">
        <v>2159</v>
      </c>
      <c r="FM29" s="133" t="s">
        <v>1183</v>
      </c>
      <c r="FN29" s="133" t="s">
        <v>1183</v>
      </c>
      <c r="FO29" s="133" t="s">
        <v>1183</v>
      </c>
      <c r="FP29" s="133" t="s">
        <v>1183</v>
      </c>
      <c r="FQ29" s="154">
        <v>3</v>
      </c>
      <c r="FR29" s="338">
        <f>(FQ29+FS29)/2</f>
        <v>32.5</v>
      </c>
      <c r="FS29" s="363">
        <v>62</v>
      </c>
      <c r="FT29" s="133" t="s">
        <v>1183</v>
      </c>
      <c r="FU29" s="133" t="s">
        <v>1183</v>
      </c>
      <c r="FV29" s="133" t="s">
        <v>1183</v>
      </c>
      <c r="FW29" s="133" t="s">
        <v>1183</v>
      </c>
      <c r="FX29" s="154">
        <v>0</v>
      </c>
      <c r="FY29" s="338">
        <f>(FX29+FZ29)/2</f>
        <v>2</v>
      </c>
      <c r="FZ29" s="334">
        <v>4</v>
      </c>
      <c r="GA29" s="154">
        <v>0</v>
      </c>
      <c r="GB29" s="133">
        <v>0</v>
      </c>
      <c r="GC29" s="133">
        <v>0</v>
      </c>
      <c r="GD29" s="133">
        <v>4</v>
      </c>
      <c r="GE29" s="133">
        <v>8</v>
      </c>
      <c r="GF29" s="338">
        <f t="shared" si="7"/>
        <v>4</v>
      </c>
      <c r="GG29" s="370">
        <v>0</v>
      </c>
      <c r="GH29" s="179" t="s">
        <v>1915</v>
      </c>
      <c r="GK29" s="133">
        <v>1</v>
      </c>
      <c r="GM29" s="133">
        <v>1</v>
      </c>
      <c r="GO29" s="133">
        <v>1</v>
      </c>
      <c r="GS29" s="133">
        <v>1</v>
      </c>
      <c r="GU29" s="133">
        <v>1</v>
      </c>
      <c r="HA29" s="154">
        <v>734</v>
      </c>
      <c r="HB29" s="133">
        <v>21</v>
      </c>
      <c r="HC29" s="133">
        <v>4</v>
      </c>
      <c r="HD29" s="133">
        <v>93</v>
      </c>
      <c r="HF29" s="171" t="s">
        <v>3336</v>
      </c>
      <c r="HG29" s="133" t="s">
        <v>1182</v>
      </c>
      <c r="HH29" s="133" t="s">
        <v>1182</v>
      </c>
      <c r="HI29" s="133" t="s">
        <v>1182</v>
      </c>
      <c r="HJ29" s="133" t="s">
        <v>1182</v>
      </c>
      <c r="HK29" s="133" t="s">
        <v>1182</v>
      </c>
      <c r="HL29" s="171" t="s">
        <v>3336</v>
      </c>
      <c r="HM29" s="154">
        <v>138</v>
      </c>
      <c r="HN29" s="133">
        <v>1</v>
      </c>
      <c r="HO29" s="133" t="s">
        <v>1183</v>
      </c>
      <c r="HP29" s="133">
        <v>11</v>
      </c>
      <c r="HQ29" s="133" t="s">
        <v>1183</v>
      </c>
      <c r="HR29" s="171" t="s">
        <v>3336</v>
      </c>
      <c r="HS29" s="154">
        <v>61</v>
      </c>
      <c r="HT29" s="133">
        <v>1</v>
      </c>
      <c r="HU29" s="133" t="s">
        <v>1183</v>
      </c>
      <c r="HV29" s="133">
        <v>1</v>
      </c>
      <c r="HW29" s="133" t="s">
        <v>1183</v>
      </c>
      <c r="HX29" s="171" t="s">
        <v>3336</v>
      </c>
      <c r="HY29" s="133" t="s">
        <v>1183</v>
      </c>
      <c r="HZ29" s="133" t="s">
        <v>1183</v>
      </c>
      <c r="IA29" s="133" t="s">
        <v>1183</v>
      </c>
      <c r="IB29" s="133">
        <v>4</v>
      </c>
      <c r="IC29" s="133" t="s">
        <v>1183</v>
      </c>
      <c r="ID29" s="171" t="s">
        <v>3336</v>
      </c>
      <c r="IE29" s="133" t="s">
        <v>1182</v>
      </c>
      <c r="IF29" s="133" t="s">
        <v>1182</v>
      </c>
      <c r="IG29" s="133" t="s">
        <v>1182</v>
      </c>
      <c r="IH29" s="133" t="s">
        <v>1182</v>
      </c>
      <c r="II29" s="133" t="s">
        <v>1182</v>
      </c>
      <c r="IJ29" s="171" t="s">
        <v>3336</v>
      </c>
      <c r="IK29" s="154">
        <v>3</v>
      </c>
      <c r="IL29" s="133" t="s">
        <v>1182</v>
      </c>
      <c r="IM29" s="133" t="s">
        <v>1183</v>
      </c>
      <c r="IN29" s="133">
        <v>2</v>
      </c>
      <c r="IO29" s="133" t="s">
        <v>1183</v>
      </c>
      <c r="IP29" s="171" t="s">
        <v>3336</v>
      </c>
      <c r="IQ29" s="133" t="s">
        <v>1182</v>
      </c>
      <c r="IR29" s="133" t="s">
        <v>1182</v>
      </c>
      <c r="IS29" s="133" t="s">
        <v>1182</v>
      </c>
      <c r="IT29" s="133" t="s">
        <v>1182</v>
      </c>
      <c r="IU29" s="133" t="s">
        <v>1182</v>
      </c>
      <c r="IV29" s="171" t="s">
        <v>3336</v>
      </c>
      <c r="IW29" s="154">
        <v>63</v>
      </c>
      <c r="IX29" s="133" t="s">
        <v>1183</v>
      </c>
      <c r="IY29" s="133" t="s">
        <v>1183</v>
      </c>
      <c r="IZ29" s="133" t="s">
        <v>1183</v>
      </c>
      <c r="JA29" s="133" t="s">
        <v>1183</v>
      </c>
      <c r="JB29" s="171" t="s">
        <v>3336</v>
      </c>
      <c r="JC29" s="154">
        <v>75</v>
      </c>
      <c r="JD29" s="133">
        <v>1</v>
      </c>
      <c r="JE29" s="133" t="s">
        <v>77</v>
      </c>
      <c r="JF29" s="133">
        <v>14</v>
      </c>
      <c r="JG29" s="133" t="s">
        <v>1182</v>
      </c>
      <c r="JH29" s="171" t="s">
        <v>3336</v>
      </c>
      <c r="JJ29" s="133">
        <v>2</v>
      </c>
      <c r="JK29" s="133" t="s">
        <v>77</v>
      </c>
      <c r="JL29" s="133">
        <v>6</v>
      </c>
      <c r="JM29" s="133" t="s">
        <v>77</v>
      </c>
      <c r="JN29" s="171" t="s">
        <v>3336</v>
      </c>
      <c r="JO29" s="154">
        <v>184</v>
      </c>
      <c r="JP29" s="133">
        <v>3</v>
      </c>
      <c r="JQ29" s="133" t="s">
        <v>1183</v>
      </c>
      <c r="JR29" s="133">
        <v>3</v>
      </c>
      <c r="JS29" s="133" t="s">
        <v>1183</v>
      </c>
      <c r="JT29" s="171" t="s">
        <v>3336</v>
      </c>
      <c r="JU29" s="133" t="s">
        <v>1916</v>
      </c>
      <c r="JX29" s="133" t="s">
        <v>1070</v>
      </c>
      <c r="KN29" s="341">
        <f t="shared" si="6"/>
        <v>467</v>
      </c>
      <c r="KO29" s="154">
        <v>467</v>
      </c>
      <c r="KP29" s="154">
        <v>467</v>
      </c>
      <c r="KQ29" s="154">
        <v>0</v>
      </c>
      <c r="KR29" s="171" t="s">
        <v>3336</v>
      </c>
      <c r="KS29" s="154">
        <v>30</v>
      </c>
      <c r="KT29" s="154">
        <v>0</v>
      </c>
      <c r="KU29" s="154">
        <v>3</v>
      </c>
      <c r="KV29" s="154">
        <v>0</v>
      </c>
      <c r="KW29" s="154">
        <v>0</v>
      </c>
      <c r="KX29" s="154">
        <v>0</v>
      </c>
      <c r="KY29" s="154">
        <v>27</v>
      </c>
      <c r="KZ29" s="154">
        <v>0</v>
      </c>
      <c r="LA29" s="154">
        <v>437</v>
      </c>
      <c r="LB29" s="154">
        <v>0</v>
      </c>
      <c r="LC29" s="171" t="s">
        <v>3336</v>
      </c>
      <c r="LD29" s="154">
        <v>4</v>
      </c>
      <c r="LE29" s="154">
        <v>0</v>
      </c>
      <c r="LF29" s="154">
        <v>125</v>
      </c>
      <c r="LG29" s="154">
        <v>0</v>
      </c>
      <c r="LH29" s="154">
        <v>312</v>
      </c>
      <c r="LI29" s="154">
        <v>0</v>
      </c>
      <c r="LJ29" s="171" t="s">
        <v>3336</v>
      </c>
      <c r="LK29" s="154">
        <v>16</v>
      </c>
      <c r="LL29" s="154">
        <v>0</v>
      </c>
      <c r="LM29" s="154">
        <v>3</v>
      </c>
      <c r="LN29" s="154">
        <v>0</v>
      </c>
      <c r="LO29" s="154">
        <v>19</v>
      </c>
      <c r="LP29" s="154">
        <v>0</v>
      </c>
      <c r="LQ29" s="171" t="s">
        <v>3336</v>
      </c>
      <c r="LR29" s="154">
        <v>40</v>
      </c>
      <c r="LS29" s="154">
        <v>0</v>
      </c>
      <c r="LT29" s="154">
        <v>230</v>
      </c>
      <c r="LU29" s="154">
        <v>0</v>
      </c>
      <c r="LV29" s="171" t="s">
        <v>3336</v>
      </c>
      <c r="LX29" s="171" t="s">
        <v>3336</v>
      </c>
      <c r="OT29" s="133" t="s">
        <v>1183</v>
      </c>
      <c r="OU29" s="133" t="s">
        <v>1183</v>
      </c>
      <c r="OV29" s="133" t="s">
        <v>1183</v>
      </c>
      <c r="OW29" s="133" t="s">
        <v>1183</v>
      </c>
      <c r="OX29" s="133" t="s">
        <v>1183</v>
      </c>
      <c r="OY29" s="171" t="s">
        <v>3336</v>
      </c>
      <c r="OZ29" s="176" t="s">
        <v>1183</v>
      </c>
      <c r="PA29" s="176" t="s">
        <v>1183</v>
      </c>
      <c r="PB29" s="176" t="s">
        <v>1183</v>
      </c>
      <c r="PC29" s="176" t="s">
        <v>1183</v>
      </c>
      <c r="PD29" s="133" t="s">
        <v>1183</v>
      </c>
      <c r="PE29" s="171" t="s">
        <v>3336</v>
      </c>
      <c r="PF29" s="133" t="s">
        <v>1183</v>
      </c>
      <c r="PG29" s="133" t="s">
        <v>1183</v>
      </c>
      <c r="PH29" s="133" t="s">
        <v>1183</v>
      </c>
      <c r="PI29" s="133" t="s">
        <v>1183</v>
      </c>
      <c r="PJ29" s="133" t="s">
        <v>1183</v>
      </c>
      <c r="PK29" s="133" t="s">
        <v>1183</v>
      </c>
      <c r="PL29" s="133" t="s">
        <v>1183</v>
      </c>
      <c r="PM29" s="171" t="s">
        <v>3336</v>
      </c>
      <c r="PN29" s="133" t="s">
        <v>1183</v>
      </c>
      <c r="PO29" s="133" t="s">
        <v>1183</v>
      </c>
      <c r="PP29" s="171" t="s">
        <v>3336</v>
      </c>
      <c r="PQ29" s="133" t="s">
        <v>1183</v>
      </c>
      <c r="PR29" s="133" t="s">
        <v>1183</v>
      </c>
      <c r="PS29" s="133" t="s">
        <v>1183</v>
      </c>
      <c r="PT29" s="133" t="s">
        <v>1183</v>
      </c>
      <c r="PU29" s="133" t="s">
        <v>1183</v>
      </c>
      <c r="PV29" s="133" t="s">
        <v>1183</v>
      </c>
      <c r="PW29" s="171" t="s">
        <v>3336</v>
      </c>
      <c r="PX29" s="133" t="s">
        <v>1182</v>
      </c>
      <c r="PY29" s="133" t="s">
        <v>1182</v>
      </c>
      <c r="PZ29" s="154">
        <v>108</v>
      </c>
      <c r="QA29" s="154">
        <v>108</v>
      </c>
      <c r="QB29" s="133" t="s">
        <v>1182</v>
      </c>
      <c r="QC29" s="133" t="s">
        <v>1182</v>
      </c>
      <c r="QD29" s="171" t="s">
        <v>3336</v>
      </c>
      <c r="QE29" s="133" t="s">
        <v>1183</v>
      </c>
      <c r="QF29" s="133" t="s">
        <v>1183</v>
      </c>
      <c r="QG29" s="133" t="s">
        <v>1183</v>
      </c>
      <c r="QH29" s="133" t="s">
        <v>1183</v>
      </c>
      <c r="QI29" s="133" t="s">
        <v>1183</v>
      </c>
      <c r="QJ29" s="133" t="s">
        <v>1183</v>
      </c>
      <c r="QK29" s="171" t="s">
        <v>3336</v>
      </c>
      <c r="QL29" s="133" t="s">
        <v>1183</v>
      </c>
      <c r="QM29" s="133" t="s">
        <v>1183</v>
      </c>
      <c r="QN29" s="133" t="s">
        <v>1183</v>
      </c>
      <c r="QO29" s="133" t="s">
        <v>1183</v>
      </c>
      <c r="QP29" s="133" t="s">
        <v>1183</v>
      </c>
      <c r="QQ29" s="133" t="s">
        <v>1183</v>
      </c>
      <c r="QR29" s="171" t="s">
        <v>3336</v>
      </c>
      <c r="QS29" s="133" t="s">
        <v>1183</v>
      </c>
      <c r="QT29" s="133" t="s">
        <v>1183</v>
      </c>
      <c r="QU29" s="133" t="s">
        <v>1183</v>
      </c>
      <c r="QV29" s="133" t="s">
        <v>1183</v>
      </c>
      <c r="QW29" s="133" t="s">
        <v>1183</v>
      </c>
      <c r="QX29" s="133" t="s">
        <v>1183</v>
      </c>
      <c r="QY29" s="133" t="s">
        <v>1183</v>
      </c>
      <c r="QZ29" s="171" t="s">
        <v>3336</v>
      </c>
      <c r="RB29" s="171" t="s">
        <v>3336</v>
      </c>
      <c r="RY29" s="154">
        <v>4</v>
      </c>
      <c r="RZ29" s="171" t="s">
        <v>3336</v>
      </c>
      <c r="SA29" s="133" t="s">
        <v>1183</v>
      </c>
      <c r="SB29" s="133" t="s">
        <v>1183</v>
      </c>
      <c r="SC29" s="154">
        <v>1</v>
      </c>
      <c r="SD29" s="154">
        <v>3</v>
      </c>
      <c r="SE29" s="171" t="s">
        <v>3336</v>
      </c>
      <c r="SF29" s="133" t="s">
        <v>1183</v>
      </c>
      <c r="SG29" s="133" t="s">
        <v>1183</v>
      </c>
      <c r="SH29" s="133" t="s">
        <v>1183</v>
      </c>
      <c r="SI29" s="133" t="s">
        <v>1183</v>
      </c>
      <c r="SJ29" s="171" t="s">
        <v>3336</v>
      </c>
      <c r="SK29" s="133" t="s">
        <v>1183</v>
      </c>
      <c r="SL29" s="133" t="s">
        <v>1183</v>
      </c>
      <c r="SM29" s="133" t="s">
        <v>1183</v>
      </c>
      <c r="SN29" s="133" t="s">
        <v>1183</v>
      </c>
      <c r="SO29" s="171" t="s">
        <v>3336</v>
      </c>
    </row>
    <row r="30" spans="1:511" ht="14.5">
      <c r="A30" s="133">
        <v>29</v>
      </c>
      <c r="B30" s="150" t="s">
        <v>52</v>
      </c>
      <c r="C30" s="133">
        <v>1</v>
      </c>
      <c r="D30" s="133">
        <v>1</v>
      </c>
      <c r="E30" s="133">
        <v>2</v>
      </c>
      <c r="F30" s="133">
        <v>1</v>
      </c>
      <c r="G30" s="133">
        <v>2</v>
      </c>
      <c r="H30" s="133">
        <v>1</v>
      </c>
      <c r="I30" s="133">
        <v>2</v>
      </c>
      <c r="J30" s="133">
        <v>2</v>
      </c>
      <c r="K30" s="133">
        <v>1</v>
      </c>
      <c r="L30" s="133">
        <v>1</v>
      </c>
      <c r="M30" s="133">
        <v>1</v>
      </c>
      <c r="N30" s="133">
        <v>1</v>
      </c>
      <c r="O30" s="133">
        <v>4</v>
      </c>
      <c r="P30" s="133">
        <v>4</v>
      </c>
      <c r="Q30" s="133">
        <v>4</v>
      </c>
      <c r="R30" s="133">
        <v>4</v>
      </c>
      <c r="S30" s="133">
        <v>3909</v>
      </c>
      <c r="T30" s="133">
        <v>307</v>
      </c>
      <c r="U30" s="133">
        <v>411</v>
      </c>
      <c r="V30" s="133" t="s">
        <v>1183</v>
      </c>
      <c r="W30" s="133" t="s">
        <v>1183</v>
      </c>
      <c r="X30" s="133" t="s">
        <v>1183</v>
      </c>
      <c r="Y30" s="133" t="s">
        <v>1183</v>
      </c>
      <c r="Z30" s="133">
        <v>189</v>
      </c>
      <c r="AA30" s="133">
        <v>2913</v>
      </c>
      <c r="AB30" s="133" t="s">
        <v>1183</v>
      </c>
      <c r="AC30" s="133">
        <v>996</v>
      </c>
      <c r="AD30" s="133" t="s">
        <v>1183</v>
      </c>
      <c r="AE30" s="133" t="s">
        <v>1183</v>
      </c>
      <c r="AF30" s="133" t="s">
        <v>1183</v>
      </c>
      <c r="AG30" s="133" t="s">
        <v>1183</v>
      </c>
      <c r="AH30" s="133" t="s">
        <v>1183</v>
      </c>
      <c r="AI30" s="171" t="s">
        <v>3336</v>
      </c>
      <c r="AJ30" s="133">
        <v>11579</v>
      </c>
      <c r="AK30" s="133">
        <v>11324</v>
      </c>
      <c r="AL30" s="133">
        <v>10547</v>
      </c>
      <c r="AM30" s="133">
        <v>9857</v>
      </c>
      <c r="AN30" s="133">
        <v>9002</v>
      </c>
      <c r="AO30" s="154">
        <v>8726</v>
      </c>
      <c r="AP30" s="171" t="s">
        <v>3336</v>
      </c>
      <c r="AQ30" s="133">
        <v>5690</v>
      </c>
      <c r="AR30" s="133">
        <v>5491</v>
      </c>
      <c r="AS30" s="133">
        <v>4878</v>
      </c>
      <c r="AT30" s="133">
        <v>4215</v>
      </c>
      <c r="AU30" s="133">
        <v>3909</v>
      </c>
      <c r="AV30" s="154">
        <v>2913</v>
      </c>
      <c r="AW30" s="171" t="s">
        <v>3336</v>
      </c>
      <c r="AX30" s="133">
        <v>696</v>
      </c>
      <c r="AY30" s="133">
        <v>611</v>
      </c>
      <c r="AZ30" s="133">
        <v>568</v>
      </c>
      <c r="BA30" s="133">
        <v>522</v>
      </c>
      <c r="BB30" s="133">
        <v>482</v>
      </c>
      <c r="BC30" s="154">
        <v>464</v>
      </c>
      <c r="BD30" s="171" t="s">
        <v>3336</v>
      </c>
      <c r="BE30" s="133">
        <v>2410</v>
      </c>
      <c r="BF30" s="133">
        <v>2208</v>
      </c>
      <c r="BG30" s="133">
        <v>2140</v>
      </c>
      <c r="BH30" s="133">
        <v>1820</v>
      </c>
      <c r="BI30" s="133">
        <v>1723</v>
      </c>
      <c r="BJ30" s="154">
        <v>1590</v>
      </c>
      <c r="BK30" s="171" t="s">
        <v>3336</v>
      </c>
      <c r="BL30" s="133">
        <v>910</v>
      </c>
      <c r="BM30" s="133">
        <v>903</v>
      </c>
      <c r="BN30" s="133">
        <v>951</v>
      </c>
      <c r="BO30" s="133">
        <v>781</v>
      </c>
      <c r="BP30" s="133">
        <v>725</v>
      </c>
      <c r="BQ30" s="154">
        <v>653</v>
      </c>
      <c r="BR30" s="171" t="s">
        <v>3336</v>
      </c>
      <c r="BS30" s="133">
        <v>559</v>
      </c>
      <c r="BT30" s="133">
        <v>553</v>
      </c>
      <c r="BU30" s="133">
        <v>473</v>
      </c>
      <c r="BV30" s="133">
        <v>461</v>
      </c>
      <c r="BW30" s="133">
        <v>411</v>
      </c>
      <c r="BX30" s="133">
        <v>421</v>
      </c>
      <c r="BY30" s="171" t="s">
        <v>3336</v>
      </c>
      <c r="BZ30" s="133">
        <v>40180</v>
      </c>
      <c r="CA30" s="133">
        <v>38993</v>
      </c>
      <c r="CB30" s="133">
        <v>39815</v>
      </c>
      <c r="CC30" s="133">
        <v>42823</v>
      </c>
      <c r="CD30" s="133">
        <v>38499</v>
      </c>
      <c r="CE30" s="338">
        <f>(CD30+CF30)/2</f>
        <v>35062</v>
      </c>
      <c r="CF30" s="334">
        <v>31625</v>
      </c>
      <c r="CG30" s="133">
        <v>18037</v>
      </c>
      <c r="CH30" s="133">
        <v>16971</v>
      </c>
      <c r="CI30" s="133">
        <v>16055</v>
      </c>
      <c r="CJ30" s="133">
        <v>14054</v>
      </c>
      <c r="CK30" s="133">
        <v>13734</v>
      </c>
      <c r="CL30" s="338">
        <f>(CK30+CM30)/2</f>
        <v>13514</v>
      </c>
      <c r="CM30" s="334">
        <v>13294</v>
      </c>
      <c r="CN30" s="133" t="s">
        <v>1183</v>
      </c>
      <c r="CO30" s="133" t="s">
        <v>1183</v>
      </c>
      <c r="CP30" s="133" t="s">
        <v>1183</v>
      </c>
      <c r="CQ30" s="133" t="s">
        <v>1183</v>
      </c>
      <c r="CR30" s="133" t="s">
        <v>1183</v>
      </c>
      <c r="CS30" s="133" t="s">
        <v>1183</v>
      </c>
      <c r="CT30" s="171" t="s">
        <v>3336</v>
      </c>
      <c r="CU30" s="133" t="s">
        <v>1182</v>
      </c>
      <c r="CV30" s="133" t="s">
        <v>1182</v>
      </c>
      <c r="CW30" s="133" t="s">
        <v>1182</v>
      </c>
      <c r="CX30" s="133" t="s">
        <v>1182</v>
      </c>
      <c r="CY30" s="133" t="s">
        <v>1182</v>
      </c>
      <c r="CZ30" s="133" t="s">
        <v>1182</v>
      </c>
      <c r="DA30" s="171" t="s">
        <v>3336</v>
      </c>
      <c r="DB30" s="133" t="s">
        <v>1182</v>
      </c>
      <c r="DC30" s="133" t="s">
        <v>1182</v>
      </c>
      <c r="DD30" s="133" t="s">
        <v>1182</v>
      </c>
      <c r="DE30" s="133" t="s">
        <v>1182</v>
      </c>
      <c r="DF30" s="133" t="s">
        <v>1182</v>
      </c>
      <c r="DG30" s="133" t="s">
        <v>1182</v>
      </c>
      <c r="DH30" s="171" t="s">
        <v>3336</v>
      </c>
      <c r="DI30" s="133">
        <v>1846</v>
      </c>
      <c r="DJ30" s="133">
        <v>1869</v>
      </c>
      <c r="DK30" s="133">
        <v>1469</v>
      </c>
      <c r="DL30" s="133">
        <v>1380</v>
      </c>
      <c r="DM30" s="133">
        <v>1437</v>
      </c>
      <c r="DN30" s="133">
        <v>1442</v>
      </c>
      <c r="DO30" s="171" t="s">
        <v>3336</v>
      </c>
      <c r="DP30" s="373">
        <f t="shared" si="5"/>
        <v>40837</v>
      </c>
      <c r="DQ30" s="373">
        <f t="shared" si="0"/>
        <v>39551</v>
      </c>
      <c r="DR30" s="373">
        <f t="shared" si="1"/>
        <v>40620</v>
      </c>
      <c r="DS30" s="373">
        <f t="shared" si="2"/>
        <v>43461</v>
      </c>
      <c r="DT30" s="373">
        <f t="shared" si="3"/>
        <v>38876</v>
      </c>
      <c r="DU30" s="373">
        <f t="shared" si="4"/>
        <v>35060.5</v>
      </c>
      <c r="DV30" s="335" t="s">
        <v>3336</v>
      </c>
      <c r="DW30" s="133">
        <v>40</v>
      </c>
      <c r="DX30" s="133">
        <v>25</v>
      </c>
      <c r="DY30" s="133">
        <v>14</v>
      </c>
      <c r="DZ30" s="133">
        <v>25</v>
      </c>
      <c r="EA30" s="133">
        <v>32</v>
      </c>
      <c r="EB30" s="338">
        <f>(EA30+EC30)/2</f>
        <v>25</v>
      </c>
      <c r="EC30" s="334">
        <v>18</v>
      </c>
      <c r="ED30" s="133">
        <v>15</v>
      </c>
      <c r="EE30" s="133">
        <v>10</v>
      </c>
      <c r="EF30" s="133">
        <v>4</v>
      </c>
      <c r="EG30" s="133">
        <v>14</v>
      </c>
      <c r="EH30" s="133">
        <v>11</v>
      </c>
      <c r="EI30" s="338">
        <f>(EH30+EJ30)/2</f>
        <v>10.5</v>
      </c>
      <c r="EJ30" s="334">
        <v>10</v>
      </c>
      <c r="EK30" s="133" t="s">
        <v>1183</v>
      </c>
      <c r="EL30" s="133" t="s">
        <v>1183</v>
      </c>
      <c r="EM30" s="133">
        <v>2</v>
      </c>
      <c r="EN30" s="133">
        <v>7</v>
      </c>
      <c r="EO30" s="133">
        <v>6</v>
      </c>
      <c r="EP30" s="338">
        <f>(EO30+EQ30)/2</f>
        <v>7.5</v>
      </c>
      <c r="EQ30" s="334">
        <v>9</v>
      </c>
      <c r="ER30" s="301">
        <v>40797</v>
      </c>
      <c r="ES30" s="301">
        <v>39526</v>
      </c>
      <c r="ET30" s="301">
        <v>40606</v>
      </c>
      <c r="EU30" s="301">
        <v>43436</v>
      </c>
      <c r="EV30" s="301">
        <v>38844</v>
      </c>
      <c r="EW30" s="338">
        <f>(EV30+EX30)/2</f>
        <v>35035.5</v>
      </c>
      <c r="EX30" s="334">
        <v>31227</v>
      </c>
      <c r="EY30" s="133">
        <v>11093</v>
      </c>
      <c r="EZ30" s="133">
        <v>10434</v>
      </c>
      <c r="FA30" s="133">
        <v>10293</v>
      </c>
      <c r="FB30" s="133">
        <v>8944</v>
      </c>
      <c r="FC30" s="133">
        <v>8488</v>
      </c>
      <c r="FD30" s="338">
        <f>(FC30+FE30)/2</f>
        <v>8483.5</v>
      </c>
      <c r="FE30" s="334">
        <v>8479</v>
      </c>
      <c r="FF30" s="133">
        <v>28676</v>
      </c>
      <c r="FG30" s="133">
        <v>28399</v>
      </c>
      <c r="FH30" s="133">
        <v>29538</v>
      </c>
      <c r="FI30" s="133">
        <v>33081</v>
      </c>
      <c r="FJ30" s="133">
        <v>28646</v>
      </c>
      <c r="FK30" s="338">
        <f>(FJ30+FL30)/2</f>
        <v>25254.5</v>
      </c>
      <c r="FL30" s="362">
        <v>21863</v>
      </c>
      <c r="FM30" s="133" t="s">
        <v>1183</v>
      </c>
      <c r="FN30" s="133" t="s">
        <v>1183</v>
      </c>
      <c r="FO30" s="133" t="s">
        <v>1183</v>
      </c>
      <c r="FP30" s="133" t="s">
        <v>1183</v>
      </c>
      <c r="FQ30" s="133">
        <v>445</v>
      </c>
      <c r="FR30" s="338">
        <f>(FQ30+FS30)/2</f>
        <v>497</v>
      </c>
      <c r="FS30" s="363">
        <v>549</v>
      </c>
      <c r="FT30" s="133" t="s">
        <v>1183</v>
      </c>
      <c r="FU30" s="133" t="s">
        <v>1183</v>
      </c>
      <c r="FV30" s="133" t="s">
        <v>1183</v>
      </c>
      <c r="FW30" s="133" t="s">
        <v>1183</v>
      </c>
      <c r="FX30" s="133" t="s">
        <v>1183</v>
      </c>
      <c r="FY30" s="133" t="s">
        <v>1182</v>
      </c>
      <c r="FZ30" s="334" t="s">
        <v>3336</v>
      </c>
      <c r="GA30" s="133">
        <v>1068</v>
      </c>
      <c r="GB30" s="133">
        <v>718</v>
      </c>
      <c r="GC30" s="133">
        <v>789</v>
      </c>
      <c r="GD30" s="133">
        <v>1436</v>
      </c>
      <c r="GE30" s="133">
        <v>1297</v>
      </c>
      <c r="GF30" s="338">
        <f t="shared" si="7"/>
        <v>1091</v>
      </c>
      <c r="GG30" s="370">
        <v>885</v>
      </c>
      <c r="GH30" s="179" t="s">
        <v>1917</v>
      </c>
      <c r="GI30" s="133" t="s">
        <v>3380</v>
      </c>
      <c r="GK30" s="133">
        <v>2</v>
      </c>
      <c r="GL30" s="133" t="s">
        <v>1072</v>
      </c>
      <c r="GM30" s="133">
        <v>2</v>
      </c>
      <c r="GO30" s="133">
        <v>1</v>
      </c>
      <c r="GS30" s="133">
        <v>1</v>
      </c>
      <c r="GU30" s="133">
        <v>1</v>
      </c>
      <c r="GV30" s="133">
        <v>2</v>
      </c>
      <c r="HA30" s="133">
        <v>4942</v>
      </c>
      <c r="HB30" s="133" t="s">
        <v>1183</v>
      </c>
      <c r="HC30" s="133" t="s">
        <v>1183</v>
      </c>
      <c r="HD30" s="133" t="s">
        <v>1183</v>
      </c>
      <c r="HE30" s="133" t="s">
        <v>1183</v>
      </c>
      <c r="HF30" s="171" t="s">
        <v>3336</v>
      </c>
      <c r="HG30" s="133" t="s">
        <v>1182</v>
      </c>
      <c r="HH30" s="133" t="s">
        <v>1182</v>
      </c>
      <c r="HI30" s="133" t="s">
        <v>1182</v>
      </c>
      <c r="HJ30" s="133" t="s">
        <v>1182</v>
      </c>
      <c r="HK30" s="133" t="s">
        <v>1182</v>
      </c>
      <c r="HL30" s="171" t="s">
        <v>3336</v>
      </c>
      <c r="HM30" s="133">
        <v>772</v>
      </c>
      <c r="HN30" s="133" t="s">
        <v>1183</v>
      </c>
      <c r="HO30" s="133" t="s">
        <v>1183</v>
      </c>
      <c r="HP30" s="133" t="s">
        <v>1183</v>
      </c>
      <c r="HQ30" s="133" t="s">
        <v>1183</v>
      </c>
      <c r="HR30" s="171" t="s">
        <v>3336</v>
      </c>
      <c r="HS30" s="133">
        <v>162</v>
      </c>
      <c r="HT30" s="133" t="s">
        <v>1183</v>
      </c>
      <c r="HU30" s="133" t="s">
        <v>1183</v>
      </c>
      <c r="HV30" s="133" t="s">
        <v>1183</v>
      </c>
      <c r="HW30" s="133" t="s">
        <v>1183</v>
      </c>
      <c r="HX30" s="171" t="s">
        <v>3336</v>
      </c>
      <c r="HY30" s="133" t="s">
        <v>1183</v>
      </c>
      <c r="HZ30" s="133" t="s">
        <v>1183</v>
      </c>
      <c r="IA30" s="133" t="s">
        <v>1183</v>
      </c>
      <c r="IB30" s="133" t="s">
        <v>1183</v>
      </c>
      <c r="IC30" s="133" t="s">
        <v>1183</v>
      </c>
      <c r="ID30" s="171" t="s">
        <v>3336</v>
      </c>
      <c r="IE30" s="133" t="s">
        <v>1182</v>
      </c>
      <c r="IF30" s="133" t="s">
        <v>1182</v>
      </c>
      <c r="IG30" s="133" t="s">
        <v>1182</v>
      </c>
      <c r="IH30" s="133" t="s">
        <v>1182</v>
      </c>
      <c r="II30" s="133" t="s">
        <v>1182</v>
      </c>
      <c r="IJ30" s="171" t="s">
        <v>3336</v>
      </c>
      <c r="IK30" s="133">
        <v>186</v>
      </c>
      <c r="IL30" s="133" t="s">
        <v>1182</v>
      </c>
      <c r="IM30" s="133" t="s">
        <v>1183</v>
      </c>
      <c r="IN30" s="133" t="s">
        <v>1182</v>
      </c>
      <c r="IO30" s="133" t="s">
        <v>1183</v>
      </c>
      <c r="IP30" s="171" t="s">
        <v>3336</v>
      </c>
      <c r="IQ30" s="133" t="s">
        <v>1182</v>
      </c>
      <c r="IR30" s="133" t="s">
        <v>1182</v>
      </c>
      <c r="IS30" s="133" t="s">
        <v>1182</v>
      </c>
      <c r="IT30" s="133" t="s">
        <v>1182</v>
      </c>
      <c r="IU30" s="133" t="s">
        <v>1182</v>
      </c>
      <c r="IV30" s="171" t="s">
        <v>3336</v>
      </c>
      <c r="IW30" s="133">
        <v>628</v>
      </c>
      <c r="IX30" s="133" t="s">
        <v>1183</v>
      </c>
      <c r="IY30" s="133" t="s">
        <v>1183</v>
      </c>
      <c r="IZ30" s="133" t="s">
        <v>1183</v>
      </c>
      <c r="JA30" s="133" t="s">
        <v>1183</v>
      </c>
      <c r="JB30" s="171" t="s">
        <v>3336</v>
      </c>
      <c r="JC30" s="133">
        <v>677</v>
      </c>
      <c r="JD30" s="133" t="s">
        <v>1182</v>
      </c>
      <c r="JE30" s="133" t="s">
        <v>1182</v>
      </c>
      <c r="JF30" s="133" t="s">
        <v>1182</v>
      </c>
      <c r="JG30" s="133" t="s">
        <v>1182</v>
      </c>
      <c r="JH30" s="171" t="s">
        <v>3336</v>
      </c>
      <c r="JI30" s="133" t="s">
        <v>1183</v>
      </c>
      <c r="JJ30" s="133" t="s">
        <v>1183</v>
      </c>
      <c r="JK30" s="133" t="s">
        <v>1183</v>
      </c>
      <c r="JL30" s="133" t="s">
        <v>1183</v>
      </c>
      <c r="JM30" s="133" t="s">
        <v>1183</v>
      </c>
      <c r="JN30" s="171" t="s">
        <v>3336</v>
      </c>
      <c r="JO30" s="133">
        <v>751</v>
      </c>
      <c r="JP30" s="133" t="s">
        <v>1183</v>
      </c>
      <c r="JQ30" s="133" t="s">
        <v>1183</v>
      </c>
      <c r="JR30" s="133" t="s">
        <v>1183</v>
      </c>
      <c r="JS30" s="133" t="s">
        <v>1183</v>
      </c>
      <c r="JT30" s="171" t="s">
        <v>3336</v>
      </c>
      <c r="JU30" s="133" t="s">
        <v>1918</v>
      </c>
      <c r="JX30" s="133">
        <v>2</v>
      </c>
      <c r="JY30" s="133" t="s">
        <v>1073</v>
      </c>
      <c r="JZ30" s="133">
        <v>1</v>
      </c>
      <c r="KD30" s="133">
        <v>1</v>
      </c>
      <c r="KF30" s="133">
        <v>2</v>
      </c>
      <c r="KH30" s="133">
        <v>1</v>
      </c>
      <c r="KI30" s="133">
        <v>1</v>
      </c>
      <c r="KJ30" s="133" t="s">
        <v>1074</v>
      </c>
      <c r="KN30" s="341">
        <f t="shared" si="6"/>
        <v>9938.7999999999993</v>
      </c>
      <c r="KO30" s="133">
        <v>9938.7999999999993</v>
      </c>
      <c r="KP30" s="133">
        <v>9938.7999999999993</v>
      </c>
      <c r="KR30" s="171" t="s">
        <v>3336</v>
      </c>
      <c r="KS30" s="133">
        <v>1789.7</v>
      </c>
      <c r="KT30" s="133" t="s">
        <v>1183</v>
      </c>
      <c r="KU30" s="133">
        <v>274.39999999999998</v>
      </c>
      <c r="KV30" s="133" t="s">
        <v>1183</v>
      </c>
      <c r="KW30" s="133">
        <v>617.20000000000005</v>
      </c>
      <c r="KY30" s="133">
        <v>898.2</v>
      </c>
      <c r="KZ30" s="133" t="s">
        <v>1183</v>
      </c>
      <c r="LA30" s="133">
        <v>8149.1</v>
      </c>
      <c r="LB30" s="133" t="s">
        <v>1183</v>
      </c>
      <c r="LC30" s="171" t="s">
        <v>3336</v>
      </c>
      <c r="LD30" s="133">
        <v>130.69999999999999</v>
      </c>
      <c r="LE30" s="133" t="s">
        <v>1183</v>
      </c>
      <c r="LF30" s="133">
        <v>1977.2</v>
      </c>
      <c r="LG30" s="133" t="s">
        <v>1183</v>
      </c>
      <c r="LH30" s="133">
        <v>3217.6</v>
      </c>
      <c r="LI30" s="133" t="s">
        <v>1183</v>
      </c>
      <c r="LJ30" s="171" t="s">
        <v>3336</v>
      </c>
      <c r="LK30" s="133">
        <v>249</v>
      </c>
      <c r="LM30" s="133">
        <v>82.5</v>
      </c>
      <c r="LO30" s="133">
        <v>194.7</v>
      </c>
      <c r="LQ30" s="171" t="s">
        <v>3336</v>
      </c>
      <c r="LR30" s="133">
        <v>618.20000000000005</v>
      </c>
      <c r="LS30" s="133" t="s">
        <v>1182</v>
      </c>
      <c r="LT30" s="133">
        <v>1679.3</v>
      </c>
      <c r="LU30" s="133" t="s">
        <v>1182</v>
      </c>
      <c r="LV30" s="171" t="s">
        <v>3336</v>
      </c>
      <c r="LX30" s="171" t="s">
        <v>3336</v>
      </c>
      <c r="LZ30" s="133" t="s">
        <v>850</v>
      </c>
      <c r="OT30" s="133" t="s">
        <v>1183</v>
      </c>
      <c r="OU30" s="133" t="s">
        <v>1183</v>
      </c>
      <c r="OV30" s="133" t="s">
        <v>1183</v>
      </c>
      <c r="OW30" s="133" t="s">
        <v>1183</v>
      </c>
      <c r="OX30" s="133" t="s">
        <v>1183</v>
      </c>
      <c r="OY30" s="171" t="s">
        <v>3336</v>
      </c>
      <c r="OZ30" s="176" t="s">
        <v>1183</v>
      </c>
      <c r="PA30" s="176" t="s">
        <v>1183</v>
      </c>
      <c r="PB30" s="176" t="s">
        <v>1183</v>
      </c>
      <c r="PC30" s="176" t="s">
        <v>1183</v>
      </c>
      <c r="PD30" s="133" t="s">
        <v>1183</v>
      </c>
      <c r="PE30" s="171" t="s">
        <v>3336</v>
      </c>
      <c r="PF30" s="133" t="s">
        <v>1183</v>
      </c>
      <c r="PG30" s="133" t="s">
        <v>1183</v>
      </c>
      <c r="PH30" s="133" t="s">
        <v>1183</v>
      </c>
      <c r="PI30" s="133" t="s">
        <v>1183</v>
      </c>
      <c r="PJ30" s="133" t="s">
        <v>1183</v>
      </c>
      <c r="PK30" s="133" t="s">
        <v>1183</v>
      </c>
      <c r="PL30" s="133" t="s">
        <v>1183</v>
      </c>
      <c r="PM30" s="171" t="s">
        <v>3336</v>
      </c>
      <c r="PN30" s="133" t="s">
        <v>1183</v>
      </c>
      <c r="PO30" s="133" t="s">
        <v>1183</v>
      </c>
      <c r="PP30" s="171" t="s">
        <v>3336</v>
      </c>
      <c r="PQ30" s="133" t="s">
        <v>1183</v>
      </c>
      <c r="PR30" s="133" t="s">
        <v>1183</v>
      </c>
      <c r="PS30" s="133" t="s">
        <v>1183</v>
      </c>
      <c r="PT30" s="133" t="s">
        <v>1183</v>
      </c>
      <c r="PU30" s="133" t="s">
        <v>1183</v>
      </c>
      <c r="PV30" s="133" t="s">
        <v>1183</v>
      </c>
      <c r="PW30" s="171" t="s">
        <v>3336</v>
      </c>
      <c r="PX30" s="133" t="s">
        <v>1183</v>
      </c>
      <c r="PY30" s="133" t="s">
        <v>1183</v>
      </c>
      <c r="PZ30" s="133" t="s">
        <v>1183</v>
      </c>
      <c r="QA30" s="133" t="s">
        <v>1183</v>
      </c>
      <c r="QB30" s="133" t="s">
        <v>1183</v>
      </c>
      <c r="QC30" s="133" t="s">
        <v>1183</v>
      </c>
      <c r="QD30" s="171" t="s">
        <v>3336</v>
      </c>
      <c r="QE30" s="133" t="s">
        <v>1183</v>
      </c>
      <c r="QF30" s="133" t="s">
        <v>1183</v>
      </c>
      <c r="QG30" s="133" t="s">
        <v>1183</v>
      </c>
      <c r="QH30" s="133" t="s">
        <v>1183</v>
      </c>
      <c r="QI30" s="133" t="s">
        <v>1183</v>
      </c>
      <c r="QJ30" s="133" t="s">
        <v>1183</v>
      </c>
      <c r="QK30" s="171" t="s">
        <v>3336</v>
      </c>
      <c r="QL30" s="133" t="s">
        <v>1183</v>
      </c>
      <c r="QM30" s="133" t="s">
        <v>1183</v>
      </c>
      <c r="QN30" s="133" t="s">
        <v>1183</v>
      </c>
      <c r="QO30" s="133" t="s">
        <v>1183</v>
      </c>
      <c r="QP30" s="133" t="s">
        <v>1183</v>
      </c>
      <c r="QQ30" s="133" t="s">
        <v>1183</v>
      </c>
      <c r="QR30" s="171" t="s">
        <v>3336</v>
      </c>
      <c r="QS30" s="133" t="s">
        <v>1183</v>
      </c>
      <c r="QT30" s="133" t="s">
        <v>1183</v>
      </c>
      <c r="QU30" s="133" t="s">
        <v>1183</v>
      </c>
      <c r="QV30" s="133" t="s">
        <v>1183</v>
      </c>
      <c r="QW30" s="133" t="s">
        <v>1183</v>
      </c>
      <c r="QX30" s="133" t="s">
        <v>1183</v>
      </c>
      <c r="QY30" s="133" t="s">
        <v>1183</v>
      </c>
      <c r="QZ30" s="171" t="s">
        <v>3336</v>
      </c>
      <c r="RA30" s="133" t="s">
        <v>1918</v>
      </c>
      <c r="RB30" s="171" t="s">
        <v>3336</v>
      </c>
      <c r="RC30" s="133">
        <v>1</v>
      </c>
      <c r="RE30" s="133">
        <v>2</v>
      </c>
      <c r="RG30" s="133">
        <v>1</v>
      </c>
      <c r="RK30" s="133">
        <v>1</v>
      </c>
      <c r="RM30" s="133" t="s">
        <v>1026</v>
      </c>
      <c r="RO30" s="133" t="s">
        <v>1026</v>
      </c>
      <c r="RP30" s="133" t="s">
        <v>1026</v>
      </c>
      <c r="RQ30" s="133" t="s">
        <v>1026</v>
      </c>
      <c r="RY30" s="133" t="s">
        <v>1183</v>
      </c>
      <c r="RZ30" s="171" t="s">
        <v>3336</v>
      </c>
      <c r="SA30" s="133" t="s">
        <v>1183</v>
      </c>
      <c r="SB30" s="133" t="s">
        <v>1183</v>
      </c>
      <c r="SC30" s="133" t="s">
        <v>1183</v>
      </c>
      <c r="SD30" s="133" t="s">
        <v>1183</v>
      </c>
      <c r="SE30" s="171" t="s">
        <v>3336</v>
      </c>
      <c r="SF30" s="133" t="s">
        <v>1183</v>
      </c>
      <c r="SG30" s="133" t="s">
        <v>1183</v>
      </c>
      <c r="SH30" s="133" t="s">
        <v>1183</v>
      </c>
      <c r="SI30" s="133" t="s">
        <v>1183</v>
      </c>
      <c r="SJ30" s="171" t="s">
        <v>3336</v>
      </c>
      <c r="SK30" s="133" t="s">
        <v>1183</v>
      </c>
      <c r="SL30" s="133" t="s">
        <v>1183</v>
      </c>
      <c r="SM30" s="133" t="s">
        <v>1183</v>
      </c>
      <c r="SN30" s="133" t="s">
        <v>1183</v>
      </c>
      <c r="SO30" s="171" t="s">
        <v>3336</v>
      </c>
    </row>
    <row r="31" spans="1:511" ht="14.5">
      <c r="A31" s="133">
        <v>30</v>
      </c>
      <c r="B31" s="150" t="s">
        <v>53</v>
      </c>
      <c r="C31" s="133">
        <v>88</v>
      </c>
      <c r="H31" s="133">
        <v>220</v>
      </c>
      <c r="AI31" s="171" t="s">
        <v>3336</v>
      </c>
      <c r="AJ31" s="143">
        <v>3535</v>
      </c>
      <c r="AK31" s="143">
        <v>3551</v>
      </c>
      <c r="AL31" s="143">
        <v>3649</v>
      </c>
      <c r="AM31" s="143">
        <v>3718</v>
      </c>
      <c r="AN31" s="143">
        <v>3664</v>
      </c>
      <c r="AO31" s="154">
        <v>3851</v>
      </c>
      <c r="AP31" s="171" t="s">
        <v>3336</v>
      </c>
      <c r="AQ31" s="143">
        <v>871</v>
      </c>
      <c r="AR31" s="143">
        <v>956</v>
      </c>
      <c r="AS31" s="143">
        <v>1071</v>
      </c>
      <c r="AT31" s="143">
        <v>1009</v>
      </c>
      <c r="AU31" s="143">
        <v>983</v>
      </c>
      <c r="AV31" s="154">
        <v>983</v>
      </c>
      <c r="AW31" s="171" t="s">
        <v>3336</v>
      </c>
      <c r="AX31" s="143">
        <v>221</v>
      </c>
      <c r="AY31" s="143">
        <v>189</v>
      </c>
      <c r="AZ31" s="143">
        <v>187</v>
      </c>
      <c r="BA31" s="143">
        <v>190</v>
      </c>
      <c r="BB31" s="143">
        <v>482</v>
      </c>
      <c r="BC31" s="154">
        <v>223</v>
      </c>
      <c r="BD31" s="171" t="s">
        <v>3336</v>
      </c>
      <c r="BE31" s="143">
        <v>1079</v>
      </c>
      <c r="BF31" s="143">
        <v>1137</v>
      </c>
      <c r="BG31" s="143">
        <v>1200</v>
      </c>
      <c r="BH31" s="143">
        <v>1251</v>
      </c>
      <c r="BI31" s="143">
        <v>1222</v>
      </c>
      <c r="BJ31" s="154">
        <v>1306</v>
      </c>
      <c r="BK31" s="171" t="s">
        <v>3336</v>
      </c>
      <c r="BL31" s="143">
        <v>505</v>
      </c>
      <c r="BM31" s="143">
        <v>558</v>
      </c>
      <c r="BN31" s="143">
        <v>610</v>
      </c>
      <c r="BO31" s="143">
        <v>495</v>
      </c>
      <c r="BP31" s="143">
        <v>501</v>
      </c>
      <c r="BQ31" s="154">
        <v>642</v>
      </c>
      <c r="BR31" s="171" t="s">
        <v>3336</v>
      </c>
      <c r="BS31" s="144">
        <v>10</v>
      </c>
      <c r="BT31" s="144">
        <v>16</v>
      </c>
      <c r="BU31" s="144">
        <v>8</v>
      </c>
      <c r="BV31" s="144">
        <v>3</v>
      </c>
      <c r="BW31" s="144">
        <v>5</v>
      </c>
      <c r="BX31" s="144">
        <v>3</v>
      </c>
      <c r="BY31" s="171" t="s">
        <v>3336</v>
      </c>
      <c r="BZ31" s="143">
        <v>10704</v>
      </c>
      <c r="CA31" s="143">
        <v>10306</v>
      </c>
      <c r="CB31" s="143">
        <v>10002</v>
      </c>
      <c r="CC31" s="143">
        <v>8926</v>
      </c>
      <c r="CD31" s="143">
        <v>9093</v>
      </c>
      <c r="CE31" s="338">
        <f>(CD31+CF31)/2</f>
        <v>8824</v>
      </c>
      <c r="CF31" s="334">
        <v>8555</v>
      </c>
      <c r="CG31" s="133">
        <v>3630</v>
      </c>
      <c r="CH31" s="133">
        <v>3935</v>
      </c>
      <c r="CI31" s="133">
        <v>3963</v>
      </c>
      <c r="CJ31" s="133">
        <v>3640</v>
      </c>
      <c r="CK31" s="145">
        <v>3664</v>
      </c>
      <c r="CL31" s="338">
        <f>(CK31+CM31)/2</f>
        <v>3480</v>
      </c>
      <c r="CM31" s="334">
        <v>3296</v>
      </c>
      <c r="CN31" s="133" t="s">
        <v>1183</v>
      </c>
      <c r="CO31" s="133" t="s">
        <v>1183</v>
      </c>
      <c r="CP31" s="133" t="s">
        <v>1183</v>
      </c>
      <c r="CQ31" s="133" t="s">
        <v>1183</v>
      </c>
      <c r="CR31" s="133" t="s">
        <v>1183</v>
      </c>
      <c r="CS31" s="133" t="s">
        <v>1183</v>
      </c>
      <c r="CT31" s="171" t="s">
        <v>3336</v>
      </c>
      <c r="CU31" s="133" t="s">
        <v>1182</v>
      </c>
      <c r="CV31" s="133" t="s">
        <v>1182</v>
      </c>
      <c r="CW31" s="133" t="s">
        <v>1182</v>
      </c>
      <c r="CX31" s="133" t="s">
        <v>1182</v>
      </c>
      <c r="CY31" s="133" t="s">
        <v>1182</v>
      </c>
      <c r="CZ31" s="133" t="s">
        <v>1182</v>
      </c>
      <c r="DA31" s="171" t="s">
        <v>3336</v>
      </c>
      <c r="DB31" s="133" t="s">
        <v>1182</v>
      </c>
      <c r="DC31" s="133" t="s">
        <v>1182</v>
      </c>
      <c r="DD31" s="133" t="s">
        <v>1182</v>
      </c>
      <c r="DE31" s="133" t="s">
        <v>1182</v>
      </c>
      <c r="DF31" s="133" t="s">
        <v>1182</v>
      </c>
      <c r="DG31" s="133" t="s">
        <v>1182</v>
      </c>
      <c r="DH31" s="171" t="s">
        <v>3336</v>
      </c>
      <c r="DI31" s="133" t="s">
        <v>1182</v>
      </c>
      <c r="DJ31" s="133" t="s">
        <v>1182</v>
      </c>
      <c r="DK31" s="133" t="s">
        <v>1182</v>
      </c>
      <c r="DL31" s="133" t="s">
        <v>1182</v>
      </c>
      <c r="DM31" s="133" t="s">
        <v>1182</v>
      </c>
      <c r="DN31" s="133" t="s">
        <v>1182</v>
      </c>
      <c r="DO31" s="171" t="s">
        <v>3336</v>
      </c>
      <c r="DP31" s="373">
        <f t="shared" si="5"/>
        <v>10567</v>
      </c>
      <c r="DQ31" s="373">
        <f t="shared" si="0"/>
        <v>10443</v>
      </c>
      <c r="DR31" s="373">
        <f t="shared" si="1"/>
        <v>9911</v>
      </c>
      <c r="DS31" s="373">
        <f t="shared" si="2"/>
        <v>8933</v>
      </c>
      <c r="DT31" s="341" t="e">
        <f t="shared" si="3"/>
        <v>#VALUE!</v>
      </c>
      <c r="DU31" s="341" t="e">
        <f t="shared" si="4"/>
        <v>#VALUE!</v>
      </c>
      <c r="DV31" s="335" t="s">
        <v>3336</v>
      </c>
      <c r="DW31" s="143">
        <v>6</v>
      </c>
      <c r="DX31" s="143">
        <v>6</v>
      </c>
      <c r="DY31" s="143">
        <v>12</v>
      </c>
      <c r="DZ31" s="143">
        <v>6</v>
      </c>
      <c r="EA31" s="133" t="s">
        <v>1183</v>
      </c>
      <c r="EB31" s="133" t="s">
        <v>1183</v>
      </c>
      <c r="EC31" s="334">
        <v>4</v>
      </c>
      <c r="ED31" s="143">
        <v>4</v>
      </c>
      <c r="EE31" s="143">
        <v>4</v>
      </c>
      <c r="EF31" s="143">
        <v>11</v>
      </c>
      <c r="EG31" s="143">
        <v>6</v>
      </c>
      <c r="EH31" s="341" t="s">
        <v>1183</v>
      </c>
      <c r="EI31" s="133" t="s">
        <v>1183</v>
      </c>
      <c r="EJ31" s="334">
        <v>3</v>
      </c>
      <c r="EK31" s="133" t="s">
        <v>1183</v>
      </c>
      <c r="EL31" s="133" t="s">
        <v>1183</v>
      </c>
      <c r="EM31" s="143">
        <v>11</v>
      </c>
      <c r="EN31" s="143">
        <v>0</v>
      </c>
      <c r="EO31" s="133">
        <v>0</v>
      </c>
      <c r="EP31" s="338">
        <f>(EO31+EQ31)/2</f>
        <v>0.5</v>
      </c>
      <c r="EQ31" s="334">
        <v>1</v>
      </c>
      <c r="ER31" s="304">
        <v>10561</v>
      </c>
      <c r="ES31" s="304">
        <v>10437</v>
      </c>
      <c r="ET31" s="304">
        <v>9899</v>
      </c>
      <c r="EU31" s="304">
        <v>8927</v>
      </c>
      <c r="EV31" s="304">
        <v>9017</v>
      </c>
      <c r="EW31" s="338">
        <f>(EV31+EX31)/2</f>
        <v>8506.5</v>
      </c>
      <c r="EX31" s="334">
        <v>7996</v>
      </c>
      <c r="EY31" s="143">
        <v>1950</v>
      </c>
      <c r="EZ31" s="143">
        <v>2082</v>
      </c>
      <c r="FA31" s="143">
        <v>1929</v>
      </c>
      <c r="FB31" s="143">
        <v>1633</v>
      </c>
      <c r="FC31" s="143">
        <v>1981</v>
      </c>
      <c r="FD31" s="338">
        <f>(FC31+FE31)/2</f>
        <v>1863.5</v>
      </c>
      <c r="FE31" s="334">
        <v>1746</v>
      </c>
      <c r="FF31" s="143">
        <v>7153</v>
      </c>
      <c r="FG31" s="143">
        <v>7343</v>
      </c>
      <c r="FH31" s="143">
        <v>7010</v>
      </c>
      <c r="FI31" s="143">
        <v>6669</v>
      </c>
      <c r="FJ31" s="143">
        <v>5945</v>
      </c>
      <c r="FK31" s="338">
        <f>(FJ31+FL31)/2</f>
        <v>5634.5</v>
      </c>
      <c r="FL31" s="362">
        <v>5324</v>
      </c>
      <c r="FM31" s="133" t="s">
        <v>1183</v>
      </c>
      <c r="FN31" s="133" t="s">
        <v>1183</v>
      </c>
      <c r="FO31" s="133" t="s">
        <v>1183</v>
      </c>
      <c r="FP31" s="133" t="s">
        <v>1183</v>
      </c>
      <c r="FQ31" s="133">
        <v>63</v>
      </c>
      <c r="FR31" s="338">
        <f>(FQ31+FS31)/2</f>
        <v>58</v>
      </c>
      <c r="FS31" s="363">
        <v>53</v>
      </c>
      <c r="FT31" s="133" t="s">
        <v>1183</v>
      </c>
      <c r="FU31" s="133" t="s">
        <v>1183</v>
      </c>
      <c r="FV31" s="133" t="s">
        <v>1183</v>
      </c>
      <c r="FW31" s="133" t="s">
        <v>1183</v>
      </c>
      <c r="FX31" s="133">
        <v>61</v>
      </c>
      <c r="FY31" s="338">
        <f>(FX31+FZ31)/2</f>
        <v>55.5</v>
      </c>
      <c r="FZ31" s="334">
        <v>50</v>
      </c>
      <c r="GA31" s="143">
        <v>1464</v>
      </c>
      <c r="GB31" s="143">
        <v>1018</v>
      </c>
      <c r="GC31" s="143">
        <v>972</v>
      </c>
      <c r="GD31" s="143">
        <v>631</v>
      </c>
      <c r="GE31" s="143">
        <v>1028</v>
      </c>
      <c r="GF31" s="338">
        <f t="shared" si="7"/>
        <v>977</v>
      </c>
      <c r="GG31" s="370">
        <v>926</v>
      </c>
      <c r="GH31" s="179" t="s">
        <v>3173</v>
      </c>
      <c r="HA31" s="303">
        <v>2681</v>
      </c>
      <c r="HB31" s="143">
        <v>482</v>
      </c>
      <c r="HC31" s="143">
        <v>2</v>
      </c>
      <c r="HD31" s="143">
        <v>1222</v>
      </c>
      <c r="HE31" s="143">
        <v>501</v>
      </c>
      <c r="HF31" s="171" t="s">
        <v>3336</v>
      </c>
      <c r="HG31" s="133" t="s">
        <v>1182</v>
      </c>
      <c r="HH31" s="133" t="s">
        <v>1182</v>
      </c>
      <c r="HI31" s="133" t="s">
        <v>1182</v>
      </c>
      <c r="HJ31" s="133" t="s">
        <v>1182</v>
      </c>
      <c r="HK31" s="133" t="s">
        <v>1182</v>
      </c>
      <c r="HL31" s="171" t="s">
        <v>3336</v>
      </c>
      <c r="HM31" s="143">
        <v>186</v>
      </c>
      <c r="HN31" s="133" t="s">
        <v>1183</v>
      </c>
      <c r="HO31" s="133" t="s">
        <v>1183</v>
      </c>
      <c r="HP31" s="133" t="s">
        <v>1183</v>
      </c>
      <c r="HQ31" s="133" t="s">
        <v>1183</v>
      </c>
      <c r="HR31" s="171" t="s">
        <v>3336</v>
      </c>
      <c r="HS31" s="133">
        <v>382</v>
      </c>
      <c r="HT31" s="133" t="s">
        <v>1183</v>
      </c>
      <c r="HU31" s="133" t="s">
        <v>1183</v>
      </c>
      <c r="HV31" s="133" t="s">
        <v>1183</v>
      </c>
      <c r="HW31" s="133" t="s">
        <v>1183</v>
      </c>
      <c r="HX31" s="171" t="s">
        <v>3336</v>
      </c>
      <c r="HY31" s="133" t="s">
        <v>1183</v>
      </c>
      <c r="HZ31" s="133" t="s">
        <v>1183</v>
      </c>
      <c r="IA31" s="133" t="s">
        <v>1183</v>
      </c>
      <c r="IB31" s="133" t="s">
        <v>1183</v>
      </c>
      <c r="IC31" s="133" t="s">
        <v>1183</v>
      </c>
      <c r="ID31" s="171" t="s">
        <v>3336</v>
      </c>
      <c r="IE31" s="133" t="s">
        <v>1182</v>
      </c>
      <c r="IF31" s="133" t="s">
        <v>1182</v>
      </c>
      <c r="IG31" s="133" t="s">
        <v>1182</v>
      </c>
      <c r="IH31" s="133" t="s">
        <v>1182</v>
      </c>
      <c r="II31" s="133" t="s">
        <v>1182</v>
      </c>
      <c r="IJ31" s="171" t="s">
        <v>3336</v>
      </c>
      <c r="IK31" s="133">
        <v>227</v>
      </c>
      <c r="IL31" s="133" t="s">
        <v>1182</v>
      </c>
      <c r="IM31" s="133" t="s">
        <v>1182</v>
      </c>
      <c r="IN31" s="133" t="s">
        <v>1182</v>
      </c>
      <c r="IO31" s="133" t="s">
        <v>1183</v>
      </c>
      <c r="IP31" s="171" t="s">
        <v>3336</v>
      </c>
      <c r="IQ31" s="133" t="s">
        <v>1182</v>
      </c>
      <c r="IR31" s="133" t="s">
        <v>1182</v>
      </c>
      <c r="IS31" s="133" t="s">
        <v>1182</v>
      </c>
      <c r="IT31" s="133" t="s">
        <v>1182</v>
      </c>
      <c r="IU31" s="133" t="s">
        <v>1182</v>
      </c>
      <c r="IV31" s="171" t="s">
        <v>3336</v>
      </c>
      <c r="IW31" s="133">
        <v>227</v>
      </c>
      <c r="IX31" s="133" t="s">
        <v>1183</v>
      </c>
      <c r="IY31" s="133" t="s">
        <v>1183</v>
      </c>
      <c r="IZ31" s="133" t="s">
        <v>1183</v>
      </c>
      <c r="JA31" s="133" t="s">
        <v>1183</v>
      </c>
      <c r="JB31" s="171" t="s">
        <v>3336</v>
      </c>
      <c r="JC31" s="133">
        <v>103</v>
      </c>
      <c r="JD31" s="133" t="s">
        <v>1182</v>
      </c>
      <c r="JE31" s="133" t="s">
        <v>1182</v>
      </c>
      <c r="JF31" s="133" t="s">
        <v>1182</v>
      </c>
      <c r="JG31" s="133" t="s">
        <v>1182</v>
      </c>
      <c r="JH31" s="171" t="s">
        <v>3336</v>
      </c>
      <c r="JI31" s="133" t="s">
        <v>1183</v>
      </c>
      <c r="JJ31" s="133" t="s">
        <v>1183</v>
      </c>
      <c r="JK31" s="133" t="s">
        <v>1183</v>
      </c>
      <c r="JL31" s="133" t="s">
        <v>1183</v>
      </c>
      <c r="JM31" s="133" t="s">
        <v>1183</v>
      </c>
      <c r="JN31" s="171" t="s">
        <v>3336</v>
      </c>
      <c r="JO31" s="143">
        <v>665</v>
      </c>
      <c r="JP31" s="133" t="s">
        <v>1183</v>
      </c>
      <c r="JQ31" s="133" t="s">
        <v>1183</v>
      </c>
      <c r="JR31" s="133" t="s">
        <v>1183</v>
      </c>
      <c r="JS31" s="133" t="s">
        <v>1183</v>
      </c>
      <c r="JT31" s="171" t="s">
        <v>3336</v>
      </c>
      <c r="KN31" s="341">
        <f t="shared" si="6"/>
        <v>4230.5</v>
      </c>
      <c r="KO31" s="143">
        <v>4230.5</v>
      </c>
      <c r="KP31" s="143">
        <v>3857.5</v>
      </c>
      <c r="KQ31" s="143">
        <v>373</v>
      </c>
      <c r="KR31" s="171" t="s">
        <v>3336</v>
      </c>
      <c r="KS31" s="143">
        <v>235.3</v>
      </c>
      <c r="KT31" s="143">
        <v>0</v>
      </c>
      <c r="KU31" s="143">
        <v>98.2</v>
      </c>
      <c r="KV31" s="143">
        <v>0</v>
      </c>
      <c r="KW31" s="143">
        <v>101.4</v>
      </c>
      <c r="KX31" s="143">
        <v>0</v>
      </c>
      <c r="KY31" s="143">
        <v>35.700000000000003</v>
      </c>
      <c r="KZ31" s="143">
        <v>0</v>
      </c>
      <c r="LA31" s="143">
        <v>3622.2</v>
      </c>
      <c r="LB31" s="143">
        <v>373</v>
      </c>
      <c r="LC31" s="171" t="s">
        <v>3336</v>
      </c>
      <c r="LD31" s="133">
        <v>146.80000000000001</v>
      </c>
      <c r="LE31" s="133">
        <v>0</v>
      </c>
      <c r="LF31" s="133">
        <v>2674.3</v>
      </c>
      <c r="LG31" s="133">
        <v>0</v>
      </c>
      <c r="LH31" s="133">
        <v>530.9</v>
      </c>
      <c r="LI31" s="133">
        <v>0</v>
      </c>
      <c r="LJ31" s="171" t="s">
        <v>3336</v>
      </c>
      <c r="LK31" s="133" t="s">
        <v>1183</v>
      </c>
      <c r="LL31" s="133">
        <v>123</v>
      </c>
      <c r="LM31" s="133" t="s">
        <v>1183</v>
      </c>
      <c r="LN31" s="133">
        <v>0</v>
      </c>
      <c r="LO31" s="133" t="s">
        <v>1183</v>
      </c>
      <c r="LP31" s="133">
        <v>250</v>
      </c>
      <c r="LQ31" s="171" t="s">
        <v>3336</v>
      </c>
      <c r="LR31" s="133" t="s">
        <v>1182</v>
      </c>
      <c r="LS31" s="133">
        <v>0</v>
      </c>
      <c r="LT31" s="133">
        <v>270.3</v>
      </c>
      <c r="LU31" s="133">
        <v>0</v>
      </c>
      <c r="LV31" s="171" t="s">
        <v>3336</v>
      </c>
      <c r="LX31" s="171" t="s">
        <v>3336</v>
      </c>
      <c r="OT31" s="133">
        <v>2253</v>
      </c>
      <c r="OU31" s="133" t="s">
        <v>1183</v>
      </c>
      <c r="OV31" s="133" t="s">
        <v>1183</v>
      </c>
      <c r="OW31" s="133" t="s">
        <v>1183</v>
      </c>
      <c r="OX31" s="133" t="s">
        <v>1183</v>
      </c>
      <c r="OY31" s="171" t="s">
        <v>3336</v>
      </c>
      <c r="OZ31" s="178">
        <v>6563</v>
      </c>
      <c r="PA31" s="143">
        <v>978</v>
      </c>
      <c r="PB31" s="143">
        <v>55</v>
      </c>
      <c r="PC31" s="143">
        <v>584</v>
      </c>
      <c r="PD31" s="133" t="s">
        <v>1183</v>
      </c>
      <c r="PE31" s="171" t="s">
        <v>3336</v>
      </c>
      <c r="PF31" s="143">
        <v>6624</v>
      </c>
      <c r="PG31" s="143">
        <v>6085</v>
      </c>
      <c r="PH31" s="143">
        <v>610</v>
      </c>
      <c r="PI31" s="133" t="s">
        <v>1183</v>
      </c>
      <c r="PJ31" s="133" t="s">
        <v>1183</v>
      </c>
      <c r="PK31" s="133">
        <v>29</v>
      </c>
      <c r="PL31" s="133" t="s">
        <v>1183</v>
      </c>
      <c r="PM31" s="171" t="s">
        <v>3336</v>
      </c>
      <c r="PN31" s="143">
        <v>2253</v>
      </c>
      <c r="PO31" s="143">
        <v>6563</v>
      </c>
      <c r="PP31" s="171" t="s">
        <v>3336</v>
      </c>
      <c r="PQ31" s="133" t="s">
        <v>1183</v>
      </c>
      <c r="PR31" s="133" t="s">
        <v>1183</v>
      </c>
      <c r="PS31" s="143">
        <v>542</v>
      </c>
      <c r="PT31" s="143">
        <v>593</v>
      </c>
      <c r="PU31" s="133" t="s">
        <v>1183</v>
      </c>
      <c r="PV31" s="133" t="s">
        <v>1183</v>
      </c>
      <c r="PW31" s="171" t="s">
        <v>3336</v>
      </c>
      <c r="PX31" s="133" t="s">
        <v>1182</v>
      </c>
      <c r="PY31" s="133" t="s">
        <v>1182</v>
      </c>
      <c r="PZ31" s="143">
        <v>1067</v>
      </c>
      <c r="QA31" s="143">
        <v>1914</v>
      </c>
      <c r="QB31" s="143">
        <v>269</v>
      </c>
      <c r="QC31" s="143">
        <v>3198</v>
      </c>
      <c r="QD31" s="171" t="s">
        <v>3336</v>
      </c>
      <c r="QE31" s="143">
        <v>19</v>
      </c>
      <c r="QF31" s="143">
        <v>65</v>
      </c>
      <c r="QG31" s="133" t="s">
        <v>1183</v>
      </c>
      <c r="QH31" s="133" t="s">
        <v>1183</v>
      </c>
      <c r="QI31" s="133" t="s">
        <v>1183</v>
      </c>
      <c r="QJ31" s="133" t="s">
        <v>1183</v>
      </c>
      <c r="QK31" s="171" t="s">
        <v>3336</v>
      </c>
      <c r="QN31" s="143">
        <v>347</v>
      </c>
      <c r="QO31" s="143">
        <v>760</v>
      </c>
      <c r="QP31" s="143">
        <v>9</v>
      </c>
      <c r="QQ31" s="143">
        <v>33</v>
      </c>
      <c r="QR31" s="171" t="s">
        <v>3336</v>
      </c>
      <c r="QS31" s="143">
        <v>6624</v>
      </c>
      <c r="QT31" s="143">
        <v>6085</v>
      </c>
      <c r="QU31" s="133">
        <v>610</v>
      </c>
      <c r="QV31" s="133" t="s">
        <v>1183</v>
      </c>
      <c r="QW31" s="133" t="s">
        <v>1183</v>
      </c>
      <c r="QX31" s="133">
        <v>29</v>
      </c>
      <c r="QY31" s="133" t="s">
        <v>1183</v>
      </c>
      <c r="QZ31" s="171" t="s">
        <v>3336</v>
      </c>
      <c r="RB31" s="171" t="s">
        <v>3336</v>
      </c>
      <c r="RY31" s="133" t="s">
        <v>1183</v>
      </c>
      <c r="RZ31" s="171" t="s">
        <v>3336</v>
      </c>
      <c r="SA31" s="133" t="s">
        <v>1183</v>
      </c>
      <c r="SB31" s="133" t="s">
        <v>1183</v>
      </c>
      <c r="SC31" s="133">
        <v>15</v>
      </c>
      <c r="SD31" s="133" t="s">
        <v>1183</v>
      </c>
      <c r="SE31" s="171" t="s">
        <v>3336</v>
      </c>
      <c r="SF31" s="133" t="s">
        <v>1183</v>
      </c>
      <c r="SG31" s="133" t="s">
        <v>1183</v>
      </c>
      <c r="SH31" s="133" t="s">
        <v>1183</v>
      </c>
      <c r="SI31" s="133" t="s">
        <v>1183</v>
      </c>
      <c r="SJ31" s="171" t="s">
        <v>3336</v>
      </c>
      <c r="SK31" s="143">
        <v>1813</v>
      </c>
      <c r="SL31" s="143">
        <v>1813</v>
      </c>
      <c r="SM31" s="133" t="s">
        <v>1183</v>
      </c>
      <c r="SN31" s="133" t="s">
        <v>1183</v>
      </c>
      <c r="SO31" s="171" t="s">
        <v>3336</v>
      </c>
    </row>
    <row r="32" spans="1:511" ht="16.5" customHeight="1">
      <c r="A32" s="133">
        <v>31</v>
      </c>
      <c r="B32" s="150" t="s">
        <v>54</v>
      </c>
      <c r="C32" s="133">
        <v>1</v>
      </c>
      <c r="D32" s="133">
        <v>1</v>
      </c>
      <c r="E32" s="133">
        <v>2</v>
      </c>
      <c r="F32" s="133">
        <v>2</v>
      </c>
      <c r="G32" s="133">
        <v>2</v>
      </c>
      <c r="H32" s="133">
        <v>2</v>
      </c>
      <c r="I32" s="133">
        <v>2</v>
      </c>
      <c r="J32" s="133">
        <v>2</v>
      </c>
      <c r="K32" s="133">
        <v>1</v>
      </c>
      <c r="L32" s="133">
        <v>1</v>
      </c>
      <c r="M32" s="133">
        <v>1</v>
      </c>
      <c r="N32" s="133">
        <v>1</v>
      </c>
      <c r="O32" s="133">
        <v>2</v>
      </c>
      <c r="P32" s="133">
        <v>2</v>
      </c>
      <c r="Q32" s="133">
        <v>2</v>
      </c>
      <c r="R32" s="133">
        <v>2</v>
      </c>
      <c r="S32" s="133">
        <v>4535</v>
      </c>
      <c r="T32" s="133">
        <v>1029</v>
      </c>
      <c r="U32" s="133" t="s">
        <v>1182</v>
      </c>
      <c r="V32" s="133" t="s">
        <v>1182</v>
      </c>
      <c r="W32" s="133" t="s">
        <v>1182</v>
      </c>
      <c r="X32" s="133" t="s">
        <v>1182</v>
      </c>
      <c r="Y32" s="133" t="s">
        <v>1182</v>
      </c>
      <c r="Z32" s="133" t="s">
        <v>1182</v>
      </c>
      <c r="AA32" s="133" t="s">
        <v>1182</v>
      </c>
      <c r="AB32" s="133" t="s">
        <v>1182</v>
      </c>
      <c r="AC32" s="133" t="s">
        <v>1182</v>
      </c>
      <c r="AD32" s="133" t="s">
        <v>1182</v>
      </c>
      <c r="AE32" s="133">
        <v>101208</v>
      </c>
      <c r="AF32" s="133" t="s">
        <v>1182</v>
      </c>
      <c r="AG32" s="133">
        <v>80196</v>
      </c>
      <c r="AH32" s="133" t="s">
        <v>1182</v>
      </c>
      <c r="AI32" s="171" t="s">
        <v>3336</v>
      </c>
      <c r="AJ32" s="133">
        <v>81544</v>
      </c>
      <c r="AK32" s="133">
        <v>84129</v>
      </c>
      <c r="AL32" s="133">
        <v>83610</v>
      </c>
      <c r="AM32" s="133">
        <v>77933</v>
      </c>
      <c r="AN32" s="133">
        <v>73062</v>
      </c>
      <c r="AO32" s="133">
        <v>70951</v>
      </c>
      <c r="AP32" s="171" t="s">
        <v>3336</v>
      </c>
      <c r="AQ32" s="133">
        <v>8571</v>
      </c>
      <c r="AR32" s="133">
        <v>7438</v>
      </c>
      <c r="AS32" s="133">
        <v>6767</v>
      </c>
      <c r="AT32" s="133">
        <v>6719</v>
      </c>
      <c r="AU32" s="133">
        <v>4535</v>
      </c>
      <c r="AV32" s="133">
        <v>5192</v>
      </c>
      <c r="AW32" s="171" t="s">
        <v>3336</v>
      </c>
      <c r="AX32" s="133">
        <v>2595</v>
      </c>
      <c r="AY32" s="133">
        <v>2712</v>
      </c>
      <c r="AZ32" s="133">
        <v>2865</v>
      </c>
      <c r="BA32" s="133">
        <v>2627</v>
      </c>
      <c r="BB32" s="133">
        <v>2554</v>
      </c>
      <c r="BC32" s="133">
        <v>2487</v>
      </c>
      <c r="BD32" s="171" t="s">
        <v>3336</v>
      </c>
      <c r="BE32" s="133">
        <v>588</v>
      </c>
      <c r="BF32" s="133">
        <v>569</v>
      </c>
      <c r="BG32" s="133">
        <v>545</v>
      </c>
      <c r="BH32" s="133">
        <v>523</v>
      </c>
      <c r="BI32" s="133">
        <v>523</v>
      </c>
      <c r="BJ32" s="133">
        <v>632</v>
      </c>
      <c r="BK32" s="171" t="s">
        <v>3336</v>
      </c>
      <c r="BL32" s="133" t="s">
        <v>1182</v>
      </c>
      <c r="BM32" s="133" t="s">
        <v>1182</v>
      </c>
      <c r="BN32" s="133" t="s">
        <v>1182</v>
      </c>
      <c r="BO32" s="133" t="s">
        <v>1182</v>
      </c>
      <c r="BP32" s="133" t="s">
        <v>1182</v>
      </c>
      <c r="BQ32" s="154">
        <v>207</v>
      </c>
      <c r="BR32" s="171" t="s">
        <v>3336</v>
      </c>
      <c r="BS32" s="133" t="s">
        <v>1182</v>
      </c>
      <c r="BT32" s="133" t="s">
        <v>1182</v>
      </c>
      <c r="BU32" s="133" t="s">
        <v>1182</v>
      </c>
      <c r="BV32" s="133" t="s">
        <v>1182</v>
      </c>
      <c r="BW32" s="133" t="s">
        <v>1182</v>
      </c>
      <c r="BX32" s="133" t="s">
        <v>1182</v>
      </c>
      <c r="BY32" s="171" t="s">
        <v>3336</v>
      </c>
      <c r="BZ32" s="133">
        <v>89520</v>
      </c>
      <c r="CA32" s="133">
        <v>95580</v>
      </c>
      <c r="CB32" s="133">
        <v>89063</v>
      </c>
      <c r="CC32" s="133">
        <v>84757</v>
      </c>
      <c r="CD32" s="133">
        <v>78781</v>
      </c>
      <c r="CE32" s="176">
        <v>78446</v>
      </c>
      <c r="CF32" s="334" t="s">
        <v>3336</v>
      </c>
      <c r="CG32" s="133">
        <v>21334</v>
      </c>
      <c r="CH32" s="133">
        <v>18335</v>
      </c>
      <c r="CI32" s="133">
        <v>16157</v>
      </c>
      <c r="CJ32" s="133">
        <v>16135</v>
      </c>
      <c r="CK32" s="133">
        <v>12076</v>
      </c>
      <c r="CL32" s="133">
        <v>12303</v>
      </c>
      <c r="CM32" s="334" t="s">
        <v>3336</v>
      </c>
      <c r="CN32" s="133" t="s">
        <v>1182</v>
      </c>
      <c r="CO32" s="133" t="s">
        <v>1182</v>
      </c>
      <c r="CP32" s="133" t="s">
        <v>1182</v>
      </c>
      <c r="CQ32" s="133" t="s">
        <v>1182</v>
      </c>
      <c r="CR32" s="133" t="s">
        <v>1182</v>
      </c>
      <c r="CS32" s="133" t="s">
        <v>1182</v>
      </c>
      <c r="CT32" s="171" t="s">
        <v>3336</v>
      </c>
      <c r="CU32" s="133" t="s">
        <v>1182</v>
      </c>
      <c r="CV32" s="133" t="s">
        <v>1182</v>
      </c>
      <c r="CW32" s="133" t="s">
        <v>1182</v>
      </c>
      <c r="CX32" s="133" t="s">
        <v>1182</v>
      </c>
      <c r="CY32" s="133" t="s">
        <v>1182</v>
      </c>
      <c r="CZ32" s="133" t="s">
        <v>1182</v>
      </c>
      <c r="DA32" s="171" t="s">
        <v>3336</v>
      </c>
      <c r="DB32" s="133" t="s">
        <v>1182</v>
      </c>
      <c r="DC32" s="133" t="s">
        <v>1182</v>
      </c>
      <c r="DD32" s="133" t="s">
        <v>1182</v>
      </c>
      <c r="DE32" s="133" t="s">
        <v>1182</v>
      </c>
      <c r="DF32" s="133" t="s">
        <v>1182</v>
      </c>
      <c r="DG32" s="133" t="s">
        <v>1182</v>
      </c>
      <c r="DH32" s="171" t="s">
        <v>3336</v>
      </c>
      <c r="DI32" s="133" t="s">
        <v>1182</v>
      </c>
      <c r="DJ32" s="133" t="s">
        <v>1182</v>
      </c>
      <c r="DK32" s="133" t="s">
        <v>1182</v>
      </c>
      <c r="DL32" s="133" t="s">
        <v>1182</v>
      </c>
      <c r="DM32" s="133" t="s">
        <v>1182</v>
      </c>
      <c r="DN32" s="133" t="s">
        <v>1182</v>
      </c>
      <c r="DO32" s="171" t="s">
        <v>3336</v>
      </c>
      <c r="DP32" s="373">
        <f t="shared" si="5"/>
        <v>89014</v>
      </c>
      <c r="DQ32" s="373">
        <f t="shared" si="0"/>
        <v>92676</v>
      </c>
      <c r="DR32" s="373">
        <f t="shared" si="1"/>
        <v>94396</v>
      </c>
      <c r="DS32" s="373">
        <f t="shared" si="2"/>
        <v>86584</v>
      </c>
      <c r="DT32" s="373">
        <f t="shared" si="3"/>
        <v>85476</v>
      </c>
      <c r="DU32" s="373">
        <f t="shared" si="4"/>
        <v>77884</v>
      </c>
      <c r="DV32" s="335" t="s">
        <v>3336</v>
      </c>
      <c r="DW32" s="133">
        <v>127</v>
      </c>
      <c r="DX32" s="133">
        <v>107</v>
      </c>
      <c r="DY32" s="133">
        <v>109</v>
      </c>
      <c r="DZ32" s="133">
        <v>107</v>
      </c>
      <c r="EA32" s="133">
        <v>105</v>
      </c>
      <c r="EB32" s="133">
        <v>123</v>
      </c>
      <c r="EC32" s="334" t="s">
        <v>3336</v>
      </c>
      <c r="ED32" s="133">
        <v>22</v>
      </c>
      <c r="EE32" s="133">
        <v>18</v>
      </c>
      <c r="EF32" s="133">
        <v>19</v>
      </c>
      <c r="EG32" s="133">
        <v>26</v>
      </c>
      <c r="EH32" s="133">
        <v>23</v>
      </c>
      <c r="EI32" s="133">
        <v>24</v>
      </c>
      <c r="EJ32" s="334" t="s">
        <v>3336</v>
      </c>
      <c r="EK32" s="133" t="s">
        <v>1183</v>
      </c>
      <c r="EL32" s="133" t="s">
        <v>1183</v>
      </c>
      <c r="EM32" s="133" t="s">
        <v>1182</v>
      </c>
      <c r="EN32" s="133" t="s">
        <v>1182</v>
      </c>
      <c r="EO32" s="133" t="s">
        <v>1182</v>
      </c>
      <c r="EP32" s="133" t="s">
        <v>1183</v>
      </c>
      <c r="EQ32" s="334" t="s">
        <v>3336</v>
      </c>
      <c r="ER32" s="305">
        <v>88887</v>
      </c>
      <c r="ES32" s="305">
        <v>92569</v>
      </c>
      <c r="ET32" s="305">
        <v>94287</v>
      </c>
      <c r="EU32" s="305">
        <v>86477</v>
      </c>
      <c r="EV32" s="305">
        <v>85371</v>
      </c>
      <c r="EW32" s="305">
        <v>77761</v>
      </c>
      <c r="EX32" s="334" t="s">
        <v>3336</v>
      </c>
      <c r="EY32" s="133">
        <v>16437</v>
      </c>
      <c r="EZ32" s="133">
        <v>14758</v>
      </c>
      <c r="FA32" s="133">
        <v>12828</v>
      </c>
      <c r="FB32" s="133">
        <v>12745</v>
      </c>
      <c r="FC32" s="133">
        <v>11135</v>
      </c>
      <c r="FD32" s="133">
        <v>8130</v>
      </c>
      <c r="FE32" s="334" t="s">
        <v>3336</v>
      </c>
      <c r="FF32" s="133">
        <v>62258</v>
      </c>
      <c r="FG32" s="133">
        <v>65667</v>
      </c>
      <c r="FH32" s="133">
        <v>64663</v>
      </c>
      <c r="FI32" s="133">
        <v>52143</v>
      </c>
      <c r="FJ32" s="133">
        <v>49988</v>
      </c>
      <c r="FK32" s="133">
        <v>46521</v>
      </c>
      <c r="FL32" s="362"/>
      <c r="FM32" s="133" t="s">
        <v>1183</v>
      </c>
      <c r="FN32" s="133" t="s">
        <v>1183</v>
      </c>
      <c r="FO32" s="133" t="s">
        <v>1183</v>
      </c>
      <c r="FP32" s="133" t="s">
        <v>1183</v>
      </c>
      <c r="FQ32" s="133" t="s">
        <v>1182</v>
      </c>
      <c r="FR32" s="133" t="s">
        <v>1183</v>
      </c>
      <c r="FS32" s="363" t="s">
        <v>1183</v>
      </c>
      <c r="FT32" s="133" t="s">
        <v>1183</v>
      </c>
      <c r="FU32" s="133" t="s">
        <v>1183</v>
      </c>
      <c r="FV32" s="133" t="s">
        <v>1183</v>
      </c>
      <c r="FW32" s="133" t="s">
        <v>1183</v>
      </c>
      <c r="FX32" s="133" t="s">
        <v>1182</v>
      </c>
      <c r="FY32" s="133" t="s">
        <v>1182</v>
      </c>
      <c r="FZ32" s="334" t="s">
        <v>3336</v>
      </c>
      <c r="GA32" s="154">
        <v>7027</v>
      </c>
      <c r="GB32" s="133">
        <v>0</v>
      </c>
      <c r="GC32" s="133" t="s">
        <v>1182</v>
      </c>
      <c r="GD32" s="133" t="s">
        <v>1182</v>
      </c>
      <c r="GE32" s="133" t="s">
        <v>1182</v>
      </c>
      <c r="GF32" s="133" t="s">
        <v>1183</v>
      </c>
      <c r="GG32" s="370">
        <v>20054</v>
      </c>
      <c r="GH32" s="179" t="s">
        <v>1926</v>
      </c>
      <c r="GI32" s="134" t="s">
        <v>1927</v>
      </c>
      <c r="GJ32" s="153"/>
      <c r="GK32" s="133">
        <v>1</v>
      </c>
      <c r="GM32" s="133">
        <v>3</v>
      </c>
      <c r="GN32" s="133" t="s">
        <v>1081</v>
      </c>
      <c r="GO32" s="133">
        <v>1</v>
      </c>
      <c r="GS32" s="133">
        <v>1</v>
      </c>
      <c r="GU32" s="133">
        <v>1</v>
      </c>
      <c r="GV32" s="133">
        <v>2</v>
      </c>
      <c r="HA32" s="302">
        <v>66347</v>
      </c>
      <c r="HB32" s="133" t="s">
        <v>1182</v>
      </c>
      <c r="HC32" s="133" t="s">
        <v>1182</v>
      </c>
      <c r="HD32" s="133" t="s">
        <v>1182</v>
      </c>
      <c r="HE32" s="133" t="s">
        <v>1182</v>
      </c>
      <c r="HF32" s="171" t="s">
        <v>3336</v>
      </c>
      <c r="HG32" s="133">
        <v>4665</v>
      </c>
      <c r="HH32" s="133" t="s">
        <v>1182</v>
      </c>
      <c r="HI32" s="133" t="s">
        <v>1182</v>
      </c>
      <c r="HJ32" s="133" t="s">
        <v>1182</v>
      </c>
      <c r="HK32" s="133" t="s">
        <v>1182</v>
      </c>
      <c r="HL32" s="171" t="s">
        <v>3336</v>
      </c>
      <c r="HM32" s="133">
        <v>5428</v>
      </c>
      <c r="HN32" s="133" t="s">
        <v>1183</v>
      </c>
      <c r="HO32" s="133" t="s">
        <v>1183</v>
      </c>
      <c r="HP32" s="133" t="s">
        <v>1183</v>
      </c>
      <c r="HQ32" s="133" t="s">
        <v>1183</v>
      </c>
      <c r="HR32" s="171" t="s">
        <v>3336</v>
      </c>
      <c r="HS32" s="133" t="s">
        <v>1182</v>
      </c>
      <c r="HT32" s="133" t="s">
        <v>1182</v>
      </c>
      <c r="HU32" s="133" t="s">
        <v>1182</v>
      </c>
      <c r="HV32" s="133" t="s">
        <v>1182</v>
      </c>
      <c r="HW32" s="133" t="s">
        <v>1182</v>
      </c>
      <c r="HX32" s="171" t="s">
        <v>3336</v>
      </c>
      <c r="HY32" s="133" t="s">
        <v>1183</v>
      </c>
      <c r="HZ32" s="133" t="s">
        <v>1183</v>
      </c>
      <c r="IA32" s="133" t="s">
        <v>1183</v>
      </c>
      <c r="IB32" s="133" t="s">
        <v>1183</v>
      </c>
      <c r="IC32" s="133" t="s">
        <v>1183</v>
      </c>
      <c r="ID32" s="171" t="s">
        <v>3336</v>
      </c>
      <c r="IE32" s="133" t="s">
        <v>1182</v>
      </c>
      <c r="IF32" s="133" t="s">
        <v>1182</v>
      </c>
      <c r="IG32" s="133" t="s">
        <v>1182</v>
      </c>
      <c r="IH32" s="133" t="s">
        <v>1182</v>
      </c>
      <c r="II32" s="133" t="s">
        <v>1182</v>
      </c>
      <c r="IJ32" s="171" t="s">
        <v>3336</v>
      </c>
      <c r="IK32" s="133">
        <v>1919</v>
      </c>
      <c r="IL32" s="133" t="s">
        <v>1182</v>
      </c>
      <c r="IM32" s="133" t="s">
        <v>1182</v>
      </c>
      <c r="IN32" s="133" t="s">
        <v>1182</v>
      </c>
      <c r="IO32" s="133" t="s">
        <v>1183</v>
      </c>
      <c r="IP32" s="171" t="s">
        <v>3336</v>
      </c>
      <c r="IQ32" s="133" t="s">
        <v>1182</v>
      </c>
      <c r="IR32" s="133" t="s">
        <v>1182</v>
      </c>
      <c r="IS32" s="133" t="s">
        <v>1182</v>
      </c>
      <c r="IT32" s="133" t="s">
        <v>1182</v>
      </c>
      <c r="IU32" s="133" t="s">
        <v>1182</v>
      </c>
      <c r="IV32" s="171" t="s">
        <v>3336</v>
      </c>
      <c r="IW32" s="133">
        <v>10475</v>
      </c>
      <c r="IX32" s="133" t="s">
        <v>1182</v>
      </c>
      <c r="IY32" s="133" t="s">
        <v>1182</v>
      </c>
      <c r="IZ32" s="133" t="s">
        <v>1182</v>
      </c>
      <c r="JA32" s="133" t="s">
        <v>1182</v>
      </c>
      <c r="JB32" s="171" t="s">
        <v>3336</v>
      </c>
      <c r="JC32" s="133">
        <v>17039</v>
      </c>
      <c r="JD32" s="133" t="s">
        <v>1182</v>
      </c>
      <c r="JE32" s="133" t="s">
        <v>1182</v>
      </c>
      <c r="JF32" s="133" t="s">
        <v>1182</v>
      </c>
      <c r="JG32" s="133" t="s">
        <v>1182</v>
      </c>
      <c r="JH32" s="171" t="s">
        <v>3336</v>
      </c>
      <c r="JI32" s="133" t="s">
        <v>1183</v>
      </c>
      <c r="JJ32" s="133" t="s">
        <v>1183</v>
      </c>
      <c r="JK32" s="133" t="s">
        <v>1183</v>
      </c>
      <c r="JL32" s="133" t="s">
        <v>1183</v>
      </c>
      <c r="JM32" s="133" t="s">
        <v>1183</v>
      </c>
      <c r="JN32" s="171" t="s">
        <v>3336</v>
      </c>
      <c r="JO32" s="133">
        <v>2142</v>
      </c>
      <c r="JP32" s="133" t="s">
        <v>1182</v>
      </c>
      <c r="JQ32" s="133" t="s">
        <v>1182</v>
      </c>
      <c r="JR32" s="133" t="s">
        <v>1182</v>
      </c>
      <c r="JS32" s="133" t="s">
        <v>1182</v>
      </c>
      <c r="JT32" s="171" t="s">
        <v>3336</v>
      </c>
      <c r="JU32" s="133" t="s">
        <v>1928</v>
      </c>
      <c r="JV32" s="134" t="s">
        <v>1929</v>
      </c>
      <c r="JW32" s="153"/>
      <c r="JX32" s="133">
        <v>2</v>
      </c>
      <c r="JY32" s="133" t="s">
        <v>1082</v>
      </c>
      <c r="JZ32" s="133">
        <v>1</v>
      </c>
      <c r="KD32" s="133">
        <v>1</v>
      </c>
      <c r="KF32" s="133">
        <v>2</v>
      </c>
      <c r="KH32" s="133">
        <v>1</v>
      </c>
      <c r="KI32" s="133">
        <v>1</v>
      </c>
      <c r="KL32" s="133">
        <v>1</v>
      </c>
      <c r="KN32" s="341" t="e">
        <f t="shared" si="6"/>
        <v>#VALUE!</v>
      </c>
      <c r="KO32" s="133">
        <v>29196</v>
      </c>
      <c r="KP32" s="133">
        <v>29196</v>
      </c>
      <c r="KQ32" s="134" t="s">
        <v>1183</v>
      </c>
      <c r="KR32" s="171" t="s">
        <v>3336</v>
      </c>
      <c r="KS32" s="133">
        <v>1292</v>
      </c>
      <c r="KT32" s="133" t="s">
        <v>1183</v>
      </c>
      <c r="KU32" s="133">
        <v>384</v>
      </c>
      <c r="KV32" s="133" t="s">
        <v>1183</v>
      </c>
      <c r="KW32" s="133">
        <v>488</v>
      </c>
      <c r="KY32" s="133">
        <v>420</v>
      </c>
      <c r="KZ32" s="133" t="s">
        <v>1183</v>
      </c>
      <c r="LA32" s="133">
        <v>27904</v>
      </c>
      <c r="LB32" s="133" t="s">
        <v>1183</v>
      </c>
      <c r="LC32" s="171" t="s">
        <v>3336</v>
      </c>
      <c r="LD32" s="133">
        <v>1715</v>
      </c>
      <c r="LE32" s="133" t="s">
        <v>1183</v>
      </c>
      <c r="LF32" s="133">
        <v>14052</v>
      </c>
      <c r="LG32" s="133" t="s">
        <v>1183</v>
      </c>
      <c r="LH32" s="133">
        <v>1582</v>
      </c>
      <c r="LI32" s="133" t="s">
        <v>1183</v>
      </c>
      <c r="LJ32" s="171" t="s">
        <v>3336</v>
      </c>
      <c r="LK32" s="133">
        <v>1631</v>
      </c>
      <c r="LL32" s="133" t="s">
        <v>1183</v>
      </c>
      <c r="LM32" s="133">
        <v>2736</v>
      </c>
      <c r="LN32" s="133" t="s">
        <v>1183</v>
      </c>
      <c r="LO32" s="133">
        <v>211</v>
      </c>
      <c r="LP32" s="133" t="s">
        <v>1183</v>
      </c>
      <c r="LQ32" s="171" t="s">
        <v>3336</v>
      </c>
      <c r="LR32" s="133" t="s">
        <v>1182</v>
      </c>
      <c r="LS32" s="133" t="s">
        <v>1182</v>
      </c>
      <c r="LT32" s="133">
        <v>5977</v>
      </c>
      <c r="LU32" s="133" t="s">
        <v>1182</v>
      </c>
      <c r="LV32" s="171" t="s">
        <v>3336</v>
      </c>
      <c r="LX32" s="171" t="s">
        <v>3336</v>
      </c>
      <c r="LZ32" s="133">
        <v>1</v>
      </c>
      <c r="MA32" s="133" t="s">
        <v>1084</v>
      </c>
      <c r="MB32" s="133" t="s">
        <v>1026</v>
      </c>
      <c r="ME32" s="133" t="s">
        <v>850</v>
      </c>
      <c r="MF32" s="133" t="s">
        <v>1026</v>
      </c>
      <c r="MG32" s="133" t="s">
        <v>1026</v>
      </c>
      <c r="MH32" s="133" t="s">
        <v>1026</v>
      </c>
      <c r="MI32" s="133" t="s">
        <v>1085</v>
      </c>
      <c r="MJ32" s="133" t="s">
        <v>1026</v>
      </c>
      <c r="MK32" s="133" t="s">
        <v>850</v>
      </c>
      <c r="MM32" s="133" t="s">
        <v>1026</v>
      </c>
      <c r="MN32" s="133" t="s">
        <v>850</v>
      </c>
      <c r="MO32" s="133" t="s">
        <v>1026</v>
      </c>
      <c r="MP32" s="133" t="s">
        <v>1026</v>
      </c>
      <c r="NO32" s="133" t="s">
        <v>1026</v>
      </c>
      <c r="NP32" s="133" t="s">
        <v>1026</v>
      </c>
      <c r="NQ32" s="133" t="s">
        <v>1026</v>
      </c>
      <c r="NR32" s="133" t="s">
        <v>1026</v>
      </c>
      <c r="NS32" s="133" t="s">
        <v>1026</v>
      </c>
      <c r="NU32" s="133" t="s">
        <v>1026</v>
      </c>
      <c r="NV32" s="133" t="s">
        <v>1026</v>
      </c>
      <c r="NX32" s="133" t="s">
        <v>1026</v>
      </c>
      <c r="OG32" s="133" t="s">
        <v>1026</v>
      </c>
      <c r="OH32" s="133" t="s">
        <v>1086</v>
      </c>
      <c r="OI32" s="133" t="s">
        <v>1026</v>
      </c>
      <c r="OJ32" s="133" t="s">
        <v>1087</v>
      </c>
      <c r="OK32" s="133" t="s">
        <v>850</v>
      </c>
      <c r="OP32" s="133" t="s">
        <v>1083</v>
      </c>
      <c r="OT32" s="133">
        <v>345525</v>
      </c>
      <c r="OU32" s="133" t="s">
        <v>1182</v>
      </c>
      <c r="OV32" s="133">
        <v>39752</v>
      </c>
      <c r="OW32" s="133" t="s">
        <v>1182</v>
      </c>
      <c r="OX32" s="133" t="s">
        <v>1183</v>
      </c>
      <c r="OY32" s="171" t="s">
        <v>3336</v>
      </c>
      <c r="OZ32" s="176" t="s">
        <v>1182</v>
      </c>
      <c r="PA32" s="133" t="s">
        <v>1182</v>
      </c>
      <c r="PB32" s="133" t="s">
        <v>1183</v>
      </c>
      <c r="PC32" s="133" t="s">
        <v>1182</v>
      </c>
      <c r="PD32" s="133" t="s">
        <v>1183</v>
      </c>
      <c r="PE32" s="171" t="s">
        <v>3336</v>
      </c>
      <c r="PF32" s="133" t="s">
        <v>1183</v>
      </c>
      <c r="PG32" s="133" t="s">
        <v>1183</v>
      </c>
      <c r="PH32" s="133" t="s">
        <v>1183</v>
      </c>
      <c r="PI32" s="133" t="s">
        <v>1183</v>
      </c>
      <c r="PJ32" s="133" t="s">
        <v>1183</v>
      </c>
      <c r="PK32" s="133" t="s">
        <v>1183</v>
      </c>
      <c r="PL32" s="133" t="s">
        <v>1183</v>
      </c>
      <c r="PM32" s="171" t="s">
        <v>3336</v>
      </c>
      <c r="PN32" s="133">
        <v>345525</v>
      </c>
      <c r="PO32" s="133" t="s">
        <v>1182</v>
      </c>
      <c r="PP32" s="171" t="s">
        <v>3336</v>
      </c>
      <c r="PQ32" s="133" t="s">
        <v>1183</v>
      </c>
      <c r="PR32" s="133" t="s">
        <v>1183</v>
      </c>
      <c r="PS32" s="133">
        <v>135167</v>
      </c>
      <c r="PT32" s="133" t="s">
        <v>1182</v>
      </c>
      <c r="PU32" s="133" t="s">
        <v>1183</v>
      </c>
      <c r="PV32" s="133" t="s">
        <v>1183</v>
      </c>
      <c r="PW32" s="171" t="s">
        <v>3336</v>
      </c>
      <c r="PX32" s="133">
        <v>3032</v>
      </c>
      <c r="PY32" s="133" t="s">
        <v>1182</v>
      </c>
      <c r="PZ32" s="133">
        <v>90116</v>
      </c>
      <c r="QA32" s="133" t="s">
        <v>1182</v>
      </c>
      <c r="QB32" s="133">
        <v>3423</v>
      </c>
      <c r="QC32" s="133" t="s">
        <v>1182</v>
      </c>
      <c r="QD32" s="171" t="s">
        <v>3336</v>
      </c>
      <c r="QE32" s="133" t="s">
        <v>1182</v>
      </c>
      <c r="QF32" s="133" t="s">
        <v>1182</v>
      </c>
      <c r="QG32" s="133" t="s">
        <v>1182</v>
      </c>
      <c r="QH32" s="133" t="s">
        <v>1182</v>
      </c>
      <c r="QI32" s="133">
        <v>21041</v>
      </c>
      <c r="QJ32" s="133" t="s">
        <v>1182</v>
      </c>
      <c r="QK32" s="171" t="s">
        <v>3336</v>
      </c>
      <c r="QL32" s="133">
        <v>254</v>
      </c>
      <c r="QM32" s="133" t="s">
        <v>1182</v>
      </c>
      <c r="QN32" s="133">
        <v>31144</v>
      </c>
      <c r="QO32" s="133" t="s">
        <v>1182</v>
      </c>
      <c r="QP32" s="133">
        <v>42907</v>
      </c>
      <c r="QQ32" s="133" t="s">
        <v>1182</v>
      </c>
      <c r="QR32" s="171" t="s">
        <v>3336</v>
      </c>
      <c r="QS32" s="133" t="s">
        <v>1182</v>
      </c>
      <c r="QT32" s="133" t="s">
        <v>1182</v>
      </c>
      <c r="QU32" s="133" t="s">
        <v>1182</v>
      </c>
      <c r="QV32" s="133" t="s">
        <v>1183</v>
      </c>
      <c r="QW32" s="133" t="s">
        <v>1183</v>
      </c>
      <c r="QX32" s="133" t="s">
        <v>1182</v>
      </c>
      <c r="QY32" s="133" t="s">
        <v>1183</v>
      </c>
      <c r="QZ32" s="171" t="s">
        <v>3336</v>
      </c>
      <c r="RB32" s="171" t="s">
        <v>3336</v>
      </c>
      <c r="RM32" s="133" t="s">
        <v>76</v>
      </c>
      <c r="RN32" s="133" t="s">
        <v>76</v>
      </c>
      <c r="RP32" s="133" t="s">
        <v>76</v>
      </c>
      <c r="RQ32" s="133" t="s">
        <v>76</v>
      </c>
      <c r="RV32" s="133">
        <v>1</v>
      </c>
      <c r="RY32" s="133">
        <v>32718</v>
      </c>
      <c r="RZ32" s="171" t="s">
        <v>3336</v>
      </c>
      <c r="SA32" s="133">
        <v>94</v>
      </c>
      <c r="SB32" s="133" t="s">
        <v>1182</v>
      </c>
      <c r="SC32" s="133">
        <v>538</v>
      </c>
      <c r="SD32" s="133">
        <v>5117</v>
      </c>
      <c r="SE32" s="171" t="s">
        <v>3336</v>
      </c>
      <c r="SF32" s="133" t="s">
        <v>1182</v>
      </c>
      <c r="SG32" s="133" t="s">
        <v>1182</v>
      </c>
      <c r="SH32" s="133">
        <v>26505</v>
      </c>
      <c r="SI32" s="133">
        <v>464</v>
      </c>
      <c r="SJ32" s="171" t="s">
        <v>3336</v>
      </c>
      <c r="SK32" s="133">
        <v>734088</v>
      </c>
      <c r="SL32" s="133">
        <v>286950</v>
      </c>
      <c r="SM32" s="133">
        <v>340054</v>
      </c>
      <c r="SN32" s="133">
        <v>107084</v>
      </c>
      <c r="SO32" s="171" t="s">
        <v>3336</v>
      </c>
    </row>
    <row r="33" spans="1:511" ht="14.5">
      <c r="A33" s="133">
        <v>32</v>
      </c>
      <c r="B33" s="150" t="s">
        <v>55</v>
      </c>
      <c r="C33" s="133">
        <v>1</v>
      </c>
      <c r="D33" s="133">
        <v>2</v>
      </c>
      <c r="E33" s="133">
        <v>1</v>
      </c>
      <c r="F33" s="133">
        <v>2</v>
      </c>
      <c r="G33" s="133">
        <v>1</v>
      </c>
      <c r="H33" s="133">
        <v>1</v>
      </c>
      <c r="I33" s="133">
        <v>2</v>
      </c>
      <c r="J33" s="133">
        <v>2</v>
      </c>
      <c r="K33" s="133">
        <v>1</v>
      </c>
      <c r="L33" s="133">
        <v>1</v>
      </c>
      <c r="M33" s="133">
        <v>2</v>
      </c>
      <c r="N33" s="133">
        <v>2</v>
      </c>
      <c r="O33" s="133">
        <v>2</v>
      </c>
      <c r="P33" s="133">
        <v>2</v>
      </c>
      <c r="Q33" s="133">
        <v>2</v>
      </c>
      <c r="R33" s="133">
        <v>1</v>
      </c>
      <c r="S33" s="133">
        <v>2303</v>
      </c>
      <c r="T33" s="133" t="s">
        <v>1182</v>
      </c>
      <c r="U33" s="133">
        <v>183</v>
      </c>
      <c r="V33" s="133" t="s">
        <v>1182</v>
      </c>
      <c r="W33" s="133">
        <v>274</v>
      </c>
      <c r="X33" s="133">
        <v>74</v>
      </c>
      <c r="Y33" s="133" t="s">
        <v>1182</v>
      </c>
      <c r="Z33" s="133" t="s">
        <v>1182</v>
      </c>
      <c r="AA33" s="133">
        <v>1714</v>
      </c>
      <c r="AB33" s="133">
        <v>589</v>
      </c>
      <c r="AC33" s="133" t="s">
        <v>1182</v>
      </c>
      <c r="AD33" s="133" t="s">
        <v>1182</v>
      </c>
      <c r="AE33" s="133" t="s">
        <v>1182</v>
      </c>
      <c r="AF33" s="133" t="s">
        <v>1182</v>
      </c>
      <c r="AG33" s="133" t="s">
        <v>1182</v>
      </c>
      <c r="AH33" s="133" t="s">
        <v>1182</v>
      </c>
      <c r="AI33" s="171" t="s">
        <v>3336</v>
      </c>
      <c r="AJ33" s="154">
        <v>12681</v>
      </c>
      <c r="AK33" s="133">
        <v>13614</v>
      </c>
      <c r="AL33" s="133">
        <v>14284</v>
      </c>
      <c r="AM33" s="133">
        <v>14003</v>
      </c>
      <c r="AN33" s="133">
        <v>14222</v>
      </c>
      <c r="AO33" s="133">
        <v>13779</v>
      </c>
      <c r="AP33" s="171" t="s">
        <v>3336</v>
      </c>
      <c r="AQ33" s="154">
        <v>1862</v>
      </c>
      <c r="AR33" s="154">
        <v>1945</v>
      </c>
      <c r="AS33" s="154">
        <v>1871</v>
      </c>
      <c r="AT33" s="154">
        <v>1600</v>
      </c>
      <c r="AU33" s="154">
        <v>1714</v>
      </c>
      <c r="AV33" s="154">
        <v>1714</v>
      </c>
      <c r="AW33" s="171" t="s">
        <v>3336</v>
      </c>
      <c r="AX33" s="154">
        <v>711</v>
      </c>
      <c r="AY33" s="154">
        <v>758</v>
      </c>
      <c r="AZ33" s="154">
        <v>853</v>
      </c>
      <c r="BA33" s="154">
        <v>841</v>
      </c>
      <c r="BB33" s="154">
        <v>862</v>
      </c>
      <c r="BC33" s="154">
        <v>869</v>
      </c>
      <c r="BD33" s="171" t="s">
        <v>3336</v>
      </c>
      <c r="BE33" s="154">
        <v>2548</v>
      </c>
      <c r="BF33" s="154">
        <v>2602</v>
      </c>
      <c r="BG33" s="154">
        <v>2647</v>
      </c>
      <c r="BH33" s="154">
        <v>2469</v>
      </c>
      <c r="BI33" s="154">
        <v>2495</v>
      </c>
      <c r="BJ33" s="154">
        <v>2295</v>
      </c>
      <c r="BK33" s="171" t="s">
        <v>3336</v>
      </c>
      <c r="BL33" s="154">
        <v>555</v>
      </c>
      <c r="BM33" s="154">
        <v>607</v>
      </c>
      <c r="BN33" s="154">
        <v>583</v>
      </c>
      <c r="BO33" s="154">
        <v>546</v>
      </c>
      <c r="BP33" s="133">
        <v>651</v>
      </c>
      <c r="BQ33" s="154">
        <v>442</v>
      </c>
      <c r="BR33" s="171" t="s">
        <v>3336</v>
      </c>
      <c r="BS33" s="302">
        <v>24</v>
      </c>
      <c r="BT33" s="302">
        <v>97</v>
      </c>
      <c r="BU33" s="302">
        <v>10</v>
      </c>
      <c r="BV33" s="302">
        <v>9</v>
      </c>
      <c r="BW33" s="302">
        <v>6</v>
      </c>
      <c r="BX33" s="302">
        <v>5</v>
      </c>
      <c r="BY33" s="171" t="s">
        <v>3336</v>
      </c>
      <c r="BZ33" s="154">
        <v>6286</v>
      </c>
      <c r="CA33" s="154">
        <v>6605</v>
      </c>
      <c r="CB33" s="154">
        <v>6149</v>
      </c>
      <c r="CC33" s="154">
        <v>5415</v>
      </c>
      <c r="CD33" s="154">
        <v>5567</v>
      </c>
      <c r="CE33" s="338">
        <f>(CD33+CF33)/2</f>
        <v>5376.5</v>
      </c>
      <c r="CF33" s="334">
        <v>5186</v>
      </c>
      <c r="CG33" s="154">
        <v>2677</v>
      </c>
      <c r="CH33" s="154">
        <v>2835</v>
      </c>
      <c r="CI33" s="154">
        <v>2524</v>
      </c>
      <c r="CJ33" s="154">
        <v>2332</v>
      </c>
      <c r="CK33" s="154">
        <v>2448</v>
      </c>
      <c r="CL33" s="338">
        <f>(CK33+CM33)/2</f>
        <v>2291.5</v>
      </c>
      <c r="CM33" s="334">
        <v>2135</v>
      </c>
      <c r="CN33" s="134">
        <v>436</v>
      </c>
      <c r="CO33" s="134">
        <v>468</v>
      </c>
      <c r="CP33" s="134">
        <v>479</v>
      </c>
      <c r="CQ33" s="134">
        <v>393</v>
      </c>
      <c r="CR33" s="134">
        <v>437</v>
      </c>
      <c r="CS33" s="134">
        <v>408</v>
      </c>
      <c r="CT33" s="171" t="s">
        <v>3336</v>
      </c>
      <c r="CU33" s="134">
        <v>1208</v>
      </c>
      <c r="CV33" s="134">
        <v>1242</v>
      </c>
      <c r="CW33" s="134">
        <v>1042</v>
      </c>
      <c r="CX33" s="134">
        <v>905</v>
      </c>
      <c r="CY33" s="134">
        <v>984</v>
      </c>
      <c r="CZ33" s="134">
        <v>862</v>
      </c>
      <c r="DA33" s="171" t="s">
        <v>3336</v>
      </c>
      <c r="DB33" s="133" t="s">
        <v>1182</v>
      </c>
      <c r="DC33" s="133" t="s">
        <v>1182</v>
      </c>
      <c r="DD33" s="133" t="s">
        <v>1182</v>
      </c>
      <c r="DE33" s="133" t="s">
        <v>1182</v>
      </c>
      <c r="DF33" s="133" t="s">
        <v>1182</v>
      </c>
      <c r="DG33" s="133" t="s">
        <v>1182</v>
      </c>
      <c r="DH33" s="171" t="s">
        <v>3336</v>
      </c>
      <c r="DI33" s="134">
        <v>57</v>
      </c>
      <c r="DJ33" s="134">
        <v>71</v>
      </c>
      <c r="DK33" s="134">
        <v>47</v>
      </c>
      <c r="DL33" s="134">
        <v>42</v>
      </c>
      <c r="DM33" s="134">
        <v>39</v>
      </c>
      <c r="DN33" s="134">
        <v>37</v>
      </c>
      <c r="DO33" s="171" t="s">
        <v>3336</v>
      </c>
      <c r="DP33" s="373">
        <f t="shared" si="5"/>
        <v>5282</v>
      </c>
      <c r="DQ33" s="373">
        <f t="shared" si="0"/>
        <v>5738</v>
      </c>
      <c r="DR33" s="373">
        <f t="shared" si="1"/>
        <v>5541</v>
      </c>
      <c r="DS33" s="373">
        <f t="shared" si="2"/>
        <v>5769</v>
      </c>
      <c r="DT33" s="373">
        <f t="shared" si="3"/>
        <v>5415</v>
      </c>
      <c r="DU33" s="373">
        <f t="shared" si="4"/>
        <v>5822</v>
      </c>
      <c r="DV33" s="335" t="s">
        <v>3336</v>
      </c>
      <c r="DW33" s="154">
        <v>64</v>
      </c>
      <c r="DX33" s="154">
        <v>66</v>
      </c>
      <c r="DY33" s="154">
        <v>62</v>
      </c>
      <c r="DZ33" s="154">
        <v>73</v>
      </c>
      <c r="EA33" s="154">
        <v>67</v>
      </c>
      <c r="EB33" s="133">
        <v>68</v>
      </c>
      <c r="EC33" s="334" t="s">
        <v>3336</v>
      </c>
      <c r="ED33" s="154">
        <v>8</v>
      </c>
      <c r="EE33" s="154">
        <v>16</v>
      </c>
      <c r="EF33" s="154">
        <v>13</v>
      </c>
      <c r="EG33" s="154">
        <v>22</v>
      </c>
      <c r="EH33" s="154">
        <v>11</v>
      </c>
      <c r="EI33" s="133">
        <v>9</v>
      </c>
      <c r="EJ33" s="334" t="s">
        <v>3336</v>
      </c>
      <c r="EK33" s="133" t="s">
        <v>1183</v>
      </c>
      <c r="EL33" s="133" t="s">
        <v>1183</v>
      </c>
      <c r="EM33" s="133" t="s">
        <v>1183</v>
      </c>
      <c r="EN33" s="133" t="s">
        <v>1183</v>
      </c>
      <c r="EO33" s="133" t="s">
        <v>1183</v>
      </c>
      <c r="EP33" s="133" t="s">
        <v>1183</v>
      </c>
      <c r="EQ33" s="334">
        <v>0</v>
      </c>
      <c r="ER33" s="305">
        <v>5218</v>
      </c>
      <c r="ES33" s="305">
        <v>5672</v>
      </c>
      <c r="ET33" s="305">
        <v>5479</v>
      </c>
      <c r="EU33" s="305">
        <v>5696</v>
      </c>
      <c r="EV33" s="305">
        <v>5348</v>
      </c>
      <c r="EW33" s="305">
        <v>5754</v>
      </c>
      <c r="EX33" s="334" t="s">
        <v>3336</v>
      </c>
      <c r="EY33" s="133" t="s">
        <v>1183</v>
      </c>
      <c r="EZ33" s="133" t="s">
        <v>1183</v>
      </c>
      <c r="FA33" s="133" t="s">
        <v>1183</v>
      </c>
      <c r="FB33" s="154">
        <v>1174</v>
      </c>
      <c r="FC33" s="154">
        <v>1125</v>
      </c>
      <c r="FD33" s="133">
        <v>1090</v>
      </c>
      <c r="FE33" s="334" t="s">
        <v>3336</v>
      </c>
      <c r="FF33" s="133" t="s">
        <v>1183</v>
      </c>
      <c r="FG33" s="133" t="s">
        <v>1183</v>
      </c>
      <c r="FH33" s="133" t="s">
        <v>1183</v>
      </c>
      <c r="FI33" s="133" t="s">
        <v>1183</v>
      </c>
      <c r="FJ33" s="133">
        <v>4223</v>
      </c>
      <c r="FK33" s="133">
        <v>4664</v>
      </c>
      <c r="FL33" s="362"/>
      <c r="FM33" s="133" t="s">
        <v>1183</v>
      </c>
      <c r="FN33" s="133" t="s">
        <v>1183</v>
      </c>
      <c r="FO33" s="133" t="s">
        <v>1183</v>
      </c>
      <c r="FP33" s="133" t="s">
        <v>1183</v>
      </c>
      <c r="FQ33" s="133" t="s">
        <v>1183</v>
      </c>
      <c r="FR33" s="133" t="s">
        <v>1183</v>
      </c>
      <c r="FS33" s="363" t="s">
        <v>1183</v>
      </c>
      <c r="FT33" s="133" t="s">
        <v>1183</v>
      </c>
      <c r="FU33" s="133" t="s">
        <v>1183</v>
      </c>
      <c r="FV33" s="133" t="s">
        <v>1183</v>
      </c>
      <c r="FW33" s="133" t="s">
        <v>1183</v>
      </c>
      <c r="FX33" s="133" t="s">
        <v>1183</v>
      </c>
      <c r="FY33" s="133" t="s">
        <v>1182</v>
      </c>
      <c r="FZ33" s="334" t="s">
        <v>3336</v>
      </c>
      <c r="GA33" s="154">
        <v>1344</v>
      </c>
      <c r="GB33" s="133">
        <v>1624</v>
      </c>
      <c r="GC33" s="133">
        <v>1632</v>
      </c>
      <c r="GD33" s="133">
        <v>0</v>
      </c>
      <c r="GE33" s="133">
        <v>0</v>
      </c>
      <c r="GF33" s="133">
        <v>380</v>
      </c>
      <c r="GG33" s="370"/>
      <c r="GH33" s="179" t="s">
        <v>1932</v>
      </c>
      <c r="GK33" s="133">
        <v>2</v>
      </c>
      <c r="GL33" s="133" t="s">
        <v>996</v>
      </c>
      <c r="GM33" s="133">
        <v>1</v>
      </c>
      <c r="GN33" s="133" t="s">
        <v>1088</v>
      </c>
      <c r="GO33" s="133">
        <v>1</v>
      </c>
      <c r="GS33" s="133">
        <v>1</v>
      </c>
      <c r="GU33" s="133">
        <v>2</v>
      </c>
      <c r="GV33" s="133">
        <v>2</v>
      </c>
      <c r="HA33" s="154">
        <v>11645</v>
      </c>
      <c r="HB33" s="133">
        <v>653</v>
      </c>
      <c r="HC33" s="133">
        <v>11</v>
      </c>
      <c r="HD33" s="133">
        <v>1828</v>
      </c>
      <c r="HE33" s="133" t="s">
        <v>1182</v>
      </c>
      <c r="HF33" s="171" t="s">
        <v>3336</v>
      </c>
      <c r="HG33" s="133" t="s">
        <v>1182</v>
      </c>
      <c r="HH33" s="133" t="s">
        <v>1182</v>
      </c>
      <c r="HI33" s="133" t="s">
        <v>1182</v>
      </c>
      <c r="HJ33" s="133" t="s">
        <v>1182</v>
      </c>
      <c r="HK33" s="133" t="s">
        <v>1182</v>
      </c>
      <c r="HL33" s="171" t="s">
        <v>3336</v>
      </c>
      <c r="HM33" s="154">
        <v>1076</v>
      </c>
      <c r="HN33" s="133" t="s">
        <v>1183</v>
      </c>
      <c r="HO33" s="133" t="s">
        <v>1183</v>
      </c>
      <c r="HP33" s="133" t="s">
        <v>1183</v>
      </c>
      <c r="HQ33" s="133" t="s">
        <v>1183</v>
      </c>
      <c r="HR33" s="171" t="s">
        <v>3336</v>
      </c>
      <c r="HS33" s="154">
        <v>406</v>
      </c>
      <c r="HT33" s="133">
        <v>14</v>
      </c>
      <c r="HU33" s="133" t="s">
        <v>1182</v>
      </c>
      <c r="HV33" s="133">
        <v>47</v>
      </c>
      <c r="HW33" s="133" t="s">
        <v>1182</v>
      </c>
      <c r="HX33" s="171" t="s">
        <v>3336</v>
      </c>
      <c r="HY33" s="133" t="s">
        <v>1183</v>
      </c>
      <c r="HZ33" s="133" t="s">
        <v>1183</v>
      </c>
      <c r="IA33" s="133" t="s">
        <v>1183</v>
      </c>
      <c r="IB33" s="133" t="s">
        <v>1183</v>
      </c>
      <c r="IC33" s="133" t="s">
        <v>1183</v>
      </c>
      <c r="ID33" s="171" t="s">
        <v>3336</v>
      </c>
      <c r="IE33" s="133" t="s">
        <v>1182</v>
      </c>
      <c r="IF33" s="133" t="s">
        <v>1182</v>
      </c>
      <c r="IG33" s="133" t="s">
        <v>1182</v>
      </c>
      <c r="IH33" s="133" t="s">
        <v>1182</v>
      </c>
      <c r="II33" s="133" t="s">
        <v>1182</v>
      </c>
      <c r="IJ33" s="171" t="s">
        <v>3336</v>
      </c>
      <c r="IK33" s="154">
        <v>204</v>
      </c>
      <c r="IL33" s="133" t="s">
        <v>1182</v>
      </c>
      <c r="IM33" s="133" t="s">
        <v>1182</v>
      </c>
      <c r="IN33" s="133">
        <v>37</v>
      </c>
      <c r="IO33" s="133" t="s">
        <v>1183</v>
      </c>
      <c r="IP33" s="171" t="s">
        <v>3336</v>
      </c>
      <c r="IQ33" s="133">
        <v>324</v>
      </c>
      <c r="IR33" s="133" t="s">
        <v>1182</v>
      </c>
      <c r="IS33" s="133" t="s">
        <v>1182</v>
      </c>
      <c r="IT33" s="133">
        <v>49</v>
      </c>
      <c r="IU33" s="133" t="s">
        <v>1182</v>
      </c>
      <c r="IV33" s="171" t="s">
        <v>3336</v>
      </c>
      <c r="IW33" s="154">
        <v>1463</v>
      </c>
      <c r="IX33" s="133">
        <v>67</v>
      </c>
      <c r="IY33" s="133">
        <v>4</v>
      </c>
      <c r="IZ33" s="133">
        <v>232</v>
      </c>
      <c r="JA33" s="133" t="s">
        <v>1182</v>
      </c>
      <c r="JB33" s="171" t="s">
        <v>3336</v>
      </c>
      <c r="JC33" s="154">
        <v>1482</v>
      </c>
      <c r="JD33" s="133">
        <v>69</v>
      </c>
      <c r="JE33" s="133" t="s">
        <v>1182</v>
      </c>
      <c r="JF33" s="133">
        <v>107</v>
      </c>
      <c r="JG33" s="133" t="s">
        <v>1182</v>
      </c>
      <c r="JH33" s="171" t="s">
        <v>3336</v>
      </c>
      <c r="JI33" s="133" t="s">
        <v>1183</v>
      </c>
      <c r="JJ33" s="133" t="s">
        <v>1183</v>
      </c>
      <c r="JK33" s="133" t="s">
        <v>1183</v>
      </c>
      <c r="JL33" s="133" t="s">
        <v>1183</v>
      </c>
      <c r="JM33" s="133" t="s">
        <v>1183</v>
      </c>
      <c r="JN33" s="171" t="s">
        <v>3336</v>
      </c>
      <c r="JO33" s="154">
        <v>2294</v>
      </c>
      <c r="JP33" s="133">
        <v>257</v>
      </c>
      <c r="JQ33" s="133" t="s">
        <v>1182</v>
      </c>
      <c r="JR33" s="133">
        <v>619</v>
      </c>
      <c r="JS33" s="133" t="s">
        <v>1182</v>
      </c>
      <c r="JT33" s="171" t="s">
        <v>3336</v>
      </c>
      <c r="JU33" s="133" t="s">
        <v>1932</v>
      </c>
      <c r="JX33" s="133">
        <v>2</v>
      </c>
      <c r="JY33" s="133" t="s">
        <v>996</v>
      </c>
      <c r="JZ33" s="133">
        <v>1</v>
      </c>
      <c r="KD33" s="133">
        <v>1</v>
      </c>
      <c r="KF33" s="133">
        <v>2</v>
      </c>
      <c r="KH33" s="133">
        <v>2</v>
      </c>
      <c r="KI33" s="133">
        <v>1</v>
      </c>
      <c r="KL33" s="133">
        <v>1</v>
      </c>
      <c r="KN33" s="341" t="e">
        <f t="shared" si="6"/>
        <v>#VALUE!</v>
      </c>
      <c r="KO33" s="154">
        <v>6299</v>
      </c>
      <c r="KP33" s="154">
        <v>6299</v>
      </c>
      <c r="KQ33" s="134" t="s">
        <v>1183</v>
      </c>
      <c r="KR33" s="171" t="s">
        <v>3336</v>
      </c>
      <c r="KS33" s="154" t="s">
        <v>3387</v>
      </c>
      <c r="KT33" s="133" t="s">
        <v>1183</v>
      </c>
      <c r="KU33" s="154">
        <v>496</v>
      </c>
      <c r="KV33" s="133" t="s">
        <v>1183</v>
      </c>
      <c r="KW33" s="154">
        <v>606</v>
      </c>
      <c r="KX33" s="154"/>
      <c r="KY33" s="154">
        <v>226</v>
      </c>
      <c r="KZ33" s="133" t="s">
        <v>1183</v>
      </c>
      <c r="LA33" s="154">
        <v>4971</v>
      </c>
      <c r="LB33" s="133" t="s">
        <v>1183</v>
      </c>
      <c r="LC33" s="171" t="s">
        <v>3336</v>
      </c>
      <c r="LD33" s="154">
        <v>48</v>
      </c>
      <c r="LE33" s="133" t="s">
        <v>1183</v>
      </c>
      <c r="LF33" s="154">
        <v>3891</v>
      </c>
      <c r="LG33" s="133" t="s">
        <v>1183</v>
      </c>
      <c r="LH33" s="154">
        <v>153</v>
      </c>
      <c r="LI33" s="133" t="s">
        <v>1183</v>
      </c>
      <c r="LJ33" s="171" t="s">
        <v>3336</v>
      </c>
      <c r="LK33" s="133" t="s">
        <v>1183</v>
      </c>
      <c r="LL33" s="133" t="s">
        <v>1183</v>
      </c>
      <c r="LM33" s="133" t="s">
        <v>1183</v>
      </c>
      <c r="LN33" s="133" t="s">
        <v>1183</v>
      </c>
      <c r="LO33" s="133">
        <v>270</v>
      </c>
      <c r="LP33" s="133" t="s">
        <v>1183</v>
      </c>
      <c r="LQ33" s="171" t="s">
        <v>3336</v>
      </c>
      <c r="LR33" s="133" t="s">
        <v>1182</v>
      </c>
      <c r="LS33" s="133" t="s">
        <v>1182</v>
      </c>
      <c r="LT33" s="133" t="s">
        <v>1182</v>
      </c>
      <c r="LU33" s="133" t="s">
        <v>1182</v>
      </c>
      <c r="LV33" s="171" t="s">
        <v>3336</v>
      </c>
      <c r="LX33" s="171" t="s">
        <v>3336</v>
      </c>
      <c r="OT33" s="154">
        <v>29399</v>
      </c>
      <c r="OU33" s="154">
        <v>3005</v>
      </c>
      <c r="OV33" s="154">
        <v>153</v>
      </c>
      <c r="OW33" s="154">
        <v>2221</v>
      </c>
      <c r="OX33" s="133" t="s">
        <v>1183</v>
      </c>
      <c r="OY33" s="171" t="s">
        <v>3336</v>
      </c>
      <c r="OZ33" s="177">
        <v>36445</v>
      </c>
      <c r="PA33" s="154">
        <v>4149</v>
      </c>
      <c r="PB33" s="154">
        <v>800</v>
      </c>
      <c r="PC33" s="154">
        <v>2841</v>
      </c>
      <c r="PD33" s="133" t="s">
        <v>1183</v>
      </c>
      <c r="PE33" s="171" t="s">
        <v>3336</v>
      </c>
      <c r="PF33" s="133" t="s">
        <v>1183</v>
      </c>
      <c r="PG33" s="133" t="s">
        <v>1183</v>
      </c>
      <c r="PH33" s="133" t="s">
        <v>1183</v>
      </c>
      <c r="PI33" s="133" t="s">
        <v>1183</v>
      </c>
      <c r="PJ33" s="133" t="s">
        <v>1183</v>
      </c>
      <c r="PL33" s="133" t="s">
        <v>1183</v>
      </c>
      <c r="PM33" s="171" t="s">
        <v>3336</v>
      </c>
      <c r="PN33" s="133" t="s">
        <v>1183</v>
      </c>
      <c r="PO33" s="133" t="s">
        <v>1183</v>
      </c>
      <c r="PP33" s="171" t="s">
        <v>3336</v>
      </c>
      <c r="PQ33" s="154">
        <v>6577</v>
      </c>
      <c r="PR33" s="154">
        <v>15255</v>
      </c>
      <c r="PS33" s="154">
        <v>13681</v>
      </c>
      <c r="PT33" s="154">
        <v>9371</v>
      </c>
      <c r="PU33" s="133" t="s">
        <v>1183</v>
      </c>
      <c r="PV33" s="133" t="s">
        <v>1183</v>
      </c>
      <c r="PW33" s="171" t="s">
        <v>3336</v>
      </c>
      <c r="PZ33" s="154">
        <v>7145</v>
      </c>
      <c r="QA33" s="154">
        <v>12222</v>
      </c>
      <c r="QB33" s="154">
        <v>189</v>
      </c>
      <c r="QC33" s="154">
        <v>150</v>
      </c>
      <c r="QD33" s="171" t="s">
        <v>3336</v>
      </c>
      <c r="QE33" s="154">
        <v>81</v>
      </c>
      <c r="QF33" s="154">
        <v>116</v>
      </c>
      <c r="QI33" s="154">
        <v>437</v>
      </c>
      <c r="QJ33" s="154">
        <v>154</v>
      </c>
      <c r="QK33" s="171" t="s">
        <v>3336</v>
      </c>
      <c r="QL33" s="133" t="s">
        <v>1182</v>
      </c>
      <c r="QM33" s="133" t="s">
        <v>1182</v>
      </c>
      <c r="QN33" s="154">
        <v>2890</v>
      </c>
      <c r="QO33" s="154">
        <v>1512</v>
      </c>
      <c r="QP33" s="154">
        <v>18</v>
      </c>
      <c r="QQ33" s="154">
        <v>16</v>
      </c>
      <c r="QR33" s="171" t="s">
        <v>3336</v>
      </c>
      <c r="QS33" s="154">
        <v>29533</v>
      </c>
      <c r="QT33" s="154">
        <v>26772</v>
      </c>
      <c r="QU33" s="154">
        <v>805</v>
      </c>
      <c r="QV33" s="133" t="s">
        <v>1183</v>
      </c>
      <c r="QW33" s="133" t="s">
        <v>1183</v>
      </c>
      <c r="QX33" s="154">
        <v>137</v>
      </c>
      <c r="QY33" s="154">
        <v>1819</v>
      </c>
      <c r="QZ33" s="171" t="s">
        <v>3336</v>
      </c>
      <c r="RB33" s="171" t="s">
        <v>3336</v>
      </c>
      <c r="RY33" s="133" t="s">
        <v>1183</v>
      </c>
      <c r="RZ33" s="171" t="s">
        <v>3336</v>
      </c>
      <c r="SA33" s="133" t="s">
        <v>1183</v>
      </c>
      <c r="SB33" s="154">
        <v>9</v>
      </c>
      <c r="SC33" s="154">
        <v>56</v>
      </c>
      <c r="SD33" s="154">
        <v>386</v>
      </c>
      <c r="SE33" s="171" t="s">
        <v>3336</v>
      </c>
      <c r="SF33" s="133">
        <v>270</v>
      </c>
      <c r="SG33" s="133" t="s">
        <v>1183</v>
      </c>
      <c r="SH33" s="133" t="s">
        <v>1183</v>
      </c>
      <c r="SI33" s="133" t="s">
        <v>1183</v>
      </c>
      <c r="SJ33" s="171" t="s">
        <v>3336</v>
      </c>
      <c r="SK33" s="133" t="s">
        <v>1183</v>
      </c>
      <c r="SL33" s="154">
        <v>18671</v>
      </c>
      <c r="SM33" s="154">
        <v>6168</v>
      </c>
      <c r="SN33" s="154">
        <v>34130</v>
      </c>
      <c r="SO33" s="171" t="s">
        <v>3336</v>
      </c>
    </row>
    <row r="34" spans="1:511" ht="14.5">
      <c r="A34" s="133">
        <v>33</v>
      </c>
      <c r="B34" s="150" t="s">
        <v>56</v>
      </c>
      <c r="C34" s="133">
        <v>1</v>
      </c>
      <c r="E34" s="133">
        <v>1</v>
      </c>
      <c r="F34" s="133">
        <v>2</v>
      </c>
      <c r="G34" s="133">
        <v>2</v>
      </c>
      <c r="H34" s="133" t="s">
        <v>1183</v>
      </c>
      <c r="I34" s="133">
        <v>2</v>
      </c>
      <c r="J34" s="133">
        <v>2</v>
      </c>
      <c r="K34" s="133">
        <v>1</v>
      </c>
      <c r="L34" s="133">
        <v>1</v>
      </c>
      <c r="M34" s="133">
        <v>1</v>
      </c>
      <c r="N34" s="133" t="s">
        <v>1183</v>
      </c>
      <c r="O34" s="133">
        <v>1</v>
      </c>
      <c r="P34" s="133">
        <v>1</v>
      </c>
      <c r="Q34" s="133">
        <v>1</v>
      </c>
      <c r="R34" s="133">
        <v>1</v>
      </c>
      <c r="AA34" s="133">
        <v>1638</v>
      </c>
      <c r="AB34" s="133">
        <v>777</v>
      </c>
      <c r="AF34" s="133">
        <v>168182</v>
      </c>
      <c r="AH34" s="133">
        <v>9</v>
      </c>
      <c r="AI34" s="171" t="s">
        <v>3336</v>
      </c>
      <c r="AJ34" s="133">
        <v>29823</v>
      </c>
      <c r="AK34" s="133">
        <v>31883</v>
      </c>
      <c r="AL34" s="133">
        <v>33122</v>
      </c>
      <c r="AM34" s="133">
        <v>31637</v>
      </c>
      <c r="AN34" s="133">
        <v>28642</v>
      </c>
      <c r="AO34" s="133">
        <v>27765</v>
      </c>
      <c r="AP34" s="171" t="s">
        <v>3336</v>
      </c>
      <c r="AQ34" s="133">
        <v>3545</v>
      </c>
      <c r="AR34" s="133">
        <v>3428</v>
      </c>
      <c r="AS34" s="133">
        <v>3610</v>
      </c>
      <c r="AT34" s="133">
        <v>2588</v>
      </c>
      <c r="AU34" s="133">
        <v>2415</v>
      </c>
      <c r="AV34" s="133">
        <v>2279</v>
      </c>
      <c r="AW34" s="171" t="s">
        <v>3336</v>
      </c>
      <c r="AX34" s="133">
        <v>1356</v>
      </c>
      <c r="AY34" s="133">
        <v>1474</v>
      </c>
      <c r="AZ34" s="133">
        <v>1504</v>
      </c>
      <c r="BA34" s="133">
        <v>1568</v>
      </c>
      <c r="BB34" s="133">
        <v>862</v>
      </c>
      <c r="BC34" s="133">
        <v>1395</v>
      </c>
      <c r="BD34" s="171" t="s">
        <v>3336</v>
      </c>
      <c r="BE34" s="133">
        <v>208</v>
      </c>
      <c r="BF34" s="133">
        <v>183</v>
      </c>
      <c r="BG34" s="133">
        <v>181</v>
      </c>
      <c r="BH34" s="133">
        <v>261</v>
      </c>
      <c r="BI34" s="133">
        <v>250</v>
      </c>
      <c r="BJ34" s="133">
        <v>294</v>
      </c>
      <c r="BK34" s="171" t="s">
        <v>3336</v>
      </c>
      <c r="BL34" s="133">
        <v>65</v>
      </c>
      <c r="BM34" s="133">
        <v>63</v>
      </c>
      <c r="BN34" s="133">
        <v>62</v>
      </c>
      <c r="BO34" s="133">
        <v>71</v>
      </c>
      <c r="BP34" s="133">
        <v>85</v>
      </c>
      <c r="BQ34" s="133">
        <v>99</v>
      </c>
      <c r="BR34" s="171" t="s">
        <v>3336</v>
      </c>
      <c r="BS34" s="302">
        <v>234</v>
      </c>
      <c r="BT34" s="302">
        <v>220</v>
      </c>
      <c r="BU34" s="302">
        <v>247</v>
      </c>
      <c r="BV34" s="302">
        <v>196</v>
      </c>
      <c r="BW34" s="302">
        <v>156</v>
      </c>
      <c r="BX34" s="302">
        <v>171</v>
      </c>
      <c r="BY34" s="171" t="s">
        <v>3336</v>
      </c>
      <c r="BZ34" s="133">
        <v>14862</v>
      </c>
      <c r="CA34" s="133">
        <v>15295</v>
      </c>
      <c r="CB34" s="133">
        <v>15822</v>
      </c>
      <c r="CC34" s="133">
        <v>12543</v>
      </c>
      <c r="CD34" s="133">
        <v>12720</v>
      </c>
      <c r="CE34" s="176">
        <v>12539</v>
      </c>
      <c r="CF34" s="334" t="s">
        <v>3336</v>
      </c>
      <c r="CG34" s="133">
        <v>1554</v>
      </c>
      <c r="CH34" s="133">
        <v>4960</v>
      </c>
      <c r="CI34" s="133">
        <v>1578</v>
      </c>
      <c r="CJ34" s="133">
        <v>1263</v>
      </c>
      <c r="CK34" s="133" t="s">
        <v>1183</v>
      </c>
      <c r="CL34" s="133" t="s">
        <v>1183</v>
      </c>
      <c r="CM34" s="334">
        <v>5080</v>
      </c>
      <c r="CN34" s="133" t="s">
        <v>1183</v>
      </c>
      <c r="CO34" s="133" t="s">
        <v>1183</v>
      </c>
      <c r="CP34" s="133" t="s">
        <v>1183</v>
      </c>
      <c r="CQ34" s="133" t="s">
        <v>1183</v>
      </c>
      <c r="CR34" s="133" t="s">
        <v>1183</v>
      </c>
      <c r="CS34" s="133" t="s">
        <v>1183</v>
      </c>
      <c r="CT34" s="171" t="s">
        <v>3336</v>
      </c>
      <c r="CU34" s="133" t="s">
        <v>1183</v>
      </c>
      <c r="CV34" s="133" t="s">
        <v>1183</v>
      </c>
      <c r="CW34" s="133" t="s">
        <v>1183</v>
      </c>
      <c r="CX34" s="133" t="s">
        <v>1183</v>
      </c>
      <c r="CY34" s="133" t="s">
        <v>1183</v>
      </c>
      <c r="CZ34" s="133" t="s">
        <v>1183</v>
      </c>
      <c r="DA34" s="171" t="s">
        <v>3336</v>
      </c>
      <c r="DB34" s="133" t="s">
        <v>1182</v>
      </c>
      <c r="DC34" s="133" t="s">
        <v>1182</v>
      </c>
      <c r="DD34" s="133" t="s">
        <v>1182</v>
      </c>
      <c r="DE34" s="133" t="s">
        <v>1182</v>
      </c>
      <c r="DF34" s="133" t="s">
        <v>1182</v>
      </c>
      <c r="DG34" s="133" t="s">
        <v>1182</v>
      </c>
      <c r="DH34" s="171" t="s">
        <v>3336</v>
      </c>
      <c r="DI34" s="133" t="s">
        <v>1182</v>
      </c>
      <c r="DJ34" s="133" t="s">
        <v>1182</v>
      </c>
      <c r="DK34" s="133" t="s">
        <v>1182</v>
      </c>
      <c r="DL34" s="133" t="s">
        <v>1182</v>
      </c>
      <c r="DM34" s="133" t="s">
        <v>1182</v>
      </c>
      <c r="DN34" s="133" t="s">
        <v>1182</v>
      </c>
      <c r="DO34" s="171" t="s">
        <v>3336</v>
      </c>
      <c r="DP34" s="373">
        <f t="shared" si="5"/>
        <v>12280</v>
      </c>
      <c r="DQ34" s="373">
        <f t="shared" si="0"/>
        <v>13944</v>
      </c>
      <c r="DR34" s="373">
        <f t="shared" si="1"/>
        <v>14211</v>
      </c>
      <c r="DS34" s="373">
        <f t="shared" si="2"/>
        <v>15808</v>
      </c>
      <c r="DT34" s="373">
        <f t="shared" si="3"/>
        <v>14358</v>
      </c>
      <c r="DU34" s="373">
        <f t="shared" si="4"/>
        <v>14812.5</v>
      </c>
      <c r="DV34" s="335" t="s">
        <v>3336</v>
      </c>
      <c r="DW34" s="133">
        <v>88</v>
      </c>
      <c r="DX34" s="133">
        <v>115</v>
      </c>
      <c r="DY34" s="133">
        <v>102</v>
      </c>
      <c r="DZ34" s="133">
        <v>122</v>
      </c>
      <c r="EA34" s="133">
        <v>113</v>
      </c>
      <c r="EB34" s="133">
        <v>95</v>
      </c>
      <c r="EC34" s="334" t="s">
        <v>3336</v>
      </c>
      <c r="ED34" s="133">
        <v>9</v>
      </c>
      <c r="EE34" s="133">
        <v>22</v>
      </c>
      <c r="EF34" s="133">
        <v>19</v>
      </c>
      <c r="EG34" s="133">
        <v>13</v>
      </c>
      <c r="EH34" s="133">
        <v>11</v>
      </c>
      <c r="EI34" s="338">
        <f>(EH34+EJ34)/2</f>
        <v>10</v>
      </c>
      <c r="EJ34" s="334">
        <v>9</v>
      </c>
      <c r="EK34" s="133" t="s">
        <v>1183</v>
      </c>
      <c r="EL34" s="133" t="s">
        <v>1183</v>
      </c>
      <c r="EM34" s="133">
        <v>3</v>
      </c>
      <c r="EN34" s="133">
        <v>0</v>
      </c>
      <c r="EO34" s="133">
        <v>2</v>
      </c>
      <c r="EP34" s="338">
        <f>(EO34+EQ34)/2</f>
        <v>3</v>
      </c>
      <c r="EQ34" s="334">
        <v>4</v>
      </c>
      <c r="ER34" s="301">
        <v>12192</v>
      </c>
      <c r="ES34" s="301">
        <v>13829</v>
      </c>
      <c r="ET34" s="301">
        <v>14109</v>
      </c>
      <c r="EU34" s="301">
        <v>15686</v>
      </c>
      <c r="EV34" s="301">
        <v>14245</v>
      </c>
      <c r="EW34" s="338">
        <f>(EV34+EX34)/2</f>
        <v>14717.5</v>
      </c>
      <c r="EX34" s="334">
        <v>15190</v>
      </c>
      <c r="EY34" s="133">
        <v>1632</v>
      </c>
      <c r="EZ34" s="133">
        <v>1351</v>
      </c>
      <c r="FA34" s="133">
        <v>1379</v>
      </c>
      <c r="FB34" s="133">
        <v>1387</v>
      </c>
      <c r="FC34" s="133">
        <v>2697</v>
      </c>
      <c r="FD34" s="338">
        <f>(FC34+FE34)/2</f>
        <v>1968.5</v>
      </c>
      <c r="FE34" s="334">
        <v>1240</v>
      </c>
      <c r="FF34" s="133">
        <v>10648</v>
      </c>
      <c r="FG34" s="133">
        <v>12593</v>
      </c>
      <c r="FH34" s="133">
        <v>12832</v>
      </c>
      <c r="FI34" s="133">
        <v>14290</v>
      </c>
      <c r="FJ34" s="133">
        <v>11541</v>
      </c>
      <c r="FK34" s="338">
        <f>(FJ34+FL34)/2</f>
        <v>12745.5</v>
      </c>
      <c r="FL34" s="362">
        <v>13950</v>
      </c>
      <c r="FM34" s="133" t="s">
        <v>1183</v>
      </c>
      <c r="FN34" s="133" t="s">
        <v>1183</v>
      </c>
      <c r="FO34" s="133" t="s">
        <v>1183</v>
      </c>
      <c r="FP34" s="133" t="s">
        <v>1183</v>
      </c>
      <c r="FQ34" s="133">
        <v>13</v>
      </c>
      <c r="FR34" s="338">
        <f>(FQ34+FS34)/2</f>
        <v>13</v>
      </c>
      <c r="FS34" s="363">
        <v>13</v>
      </c>
      <c r="FT34" s="133" t="s">
        <v>1183</v>
      </c>
      <c r="FU34" s="133" t="s">
        <v>1183</v>
      </c>
      <c r="FV34" s="133" t="s">
        <v>1183</v>
      </c>
      <c r="FW34" s="133" t="s">
        <v>1183</v>
      </c>
      <c r="FX34" s="133">
        <v>10</v>
      </c>
      <c r="FY34" s="338">
        <f>(FX34+FZ34)/2</f>
        <v>11.5</v>
      </c>
      <c r="FZ34" s="334">
        <v>13</v>
      </c>
      <c r="GA34" s="133">
        <v>1007</v>
      </c>
      <c r="GB34" s="133">
        <v>0</v>
      </c>
      <c r="GC34" s="133">
        <v>112</v>
      </c>
      <c r="GD34" s="133">
        <v>131</v>
      </c>
      <c r="GE34" s="133">
        <v>107</v>
      </c>
      <c r="GF34" s="133" t="s">
        <v>1183</v>
      </c>
      <c r="GG34" s="370"/>
      <c r="GH34" s="179" t="s">
        <v>1933</v>
      </c>
      <c r="GI34" s="133" t="s">
        <v>1934</v>
      </c>
      <c r="GK34" s="133">
        <v>1</v>
      </c>
      <c r="GM34" s="133">
        <v>1</v>
      </c>
      <c r="GN34" s="133" t="s">
        <v>1090</v>
      </c>
      <c r="GO34" s="133">
        <v>1</v>
      </c>
      <c r="GS34" s="133">
        <v>1</v>
      </c>
      <c r="HA34" s="308">
        <v>26227</v>
      </c>
      <c r="HB34" s="133">
        <v>862</v>
      </c>
      <c r="HC34" s="133">
        <v>721</v>
      </c>
      <c r="HD34" s="133">
        <v>250</v>
      </c>
      <c r="HE34" s="133">
        <v>85</v>
      </c>
      <c r="HF34" s="171" t="s">
        <v>3336</v>
      </c>
      <c r="HG34" s="133" t="s">
        <v>1182</v>
      </c>
      <c r="HH34" s="133" t="s">
        <v>1182</v>
      </c>
      <c r="HI34" s="133" t="s">
        <v>1182</v>
      </c>
      <c r="HJ34" s="133" t="s">
        <v>1182</v>
      </c>
      <c r="HK34" s="133" t="s">
        <v>1182</v>
      </c>
      <c r="HL34" s="171" t="s">
        <v>3336</v>
      </c>
      <c r="HM34" s="133">
        <v>5797</v>
      </c>
      <c r="HN34" s="133" t="s">
        <v>1183</v>
      </c>
      <c r="HO34" s="133" t="s">
        <v>1183</v>
      </c>
      <c r="HP34" s="133" t="s">
        <v>1183</v>
      </c>
      <c r="HQ34" s="133" t="s">
        <v>1183</v>
      </c>
      <c r="HR34" s="171" t="s">
        <v>3336</v>
      </c>
      <c r="HS34" s="133">
        <v>450</v>
      </c>
      <c r="HT34" s="133" t="s">
        <v>1183</v>
      </c>
      <c r="HU34" s="133" t="s">
        <v>1183</v>
      </c>
      <c r="HV34" s="133" t="s">
        <v>1183</v>
      </c>
      <c r="HW34" s="133" t="s">
        <v>1183</v>
      </c>
      <c r="HX34" s="171" t="s">
        <v>3336</v>
      </c>
      <c r="HY34" s="133" t="s">
        <v>1183</v>
      </c>
      <c r="HZ34" s="133" t="s">
        <v>1183</v>
      </c>
      <c r="IA34" s="133" t="s">
        <v>1183</v>
      </c>
      <c r="IB34" s="133" t="s">
        <v>1183</v>
      </c>
      <c r="IC34" s="133" t="s">
        <v>1183</v>
      </c>
      <c r="ID34" s="171" t="s">
        <v>3336</v>
      </c>
      <c r="IE34" s="133" t="s">
        <v>1182</v>
      </c>
      <c r="IF34" s="133" t="s">
        <v>1182</v>
      </c>
      <c r="IG34" s="133" t="s">
        <v>1182</v>
      </c>
      <c r="IH34" s="133" t="s">
        <v>1182</v>
      </c>
      <c r="II34" s="133" t="s">
        <v>1182</v>
      </c>
      <c r="IJ34" s="171" t="s">
        <v>3336</v>
      </c>
      <c r="IK34" s="133">
        <v>1692</v>
      </c>
      <c r="IL34" s="133" t="s">
        <v>1183</v>
      </c>
      <c r="IM34" s="133" t="s">
        <v>1183</v>
      </c>
      <c r="IN34" s="133" t="s">
        <v>1183</v>
      </c>
      <c r="IO34" s="133" t="s">
        <v>1183</v>
      </c>
      <c r="IP34" s="171" t="s">
        <v>3336</v>
      </c>
      <c r="IQ34" s="133" t="s">
        <v>1182</v>
      </c>
      <c r="IR34" s="133" t="s">
        <v>1182</v>
      </c>
      <c r="IS34" s="133" t="s">
        <v>1182</v>
      </c>
      <c r="IT34" s="133" t="s">
        <v>1182</v>
      </c>
      <c r="IU34" s="133" t="s">
        <v>1182</v>
      </c>
      <c r="IV34" s="171" t="s">
        <v>3336</v>
      </c>
      <c r="IW34" s="133">
        <v>4484</v>
      </c>
      <c r="IX34" s="133" t="s">
        <v>1183</v>
      </c>
      <c r="IY34" s="133" t="s">
        <v>1183</v>
      </c>
      <c r="IZ34" s="133" t="s">
        <v>1183</v>
      </c>
      <c r="JA34" s="133" t="s">
        <v>1183</v>
      </c>
      <c r="JB34" s="171" t="s">
        <v>3336</v>
      </c>
      <c r="JC34" s="133">
        <v>5960</v>
      </c>
      <c r="JD34" s="133" t="s">
        <v>1182</v>
      </c>
      <c r="JE34" s="133" t="s">
        <v>1182</v>
      </c>
      <c r="JF34" s="133" t="s">
        <v>1182</v>
      </c>
      <c r="JG34" s="133" t="s">
        <v>1182</v>
      </c>
      <c r="JH34" s="171" t="s">
        <v>3336</v>
      </c>
      <c r="JI34" s="133" t="s">
        <v>1183</v>
      </c>
      <c r="JJ34" s="133" t="s">
        <v>1183</v>
      </c>
      <c r="JK34" s="133" t="s">
        <v>1183</v>
      </c>
      <c r="JL34" s="133" t="s">
        <v>1183</v>
      </c>
      <c r="JM34" s="133" t="s">
        <v>1183</v>
      </c>
      <c r="JN34" s="171" t="s">
        <v>3336</v>
      </c>
      <c r="JO34" s="133">
        <v>1276</v>
      </c>
      <c r="JP34" s="133" t="s">
        <v>1183</v>
      </c>
      <c r="JQ34" s="133" t="s">
        <v>1183</v>
      </c>
      <c r="JR34" s="133" t="s">
        <v>1183</v>
      </c>
      <c r="JS34" s="133" t="s">
        <v>1183</v>
      </c>
      <c r="JT34" s="171" t="s">
        <v>3336</v>
      </c>
      <c r="JU34" s="133" t="s">
        <v>1935</v>
      </c>
      <c r="JV34" s="133" t="s">
        <v>1936</v>
      </c>
      <c r="JX34" s="133">
        <v>1</v>
      </c>
      <c r="JZ34" s="133">
        <v>1</v>
      </c>
      <c r="KD34" s="133">
        <v>1</v>
      </c>
      <c r="KF34" s="133">
        <v>2</v>
      </c>
      <c r="KI34" s="133">
        <v>1</v>
      </c>
      <c r="KL34" s="133">
        <v>2</v>
      </c>
      <c r="KM34" s="133" t="s">
        <v>1091</v>
      </c>
      <c r="KN34" s="341" t="e">
        <f t="shared" si="6"/>
        <v>#VALUE!</v>
      </c>
      <c r="KO34" s="133">
        <v>12237</v>
      </c>
      <c r="KP34" s="133">
        <v>12237</v>
      </c>
      <c r="KQ34" s="134" t="s">
        <v>1183</v>
      </c>
      <c r="KR34" s="171" t="s">
        <v>3336</v>
      </c>
      <c r="KS34" s="133">
        <v>658</v>
      </c>
      <c r="KT34" s="133" t="s">
        <v>1183</v>
      </c>
      <c r="KU34" s="133">
        <v>287</v>
      </c>
      <c r="KV34" s="133" t="s">
        <v>1183</v>
      </c>
      <c r="KY34" s="133">
        <v>371</v>
      </c>
      <c r="KZ34" s="133" t="s">
        <v>1183</v>
      </c>
      <c r="LA34" s="133">
        <v>11579</v>
      </c>
      <c r="LB34" s="133" t="s">
        <v>1183</v>
      </c>
      <c r="LC34" s="171" t="s">
        <v>3336</v>
      </c>
      <c r="LD34" s="133">
        <v>726</v>
      </c>
      <c r="LE34" s="133" t="s">
        <v>1183</v>
      </c>
      <c r="LF34" s="133">
        <v>2132</v>
      </c>
      <c r="LG34" s="133" t="s">
        <v>1183</v>
      </c>
      <c r="LH34" s="133">
        <v>1988</v>
      </c>
      <c r="LI34" s="133" t="s">
        <v>1183</v>
      </c>
      <c r="LJ34" s="171" t="s">
        <v>3336</v>
      </c>
      <c r="LK34" s="133">
        <v>648</v>
      </c>
      <c r="LL34" s="133" t="s">
        <v>1183</v>
      </c>
      <c r="LM34" s="133">
        <v>83</v>
      </c>
      <c r="LN34" s="133" t="s">
        <v>1183</v>
      </c>
      <c r="LO34" s="133">
        <v>460</v>
      </c>
      <c r="LP34" s="133" t="s">
        <v>1183</v>
      </c>
      <c r="LQ34" s="171" t="s">
        <v>3336</v>
      </c>
      <c r="LR34" s="133">
        <v>0</v>
      </c>
      <c r="LS34" s="133" t="s">
        <v>1182</v>
      </c>
      <c r="LT34" s="133">
        <v>5542</v>
      </c>
      <c r="LU34" s="133" t="s">
        <v>1182</v>
      </c>
      <c r="LV34" s="171" t="s">
        <v>3336</v>
      </c>
      <c r="LX34" s="171" t="s">
        <v>3336</v>
      </c>
      <c r="OT34" s="133">
        <v>40283</v>
      </c>
      <c r="OU34" s="133">
        <v>3613</v>
      </c>
      <c r="OV34" s="133">
        <v>532</v>
      </c>
      <c r="OW34" s="133" t="s">
        <v>1182</v>
      </c>
      <c r="OX34" s="133" t="s">
        <v>1183</v>
      </c>
      <c r="OY34" s="171" t="s">
        <v>3336</v>
      </c>
      <c r="OZ34" s="176">
        <v>20600</v>
      </c>
      <c r="PA34" s="133">
        <v>1645</v>
      </c>
      <c r="PB34" s="133">
        <v>110</v>
      </c>
      <c r="PC34" s="133" t="s">
        <v>1183</v>
      </c>
      <c r="PD34" s="133" t="s">
        <v>1183</v>
      </c>
      <c r="PE34" s="171" t="s">
        <v>3336</v>
      </c>
      <c r="PF34" s="133">
        <v>4201</v>
      </c>
      <c r="PG34" s="133">
        <v>2906</v>
      </c>
      <c r="PH34" s="133">
        <v>178</v>
      </c>
      <c r="PI34" s="133" t="s">
        <v>1183</v>
      </c>
      <c r="PJ34" s="133" t="s">
        <v>1183</v>
      </c>
      <c r="PK34" s="133">
        <v>135</v>
      </c>
      <c r="PL34" s="133">
        <v>982</v>
      </c>
      <c r="PM34" s="171" t="s">
        <v>3336</v>
      </c>
      <c r="PN34" s="133">
        <v>40283</v>
      </c>
      <c r="PO34" s="133">
        <v>20600</v>
      </c>
      <c r="PP34" s="171" t="s">
        <v>3336</v>
      </c>
      <c r="PQ34" s="134" t="s">
        <v>1183</v>
      </c>
      <c r="PR34" s="134" t="s">
        <v>1183</v>
      </c>
      <c r="PS34" s="133">
        <v>30575</v>
      </c>
      <c r="PT34" s="133">
        <v>12484</v>
      </c>
      <c r="PU34" s="133" t="s">
        <v>1183</v>
      </c>
      <c r="PV34" s="133" t="s">
        <v>1183</v>
      </c>
      <c r="PW34" s="171" t="s">
        <v>3336</v>
      </c>
      <c r="PX34" s="133" t="s">
        <v>1183</v>
      </c>
      <c r="PY34" s="133" t="s">
        <v>1183</v>
      </c>
      <c r="PZ34" s="133" t="s">
        <v>1183</v>
      </c>
      <c r="QA34" s="133" t="s">
        <v>1183</v>
      </c>
      <c r="QB34" s="133" t="s">
        <v>1183</v>
      </c>
      <c r="QC34" s="133" t="s">
        <v>1183</v>
      </c>
      <c r="QD34" s="171" t="s">
        <v>3336</v>
      </c>
      <c r="QE34" s="133" t="s">
        <v>1183</v>
      </c>
      <c r="QF34" s="133" t="s">
        <v>1183</v>
      </c>
      <c r="QG34" s="133" t="s">
        <v>1183</v>
      </c>
      <c r="QH34" s="133" t="s">
        <v>1183</v>
      </c>
      <c r="QI34" s="133" t="s">
        <v>1183</v>
      </c>
      <c r="QJ34" s="133" t="s">
        <v>1183</v>
      </c>
      <c r="QK34" s="171" t="s">
        <v>3336</v>
      </c>
      <c r="QL34" s="133">
        <v>1877</v>
      </c>
      <c r="QM34" s="133">
        <v>1656</v>
      </c>
      <c r="QN34" s="133">
        <v>65</v>
      </c>
      <c r="QO34" s="133">
        <v>59</v>
      </c>
      <c r="QP34" s="133">
        <v>7766</v>
      </c>
      <c r="QQ34" s="133">
        <v>6401</v>
      </c>
      <c r="QR34" s="171" t="s">
        <v>3336</v>
      </c>
      <c r="QS34" s="133">
        <v>4201</v>
      </c>
      <c r="QT34" s="133">
        <v>2906</v>
      </c>
      <c r="QU34" s="133">
        <v>178</v>
      </c>
      <c r="QV34" s="133" t="s">
        <v>1183</v>
      </c>
      <c r="QW34" s="133" t="s">
        <v>1183</v>
      </c>
      <c r="QX34" s="133">
        <v>135</v>
      </c>
      <c r="QY34" s="133">
        <v>982</v>
      </c>
      <c r="QZ34" s="171" t="s">
        <v>3336</v>
      </c>
      <c r="RB34" s="171" t="s">
        <v>3336</v>
      </c>
      <c r="RY34" s="133">
        <v>440</v>
      </c>
      <c r="RZ34" s="171" t="s">
        <v>3336</v>
      </c>
      <c r="SA34" s="133">
        <v>1</v>
      </c>
      <c r="SC34" s="133">
        <v>42</v>
      </c>
      <c r="SD34" s="133">
        <v>313</v>
      </c>
      <c r="SE34" s="171" t="s">
        <v>3336</v>
      </c>
      <c r="SF34" s="133" t="s">
        <v>1183</v>
      </c>
      <c r="SG34" s="133" t="s">
        <v>1183</v>
      </c>
      <c r="SH34" s="133">
        <v>54</v>
      </c>
      <c r="SI34" s="133">
        <v>30</v>
      </c>
      <c r="SJ34" s="171" t="s">
        <v>3336</v>
      </c>
      <c r="SK34" s="133">
        <v>6630</v>
      </c>
      <c r="SL34" s="133">
        <v>5224</v>
      </c>
      <c r="SM34" s="133">
        <v>897</v>
      </c>
      <c r="SN34" s="133">
        <v>512</v>
      </c>
      <c r="SO34" s="171" t="s">
        <v>3336</v>
      </c>
    </row>
    <row r="35" spans="1:511" ht="18" customHeight="1">
      <c r="A35" s="133">
        <v>34</v>
      </c>
      <c r="B35" s="150" t="s">
        <v>57</v>
      </c>
      <c r="C35" s="133" t="s">
        <v>1183</v>
      </c>
      <c r="D35" s="133" t="s">
        <v>1183</v>
      </c>
      <c r="E35" s="133" t="s">
        <v>1183</v>
      </c>
      <c r="F35" s="133" t="s">
        <v>1183</v>
      </c>
      <c r="G35" s="133" t="s">
        <v>1183</v>
      </c>
      <c r="H35" s="133" t="s">
        <v>1183</v>
      </c>
      <c r="I35" s="133" t="s">
        <v>1183</v>
      </c>
      <c r="J35" s="133" t="s">
        <v>1183</v>
      </c>
      <c r="K35" s="133" t="s">
        <v>1183</v>
      </c>
      <c r="L35" s="133" t="s">
        <v>1183</v>
      </c>
      <c r="M35" s="133" t="s">
        <v>1183</v>
      </c>
      <c r="N35" s="133" t="s">
        <v>1183</v>
      </c>
      <c r="O35" s="133" t="s">
        <v>1183</v>
      </c>
      <c r="P35" s="133" t="s">
        <v>1183</v>
      </c>
      <c r="Q35" s="133" t="s">
        <v>1183</v>
      </c>
      <c r="R35" s="133" t="s">
        <v>1183</v>
      </c>
      <c r="S35" s="133">
        <v>114944</v>
      </c>
      <c r="T35" s="133" t="s">
        <v>1183</v>
      </c>
      <c r="U35" s="133">
        <v>2885</v>
      </c>
      <c r="V35" s="133">
        <v>5651</v>
      </c>
      <c r="W35" s="146">
        <v>52939</v>
      </c>
      <c r="X35" s="133" t="s">
        <v>1183</v>
      </c>
      <c r="Y35" s="133">
        <v>1344</v>
      </c>
      <c r="Z35" s="133" t="s">
        <v>1183</v>
      </c>
      <c r="AA35" s="133">
        <v>38695</v>
      </c>
      <c r="AB35" s="133">
        <v>23444</v>
      </c>
      <c r="AC35" s="133">
        <v>20564</v>
      </c>
      <c r="AD35" s="133">
        <v>13042</v>
      </c>
      <c r="AE35" s="133">
        <v>228078</v>
      </c>
      <c r="AF35" s="133" t="s">
        <v>1183</v>
      </c>
      <c r="AG35" s="133" t="s">
        <v>1183</v>
      </c>
      <c r="AH35" s="133">
        <v>103</v>
      </c>
      <c r="AI35" s="171" t="s">
        <v>3336</v>
      </c>
      <c r="AJ35" s="134">
        <v>774795</v>
      </c>
      <c r="AK35" s="134">
        <v>712540</v>
      </c>
      <c r="AL35" s="134">
        <v>680655</v>
      </c>
      <c r="AM35" s="134">
        <v>671434</v>
      </c>
      <c r="AN35" s="134">
        <v>642470</v>
      </c>
      <c r="AO35" s="134">
        <v>640357</v>
      </c>
      <c r="AP35" s="171" t="s">
        <v>3336</v>
      </c>
      <c r="AQ35" s="134">
        <v>112922</v>
      </c>
      <c r="AR35" s="134">
        <v>111886</v>
      </c>
      <c r="AS35" s="134">
        <v>113114</v>
      </c>
      <c r="AT35" s="134">
        <v>112947</v>
      </c>
      <c r="AU35" s="134">
        <v>114944</v>
      </c>
      <c r="AV35" s="134">
        <v>107990</v>
      </c>
      <c r="AW35" s="171" t="s">
        <v>3336</v>
      </c>
      <c r="AX35" s="134">
        <v>63270</v>
      </c>
      <c r="AY35" s="134">
        <v>58447</v>
      </c>
      <c r="AZ35" s="134">
        <v>56089</v>
      </c>
      <c r="BA35" s="134">
        <v>54680</v>
      </c>
      <c r="BB35" s="134">
        <v>52142</v>
      </c>
      <c r="BC35" s="134">
        <v>50608</v>
      </c>
      <c r="BD35" s="171" t="s">
        <v>3336</v>
      </c>
      <c r="BE35" s="134">
        <v>26548</v>
      </c>
      <c r="BF35" s="134">
        <v>26456</v>
      </c>
      <c r="BG35" s="134">
        <v>27041</v>
      </c>
      <c r="BH35" s="134">
        <v>28097</v>
      </c>
      <c r="BI35" s="134">
        <v>27781</v>
      </c>
      <c r="BJ35" s="134">
        <v>29639</v>
      </c>
      <c r="BK35" s="171" t="s">
        <v>3336</v>
      </c>
      <c r="BL35" s="134" t="s">
        <v>1183</v>
      </c>
      <c r="BM35" s="134" t="s">
        <v>1183</v>
      </c>
      <c r="BN35" s="134" t="s">
        <v>1183</v>
      </c>
      <c r="BO35" s="134" t="s">
        <v>1183</v>
      </c>
      <c r="BP35" s="134" t="s">
        <v>1183</v>
      </c>
      <c r="BQ35" s="134" t="s">
        <v>1183</v>
      </c>
      <c r="BR35" s="171" t="s">
        <v>3336</v>
      </c>
      <c r="BS35" s="134">
        <v>4691</v>
      </c>
      <c r="BT35" s="134">
        <v>3903</v>
      </c>
      <c r="BU35" s="134">
        <v>3522</v>
      </c>
      <c r="BV35" s="134">
        <v>3012</v>
      </c>
      <c r="BW35" s="134">
        <v>2885</v>
      </c>
      <c r="BX35" s="134">
        <v>2681</v>
      </c>
      <c r="BY35" s="171" t="s">
        <v>3336</v>
      </c>
      <c r="BZ35" s="134" t="s">
        <v>1183</v>
      </c>
      <c r="CA35" s="134" t="s">
        <v>1183</v>
      </c>
      <c r="CB35" s="134">
        <v>306625</v>
      </c>
      <c r="CC35" s="134">
        <v>319375</v>
      </c>
      <c r="CD35" s="134">
        <v>319404</v>
      </c>
      <c r="CE35" s="350">
        <v>315197</v>
      </c>
      <c r="CF35" s="334" t="s">
        <v>3336</v>
      </c>
      <c r="CG35" s="134">
        <v>207037</v>
      </c>
      <c r="CH35" s="134">
        <v>192117</v>
      </c>
      <c r="CI35" s="134">
        <v>197553</v>
      </c>
      <c r="CJ35" s="134">
        <v>202830</v>
      </c>
      <c r="CK35" s="134">
        <v>205193</v>
      </c>
      <c r="CL35" s="134">
        <v>192383</v>
      </c>
      <c r="CM35" s="334" t="s">
        <v>3336</v>
      </c>
      <c r="CN35" s="133" t="s">
        <v>1183</v>
      </c>
      <c r="CO35" s="133" t="s">
        <v>1183</v>
      </c>
      <c r="CP35" s="133" t="s">
        <v>1183</v>
      </c>
      <c r="CQ35" s="133" t="s">
        <v>1183</v>
      </c>
      <c r="CR35" s="133" t="s">
        <v>1183</v>
      </c>
      <c r="CS35" s="133" t="s">
        <v>1183</v>
      </c>
      <c r="CT35" s="171" t="s">
        <v>3336</v>
      </c>
      <c r="CU35" s="133" t="s">
        <v>1183</v>
      </c>
      <c r="CV35" s="133" t="s">
        <v>1183</v>
      </c>
      <c r="CW35" s="133" t="s">
        <v>1183</v>
      </c>
      <c r="CX35" s="133" t="s">
        <v>1183</v>
      </c>
      <c r="CY35" s="133" t="s">
        <v>1183</v>
      </c>
      <c r="CZ35" s="133" t="s">
        <v>1183</v>
      </c>
      <c r="DA35" s="171" t="s">
        <v>3336</v>
      </c>
      <c r="DB35" s="133" t="s">
        <v>1182</v>
      </c>
      <c r="DC35" s="133" t="s">
        <v>1182</v>
      </c>
      <c r="DD35" s="133" t="s">
        <v>1182</v>
      </c>
      <c r="DE35" s="133" t="s">
        <v>1182</v>
      </c>
      <c r="DF35" s="133" t="s">
        <v>1182</v>
      </c>
      <c r="DG35" s="133" t="s">
        <v>1182</v>
      </c>
      <c r="DH35" s="171" t="s">
        <v>3336</v>
      </c>
      <c r="DI35" s="133" t="s">
        <v>1182</v>
      </c>
      <c r="DJ35" s="133" t="s">
        <v>1182</v>
      </c>
      <c r="DK35" s="133" t="s">
        <v>1182</v>
      </c>
      <c r="DL35" s="133" t="s">
        <v>1182</v>
      </c>
      <c r="DM35" s="133" t="s">
        <v>1182</v>
      </c>
      <c r="DN35" s="133" t="s">
        <v>1182</v>
      </c>
      <c r="DO35" s="171" t="s">
        <v>3336</v>
      </c>
      <c r="DP35" s="341" t="e">
        <f t="shared" si="5"/>
        <v>#VALUE!</v>
      </c>
      <c r="DQ35" s="341">
        <f t="shared" si="0"/>
        <v>254517</v>
      </c>
      <c r="DR35" s="341">
        <f t="shared" si="1"/>
        <v>287996</v>
      </c>
      <c r="DS35" s="341">
        <f t="shared" si="2"/>
        <v>279869</v>
      </c>
      <c r="DT35" s="341" t="e">
        <f t="shared" si="3"/>
        <v>#VALUE!</v>
      </c>
      <c r="DU35" s="341" t="e">
        <f t="shared" si="4"/>
        <v>#VALUE!</v>
      </c>
      <c r="DV35" s="335" t="s">
        <v>3336</v>
      </c>
      <c r="DW35" s="133" t="s">
        <v>1183</v>
      </c>
      <c r="DX35" s="154">
        <v>4124</v>
      </c>
      <c r="DY35" s="313">
        <v>4200</v>
      </c>
      <c r="DZ35" s="154">
        <v>4097</v>
      </c>
      <c r="EA35" s="133" t="s">
        <v>1183</v>
      </c>
      <c r="EB35" s="133" t="s">
        <v>1183</v>
      </c>
      <c r="EC35" s="334">
        <v>3071</v>
      </c>
      <c r="ED35" s="154" t="s">
        <v>1183</v>
      </c>
      <c r="EE35" s="133" t="s">
        <v>1183</v>
      </c>
      <c r="EF35" s="154">
        <v>461</v>
      </c>
      <c r="EG35" s="154">
        <v>404</v>
      </c>
      <c r="EH35" s="133" t="s">
        <v>1183</v>
      </c>
      <c r="EI35" s="133" t="s">
        <v>1183</v>
      </c>
      <c r="EJ35" s="334" t="s">
        <v>3336</v>
      </c>
      <c r="EK35" s="133" t="s">
        <v>1183</v>
      </c>
      <c r="EL35" s="133" t="s">
        <v>1183</v>
      </c>
      <c r="EM35" s="133" t="s">
        <v>1183</v>
      </c>
      <c r="EN35" s="133" t="s">
        <v>1183</v>
      </c>
      <c r="EO35" s="133" t="s">
        <v>1183</v>
      </c>
      <c r="EP35" s="133" t="s">
        <v>1183</v>
      </c>
      <c r="EQ35" s="334" t="s">
        <v>3336</v>
      </c>
      <c r="ER35" s="133" t="s">
        <v>1182</v>
      </c>
      <c r="ES35" s="305">
        <v>250393</v>
      </c>
      <c r="ET35" s="305">
        <v>283796</v>
      </c>
      <c r="EU35" s="302">
        <v>275772</v>
      </c>
      <c r="EV35" s="133" t="s">
        <v>1182</v>
      </c>
      <c r="EW35" s="133" t="s">
        <v>1182</v>
      </c>
      <c r="EX35" s="334" t="s">
        <v>1183</v>
      </c>
      <c r="EY35" s="133" t="s">
        <v>1183</v>
      </c>
      <c r="EZ35" s="154">
        <v>71329</v>
      </c>
      <c r="FA35" s="154">
        <v>8892</v>
      </c>
      <c r="FB35" s="154">
        <v>52426</v>
      </c>
      <c r="FC35" s="133" t="s">
        <v>1183</v>
      </c>
      <c r="FD35" s="133" t="s">
        <v>1183</v>
      </c>
      <c r="FE35" s="334" t="s">
        <v>1183</v>
      </c>
      <c r="FF35" s="133" t="s">
        <v>1183</v>
      </c>
      <c r="FG35" s="154">
        <v>155511</v>
      </c>
      <c r="FH35" s="154">
        <v>274904</v>
      </c>
      <c r="FI35" s="154">
        <v>223346</v>
      </c>
      <c r="FJ35" s="133" t="s">
        <v>1183</v>
      </c>
      <c r="FK35" s="133" t="s">
        <v>1183</v>
      </c>
      <c r="FL35" s="362" t="s">
        <v>1183</v>
      </c>
      <c r="FM35" s="133" t="s">
        <v>1183</v>
      </c>
      <c r="FN35" s="133" t="s">
        <v>1183</v>
      </c>
      <c r="FO35" s="133" t="s">
        <v>1183</v>
      </c>
      <c r="FP35" s="133" t="s">
        <v>1183</v>
      </c>
      <c r="FQ35" s="133" t="s">
        <v>1183</v>
      </c>
      <c r="FR35" s="133" t="s">
        <v>1183</v>
      </c>
      <c r="FS35" s="363" t="s">
        <v>1183</v>
      </c>
      <c r="FT35" s="133" t="s">
        <v>1183</v>
      </c>
      <c r="FU35" s="133" t="s">
        <v>1183</v>
      </c>
      <c r="FV35" s="133" t="s">
        <v>1183</v>
      </c>
      <c r="FW35" s="133" t="s">
        <v>1183</v>
      </c>
      <c r="FX35" s="133" t="s">
        <v>1183</v>
      </c>
      <c r="FY35" s="133" t="s">
        <v>1182</v>
      </c>
      <c r="FZ35" s="334" t="s">
        <v>3336</v>
      </c>
      <c r="GA35" s="133" t="s">
        <v>1183</v>
      </c>
      <c r="GB35" s="133" t="s">
        <v>1183</v>
      </c>
      <c r="GC35" s="133" t="s">
        <v>1183</v>
      </c>
      <c r="GD35" s="133" t="s">
        <v>1183</v>
      </c>
      <c r="GE35" s="133" t="s">
        <v>1183</v>
      </c>
      <c r="GF35" s="133" t="s">
        <v>1183</v>
      </c>
      <c r="GG35" s="370"/>
      <c r="GK35" s="133">
        <v>1</v>
      </c>
      <c r="GL35" s="133" t="s">
        <v>1092</v>
      </c>
      <c r="GM35" s="133">
        <v>1</v>
      </c>
      <c r="GO35" s="133">
        <v>1</v>
      </c>
      <c r="GP35" s="133" t="s">
        <v>1094</v>
      </c>
      <c r="GQ35" s="133" t="s">
        <v>1093</v>
      </c>
      <c r="GR35" s="133" t="s">
        <v>1095</v>
      </c>
      <c r="GS35" s="133">
        <v>1</v>
      </c>
      <c r="GU35" s="133">
        <v>1</v>
      </c>
      <c r="GV35" s="133">
        <v>2</v>
      </c>
      <c r="HA35" s="308">
        <v>527526</v>
      </c>
      <c r="HB35" s="134">
        <v>43846</v>
      </c>
      <c r="HC35" s="134">
        <v>1595</v>
      </c>
      <c r="HD35" s="134">
        <v>28488</v>
      </c>
      <c r="HE35" s="134" t="s">
        <v>1183</v>
      </c>
      <c r="HF35" s="171" t="s">
        <v>3336</v>
      </c>
      <c r="HG35" s="134" t="s">
        <v>1183</v>
      </c>
      <c r="HH35" s="134" t="s">
        <v>1183</v>
      </c>
      <c r="HI35" s="134" t="s">
        <v>1183</v>
      </c>
      <c r="HJ35" s="134" t="s">
        <v>1183</v>
      </c>
      <c r="HK35" s="134" t="s">
        <v>1183</v>
      </c>
      <c r="HL35" s="171" t="s">
        <v>3336</v>
      </c>
      <c r="HM35" s="134">
        <v>148241</v>
      </c>
      <c r="HN35" s="134">
        <v>11396</v>
      </c>
      <c r="HO35" s="134">
        <v>248</v>
      </c>
      <c r="HP35" s="134">
        <v>3584</v>
      </c>
      <c r="HQ35" s="133" t="s">
        <v>1183</v>
      </c>
      <c r="HR35" s="171" t="s">
        <v>3336</v>
      </c>
      <c r="HS35" s="134">
        <v>58872</v>
      </c>
      <c r="HT35" s="134" t="s">
        <v>1183</v>
      </c>
      <c r="HU35" s="134">
        <v>195</v>
      </c>
      <c r="HV35" s="134" t="s">
        <v>1183</v>
      </c>
      <c r="HW35" s="134" t="s">
        <v>1183</v>
      </c>
      <c r="HX35" s="171" t="s">
        <v>3336</v>
      </c>
      <c r="HY35" s="133" t="s">
        <v>1183</v>
      </c>
      <c r="HZ35" s="133" t="s">
        <v>1183</v>
      </c>
      <c r="IA35" s="133" t="s">
        <v>1183</v>
      </c>
      <c r="IB35" s="133" t="s">
        <v>1183</v>
      </c>
      <c r="IC35" s="133" t="s">
        <v>1183</v>
      </c>
      <c r="ID35" s="171" t="s">
        <v>3336</v>
      </c>
      <c r="IE35" s="133" t="s">
        <v>1182</v>
      </c>
      <c r="IF35" s="133" t="s">
        <v>1182</v>
      </c>
      <c r="IG35" s="133" t="s">
        <v>1182</v>
      </c>
      <c r="IH35" s="133" t="s">
        <v>1182</v>
      </c>
      <c r="II35" s="133" t="s">
        <v>1182</v>
      </c>
      <c r="IJ35" s="171" t="s">
        <v>3336</v>
      </c>
      <c r="IK35" s="134">
        <v>11248</v>
      </c>
      <c r="IL35" s="134">
        <v>50</v>
      </c>
      <c r="IM35" s="134">
        <v>41</v>
      </c>
      <c r="IN35" s="134" t="s">
        <v>1183</v>
      </c>
      <c r="IO35" s="133" t="s">
        <v>1183</v>
      </c>
      <c r="IP35" s="171" t="s">
        <v>3336</v>
      </c>
      <c r="IQ35" s="134">
        <v>9169</v>
      </c>
      <c r="IR35" s="134">
        <v>52</v>
      </c>
      <c r="IS35" s="134">
        <v>220</v>
      </c>
      <c r="IT35" s="134" t="s">
        <v>1183</v>
      </c>
      <c r="IU35" s="134" t="s">
        <v>1183</v>
      </c>
      <c r="IV35" s="171" t="s">
        <v>3336</v>
      </c>
      <c r="IW35" s="134">
        <v>34976</v>
      </c>
      <c r="IX35" s="134">
        <v>1339</v>
      </c>
      <c r="IY35" s="134">
        <v>253</v>
      </c>
      <c r="IZ35" s="134">
        <v>2035</v>
      </c>
      <c r="JA35" s="134" t="s">
        <v>1182</v>
      </c>
      <c r="JB35" s="171" t="s">
        <v>3336</v>
      </c>
      <c r="JC35" s="134">
        <v>78894</v>
      </c>
      <c r="JD35" s="134">
        <v>5643</v>
      </c>
      <c r="JE35" s="134">
        <v>265</v>
      </c>
      <c r="JF35" s="134">
        <v>2222</v>
      </c>
      <c r="JG35" s="134" t="s">
        <v>1183</v>
      </c>
      <c r="JH35" s="171" t="s">
        <v>3336</v>
      </c>
      <c r="JI35" s="133">
        <v>8025</v>
      </c>
      <c r="JJ35" s="133">
        <v>1599</v>
      </c>
      <c r="JK35" s="133">
        <v>0</v>
      </c>
      <c r="JL35" s="133">
        <v>301</v>
      </c>
      <c r="JM35" s="133" t="s">
        <v>1183</v>
      </c>
      <c r="JN35" s="171" t="s">
        <v>3336</v>
      </c>
      <c r="JO35" s="134">
        <v>128646</v>
      </c>
      <c r="JP35" s="134">
        <v>16665</v>
      </c>
      <c r="JQ35" s="134">
        <v>103</v>
      </c>
      <c r="JR35" s="134">
        <v>10709</v>
      </c>
      <c r="JS35" s="134" t="s">
        <v>1182</v>
      </c>
      <c r="JT35" s="171" t="s">
        <v>3336</v>
      </c>
      <c r="JU35" s="133" t="s">
        <v>1937</v>
      </c>
      <c r="JX35" s="133">
        <v>1</v>
      </c>
      <c r="JY35" s="133" t="s">
        <v>1092</v>
      </c>
      <c r="JZ35" s="133">
        <v>1</v>
      </c>
      <c r="KA35" s="133" t="s">
        <v>1094</v>
      </c>
      <c r="KB35" s="133" t="s">
        <v>1093</v>
      </c>
      <c r="KC35" s="133" t="s">
        <v>1096</v>
      </c>
      <c r="KD35" s="133">
        <v>1</v>
      </c>
      <c r="KF35" s="133">
        <v>2</v>
      </c>
      <c r="KH35" s="133">
        <v>1</v>
      </c>
      <c r="KI35" s="133">
        <v>1</v>
      </c>
      <c r="KN35" s="341" t="e">
        <f t="shared" si="6"/>
        <v>#VALUE!</v>
      </c>
      <c r="KO35" s="133">
        <v>295967</v>
      </c>
      <c r="KP35" s="134">
        <v>295967</v>
      </c>
      <c r="KQ35" s="134" t="s">
        <v>1183</v>
      </c>
      <c r="KR35" s="171" t="s">
        <v>3336</v>
      </c>
      <c r="KS35" s="134">
        <v>35796.5</v>
      </c>
      <c r="KT35" s="134" t="s">
        <v>1183</v>
      </c>
      <c r="KU35" s="134">
        <v>739</v>
      </c>
      <c r="KV35" s="134" t="s">
        <v>1183</v>
      </c>
      <c r="KW35" s="134">
        <v>16810</v>
      </c>
      <c r="KX35" s="134" t="s">
        <v>1183</v>
      </c>
      <c r="KY35" s="134">
        <v>18247.5</v>
      </c>
      <c r="KZ35" s="134" t="s">
        <v>1183</v>
      </c>
      <c r="LA35" s="134">
        <v>260170.5</v>
      </c>
      <c r="LB35" s="134" t="s">
        <v>1183</v>
      </c>
      <c r="LC35" s="171" t="s">
        <v>3336</v>
      </c>
      <c r="LD35" s="134">
        <v>1043</v>
      </c>
      <c r="LE35" s="134" t="s">
        <v>1183</v>
      </c>
      <c r="LF35" s="134">
        <v>190313</v>
      </c>
      <c r="LG35" s="134" t="s">
        <v>1183</v>
      </c>
      <c r="LH35" s="134" t="s">
        <v>1183</v>
      </c>
      <c r="LI35" s="134" t="s">
        <v>1183</v>
      </c>
      <c r="LJ35" s="171" t="s">
        <v>3336</v>
      </c>
      <c r="LK35" s="134">
        <v>28503.25</v>
      </c>
      <c r="LL35" s="134" t="s">
        <v>1183</v>
      </c>
      <c r="LM35" s="134">
        <v>3037</v>
      </c>
      <c r="LN35" s="134" t="s">
        <v>1183</v>
      </c>
      <c r="LO35" s="134">
        <v>6229.5</v>
      </c>
      <c r="LP35" s="134" t="s">
        <v>1183</v>
      </c>
      <c r="LQ35" s="171" t="s">
        <v>3336</v>
      </c>
      <c r="LR35" s="134">
        <v>15650</v>
      </c>
      <c r="LS35" s="134" t="s">
        <v>1183</v>
      </c>
      <c r="LT35" s="134">
        <v>15394.75</v>
      </c>
      <c r="LU35" s="134" t="s">
        <v>1182</v>
      </c>
      <c r="LV35" s="171" t="s">
        <v>3336</v>
      </c>
      <c r="LW35" s="134"/>
      <c r="LX35" s="171" t="s">
        <v>3336</v>
      </c>
      <c r="LY35" s="133" t="s">
        <v>850</v>
      </c>
      <c r="LZ35" s="133" t="s">
        <v>850</v>
      </c>
      <c r="MA35" s="133" t="s">
        <v>1097</v>
      </c>
      <c r="MB35" s="133" t="s">
        <v>1026</v>
      </c>
      <c r="MC35" s="133" t="s">
        <v>850</v>
      </c>
      <c r="MD35" s="133" t="s">
        <v>850</v>
      </c>
      <c r="ME35" s="133" t="s">
        <v>1026</v>
      </c>
      <c r="MF35" s="133" t="s">
        <v>1026</v>
      </c>
      <c r="MG35" s="133" t="s">
        <v>1026</v>
      </c>
      <c r="MH35" s="133" t="s">
        <v>1026</v>
      </c>
      <c r="OJ35" s="133">
        <v>1</v>
      </c>
      <c r="OT35" s="134">
        <v>268791</v>
      </c>
      <c r="OU35" s="134">
        <v>44392</v>
      </c>
      <c r="OV35" s="134">
        <v>5409</v>
      </c>
      <c r="OW35" s="134" t="s">
        <v>1183</v>
      </c>
      <c r="OX35" s="133" t="s">
        <v>1183</v>
      </c>
      <c r="OY35" s="171" t="s">
        <v>3336</v>
      </c>
      <c r="OZ35" s="176">
        <v>303425</v>
      </c>
      <c r="PA35" s="154">
        <v>108845</v>
      </c>
      <c r="PB35" s="133">
        <v>9479</v>
      </c>
      <c r="PC35" s="154">
        <v>3314</v>
      </c>
      <c r="PD35" s="133" t="s">
        <v>1183</v>
      </c>
      <c r="PE35" s="171" t="s">
        <v>3336</v>
      </c>
      <c r="PF35" s="133" t="s">
        <v>1183</v>
      </c>
      <c r="PG35" s="133" t="s">
        <v>1183</v>
      </c>
      <c r="PH35" s="133" t="s">
        <v>1183</v>
      </c>
      <c r="PI35" s="133" t="s">
        <v>1183</v>
      </c>
      <c r="PJ35" s="133" t="s">
        <v>1183</v>
      </c>
      <c r="PK35" s="133" t="s">
        <v>1183</v>
      </c>
      <c r="PL35" s="133" t="s">
        <v>1183</v>
      </c>
      <c r="PM35" s="171" t="s">
        <v>3336</v>
      </c>
      <c r="PN35" s="134">
        <v>268791</v>
      </c>
      <c r="PO35" s="134">
        <v>303425</v>
      </c>
      <c r="PP35" s="171" t="s">
        <v>3336</v>
      </c>
      <c r="PQ35" s="134" t="s">
        <v>1183</v>
      </c>
      <c r="PR35" s="134" t="s">
        <v>1183</v>
      </c>
      <c r="PS35" s="134" t="s">
        <v>1183</v>
      </c>
      <c r="PT35" s="134" t="s">
        <v>1183</v>
      </c>
      <c r="PU35" s="133" t="s">
        <v>1183</v>
      </c>
      <c r="PV35" s="133" t="s">
        <v>1183</v>
      </c>
      <c r="PW35" s="171" t="s">
        <v>3336</v>
      </c>
      <c r="PX35" s="134" t="s">
        <v>1183</v>
      </c>
      <c r="PY35" s="134" t="s">
        <v>1183</v>
      </c>
      <c r="PZ35" s="134">
        <v>9997</v>
      </c>
      <c r="QA35" s="134">
        <v>45506</v>
      </c>
      <c r="QB35" s="134" t="s">
        <v>1183</v>
      </c>
      <c r="QC35" s="134" t="s">
        <v>1183</v>
      </c>
      <c r="QD35" s="171" t="s">
        <v>3336</v>
      </c>
      <c r="QE35" s="134">
        <v>3852</v>
      </c>
      <c r="QF35" s="134">
        <v>7508</v>
      </c>
      <c r="QG35" s="134" t="s">
        <v>1183</v>
      </c>
      <c r="QH35" s="134" t="s">
        <v>1183</v>
      </c>
      <c r="QI35" s="134">
        <v>59</v>
      </c>
      <c r="QJ35" s="134">
        <v>146</v>
      </c>
      <c r="QK35" s="171" t="s">
        <v>3336</v>
      </c>
      <c r="QL35" s="134" t="s">
        <v>1183</v>
      </c>
      <c r="QM35" s="134" t="s">
        <v>1183</v>
      </c>
      <c r="QN35" s="134" t="s">
        <v>1183</v>
      </c>
      <c r="QO35" s="134" t="s">
        <v>1183</v>
      </c>
      <c r="QP35" s="134">
        <v>254883</v>
      </c>
      <c r="QQ35" s="134">
        <v>250193</v>
      </c>
      <c r="QR35" s="171" t="s">
        <v>3336</v>
      </c>
      <c r="QS35" s="133">
        <v>468308</v>
      </c>
      <c r="QT35" s="133">
        <v>168481</v>
      </c>
      <c r="QU35" s="133" t="s">
        <v>1183</v>
      </c>
      <c r="QV35" s="133">
        <v>37843</v>
      </c>
      <c r="QW35" s="133" t="s">
        <v>1183</v>
      </c>
      <c r="QX35" s="133" t="s">
        <v>1183</v>
      </c>
      <c r="QY35" s="133">
        <v>261984</v>
      </c>
      <c r="QZ35" s="171" t="s">
        <v>3336</v>
      </c>
      <c r="RB35" s="171" t="s">
        <v>3336</v>
      </c>
      <c r="RC35" s="133">
        <v>2</v>
      </c>
      <c r="RD35" s="134" t="s">
        <v>1938</v>
      </c>
      <c r="RE35" s="133">
        <v>1</v>
      </c>
      <c r="RG35" s="133">
        <v>14</v>
      </c>
      <c r="RH35" s="133">
        <v>17</v>
      </c>
      <c r="RI35" s="133" t="s">
        <v>1096</v>
      </c>
      <c r="RK35" s="133">
        <v>1</v>
      </c>
      <c r="RO35" s="133">
        <v>1</v>
      </c>
      <c r="RQ35" s="133">
        <v>1</v>
      </c>
      <c r="RR35" s="133">
        <v>1</v>
      </c>
      <c r="RS35" s="134" t="s">
        <v>3790</v>
      </c>
      <c r="RV35" s="133">
        <v>1</v>
      </c>
      <c r="RY35" s="133">
        <v>10444</v>
      </c>
      <c r="RZ35" s="171" t="s">
        <v>3336</v>
      </c>
      <c r="SA35" s="133" t="s">
        <v>1183</v>
      </c>
      <c r="SB35" s="133">
        <v>81</v>
      </c>
      <c r="SC35" s="133">
        <v>2407</v>
      </c>
      <c r="SD35" s="133">
        <v>7475</v>
      </c>
      <c r="SE35" s="171" t="s">
        <v>3336</v>
      </c>
      <c r="SF35" s="133" t="s">
        <v>1183</v>
      </c>
      <c r="SG35" s="133" t="s">
        <v>1183</v>
      </c>
      <c r="SH35" s="133" t="s">
        <v>1183</v>
      </c>
      <c r="SI35" s="133">
        <v>481</v>
      </c>
      <c r="SJ35" s="171" t="s">
        <v>3336</v>
      </c>
      <c r="SK35" s="133">
        <v>6</v>
      </c>
      <c r="SL35" s="133" t="s">
        <v>1183</v>
      </c>
      <c r="SM35" s="133" t="s">
        <v>1183</v>
      </c>
      <c r="SN35" s="133">
        <v>6</v>
      </c>
      <c r="SO35" s="171" t="s">
        <v>3336</v>
      </c>
    </row>
    <row r="36" spans="1:511" ht="21" customHeight="1">
      <c r="A36" s="133">
        <v>35</v>
      </c>
      <c r="B36" s="150" t="s">
        <v>58</v>
      </c>
      <c r="C36" s="133">
        <v>1</v>
      </c>
      <c r="D36" s="133">
        <v>1</v>
      </c>
      <c r="E36" s="133">
        <v>1</v>
      </c>
      <c r="F36" s="133">
        <v>1</v>
      </c>
      <c r="G36" s="133">
        <v>1</v>
      </c>
      <c r="H36" s="133">
        <v>2</v>
      </c>
      <c r="I36" s="133">
        <v>2</v>
      </c>
      <c r="J36" s="133">
        <v>2</v>
      </c>
      <c r="K36" s="133">
        <v>1</v>
      </c>
      <c r="L36" s="133" t="s">
        <v>1183</v>
      </c>
      <c r="M36" s="133" t="s">
        <v>1183</v>
      </c>
      <c r="N36" s="133" t="s">
        <v>1183</v>
      </c>
      <c r="O36" s="133">
        <v>2</v>
      </c>
      <c r="P36" s="133">
        <v>2</v>
      </c>
      <c r="Q36" s="133">
        <v>2</v>
      </c>
      <c r="R36" s="133">
        <v>2</v>
      </c>
      <c r="S36" s="133">
        <v>1538</v>
      </c>
      <c r="T36" s="133">
        <v>216</v>
      </c>
      <c r="U36" s="133">
        <v>211</v>
      </c>
      <c r="V36" s="133">
        <v>87</v>
      </c>
      <c r="W36" s="133">
        <v>248</v>
      </c>
      <c r="AA36" s="133">
        <v>1538</v>
      </c>
      <c r="AB36" s="133" t="s">
        <v>1183</v>
      </c>
      <c r="AC36" s="133" t="s">
        <v>1183</v>
      </c>
      <c r="AD36" s="133" t="s">
        <v>1183</v>
      </c>
      <c r="AI36" s="171" t="s">
        <v>3336</v>
      </c>
      <c r="AJ36" s="133">
        <v>10955</v>
      </c>
      <c r="AK36" s="133">
        <v>11070</v>
      </c>
      <c r="AL36" s="133">
        <v>10031</v>
      </c>
      <c r="AM36" s="133">
        <v>10288</v>
      </c>
      <c r="AN36" s="133">
        <v>10064</v>
      </c>
      <c r="AO36" s="133">
        <v>10672</v>
      </c>
      <c r="AP36" s="171" t="s">
        <v>3336</v>
      </c>
      <c r="AQ36" s="133">
        <v>2968</v>
      </c>
      <c r="AR36" s="133">
        <v>2763</v>
      </c>
      <c r="AS36" s="133">
        <v>1894</v>
      </c>
      <c r="AT36" s="133">
        <v>9330</v>
      </c>
      <c r="AU36" s="133">
        <v>1538</v>
      </c>
      <c r="AV36" s="133">
        <v>1732</v>
      </c>
      <c r="AW36" s="171" t="s">
        <v>3336</v>
      </c>
      <c r="AX36" s="133">
        <v>386</v>
      </c>
      <c r="AY36" s="133">
        <v>433</v>
      </c>
      <c r="AZ36" s="133">
        <v>414</v>
      </c>
      <c r="BA36" s="133">
        <v>332</v>
      </c>
      <c r="BB36" s="133">
        <v>366</v>
      </c>
      <c r="BC36" s="133">
        <v>401</v>
      </c>
      <c r="BD36" s="171" t="s">
        <v>3336</v>
      </c>
      <c r="BE36" s="133">
        <v>238</v>
      </c>
      <c r="BF36" s="133">
        <v>224</v>
      </c>
      <c r="BG36" s="133">
        <v>352</v>
      </c>
      <c r="BH36" s="133">
        <v>301</v>
      </c>
      <c r="BI36" s="133">
        <v>353</v>
      </c>
      <c r="BJ36" s="133">
        <v>362</v>
      </c>
      <c r="BK36" s="171" t="s">
        <v>3336</v>
      </c>
      <c r="BL36" s="133">
        <v>69</v>
      </c>
      <c r="BM36" s="133">
        <v>57</v>
      </c>
      <c r="BN36" s="133">
        <v>68</v>
      </c>
      <c r="BO36" s="133">
        <v>39</v>
      </c>
      <c r="BP36" s="133">
        <v>51</v>
      </c>
      <c r="BQ36" s="133">
        <v>111</v>
      </c>
      <c r="BR36" s="171" t="s">
        <v>3336</v>
      </c>
      <c r="BS36" s="301">
        <v>249</v>
      </c>
      <c r="BT36" s="301">
        <v>217</v>
      </c>
      <c r="BU36" s="301">
        <v>239</v>
      </c>
      <c r="BV36" s="301">
        <v>242</v>
      </c>
      <c r="BW36" s="301">
        <v>211</v>
      </c>
      <c r="BX36" s="301">
        <v>306</v>
      </c>
      <c r="BY36" s="171" t="s">
        <v>3336</v>
      </c>
      <c r="BZ36" s="133">
        <v>26856</v>
      </c>
      <c r="CA36" s="133">
        <v>27277</v>
      </c>
      <c r="CB36" s="133">
        <v>25947</v>
      </c>
      <c r="CC36" s="133">
        <v>23250</v>
      </c>
      <c r="CD36" s="133">
        <v>22252</v>
      </c>
      <c r="CE36" s="176">
        <v>20757</v>
      </c>
      <c r="CF36" s="334" t="s">
        <v>3336</v>
      </c>
      <c r="CG36" s="133">
        <v>8510</v>
      </c>
      <c r="CH36" s="133">
        <v>8667</v>
      </c>
      <c r="CI36" s="133">
        <v>8299</v>
      </c>
      <c r="CJ36" s="133">
        <v>6705</v>
      </c>
      <c r="CK36" s="133">
        <v>7729</v>
      </c>
      <c r="CL36" s="133">
        <v>8419</v>
      </c>
      <c r="CM36" s="334" t="s">
        <v>3336</v>
      </c>
      <c r="CN36" s="133">
        <v>396</v>
      </c>
      <c r="CO36" s="133">
        <v>1086</v>
      </c>
      <c r="CP36" s="133">
        <v>1081</v>
      </c>
      <c r="CQ36" s="133">
        <v>893</v>
      </c>
      <c r="CR36" s="133">
        <v>864</v>
      </c>
      <c r="CS36" s="133">
        <v>770</v>
      </c>
      <c r="CT36" s="171" t="s">
        <v>3336</v>
      </c>
      <c r="CU36" s="133">
        <v>5180</v>
      </c>
      <c r="CV36" s="133">
        <v>5070</v>
      </c>
      <c r="CW36" s="133">
        <v>4245</v>
      </c>
      <c r="CX36" s="133">
        <v>3125</v>
      </c>
      <c r="CY36" s="133">
        <v>2257</v>
      </c>
      <c r="CZ36" s="133">
        <v>1364</v>
      </c>
      <c r="DA36" s="171" t="s">
        <v>3336</v>
      </c>
      <c r="DB36" s="133">
        <v>345</v>
      </c>
      <c r="DC36" s="133">
        <v>248</v>
      </c>
      <c r="DD36" s="133">
        <v>291</v>
      </c>
      <c r="DE36" s="133">
        <v>314</v>
      </c>
      <c r="DF36" s="133">
        <v>337</v>
      </c>
      <c r="DG36" s="133">
        <v>261</v>
      </c>
      <c r="DH36" s="171" t="s">
        <v>3336</v>
      </c>
      <c r="DI36" s="133">
        <v>107</v>
      </c>
      <c r="DJ36" s="133">
        <v>83</v>
      </c>
      <c r="DK36" s="133">
        <v>115</v>
      </c>
      <c r="DL36" s="133">
        <v>84</v>
      </c>
      <c r="DM36" s="133">
        <v>76</v>
      </c>
      <c r="DN36" s="133">
        <v>95</v>
      </c>
      <c r="DO36" s="171" t="s">
        <v>3336</v>
      </c>
      <c r="DP36" s="373">
        <f t="shared" si="5"/>
        <v>26928</v>
      </c>
      <c r="DQ36" s="373">
        <f t="shared" si="0"/>
        <v>28130</v>
      </c>
      <c r="DR36" s="373">
        <f t="shared" si="1"/>
        <v>26238</v>
      </c>
      <c r="DS36" s="373">
        <f t="shared" si="2"/>
        <v>23017</v>
      </c>
      <c r="DT36" s="373">
        <f t="shared" si="3"/>
        <v>22339</v>
      </c>
      <c r="DU36" s="373">
        <f t="shared" si="4"/>
        <v>19991</v>
      </c>
      <c r="DV36" s="335" t="s">
        <v>3336</v>
      </c>
      <c r="DW36" s="133">
        <v>63</v>
      </c>
      <c r="DX36" s="133">
        <v>90</v>
      </c>
      <c r="DY36" s="133">
        <v>69</v>
      </c>
      <c r="DZ36" s="133">
        <v>37</v>
      </c>
      <c r="EA36" s="133">
        <v>61</v>
      </c>
      <c r="EB36" s="133">
        <v>48</v>
      </c>
      <c r="EC36" s="334" t="s">
        <v>3336</v>
      </c>
      <c r="ED36" s="133">
        <v>4</v>
      </c>
      <c r="EE36" s="133">
        <v>7</v>
      </c>
      <c r="EF36" s="133">
        <v>6</v>
      </c>
      <c r="EG36" s="133">
        <v>2</v>
      </c>
      <c r="EH36" s="133">
        <v>10</v>
      </c>
      <c r="EI36" s="133">
        <v>8</v>
      </c>
      <c r="EJ36" s="334" t="s">
        <v>3336</v>
      </c>
      <c r="EK36" s="133" t="s">
        <v>1183</v>
      </c>
      <c r="EL36" s="133" t="s">
        <v>1183</v>
      </c>
      <c r="EM36" s="133" t="s">
        <v>1183</v>
      </c>
      <c r="EN36" s="133" t="s">
        <v>1183</v>
      </c>
      <c r="EO36" s="133" t="s">
        <v>1183</v>
      </c>
      <c r="EP36" s="133" t="s">
        <v>1183</v>
      </c>
      <c r="EQ36" s="334" t="s">
        <v>3336</v>
      </c>
      <c r="ER36" s="301">
        <v>26865</v>
      </c>
      <c r="ES36" s="301">
        <v>28040</v>
      </c>
      <c r="ET36" s="301">
        <v>26169</v>
      </c>
      <c r="EU36" s="301">
        <v>22980</v>
      </c>
      <c r="EV36" s="301">
        <v>22278</v>
      </c>
      <c r="EW36" s="301">
        <v>19943</v>
      </c>
      <c r="EX36" s="334" t="s">
        <v>3336</v>
      </c>
      <c r="EY36" s="133">
        <v>8733</v>
      </c>
      <c r="EZ36" s="133">
        <v>9317</v>
      </c>
      <c r="FA36" s="133">
        <v>8930</v>
      </c>
      <c r="FB36" s="133">
        <v>6944</v>
      </c>
      <c r="FC36" s="133">
        <v>7798</v>
      </c>
      <c r="FD36" s="133">
        <v>8201</v>
      </c>
      <c r="FE36" s="334" t="s">
        <v>3336</v>
      </c>
      <c r="FF36" s="133">
        <v>18030</v>
      </c>
      <c r="FG36" s="133">
        <v>18688</v>
      </c>
      <c r="FH36" s="133">
        <v>17197</v>
      </c>
      <c r="FI36" s="133">
        <v>16007</v>
      </c>
      <c r="FJ36" s="133">
        <v>14448</v>
      </c>
      <c r="FK36" s="133">
        <v>11710</v>
      </c>
      <c r="FL36" s="362"/>
      <c r="FM36" s="133">
        <v>102</v>
      </c>
      <c r="FN36" s="133">
        <v>35</v>
      </c>
      <c r="FO36" s="133">
        <v>42</v>
      </c>
      <c r="FP36" s="133">
        <v>29</v>
      </c>
      <c r="FQ36" s="133">
        <v>32</v>
      </c>
      <c r="FR36" s="133">
        <v>32</v>
      </c>
      <c r="FS36" s="363"/>
      <c r="FT36" s="133" t="s">
        <v>1182</v>
      </c>
      <c r="FU36" s="133" t="s">
        <v>1182</v>
      </c>
      <c r="FV36" s="133" t="s">
        <v>1182</v>
      </c>
      <c r="FW36" s="133">
        <v>12</v>
      </c>
      <c r="FX36" s="133">
        <v>13</v>
      </c>
      <c r="FY36" s="133">
        <v>12</v>
      </c>
      <c r="FZ36" s="334" t="s">
        <v>3336</v>
      </c>
      <c r="GA36" s="133">
        <v>45</v>
      </c>
      <c r="GB36" s="133">
        <v>35</v>
      </c>
      <c r="GC36" s="133">
        <v>39</v>
      </c>
      <c r="GD36" s="133">
        <v>19</v>
      </c>
      <c r="GE36" s="133">
        <v>17</v>
      </c>
      <c r="GF36" s="133">
        <v>37</v>
      </c>
      <c r="GG36" s="370"/>
      <c r="GH36" s="179" t="s">
        <v>1939</v>
      </c>
      <c r="GI36" s="134" t="s">
        <v>3080</v>
      </c>
      <c r="GJ36" s="153"/>
      <c r="GK36" s="133">
        <v>2</v>
      </c>
      <c r="GL36" s="133" t="s">
        <v>1102</v>
      </c>
      <c r="GM36" s="133">
        <v>1</v>
      </c>
      <c r="GO36" s="133">
        <v>1</v>
      </c>
      <c r="GS36" s="133">
        <v>1</v>
      </c>
      <c r="GU36" s="133">
        <v>1</v>
      </c>
      <c r="GV36" s="133">
        <v>2</v>
      </c>
      <c r="GW36" s="133" t="s">
        <v>1103</v>
      </c>
      <c r="HA36" s="133" t="s">
        <v>1039</v>
      </c>
      <c r="HB36" s="133">
        <v>366</v>
      </c>
      <c r="HC36" s="133">
        <v>211</v>
      </c>
      <c r="HD36" s="133">
        <v>353</v>
      </c>
      <c r="HE36" s="133">
        <v>51</v>
      </c>
      <c r="HF36" s="171" t="s">
        <v>3336</v>
      </c>
      <c r="HG36" s="133">
        <v>134</v>
      </c>
      <c r="HH36" s="133">
        <v>1</v>
      </c>
      <c r="HI36" s="133">
        <v>0</v>
      </c>
      <c r="HJ36" s="133">
        <v>0</v>
      </c>
      <c r="HK36" s="133">
        <v>0</v>
      </c>
      <c r="HL36" s="171" t="s">
        <v>3336</v>
      </c>
      <c r="HM36" s="133">
        <v>736</v>
      </c>
      <c r="HN36" s="133">
        <v>43</v>
      </c>
      <c r="HO36" s="133">
        <v>33</v>
      </c>
      <c r="HP36" s="133">
        <v>0</v>
      </c>
      <c r="HQ36" s="133">
        <v>0</v>
      </c>
      <c r="HR36" s="171" t="s">
        <v>3336</v>
      </c>
      <c r="HS36" s="133">
        <v>138</v>
      </c>
      <c r="HT36" s="133">
        <v>3</v>
      </c>
      <c r="HU36" s="133">
        <v>2</v>
      </c>
      <c r="HV36" s="133">
        <v>1</v>
      </c>
      <c r="HW36" s="133" t="s">
        <v>1183</v>
      </c>
      <c r="HX36" s="171" t="s">
        <v>3336</v>
      </c>
      <c r="HY36" s="133" t="s">
        <v>1183</v>
      </c>
      <c r="HZ36" s="133" t="s">
        <v>1183</v>
      </c>
      <c r="IA36" s="133" t="s">
        <v>1183</v>
      </c>
      <c r="IB36" s="133" t="s">
        <v>1183</v>
      </c>
      <c r="IC36" s="133" t="s">
        <v>1183</v>
      </c>
      <c r="ID36" s="171" t="s">
        <v>3336</v>
      </c>
      <c r="IE36" s="133">
        <v>313</v>
      </c>
      <c r="IF36" s="133">
        <v>3</v>
      </c>
      <c r="IG36" s="133">
        <v>4</v>
      </c>
      <c r="IH36" s="133">
        <v>9</v>
      </c>
      <c r="II36" s="134" t="s">
        <v>1183</v>
      </c>
      <c r="IJ36" s="171" t="s">
        <v>3336</v>
      </c>
      <c r="IK36" s="133">
        <v>183</v>
      </c>
      <c r="IL36" s="133">
        <v>0</v>
      </c>
      <c r="IM36" s="133">
        <v>1</v>
      </c>
      <c r="IN36" s="133">
        <v>7</v>
      </c>
      <c r="IO36" s="133" t="s">
        <v>1183</v>
      </c>
      <c r="IP36" s="171" t="s">
        <v>3336</v>
      </c>
      <c r="IQ36" s="133">
        <v>42</v>
      </c>
      <c r="IR36" s="133">
        <v>0</v>
      </c>
      <c r="IS36" s="133">
        <v>0</v>
      </c>
      <c r="IT36" s="133">
        <v>1</v>
      </c>
      <c r="IU36" s="134" t="s">
        <v>1183</v>
      </c>
      <c r="IV36" s="171" t="s">
        <v>3336</v>
      </c>
      <c r="IW36" s="133">
        <v>1150</v>
      </c>
      <c r="IX36" s="133">
        <v>26</v>
      </c>
      <c r="IY36" s="133">
        <v>42</v>
      </c>
      <c r="IZ36" s="133">
        <v>16</v>
      </c>
      <c r="JA36" s="133" t="s">
        <v>1182</v>
      </c>
      <c r="JB36" s="171" t="s">
        <v>3336</v>
      </c>
      <c r="JC36" s="133">
        <v>1866</v>
      </c>
      <c r="JD36" s="133">
        <v>67</v>
      </c>
      <c r="JE36" s="133">
        <v>69</v>
      </c>
      <c r="JF36" s="133">
        <v>17</v>
      </c>
      <c r="JG36" s="134" t="s">
        <v>1183</v>
      </c>
      <c r="JH36" s="171" t="s">
        <v>3336</v>
      </c>
      <c r="JI36" s="133">
        <v>132</v>
      </c>
      <c r="JJ36" s="133">
        <v>10</v>
      </c>
      <c r="JK36" s="133">
        <v>1</v>
      </c>
      <c r="JL36" s="133">
        <v>3</v>
      </c>
      <c r="JM36" s="133" t="s">
        <v>1183</v>
      </c>
      <c r="JN36" s="171" t="s">
        <v>3336</v>
      </c>
      <c r="JO36" s="133">
        <v>1687</v>
      </c>
      <c r="JP36" s="133">
        <v>63</v>
      </c>
      <c r="JQ36" s="133">
        <v>3</v>
      </c>
      <c r="JR36" s="133">
        <v>69</v>
      </c>
      <c r="JS36" s="133" t="s">
        <v>1182</v>
      </c>
      <c r="JT36" s="171" t="s">
        <v>3336</v>
      </c>
      <c r="JU36" s="133" t="s">
        <v>1939</v>
      </c>
      <c r="JX36" s="133">
        <v>2</v>
      </c>
      <c r="JY36" s="133" t="s">
        <v>1102</v>
      </c>
      <c r="JZ36" s="133">
        <v>1</v>
      </c>
      <c r="KD36" s="133">
        <v>1</v>
      </c>
      <c r="KF36" s="133">
        <v>2</v>
      </c>
      <c r="KH36" s="133">
        <v>2</v>
      </c>
      <c r="KI36" s="133">
        <v>1</v>
      </c>
      <c r="KK36" s="133" t="s">
        <v>1104</v>
      </c>
      <c r="KL36" s="133">
        <v>1</v>
      </c>
      <c r="KN36" s="341">
        <f t="shared" si="6"/>
        <v>4066</v>
      </c>
      <c r="KO36" s="133">
        <v>4066</v>
      </c>
      <c r="KP36" s="133">
        <v>3994</v>
      </c>
      <c r="KQ36" s="133">
        <v>72</v>
      </c>
      <c r="KR36" s="171" t="s">
        <v>3336</v>
      </c>
      <c r="KS36" s="133">
        <v>73</v>
      </c>
      <c r="KT36" s="133">
        <v>0</v>
      </c>
      <c r="KU36" s="133">
        <v>73</v>
      </c>
      <c r="KV36" s="133">
        <v>0</v>
      </c>
      <c r="KW36" s="133" t="s">
        <v>1183</v>
      </c>
      <c r="KX36" s="133">
        <v>0</v>
      </c>
      <c r="KY36" s="133" t="s">
        <v>1183</v>
      </c>
      <c r="KZ36" s="133">
        <v>0</v>
      </c>
      <c r="LA36" s="133">
        <v>3921</v>
      </c>
      <c r="LB36" s="133">
        <v>72</v>
      </c>
      <c r="LC36" s="171" t="s">
        <v>3336</v>
      </c>
      <c r="LD36" s="133">
        <v>39</v>
      </c>
      <c r="LE36" s="133">
        <v>0</v>
      </c>
      <c r="LF36" s="133">
        <v>2296</v>
      </c>
      <c r="LG36" s="133">
        <v>0</v>
      </c>
      <c r="LH36" s="133" t="s">
        <v>1183</v>
      </c>
      <c r="LI36" s="133">
        <v>0</v>
      </c>
      <c r="LJ36" s="171" t="s">
        <v>3336</v>
      </c>
      <c r="LK36" s="133">
        <v>264</v>
      </c>
      <c r="LL36" s="133">
        <v>48</v>
      </c>
      <c r="LM36" s="133">
        <v>295</v>
      </c>
      <c r="LN36" s="133">
        <v>0</v>
      </c>
      <c r="LO36" s="133" t="s">
        <v>1183</v>
      </c>
      <c r="LP36" s="133">
        <v>0</v>
      </c>
      <c r="LQ36" s="171" t="s">
        <v>3336</v>
      </c>
      <c r="LR36" s="133">
        <v>438</v>
      </c>
      <c r="LS36" s="133">
        <v>11</v>
      </c>
      <c r="LT36" s="133">
        <v>589</v>
      </c>
      <c r="LU36" s="133">
        <v>13</v>
      </c>
      <c r="LV36" s="171" t="s">
        <v>3336</v>
      </c>
      <c r="LX36" s="171" t="s">
        <v>3336</v>
      </c>
      <c r="MA36" s="133" t="s">
        <v>1105</v>
      </c>
      <c r="MB36" s="133" t="s">
        <v>1026</v>
      </c>
      <c r="ME36" s="133" t="s">
        <v>1026</v>
      </c>
      <c r="MF36" s="133" t="s">
        <v>1026</v>
      </c>
      <c r="MG36" s="133" t="s">
        <v>1026</v>
      </c>
      <c r="MH36" s="133" t="s">
        <v>1026</v>
      </c>
      <c r="OT36" s="133">
        <v>1190</v>
      </c>
      <c r="OU36" s="133">
        <v>94</v>
      </c>
      <c r="OV36" s="133" t="s">
        <v>1183</v>
      </c>
      <c r="OW36" s="133">
        <v>2</v>
      </c>
      <c r="OX36" s="133" t="s">
        <v>1183</v>
      </c>
      <c r="OY36" s="171" t="s">
        <v>3336</v>
      </c>
      <c r="OZ36" s="176">
        <v>3023</v>
      </c>
      <c r="PA36" s="133">
        <v>255</v>
      </c>
      <c r="PB36" s="133" t="s">
        <v>1183</v>
      </c>
      <c r="PC36" s="133">
        <v>7</v>
      </c>
      <c r="PD36" s="133" t="s">
        <v>1183</v>
      </c>
      <c r="PE36" s="171" t="s">
        <v>3336</v>
      </c>
      <c r="PF36" s="133">
        <v>1936</v>
      </c>
      <c r="PG36" s="133">
        <v>1803</v>
      </c>
      <c r="PH36" s="133">
        <v>9</v>
      </c>
      <c r="PI36" s="133">
        <v>33</v>
      </c>
      <c r="PJ36" s="133">
        <v>78</v>
      </c>
      <c r="PK36" s="133">
        <v>6</v>
      </c>
      <c r="PL36" s="133">
        <v>7</v>
      </c>
      <c r="PM36" s="171" t="s">
        <v>3336</v>
      </c>
      <c r="PN36" s="133">
        <v>1190</v>
      </c>
      <c r="PO36" s="133">
        <v>3023</v>
      </c>
      <c r="PP36" s="171" t="s">
        <v>3336</v>
      </c>
      <c r="PQ36" s="133">
        <v>282</v>
      </c>
      <c r="PR36" s="133">
        <v>548</v>
      </c>
      <c r="PS36" s="134" t="s">
        <v>1183</v>
      </c>
      <c r="PT36" s="134" t="s">
        <v>1183</v>
      </c>
      <c r="PU36" s="133" t="s">
        <v>1183</v>
      </c>
      <c r="PV36" s="133" t="s">
        <v>1183</v>
      </c>
      <c r="PW36" s="171" t="s">
        <v>3336</v>
      </c>
      <c r="PX36" s="133" t="s">
        <v>1182</v>
      </c>
      <c r="PY36" s="133" t="s">
        <v>1182</v>
      </c>
      <c r="PZ36" s="133">
        <v>154</v>
      </c>
      <c r="QA36" s="133">
        <v>502</v>
      </c>
      <c r="QB36" s="133">
        <v>393</v>
      </c>
      <c r="QC36" s="133">
        <v>1276</v>
      </c>
      <c r="QD36" s="171" t="s">
        <v>3336</v>
      </c>
      <c r="QE36" s="133">
        <v>333</v>
      </c>
      <c r="QF36" s="133">
        <v>668</v>
      </c>
      <c r="QG36" s="134" t="s">
        <v>1183</v>
      </c>
      <c r="QH36" s="134" t="s">
        <v>1183</v>
      </c>
      <c r="QI36" s="134" t="s">
        <v>1183</v>
      </c>
      <c r="QJ36" s="134" t="s">
        <v>1183</v>
      </c>
      <c r="QK36" s="171" t="s">
        <v>3336</v>
      </c>
      <c r="QL36" s="133" t="s">
        <v>1182</v>
      </c>
      <c r="QM36" s="133" t="s">
        <v>1182</v>
      </c>
      <c r="QN36" s="133">
        <v>1</v>
      </c>
      <c r="QO36" s="133">
        <v>4</v>
      </c>
      <c r="QP36" s="133">
        <v>27</v>
      </c>
      <c r="QQ36" s="133">
        <v>25</v>
      </c>
      <c r="QR36" s="171" t="s">
        <v>3336</v>
      </c>
      <c r="QS36" s="133">
        <v>1936</v>
      </c>
      <c r="QT36" s="133">
        <v>1803</v>
      </c>
      <c r="QU36" s="133">
        <v>9</v>
      </c>
      <c r="QV36" s="133">
        <v>33</v>
      </c>
      <c r="QW36" s="133">
        <v>78</v>
      </c>
      <c r="QX36" s="133">
        <v>6</v>
      </c>
      <c r="QY36" s="133">
        <v>7</v>
      </c>
      <c r="QZ36" s="171" t="s">
        <v>3336</v>
      </c>
      <c r="RA36" s="133" t="s">
        <v>1940</v>
      </c>
      <c r="RB36" s="171" t="s">
        <v>3336</v>
      </c>
      <c r="RC36" s="133">
        <v>1</v>
      </c>
      <c r="RG36" s="133">
        <v>1</v>
      </c>
      <c r="RK36" s="133">
        <v>1</v>
      </c>
      <c r="RM36" s="133" t="s">
        <v>1026</v>
      </c>
      <c r="RN36" s="133" t="s">
        <v>1026</v>
      </c>
      <c r="RV36" s="133">
        <v>1</v>
      </c>
      <c r="RY36" s="133">
        <v>71</v>
      </c>
      <c r="RZ36" s="171" t="s">
        <v>3336</v>
      </c>
      <c r="SA36" s="133">
        <v>1</v>
      </c>
      <c r="SB36" s="133" t="s">
        <v>1182</v>
      </c>
      <c r="SC36" s="133">
        <v>2</v>
      </c>
      <c r="SD36" s="133">
        <v>60</v>
      </c>
      <c r="SE36" s="171" t="s">
        <v>3336</v>
      </c>
      <c r="SF36" s="133" t="s">
        <v>1183</v>
      </c>
      <c r="SG36" s="133" t="s">
        <v>1183</v>
      </c>
      <c r="SH36" s="133" t="s">
        <v>1183</v>
      </c>
      <c r="SI36" s="133">
        <v>8</v>
      </c>
      <c r="SJ36" s="171" t="s">
        <v>3336</v>
      </c>
      <c r="SK36" s="133">
        <v>1611</v>
      </c>
      <c r="SL36" s="133" t="s">
        <v>1183</v>
      </c>
      <c r="SM36" s="133">
        <v>1002</v>
      </c>
      <c r="SN36" s="133">
        <v>609</v>
      </c>
      <c r="SO36" s="171" t="s">
        <v>3336</v>
      </c>
      <c r="SP36" s="133" t="s">
        <v>1941</v>
      </c>
    </row>
    <row r="37" spans="1:511" ht="21" customHeight="1">
      <c r="A37" s="133">
        <v>36</v>
      </c>
      <c r="B37" s="150" t="s">
        <v>59</v>
      </c>
      <c r="AI37" s="171" t="s">
        <v>3336</v>
      </c>
      <c r="AJ37" s="141">
        <v>10525</v>
      </c>
      <c r="AK37" s="141">
        <v>10850</v>
      </c>
      <c r="AL37" s="141">
        <v>9753</v>
      </c>
      <c r="AM37" s="141">
        <v>10020</v>
      </c>
      <c r="AN37" s="141">
        <v>9913</v>
      </c>
      <c r="AO37" s="141">
        <v>9995</v>
      </c>
      <c r="AP37" s="171" t="s">
        <v>3336</v>
      </c>
      <c r="AQ37" s="141">
        <v>1407</v>
      </c>
      <c r="AR37" s="141">
        <v>1308</v>
      </c>
      <c r="AS37" s="141">
        <v>1216</v>
      </c>
      <c r="AT37" s="141">
        <v>1319</v>
      </c>
      <c r="AU37" s="141">
        <v>1346</v>
      </c>
      <c r="AV37" s="141">
        <v>1438</v>
      </c>
      <c r="AW37" s="171" t="s">
        <v>3336</v>
      </c>
      <c r="AX37" s="138">
        <v>632</v>
      </c>
      <c r="AY37" s="138">
        <v>680</v>
      </c>
      <c r="AZ37" s="138">
        <v>629</v>
      </c>
      <c r="BA37" s="138">
        <v>678</v>
      </c>
      <c r="BB37" s="138">
        <v>649</v>
      </c>
      <c r="BC37" s="138">
        <v>692</v>
      </c>
      <c r="BD37" s="171" t="s">
        <v>3336</v>
      </c>
      <c r="BE37" s="141">
        <v>194</v>
      </c>
      <c r="BF37" s="141">
        <v>206</v>
      </c>
      <c r="BG37" s="141">
        <v>188</v>
      </c>
      <c r="BH37" s="141">
        <v>177</v>
      </c>
      <c r="BI37" s="141">
        <v>184</v>
      </c>
      <c r="BJ37" s="141">
        <v>211</v>
      </c>
      <c r="BK37" s="171" t="s">
        <v>3336</v>
      </c>
      <c r="BL37" s="154">
        <v>81</v>
      </c>
      <c r="BM37" s="154">
        <v>99</v>
      </c>
      <c r="BN37" s="154">
        <v>106</v>
      </c>
      <c r="BO37" s="154">
        <v>77</v>
      </c>
      <c r="BP37" s="133">
        <v>88</v>
      </c>
      <c r="BQ37" s="154">
        <v>127</v>
      </c>
      <c r="BR37" s="171" t="s">
        <v>3336</v>
      </c>
      <c r="BS37" s="311">
        <v>91</v>
      </c>
      <c r="BT37" s="311">
        <v>108</v>
      </c>
      <c r="BU37" s="311">
        <v>64</v>
      </c>
      <c r="BV37" s="311">
        <v>50</v>
      </c>
      <c r="BW37" s="311">
        <v>63</v>
      </c>
      <c r="BX37" s="311">
        <v>46</v>
      </c>
      <c r="BY37" s="171" t="s">
        <v>3336</v>
      </c>
      <c r="BZ37" s="154">
        <v>7458</v>
      </c>
      <c r="CA37" s="154">
        <v>9028</v>
      </c>
      <c r="CB37" s="154">
        <v>8026</v>
      </c>
      <c r="CC37" s="154">
        <v>8996</v>
      </c>
      <c r="CD37" s="154">
        <v>8462</v>
      </c>
      <c r="CE37" s="338">
        <f>(CD37+CF37)/2</f>
        <v>8646</v>
      </c>
      <c r="CF37" s="334">
        <v>8830</v>
      </c>
      <c r="CG37" s="154">
        <v>2975</v>
      </c>
      <c r="CH37" s="154">
        <v>2883</v>
      </c>
      <c r="CI37" s="154">
        <v>2903</v>
      </c>
      <c r="CJ37" s="154">
        <v>3202</v>
      </c>
      <c r="CK37" s="154">
        <v>2984</v>
      </c>
      <c r="CL37" s="338">
        <f>(CK37+CM37)/2</f>
        <v>3190.5</v>
      </c>
      <c r="CM37" s="334">
        <v>3397</v>
      </c>
      <c r="CN37" s="133" t="s">
        <v>1183</v>
      </c>
      <c r="CO37" s="133" t="s">
        <v>1183</v>
      </c>
      <c r="CP37" s="133" t="s">
        <v>1183</v>
      </c>
      <c r="CQ37" s="133" t="s">
        <v>1183</v>
      </c>
      <c r="CR37" s="133" t="s">
        <v>1183</v>
      </c>
      <c r="CS37" s="133" t="s">
        <v>1183</v>
      </c>
      <c r="CT37" s="171" t="s">
        <v>3336</v>
      </c>
      <c r="CU37" s="133" t="s">
        <v>1182</v>
      </c>
      <c r="CV37" s="133" t="s">
        <v>1182</v>
      </c>
      <c r="CW37" s="133" t="s">
        <v>1182</v>
      </c>
      <c r="CX37" s="133" t="s">
        <v>1182</v>
      </c>
      <c r="CY37" s="133" t="s">
        <v>1182</v>
      </c>
      <c r="CZ37" s="133" t="s">
        <v>1182</v>
      </c>
      <c r="DA37" s="171" t="s">
        <v>3336</v>
      </c>
      <c r="DB37" s="133" t="s">
        <v>1182</v>
      </c>
      <c r="DC37" s="133" t="s">
        <v>1182</v>
      </c>
      <c r="DD37" s="133" t="s">
        <v>1182</v>
      </c>
      <c r="DE37" s="133" t="s">
        <v>1182</v>
      </c>
      <c r="DF37" s="133" t="s">
        <v>1182</v>
      </c>
      <c r="DG37" s="133" t="s">
        <v>1182</v>
      </c>
      <c r="DH37" s="171" t="s">
        <v>3336</v>
      </c>
      <c r="DI37" s="133" t="s">
        <v>1182</v>
      </c>
      <c r="DJ37" s="133" t="s">
        <v>1182</v>
      </c>
      <c r="DK37" s="133" t="s">
        <v>1182</v>
      </c>
      <c r="DL37" s="133" t="s">
        <v>1182</v>
      </c>
      <c r="DM37" s="133" t="s">
        <v>1182</v>
      </c>
      <c r="DN37" s="133" t="s">
        <v>1182</v>
      </c>
      <c r="DO37" s="171" t="s">
        <v>3336</v>
      </c>
      <c r="DP37" s="373">
        <f t="shared" si="5"/>
        <v>6926</v>
      </c>
      <c r="DQ37" s="373">
        <f t="shared" si="0"/>
        <v>6996</v>
      </c>
      <c r="DR37" s="373">
        <f t="shared" si="1"/>
        <v>7490</v>
      </c>
      <c r="DS37" s="373">
        <f t="shared" si="2"/>
        <v>6893</v>
      </c>
      <c r="DT37" s="373">
        <f t="shared" si="3"/>
        <v>6956</v>
      </c>
      <c r="DU37" s="373">
        <f t="shared" si="4"/>
        <v>6938.5</v>
      </c>
      <c r="DV37" s="335" t="s">
        <v>3336</v>
      </c>
      <c r="DW37" s="154">
        <v>15</v>
      </c>
      <c r="DX37" s="154">
        <v>23</v>
      </c>
      <c r="DY37" s="154">
        <v>12</v>
      </c>
      <c r="DZ37" s="154">
        <v>18</v>
      </c>
      <c r="EA37" s="154">
        <v>18</v>
      </c>
      <c r="EB37" s="338">
        <f>(EA37+EC37)/2</f>
        <v>23.5</v>
      </c>
      <c r="EC37" s="334">
        <v>29</v>
      </c>
      <c r="ED37" s="154">
        <v>7</v>
      </c>
      <c r="EE37" s="154">
        <v>6</v>
      </c>
      <c r="EF37" s="154">
        <v>4</v>
      </c>
      <c r="EG37" s="154">
        <v>6</v>
      </c>
      <c r="EH37" s="154">
        <v>5</v>
      </c>
      <c r="EI37" s="338">
        <f>(EH37+EJ37)/2</f>
        <v>7.5</v>
      </c>
      <c r="EJ37" s="334">
        <v>10</v>
      </c>
      <c r="EK37" s="133" t="s">
        <v>1183</v>
      </c>
      <c r="EL37" s="133" t="s">
        <v>1183</v>
      </c>
      <c r="EM37" s="154">
        <v>2</v>
      </c>
      <c r="EN37" s="154">
        <v>1</v>
      </c>
      <c r="EO37" s="154">
        <v>2</v>
      </c>
      <c r="EP37" s="338">
        <f>(EO37+EQ37)/2</f>
        <v>4.5</v>
      </c>
      <c r="EQ37" s="334">
        <v>7</v>
      </c>
      <c r="ER37" s="302">
        <v>6911</v>
      </c>
      <c r="ES37" s="302">
        <v>6973</v>
      </c>
      <c r="ET37" s="302">
        <v>7478</v>
      </c>
      <c r="EU37" s="302">
        <v>6875</v>
      </c>
      <c r="EV37" s="302">
        <v>6938</v>
      </c>
      <c r="EW37" s="338">
        <f>(EV37+EX37)/2</f>
        <v>6915</v>
      </c>
      <c r="EX37" s="334">
        <v>6892</v>
      </c>
      <c r="EY37" s="154">
        <v>1178</v>
      </c>
      <c r="EZ37" s="154">
        <v>1130</v>
      </c>
      <c r="FA37" s="154">
        <v>1274</v>
      </c>
      <c r="FB37" s="154">
        <v>1154</v>
      </c>
      <c r="FC37" s="154">
        <v>1177</v>
      </c>
      <c r="FD37" s="338">
        <f>(FC37+FE37)/2</f>
        <v>1254</v>
      </c>
      <c r="FE37" s="334">
        <v>1331</v>
      </c>
      <c r="FF37" s="154">
        <v>5672</v>
      </c>
      <c r="FG37" s="154">
        <v>5843</v>
      </c>
      <c r="FH37" s="154">
        <v>6204</v>
      </c>
      <c r="FI37" s="154">
        <v>5721</v>
      </c>
      <c r="FJ37" s="154">
        <v>5745</v>
      </c>
      <c r="FK37" s="338">
        <f>(FJ37+FL37)/2</f>
        <v>5653</v>
      </c>
      <c r="FL37" s="362">
        <v>5561</v>
      </c>
      <c r="FM37" s="133" t="s">
        <v>1182</v>
      </c>
      <c r="FN37" s="133" t="s">
        <v>1182</v>
      </c>
      <c r="FO37" s="133" t="s">
        <v>1182</v>
      </c>
      <c r="FP37" s="133" t="s">
        <v>1182</v>
      </c>
      <c r="FQ37" s="154">
        <v>32</v>
      </c>
      <c r="FR37" s="338">
        <f>(FQ37+FS37)/2</f>
        <v>21</v>
      </c>
      <c r="FS37" s="363">
        <v>10</v>
      </c>
      <c r="FT37" s="133" t="s">
        <v>1182</v>
      </c>
      <c r="FU37" s="133" t="s">
        <v>1182</v>
      </c>
      <c r="FV37" s="133" t="s">
        <v>1182</v>
      </c>
      <c r="FW37" s="133" t="s">
        <v>1182</v>
      </c>
      <c r="FX37" s="133" t="s">
        <v>1182</v>
      </c>
      <c r="FY37" s="133" t="s">
        <v>1182</v>
      </c>
      <c r="FZ37" s="334" t="s">
        <v>3336</v>
      </c>
      <c r="GA37" s="154">
        <v>61</v>
      </c>
      <c r="GB37" s="133">
        <v>0</v>
      </c>
      <c r="GC37" s="133">
        <v>0</v>
      </c>
      <c r="GD37" s="133">
        <v>0</v>
      </c>
      <c r="GE37" s="133">
        <v>0</v>
      </c>
      <c r="GF37" s="338">
        <f>(GE37+GG37)/2</f>
        <v>0</v>
      </c>
      <c r="GG37" s="370">
        <v>0</v>
      </c>
      <c r="HA37" s="154">
        <v>8740</v>
      </c>
      <c r="HB37" s="133" t="s">
        <v>1183</v>
      </c>
      <c r="HC37" s="133" t="s">
        <v>1183</v>
      </c>
      <c r="HD37" s="133" t="s">
        <v>1183</v>
      </c>
      <c r="HE37" s="133" t="s">
        <v>1183</v>
      </c>
      <c r="HF37" s="171" t="s">
        <v>3336</v>
      </c>
      <c r="HG37" s="133" t="s">
        <v>1182</v>
      </c>
      <c r="HH37" s="133" t="s">
        <v>1182</v>
      </c>
      <c r="HI37" s="133" t="s">
        <v>1182</v>
      </c>
      <c r="HJ37" s="133" t="s">
        <v>1182</v>
      </c>
      <c r="HK37" s="133" t="s">
        <v>1182</v>
      </c>
      <c r="HL37" s="171" t="s">
        <v>3336</v>
      </c>
      <c r="HM37" s="154">
        <v>589</v>
      </c>
      <c r="HN37" s="133" t="s">
        <v>1182</v>
      </c>
      <c r="HO37" s="133" t="s">
        <v>1182</v>
      </c>
      <c r="HP37" s="133" t="s">
        <v>1182</v>
      </c>
      <c r="HQ37" s="133" t="s">
        <v>1182</v>
      </c>
      <c r="HR37" s="171" t="s">
        <v>3336</v>
      </c>
      <c r="HS37" s="154">
        <v>389</v>
      </c>
      <c r="HT37" s="133" t="s">
        <v>1183</v>
      </c>
      <c r="HU37" s="133" t="s">
        <v>1183</v>
      </c>
      <c r="HV37" s="133" t="s">
        <v>1183</v>
      </c>
      <c r="HW37" s="133" t="s">
        <v>1183</v>
      </c>
      <c r="HX37" s="171" t="s">
        <v>3336</v>
      </c>
      <c r="HY37" s="133" t="s">
        <v>1183</v>
      </c>
      <c r="HZ37" s="133" t="s">
        <v>1183</v>
      </c>
      <c r="IA37" s="133" t="s">
        <v>1183</v>
      </c>
      <c r="IB37" s="133" t="s">
        <v>1183</v>
      </c>
      <c r="IC37" s="133" t="s">
        <v>1183</v>
      </c>
      <c r="ID37" s="171" t="s">
        <v>3336</v>
      </c>
      <c r="IE37" s="133" t="s">
        <v>1182</v>
      </c>
      <c r="IF37" s="133" t="s">
        <v>1182</v>
      </c>
      <c r="IG37" s="133" t="s">
        <v>1182</v>
      </c>
      <c r="IH37" s="133" t="s">
        <v>1182</v>
      </c>
      <c r="II37" s="133" t="s">
        <v>1182</v>
      </c>
      <c r="IJ37" s="171" t="s">
        <v>3336</v>
      </c>
      <c r="IK37" s="154">
        <v>133</v>
      </c>
      <c r="IL37" s="133" t="s">
        <v>1183</v>
      </c>
      <c r="IM37" s="133" t="s">
        <v>1183</v>
      </c>
      <c r="IN37" s="133" t="s">
        <v>1183</v>
      </c>
      <c r="IO37" s="133" t="s">
        <v>1183</v>
      </c>
      <c r="IP37" s="171" t="s">
        <v>3336</v>
      </c>
      <c r="IQ37" s="133" t="s">
        <v>1182</v>
      </c>
      <c r="IR37" s="133" t="s">
        <v>1182</v>
      </c>
      <c r="IS37" s="133" t="s">
        <v>1182</v>
      </c>
      <c r="IT37" s="133" t="s">
        <v>1182</v>
      </c>
      <c r="IU37" s="133" t="s">
        <v>1182</v>
      </c>
      <c r="IV37" s="171" t="s">
        <v>3336</v>
      </c>
      <c r="IW37" s="154">
        <v>1209</v>
      </c>
      <c r="IX37" s="133" t="s">
        <v>1183</v>
      </c>
      <c r="IY37" s="133" t="s">
        <v>1183</v>
      </c>
      <c r="IZ37" s="133" t="s">
        <v>1183</v>
      </c>
      <c r="JA37" s="133" t="s">
        <v>1183</v>
      </c>
      <c r="JB37" s="171" t="s">
        <v>3336</v>
      </c>
      <c r="JC37" s="154">
        <v>1642</v>
      </c>
      <c r="JD37" s="133" t="s">
        <v>1183</v>
      </c>
      <c r="JE37" s="133" t="s">
        <v>1183</v>
      </c>
      <c r="JF37" s="133" t="s">
        <v>1183</v>
      </c>
      <c r="JG37" s="133" t="s">
        <v>1183</v>
      </c>
      <c r="JH37" s="171" t="s">
        <v>3336</v>
      </c>
      <c r="JI37" s="133" t="s">
        <v>1183</v>
      </c>
      <c r="JJ37" s="133" t="s">
        <v>1183</v>
      </c>
      <c r="JK37" s="133" t="s">
        <v>1183</v>
      </c>
      <c r="JL37" s="133" t="s">
        <v>1183</v>
      </c>
      <c r="JM37" s="133" t="s">
        <v>1183</v>
      </c>
      <c r="JN37" s="171" t="s">
        <v>3336</v>
      </c>
      <c r="JO37" s="154">
        <v>998</v>
      </c>
      <c r="JP37" s="133" t="s">
        <v>1183</v>
      </c>
      <c r="JQ37" s="133" t="s">
        <v>1183</v>
      </c>
      <c r="JR37" s="133" t="s">
        <v>1183</v>
      </c>
      <c r="JS37" s="133" t="s">
        <v>1183</v>
      </c>
      <c r="JT37" s="171" t="s">
        <v>3336</v>
      </c>
      <c r="KN37" s="341" t="e">
        <f t="shared" si="6"/>
        <v>#VALUE!</v>
      </c>
      <c r="KO37" s="154">
        <v>5468</v>
      </c>
      <c r="KP37" s="154">
        <v>5468</v>
      </c>
      <c r="KQ37" s="133" t="s">
        <v>1183</v>
      </c>
      <c r="KR37" s="171" t="s">
        <v>3336</v>
      </c>
      <c r="KS37" s="154">
        <v>520</v>
      </c>
      <c r="KT37" s="133" t="s">
        <v>1183</v>
      </c>
      <c r="KU37" s="154">
        <v>164</v>
      </c>
      <c r="KV37" s="133" t="s">
        <v>1183</v>
      </c>
      <c r="KW37" s="133" t="s">
        <v>1183</v>
      </c>
      <c r="KX37" s="154" t="s">
        <v>3387</v>
      </c>
      <c r="KY37" s="154">
        <v>356</v>
      </c>
      <c r="KZ37" s="133" t="s">
        <v>1183</v>
      </c>
      <c r="LA37" s="154">
        <v>4948</v>
      </c>
      <c r="LB37" s="133" t="s">
        <v>1183</v>
      </c>
      <c r="LC37" s="171" t="s">
        <v>3336</v>
      </c>
      <c r="LD37" s="154">
        <v>53</v>
      </c>
      <c r="LE37" s="134" t="s">
        <v>1183</v>
      </c>
      <c r="LF37" s="154">
        <v>3023</v>
      </c>
      <c r="LG37" s="134" t="s">
        <v>1183</v>
      </c>
      <c r="LH37" s="134" t="s">
        <v>1183</v>
      </c>
      <c r="LI37" s="134" t="s">
        <v>1183</v>
      </c>
      <c r="LJ37" s="171" t="s">
        <v>3336</v>
      </c>
      <c r="LK37" s="154">
        <v>297</v>
      </c>
      <c r="LL37" s="134" t="s">
        <v>1183</v>
      </c>
      <c r="LM37" s="154">
        <v>59</v>
      </c>
      <c r="LN37" s="134" t="s">
        <v>1183</v>
      </c>
      <c r="LO37" s="154">
        <v>26</v>
      </c>
      <c r="LP37" s="134" t="s">
        <v>1183</v>
      </c>
      <c r="LQ37" s="171" t="s">
        <v>3336</v>
      </c>
      <c r="LR37" s="133" t="s">
        <v>1182</v>
      </c>
      <c r="LS37" s="133" t="s">
        <v>1182</v>
      </c>
      <c r="LT37" s="154">
        <v>1490</v>
      </c>
      <c r="LU37" s="133" t="s">
        <v>1182</v>
      </c>
      <c r="LV37" s="171" t="s">
        <v>3336</v>
      </c>
      <c r="LX37" s="171" t="s">
        <v>3336</v>
      </c>
      <c r="OT37" s="154">
        <v>13399</v>
      </c>
      <c r="OU37" s="133" t="s">
        <v>1183</v>
      </c>
      <c r="OV37" s="133" t="s">
        <v>1183</v>
      </c>
      <c r="OW37" s="133" t="s">
        <v>1182</v>
      </c>
      <c r="OX37" s="133" t="s">
        <v>1183</v>
      </c>
      <c r="OY37" s="171" t="s">
        <v>3336</v>
      </c>
      <c r="OZ37" s="177">
        <v>8131</v>
      </c>
      <c r="PA37" s="154">
        <v>869</v>
      </c>
      <c r="PB37" s="154">
        <v>148</v>
      </c>
      <c r="PC37" s="133" t="s">
        <v>1182</v>
      </c>
      <c r="PD37" s="133" t="s">
        <v>1183</v>
      </c>
      <c r="PE37" s="171" t="s">
        <v>3336</v>
      </c>
      <c r="PF37" s="133" t="s">
        <v>1182</v>
      </c>
      <c r="PG37" s="133" t="s">
        <v>1182</v>
      </c>
      <c r="PH37" s="133" t="s">
        <v>1182</v>
      </c>
      <c r="PI37" s="133" t="s">
        <v>1182</v>
      </c>
      <c r="PJ37" s="133" t="s">
        <v>1182</v>
      </c>
      <c r="PK37" s="133" t="s">
        <v>1182</v>
      </c>
      <c r="PL37" s="133" t="s">
        <v>1182</v>
      </c>
      <c r="PM37" s="171" t="s">
        <v>3336</v>
      </c>
      <c r="PN37" s="133" t="s">
        <v>1183</v>
      </c>
      <c r="PO37" s="133" t="s">
        <v>1183</v>
      </c>
      <c r="PP37" s="171" t="s">
        <v>3336</v>
      </c>
      <c r="PQ37" s="133" t="s">
        <v>1183</v>
      </c>
      <c r="PR37" s="154">
        <v>154</v>
      </c>
      <c r="PS37" s="134" t="s">
        <v>1183</v>
      </c>
      <c r="PT37" s="154">
        <v>1881</v>
      </c>
      <c r="PU37" s="133" t="s">
        <v>1183</v>
      </c>
      <c r="PV37" s="133" t="s">
        <v>1183</v>
      </c>
      <c r="PW37" s="171" t="s">
        <v>3336</v>
      </c>
      <c r="PX37" s="133" t="s">
        <v>1182</v>
      </c>
      <c r="PY37" s="154">
        <v>0</v>
      </c>
      <c r="PZ37" s="133" t="s">
        <v>1182</v>
      </c>
      <c r="QA37" s="154">
        <v>3216</v>
      </c>
      <c r="QB37" s="133" t="s">
        <v>1182</v>
      </c>
      <c r="QC37" s="133" t="s">
        <v>1182</v>
      </c>
      <c r="QD37" s="171" t="s">
        <v>3336</v>
      </c>
      <c r="QE37" s="134" t="s">
        <v>1183</v>
      </c>
      <c r="QF37" s="154">
        <v>35</v>
      </c>
      <c r="QG37" s="134" t="s">
        <v>1183</v>
      </c>
      <c r="QH37" s="134" t="s">
        <v>1183</v>
      </c>
      <c r="QI37" s="134" t="s">
        <v>1183</v>
      </c>
      <c r="QJ37" s="154">
        <v>912</v>
      </c>
      <c r="QK37" s="171" t="s">
        <v>3336</v>
      </c>
      <c r="QL37" s="133" t="s">
        <v>1182</v>
      </c>
      <c r="QM37" s="133" t="s">
        <v>1182</v>
      </c>
      <c r="QN37" s="133" t="s">
        <v>1182</v>
      </c>
      <c r="QO37" s="154">
        <v>728</v>
      </c>
      <c r="QP37" s="133" t="s">
        <v>1182</v>
      </c>
      <c r="QQ37" s="133" t="s">
        <v>1182</v>
      </c>
      <c r="QR37" s="171" t="s">
        <v>3336</v>
      </c>
      <c r="QS37" s="154">
        <v>2743</v>
      </c>
      <c r="QT37" s="133" t="s">
        <v>1183</v>
      </c>
      <c r="QU37" s="133" t="s">
        <v>1183</v>
      </c>
      <c r="QV37" s="133" t="s">
        <v>1183</v>
      </c>
      <c r="QW37" s="133" t="s">
        <v>1183</v>
      </c>
      <c r="QX37" s="133" t="s">
        <v>1183</v>
      </c>
      <c r="QY37" s="133" t="s">
        <v>1182</v>
      </c>
      <c r="QZ37" s="171" t="s">
        <v>3336</v>
      </c>
      <c r="RB37" s="171" t="s">
        <v>3336</v>
      </c>
      <c r="RY37" s="154">
        <v>72</v>
      </c>
      <c r="RZ37" s="171" t="s">
        <v>3336</v>
      </c>
      <c r="SA37" s="133" t="s">
        <v>1182</v>
      </c>
      <c r="SB37" s="133" t="s">
        <v>1182</v>
      </c>
      <c r="SC37" s="154">
        <v>8</v>
      </c>
      <c r="SD37" s="154">
        <v>64</v>
      </c>
      <c r="SE37" s="171" t="s">
        <v>3336</v>
      </c>
      <c r="SF37" s="133" t="s">
        <v>1183</v>
      </c>
      <c r="SG37" s="133" t="s">
        <v>1183</v>
      </c>
      <c r="SH37" s="133" t="s">
        <v>1183</v>
      </c>
      <c r="SI37" s="133" t="s">
        <v>1183</v>
      </c>
      <c r="SJ37" s="171" t="s">
        <v>3336</v>
      </c>
      <c r="SK37" s="133" t="s">
        <v>1183</v>
      </c>
      <c r="SL37" s="133" t="s">
        <v>1183</v>
      </c>
      <c r="SM37" s="133" t="s">
        <v>1183</v>
      </c>
      <c r="SN37" s="133" t="s">
        <v>1183</v>
      </c>
      <c r="SO37" s="171" t="s">
        <v>3336</v>
      </c>
    </row>
    <row r="38" spans="1:511" ht="23.25" customHeight="1">
      <c r="A38" s="133">
        <v>37</v>
      </c>
      <c r="B38" s="150" t="s">
        <v>60</v>
      </c>
      <c r="C38" s="133">
        <v>1</v>
      </c>
      <c r="D38" s="133">
        <v>2</v>
      </c>
      <c r="E38" s="133">
        <v>1</v>
      </c>
      <c r="F38" s="133">
        <v>2</v>
      </c>
      <c r="G38" s="133">
        <v>2</v>
      </c>
      <c r="H38" s="133">
        <v>2</v>
      </c>
      <c r="I38" s="133">
        <v>2</v>
      </c>
      <c r="J38" s="133">
        <v>2</v>
      </c>
      <c r="K38" s="133">
        <v>1</v>
      </c>
      <c r="L38" s="133">
        <v>1</v>
      </c>
      <c r="M38" s="133">
        <v>1</v>
      </c>
      <c r="N38" s="133">
        <v>1</v>
      </c>
      <c r="S38" s="133">
        <v>242</v>
      </c>
      <c r="T38" s="133" t="s">
        <v>1182</v>
      </c>
      <c r="U38" s="133">
        <v>18</v>
      </c>
      <c r="V38" s="133" t="s">
        <v>1182</v>
      </c>
      <c r="W38" s="133" t="s">
        <v>1182</v>
      </c>
      <c r="X38" s="133" t="s">
        <v>1182</v>
      </c>
      <c r="Y38" s="133" t="s">
        <v>1182</v>
      </c>
      <c r="Z38" s="133" t="s">
        <v>1182</v>
      </c>
      <c r="AA38" s="133">
        <v>49</v>
      </c>
      <c r="AB38" s="133">
        <v>106</v>
      </c>
      <c r="AC38" s="133">
        <v>52</v>
      </c>
      <c r="AD38" s="133">
        <v>35</v>
      </c>
      <c r="AE38" s="133" t="s">
        <v>1182</v>
      </c>
      <c r="AF38" s="133" t="s">
        <v>1182</v>
      </c>
      <c r="AG38" s="133" t="s">
        <v>1182</v>
      </c>
      <c r="AH38" s="133" t="s">
        <v>1182</v>
      </c>
      <c r="AI38" s="171" t="s">
        <v>3336</v>
      </c>
      <c r="AJ38" s="133">
        <v>1273</v>
      </c>
      <c r="AK38" s="133">
        <v>1377</v>
      </c>
      <c r="AL38" s="133">
        <v>1360</v>
      </c>
      <c r="AM38" s="133">
        <v>1522</v>
      </c>
      <c r="AN38" s="341">
        <v>1399</v>
      </c>
      <c r="AO38" s="133">
        <v>1308</v>
      </c>
      <c r="AP38" s="171" t="s">
        <v>3336</v>
      </c>
      <c r="AQ38" s="133">
        <v>323</v>
      </c>
      <c r="AR38" s="133">
        <v>329</v>
      </c>
      <c r="AS38" s="133">
        <v>255</v>
      </c>
      <c r="AT38" s="133">
        <v>271</v>
      </c>
      <c r="AU38" s="133">
        <v>242</v>
      </c>
      <c r="AV38" s="133">
        <v>203</v>
      </c>
      <c r="AW38" s="171" t="s">
        <v>3336</v>
      </c>
      <c r="AX38" s="133">
        <v>57</v>
      </c>
      <c r="AY38" s="133">
        <v>70</v>
      </c>
      <c r="AZ38" s="133">
        <v>64</v>
      </c>
      <c r="BA38" s="133">
        <v>89</v>
      </c>
      <c r="BB38" s="133">
        <v>81</v>
      </c>
      <c r="BC38" s="133">
        <v>104</v>
      </c>
      <c r="BD38" s="171" t="s">
        <v>3336</v>
      </c>
      <c r="BE38" s="133">
        <v>133</v>
      </c>
      <c r="BF38" s="133">
        <v>158</v>
      </c>
      <c r="BG38" s="133">
        <v>145</v>
      </c>
      <c r="BH38" s="133">
        <v>163</v>
      </c>
      <c r="BI38" s="133">
        <v>131</v>
      </c>
      <c r="BJ38" s="133">
        <v>118</v>
      </c>
      <c r="BK38" s="171" t="s">
        <v>3336</v>
      </c>
      <c r="BL38" s="133">
        <v>30</v>
      </c>
      <c r="BM38" s="133">
        <v>41</v>
      </c>
      <c r="BN38" s="133">
        <v>35</v>
      </c>
      <c r="BO38" s="133">
        <v>34</v>
      </c>
      <c r="BP38" s="133">
        <v>12</v>
      </c>
      <c r="BQ38" s="133">
        <v>21</v>
      </c>
      <c r="BR38" s="171" t="s">
        <v>3336</v>
      </c>
      <c r="BS38" s="302">
        <v>0</v>
      </c>
      <c r="BT38" s="302">
        <v>0</v>
      </c>
      <c r="BU38" s="302">
        <v>2</v>
      </c>
      <c r="BV38" s="302">
        <v>0</v>
      </c>
      <c r="BW38" s="302">
        <v>0</v>
      </c>
      <c r="BX38" s="302">
        <v>0</v>
      </c>
      <c r="BY38" s="171" t="s">
        <v>3336</v>
      </c>
      <c r="BZ38" s="133">
        <v>3426</v>
      </c>
      <c r="CA38" s="133">
        <v>3825</v>
      </c>
      <c r="CB38" s="133">
        <v>3888</v>
      </c>
      <c r="CC38" s="133">
        <v>3268</v>
      </c>
      <c r="CD38" s="133">
        <v>3434</v>
      </c>
      <c r="CE38" s="176">
        <v>2337</v>
      </c>
      <c r="CF38" s="334" t="s">
        <v>3336</v>
      </c>
      <c r="CG38" s="133">
        <v>1008</v>
      </c>
      <c r="CH38" s="133">
        <v>867</v>
      </c>
      <c r="CI38" s="133">
        <v>847</v>
      </c>
      <c r="CJ38" s="133">
        <v>841</v>
      </c>
      <c r="CK38" s="133">
        <v>686</v>
      </c>
      <c r="CL38" s="133">
        <v>861</v>
      </c>
      <c r="CM38" s="334" t="s">
        <v>3336</v>
      </c>
      <c r="CN38" s="133" t="s">
        <v>1182</v>
      </c>
      <c r="CO38" s="133" t="s">
        <v>1182</v>
      </c>
      <c r="CP38" s="133" t="s">
        <v>1182</v>
      </c>
      <c r="CQ38" s="133" t="s">
        <v>1182</v>
      </c>
      <c r="CR38" s="133" t="s">
        <v>1182</v>
      </c>
      <c r="CS38" s="133" t="s">
        <v>1182</v>
      </c>
      <c r="CT38" s="171" t="s">
        <v>3336</v>
      </c>
      <c r="CU38" s="133" t="s">
        <v>1182</v>
      </c>
      <c r="CV38" s="133" t="s">
        <v>1182</v>
      </c>
      <c r="CW38" s="133" t="s">
        <v>1182</v>
      </c>
      <c r="CX38" s="133" t="s">
        <v>1182</v>
      </c>
      <c r="CY38" s="133" t="s">
        <v>1182</v>
      </c>
      <c r="CZ38" s="133" t="s">
        <v>1182</v>
      </c>
      <c r="DA38" s="171" t="s">
        <v>3336</v>
      </c>
      <c r="DB38" s="133" t="s">
        <v>1182</v>
      </c>
      <c r="DC38" s="133" t="s">
        <v>1182</v>
      </c>
      <c r="DD38" s="133" t="s">
        <v>1182</v>
      </c>
      <c r="DE38" s="133" t="s">
        <v>1182</v>
      </c>
      <c r="DF38" s="133" t="s">
        <v>1182</v>
      </c>
      <c r="DG38" s="133" t="s">
        <v>1182</v>
      </c>
      <c r="DH38" s="171" t="s">
        <v>3336</v>
      </c>
      <c r="DI38" s="133" t="s">
        <v>1182</v>
      </c>
      <c r="DJ38" s="133" t="s">
        <v>1182</v>
      </c>
      <c r="DK38" s="133" t="s">
        <v>1182</v>
      </c>
      <c r="DL38" s="133" t="s">
        <v>1182</v>
      </c>
      <c r="DM38" s="133" t="s">
        <v>1182</v>
      </c>
      <c r="DN38" s="133" t="s">
        <v>1182</v>
      </c>
      <c r="DO38" s="171" t="s">
        <v>3336</v>
      </c>
      <c r="DP38" s="373">
        <f t="shared" si="5"/>
        <v>3717</v>
      </c>
      <c r="DQ38" s="373">
        <f t="shared" si="0"/>
        <v>3846</v>
      </c>
      <c r="DR38" s="373">
        <f t="shared" si="1"/>
        <v>3220</v>
      </c>
      <c r="DS38" s="373">
        <f t="shared" si="2"/>
        <v>3366</v>
      </c>
      <c r="DT38" s="373">
        <f t="shared" si="3"/>
        <v>2689</v>
      </c>
      <c r="DU38" s="373">
        <f t="shared" si="4"/>
        <v>2418</v>
      </c>
      <c r="DV38" s="335" t="s">
        <v>3336</v>
      </c>
      <c r="DW38" s="133">
        <v>4</v>
      </c>
      <c r="DX38" s="133">
        <v>6</v>
      </c>
      <c r="DY38" s="133">
        <v>4</v>
      </c>
      <c r="DZ38" s="133">
        <v>6</v>
      </c>
      <c r="EA38" s="133">
        <v>5</v>
      </c>
      <c r="EB38" s="133">
        <v>3</v>
      </c>
      <c r="EC38" s="334" t="s">
        <v>3336</v>
      </c>
      <c r="ED38" s="133">
        <v>1</v>
      </c>
      <c r="EE38" s="133">
        <v>2</v>
      </c>
      <c r="EF38" s="133">
        <v>3</v>
      </c>
      <c r="EG38" s="133">
        <v>0</v>
      </c>
      <c r="EH38" s="133">
        <v>0</v>
      </c>
      <c r="EI38" s="133">
        <v>0</v>
      </c>
      <c r="EJ38" s="334" t="s">
        <v>3336</v>
      </c>
      <c r="EK38" s="133" t="s">
        <v>1183</v>
      </c>
      <c r="EL38" s="133" t="s">
        <v>1183</v>
      </c>
      <c r="EM38" s="133">
        <v>0</v>
      </c>
      <c r="EN38" s="133">
        <v>0</v>
      </c>
      <c r="EO38" s="133">
        <v>0</v>
      </c>
      <c r="EP38" s="133">
        <v>0</v>
      </c>
      <c r="EQ38" s="334" t="s">
        <v>3336</v>
      </c>
      <c r="ER38" s="301">
        <v>3713</v>
      </c>
      <c r="ES38" s="301">
        <v>3840</v>
      </c>
      <c r="ET38" s="301">
        <v>3216</v>
      </c>
      <c r="EU38" s="301">
        <v>3360</v>
      </c>
      <c r="EV38" s="301">
        <v>2684</v>
      </c>
      <c r="EW38" s="301">
        <v>2415</v>
      </c>
      <c r="EX38" s="334" t="s">
        <v>3336</v>
      </c>
      <c r="EY38" s="133">
        <v>830</v>
      </c>
      <c r="EZ38" s="133">
        <v>902</v>
      </c>
      <c r="FA38" s="133">
        <v>860</v>
      </c>
      <c r="FB38" s="133">
        <v>849</v>
      </c>
      <c r="FC38" s="133">
        <v>916</v>
      </c>
      <c r="FD38" s="133">
        <v>640</v>
      </c>
      <c r="FE38" s="334" t="s">
        <v>3336</v>
      </c>
      <c r="FF38" s="133">
        <v>943</v>
      </c>
      <c r="FG38" s="133">
        <v>1049</v>
      </c>
      <c r="FH38" s="133">
        <v>1103</v>
      </c>
      <c r="FI38" s="133">
        <v>1029</v>
      </c>
      <c r="FJ38" s="133">
        <v>1771</v>
      </c>
      <c r="FK38" s="133">
        <v>1518</v>
      </c>
      <c r="FL38" s="362"/>
      <c r="FM38" s="133" t="s">
        <v>1182</v>
      </c>
      <c r="FN38" s="133" t="s">
        <v>1182</v>
      </c>
      <c r="FO38" s="133" t="s">
        <v>1182</v>
      </c>
      <c r="FP38" s="133" t="s">
        <v>1182</v>
      </c>
      <c r="FQ38" s="133">
        <v>2</v>
      </c>
      <c r="FR38" s="338">
        <f>(FQ38+FS38)/2</f>
        <v>1.5</v>
      </c>
      <c r="FS38" s="363">
        <v>1</v>
      </c>
      <c r="FT38" s="133" t="s">
        <v>1182</v>
      </c>
      <c r="FU38" s="133" t="s">
        <v>1182</v>
      </c>
      <c r="FV38" s="133" t="s">
        <v>1182</v>
      </c>
      <c r="FW38" s="133" t="s">
        <v>1182</v>
      </c>
      <c r="FX38" s="133">
        <v>2</v>
      </c>
      <c r="FY38" s="338">
        <f>(FX38+FZ38)/2</f>
        <v>1.5</v>
      </c>
      <c r="FZ38" s="334">
        <v>1</v>
      </c>
      <c r="GA38" s="133">
        <v>1944</v>
      </c>
      <c r="GB38" s="133">
        <v>1895</v>
      </c>
      <c r="GC38" s="133">
        <v>1257</v>
      </c>
      <c r="GD38" s="133">
        <v>1488</v>
      </c>
      <c r="GE38" s="133">
        <v>0</v>
      </c>
      <c r="GF38" s="338">
        <f>(GE38+GG38)/2</f>
        <v>47</v>
      </c>
      <c r="GG38" s="370">
        <v>94</v>
      </c>
      <c r="GH38" s="179" t="s">
        <v>3381</v>
      </c>
      <c r="GK38" s="133">
        <v>1</v>
      </c>
      <c r="GM38" s="133">
        <v>1</v>
      </c>
      <c r="GO38" s="133">
        <v>1</v>
      </c>
      <c r="GP38" s="133" t="s">
        <v>1107</v>
      </c>
      <c r="GQ38" s="133">
        <v>21</v>
      </c>
      <c r="GS38" s="133">
        <v>1</v>
      </c>
      <c r="GU38" s="133">
        <v>1</v>
      </c>
      <c r="GV38" s="133">
        <v>2</v>
      </c>
      <c r="HA38" s="302">
        <v>1141</v>
      </c>
      <c r="HB38" s="133">
        <v>81</v>
      </c>
      <c r="HC38" s="133">
        <v>18</v>
      </c>
      <c r="HD38" s="133">
        <v>131</v>
      </c>
      <c r="HE38" s="133">
        <v>12</v>
      </c>
      <c r="HF38" s="171" t="s">
        <v>3336</v>
      </c>
      <c r="HG38" s="133" t="s">
        <v>1182</v>
      </c>
      <c r="HH38" s="133" t="s">
        <v>1182</v>
      </c>
      <c r="HI38" s="133" t="s">
        <v>1182</v>
      </c>
      <c r="HJ38" s="133" t="s">
        <v>1182</v>
      </c>
      <c r="HK38" s="133" t="s">
        <v>1182</v>
      </c>
      <c r="HL38" s="171" t="s">
        <v>3336</v>
      </c>
      <c r="HM38" s="133">
        <v>114</v>
      </c>
      <c r="HN38" s="133" t="s">
        <v>1182</v>
      </c>
      <c r="HO38" s="133" t="s">
        <v>1182</v>
      </c>
      <c r="HP38" s="133" t="s">
        <v>1182</v>
      </c>
      <c r="HQ38" s="133" t="s">
        <v>1182</v>
      </c>
      <c r="HR38" s="171" t="s">
        <v>3336</v>
      </c>
      <c r="HS38" s="133">
        <v>48</v>
      </c>
      <c r="HT38" s="133" t="s">
        <v>1182</v>
      </c>
      <c r="HU38" s="133" t="s">
        <v>1182</v>
      </c>
      <c r="HV38" s="133" t="s">
        <v>1182</v>
      </c>
      <c r="HW38" s="133" t="s">
        <v>1182</v>
      </c>
      <c r="HX38" s="171" t="s">
        <v>3336</v>
      </c>
      <c r="HY38" s="133" t="s">
        <v>1183</v>
      </c>
      <c r="HZ38" s="133" t="s">
        <v>1183</v>
      </c>
      <c r="IA38" s="133" t="s">
        <v>1183</v>
      </c>
      <c r="IB38" s="133" t="s">
        <v>1183</v>
      </c>
      <c r="IC38" s="133" t="s">
        <v>1183</v>
      </c>
      <c r="ID38" s="171" t="s">
        <v>3336</v>
      </c>
      <c r="IE38" s="133">
        <v>102</v>
      </c>
      <c r="IF38" s="133" t="s">
        <v>1182</v>
      </c>
      <c r="IG38" s="133" t="s">
        <v>1182</v>
      </c>
      <c r="IH38" s="133" t="s">
        <v>1182</v>
      </c>
      <c r="II38" s="133" t="s">
        <v>1182</v>
      </c>
      <c r="IJ38" s="171" t="s">
        <v>3336</v>
      </c>
      <c r="IK38" s="133">
        <v>23</v>
      </c>
      <c r="IL38" s="133" t="s">
        <v>1183</v>
      </c>
      <c r="IM38" s="133" t="s">
        <v>1183</v>
      </c>
      <c r="IN38" s="133" t="s">
        <v>1183</v>
      </c>
      <c r="IO38" s="133" t="s">
        <v>1183</v>
      </c>
      <c r="IP38" s="171" t="s">
        <v>3336</v>
      </c>
      <c r="IQ38" s="133" t="s">
        <v>1182</v>
      </c>
      <c r="IR38" s="133" t="s">
        <v>1182</v>
      </c>
      <c r="IS38" s="133" t="s">
        <v>1182</v>
      </c>
      <c r="IT38" s="133" t="s">
        <v>1182</v>
      </c>
      <c r="IU38" s="133" t="s">
        <v>1182</v>
      </c>
      <c r="IV38" s="171" t="s">
        <v>3336</v>
      </c>
      <c r="IW38" s="133">
        <v>219</v>
      </c>
      <c r="IX38" s="133" t="s">
        <v>1182</v>
      </c>
      <c r="IY38" s="133" t="s">
        <v>1182</v>
      </c>
      <c r="IZ38" s="133" t="s">
        <v>1182</v>
      </c>
      <c r="JA38" s="133" t="s">
        <v>1182</v>
      </c>
      <c r="JB38" s="171" t="s">
        <v>3336</v>
      </c>
      <c r="JC38" s="133">
        <v>257</v>
      </c>
      <c r="JD38" s="133" t="s">
        <v>1182</v>
      </c>
      <c r="JE38" s="133" t="s">
        <v>1182</v>
      </c>
      <c r="JF38" s="133" t="s">
        <v>1182</v>
      </c>
      <c r="JG38" s="133" t="s">
        <v>1182</v>
      </c>
      <c r="JH38" s="171" t="s">
        <v>3336</v>
      </c>
      <c r="JI38" s="133" t="s">
        <v>1182</v>
      </c>
      <c r="JJ38" s="133" t="s">
        <v>1182</v>
      </c>
      <c r="JK38" s="133" t="s">
        <v>1182</v>
      </c>
      <c r="JL38" s="133" t="s">
        <v>1182</v>
      </c>
      <c r="JM38" s="133" t="s">
        <v>1182</v>
      </c>
      <c r="JN38" s="171" t="s">
        <v>3336</v>
      </c>
      <c r="JO38" s="133">
        <v>234</v>
      </c>
      <c r="JP38" s="133" t="s">
        <v>1183</v>
      </c>
      <c r="JQ38" s="133" t="s">
        <v>1183</v>
      </c>
      <c r="JR38" s="133" t="s">
        <v>1183</v>
      </c>
      <c r="JS38" s="133" t="s">
        <v>1183</v>
      </c>
      <c r="JT38" s="171" t="s">
        <v>3336</v>
      </c>
      <c r="JU38" s="133" t="s">
        <v>3381</v>
      </c>
      <c r="JX38" s="133">
        <v>1</v>
      </c>
      <c r="JZ38" s="133">
        <v>1</v>
      </c>
      <c r="KA38" s="133" t="s">
        <v>1107</v>
      </c>
      <c r="KB38" s="133">
        <v>21</v>
      </c>
      <c r="KD38" s="133">
        <v>1</v>
      </c>
      <c r="KF38" s="133">
        <v>2</v>
      </c>
      <c r="KH38" s="133">
        <v>2</v>
      </c>
      <c r="KI38" s="133">
        <v>1</v>
      </c>
      <c r="KL38" s="133">
        <v>1</v>
      </c>
      <c r="KN38" s="341">
        <f t="shared" si="6"/>
        <v>828</v>
      </c>
      <c r="KO38" s="133">
        <v>828</v>
      </c>
      <c r="KP38" s="133">
        <v>828</v>
      </c>
      <c r="KQ38" s="133">
        <v>0</v>
      </c>
      <c r="KR38" s="171" t="s">
        <v>3336</v>
      </c>
      <c r="KS38" s="133">
        <v>55</v>
      </c>
      <c r="KT38" s="133">
        <v>0</v>
      </c>
      <c r="KU38" s="133">
        <v>55</v>
      </c>
      <c r="KV38" s="133">
        <v>0</v>
      </c>
      <c r="KW38" s="133">
        <v>0</v>
      </c>
      <c r="KX38" s="133">
        <v>0</v>
      </c>
      <c r="KY38" s="133">
        <v>0</v>
      </c>
      <c r="KZ38" s="133">
        <v>0</v>
      </c>
      <c r="LA38" s="133">
        <v>773</v>
      </c>
      <c r="LB38" s="133">
        <v>0</v>
      </c>
      <c r="LC38" s="171" t="s">
        <v>3336</v>
      </c>
      <c r="LD38" s="133">
        <v>52</v>
      </c>
      <c r="LE38" s="133">
        <v>0</v>
      </c>
      <c r="LF38" s="133">
        <v>496</v>
      </c>
      <c r="LG38" s="133">
        <v>0</v>
      </c>
      <c r="LH38" s="133">
        <v>0</v>
      </c>
      <c r="LI38" s="133">
        <v>0</v>
      </c>
      <c r="LJ38" s="171" t="s">
        <v>3336</v>
      </c>
      <c r="LK38" s="133">
        <v>13</v>
      </c>
      <c r="LL38" s="133">
        <v>0</v>
      </c>
      <c r="LM38" s="133">
        <v>7</v>
      </c>
      <c r="LN38" s="133">
        <v>0</v>
      </c>
      <c r="LO38" s="133">
        <v>70</v>
      </c>
      <c r="LP38" s="133">
        <v>0</v>
      </c>
      <c r="LQ38" s="171" t="s">
        <v>3336</v>
      </c>
      <c r="LR38" s="133">
        <v>88</v>
      </c>
      <c r="LS38" s="133">
        <v>0</v>
      </c>
      <c r="LT38" s="133">
        <v>47</v>
      </c>
      <c r="LU38" s="133">
        <v>0</v>
      </c>
      <c r="LV38" s="171" t="s">
        <v>3336</v>
      </c>
      <c r="LX38" s="171" t="s">
        <v>3336</v>
      </c>
      <c r="LY38" s="133" t="s">
        <v>1182</v>
      </c>
      <c r="LZ38" s="133" t="s">
        <v>1182</v>
      </c>
      <c r="MA38" s="133" t="s">
        <v>1182</v>
      </c>
      <c r="MB38" s="133" t="s">
        <v>1182</v>
      </c>
      <c r="MC38" s="133" t="s">
        <v>1182</v>
      </c>
      <c r="MD38" s="133" t="s">
        <v>1182</v>
      </c>
      <c r="ME38" s="133" t="s">
        <v>1182</v>
      </c>
      <c r="MF38" s="133" t="s">
        <v>1182</v>
      </c>
      <c r="MG38" s="133" t="s">
        <v>1182</v>
      </c>
      <c r="MH38" s="133" t="s">
        <v>1182</v>
      </c>
      <c r="MI38" s="133" t="s">
        <v>1182</v>
      </c>
      <c r="MJ38" s="133" t="s">
        <v>1182</v>
      </c>
      <c r="MK38" s="133" t="s">
        <v>1182</v>
      </c>
      <c r="ML38" s="133" t="s">
        <v>1182</v>
      </c>
      <c r="MM38" s="133" t="s">
        <v>1182</v>
      </c>
      <c r="MN38" s="133" t="s">
        <v>1182</v>
      </c>
      <c r="MO38" s="133" t="s">
        <v>1182</v>
      </c>
      <c r="MP38" s="133" t="s">
        <v>1182</v>
      </c>
      <c r="MQ38" s="133" t="s">
        <v>1182</v>
      </c>
      <c r="MR38" s="133" t="s">
        <v>1182</v>
      </c>
      <c r="MS38" s="133" t="s">
        <v>1182</v>
      </c>
      <c r="MT38" s="133" t="s">
        <v>1182</v>
      </c>
      <c r="MU38" s="133" t="s">
        <v>1182</v>
      </c>
      <c r="MV38" s="133" t="s">
        <v>1182</v>
      </c>
      <c r="MW38" s="133" t="s">
        <v>1182</v>
      </c>
      <c r="MX38" s="133" t="s">
        <v>1182</v>
      </c>
      <c r="MY38" s="133" t="s">
        <v>1182</v>
      </c>
      <c r="MZ38" s="133" t="s">
        <v>1182</v>
      </c>
      <c r="NA38" s="133" t="s">
        <v>1182</v>
      </c>
      <c r="NB38" s="133" t="s">
        <v>1182</v>
      </c>
      <c r="NC38" s="133" t="s">
        <v>1182</v>
      </c>
      <c r="ND38" s="133" t="s">
        <v>1182</v>
      </c>
      <c r="NE38" s="133" t="s">
        <v>1182</v>
      </c>
      <c r="NF38" s="133" t="s">
        <v>1182</v>
      </c>
      <c r="NG38" s="133" t="s">
        <v>1182</v>
      </c>
      <c r="NH38" s="133" t="s">
        <v>1182</v>
      </c>
      <c r="NI38" s="133" t="s">
        <v>1182</v>
      </c>
      <c r="NJ38" s="133" t="s">
        <v>1182</v>
      </c>
      <c r="NK38" s="133" t="s">
        <v>1182</v>
      </c>
      <c r="NL38" s="133" t="s">
        <v>1182</v>
      </c>
      <c r="NM38" s="133" t="s">
        <v>1182</v>
      </c>
      <c r="NN38" s="133" t="s">
        <v>1182</v>
      </c>
      <c r="NO38" s="133" t="s">
        <v>1182</v>
      </c>
      <c r="NP38" s="133" t="s">
        <v>1182</v>
      </c>
      <c r="NQ38" s="133" t="s">
        <v>1182</v>
      </c>
      <c r="NR38" s="133" t="s">
        <v>1182</v>
      </c>
      <c r="NS38" s="133" t="s">
        <v>1182</v>
      </c>
      <c r="NT38" s="133" t="s">
        <v>1182</v>
      </c>
      <c r="NU38" s="133" t="s">
        <v>1182</v>
      </c>
      <c r="NV38" s="133" t="s">
        <v>1182</v>
      </c>
      <c r="NW38" s="133" t="s">
        <v>1182</v>
      </c>
      <c r="NX38" s="133" t="s">
        <v>1182</v>
      </c>
      <c r="NY38" s="133" t="s">
        <v>1182</v>
      </c>
      <c r="NZ38" s="133" t="s">
        <v>1182</v>
      </c>
      <c r="OA38" s="133" t="s">
        <v>1182</v>
      </c>
      <c r="OB38" s="133" t="s">
        <v>1182</v>
      </c>
      <c r="OC38" s="133" t="s">
        <v>1182</v>
      </c>
      <c r="OD38" s="133" t="s">
        <v>1182</v>
      </c>
      <c r="OE38" s="133" t="s">
        <v>1182</v>
      </c>
      <c r="OF38" s="133" t="s">
        <v>1182</v>
      </c>
      <c r="OG38" s="133" t="s">
        <v>1182</v>
      </c>
      <c r="OH38" s="133" t="s">
        <v>1182</v>
      </c>
      <c r="OI38" s="133" t="s">
        <v>1182</v>
      </c>
      <c r="OJ38" s="133" t="s">
        <v>1182</v>
      </c>
      <c r="OK38" s="133" t="s">
        <v>1182</v>
      </c>
      <c r="OL38" s="133" t="s">
        <v>1182</v>
      </c>
      <c r="OM38" s="133" t="s">
        <v>1182</v>
      </c>
      <c r="ON38" s="133" t="s">
        <v>1182</v>
      </c>
      <c r="OO38" s="133" t="s">
        <v>1182</v>
      </c>
      <c r="OP38" s="133" t="s">
        <v>1182</v>
      </c>
      <c r="OR38" s="133" t="s">
        <v>1182</v>
      </c>
      <c r="OT38" s="133">
        <v>51</v>
      </c>
      <c r="OU38" s="133" t="s">
        <v>1182</v>
      </c>
      <c r="OV38" s="133" t="s">
        <v>1183</v>
      </c>
      <c r="OW38" s="133" t="s">
        <v>1182</v>
      </c>
      <c r="OX38" s="133" t="s">
        <v>1183</v>
      </c>
      <c r="OY38" s="171" t="s">
        <v>3336</v>
      </c>
      <c r="OZ38" s="176">
        <v>2107</v>
      </c>
      <c r="PA38" s="133" t="s">
        <v>1182</v>
      </c>
      <c r="PB38" s="133" t="s">
        <v>1182</v>
      </c>
      <c r="PC38" s="133" t="s">
        <v>1182</v>
      </c>
      <c r="PD38" s="133" t="s">
        <v>1183</v>
      </c>
      <c r="PE38" s="171" t="s">
        <v>3336</v>
      </c>
      <c r="PF38" s="133" t="s">
        <v>1182</v>
      </c>
      <c r="PG38" s="133" t="s">
        <v>1182</v>
      </c>
      <c r="PH38" s="133" t="s">
        <v>1182</v>
      </c>
      <c r="PI38" s="133" t="s">
        <v>1182</v>
      </c>
      <c r="PJ38" s="133" t="s">
        <v>1182</v>
      </c>
      <c r="PK38" s="133" t="s">
        <v>1182</v>
      </c>
      <c r="PL38" s="133" t="s">
        <v>1182</v>
      </c>
      <c r="PM38" s="171" t="s">
        <v>3336</v>
      </c>
      <c r="PN38" s="133">
        <v>51</v>
      </c>
      <c r="PO38" s="133">
        <v>2107</v>
      </c>
      <c r="PP38" s="171" t="s">
        <v>3336</v>
      </c>
      <c r="PQ38" s="133" t="s">
        <v>1183</v>
      </c>
      <c r="PR38" s="133">
        <v>1641</v>
      </c>
      <c r="PS38" s="133" t="s">
        <v>1182</v>
      </c>
      <c r="PT38" s="133">
        <v>181</v>
      </c>
      <c r="PU38" s="133" t="s">
        <v>1183</v>
      </c>
      <c r="PV38" s="133" t="s">
        <v>1183</v>
      </c>
      <c r="PW38" s="171" t="s">
        <v>3336</v>
      </c>
      <c r="PX38" s="133" t="s">
        <v>1182</v>
      </c>
      <c r="PY38" s="133" t="s">
        <v>1182</v>
      </c>
      <c r="PZ38" s="133" t="s">
        <v>1182</v>
      </c>
      <c r="QA38" s="133">
        <v>86</v>
      </c>
      <c r="QB38" s="133" t="s">
        <v>1182</v>
      </c>
      <c r="QC38" s="133" t="s">
        <v>1182</v>
      </c>
      <c r="QD38" s="171" t="s">
        <v>3336</v>
      </c>
      <c r="QE38" s="133">
        <v>3</v>
      </c>
      <c r="QF38" s="133">
        <v>24</v>
      </c>
      <c r="QG38" s="133">
        <v>48</v>
      </c>
      <c r="QH38" s="133">
        <v>71</v>
      </c>
      <c r="QI38" s="133" t="s">
        <v>1182</v>
      </c>
      <c r="QJ38" s="133" t="s">
        <v>1182</v>
      </c>
      <c r="QK38" s="171" t="s">
        <v>3336</v>
      </c>
      <c r="QL38" s="133" t="s">
        <v>1182</v>
      </c>
      <c r="QM38" s="133" t="s">
        <v>1182</v>
      </c>
      <c r="QN38" s="133" t="s">
        <v>1182</v>
      </c>
      <c r="QO38" s="133">
        <v>32</v>
      </c>
      <c r="QP38" s="133" t="s">
        <v>1182</v>
      </c>
      <c r="QQ38" s="133">
        <v>72</v>
      </c>
      <c r="QR38" s="171" t="s">
        <v>3336</v>
      </c>
      <c r="QS38" s="133" t="s">
        <v>1182</v>
      </c>
      <c r="QT38" s="133" t="s">
        <v>1182</v>
      </c>
      <c r="QU38" s="133" t="s">
        <v>1182</v>
      </c>
      <c r="QV38" s="133" t="s">
        <v>1182</v>
      </c>
      <c r="QW38" s="133" t="s">
        <v>1182</v>
      </c>
      <c r="QX38" s="133" t="s">
        <v>1182</v>
      </c>
      <c r="QY38" s="133" t="s">
        <v>1182</v>
      </c>
      <c r="QZ38" s="171" t="s">
        <v>3336</v>
      </c>
      <c r="RA38" s="133" t="s">
        <v>1946</v>
      </c>
      <c r="RB38" s="171" t="s">
        <v>3336</v>
      </c>
      <c r="RC38" s="133">
        <v>3</v>
      </c>
      <c r="RG38" s="133">
        <v>1</v>
      </c>
      <c r="RH38" s="133" t="s">
        <v>1183</v>
      </c>
      <c r="RI38" s="133" t="s">
        <v>1183</v>
      </c>
      <c r="RK38" s="133">
        <v>2</v>
      </c>
      <c r="RL38" s="133" t="s">
        <v>1945</v>
      </c>
      <c r="RM38" s="133" t="s">
        <v>1183</v>
      </c>
      <c r="RN38" s="133" t="s">
        <v>1183</v>
      </c>
      <c r="RO38" s="133" t="s">
        <v>1183</v>
      </c>
      <c r="RP38" s="133" t="s">
        <v>1183</v>
      </c>
      <c r="RQ38" s="133" t="s">
        <v>1183</v>
      </c>
      <c r="RR38" s="133" t="s">
        <v>1183</v>
      </c>
      <c r="RS38" s="133" t="s">
        <v>1944</v>
      </c>
      <c r="RY38" s="133" t="s">
        <v>1182</v>
      </c>
      <c r="RZ38" s="171" t="s">
        <v>3336</v>
      </c>
      <c r="SA38" s="133" t="s">
        <v>1182</v>
      </c>
      <c r="SB38" s="133" t="s">
        <v>1182</v>
      </c>
      <c r="SC38" s="133" t="s">
        <v>1182</v>
      </c>
      <c r="SD38" s="133" t="s">
        <v>1182</v>
      </c>
      <c r="SE38" s="171" t="s">
        <v>3336</v>
      </c>
      <c r="SF38" s="133" t="s">
        <v>1182</v>
      </c>
      <c r="SG38" s="133" t="s">
        <v>1182</v>
      </c>
      <c r="SH38" s="133" t="s">
        <v>1182</v>
      </c>
      <c r="SI38" s="133" t="s">
        <v>1182</v>
      </c>
      <c r="SJ38" s="171" t="s">
        <v>3336</v>
      </c>
      <c r="SK38" s="133">
        <v>998</v>
      </c>
      <c r="SL38" s="133" t="s">
        <v>1183</v>
      </c>
      <c r="SM38" s="133">
        <v>880</v>
      </c>
      <c r="SN38" s="133">
        <v>118</v>
      </c>
      <c r="SO38" s="171" t="s">
        <v>3336</v>
      </c>
      <c r="SP38" s="133" t="s">
        <v>1942</v>
      </c>
      <c r="SQ38" s="134" t="s">
        <v>1943</v>
      </c>
    </row>
    <row r="39" spans="1:511" ht="14.5">
      <c r="A39" s="133">
        <v>38</v>
      </c>
      <c r="B39" s="150" t="s">
        <v>61</v>
      </c>
      <c r="C39" s="133">
        <v>1</v>
      </c>
      <c r="D39" s="133">
        <v>1</v>
      </c>
      <c r="E39" s="133">
        <v>2</v>
      </c>
      <c r="F39" s="133">
        <v>1</v>
      </c>
      <c r="G39" s="133">
        <v>1</v>
      </c>
      <c r="H39" s="133">
        <v>1</v>
      </c>
      <c r="I39" s="133">
        <v>2</v>
      </c>
      <c r="J39" s="133">
        <v>2</v>
      </c>
      <c r="K39" s="133">
        <v>1</v>
      </c>
      <c r="L39" s="133">
        <v>1</v>
      </c>
      <c r="M39" s="133">
        <v>1</v>
      </c>
      <c r="N39" s="133">
        <v>1</v>
      </c>
      <c r="O39" s="133">
        <v>2</v>
      </c>
      <c r="P39" s="133">
        <v>2</v>
      </c>
      <c r="Q39" s="133">
        <v>2</v>
      </c>
      <c r="R39" s="133">
        <v>2</v>
      </c>
      <c r="AI39" s="171" t="s">
        <v>3336</v>
      </c>
      <c r="AJ39" s="154">
        <v>71995</v>
      </c>
      <c r="AK39" s="133">
        <v>69621</v>
      </c>
      <c r="AL39" s="133">
        <v>68099</v>
      </c>
      <c r="AM39" s="133">
        <v>65931</v>
      </c>
      <c r="AN39" s="133">
        <v>64017</v>
      </c>
      <c r="AO39" s="133">
        <v>60687</v>
      </c>
      <c r="AP39" s="171" t="s">
        <v>3336</v>
      </c>
      <c r="AQ39" s="138">
        <v>12067</v>
      </c>
      <c r="AR39" s="138">
        <v>10844</v>
      </c>
      <c r="AS39" s="138">
        <v>9876</v>
      </c>
      <c r="AT39" s="138">
        <v>8636</v>
      </c>
      <c r="AU39" s="138">
        <v>8109</v>
      </c>
      <c r="AV39" s="138">
        <v>8109</v>
      </c>
      <c r="AW39" s="171" t="s">
        <v>3336</v>
      </c>
      <c r="AX39" s="154">
        <v>5476</v>
      </c>
      <c r="AY39" s="154">
        <v>5321</v>
      </c>
      <c r="AZ39" s="154">
        <v>5180</v>
      </c>
      <c r="BA39" s="154">
        <v>4987</v>
      </c>
      <c r="BB39" s="154">
        <v>4926</v>
      </c>
      <c r="BC39" s="154">
        <v>4639</v>
      </c>
      <c r="BD39" s="171" t="s">
        <v>3336</v>
      </c>
      <c r="BE39" s="154">
        <v>25484</v>
      </c>
      <c r="BF39" s="154">
        <v>23423</v>
      </c>
      <c r="BG39" s="154">
        <v>21815</v>
      </c>
      <c r="BH39" s="154">
        <v>20125</v>
      </c>
      <c r="BI39" s="154">
        <v>18680</v>
      </c>
      <c r="BJ39" s="154">
        <v>17324</v>
      </c>
      <c r="BK39" s="171" t="s">
        <v>3336</v>
      </c>
      <c r="BL39" s="154">
        <v>4738</v>
      </c>
      <c r="BM39" s="154">
        <v>4875</v>
      </c>
      <c r="BN39" s="154">
        <v>4822</v>
      </c>
      <c r="BO39" s="154">
        <v>4618</v>
      </c>
      <c r="BP39" s="133">
        <v>4465</v>
      </c>
      <c r="BQ39" s="154">
        <v>4124</v>
      </c>
      <c r="BR39" s="171" t="s">
        <v>3336</v>
      </c>
      <c r="BS39" s="133" t="s">
        <v>1183</v>
      </c>
      <c r="BT39" s="133" t="s">
        <v>1183</v>
      </c>
      <c r="BU39" s="133" t="s">
        <v>1183</v>
      </c>
      <c r="BV39" s="133" t="s">
        <v>1183</v>
      </c>
      <c r="BW39" s="133" t="s">
        <v>1183</v>
      </c>
      <c r="BX39" s="133" t="s">
        <v>1183</v>
      </c>
      <c r="BY39" s="171" t="s">
        <v>3336</v>
      </c>
      <c r="BZ39" s="154">
        <v>45525</v>
      </c>
      <c r="CA39" s="154">
        <v>52335</v>
      </c>
      <c r="CB39" s="154">
        <v>43430</v>
      </c>
      <c r="CC39" s="154">
        <v>45568</v>
      </c>
      <c r="CD39" s="154">
        <v>35059</v>
      </c>
      <c r="CE39" s="338">
        <f>(CD39+CF39)/2</f>
        <v>34116.5</v>
      </c>
      <c r="CF39" s="334">
        <v>33174</v>
      </c>
      <c r="CG39" s="154">
        <v>24990</v>
      </c>
      <c r="CH39" s="154">
        <v>33455</v>
      </c>
      <c r="CI39" s="154">
        <v>28707</v>
      </c>
      <c r="CJ39" s="133" t="s">
        <v>1183</v>
      </c>
      <c r="CK39" s="341" t="s">
        <v>1183</v>
      </c>
      <c r="CL39" s="133" t="s">
        <v>1183</v>
      </c>
      <c r="CM39" s="334">
        <v>17560</v>
      </c>
      <c r="CN39" s="133" t="s">
        <v>1183</v>
      </c>
      <c r="CO39" s="133" t="s">
        <v>1183</v>
      </c>
      <c r="CP39" s="133" t="s">
        <v>1183</v>
      </c>
      <c r="CQ39" s="133" t="s">
        <v>1183</v>
      </c>
      <c r="CR39" s="133" t="s">
        <v>1183</v>
      </c>
      <c r="CS39" s="133" t="s">
        <v>1183</v>
      </c>
      <c r="CT39" s="171" t="s">
        <v>3336</v>
      </c>
      <c r="CU39" s="133" t="s">
        <v>1182</v>
      </c>
      <c r="CV39" s="133" t="s">
        <v>1182</v>
      </c>
      <c r="CW39" s="133" t="s">
        <v>1182</v>
      </c>
      <c r="CX39" s="133" t="s">
        <v>1182</v>
      </c>
      <c r="CY39" s="133" t="s">
        <v>1182</v>
      </c>
      <c r="CZ39" s="133" t="s">
        <v>1182</v>
      </c>
      <c r="DA39" s="171" t="s">
        <v>3336</v>
      </c>
      <c r="DB39" s="133" t="s">
        <v>1182</v>
      </c>
      <c r="DC39" s="133" t="s">
        <v>1182</v>
      </c>
      <c r="DD39" s="133" t="s">
        <v>1182</v>
      </c>
      <c r="DE39" s="133" t="s">
        <v>1182</v>
      </c>
      <c r="DF39" s="133" t="s">
        <v>1182</v>
      </c>
      <c r="DG39" s="133" t="s">
        <v>1182</v>
      </c>
      <c r="DH39" s="171" t="s">
        <v>3336</v>
      </c>
      <c r="DI39" s="133" t="s">
        <v>1182</v>
      </c>
      <c r="DJ39" s="133" t="s">
        <v>1182</v>
      </c>
      <c r="DK39" s="133" t="s">
        <v>1182</v>
      </c>
      <c r="DL39" s="133" t="s">
        <v>1182</v>
      </c>
      <c r="DM39" s="133" t="s">
        <v>1182</v>
      </c>
      <c r="DN39" s="133" t="s">
        <v>1182</v>
      </c>
      <c r="DO39" s="171" t="s">
        <v>3336</v>
      </c>
      <c r="DP39" s="373">
        <f t="shared" si="5"/>
        <v>47076</v>
      </c>
      <c r="DQ39" s="373">
        <f t="shared" si="0"/>
        <v>53634</v>
      </c>
      <c r="DR39" s="373">
        <f t="shared" si="1"/>
        <v>45560</v>
      </c>
      <c r="DS39" s="373">
        <f t="shared" si="2"/>
        <v>41497</v>
      </c>
      <c r="DT39" s="373">
        <f t="shared" si="3"/>
        <v>38420</v>
      </c>
      <c r="DU39" s="373">
        <f t="shared" si="4"/>
        <v>36035</v>
      </c>
      <c r="DV39" s="335" t="s">
        <v>3336</v>
      </c>
      <c r="DW39" s="154">
        <v>204</v>
      </c>
      <c r="DX39" s="154">
        <v>191</v>
      </c>
      <c r="DY39" s="154">
        <v>162</v>
      </c>
      <c r="DZ39" s="154">
        <v>157</v>
      </c>
      <c r="EA39" s="154">
        <v>208</v>
      </c>
      <c r="EB39" s="338">
        <f>(EA39+EC39)/2</f>
        <v>164.5</v>
      </c>
      <c r="EC39" s="334">
        <v>121</v>
      </c>
      <c r="ED39" s="154">
        <v>17</v>
      </c>
      <c r="EE39" s="154">
        <v>30</v>
      </c>
      <c r="EF39" s="154">
        <v>39</v>
      </c>
      <c r="EG39" s="154">
        <v>31</v>
      </c>
      <c r="EH39" s="154">
        <v>30</v>
      </c>
      <c r="EI39" s="338">
        <f>(EH39+EJ39)/2</f>
        <v>32.5</v>
      </c>
      <c r="EJ39" s="334">
        <v>35</v>
      </c>
      <c r="EK39" s="133" t="s">
        <v>1183</v>
      </c>
      <c r="EL39" s="133" t="s">
        <v>1183</v>
      </c>
      <c r="EM39" s="154">
        <v>11</v>
      </c>
      <c r="EN39" s="154">
        <v>6</v>
      </c>
      <c r="EO39" s="154">
        <v>5</v>
      </c>
      <c r="EP39" s="338">
        <f>(EO39+EQ39)/2</f>
        <v>5</v>
      </c>
      <c r="EQ39" s="334">
        <v>5</v>
      </c>
      <c r="ER39" s="302">
        <v>46872</v>
      </c>
      <c r="ES39" s="302">
        <v>53443</v>
      </c>
      <c r="ET39" s="302">
        <v>45398</v>
      </c>
      <c r="EU39" s="302">
        <v>41340</v>
      </c>
      <c r="EV39" s="302">
        <v>38212</v>
      </c>
      <c r="EW39" s="338">
        <f>(EV39+EX39)/2</f>
        <v>35870.5</v>
      </c>
      <c r="EX39" s="334">
        <v>33529</v>
      </c>
      <c r="EY39" s="154">
        <v>24965</v>
      </c>
      <c r="EZ39" s="154">
        <v>16750</v>
      </c>
      <c r="FA39" s="154">
        <v>16052</v>
      </c>
      <c r="FB39" s="133" t="s">
        <v>1182</v>
      </c>
      <c r="FC39" s="154">
        <v>8555</v>
      </c>
      <c r="FD39" s="133" t="s">
        <v>1182</v>
      </c>
      <c r="FE39" s="334" t="s">
        <v>1183</v>
      </c>
      <c r="FF39" s="154">
        <v>21907</v>
      </c>
      <c r="FG39" s="154">
        <v>36693</v>
      </c>
      <c r="FH39" s="154">
        <v>35762</v>
      </c>
      <c r="FI39" s="154" t="s">
        <v>1183</v>
      </c>
      <c r="FJ39" s="154">
        <v>29657</v>
      </c>
      <c r="FK39" s="133" t="s">
        <v>1183</v>
      </c>
      <c r="FL39" s="360" t="s">
        <v>1183</v>
      </c>
      <c r="FM39" s="133" t="s">
        <v>1182</v>
      </c>
      <c r="FN39" s="133" t="s">
        <v>1182</v>
      </c>
      <c r="FO39" s="133" t="s">
        <v>1182</v>
      </c>
      <c r="FP39" s="133" t="s">
        <v>1182</v>
      </c>
      <c r="FQ39" s="154">
        <v>437</v>
      </c>
      <c r="FR39" s="338">
        <f>(FQ39+FS39)/2</f>
        <v>1038.5</v>
      </c>
      <c r="FS39" s="363">
        <v>1640</v>
      </c>
      <c r="FT39" s="133" t="s">
        <v>1182</v>
      </c>
      <c r="FU39" s="133" t="s">
        <v>1182</v>
      </c>
      <c r="FV39" s="133" t="s">
        <v>1182</v>
      </c>
      <c r="FW39" s="133" t="s">
        <v>1182</v>
      </c>
      <c r="FX39" s="154">
        <v>137</v>
      </c>
      <c r="FY39" s="338">
        <f>(FX39+FZ39)/2</f>
        <v>145.5</v>
      </c>
      <c r="FZ39" s="334">
        <v>154</v>
      </c>
      <c r="GA39" s="133" t="s">
        <v>1182</v>
      </c>
      <c r="GB39" s="133" t="s">
        <v>1182</v>
      </c>
      <c r="GC39" s="133" t="s">
        <v>1182</v>
      </c>
      <c r="GD39" s="133" t="s">
        <v>1182</v>
      </c>
      <c r="GE39" s="133" t="s">
        <v>1182</v>
      </c>
      <c r="GF39" s="133" t="s">
        <v>1182</v>
      </c>
      <c r="GG39" s="370"/>
      <c r="GK39" s="133">
        <v>2</v>
      </c>
      <c r="GL39" s="133" t="s">
        <v>1115</v>
      </c>
      <c r="GM39" s="133">
        <v>2</v>
      </c>
      <c r="GN39" s="133" t="s">
        <v>2035</v>
      </c>
      <c r="GR39" s="133" t="s">
        <v>1116</v>
      </c>
      <c r="HA39" s="154">
        <v>55908</v>
      </c>
      <c r="HB39" s="133" t="s">
        <v>1183</v>
      </c>
      <c r="HC39" s="133" t="s">
        <v>1183</v>
      </c>
      <c r="HD39" s="133" t="s">
        <v>1183</v>
      </c>
      <c r="HE39" s="133" t="s">
        <v>1183</v>
      </c>
      <c r="HF39" s="171" t="s">
        <v>3336</v>
      </c>
      <c r="HG39" s="133" t="s">
        <v>1182</v>
      </c>
      <c r="HH39" s="133" t="s">
        <v>1182</v>
      </c>
      <c r="HI39" s="133" t="s">
        <v>1182</v>
      </c>
      <c r="HJ39" s="133" t="s">
        <v>1182</v>
      </c>
      <c r="HK39" s="133" t="s">
        <v>1182</v>
      </c>
      <c r="HL39" s="171" t="s">
        <v>3336</v>
      </c>
      <c r="HM39" s="154">
        <v>4342</v>
      </c>
      <c r="HN39" s="133" t="s">
        <v>1182</v>
      </c>
      <c r="HO39" s="133" t="s">
        <v>1182</v>
      </c>
      <c r="HP39" s="133" t="s">
        <v>1182</v>
      </c>
      <c r="HQ39" s="133" t="s">
        <v>1182</v>
      </c>
      <c r="HR39" s="171" t="s">
        <v>3336</v>
      </c>
      <c r="HS39" s="154">
        <v>2858</v>
      </c>
      <c r="HT39" s="133" t="s">
        <v>1183</v>
      </c>
      <c r="HU39" s="133" t="s">
        <v>1183</v>
      </c>
      <c r="HV39" s="133" t="s">
        <v>1183</v>
      </c>
      <c r="HW39" s="133" t="s">
        <v>1183</v>
      </c>
      <c r="HX39" s="171" t="s">
        <v>3336</v>
      </c>
      <c r="HY39" s="133" t="s">
        <v>1183</v>
      </c>
      <c r="HZ39" s="133" t="s">
        <v>1183</v>
      </c>
      <c r="IA39" s="133" t="s">
        <v>1183</v>
      </c>
      <c r="IB39" s="133" t="s">
        <v>1183</v>
      </c>
      <c r="IC39" s="133" t="s">
        <v>1183</v>
      </c>
      <c r="ID39" s="171" t="s">
        <v>3336</v>
      </c>
      <c r="IE39" s="133" t="s">
        <v>1183</v>
      </c>
      <c r="IF39" s="133" t="s">
        <v>1182</v>
      </c>
      <c r="IG39" s="133" t="s">
        <v>1182</v>
      </c>
      <c r="IH39" s="133" t="s">
        <v>1182</v>
      </c>
      <c r="II39" s="133" t="s">
        <v>1182</v>
      </c>
      <c r="IJ39" s="171" t="s">
        <v>3336</v>
      </c>
      <c r="IK39" s="154">
        <v>1859</v>
      </c>
      <c r="IL39" s="133" t="s">
        <v>1183</v>
      </c>
      <c r="IM39" s="133" t="s">
        <v>1183</v>
      </c>
      <c r="IN39" s="133" t="s">
        <v>1183</v>
      </c>
      <c r="IO39" s="133" t="s">
        <v>1183</v>
      </c>
      <c r="IP39" s="171" t="s">
        <v>3336</v>
      </c>
      <c r="IQ39" s="133" t="s">
        <v>1182</v>
      </c>
      <c r="IR39" s="133" t="s">
        <v>1182</v>
      </c>
      <c r="IS39" s="133" t="s">
        <v>1182</v>
      </c>
      <c r="IT39" s="133" t="s">
        <v>1182</v>
      </c>
      <c r="IU39" s="133" t="s">
        <v>1182</v>
      </c>
      <c r="IV39" s="171" t="s">
        <v>3336</v>
      </c>
      <c r="IW39" s="154">
        <v>17223</v>
      </c>
      <c r="IX39" s="133" t="s">
        <v>1183</v>
      </c>
      <c r="IY39" s="133" t="s">
        <v>1183</v>
      </c>
      <c r="IZ39" s="133" t="s">
        <v>1183</v>
      </c>
      <c r="JA39" s="133" t="s">
        <v>1183</v>
      </c>
      <c r="JB39" s="171" t="s">
        <v>3336</v>
      </c>
      <c r="JC39" s="154">
        <v>2011</v>
      </c>
      <c r="JD39" s="133" t="s">
        <v>1183</v>
      </c>
      <c r="JE39" s="133" t="s">
        <v>1183</v>
      </c>
      <c r="JF39" s="133" t="s">
        <v>1183</v>
      </c>
      <c r="JG39" s="133" t="s">
        <v>1183</v>
      </c>
      <c r="JH39" s="171" t="s">
        <v>3336</v>
      </c>
      <c r="JI39" s="133" t="s">
        <v>1183</v>
      </c>
      <c r="JJ39" s="133" t="s">
        <v>1183</v>
      </c>
      <c r="JK39" s="133" t="s">
        <v>1183</v>
      </c>
      <c r="JL39" s="133" t="s">
        <v>1183</v>
      </c>
      <c r="JM39" s="133" t="s">
        <v>1183</v>
      </c>
      <c r="JN39" s="171" t="s">
        <v>3336</v>
      </c>
      <c r="JO39" s="154">
        <v>12589</v>
      </c>
      <c r="JP39" s="133" t="s">
        <v>1183</v>
      </c>
      <c r="JQ39" s="133" t="s">
        <v>1183</v>
      </c>
      <c r="JR39" s="133" t="s">
        <v>1183</v>
      </c>
      <c r="JS39" s="133" t="s">
        <v>1183</v>
      </c>
      <c r="JT39" s="171" t="s">
        <v>3336</v>
      </c>
      <c r="JX39" s="133">
        <v>2</v>
      </c>
      <c r="JY39" s="133" t="s">
        <v>1117</v>
      </c>
      <c r="KN39" s="341" t="e">
        <f t="shared" si="6"/>
        <v>#VALUE!</v>
      </c>
      <c r="KO39" s="154">
        <v>24328</v>
      </c>
      <c r="KP39" s="154">
        <v>24328</v>
      </c>
      <c r="KQ39" s="133" t="s">
        <v>1183</v>
      </c>
      <c r="KR39" s="171" t="s">
        <v>3336</v>
      </c>
      <c r="KS39" s="154">
        <v>769</v>
      </c>
      <c r="KT39" s="133" t="s">
        <v>1183</v>
      </c>
      <c r="KU39" s="154">
        <v>561</v>
      </c>
      <c r="KV39" s="133" t="s">
        <v>1183</v>
      </c>
      <c r="KW39" s="154">
        <v>79</v>
      </c>
      <c r="KX39" s="154"/>
      <c r="KY39" s="154">
        <v>129</v>
      </c>
      <c r="KZ39" s="133" t="s">
        <v>1183</v>
      </c>
      <c r="LA39" s="154">
        <v>29183</v>
      </c>
      <c r="LB39" s="133" t="s">
        <v>1183</v>
      </c>
      <c r="LC39" s="171" t="s">
        <v>3336</v>
      </c>
      <c r="LD39" s="133">
        <v>481</v>
      </c>
      <c r="LE39" s="134" t="s">
        <v>1183</v>
      </c>
      <c r="LF39" s="133">
        <v>18339</v>
      </c>
      <c r="LG39" s="134" t="s">
        <v>1183</v>
      </c>
      <c r="LH39" s="134" t="s">
        <v>1183</v>
      </c>
      <c r="LI39" s="134" t="s">
        <v>1183</v>
      </c>
      <c r="LJ39" s="171" t="s">
        <v>3336</v>
      </c>
      <c r="LK39" s="154">
        <v>1263</v>
      </c>
      <c r="LL39" s="134" t="s">
        <v>1183</v>
      </c>
      <c r="LM39" s="154">
        <v>806</v>
      </c>
      <c r="LN39" s="134" t="s">
        <v>1183</v>
      </c>
      <c r="LO39" s="154">
        <v>1869</v>
      </c>
      <c r="LP39" s="134" t="s">
        <v>1183</v>
      </c>
      <c r="LQ39" s="171" t="s">
        <v>3336</v>
      </c>
      <c r="LR39" s="154">
        <v>821</v>
      </c>
      <c r="LS39" s="133" t="s">
        <v>1182</v>
      </c>
      <c r="LT39" s="154">
        <v>5604</v>
      </c>
      <c r="LU39" s="133" t="s">
        <v>1182</v>
      </c>
      <c r="LV39" s="171" t="s">
        <v>3336</v>
      </c>
      <c r="LX39" s="171" t="s">
        <v>3336</v>
      </c>
      <c r="OT39" s="154">
        <v>77741</v>
      </c>
      <c r="OU39" s="154">
        <v>4732</v>
      </c>
      <c r="OV39" s="133" t="s">
        <v>1183</v>
      </c>
      <c r="OW39" s="154">
        <v>3785</v>
      </c>
      <c r="OX39" s="133" t="s">
        <v>1183</v>
      </c>
      <c r="OY39" s="171" t="s">
        <v>3336</v>
      </c>
      <c r="OZ39" s="176" t="s">
        <v>1183</v>
      </c>
      <c r="PA39" s="154">
        <v>13221</v>
      </c>
      <c r="PB39" s="133" t="s">
        <v>1183</v>
      </c>
      <c r="PC39" s="133" t="s">
        <v>1182</v>
      </c>
      <c r="PD39" s="133" t="s">
        <v>1183</v>
      </c>
      <c r="PE39" s="171" t="s">
        <v>3336</v>
      </c>
      <c r="PF39" s="133" t="s">
        <v>1182</v>
      </c>
      <c r="PG39" s="133" t="s">
        <v>1182</v>
      </c>
      <c r="PH39" s="133" t="s">
        <v>1182</v>
      </c>
      <c r="PI39" s="133" t="s">
        <v>1182</v>
      </c>
      <c r="PJ39" s="133" t="s">
        <v>1182</v>
      </c>
      <c r="PK39" s="133" t="s">
        <v>1182</v>
      </c>
      <c r="PL39" s="133" t="s">
        <v>1182</v>
      </c>
      <c r="PM39" s="171" t="s">
        <v>3336</v>
      </c>
      <c r="PN39" s="133" t="s">
        <v>1183</v>
      </c>
      <c r="PO39" s="133" t="s">
        <v>1183</v>
      </c>
      <c r="PP39" s="171" t="s">
        <v>3336</v>
      </c>
      <c r="PQ39" s="133" t="s">
        <v>1183</v>
      </c>
      <c r="PR39" s="133" t="s">
        <v>1183</v>
      </c>
      <c r="PS39" s="154">
        <v>18645</v>
      </c>
      <c r="PT39" s="154">
        <v>10904</v>
      </c>
      <c r="PU39" s="133" t="s">
        <v>1183</v>
      </c>
      <c r="PV39" s="133" t="s">
        <v>1183</v>
      </c>
      <c r="PW39" s="171" t="s">
        <v>3336</v>
      </c>
      <c r="PX39" s="133" t="s">
        <v>1182</v>
      </c>
      <c r="PY39" s="133" t="s">
        <v>1182</v>
      </c>
      <c r="PZ39" s="154">
        <v>43116</v>
      </c>
      <c r="QA39" s="133" t="s">
        <v>1182</v>
      </c>
      <c r="QB39" s="154">
        <v>1829</v>
      </c>
      <c r="QC39" s="154">
        <v>4506</v>
      </c>
      <c r="QD39" s="171" t="s">
        <v>3336</v>
      </c>
      <c r="QE39" s="154">
        <v>71</v>
      </c>
      <c r="QF39" s="154">
        <v>112</v>
      </c>
      <c r="QG39" s="154">
        <v>5257</v>
      </c>
      <c r="QH39" s="154">
        <v>11908</v>
      </c>
      <c r="QI39" s="154">
        <v>163</v>
      </c>
      <c r="QJ39" s="154">
        <v>8808</v>
      </c>
      <c r="QK39" s="171" t="s">
        <v>3336</v>
      </c>
      <c r="QL39" s="133" t="s">
        <v>1182</v>
      </c>
      <c r="QM39" s="133" t="s">
        <v>1182</v>
      </c>
      <c r="QN39" s="154">
        <v>8660</v>
      </c>
      <c r="QO39" s="154">
        <v>9865</v>
      </c>
      <c r="QP39" s="133" t="s">
        <v>1182</v>
      </c>
      <c r="QQ39" s="133" t="s">
        <v>1182</v>
      </c>
      <c r="QR39" s="171" t="s">
        <v>3336</v>
      </c>
      <c r="QS39" s="154">
        <v>112334</v>
      </c>
      <c r="QT39" s="154">
        <v>108762</v>
      </c>
      <c r="QU39" s="154">
        <v>1458</v>
      </c>
      <c r="QV39" s="154">
        <v>84</v>
      </c>
      <c r="QW39" s="133" t="s">
        <v>1182</v>
      </c>
      <c r="QX39" s="154">
        <v>337</v>
      </c>
      <c r="QY39" s="133" t="s">
        <v>1182</v>
      </c>
      <c r="QZ39" s="171" t="s">
        <v>3336</v>
      </c>
      <c r="RB39" s="171" t="s">
        <v>3336</v>
      </c>
      <c r="RM39" s="133" t="s">
        <v>76</v>
      </c>
      <c r="RN39" s="133" t="s">
        <v>76</v>
      </c>
      <c r="RP39" s="133" t="s">
        <v>76</v>
      </c>
      <c r="RQ39" s="133" t="s">
        <v>76</v>
      </c>
      <c r="RY39" s="133" t="s">
        <v>1182</v>
      </c>
      <c r="RZ39" s="171" t="s">
        <v>3336</v>
      </c>
      <c r="SA39" s="154">
        <v>37.5</v>
      </c>
      <c r="SB39" s="154">
        <v>61</v>
      </c>
      <c r="SC39" s="154">
        <v>65.5</v>
      </c>
      <c r="SD39" s="154">
        <v>454</v>
      </c>
      <c r="SE39" s="171" t="s">
        <v>3336</v>
      </c>
      <c r="SF39" s="154">
        <v>201</v>
      </c>
      <c r="SG39" s="154">
        <v>289</v>
      </c>
      <c r="SH39" s="133" t="s">
        <v>1182</v>
      </c>
      <c r="SI39" s="154">
        <v>80</v>
      </c>
      <c r="SJ39" s="171" t="s">
        <v>3336</v>
      </c>
      <c r="SK39" s="133" t="s">
        <v>1183</v>
      </c>
      <c r="SL39" s="154">
        <v>394</v>
      </c>
      <c r="SM39" s="133" t="s">
        <v>1183</v>
      </c>
      <c r="SN39" s="133" t="s">
        <v>1183</v>
      </c>
      <c r="SO39" s="171" t="s">
        <v>3336</v>
      </c>
    </row>
    <row r="40" spans="1:511" ht="15" customHeight="1">
      <c r="A40" s="133">
        <v>39</v>
      </c>
      <c r="B40" s="150" t="s">
        <v>62</v>
      </c>
      <c r="C40" s="133">
        <v>1</v>
      </c>
      <c r="D40" s="133">
        <v>2</v>
      </c>
      <c r="E40" s="133">
        <v>1</v>
      </c>
      <c r="F40" s="133">
        <v>1</v>
      </c>
      <c r="G40" s="133">
        <v>1</v>
      </c>
      <c r="H40" s="133">
        <v>1</v>
      </c>
      <c r="I40" s="133">
        <v>2</v>
      </c>
      <c r="J40" s="133">
        <v>2</v>
      </c>
      <c r="K40" s="133">
        <v>1</v>
      </c>
      <c r="L40" s="133">
        <v>2</v>
      </c>
      <c r="M40" s="133">
        <v>1</v>
      </c>
      <c r="N40" s="133">
        <v>2</v>
      </c>
      <c r="O40" s="133">
        <v>2</v>
      </c>
      <c r="P40" s="133">
        <v>2</v>
      </c>
      <c r="Q40" s="133">
        <v>2</v>
      </c>
      <c r="R40" s="133">
        <v>2</v>
      </c>
      <c r="S40" s="133">
        <v>1399</v>
      </c>
      <c r="X40" s="133">
        <v>134</v>
      </c>
      <c r="AA40" s="133">
        <v>1399</v>
      </c>
      <c r="AE40" s="133">
        <v>16796</v>
      </c>
      <c r="AF40" s="133">
        <v>116</v>
      </c>
      <c r="AG40" s="133">
        <v>20962</v>
      </c>
      <c r="AH40" s="133">
        <v>104</v>
      </c>
      <c r="AI40" s="171" t="s">
        <v>3336</v>
      </c>
      <c r="AJ40" s="133">
        <v>6742</v>
      </c>
      <c r="AK40" s="133">
        <v>6431</v>
      </c>
      <c r="AL40" s="133">
        <v>5868</v>
      </c>
      <c r="AM40" s="133">
        <v>5861</v>
      </c>
      <c r="AN40" s="133">
        <v>5691</v>
      </c>
      <c r="AO40" s="138">
        <v>5762</v>
      </c>
      <c r="AP40" s="171" t="s">
        <v>3336</v>
      </c>
      <c r="AQ40" s="133">
        <v>1594</v>
      </c>
      <c r="AR40" s="133">
        <v>1579</v>
      </c>
      <c r="AS40" s="133">
        <v>1491</v>
      </c>
      <c r="AT40" s="133">
        <v>1542</v>
      </c>
      <c r="AU40" s="133">
        <v>1399</v>
      </c>
      <c r="AV40" s="138">
        <v>1478</v>
      </c>
      <c r="AW40" s="171" t="s">
        <v>3336</v>
      </c>
      <c r="AX40" s="133">
        <v>400</v>
      </c>
      <c r="AY40" s="133">
        <v>389</v>
      </c>
      <c r="AZ40" s="133">
        <v>341</v>
      </c>
      <c r="BA40" s="133">
        <v>333</v>
      </c>
      <c r="BB40" s="133">
        <v>327</v>
      </c>
      <c r="BC40" s="154">
        <v>348</v>
      </c>
      <c r="BD40" s="171" t="s">
        <v>3336</v>
      </c>
      <c r="BE40" s="133">
        <v>1419</v>
      </c>
      <c r="BF40" s="133">
        <v>1479</v>
      </c>
      <c r="BG40" s="133">
        <v>1383</v>
      </c>
      <c r="BH40" s="133">
        <v>1324</v>
      </c>
      <c r="BI40" s="133">
        <v>1325</v>
      </c>
      <c r="BJ40" s="154">
        <v>1228</v>
      </c>
      <c r="BK40" s="171" t="s">
        <v>3336</v>
      </c>
      <c r="BL40" s="133">
        <v>537</v>
      </c>
      <c r="BM40" s="133">
        <v>521</v>
      </c>
      <c r="BN40" s="133">
        <v>492</v>
      </c>
      <c r="BO40" s="133">
        <v>456</v>
      </c>
      <c r="BP40" s="133">
        <v>477</v>
      </c>
      <c r="BQ40" s="154">
        <v>435</v>
      </c>
      <c r="BR40" s="171" t="s">
        <v>3336</v>
      </c>
      <c r="BS40" s="133" t="s">
        <v>1183</v>
      </c>
      <c r="BT40" s="133" t="s">
        <v>1183</v>
      </c>
      <c r="BU40" s="133" t="s">
        <v>1183</v>
      </c>
      <c r="BV40" s="133" t="s">
        <v>1183</v>
      </c>
      <c r="BW40" s="133" t="s">
        <v>1183</v>
      </c>
      <c r="BX40" s="133" t="s">
        <v>1183</v>
      </c>
      <c r="BY40" s="171" t="s">
        <v>3336</v>
      </c>
      <c r="BZ40" s="133">
        <v>38935</v>
      </c>
      <c r="CA40" s="133">
        <v>38983</v>
      </c>
      <c r="CB40" s="133">
        <v>37506</v>
      </c>
      <c r="CC40" s="133">
        <v>38721</v>
      </c>
      <c r="CD40" s="133">
        <v>41243</v>
      </c>
      <c r="CE40" s="176" t="s">
        <v>1183</v>
      </c>
      <c r="CF40" s="353">
        <v>8423</v>
      </c>
      <c r="CG40" s="133">
        <v>29472</v>
      </c>
      <c r="CH40" s="133">
        <v>29483</v>
      </c>
      <c r="CI40" s="133">
        <v>28531</v>
      </c>
      <c r="CJ40" s="133">
        <v>29778</v>
      </c>
      <c r="CK40" s="133">
        <v>32662</v>
      </c>
      <c r="CL40" s="133" t="s">
        <v>1183</v>
      </c>
      <c r="CM40" s="334" t="s">
        <v>3336</v>
      </c>
      <c r="CN40" s="133" t="s">
        <v>1183</v>
      </c>
      <c r="CO40" s="133" t="s">
        <v>1183</v>
      </c>
      <c r="CP40" s="133" t="s">
        <v>1183</v>
      </c>
      <c r="CQ40" s="133" t="s">
        <v>1183</v>
      </c>
      <c r="CR40" s="133" t="s">
        <v>1183</v>
      </c>
      <c r="CS40" s="133" t="s">
        <v>1183</v>
      </c>
      <c r="CT40" s="171" t="s">
        <v>3336</v>
      </c>
      <c r="CU40" s="133" t="s">
        <v>1182</v>
      </c>
      <c r="CV40" s="133" t="s">
        <v>1182</v>
      </c>
      <c r="CW40" s="133" t="s">
        <v>1182</v>
      </c>
      <c r="CX40" s="133" t="s">
        <v>1182</v>
      </c>
      <c r="CY40" s="133" t="s">
        <v>1182</v>
      </c>
      <c r="CZ40" s="133" t="s">
        <v>1182</v>
      </c>
      <c r="DA40" s="171" t="s">
        <v>3336</v>
      </c>
      <c r="DB40" s="133" t="s">
        <v>1182</v>
      </c>
      <c r="DC40" s="133" t="s">
        <v>1182</v>
      </c>
      <c r="DD40" s="133" t="s">
        <v>1182</v>
      </c>
      <c r="DE40" s="133" t="s">
        <v>1182</v>
      </c>
      <c r="DF40" s="133" t="s">
        <v>1182</v>
      </c>
      <c r="DG40" s="133" t="s">
        <v>1182</v>
      </c>
      <c r="DH40" s="171" t="s">
        <v>3336</v>
      </c>
      <c r="DI40" s="133" t="s">
        <v>1182</v>
      </c>
      <c r="DJ40" s="133" t="s">
        <v>1182</v>
      </c>
      <c r="DK40" s="133" t="s">
        <v>1182</v>
      </c>
      <c r="DL40" s="133" t="s">
        <v>1182</v>
      </c>
      <c r="DM40" s="133" t="s">
        <v>1182</v>
      </c>
      <c r="DN40" s="133" t="s">
        <v>1182</v>
      </c>
      <c r="DO40" s="171" t="s">
        <v>3336</v>
      </c>
      <c r="DP40" s="341" t="e">
        <f t="shared" si="5"/>
        <v>#VALUE!</v>
      </c>
      <c r="DQ40" s="341" t="e">
        <f t="shared" si="0"/>
        <v>#VALUE!</v>
      </c>
      <c r="DR40" s="341" t="e">
        <f t="shared" si="1"/>
        <v>#VALUE!</v>
      </c>
      <c r="DS40" s="341" t="e">
        <f t="shared" si="2"/>
        <v>#VALUE!</v>
      </c>
      <c r="DT40" s="341" t="e">
        <f t="shared" si="3"/>
        <v>#VALUE!</v>
      </c>
      <c r="DU40" s="341" t="e">
        <f t="shared" si="4"/>
        <v>#VALUE!</v>
      </c>
      <c r="DV40" s="335" t="s">
        <v>3336</v>
      </c>
      <c r="DW40" s="133">
        <v>14</v>
      </c>
      <c r="DX40" s="133">
        <v>16</v>
      </c>
      <c r="DY40" s="133">
        <v>13</v>
      </c>
      <c r="DZ40" s="133">
        <v>16</v>
      </c>
      <c r="EA40" s="133">
        <v>8</v>
      </c>
      <c r="EB40" s="338">
        <f>(EA40+EC40)/2</f>
        <v>6</v>
      </c>
      <c r="EC40" s="334">
        <v>4</v>
      </c>
      <c r="ED40" s="133">
        <v>7</v>
      </c>
      <c r="EE40" s="133">
        <v>7</v>
      </c>
      <c r="EF40" s="133">
        <v>6</v>
      </c>
      <c r="EG40" s="133">
        <v>7</v>
      </c>
      <c r="EH40" s="133">
        <v>3</v>
      </c>
      <c r="EI40" s="338">
        <f>(EH40+EJ40)/2</f>
        <v>2</v>
      </c>
      <c r="EJ40" s="334">
        <v>1</v>
      </c>
      <c r="EK40" s="133" t="s">
        <v>1183</v>
      </c>
      <c r="EL40" s="133" t="s">
        <v>1183</v>
      </c>
      <c r="EM40" s="133">
        <v>4</v>
      </c>
      <c r="EN40" s="133">
        <v>4</v>
      </c>
      <c r="EO40" s="133">
        <v>1</v>
      </c>
      <c r="EP40" s="338">
        <f>(EO40+EQ40)/2</f>
        <v>1</v>
      </c>
      <c r="EQ40" s="334">
        <v>1</v>
      </c>
      <c r="ER40" s="133" t="s">
        <v>1182</v>
      </c>
      <c r="ES40" s="133" t="s">
        <v>1182</v>
      </c>
      <c r="ET40" s="133" t="s">
        <v>1182</v>
      </c>
      <c r="EU40" s="133" t="s">
        <v>1182</v>
      </c>
      <c r="EV40" s="133" t="s">
        <v>1182</v>
      </c>
      <c r="EW40" s="133" t="s">
        <v>1182</v>
      </c>
      <c r="EX40" s="334" t="s">
        <v>3336</v>
      </c>
      <c r="EY40" s="133" t="s">
        <v>1182</v>
      </c>
      <c r="EZ40" s="133" t="s">
        <v>1182</v>
      </c>
      <c r="FA40" s="133" t="s">
        <v>1182</v>
      </c>
      <c r="FB40" s="133" t="s">
        <v>1182</v>
      </c>
      <c r="FC40" s="133" t="s">
        <v>1182</v>
      </c>
      <c r="FD40" s="133" t="s">
        <v>1182</v>
      </c>
      <c r="FE40" s="334" t="s">
        <v>3336</v>
      </c>
      <c r="FF40" s="133">
        <v>9539</v>
      </c>
      <c r="FG40" s="133">
        <v>9502</v>
      </c>
      <c r="FH40" s="133">
        <v>8885</v>
      </c>
      <c r="FI40" s="133">
        <v>8848</v>
      </c>
      <c r="FJ40" s="133">
        <v>8614</v>
      </c>
      <c r="FK40" s="338">
        <f>(FJ40+FL40)/2</f>
        <v>8456.5</v>
      </c>
      <c r="FL40" s="360">
        <v>8299</v>
      </c>
      <c r="FM40" s="133" t="s">
        <v>1182</v>
      </c>
      <c r="FN40" s="133" t="s">
        <v>1182</v>
      </c>
      <c r="FO40" s="133" t="s">
        <v>1182</v>
      </c>
      <c r="FP40" s="133" t="s">
        <v>1182</v>
      </c>
      <c r="FQ40" s="133">
        <v>65</v>
      </c>
      <c r="FR40" s="338">
        <f>(FQ40+FS40)/2</f>
        <v>58</v>
      </c>
      <c r="FS40" s="363">
        <v>51</v>
      </c>
      <c r="FT40" s="133" t="s">
        <v>1182</v>
      </c>
      <c r="FU40" s="133" t="s">
        <v>1182</v>
      </c>
      <c r="FV40" s="133" t="s">
        <v>1182</v>
      </c>
      <c r="FW40" s="133" t="s">
        <v>1182</v>
      </c>
      <c r="FX40" s="133" t="s">
        <v>1182</v>
      </c>
      <c r="FY40" s="133" t="s">
        <v>1182</v>
      </c>
      <c r="FZ40" s="334" t="s">
        <v>1183</v>
      </c>
      <c r="GA40" s="133">
        <v>128</v>
      </c>
      <c r="GB40" s="133">
        <v>103</v>
      </c>
      <c r="GC40" s="133">
        <v>139</v>
      </c>
      <c r="GD40" s="133">
        <v>102</v>
      </c>
      <c r="GE40" s="133">
        <v>28</v>
      </c>
      <c r="GF40" s="338">
        <f>(GE40+GG40)/2</f>
        <v>20</v>
      </c>
      <c r="GG40" s="370">
        <v>12</v>
      </c>
      <c r="GH40" s="368" t="s">
        <v>1952</v>
      </c>
      <c r="GK40" s="133">
        <v>2</v>
      </c>
      <c r="GL40" s="133" t="s">
        <v>3382</v>
      </c>
      <c r="GM40" s="133">
        <v>1</v>
      </c>
      <c r="GO40" s="133">
        <v>1</v>
      </c>
      <c r="GS40" s="133">
        <v>2</v>
      </c>
      <c r="GT40" s="133" t="s">
        <v>1122</v>
      </c>
      <c r="GU40" s="133">
        <v>1</v>
      </c>
      <c r="GV40" s="133">
        <v>1</v>
      </c>
      <c r="GW40" s="133" t="s">
        <v>1123</v>
      </c>
      <c r="HA40" s="133">
        <v>4292</v>
      </c>
      <c r="HB40" s="133">
        <v>228</v>
      </c>
      <c r="HC40" s="133" t="s">
        <v>1183</v>
      </c>
      <c r="HD40" s="133">
        <v>1325</v>
      </c>
      <c r="HE40" s="133">
        <v>477</v>
      </c>
      <c r="HF40" s="171" t="s">
        <v>3336</v>
      </c>
      <c r="HG40" s="133" t="s">
        <v>1182</v>
      </c>
      <c r="HH40" s="133" t="s">
        <v>1182</v>
      </c>
      <c r="HI40" s="133" t="s">
        <v>1182</v>
      </c>
      <c r="HJ40" s="133" t="s">
        <v>1182</v>
      </c>
      <c r="HK40" s="133" t="s">
        <v>1182</v>
      </c>
      <c r="HL40" s="171" t="s">
        <v>3336</v>
      </c>
      <c r="HM40" s="133">
        <v>570</v>
      </c>
      <c r="HN40" s="133" t="s">
        <v>1182</v>
      </c>
      <c r="HO40" s="133" t="s">
        <v>1182</v>
      </c>
      <c r="HP40" s="133" t="s">
        <v>1182</v>
      </c>
      <c r="HQ40" s="133" t="s">
        <v>1182</v>
      </c>
      <c r="HR40" s="171" t="s">
        <v>3336</v>
      </c>
      <c r="HS40" s="133">
        <v>450</v>
      </c>
      <c r="HT40" s="133" t="s">
        <v>1183</v>
      </c>
      <c r="HU40" s="133" t="s">
        <v>1183</v>
      </c>
      <c r="HV40" s="133" t="s">
        <v>1183</v>
      </c>
      <c r="HW40" s="133" t="s">
        <v>1183</v>
      </c>
      <c r="HX40" s="171" t="s">
        <v>3336</v>
      </c>
      <c r="HY40" s="133" t="s">
        <v>1183</v>
      </c>
      <c r="HZ40" s="133" t="s">
        <v>1183</v>
      </c>
      <c r="IA40" s="133" t="s">
        <v>1183</v>
      </c>
      <c r="IB40" s="133" t="s">
        <v>1183</v>
      </c>
      <c r="IC40" s="133" t="s">
        <v>1183</v>
      </c>
      <c r="ID40" s="171" t="s">
        <v>3336</v>
      </c>
      <c r="IE40" s="133" t="s">
        <v>1182</v>
      </c>
      <c r="IF40" s="133" t="s">
        <v>1182</v>
      </c>
      <c r="IG40" s="133" t="s">
        <v>1182</v>
      </c>
      <c r="IH40" s="133" t="s">
        <v>1182</v>
      </c>
      <c r="II40" s="133" t="s">
        <v>1182</v>
      </c>
      <c r="IJ40" s="171" t="s">
        <v>3336</v>
      </c>
      <c r="IK40" s="133">
        <v>211</v>
      </c>
      <c r="IL40" s="133" t="s">
        <v>1183</v>
      </c>
      <c r="IM40" s="133" t="s">
        <v>1183</v>
      </c>
      <c r="IN40" s="133" t="s">
        <v>1183</v>
      </c>
      <c r="IO40" s="133" t="s">
        <v>1183</v>
      </c>
      <c r="IP40" s="171" t="s">
        <v>3336</v>
      </c>
      <c r="IQ40" s="133" t="s">
        <v>1182</v>
      </c>
      <c r="IR40" s="133" t="s">
        <v>1182</v>
      </c>
      <c r="IS40" s="133" t="s">
        <v>1182</v>
      </c>
      <c r="IT40" s="133" t="s">
        <v>1182</v>
      </c>
      <c r="IU40" s="133" t="s">
        <v>1182</v>
      </c>
      <c r="IV40" s="171" t="s">
        <v>3336</v>
      </c>
      <c r="IW40" s="133">
        <v>430</v>
      </c>
      <c r="IX40" s="133" t="s">
        <v>1183</v>
      </c>
      <c r="IY40" s="133" t="s">
        <v>1183</v>
      </c>
      <c r="IZ40" s="133" t="s">
        <v>1183</v>
      </c>
      <c r="JA40" s="133" t="s">
        <v>1183</v>
      </c>
      <c r="JB40" s="171" t="s">
        <v>3336</v>
      </c>
      <c r="JC40" s="133">
        <v>351</v>
      </c>
      <c r="JD40" s="133" t="s">
        <v>1183</v>
      </c>
      <c r="JE40" s="133" t="s">
        <v>1183</v>
      </c>
      <c r="JF40" s="133" t="s">
        <v>1183</v>
      </c>
      <c r="JG40" s="133" t="s">
        <v>1183</v>
      </c>
      <c r="JH40" s="171" t="s">
        <v>3336</v>
      </c>
      <c r="JI40" s="133" t="s">
        <v>1183</v>
      </c>
      <c r="JJ40" s="133" t="s">
        <v>1183</v>
      </c>
      <c r="JK40" s="133" t="s">
        <v>1183</v>
      </c>
      <c r="JL40" s="133" t="s">
        <v>1183</v>
      </c>
      <c r="JM40" s="133" t="s">
        <v>1183</v>
      </c>
      <c r="JN40" s="171" t="s">
        <v>3336</v>
      </c>
      <c r="JO40" s="133">
        <v>859</v>
      </c>
      <c r="JP40" s="133" t="s">
        <v>1183</v>
      </c>
      <c r="JQ40" s="133" t="s">
        <v>1183</v>
      </c>
      <c r="JR40" s="133" t="s">
        <v>1183</v>
      </c>
      <c r="JS40" s="133" t="s">
        <v>1183</v>
      </c>
      <c r="JT40" s="171" t="s">
        <v>3336</v>
      </c>
      <c r="JU40" s="134" t="s">
        <v>1952</v>
      </c>
      <c r="JV40" s="134" t="s">
        <v>3523</v>
      </c>
      <c r="JW40" s="153"/>
      <c r="JX40" s="133">
        <v>2</v>
      </c>
      <c r="JY40" s="133" t="s">
        <v>1124</v>
      </c>
      <c r="JZ40" s="133">
        <v>1</v>
      </c>
      <c r="KD40" s="133">
        <v>1</v>
      </c>
      <c r="KH40" s="133">
        <v>1</v>
      </c>
      <c r="KI40" s="133">
        <v>1</v>
      </c>
      <c r="KJ40" s="133" t="s">
        <v>1125</v>
      </c>
      <c r="KL40" s="133">
        <v>1</v>
      </c>
      <c r="KN40" s="341" t="e">
        <f t="shared" si="6"/>
        <v>#VALUE!</v>
      </c>
      <c r="KO40" s="133">
        <v>7329</v>
      </c>
      <c r="KP40" s="133">
        <v>7327</v>
      </c>
      <c r="KQ40" s="133" t="s">
        <v>1183</v>
      </c>
      <c r="KR40" s="171" t="s">
        <v>3336</v>
      </c>
      <c r="KS40" s="133">
        <v>1239</v>
      </c>
      <c r="KT40" s="133" t="s">
        <v>1183</v>
      </c>
      <c r="KU40" s="133">
        <v>738</v>
      </c>
      <c r="KV40" s="133" t="s">
        <v>1183</v>
      </c>
      <c r="KW40" s="133">
        <v>56</v>
      </c>
      <c r="KY40" s="133">
        <v>445</v>
      </c>
      <c r="KZ40" s="133" t="s">
        <v>1183</v>
      </c>
      <c r="LA40" s="133">
        <v>6088</v>
      </c>
      <c r="LB40" s="133" t="s">
        <v>1183</v>
      </c>
      <c r="LC40" s="171" t="s">
        <v>3336</v>
      </c>
      <c r="LD40" s="133">
        <v>302</v>
      </c>
      <c r="LE40" s="134" t="s">
        <v>1183</v>
      </c>
      <c r="LF40" s="133">
        <v>4371</v>
      </c>
      <c r="LG40" s="134" t="s">
        <v>1183</v>
      </c>
      <c r="LH40" s="133">
        <v>0</v>
      </c>
      <c r="LI40" s="134" t="s">
        <v>1183</v>
      </c>
      <c r="LJ40" s="171" t="s">
        <v>3336</v>
      </c>
      <c r="LK40" s="133">
        <v>103</v>
      </c>
      <c r="LL40" s="134" t="s">
        <v>1183</v>
      </c>
      <c r="LM40" s="133">
        <v>32</v>
      </c>
      <c r="LN40" s="134" t="s">
        <v>1183</v>
      </c>
      <c r="LO40" s="133">
        <v>234</v>
      </c>
      <c r="LP40" s="134" t="s">
        <v>1183</v>
      </c>
      <c r="LQ40" s="171" t="s">
        <v>3336</v>
      </c>
      <c r="LR40" s="133">
        <v>327</v>
      </c>
      <c r="LS40" s="133" t="s">
        <v>1182</v>
      </c>
      <c r="LT40" s="133">
        <v>713</v>
      </c>
      <c r="LU40" s="133" t="s">
        <v>1182</v>
      </c>
      <c r="LV40" s="171" t="s">
        <v>3336</v>
      </c>
      <c r="LX40" s="171" t="s">
        <v>3336</v>
      </c>
      <c r="OT40" s="133">
        <v>11609</v>
      </c>
      <c r="OU40" s="133">
        <v>1504</v>
      </c>
      <c r="OV40" s="133">
        <v>8</v>
      </c>
      <c r="OW40" s="133">
        <v>1629</v>
      </c>
      <c r="OX40" s="133" t="s">
        <v>1183</v>
      </c>
      <c r="OY40" s="171" t="s">
        <v>3336</v>
      </c>
      <c r="OZ40" s="176">
        <v>16368</v>
      </c>
      <c r="PA40" s="133">
        <v>1938</v>
      </c>
      <c r="PB40" s="133">
        <v>35</v>
      </c>
      <c r="PC40" s="133">
        <v>2412</v>
      </c>
      <c r="PD40" s="133" t="s">
        <v>1183</v>
      </c>
      <c r="PE40" s="171" t="s">
        <v>3336</v>
      </c>
      <c r="PF40" s="133">
        <v>14632</v>
      </c>
      <c r="PG40" s="133" t="s">
        <v>1182</v>
      </c>
      <c r="PH40" s="133" t="s">
        <v>1182</v>
      </c>
      <c r="PI40" s="133" t="s">
        <v>1182</v>
      </c>
      <c r="PJ40" s="133" t="s">
        <v>1182</v>
      </c>
      <c r="PK40" s="133" t="s">
        <v>1182</v>
      </c>
      <c r="PL40" s="133" t="s">
        <v>1182</v>
      </c>
      <c r="PM40" s="171" t="s">
        <v>3336</v>
      </c>
      <c r="PN40" s="133">
        <v>11609</v>
      </c>
      <c r="PO40" s="133">
        <v>16368</v>
      </c>
      <c r="PP40" s="171" t="s">
        <v>3336</v>
      </c>
      <c r="PQ40" s="133" t="s">
        <v>1183</v>
      </c>
      <c r="PR40" s="133" t="s">
        <v>1183</v>
      </c>
      <c r="PS40" s="133" t="s">
        <v>1183</v>
      </c>
      <c r="PT40" s="133" t="s">
        <v>1183</v>
      </c>
      <c r="PU40" s="133" t="s">
        <v>1183</v>
      </c>
      <c r="PV40" s="133" t="s">
        <v>1183</v>
      </c>
      <c r="PW40" s="171" t="s">
        <v>3336</v>
      </c>
      <c r="PX40" s="133">
        <v>1</v>
      </c>
      <c r="PY40" s="133" t="s">
        <v>1182</v>
      </c>
      <c r="PZ40" s="133">
        <v>2145</v>
      </c>
      <c r="QA40" s="133">
        <v>4894</v>
      </c>
      <c r="QB40" s="133">
        <v>251</v>
      </c>
      <c r="QC40" s="133">
        <v>1827</v>
      </c>
      <c r="QD40" s="171" t="s">
        <v>3336</v>
      </c>
      <c r="QE40" s="134" t="s">
        <v>1183</v>
      </c>
      <c r="QF40" s="134" t="s">
        <v>1183</v>
      </c>
      <c r="QG40" s="134" t="s">
        <v>1183</v>
      </c>
      <c r="QH40" s="134" t="s">
        <v>1183</v>
      </c>
      <c r="QI40" s="133">
        <v>929</v>
      </c>
      <c r="QJ40" s="133">
        <v>745</v>
      </c>
      <c r="QK40" s="171" t="s">
        <v>3336</v>
      </c>
      <c r="QL40" s="133" t="s">
        <v>1182</v>
      </c>
      <c r="QM40" s="133" t="s">
        <v>1182</v>
      </c>
      <c r="QN40" s="133">
        <v>3559</v>
      </c>
      <c r="QO40" s="133">
        <v>3977</v>
      </c>
      <c r="QP40" s="133">
        <v>4736</v>
      </c>
      <c r="QQ40" s="133">
        <v>4925</v>
      </c>
      <c r="QR40" s="171" t="s">
        <v>3336</v>
      </c>
      <c r="QS40" s="133">
        <v>14632</v>
      </c>
      <c r="QT40" s="133" t="s">
        <v>1182</v>
      </c>
      <c r="QU40" s="133" t="s">
        <v>1182</v>
      </c>
      <c r="QV40" s="133" t="s">
        <v>1182</v>
      </c>
      <c r="QW40" s="133" t="s">
        <v>1182</v>
      </c>
      <c r="QX40" s="133" t="s">
        <v>1182</v>
      </c>
      <c r="QY40" s="133" t="s">
        <v>1182</v>
      </c>
      <c r="QZ40" s="171" t="s">
        <v>3336</v>
      </c>
      <c r="RA40" s="134" t="s">
        <v>1953</v>
      </c>
      <c r="RB40" s="171" t="s">
        <v>3336</v>
      </c>
      <c r="RC40" s="133">
        <v>1</v>
      </c>
      <c r="RD40" s="133" t="s">
        <v>1954</v>
      </c>
      <c r="RK40" s="133">
        <v>1</v>
      </c>
      <c r="RM40" s="133" t="s">
        <v>1026</v>
      </c>
      <c r="RO40" s="133" t="s">
        <v>1026</v>
      </c>
      <c r="RP40" s="133" t="s">
        <v>1026</v>
      </c>
      <c r="RQ40" s="133" t="s">
        <v>1026</v>
      </c>
      <c r="RS40" s="134" t="s">
        <v>3791</v>
      </c>
      <c r="RV40" s="133">
        <v>1</v>
      </c>
      <c r="RY40" s="133">
        <v>1202</v>
      </c>
      <c r="RZ40" s="171" t="s">
        <v>3336</v>
      </c>
      <c r="SA40" s="133">
        <v>1</v>
      </c>
      <c r="SC40" s="133">
        <v>74</v>
      </c>
      <c r="SD40" s="133">
        <v>835</v>
      </c>
      <c r="SE40" s="171" t="s">
        <v>3336</v>
      </c>
      <c r="SF40" s="133">
        <v>28</v>
      </c>
      <c r="SG40" s="133" t="s">
        <v>1182</v>
      </c>
      <c r="SH40" s="133" t="s">
        <v>1182</v>
      </c>
      <c r="SI40" s="133">
        <v>264</v>
      </c>
      <c r="SJ40" s="171" t="s">
        <v>3336</v>
      </c>
      <c r="SK40" s="133" t="s">
        <v>1183</v>
      </c>
      <c r="SL40" s="133" t="s">
        <v>1183</v>
      </c>
      <c r="SM40" s="133" t="s">
        <v>1183</v>
      </c>
      <c r="SN40" s="133" t="s">
        <v>1183</v>
      </c>
      <c r="SO40" s="171" t="s">
        <v>3336</v>
      </c>
      <c r="SP40" s="134" t="s">
        <v>1955</v>
      </c>
    </row>
    <row r="41" spans="1:511" ht="21.75" customHeight="1">
      <c r="A41" s="133">
        <v>40</v>
      </c>
      <c r="B41" s="150" t="s">
        <v>63</v>
      </c>
      <c r="C41" s="133">
        <v>1</v>
      </c>
      <c r="D41" s="133">
        <v>1</v>
      </c>
      <c r="E41" s="133">
        <v>1</v>
      </c>
      <c r="F41" s="133">
        <v>2</v>
      </c>
      <c r="G41" s="133">
        <v>2</v>
      </c>
      <c r="H41" s="133">
        <v>2</v>
      </c>
      <c r="I41" s="133">
        <v>2</v>
      </c>
      <c r="J41" s="133">
        <v>2</v>
      </c>
      <c r="K41" s="133">
        <v>1</v>
      </c>
      <c r="L41" s="133">
        <v>1</v>
      </c>
      <c r="M41" s="133">
        <v>1</v>
      </c>
      <c r="N41" s="133">
        <v>1</v>
      </c>
      <c r="O41" s="133">
        <v>1</v>
      </c>
      <c r="P41" s="133">
        <v>1</v>
      </c>
      <c r="Q41" s="133">
        <v>1</v>
      </c>
      <c r="R41" s="133">
        <v>1</v>
      </c>
      <c r="S41" s="133">
        <v>1849</v>
      </c>
      <c r="T41" s="133">
        <v>250</v>
      </c>
      <c r="U41" s="133">
        <v>211</v>
      </c>
      <c r="V41" s="133" t="s">
        <v>1182</v>
      </c>
      <c r="W41" s="133" t="s">
        <v>1182</v>
      </c>
      <c r="X41" s="133">
        <v>95</v>
      </c>
      <c r="Y41" s="133" t="s">
        <v>1182</v>
      </c>
      <c r="Z41" s="133">
        <v>316</v>
      </c>
      <c r="AA41" s="133">
        <v>1849</v>
      </c>
      <c r="AB41" s="133" t="s">
        <v>1182</v>
      </c>
      <c r="AC41" s="133" t="s">
        <v>1182</v>
      </c>
      <c r="AD41" s="133">
        <v>876</v>
      </c>
      <c r="AE41" s="133">
        <v>53223</v>
      </c>
      <c r="AF41" s="133" t="s">
        <v>1182</v>
      </c>
      <c r="AG41" s="133" t="s">
        <v>1182</v>
      </c>
      <c r="AH41" s="133" t="s">
        <v>1182</v>
      </c>
      <c r="AI41" s="171" t="s">
        <v>3336</v>
      </c>
      <c r="AJ41" s="133">
        <v>6065</v>
      </c>
      <c r="AK41" s="133">
        <v>6599</v>
      </c>
      <c r="AL41" s="133">
        <v>7054</v>
      </c>
      <c r="AM41" s="133">
        <v>6923</v>
      </c>
      <c r="AN41" s="341">
        <v>6884</v>
      </c>
      <c r="AO41" s="133">
        <v>6912</v>
      </c>
      <c r="AP41" s="171" t="s">
        <v>3336</v>
      </c>
      <c r="AQ41" s="133">
        <v>1703</v>
      </c>
      <c r="AR41" s="133">
        <v>2051</v>
      </c>
      <c r="AS41" s="133">
        <v>2097</v>
      </c>
      <c r="AT41" s="133">
        <v>1892</v>
      </c>
      <c r="AU41" s="133">
        <v>1849</v>
      </c>
      <c r="AV41" s="133">
        <v>1745</v>
      </c>
      <c r="AW41" s="171" t="s">
        <v>3336</v>
      </c>
      <c r="AX41" s="133">
        <v>324</v>
      </c>
      <c r="AY41" s="133">
        <v>324</v>
      </c>
      <c r="AZ41" s="133">
        <v>370</v>
      </c>
      <c r="BA41" s="133">
        <v>328</v>
      </c>
      <c r="BB41" s="133">
        <v>375</v>
      </c>
      <c r="BC41" s="133">
        <v>384</v>
      </c>
      <c r="BD41" s="171" t="s">
        <v>3336</v>
      </c>
      <c r="BE41" s="133">
        <v>4333</v>
      </c>
      <c r="BF41" s="133">
        <v>4896</v>
      </c>
      <c r="BG41" s="133">
        <v>5258</v>
      </c>
      <c r="BH41" s="133">
        <v>5055</v>
      </c>
      <c r="BI41" s="133">
        <v>4885</v>
      </c>
      <c r="BJ41" s="133">
        <v>4974</v>
      </c>
      <c r="BK41" s="171" t="s">
        <v>3336</v>
      </c>
      <c r="BL41" s="133" t="s">
        <v>1182</v>
      </c>
      <c r="BM41" s="133" t="s">
        <v>1182</v>
      </c>
      <c r="BN41" s="133" t="s">
        <v>1182</v>
      </c>
      <c r="BO41" s="133" t="s">
        <v>1182</v>
      </c>
      <c r="BP41" s="133" t="s">
        <v>1182</v>
      </c>
      <c r="BQ41" s="133" t="s">
        <v>1182</v>
      </c>
      <c r="BR41" s="171" t="s">
        <v>3336</v>
      </c>
      <c r="BS41" s="133">
        <v>29</v>
      </c>
      <c r="BT41" s="133">
        <v>54</v>
      </c>
      <c r="BU41" s="302">
        <v>2</v>
      </c>
      <c r="BV41" s="302">
        <v>1</v>
      </c>
      <c r="BW41" s="302">
        <v>182</v>
      </c>
      <c r="BX41" s="302">
        <v>172</v>
      </c>
      <c r="BY41" s="171" t="s">
        <v>3336</v>
      </c>
      <c r="BZ41" s="133">
        <v>52965</v>
      </c>
      <c r="CA41" s="133">
        <v>57670</v>
      </c>
      <c r="CB41" s="133">
        <v>53833</v>
      </c>
      <c r="CC41" s="133">
        <v>52502</v>
      </c>
      <c r="CD41" s="133">
        <v>53223</v>
      </c>
      <c r="CE41" s="176">
        <v>53081</v>
      </c>
      <c r="CF41" s="334" t="s">
        <v>3336</v>
      </c>
      <c r="CG41" s="133">
        <v>14067</v>
      </c>
      <c r="CH41" s="133">
        <v>15915</v>
      </c>
      <c r="CI41" s="133">
        <v>15123</v>
      </c>
      <c r="CJ41" s="133">
        <v>13435</v>
      </c>
      <c r="CK41" s="133">
        <v>13585</v>
      </c>
      <c r="CL41" s="133">
        <v>13629</v>
      </c>
      <c r="CM41" s="334" t="s">
        <v>3336</v>
      </c>
      <c r="CN41" s="133" t="s">
        <v>1182</v>
      </c>
      <c r="CO41" s="133" t="s">
        <v>1182</v>
      </c>
      <c r="CP41" s="133" t="s">
        <v>1182</v>
      </c>
      <c r="CQ41" s="133" t="s">
        <v>1182</v>
      </c>
      <c r="CR41" s="133" t="s">
        <v>1182</v>
      </c>
      <c r="CS41" s="133" t="s">
        <v>1182</v>
      </c>
      <c r="CT41" s="171" t="s">
        <v>3336</v>
      </c>
      <c r="CU41" s="133" t="s">
        <v>1182</v>
      </c>
      <c r="CV41" s="133" t="s">
        <v>1182</v>
      </c>
      <c r="CW41" s="133" t="s">
        <v>1182</v>
      </c>
      <c r="CX41" s="133" t="s">
        <v>1182</v>
      </c>
      <c r="CY41" s="133" t="s">
        <v>1182</v>
      </c>
      <c r="CZ41" s="133" t="s">
        <v>1182</v>
      </c>
      <c r="DA41" s="171" t="s">
        <v>3336</v>
      </c>
      <c r="DB41" s="133" t="s">
        <v>1182</v>
      </c>
      <c r="DC41" s="133" t="s">
        <v>1182</v>
      </c>
      <c r="DD41" s="133" t="s">
        <v>1182</v>
      </c>
      <c r="DE41" s="133" t="s">
        <v>1182</v>
      </c>
      <c r="DF41" s="133" t="s">
        <v>1182</v>
      </c>
      <c r="DG41" s="133" t="s">
        <v>1182</v>
      </c>
      <c r="DH41" s="171" t="s">
        <v>3336</v>
      </c>
      <c r="DI41" s="133" t="s">
        <v>1182</v>
      </c>
      <c r="DJ41" s="133" t="s">
        <v>1182</v>
      </c>
      <c r="DK41" s="133" t="s">
        <v>1182</v>
      </c>
      <c r="DL41" s="133" t="s">
        <v>1182</v>
      </c>
      <c r="DM41" s="133" t="s">
        <v>1182</v>
      </c>
      <c r="DN41" s="133" t="s">
        <v>1182</v>
      </c>
      <c r="DO41" s="171" t="s">
        <v>3336</v>
      </c>
      <c r="DP41" s="373" t="e">
        <f t="shared" si="5"/>
        <v>#VALUE!</v>
      </c>
      <c r="DQ41" s="373" t="e">
        <f t="shared" si="0"/>
        <v>#VALUE!</v>
      </c>
      <c r="DR41" s="373" t="e">
        <f t="shared" si="1"/>
        <v>#VALUE!</v>
      </c>
      <c r="DS41" s="373" t="e">
        <f t="shared" si="2"/>
        <v>#VALUE!</v>
      </c>
      <c r="DT41" s="373" t="e">
        <f t="shared" si="3"/>
        <v>#VALUE!</v>
      </c>
      <c r="DU41" s="373" t="e">
        <f t="shared" si="4"/>
        <v>#VALUE!</v>
      </c>
      <c r="DV41" s="335" t="s">
        <v>3336</v>
      </c>
      <c r="DW41" s="133">
        <v>10</v>
      </c>
      <c r="DX41" s="133">
        <v>29</v>
      </c>
      <c r="DY41" s="133">
        <v>10</v>
      </c>
      <c r="DZ41" s="133">
        <v>15</v>
      </c>
      <c r="EA41" s="133">
        <v>24</v>
      </c>
      <c r="EB41" s="133">
        <v>17</v>
      </c>
      <c r="EC41" s="334" t="s">
        <v>3336</v>
      </c>
      <c r="ED41" s="133">
        <v>6</v>
      </c>
      <c r="EE41" s="133">
        <v>9</v>
      </c>
      <c r="EF41" s="133">
        <v>2</v>
      </c>
      <c r="EG41" s="133">
        <v>9</v>
      </c>
      <c r="EH41" s="133">
        <v>10</v>
      </c>
      <c r="EI41" s="133">
        <v>5</v>
      </c>
      <c r="EJ41" s="334" t="s">
        <v>3336</v>
      </c>
      <c r="EK41" s="133">
        <v>2</v>
      </c>
      <c r="EL41" s="133">
        <v>3</v>
      </c>
      <c r="EM41" s="133">
        <v>0</v>
      </c>
      <c r="EN41" s="133">
        <v>4</v>
      </c>
      <c r="EO41" s="133">
        <v>9</v>
      </c>
      <c r="EP41" s="133">
        <v>2</v>
      </c>
      <c r="EQ41" s="334" t="s">
        <v>3336</v>
      </c>
      <c r="ER41" s="341" t="s">
        <v>2110</v>
      </c>
      <c r="ES41" s="341" t="s">
        <v>1183</v>
      </c>
      <c r="ET41" s="341" t="s">
        <v>1183</v>
      </c>
      <c r="EU41" s="341" t="s">
        <v>1183</v>
      </c>
      <c r="EV41" s="341" t="s">
        <v>1183</v>
      </c>
      <c r="EW41" s="341" t="s">
        <v>1183</v>
      </c>
      <c r="EX41" s="334" t="s">
        <v>3336</v>
      </c>
      <c r="EY41" s="133" t="s">
        <v>1182</v>
      </c>
      <c r="EZ41" s="133" t="s">
        <v>1182</v>
      </c>
      <c r="FA41" s="133" t="s">
        <v>1182</v>
      </c>
      <c r="FB41" s="133" t="s">
        <v>1182</v>
      </c>
      <c r="FC41" s="133" t="s">
        <v>1182</v>
      </c>
      <c r="FD41" s="133" t="s">
        <v>1182</v>
      </c>
      <c r="FE41" s="334" t="s">
        <v>3336</v>
      </c>
      <c r="FF41" s="133" t="s">
        <v>1182</v>
      </c>
      <c r="FG41" s="133" t="s">
        <v>1182</v>
      </c>
      <c r="FH41" s="133" t="s">
        <v>1182</v>
      </c>
      <c r="FI41" s="133" t="s">
        <v>1182</v>
      </c>
      <c r="FJ41" s="133" t="s">
        <v>1182</v>
      </c>
      <c r="FK41" s="133" t="s">
        <v>1182</v>
      </c>
      <c r="FM41" s="133" t="s">
        <v>1182</v>
      </c>
      <c r="FN41" s="133" t="s">
        <v>1182</v>
      </c>
      <c r="FO41" s="133" t="s">
        <v>1182</v>
      </c>
      <c r="FP41" s="133" t="s">
        <v>1182</v>
      </c>
      <c r="FQ41" s="133" t="s">
        <v>1182</v>
      </c>
      <c r="FR41" s="133" t="s">
        <v>1182</v>
      </c>
      <c r="FS41" s="363" t="s">
        <v>1183</v>
      </c>
      <c r="FT41" s="133" t="s">
        <v>1182</v>
      </c>
      <c r="FU41" s="133" t="s">
        <v>1182</v>
      </c>
      <c r="FV41" s="133" t="s">
        <v>1182</v>
      </c>
      <c r="FW41" s="133" t="s">
        <v>1182</v>
      </c>
      <c r="FX41" s="133" t="s">
        <v>1182</v>
      </c>
      <c r="FY41" s="133" t="s">
        <v>1182</v>
      </c>
      <c r="FZ41" s="334" t="s">
        <v>3336</v>
      </c>
      <c r="GA41" s="133" t="s">
        <v>1182</v>
      </c>
      <c r="GB41" s="133" t="s">
        <v>1182</v>
      </c>
      <c r="GC41" s="133" t="s">
        <v>1182</v>
      </c>
      <c r="GD41" s="133" t="s">
        <v>1182</v>
      </c>
      <c r="GE41" s="133" t="s">
        <v>1182</v>
      </c>
      <c r="GF41" s="133" t="s">
        <v>1182</v>
      </c>
      <c r="GG41" s="370"/>
      <c r="GH41" s="179" t="s">
        <v>1958</v>
      </c>
      <c r="GI41" s="133" t="s">
        <v>3081</v>
      </c>
      <c r="GK41" s="133">
        <v>2</v>
      </c>
      <c r="GL41" s="133" t="s">
        <v>3383</v>
      </c>
      <c r="GM41" s="133">
        <v>3</v>
      </c>
      <c r="GN41" s="133" t="s">
        <v>1126</v>
      </c>
      <c r="GO41" s="133">
        <v>1</v>
      </c>
      <c r="GP41" s="133">
        <v>15</v>
      </c>
      <c r="GQ41" s="133">
        <v>18</v>
      </c>
      <c r="GS41" s="133">
        <v>1</v>
      </c>
      <c r="GU41" s="133">
        <v>1</v>
      </c>
      <c r="GV41" s="133">
        <v>1</v>
      </c>
      <c r="GW41" s="134" t="s">
        <v>3522</v>
      </c>
      <c r="GX41" s="134" t="s">
        <v>1959</v>
      </c>
      <c r="GY41" s="153"/>
      <c r="HA41" s="302">
        <v>3673</v>
      </c>
      <c r="HB41" s="133">
        <v>175</v>
      </c>
      <c r="HC41" s="133" t="s">
        <v>1183</v>
      </c>
      <c r="HD41" s="133">
        <v>2354</v>
      </c>
      <c r="HE41" s="133" t="s">
        <v>1182</v>
      </c>
      <c r="HF41" s="171" t="s">
        <v>3336</v>
      </c>
      <c r="HG41" s="133">
        <v>85</v>
      </c>
      <c r="HH41" s="133">
        <v>1</v>
      </c>
      <c r="HI41" s="133" t="s">
        <v>1182</v>
      </c>
      <c r="HJ41" s="133">
        <v>47</v>
      </c>
      <c r="HK41" s="133" t="s">
        <v>1182</v>
      </c>
      <c r="HL41" s="171" t="s">
        <v>3336</v>
      </c>
      <c r="HM41" s="133">
        <v>432</v>
      </c>
      <c r="HN41" s="133">
        <v>35</v>
      </c>
      <c r="HO41" s="133" t="s">
        <v>1182</v>
      </c>
      <c r="HP41" s="133">
        <v>211</v>
      </c>
      <c r="HQ41" s="133" t="s">
        <v>1182</v>
      </c>
      <c r="HR41" s="171" t="s">
        <v>3336</v>
      </c>
      <c r="HS41" s="133">
        <v>180</v>
      </c>
      <c r="HT41" s="133">
        <v>5</v>
      </c>
      <c r="HU41" s="133" t="s">
        <v>1182</v>
      </c>
      <c r="HV41" s="133">
        <v>94</v>
      </c>
      <c r="HW41" s="133" t="s">
        <v>1182</v>
      </c>
      <c r="HX41" s="171" t="s">
        <v>3336</v>
      </c>
      <c r="HY41" s="133">
        <v>109</v>
      </c>
      <c r="HZ41" s="133">
        <v>1</v>
      </c>
      <c r="IA41" s="133" t="s">
        <v>1182</v>
      </c>
      <c r="IB41" s="133">
        <v>53</v>
      </c>
      <c r="IC41" s="133" t="s">
        <v>1182</v>
      </c>
      <c r="ID41" s="171" t="s">
        <v>3336</v>
      </c>
      <c r="IE41" s="133">
        <v>363</v>
      </c>
      <c r="IF41" s="133">
        <v>5</v>
      </c>
      <c r="IG41" s="133" t="s">
        <v>1182</v>
      </c>
      <c r="IH41" s="133">
        <v>140</v>
      </c>
      <c r="II41" s="133" t="s">
        <v>1182</v>
      </c>
      <c r="IJ41" s="171" t="s">
        <v>3336</v>
      </c>
      <c r="IK41" s="133">
        <v>150</v>
      </c>
      <c r="IL41" s="133">
        <v>0</v>
      </c>
      <c r="IM41" s="133" t="s">
        <v>1182</v>
      </c>
      <c r="IN41" s="133">
        <v>80</v>
      </c>
      <c r="IO41" s="133" t="s">
        <v>1183</v>
      </c>
      <c r="IP41" s="171" t="s">
        <v>3336</v>
      </c>
      <c r="IQ41" s="133">
        <v>72</v>
      </c>
      <c r="IR41" s="133">
        <v>1</v>
      </c>
      <c r="IS41" s="133" t="s">
        <v>1182</v>
      </c>
      <c r="IT41" s="133">
        <v>29</v>
      </c>
      <c r="IU41" s="133" t="s">
        <v>1182</v>
      </c>
      <c r="IV41" s="171" t="s">
        <v>3336</v>
      </c>
      <c r="IW41" s="133">
        <v>315</v>
      </c>
      <c r="IX41" s="133">
        <v>12</v>
      </c>
      <c r="IY41" s="133" t="s">
        <v>1182</v>
      </c>
      <c r="IZ41" s="133">
        <v>201</v>
      </c>
      <c r="JA41" s="133" t="s">
        <v>1182</v>
      </c>
      <c r="JB41" s="171" t="s">
        <v>3336</v>
      </c>
      <c r="JC41" s="133">
        <v>761</v>
      </c>
      <c r="JD41" s="133">
        <v>30</v>
      </c>
      <c r="JE41" s="133" t="s">
        <v>1182</v>
      </c>
      <c r="JF41" s="133">
        <v>608</v>
      </c>
      <c r="JG41" s="133" t="s">
        <v>1182</v>
      </c>
      <c r="JH41" s="171" t="s">
        <v>3336</v>
      </c>
      <c r="JI41" s="133">
        <v>60</v>
      </c>
      <c r="JJ41" s="133">
        <v>9</v>
      </c>
      <c r="JK41" s="133" t="s">
        <v>1182</v>
      </c>
      <c r="JL41" s="133">
        <v>29</v>
      </c>
      <c r="JM41" s="133" t="s">
        <v>1182</v>
      </c>
      <c r="JN41" s="171" t="s">
        <v>3336</v>
      </c>
      <c r="JO41" s="133">
        <v>725</v>
      </c>
      <c r="JP41" s="133">
        <v>26</v>
      </c>
      <c r="JQ41" s="133" t="s">
        <v>1182</v>
      </c>
      <c r="JR41" s="133">
        <v>594</v>
      </c>
      <c r="JS41" s="133" t="s">
        <v>1182</v>
      </c>
      <c r="JT41" s="171" t="s">
        <v>3336</v>
      </c>
      <c r="JU41" s="133" t="s">
        <v>1960</v>
      </c>
      <c r="JX41" s="133">
        <v>2</v>
      </c>
      <c r="JY41" s="133" t="s">
        <v>3384</v>
      </c>
      <c r="JZ41" s="133">
        <v>1</v>
      </c>
      <c r="KA41" s="133">
        <v>15</v>
      </c>
      <c r="KB41" s="133">
        <v>18</v>
      </c>
      <c r="KD41" s="133">
        <v>1</v>
      </c>
      <c r="KF41" s="133">
        <v>1</v>
      </c>
      <c r="KH41" s="133">
        <v>1</v>
      </c>
      <c r="KI41" s="133">
        <v>1</v>
      </c>
      <c r="KJ41" s="133" t="s">
        <v>1127</v>
      </c>
      <c r="KL41" s="133">
        <v>1</v>
      </c>
      <c r="KN41" s="341">
        <f t="shared" si="6"/>
        <v>4370</v>
      </c>
      <c r="KO41" s="133">
        <v>4370</v>
      </c>
      <c r="KP41" s="133">
        <v>4169</v>
      </c>
      <c r="KQ41" s="133">
        <v>201</v>
      </c>
      <c r="KR41" s="171" t="s">
        <v>3336</v>
      </c>
      <c r="KS41" s="133" t="s">
        <v>1182</v>
      </c>
      <c r="KT41" s="133" t="s">
        <v>1182</v>
      </c>
      <c r="KU41" s="133" t="s">
        <v>1182</v>
      </c>
      <c r="KV41" s="133" t="s">
        <v>1182</v>
      </c>
      <c r="KW41" s="133" t="s">
        <v>1182</v>
      </c>
      <c r="KX41" s="133" t="s">
        <v>1182</v>
      </c>
      <c r="KY41" s="133" t="s">
        <v>1182</v>
      </c>
      <c r="KZ41" s="133" t="s">
        <v>1183</v>
      </c>
      <c r="LA41" s="133">
        <v>404</v>
      </c>
      <c r="LB41" s="133" t="s">
        <v>1183</v>
      </c>
      <c r="LC41" s="171" t="s">
        <v>3336</v>
      </c>
      <c r="LD41" s="154">
        <v>404</v>
      </c>
      <c r="LE41" s="133" t="s">
        <v>1182</v>
      </c>
      <c r="LF41" s="133">
        <v>2101</v>
      </c>
      <c r="LG41" s="133" t="s">
        <v>1182</v>
      </c>
      <c r="LH41" s="133" t="s">
        <v>1182</v>
      </c>
      <c r="LI41" s="133" t="s">
        <v>1182</v>
      </c>
      <c r="LJ41" s="171" t="s">
        <v>3336</v>
      </c>
      <c r="LK41" s="133">
        <v>267</v>
      </c>
      <c r="LL41" s="133" t="s">
        <v>1182</v>
      </c>
      <c r="LM41" s="133">
        <v>616</v>
      </c>
      <c r="LN41" s="133" t="s">
        <v>1182</v>
      </c>
      <c r="LO41" s="133">
        <v>0</v>
      </c>
      <c r="LP41" s="133" t="s">
        <v>1182</v>
      </c>
      <c r="LQ41" s="171" t="s">
        <v>3336</v>
      </c>
      <c r="LR41" s="133">
        <v>0</v>
      </c>
      <c r="LS41" s="133" t="s">
        <v>1182</v>
      </c>
      <c r="LT41" s="133">
        <v>0</v>
      </c>
      <c r="LU41" s="133">
        <v>0</v>
      </c>
      <c r="LV41" s="171" t="s">
        <v>3336</v>
      </c>
      <c r="LX41" s="171" t="s">
        <v>3336</v>
      </c>
      <c r="OT41" s="133">
        <v>3666</v>
      </c>
      <c r="OU41" s="133">
        <v>466</v>
      </c>
      <c r="OV41" s="133" t="s">
        <v>1182</v>
      </c>
      <c r="OW41" s="133">
        <v>1361</v>
      </c>
      <c r="OX41" s="133">
        <v>622</v>
      </c>
      <c r="OY41" s="171" t="s">
        <v>3336</v>
      </c>
      <c r="OZ41" s="176">
        <v>5869</v>
      </c>
      <c r="PA41" s="133">
        <v>1047</v>
      </c>
      <c r="PB41" s="133" t="s">
        <v>1182</v>
      </c>
      <c r="PC41" s="133">
        <v>2308</v>
      </c>
      <c r="PD41" s="133">
        <v>912</v>
      </c>
      <c r="PE41" s="171" t="s">
        <v>3336</v>
      </c>
      <c r="PF41" s="133" t="s">
        <v>1182</v>
      </c>
      <c r="PG41" s="133" t="s">
        <v>1182</v>
      </c>
      <c r="PH41" s="133" t="s">
        <v>1182</v>
      </c>
      <c r="PI41" s="133" t="s">
        <v>1182</v>
      </c>
      <c r="PJ41" s="133" t="s">
        <v>1182</v>
      </c>
      <c r="PK41" s="133" t="s">
        <v>1182</v>
      </c>
      <c r="PL41" s="133" t="s">
        <v>1182</v>
      </c>
      <c r="PM41" s="171" t="s">
        <v>3336</v>
      </c>
      <c r="PN41" s="133">
        <v>3666</v>
      </c>
      <c r="PO41" s="133">
        <v>5869</v>
      </c>
      <c r="PP41" s="171" t="s">
        <v>3336</v>
      </c>
      <c r="PQ41" s="133" t="s">
        <v>1182</v>
      </c>
      <c r="PR41" s="133" t="s">
        <v>1182</v>
      </c>
      <c r="PS41" s="133">
        <v>713</v>
      </c>
      <c r="PT41" s="133">
        <v>236</v>
      </c>
      <c r="PU41" s="133">
        <v>268</v>
      </c>
      <c r="PV41" s="133">
        <v>94</v>
      </c>
      <c r="PW41" s="171" t="s">
        <v>3336</v>
      </c>
      <c r="PX41" s="133" t="s">
        <v>1183</v>
      </c>
      <c r="PY41" s="133" t="s">
        <v>1182</v>
      </c>
      <c r="PZ41" s="133">
        <v>955</v>
      </c>
      <c r="QA41" s="133">
        <v>3822</v>
      </c>
      <c r="QB41" s="133">
        <v>87</v>
      </c>
      <c r="QC41" s="133">
        <v>259</v>
      </c>
      <c r="QD41" s="171" t="s">
        <v>3336</v>
      </c>
      <c r="QE41" s="133" t="s">
        <v>1182</v>
      </c>
      <c r="QF41" s="133" t="s">
        <v>1182</v>
      </c>
      <c r="QG41" s="133">
        <v>293</v>
      </c>
      <c r="QH41" s="133">
        <v>297</v>
      </c>
      <c r="QI41" s="154">
        <v>207</v>
      </c>
      <c r="QJ41" s="154">
        <v>78</v>
      </c>
      <c r="QK41" s="171" t="s">
        <v>3336</v>
      </c>
      <c r="QL41" s="133">
        <v>0</v>
      </c>
      <c r="QM41" s="133">
        <v>0</v>
      </c>
      <c r="QN41" s="133">
        <v>1009</v>
      </c>
      <c r="QO41" s="133">
        <v>764</v>
      </c>
      <c r="QP41" s="154">
        <v>1350</v>
      </c>
      <c r="QQ41" s="154">
        <v>380</v>
      </c>
      <c r="QR41" s="171" t="s">
        <v>3336</v>
      </c>
      <c r="QS41" s="133" t="s">
        <v>1182</v>
      </c>
      <c r="QT41" s="133" t="s">
        <v>1182</v>
      </c>
      <c r="QU41" s="133" t="s">
        <v>1182</v>
      </c>
      <c r="QV41" s="133" t="s">
        <v>1182</v>
      </c>
      <c r="QW41" s="133" t="s">
        <v>1182</v>
      </c>
      <c r="QX41" s="133" t="s">
        <v>1182</v>
      </c>
      <c r="QY41" s="133" t="s">
        <v>1182</v>
      </c>
      <c r="QZ41" s="171" t="s">
        <v>3336</v>
      </c>
      <c r="RB41" s="171" t="s">
        <v>3336</v>
      </c>
      <c r="RC41" s="133">
        <v>1</v>
      </c>
      <c r="RE41" s="133">
        <v>2</v>
      </c>
      <c r="RG41" s="133">
        <v>1</v>
      </c>
      <c r="RK41" s="133">
        <v>1</v>
      </c>
      <c r="RM41" s="133" t="s">
        <v>1026</v>
      </c>
      <c r="RP41" s="133" t="s">
        <v>1026</v>
      </c>
      <c r="RY41" s="133" t="s">
        <v>1182</v>
      </c>
      <c r="RZ41" s="171" t="s">
        <v>3336</v>
      </c>
      <c r="SA41" s="133" t="s">
        <v>1182</v>
      </c>
      <c r="SB41" s="133" t="s">
        <v>1182</v>
      </c>
      <c r="SC41" s="133" t="s">
        <v>1182</v>
      </c>
      <c r="SD41" s="133" t="s">
        <v>1182</v>
      </c>
      <c r="SE41" s="171" t="s">
        <v>3336</v>
      </c>
      <c r="SF41" s="133" t="s">
        <v>1182</v>
      </c>
      <c r="SG41" s="133" t="s">
        <v>1182</v>
      </c>
      <c r="SH41" s="133" t="s">
        <v>1182</v>
      </c>
      <c r="SI41" s="133" t="s">
        <v>1182</v>
      </c>
      <c r="SJ41" s="171" t="s">
        <v>3336</v>
      </c>
      <c r="SK41" s="133" t="s">
        <v>1182</v>
      </c>
      <c r="SL41" s="133" t="s">
        <v>1182</v>
      </c>
      <c r="SM41" s="133" t="s">
        <v>1182</v>
      </c>
      <c r="SN41" s="133" t="s">
        <v>1182</v>
      </c>
      <c r="SO41" s="171" t="s">
        <v>3336</v>
      </c>
    </row>
    <row r="42" spans="1:511" ht="14.5">
      <c r="A42" s="133">
        <v>41</v>
      </c>
      <c r="B42" s="150" t="s">
        <v>3326</v>
      </c>
      <c r="C42" s="133">
        <v>1</v>
      </c>
      <c r="D42" s="133">
        <v>1</v>
      </c>
      <c r="E42" s="133">
        <v>1</v>
      </c>
      <c r="F42" s="133">
        <v>1</v>
      </c>
      <c r="G42" s="133">
        <v>1</v>
      </c>
      <c r="H42" s="133">
        <v>2</v>
      </c>
      <c r="I42" s="133">
        <v>2</v>
      </c>
      <c r="J42" s="133">
        <v>2</v>
      </c>
      <c r="K42" s="133">
        <v>1</v>
      </c>
      <c r="O42" s="133">
        <v>2</v>
      </c>
      <c r="P42" s="133">
        <v>2</v>
      </c>
      <c r="Q42" s="133">
        <v>2</v>
      </c>
      <c r="R42" s="133">
        <v>2</v>
      </c>
      <c r="S42" s="133">
        <v>1538</v>
      </c>
      <c r="T42" s="133">
        <v>216</v>
      </c>
      <c r="U42" s="133">
        <v>211</v>
      </c>
      <c r="V42" s="133">
        <v>87</v>
      </c>
      <c r="W42" s="133">
        <v>248</v>
      </c>
      <c r="AI42" s="171" t="s">
        <v>3336</v>
      </c>
      <c r="AJ42" s="154">
        <v>2515</v>
      </c>
      <c r="AK42" s="133">
        <v>2543</v>
      </c>
      <c r="AL42" s="133">
        <v>2846</v>
      </c>
      <c r="AM42" s="133">
        <v>3116</v>
      </c>
      <c r="AN42" s="133">
        <v>3498</v>
      </c>
      <c r="AO42" s="133">
        <v>3349</v>
      </c>
      <c r="AP42" s="171" t="s">
        <v>3336</v>
      </c>
      <c r="AQ42" s="154">
        <v>109</v>
      </c>
      <c r="AR42" s="154">
        <v>84</v>
      </c>
      <c r="AS42" s="154">
        <v>108</v>
      </c>
      <c r="AT42" s="154">
        <v>228</v>
      </c>
      <c r="AU42" s="154">
        <v>239</v>
      </c>
      <c r="AV42" s="154">
        <v>239</v>
      </c>
      <c r="AW42" s="171" t="s">
        <v>3336</v>
      </c>
      <c r="AX42" s="154">
        <v>65</v>
      </c>
      <c r="AY42" s="154">
        <v>60</v>
      </c>
      <c r="AZ42" s="154">
        <v>85</v>
      </c>
      <c r="BA42" s="154">
        <v>102</v>
      </c>
      <c r="BB42" s="154">
        <v>112</v>
      </c>
      <c r="BC42" s="154">
        <v>100</v>
      </c>
      <c r="BD42" s="171" t="s">
        <v>3336</v>
      </c>
      <c r="BE42" s="154">
        <v>152</v>
      </c>
      <c r="BF42" s="154">
        <v>69</v>
      </c>
      <c r="BG42" s="154">
        <v>88</v>
      </c>
      <c r="BH42" s="154">
        <v>119</v>
      </c>
      <c r="BI42" s="154">
        <v>198</v>
      </c>
      <c r="BJ42" s="154">
        <v>182</v>
      </c>
      <c r="BK42" s="171" t="s">
        <v>3336</v>
      </c>
      <c r="BL42" s="154">
        <v>3</v>
      </c>
      <c r="BM42" s="154">
        <v>0</v>
      </c>
      <c r="BN42" s="154">
        <v>18</v>
      </c>
      <c r="BO42" s="154">
        <v>29</v>
      </c>
      <c r="BP42" s="133">
        <v>8</v>
      </c>
      <c r="BQ42" s="154">
        <v>1</v>
      </c>
      <c r="BR42" s="171" t="s">
        <v>3336</v>
      </c>
      <c r="BS42" s="302">
        <v>24</v>
      </c>
      <c r="BT42" s="302">
        <v>19</v>
      </c>
      <c r="BU42" s="302">
        <v>0</v>
      </c>
      <c r="BV42" s="302">
        <v>21</v>
      </c>
      <c r="BW42" s="302">
        <v>21</v>
      </c>
      <c r="BX42" s="307">
        <v>1</v>
      </c>
      <c r="BY42" s="171" t="s">
        <v>3336</v>
      </c>
      <c r="BZ42" s="154">
        <v>2235</v>
      </c>
      <c r="CA42" s="154">
        <v>2360</v>
      </c>
      <c r="CB42" s="154">
        <v>2350</v>
      </c>
      <c r="CC42" s="154">
        <v>3156</v>
      </c>
      <c r="CD42" s="154">
        <v>2450</v>
      </c>
      <c r="CE42" s="338">
        <f>(CD42+CF42)/2</f>
        <v>2117</v>
      </c>
      <c r="CF42" s="334">
        <v>1784</v>
      </c>
      <c r="CG42" s="154">
        <v>87</v>
      </c>
      <c r="CH42" s="157">
        <v>125</v>
      </c>
      <c r="CI42" s="341">
        <v>348</v>
      </c>
      <c r="CJ42" s="154">
        <v>104</v>
      </c>
      <c r="CK42" s="154">
        <v>205</v>
      </c>
      <c r="CL42" s="338">
        <f>(CK42+CM42)/2</f>
        <v>115.5</v>
      </c>
      <c r="CM42" s="334">
        <v>26</v>
      </c>
      <c r="CN42" s="133" t="s">
        <v>1183</v>
      </c>
      <c r="CO42" s="133" t="s">
        <v>1183</v>
      </c>
      <c r="CP42" s="133" t="s">
        <v>1183</v>
      </c>
      <c r="CQ42" s="133" t="s">
        <v>1183</v>
      </c>
      <c r="CR42" s="133" t="s">
        <v>1183</v>
      </c>
      <c r="CS42" s="133" t="s">
        <v>1183</v>
      </c>
      <c r="CT42" s="171" t="s">
        <v>3336</v>
      </c>
      <c r="CU42" s="133" t="s">
        <v>1182</v>
      </c>
      <c r="CV42" s="133" t="s">
        <v>1182</v>
      </c>
      <c r="CW42" s="133" t="s">
        <v>1182</v>
      </c>
      <c r="CX42" s="133" t="s">
        <v>1182</v>
      </c>
      <c r="CY42" s="133" t="s">
        <v>1182</v>
      </c>
      <c r="CZ42" s="133" t="s">
        <v>1182</v>
      </c>
      <c r="DA42" s="171" t="s">
        <v>3336</v>
      </c>
      <c r="DB42" s="133" t="s">
        <v>1182</v>
      </c>
      <c r="DC42" s="133" t="s">
        <v>1182</v>
      </c>
      <c r="DD42" s="133" t="s">
        <v>1182</v>
      </c>
      <c r="DE42" s="133" t="s">
        <v>1182</v>
      </c>
      <c r="DF42" s="133" t="s">
        <v>1182</v>
      </c>
      <c r="DG42" s="133" t="s">
        <v>1182</v>
      </c>
      <c r="DH42" s="171" t="s">
        <v>3336</v>
      </c>
      <c r="DI42" s="133" t="s">
        <v>1182</v>
      </c>
      <c r="DJ42" s="133" t="s">
        <v>1182</v>
      </c>
      <c r="DK42" s="133" t="s">
        <v>1182</v>
      </c>
      <c r="DL42" s="133" t="s">
        <v>1182</v>
      </c>
      <c r="DM42" s="133" t="s">
        <v>1182</v>
      </c>
      <c r="DN42" s="133" t="s">
        <v>1182</v>
      </c>
      <c r="DO42" s="171" t="s">
        <v>3336</v>
      </c>
      <c r="DP42" s="373">
        <f t="shared" si="5"/>
        <v>2100</v>
      </c>
      <c r="DQ42" s="373">
        <f t="shared" si="0"/>
        <v>3021</v>
      </c>
      <c r="DR42" s="373">
        <f t="shared" si="1"/>
        <v>2555</v>
      </c>
      <c r="DS42" s="373">
        <f t="shared" si="2"/>
        <v>3180</v>
      </c>
      <c r="DT42" s="373">
        <f t="shared" si="3"/>
        <v>2464</v>
      </c>
      <c r="DU42" s="373">
        <f t="shared" si="4"/>
        <v>2140</v>
      </c>
      <c r="DV42" s="335" t="s">
        <v>3336</v>
      </c>
      <c r="DW42" s="154">
        <v>12</v>
      </c>
      <c r="DX42" s="154">
        <v>8</v>
      </c>
      <c r="DY42" s="154">
        <v>13</v>
      </c>
      <c r="DZ42" s="154">
        <v>10</v>
      </c>
      <c r="EA42" s="154">
        <v>13</v>
      </c>
      <c r="EB42" s="338">
        <f>(EA42+EC42)/2</f>
        <v>14.5</v>
      </c>
      <c r="EC42" s="334">
        <v>16</v>
      </c>
      <c r="ED42" s="154">
        <v>2</v>
      </c>
      <c r="EE42" s="154">
        <v>0</v>
      </c>
      <c r="EF42" s="154">
        <v>1</v>
      </c>
      <c r="EG42" s="154">
        <v>0</v>
      </c>
      <c r="EH42" s="154">
        <v>1</v>
      </c>
      <c r="EI42" s="338">
        <f>(EH42+EJ42)/2</f>
        <v>1.5</v>
      </c>
      <c r="EJ42" s="334">
        <v>2</v>
      </c>
      <c r="EK42" s="133" t="s">
        <v>1183</v>
      </c>
      <c r="EL42" s="133" t="s">
        <v>1183</v>
      </c>
      <c r="EM42" s="133" t="s">
        <v>1182</v>
      </c>
      <c r="EN42" s="133" t="s">
        <v>1182</v>
      </c>
      <c r="EO42" s="133" t="s">
        <v>1182</v>
      </c>
      <c r="EP42" s="133" t="s">
        <v>1182</v>
      </c>
      <c r="EQ42" s="334" t="s">
        <v>3336</v>
      </c>
      <c r="ER42" s="302">
        <v>2088</v>
      </c>
      <c r="ES42" s="302">
        <v>3013</v>
      </c>
      <c r="ET42" s="302">
        <v>2542</v>
      </c>
      <c r="EU42" s="302">
        <v>3170</v>
      </c>
      <c r="EV42" s="302">
        <v>2451</v>
      </c>
      <c r="EW42" s="338">
        <f>(EV42+EX42)/2</f>
        <v>2125.5</v>
      </c>
      <c r="EX42" s="334">
        <v>1800</v>
      </c>
      <c r="EY42" s="154">
        <v>390</v>
      </c>
      <c r="EZ42" s="154">
        <v>825</v>
      </c>
      <c r="FA42" s="154">
        <v>936</v>
      </c>
      <c r="FB42" s="154">
        <v>779</v>
      </c>
      <c r="FC42" s="154">
        <v>499</v>
      </c>
      <c r="FD42" s="338">
        <f>(FC42+FE42)/2</f>
        <v>333</v>
      </c>
      <c r="FE42" s="334">
        <v>167</v>
      </c>
      <c r="FF42" s="154">
        <v>1695</v>
      </c>
      <c r="FG42" s="154">
        <v>2173</v>
      </c>
      <c r="FH42" s="154">
        <v>1604</v>
      </c>
      <c r="FI42" s="154">
        <v>2388</v>
      </c>
      <c r="FJ42" s="154">
        <v>1908</v>
      </c>
      <c r="FK42" s="338">
        <f>(FJ42+FL42)/2</f>
        <v>1742.5</v>
      </c>
      <c r="FL42" s="360">
        <v>1577</v>
      </c>
      <c r="FM42" s="133" t="s">
        <v>1182</v>
      </c>
      <c r="FN42" s="133" t="s">
        <v>1182</v>
      </c>
      <c r="FO42" s="133" t="s">
        <v>1182</v>
      </c>
      <c r="FP42" s="133" t="s">
        <v>1182</v>
      </c>
      <c r="FQ42" s="133" t="s">
        <v>1183</v>
      </c>
      <c r="FR42" s="133" t="s">
        <v>1182</v>
      </c>
      <c r="FS42" s="363" t="s">
        <v>1183</v>
      </c>
      <c r="FT42" s="133" t="s">
        <v>1182</v>
      </c>
      <c r="FU42" s="133" t="s">
        <v>1182</v>
      </c>
      <c r="FV42" s="133" t="s">
        <v>1182</v>
      </c>
      <c r="FW42" s="133" t="s">
        <v>1182</v>
      </c>
      <c r="FX42" s="154">
        <v>9</v>
      </c>
      <c r="FY42" s="338">
        <f>(FX42+FZ42)/2</f>
        <v>10</v>
      </c>
      <c r="FZ42" s="334">
        <v>11</v>
      </c>
      <c r="GA42" s="154">
        <v>3</v>
      </c>
      <c r="GB42" s="133">
        <v>15</v>
      </c>
      <c r="GC42" s="133">
        <v>2</v>
      </c>
      <c r="GD42" s="133">
        <v>3</v>
      </c>
      <c r="GE42" s="133">
        <v>30</v>
      </c>
      <c r="GF42" s="338">
        <f>(GE42+GG42)/2</f>
        <v>15</v>
      </c>
      <c r="GG42" s="370">
        <v>0</v>
      </c>
      <c r="GK42" s="133">
        <v>2</v>
      </c>
      <c r="GL42" s="133" t="s">
        <v>1102</v>
      </c>
      <c r="GM42" s="133">
        <v>1</v>
      </c>
      <c r="GO42" s="133">
        <v>1</v>
      </c>
      <c r="GS42" s="133">
        <v>1</v>
      </c>
      <c r="GU42" s="133">
        <v>1</v>
      </c>
      <c r="GV42" s="133">
        <v>2</v>
      </c>
      <c r="HA42" s="154">
        <v>3126</v>
      </c>
      <c r="HB42" s="133" t="s">
        <v>1183</v>
      </c>
      <c r="HC42" s="133" t="s">
        <v>1183</v>
      </c>
      <c r="HD42" s="133" t="s">
        <v>1183</v>
      </c>
      <c r="HE42" s="133" t="s">
        <v>1183</v>
      </c>
      <c r="HF42" s="171" t="s">
        <v>3336</v>
      </c>
      <c r="HG42" s="133" t="s">
        <v>1182</v>
      </c>
      <c r="HH42" s="133" t="s">
        <v>1182</v>
      </c>
      <c r="HI42" s="133" t="s">
        <v>1182</v>
      </c>
      <c r="HJ42" s="133" t="s">
        <v>1182</v>
      </c>
      <c r="HK42" s="133" t="s">
        <v>1182</v>
      </c>
      <c r="HL42" s="171" t="s">
        <v>3336</v>
      </c>
      <c r="HM42" s="154">
        <v>284</v>
      </c>
      <c r="HN42" s="133" t="s">
        <v>1182</v>
      </c>
      <c r="HO42" s="133" t="s">
        <v>1182</v>
      </c>
      <c r="HP42" s="133" t="s">
        <v>1182</v>
      </c>
      <c r="HQ42" s="133" t="s">
        <v>1182</v>
      </c>
      <c r="HR42" s="171" t="s">
        <v>3336</v>
      </c>
      <c r="HS42" s="154">
        <v>123</v>
      </c>
      <c r="HT42" s="133" t="s">
        <v>1183</v>
      </c>
      <c r="HU42" s="133" t="s">
        <v>1183</v>
      </c>
      <c r="HV42" s="133" t="s">
        <v>1183</v>
      </c>
      <c r="HW42" s="133" t="s">
        <v>1183</v>
      </c>
      <c r="HX42" s="171" t="s">
        <v>3336</v>
      </c>
      <c r="HY42" s="133" t="s">
        <v>1183</v>
      </c>
      <c r="HZ42" s="133" t="s">
        <v>1183</v>
      </c>
      <c r="IA42" s="133" t="s">
        <v>1183</v>
      </c>
      <c r="IB42" s="133" t="s">
        <v>1183</v>
      </c>
      <c r="IC42" s="133" t="s">
        <v>1183</v>
      </c>
      <c r="ID42" s="171" t="s">
        <v>3336</v>
      </c>
      <c r="IE42" s="133" t="s">
        <v>1183</v>
      </c>
      <c r="IF42" s="133" t="s">
        <v>1183</v>
      </c>
      <c r="IG42" s="133" t="s">
        <v>1183</v>
      </c>
      <c r="IH42" s="133" t="s">
        <v>1183</v>
      </c>
      <c r="II42" s="133" t="s">
        <v>1183</v>
      </c>
      <c r="IJ42" s="171" t="s">
        <v>3336</v>
      </c>
      <c r="IK42" s="154">
        <v>41</v>
      </c>
      <c r="IL42" s="133" t="s">
        <v>1183</v>
      </c>
      <c r="IM42" s="133" t="s">
        <v>1183</v>
      </c>
      <c r="IN42" s="133" t="s">
        <v>1183</v>
      </c>
      <c r="IO42" s="133" t="s">
        <v>1183</v>
      </c>
      <c r="IP42" s="171" t="s">
        <v>3336</v>
      </c>
      <c r="IQ42" s="133" t="s">
        <v>1182</v>
      </c>
      <c r="IR42" s="133" t="s">
        <v>1182</v>
      </c>
      <c r="IS42" s="133" t="s">
        <v>1182</v>
      </c>
      <c r="IT42" s="133" t="s">
        <v>1182</v>
      </c>
      <c r="IU42" s="133" t="s">
        <v>1182</v>
      </c>
      <c r="IV42" s="171" t="s">
        <v>3336</v>
      </c>
      <c r="IW42" s="154">
        <v>718</v>
      </c>
      <c r="IX42" s="133" t="s">
        <v>1183</v>
      </c>
      <c r="IY42" s="133" t="s">
        <v>1183</v>
      </c>
      <c r="IZ42" s="133" t="s">
        <v>1183</v>
      </c>
      <c r="JA42" s="133" t="s">
        <v>1183</v>
      </c>
      <c r="JB42" s="171" t="s">
        <v>3336</v>
      </c>
      <c r="JC42" s="154">
        <v>477</v>
      </c>
      <c r="JD42" s="133" t="s">
        <v>1183</v>
      </c>
      <c r="JE42" s="133" t="s">
        <v>1183</v>
      </c>
      <c r="JF42" s="133" t="s">
        <v>1183</v>
      </c>
      <c r="JG42" s="133" t="s">
        <v>1183</v>
      </c>
      <c r="JH42" s="171" t="s">
        <v>3336</v>
      </c>
      <c r="JI42" s="133" t="s">
        <v>1183</v>
      </c>
      <c r="JJ42" s="133" t="s">
        <v>1183</v>
      </c>
      <c r="JK42" s="133" t="s">
        <v>1183</v>
      </c>
      <c r="JL42" s="133" t="s">
        <v>1183</v>
      </c>
      <c r="JM42" s="133" t="s">
        <v>1183</v>
      </c>
      <c r="JN42" s="171" t="s">
        <v>3336</v>
      </c>
      <c r="JO42" s="154">
        <v>544</v>
      </c>
      <c r="JP42" s="133" t="s">
        <v>1183</v>
      </c>
      <c r="JQ42" s="133" t="s">
        <v>1183</v>
      </c>
      <c r="JR42" s="133" t="s">
        <v>1183</v>
      </c>
      <c r="JS42" s="133" t="s">
        <v>1183</v>
      </c>
      <c r="JT42" s="171" t="s">
        <v>3336</v>
      </c>
      <c r="JU42" s="133" t="s">
        <v>1961</v>
      </c>
      <c r="JX42" s="133">
        <v>2</v>
      </c>
      <c r="JY42" s="133" t="s">
        <v>1102</v>
      </c>
      <c r="JZ42" s="133">
        <v>1</v>
      </c>
      <c r="KD42" s="133">
        <v>1</v>
      </c>
      <c r="KF42" s="133">
        <v>2</v>
      </c>
      <c r="KH42" s="133">
        <v>2</v>
      </c>
      <c r="KI42" s="133">
        <v>1</v>
      </c>
      <c r="KL42" s="133">
        <v>1</v>
      </c>
      <c r="KN42" s="341" t="e">
        <f t="shared" si="6"/>
        <v>#VALUE!</v>
      </c>
      <c r="KO42" s="133">
        <v>854</v>
      </c>
      <c r="KP42" s="133">
        <v>854</v>
      </c>
      <c r="KQ42" s="133" t="s">
        <v>1183</v>
      </c>
      <c r="KR42" s="171" t="s">
        <v>3336</v>
      </c>
      <c r="KS42" s="154">
        <v>25</v>
      </c>
      <c r="KT42" s="133" t="s">
        <v>1183</v>
      </c>
      <c r="KU42" s="154">
        <v>25</v>
      </c>
      <c r="KV42" s="133" t="s">
        <v>1183</v>
      </c>
      <c r="KW42" s="133" t="s">
        <v>1183</v>
      </c>
      <c r="KX42" s="154"/>
      <c r="KY42" s="133" t="s">
        <v>1183</v>
      </c>
      <c r="KZ42" s="133" t="s">
        <v>1183</v>
      </c>
      <c r="LA42" s="154">
        <v>829</v>
      </c>
      <c r="LB42" s="133" t="s">
        <v>1183</v>
      </c>
      <c r="LC42" s="171" t="s">
        <v>3336</v>
      </c>
      <c r="LD42" s="154">
        <v>35</v>
      </c>
      <c r="LE42" s="133" t="s">
        <v>1182</v>
      </c>
      <c r="LF42" s="154">
        <v>159</v>
      </c>
      <c r="LG42" s="133" t="s">
        <v>1182</v>
      </c>
      <c r="LH42" s="154">
        <v>384</v>
      </c>
      <c r="LI42" s="133" t="s">
        <v>1182</v>
      </c>
      <c r="LJ42" s="171" t="s">
        <v>3336</v>
      </c>
      <c r="LK42" s="133">
        <v>18</v>
      </c>
      <c r="LL42" s="133" t="s">
        <v>1182</v>
      </c>
      <c r="LM42" s="133">
        <v>34</v>
      </c>
      <c r="LN42" s="133" t="s">
        <v>1182</v>
      </c>
      <c r="LO42" s="133">
        <v>40</v>
      </c>
      <c r="LP42" s="133" t="s">
        <v>1182</v>
      </c>
      <c r="LQ42" s="171" t="s">
        <v>3336</v>
      </c>
      <c r="LR42" s="154">
        <v>15</v>
      </c>
      <c r="LS42" s="133" t="s">
        <v>1182</v>
      </c>
      <c r="LT42" s="154">
        <v>144</v>
      </c>
      <c r="LU42" s="133" t="s">
        <v>1182</v>
      </c>
      <c r="LV42" s="171" t="s">
        <v>3336</v>
      </c>
      <c r="LX42" s="171" t="s">
        <v>3336</v>
      </c>
      <c r="MA42" s="133" t="s">
        <v>1105</v>
      </c>
      <c r="MB42" s="133" t="s">
        <v>1026</v>
      </c>
      <c r="ME42" s="133" t="s">
        <v>1026</v>
      </c>
      <c r="MF42" s="133" t="s">
        <v>1026</v>
      </c>
      <c r="MG42" s="133" t="s">
        <v>1026</v>
      </c>
      <c r="MH42" s="133" t="s">
        <v>1026</v>
      </c>
      <c r="OT42" s="133" t="s">
        <v>1183</v>
      </c>
      <c r="OU42" s="133" t="s">
        <v>1183</v>
      </c>
      <c r="OV42" s="133" t="s">
        <v>1183</v>
      </c>
      <c r="OW42" s="133" t="s">
        <v>1183</v>
      </c>
      <c r="OX42" s="133" t="s">
        <v>1183</v>
      </c>
      <c r="OY42" s="171" t="s">
        <v>3336</v>
      </c>
      <c r="OZ42" s="176" t="s">
        <v>1183</v>
      </c>
      <c r="PA42" s="176" t="s">
        <v>1183</v>
      </c>
      <c r="PB42" s="133" t="s">
        <v>1182</v>
      </c>
      <c r="PC42" s="133" t="s">
        <v>1183</v>
      </c>
      <c r="PD42" s="133" t="s">
        <v>1183</v>
      </c>
      <c r="PE42" s="171" t="s">
        <v>3336</v>
      </c>
      <c r="PF42" s="133" t="s">
        <v>1182</v>
      </c>
      <c r="PG42" s="133" t="s">
        <v>1182</v>
      </c>
      <c r="PH42" s="133" t="s">
        <v>1182</v>
      </c>
      <c r="PI42" s="133" t="s">
        <v>1182</v>
      </c>
      <c r="PJ42" s="133" t="s">
        <v>1182</v>
      </c>
      <c r="PK42" s="133" t="s">
        <v>1182</v>
      </c>
      <c r="PL42" s="133" t="s">
        <v>1182</v>
      </c>
      <c r="PM42" s="171" t="s">
        <v>3336</v>
      </c>
      <c r="PN42" s="133" t="s">
        <v>1183</v>
      </c>
      <c r="PO42" s="133" t="s">
        <v>1183</v>
      </c>
      <c r="PP42" s="171" t="s">
        <v>3336</v>
      </c>
      <c r="PQ42" s="133" t="s">
        <v>1182</v>
      </c>
      <c r="PR42" s="133" t="s">
        <v>1182</v>
      </c>
      <c r="PS42" s="133" t="s">
        <v>1182</v>
      </c>
      <c r="PU42" s="133" t="s">
        <v>1182</v>
      </c>
      <c r="PV42" s="133" t="s">
        <v>1182</v>
      </c>
      <c r="PW42" s="171" t="s">
        <v>3336</v>
      </c>
      <c r="PX42" s="133" t="s">
        <v>1183</v>
      </c>
      <c r="PY42" s="133" t="s">
        <v>1183</v>
      </c>
      <c r="PZ42" s="133" t="s">
        <v>1183</v>
      </c>
      <c r="QA42" s="133" t="s">
        <v>1183</v>
      </c>
      <c r="QB42" s="133" t="s">
        <v>1183</v>
      </c>
      <c r="QC42" s="133" t="s">
        <v>1183</v>
      </c>
      <c r="QD42" s="171" t="s">
        <v>3336</v>
      </c>
      <c r="QE42" s="133" t="s">
        <v>1183</v>
      </c>
      <c r="QF42" s="133" t="s">
        <v>1183</v>
      </c>
      <c r="QG42" s="133" t="s">
        <v>1183</v>
      </c>
      <c r="QH42" s="133" t="s">
        <v>1183</v>
      </c>
      <c r="QI42" s="133" t="s">
        <v>1183</v>
      </c>
      <c r="QJ42" s="133" t="s">
        <v>1183</v>
      </c>
      <c r="QK42" s="171" t="s">
        <v>3336</v>
      </c>
      <c r="QL42" s="133" t="s">
        <v>1183</v>
      </c>
      <c r="QM42" s="133" t="s">
        <v>1183</v>
      </c>
      <c r="QN42" s="133" t="s">
        <v>1183</v>
      </c>
      <c r="QO42" s="133" t="s">
        <v>1183</v>
      </c>
      <c r="QP42" s="133" t="s">
        <v>1183</v>
      </c>
      <c r="QQ42" s="133" t="s">
        <v>1183</v>
      </c>
      <c r="QR42" s="171" t="s">
        <v>3336</v>
      </c>
      <c r="QS42" s="133" t="s">
        <v>1183</v>
      </c>
      <c r="QT42" s="133" t="s">
        <v>1183</v>
      </c>
      <c r="QU42" s="133" t="s">
        <v>1183</v>
      </c>
      <c r="QV42" s="133" t="s">
        <v>1183</v>
      </c>
      <c r="QW42" s="133" t="s">
        <v>1183</v>
      </c>
      <c r="QX42" s="133" t="s">
        <v>1183</v>
      </c>
      <c r="QY42" s="133" t="s">
        <v>1183</v>
      </c>
      <c r="QZ42" s="171" t="s">
        <v>3336</v>
      </c>
      <c r="RA42" s="133" t="s">
        <v>1940</v>
      </c>
      <c r="RB42" s="171" t="s">
        <v>3336</v>
      </c>
      <c r="RC42" s="133">
        <v>1</v>
      </c>
      <c r="RE42" s="133">
        <v>1</v>
      </c>
      <c r="RK42" s="133">
        <v>1</v>
      </c>
      <c r="RM42" s="133" t="s">
        <v>1026</v>
      </c>
      <c r="RN42" s="133" t="s">
        <v>1026</v>
      </c>
      <c r="RV42" s="133">
        <v>1</v>
      </c>
      <c r="RY42" s="133" t="s">
        <v>1182</v>
      </c>
      <c r="RZ42" s="171" t="s">
        <v>3336</v>
      </c>
      <c r="SA42" s="133" t="s">
        <v>1182</v>
      </c>
      <c r="SB42" s="133" t="s">
        <v>1182</v>
      </c>
      <c r="SC42" s="133" t="s">
        <v>1182</v>
      </c>
      <c r="SD42" s="133" t="s">
        <v>1182</v>
      </c>
      <c r="SE42" s="171" t="s">
        <v>3336</v>
      </c>
      <c r="SF42" s="133" t="s">
        <v>1182</v>
      </c>
      <c r="SG42" s="133" t="s">
        <v>1182</v>
      </c>
      <c r="SH42" s="133" t="s">
        <v>1182</v>
      </c>
      <c r="SI42" s="133" t="s">
        <v>1182</v>
      </c>
      <c r="SJ42" s="171" t="s">
        <v>3336</v>
      </c>
      <c r="SK42" s="133" t="s">
        <v>1183</v>
      </c>
      <c r="SL42" s="133" t="s">
        <v>1183</v>
      </c>
      <c r="SM42" s="133" t="s">
        <v>1183</v>
      </c>
      <c r="SN42" s="133" t="s">
        <v>1183</v>
      </c>
      <c r="SO42" s="171" t="s">
        <v>3336</v>
      </c>
      <c r="SP42" s="133" t="s">
        <v>1941</v>
      </c>
    </row>
    <row r="43" spans="1:511" ht="15" customHeight="1">
      <c r="A43" s="133">
        <v>42</v>
      </c>
      <c r="B43" s="150" t="s">
        <v>65</v>
      </c>
      <c r="C43" s="133">
        <v>2</v>
      </c>
      <c r="D43" s="133">
        <v>1</v>
      </c>
      <c r="E43" s="133">
        <v>1</v>
      </c>
      <c r="F43" s="133">
        <v>2</v>
      </c>
      <c r="G43" s="133">
        <v>2</v>
      </c>
      <c r="H43" s="133">
        <v>2</v>
      </c>
      <c r="I43" s="133" t="s">
        <v>1183</v>
      </c>
      <c r="J43" s="133">
        <v>2</v>
      </c>
      <c r="K43" s="133">
        <v>1</v>
      </c>
      <c r="L43" s="133">
        <v>1</v>
      </c>
      <c r="M43" s="133">
        <v>1</v>
      </c>
      <c r="N43" s="133" t="s">
        <v>1183</v>
      </c>
      <c r="O43" s="133">
        <v>2</v>
      </c>
      <c r="P43" s="133">
        <v>2</v>
      </c>
      <c r="Q43" s="133">
        <v>2</v>
      </c>
      <c r="R43" s="133">
        <v>2</v>
      </c>
      <c r="S43" s="133">
        <v>25220</v>
      </c>
      <c r="T43" s="133" t="s">
        <v>1183</v>
      </c>
      <c r="U43" s="133" t="s">
        <v>1183</v>
      </c>
      <c r="V43" s="133" t="s">
        <v>1183</v>
      </c>
      <c r="W43" s="133" t="s">
        <v>1183</v>
      </c>
      <c r="X43" s="133" t="s">
        <v>1183</v>
      </c>
      <c r="Y43" s="133" t="s">
        <v>1183</v>
      </c>
      <c r="Z43" s="133" t="s">
        <v>1183</v>
      </c>
      <c r="AA43" s="133" t="s">
        <v>1183</v>
      </c>
      <c r="AB43" s="133" t="s">
        <v>1183</v>
      </c>
      <c r="AC43" s="133" t="s">
        <v>1183</v>
      </c>
      <c r="AD43" s="133" t="s">
        <v>1183</v>
      </c>
      <c r="AE43" s="133" t="s">
        <v>1183</v>
      </c>
      <c r="AF43" s="133" t="s">
        <v>1183</v>
      </c>
      <c r="AG43" s="133" t="s">
        <v>1183</v>
      </c>
      <c r="AH43" s="133" t="s">
        <v>1183</v>
      </c>
      <c r="AI43" s="171" t="s">
        <v>3336</v>
      </c>
      <c r="AJ43" s="138">
        <v>128325</v>
      </c>
      <c r="AK43" s="138">
        <v>136638</v>
      </c>
      <c r="AL43" s="138">
        <v>144098</v>
      </c>
      <c r="AM43" s="138">
        <v>159395</v>
      </c>
      <c r="AN43" s="138">
        <v>178257</v>
      </c>
      <c r="AO43" s="138">
        <v>200727</v>
      </c>
      <c r="AP43" s="171" t="s">
        <v>3336</v>
      </c>
      <c r="AQ43" s="138">
        <v>35617</v>
      </c>
      <c r="AR43" s="138">
        <v>31242</v>
      </c>
      <c r="AS43" s="138">
        <v>28108</v>
      </c>
      <c r="AT43" s="138">
        <v>22207</v>
      </c>
      <c r="AU43" s="138">
        <v>25928</v>
      </c>
      <c r="AV43" s="138">
        <v>72641</v>
      </c>
      <c r="AW43" s="171" t="s">
        <v>3336</v>
      </c>
      <c r="AX43" s="138">
        <v>4550</v>
      </c>
      <c r="AY43" s="138">
        <v>4548</v>
      </c>
      <c r="AZ43" s="138">
        <v>4948</v>
      </c>
      <c r="BA43" s="138">
        <v>5476</v>
      </c>
      <c r="BB43" s="138">
        <v>6289</v>
      </c>
      <c r="BC43" s="133">
        <v>7894</v>
      </c>
      <c r="BD43" s="171" t="s">
        <v>3336</v>
      </c>
      <c r="BE43" s="138">
        <v>2245</v>
      </c>
      <c r="BF43" s="138">
        <v>2193</v>
      </c>
      <c r="BG43" s="138">
        <v>2465</v>
      </c>
      <c r="BH43" s="138">
        <v>2943</v>
      </c>
      <c r="BI43" s="138">
        <v>3565</v>
      </c>
      <c r="BJ43" s="138">
        <v>4441</v>
      </c>
      <c r="BK43" s="171" t="s">
        <v>3336</v>
      </c>
      <c r="BL43" s="138">
        <v>235</v>
      </c>
      <c r="BM43" s="138">
        <v>324</v>
      </c>
      <c r="BN43" s="138">
        <v>325</v>
      </c>
      <c r="BO43" s="154">
        <v>337</v>
      </c>
      <c r="BP43" s="133">
        <v>341</v>
      </c>
      <c r="BQ43" s="133" t="s">
        <v>1182</v>
      </c>
      <c r="BR43" s="171" t="s">
        <v>3336</v>
      </c>
      <c r="BS43" s="302">
        <v>1999</v>
      </c>
      <c r="BT43" s="302">
        <v>629</v>
      </c>
      <c r="BU43" s="302">
        <v>1772</v>
      </c>
      <c r="BV43" s="154">
        <v>1774</v>
      </c>
      <c r="BW43" s="341">
        <v>2412</v>
      </c>
      <c r="BX43" s="302">
        <v>1020</v>
      </c>
      <c r="BY43" s="171" t="s">
        <v>3336</v>
      </c>
      <c r="BZ43" s="134">
        <v>80096</v>
      </c>
      <c r="CA43" s="134">
        <v>115505</v>
      </c>
      <c r="CB43" s="134">
        <v>161711</v>
      </c>
      <c r="CC43" s="134">
        <v>170733</v>
      </c>
      <c r="CD43" s="134">
        <v>168726</v>
      </c>
      <c r="CE43" s="350">
        <v>187730</v>
      </c>
      <c r="CF43" s="334" t="s">
        <v>3336</v>
      </c>
      <c r="CG43" s="133" t="s">
        <v>1183</v>
      </c>
      <c r="CH43" s="154">
        <v>58007</v>
      </c>
      <c r="CI43" s="133">
        <v>58640</v>
      </c>
      <c r="CJ43" s="154">
        <v>53213</v>
      </c>
      <c r="CK43" s="133" t="s">
        <v>1183</v>
      </c>
      <c r="CL43" s="133" t="s">
        <v>1183</v>
      </c>
      <c r="CM43" s="334" t="s">
        <v>3336</v>
      </c>
      <c r="CN43" s="134">
        <v>3343</v>
      </c>
      <c r="CO43" s="134">
        <v>3886</v>
      </c>
      <c r="CP43" s="134">
        <v>5527</v>
      </c>
      <c r="CQ43" s="134">
        <v>6285</v>
      </c>
      <c r="CR43" s="134">
        <v>6287</v>
      </c>
      <c r="CS43" s="134">
        <v>7218</v>
      </c>
      <c r="CT43" s="171" t="s">
        <v>3336</v>
      </c>
      <c r="CU43" s="134">
        <v>274</v>
      </c>
      <c r="CV43" s="134">
        <v>428</v>
      </c>
      <c r="CW43" s="134">
        <v>558</v>
      </c>
      <c r="CX43" s="134">
        <v>679</v>
      </c>
      <c r="CY43" s="134">
        <v>980</v>
      </c>
      <c r="CZ43" s="134">
        <v>957</v>
      </c>
      <c r="DA43" s="171" t="s">
        <v>3336</v>
      </c>
      <c r="DB43" s="133" t="s">
        <v>1182</v>
      </c>
      <c r="DC43" s="133" t="s">
        <v>1182</v>
      </c>
      <c r="DD43" s="133" t="s">
        <v>1182</v>
      </c>
      <c r="DE43" s="133" t="s">
        <v>1182</v>
      </c>
      <c r="DF43" s="133" t="s">
        <v>1182</v>
      </c>
      <c r="DG43" s="133" t="s">
        <v>1182</v>
      </c>
      <c r="DH43" s="171" t="s">
        <v>3336</v>
      </c>
      <c r="DI43" s="134">
        <v>1665</v>
      </c>
      <c r="DJ43" s="134">
        <v>3069</v>
      </c>
      <c r="DK43" s="134">
        <v>6132</v>
      </c>
      <c r="DL43" s="134">
        <v>7595</v>
      </c>
      <c r="DM43" s="134">
        <v>8993</v>
      </c>
      <c r="DN43" s="134">
        <v>9201</v>
      </c>
      <c r="DO43" s="171" t="s">
        <v>3336</v>
      </c>
      <c r="DP43" s="373" t="e">
        <f t="shared" si="5"/>
        <v>#VALUE!</v>
      </c>
      <c r="DQ43" s="373">
        <f t="shared" si="0"/>
        <v>120347</v>
      </c>
      <c r="DR43" s="373">
        <f t="shared" si="1"/>
        <v>253378</v>
      </c>
      <c r="DS43" s="373">
        <f t="shared" si="2"/>
        <v>168956</v>
      </c>
      <c r="DT43" s="373">
        <f t="shared" si="3"/>
        <v>165143</v>
      </c>
      <c r="DU43" s="341" t="e">
        <f t="shared" si="4"/>
        <v>#VALUE!</v>
      </c>
      <c r="DV43" s="335" t="s">
        <v>3336</v>
      </c>
      <c r="DW43" s="154">
        <v>270</v>
      </c>
      <c r="DX43" s="154">
        <v>345</v>
      </c>
      <c r="DY43" s="154">
        <v>314</v>
      </c>
      <c r="DZ43" s="133">
        <v>380</v>
      </c>
      <c r="EA43" s="133">
        <v>429</v>
      </c>
      <c r="EB43" s="133" t="s">
        <v>1183</v>
      </c>
      <c r="EC43" s="334" t="s">
        <v>1183</v>
      </c>
      <c r="ED43" s="154">
        <v>31</v>
      </c>
      <c r="EE43" s="154">
        <v>39</v>
      </c>
      <c r="EF43" s="154">
        <v>44</v>
      </c>
      <c r="EG43" s="154">
        <v>53</v>
      </c>
      <c r="EH43" s="154">
        <v>43</v>
      </c>
      <c r="EI43" s="338">
        <f>(EH43+EJ43)/2</f>
        <v>44</v>
      </c>
      <c r="EJ43" s="334">
        <v>45</v>
      </c>
      <c r="EK43" s="133" t="s">
        <v>1183</v>
      </c>
      <c r="EL43" s="133" t="s">
        <v>1183</v>
      </c>
      <c r="EM43" s="154">
        <v>17</v>
      </c>
      <c r="EN43" s="154">
        <v>0</v>
      </c>
      <c r="EO43" s="133" t="s">
        <v>1182</v>
      </c>
      <c r="EP43" s="133" t="s">
        <v>1182</v>
      </c>
      <c r="EQ43" s="334">
        <v>15</v>
      </c>
      <c r="ER43" s="302" t="s">
        <v>1183</v>
      </c>
      <c r="ES43" s="302">
        <v>120002</v>
      </c>
      <c r="ET43" s="302">
        <v>253064</v>
      </c>
      <c r="EU43" s="302">
        <v>168576</v>
      </c>
      <c r="EV43" s="302">
        <v>164714</v>
      </c>
      <c r="EW43" s="338">
        <f>(EV43+EX43)/2</f>
        <v>184408.5</v>
      </c>
      <c r="EX43" s="334">
        <v>204103</v>
      </c>
      <c r="EY43" s="133" t="s">
        <v>1182</v>
      </c>
      <c r="EZ43" s="133" t="s">
        <v>1182</v>
      </c>
      <c r="FA43" s="133" t="s">
        <v>1182</v>
      </c>
      <c r="FB43" s="154">
        <v>46703</v>
      </c>
      <c r="FC43" s="133" t="s">
        <v>1182</v>
      </c>
      <c r="FD43" s="133" t="s">
        <v>1182</v>
      </c>
      <c r="FE43" s="334">
        <v>357</v>
      </c>
      <c r="FF43" s="134">
        <v>72388</v>
      </c>
      <c r="FG43" s="134">
        <v>109036</v>
      </c>
      <c r="FH43" s="134">
        <v>156690</v>
      </c>
      <c r="FI43" s="134">
        <v>135784</v>
      </c>
      <c r="FJ43" s="134">
        <v>138188</v>
      </c>
      <c r="FK43" s="134">
        <v>198832</v>
      </c>
      <c r="FM43" s="133" t="s">
        <v>1182</v>
      </c>
      <c r="FN43" s="133" t="s">
        <v>1182</v>
      </c>
      <c r="FO43" s="133" t="s">
        <v>1182</v>
      </c>
      <c r="FP43" s="133" t="s">
        <v>1182</v>
      </c>
      <c r="FQ43" s="133" t="s">
        <v>1183</v>
      </c>
      <c r="FR43" s="133" t="s">
        <v>1182</v>
      </c>
      <c r="FS43" s="364" t="s">
        <v>1183</v>
      </c>
      <c r="FT43" s="133" t="s">
        <v>1182</v>
      </c>
      <c r="FU43" s="133" t="s">
        <v>1182</v>
      </c>
      <c r="FV43" s="133" t="s">
        <v>1182</v>
      </c>
      <c r="FW43" s="133" t="s">
        <v>1182</v>
      </c>
      <c r="FX43" s="133" t="s">
        <v>1182</v>
      </c>
      <c r="FY43" s="133" t="s">
        <v>1182</v>
      </c>
      <c r="FZ43" s="334" t="s">
        <v>3336</v>
      </c>
      <c r="GA43" s="133" t="s">
        <v>1182</v>
      </c>
      <c r="GB43" s="133" t="s">
        <v>1182</v>
      </c>
      <c r="GC43" s="133">
        <v>0</v>
      </c>
      <c r="GD43" s="133" t="s">
        <v>1182</v>
      </c>
      <c r="GE43" s="133" t="s">
        <v>1182</v>
      </c>
      <c r="GF43" s="133" t="s">
        <v>1182</v>
      </c>
      <c r="GG43" s="361"/>
      <c r="GH43" s="368" t="s">
        <v>1962</v>
      </c>
      <c r="GI43" s="134" t="s">
        <v>1963</v>
      </c>
      <c r="GJ43" s="153"/>
      <c r="GK43" s="133">
        <v>2</v>
      </c>
      <c r="GL43" s="134" t="s">
        <v>1859</v>
      </c>
      <c r="GM43" s="133">
        <v>1</v>
      </c>
      <c r="GO43" s="133">
        <v>1</v>
      </c>
      <c r="GS43" s="133">
        <v>1</v>
      </c>
      <c r="GU43" s="133">
        <v>1</v>
      </c>
      <c r="GV43" s="133">
        <v>2</v>
      </c>
      <c r="HA43" s="154">
        <v>135911</v>
      </c>
      <c r="HB43" s="133" t="s">
        <v>1183</v>
      </c>
      <c r="HC43" s="133" t="s">
        <v>1183</v>
      </c>
      <c r="HD43" s="133" t="s">
        <v>1183</v>
      </c>
      <c r="HE43" s="133" t="s">
        <v>1183</v>
      </c>
      <c r="HF43" s="171" t="s">
        <v>3336</v>
      </c>
      <c r="HG43" s="133" t="s">
        <v>1183</v>
      </c>
      <c r="HH43" s="133" t="s">
        <v>1183</v>
      </c>
      <c r="HI43" s="133" t="s">
        <v>1183</v>
      </c>
      <c r="HJ43" s="133" t="s">
        <v>1183</v>
      </c>
      <c r="HK43" s="133" t="s">
        <v>1183</v>
      </c>
      <c r="HL43" s="171" t="s">
        <v>3336</v>
      </c>
      <c r="HM43" s="154">
        <v>24502</v>
      </c>
      <c r="HN43" s="133" t="s">
        <v>1182</v>
      </c>
      <c r="HO43" s="133" t="s">
        <v>1182</v>
      </c>
      <c r="HP43" s="133" t="s">
        <v>1182</v>
      </c>
      <c r="HQ43" s="133" t="s">
        <v>1182</v>
      </c>
      <c r="HR43" s="171" t="s">
        <v>3336</v>
      </c>
      <c r="HS43" s="154">
        <v>20234</v>
      </c>
      <c r="HT43" s="133" t="s">
        <v>1183</v>
      </c>
      <c r="HU43" s="133" t="s">
        <v>1183</v>
      </c>
      <c r="HV43" s="133" t="s">
        <v>1183</v>
      </c>
      <c r="HW43" s="133" t="s">
        <v>1183</v>
      </c>
      <c r="HX43" s="171" t="s">
        <v>3336</v>
      </c>
      <c r="HY43" s="133" t="s">
        <v>1183</v>
      </c>
      <c r="HZ43" s="133" t="s">
        <v>1183</v>
      </c>
      <c r="IA43" s="133" t="s">
        <v>1183</v>
      </c>
      <c r="IB43" s="133" t="s">
        <v>1183</v>
      </c>
      <c r="IC43" s="133" t="s">
        <v>1183</v>
      </c>
      <c r="ID43" s="171" t="s">
        <v>3336</v>
      </c>
      <c r="IE43" s="133" t="s">
        <v>1183</v>
      </c>
      <c r="IF43" s="133" t="s">
        <v>1183</v>
      </c>
      <c r="IG43" s="133" t="s">
        <v>1183</v>
      </c>
      <c r="IH43" s="133" t="s">
        <v>1183</v>
      </c>
      <c r="II43" s="133" t="s">
        <v>1183</v>
      </c>
      <c r="IJ43" s="171" t="s">
        <v>3336</v>
      </c>
      <c r="IK43" s="154">
        <v>12253</v>
      </c>
      <c r="IL43" s="133" t="s">
        <v>1183</v>
      </c>
      <c r="IM43" s="133" t="s">
        <v>1183</v>
      </c>
      <c r="IN43" s="133" t="s">
        <v>1183</v>
      </c>
      <c r="IO43" s="133" t="s">
        <v>1183</v>
      </c>
      <c r="IP43" s="171" t="s">
        <v>3336</v>
      </c>
      <c r="IQ43" s="133" t="s">
        <v>1183</v>
      </c>
      <c r="IR43" s="133" t="s">
        <v>1183</v>
      </c>
      <c r="IS43" s="133" t="s">
        <v>1183</v>
      </c>
      <c r="IT43" s="133" t="s">
        <v>1183</v>
      </c>
      <c r="IU43" s="133" t="s">
        <v>1183</v>
      </c>
      <c r="IV43" s="171" t="s">
        <v>3336</v>
      </c>
      <c r="IW43" s="154">
        <v>19232</v>
      </c>
      <c r="IX43" s="133" t="s">
        <v>1183</v>
      </c>
      <c r="IY43" s="133" t="s">
        <v>1183</v>
      </c>
      <c r="IZ43" s="133" t="s">
        <v>1183</v>
      </c>
      <c r="JA43" s="133" t="s">
        <v>1183</v>
      </c>
      <c r="JB43" s="171" t="s">
        <v>3336</v>
      </c>
      <c r="JC43" s="154">
        <v>35439</v>
      </c>
      <c r="JD43" s="133" t="s">
        <v>1183</v>
      </c>
      <c r="JE43" s="133" t="s">
        <v>1183</v>
      </c>
      <c r="JF43" s="133" t="s">
        <v>1183</v>
      </c>
      <c r="JG43" s="133" t="s">
        <v>1183</v>
      </c>
      <c r="JH43" s="171" t="s">
        <v>3336</v>
      </c>
      <c r="JI43" s="133" t="s">
        <v>1183</v>
      </c>
      <c r="JJ43" s="133" t="s">
        <v>1183</v>
      </c>
      <c r="JK43" s="133" t="s">
        <v>1183</v>
      </c>
      <c r="JL43" s="133" t="s">
        <v>1183</v>
      </c>
      <c r="JM43" s="133" t="s">
        <v>1183</v>
      </c>
      <c r="JN43" s="171" t="s">
        <v>3336</v>
      </c>
      <c r="JO43" s="154">
        <v>23589</v>
      </c>
      <c r="JP43" s="133" t="s">
        <v>1183</v>
      </c>
      <c r="JQ43" s="133" t="s">
        <v>1183</v>
      </c>
      <c r="JR43" s="133" t="s">
        <v>1183</v>
      </c>
      <c r="JS43" s="133" t="s">
        <v>1183</v>
      </c>
      <c r="JT43" s="171" t="s">
        <v>3336</v>
      </c>
      <c r="JU43" s="133" t="s">
        <v>1918</v>
      </c>
      <c r="KN43" s="341" t="e">
        <f t="shared" si="6"/>
        <v>#VALUE!</v>
      </c>
      <c r="KO43" s="341">
        <v>57371</v>
      </c>
      <c r="KP43" s="133">
        <v>57371</v>
      </c>
      <c r="KQ43" s="133" t="s">
        <v>1183</v>
      </c>
      <c r="KR43" s="171" t="s">
        <v>3336</v>
      </c>
      <c r="KS43" s="154">
        <v>705</v>
      </c>
      <c r="KT43" s="133" t="s">
        <v>1183</v>
      </c>
      <c r="KU43" s="133">
        <v>439</v>
      </c>
      <c r="KV43" s="133" t="s">
        <v>1183</v>
      </c>
      <c r="KW43" s="157">
        <v>17058</v>
      </c>
      <c r="KY43" s="154">
        <v>88</v>
      </c>
      <c r="KZ43" s="133" t="s">
        <v>1183</v>
      </c>
      <c r="LA43" s="133">
        <v>52610</v>
      </c>
      <c r="LB43" s="133" t="s">
        <v>1183</v>
      </c>
      <c r="LC43" s="171" t="s">
        <v>3336</v>
      </c>
      <c r="LD43" s="133">
        <v>1052</v>
      </c>
      <c r="LF43" s="154">
        <v>27060</v>
      </c>
      <c r="LG43" s="133" t="s">
        <v>1182</v>
      </c>
      <c r="LH43" s="154">
        <v>9471</v>
      </c>
      <c r="LI43" s="133" t="s">
        <v>1182</v>
      </c>
      <c r="LJ43" s="171" t="s">
        <v>3336</v>
      </c>
      <c r="LK43" s="133">
        <v>694</v>
      </c>
      <c r="LL43" s="133" t="s">
        <v>1182</v>
      </c>
      <c r="LM43" s="133">
        <v>675</v>
      </c>
      <c r="LN43" s="133" t="s">
        <v>1182</v>
      </c>
      <c r="LO43" s="133">
        <v>1327</v>
      </c>
      <c r="LP43" s="133" t="s">
        <v>1182</v>
      </c>
      <c r="LQ43" s="171" t="s">
        <v>3336</v>
      </c>
      <c r="LR43" s="154">
        <v>6582</v>
      </c>
      <c r="LS43" s="133" t="s">
        <v>1182</v>
      </c>
      <c r="LT43" s="154">
        <v>3673</v>
      </c>
      <c r="LU43" s="133" t="s">
        <v>1182</v>
      </c>
      <c r="LV43" s="171" t="s">
        <v>3336</v>
      </c>
      <c r="LW43" s="134" t="s">
        <v>1964</v>
      </c>
      <c r="LX43" s="171" t="s">
        <v>3336</v>
      </c>
      <c r="MA43" s="134" t="s">
        <v>1131</v>
      </c>
      <c r="MB43" s="133" t="s">
        <v>1026</v>
      </c>
      <c r="ME43" s="133" t="s">
        <v>1026</v>
      </c>
      <c r="MF43" s="133" t="s">
        <v>1026</v>
      </c>
      <c r="MG43" s="133" t="s">
        <v>1026</v>
      </c>
      <c r="MH43" s="133" t="s">
        <v>1026</v>
      </c>
      <c r="NT43" s="133" t="s">
        <v>1026</v>
      </c>
      <c r="NU43" s="133" t="s">
        <v>1026</v>
      </c>
      <c r="NV43" s="133" t="s">
        <v>1026</v>
      </c>
      <c r="NX43" s="133" t="s">
        <v>1026</v>
      </c>
      <c r="NZ43" s="133" t="s">
        <v>1026</v>
      </c>
      <c r="OA43" s="133" t="s">
        <v>1026</v>
      </c>
      <c r="OC43" s="133" t="s">
        <v>1026</v>
      </c>
      <c r="OJ43" s="133" t="s">
        <v>1132</v>
      </c>
      <c r="OL43" s="133" t="s">
        <v>1132</v>
      </c>
      <c r="OT43" s="133">
        <v>226970</v>
      </c>
      <c r="OU43" s="133" t="s">
        <v>1183</v>
      </c>
      <c r="OV43" s="133">
        <v>11337</v>
      </c>
      <c r="OW43" s="133" t="s">
        <v>1183</v>
      </c>
      <c r="OX43" s="133" t="s">
        <v>1183</v>
      </c>
      <c r="OY43" s="171" t="s">
        <v>3336</v>
      </c>
      <c r="OZ43" s="177">
        <v>309220</v>
      </c>
      <c r="PA43" s="154">
        <v>15360</v>
      </c>
      <c r="PB43" s="154">
        <v>22128</v>
      </c>
      <c r="PC43" s="154">
        <v>4173</v>
      </c>
      <c r="PD43" s="133" t="s">
        <v>1183</v>
      </c>
      <c r="PE43" s="171" t="s">
        <v>3336</v>
      </c>
      <c r="PF43" s="133" t="s">
        <v>1182</v>
      </c>
      <c r="PG43" s="133" t="s">
        <v>1182</v>
      </c>
      <c r="PH43" s="133" t="s">
        <v>1182</v>
      </c>
      <c r="PI43" s="133" t="s">
        <v>1182</v>
      </c>
      <c r="PJ43" s="133" t="s">
        <v>1182</v>
      </c>
      <c r="PK43" s="133" t="s">
        <v>1182</v>
      </c>
      <c r="PL43" s="133" t="s">
        <v>1182</v>
      </c>
      <c r="PM43" s="171" t="s">
        <v>3336</v>
      </c>
      <c r="PN43" s="133">
        <v>226970</v>
      </c>
      <c r="PO43" s="133" t="s">
        <v>1183</v>
      </c>
      <c r="PP43" s="171" t="s">
        <v>3336</v>
      </c>
      <c r="PQ43" s="133" t="s">
        <v>1182</v>
      </c>
      <c r="PR43" s="133" t="s">
        <v>1182</v>
      </c>
      <c r="PS43" s="133" t="s">
        <v>1182</v>
      </c>
      <c r="PT43" s="154">
        <v>2771</v>
      </c>
      <c r="PU43" s="133" t="s">
        <v>1182</v>
      </c>
      <c r="PV43" s="133" t="s">
        <v>1182</v>
      </c>
      <c r="PW43" s="171" t="s">
        <v>3336</v>
      </c>
      <c r="PX43" s="133" t="s">
        <v>1183</v>
      </c>
      <c r="PY43" s="154">
        <v>76649</v>
      </c>
      <c r="QA43" s="154">
        <v>101164</v>
      </c>
      <c r="QC43" s="154">
        <v>8181</v>
      </c>
      <c r="QD43" s="171" t="s">
        <v>3336</v>
      </c>
      <c r="QE43" s="134" t="s">
        <v>1183</v>
      </c>
      <c r="QF43" s="154">
        <v>134</v>
      </c>
      <c r="QG43" s="134" t="s">
        <v>1183</v>
      </c>
      <c r="QH43" s="134" t="s">
        <v>1183</v>
      </c>
      <c r="QI43" s="134" t="s">
        <v>1183</v>
      </c>
      <c r="QJ43" s="154">
        <v>92933</v>
      </c>
      <c r="QK43" s="171" t="s">
        <v>3336</v>
      </c>
      <c r="QL43" s="133" t="s">
        <v>1183</v>
      </c>
      <c r="QM43" s="133" t="s">
        <v>1183</v>
      </c>
      <c r="QN43" s="133" t="s">
        <v>1183</v>
      </c>
      <c r="QO43" s="154">
        <v>13</v>
      </c>
      <c r="QP43" s="133" t="s">
        <v>1183</v>
      </c>
      <c r="QQ43" s="154">
        <v>11867</v>
      </c>
      <c r="QR43" s="171" t="s">
        <v>3336</v>
      </c>
      <c r="QS43" s="154">
        <v>325512</v>
      </c>
      <c r="QT43" s="154">
        <v>182848</v>
      </c>
      <c r="QU43" s="154">
        <v>89852</v>
      </c>
      <c r="QV43" s="154">
        <v>3343</v>
      </c>
      <c r="QW43" s="133" t="s">
        <v>1183</v>
      </c>
      <c r="QX43" s="133" t="s">
        <v>1183</v>
      </c>
      <c r="QY43" s="133" t="s">
        <v>1183</v>
      </c>
      <c r="QZ43" s="171" t="s">
        <v>3336</v>
      </c>
      <c r="RA43" s="134" t="s">
        <v>1965</v>
      </c>
      <c r="RB43" s="171" t="s">
        <v>3336</v>
      </c>
      <c r="RC43" s="133">
        <v>1</v>
      </c>
      <c r="RK43" s="133">
        <v>1</v>
      </c>
      <c r="RM43" s="133" t="s">
        <v>1026</v>
      </c>
      <c r="RO43" s="133" t="s">
        <v>1026</v>
      </c>
      <c r="RP43" s="133" t="s">
        <v>1026</v>
      </c>
      <c r="RQ43" s="133" t="s">
        <v>1026</v>
      </c>
      <c r="RR43" s="133" t="s">
        <v>1026</v>
      </c>
      <c r="RS43" s="133" t="s">
        <v>1966</v>
      </c>
      <c r="RV43" s="133">
        <v>1</v>
      </c>
      <c r="RY43" s="154">
        <v>4171</v>
      </c>
      <c r="RZ43" s="171" t="s">
        <v>3336</v>
      </c>
      <c r="SA43" s="154">
        <v>5</v>
      </c>
      <c r="SB43" s="154">
        <v>87</v>
      </c>
      <c r="SC43" s="154">
        <v>57</v>
      </c>
      <c r="SD43" s="154">
        <v>1098</v>
      </c>
      <c r="SE43" s="171" t="s">
        <v>3336</v>
      </c>
      <c r="SF43" s="154">
        <v>2632</v>
      </c>
      <c r="SG43" s="133" t="s">
        <v>1183</v>
      </c>
      <c r="SH43" s="133" t="s">
        <v>1183</v>
      </c>
      <c r="SI43" s="154">
        <v>292</v>
      </c>
      <c r="SJ43" s="171" t="s">
        <v>3336</v>
      </c>
      <c r="SK43" s="133" t="s">
        <v>1183</v>
      </c>
      <c r="SL43" s="133" t="s">
        <v>1183</v>
      </c>
      <c r="SM43" s="133" t="s">
        <v>1183</v>
      </c>
      <c r="SN43" s="133" t="s">
        <v>1183</v>
      </c>
      <c r="SO43" s="171" t="s">
        <v>3336</v>
      </c>
    </row>
    <row r="44" spans="1:511" ht="14.5">
      <c r="A44" s="133">
        <v>43</v>
      </c>
      <c r="B44" s="150" t="s">
        <v>66</v>
      </c>
      <c r="T44" s="133" t="s">
        <v>1183</v>
      </c>
      <c r="AA44" s="133" t="s">
        <v>1183</v>
      </c>
      <c r="AI44" s="171" t="s">
        <v>3336</v>
      </c>
      <c r="AJ44" s="154">
        <v>158532</v>
      </c>
      <c r="AK44" s="133">
        <v>151122</v>
      </c>
      <c r="AL44" s="332">
        <v>147112</v>
      </c>
      <c r="AM44" s="133">
        <v>92290</v>
      </c>
      <c r="AN44" s="332">
        <v>73431</v>
      </c>
      <c r="AO44" s="337">
        <f>(AN44+AP44)/2</f>
        <v>67026</v>
      </c>
      <c r="AP44" s="336">
        <v>60621</v>
      </c>
      <c r="AQ44" s="341">
        <v>38313</v>
      </c>
      <c r="AR44" s="341">
        <v>32201</v>
      </c>
      <c r="AS44" s="341" t="s">
        <v>1183</v>
      </c>
      <c r="AT44" s="341">
        <v>18347</v>
      </c>
      <c r="AU44" s="341" t="s">
        <v>1183</v>
      </c>
      <c r="AV44" s="154" t="s">
        <v>1183</v>
      </c>
      <c r="AW44" s="171" t="s">
        <v>3336</v>
      </c>
      <c r="AX44" s="154">
        <v>7183</v>
      </c>
      <c r="AY44" s="154">
        <v>9566</v>
      </c>
      <c r="AZ44" s="332">
        <v>7977</v>
      </c>
      <c r="BA44" s="154">
        <v>4964</v>
      </c>
      <c r="BB44" s="332">
        <v>2753</v>
      </c>
      <c r="BC44" s="133" t="s">
        <v>1183</v>
      </c>
      <c r="BD44" s="171" t="s">
        <v>3336</v>
      </c>
      <c r="BE44" s="154">
        <v>2625</v>
      </c>
      <c r="BF44" s="154">
        <v>2497</v>
      </c>
      <c r="BG44" s="341" t="s">
        <v>1183</v>
      </c>
      <c r="BH44" s="154">
        <v>1865</v>
      </c>
      <c r="BI44" s="154" t="s">
        <v>1183</v>
      </c>
      <c r="BJ44" s="154" t="s">
        <v>1183</v>
      </c>
      <c r="BK44" s="171" t="s">
        <v>3336</v>
      </c>
      <c r="BL44" s="154">
        <v>80</v>
      </c>
      <c r="BM44" s="154">
        <v>68</v>
      </c>
      <c r="BN44" s="341" t="s">
        <v>1183</v>
      </c>
      <c r="BO44" s="154">
        <v>29</v>
      </c>
      <c r="BP44" s="133" t="s">
        <v>1183</v>
      </c>
      <c r="BQ44" s="133" t="s">
        <v>1183</v>
      </c>
      <c r="BR44" s="171" t="s">
        <v>3336</v>
      </c>
      <c r="BS44" s="133" t="s">
        <v>1183</v>
      </c>
      <c r="BT44" s="133" t="s">
        <v>1183</v>
      </c>
      <c r="BU44" s="133" t="s">
        <v>1183</v>
      </c>
      <c r="BV44" s="133" t="s">
        <v>1183</v>
      </c>
      <c r="BW44" s="133" t="s">
        <v>1183</v>
      </c>
      <c r="BX44" s="133" t="s">
        <v>1183</v>
      </c>
      <c r="BY44" s="171" t="s">
        <v>3336</v>
      </c>
      <c r="BZ44" s="154">
        <v>49198</v>
      </c>
      <c r="CA44" s="341" t="s">
        <v>1183</v>
      </c>
      <c r="CB44" s="133" t="s">
        <v>1183</v>
      </c>
      <c r="CC44" s="133" t="s">
        <v>1183</v>
      </c>
      <c r="CD44" s="133" t="s">
        <v>1183</v>
      </c>
      <c r="CE44" s="176" t="s">
        <v>1183</v>
      </c>
      <c r="CF44" s="334" t="s">
        <v>3336</v>
      </c>
      <c r="CG44" s="133" t="s">
        <v>1183</v>
      </c>
      <c r="CH44" s="133" t="s">
        <v>1183</v>
      </c>
      <c r="CI44" s="133" t="s">
        <v>1183</v>
      </c>
      <c r="CJ44" s="133" t="s">
        <v>1183</v>
      </c>
      <c r="CK44" s="133" t="s">
        <v>1183</v>
      </c>
      <c r="CL44" s="133" t="s">
        <v>1183</v>
      </c>
      <c r="CM44" s="334" t="s">
        <v>3336</v>
      </c>
      <c r="CN44" s="133" t="s">
        <v>1183</v>
      </c>
      <c r="CO44" s="133" t="s">
        <v>1183</v>
      </c>
      <c r="CP44" s="133" t="s">
        <v>1183</v>
      </c>
      <c r="CQ44" s="133" t="s">
        <v>1183</v>
      </c>
      <c r="CR44" s="133" t="s">
        <v>1183</v>
      </c>
      <c r="CS44" s="133" t="s">
        <v>1183</v>
      </c>
      <c r="CT44" s="171" t="s">
        <v>3336</v>
      </c>
      <c r="CU44" s="133" t="s">
        <v>1182</v>
      </c>
      <c r="CV44" s="133" t="s">
        <v>1182</v>
      </c>
      <c r="CW44" s="133" t="s">
        <v>1182</v>
      </c>
      <c r="CX44" s="133" t="s">
        <v>1182</v>
      </c>
      <c r="CY44" s="133" t="s">
        <v>1182</v>
      </c>
      <c r="CZ44" s="133" t="s">
        <v>1182</v>
      </c>
      <c r="DA44" s="171" t="s">
        <v>3336</v>
      </c>
      <c r="DB44" s="133" t="s">
        <v>1182</v>
      </c>
      <c r="DC44" s="133" t="s">
        <v>1182</v>
      </c>
      <c r="DD44" s="133" t="s">
        <v>1182</v>
      </c>
      <c r="DE44" s="133" t="s">
        <v>1182</v>
      </c>
      <c r="DF44" s="133" t="s">
        <v>1182</v>
      </c>
      <c r="DG44" s="133" t="s">
        <v>1182</v>
      </c>
      <c r="DH44" s="171" t="s">
        <v>3336</v>
      </c>
      <c r="DI44" s="133" t="s">
        <v>1182</v>
      </c>
      <c r="DJ44" s="133" t="s">
        <v>1182</v>
      </c>
      <c r="DK44" s="133" t="s">
        <v>1182</v>
      </c>
      <c r="DL44" s="133" t="s">
        <v>1182</v>
      </c>
      <c r="DM44" s="133" t="s">
        <v>1182</v>
      </c>
      <c r="DN44" s="133" t="s">
        <v>1182</v>
      </c>
      <c r="DO44" s="171" t="s">
        <v>3336</v>
      </c>
      <c r="DP44" s="373">
        <f t="shared" si="5"/>
        <v>56685</v>
      </c>
      <c r="DQ44" s="373">
        <f t="shared" si="0"/>
        <v>56685</v>
      </c>
      <c r="DR44" s="373">
        <f t="shared" si="1"/>
        <v>53366</v>
      </c>
      <c r="DS44" s="341" t="e">
        <f t="shared" si="2"/>
        <v>#VALUE!</v>
      </c>
      <c r="DT44" s="341" t="e">
        <f t="shared" si="3"/>
        <v>#VALUE!</v>
      </c>
      <c r="DU44" s="341" t="e">
        <f t="shared" si="4"/>
        <v>#VALUE!</v>
      </c>
      <c r="DV44" s="335" t="s">
        <v>3336</v>
      </c>
      <c r="DW44" s="154">
        <v>1009</v>
      </c>
      <c r="DX44" s="154">
        <v>1009</v>
      </c>
      <c r="DY44" s="154">
        <v>792</v>
      </c>
      <c r="DZ44" s="133" t="s">
        <v>1183</v>
      </c>
      <c r="EA44" s="133" t="s">
        <v>1183</v>
      </c>
      <c r="EB44" s="133" t="s">
        <v>1183</v>
      </c>
      <c r="EC44" s="334" t="s">
        <v>3590</v>
      </c>
      <c r="ED44" s="154">
        <v>48</v>
      </c>
      <c r="EE44" s="154">
        <v>48</v>
      </c>
      <c r="EF44" s="154">
        <v>62</v>
      </c>
      <c r="EG44" s="133" t="s">
        <v>1183</v>
      </c>
      <c r="EH44" s="133" t="s">
        <v>1183</v>
      </c>
      <c r="EI44" s="133" t="s">
        <v>1183</v>
      </c>
      <c r="EJ44" s="334" t="s">
        <v>3336</v>
      </c>
      <c r="EK44" s="133" t="s">
        <v>1183</v>
      </c>
      <c r="EL44" s="133" t="s">
        <v>1183</v>
      </c>
      <c r="EM44" s="133" t="s">
        <v>1183</v>
      </c>
      <c r="EN44" s="154">
        <v>20</v>
      </c>
      <c r="EO44" s="154">
        <v>15</v>
      </c>
      <c r="EP44" s="133" t="s">
        <v>1182</v>
      </c>
      <c r="EQ44" s="334" t="s">
        <v>1183</v>
      </c>
      <c r="ER44" s="302">
        <v>55676</v>
      </c>
      <c r="ES44" s="302">
        <v>55676</v>
      </c>
      <c r="ET44" s="302">
        <v>52574</v>
      </c>
      <c r="EU44" s="133" t="s">
        <v>1183</v>
      </c>
      <c r="EV44" s="133" t="s">
        <v>1183</v>
      </c>
      <c r="EW44" s="133" t="s">
        <v>1183</v>
      </c>
      <c r="EX44" s="334" t="s">
        <v>3336</v>
      </c>
      <c r="EY44" s="154">
        <v>14314</v>
      </c>
      <c r="EZ44" s="154">
        <v>14314</v>
      </c>
      <c r="FA44" s="154">
        <v>9101</v>
      </c>
      <c r="FB44" s="133" t="s">
        <v>1182</v>
      </c>
      <c r="FC44" s="133" t="s">
        <v>1182</v>
      </c>
      <c r="FD44" s="133" t="s">
        <v>1182</v>
      </c>
      <c r="FE44" s="334" t="s">
        <v>1183</v>
      </c>
      <c r="FF44" s="154">
        <v>41362</v>
      </c>
      <c r="FG44" s="154">
        <v>41362</v>
      </c>
      <c r="FH44" s="154">
        <v>43473</v>
      </c>
      <c r="FI44" s="133" t="s">
        <v>1183</v>
      </c>
      <c r="FJ44" s="133" t="s">
        <v>1183</v>
      </c>
      <c r="FK44" s="133" t="s">
        <v>1183</v>
      </c>
      <c r="FL44" s="360" t="s">
        <v>1183</v>
      </c>
      <c r="FM44" s="133" t="s">
        <v>1182</v>
      </c>
      <c r="FN44" s="133" t="s">
        <v>1182</v>
      </c>
      <c r="FO44" s="133" t="s">
        <v>1182</v>
      </c>
      <c r="FP44" s="133" t="s">
        <v>1182</v>
      </c>
      <c r="FQ44" s="133" t="s">
        <v>1183</v>
      </c>
      <c r="FR44" s="133" t="s">
        <v>1182</v>
      </c>
      <c r="FS44" s="363" t="s">
        <v>1183</v>
      </c>
      <c r="FT44" s="133" t="s">
        <v>1182</v>
      </c>
      <c r="FU44" s="133" t="s">
        <v>1182</v>
      </c>
      <c r="FV44" s="133" t="s">
        <v>1182</v>
      </c>
      <c r="FW44" s="133" t="s">
        <v>1182</v>
      </c>
      <c r="FX44" s="133" t="s">
        <v>1182</v>
      </c>
      <c r="FY44" s="133" t="s">
        <v>1182</v>
      </c>
      <c r="FZ44" s="334" t="s">
        <v>3336</v>
      </c>
      <c r="GA44" s="133" t="s">
        <v>1182</v>
      </c>
      <c r="GB44" s="133" t="s">
        <v>1182</v>
      </c>
      <c r="GC44" s="133" t="s">
        <v>1182</v>
      </c>
      <c r="GD44" s="133" t="s">
        <v>1182</v>
      </c>
      <c r="GE44" s="133" t="s">
        <v>1182</v>
      </c>
      <c r="GF44" s="133" t="s">
        <v>1182</v>
      </c>
      <c r="GG44" s="370" t="s">
        <v>1183</v>
      </c>
      <c r="HA44" s="133" t="s">
        <v>1183</v>
      </c>
      <c r="HB44" s="133" t="s">
        <v>1183</v>
      </c>
      <c r="HC44" s="133" t="s">
        <v>1183</v>
      </c>
      <c r="HD44" s="133" t="s">
        <v>1183</v>
      </c>
      <c r="HE44" s="133" t="s">
        <v>1183</v>
      </c>
      <c r="HF44" s="171" t="s">
        <v>3336</v>
      </c>
      <c r="HG44" s="133" t="s">
        <v>1182</v>
      </c>
      <c r="HH44" s="133" t="s">
        <v>1182</v>
      </c>
      <c r="HI44" s="133" t="s">
        <v>1182</v>
      </c>
      <c r="HJ44" s="133" t="s">
        <v>1182</v>
      </c>
      <c r="HK44" s="133" t="s">
        <v>1182</v>
      </c>
      <c r="HL44" s="171" t="s">
        <v>3336</v>
      </c>
      <c r="HM44" s="133" t="s">
        <v>1182</v>
      </c>
      <c r="HN44" s="133" t="s">
        <v>1182</v>
      </c>
      <c r="HO44" s="133" t="s">
        <v>1182</v>
      </c>
      <c r="HP44" s="133" t="s">
        <v>1182</v>
      </c>
      <c r="HQ44" s="133" t="s">
        <v>1182</v>
      </c>
      <c r="HR44" s="171" t="s">
        <v>3336</v>
      </c>
      <c r="HS44" s="133" t="s">
        <v>1183</v>
      </c>
      <c r="HT44" s="133" t="s">
        <v>1183</v>
      </c>
      <c r="HU44" s="133" t="s">
        <v>1183</v>
      </c>
      <c r="HV44" s="133" t="s">
        <v>1183</v>
      </c>
      <c r="HW44" s="133" t="s">
        <v>1183</v>
      </c>
      <c r="HX44" s="171" t="s">
        <v>3336</v>
      </c>
      <c r="HY44" s="133" t="s">
        <v>1183</v>
      </c>
      <c r="HZ44" s="133" t="s">
        <v>1183</v>
      </c>
      <c r="IA44" s="133" t="s">
        <v>1183</v>
      </c>
      <c r="IB44" s="133" t="s">
        <v>1183</v>
      </c>
      <c r="IC44" s="133" t="s">
        <v>1183</v>
      </c>
      <c r="ID44" s="171" t="s">
        <v>3336</v>
      </c>
      <c r="IE44" s="133" t="s">
        <v>1183</v>
      </c>
      <c r="IF44" s="133" t="s">
        <v>1183</v>
      </c>
      <c r="IG44" s="133" t="s">
        <v>1183</v>
      </c>
      <c r="IH44" s="133" t="s">
        <v>1183</v>
      </c>
      <c r="II44" s="133" t="s">
        <v>1183</v>
      </c>
      <c r="IJ44" s="171" t="s">
        <v>3336</v>
      </c>
      <c r="IK44" s="133" t="s">
        <v>1183</v>
      </c>
      <c r="IL44" s="133" t="s">
        <v>1183</v>
      </c>
      <c r="IM44" s="133" t="s">
        <v>1183</v>
      </c>
      <c r="IN44" s="133" t="s">
        <v>1183</v>
      </c>
      <c r="IO44" s="133" t="s">
        <v>1183</v>
      </c>
      <c r="IP44" s="171" t="s">
        <v>3336</v>
      </c>
      <c r="IQ44" s="133" t="s">
        <v>1182</v>
      </c>
      <c r="IR44" s="133" t="s">
        <v>1182</v>
      </c>
      <c r="IS44" s="133" t="s">
        <v>1182</v>
      </c>
      <c r="IT44" s="133" t="s">
        <v>1182</v>
      </c>
      <c r="IU44" s="133" t="s">
        <v>1182</v>
      </c>
      <c r="IV44" s="171" t="s">
        <v>3336</v>
      </c>
      <c r="IW44" s="133" t="s">
        <v>1183</v>
      </c>
      <c r="IX44" s="133" t="s">
        <v>1183</v>
      </c>
      <c r="IY44" s="133" t="s">
        <v>1183</v>
      </c>
      <c r="IZ44" s="133" t="s">
        <v>1183</v>
      </c>
      <c r="JA44" s="133" t="s">
        <v>1183</v>
      </c>
      <c r="JB44" s="171" t="s">
        <v>3336</v>
      </c>
      <c r="JC44" s="133" t="s">
        <v>1183</v>
      </c>
      <c r="JD44" s="133" t="s">
        <v>1183</v>
      </c>
      <c r="JE44" s="133" t="s">
        <v>1183</v>
      </c>
      <c r="JF44" s="133" t="s">
        <v>1183</v>
      </c>
      <c r="JG44" s="133" t="s">
        <v>1183</v>
      </c>
      <c r="JH44" s="171" t="s">
        <v>3336</v>
      </c>
      <c r="JI44" s="133" t="s">
        <v>1183</v>
      </c>
      <c r="JJ44" s="133" t="s">
        <v>1183</v>
      </c>
      <c r="JK44" s="133" t="s">
        <v>1183</v>
      </c>
      <c r="JL44" s="133" t="s">
        <v>1183</v>
      </c>
      <c r="JM44" s="133" t="s">
        <v>1183</v>
      </c>
      <c r="JN44" s="171" t="s">
        <v>3336</v>
      </c>
      <c r="JO44" s="133" t="s">
        <v>1183</v>
      </c>
      <c r="JP44" s="133" t="s">
        <v>1183</v>
      </c>
      <c r="JQ44" s="133" t="s">
        <v>1183</v>
      </c>
      <c r="JR44" s="133" t="s">
        <v>1183</v>
      </c>
      <c r="JS44" s="133" t="s">
        <v>1183</v>
      </c>
      <c r="JT44" s="171" t="s">
        <v>3336</v>
      </c>
      <c r="KN44" s="341" t="e">
        <f t="shared" si="6"/>
        <v>#VALUE!</v>
      </c>
      <c r="KO44" s="133" t="s">
        <v>1183</v>
      </c>
      <c r="KP44" s="133" t="s">
        <v>1183</v>
      </c>
      <c r="KQ44" s="133" t="s">
        <v>1183</v>
      </c>
      <c r="KR44" s="171" t="s">
        <v>3336</v>
      </c>
      <c r="KS44" s="133" t="s">
        <v>1183</v>
      </c>
      <c r="KT44" s="133" t="s">
        <v>1183</v>
      </c>
      <c r="KU44" s="133" t="s">
        <v>1183</v>
      </c>
      <c r="KV44" s="133" t="s">
        <v>1183</v>
      </c>
      <c r="KY44" s="133" t="s">
        <v>1183</v>
      </c>
      <c r="KZ44" s="133" t="s">
        <v>1183</v>
      </c>
      <c r="LA44" s="133" t="s">
        <v>1183</v>
      </c>
      <c r="LB44" s="133" t="s">
        <v>1183</v>
      </c>
      <c r="LC44" s="171" t="s">
        <v>3336</v>
      </c>
      <c r="LD44" s="133" t="s">
        <v>1183</v>
      </c>
      <c r="LE44" s="133" t="s">
        <v>1183</v>
      </c>
      <c r="LF44" s="133" t="s">
        <v>1183</v>
      </c>
      <c r="LG44" s="133" t="s">
        <v>1183</v>
      </c>
      <c r="LH44" s="133" t="s">
        <v>1183</v>
      </c>
      <c r="LI44" s="133" t="s">
        <v>1183</v>
      </c>
      <c r="LJ44" s="171" t="s">
        <v>3336</v>
      </c>
      <c r="LK44" s="133" t="s">
        <v>1182</v>
      </c>
      <c r="LL44" s="133" t="s">
        <v>1182</v>
      </c>
      <c r="LM44" s="133" t="s">
        <v>1182</v>
      </c>
      <c r="LN44" s="133" t="s">
        <v>1182</v>
      </c>
      <c r="LO44" s="133" t="s">
        <v>1182</v>
      </c>
      <c r="LP44" s="133" t="s">
        <v>1182</v>
      </c>
      <c r="LQ44" s="171" t="s">
        <v>3336</v>
      </c>
      <c r="LR44" s="133" t="s">
        <v>1182</v>
      </c>
      <c r="LS44" s="133" t="s">
        <v>1182</v>
      </c>
      <c r="LT44" s="133" t="s">
        <v>1182</v>
      </c>
      <c r="LU44" s="133" t="s">
        <v>1182</v>
      </c>
      <c r="LV44" s="171" t="s">
        <v>3336</v>
      </c>
      <c r="LX44" s="171" t="s">
        <v>3336</v>
      </c>
      <c r="OT44" s="133" t="s">
        <v>1183</v>
      </c>
      <c r="OU44" s="133" t="s">
        <v>1183</v>
      </c>
      <c r="OV44" s="133" t="s">
        <v>1182</v>
      </c>
      <c r="OW44" s="133" t="s">
        <v>1183</v>
      </c>
      <c r="OX44" s="133" t="s">
        <v>1183</v>
      </c>
      <c r="OY44" s="171" t="s">
        <v>3336</v>
      </c>
      <c r="OZ44" s="176" t="s">
        <v>1183</v>
      </c>
      <c r="PA44" s="176" t="s">
        <v>1183</v>
      </c>
      <c r="PB44" s="133" t="s">
        <v>1182</v>
      </c>
      <c r="PC44" s="133" t="s">
        <v>1182</v>
      </c>
      <c r="PD44" s="133" t="s">
        <v>1183</v>
      </c>
      <c r="PE44" s="171" t="s">
        <v>3336</v>
      </c>
      <c r="PF44" s="133" t="s">
        <v>1182</v>
      </c>
      <c r="PG44" s="133" t="s">
        <v>1182</v>
      </c>
      <c r="PH44" s="133" t="s">
        <v>1182</v>
      </c>
      <c r="PI44" s="133" t="s">
        <v>1182</v>
      </c>
      <c r="PJ44" s="133" t="s">
        <v>1182</v>
      </c>
      <c r="PK44" s="133" t="s">
        <v>1182</v>
      </c>
      <c r="PL44" s="133" t="s">
        <v>1182</v>
      </c>
      <c r="PM44" s="171" t="s">
        <v>3336</v>
      </c>
      <c r="PN44" s="133" t="s">
        <v>1183</v>
      </c>
      <c r="PO44" s="133" t="s">
        <v>1183</v>
      </c>
      <c r="PP44" s="171" t="s">
        <v>3336</v>
      </c>
      <c r="PQ44" s="133" t="s">
        <v>1182</v>
      </c>
      <c r="PR44" s="133" t="s">
        <v>1182</v>
      </c>
      <c r="PS44" s="133" t="s">
        <v>1182</v>
      </c>
      <c r="PT44" s="133" t="s">
        <v>1182</v>
      </c>
      <c r="PU44" s="133" t="s">
        <v>1182</v>
      </c>
      <c r="PV44" s="133" t="s">
        <v>1182</v>
      </c>
      <c r="PW44" s="171" t="s">
        <v>3336</v>
      </c>
      <c r="PX44" s="133" t="s">
        <v>1183</v>
      </c>
      <c r="PY44" s="133" t="s">
        <v>1183</v>
      </c>
      <c r="PZ44" s="133" t="s">
        <v>1183</v>
      </c>
      <c r="QA44" s="133" t="s">
        <v>1183</v>
      </c>
      <c r="QB44" s="133" t="s">
        <v>1183</v>
      </c>
      <c r="QC44" s="133" t="s">
        <v>1183</v>
      </c>
      <c r="QD44" s="171" t="s">
        <v>3336</v>
      </c>
      <c r="QE44" s="134" t="s">
        <v>1183</v>
      </c>
      <c r="QF44" s="134" t="s">
        <v>1183</v>
      </c>
      <c r="QG44" s="134" t="s">
        <v>1183</v>
      </c>
      <c r="QH44" s="134" t="s">
        <v>1183</v>
      </c>
      <c r="QI44" s="134" t="s">
        <v>1183</v>
      </c>
      <c r="QJ44" s="134" t="s">
        <v>1183</v>
      </c>
      <c r="QK44" s="171" t="s">
        <v>3336</v>
      </c>
      <c r="QL44" s="133" t="s">
        <v>1183</v>
      </c>
      <c r="QM44" s="133" t="s">
        <v>1183</v>
      </c>
      <c r="QN44" s="133" t="s">
        <v>1183</v>
      </c>
      <c r="QO44" s="133" t="s">
        <v>1183</v>
      </c>
      <c r="QP44" s="133" t="s">
        <v>1183</v>
      </c>
      <c r="QQ44" s="133" t="s">
        <v>1183</v>
      </c>
      <c r="QR44" s="171" t="s">
        <v>3336</v>
      </c>
      <c r="QS44" s="133" t="s">
        <v>1183</v>
      </c>
      <c r="QT44" s="133" t="s">
        <v>1183</v>
      </c>
      <c r="QU44" s="133" t="s">
        <v>1183</v>
      </c>
      <c r="QV44" s="133" t="s">
        <v>1183</v>
      </c>
      <c r="QW44" s="133" t="s">
        <v>1183</v>
      </c>
      <c r="QX44" s="133" t="s">
        <v>1183</v>
      </c>
      <c r="QY44" s="133" t="s">
        <v>1183</v>
      </c>
      <c r="QZ44" s="171" t="s">
        <v>3336</v>
      </c>
      <c r="RB44" s="171" t="s">
        <v>3336</v>
      </c>
      <c r="RY44" s="133" t="s">
        <v>1182</v>
      </c>
      <c r="RZ44" s="171" t="s">
        <v>3336</v>
      </c>
      <c r="SA44" s="133" t="s">
        <v>1182</v>
      </c>
      <c r="SB44" s="133" t="s">
        <v>1182</v>
      </c>
      <c r="SC44" s="133" t="s">
        <v>1182</v>
      </c>
      <c r="SD44" s="133" t="s">
        <v>1182</v>
      </c>
      <c r="SE44" s="171" t="s">
        <v>3336</v>
      </c>
      <c r="SF44" s="133" t="s">
        <v>1182</v>
      </c>
      <c r="SG44" s="133" t="s">
        <v>1182</v>
      </c>
      <c r="SH44" s="133" t="s">
        <v>1182</v>
      </c>
      <c r="SI44" s="133" t="s">
        <v>1182</v>
      </c>
      <c r="SJ44" s="171" t="s">
        <v>3336</v>
      </c>
      <c r="SK44" s="133" t="s">
        <v>1183</v>
      </c>
      <c r="SM44" s="133" t="s">
        <v>1183</v>
      </c>
      <c r="SN44" s="133" t="s">
        <v>1183</v>
      </c>
      <c r="SO44" s="171" t="s">
        <v>3336</v>
      </c>
    </row>
    <row r="45" spans="1:511" ht="14.25" customHeight="1">
      <c r="A45" s="133">
        <v>44</v>
      </c>
      <c r="B45" s="150" t="s">
        <v>67</v>
      </c>
      <c r="C45" s="133">
        <v>1</v>
      </c>
      <c r="D45" s="133">
        <v>1</v>
      </c>
      <c r="E45" s="133">
        <v>1</v>
      </c>
      <c r="F45" s="133">
        <v>1</v>
      </c>
      <c r="G45" s="133">
        <v>1</v>
      </c>
      <c r="H45" s="133">
        <v>2</v>
      </c>
      <c r="I45" s="133">
        <v>2</v>
      </c>
      <c r="J45" s="133">
        <v>2</v>
      </c>
      <c r="K45" s="133">
        <v>1</v>
      </c>
      <c r="L45" s="133">
        <v>1</v>
      </c>
      <c r="M45" s="133">
        <v>2</v>
      </c>
      <c r="N45" s="133">
        <v>2</v>
      </c>
      <c r="O45" s="133">
        <v>2</v>
      </c>
      <c r="P45" s="133">
        <v>2</v>
      </c>
      <c r="Q45" s="133">
        <v>2</v>
      </c>
      <c r="R45" s="133">
        <v>2</v>
      </c>
      <c r="AA45" s="133" t="s">
        <v>1183</v>
      </c>
      <c r="AI45" s="171" t="s">
        <v>3336</v>
      </c>
      <c r="AJ45" s="133">
        <v>85374</v>
      </c>
      <c r="AK45" s="133">
        <v>86048</v>
      </c>
      <c r="AL45" s="133">
        <v>83842</v>
      </c>
      <c r="AM45" s="133">
        <v>85509</v>
      </c>
      <c r="AN45" s="133">
        <v>86193</v>
      </c>
      <c r="AO45" s="154">
        <v>85134</v>
      </c>
      <c r="AP45" s="171" t="s">
        <v>3336</v>
      </c>
      <c r="AQ45" s="133">
        <v>12464</v>
      </c>
      <c r="AR45" s="133">
        <v>11324</v>
      </c>
      <c r="AS45" s="133">
        <v>10971</v>
      </c>
      <c r="AT45" s="133">
        <v>12197</v>
      </c>
      <c r="AU45" s="133">
        <v>11785</v>
      </c>
      <c r="AV45" s="154">
        <v>8271</v>
      </c>
      <c r="AW45" s="171" t="s">
        <v>3336</v>
      </c>
      <c r="AX45" s="133">
        <v>4185</v>
      </c>
      <c r="AY45" s="133">
        <v>4123</v>
      </c>
      <c r="AZ45" s="133">
        <v>3853</v>
      </c>
      <c r="BA45" s="133">
        <v>3929</v>
      </c>
      <c r="BB45" s="133">
        <v>3904</v>
      </c>
      <c r="BC45" s="154">
        <v>3862</v>
      </c>
      <c r="BD45" s="171" t="s">
        <v>3336</v>
      </c>
      <c r="BE45" s="133">
        <v>10779</v>
      </c>
      <c r="BF45" s="133">
        <v>10861</v>
      </c>
      <c r="BG45" s="133">
        <v>10786</v>
      </c>
      <c r="BH45" s="133">
        <v>10834</v>
      </c>
      <c r="BI45" s="133">
        <v>10512</v>
      </c>
      <c r="BJ45" s="154">
        <v>9891</v>
      </c>
      <c r="BK45" s="171" t="s">
        <v>3336</v>
      </c>
      <c r="BL45" s="133">
        <v>645</v>
      </c>
      <c r="BM45" s="133">
        <v>3808</v>
      </c>
      <c r="BN45" s="133">
        <v>3998</v>
      </c>
      <c r="BO45" s="133">
        <v>4252</v>
      </c>
      <c r="BP45" s="133">
        <v>4126</v>
      </c>
      <c r="BQ45" s="154">
        <v>4205</v>
      </c>
      <c r="BR45" s="171" t="s">
        <v>3336</v>
      </c>
      <c r="BS45" s="133">
        <v>1581</v>
      </c>
      <c r="BT45" s="133">
        <v>1282</v>
      </c>
      <c r="BU45" s="133">
        <v>866</v>
      </c>
      <c r="BV45" s="133">
        <v>741</v>
      </c>
      <c r="BW45" s="133">
        <v>680</v>
      </c>
      <c r="BX45" s="154">
        <v>635</v>
      </c>
      <c r="BY45" s="171" t="s">
        <v>3336</v>
      </c>
      <c r="BZ45" s="133">
        <v>120760</v>
      </c>
      <c r="CA45" s="133">
        <v>112772</v>
      </c>
      <c r="CB45" s="133">
        <v>107318</v>
      </c>
      <c r="CC45" s="133">
        <v>121385</v>
      </c>
      <c r="CD45" s="133">
        <v>113798</v>
      </c>
      <c r="CE45" s="338">
        <f>(CD45+CF45)/2</f>
        <v>127242.5</v>
      </c>
      <c r="CF45" s="351">
        <v>140687</v>
      </c>
      <c r="CG45" s="133">
        <v>94228</v>
      </c>
      <c r="CH45" s="133">
        <v>59450</v>
      </c>
      <c r="CI45" s="133">
        <v>82567</v>
      </c>
      <c r="CJ45" s="133">
        <v>54913</v>
      </c>
      <c r="CK45" s="133">
        <v>51855</v>
      </c>
      <c r="CL45" s="338">
        <f>(CK45+CM45)/2</f>
        <v>53325</v>
      </c>
      <c r="CM45" s="334">
        <v>54795</v>
      </c>
      <c r="CN45" s="133" t="s">
        <v>1183</v>
      </c>
      <c r="CO45" s="133" t="s">
        <v>1183</v>
      </c>
      <c r="CP45" s="133" t="s">
        <v>1183</v>
      </c>
      <c r="CQ45" s="133" t="s">
        <v>1183</v>
      </c>
      <c r="CR45" s="133" t="s">
        <v>1183</v>
      </c>
      <c r="CS45" s="133" t="s">
        <v>1183</v>
      </c>
      <c r="CT45" s="171" t="s">
        <v>3336</v>
      </c>
      <c r="CU45" s="133" t="s">
        <v>1182</v>
      </c>
      <c r="CV45" s="133" t="s">
        <v>1182</v>
      </c>
      <c r="CW45" s="133" t="s">
        <v>1182</v>
      </c>
      <c r="CX45" s="133" t="s">
        <v>1182</v>
      </c>
      <c r="CY45" s="133" t="s">
        <v>1182</v>
      </c>
      <c r="CZ45" s="133" t="s">
        <v>1182</v>
      </c>
      <c r="DA45" s="171" t="s">
        <v>3336</v>
      </c>
      <c r="DB45" s="133" t="s">
        <v>1182</v>
      </c>
      <c r="DC45" s="133" t="s">
        <v>1182</v>
      </c>
      <c r="DD45" s="133" t="s">
        <v>1182</v>
      </c>
      <c r="DE45" s="133" t="s">
        <v>1182</v>
      </c>
      <c r="DF45" s="133" t="s">
        <v>1182</v>
      </c>
      <c r="DG45" s="133" t="s">
        <v>1182</v>
      </c>
      <c r="DH45" s="171" t="s">
        <v>3336</v>
      </c>
      <c r="DI45" s="133" t="s">
        <v>1182</v>
      </c>
      <c r="DJ45" s="133" t="s">
        <v>1182</v>
      </c>
      <c r="DK45" s="133" t="s">
        <v>1182</v>
      </c>
      <c r="DL45" s="133" t="s">
        <v>1182</v>
      </c>
      <c r="DM45" s="133" t="s">
        <v>1182</v>
      </c>
      <c r="DN45" s="133" t="s">
        <v>1182</v>
      </c>
      <c r="DO45" s="171" t="s">
        <v>3336</v>
      </c>
      <c r="DP45" s="341" t="e">
        <f>DW45+ER45</f>
        <v>#VALUE!</v>
      </c>
      <c r="DQ45" s="341" t="e">
        <f t="shared" si="0"/>
        <v>#VALUE!</v>
      </c>
      <c r="DR45" s="341" t="e">
        <f t="shared" si="1"/>
        <v>#VALUE!</v>
      </c>
      <c r="DS45" s="341" t="e">
        <f t="shared" si="2"/>
        <v>#VALUE!</v>
      </c>
      <c r="DT45" s="341" t="e">
        <f t="shared" si="3"/>
        <v>#VALUE!</v>
      </c>
      <c r="DU45" s="341" t="e">
        <f t="shared" si="4"/>
        <v>#VALUE!</v>
      </c>
      <c r="DV45" s="335" t="s">
        <v>3336</v>
      </c>
      <c r="DW45" s="133">
        <v>192</v>
      </c>
      <c r="DX45" s="133">
        <v>192</v>
      </c>
      <c r="DY45" s="133">
        <v>215</v>
      </c>
      <c r="DZ45" s="133">
        <v>243</v>
      </c>
      <c r="EA45" s="133">
        <v>257</v>
      </c>
      <c r="EB45" s="338">
        <f>(EA45+EC45)/2</f>
        <v>276</v>
      </c>
      <c r="EC45" s="334">
        <v>295</v>
      </c>
      <c r="ED45" s="133">
        <v>57</v>
      </c>
      <c r="EE45" s="133">
        <v>60</v>
      </c>
      <c r="EF45" s="133">
        <v>75</v>
      </c>
      <c r="EG45" s="133">
        <v>89</v>
      </c>
      <c r="EH45" s="133">
        <v>90</v>
      </c>
      <c r="EI45" s="338">
        <f>(EH45+EJ45)/2</f>
        <v>80</v>
      </c>
      <c r="EJ45" s="334">
        <v>70</v>
      </c>
      <c r="EK45" s="133" t="s">
        <v>1183</v>
      </c>
      <c r="EL45" s="133" t="s">
        <v>1183</v>
      </c>
      <c r="EM45" s="133" t="s">
        <v>1183</v>
      </c>
      <c r="EN45" s="133" t="s">
        <v>1183</v>
      </c>
      <c r="EO45" s="133" t="s">
        <v>1183</v>
      </c>
      <c r="EP45" s="133" t="s">
        <v>1183</v>
      </c>
      <c r="EQ45" s="334" t="s">
        <v>1183</v>
      </c>
      <c r="ER45" s="133" t="s">
        <v>1182</v>
      </c>
      <c r="ES45" s="133" t="s">
        <v>1182</v>
      </c>
      <c r="ET45" s="133" t="s">
        <v>1182</v>
      </c>
      <c r="EU45" s="133" t="s">
        <v>1182</v>
      </c>
      <c r="EV45" s="133" t="s">
        <v>1182</v>
      </c>
      <c r="EW45" s="133" t="s">
        <v>1182</v>
      </c>
      <c r="EX45" s="334">
        <v>71495</v>
      </c>
      <c r="EY45" s="133" t="s">
        <v>1182</v>
      </c>
      <c r="EZ45" s="133" t="s">
        <v>1182</v>
      </c>
      <c r="FA45" s="133" t="s">
        <v>1182</v>
      </c>
      <c r="FB45" s="133" t="s">
        <v>1182</v>
      </c>
      <c r="FC45" s="133" t="s">
        <v>1182</v>
      </c>
      <c r="FD45" s="133" t="s">
        <v>1182</v>
      </c>
      <c r="FE45" s="334" t="s">
        <v>1183</v>
      </c>
      <c r="FF45" s="133">
        <v>86074</v>
      </c>
      <c r="FG45" s="133">
        <v>86258</v>
      </c>
      <c r="FH45" s="133">
        <v>79508</v>
      </c>
      <c r="FI45" s="133">
        <v>73440</v>
      </c>
      <c r="FJ45" s="133">
        <v>74551</v>
      </c>
      <c r="FK45" s="338">
        <f>(FJ45+FL45)/2</f>
        <v>73023</v>
      </c>
      <c r="FL45" s="360">
        <v>71495</v>
      </c>
      <c r="FM45" s="133" t="s">
        <v>1182</v>
      </c>
      <c r="FN45" s="133" t="s">
        <v>1182</v>
      </c>
      <c r="FO45" s="133" t="s">
        <v>1182</v>
      </c>
      <c r="FP45" s="133" t="s">
        <v>1182</v>
      </c>
      <c r="FQ45" s="133" t="s">
        <v>1183</v>
      </c>
      <c r="FR45" s="133" t="s">
        <v>1182</v>
      </c>
      <c r="FS45" s="363" t="s">
        <v>1183</v>
      </c>
      <c r="FT45" s="133" t="s">
        <v>1182</v>
      </c>
      <c r="FU45" s="133" t="s">
        <v>1182</v>
      </c>
      <c r="FV45" s="133" t="s">
        <v>1182</v>
      </c>
      <c r="FW45" s="133" t="s">
        <v>1182</v>
      </c>
      <c r="FX45" s="133" t="s">
        <v>1182</v>
      </c>
      <c r="FY45" s="133" t="s">
        <v>1182</v>
      </c>
      <c r="FZ45" s="334" t="s">
        <v>3336</v>
      </c>
      <c r="GA45" s="133" t="s">
        <v>1182</v>
      </c>
      <c r="GB45" s="133" t="s">
        <v>1182</v>
      </c>
      <c r="GC45" s="133">
        <v>0</v>
      </c>
      <c r="GD45" s="133">
        <v>0</v>
      </c>
      <c r="GE45" s="133" t="s">
        <v>1182</v>
      </c>
      <c r="GF45" s="133" t="s">
        <v>1182</v>
      </c>
      <c r="GG45" s="370">
        <v>0</v>
      </c>
      <c r="GH45" s="368" t="s">
        <v>2005</v>
      </c>
      <c r="GI45" s="134" t="s">
        <v>2006</v>
      </c>
      <c r="GJ45" s="153"/>
      <c r="GK45" s="133">
        <v>2</v>
      </c>
      <c r="GL45" s="133">
        <v>30062011</v>
      </c>
      <c r="GM45" s="133">
        <v>1</v>
      </c>
      <c r="GN45" s="133" t="s">
        <v>2007</v>
      </c>
      <c r="GO45" s="133" t="s">
        <v>1183</v>
      </c>
      <c r="GP45" s="133" t="s">
        <v>1183</v>
      </c>
      <c r="GQ45" s="133" t="s">
        <v>1183</v>
      </c>
      <c r="GR45" s="134" t="s">
        <v>2008</v>
      </c>
      <c r="GS45" s="133" t="s">
        <v>1183</v>
      </c>
      <c r="GU45" s="133">
        <v>1</v>
      </c>
      <c r="GV45" s="133">
        <v>2</v>
      </c>
      <c r="HA45" s="302">
        <v>72659</v>
      </c>
      <c r="HB45" s="133">
        <v>3904</v>
      </c>
      <c r="HC45" s="133">
        <v>680</v>
      </c>
      <c r="HD45" s="133">
        <v>10512</v>
      </c>
      <c r="HE45" s="133">
        <v>4126</v>
      </c>
      <c r="HF45" s="171" t="s">
        <v>3336</v>
      </c>
      <c r="HG45" s="133" t="s">
        <v>1182</v>
      </c>
      <c r="HH45" s="133" t="s">
        <v>1182</v>
      </c>
      <c r="HI45" s="133" t="s">
        <v>1182</v>
      </c>
      <c r="HJ45" s="133" t="s">
        <v>1182</v>
      </c>
      <c r="HK45" s="133" t="s">
        <v>1182</v>
      </c>
      <c r="HL45" s="171" t="s">
        <v>3336</v>
      </c>
      <c r="HM45" s="133">
        <v>6892</v>
      </c>
      <c r="HN45" s="133" t="s">
        <v>1182</v>
      </c>
      <c r="HO45" s="133" t="s">
        <v>1182</v>
      </c>
      <c r="HP45" s="133" t="s">
        <v>1182</v>
      </c>
      <c r="HQ45" s="133" t="s">
        <v>1182</v>
      </c>
      <c r="HR45" s="171" t="s">
        <v>3336</v>
      </c>
      <c r="HS45" s="133">
        <v>11645</v>
      </c>
      <c r="HT45" s="133" t="s">
        <v>1183</v>
      </c>
      <c r="HU45" s="133" t="s">
        <v>1183</v>
      </c>
      <c r="HV45" s="133" t="s">
        <v>1183</v>
      </c>
      <c r="HW45" s="133" t="s">
        <v>1183</v>
      </c>
      <c r="HX45" s="171" t="s">
        <v>3336</v>
      </c>
      <c r="HY45" s="133" t="s">
        <v>1183</v>
      </c>
      <c r="HZ45" s="133" t="s">
        <v>1183</v>
      </c>
      <c r="IA45" s="133" t="s">
        <v>1183</v>
      </c>
      <c r="IB45" s="133" t="s">
        <v>1183</v>
      </c>
      <c r="IC45" s="133" t="s">
        <v>1183</v>
      </c>
      <c r="ID45" s="171" t="s">
        <v>3336</v>
      </c>
      <c r="IE45" s="133" t="s">
        <v>1183</v>
      </c>
      <c r="IF45" s="133" t="s">
        <v>1183</v>
      </c>
      <c r="IG45" s="133" t="s">
        <v>1183</v>
      </c>
      <c r="IH45" s="133" t="s">
        <v>1183</v>
      </c>
      <c r="II45" s="133" t="s">
        <v>1183</v>
      </c>
      <c r="IJ45" s="171" t="s">
        <v>3336</v>
      </c>
      <c r="IK45" s="133">
        <v>6175</v>
      </c>
      <c r="IL45" s="133" t="s">
        <v>1183</v>
      </c>
      <c r="IM45" s="133" t="s">
        <v>1183</v>
      </c>
      <c r="IN45" s="133" t="s">
        <v>1183</v>
      </c>
      <c r="IO45" s="133" t="s">
        <v>1183</v>
      </c>
      <c r="IP45" s="171" t="s">
        <v>3336</v>
      </c>
      <c r="IQ45" s="133" t="s">
        <v>1182</v>
      </c>
      <c r="IR45" s="133" t="s">
        <v>1182</v>
      </c>
      <c r="IS45" s="133" t="s">
        <v>1182</v>
      </c>
      <c r="IT45" s="133" t="s">
        <v>1182</v>
      </c>
      <c r="IU45" s="133" t="s">
        <v>1182</v>
      </c>
      <c r="IV45" s="171" t="s">
        <v>3336</v>
      </c>
      <c r="IW45" s="133">
        <v>8246</v>
      </c>
      <c r="IX45" s="133" t="s">
        <v>1183</v>
      </c>
      <c r="IY45" s="133" t="s">
        <v>1183</v>
      </c>
      <c r="IZ45" s="133" t="s">
        <v>1183</v>
      </c>
      <c r="JA45" s="133" t="s">
        <v>1183</v>
      </c>
      <c r="JB45" s="171" t="s">
        <v>3336</v>
      </c>
      <c r="JC45" s="133">
        <v>11567</v>
      </c>
      <c r="JD45" s="133" t="s">
        <v>1183</v>
      </c>
      <c r="JE45" s="133" t="s">
        <v>1183</v>
      </c>
      <c r="JF45" s="133" t="s">
        <v>1183</v>
      </c>
      <c r="JG45" s="133" t="s">
        <v>1183</v>
      </c>
      <c r="JH45" s="171" t="s">
        <v>3336</v>
      </c>
      <c r="JI45" s="133" t="s">
        <v>1183</v>
      </c>
      <c r="JJ45" s="133" t="s">
        <v>1183</v>
      </c>
      <c r="JK45" s="133" t="s">
        <v>1183</v>
      </c>
      <c r="JL45" s="133" t="s">
        <v>1183</v>
      </c>
      <c r="JM45" s="133" t="s">
        <v>1183</v>
      </c>
      <c r="JN45" s="171" t="s">
        <v>3336</v>
      </c>
      <c r="JO45" s="133">
        <v>10442</v>
      </c>
      <c r="JP45" s="133" t="s">
        <v>1183</v>
      </c>
      <c r="JQ45" s="133" t="s">
        <v>1183</v>
      </c>
      <c r="JR45" s="133" t="s">
        <v>1183</v>
      </c>
      <c r="JS45" s="133" t="s">
        <v>1183</v>
      </c>
      <c r="JT45" s="171" t="s">
        <v>3336</v>
      </c>
      <c r="JU45" s="134" t="s">
        <v>2009</v>
      </c>
      <c r="JX45" s="133">
        <v>2</v>
      </c>
      <c r="JZ45" s="133">
        <v>1</v>
      </c>
      <c r="KA45" s="133" t="s">
        <v>1183</v>
      </c>
      <c r="KB45" s="133" t="s">
        <v>1183</v>
      </c>
      <c r="KD45" s="133">
        <v>1</v>
      </c>
      <c r="KF45" s="133">
        <v>2</v>
      </c>
      <c r="KG45" s="133" t="s">
        <v>850</v>
      </c>
      <c r="KH45" s="133">
        <v>1</v>
      </c>
      <c r="KI45" s="134" t="s">
        <v>2010</v>
      </c>
      <c r="KN45" s="341" t="e">
        <f t="shared" si="6"/>
        <v>#VALUE!</v>
      </c>
      <c r="KO45" s="341" t="s">
        <v>1183</v>
      </c>
      <c r="KP45" s="133">
        <v>43060</v>
      </c>
      <c r="KQ45" s="341" t="s">
        <v>3386</v>
      </c>
      <c r="KR45" s="171" t="s">
        <v>3336</v>
      </c>
      <c r="KS45" s="133">
        <v>12103</v>
      </c>
      <c r="KT45" s="133" t="s">
        <v>1183</v>
      </c>
      <c r="KU45" s="133">
        <v>2217</v>
      </c>
      <c r="KV45" s="133" t="s">
        <v>1183</v>
      </c>
      <c r="KW45" s="133">
        <v>1194</v>
      </c>
      <c r="KY45" s="133">
        <v>8692</v>
      </c>
      <c r="KZ45" s="133" t="s">
        <v>1183</v>
      </c>
      <c r="LA45" s="133">
        <v>30957</v>
      </c>
      <c r="LB45" s="133" t="s">
        <v>1183</v>
      </c>
      <c r="LC45" s="171" t="s">
        <v>3336</v>
      </c>
      <c r="LD45" s="133">
        <v>166</v>
      </c>
      <c r="LE45" s="133" t="s">
        <v>1183</v>
      </c>
      <c r="LF45" s="133">
        <v>17794</v>
      </c>
      <c r="LG45" s="133" t="s">
        <v>1183</v>
      </c>
      <c r="LH45" s="133">
        <v>4673</v>
      </c>
      <c r="LI45" s="133" t="s">
        <v>1183</v>
      </c>
      <c r="LJ45" s="171" t="s">
        <v>3336</v>
      </c>
      <c r="LK45" s="133" t="s">
        <v>1182</v>
      </c>
      <c r="LL45" s="133" t="s">
        <v>1182</v>
      </c>
      <c r="LM45" s="133">
        <v>527</v>
      </c>
      <c r="LN45" s="133" t="s">
        <v>1182</v>
      </c>
      <c r="LO45" s="133">
        <v>1218</v>
      </c>
      <c r="LP45" s="133" t="s">
        <v>1182</v>
      </c>
      <c r="LQ45" s="171" t="s">
        <v>3336</v>
      </c>
      <c r="LR45" s="133" t="s">
        <v>1182</v>
      </c>
      <c r="LS45" s="133" t="s">
        <v>1182</v>
      </c>
      <c r="LT45" s="133">
        <v>6582</v>
      </c>
      <c r="LU45" s="133" t="s">
        <v>1182</v>
      </c>
      <c r="LV45" s="171" t="s">
        <v>3336</v>
      </c>
      <c r="LX45" s="171" t="s">
        <v>3336</v>
      </c>
      <c r="LY45" s="134" t="s">
        <v>2030</v>
      </c>
      <c r="LZ45" s="133">
        <v>1</v>
      </c>
      <c r="MA45" s="134" t="s">
        <v>1900</v>
      </c>
      <c r="MB45" s="134" t="s">
        <v>1026</v>
      </c>
      <c r="MC45" s="134" t="s">
        <v>1026</v>
      </c>
      <c r="MD45" s="134" t="s">
        <v>1026</v>
      </c>
      <c r="ME45" s="134" t="s">
        <v>1026</v>
      </c>
      <c r="MF45" s="134" t="s">
        <v>1026</v>
      </c>
      <c r="MG45" s="134" t="s">
        <v>1026</v>
      </c>
      <c r="MH45" s="134" t="s">
        <v>1026</v>
      </c>
      <c r="MI45" s="134" t="s">
        <v>2011</v>
      </c>
      <c r="MJ45" s="134" t="s">
        <v>1026</v>
      </c>
      <c r="MK45" s="134"/>
      <c r="ML45" s="134"/>
      <c r="MM45" s="134" t="s">
        <v>1026</v>
      </c>
      <c r="MN45" s="134" t="s">
        <v>1026</v>
      </c>
      <c r="MO45" s="134" t="s">
        <v>1026</v>
      </c>
      <c r="MP45" s="134" t="s">
        <v>1026</v>
      </c>
      <c r="MQ45" s="134" t="s">
        <v>2011</v>
      </c>
      <c r="MR45" s="134" t="s">
        <v>1026</v>
      </c>
      <c r="MS45" s="134"/>
      <c r="MT45" s="134"/>
      <c r="MU45" s="134" t="s">
        <v>1026</v>
      </c>
      <c r="MV45" s="134" t="s">
        <v>1026</v>
      </c>
      <c r="MW45" s="134" t="s">
        <v>1026</v>
      </c>
      <c r="MX45" s="134" t="s">
        <v>1026</v>
      </c>
      <c r="MY45" s="134" t="s">
        <v>2011</v>
      </c>
      <c r="MZ45" s="134" t="s">
        <v>1026</v>
      </c>
      <c r="NA45" s="134"/>
      <c r="NB45" s="134"/>
      <c r="NC45" s="134" t="s">
        <v>1026</v>
      </c>
      <c r="ND45" s="134" t="s">
        <v>1026</v>
      </c>
      <c r="NE45" s="134" t="s">
        <v>1026</v>
      </c>
      <c r="NF45" s="134" t="s">
        <v>1026</v>
      </c>
      <c r="NG45" s="134" t="s">
        <v>2011</v>
      </c>
      <c r="NH45" s="134" t="s">
        <v>1026</v>
      </c>
      <c r="NI45" s="134"/>
      <c r="NJ45" s="134"/>
      <c r="NK45" s="134" t="s">
        <v>1026</v>
      </c>
      <c r="NL45" s="134" t="s">
        <v>1026</v>
      </c>
      <c r="NM45" s="134" t="s">
        <v>1026</v>
      </c>
      <c r="NN45" s="134" t="s">
        <v>1026</v>
      </c>
      <c r="NO45" s="134" t="s">
        <v>1026</v>
      </c>
      <c r="NP45" s="134" t="s">
        <v>1026</v>
      </c>
      <c r="NQ45" s="134" t="s">
        <v>1026</v>
      </c>
      <c r="NR45" s="134" t="s">
        <v>1026</v>
      </c>
      <c r="NS45" s="134" t="s">
        <v>1026</v>
      </c>
      <c r="NT45" s="134" t="s">
        <v>1026</v>
      </c>
      <c r="NU45" s="134" t="s">
        <v>1026</v>
      </c>
      <c r="NV45" s="134" t="s">
        <v>1026</v>
      </c>
      <c r="NW45" s="134" t="s">
        <v>1026</v>
      </c>
      <c r="NX45" s="134" t="s">
        <v>1026</v>
      </c>
      <c r="NY45" s="134" t="s">
        <v>1026</v>
      </c>
      <c r="NZ45" s="134" t="s">
        <v>1026</v>
      </c>
      <c r="OA45" s="134" t="s">
        <v>1026</v>
      </c>
      <c r="OB45" s="134" t="s">
        <v>1026</v>
      </c>
      <c r="OC45" s="134" t="s">
        <v>1026</v>
      </c>
      <c r="OD45" s="133" t="s">
        <v>1026</v>
      </c>
      <c r="OE45" s="133" t="s">
        <v>1026</v>
      </c>
      <c r="OG45" s="133" t="s">
        <v>1026</v>
      </c>
      <c r="OH45" s="134" t="s">
        <v>2012</v>
      </c>
      <c r="OI45" s="133" t="s">
        <v>1026</v>
      </c>
      <c r="OJ45" s="134" t="s">
        <v>2012</v>
      </c>
      <c r="OK45" s="133" t="s">
        <v>1026</v>
      </c>
      <c r="OL45" s="134" t="s">
        <v>2012</v>
      </c>
      <c r="OM45" s="133" t="s">
        <v>1026</v>
      </c>
      <c r="ON45" s="133" t="s">
        <v>1026</v>
      </c>
      <c r="OR45" s="134" t="s">
        <v>2031</v>
      </c>
      <c r="OS45" s="153"/>
      <c r="OT45" s="133">
        <v>166314</v>
      </c>
      <c r="OU45" s="133">
        <v>20411</v>
      </c>
      <c r="OV45" s="133" t="s">
        <v>1183</v>
      </c>
      <c r="OW45" s="133" t="s">
        <v>1183</v>
      </c>
      <c r="OX45" s="133" t="s">
        <v>1183</v>
      </c>
      <c r="OY45" s="171" t="s">
        <v>3336</v>
      </c>
      <c r="OZ45" s="176" t="s">
        <v>1183</v>
      </c>
      <c r="PA45" s="133">
        <v>26019</v>
      </c>
      <c r="PB45" s="133" t="s">
        <v>1182</v>
      </c>
      <c r="PC45" s="133" t="s">
        <v>1182</v>
      </c>
      <c r="PD45" s="133" t="s">
        <v>1183</v>
      </c>
      <c r="PE45" s="171" t="s">
        <v>3336</v>
      </c>
      <c r="PF45" s="133">
        <v>166712</v>
      </c>
      <c r="PG45" s="133">
        <v>114470</v>
      </c>
      <c r="PH45" s="133">
        <v>11590</v>
      </c>
      <c r="PI45" s="133">
        <v>16683</v>
      </c>
      <c r="PJ45" s="133">
        <v>2069</v>
      </c>
      <c r="PK45" s="133">
        <v>1025</v>
      </c>
      <c r="PL45" s="133">
        <v>20875</v>
      </c>
      <c r="PM45" s="171" t="s">
        <v>3336</v>
      </c>
      <c r="PN45" s="133">
        <v>166314</v>
      </c>
      <c r="PO45" s="133" t="s">
        <v>1183</v>
      </c>
      <c r="PP45" s="171" t="s">
        <v>3336</v>
      </c>
      <c r="PQ45" s="133" t="s">
        <v>1182</v>
      </c>
      <c r="PR45" s="133" t="s">
        <v>1182</v>
      </c>
      <c r="PS45" s="133">
        <v>42225</v>
      </c>
      <c r="PT45" s="133">
        <v>46515</v>
      </c>
      <c r="PU45" s="133" t="s">
        <v>1182</v>
      </c>
      <c r="PV45" s="133" t="s">
        <v>1182</v>
      </c>
      <c r="PW45" s="171" t="s">
        <v>3336</v>
      </c>
      <c r="PX45" s="133" t="s">
        <v>1183</v>
      </c>
      <c r="PY45" s="133" t="s">
        <v>1183</v>
      </c>
      <c r="PZ45" s="133">
        <v>13684</v>
      </c>
      <c r="QA45" s="133">
        <v>25261</v>
      </c>
      <c r="QB45" s="133">
        <v>542</v>
      </c>
      <c r="QC45" s="133">
        <v>8543</v>
      </c>
      <c r="QD45" s="171" t="s">
        <v>3336</v>
      </c>
      <c r="QE45" s="134" t="s">
        <v>1183</v>
      </c>
      <c r="QF45" s="134" t="s">
        <v>1183</v>
      </c>
      <c r="QG45" s="134" t="s">
        <v>1183</v>
      </c>
      <c r="QH45" s="134" t="s">
        <v>1183</v>
      </c>
      <c r="QI45" s="133">
        <v>14279</v>
      </c>
      <c r="QJ45" s="133">
        <v>12532</v>
      </c>
      <c r="QK45" s="171" t="s">
        <v>3336</v>
      </c>
      <c r="QL45" s="133">
        <v>28754</v>
      </c>
      <c r="QM45" s="133">
        <v>28258</v>
      </c>
      <c r="QN45" s="133">
        <v>57715</v>
      </c>
      <c r="QO45" s="133">
        <v>50828</v>
      </c>
      <c r="QP45" s="133">
        <v>13366</v>
      </c>
      <c r="QQ45" s="133">
        <v>16630</v>
      </c>
      <c r="QR45" s="171" t="s">
        <v>3336</v>
      </c>
      <c r="QS45" s="133">
        <v>166712</v>
      </c>
      <c r="QT45" s="133">
        <v>114470</v>
      </c>
      <c r="QU45" s="133">
        <v>11590</v>
      </c>
      <c r="QV45" s="133">
        <v>16683</v>
      </c>
      <c r="QW45" s="133">
        <v>2069</v>
      </c>
      <c r="QX45" s="133">
        <v>1025</v>
      </c>
      <c r="QY45" s="133">
        <v>20875</v>
      </c>
      <c r="QZ45" s="171" t="s">
        <v>3336</v>
      </c>
      <c r="RA45" s="134" t="s">
        <v>2013</v>
      </c>
      <c r="RB45" s="171" t="s">
        <v>3336</v>
      </c>
      <c r="RC45" s="133">
        <v>1</v>
      </c>
      <c r="RE45" s="133">
        <v>2</v>
      </c>
      <c r="RG45" s="134" t="s">
        <v>1182</v>
      </c>
      <c r="RH45" s="134" t="s">
        <v>1182</v>
      </c>
      <c r="RI45" s="134" t="s">
        <v>1182</v>
      </c>
      <c r="RJ45" s="134" t="s">
        <v>2014</v>
      </c>
      <c r="RK45" s="133">
        <v>1</v>
      </c>
      <c r="RM45" s="134" t="s">
        <v>1026</v>
      </c>
      <c r="RN45" s="134" t="s">
        <v>1026</v>
      </c>
      <c r="RO45" s="134"/>
      <c r="RP45" s="134" t="s">
        <v>1026</v>
      </c>
      <c r="RQ45" s="134"/>
      <c r="RR45" s="134"/>
      <c r="RY45" s="133">
        <v>8908</v>
      </c>
      <c r="RZ45" s="171" t="s">
        <v>3336</v>
      </c>
      <c r="SA45" s="133">
        <v>33</v>
      </c>
      <c r="SB45" s="133">
        <v>494</v>
      </c>
      <c r="SC45" s="133">
        <v>502</v>
      </c>
      <c r="SD45" s="133">
        <v>3233</v>
      </c>
      <c r="SE45" s="171" t="s">
        <v>3336</v>
      </c>
      <c r="SF45" s="133">
        <v>4568</v>
      </c>
      <c r="SG45" s="133" t="s">
        <v>1182</v>
      </c>
      <c r="SH45" s="133" t="s">
        <v>1182</v>
      </c>
      <c r="SI45" s="133">
        <v>78</v>
      </c>
      <c r="SJ45" s="171" t="s">
        <v>3336</v>
      </c>
      <c r="SK45" s="133">
        <v>159278</v>
      </c>
      <c r="SL45" s="133">
        <v>159278</v>
      </c>
      <c r="SM45" s="133" t="s">
        <v>1183</v>
      </c>
      <c r="SN45" s="133" t="s">
        <v>1183</v>
      </c>
      <c r="SO45" s="171" t="s">
        <v>3336</v>
      </c>
    </row>
    <row r="46" spans="1:511" ht="16.5" customHeight="1">
      <c r="A46" s="133">
        <v>45</v>
      </c>
      <c r="B46" s="150" t="s">
        <v>68</v>
      </c>
      <c r="C46" s="134">
        <v>1</v>
      </c>
      <c r="D46" s="134">
        <v>1</v>
      </c>
      <c r="E46" s="134">
        <v>1</v>
      </c>
      <c r="F46" s="134">
        <v>2</v>
      </c>
      <c r="G46" s="134">
        <v>2</v>
      </c>
      <c r="H46" s="134">
        <v>2</v>
      </c>
      <c r="I46" s="134">
        <v>2</v>
      </c>
      <c r="J46" s="133">
        <v>2</v>
      </c>
      <c r="K46" s="134">
        <v>1</v>
      </c>
      <c r="L46" s="134">
        <v>1</v>
      </c>
      <c r="M46" s="134">
        <v>1</v>
      </c>
      <c r="O46" s="134">
        <v>1</v>
      </c>
      <c r="P46" s="134">
        <v>2</v>
      </c>
      <c r="Q46" s="134">
        <v>2</v>
      </c>
      <c r="R46" s="134">
        <v>2</v>
      </c>
      <c r="AA46" s="133" t="s">
        <v>1183</v>
      </c>
      <c r="AI46" s="171" t="s">
        <v>3336</v>
      </c>
      <c r="AJ46" s="133">
        <v>1703</v>
      </c>
      <c r="AK46" s="133">
        <v>1779</v>
      </c>
      <c r="AL46" s="133">
        <v>1822</v>
      </c>
      <c r="AM46" s="133">
        <v>1860</v>
      </c>
      <c r="AN46" s="133">
        <v>1690</v>
      </c>
      <c r="AO46" s="154">
        <v>1500</v>
      </c>
      <c r="AP46" s="171" t="s">
        <v>3336</v>
      </c>
      <c r="AQ46" s="133">
        <v>642</v>
      </c>
      <c r="AR46" s="133">
        <v>666</v>
      </c>
      <c r="AS46" s="133">
        <v>582</v>
      </c>
      <c r="AT46" s="133">
        <v>553</v>
      </c>
      <c r="AU46" s="133">
        <v>495</v>
      </c>
      <c r="AV46" s="154">
        <v>434</v>
      </c>
      <c r="AW46" s="171" t="s">
        <v>3336</v>
      </c>
      <c r="AX46" s="133">
        <v>54</v>
      </c>
      <c r="AY46" s="133">
        <v>59</v>
      </c>
      <c r="AZ46" s="133">
        <v>64</v>
      </c>
      <c r="BA46" s="133">
        <v>61</v>
      </c>
      <c r="BB46" s="133">
        <v>53</v>
      </c>
      <c r="BC46" s="154">
        <v>54</v>
      </c>
      <c r="BD46" s="171" t="s">
        <v>3336</v>
      </c>
      <c r="BE46" s="133">
        <v>144</v>
      </c>
      <c r="BF46" s="133">
        <v>126</v>
      </c>
      <c r="BG46" s="133">
        <v>129</v>
      </c>
      <c r="BH46" s="133">
        <v>124</v>
      </c>
      <c r="BI46" s="133">
        <v>137</v>
      </c>
      <c r="BJ46" s="154">
        <v>136</v>
      </c>
      <c r="BK46" s="171" t="s">
        <v>3336</v>
      </c>
      <c r="BL46" s="133">
        <v>50</v>
      </c>
      <c r="BM46" s="133">
        <v>72</v>
      </c>
      <c r="BN46" s="133">
        <v>68</v>
      </c>
      <c r="BO46" s="133">
        <v>75</v>
      </c>
      <c r="BP46" s="133">
        <v>91</v>
      </c>
      <c r="BQ46" s="154">
        <v>98</v>
      </c>
      <c r="BR46" s="171" t="s">
        <v>3336</v>
      </c>
      <c r="BS46" s="302">
        <v>14</v>
      </c>
      <c r="BT46" s="133">
        <v>37</v>
      </c>
      <c r="BU46" s="133">
        <v>28</v>
      </c>
      <c r="BV46" s="133">
        <v>38</v>
      </c>
      <c r="BW46" s="133">
        <v>23</v>
      </c>
      <c r="BX46" s="154">
        <v>22</v>
      </c>
      <c r="BY46" s="171" t="s">
        <v>3336</v>
      </c>
      <c r="BZ46" s="133">
        <v>6340</v>
      </c>
      <c r="CA46" s="133">
        <v>6362</v>
      </c>
      <c r="CB46" s="133">
        <v>4375</v>
      </c>
      <c r="CC46" s="133">
        <v>4033</v>
      </c>
      <c r="CD46" s="133">
        <v>3831</v>
      </c>
      <c r="CE46" s="338">
        <f>(CD46+CF46)/2</f>
        <v>4009</v>
      </c>
      <c r="CF46" s="334">
        <v>4187</v>
      </c>
      <c r="CG46" s="133" t="s">
        <v>1183</v>
      </c>
      <c r="CH46" s="133" t="s">
        <v>1183</v>
      </c>
      <c r="CI46" s="133" t="s">
        <v>1183</v>
      </c>
      <c r="CJ46" s="133">
        <v>2978</v>
      </c>
      <c r="CK46" s="133">
        <v>2720</v>
      </c>
      <c r="CL46" s="338">
        <f>(CK46+CM46)/2</f>
        <v>2768</v>
      </c>
      <c r="CM46" s="334">
        <v>2816</v>
      </c>
      <c r="CN46" s="133" t="s">
        <v>1183</v>
      </c>
      <c r="CO46" s="133" t="s">
        <v>1183</v>
      </c>
      <c r="CP46" s="133" t="s">
        <v>1183</v>
      </c>
      <c r="CQ46" s="133" t="s">
        <v>1183</v>
      </c>
      <c r="CR46" s="133" t="s">
        <v>1183</v>
      </c>
      <c r="CS46" s="133" t="s">
        <v>1183</v>
      </c>
      <c r="CT46" s="171" t="s">
        <v>3336</v>
      </c>
      <c r="CU46" s="133" t="s">
        <v>1182</v>
      </c>
      <c r="CV46" s="133" t="s">
        <v>1182</v>
      </c>
      <c r="CW46" s="133" t="s">
        <v>1182</v>
      </c>
      <c r="CX46" s="133" t="s">
        <v>1182</v>
      </c>
      <c r="CY46" s="133" t="s">
        <v>1182</v>
      </c>
      <c r="CZ46" s="133" t="s">
        <v>1182</v>
      </c>
      <c r="DA46" s="171" t="s">
        <v>3336</v>
      </c>
      <c r="DB46" s="133" t="s">
        <v>1182</v>
      </c>
      <c r="DC46" s="133" t="s">
        <v>1182</v>
      </c>
      <c r="DD46" s="133" t="s">
        <v>1182</v>
      </c>
      <c r="DE46" s="133" t="s">
        <v>1182</v>
      </c>
      <c r="DF46" s="133" t="s">
        <v>1182</v>
      </c>
      <c r="DG46" s="133" t="s">
        <v>1182</v>
      </c>
      <c r="DH46" s="171" t="s">
        <v>3336</v>
      </c>
      <c r="DI46" s="133" t="s">
        <v>1182</v>
      </c>
      <c r="DJ46" s="133" t="s">
        <v>1182</v>
      </c>
      <c r="DK46" s="133" t="s">
        <v>1182</v>
      </c>
      <c r="DL46" s="133" t="s">
        <v>1182</v>
      </c>
      <c r="DM46" s="133" t="s">
        <v>1182</v>
      </c>
      <c r="DN46" s="133" t="s">
        <v>1182</v>
      </c>
      <c r="DO46" s="171" t="s">
        <v>3336</v>
      </c>
      <c r="DP46" s="373">
        <f t="shared" si="5"/>
        <v>5986</v>
      </c>
      <c r="DQ46" s="373">
        <f t="shared" si="0"/>
        <v>6380</v>
      </c>
      <c r="DR46" s="373">
        <f t="shared" si="1"/>
        <v>4280</v>
      </c>
      <c r="DS46" s="373">
        <f t="shared" si="2"/>
        <v>4137</v>
      </c>
      <c r="DT46" s="373">
        <f t="shared" si="3"/>
        <v>4082</v>
      </c>
      <c r="DU46" s="373">
        <f t="shared" si="4"/>
        <v>4129.5</v>
      </c>
      <c r="DV46" s="335" t="s">
        <v>3336</v>
      </c>
      <c r="DW46" s="133">
        <v>4</v>
      </c>
      <c r="DX46" s="133">
        <v>7</v>
      </c>
      <c r="DY46" s="133">
        <v>3</v>
      </c>
      <c r="DZ46" s="133">
        <v>1</v>
      </c>
      <c r="EA46" s="133">
        <v>2</v>
      </c>
      <c r="EB46" s="338">
        <f>(EA46+EC46)/2</f>
        <v>3</v>
      </c>
      <c r="EC46" s="334">
        <v>4</v>
      </c>
      <c r="ED46" s="133">
        <v>2</v>
      </c>
      <c r="EE46" s="133">
        <v>0</v>
      </c>
      <c r="EF46" s="133">
        <v>0</v>
      </c>
      <c r="EG46" s="133" t="s">
        <v>1183</v>
      </c>
      <c r="EH46" s="133" t="s">
        <v>1183</v>
      </c>
      <c r="EI46" s="133" t="s">
        <v>1183</v>
      </c>
      <c r="EJ46" s="334" t="s">
        <v>1183</v>
      </c>
      <c r="EK46" s="133" t="s">
        <v>1183</v>
      </c>
      <c r="EL46" s="133" t="s">
        <v>1183</v>
      </c>
      <c r="EM46" s="133">
        <v>0</v>
      </c>
      <c r="EN46" s="133" t="s">
        <v>1183</v>
      </c>
      <c r="EO46" s="133" t="s">
        <v>1183</v>
      </c>
      <c r="EP46" s="133" t="s">
        <v>1183</v>
      </c>
      <c r="EQ46" s="334">
        <v>1</v>
      </c>
      <c r="ER46" s="306">
        <v>5982</v>
      </c>
      <c r="ES46" s="306">
        <v>6373</v>
      </c>
      <c r="ET46" s="306">
        <v>4277</v>
      </c>
      <c r="EU46" s="306">
        <v>4136</v>
      </c>
      <c r="EV46" s="306">
        <v>4080</v>
      </c>
      <c r="EW46" s="338">
        <f>(EV46+EX46)/2</f>
        <v>4126.5</v>
      </c>
      <c r="EX46" s="334">
        <v>4173</v>
      </c>
      <c r="EY46" s="133">
        <v>2369</v>
      </c>
      <c r="EZ46" s="133">
        <v>2349</v>
      </c>
      <c r="FA46" s="133">
        <v>2076</v>
      </c>
      <c r="FB46" s="133">
        <v>2034</v>
      </c>
      <c r="FC46" s="133">
        <v>1949</v>
      </c>
      <c r="FD46" s="338">
        <f>(FC46+FE46)/2</f>
        <v>2041.5</v>
      </c>
      <c r="FE46" s="334">
        <v>2134</v>
      </c>
      <c r="FF46" s="133">
        <v>3605</v>
      </c>
      <c r="FG46" s="133">
        <v>3925</v>
      </c>
      <c r="FH46" s="133">
        <v>2062</v>
      </c>
      <c r="FI46" s="133">
        <v>1977</v>
      </c>
      <c r="FJ46" s="133">
        <v>1998</v>
      </c>
      <c r="FK46" s="338">
        <f>(FJ46+FL46)/2</f>
        <v>2018.5</v>
      </c>
      <c r="FL46" s="360">
        <v>2039</v>
      </c>
      <c r="FM46" s="133" t="s">
        <v>1182</v>
      </c>
      <c r="FN46" s="133" t="s">
        <v>1182</v>
      </c>
      <c r="FO46" s="133" t="s">
        <v>1182</v>
      </c>
      <c r="FP46" s="133" t="s">
        <v>1182</v>
      </c>
      <c r="FQ46" s="133">
        <v>93</v>
      </c>
      <c r="FR46" s="133" t="s">
        <v>1182</v>
      </c>
      <c r="FS46" s="363" t="s">
        <v>1183</v>
      </c>
      <c r="FT46" s="133" t="s">
        <v>1182</v>
      </c>
      <c r="FU46" s="133" t="s">
        <v>1182</v>
      </c>
      <c r="FV46" s="133" t="s">
        <v>1182</v>
      </c>
      <c r="FW46" s="133" t="s">
        <v>1182</v>
      </c>
      <c r="FX46" s="133" t="s">
        <v>1182</v>
      </c>
      <c r="FY46" s="133" t="s">
        <v>1182</v>
      </c>
      <c r="FZ46" s="334" t="s">
        <v>3336</v>
      </c>
      <c r="GA46" s="133">
        <v>12</v>
      </c>
      <c r="GB46" s="133">
        <v>106</v>
      </c>
      <c r="GC46" s="133">
        <v>142</v>
      </c>
      <c r="GD46" s="133">
        <v>126</v>
      </c>
      <c r="GE46" s="133">
        <v>42</v>
      </c>
      <c r="GF46" s="133" t="s">
        <v>1182</v>
      </c>
      <c r="GG46" s="370" t="s">
        <v>1183</v>
      </c>
      <c r="GK46" s="133">
        <v>1</v>
      </c>
      <c r="GM46" s="133">
        <v>1</v>
      </c>
      <c r="GO46" s="133">
        <v>1</v>
      </c>
      <c r="GS46" s="133">
        <v>1</v>
      </c>
      <c r="GU46" s="133">
        <v>2</v>
      </c>
      <c r="HA46" s="302">
        <v>1195</v>
      </c>
      <c r="HB46" s="133">
        <v>53</v>
      </c>
      <c r="HC46" s="133">
        <v>23</v>
      </c>
      <c r="HD46" s="133">
        <v>137</v>
      </c>
      <c r="HE46" s="133">
        <v>91</v>
      </c>
      <c r="HF46" s="171" t="s">
        <v>3336</v>
      </c>
      <c r="HG46" s="133" t="s">
        <v>1182</v>
      </c>
      <c r="HH46" s="133" t="s">
        <v>1182</v>
      </c>
      <c r="HI46" s="133" t="s">
        <v>1182</v>
      </c>
      <c r="HJ46" s="133" t="s">
        <v>1182</v>
      </c>
      <c r="HK46" s="133" t="s">
        <v>1182</v>
      </c>
      <c r="HL46" s="171" t="s">
        <v>3336</v>
      </c>
      <c r="HM46" s="133">
        <v>189</v>
      </c>
      <c r="HN46" s="133" t="s">
        <v>1182</v>
      </c>
      <c r="HO46" s="133" t="s">
        <v>1182</v>
      </c>
      <c r="HP46" s="133" t="s">
        <v>1182</v>
      </c>
      <c r="HQ46" s="133" t="s">
        <v>1182</v>
      </c>
      <c r="HR46" s="171" t="s">
        <v>3336</v>
      </c>
      <c r="HS46" s="133">
        <v>221</v>
      </c>
      <c r="HT46" s="133" t="s">
        <v>1183</v>
      </c>
      <c r="HU46" s="133" t="s">
        <v>1183</v>
      </c>
      <c r="HV46" s="133" t="s">
        <v>1183</v>
      </c>
      <c r="HW46" s="133" t="s">
        <v>1183</v>
      </c>
      <c r="HX46" s="171" t="s">
        <v>3336</v>
      </c>
      <c r="HY46" s="133" t="s">
        <v>1183</v>
      </c>
      <c r="HZ46" s="133" t="s">
        <v>1183</v>
      </c>
      <c r="IA46" s="133" t="s">
        <v>1183</v>
      </c>
      <c r="IB46" s="133" t="s">
        <v>1183</v>
      </c>
      <c r="IC46" s="133" t="s">
        <v>1183</v>
      </c>
      <c r="ID46" s="171" t="s">
        <v>3336</v>
      </c>
      <c r="IE46" s="133" t="s">
        <v>1183</v>
      </c>
      <c r="IF46" s="133" t="s">
        <v>1183</v>
      </c>
      <c r="IG46" s="133" t="s">
        <v>1183</v>
      </c>
      <c r="IH46" s="133" t="s">
        <v>1183</v>
      </c>
      <c r="II46" s="133" t="s">
        <v>1183</v>
      </c>
      <c r="IJ46" s="171" t="s">
        <v>3336</v>
      </c>
      <c r="IK46" s="133">
        <v>56</v>
      </c>
      <c r="IL46" s="133" t="s">
        <v>1183</v>
      </c>
      <c r="IM46" s="133" t="s">
        <v>1183</v>
      </c>
      <c r="IN46" s="133" t="s">
        <v>1183</v>
      </c>
      <c r="IO46" s="133" t="s">
        <v>1183</v>
      </c>
      <c r="IP46" s="171" t="s">
        <v>3336</v>
      </c>
      <c r="IQ46" s="133" t="s">
        <v>1182</v>
      </c>
      <c r="IR46" s="133" t="s">
        <v>1182</v>
      </c>
      <c r="IS46" s="133" t="s">
        <v>1182</v>
      </c>
      <c r="IT46" s="133" t="s">
        <v>1182</v>
      </c>
      <c r="IU46" s="133" t="s">
        <v>1182</v>
      </c>
      <c r="IV46" s="171" t="s">
        <v>3336</v>
      </c>
      <c r="IW46" s="133">
        <v>123</v>
      </c>
      <c r="IX46" s="133" t="s">
        <v>1183</v>
      </c>
      <c r="IY46" s="133" t="s">
        <v>1183</v>
      </c>
      <c r="IZ46" s="133" t="s">
        <v>1183</v>
      </c>
      <c r="JA46" s="133" t="s">
        <v>1183</v>
      </c>
      <c r="JB46" s="171" t="s">
        <v>3336</v>
      </c>
      <c r="JC46" s="133">
        <v>117</v>
      </c>
      <c r="JD46" s="133" t="s">
        <v>1183</v>
      </c>
      <c r="JE46" s="133" t="s">
        <v>1183</v>
      </c>
      <c r="JF46" s="133" t="s">
        <v>1183</v>
      </c>
      <c r="JG46" s="133" t="s">
        <v>1183</v>
      </c>
      <c r="JH46" s="171" t="s">
        <v>3336</v>
      </c>
      <c r="JI46" s="133" t="s">
        <v>1183</v>
      </c>
      <c r="JJ46" s="133" t="s">
        <v>1183</v>
      </c>
      <c r="JK46" s="133" t="s">
        <v>1183</v>
      </c>
      <c r="JL46" s="133" t="s">
        <v>1183</v>
      </c>
      <c r="JM46" s="133" t="s">
        <v>1183</v>
      </c>
      <c r="JN46" s="171" t="s">
        <v>3336</v>
      </c>
      <c r="JO46" s="133">
        <v>87</v>
      </c>
      <c r="JP46" s="133" t="s">
        <v>1183</v>
      </c>
      <c r="JQ46" s="133" t="s">
        <v>1183</v>
      </c>
      <c r="JR46" s="133" t="s">
        <v>1183</v>
      </c>
      <c r="JS46" s="133" t="s">
        <v>1183</v>
      </c>
      <c r="JT46" s="171" t="s">
        <v>3336</v>
      </c>
      <c r="KD46" s="133">
        <v>1</v>
      </c>
      <c r="KF46" s="133">
        <v>2</v>
      </c>
      <c r="KH46" s="133">
        <v>2</v>
      </c>
      <c r="KI46" s="133">
        <v>1</v>
      </c>
      <c r="KN46" s="341" t="e">
        <f t="shared" si="6"/>
        <v>#VALUE!</v>
      </c>
      <c r="KO46" s="133">
        <v>1560.07</v>
      </c>
      <c r="KP46" s="133">
        <v>1560.07</v>
      </c>
      <c r="KQ46" s="133" t="s">
        <v>1183</v>
      </c>
      <c r="KR46" s="171" t="s">
        <v>3336</v>
      </c>
      <c r="KS46" s="133">
        <v>112.09</v>
      </c>
      <c r="KT46" s="133" t="s">
        <v>1183</v>
      </c>
      <c r="KU46" s="133">
        <v>96.29</v>
      </c>
      <c r="KV46" s="133" t="s">
        <v>1183</v>
      </c>
      <c r="KW46" s="133">
        <v>15.8</v>
      </c>
      <c r="KY46" s="133">
        <v>15.8</v>
      </c>
      <c r="KZ46" s="133" t="s">
        <v>1183</v>
      </c>
      <c r="LA46" s="133">
        <v>1447.97</v>
      </c>
      <c r="LB46" s="133" t="s">
        <v>1183</v>
      </c>
      <c r="LC46" s="171" t="s">
        <v>3336</v>
      </c>
      <c r="LD46" s="133">
        <v>34</v>
      </c>
      <c r="LE46" s="133" t="s">
        <v>1183</v>
      </c>
      <c r="LF46" s="133">
        <v>1207.55</v>
      </c>
      <c r="LG46" s="133" t="s">
        <v>1183</v>
      </c>
      <c r="LH46" s="133">
        <v>0</v>
      </c>
      <c r="LI46" s="133" t="s">
        <v>1183</v>
      </c>
      <c r="LJ46" s="171" t="s">
        <v>3336</v>
      </c>
      <c r="LK46" s="133">
        <v>0.54</v>
      </c>
      <c r="LL46" s="133" t="s">
        <v>1182</v>
      </c>
      <c r="LM46" s="133">
        <v>19.8</v>
      </c>
      <c r="LN46" s="133" t="s">
        <v>1182</v>
      </c>
      <c r="LO46" s="133">
        <v>17.8</v>
      </c>
      <c r="LP46" s="133" t="s">
        <v>1182</v>
      </c>
      <c r="LQ46" s="171" t="s">
        <v>3336</v>
      </c>
      <c r="LR46" s="133">
        <v>0</v>
      </c>
      <c r="LS46" s="133" t="s">
        <v>1182</v>
      </c>
      <c r="LT46" s="133">
        <v>168.28</v>
      </c>
      <c r="LU46" s="133" t="s">
        <v>1182</v>
      </c>
      <c r="LV46" s="171" t="s">
        <v>3336</v>
      </c>
      <c r="LX46" s="171" t="s">
        <v>3336</v>
      </c>
      <c r="LZ46" s="133">
        <v>1</v>
      </c>
      <c r="NO46" s="134" t="s">
        <v>1026</v>
      </c>
      <c r="NP46" s="134" t="s">
        <v>1026</v>
      </c>
      <c r="NQ46" s="134"/>
      <c r="NR46" s="134" t="s">
        <v>1026</v>
      </c>
      <c r="NS46" s="134" t="s">
        <v>1026</v>
      </c>
      <c r="NT46" s="134"/>
      <c r="NU46" s="134" t="s">
        <v>1026</v>
      </c>
      <c r="NV46" s="134"/>
      <c r="NW46" s="134"/>
      <c r="NX46" s="134" t="s">
        <v>1026</v>
      </c>
      <c r="OR46" s="133" t="s">
        <v>2015</v>
      </c>
      <c r="OT46" s="133">
        <v>4345</v>
      </c>
      <c r="OU46" s="133">
        <v>409</v>
      </c>
      <c r="OV46" s="133">
        <v>41</v>
      </c>
      <c r="OW46" s="133" t="s">
        <v>1183</v>
      </c>
      <c r="OX46" s="133" t="s">
        <v>1183</v>
      </c>
      <c r="OY46" s="171" t="s">
        <v>3336</v>
      </c>
      <c r="OZ46" s="176" t="s">
        <v>1183</v>
      </c>
      <c r="PA46" s="133">
        <v>424</v>
      </c>
      <c r="PB46" s="133">
        <v>73</v>
      </c>
      <c r="PC46" s="133" t="s">
        <v>1182</v>
      </c>
      <c r="PD46" s="133" t="s">
        <v>1183</v>
      </c>
      <c r="PE46" s="171" t="s">
        <v>3336</v>
      </c>
      <c r="PF46" s="133" t="s">
        <v>1182</v>
      </c>
      <c r="PG46" s="133" t="s">
        <v>1182</v>
      </c>
      <c r="PH46" s="133" t="s">
        <v>1182</v>
      </c>
      <c r="PI46" s="133" t="s">
        <v>1182</v>
      </c>
      <c r="PJ46" s="133" t="s">
        <v>1182</v>
      </c>
      <c r="PK46" s="133" t="s">
        <v>1182</v>
      </c>
      <c r="PL46" s="133" t="s">
        <v>1182</v>
      </c>
      <c r="PM46" s="171" t="s">
        <v>3336</v>
      </c>
      <c r="PN46" s="133">
        <v>4345</v>
      </c>
      <c r="PO46" s="133" t="s">
        <v>1183</v>
      </c>
      <c r="PP46" s="171" t="s">
        <v>3336</v>
      </c>
      <c r="PQ46" s="133" t="s">
        <v>1182</v>
      </c>
      <c r="PR46" s="133" t="s">
        <v>1182</v>
      </c>
      <c r="PS46" s="133" t="s">
        <v>1182</v>
      </c>
      <c r="PT46" s="133" t="s">
        <v>1182</v>
      </c>
      <c r="PU46" s="133" t="s">
        <v>1182</v>
      </c>
      <c r="PV46" s="133" t="s">
        <v>1182</v>
      </c>
      <c r="PW46" s="171" t="s">
        <v>3336</v>
      </c>
      <c r="PX46" s="133" t="s">
        <v>1183</v>
      </c>
      <c r="PY46" s="133" t="s">
        <v>1183</v>
      </c>
      <c r="PZ46" s="133">
        <v>764</v>
      </c>
      <c r="QA46" s="133">
        <v>1192</v>
      </c>
      <c r="QD46" s="171" t="s">
        <v>3336</v>
      </c>
      <c r="QE46" s="134" t="s">
        <v>1183</v>
      </c>
      <c r="QF46" s="134" t="s">
        <v>1183</v>
      </c>
      <c r="QG46" s="134" t="s">
        <v>1183</v>
      </c>
      <c r="QH46" s="134" t="s">
        <v>1183</v>
      </c>
      <c r="QI46" s="134" t="s">
        <v>1183</v>
      </c>
      <c r="QJ46" s="134" t="s">
        <v>1183</v>
      </c>
      <c r="QK46" s="171" t="s">
        <v>3336</v>
      </c>
      <c r="QL46" s="133">
        <v>1734</v>
      </c>
      <c r="QM46" s="133">
        <v>827</v>
      </c>
      <c r="QN46" s="133">
        <v>590</v>
      </c>
      <c r="QO46" s="133">
        <v>52</v>
      </c>
      <c r="QP46" s="133">
        <v>1408</v>
      </c>
      <c r="QQ46" s="133">
        <v>1066</v>
      </c>
      <c r="QR46" s="171" t="s">
        <v>3336</v>
      </c>
      <c r="QS46" s="133" t="s">
        <v>1183</v>
      </c>
      <c r="QT46" s="133" t="s">
        <v>1183</v>
      </c>
      <c r="QU46" s="133" t="s">
        <v>1183</v>
      </c>
      <c r="QV46" s="133" t="s">
        <v>1183</v>
      </c>
      <c r="QW46" s="133" t="s">
        <v>1183</v>
      </c>
      <c r="QX46" s="133" t="s">
        <v>1183</v>
      </c>
      <c r="QY46" s="133" t="s">
        <v>1183</v>
      </c>
      <c r="QZ46" s="171" t="s">
        <v>3336</v>
      </c>
      <c r="RB46" s="171" t="s">
        <v>3336</v>
      </c>
      <c r="RM46" s="134" t="s">
        <v>1026</v>
      </c>
      <c r="RN46" s="134"/>
      <c r="RO46" s="134"/>
      <c r="RP46" s="134" t="s">
        <v>1026</v>
      </c>
      <c r="RQ46" s="134"/>
      <c r="RR46" s="134"/>
      <c r="RY46" s="133">
        <v>367.8</v>
      </c>
      <c r="RZ46" s="171" t="s">
        <v>3336</v>
      </c>
      <c r="SA46" s="133">
        <v>4</v>
      </c>
      <c r="SB46" s="133">
        <v>4</v>
      </c>
      <c r="SC46" s="133">
        <v>30.3</v>
      </c>
      <c r="SD46" s="133">
        <v>167.8</v>
      </c>
      <c r="SE46" s="171" t="s">
        <v>3336</v>
      </c>
      <c r="SF46" s="133">
        <v>53.9</v>
      </c>
      <c r="SG46" s="133">
        <v>2</v>
      </c>
      <c r="SH46" s="133">
        <v>0</v>
      </c>
      <c r="SI46" s="133">
        <v>105.7</v>
      </c>
      <c r="SJ46" s="171" t="s">
        <v>3336</v>
      </c>
      <c r="SK46" s="133">
        <v>8496</v>
      </c>
      <c r="SL46" s="133">
        <v>5280</v>
      </c>
      <c r="SM46" s="133">
        <v>9</v>
      </c>
      <c r="SN46" s="133">
        <v>3207</v>
      </c>
      <c r="SO46" s="171" t="s">
        <v>3336</v>
      </c>
      <c r="SP46" s="134" t="s">
        <v>2016</v>
      </c>
      <c r="SQ46" s="134" t="s">
        <v>2017</v>
      </c>
    </row>
    <row r="47" spans="1:511" ht="15.75" customHeight="1" thickBot="1">
      <c r="A47" s="133">
        <v>46</v>
      </c>
      <c r="B47" s="150" t="s">
        <v>69</v>
      </c>
      <c r="C47" s="134">
        <v>1</v>
      </c>
      <c r="D47" s="134">
        <v>1</v>
      </c>
      <c r="E47" s="134">
        <v>1</v>
      </c>
      <c r="F47" s="134">
        <v>1</v>
      </c>
      <c r="G47" s="134">
        <v>1</v>
      </c>
      <c r="H47" s="134">
        <v>1</v>
      </c>
      <c r="I47" s="134">
        <v>2</v>
      </c>
      <c r="J47" s="133">
        <v>2</v>
      </c>
      <c r="K47" s="134">
        <v>1</v>
      </c>
      <c r="L47" s="134">
        <v>1</v>
      </c>
      <c r="M47" s="134">
        <v>1</v>
      </c>
      <c r="O47" s="134">
        <v>2</v>
      </c>
      <c r="P47" s="134">
        <v>2</v>
      </c>
      <c r="Q47" s="134">
        <v>2</v>
      </c>
      <c r="R47" s="134">
        <v>2</v>
      </c>
      <c r="AA47" s="133" t="s">
        <v>1183</v>
      </c>
      <c r="AI47" s="171" t="s">
        <v>3336</v>
      </c>
      <c r="AJ47" s="133">
        <v>8267</v>
      </c>
      <c r="AK47" s="133">
        <v>8145</v>
      </c>
      <c r="AL47" s="133">
        <v>7928</v>
      </c>
      <c r="AM47" s="133">
        <v>7879</v>
      </c>
      <c r="AN47" s="133">
        <v>7746</v>
      </c>
      <c r="AO47" s="154">
        <v>7657</v>
      </c>
      <c r="AP47" s="171" t="s">
        <v>3336</v>
      </c>
      <c r="AQ47" s="133">
        <v>1601</v>
      </c>
      <c r="AR47" s="133">
        <v>1543</v>
      </c>
      <c r="AS47" s="133">
        <v>1509</v>
      </c>
      <c r="AT47" s="133">
        <v>1619</v>
      </c>
      <c r="AU47" s="133">
        <v>1605</v>
      </c>
      <c r="AV47" s="154">
        <v>1355</v>
      </c>
      <c r="AW47" s="171" t="s">
        <v>3336</v>
      </c>
      <c r="AX47" s="133">
        <v>467</v>
      </c>
      <c r="AY47" s="133">
        <v>469</v>
      </c>
      <c r="AZ47" s="133">
        <v>460</v>
      </c>
      <c r="BA47" s="133">
        <v>425</v>
      </c>
      <c r="BB47" s="133">
        <v>408</v>
      </c>
      <c r="BC47" s="154">
        <v>395</v>
      </c>
      <c r="BD47" s="171" t="s">
        <v>3336</v>
      </c>
      <c r="BE47" s="133">
        <v>278</v>
      </c>
      <c r="BF47" s="133">
        <v>293</v>
      </c>
      <c r="BG47" s="133">
        <v>291</v>
      </c>
      <c r="BH47" s="133">
        <v>288</v>
      </c>
      <c r="BI47" s="133">
        <v>295</v>
      </c>
      <c r="BJ47" s="154">
        <v>295</v>
      </c>
      <c r="BK47" s="171" t="s">
        <v>3336</v>
      </c>
      <c r="BL47" s="133">
        <v>108</v>
      </c>
      <c r="BM47" s="133">
        <v>133</v>
      </c>
      <c r="BN47" s="133">
        <v>149</v>
      </c>
      <c r="BO47" s="133">
        <v>159</v>
      </c>
      <c r="BP47" s="133">
        <v>165</v>
      </c>
      <c r="BQ47" s="154">
        <v>172</v>
      </c>
      <c r="BR47" s="171" t="s">
        <v>3336</v>
      </c>
      <c r="BS47" s="302">
        <v>121</v>
      </c>
      <c r="BT47" s="302">
        <v>94</v>
      </c>
      <c r="BU47" s="302">
        <v>70</v>
      </c>
      <c r="BV47" s="302">
        <v>64</v>
      </c>
      <c r="BW47" s="302">
        <v>74</v>
      </c>
      <c r="BX47" s="302">
        <v>71</v>
      </c>
      <c r="BY47" s="171" t="s">
        <v>3336</v>
      </c>
      <c r="BZ47" s="341">
        <v>37090</v>
      </c>
      <c r="CA47" s="341">
        <v>34945</v>
      </c>
      <c r="CB47" s="341">
        <v>33386</v>
      </c>
      <c r="CC47" s="133" t="s">
        <v>1183</v>
      </c>
      <c r="CD47" s="133">
        <v>31300</v>
      </c>
      <c r="CE47" s="176" t="s">
        <v>1183</v>
      </c>
      <c r="CF47" s="334" t="s">
        <v>3336</v>
      </c>
      <c r="CG47" s="133" t="s">
        <v>1183</v>
      </c>
      <c r="CH47" s="133" t="s">
        <v>1183</v>
      </c>
      <c r="CI47" s="133" t="s">
        <v>1183</v>
      </c>
      <c r="CJ47" s="133" t="s">
        <v>1183</v>
      </c>
      <c r="CK47" s="133">
        <v>17900</v>
      </c>
      <c r="CL47" s="133" t="s">
        <v>1183</v>
      </c>
      <c r="CM47" s="334" t="s">
        <v>3336</v>
      </c>
      <c r="CN47" s="133" t="s">
        <v>1183</v>
      </c>
      <c r="CO47" s="133" t="s">
        <v>1183</v>
      </c>
      <c r="CP47" s="133" t="s">
        <v>1183</v>
      </c>
      <c r="CQ47" s="133" t="s">
        <v>1183</v>
      </c>
      <c r="CR47" s="133" t="s">
        <v>1183</v>
      </c>
      <c r="CS47" s="133" t="s">
        <v>1183</v>
      </c>
      <c r="CT47" s="171" t="s">
        <v>3336</v>
      </c>
      <c r="CU47" s="133" t="s">
        <v>1182</v>
      </c>
      <c r="CV47" s="133" t="s">
        <v>1182</v>
      </c>
      <c r="CW47" s="133" t="s">
        <v>1182</v>
      </c>
      <c r="CX47" s="133" t="s">
        <v>1182</v>
      </c>
      <c r="CY47" s="133" t="s">
        <v>1182</v>
      </c>
      <c r="CZ47" s="133" t="s">
        <v>1182</v>
      </c>
      <c r="DA47" s="171" t="s">
        <v>3336</v>
      </c>
      <c r="DB47" s="133" t="s">
        <v>1182</v>
      </c>
      <c r="DC47" s="133" t="s">
        <v>1182</v>
      </c>
      <c r="DD47" s="133" t="s">
        <v>1182</v>
      </c>
      <c r="DE47" s="133" t="s">
        <v>1182</v>
      </c>
      <c r="DF47" s="133" t="s">
        <v>1182</v>
      </c>
      <c r="DG47" s="133" t="s">
        <v>1182</v>
      </c>
      <c r="DH47" s="171" t="s">
        <v>3336</v>
      </c>
      <c r="DI47" s="133" t="s">
        <v>1182</v>
      </c>
      <c r="DJ47" s="133" t="s">
        <v>1182</v>
      </c>
      <c r="DK47" s="133" t="s">
        <v>1182</v>
      </c>
      <c r="DL47" s="133" t="s">
        <v>1182</v>
      </c>
      <c r="DM47" s="133" t="s">
        <v>1182</v>
      </c>
      <c r="DN47" s="133" t="s">
        <v>1182</v>
      </c>
      <c r="DO47" s="171" t="s">
        <v>3336</v>
      </c>
      <c r="DP47" s="341" t="e">
        <f t="shared" si="5"/>
        <v>#VALUE!</v>
      </c>
      <c r="DQ47" s="341" t="e">
        <f t="shared" si="0"/>
        <v>#VALUE!</v>
      </c>
      <c r="DR47" s="341" t="e">
        <f t="shared" si="1"/>
        <v>#VALUE!</v>
      </c>
      <c r="DS47" s="341" t="e">
        <f t="shared" si="2"/>
        <v>#VALUE!</v>
      </c>
      <c r="DT47" s="373">
        <f t="shared" si="3"/>
        <v>16700</v>
      </c>
      <c r="DU47" s="341" t="e">
        <f t="shared" si="4"/>
        <v>#VALUE!</v>
      </c>
      <c r="DV47" s="335" t="s">
        <v>3336</v>
      </c>
      <c r="DW47" s="133">
        <v>24</v>
      </c>
      <c r="DX47" s="133">
        <v>18</v>
      </c>
      <c r="DY47" s="133">
        <v>24</v>
      </c>
      <c r="DZ47" s="133">
        <v>24</v>
      </c>
      <c r="EA47" s="133">
        <v>24</v>
      </c>
      <c r="EB47" s="338">
        <f>(EA47+EC47)/2</f>
        <v>26.5</v>
      </c>
      <c r="EC47" s="334">
        <v>29</v>
      </c>
      <c r="ED47" s="133" t="s">
        <v>1183</v>
      </c>
      <c r="EE47" s="133">
        <v>1</v>
      </c>
      <c r="EF47" s="133">
        <v>5</v>
      </c>
      <c r="EG47" s="133">
        <v>3</v>
      </c>
      <c r="EH47" s="133">
        <v>2</v>
      </c>
      <c r="EI47" s="338">
        <f>(EH47+EJ47)/2</f>
        <v>2.5</v>
      </c>
      <c r="EJ47" s="334">
        <v>3</v>
      </c>
      <c r="EK47" s="133" t="s">
        <v>1183</v>
      </c>
      <c r="EL47" s="133" t="s">
        <v>1183</v>
      </c>
      <c r="EM47" s="133">
        <v>1</v>
      </c>
      <c r="EN47" s="133">
        <v>1</v>
      </c>
      <c r="EO47" s="133">
        <v>2</v>
      </c>
      <c r="EP47" s="341" t="s">
        <v>1183</v>
      </c>
      <c r="EQ47" s="334" t="s">
        <v>1183</v>
      </c>
      <c r="ER47" s="133" t="s">
        <v>1182</v>
      </c>
      <c r="ES47" s="133" t="s">
        <v>1182</v>
      </c>
      <c r="ET47" s="133" t="s">
        <v>1182</v>
      </c>
      <c r="EU47" s="133" t="s">
        <v>1182</v>
      </c>
      <c r="EV47" s="301">
        <v>16676</v>
      </c>
      <c r="EW47" s="133" t="s">
        <v>1182</v>
      </c>
      <c r="EX47" s="334" t="s">
        <v>1183</v>
      </c>
      <c r="EY47" s="133" t="s">
        <v>1183</v>
      </c>
      <c r="EZ47" s="133" t="s">
        <v>1183</v>
      </c>
      <c r="FA47" s="133" t="s">
        <v>1183</v>
      </c>
      <c r="FB47" s="133" t="s">
        <v>1183</v>
      </c>
      <c r="FC47" s="133">
        <v>7100</v>
      </c>
      <c r="FD47" s="133" t="s">
        <v>1182</v>
      </c>
      <c r="FE47" s="334" t="s">
        <v>3336</v>
      </c>
      <c r="FF47" s="133" t="s">
        <v>1183</v>
      </c>
      <c r="FG47" s="133" t="s">
        <v>1183</v>
      </c>
      <c r="FH47" s="133" t="s">
        <v>1183</v>
      </c>
      <c r="FI47" s="133" t="s">
        <v>1183</v>
      </c>
      <c r="FJ47" s="133">
        <v>9600</v>
      </c>
      <c r="FK47" s="133" t="s">
        <v>1183</v>
      </c>
      <c r="FL47" s="360" t="s">
        <v>1183</v>
      </c>
      <c r="FM47" s="133" t="s">
        <v>1182</v>
      </c>
      <c r="FN47" s="133" t="s">
        <v>1182</v>
      </c>
      <c r="FO47" s="133" t="s">
        <v>1182</v>
      </c>
      <c r="FP47" s="133" t="s">
        <v>1182</v>
      </c>
      <c r="FQ47" s="133" t="s">
        <v>1182</v>
      </c>
      <c r="FR47" s="133" t="s">
        <v>1182</v>
      </c>
      <c r="FS47" s="365" t="s">
        <v>1183</v>
      </c>
      <c r="FT47" s="133" t="s">
        <v>1182</v>
      </c>
      <c r="FU47" s="133" t="s">
        <v>1182</v>
      </c>
      <c r="FV47" s="133" t="s">
        <v>1182</v>
      </c>
      <c r="FW47" s="133" t="s">
        <v>1182</v>
      </c>
      <c r="FX47" s="133" t="s">
        <v>1182</v>
      </c>
      <c r="FY47" s="133" t="s">
        <v>1182</v>
      </c>
      <c r="FZ47" s="334" t="s">
        <v>3336</v>
      </c>
      <c r="GA47" s="133" t="s">
        <v>1182</v>
      </c>
      <c r="GB47" s="133" t="s">
        <v>1182</v>
      </c>
      <c r="GC47" s="133" t="s">
        <v>1182</v>
      </c>
      <c r="GD47" s="133" t="s">
        <v>1182</v>
      </c>
      <c r="GE47" s="133" t="s">
        <v>1182</v>
      </c>
      <c r="GF47" s="133" t="s">
        <v>1182</v>
      </c>
      <c r="GG47" s="371" t="s">
        <v>1183</v>
      </c>
      <c r="GH47" s="368" t="s">
        <v>2018</v>
      </c>
      <c r="GI47" s="134" t="s">
        <v>2019</v>
      </c>
      <c r="GJ47" s="153"/>
      <c r="GK47" s="133">
        <v>1</v>
      </c>
      <c r="GM47" s="133">
        <v>1</v>
      </c>
      <c r="GO47" s="133">
        <v>2</v>
      </c>
      <c r="GP47" s="133">
        <v>16</v>
      </c>
      <c r="GQ47" s="133">
        <v>18</v>
      </c>
      <c r="GS47" s="133">
        <v>2</v>
      </c>
      <c r="GU47" s="133">
        <v>1</v>
      </c>
      <c r="GV47" s="133">
        <v>2</v>
      </c>
      <c r="GX47" s="134" t="s">
        <v>2020</v>
      </c>
      <c r="GY47" s="153"/>
      <c r="HA47" s="302">
        <v>6141</v>
      </c>
      <c r="HB47" s="133">
        <v>408</v>
      </c>
      <c r="HC47" s="133">
        <v>517</v>
      </c>
      <c r="HD47" s="133">
        <v>295</v>
      </c>
      <c r="HE47" s="133">
        <v>165</v>
      </c>
      <c r="HF47" s="171" t="s">
        <v>3336</v>
      </c>
      <c r="HG47" s="133" t="s">
        <v>1182</v>
      </c>
      <c r="HH47" s="133" t="s">
        <v>1182</v>
      </c>
      <c r="HI47" s="133" t="s">
        <v>1182</v>
      </c>
      <c r="HJ47" s="133" t="s">
        <v>1182</v>
      </c>
      <c r="HK47" s="133" t="s">
        <v>1182</v>
      </c>
      <c r="HL47" s="171" t="s">
        <v>3336</v>
      </c>
      <c r="HM47" s="133" t="s">
        <v>1182</v>
      </c>
      <c r="HN47" s="133" t="s">
        <v>1182</v>
      </c>
      <c r="HO47" s="133" t="s">
        <v>1182</v>
      </c>
      <c r="HP47" s="133" t="s">
        <v>1182</v>
      </c>
      <c r="HQ47" s="133" t="s">
        <v>1182</v>
      </c>
      <c r="HR47" s="171" t="s">
        <v>3336</v>
      </c>
      <c r="HS47" s="133" t="s">
        <v>1183</v>
      </c>
      <c r="HT47" s="133" t="s">
        <v>1183</v>
      </c>
      <c r="HU47" s="133" t="s">
        <v>1183</v>
      </c>
      <c r="HV47" s="133" t="s">
        <v>1183</v>
      </c>
      <c r="HW47" s="133" t="s">
        <v>1183</v>
      </c>
      <c r="HX47" s="171" t="s">
        <v>3336</v>
      </c>
      <c r="HY47" s="133" t="s">
        <v>1183</v>
      </c>
      <c r="HZ47" s="133" t="s">
        <v>1183</v>
      </c>
      <c r="IA47" s="133" t="s">
        <v>1183</v>
      </c>
      <c r="IB47" s="133" t="s">
        <v>1183</v>
      </c>
      <c r="IC47" s="133" t="s">
        <v>1183</v>
      </c>
      <c r="ID47" s="171" t="s">
        <v>3336</v>
      </c>
      <c r="IE47" s="133" t="s">
        <v>1183</v>
      </c>
      <c r="IF47" s="133" t="s">
        <v>1183</v>
      </c>
      <c r="IG47" s="133" t="s">
        <v>1183</v>
      </c>
      <c r="IH47" s="133" t="s">
        <v>1183</v>
      </c>
      <c r="II47" s="133" t="s">
        <v>1183</v>
      </c>
      <c r="IJ47" s="171" t="s">
        <v>3336</v>
      </c>
      <c r="IK47" s="133" t="s">
        <v>1183</v>
      </c>
      <c r="IL47" s="133" t="s">
        <v>1183</v>
      </c>
      <c r="IM47" s="133" t="s">
        <v>1183</v>
      </c>
      <c r="IN47" s="133" t="s">
        <v>1183</v>
      </c>
      <c r="IO47" s="133" t="s">
        <v>1183</v>
      </c>
      <c r="IP47" s="171" t="s">
        <v>3336</v>
      </c>
      <c r="IQ47" s="133" t="s">
        <v>1182</v>
      </c>
      <c r="IR47" s="133" t="s">
        <v>1182</v>
      </c>
      <c r="IS47" s="133" t="s">
        <v>1182</v>
      </c>
      <c r="IT47" s="133" t="s">
        <v>1182</v>
      </c>
      <c r="IU47" s="133" t="s">
        <v>1182</v>
      </c>
      <c r="IV47" s="171" t="s">
        <v>3336</v>
      </c>
      <c r="IW47" s="133" t="s">
        <v>1183</v>
      </c>
      <c r="IX47" s="133" t="s">
        <v>1183</v>
      </c>
      <c r="IY47" s="133" t="s">
        <v>1183</v>
      </c>
      <c r="IZ47" s="133" t="s">
        <v>1183</v>
      </c>
      <c r="JA47" s="133" t="s">
        <v>1183</v>
      </c>
      <c r="JB47" s="171" t="s">
        <v>3336</v>
      </c>
      <c r="JC47" s="133" t="s">
        <v>1183</v>
      </c>
      <c r="JD47" s="133" t="s">
        <v>1183</v>
      </c>
      <c r="JE47" s="133" t="s">
        <v>1183</v>
      </c>
      <c r="JF47" s="133" t="s">
        <v>1183</v>
      </c>
      <c r="JG47" s="133" t="s">
        <v>1183</v>
      </c>
      <c r="JH47" s="171" t="s">
        <v>3336</v>
      </c>
      <c r="JI47" s="133" t="s">
        <v>1183</v>
      </c>
      <c r="JJ47" s="133" t="s">
        <v>1183</v>
      </c>
      <c r="JK47" s="133" t="s">
        <v>1183</v>
      </c>
      <c r="JL47" s="133" t="s">
        <v>1183</v>
      </c>
      <c r="JM47" s="133" t="s">
        <v>1183</v>
      </c>
      <c r="JN47" s="171" t="s">
        <v>3336</v>
      </c>
      <c r="JO47" s="133" t="s">
        <v>1183</v>
      </c>
      <c r="JP47" s="133" t="s">
        <v>1183</v>
      </c>
      <c r="JQ47" s="133" t="s">
        <v>1183</v>
      </c>
      <c r="JR47" s="133" t="s">
        <v>1183</v>
      </c>
      <c r="JS47" s="133" t="s">
        <v>1183</v>
      </c>
      <c r="JT47" s="171" t="s">
        <v>3336</v>
      </c>
      <c r="JU47" s="134" t="s">
        <v>2021</v>
      </c>
      <c r="JV47" s="134" t="s">
        <v>2022</v>
      </c>
      <c r="JW47" s="153"/>
      <c r="JX47" s="133">
        <v>1</v>
      </c>
      <c r="JZ47" s="133">
        <v>1</v>
      </c>
      <c r="KD47" s="133">
        <v>1</v>
      </c>
      <c r="KF47" s="133">
        <v>2</v>
      </c>
      <c r="KH47" s="133">
        <v>1</v>
      </c>
      <c r="KI47" s="133">
        <v>1</v>
      </c>
      <c r="KJ47" s="134" t="s">
        <v>2023</v>
      </c>
      <c r="KN47" s="341">
        <f t="shared" si="6"/>
        <v>6840</v>
      </c>
      <c r="KO47" s="133">
        <v>6840</v>
      </c>
      <c r="KP47" s="133">
        <v>5609</v>
      </c>
      <c r="KQ47" s="133">
        <v>1231</v>
      </c>
      <c r="KR47" s="171" t="s">
        <v>3336</v>
      </c>
      <c r="KS47" s="133">
        <v>4378</v>
      </c>
      <c r="KT47" s="133">
        <v>14</v>
      </c>
      <c r="KU47" s="133">
        <v>375</v>
      </c>
      <c r="KV47" s="133">
        <v>14</v>
      </c>
      <c r="KW47" s="133">
        <v>286</v>
      </c>
      <c r="KY47" s="133">
        <v>397</v>
      </c>
      <c r="KZ47" s="133" t="s">
        <v>1183</v>
      </c>
      <c r="LA47" s="154">
        <v>4003</v>
      </c>
      <c r="LB47" s="133">
        <v>1217</v>
      </c>
      <c r="LC47" s="171" t="s">
        <v>3336</v>
      </c>
      <c r="LD47" s="133">
        <v>4003</v>
      </c>
      <c r="LE47" s="133" t="s">
        <v>1183</v>
      </c>
      <c r="LF47" s="133">
        <v>97</v>
      </c>
      <c r="LG47" s="133" t="s">
        <v>1183</v>
      </c>
      <c r="LH47" s="133">
        <v>3192</v>
      </c>
      <c r="LI47" s="133" t="s">
        <v>1183</v>
      </c>
      <c r="LJ47" s="171" t="s">
        <v>3336</v>
      </c>
      <c r="LK47" s="133" t="s">
        <v>1182</v>
      </c>
      <c r="LL47" s="133">
        <v>671</v>
      </c>
      <c r="LM47" s="133" t="s">
        <v>1182</v>
      </c>
      <c r="LN47" s="133" t="s">
        <v>1182</v>
      </c>
      <c r="LO47" s="133">
        <v>55</v>
      </c>
      <c r="LP47" s="133">
        <v>308</v>
      </c>
      <c r="LQ47" s="171" t="s">
        <v>3336</v>
      </c>
      <c r="LR47" s="133" t="s">
        <v>1182</v>
      </c>
      <c r="LS47" s="133" t="s">
        <v>1182</v>
      </c>
      <c r="LT47" s="133" t="s">
        <v>1182</v>
      </c>
      <c r="LU47" s="133">
        <v>238</v>
      </c>
      <c r="LV47" s="171" t="s">
        <v>3336</v>
      </c>
      <c r="LX47" s="171" t="s">
        <v>3336</v>
      </c>
      <c r="LY47" s="134" t="s">
        <v>2032</v>
      </c>
      <c r="LZ47" s="133">
        <v>1</v>
      </c>
      <c r="MA47" s="134" t="s">
        <v>2024</v>
      </c>
      <c r="MB47" s="134" t="s">
        <v>1026</v>
      </c>
      <c r="MC47" s="134"/>
      <c r="MD47" s="134"/>
      <c r="ME47" s="134"/>
      <c r="MF47" s="134" t="s">
        <v>1026</v>
      </c>
      <c r="MG47" s="134" t="s">
        <v>1026</v>
      </c>
      <c r="MH47" s="134" t="s">
        <v>1026</v>
      </c>
      <c r="NO47" s="134" t="s">
        <v>1026</v>
      </c>
      <c r="NP47" s="134" t="s">
        <v>1026</v>
      </c>
      <c r="NQ47" s="134" t="s">
        <v>1026</v>
      </c>
      <c r="NR47" s="134" t="s">
        <v>1026</v>
      </c>
      <c r="NS47" s="134" t="s">
        <v>1026</v>
      </c>
      <c r="NT47" s="134" t="s">
        <v>1026</v>
      </c>
      <c r="NU47" s="134" t="s">
        <v>1026</v>
      </c>
      <c r="NV47" s="134" t="s">
        <v>1026</v>
      </c>
      <c r="NW47" s="134"/>
      <c r="NX47" s="134" t="s">
        <v>1026</v>
      </c>
      <c r="NY47" s="134" t="s">
        <v>1026</v>
      </c>
      <c r="NZ47" s="134" t="s">
        <v>1026</v>
      </c>
      <c r="OA47" s="134" t="s">
        <v>1026</v>
      </c>
      <c r="OB47" s="134" t="s">
        <v>1026</v>
      </c>
      <c r="OC47" s="134" t="s">
        <v>1026</v>
      </c>
      <c r="OD47" s="134" t="s">
        <v>1026</v>
      </c>
      <c r="OE47" s="134" t="s">
        <v>1026</v>
      </c>
      <c r="OP47" s="133" t="s">
        <v>2025</v>
      </c>
      <c r="OT47" s="133">
        <v>21840</v>
      </c>
      <c r="OU47" s="133">
        <v>3100</v>
      </c>
      <c r="OV47" s="133">
        <v>400</v>
      </c>
      <c r="OW47" s="133" t="s">
        <v>1183</v>
      </c>
      <c r="OX47" s="133" t="s">
        <v>1183</v>
      </c>
      <c r="OY47" s="171" t="s">
        <v>3336</v>
      </c>
      <c r="OZ47" s="176">
        <v>23361</v>
      </c>
      <c r="PA47" s="133">
        <v>3600</v>
      </c>
      <c r="PB47" s="133">
        <v>700</v>
      </c>
      <c r="PC47" s="133" t="s">
        <v>1182</v>
      </c>
      <c r="PD47" s="133" t="s">
        <v>1183</v>
      </c>
      <c r="PE47" s="171" t="s">
        <v>3336</v>
      </c>
      <c r="PF47" s="133">
        <v>20077</v>
      </c>
      <c r="PG47" s="133">
        <v>13977</v>
      </c>
      <c r="PH47" s="133">
        <v>2300</v>
      </c>
      <c r="PI47" s="133">
        <v>2500</v>
      </c>
      <c r="PJ47" s="133" t="s">
        <v>1182</v>
      </c>
      <c r="PK47" s="133">
        <v>190</v>
      </c>
      <c r="PL47" s="133">
        <v>1110</v>
      </c>
      <c r="PM47" s="171" t="s">
        <v>3336</v>
      </c>
      <c r="PN47" s="133">
        <v>21840</v>
      </c>
      <c r="PO47" s="133">
        <v>23361</v>
      </c>
      <c r="PP47" s="171" t="s">
        <v>3336</v>
      </c>
      <c r="PQ47" s="133" t="s">
        <v>1182</v>
      </c>
      <c r="PR47" s="133">
        <v>407</v>
      </c>
      <c r="PS47" s="133" t="s">
        <v>1182</v>
      </c>
      <c r="PT47" s="133" t="s">
        <v>1182</v>
      </c>
      <c r="PU47" s="133" t="s">
        <v>1182</v>
      </c>
      <c r="PV47" s="133" t="s">
        <v>1182</v>
      </c>
      <c r="PW47" s="171" t="s">
        <v>3336</v>
      </c>
      <c r="PX47" s="133" t="s">
        <v>1183</v>
      </c>
      <c r="PY47" s="133" t="s">
        <v>1183</v>
      </c>
      <c r="PZ47" s="133">
        <v>6300</v>
      </c>
      <c r="QA47" s="133">
        <v>9604</v>
      </c>
      <c r="QB47" s="133">
        <v>600</v>
      </c>
      <c r="QC47" s="133">
        <v>1800</v>
      </c>
      <c r="QD47" s="171" t="s">
        <v>3336</v>
      </c>
      <c r="QE47" s="134" t="s">
        <v>1183</v>
      </c>
      <c r="QF47" s="134" t="s">
        <v>1183</v>
      </c>
      <c r="QG47" s="134" t="s">
        <v>1183</v>
      </c>
      <c r="QH47" s="134" t="s">
        <v>1183</v>
      </c>
      <c r="QI47" s="133">
        <v>1509</v>
      </c>
      <c r="QJ47" s="133">
        <v>1103</v>
      </c>
      <c r="QK47" s="171" t="s">
        <v>3336</v>
      </c>
      <c r="QL47" s="133">
        <v>8407</v>
      </c>
      <c r="QM47" s="133">
        <v>6391</v>
      </c>
      <c r="QN47" s="133">
        <v>2524</v>
      </c>
      <c r="QO47" s="133">
        <v>1085</v>
      </c>
      <c r="QP47" s="133">
        <v>2500</v>
      </c>
      <c r="QQ47" s="133">
        <v>2971</v>
      </c>
      <c r="QR47" s="171" t="s">
        <v>3336</v>
      </c>
      <c r="QS47" s="133">
        <v>20077</v>
      </c>
      <c r="QT47" s="133">
        <v>13977</v>
      </c>
      <c r="QU47" s="133">
        <v>2300</v>
      </c>
      <c r="QV47" s="133">
        <v>2500</v>
      </c>
      <c r="QW47" s="133" t="s">
        <v>1183</v>
      </c>
      <c r="QX47" s="133">
        <v>190</v>
      </c>
      <c r="QY47" s="133">
        <v>1110</v>
      </c>
      <c r="QZ47" s="171" t="s">
        <v>3336</v>
      </c>
      <c r="RA47" s="134" t="s">
        <v>2026</v>
      </c>
      <c r="RB47" s="171" t="s">
        <v>3336</v>
      </c>
      <c r="RE47" s="133">
        <v>2</v>
      </c>
      <c r="RF47" s="134" t="s">
        <v>2027</v>
      </c>
      <c r="RG47" s="134" t="s">
        <v>850</v>
      </c>
      <c r="RK47" s="133">
        <v>2</v>
      </c>
      <c r="RM47" s="134" t="s">
        <v>1026</v>
      </c>
      <c r="RN47" s="134"/>
      <c r="RO47" s="134"/>
      <c r="RP47" s="134" t="s">
        <v>1026</v>
      </c>
      <c r="RQ47" s="134"/>
      <c r="RR47" s="134"/>
      <c r="RY47" s="133" t="s">
        <v>1182</v>
      </c>
      <c r="RZ47" s="171" t="s">
        <v>3336</v>
      </c>
      <c r="SA47" s="133" t="s">
        <v>1182</v>
      </c>
      <c r="SB47" s="133" t="s">
        <v>1182</v>
      </c>
      <c r="SC47" s="133" t="s">
        <v>1182</v>
      </c>
      <c r="SD47" s="133" t="s">
        <v>1182</v>
      </c>
      <c r="SE47" s="171" t="s">
        <v>3336</v>
      </c>
      <c r="SF47" s="133" t="s">
        <v>1182</v>
      </c>
      <c r="SG47" s="133" t="s">
        <v>1182</v>
      </c>
      <c r="SH47" s="133" t="s">
        <v>1182</v>
      </c>
      <c r="SI47" s="133" t="s">
        <v>1182</v>
      </c>
      <c r="SJ47" s="171" t="s">
        <v>3336</v>
      </c>
      <c r="SK47" s="133">
        <v>35214</v>
      </c>
      <c r="SL47" s="133">
        <v>30838</v>
      </c>
      <c r="SM47" s="133">
        <v>4376</v>
      </c>
      <c r="SN47" s="133" t="s">
        <v>1183</v>
      </c>
      <c r="SO47" s="171" t="s">
        <v>3336</v>
      </c>
      <c r="SP47" s="134" t="s">
        <v>2029</v>
      </c>
    </row>
    <row r="48" spans="1:511" ht="14.5" thickTop="1">
      <c r="HG48" s="343" t="s">
        <v>3738</v>
      </c>
      <c r="SJ48" s="152"/>
      <c r="SO48" s="152"/>
    </row>
    <row r="49" spans="3:189">
      <c r="DP49" s="378"/>
      <c r="DQ49" s="179" t="s">
        <v>3593</v>
      </c>
    </row>
    <row r="50" spans="3:189">
      <c r="AL50" s="333" t="s">
        <v>3459</v>
      </c>
      <c r="CB50" s="333" t="s">
        <v>3459</v>
      </c>
      <c r="DP50" s="154"/>
      <c r="DQ50" s="179" t="s">
        <v>3593</v>
      </c>
    </row>
    <row r="51" spans="3:189">
      <c r="AL51" s="352" t="s">
        <v>3458</v>
      </c>
      <c r="CB51" s="352" t="s">
        <v>3458</v>
      </c>
    </row>
    <row r="52" spans="3:189" ht="14.5">
      <c r="AL52" s="343" t="s">
        <v>3512</v>
      </c>
      <c r="CB52" s="343" t="s">
        <v>3512</v>
      </c>
      <c r="GG52" s="372"/>
    </row>
    <row r="53" spans="3:189">
      <c r="C53" s="154"/>
      <c r="D53" s="179" t="s">
        <v>3388</v>
      </c>
      <c r="AL53" s="179" t="s">
        <v>3511</v>
      </c>
    </row>
    <row r="54" spans="3:189">
      <c r="BZ54" s="179" t="s">
        <v>3586</v>
      </c>
    </row>
    <row r="55" spans="3:189">
      <c r="BZ55" s="179" t="s">
        <v>3587</v>
      </c>
      <c r="CG55" s="179" t="s">
        <v>3589</v>
      </c>
    </row>
    <row r="56" spans="3:189" ht="14.5">
      <c r="GG56" s="372"/>
    </row>
    <row r="57" spans="3:189" ht="14.5">
      <c r="GG57" s="372"/>
    </row>
  </sheetData>
  <phoneticPr fontId="4" type="noConversion"/>
  <conditionalFormatting sqref="S8:AH8 LY45 AQ17:AU17 AV16 PQ33">
    <cfRule type="containsBlanks" dxfId="892" priority="1709">
      <formula>LEN(TRIM(S8))=0</formula>
    </cfRule>
  </conditionalFormatting>
  <conditionalFormatting sqref="AJ8:AN8">
    <cfRule type="containsBlanks" dxfId="891" priority="1708">
      <formula>LEN(TRIM(AJ8))=0</formula>
    </cfRule>
  </conditionalFormatting>
  <conditionalFormatting sqref="AQ8:AU8">
    <cfRule type="containsBlanks" dxfId="890" priority="1707">
      <formula>LEN(TRIM(AQ8))=0</formula>
    </cfRule>
  </conditionalFormatting>
  <conditionalFormatting sqref="AX8:BB8">
    <cfRule type="containsBlanks" dxfId="889" priority="1706">
      <formula>LEN(TRIM(AX8))=0</formula>
    </cfRule>
  </conditionalFormatting>
  <conditionalFormatting sqref="BE8:BI8">
    <cfRule type="containsBlanks" dxfId="888" priority="1705">
      <formula>LEN(TRIM(BE8))=0</formula>
    </cfRule>
  </conditionalFormatting>
  <conditionalFormatting sqref="BP8">
    <cfRule type="containsBlanks" dxfId="887" priority="1704">
      <formula>LEN(TRIM(BP8))=0</formula>
    </cfRule>
  </conditionalFormatting>
  <conditionalFormatting sqref="BS8:BU8 BW8">
    <cfRule type="containsBlanks" dxfId="886" priority="1703">
      <formula>LEN(TRIM(BS8))=0</formula>
    </cfRule>
  </conditionalFormatting>
  <conditionalFormatting sqref="BZ8:CD8">
    <cfRule type="containsBlanks" dxfId="885" priority="1702">
      <formula>LEN(TRIM(BZ8))=0</formula>
    </cfRule>
  </conditionalFormatting>
  <conditionalFormatting sqref="BZ8:CD8">
    <cfRule type="containsBlanks" dxfId="884" priority="1701">
      <formula>LEN(TRIM(BZ8))=0</formula>
    </cfRule>
  </conditionalFormatting>
  <conditionalFormatting sqref="CG8:CK8">
    <cfRule type="containsBlanks" dxfId="883" priority="1700">
      <formula>LEN(TRIM(CG8))=0</formula>
    </cfRule>
  </conditionalFormatting>
  <conditionalFormatting sqref="CG8:CK8">
    <cfRule type="containsBlanks" dxfId="882" priority="1699">
      <formula>LEN(TRIM(CG8))=0</formula>
    </cfRule>
  </conditionalFormatting>
  <conditionalFormatting sqref="DP2:DU11 DP13:DU15 DT12:DU12 DP17:DU17 DP18:DQ18 DS18:DU18 DP19:DU47">
    <cfRule type="containsBlanks" dxfId="881" priority="1698">
      <formula>LEN(TRIM(DP2))=0</formula>
    </cfRule>
  </conditionalFormatting>
  <conditionalFormatting sqref="DW8:EA8 EB3 DY7:EA7 EB6:EB7">
    <cfRule type="containsBlanks" dxfId="880" priority="1697">
      <formula>LEN(TRIM(DW3))=0</formula>
    </cfRule>
  </conditionalFormatting>
  <conditionalFormatting sqref="ED8:EH8 EF7:EH7 EI6:EI7">
    <cfRule type="containsBlanks" dxfId="879" priority="1696">
      <formula>LEN(TRIM(ED6))=0</formula>
    </cfRule>
  </conditionalFormatting>
  <conditionalFormatting sqref="EM8:EO8">
    <cfRule type="containsBlanks" dxfId="878" priority="1695">
      <formula>LEN(TRIM(EM8))=0</formula>
    </cfRule>
  </conditionalFormatting>
  <conditionalFormatting sqref="EY8:FC8">
    <cfRule type="containsBlanks" dxfId="877" priority="1693">
      <formula>LEN(TRIM(EY8))=0</formula>
    </cfRule>
  </conditionalFormatting>
  <conditionalFormatting sqref="FF8:FJ8">
    <cfRule type="containsBlanks" dxfId="876" priority="1692">
      <formula>LEN(TRIM(FF8))=0</formula>
    </cfRule>
  </conditionalFormatting>
  <conditionalFormatting sqref="FQ8">
    <cfRule type="containsBlanks" dxfId="875" priority="1691">
      <formula>LEN(TRIM(FQ8))=0</formula>
    </cfRule>
  </conditionalFormatting>
  <conditionalFormatting sqref="HM8:HQ8 HS8 IE8:II8 IK8 IW8 JC8 JO8 HN3:HQ7 HN9:HQ13 HO14:HO16 HN15:HN16 HP15:HQ16 HM3 HM6:HM7 HM11 HM15 HG3:HK8">
    <cfRule type="containsBlanks" dxfId="874" priority="1688">
      <formula>LEN(TRIM(HG3))=0</formula>
    </cfRule>
  </conditionalFormatting>
  <conditionalFormatting sqref="GA8:GE8">
    <cfRule type="containsBlanks" dxfId="873" priority="1689">
      <formula>LEN(TRIM(GA8))=0</formula>
    </cfRule>
  </conditionalFormatting>
  <conditionalFormatting sqref="KO8:KP8 KU8 KW8 LA8 LD8 LF8 LH8 LK8 LM8 LO8 LR8">
    <cfRule type="containsBlanks" dxfId="872" priority="1687">
      <formula>LEN(TRIM(KO8))=0</formula>
    </cfRule>
  </conditionalFormatting>
  <conditionalFormatting sqref="PZ8:QA8">
    <cfRule type="containsBlanks" dxfId="871" priority="1682">
      <formula>LEN(TRIM(PZ8))=0</formula>
    </cfRule>
  </conditionalFormatting>
  <conditionalFormatting sqref="OT8:OV8">
    <cfRule type="containsBlanks" dxfId="870" priority="1685">
      <formula>LEN(TRIM(OT8))=0</formula>
    </cfRule>
  </conditionalFormatting>
  <conditionalFormatting sqref="PA8">
    <cfRule type="containsBlanks" dxfId="869" priority="1684">
      <formula>LEN(TRIM(PA8))=0</formula>
    </cfRule>
  </conditionalFormatting>
  <conditionalFormatting sqref="SK8:SN8 QB8:QC8 PF8:PJ8 RV8 PN8:PO8 PT8 QJ8 PV8 QS8:QW8 RC8 RO8:RR8 RM8 RK8 RG8 RE8 QL8:QO8">
    <cfRule type="containsBlanks" dxfId="868" priority="1683">
      <formula>LEN(TRIM(PF8))=0</formula>
    </cfRule>
  </conditionalFormatting>
  <conditionalFormatting sqref="PZ8:QA8">
    <cfRule type="containsBlanks" dxfId="867" priority="1681">
      <formula>LEN(TRIM(PZ8))=0</formula>
    </cfRule>
  </conditionalFormatting>
  <conditionalFormatting sqref="RY8 SD8 SA8:SB8 SF8">
    <cfRule type="containsBlanks" dxfId="866" priority="1680">
      <formula>LEN(TRIM(RY8))=0</formula>
    </cfRule>
  </conditionalFormatting>
  <conditionalFormatting sqref="AE9">
    <cfRule type="containsBlanks" dxfId="865" priority="1678">
      <formula>LEN(TRIM(AE9))=0</formula>
    </cfRule>
  </conditionalFormatting>
  <conditionalFormatting sqref="FM19:FR19">
    <cfRule type="containsBlanks" dxfId="864" priority="1583">
      <formula>LEN(TRIM(FM19))=0</formula>
    </cfRule>
  </conditionalFormatting>
  <conditionalFormatting sqref="QB9:QC9 QE9:QJ9 QL9">
    <cfRule type="containsBlanks" dxfId="863" priority="1676">
      <formula>LEN(TRIM(QB9))=0</formula>
    </cfRule>
  </conditionalFormatting>
  <conditionalFormatting sqref="DW14:EB14">
    <cfRule type="containsBlanks" dxfId="862" priority="1622">
      <formula>LEN(TRIM(DW14))=0</formula>
    </cfRule>
  </conditionalFormatting>
  <conditionalFormatting sqref="S10:U10 X10:Y10">
    <cfRule type="containsBlanks" dxfId="861" priority="1674">
      <formula>LEN(TRIM(S10))=0</formula>
    </cfRule>
  </conditionalFormatting>
  <conditionalFormatting sqref="AJ10:AN10">
    <cfRule type="containsBlanks" dxfId="860" priority="1673">
      <formula>LEN(TRIM(AJ10))=0</formula>
    </cfRule>
  </conditionalFormatting>
  <conditionalFormatting sqref="AQ10:AU10">
    <cfRule type="containsBlanks" dxfId="859" priority="1672">
      <formula>LEN(TRIM(AQ10))=0</formula>
    </cfRule>
  </conditionalFormatting>
  <conditionalFormatting sqref="AX10:BC10">
    <cfRule type="containsBlanks" dxfId="858" priority="1671">
      <formula>LEN(TRIM(AX10))=0</formula>
    </cfRule>
  </conditionalFormatting>
  <conditionalFormatting sqref="BE10:BJ10">
    <cfRule type="containsBlanks" dxfId="857" priority="1670">
      <formula>LEN(TRIM(BE10))=0</formula>
    </cfRule>
  </conditionalFormatting>
  <conditionalFormatting sqref="BL10:BP10">
    <cfRule type="containsBlanks" dxfId="856" priority="1669">
      <formula>LEN(TRIM(BL10))=0</formula>
    </cfRule>
  </conditionalFormatting>
  <conditionalFormatting sqref="BS10:BW10">
    <cfRule type="containsBlanks" dxfId="855" priority="1668">
      <formula>LEN(TRIM(BS10))=0</formula>
    </cfRule>
  </conditionalFormatting>
  <conditionalFormatting sqref="BZ10:CE10">
    <cfRule type="containsBlanks" dxfId="854" priority="1667">
      <formula>LEN(TRIM(BZ10))=0</formula>
    </cfRule>
  </conditionalFormatting>
  <conditionalFormatting sqref="CG10:CL10">
    <cfRule type="containsBlanks" dxfId="853" priority="1666">
      <formula>LEN(TRIM(CG10))=0</formula>
    </cfRule>
  </conditionalFormatting>
  <conditionalFormatting sqref="CN10:CS10">
    <cfRule type="containsBlanks" dxfId="852" priority="1665">
      <formula>LEN(TRIM(CN10))=0</formula>
    </cfRule>
  </conditionalFormatting>
  <conditionalFormatting sqref="DI10:DN10">
    <cfRule type="containsBlanks" dxfId="851" priority="1664">
      <formula>LEN(TRIM(DI10))=0</formula>
    </cfRule>
  </conditionalFormatting>
  <conditionalFormatting sqref="DW10:EB10">
    <cfRule type="containsBlanks" dxfId="850" priority="1662">
      <formula>LEN(TRIM(DW10))=0</formula>
    </cfRule>
  </conditionalFormatting>
  <conditionalFormatting sqref="ED10:EI10">
    <cfRule type="containsBlanks" dxfId="849" priority="1661">
      <formula>LEN(TRIM(ED10))=0</formula>
    </cfRule>
  </conditionalFormatting>
  <conditionalFormatting sqref="EN10:EP10">
    <cfRule type="containsBlanks" dxfId="848" priority="1660">
      <formula>LEN(TRIM(EN10))=0</formula>
    </cfRule>
  </conditionalFormatting>
  <conditionalFormatting sqref="EY10:FD10">
    <cfRule type="containsBlanks" dxfId="847" priority="1658">
      <formula>LEN(TRIM(EY10))=0</formula>
    </cfRule>
  </conditionalFormatting>
  <conditionalFormatting sqref="FF10:FK10">
    <cfRule type="containsBlanks" dxfId="846" priority="1657">
      <formula>LEN(TRIM(FF10))=0</formula>
    </cfRule>
  </conditionalFormatting>
  <conditionalFormatting sqref="FM10:FR10">
    <cfRule type="containsBlanks" dxfId="845" priority="1656">
      <formula>LEN(TRIM(FM10))=0</formula>
    </cfRule>
  </conditionalFormatting>
  <conditionalFormatting sqref="GA10:GE10">
    <cfRule type="containsBlanks" dxfId="844" priority="1655">
      <formula>LEN(TRIM(GA10))=0</formula>
    </cfRule>
  </conditionalFormatting>
  <conditionalFormatting sqref="HA10:HE10 HM10 HS10 IK10 IW10 JC10 JO10 HG10:HH10">
    <cfRule type="containsBlanks" dxfId="843" priority="1654">
      <formula>LEN(TRIM(HA10))=0</formula>
    </cfRule>
  </conditionalFormatting>
  <conditionalFormatting sqref="KO10:KQ10 KS10:LB10 LD10:LI10 LK10:LP10 LR10:LU10">
    <cfRule type="containsBlanks" dxfId="842" priority="1653">
      <formula>LEN(TRIM(KO10))=0</formula>
    </cfRule>
  </conditionalFormatting>
  <conditionalFormatting sqref="OT10:OW10 PF10 PK10 PN10:PO10 PA10:PC10 PQ10:PR10">
    <cfRule type="containsBlanks" dxfId="841" priority="1652">
      <formula>LEN(TRIM(OT10))=0</formula>
    </cfRule>
  </conditionalFormatting>
  <conditionalFormatting sqref="PZ10:QA10 SG10:SH10 QN10 QS10 QX10 RY10 SA10:SC10">
    <cfRule type="containsBlanks" dxfId="840" priority="1651">
      <formula>LEN(TRIM(PZ10))=0</formula>
    </cfRule>
  </conditionalFormatting>
  <conditionalFormatting sqref="S14:AH14">
    <cfRule type="containsBlanks" dxfId="839" priority="1650">
      <formula>LEN(TRIM(S14))=0</formula>
    </cfRule>
  </conditionalFormatting>
  <conditionalFormatting sqref="AJ14:AN14">
    <cfRule type="containsBlanks" dxfId="838" priority="1649">
      <formula>LEN(TRIM(AJ14))=0</formula>
    </cfRule>
  </conditionalFormatting>
  <conditionalFormatting sqref="AQ14:AU14">
    <cfRule type="containsBlanks" dxfId="837" priority="1648">
      <formula>LEN(TRIM(AQ14))=0</formula>
    </cfRule>
  </conditionalFormatting>
  <conditionalFormatting sqref="AX14:BB14">
    <cfRule type="containsBlanks" dxfId="836" priority="1647">
      <formula>LEN(TRIM(AX14))=0</formula>
    </cfRule>
  </conditionalFormatting>
  <conditionalFormatting sqref="BE14:BI14">
    <cfRule type="containsBlanks" dxfId="835" priority="1646">
      <formula>LEN(TRIM(BE14))=0</formula>
    </cfRule>
  </conditionalFormatting>
  <conditionalFormatting sqref="BL14:BP14">
    <cfRule type="containsBlanks" dxfId="834" priority="1645">
      <formula>LEN(TRIM(BL14))=0</formula>
    </cfRule>
  </conditionalFormatting>
  <conditionalFormatting sqref="BW14">
    <cfRule type="containsBlanks" dxfId="833" priority="1644">
      <formula>LEN(TRIM(BW14))=0</formula>
    </cfRule>
  </conditionalFormatting>
  <conditionalFormatting sqref="BZ14:CD14">
    <cfRule type="containsBlanks" dxfId="832" priority="1643">
      <formula>LEN(TRIM(BZ14))=0</formula>
    </cfRule>
  </conditionalFormatting>
  <conditionalFormatting sqref="BZ14:CD14">
    <cfRule type="containsBlanks" dxfId="831" priority="1642">
      <formula>LEN(TRIM(BZ14))=0</formula>
    </cfRule>
  </conditionalFormatting>
  <conditionalFormatting sqref="CE14">
    <cfRule type="containsBlanks" dxfId="830" priority="1641">
      <formula>LEN(TRIM(CE14))=0</formula>
    </cfRule>
  </conditionalFormatting>
  <conditionalFormatting sqref="CE14">
    <cfRule type="containsBlanks" dxfId="829" priority="1640">
      <formula>LEN(TRIM(CE14))=0</formula>
    </cfRule>
  </conditionalFormatting>
  <conditionalFormatting sqref="CG14:CK14">
    <cfRule type="containsBlanks" dxfId="828" priority="1639">
      <formula>LEN(TRIM(CG14))=0</formula>
    </cfRule>
  </conditionalFormatting>
  <conditionalFormatting sqref="CG14:CK14">
    <cfRule type="containsBlanks" dxfId="827" priority="1638">
      <formula>LEN(TRIM(CG14))=0</formula>
    </cfRule>
  </conditionalFormatting>
  <conditionalFormatting sqref="CL14">
    <cfRule type="containsBlanks" dxfId="826" priority="1637">
      <formula>LEN(TRIM(CL14))=0</formula>
    </cfRule>
  </conditionalFormatting>
  <conditionalFormatting sqref="CL14">
    <cfRule type="containsBlanks" dxfId="825" priority="1636">
      <formula>LEN(TRIM(CL14))=0</formula>
    </cfRule>
  </conditionalFormatting>
  <conditionalFormatting sqref="CN14:CR14">
    <cfRule type="containsBlanks" dxfId="824" priority="1635">
      <formula>LEN(TRIM(CN14))=0</formula>
    </cfRule>
  </conditionalFormatting>
  <conditionalFormatting sqref="CN14:CR14">
    <cfRule type="containsBlanks" dxfId="823" priority="1634">
      <formula>LEN(TRIM(CN14))=0</formula>
    </cfRule>
  </conditionalFormatting>
  <conditionalFormatting sqref="CS14">
    <cfRule type="containsBlanks" dxfId="822" priority="1633">
      <formula>LEN(TRIM(CS14))=0</formula>
    </cfRule>
  </conditionalFormatting>
  <conditionalFormatting sqref="CS14">
    <cfRule type="containsBlanks" dxfId="821" priority="1632">
      <formula>LEN(TRIM(CS14))=0</formula>
    </cfRule>
  </conditionalFormatting>
  <conditionalFormatting sqref="CU14:CY14">
    <cfRule type="containsBlanks" dxfId="820" priority="1631">
      <formula>LEN(TRIM(CU14))=0</formula>
    </cfRule>
  </conditionalFormatting>
  <conditionalFormatting sqref="CU14:CY14">
    <cfRule type="containsBlanks" dxfId="819" priority="1630">
      <formula>LEN(TRIM(CU14))=0</formula>
    </cfRule>
  </conditionalFormatting>
  <conditionalFormatting sqref="CZ14">
    <cfRule type="containsBlanks" dxfId="818" priority="1629">
      <formula>LEN(TRIM(CZ14))=0</formula>
    </cfRule>
  </conditionalFormatting>
  <conditionalFormatting sqref="CZ14">
    <cfRule type="containsBlanks" dxfId="817" priority="1628">
      <formula>LEN(TRIM(CZ14))=0</formula>
    </cfRule>
  </conditionalFormatting>
  <conditionalFormatting sqref="DB14:DF14">
    <cfRule type="containsBlanks" dxfId="816" priority="1627">
      <formula>LEN(TRIM(DB14))=0</formula>
    </cfRule>
  </conditionalFormatting>
  <conditionalFormatting sqref="DB14:DF14">
    <cfRule type="containsBlanks" dxfId="815" priority="1626">
      <formula>LEN(TRIM(DB14))=0</formula>
    </cfRule>
  </conditionalFormatting>
  <conditionalFormatting sqref="DI14:DM14">
    <cfRule type="containsBlanks" dxfId="814" priority="1625">
      <formula>LEN(TRIM(DI14))=0</formula>
    </cfRule>
  </conditionalFormatting>
  <conditionalFormatting sqref="DI14:DM14">
    <cfRule type="containsBlanks" dxfId="813" priority="1624">
      <formula>LEN(TRIM(DI14))=0</formula>
    </cfRule>
  </conditionalFormatting>
  <conditionalFormatting sqref="ED14:EI14">
    <cfRule type="containsBlanks" dxfId="812" priority="1621">
      <formula>LEN(TRIM(ED14))=0</formula>
    </cfRule>
  </conditionalFormatting>
  <conditionalFormatting sqref="EK14:EP14">
    <cfRule type="containsBlanks" dxfId="811" priority="1620">
      <formula>LEN(TRIM(EK14))=0</formula>
    </cfRule>
  </conditionalFormatting>
  <conditionalFormatting sqref="EY14:FD14">
    <cfRule type="containsBlanks" dxfId="810" priority="1618">
      <formula>LEN(TRIM(EY14))=0</formula>
    </cfRule>
  </conditionalFormatting>
  <conditionalFormatting sqref="FF14:FK14">
    <cfRule type="containsBlanks" dxfId="809" priority="1617">
      <formula>LEN(TRIM(FF14))=0</formula>
    </cfRule>
  </conditionalFormatting>
  <conditionalFormatting sqref="FM14:FR14">
    <cfRule type="containsBlanks" dxfId="808" priority="1616">
      <formula>LEN(TRIM(FM14))=0</formula>
    </cfRule>
  </conditionalFormatting>
  <conditionalFormatting sqref="FX14">
    <cfRule type="containsBlanks" dxfId="807" priority="1615">
      <formula>LEN(TRIM(FX14))=0</formula>
    </cfRule>
  </conditionalFormatting>
  <conditionalFormatting sqref="GA14:GF14">
    <cfRule type="containsBlanks" dxfId="806" priority="1614">
      <formula>LEN(TRIM(GA14))=0</formula>
    </cfRule>
  </conditionalFormatting>
  <conditionalFormatting sqref="HB14:HE14 HP14:HQ14 IE14:II14 JO14:JS14 HG14:HK14 HM14:HN14 HS14:HW14 IK14:IO14 IQ14:IU14 IW14:JA14 JC14:JG14">
    <cfRule type="containsBlanks" dxfId="805" priority="1613">
      <formula>LEN(TRIM(HB14))=0</formula>
    </cfRule>
  </conditionalFormatting>
  <conditionalFormatting sqref="KO14:KP14 LT14 LO14 LK14 LF14 LD14 LA14 KW14 KU14 KS14 LR14">
    <cfRule type="containsBlanks" dxfId="804" priority="1612">
      <formula>LEN(TRIM(KO14))=0</formula>
    </cfRule>
  </conditionalFormatting>
  <conditionalFormatting sqref="SK14:SL14 QB14:QC14 OT14:OW14 RV14 RQ14:RS14 SN14 PA14:PC14 PF14:PL14 QL14:QO14 QS14:QY14 RM14:RN14 PN14:PO14">
    <cfRule type="containsBlanks" dxfId="803" priority="1611">
      <formula>LEN(TRIM(OT14))=0</formula>
    </cfRule>
  </conditionalFormatting>
  <conditionalFormatting sqref="PZ14:QA14">
    <cfRule type="containsBlanks" dxfId="802" priority="1610">
      <formula>LEN(TRIM(PZ14))=0</formula>
    </cfRule>
  </conditionalFormatting>
  <conditionalFormatting sqref="PZ14:QA14">
    <cfRule type="containsBlanks" dxfId="801" priority="1609">
      <formula>LEN(TRIM(PZ14))=0</formula>
    </cfRule>
  </conditionalFormatting>
  <conditionalFormatting sqref="RY14 SA14:SD14 SF14:SI14">
    <cfRule type="containsBlanks" dxfId="800" priority="1608">
      <formula>LEN(TRIM(RY14))=0</formula>
    </cfRule>
  </conditionalFormatting>
  <conditionalFormatting sqref="S19">
    <cfRule type="containsBlanks" dxfId="799" priority="1604">
      <formula>LEN(TRIM(S19))=0</formula>
    </cfRule>
  </conditionalFormatting>
  <conditionalFormatting sqref="T19:W19 Z19:AH19">
    <cfRule type="containsBlanks" dxfId="798" priority="1605">
      <formula>LEN(TRIM(T19))=0</formula>
    </cfRule>
  </conditionalFormatting>
  <conditionalFormatting sqref="S19">
    <cfRule type="containsBlanks" dxfId="797" priority="1603">
      <formula>LEN(TRIM(S19))=0</formula>
    </cfRule>
  </conditionalFormatting>
  <conditionalFormatting sqref="AJ19:AO19">
    <cfRule type="containsBlanks" dxfId="796" priority="1602">
      <formula>LEN(TRIM(AJ19))=0</formula>
    </cfRule>
  </conditionalFormatting>
  <conditionalFormatting sqref="AQ19:AV19">
    <cfRule type="containsBlanks" dxfId="795" priority="1601">
      <formula>LEN(TRIM(AQ19))=0</formula>
    </cfRule>
  </conditionalFormatting>
  <conditionalFormatting sqref="AX19:BC19">
    <cfRule type="containsBlanks" dxfId="794" priority="1600">
      <formula>LEN(TRIM(AX19))=0</formula>
    </cfRule>
  </conditionalFormatting>
  <conditionalFormatting sqref="BE19:BJ19">
    <cfRule type="containsBlanks" dxfId="793" priority="1599">
      <formula>LEN(TRIM(BE19))=0</formula>
    </cfRule>
  </conditionalFormatting>
  <conditionalFormatting sqref="BL19:BQ19 BO18:BP18 BS19:BX20">
    <cfRule type="containsBlanks" dxfId="792" priority="1598">
      <formula>LEN(TRIM(BL18))=0</formula>
    </cfRule>
  </conditionalFormatting>
  <conditionalFormatting sqref="BZ19:CE19">
    <cfRule type="containsBlanks" dxfId="791" priority="1596">
      <formula>LEN(TRIM(BZ19))=0</formula>
    </cfRule>
  </conditionalFormatting>
  <conditionalFormatting sqref="CG19:CL19">
    <cfRule type="containsBlanks" dxfId="790" priority="1595">
      <formula>LEN(TRIM(CG19))=0</formula>
    </cfRule>
  </conditionalFormatting>
  <conditionalFormatting sqref="CN19:CS19">
    <cfRule type="containsBlanks" dxfId="789" priority="1594">
      <formula>LEN(TRIM(CN19))=0</formula>
    </cfRule>
  </conditionalFormatting>
  <conditionalFormatting sqref="HA19:HE19 HG19:HK19 HM19:HQ19 HS19:HW19 HY19:IC19 IE19:II19 IK19:IO19 IQ19:IU19 IW19:JA19 JC19:JF19 JI19:JM19 JO19:JS19 HN20:HQ21 HP22:HQ28 HN23:HO27 HN28 HQ29:HQ35 HN30:HP34 HO29 HM23 HM27">
    <cfRule type="containsBlanks" dxfId="788" priority="1580">
      <formula>LEN(TRIM(HA19))=0</formula>
    </cfRule>
  </conditionalFormatting>
  <conditionalFormatting sqref="DP19:DU19">
    <cfRule type="containsBlanks" dxfId="787" priority="1590">
      <formula>LEN(TRIM(DP19))=0</formula>
    </cfRule>
  </conditionalFormatting>
  <conditionalFormatting sqref="DW19:EB19">
    <cfRule type="containsBlanks" dxfId="786" priority="1589">
      <formula>LEN(TRIM(DW19))=0</formula>
    </cfRule>
  </conditionalFormatting>
  <conditionalFormatting sqref="ED19:EI19">
    <cfRule type="containsBlanks" dxfId="785" priority="1588">
      <formula>LEN(TRIM(ED19))=0</formula>
    </cfRule>
  </conditionalFormatting>
  <conditionalFormatting sqref="EK19:EP19">
    <cfRule type="containsBlanks" dxfId="784" priority="1587">
      <formula>LEN(TRIM(EK19))=0</formula>
    </cfRule>
  </conditionalFormatting>
  <conditionalFormatting sqref="ER19:EW19">
    <cfRule type="containsBlanks" dxfId="783" priority="1586">
      <formula>LEN(TRIM(ER19))=0</formula>
    </cfRule>
  </conditionalFormatting>
  <conditionalFormatting sqref="EY19:FD19">
    <cfRule type="containsBlanks" dxfId="782" priority="1585">
      <formula>LEN(TRIM(EY19))=0</formula>
    </cfRule>
  </conditionalFormatting>
  <conditionalFormatting sqref="FF19:FK19">
    <cfRule type="containsBlanks" dxfId="781" priority="1584">
      <formula>LEN(TRIM(FF19))=0</formula>
    </cfRule>
  </conditionalFormatting>
  <conditionalFormatting sqref="FX19">
    <cfRule type="containsBlanks" dxfId="780" priority="1582">
      <formula>LEN(TRIM(FX19))=0</formula>
    </cfRule>
  </conditionalFormatting>
  <conditionalFormatting sqref="GA19:GF19">
    <cfRule type="containsBlanks" dxfId="779" priority="1581">
      <formula>LEN(TRIM(GA19))=0</formula>
    </cfRule>
  </conditionalFormatting>
  <conditionalFormatting sqref="KO19:KP19 KS19 KU19 KY19 LA19 LD19 LR19 LT19 LF19:LI19 LK19:LO19">
    <cfRule type="containsBlanks" dxfId="778" priority="1579">
      <formula>LEN(TRIM(KO19))=0</formula>
    </cfRule>
  </conditionalFormatting>
  <conditionalFormatting sqref="QN19 PZ19:QC19 OT19:OW19 PF19:PL19 PA19:PB19 PN19:PO19 PQ19:PT19">
    <cfRule type="containsBlanks" dxfId="777" priority="1578">
      <formula>LEN(TRIM(OT19))=0</formula>
    </cfRule>
  </conditionalFormatting>
  <conditionalFormatting sqref="PU19:PV19">
    <cfRule type="containsBlanks" dxfId="776" priority="1577">
      <formula>LEN(TRIM(PU19))=0</formula>
    </cfRule>
  </conditionalFormatting>
  <conditionalFormatting sqref="QE19:QJ19 QL19:QM19 QE20:QF21 QG21:QJ21">
    <cfRule type="containsBlanks" dxfId="775" priority="1576">
      <formula>LEN(TRIM(QE19))=0</formula>
    </cfRule>
  </conditionalFormatting>
  <conditionalFormatting sqref="QE19:QJ19 QL19:QM19 QE20:QF21 QG21:QJ21">
    <cfRule type="containsBlanks" dxfId="774" priority="1575">
      <formula>LEN(TRIM(QE19))=0</formula>
    </cfRule>
  </conditionalFormatting>
  <conditionalFormatting sqref="PX19:PY19">
    <cfRule type="containsBlanks" dxfId="773" priority="1570">
      <formula>LEN(TRIM(PX19))=0</formula>
    </cfRule>
  </conditionalFormatting>
  <conditionalFormatting sqref="QS19:QX19 SK19:SN19 RY19 SA19:SD19">
    <cfRule type="containsBlanks" dxfId="772" priority="1569">
      <formula>LEN(TRIM(QS19))=0</formula>
    </cfRule>
  </conditionalFormatting>
  <conditionalFormatting sqref="QY19 RC19 RG19:RJ19 RL19 RV19 RQ19 RN19">
    <cfRule type="containsBlanks" dxfId="771" priority="1568">
      <formula>LEN(TRIM(QY19))=0</formula>
    </cfRule>
  </conditionalFormatting>
  <conditionalFormatting sqref="QY19 RC19 RG19:RJ19 RL19 RV19 RQ19 RN19">
    <cfRule type="containsBlanks" dxfId="770" priority="1567">
      <formula>LEN(TRIM(QY19))=0</formula>
    </cfRule>
  </conditionalFormatting>
  <conditionalFormatting sqref="SF19:SI19 SF20:SF21 SG21:SH21 SH20">
    <cfRule type="containsBlanks" dxfId="769" priority="1566">
      <formula>LEN(TRIM(SF19))=0</formula>
    </cfRule>
  </conditionalFormatting>
  <conditionalFormatting sqref="AJ24:AN24">
    <cfRule type="containsBlanks" dxfId="768" priority="1565">
      <formula>LEN(TRIM(AJ24))=0</formula>
    </cfRule>
  </conditionalFormatting>
  <conditionalFormatting sqref="AQ24:AU24">
    <cfRule type="containsBlanks" dxfId="767" priority="1564">
      <formula>LEN(TRIM(AQ24))=0</formula>
    </cfRule>
  </conditionalFormatting>
  <conditionalFormatting sqref="AX24:BB24">
    <cfRule type="containsBlanks" dxfId="766" priority="1563">
      <formula>LEN(TRIM(AX24))=0</formula>
    </cfRule>
  </conditionalFormatting>
  <conditionalFormatting sqref="BE24:BI24">
    <cfRule type="containsBlanks" dxfId="765" priority="1562">
      <formula>LEN(TRIM(BE24))=0</formula>
    </cfRule>
  </conditionalFormatting>
  <conditionalFormatting sqref="BL24:BP24">
    <cfRule type="containsBlanks" dxfId="764" priority="1561">
      <formula>LEN(TRIM(BL24))=0</formula>
    </cfRule>
  </conditionalFormatting>
  <conditionalFormatting sqref="BS24:BW24">
    <cfRule type="containsBlanks" dxfId="763" priority="1560">
      <formula>LEN(TRIM(BS24))=0</formula>
    </cfRule>
  </conditionalFormatting>
  <conditionalFormatting sqref="BZ24:CD24">
    <cfRule type="containsBlanks" dxfId="762" priority="1559">
      <formula>LEN(TRIM(BZ24))=0</formula>
    </cfRule>
  </conditionalFormatting>
  <conditionalFormatting sqref="BZ24:CD24">
    <cfRule type="containsBlanks" dxfId="761" priority="1558">
      <formula>LEN(TRIM(BZ24))=0</formula>
    </cfRule>
  </conditionalFormatting>
  <conditionalFormatting sqref="CG24:CK24">
    <cfRule type="containsBlanks" dxfId="760" priority="1557">
      <formula>LEN(TRIM(CG24))=0</formula>
    </cfRule>
  </conditionalFormatting>
  <conditionalFormatting sqref="CG24:CK24">
    <cfRule type="containsBlanks" dxfId="759" priority="1556">
      <formula>LEN(TRIM(CG24))=0</formula>
    </cfRule>
  </conditionalFormatting>
  <conditionalFormatting sqref="DP24:DT24">
    <cfRule type="containsBlanks" dxfId="758" priority="1555">
      <formula>LEN(TRIM(DP24))=0</formula>
    </cfRule>
  </conditionalFormatting>
  <conditionalFormatting sqref="DW24:EA24">
    <cfRule type="containsBlanks" dxfId="757" priority="1554">
      <formula>LEN(TRIM(DW24))=0</formula>
    </cfRule>
  </conditionalFormatting>
  <conditionalFormatting sqref="ED24:EH24">
    <cfRule type="containsBlanks" dxfId="756" priority="1553">
      <formula>LEN(TRIM(ED24))=0</formula>
    </cfRule>
  </conditionalFormatting>
  <conditionalFormatting sqref="EM24:EO24">
    <cfRule type="containsBlanks" dxfId="755" priority="1552">
      <formula>LEN(TRIM(EM24))=0</formula>
    </cfRule>
  </conditionalFormatting>
  <conditionalFormatting sqref="ER24:EV24">
    <cfRule type="containsBlanks" dxfId="754" priority="1551">
      <formula>LEN(TRIM(ER24))=0</formula>
    </cfRule>
  </conditionalFormatting>
  <conditionalFormatting sqref="EY24:FC24">
    <cfRule type="containsBlanks" dxfId="753" priority="1550">
      <formula>LEN(TRIM(EY24))=0</formula>
    </cfRule>
  </conditionalFormatting>
  <conditionalFormatting sqref="FF24:FJ24">
    <cfRule type="containsBlanks" dxfId="752" priority="1549">
      <formula>LEN(TRIM(FF24))=0</formula>
    </cfRule>
  </conditionalFormatting>
  <conditionalFormatting sqref="FQ24">
    <cfRule type="containsBlanks" dxfId="751" priority="1548">
      <formula>LEN(TRIM(FQ24))=0</formula>
    </cfRule>
  </conditionalFormatting>
  <conditionalFormatting sqref="FX24">
    <cfRule type="containsBlanks" dxfId="750" priority="1547">
      <formula>LEN(TRIM(FX24))=0</formula>
    </cfRule>
  </conditionalFormatting>
  <conditionalFormatting sqref="GA24:GE24">
    <cfRule type="containsBlanks" dxfId="749" priority="1546">
      <formula>LEN(TRIM(GA24))=0</formula>
    </cfRule>
  </conditionalFormatting>
  <conditionalFormatting sqref="HB24:HE24 HS24 HM24 IK24 JC24 IW24 JO24">
    <cfRule type="containsBlanks" dxfId="748" priority="1545">
      <formula>LEN(TRIM(HB24))=0</formula>
    </cfRule>
  </conditionalFormatting>
  <conditionalFormatting sqref="KO24:KQ24 KX24 KZ24:LB24 KS24:KV24 LD24:LI24 LK24:LP24 LR24:LU24">
    <cfRule type="containsBlanks" dxfId="747" priority="1544">
      <formula>LEN(TRIM(KO24))=0</formula>
    </cfRule>
  </conditionalFormatting>
  <conditionalFormatting sqref="QB24:QC24 OT24 PN24:PO24 PX24:PY24 QM24:QQ24 PQ24:PT24">
    <cfRule type="containsBlanks" dxfId="746" priority="1543">
      <formula>LEN(TRIM(OT24))=0</formula>
    </cfRule>
  </conditionalFormatting>
  <conditionalFormatting sqref="PZ24:QA24">
    <cfRule type="containsBlanks" dxfId="745" priority="1542">
      <formula>LEN(TRIM(PZ24))=0</formula>
    </cfRule>
  </conditionalFormatting>
  <conditionalFormatting sqref="PZ24:QA24">
    <cfRule type="containsBlanks" dxfId="744" priority="1541">
      <formula>LEN(TRIM(PZ24))=0</formula>
    </cfRule>
  </conditionalFormatting>
  <conditionalFormatting sqref="SK24:SM24">
    <cfRule type="containsBlanks" dxfId="743" priority="1540">
      <formula>LEN(TRIM(SK24))=0</formula>
    </cfRule>
  </conditionalFormatting>
  <conditionalFormatting sqref="RY24 SI24 SC24:SD24 SA24">
    <cfRule type="containsBlanks" dxfId="742" priority="1539">
      <formula>LEN(TRIM(RY24))=0</formula>
    </cfRule>
  </conditionalFormatting>
  <conditionalFormatting sqref="S26:AH26">
    <cfRule type="containsBlanks" dxfId="741" priority="1538">
      <formula>LEN(TRIM(S26))=0</formula>
    </cfRule>
  </conditionalFormatting>
  <conditionalFormatting sqref="AA26:AD26">
    <cfRule type="containsBlanks" dxfId="740" priority="1537">
      <formula>LEN(TRIM(AA26))=0</formula>
    </cfRule>
  </conditionalFormatting>
  <conditionalFormatting sqref="AE26:AH26">
    <cfRule type="containsBlanks" dxfId="739" priority="1536">
      <formula>LEN(TRIM(AE26))=0</formula>
    </cfRule>
  </conditionalFormatting>
  <conditionalFormatting sqref="AJ26:AO26">
    <cfRule type="containsBlanks" dxfId="738" priority="1535">
      <formula>LEN(TRIM(AJ26))=0</formula>
    </cfRule>
  </conditionalFormatting>
  <conditionalFormatting sqref="AQ26:AV26">
    <cfRule type="containsBlanks" dxfId="737" priority="1534">
      <formula>LEN(TRIM(AQ26))=0</formula>
    </cfRule>
  </conditionalFormatting>
  <conditionalFormatting sqref="AX26:BC26">
    <cfRule type="containsBlanks" dxfId="736" priority="1533">
      <formula>LEN(TRIM(AX26))=0</formula>
    </cfRule>
  </conditionalFormatting>
  <conditionalFormatting sqref="BE26:BJ26">
    <cfRule type="containsBlanks" dxfId="735" priority="1532">
      <formula>LEN(TRIM(BE26))=0</formula>
    </cfRule>
  </conditionalFormatting>
  <conditionalFormatting sqref="BL26:BQ26">
    <cfRule type="containsBlanks" dxfId="734" priority="1531">
      <formula>LEN(TRIM(BL26))=0</formula>
    </cfRule>
  </conditionalFormatting>
  <conditionalFormatting sqref="BT26:BX26">
    <cfRule type="containsBlanks" dxfId="733" priority="1530">
      <formula>LEN(TRIM(BT26))=0</formula>
    </cfRule>
  </conditionalFormatting>
  <conditionalFormatting sqref="BZ26:CD26">
    <cfRule type="containsBlanks" dxfId="732" priority="1529">
      <formula>LEN(TRIM(BZ26))=0</formula>
    </cfRule>
  </conditionalFormatting>
  <conditionalFormatting sqref="CG26:CK26">
    <cfRule type="containsBlanks" dxfId="731" priority="1527">
      <formula>LEN(TRIM(CG26))=0</formula>
    </cfRule>
  </conditionalFormatting>
  <conditionalFormatting sqref="ED26:EI26">
    <cfRule type="containsBlanks" dxfId="730" priority="1511">
      <formula>LEN(TRIM(ED26))=0</formula>
    </cfRule>
  </conditionalFormatting>
  <conditionalFormatting sqref="CN26:CS26">
    <cfRule type="containsBlanks" dxfId="729" priority="1525">
      <formula>LEN(TRIM(CN26))=0</formula>
    </cfRule>
  </conditionalFormatting>
  <conditionalFormatting sqref="CP26:CS26">
    <cfRule type="containsBlanks" dxfId="728" priority="1524">
      <formula>LEN(TRIM(CP26))=0</formula>
    </cfRule>
  </conditionalFormatting>
  <conditionalFormatting sqref="CN26:CO26">
    <cfRule type="containsBlanks" dxfId="727" priority="1523">
      <formula>LEN(TRIM(CN26))=0</formula>
    </cfRule>
  </conditionalFormatting>
  <conditionalFormatting sqref="CU26:CZ26">
    <cfRule type="containsBlanks" dxfId="726" priority="1522">
      <formula>LEN(TRIM(CU26))=0</formula>
    </cfRule>
  </conditionalFormatting>
  <conditionalFormatting sqref="CW26:CZ26">
    <cfRule type="containsBlanks" dxfId="725" priority="1521">
      <formula>LEN(TRIM(CW26))=0</formula>
    </cfRule>
  </conditionalFormatting>
  <conditionalFormatting sqref="CU26:CV26">
    <cfRule type="containsBlanks" dxfId="724" priority="1520">
      <formula>LEN(TRIM(CU26))=0</formula>
    </cfRule>
  </conditionalFormatting>
  <conditionalFormatting sqref="EY26:FC26 FD27">
    <cfRule type="containsBlanks" dxfId="723" priority="1506">
      <formula>LEN(TRIM(EY26))=0</formula>
    </cfRule>
  </conditionalFormatting>
  <conditionalFormatting sqref="FD27">
    <cfRule type="containsBlanks" dxfId="722" priority="1505">
      <formula>LEN(TRIM(FD27))=0</formula>
    </cfRule>
  </conditionalFormatting>
  <conditionalFormatting sqref="FD27">
    <cfRule type="containsBlanks" dxfId="721" priority="1504">
      <formula>LEN(TRIM(FD27))=0</formula>
    </cfRule>
  </conditionalFormatting>
  <conditionalFormatting sqref="FD27">
    <cfRule type="containsBlanks" dxfId="720" priority="1503">
      <formula>LEN(TRIM(FD27))=0</formula>
    </cfRule>
  </conditionalFormatting>
  <conditionalFormatting sqref="FF26:FJ26">
    <cfRule type="containsBlanks" dxfId="719" priority="1502">
      <formula>LEN(TRIM(FF26))=0</formula>
    </cfRule>
  </conditionalFormatting>
  <conditionalFormatting sqref="HE26 HG26:HK26">
    <cfRule type="containsBlanks" dxfId="718" priority="1469">
      <formula>LEN(TRIM(HE26))=0</formula>
    </cfRule>
  </conditionalFormatting>
  <conditionalFormatting sqref="DP26:DU26 DU27:DU28">
    <cfRule type="containsBlanks" dxfId="717" priority="1513">
      <formula>LEN(TRIM(DP26))=0</formula>
    </cfRule>
  </conditionalFormatting>
  <conditionalFormatting sqref="DW26:EB26">
    <cfRule type="containsBlanks" dxfId="716" priority="1512">
      <formula>LEN(TRIM(DW26))=0</formula>
    </cfRule>
  </conditionalFormatting>
  <conditionalFormatting sqref="EM26:EP26">
    <cfRule type="containsBlanks" dxfId="715" priority="1510">
      <formula>LEN(TRIM(EM26))=0</formula>
    </cfRule>
  </conditionalFormatting>
  <conditionalFormatting sqref="ER26:EV26 EW27">
    <cfRule type="containsBlanks" dxfId="714" priority="1509">
      <formula>LEN(TRIM(ER26))=0</formula>
    </cfRule>
  </conditionalFormatting>
  <conditionalFormatting sqref="EW27">
    <cfRule type="containsBlanks" dxfId="713" priority="1508">
      <formula>LEN(TRIM(EW27))=0</formula>
    </cfRule>
  </conditionalFormatting>
  <conditionalFormatting sqref="EW27">
    <cfRule type="containsBlanks" dxfId="712" priority="1507">
      <formula>LEN(TRIM(EW27))=0</formula>
    </cfRule>
  </conditionalFormatting>
  <conditionalFormatting sqref="KO26:KQ26 KS26:LB26 LD26:LI26 LK26:LP26 LR26:LU26">
    <cfRule type="containsBlanks" dxfId="711" priority="1468">
      <formula>LEN(TRIM(KO26))=0</formula>
    </cfRule>
  </conditionalFormatting>
  <conditionalFormatting sqref="KQ26 KT26 KV26 KX26 KZ26 LB26 LE26 LG26 LI26 LL26 LN26 LP26 LS26">
    <cfRule type="containsBlanks" dxfId="710" priority="1467">
      <formula>LEN(TRIM(KQ26))=0</formula>
    </cfRule>
  </conditionalFormatting>
  <conditionalFormatting sqref="FQ26">
    <cfRule type="containsBlanks" dxfId="709" priority="1498">
      <formula>LEN(TRIM(FQ26))=0</formula>
    </cfRule>
  </conditionalFormatting>
  <conditionalFormatting sqref="FX26">
    <cfRule type="containsBlanks" dxfId="708" priority="1486">
      <formula>LEN(TRIM(FX26))=0</formula>
    </cfRule>
  </conditionalFormatting>
  <conditionalFormatting sqref="GA26:GE26">
    <cfRule type="containsBlanks" dxfId="707" priority="1474">
      <formula>LEN(TRIM(GA26))=0</formula>
    </cfRule>
  </conditionalFormatting>
  <conditionalFormatting sqref="HB26:HE26 HG26:HK26 HM26 HS26:HW26 IE26:II26 IK26:IL26 IW26:JA26 JC26:JF26 JI26:JM26 JO26:JS26 IE27:IG27 IH28:II28 IF28:IF35 IE29:IE35 IG29:II35 IL27:IL33 IM31:IN31 IN30">
    <cfRule type="containsBlanks" dxfId="706" priority="1473">
      <formula>LEN(TRIM(HB26))=0</formula>
    </cfRule>
  </conditionalFormatting>
  <conditionalFormatting sqref="HE26 HG26:HK26">
    <cfRule type="containsBlanks" dxfId="705" priority="1472">
      <formula>LEN(TRIM(HE26))=0</formula>
    </cfRule>
  </conditionalFormatting>
  <conditionalFormatting sqref="HE26 HG26:HK26">
    <cfRule type="containsBlanks" dxfId="704" priority="1471">
      <formula>LEN(TRIM(HE26))=0</formula>
    </cfRule>
  </conditionalFormatting>
  <conditionalFormatting sqref="HE26 HG26:HK26">
    <cfRule type="containsBlanks" dxfId="703" priority="1470">
      <formula>LEN(TRIM(HE26))=0</formula>
    </cfRule>
  </conditionalFormatting>
  <conditionalFormatting sqref="KQ26 KT26 KV26 KX26 KZ26 LB26 LE26 LG26 LI26 LL26 LN26 LP26 LS26">
    <cfRule type="containsBlanks" dxfId="702" priority="1466">
      <formula>LEN(TRIM(KQ26))=0</formula>
    </cfRule>
  </conditionalFormatting>
  <conditionalFormatting sqref="OT26:OW26 PA26:PC26 PF26:PL26 OV27">
    <cfRule type="containsBlanks" dxfId="701" priority="1465">
      <formula>LEN(TRIM(OT26))=0</formula>
    </cfRule>
  </conditionalFormatting>
  <conditionalFormatting sqref="PN26:PO26 PQ26:PV26 PX26:QC26 QE26:QJ26 QL26:QQ26 QE27:QH27">
    <cfRule type="containsBlanks" dxfId="700" priority="1464">
      <formula>LEN(TRIM(PN26))=0</formula>
    </cfRule>
  </conditionalFormatting>
  <conditionalFormatting sqref="QS26:QY26 RY26 SA26:SD26 SF26:SI26 SK26:SN26 QW23:QW25">
    <cfRule type="containsBlanks" dxfId="699" priority="1463">
      <formula>LEN(TRIM(QS23))=0</formula>
    </cfRule>
  </conditionalFormatting>
  <conditionalFormatting sqref="IA27:IB27 JJ27 IH27:II27">
    <cfRule type="containsBlanks" dxfId="698" priority="1459">
      <formula>LEN(TRIM(IA27))=0</formula>
    </cfRule>
  </conditionalFormatting>
  <conditionalFormatting sqref="QA27">
    <cfRule type="containsBlanks" dxfId="697" priority="1458">
      <formula>LEN(TRIM(QA27))=0</formula>
    </cfRule>
  </conditionalFormatting>
  <conditionalFormatting sqref="QB28:QC28">
    <cfRule type="containsBlanks" dxfId="696" priority="1423">
      <formula>LEN(TRIM(QB28))=0</formula>
    </cfRule>
  </conditionalFormatting>
  <conditionalFormatting sqref="QS34:QU34 SK34:SN34 QX34:QY34">
    <cfRule type="containsBlanks" dxfId="695" priority="1418">
      <formula>LEN(TRIM(QS34))=0</formula>
    </cfRule>
  </conditionalFormatting>
  <conditionalFormatting sqref="QS34:QU34 SK34:SN34 QX34:QY34">
    <cfRule type="containsBlanks" dxfId="694" priority="1417">
      <formula>LEN(TRIM(QS34))=0</formula>
    </cfRule>
  </conditionalFormatting>
  <conditionalFormatting sqref="IW28 IG28 IK28 IY28 JC28 JE28 JO28">
    <cfRule type="containsBlanks" dxfId="693" priority="1432">
      <formula>LEN(TRIM(IG28))=0</formula>
    </cfRule>
  </conditionalFormatting>
  <conditionalFormatting sqref="IW28 IG28 IK28 IY28 JC28 JE28 JO28">
    <cfRule type="containsBlanks" dxfId="692" priority="1431">
      <formula>LEN(TRIM(IG28))=0</formula>
    </cfRule>
  </conditionalFormatting>
  <conditionalFormatting sqref="KW28 LO28 LA28 LD28 LF28 LK28 LR28">
    <cfRule type="containsBlanks" dxfId="691" priority="1424">
      <formula>LEN(TRIM(KW28))=0</formula>
    </cfRule>
  </conditionalFormatting>
  <conditionalFormatting sqref="BS27 BU27:BV27">
    <cfRule type="containsBlanks" dxfId="690" priority="1121">
      <formula>LEN(TRIM(BS27))=0</formula>
    </cfRule>
  </conditionalFormatting>
  <conditionalFormatting sqref="BE27 BG27:BH27">
    <cfRule type="containsBlanks" dxfId="689" priority="1124">
      <formula>LEN(TRIM(BE27))=0</formula>
    </cfRule>
  </conditionalFormatting>
  <conditionalFormatting sqref="BE27 BG27:BH27">
    <cfRule type="containsBlanks" dxfId="688" priority="1125">
      <formula>LEN(TRIM(BE27))=0</formula>
    </cfRule>
  </conditionalFormatting>
  <conditionalFormatting sqref="AX27:BA27">
    <cfRule type="containsBlanks" dxfId="687" priority="1127">
      <formula>LEN(TRIM(AX27))=0</formula>
    </cfRule>
  </conditionalFormatting>
  <conditionalFormatting sqref="AQ27 AS27:AT27">
    <cfRule type="containsBlanks" dxfId="686" priority="1129">
      <formula>LEN(TRIM(AQ27))=0</formula>
    </cfRule>
  </conditionalFormatting>
  <conditionalFormatting sqref="PZ36:QC36 QT36:QY36 RC36 SM36:SN36 SI36 SC36:SD36 QN36:QP36 RK36 RG36 RV36 RY36 RM36:RN36 QE36:QF36 SA36 SK36">
    <cfRule type="containsBlanks" dxfId="685" priority="1409">
      <formula>LEN(TRIM(PZ36))=0</formula>
    </cfRule>
  </conditionalFormatting>
  <conditionalFormatting sqref="AX15:BB15">
    <cfRule type="containsBlanks" dxfId="684" priority="1170">
      <formula>LEN(TRIM(AX15))=0</formula>
    </cfRule>
  </conditionalFormatting>
  <conditionalFormatting sqref="AQ15:AU15">
    <cfRule type="containsBlanks" dxfId="683" priority="1173">
      <formula>LEN(TRIM(AQ15))=0</formula>
    </cfRule>
  </conditionalFormatting>
  <conditionalFormatting sqref="AJ15:AN15">
    <cfRule type="containsBlanks" dxfId="682" priority="1174">
      <formula>LEN(TRIM(AJ15))=0</formula>
    </cfRule>
  </conditionalFormatting>
  <conditionalFormatting sqref="SN9">
    <cfRule type="containsBlanks" dxfId="681" priority="1176">
      <formula>LEN(TRIM(SN9))=0</formula>
    </cfRule>
  </conditionalFormatting>
  <conditionalFormatting sqref="SM9">
    <cfRule type="containsBlanks" dxfId="680" priority="1178">
      <formula>LEN(TRIM(SM9))=0</formula>
    </cfRule>
  </conditionalFormatting>
  <conditionalFormatting sqref="RY9 SA9:SD9 SF9:SI9">
    <cfRule type="containsBlanks" dxfId="679" priority="1184">
      <formula>LEN(TRIM(RY9))=0</formula>
    </cfRule>
  </conditionalFormatting>
  <conditionalFormatting sqref="SK38 PX38:PY38 SM38:SN38">
    <cfRule type="containsBlanks" dxfId="678" priority="1400">
      <formula>LEN(TRIM(PX38))=0</formula>
    </cfRule>
  </conditionalFormatting>
  <conditionalFormatting sqref="RY38 QS38:QX38 RM38:RR38 RC38 RK38 RG38:RI38 SA38:SD38 SF38:SI38 SA37:SB37 SB36 SG40 SH39:SH42">
    <cfRule type="containsBlanks" dxfId="677" priority="1399">
      <formula>LEN(TRIM(QS36))=0</formula>
    </cfRule>
  </conditionalFormatting>
  <conditionalFormatting sqref="RY38 QS38:QX38 RM38:RR38 RC38 RK38 RG38:RI38 SA38:SD38 SF38:SI38 SA37:SB37 SB36 SG40 SH39:SH42">
    <cfRule type="containsBlanks" dxfId="676" priority="1398">
      <formula>LEN(TRIM(QS36))=0</formula>
    </cfRule>
  </conditionalFormatting>
  <conditionalFormatting sqref="LT9">
    <cfRule type="containsBlanks" dxfId="675" priority="1207">
      <formula>LEN(TRIM(LT9))=0</formula>
    </cfRule>
  </conditionalFormatting>
  <conditionalFormatting sqref="QV45">
    <cfRule type="containsBlanks" dxfId="674" priority="1264">
      <formula>LEN(TRIM(QV45))=0</formula>
    </cfRule>
  </conditionalFormatting>
  <conditionalFormatting sqref="QU45">
    <cfRule type="containsBlanks" dxfId="673" priority="1265">
      <formula>LEN(TRIM(QU45))=0</formula>
    </cfRule>
  </conditionalFormatting>
  <conditionalFormatting sqref="QU45">
    <cfRule type="containsBlanks" dxfId="672" priority="1266">
      <formula>LEN(TRIM(QU45))=0</formula>
    </cfRule>
  </conditionalFormatting>
  <conditionalFormatting sqref="QT45">
    <cfRule type="containsBlanks" dxfId="671" priority="1267">
      <formula>LEN(TRIM(QT45))=0</formula>
    </cfRule>
  </conditionalFormatting>
  <conditionalFormatting sqref="QT45">
    <cfRule type="containsBlanks" dxfId="670" priority="1268">
      <formula>LEN(TRIM(QT45))=0</formula>
    </cfRule>
  </conditionalFormatting>
  <conditionalFormatting sqref="QS45">
    <cfRule type="containsBlanks" dxfId="669" priority="1269">
      <formula>LEN(TRIM(QS45))=0</formula>
    </cfRule>
  </conditionalFormatting>
  <conditionalFormatting sqref="QS45">
    <cfRule type="containsBlanks" dxfId="668" priority="1270">
      <formula>LEN(TRIM(QS45))=0</formula>
    </cfRule>
  </conditionalFormatting>
  <conditionalFormatting sqref="QP45:QQ45">
    <cfRule type="containsBlanks" dxfId="667" priority="1271">
      <formula>LEN(TRIM(QP45))=0</formula>
    </cfRule>
  </conditionalFormatting>
  <conditionalFormatting sqref="QN45:QO45">
    <cfRule type="containsBlanks" dxfId="666" priority="1272">
      <formula>LEN(TRIM(QN45))=0</formula>
    </cfRule>
  </conditionalFormatting>
  <conditionalFormatting sqref="PZ45:QA45">
    <cfRule type="containsBlanks" dxfId="665" priority="1275">
      <formula>LEN(TRIM(PZ45))=0</formula>
    </cfRule>
  </conditionalFormatting>
  <conditionalFormatting sqref="PZ45:QA45">
    <cfRule type="containsBlanks" dxfId="664" priority="1276">
      <formula>LEN(TRIM(PZ45))=0</formula>
    </cfRule>
  </conditionalFormatting>
  <conditionalFormatting sqref="QB45:QC45 QI45:QJ45 QL45:QM45">
    <cfRule type="containsBlanks" dxfId="663" priority="1274">
      <formula>LEN(TRIM(QB45))=0</formula>
    </cfRule>
  </conditionalFormatting>
  <conditionalFormatting sqref="QV45">
    <cfRule type="containsBlanks" dxfId="662" priority="1263">
      <formula>LEN(TRIM(QV45))=0</formula>
    </cfRule>
  </conditionalFormatting>
  <conditionalFormatting sqref="LO41:LP41 KS41:KY41 LF41:LI41 LK41:LL41 LR41:LS41 LG42:LI43 LT44:LU44 LU41:LU43 LU45:LU46 LS42:LS47 LT47 LR47 LR44:LR45">
    <cfRule type="containsBlanks" dxfId="661" priority="1353">
      <formula>LEN(TRIM(KS41))=0</formula>
    </cfRule>
  </conditionalFormatting>
  <conditionalFormatting sqref="BZ45:CD45">
    <cfRule type="containsBlanks" dxfId="660" priority="1292">
      <formula>LEN(TRIM(BZ45))=0</formula>
    </cfRule>
  </conditionalFormatting>
  <conditionalFormatting sqref="BZ45:CD45">
    <cfRule type="containsBlanks" dxfId="659" priority="1291">
      <formula>LEN(TRIM(BZ45))=0</formula>
    </cfRule>
  </conditionalFormatting>
  <conditionalFormatting sqref="CG45:CK45">
    <cfRule type="containsBlanks" dxfId="658" priority="1289">
      <formula>LEN(TRIM(CG45))=0</formula>
    </cfRule>
  </conditionalFormatting>
  <conditionalFormatting sqref="DW45:EA45">
    <cfRule type="containsBlanks" dxfId="657" priority="1288">
      <formula>LEN(TRIM(DW45))=0</formula>
    </cfRule>
  </conditionalFormatting>
  <conditionalFormatting sqref="ED45:EH45">
    <cfRule type="containsBlanks" dxfId="656" priority="1287">
      <formula>LEN(TRIM(ED45))=0</formula>
    </cfRule>
  </conditionalFormatting>
  <conditionalFormatting sqref="FF45:FJ45">
    <cfRule type="containsBlanks" dxfId="655" priority="1286">
      <formula>LEN(TRIM(FF45))=0</formula>
    </cfRule>
  </conditionalFormatting>
  <conditionalFormatting sqref="LM41:LN41">
    <cfRule type="containsBlanks" dxfId="654" priority="1345">
      <formula>LEN(TRIM(LM41))=0</formula>
    </cfRule>
  </conditionalFormatting>
  <conditionalFormatting sqref="LM41:LN41">
    <cfRule type="containsBlanks" dxfId="653" priority="1344">
      <formula>LEN(TRIM(LM41))=0</formula>
    </cfRule>
  </conditionalFormatting>
  <conditionalFormatting sqref="QS41:QY41 QE41:QF41 QI41:QJ41 QP41 RC41 RK41 RG41 RE41 RY41 RM41 RP41 QL41:QM41 PQ41:PQ47 QW39 QY37:QY39 QT40:QY40 SA41:SD42 SF41:SG42 SI41:SI42 SK41:SN41">
    <cfRule type="containsBlanks" dxfId="652" priority="1343">
      <formula>LEN(TRIM(PQ37))=0</formula>
    </cfRule>
  </conditionalFormatting>
  <conditionalFormatting sqref="QS41:QY41 RC41 RK41 RG41 RE41 RY41 RM41 RP41 QW39 QY37:QY39 QT40:QY40 SA41:SD42 SF41:SG42 SI41:SI42 SK41:SN41">
    <cfRule type="containsBlanks" dxfId="651" priority="1342">
      <formula>LEN(TRIM(QS37))=0</formula>
    </cfRule>
  </conditionalFormatting>
  <conditionalFormatting sqref="AJ45:AN45">
    <cfRule type="containsBlanks" dxfId="650" priority="1303">
      <formula>LEN(TRIM(AJ45))=0</formula>
    </cfRule>
  </conditionalFormatting>
  <conditionalFormatting sqref="AJ45:AN45">
    <cfRule type="containsBlanks" dxfId="649" priority="1304">
      <formula>LEN(TRIM(AJ45))=0</formula>
    </cfRule>
  </conditionalFormatting>
  <conditionalFormatting sqref="KA45:KB45 KD45">
    <cfRule type="containsBlanks" dxfId="648" priority="1331">
      <formula>LEN(TRIM(KA45))=0</formula>
    </cfRule>
  </conditionalFormatting>
  <conditionalFormatting sqref="AJ47:AN47">
    <cfRule type="containsBlanks" dxfId="647" priority="1324">
      <formula>LEN(TRIM(AJ47))=0</formula>
    </cfRule>
  </conditionalFormatting>
  <conditionalFormatting sqref="SL45">
    <cfRule type="containsBlanks" dxfId="646" priority="1326">
      <formula>LEN(TRIM(SL45))=0</formula>
    </cfRule>
  </conditionalFormatting>
  <conditionalFormatting sqref="SK46:SL46">
    <cfRule type="containsBlanks" dxfId="645" priority="1325">
      <formula>LEN(TRIM(SK46))=0</formula>
    </cfRule>
  </conditionalFormatting>
  <conditionalFormatting sqref="AQ47:AU47">
    <cfRule type="containsBlanks" dxfId="644" priority="1323">
      <formula>LEN(TRIM(AQ47))=0</formula>
    </cfRule>
  </conditionalFormatting>
  <conditionalFormatting sqref="AX47:BB47">
    <cfRule type="containsBlanks" dxfId="643" priority="1322">
      <formula>LEN(TRIM(AX47))=0</formula>
    </cfRule>
  </conditionalFormatting>
  <conditionalFormatting sqref="BE47:BI47">
    <cfRule type="containsBlanks" dxfId="642" priority="1321">
      <formula>LEN(TRIM(BE47))=0</formula>
    </cfRule>
  </conditionalFormatting>
  <conditionalFormatting sqref="BL47:BP47">
    <cfRule type="containsBlanks" dxfId="641" priority="1320">
      <formula>LEN(TRIM(BL47))=0</formula>
    </cfRule>
  </conditionalFormatting>
  <conditionalFormatting sqref="BS47:BW47">
    <cfRule type="containsBlanks" dxfId="640" priority="1319">
      <formula>LEN(TRIM(BS47))=0</formula>
    </cfRule>
  </conditionalFormatting>
  <conditionalFormatting sqref="CD47">
    <cfRule type="containsBlanks" dxfId="639" priority="1318">
      <formula>LEN(TRIM(CD47))=0</formula>
    </cfRule>
  </conditionalFormatting>
  <conditionalFormatting sqref="CK47">
    <cfRule type="containsBlanks" dxfId="638" priority="1317">
      <formula>LEN(TRIM(CK47))=0</formula>
    </cfRule>
  </conditionalFormatting>
  <conditionalFormatting sqref="DT47">
    <cfRule type="containsBlanks" dxfId="637" priority="1316">
      <formula>LEN(TRIM(DT47))=0</formula>
    </cfRule>
  </conditionalFormatting>
  <conditionalFormatting sqref="DW47:EA47">
    <cfRule type="containsBlanks" dxfId="636" priority="1315">
      <formula>LEN(TRIM(DW47))=0</formula>
    </cfRule>
  </conditionalFormatting>
  <conditionalFormatting sqref="EE47:EH47">
    <cfRule type="containsBlanks" dxfId="635" priority="1314">
      <formula>LEN(TRIM(EE47))=0</formula>
    </cfRule>
  </conditionalFormatting>
  <conditionalFormatting sqref="EM47:EO47">
    <cfRule type="containsBlanks" dxfId="634" priority="1313">
      <formula>LEN(TRIM(EM47))=0</formula>
    </cfRule>
  </conditionalFormatting>
  <conditionalFormatting sqref="EV47">
    <cfRule type="containsBlanks" dxfId="633" priority="1312">
      <formula>LEN(TRIM(EV47))=0</formula>
    </cfRule>
  </conditionalFormatting>
  <conditionalFormatting sqref="FC47">
    <cfRule type="containsBlanks" dxfId="632" priority="1311">
      <formula>LEN(TRIM(FC47))=0</formula>
    </cfRule>
  </conditionalFormatting>
  <conditionalFormatting sqref="FJ47">
    <cfRule type="containsBlanks" dxfId="631" priority="1310">
      <formula>LEN(TRIM(FJ47))=0</formula>
    </cfRule>
  </conditionalFormatting>
  <conditionalFormatting sqref="HA47:HE47">
    <cfRule type="containsBlanks" dxfId="630" priority="1309">
      <formula>LEN(TRIM(HA47))=0</formula>
    </cfRule>
  </conditionalFormatting>
  <conditionalFormatting sqref="KO47:KQ47 LU47 LO47:LP47 LL47 LH47 LF47 LB47 KY47 KS47:KW47 LD47">
    <cfRule type="containsBlanks" dxfId="629" priority="1308">
      <formula>LEN(TRIM(KO47))=0</formula>
    </cfRule>
  </conditionalFormatting>
  <conditionalFormatting sqref="OT47:OV47 RE47 RK47 SK47:SM47 PA47:PB47 PF47:PI47 PK47:PL47 PR47 PZ47:QC47 QI47:QJ47 QX47:QY47 PN47:PO47 QL47:QQ47 QS47:QV47">
    <cfRule type="containsBlanks" dxfId="628" priority="1307">
      <formula>LEN(TRIM(OT47))=0</formula>
    </cfRule>
  </conditionalFormatting>
  <conditionalFormatting sqref="SK45">
    <cfRule type="containsBlanks" dxfId="627" priority="1259">
      <formula>LEN(TRIM(SK45))=0</formula>
    </cfRule>
  </conditionalFormatting>
  <conditionalFormatting sqref="SK45">
    <cfRule type="containsBlanks" dxfId="626" priority="1258">
      <formula>LEN(TRIM(SK45))=0</formula>
    </cfRule>
  </conditionalFormatting>
  <conditionalFormatting sqref="AQ45:AU45">
    <cfRule type="containsBlanks" dxfId="625" priority="1302">
      <formula>LEN(TRIM(AQ45))=0</formula>
    </cfRule>
  </conditionalFormatting>
  <conditionalFormatting sqref="AQ45:AU45">
    <cfRule type="containsBlanks" dxfId="624" priority="1301">
      <formula>LEN(TRIM(AQ45))=0</formula>
    </cfRule>
  </conditionalFormatting>
  <conditionalFormatting sqref="AX45:BB45">
    <cfRule type="containsBlanks" dxfId="623" priority="1300">
      <formula>LEN(TRIM(AX45))=0</formula>
    </cfRule>
  </conditionalFormatting>
  <conditionalFormatting sqref="AX45:BB45">
    <cfRule type="containsBlanks" dxfId="622" priority="1299">
      <formula>LEN(TRIM(AX45))=0</formula>
    </cfRule>
  </conditionalFormatting>
  <conditionalFormatting sqref="BE45:BI45">
    <cfRule type="containsBlanks" dxfId="621" priority="1298">
      <formula>LEN(TRIM(BE45))=0</formula>
    </cfRule>
  </conditionalFormatting>
  <conditionalFormatting sqref="BE45:BI45">
    <cfRule type="containsBlanks" dxfId="620" priority="1297">
      <formula>LEN(TRIM(BE45))=0</formula>
    </cfRule>
  </conditionalFormatting>
  <conditionalFormatting sqref="BL45:BP45">
    <cfRule type="containsBlanks" dxfId="619" priority="1296">
      <formula>LEN(TRIM(BL45))=0</formula>
    </cfRule>
  </conditionalFormatting>
  <conditionalFormatting sqref="BL45:BP45">
    <cfRule type="containsBlanks" dxfId="618" priority="1295">
      <formula>LEN(TRIM(BL45))=0</formula>
    </cfRule>
  </conditionalFormatting>
  <conditionalFormatting sqref="BS45:BW45">
    <cfRule type="containsBlanks" dxfId="617" priority="1294">
      <formula>LEN(TRIM(BS45))=0</formula>
    </cfRule>
  </conditionalFormatting>
  <conditionalFormatting sqref="BS45:BW45">
    <cfRule type="containsBlanks" dxfId="616" priority="1293">
      <formula>LEN(TRIM(BS45))=0</formula>
    </cfRule>
  </conditionalFormatting>
  <conditionalFormatting sqref="CG45:CK45">
    <cfRule type="containsBlanks" dxfId="615" priority="1290">
      <formula>LEN(TRIM(CG45))=0</formula>
    </cfRule>
  </conditionalFormatting>
  <conditionalFormatting sqref="GC45:GD45">
    <cfRule type="containsBlanks" dxfId="614" priority="1285">
      <formula>LEN(TRIM(GC45))=0</formula>
    </cfRule>
  </conditionalFormatting>
  <conditionalFormatting sqref="HA45:HE45 HM45">
    <cfRule type="containsBlanks" dxfId="613" priority="1284">
      <formula>LEN(TRIM(HA45))=0</formula>
    </cfRule>
  </conditionalFormatting>
  <conditionalFormatting sqref="HA45:HE45 HM45">
    <cfRule type="containsBlanks" dxfId="612" priority="1283">
      <formula>LEN(TRIM(HA45))=0</formula>
    </cfRule>
  </conditionalFormatting>
  <conditionalFormatting sqref="HS45 JC45 IW45 IK45">
    <cfRule type="containsBlanks" dxfId="611" priority="1282">
      <formula>LEN(TRIM(HS45))=0</formula>
    </cfRule>
  </conditionalFormatting>
  <conditionalFormatting sqref="HS45 JC45 IW45 IK45">
    <cfRule type="containsBlanks" dxfId="610" priority="1281">
      <formula>LEN(TRIM(HS45))=0</formula>
    </cfRule>
  </conditionalFormatting>
  <conditionalFormatting sqref="JO45">
    <cfRule type="containsBlanks" dxfId="609" priority="1280">
      <formula>LEN(TRIM(JO45))=0</formula>
    </cfRule>
  </conditionalFormatting>
  <conditionalFormatting sqref="JO45">
    <cfRule type="containsBlanks" dxfId="608" priority="1279">
      <formula>LEN(TRIM(JO45))=0</formula>
    </cfRule>
  </conditionalFormatting>
  <conditionalFormatting sqref="KO45:KP45 LT45 LO45 LM45 LH45 LF45 LD45 LA45 KY45 KW45 KU45 KS45">
    <cfRule type="containsBlanks" dxfId="607" priority="1278">
      <formula>LEN(TRIM(KO45))=0</formula>
    </cfRule>
  </conditionalFormatting>
  <conditionalFormatting sqref="OT45:OU45 PA45 PF45:PL45 PS45:PT45 PN45">
    <cfRule type="containsBlanks" dxfId="606" priority="1277">
      <formula>LEN(TRIM(OT45))=0</formula>
    </cfRule>
  </conditionalFormatting>
  <conditionalFormatting sqref="QB45:QC45 QI45:QJ45 QL45:QM45">
    <cfRule type="containsBlanks" dxfId="605" priority="1273">
      <formula>LEN(TRIM(QB45))=0</formula>
    </cfRule>
  </conditionalFormatting>
  <conditionalFormatting sqref="QW45:QY45 RC45 RK45 RE45">
    <cfRule type="containsBlanks" dxfId="604" priority="1262">
      <formula>LEN(TRIM(QW45))=0</formula>
    </cfRule>
  </conditionalFormatting>
  <conditionalFormatting sqref="QW45:QY45 RC45 RK45 RE45">
    <cfRule type="containsBlanks" dxfId="603" priority="1261">
      <formula>LEN(TRIM(QW45))=0</formula>
    </cfRule>
  </conditionalFormatting>
  <conditionalFormatting sqref="RY45 SI45 SA45:SD45 SF45">
    <cfRule type="containsBlanks" dxfId="602" priority="1260">
      <formula>LEN(TRIM(RY45))=0</formula>
    </cfRule>
  </conditionalFormatting>
  <conditionalFormatting sqref="S9 W9 U9">
    <cfRule type="containsBlanks" dxfId="601" priority="1257">
      <formula>LEN(TRIM(S9))=0</formula>
    </cfRule>
  </conditionalFormatting>
  <conditionalFormatting sqref="S9 W9 U9">
    <cfRule type="containsBlanks" dxfId="600" priority="1256">
      <formula>LEN(TRIM(S9))=0</formula>
    </cfRule>
  </conditionalFormatting>
  <conditionalFormatting sqref="AJ9:AO9">
    <cfRule type="containsBlanks" dxfId="599" priority="1255">
      <formula>LEN(TRIM(AJ9))=0</formula>
    </cfRule>
  </conditionalFormatting>
  <conditionalFormatting sqref="AJ9:AO9">
    <cfRule type="containsBlanks" dxfId="598" priority="1254">
      <formula>LEN(TRIM(AJ9))=0</formula>
    </cfRule>
  </conditionalFormatting>
  <conditionalFormatting sqref="AQ9:AV9">
    <cfRule type="containsBlanks" dxfId="597" priority="1253">
      <formula>LEN(TRIM(AQ9))=0</formula>
    </cfRule>
  </conditionalFormatting>
  <conditionalFormatting sqref="AQ9:AV9">
    <cfRule type="containsBlanks" dxfId="596" priority="1252">
      <formula>LEN(TRIM(AQ9))=0</formula>
    </cfRule>
  </conditionalFormatting>
  <conditionalFormatting sqref="AX9:BC9">
    <cfRule type="containsBlanks" dxfId="595" priority="1251">
      <formula>LEN(TRIM(AX9))=0</formula>
    </cfRule>
  </conditionalFormatting>
  <conditionalFormatting sqref="AX9:BC9">
    <cfRule type="containsBlanks" dxfId="594" priority="1250">
      <formula>LEN(TRIM(AX9))=0</formula>
    </cfRule>
  </conditionalFormatting>
  <conditionalFormatting sqref="BE9:BJ9">
    <cfRule type="containsBlanks" dxfId="593" priority="1249">
      <formula>LEN(TRIM(BE9))=0</formula>
    </cfRule>
  </conditionalFormatting>
  <conditionalFormatting sqref="BE9:BJ9">
    <cfRule type="containsBlanks" dxfId="592" priority="1248">
      <formula>LEN(TRIM(BE9))=0</formula>
    </cfRule>
  </conditionalFormatting>
  <conditionalFormatting sqref="BL9:BO9 BQ9">
    <cfRule type="containsBlanks" dxfId="591" priority="1247">
      <formula>LEN(TRIM(BL9))=0</formula>
    </cfRule>
  </conditionalFormatting>
  <conditionalFormatting sqref="BL9:BO9 BQ9">
    <cfRule type="containsBlanks" dxfId="590" priority="1246">
      <formula>LEN(TRIM(BL9))=0</formula>
    </cfRule>
  </conditionalFormatting>
  <conditionalFormatting sqref="BS9:BW9">
    <cfRule type="containsBlanks" dxfId="589" priority="1245">
      <formula>LEN(TRIM(BS9))=0</formula>
    </cfRule>
  </conditionalFormatting>
  <conditionalFormatting sqref="BS9:BW9">
    <cfRule type="containsBlanks" dxfId="588" priority="1244">
      <formula>LEN(TRIM(BS9))=0</formula>
    </cfRule>
  </conditionalFormatting>
  <conditionalFormatting sqref="BZ9:CE9">
    <cfRule type="containsBlanks" dxfId="587" priority="1243">
      <formula>LEN(TRIM(BZ9))=0</formula>
    </cfRule>
  </conditionalFormatting>
  <conditionalFormatting sqref="BZ9:CE9">
    <cfRule type="containsBlanks" dxfId="586" priority="1242">
      <formula>LEN(TRIM(BZ9))=0</formula>
    </cfRule>
  </conditionalFormatting>
  <conditionalFormatting sqref="CH9:CL9">
    <cfRule type="containsBlanks" dxfId="585" priority="1241">
      <formula>LEN(TRIM(CH9))=0</formula>
    </cfRule>
  </conditionalFormatting>
  <conditionalFormatting sqref="CH9:CL9">
    <cfRule type="containsBlanks" dxfId="584" priority="1240">
      <formula>LEN(TRIM(CH9))=0</formula>
    </cfRule>
  </conditionalFormatting>
  <conditionalFormatting sqref="CO9:CS9">
    <cfRule type="containsBlanks" dxfId="583" priority="1239">
      <formula>LEN(TRIM(CO9))=0</formula>
    </cfRule>
  </conditionalFormatting>
  <conditionalFormatting sqref="CO9:CS9">
    <cfRule type="containsBlanks" dxfId="582" priority="1238">
      <formula>LEN(TRIM(CO9))=0</formula>
    </cfRule>
  </conditionalFormatting>
  <conditionalFormatting sqref="DM9">
    <cfRule type="containsBlanks" dxfId="581" priority="1237">
      <formula>LEN(TRIM(DM9))=0</formula>
    </cfRule>
  </conditionalFormatting>
  <conditionalFormatting sqref="DM9">
    <cfRule type="containsBlanks" dxfId="580" priority="1236">
      <formula>LEN(TRIM(DM9))=0</formula>
    </cfRule>
  </conditionalFormatting>
  <conditionalFormatting sqref="DP9:DU9">
    <cfRule type="containsBlanks" dxfId="579" priority="1235">
      <formula>LEN(TRIM(DP9))=0</formula>
    </cfRule>
  </conditionalFormatting>
  <conditionalFormatting sqref="DW9:EB9">
    <cfRule type="containsBlanks" dxfId="578" priority="1234">
      <formula>LEN(TRIM(DW9))=0</formula>
    </cfRule>
  </conditionalFormatting>
  <conditionalFormatting sqref="ED9:EI9">
    <cfRule type="containsBlanks" dxfId="577" priority="1233">
      <formula>LEN(TRIM(ED9))=0</formula>
    </cfRule>
  </conditionalFormatting>
  <conditionalFormatting sqref="EM9:EP9">
    <cfRule type="containsBlanks" dxfId="576" priority="1232">
      <formula>LEN(TRIM(EM9))=0</formula>
    </cfRule>
  </conditionalFormatting>
  <conditionalFormatting sqref="EY9:FD9">
    <cfRule type="containsBlanks" dxfId="575" priority="1230">
      <formula>LEN(TRIM(EY9))=0</formula>
    </cfRule>
  </conditionalFormatting>
  <conditionalFormatting sqref="FF9:FJ9">
    <cfRule type="containsBlanks" dxfId="574" priority="1229">
      <formula>LEN(TRIM(FF9))=0</formula>
    </cfRule>
  </conditionalFormatting>
  <conditionalFormatting sqref="FQ9:FR9">
    <cfRule type="containsBlanks" dxfId="573" priority="1228">
      <formula>LEN(TRIM(FQ9))=0</formula>
    </cfRule>
  </conditionalFormatting>
  <conditionalFormatting sqref="FX9:FY9">
    <cfRule type="containsBlanks" dxfId="572" priority="1227">
      <formula>LEN(TRIM(FX9))=0</formula>
    </cfRule>
  </conditionalFormatting>
  <conditionalFormatting sqref="GA9:GE9">
    <cfRule type="containsBlanks" dxfId="571" priority="1226">
      <formula>LEN(TRIM(GA9))=0</formula>
    </cfRule>
  </conditionalFormatting>
  <conditionalFormatting sqref="HG9:HK9 HM9 HI10:HK13 HG11:HH13">
    <cfRule type="containsBlanks" dxfId="570" priority="1225">
      <formula>LEN(TRIM(HG9))=0</formula>
    </cfRule>
  </conditionalFormatting>
  <conditionalFormatting sqref="HG9:HK9 HM9 HI10:HK13 HG11:HH13">
    <cfRule type="containsBlanks" dxfId="569" priority="1224">
      <formula>LEN(TRIM(HG9))=0</formula>
    </cfRule>
  </conditionalFormatting>
  <conditionalFormatting sqref="IK9:IL9 IW9 JC9">
    <cfRule type="containsBlanks" dxfId="568" priority="1223">
      <formula>LEN(TRIM(IK9))=0</formula>
    </cfRule>
  </conditionalFormatting>
  <conditionalFormatting sqref="IK9:IL9 IW9 JC9">
    <cfRule type="containsBlanks" dxfId="567" priority="1222">
      <formula>LEN(TRIM(IK9))=0</formula>
    </cfRule>
  </conditionalFormatting>
  <conditionalFormatting sqref="RY15 SI15 SA15:SD15 SF15">
    <cfRule type="containsBlanks" dxfId="566" priority="1132">
      <formula>LEN(TRIM(RY15))=0</formula>
    </cfRule>
  </conditionalFormatting>
  <conditionalFormatting sqref="JI9:JJ9">
    <cfRule type="containsBlanks" dxfId="565" priority="1221">
      <formula>LEN(TRIM(JI9))=0</formula>
    </cfRule>
  </conditionalFormatting>
  <conditionalFormatting sqref="JI9:JJ9">
    <cfRule type="containsBlanks" dxfId="564" priority="1220">
      <formula>LEN(TRIM(JI9))=0</formula>
    </cfRule>
  </conditionalFormatting>
  <conditionalFormatting sqref="JO9">
    <cfRule type="containsBlanks" dxfId="563" priority="1219">
      <formula>LEN(TRIM(JO9))=0</formula>
    </cfRule>
  </conditionalFormatting>
  <conditionalFormatting sqref="JO9">
    <cfRule type="containsBlanks" dxfId="562" priority="1218">
      <formula>LEN(TRIM(JO9))=0</formula>
    </cfRule>
  </conditionalFormatting>
  <conditionalFormatting sqref="KO9">
    <cfRule type="containsBlanks" dxfId="561" priority="1217">
      <formula>LEN(TRIM(KO9))=0</formula>
    </cfRule>
  </conditionalFormatting>
  <conditionalFormatting sqref="KP9">
    <cfRule type="containsBlanks" dxfId="560" priority="1216">
      <formula>LEN(TRIM(KP9))=0</formula>
    </cfRule>
  </conditionalFormatting>
  <conditionalFormatting sqref="KU9">
    <cfRule type="containsBlanks" dxfId="559" priority="1215">
      <formula>LEN(TRIM(KU9))=0</formula>
    </cfRule>
  </conditionalFormatting>
  <conditionalFormatting sqref="LA9">
    <cfRule type="containsBlanks" dxfId="558" priority="1214">
      <formula>LEN(TRIM(LA9))=0</formula>
    </cfRule>
  </conditionalFormatting>
  <conditionalFormatting sqref="LB9">
    <cfRule type="containsBlanks" dxfId="557" priority="1213">
      <formula>LEN(TRIM(LB9))=0</formula>
    </cfRule>
  </conditionalFormatting>
  <conditionalFormatting sqref="LF9">
    <cfRule type="containsBlanks" dxfId="556" priority="1212">
      <formula>LEN(TRIM(LF9))=0</formula>
    </cfRule>
  </conditionalFormatting>
  <conditionalFormatting sqref="LK9">
    <cfRule type="containsBlanks" dxfId="555" priority="1211">
      <formula>LEN(TRIM(LK9))=0</formula>
    </cfRule>
  </conditionalFormatting>
  <conditionalFormatting sqref="LM9">
    <cfRule type="containsBlanks" dxfId="554" priority="1210">
      <formula>LEN(TRIM(LM9))=0</formula>
    </cfRule>
  </conditionalFormatting>
  <conditionalFormatting sqref="LO9">
    <cfRule type="containsBlanks" dxfId="553" priority="1209">
      <formula>LEN(TRIM(LO9))=0</formula>
    </cfRule>
  </conditionalFormatting>
  <conditionalFormatting sqref="LR9">
    <cfRule type="containsBlanks" dxfId="552" priority="1208">
      <formula>LEN(TRIM(LR9))=0</formula>
    </cfRule>
  </conditionalFormatting>
  <conditionalFormatting sqref="OT9:OU9 OW9">
    <cfRule type="containsBlanks" dxfId="551" priority="1206">
      <formula>LEN(TRIM(OT9))=0</formula>
    </cfRule>
  </conditionalFormatting>
  <conditionalFormatting sqref="PA9 PC9">
    <cfRule type="containsBlanks" dxfId="550" priority="1205">
      <formula>LEN(TRIM(PA9))=0</formula>
    </cfRule>
  </conditionalFormatting>
  <conditionalFormatting sqref="PF9:PL9">
    <cfRule type="containsBlanks" dxfId="549" priority="1204">
      <formula>LEN(TRIM(PF9))=0</formula>
    </cfRule>
  </conditionalFormatting>
  <conditionalFormatting sqref="PN9:PO9">
    <cfRule type="containsBlanks" dxfId="548" priority="1203">
      <formula>LEN(TRIM(PN9))=0</formula>
    </cfRule>
  </conditionalFormatting>
  <conditionalFormatting sqref="PQ9:PR9">
    <cfRule type="containsBlanks" dxfId="547" priority="1202">
      <formula>LEN(TRIM(PQ9))=0</formula>
    </cfRule>
  </conditionalFormatting>
  <conditionalFormatting sqref="PS9:PT9">
    <cfRule type="containsBlanks" dxfId="546" priority="1201">
      <formula>LEN(TRIM(PS9))=0</formula>
    </cfRule>
  </conditionalFormatting>
  <conditionalFormatting sqref="PU9:PV9">
    <cfRule type="containsBlanks" dxfId="545" priority="1200">
      <formula>LEN(TRIM(PU9))=0</formula>
    </cfRule>
  </conditionalFormatting>
  <conditionalFormatting sqref="PX9:PY9">
    <cfRule type="containsBlanks" dxfId="544" priority="1199">
      <formula>LEN(TRIM(PX9))=0</formula>
    </cfRule>
  </conditionalFormatting>
  <conditionalFormatting sqref="PZ9:QA9">
    <cfRule type="containsBlanks" dxfId="543" priority="1198">
      <formula>LEN(TRIM(PZ9))=0</formula>
    </cfRule>
  </conditionalFormatting>
  <conditionalFormatting sqref="PZ9:QA9">
    <cfRule type="containsBlanks" dxfId="542" priority="1197">
      <formula>LEN(TRIM(PZ9))=0</formula>
    </cfRule>
  </conditionalFormatting>
  <conditionalFormatting sqref="QN9:QO9">
    <cfRule type="containsBlanks" dxfId="541" priority="1196">
      <formula>LEN(TRIM(QN9))=0</formula>
    </cfRule>
  </conditionalFormatting>
  <conditionalFormatting sqref="QP9:QQ9">
    <cfRule type="containsBlanks" dxfId="540" priority="1195">
      <formula>LEN(TRIM(QP9))=0</formula>
    </cfRule>
  </conditionalFormatting>
  <conditionalFormatting sqref="QS9">
    <cfRule type="containsBlanks" dxfId="539" priority="1194">
      <formula>LEN(TRIM(QS9))=0</formula>
    </cfRule>
  </conditionalFormatting>
  <conditionalFormatting sqref="QS9">
    <cfRule type="containsBlanks" dxfId="538" priority="1193">
      <formula>LEN(TRIM(QS9))=0</formula>
    </cfRule>
  </conditionalFormatting>
  <conditionalFormatting sqref="QT9">
    <cfRule type="containsBlanks" dxfId="537" priority="1192">
      <formula>LEN(TRIM(QT9))=0</formula>
    </cfRule>
  </conditionalFormatting>
  <conditionalFormatting sqref="QT9">
    <cfRule type="containsBlanks" dxfId="536" priority="1191">
      <formula>LEN(TRIM(QT9))=0</formula>
    </cfRule>
  </conditionalFormatting>
  <conditionalFormatting sqref="QU9">
    <cfRule type="containsBlanks" dxfId="535" priority="1190">
      <formula>LEN(TRIM(QU9))=0</formula>
    </cfRule>
  </conditionalFormatting>
  <conditionalFormatting sqref="QU9">
    <cfRule type="containsBlanks" dxfId="534" priority="1189">
      <formula>LEN(TRIM(QU9))=0</formula>
    </cfRule>
  </conditionalFormatting>
  <conditionalFormatting sqref="QV9">
    <cfRule type="containsBlanks" dxfId="533" priority="1188">
      <formula>LEN(TRIM(QV9))=0</formula>
    </cfRule>
  </conditionalFormatting>
  <conditionalFormatting sqref="QV9">
    <cfRule type="containsBlanks" dxfId="532" priority="1187">
      <formula>LEN(TRIM(QV9))=0</formula>
    </cfRule>
  </conditionalFormatting>
  <conditionalFormatting sqref="QW9:QY9">
    <cfRule type="containsBlanks" dxfId="531" priority="1186">
      <formula>LEN(TRIM(QW9))=0</formula>
    </cfRule>
  </conditionalFormatting>
  <conditionalFormatting sqref="QW9:QY9">
    <cfRule type="containsBlanks" dxfId="530" priority="1185">
      <formula>LEN(TRIM(QW9))=0</formula>
    </cfRule>
  </conditionalFormatting>
  <conditionalFormatting sqref="SK9">
    <cfRule type="containsBlanks" dxfId="529" priority="1183">
      <formula>LEN(TRIM(SK9))=0</formula>
    </cfRule>
  </conditionalFormatting>
  <conditionalFormatting sqref="SK9">
    <cfRule type="containsBlanks" dxfId="528" priority="1182">
      <formula>LEN(TRIM(SK9))=0</formula>
    </cfRule>
  </conditionalFormatting>
  <conditionalFormatting sqref="SL9">
    <cfRule type="containsBlanks" dxfId="527" priority="1181">
      <formula>LEN(TRIM(SL9))=0</formula>
    </cfRule>
  </conditionalFormatting>
  <conditionalFormatting sqref="SL9">
    <cfRule type="containsBlanks" dxfId="526" priority="1180">
      <formula>LEN(TRIM(SL9))=0</formula>
    </cfRule>
  </conditionalFormatting>
  <conditionalFormatting sqref="SM9">
    <cfRule type="containsBlanks" dxfId="525" priority="1179">
      <formula>LEN(TRIM(SM9))=0</formula>
    </cfRule>
  </conditionalFormatting>
  <conditionalFormatting sqref="SN9">
    <cfRule type="containsBlanks" dxfId="524" priority="1177">
      <formula>LEN(TRIM(SN9))=0</formula>
    </cfRule>
  </conditionalFormatting>
  <conditionalFormatting sqref="AJ15:AN15">
    <cfRule type="containsBlanks" dxfId="523" priority="1175">
      <formula>LEN(TRIM(AJ15))=0</formula>
    </cfRule>
  </conditionalFormatting>
  <conditionalFormatting sqref="AQ15:AU15">
    <cfRule type="containsBlanks" dxfId="522" priority="1172">
      <formula>LEN(TRIM(AQ15))=0</formula>
    </cfRule>
  </conditionalFormatting>
  <conditionalFormatting sqref="AX15:BB15">
    <cfRule type="containsBlanks" dxfId="521" priority="1171">
      <formula>LEN(TRIM(AX15))=0</formula>
    </cfRule>
  </conditionalFormatting>
  <conditionalFormatting sqref="BE15:BH15">
    <cfRule type="containsBlanks" dxfId="520" priority="1169">
      <formula>LEN(TRIM(BE15))=0</formula>
    </cfRule>
  </conditionalFormatting>
  <conditionalFormatting sqref="BE15:BH15">
    <cfRule type="containsBlanks" dxfId="519" priority="1168">
      <formula>LEN(TRIM(BE15))=0</formula>
    </cfRule>
  </conditionalFormatting>
  <conditionalFormatting sqref="BL15:BO15">
    <cfRule type="containsBlanks" dxfId="518" priority="1167">
      <formula>LEN(TRIM(BL15))=0</formula>
    </cfRule>
  </conditionalFormatting>
  <conditionalFormatting sqref="BL15:BO15">
    <cfRule type="containsBlanks" dxfId="517" priority="1166">
      <formula>LEN(TRIM(BL15))=0</formula>
    </cfRule>
  </conditionalFormatting>
  <conditionalFormatting sqref="BS15:BW15">
    <cfRule type="containsBlanks" dxfId="516" priority="1165">
      <formula>LEN(TRIM(BS15))=0</formula>
    </cfRule>
  </conditionalFormatting>
  <conditionalFormatting sqref="BS15:BW15">
    <cfRule type="containsBlanks" dxfId="515" priority="1164">
      <formula>LEN(TRIM(BS15))=0</formula>
    </cfRule>
  </conditionalFormatting>
  <conditionalFormatting sqref="BZ15:CB15 CD15">
    <cfRule type="containsBlanks" dxfId="514" priority="1163">
      <formula>LEN(TRIM(BZ15))=0</formula>
    </cfRule>
  </conditionalFormatting>
  <conditionalFormatting sqref="BZ15:CB15 CD15">
    <cfRule type="containsBlanks" dxfId="513" priority="1162">
      <formula>LEN(TRIM(BZ15))=0</formula>
    </cfRule>
  </conditionalFormatting>
  <conditionalFormatting sqref="CG15:CI15 CK15">
    <cfRule type="containsBlanks" dxfId="512" priority="1161">
      <formula>LEN(TRIM(CG15))=0</formula>
    </cfRule>
  </conditionalFormatting>
  <conditionalFormatting sqref="CG15:CI15 CK15">
    <cfRule type="containsBlanks" dxfId="511" priority="1160">
      <formula>LEN(TRIM(CG15))=0</formula>
    </cfRule>
  </conditionalFormatting>
  <conditionalFormatting sqref="DW15:EA15">
    <cfRule type="containsBlanks" dxfId="510" priority="1158">
      <formula>LEN(TRIM(DW15))=0</formula>
    </cfRule>
  </conditionalFormatting>
  <conditionalFormatting sqref="ED15:EH15">
    <cfRule type="containsBlanks" dxfId="509" priority="1157">
      <formula>LEN(TRIM(ED15))=0</formula>
    </cfRule>
  </conditionalFormatting>
  <conditionalFormatting sqref="EM15:EO15">
    <cfRule type="containsBlanks" dxfId="508" priority="1156">
      <formula>LEN(TRIM(EM15))=0</formula>
    </cfRule>
  </conditionalFormatting>
  <conditionalFormatting sqref="EY15:FA15 FD15">
    <cfRule type="containsBlanks" dxfId="507" priority="1154">
      <formula>LEN(TRIM(EY15))=0</formula>
    </cfRule>
  </conditionalFormatting>
  <conditionalFormatting sqref="FF15:FH15 FK15">
    <cfRule type="containsBlanks" dxfId="506" priority="1153">
      <formula>LEN(TRIM(FF15))=0</formula>
    </cfRule>
  </conditionalFormatting>
  <conditionalFormatting sqref="GA15:GC15">
    <cfRule type="containsBlanks" dxfId="505" priority="1152">
      <formula>LEN(TRIM(GA15))=0</formula>
    </cfRule>
  </conditionalFormatting>
  <conditionalFormatting sqref="HA15:HE15 HG15:HK15">
    <cfRule type="containsBlanks" dxfId="504" priority="1151">
      <formula>LEN(TRIM(HA15))=0</formula>
    </cfRule>
  </conditionalFormatting>
  <conditionalFormatting sqref="HA15:HE15 HG15:HK15">
    <cfRule type="containsBlanks" dxfId="503" priority="1150">
      <formula>LEN(TRIM(HA15))=0</formula>
    </cfRule>
  </conditionalFormatting>
  <conditionalFormatting sqref="KP15:KQ15">
    <cfRule type="containsBlanks" dxfId="502" priority="1149">
      <formula>LEN(TRIM(KP15))=0</formula>
    </cfRule>
  </conditionalFormatting>
  <conditionalFormatting sqref="KS15:KT15">
    <cfRule type="containsBlanks" dxfId="501" priority="1148">
      <formula>LEN(TRIM(KS15))=0</formula>
    </cfRule>
  </conditionalFormatting>
  <conditionalFormatting sqref="KU15:KV15">
    <cfRule type="containsBlanks" dxfId="500" priority="1147">
      <formula>LEN(TRIM(KU15))=0</formula>
    </cfRule>
  </conditionalFormatting>
  <conditionalFormatting sqref="KW15:KX15">
    <cfRule type="containsBlanks" dxfId="499" priority="1146">
      <formula>LEN(TRIM(KW15))=0</formula>
    </cfRule>
  </conditionalFormatting>
  <conditionalFormatting sqref="KY15:KZ15">
    <cfRule type="containsBlanks" dxfId="498" priority="1145">
      <formula>LEN(TRIM(KY15))=0</formula>
    </cfRule>
  </conditionalFormatting>
  <conditionalFormatting sqref="LA15:LB15">
    <cfRule type="containsBlanks" dxfId="497" priority="1144">
      <formula>LEN(TRIM(LA15))=0</formula>
    </cfRule>
  </conditionalFormatting>
  <conditionalFormatting sqref="LO15">
    <cfRule type="containsBlanks" dxfId="496" priority="1143">
      <formula>LEN(TRIM(LO15))=0</formula>
    </cfRule>
  </conditionalFormatting>
  <conditionalFormatting sqref="LR15">
    <cfRule type="containsBlanks" dxfId="495" priority="1142">
      <formula>LEN(TRIM(LR15))=0</formula>
    </cfRule>
  </conditionalFormatting>
  <conditionalFormatting sqref="OT15:OV15">
    <cfRule type="containsBlanks" dxfId="494" priority="1141">
      <formula>LEN(TRIM(OT15))=0</formula>
    </cfRule>
  </conditionalFormatting>
  <conditionalFormatting sqref="PN15">
    <cfRule type="containsBlanks" dxfId="493" priority="1140">
      <formula>LEN(TRIM(PN15))=0</formula>
    </cfRule>
  </conditionalFormatting>
  <conditionalFormatting sqref="PQ15:PR15">
    <cfRule type="containsBlanks" dxfId="492" priority="1139">
      <formula>LEN(TRIM(PQ15))=0</formula>
    </cfRule>
  </conditionalFormatting>
  <conditionalFormatting sqref="PS15:PT15">
    <cfRule type="containsBlanks" dxfId="491" priority="1138">
      <formula>LEN(TRIM(PS15))=0</formula>
    </cfRule>
  </conditionalFormatting>
  <conditionalFormatting sqref="PZ15:QA15">
    <cfRule type="containsBlanks" dxfId="490" priority="1137">
      <formula>LEN(TRIM(PZ15))=0</formula>
    </cfRule>
  </conditionalFormatting>
  <conditionalFormatting sqref="PZ15:QA15">
    <cfRule type="containsBlanks" dxfId="489" priority="1136">
      <formula>LEN(TRIM(PZ15))=0</formula>
    </cfRule>
  </conditionalFormatting>
  <conditionalFormatting sqref="QB15">
    <cfRule type="containsBlanks" dxfId="488" priority="1135">
      <formula>LEN(TRIM(QB15))=0</formula>
    </cfRule>
  </conditionalFormatting>
  <conditionalFormatting sqref="QB15">
    <cfRule type="containsBlanks" dxfId="487" priority="1134">
      <formula>LEN(TRIM(QB15))=0</formula>
    </cfRule>
  </conditionalFormatting>
  <conditionalFormatting sqref="QN15:QO15">
    <cfRule type="containsBlanks" dxfId="486" priority="1133">
      <formula>LEN(TRIM(QN15))=0</formula>
    </cfRule>
  </conditionalFormatting>
  <conditionalFormatting sqref="AJ27:AL27">
    <cfRule type="containsBlanks" dxfId="485" priority="1131">
      <formula>LEN(TRIM(AJ27))=0</formula>
    </cfRule>
  </conditionalFormatting>
  <conditionalFormatting sqref="AJ27:AL27">
    <cfRule type="containsBlanks" dxfId="484" priority="1130">
      <formula>LEN(TRIM(AJ27))=0</formula>
    </cfRule>
  </conditionalFormatting>
  <conditionalFormatting sqref="AQ27 AS27:AT27">
    <cfRule type="containsBlanks" dxfId="483" priority="1128">
      <formula>LEN(TRIM(AQ27))=0</formula>
    </cfRule>
  </conditionalFormatting>
  <conditionalFormatting sqref="AX27:BA27">
    <cfRule type="containsBlanks" dxfId="482" priority="1126">
      <formula>LEN(TRIM(AX27))=0</formula>
    </cfRule>
  </conditionalFormatting>
  <conditionalFormatting sqref="BN27:BO27">
    <cfRule type="containsBlanks" dxfId="481" priority="1123">
      <formula>LEN(TRIM(BN27))=0</formula>
    </cfRule>
  </conditionalFormatting>
  <conditionalFormatting sqref="BN27:BO27">
    <cfRule type="containsBlanks" dxfId="480" priority="1122">
      <formula>LEN(TRIM(BN27))=0</formula>
    </cfRule>
  </conditionalFormatting>
  <conditionalFormatting sqref="BS27 BU27:BV27">
    <cfRule type="containsBlanks" dxfId="479" priority="1120">
      <formula>LEN(TRIM(BS27))=0</formula>
    </cfRule>
  </conditionalFormatting>
  <conditionalFormatting sqref="CA27:CD27">
    <cfRule type="containsBlanks" dxfId="478" priority="1119">
      <formula>LEN(TRIM(CA27))=0</formula>
    </cfRule>
  </conditionalFormatting>
  <conditionalFormatting sqref="CA27:CD27">
    <cfRule type="containsBlanks" dxfId="477" priority="1118">
      <formula>LEN(TRIM(CA27))=0</formula>
    </cfRule>
  </conditionalFormatting>
  <conditionalFormatting sqref="CH27:CI27 CK27">
    <cfRule type="containsBlanks" dxfId="476" priority="1117">
      <formula>LEN(TRIM(CH27))=0</formula>
    </cfRule>
  </conditionalFormatting>
  <conditionalFormatting sqref="CH27:CI27 CK27">
    <cfRule type="containsBlanks" dxfId="475" priority="1116">
      <formula>LEN(TRIM(CH27))=0</formula>
    </cfRule>
  </conditionalFormatting>
  <conditionalFormatting sqref="DP27:DR27 DT27">
    <cfRule type="containsBlanks" dxfId="474" priority="1115">
      <formula>LEN(TRIM(DP27))=0</formula>
    </cfRule>
  </conditionalFormatting>
  <conditionalFormatting sqref="DX27:DY27 EA27">
    <cfRule type="containsBlanks" dxfId="473" priority="1114">
      <formula>LEN(TRIM(DX27))=0</formula>
    </cfRule>
  </conditionalFormatting>
  <conditionalFormatting sqref="EE27:EF27 EH27">
    <cfRule type="containsBlanks" dxfId="472" priority="1113">
      <formula>LEN(TRIM(EE27))=0</formula>
    </cfRule>
  </conditionalFormatting>
  <conditionalFormatting sqref="EM27 EO27">
    <cfRule type="containsBlanks" dxfId="471" priority="1112">
      <formula>LEN(TRIM(EM27))=0</formula>
    </cfRule>
  </conditionalFormatting>
  <conditionalFormatting sqref="ER27:ET27 EV27">
    <cfRule type="containsBlanks" dxfId="470" priority="1111">
      <formula>LEN(TRIM(ER27))=0</formula>
    </cfRule>
  </conditionalFormatting>
  <conditionalFormatting sqref="EY27:FA27 FC27">
    <cfRule type="containsBlanks" dxfId="469" priority="1110">
      <formula>LEN(TRIM(EY27))=0</formula>
    </cfRule>
  </conditionalFormatting>
  <conditionalFormatting sqref="FF27:FH27 FJ27">
    <cfRule type="containsBlanks" dxfId="468" priority="1109">
      <formula>LEN(TRIM(FF27))=0</formula>
    </cfRule>
  </conditionalFormatting>
  <conditionalFormatting sqref="FQ27">
    <cfRule type="containsBlanks" dxfId="467" priority="1108">
      <formula>LEN(TRIM(FQ27))=0</formula>
    </cfRule>
  </conditionalFormatting>
  <conditionalFormatting sqref="FX27">
    <cfRule type="containsBlanks" dxfId="466" priority="1107">
      <formula>LEN(TRIM(FX27))=0</formula>
    </cfRule>
  </conditionalFormatting>
  <conditionalFormatting sqref="GA27:GC27 GE27">
    <cfRule type="containsBlanks" dxfId="465" priority="1106">
      <formula>LEN(TRIM(GA27))=0</formula>
    </cfRule>
  </conditionalFormatting>
  <conditionalFormatting sqref="KO27">
    <cfRule type="containsBlanks" dxfId="464" priority="1105">
      <formula>LEN(TRIM(KO27))=0</formula>
    </cfRule>
  </conditionalFormatting>
  <conditionalFormatting sqref="KP27:KQ27">
    <cfRule type="containsBlanks" dxfId="463" priority="1104">
      <formula>LEN(TRIM(KP27))=0</formula>
    </cfRule>
  </conditionalFormatting>
  <conditionalFormatting sqref="KS27:KT27">
    <cfRule type="containsBlanks" dxfId="462" priority="1103">
      <formula>LEN(TRIM(KS27))=0</formula>
    </cfRule>
  </conditionalFormatting>
  <conditionalFormatting sqref="LA27:LB27">
    <cfRule type="containsBlanks" dxfId="461" priority="1102">
      <formula>LEN(TRIM(LA27))=0</formula>
    </cfRule>
  </conditionalFormatting>
  <conditionalFormatting sqref="LD27:LE27">
    <cfRule type="containsBlanks" dxfId="460" priority="1101">
      <formula>LEN(TRIM(LD27))=0</formula>
    </cfRule>
  </conditionalFormatting>
  <conditionalFormatting sqref="LF27:LG27">
    <cfRule type="containsBlanks" dxfId="459" priority="1100">
      <formula>LEN(TRIM(LF27))=0</formula>
    </cfRule>
  </conditionalFormatting>
  <conditionalFormatting sqref="LK27:LL27">
    <cfRule type="containsBlanks" dxfId="458" priority="1099">
      <formula>LEN(TRIM(LK27))=0</formula>
    </cfRule>
  </conditionalFormatting>
  <conditionalFormatting sqref="OT27">
    <cfRule type="containsBlanks" dxfId="457" priority="1098">
      <formula>LEN(TRIM(OT27))=0</formula>
    </cfRule>
  </conditionalFormatting>
  <conditionalFormatting sqref="QI27:QJ27">
    <cfRule type="containsBlanks" dxfId="456" priority="1097">
      <formula>LEN(TRIM(QI27))=0</formula>
    </cfRule>
  </conditionalFormatting>
  <conditionalFormatting sqref="QI27:QJ27">
    <cfRule type="containsBlanks" dxfId="455" priority="1096">
      <formula>LEN(TRIM(QI27))=0</formula>
    </cfRule>
  </conditionalFormatting>
  <conditionalFormatting sqref="QL27:QM27">
    <cfRule type="containsBlanks" dxfId="454" priority="1095">
      <formula>LEN(TRIM(QL27))=0</formula>
    </cfRule>
  </conditionalFormatting>
  <conditionalFormatting sqref="QL27:QM27">
    <cfRule type="containsBlanks" dxfId="453" priority="1094">
      <formula>LEN(TRIM(QL27))=0</formula>
    </cfRule>
  </conditionalFormatting>
  <conditionalFormatting sqref="QN27:QO27">
    <cfRule type="containsBlanks" dxfId="452" priority="1093">
      <formula>LEN(TRIM(QN27))=0</formula>
    </cfRule>
  </conditionalFormatting>
  <conditionalFormatting sqref="RY27 SA27:SD27 SF27:SI27">
    <cfRule type="containsBlanks" dxfId="451" priority="1092">
      <formula>LEN(TRIM(RY27))=0</formula>
    </cfRule>
  </conditionalFormatting>
  <conditionalFormatting sqref="SK27">
    <cfRule type="containsBlanks" dxfId="450" priority="1091">
      <formula>LEN(TRIM(SK27))=0</formula>
    </cfRule>
  </conditionalFormatting>
  <conditionalFormatting sqref="SK27">
    <cfRule type="containsBlanks" dxfId="449" priority="1090">
      <formula>LEN(TRIM(SK27))=0</formula>
    </cfRule>
  </conditionalFormatting>
  <conditionalFormatting sqref="SL27">
    <cfRule type="containsBlanks" dxfId="448" priority="1089">
      <formula>LEN(TRIM(SL27))=0</formula>
    </cfRule>
  </conditionalFormatting>
  <conditionalFormatting sqref="SL27">
    <cfRule type="containsBlanks" dxfId="447" priority="1088">
      <formula>LEN(TRIM(SL27))=0</formula>
    </cfRule>
  </conditionalFormatting>
  <conditionalFormatting sqref="SM27:SN27">
    <cfRule type="containsBlanks" dxfId="446" priority="1087">
      <formula>LEN(TRIM(SM27))=0</formula>
    </cfRule>
  </conditionalFormatting>
  <conditionalFormatting sqref="SM27:SN27">
    <cfRule type="containsBlanks" dxfId="445" priority="1086">
      <formula>LEN(TRIM(SM27))=0</formula>
    </cfRule>
  </conditionalFormatting>
  <conditionalFormatting sqref="S28 U28">
    <cfRule type="containsBlanks" dxfId="444" priority="1085">
      <formula>LEN(TRIM(S28))=0</formula>
    </cfRule>
  </conditionalFormatting>
  <conditionalFormatting sqref="S28 U28">
    <cfRule type="containsBlanks" dxfId="443" priority="1084">
      <formula>LEN(TRIM(S28))=0</formula>
    </cfRule>
  </conditionalFormatting>
  <conditionalFormatting sqref="AA28 AC28:AD28">
    <cfRule type="containsBlanks" dxfId="442" priority="1083">
      <formula>LEN(TRIM(AA28))=0</formula>
    </cfRule>
  </conditionalFormatting>
  <conditionalFormatting sqref="AJ28:AO28">
    <cfRule type="containsBlanks" dxfId="441" priority="1082">
      <formula>LEN(TRIM(AJ28))=0</formula>
    </cfRule>
  </conditionalFormatting>
  <conditionalFormatting sqref="AJ28:AO28">
    <cfRule type="containsBlanks" dxfId="440" priority="1081">
      <formula>LEN(TRIM(AJ28))=0</formula>
    </cfRule>
  </conditionalFormatting>
  <conditionalFormatting sqref="AQ28:AV28">
    <cfRule type="containsBlanks" dxfId="439" priority="1080">
      <formula>LEN(TRIM(AQ28))=0</formula>
    </cfRule>
  </conditionalFormatting>
  <conditionalFormatting sqref="AQ28:AV28">
    <cfRule type="containsBlanks" dxfId="438" priority="1079">
      <formula>LEN(TRIM(AQ28))=0</formula>
    </cfRule>
  </conditionalFormatting>
  <conditionalFormatting sqref="AX28:BC28">
    <cfRule type="containsBlanks" dxfId="437" priority="1078">
      <formula>LEN(TRIM(AX28))=0</formula>
    </cfRule>
  </conditionalFormatting>
  <conditionalFormatting sqref="AX28:BC28">
    <cfRule type="containsBlanks" dxfId="436" priority="1077">
      <formula>LEN(TRIM(AX28))=0</formula>
    </cfRule>
  </conditionalFormatting>
  <conditionalFormatting sqref="BE28:BI28">
    <cfRule type="containsBlanks" dxfId="435" priority="1076">
      <formula>LEN(TRIM(BE28))=0</formula>
    </cfRule>
  </conditionalFormatting>
  <conditionalFormatting sqref="BE28:BI28">
    <cfRule type="containsBlanks" dxfId="434" priority="1075">
      <formula>LEN(TRIM(BE28))=0</formula>
    </cfRule>
  </conditionalFormatting>
  <conditionalFormatting sqref="BN28 BP28">
    <cfRule type="containsBlanks" dxfId="433" priority="1074">
      <formula>LEN(TRIM(BN28))=0</formula>
    </cfRule>
  </conditionalFormatting>
  <conditionalFormatting sqref="BN28 BP28">
    <cfRule type="containsBlanks" dxfId="432" priority="1073">
      <formula>LEN(TRIM(BN28))=0</formula>
    </cfRule>
  </conditionalFormatting>
  <conditionalFormatting sqref="BS28:BX28">
    <cfRule type="containsBlanks" dxfId="431" priority="1072">
      <formula>LEN(TRIM(BS28))=0</formula>
    </cfRule>
  </conditionalFormatting>
  <conditionalFormatting sqref="BS28:BX28">
    <cfRule type="containsBlanks" dxfId="430" priority="1071">
      <formula>LEN(TRIM(BS28))=0</formula>
    </cfRule>
  </conditionalFormatting>
  <conditionalFormatting sqref="CA28:CD28">
    <cfRule type="containsBlanks" dxfId="429" priority="1070">
      <formula>LEN(TRIM(CA28))=0</formula>
    </cfRule>
  </conditionalFormatting>
  <conditionalFormatting sqref="CA28:CD28">
    <cfRule type="containsBlanks" dxfId="428" priority="1069">
      <formula>LEN(TRIM(CA28))=0</formula>
    </cfRule>
  </conditionalFormatting>
  <conditionalFormatting sqref="CG28:CH28 CJ28:CK28">
    <cfRule type="containsBlanks" dxfId="427" priority="1068">
      <formula>LEN(TRIM(CG28))=0</formula>
    </cfRule>
  </conditionalFormatting>
  <conditionalFormatting sqref="CG28:CH28 CJ28:CK28">
    <cfRule type="containsBlanks" dxfId="426" priority="1067">
      <formula>LEN(TRIM(CG28))=0</formula>
    </cfRule>
  </conditionalFormatting>
  <conditionalFormatting sqref="CR28">
    <cfRule type="containsBlanks" dxfId="425" priority="1066">
      <formula>LEN(TRIM(CR28))=0</formula>
    </cfRule>
  </conditionalFormatting>
  <conditionalFormatting sqref="CR28">
    <cfRule type="containsBlanks" dxfId="424" priority="1065">
      <formula>LEN(TRIM(CR28))=0</formula>
    </cfRule>
  </conditionalFormatting>
  <conditionalFormatting sqref="DM28">
    <cfRule type="containsBlanks" dxfId="423" priority="1064">
      <formula>LEN(TRIM(DM28))=0</formula>
    </cfRule>
  </conditionalFormatting>
  <conditionalFormatting sqref="DM28">
    <cfRule type="containsBlanks" dxfId="422" priority="1063">
      <formula>LEN(TRIM(DM28))=0</formula>
    </cfRule>
  </conditionalFormatting>
  <conditionalFormatting sqref="DP28:DT28">
    <cfRule type="containsBlanks" dxfId="421" priority="1062">
      <formula>LEN(TRIM(DP28))=0</formula>
    </cfRule>
  </conditionalFormatting>
  <conditionalFormatting sqref="DW28:EA28">
    <cfRule type="containsBlanks" dxfId="420" priority="1061">
      <formula>LEN(TRIM(DW28))=0</formula>
    </cfRule>
  </conditionalFormatting>
  <conditionalFormatting sqref="ED28:EE28 EG28:EH28">
    <cfRule type="containsBlanks" dxfId="419" priority="1060">
      <formula>LEN(TRIM(ED28))=0</formula>
    </cfRule>
  </conditionalFormatting>
  <conditionalFormatting sqref="EN28">
    <cfRule type="containsBlanks" dxfId="418" priority="1059">
      <formula>LEN(TRIM(EN28))=0</formula>
    </cfRule>
  </conditionalFormatting>
  <conditionalFormatting sqref="ER28:EV28">
    <cfRule type="containsBlanks" dxfId="417" priority="1058">
      <formula>LEN(TRIM(ER28))=0</formula>
    </cfRule>
  </conditionalFormatting>
  <conditionalFormatting sqref="EY28:FC28">
    <cfRule type="containsBlanks" dxfId="416" priority="1057">
      <formula>LEN(TRIM(EY28))=0</formula>
    </cfRule>
  </conditionalFormatting>
  <conditionalFormatting sqref="FF28:FJ28">
    <cfRule type="containsBlanks" dxfId="415" priority="1056">
      <formula>LEN(TRIM(FF28))=0</formula>
    </cfRule>
  </conditionalFormatting>
  <conditionalFormatting sqref="FQ28">
    <cfRule type="containsBlanks" dxfId="414" priority="1055">
      <formula>LEN(TRIM(FQ28))=0</formula>
    </cfRule>
  </conditionalFormatting>
  <conditionalFormatting sqref="FX28">
    <cfRule type="containsBlanks" dxfId="413" priority="1054">
      <formula>LEN(TRIM(FX28))=0</formula>
    </cfRule>
  </conditionalFormatting>
  <conditionalFormatting sqref="GA28:GC28 GE28 GA29">
    <cfRule type="containsBlanks" dxfId="412" priority="1053">
      <formula>LEN(TRIM(GA28))=0</formula>
    </cfRule>
  </conditionalFormatting>
  <conditionalFormatting sqref="HB28:HE28">
    <cfRule type="containsBlanks" dxfId="411" priority="1052">
      <formula>LEN(TRIM(HB28))=0</formula>
    </cfRule>
  </conditionalFormatting>
  <conditionalFormatting sqref="HB28:HE28">
    <cfRule type="containsBlanks" dxfId="410" priority="1051">
      <formula>LEN(TRIM(HB28))=0</formula>
    </cfRule>
  </conditionalFormatting>
  <conditionalFormatting sqref="HM28">
    <cfRule type="containsBlanks" dxfId="409" priority="1050">
      <formula>LEN(TRIM(HM28))=0</formula>
    </cfRule>
  </conditionalFormatting>
  <conditionalFormatting sqref="HM28">
    <cfRule type="containsBlanks" dxfId="408" priority="1049">
      <formula>LEN(TRIM(HM28))=0</formula>
    </cfRule>
  </conditionalFormatting>
  <conditionalFormatting sqref="HS28">
    <cfRule type="containsBlanks" dxfId="407" priority="1048">
      <formula>LEN(TRIM(HS28))=0</formula>
    </cfRule>
  </conditionalFormatting>
  <conditionalFormatting sqref="HS28">
    <cfRule type="containsBlanks" dxfId="406" priority="1047">
      <formula>LEN(TRIM(HS28))=0</formula>
    </cfRule>
  </conditionalFormatting>
  <conditionalFormatting sqref="IE28">
    <cfRule type="containsBlanks" dxfId="405" priority="1046">
      <formula>LEN(TRIM(IE28))=0</formula>
    </cfRule>
  </conditionalFormatting>
  <conditionalFormatting sqref="IE28">
    <cfRule type="containsBlanks" dxfId="404" priority="1045">
      <formula>LEN(TRIM(IE28))=0</formula>
    </cfRule>
  </conditionalFormatting>
  <conditionalFormatting sqref="KO28">
    <cfRule type="containsBlanks" dxfId="403" priority="1044">
      <formula>LEN(TRIM(KO28))=0</formula>
    </cfRule>
  </conditionalFormatting>
  <conditionalFormatting sqref="KP28">
    <cfRule type="containsBlanks" dxfId="402" priority="1043">
      <formula>LEN(TRIM(KP28))=0</formula>
    </cfRule>
  </conditionalFormatting>
  <conditionalFormatting sqref="KU28">
    <cfRule type="containsBlanks" dxfId="401" priority="1040">
      <formula>LEN(TRIM(KU28))=0</formula>
    </cfRule>
  </conditionalFormatting>
  <conditionalFormatting sqref="KS28">
    <cfRule type="containsBlanks" dxfId="400" priority="1039">
      <formula>LEN(TRIM(KS28))=0</formula>
    </cfRule>
  </conditionalFormatting>
  <conditionalFormatting sqref="LM28">
    <cfRule type="containsBlanks" dxfId="399" priority="1038">
      <formula>LEN(TRIM(LM28))=0</formula>
    </cfRule>
  </conditionalFormatting>
  <conditionalFormatting sqref="OT28:OV28">
    <cfRule type="containsBlanks" dxfId="398" priority="1037">
      <formula>LEN(TRIM(OT28))=0</formula>
    </cfRule>
  </conditionalFormatting>
  <conditionalFormatting sqref="PA28:PB28">
    <cfRule type="containsBlanks" dxfId="397" priority="1036">
      <formula>LEN(TRIM(PA28))=0</formula>
    </cfRule>
  </conditionalFormatting>
  <conditionalFormatting sqref="PF28:PL28">
    <cfRule type="containsBlanks" dxfId="396" priority="1035">
      <formula>LEN(TRIM(PF28))=0</formula>
    </cfRule>
  </conditionalFormatting>
  <conditionalFormatting sqref="PN28:PO28">
    <cfRule type="containsBlanks" dxfId="395" priority="1034">
      <formula>LEN(TRIM(PN28))=0</formula>
    </cfRule>
  </conditionalFormatting>
  <conditionalFormatting sqref="PQ28:PR28">
    <cfRule type="containsBlanks" dxfId="394" priority="1033">
      <formula>LEN(TRIM(PQ28))=0</formula>
    </cfRule>
  </conditionalFormatting>
  <conditionalFormatting sqref="PS28:PT28">
    <cfRule type="containsBlanks" dxfId="393" priority="1032">
      <formula>LEN(TRIM(PS28))=0</formula>
    </cfRule>
  </conditionalFormatting>
  <conditionalFormatting sqref="PX28:PY28">
    <cfRule type="containsBlanks" dxfId="392" priority="1031">
      <formula>LEN(TRIM(PX28))=0</formula>
    </cfRule>
  </conditionalFormatting>
  <conditionalFormatting sqref="PZ28:QA28">
    <cfRule type="containsBlanks" dxfId="391" priority="1030">
      <formula>LEN(TRIM(PZ28))=0</formula>
    </cfRule>
  </conditionalFormatting>
  <conditionalFormatting sqref="PZ28:QA28">
    <cfRule type="containsBlanks" dxfId="390" priority="1029">
      <formula>LEN(TRIM(PZ28))=0</formula>
    </cfRule>
  </conditionalFormatting>
  <conditionalFormatting sqref="QL28:QM28">
    <cfRule type="containsBlanks" dxfId="389" priority="1028">
      <formula>LEN(TRIM(QL28))=0</formula>
    </cfRule>
  </conditionalFormatting>
  <conditionalFormatting sqref="QL28:QM28">
    <cfRule type="containsBlanks" dxfId="388" priority="1027">
      <formula>LEN(TRIM(QL28))=0</formula>
    </cfRule>
  </conditionalFormatting>
  <conditionalFormatting sqref="QN28:QO28">
    <cfRule type="containsBlanks" dxfId="387" priority="1026">
      <formula>LEN(TRIM(QN28))=0</formula>
    </cfRule>
  </conditionalFormatting>
  <conditionalFormatting sqref="QP28:QQ28">
    <cfRule type="containsBlanks" dxfId="386" priority="1025">
      <formula>LEN(TRIM(QP28))=0</formula>
    </cfRule>
  </conditionalFormatting>
  <conditionalFormatting sqref="QS28">
    <cfRule type="containsBlanks" dxfId="385" priority="1024">
      <formula>LEN(TRIM(QS28))=0</formula>
    </cfRule>
  </conditionalFormatting>
  <conditionalFormatting sqref="QS28">
    <cfRule type="containsBlanks" dxfId="384" priority="1023">
      <formula>LEN(TRIM(QS28))=0</formula>
    </cfRule>
  </conditionalFormatting>
  <conditionalFormatting sqref="QT28">
    <cfRule type="containsBlanks" dxfId="383" priority="1022">
      <formula>LEN(TRIM(QT28))=0</formula>
    </cfRule>
  </conditionalFormatting>
  <conditionalFormatting sqref="QT28">
    <cfRule type="containsBlanks" dxfId="382" priority="1021">
      <formula>LEN(TRIM(QT28))=0</formula>
    </cfRule>
  </conditionalFormatting>
  <conditionalFormatting sqref="QU28">
    <cfRule type="containsBlanks" dxfId="381" priority="1020">
      <formula>LEN(TRIM(QU28))=0</formula>
    </cfRule>
  </conditionalFormatting>
  <conditionalFormatting sqref="QU28">
    <cfRule type="containsBlanks" dxfId="380" priority="1019">
      <formula>LEN(TRIM(QU28))=0</formula>
    </cfRule>
  </conditionalFormatting>
  <conditionalFormatting sqref="QV28">
    <cfRule type="containsBlanks" dxfId="379" priority="1018">
      <formula>LEN(TRIM(QV28))=0</formula>
    </cfRule>
  </conditionalFormatting>
  <conditionalFormatting sqref="QV28">
    <cfRule type="containsBlanks" dxfId="378" priority="1017">
      <formula>LEN(TRIM(QV28))=0</formula>
    </cfRule>
  </conditionalFormatting>
  <conditionalFormatting sqref="QW28">
    <cfRule type="containsBlanks" dxfId="377" priority="1016">
      <formula>LEN(TRIM(QW28))=0</formula>
    </cfRule>
  </conditionalFormatting>
  <conditionalFormatting sqref="QW28">
    <cfRule type="containsBlanks" dxfId="376" priority="1015">
      <formula>LEN(TRIM(QW28))=0</formula>
    </cfRule>
  </conditionalFormatting>
  <conditionalFormatting sqref="QX28">
    <cfRule type="containsBlanks" dxfId="375" priority="1014">
      <formula>LEN(TRIM(QX28))=0</formula>
    </cfRule>
  </conditionalFormatting>
  <conditionalFormatting sqref="QX28">
    <cfRule type="containsBlanks" dxfId="374" priority="1013">
      <formula>LEN(TRIM(QX28))=0</formula>
    </cfRule>
  </conditionalFormatting>
  <conditionalFormatting sqref="QY28">
    <cfRule type="containsBlanks" dxfId="373" priority="1012">
      <formula>LEN(TRIM(QY28))=0</formula>
    </cfRule>
  </conditionalFormatting>
  <conditionalFormatting sqref="QY28">
    <cfRule type="containsBlanks" dxfId="372" priority="1011">
      <formula>LEN(TRIM(QY28))=0</formula>
    </cfRule>
  </conditionalFormatting>
  <conditionalFormatting sqref="RY28 SA28:SD28 SF28:SI28">
    <cfRule type="containsBlanks" dxfId="371" priority="1010">
      <formula>LEN(TRIM(RY28))=0</formula>
    </cfRule>
  </conditionalFormatting>
  <conditionalFormatting sqref="SK28">
    <cfRule type="containsBlanks" dxfId="370" priority="1009">
      <formula>LEN(TRIM(SK28))=0</formula>
    </cfRule>
  </conditionalFormatting>
  <conditionalFormatting sqref="SL28">
    <cfRule type="containsBlanks" dxfId="369" priority="1008">
      <formula>LEN(TRIM(SL28))=0</formula>
    </cfRule>
  </conditionalFormatting>
  <conditionalFormatting sqref="SL28">
    <cfRule type="containsBlanks" dxfId="368" priority="1007">
      <formula>LEN(TRIM(SL28))=0</formula>
    </cfRule>
  </conditionalFormatting>
  <conditionalFormatting sqref="SM28">
    <cfRule type="containsBlanks" dxfId="367" priority="1006">
      <formula>LEN(TRIM(SM28))=0</formula>
    </cfRule>
  </conditionalFormatting>
  <conditionalFormatting sqref="SM28">
    <cfRule type="containsBlanks" dxfId="366" priority="1005">
      <formula>LEN(TRIM(SM28))=0</formula>
    </cfRule>
  </conditionalFormatting>
  <conditionalFormatting sqref="S30:Z30">
    <cfRule type="containsBlanks" dxfId="365" priority="1004">
      <formula>LEN(TRIM(S30))=0</formula>
    </cfRule>
  </conditionalFormatting>
  <conditionalFormatting sqref="S30:Z30">
    <cfRule type="containsBlanks" dxfId="364" priority="1003">
      <formula>LEN(TRIM(S30))=0</formula>
    </cfRule>
  </conditionalFormatting>
  <conditionalFormatting sqref="AA30:AH30">
    <cfRule type="containsBlanks" dxfId="363" priority="1002">
      <formula>LEN(TRIM(AA30))=0</formula>
    </cfRule>
  </conditionalFormatting>
  <conditionalFormatting sqref="AA30:AH30">
    <cfRule type="containsBlanks" dxfId="362" priority="1001">
      <formula>LEN(TRIM(AA30))=0</formula>
    </cfRule>
  </conditionalFormatting>
  <conditionalFormatting sqref="AQ30:AU30">
    <cfRule type="containsBlanks" dxfId="361" priority="996">
      <formula>LEN(TRIM(AQ30))=0</formula>
    </cfRule>
  </conditionalFormatting>
  <conditionalFormatting sqref="AQ30:AU30">
    <cfRule type="containsBlanks" dxfId="360" priority="995">
      <formula>LEN(TRIM(AQ30))=0</formula>
    </cfRule>
  </conditionalFormatting>
  <conditionalFormatting sqref="AJ30:AN30">
    <cfRule type="containsBlanks" dxfId="359" priority="998">
      <formula>LEN(TRIM(AJ30))=0</formula>
    </cfRule>
  </conditionalFormatting>
  <conditionalFormatting sqref="AJ30:AN30">
    <cfRule type="containsBlanks" dxfId="358" priority="997">
      <formula>LEN(TRIM(AJ30))=0</formula>
    </cfRule>
  </conditionalFormatting>
  <conditionalFormatting sqref="AX30:BB30">
    <cfRule type="containsBlanks" dxfId="357" priority="994">
      <formula>LEN(TRIM(AX30))=0</formula>
    </cfRule>
  </conditionalFormatting>
  <conditionalFormatting sqref="AX30:BB30">
    <cfRule type="containsBlanks" dxfId="356" priority="993">
      <formula>LEN(TRIM(AX30))=0</formula>
    </cfRule>
  </conditionalFormatting>
  <conditionalFormatting sqref="BE30:BI30">
    <cfRule type="containsBlanks" dxfId="355" priority="992">
      <formula>LEN(TRIM(BE30))=0</formula>
    </cfRule>
  </conditionalFormatting>
  <conditionalFormatting sqref="BE30:BI30">
    <cfRule type="containsBlanks" dxfId="354" priority="991">
      <formula>LEN(TRIM(BE30))=0</formula>
    </cfRule>
  </conditionalFormatting>
  <conditionalFormatting sqref="BL30:BP30">
    <cfRule type="containsBlanks" dxfId="353" priority="990">
      <formula>LEN(TRIM(BL30))=0</formula>
    </cfRule>
  </conditionalFormatting>
  <conditionalFormatting sqref="BL30:BP30">
    <cfRule type="containsBlanks" dxfId="352" priority="989">
      <formula>LEN(TRIM(BL30))=0</formula>
    </cfRule>
  </conditionalFormatting>
  <conditionalFormatting sqref="BS30:BX30">
    <cfRule type="containsBlanks" dxfId="351" priority="988">
      <formula>LEN(TRIM(BS30))=0</formula>
    </cfRule>
  </conditionalFormatting>
  <conditionalFormatting sqref="BS30:BX30">
    <cfRule type="containsBlanks" dxfId="350" priority="987">
      <formula>LEN(TRIM(BS30))=0</formula>
    </cfRule>
  </conditionalFormatting>
  <conditionalFormatting sqref="BZ30:CD30">
    <cfRule type="containsBlanks" dxfId="349" priority="986">
      <formula>LEN(TRIM(BZ30))=0</formula>
    </cfRule>
  </conditionalFormatting>
  <conditionalFormatting sqref="BZ30:CD30">
    <cfRule type="containsBlanks" dxfId="348" priority="985">
      <formula>LEN(TRIM(BZ30))=0</formula>
    </cfRule>
  </conditionalFormatting>
  <conditionalFormatting sqref="CG30:CK30">
    <cfRule type="containsBlanks" dxfId="347" priority="984">
      <formula>LEN(TRIM(CG30))=0</formula>
    </cfRule>
  </conditionalFormatting>
  <conditionalFormatting sqref="CG30:CK30">
    <cfRule type="containsBlanks" dxfId="346" priority="983">
      <formula>LEN(TRIM(CG30))=0</formula>
    </cfRule>
  </conditionalFormatting>
  <conditionalFormatting sqref="DI30:DN30">
    <cfRule type="containsBlanks" dxfId="345" priority="982">
      <formula>LEN(TRIM(DI30))=0</formula>
    </cfRule>
  </conditionalFormatting>
  <conditionalFormatting sqref="DI30:DN30">
    <cfRule type="containsBlanks" dxfId="344" priority="981">
      <formula>LEN(TRIM(DI30))=0</formula>
    </cfRule>
  </conditionalFormatting>
  <conditionalFormatting sqref="DP30:DT30">
    <cfRule type="containsBlanks" dxfId="343" priority="980">
      <formula>LEN(TRIM(DP30))=0</formula>
    </cfRule>
  </conditionalFormatting>
  <conditionalFormatting sqref="DW30:EA30">
    <cfRule type="containsBlanks" dxfId="342" priority="979">
      <formula>LEN(TRIM(DW30))=0</formula>
    </cfRule>
  </conditionalFormatting>
  <conditionalFormatting sqref="ED30:EH30">
    <cfRule type="containsBlanks" dxfId="341" priority="978">
      <formula>LEN(TRIM(ED30))=0</formula>
    </cfRule>
  </conditionalFormatting>
  <conditionalFormatting sqref="EM30:EO30">
    <cfRule type="containsBlanks" dxfId="340" priority="977">
      <formula>LEN(TRIM(EM30))=0</formula>
    </cfRule>
  </conditionalFormatting>
  <conditionalFormatting sqref="ER30:EV30">
    <cfRule type="containsBlanks" dxfId="339" priority="976">
      <formula>LEN(TRIM(ER30))=0</formula>
    </cfRule>
  </conditionalFormatting>
  <conditionalFormatting sqref="EY30:FC30">
    <cfRule type="containsBlanks" dxfId="338" priority="975">
      <formula>LEN(TRIM(EY30))=0</formula>
    </cfRule>
  </conditionalFormatting>
  <conditionalFormatting sqref="FF30:FJ30">
    <cfRule type="containsBlanks" dxfId="337" priority="974">
      <formula>LEN(TRIM(FF30))=0</formula>
    </cfRule>
  </conditionalFormatting>
  <conditionalFormatting sqref="FQ30">
    <cfRule type="containsBlanks" dxfId="336" priority="973">
      <formula>LEN(TRIM(FQ30))=0</formula>
    </cfRule>
  </conditionalFormatting>
  <conditionalFormatting sqref="GA30:GE30">
    <cfRule type="containsBlanks" dxfId="335" priority="972">
      <formula>LEN(TRIM(GA30))=0</formula>
    </cfRule>
  </conditionalFormatting>
  <conditionalFormatting sqref="HA30 HM30">
    <cfRule type="containsBlanks" dxfId="334" priority="971">
      <formula>LEN(TRIM(HA30))=0</formula>
    </cfRule>
  </conditionalFormatting>
  <conditionalFormatting sqref="HA30 HM30">
    <cfRule type="containsBlanks" dxfId="333" priority="970">
      <formula>LEN(TRIM(HA30))=0</formula>
    </cfRule>
  </conditionalFormatting>
  <conditionalFormatting sqref="HS30">
    <cfRule type="containsBlanks" dxfId="332" priority="969">
      <formula>LEN(TRIM(HS30))=0</formula>
    </cfRule>
  </conditionalFormatting>
  <conditionalFormatting sqref="HS30">
    <cfRule type="containsBlanks" dxfId="331" priority="968">
      <formula>LEN(TRIM(HS30))=0</formula>
    </cfRule>
  </conditionalFormatting>
  <conditionalFormatting sqref="IK30">
    <cfRule type="containsBlanks" dxfId="330" priority="967">
      <formula>LEN(TRIM(IK30))=0</formula>
    </cfRule>
  </conditionalFormatting>
  <conditionalFormatting sqref="IK30">
    <cfRule type="containsBlanks" dxfId="329" priority="966">
      <formula>LEN(TRIM(IK30))=0</formula>
    </cfRule>
  </conditionalFormatting>
  <conditionalFormatting sqref="IW30">
    <cfRule type="containsBlanks" dxfId="328" priority="965">
      <formula>LEN(TRIM(IW30))=0</formula>
    </cfRule>
  </conditionalFormatting>
  <conditionalFormatting sqref="IW30">
    <cfRule type="containsBlanks" dxfId="327" priority="964">
      <formula>LEN(TRIM(IW30))=0</formula>
    </cfRule>
  </conditionalFormatting>
  <conditionalFormatting sqref="JC30">
    <cfRule type="containsBlanks" dxfId="326" priority="963">
      <formula>LEN(TRIM(JC30))=0</formula>
    </cfRule>
  </conditionalFormatting>
  <conditionalFormatting sqref="JC30">
    <cfRule type="containsBlanks" dxfId="325" priority="962">
      <formula>LEN(TRIM(JC30))=0</formula>
    </cfRule>
  </conditionalFormatting>
  <conditionalFormatting sqref="JO30">
    <cfRule type="containsBlanks" dxfId="324" priority="961">
      <formula>LEN(TRIM(JO30))=0</formula>
    </cfRule>
  </conditionalFormatting>
  <conditionalFormatting sqref="JO30">
    <cfRule type="containsBlanks" dxfId="323" priority="960">
      <formula>LEN(TRIM(JO30))=0</formula>
    </cfRule>
  </conditionalFormatting>
  <conditionalFormatting sqref="KO30">
    <cfRule type="containsBlanks" dxfId="322" priority="959">
      <formula>LEN(TRIM(KO30))=0</formula>
    </cfRule>
  </conditionalFormatting>
  <conditionalFormatting sqref="KP30">
    <cfRule type="containsBlanks" dxfId="321" priority="958">
      <formula>LEN(TRIM(KP30))=0</formula>
    </cfRule>
  </conditionalFormatting>
  <conditionalFormatting sqref="KS30">
    <cfRule type="containsBlanks" dxfId="320" priority="957">
      <formula>LEN(TRIM(KS30))=0</formula>
    </cfRule>
  </conditionalFormatting>
  <conditionalFormatting sqref="KU30">
    <cfRule type="containsBlanks" dxfId="319" priority="956">
      <formula>LEN(TRIM(KU30))=0</formula>
    </cfRule>
  </conditionalFormatting>
  <conditionalFormatting sqref="KW30">
    <cfRule type="containsBlanks" dxfId="318" priority="955">
      <formula>LEN(TRIM(KW30))=0</formula>
    </cfRule>
  </conditionalFormatting>
  <conditionalFormatting sqref="KY30">
    <cfRule type="containsBlanks" dxfId="317" priority="954">
      <formula>LEN(TRIM(KY30))=0</formula>
    </cfRule>
  </conditionalFormatting>
  <conditionalFormatting sqref="LA30">
    <cfRule type="containsBlanks" dxfId="316" priority="953">
      <formula>LEN(TRIM(LA30))=0</formula>
    </cfRule>
  </conditionalFormatting>
  <conditionalFormatting sqref="LD30">
    <cfRule type="containsBlanks" dxfId="315" priority="952">
      <formula>LEN(TRIM(LD30))=0</formula>
    </cfRule>
  </conditionalFormatting>
  <conditionalFormatting sqref="LF30">
    <cfRule type="containsBlanks" dxfId="314" priority="951">
      <formula>LEN(TRIM(LF30))=0</formula>
    </cfRule>
  </conditionalFormatting>
  <conditionalFormatting sqref="LH30">
    <cfRule type="containsBlanks" dxfId="313" priority="950">
      <formula>LEN(TRIM(LH30))=0</formula>
    </cfRule>
  </conditionalFormatting>
  <conditionalFormatting sqref="LK30">
    <cfRule type="containsBlanks" dxfId="312" priority="949">
      <formula>LEN(TRIM(LK30))=0</formula>
    </cfRule>
  </conditionalFormatting>
  <conditionalFormatting sqref="LM30">
    <cfRule type="containsBlanks" dxfId="311" priority="948">
      <formula>LEN(TRIM(LM30))=0</formula>
    </cfRule>
  </conditionalFormatting>
  <conditionalFormatting sqref="LO30">
    <cfRule type="containsBlanks" dxfId="310" priority="947">
      <formula>LEN(TRIM(LO30))=0</formula>
    </cfRule>
  </conditionalFormatting>
  <conditionalFormatting sqref="LR30">
    <cfRule type="containsBlanks" dxfId="309" priority="946">
      <formula>LEN(TRIM(LR30))=0</formula>
    </cfRule>
  </conditionalFormatting>
  <conditionalFormatting sqref="LT30">
    <cfRule type="containsBlanks" dxfId="308" priority="945">
      <formula>LEN(TRIM(LT30))=0</formula>
    </cfRule>
  </conditionalFormatting>
  <conditionalFormatting sqref="S32:Z32">
    <cfRule type="containsBlanks" dxfId="307" priority="944">
      <formula>LEN(TRIM(S32))=0</formula>
    </cfRule>
  </conditionalFormatting>
  <conditionalFormatting sqref="S32:Z32">
    <cfRule type="containsBlanks" dxfId="306" priority="943">
      <formula>LEN(TRIM(S32))=0</formula>
    </cfRule>
  </conditionalFormatting>
  <conditionalFormatting sqref="AA32:AD32">
    <cfRule type="containsBlanks" dxfId="305" priority="942">
      <formula>LEN(TRIM(AA32))=0</formula>
    </cfRule>
  </conditionalFormatting>
  <conditionalFormatting sqref="AA32:AD32">
    <cfRule type="containsBlanks" dxfId="304" priority="941">
      <formula>LEN(TRIM(AA32))=0</formula>
    </cfRule>
  </conditionalFormatting>
  <conditionalFormatting sqref="AD32">
    <cfRule type="containsBlanks" dxfId="303" priority="940">
      <formula>LEN(TRIM(AD32))=0</formula>
    </cfRule>
  </conditionalFormatting>
  <conditionalFormatting sqref="AE32:AH32">
    <cfRule type="containsBlanks" dxfId="302" priority="936">
      <formula>LEN(TRIM(AE32))=0</formula>
    </cfRule>
  </conditionalFormatting>
  <conditionalFormatting sqref="AJ32:AO32">
    <cfRule type="containsBlanks" dxfId="301" priority="935">
      <formula>LEN(TRIM(AJ32))=0</formula>
    </cfRule>
  </conditionalFormatting>
  <conditionalFormatting sqref="AJ32:AO32">
    <cfRule type="containsBlanks" dxfId="300" priority="934">
      <formula>LEN(TRIM(AJ32))=0</formula>
    </cfRule>
  </conditionalFormatting>
  <conditionalFormatting sqref="AQ32:AV32">
    <cfRule type="containsBlanks" dxfId="299" priority="933">
      <formula>LEN(TRIM(AQ32))=0</formula>
    </cfRule>
  </conditionalFormatting>
  <conditionalFormatting sqref="AQ32:AV32">
    <cfRule type="containsBlanks" dxfId="298" priority="932">
      <formula>LEN(TRIM(AQ32))=0</formula>
    </cfRule>
  </conditionalFormatting>
  <conditionalFormatting sqref="AX32:BC32">
    <cfRule type="containsBlanks" dxfId="297" priority="931">
      <formula>LEN(TRIM(AX32))=0</formula>
    </cfRule>
  </conditionalFormatting>
  <conditionalFormatting sqref="AX32:BC32">
    <cfRule type="containsBlanks" dxfId="296" priority="930">
      <formula>LEN(TRIM(AX32))=0</formula>
    </cfRule>
  </conditionalFormatting>
  <conditionalFormatting sqref="BE32:BJ32">
    <cfRule type="containsBlanks" dxfId="295" priority="929">
      <formula>LEN(TRIM(BE32))=0</formula>
    </cfRule>
  </conditionalFormatting>
  <conditionalFormatting sqref="BE32:BJ32">
    <cfRule type="containsBlanks" dxfId="294" priority="928">
      <formula>LEN(TRIM(BE32))=0</formula>
    </cfRule>
  </conditionalFormatting>
  <conditionalFormatting sqref="BL32:BQ32">
    <cfRule type="containsBlanks" dxfId="293" priority="927">
      <formula>LEN(TRIM(BL32))=0</formula>
    </cfRule>
  </conditionalFormatting>
  <conditionalFormatting sqref="BL32:BQ32">
    <cfRule type="containsBlanks" dxfId="292" priority="926">
      <formula>LEN(TRIM(BL32))=0</formula>
    </cfRule>
  </conditionalFormatting>
  <conditionalFormatting sqref="BS32:BX32">
    <cfRule type="containsBlanks" dxfId="291" priority="925">
      <formula>LEN(TRIM(BS32))=0</formula>
    </cfRule>
  </conditionalFormatting>
  <conditionalFormatting sqref="BS32:BX32">
    <cfRule type="containsBlanks" dxfId="290" priority="924">
      <formula>LEN(TRIM(BS32))=0</formula>
    </cfRule>
  </conditionalFormatting>
  <conditionalFormatting sqref="BZ32:CD32">
    <cfRule type="containsBlanks" dxfId="289" priority="923">
      <formula>LEN(TRIM(BZ32))=0</formula>
    </cfRule>
  </conditionalFormatting>
  <conditionalFormatting sqref="BZ32:CD32">
    <cfRule type="containsBlanks" dxfId="288" priority="922">
      <formula>LEN(TRIM(BZ32))=0</formula>
    </cfRule>
  </conditionalFormatting>
  <conditionalFormatting sqref="CG32:CL32">
    <cfRule type="containsBlanks" dxfId="287" priority="921">
      <formula>LEN(TRIM(CG32))=0</formula>
    </cfRule>
  </conditionalFormatting>
  <conditionalFormatting sqref="CG32:CL32">
    <cfRule type="containsBlanks" dxfId="286" priority="920">
      <formula>LEN(TRIM(CG32))=0</formula>
    </cfRule>
  </conditionalFormatting>
  <conditionalFormatting sqref="CN32:CS32">
    <cfRule type="containsBlanks" dxfId="285" priority="919">
      <formula>LEN(TRIM(CN32))=0</formula>
    </cfRule>
  </conditionalFormatting>
  <conditionalFormatting sqref="CN32:CS32">
    <cfRule type="containsBlanks" dxfId="284" priority="918">
      <formula>LEN(TRIM(CN32))=0</formula>
    </cfRule>
  </conditionalFormatting>
  <conditionalFormatting sqref="EY32:FD32">
    <cfRule type="containsBlanks" dxfId="283" priority="902">
      <formula>LEN(TRIM(EY32))=0</formula>
    </cfRule>
  </conditionalFormatting>
  <conditionalFormatting sqref="FF32:FK32">
    <cfRule type="containsBlanks" dxfId="282" priority="901">
      <formula>LEN(TRIM(FF32))=0</formula>
    </cfRule>
  </conditionalFormatting>
  <conditionalFormatting sqref="AJ38:AO38">
    <cfRule type="containsBlanks" dxfId="281" priority="782">
      <formula>LEN(TRIM(AJ38))=0</formula>
    </cfRule>
  </conditionalFormatting>
  <conditionalFormatting sqref="AQ38:AV38">
    <cfRule type="containsBlanks" dxfId="280" priority="781">
      <formula>LEN(TRIM(AQ38))=0</formula>
    </cfRule>
  </conditionalFormatting>
  <conditionalFormatting sqref="DI31:DN32">
    <cfRule type="containsBlanks" dxfId="279" priority="913">
      <formula>LEN(TRIM(DI31))=0</formula>
    </cfRule>
  </conditionalFormatting>
  <conditionalFormatting sqref="DI31:DN32">
    <cfRule type="containsBlanks" dxfId="278" priority="912">
      <formula>LEN(TRIM(DI31))=0</formula>
    </cfRule>
  </conditionalFormatting>
  <conditionalFormatting sqref="DW32:EB32">
    <cfRule type="containsBlanks" dxfId="277" priority="909">
      <formula>LEN(TRIM(DW32))=0</formula>
    </cfRule>
  </conditionalFormatting>
  <conditionalFormatting sqref="DW32:EB32">
    <cfRule type="containsBlanks" dxfId="276" priority="908">
      <formula>LEN(TRIM(DW32))=0</formula>
    </cfRule>
  </conditionalFormatting>
  <conditionalFormatting sqref="ED32:EI32">
    <cfRule type="containsBlanks" dxfId="275" priority="907">
      <formula>LEN(TRIM(ED32))=0</formula>
    </cfRule>
  </conditionalFormatting>
  <conditionalFormatting sqref="ED32:EI32">
    <cfRule type="containsBlanks" dxfId="274" priority="906">
      <formula>LEN(TRIM(ED32))=0</formula>
    </cfRule>
  </conditionalFormatting>
  <conditionalFormatting sqref="EM32:EO32">
    <cfRule type="containsBlanks" dxfId="273" priority="905">
      <formula>LEN(TRIM(EM32))=0</formula>
    </cfRule>
  </conditionalFormatting>
  <conditionalFormatting sqref="EY32:FD32">
    <cfRule type="containsBlanks" dxfId="272" priority="903">
      <formula>LEN(TRIM(EY32))=0</formula>
    </cfRule>
  </conditionalFormatting>
  <conditionalFormatting sqref="FF32:FK32">
    <cfRule type="containsBlanks" dxfId="271" priority="900">
      <formula>LEN(TRIM(FF32))=0</formula>
    </cfRule>
  </conditionalFormatting>
  <conditionalFormatting sqref="FQ32">
    <cfRule type="containsBlanks" dxfId="270" priority="899">
      <formula>LEN(TRIM(FQ32))=0</formula>
    </cfRule>
  </conditionalFormatting>
  <conditionalFormatting sqref="FX32">
    <cfRule type="containsBlanks" dxfId="269" priority="898">
      <formula>LEN(TRIM(FX32))=0</formula>
    </cfRule>
  </conditionalFormatting>
  <conditionalFormatting sqref="GA32:GE32">
    <cfRule type="containsBlanks" dxfId="268" priority="897">
      <formula>LEN(TRIM(GA32))=0</formula>
    </cfRule>
  </conditionalFormatting>
  <conditionalFormatting sqref="HB32:HE32 HG32:HK32 HM32">
    <cfRule type="containsBlanks" dxfId="267" priority="896">
      <formula>LEN(TRIM(HB32))=0</formula>
    </cfRule>
  </conditionalFormatting>
  <conditionalFormatting sqref="HB32:HE32 HG32:HK32 HM32">
    <cfRule type="containsBlanks" dxfId="266" priority="895">
      <formula>LEN(TRIM(HB32))=0</formula>
    </cfRule>
  </conditionalFormatting>
  <conditionalFormatting sqref="HA32">
    <cfRule type="containsBlanks" dxfId="265" priority="894">
      <formula>LEN(TRIM(HA32))=0</formula>
    </cfRule>
  </conditionalFormatting>
  <conditionalFormatting sqref="HA32">
    <cfRule type="containsBlanks" dxfId="264" priority="893">
      <formula>LEN(TRIM(HA32))=0</formula>
    </cfRule>
  </conditionalFormatting>
  <conditionalFormatting sqref="HS32:HW32 IK32 IW32:JA32 JC32:JG32 IM32:IN32">
    <cfRule type="containsBlanks" dxfId="263" priority="892">
      <formula>LEN(TRIM(HS32))=0</formula>
    </cfRule>
  </conditionalFormatting>
  <conditionalFormatting sqref="HS32:HW32 IK32 IW32:JA32 JC32:JG32 IM32:IN32">
    <cfRule type="containsBlanks" dxfId="262" priority="891">
      <formula>LEN(TRIM(HS32))=0</formula>
    </cfRule>
  </conditionalFormatting>
  <conditionalFormatting sqref="KU36:KV36">
    <cfRule type="containsBlanks" dxfId="261" priority="794">
      <formula>LEN(TRIM(KU36))=0</formula>
    </cfRule>
  </conditionalFormatting>
  <conditionalFormatting sqref="LA36:LB36">
    <cfRule type="containsBlanks" dxfId="260" priority="793">
      <formula>LEN(TRIM(LA36))=0</formula>
    </cfRule>
  </conditionalFormatting>
  <conditionalFormatting sqref="JO32:JS32">
    <cfRule type="containsBlanks" dxfId="259" priority="888">
      <formula>LEN(TRIM(JO32))=0</formula>
    </cfRule>
  </conditionalFormatting>
  <conditionalFormatting sqref="JO32:JS32">
    <cfRule type="containsBlanks" dxfId="258" priority="887">
      <formula>LEN(TRIM(JO32))=0</formula>
    </cfRule>
  </conditionalFormatting>
  <conditionalFormatting sqref="KO32">
    <cfRule type="containsBlanks" dxfId="257" priority="886">
      <formula>LEN(TRIM(KO32))=0</formula>
    </cfRule>
  </conditionalFormatting>
  <conditionalFormatting sqref="KP32">
    <cfRule type="containsBlanks" dxfId="256" priority="885">
      <formula>LEN(TRIM(KP32))=0</formula>
    </cfRule>
  </conditionalFormatting>
  <conditionalFormatting sqref="KS32">
    <cfRule type="containsBlanks" dxfId="255" priority="884">
      <formula>LEN(TRIM(KS32))=0</formula>
    </cfRule>
  </conditionalFormatting>
  <conditionalFormatting sqref="KU32">
    <cfRule type="containsBlanks" dxfId="254" priority="883">
      <formula>LEN(TRIM(KU32))=0</formula>
    </cfRule>
  </conditionalFormatting>
  <conditionalFormatting sqref="KW32">
    <cfRule type="containsBlanks" dxfId="253" priority="882">
      <formula>LEN(TRIM(KW32))=0</formula>
    </cfRule>
  </conditionalFormatting>
  <conditionalFormatting sqref="KY32">
    <cfRule type="containsBlanks" dxfId="252" priority="881">
      <formula>LEN(TRIM(KY32))=0</formula>
    </cfRule>
  </conditionalFormatting>
  <conditionalFormatting sqref="LA32">
    <cfRule type="containsBlanks" dxfId="251" priority="880">
      <formula>LEN(TRIM(LA32))=0</formula>
    </cfRule>
  </conditionalFormatting>
  <conditionalFormatting sqref="LD32">
    <cfRule type="containsBlanks" dxfId="250" priority="879">
      <formula>LEN(TRIM(LD32))=0</formula>
    </cfRule>
  </conditionalFormatting>
  <conditionalFormatting sqref="LF32">
    <cfRule type="containsBlanks" dxfId="249" priority="878">
      <formula>LEN(TRIM(LF32))=0</formula>
    </cfRule>
  </conditionalFormatting>
  <conditionalFormatting sqref="LH32">
    <cfRule type="containsBlanks" dxfId="248" priority="877">
      <formula>LEN(TRIM(LH32))=0</formula>
    </cfRule>
  </conditionalFormatting>
  <conditionalFormatting sqref="LK32">
    <cfRule type="containsBlanks" dxfId="247" priority="876">
      <formula>LEN(TRIM(LK32))=0</formula>
    </cfRule>
  </conditionalFormatting>
  <conditionalFormatting sqref="LM32">
    <cfRule type="containsBlanks" dxfId="246" priority="875">
      <formula>LEN(TRIM(LM32))=0</formula>
    </cfRule>
  </conditionalFormatting>
  <conditionalFormatting sqref="LO32">
    <cfRule type="containsBlanks" dxfId="245" priority="874">
      <formula>LEN(TRIM(LO32))=0</formula>
    </cfRule>
  </conditionalFormatting>
  <conditionalFormatting sqref="LT32">
    <cfRule type="containsBlanks" dxfId="244" priority="873">
      <formula>LEN(TRIM(LT32))=0</formula>
    </cfRule>
  </conditionalFormatting>
  <conditionalFormatting sqref="OT32:OW32">
    <cfRule type="containsBlanks" dxfId="243" priority="872">
      <formula>LEN(TRIM(OT32))=0</formula>
    </cfRule>
  </conditionalFormatting>
  <conditionalFormatting sqref="PA32:PC32">
    <cfRule type="containsBlanks" dxfId="242" priority="871">
      <formula>LEN(TRIM(PA32))=0</formula>
    </cfRule>
  </conditionalFormatting>
  <conditionalFormatting sqref="PN32:PO32">
    <cfRule type="containsBlanks" dxfId="241" priority="870">
      <formula>LEN(TRIM(PN32))=0</formula>
    </cfRule>
  </conditionalFormatting>
  <conditionalFormatting sqref="PS32:PT32">
    <cfRule type="containsBlanks" dxfId="240" priority="869">
      <formula>LEN(TRIM(PS32))=0</formula>
    </cfRule>
  </conditionalFormatting>
  <conditionalFormatting sqref="PX32:PY32">
    <cfRule type="containsBlanks" dxfId="239" priority="868">
      <formula>LEN(TRIM(PX32))=0</formula>
    </cfRule>
  </conditionalFormatting>
  <conditionalFormatting sqref="PZ32">
    <cfRule type="containsBlanks" dxfId="238" priority="867">
      <formula>LEN(TRIM(PZ32))=0</formula>
    </cfRule>
  </conditionalFormatting>
  <conditionalFormatting sqref="PZ32">
    <cfRule type="containsBlanks" dxfId="237" priority="866">
      <formula>LEN(TRIM(PZ32))=0</formula>
    </cfRule>
  </conditionalFormatting>
  <conditionalFormatting sqref="QA32">
    <cfRule type="containsBlanks" dxfId="236" priority="865">
      <formula>LEN(TRIM(QA32))=0</formula>
    </cfRule>
  </conditionalFormatting>
  <conditionalFormatting sqref="QB32">
    <cfRule type="containsBlanks" dxfId="235" priority="864">
      <formula>LEN(TRIM(QB32))=0</formula>
    </cfRule>
  </conditionalFormatting>
  <conditionalFormatting sqref="QB32">
    <cfRule type="containsBlanks" dxfId="234" priority="863">
      <formula>LEN(TRIM(QB32))=0</formula>
    </cfRule>
  </conditionalFormatting>
  <conditionalFormatting sqref="QC32 QE32:QH32">
    <cfRule type="containsBlanks" dxfId="233" priority="862">
      <formula>LEN(TRIM(QC32))=0</formula>
    </cfRule>
  </conditionalFormatting>
  <conditionalFormatting sqref="QI32">
    <cfRule type="containsBlanks" dxfId="232" priority="861">
      <formula>LEN(TRIM(QI32))=0</formula>
    </cfRule>
  </conditionalFormatting>
  <conditionalFormatting sqref="QI32">
    <cfRule type="containsBlanks" dxfId="231" priority="860">
      <formula>LEN(TRIM(QI32))=0</formula>
    </cfRule>
  </conditionalFormatting>
  <conditionalFormatting sqref="QJ32">
    <cfRule type="containsBlanks" dxfId="230" priority="859">
      <formula>LEN(TRIM(QJ32))=0</formula>
    </cfRule>
  </conditionalFormatting>
  <conditionalFormatting sqref="QL32">
    <cfRule type="containsBlanks" dxfId="229" priority="858">
      <formula>LEN(TRIM(QL32))=0</formula>
    </cfRule>
  </conditionalFormatting>
  <conditionalFormatting sqref="QL32">
    <cfRule type="containsBlanks" dxfId="228" priority="857">
      <formula>LEN(TRIM(QL32))=0</formula>
    </cfRule>
  </conditionalFormatting>
  <conditionalFormatting sqref="QM32:QM33 QL33">
    <cfRule type="containsBlanks" dxfId="227" priority="856">
      <formula>LEN(TRIM(QL32))=0</formula>
    </cfRule>
  </conditionalFormatting>
  <conditionalFormatting sqref="QN32">
    <cfRule type="containsBlanks" dxfId="226" priority="855">
      <formula>LEN(TRIM(QN32))=0</formula>
    </cfRule>
  </conditionalFormatting>
  <conditionalFormatting sqref="QO32">
    <cfRule type="containsBlanks" dxfId="225" priority="854">
      <formula>LEN(TRIM(QO32))=0</formula>
    </cfRule>
  </conditionalFormatting>
  <conditionalFormatting sqref="QP32">
    <cfRule type="containsBlanks" dxfId="224" priority="853">
      <formula>LEN(TRIM(QP32))=0</formula>
    </cfRule>
  </conditionalFormatting>
  <conditionalFormatting sqref="QQ32 RM32:RN32 RV32 RP32:RQ32 QS32:QU32 QX32">
    <cfRule type="containsBlanks" dxfId="223" priority="852">
      <formula>LEN(TRIM(QQ32))=0</formula>
    </cfRule>
  </conditionalFormatting>
  <conditionalFormatting sqref="RY32 SA32:SD32 SF32:SI32">
    <cfRule type="containsBlanks" dxfId="222" priority="851">
      <formula>LEN(TRIM(RY32))=0</formula>
    </cfRule>
  </conditionalFormatting>
  <conditionalFormatting sqref="SK32">
    <cfRule type="containsBlanks" dxfId="221" priority="850">
      <formula>LEN(TRIM(SK32))=0</formula>
    </cfRule>
  </conditionalFormatting>
  <conditionalFormatting sqref="SK32">
    <cfRule type="containsBlanks" dxfId="220" priority="849">
      <formula>LEN(TRIM(SK32))=0</formula>
    </cfRule>
  </conditionalFormatting>
  <conditionalFormatting sqref="SL32">
    <cfRule type="containsBlanks" dxfId="219" priority="848">
      <formula>LEN(TRIM(SL32))=0</formula>
    </cfRule>
  </conditionalFormatting>
  <conditionalFormatting sqref="SL32">
    <cfRule type="containsBlanks" dxfId="218" priority="847">
      <formula>LEN(TRIM(SL32))=0</formula>
    </cfRule>
  </conditionalFormatting>
  <conditionalFormatting sqref="SM32:SN32">
    <cfRule type="containsBlanks" dxfId="217" priority="846">
      <formula>LEN(TRIM(SM32))=0</formula>
    </cfRule>
  </conditionalFormatting>
  <conditionalFormatting sqref="SM32:SN32">
    <cfRule type="containsBlanks" dxfId="216" priority="845">
      <formula>LEN(TRIM(SM32))=0</formula>
    </cfRule>
  </conditionalFormatting>
  <conditionalFormatting sqref="S36:W36">
    <cfRule type="containsBlanks" dxfId="215" priority="844">
      <formula>LEN(TRIM(S36))=0</formula>
    </cfRule>
  </conditionalFormatting>
  <conditionalFormatting sqref="S36:W36">
    <cfRule type="containsBlanks" dxfId="214" priority="843">
      <formula>LEN(TRIM(S36))=0</formula>
    </cfRule>
  </conditionalFormatting>
  <conditionalFormatting sqref="AA36:AD36">
    <cfRule type="containsBlanks" dxfId="213" priority="842">
      <formula>LEN(TRIM(AA36))=0</formula>
    </cfRule>
  </conditionalFormatting>
  <conditionalFormatting sqref="QP46:QQ46">
    <cfRule type="containsBlanks" dxfId="212" priority="529">
      <formula>LEN(TRIM(QP46))=0</formula>
    </cfRule>
  </conditionalFormatting>
  <conditionalFormatting sqref="RY46 SA46:SD46 SF46:SI46">
    <cfRule type="containsBlanks" dxfId="211" priority="528">
      <formula>LEN(TRIM(RY46))=0</formula>
    </cfRule>
  </conditionalFormatting>
  <conditionalFormatting sqref="AJ36:AO36">
    <cfRule type="containsBlanks" dxfId="210" priority="839">
      <formula>LEN(TRIM(AJ36))=0</formula>
    </cfRule>
  </conditionalFormatting>
  <conditionalFormatting sqref="AJ36:AO36">
    <cfRule type="containsBlanks" dxfId="209" priority="838">
      <formula>LEN(TRIM(AJ36))=0</formula>
    </cfRule>
  </conditionalFormatting>
  <conditionalFormatting sqref="AQ36:AV36">
    <cfRule type="containsBlanks" dxfId="208" priority="837">
      <formula>LEN(TRIM(AQ36))=0</formula>
    </cfRule>
  </conditionalFormatting>
  <conditionalFormatting sqref="AQ36:AV36">
    <cfRule type="containsBlanks" dxfId="207" priority="836">
      <formula>LEN(TRIM(AQ36))=0</formula>
    </cfRule>
  </conditionalFormatting>
  <conditionalFormatting sqref="AX36:BC36">
    <cfRule type="containsBlanks" dxfId="206" priority="835">
      <formula>LEN(TRIM(AX36))=0</formula>
    </cfRule>
  </conditionalFormatting>
  <conditionalFormatting sqref="AX36:BC36">
    <cfRule type="containsBlanks" dxfId="205" priority="834">
      <formula>LEN(TRIM(AX36))=0</formula>
    </cfRule>
  </conditionalFormatting>
  <conditionalFormatting sqref="BE36:BJ36">
    <cfRule type="containsBlanks" dxfId="204" priority="833">
      <formula>LEN(TRIM(BE36))=0</formula>
    </cfRule>
  </conditionalFormatting>
  <conditionalFormatting sqref="BE36:BJ36">
    <cfRule type="containsBlanks" dxfId="203" priority="832">
      <formula>LEN(TRIM(BE36))=0</formula>
    </cfRule>
  </conditionalFormatting>
  <conditionalFormatting sqref="BL36:BQ36">
    <cfRule type="containsBlanks" dxfId="202" priority="831">
      <formula>LEN(TRIM(BL36))=0</formula>
    </cfRule>
  </conditionalFormatting>
  <conditionalFormatting sqref="BL36:BQ36">
    <cfRule type="containsBlanks" dxfId="201" priority="830">
      <formula>LEN(TRIM(BL36))=0</formula>
    </cfRule>
  </conditionalFormatting>
  <conditionalFormatting sqref="BS36:BX36">
    <cfRule type="containsBlanks" dxfId="200" priority="829">
      <formula>LEN(TRIM(BS36))=0</formula>
    </cfRule>
  </conditionalFormatting>
  <conditionalFormatting sqref="BS36:BX36">
    <cfRule type="containsBlanks" dxfId="199" priority="828">
      <formula>LEN(TRIM(BS36))=0</formula>
    </cfRule>
  </conditionalFormatting>
  <conditionalFormatting sqref="BZ36:CD36">
    <cfRule type="containsBlanks" dxfId="198" priority="827">
      <formula>LEN(TRIM(BZ36))=0</formula>
    </cfRule>
  </conditionalFormatting>
  <conditionalFormatting sqref="BZ36:CD36">
    <cfRule type="containsBlanks" dxfId="197" priority="826">
      <formula>LEN(TRIM(BZ36))=0</formula>
    </cfRule>
  </conditionalFormatting>
  <conditionalFormatting sqref="CG36:CL36">
    <cfRule type="containsBlanks" dxfId="196" priority="825">
      <formula>LEN(TRIM(CG36))=0</formula>
    </cfRule>
  </conditionalFormatting>
  <conditionalFormatting sqref="CG36:CL36">
    <cfRule type="containsBlanks" dxfId="195" priority="824">
      <formula>LEN(TRIM(CG36))=0</formula>
    </cfRule>
  </conditionalFormatting>
  <conditionalFormatting sqref="CN36:CS36">
    <cfRule type="containsBlanks" dxfId="194" priority="823">
      <formula>LEN(TRIM(CN36))=0</formula>
    </cfRule>
  </conditionalFormatting>
  <conditionalFormatting sqref="CN36:CS36">
    <cfRule type="containsBlanks" dxfId="193" priority="822">
      <formula>LEN(TRIM(CN36))=0</formula>
    </cfRule>
  </conditionalFormatting>
  <conditionalFormatting sqref="CU36:CZ36">
    <cfRule type="containsBlanks" dxfId="192" priority="821">
      <formula>LEN(TRIM(CU36))=0</formula>
    </cfRule>
  </conditionalFormatting>
  <conditionalFormatting sqref="CU36:CZ36">
    <cfRule type="containsBlanks" dxfId="191" priority="820">
      <formula>LEN(TRIM(CU36))=0</formula>
    </cfRule>
  </conditionalFormatting>
  <conditionalFormatting sqref="DB36:DG36">
    <cfRule type="containsBlanks" dxfId="190" priority="819">
      <formula>LEN(TRIM(DB36))=0</formula>
    </cfRule>
  </conditionalFormatting>
  <conditionalFormatting sqref="DB36:DG36">
    <cfRule type="containsBlanks" dxfId="189" priority="818">
      <formula>LEN(TRIM(DB36))=0</formula>
    </cfRule>
  </conditionalFormatting>
  <conditionalFormatting sqref="DI36:DN36">
    <cfRule type="containsBlanks" dxfId="188" priority="817">
      <formula>LEN(TRIM(DI36))=0</formula>
    </cfRule>
  </conditionalFormatting>
  <conditionalFormatting sqref="DI36:DN36">
    <cfRule type="containsBlanks" dxfId="187" priority="816">
      <formula>LEN(TRIM(DI36))=0</formula>
    </cfRule>
  </conditionalFormatting>
  <conditionalFormatting sqref="DP36:DU36">
    <cfRule type="containsBlanks" dxfId="186" priority="815">
      <formula>LEN(TRIM(DP36))=0</formula>
    </cfRule>
  </conditionalFormatting>
  <conditionalFormatting sqref="DW36:EB36">
    <cfRule type="containsBlanks" dxfId="185" priority="814">
      <formula>LEN(TRIM(DW36))=0</formula>
    </cfRule>
  </conditionalFormatting>
  <conditionalFormatting sqref="ED36:EI36">
    <cfRule type="containsBlanks" dxfId="184" priority="813">
      <formula>LEN(TRIM(ED36))=0</formula>
    </cfRule>
  </conditionalFormatting>
  <conditionalFormatting sqref="EM36:EO36">
    <cfRule type="containsBlanks" dxfId="183" priority="812">
      <formula>LEN(TRIM(EM36))=0</formula>
    </cfRule>
  </conditionalFormatting>
  <conditionalFormatting sqref="ER36:EW36">
    <cfRule type="containsBlanks" dxfId="182" priority="811">
      <formula>LEN(TRIM(ER36))=0</formula>
    </cfRule>
  </conditionalFormatting>
  <conditionalFormatting sqref="EY36:FD36">
    <cfRule type="containsBlanks" dxfId="181" priority="810">
      <formula>LEN(TRIM(EY36))=0</formula>
    </cfRule>
  </conditionalFormatting>
  <conditionalFormatting sqref="FF36:FK36">
    <cfRule type="containsBlanks" dxfId="180" priority="809">
      <formula>LEN(TRIM(FF36))=0</formula>
    </cfRule>
  </conditionalFormatting>
  <conditionalFormatting sqref="FM36:FR36">
    <cfRule type="containsBlanks" dxfId="179" priority="808">
      <formula>LEN(TRIM(FM36))=0</formula>
    </cfRule>
  </conditionalFormatting>
  <conditionalFormatting sqref="FW36:FY36">
    <cfRule type="containsBlanks" dxfId="178" priority="807">
      <formula>LEN(TRIM(FW36))=0</formula>
    </cfRule>
  </conditionalFormatting>
  <conditionalFormatting sqref="GA36:GF36">
    <cfRule type="containsBlanks" dxfId="177" priority="806">
      <formula>LEN(TRIM(GA36))=0</formula>
    </cfRule>
  </conditionalFormatting>
  <conditionalFormatting sqref="HA36:HE36 HG36:HK36 HM36:HQ36">
    <cfRule type="containsBlanks" dxfId="176" priority="805">
      <formula>LEN(TRIM(HA36))=0</formula>
    </cfRule>
  </conditionalFormatting>
  <conditionalFormatting sqref="HA36:HE36 HG36:HK36 HM36:HQ36">
    <cfRule type="containsBlanks" dxfId="175" priority="804">
      <formula>LEN(TRIM(HA36))=0</formula>
    </cfRule>
  </conditionalFormatting>
  <conditionalFormatting sqref="HS36:HW36 IK36:IN36 IQ36:IT36 IW36:JA36 IE36:IH36 JC36:JF36">
    <cfRule type="containsBlanks" dxfId="174" priority="803">
      <formula>LEN(TRIM(HS36))=0</formula>
    </cfRule>
  </conditionalFormatting>
  <conditionalFormatting sqref="HS36:HW36 IK36:IN36 IQ36:IT36 IW36:JA36 IE36:IH36 JC36:JF36">
    <cfRule type="containsBlanks" dxfId="173" priority="802">
      <formula>LEN(TRIM(HS36))=0</formula>
    </cfRule>
  </conditionalFormatting>
  <conditionalFormatting sqref="JI36:JL36">
    <cfRule type="containsBlanks" dxfId="172" priority="801">
      <formula>LEN(TRIM(JI36))=0</formula>
    </cfRule>
  </conditionalFormatting>
  <conditionalFormatting sqref="JI36:JL36">
    <cfRule type="containsBlanks" dxfId="171" priority="800">
      <formula>LEN(TRIM(JI36))=0</formula>
    </cfRule>
  </conditionalFormatting>
  <conditionalFormatting sqref="JO36:JS36">
    <cfRule type="containsBlanks" dxfId="170" priority="799">
      <formula>LEN(TRIM(JO36))=0</formula>
    </cfRule>
  </conditionalFormatting>
  <conditionalFormatting sqref="JO36:JS36">
    <cfRule type="containsBlanks" dxfId="169" priority="798">
      <formula>LEN(TRIM(JO36))=0</formula>
    </cfRule>
  </conditionalFormatting>
  <conditionalFormatting sqref="KO36">
    <cfRule type="containsBlanks" dxfId="168" priority="797">
      <formula>LEN(TRIM(KO36))=0</formula>
    </cfRule>
  </conditionalFormatting>
  <conditionalFormatting sqref="KP36:KQ36">
    <cfRule type="containsBlanks" dxfId="167" priority="796">
      <formula>LEN(TRIM(KP36))=0</formula>
    </cfRule>
  </conditionalFormatting>
  <conditionalFormatting sqref="KS36:KT36">
    <cfRule type="containsBlanks" dxfId="166" priority="795">
      <formula>LEN(TRIM(KS36))=0</formula>
    </cfRule>
  </conditionalFormatting>
  <conditionalFormatting sqref="PF36:PL36">
    <cfRule type="containsBlanks" dxfId="165" priority="792">
      <formula>LEN(TRIM(PF36))=0</formula>
    </cfRule>
  </conditionalFormatting>
  <conditionalFormatting sqref="PN36:PO36">
    <cfRule type="containsBlanks" dxfId="164" priority="791">
      <formula>LEN(TRIM(PN36))=0</formula>
    </cfRule>
  </conditionalFormatting>
  <conditionalFormatting sqref="PQ36:PR36">
    <cfRule type="containsBlanks" dxfId="163" priority="790">
      <formula>LEN(TRIM(PQ36))=0</formula>
    </cfRule>
  </conditionalFormatting>
  <conditionalFormatting sqref="QS36">
    <cfRule type="containsBlanks" dxfId="162" priority="789">
      <formula>LEN(TRIM(QS36))=0</formula>
    </cfRule>
  </conditionalFormatting>
  <conditionalFormatting sqref="QS36">
    <cfRule type="containsBlanks" dxfId="161" priority="788">
      <formula>LEN(TRIM(QS36))=0</formula>
    </cfRule>
  </conditionalFormatting>
  <conditionalFormatting sqref="S38:Z38">
    <cfRule type="containsBlanks" dxfId="160" priority="787">
      <formula>LEN(TRIM(S38))=0</formula>
    </cfRule>
  </conditionalFormatting>
  <conditionalFormatting sqref="S38:Z38">
    <cfRule type="containsBlanks" dxfId="159" priority="786">
      <formula>LEN(TRIM(S38))=0</formula>
    </cfRule>
  </conditionalFormatting>
  <conditionalFormatting sqref="AA38:AD38">
    <cfRule type="containsBlanks" dxfId="158" priority="785">
      <formula>LEN(TRIM(AA38))=0</formula>
    </cfRule>
  </conditionalFormatting>
  <conditionalFormatting sqref="AE38:AH38">
    <cfRule type="containsBlanks" dxfId="157" priority="784">
      <formula>LEN(TRIM(AE38))=0</formula>
    </cfRule>
  </conditionalFormatting>
  <conditionalFormatting sqref="AJ38:AO38">
    <cfRule type="containsBlanks" dxfId="156" priority="783">
      <formula>LEN(TRIM(AJ38))=0</formula>
    </cfRule>
  </conditionalFormatting>
  <conditionalFormatting sqref="AQ38:AV38">
    <cfRule type="containsBlanks" dxfId="155" priority="780">
      <formula>LEN(TRIM(AQ38))=0</formula>
    </cfRule>
  </conditionalFormatting>
  <conditionalFormatting sqref="AX38:BC38">
    <cfRule type="containsBlanks" dxfId="154" priority="779">
      <formula>LEN(TRIM(AX38))=0</formula>
    </cfRule>
  </conditionalFormatting>
  <conditionalFormatting sqref="AX38:BC38">
    <cfRule type="containsBlanks" dxfId="153" priority="778">
      <formula>LEN(TRIM(AX38))=0</formula>
    </cfRule>
  </conditionalFormatting>
  <conditionalFormatting sqref="BE38:BJ38">
    <cfRule type="containsBlanks" dxfId="152" priority="777">
      <formula>LEN(TRIM(BE38))=0</formula>
    </cfRule>
  </conditionalFormatting>
  <conditionalFormatting sqref="BE38:BJ38">
    <cfRule type="containsBlanks" dxfId="151" priority="776">
      <formula>LEN(TRIM(BE38))=0</formula>
    </cfRule>
  </conditionalFormatting>
  <conditionalFormatting sqref="BL38:BQ38">
    <cfRule type="containsBlanks" dxfId="150" priority="775">
      <formula>LEN(TRIM(BL38))=0</formula>
    </cfRule>
  </conditionalFormatting>
  <conditionalFormatting sqref="BL38:BQ38">
    <cfRule type="containsBlanks" dxfId="149" priority="774">
      <formula>LEN(TRIM(BL38))=0</formula>
    </cfRule>
  </conditionalFormatting>
  <conditionalFormatting sqref="BS38:BX38">
    <cfRule type="containsBlanks" dxfId="148" priority="773">
      <formula>LEN(TRIM(BS38))=0</formula>
    </cfRule>
  </conditionalFormatting>
  <conditionalFormatting sqref="BS38:BX38">
    <cfRule type="containsBlanks" dxfId="147" priority="772">
      <formula>LEN(TRIM(BS38))=0</formula>
    </cfRule>
  </conditionalFormatting>
  <conditionalFormatting sqref="BZ38:CD38">
    <cfRule type="containsBlanks" dxfId="146" priority="771">
      <formula>LEN(TRIM(BZ38))=0</formula>
    </cfRule>
  </conditionalFormatting>
  <conditionalFormatting sqref="BZ38:CD38">
    <cfRule type="containsBlanks" dxfId="145" priority="770">
      <formula>LEN(TRIM(BZ38))=0</formula>
    </cfRule>
  </conditionalFormatting>
  <conditionalFormatting sqref="CG38:CL38">
    <cfRule type="containsBlanks" dxfId="144" priority="769">
      <formula>LEN(TRIM(CG38))=0</formula>
    </cfRule>
  </conditionalFormatting>
  <conditionalFormatting sqref="CG38:CL38">
    <cfRule type="containsBlanks" dxfId="143" priority="768">
      <formula>LEN(TRIM(CG38))=0</formula>
    </cfRule>
  </conditionalFormatting>
  <conditionalFormatting sqref="CN38:CS38">
    <cfRule type="containsBlanks" dxfId="142" priority="767">
      <formula>LEN(TRIM(CN38))=0</formula>
    </cfRule>
  </conditionalFormatting>
  <conditionalFormatting sqref="CN38:CS38">
    <cfRule type="containsBlanks" dxfId="141" priority="766">
      <formula>LEN(TRIM(CN38))=0</formula>
    </cfRule>
  </conditionalFormatting>
  <conditionalFormatting sqref="CU37:CZ42">
    <cfRule type="containsBlanks" dxfId="140" priority="765">
      <formula>LEN(TRIM(CU37))=0</formula>
    </cfRule>
  </conditionalFormatting>
  <conditionalFormatting sqref="CU37:CZ42">
    <cfRule type="containsBlanks" dxfId="139" priority="764">
      <formula>LEN(TRIM(CU37))=0</formula>
    </cfRule>
  </conditionalFormatting>
  <conditionalFormatting sqref="DB37:DG47">
    <cfRule type="containsBlanks" dxfId="138" priority="763">
      <formula>LEN(TRIM(DB37))=0</formula>
    </cfRule>
  </conditionalFormatting>
  <conditionalFormatting sqref="DB37:DG47">
    <cfRule type="containsBlanks" dxfId="137" priority="762">
      <formula>LEN(TRIM(DB37))=0</formula>
    </cfRule>
  </conditionalFormatting>
  <conditionalFormatting sqref="GF39 GA47:GE47 GE43:GE45 GD43:GD44 GA44:GC44 GA43:GB43 GA45:GB45 GA38:GE39 GF41 GF43:GF47">
    <cfRule type="containsBlanks" dxfId="136" priority="750">
      <formula>LEN(TRIM(GA38))=0</formula>
    </cfRule>
  </conditionalFormatting>
  <conditionalFormatting sqref="HA38:HE38 HG38:HK38 HM38:HQ38 HN37:HQ37 HN39:HQ40">
    <cfRule type="containsBlanks" dxfId="135" priority="749">
      <formula>LEN(TRIM(HA37))=0</formula>
    </cfRule>
  </conditionalFormatting>
  <conditionalFormatting sqref="DP38:DU38">
    <cfRule type="containsBlanks" dxfId="134" priority="759">
      <formula>LEN(TRIM(DP38))=0</formula>
    </cfRule>
  </conditionalFormatting>
  <conditionalFormatting sqref="DW38:EB38">
    <cfRule type="containsBlanks" dxfId="133" priority="758">
      <formula>LEN(TRIM(DW38))=0</formula>
    </cfRule>
  </conditionalFormatting>
  <conditionalFormatting sqref="ED38:EI38">
    <cfRule type="containsBlanks" dxfId="132" priority="757">
      <formula>LEN(TRIM(ED38))=0</formula>
    </cfRule>
  </conditionalFormatting>
  <conditionalFormatting sqref="EM38:EP38">
    <cfRule type="containsBlanks" dxfId="131" priority="756">
      <formula>LEN(TRIM(EM38))=0</formula>
    </cfRule>
  </conditionalFormatting>
  <conditionalFormatting sqref="ER38:EW38">
    <cfRule type="containsBlanks" dxfId="130" priority="755">
      <formula>LEN(TRIM(ER38))=0</formula>
    </cfRule>
  </conditionalFormatting>
  <conditionalFormatting sqref="EY38:FD38">
    <cfRule type="containsBlanks" dxfId="129" priority="754">
      <formula>LEN(TRIM(EY38))=0</formula>
    </cfRule>
  </conditionalFormatting>
  <conditionalFormatting sqref="FF38:FK38">
    <cfRule type="containsBlanks" dxfId="128" priority="753">
      <formula>LEN(TRIM(FF38))=0</formula>
    </cfRule>
  </conditionalFormatting>
  <conditionalFormatting sqref="FM38:FQ38 FM37:FP37 FM39:FP47 FR41:FR47 FQ47">
    <cfRule type="containsBlanks" dxfId="127" priority="752">
      <formula>LEN(TRIM(FM37))=0</formula>
    </cfRule>
  </conditionalFormatting>
  <conditionalFormatting sqref="FT39:FW47 FY40:FY41 FT37:FY37 FX43:FY47 FT38:FX38">
    <cfRule type="containsBlanks" dxfId="126" priority="751">
      <formula>LEN(TRIM(FT37))=0</formula>
    </cfRule>
  </conditionalFormatting>
  <conditionalFormatting sqref="ED41:EI41">
    <cfRule type="containsBlanks" dxfId="125" priority="630">
      <formula>LEN(TRIM(ED41))=0</formula>
    </cfRule>
  </conditionalFormatting>
  <conditionalFormatting sqref="EK41:EP41">
    <cfRule type="containsBlanks" dxfId="124" priority="629">
      <formula>LEN(TRIM(EK41))=0</formula>
    </cfRule>
  </conditionalFormatting>
  <conditionalFormatting sqref="HA38:HE38 HG38:HK38 HM38:HQ38 HN37:HQ37 HN39:HQ40">
    <cfRule type="containsBlanks" dxfId="123" priority="748">
      <formula>LEN(TRIM(HA37))=0</formula>
    </cfRule>
  </conditionalFormatting>
  <conditionalFormatting sqref="HS38:HW38 IK38 IQ38:IU38 IW38:JA38 JC38:JG38 IE38:II40">
    <cfRule type="containsBlanks" dxfId="122" priority="747">
      <formula>LEN(TRIM(HS38))=0</formula>
    </cfRule>
  </conditionalFormatting>
  <conditionalFormatting sqref="HS38:HW38 IK38 IQ38:IU38 IW38:JA38 JC38:JG38 IE38:II40">
    <cfRule type="containsBlanks" dxfId="121" priority="746">
      <formula>LEN(TRIM(HS38))=0</formula>
    </cfRule>
  </conditionalFormatting>
  <conditionalFormatting sqref="SM46:SN46">
    <cfRule type="containsBlanks" dxfId="120" priority="526">
      <formula>LEN(TRIM(SM46))=0</formula>
    </cfRule>
  </conditionalFormatting>
  <conditionalFormatting sqref="JI38:JM38">
    <cfRule type="containsBlanks" dxfId="119" priority="745">
      <formula>LEN(TRIM(JI38))=0</formula>
    </cfRule>
  </conditionalFormatting>
  <conditionalFormatting sqref="JI38:JM38">
    <cfRule type="containsBlanks" dxfId="118" priority="744">
      <formula>LEN(TRIM(JI38))=0</formula>
    </cfRule>
  </conditionalFormatting>
  <conditionalFormatting sqref="JO38">
    <cfRule type="containsBlanks" dxfId="117" priority="743">
      <formula>LEN(TRIM(JO38))=0</formula>
    </cfRule>
  </conditionalFormatting>
  <conditionalFormatting sqref="JO38">
    <cfRule type="containsBlanks" dxfId="116" priority="742">
      <formula>LEN(TRIM(JO38))=0</formula>
    </cfRule>
  </conditionalFormatting>
  <conditionalFormatting sqref="KO38">
    <cfRule type="containsBlanks" dxfId="115" priority="741">
      <formula>LEN(TRIM(KO38))=0</formula>
    </cfRule>
  </conditionalFormatting>
  <conditionalFormatting sqref="KP38">
    <cfRule type="containsBlanks" dxfId="114" priority="740">
      <formula>LEN(TRIM(KP38))=0</formula>
    </cfRule>
  </conditionalFormatting>
  <conditionalFormatting sqref="OU38 OW38">
    <cfRule type="containsBlanks" dxfId="113" priority="739">
      <formula>LEN(TRIM(OU38))=0</formula>
    </cfRule>
  </conditionalFormatting>
  <conditionalFormatting sqref="QN37:QN38">
    <cfRule type="containsBlanks" dxfId="112" priority="718">
      <formula>LEN(TRIM(QN37))=0</formula>
    </cfRule>
  </conditionalFormatting>
  <conditionalFormatting sqref="PA38:PC38 PC37 PC39">
    <cfRule type="containsBlanks" dxfId="111" priority="737">
      <formula>LEN(TRIM(PA37))=0</formula>
    </cfRule>
  </conditionalFormatting>
  <conditionalFormatting sqref="PF37:PL39 PG40:PL40">
    <cfRule type="containsBlanks" dxfId="110" priority="736">
      <formula>LEN(TRIM(PF37))=0</formula>
    </cfRule>
  </conditionalFormatting>
  <conditionalFormatting sqref="PN38:PO38">
    <cfRule type="containsBlanks" dxfId="109" priority="735">
      <formula>LEN(TRIM(PN38))=0</formula>
    </cfRule>
  </conditionalFormatting>
  <conditionalFormatting sqref="PR38">
    <cfRule type="containsBlanks" dxfId="108" priority="734">
      <formula>LEN(TRIM(PR38))=0</formula>
    </cfRule>
  </conditionalFormatting>
  <conditionalFormatting sqref="PT38">
    <cfRule type="containsBlanks" dxfId="107" priority="732">
      <formula>LEN(TRIM(PT38))=0</formula>
    </cfRule>
  </conditionalFormatting>
  <conditionalFormatting sqref="PS38">
    <cfRule type="containsBlanks" dxfId="106" priority="731">
      <formula>LEN(TRIM(PS38))=0</formula>
    </cfRule>
  </conditionalFormatting>
  <conditionalFormatting sqref="QA38">
    <cfRule type="containsBlanks" dxfId="105" priority="730">
      <formula>LEN(TRIM(QA38))=0</formula>
    </cfRule>
  </conditionalFormatting>
  <conditionalFormatting sqref="QA38">
    <cfRule type="containsBlanks" dxfId="104" priority="729">
      <formula>LEN(TRIM(QA38))=0</formula>
    </cfRule>
  </conditionalFormatting>
  <conditionalFormatting sqref="PZ38">
    <cfRule type="containsBlanks" dxfId="103" priority="728">
      <formula>LEN(TRIM(PZ38))=0</formula>
    </cfRule>
  </conditionalFormatting>
  <conditionalFormatting sqref="QE38:QF38">
    <cfRule type="containsBlanks" dxfId="102" priority="727">
      <formula>LEN(TRIM(QE38))=0</formula>
    </cfRule>
  </conditionalFormatting>
  <conditionalFormatting sqref="QE38:QF38">
    <cfRule type="containsBlanks" dxfId="101" priority="726">
      <formula>LEN(TRIM(QE38))=0</formula>
    </cfRule>
  </conditionalFormatting>
  <conditionalFormatting sqref="QG38:QH38">
    <cfRule type="containsBlanks" dxfId="100" priority="725">
      <formula>LEN(TRIM(QG38))=0</formula>
    </cfRule>
  </conditionalFormatting>
  <conditionalFormatting sqref="QG38:QH38">
    <cfRule type="containsBlanks" dxfId="99" priority="724">
      <formula>LEN(TRIM(QG38))=0</formula>
    </cfRule>
  </conditionalFormatting>
  <conditionalFormatting sqref="QJ38">
    <cfRule type="containsBlanks" dxfId="98" priority="723">
      <formula>LEN(TRIM(QJ38))=0</formula>
    </cfRule>
  </conditionalFormatting>
  <conditionalFormatting sqref="QI38">
    <cfRule type="containsBlanks" dxfId="97" priority="722">
      <formula>LEN(TRIM(QI38))=0</formula>
    </cfRule>
  </conditionalFormatting>
  <conditionalFormatting sqref="QM36:QM40">
    <cfRule type="containsBlanks" dxfId="96" priority="721">
      <formula>LEN(TRIM(QM36))=0</formula>
    </cfRule>
  </conditionalFormatting>
  <conditionalFormatting sqref="QL36:QL40">
    <cfRule type="containsBlanks" dxfId="95" priority="720">
      <formula>LEN(TRIM(QL36))=0</formula>
    </cfRule>
  </conditionalFormatting>
  <conditionalFormatting sqref="QO38">
    <cfRule type="containsBlanks" dxfId="94" priority="719">
      <formula>LEN(TRIM(QO38))=0</formula>
    </cfRule>
  </conditionalFormatting>
  <conditionalFormatting sqref="QQ38">
    <cfRule type="containsBlanks" dxfId="93" priority="717">
      <formula>LEN(TRIM(QQ38))=0</formula>
    </cfRule>
  </conditionalFormatting>
  <conditionalFormatting sqref="QQ39 QP37:QP39 QQ37">
    <cfRule type="containsBlanks" dxfId="92" priority="716">
      <formula>LEN(TRIM(QP37))=0</formula>
    </cfRule>
  </conditionalFormatting>
  <conditionalFormatting sqref="AJ40:AL40">
    <cfRule type="containsText" dxfId="91" priority="714" operator="containsText" text="ct4*">
      <formula>NOT(ISERROR(SEARCH("ct4*",AJ40)))</formula>
    </cfRule>
    <cfRule type="containsText" dxfId="90" priority="715" operator="containsText" text="st4*">
      <formula>NOT(ISERROR(SEARCH("st4*",AJ40)))</formula>
    </cfRule>
  </conditionalFormatting>
  <conditionalFormatting sqref="HG16:HK16">
    <cfRule type="containsBlanks" dxfId="89" priority="95">
      <formula>LEN(TRIM(HG16))=0</formula>
    </cfRule>
  </conditionalFormatting>
  <conditionalFormatting sqref="HG16:HK16">
    <cfRule type="containsBlanks" dxfId="88" priority="94">
      <formula>LEN(TRIM(HG16))=0</formula>
    </cfRule>
  </conditionalFormatting>
  <conditionalFormatting sqref="HG18:HK18">
    <cfRule type="containsBlanks" dxfId="87" priority="93">
      <formula>LEN(TRIM(HG18))=0</formula>
    </cfRule>
  </conditionalFormatting>
  <conditionalFormatting sqref="HG18:HK18">
    <cfRule type="containsBlanks" dxfId="86" priority="92">
      <formula>LEN(TRIM(HG18))=0</formula>
    </cfRule>
  </conditionalFormatting>
  <conditionalFormatting sqref="HG20:HK20">
    <cfRule type="containsBlanks" dxfId="85" priority="91">
      <formula>LEN(TRIM(HG20))=0</formula>
    </cfRule>
  </conditionalFormatting>
  <conditionalFormatting sqref="HG20:HK20">
    <cfRule type="containsBlanks" dxfId="84" priority="90">
      <formula>LEN(TRIM(HG20))=0</formula>
    </cfRule>
  </conditionalFormatting>
  <conditionalFormatting sqref="HG21:HK21">
    <cfRule type="containsBlanks" dxfId="83" priority="87">
      <formula>LEN(TRIM(HG21))=0</formula>
    </cfRule>
  </conditionalFormatting>
  <conditionalFormatting sqref="HG21:HK21">
    <cfRule type="containsBlanks" dxfId="82" priority="86">
      <formula>LEN(TRIM(HG21))=0</formula>
    </cfRule>
  </conditionalFormatting>
  <conditionalFormatting sqref="HG23:HK23">
    <cfRule type="containsBlanks" dxfId="81" priority="85">
      <formula>LEN(TRIM(HG23))=0</formula>
    </cfRule>
  </conditionalFormatting>
  <conditionalFormatting sqref="HG23:HK23">
    <cfRule type="containsBlanks" dxfId="80" priority="84">
      <formula>LEN(TRIM(HG23))=0</formula>
    </cfRule>
  </conditionalFormatting>
  <conditionalFormatting sqref="HG24:HK24">
    <cfRule type="containsBlanks" dxfId="79" priority="83">
      <formula>LEN(TRIM(HG24))=0</formula>
    </cfRule>
  </conditionalFormatting>
  <conditionalFormatting sqref="HG24:HK24">
    <cfRule type="containsBlanks" dxfId="78" priority="82">
      <formula>LEN(TRIM(HG24))=0</formula>
    </cfRule>
  </conditionalFormatting>
  <conditionalFormatting sqref="HG25:HK25">
    <cfRule type="containsBlanks" dxfId="77" priority="81">
      <formula>LEN(TRIM(HG25))=0</formula>
    </cfRule>
  </conditionalFormatting>
  <conditionalFormatting sqref="HG25:HK25">
    <cfRule type="containsBlanks" dxfId="76" priority="80">
      <formula>LEN(TRIM(HG25))=0</formula>
    </cfRule>
  </conditionalFormatting>
  <conditionalFormatting sqref="HG27:HK27">
    <cfRule type="containsBlanks" dxfId="75" priority="79">
      <formula>LEN(TRIM(HG27))=0</formula>
    </cfRule>
  </conditionalFormatting>
  <conditionalFormatting sqref="HG27:HK27">
    <cfRule type="containsBlanks" dxfId="74" priority="78">
      <formula>LEN(TRIM(HG27))=0</formula>
    </cfRule>
  </conditionalFormatting>
  <conditionalFormatting sqref="HG28:HK28">
    <cfRule type="containsBlanks" dxfId="73" priority="77">
      <formula>LEN(TRIM(HG28))=0</formula>
    </cfRule>
  </conditionalFormatting>
  <conditionalFormatting sqref="HG28:HK28">
    <cfRule type="containsBlanks" dxfId="72" priority="76">
      <formula>LEN(TRIM(HG28))=0</formula>
    </cfRule>
  </conditionalFormatting>
  <conditionalFormatting sqref="HG29:HK29">
    <cfRule type="containsBlanks" dxfId="71" priority="75">
      <formula>LEN(TRIM(HG29))=0</formula>
    </cfRule>
  </conditionalFormatting>
  <conditionalFormatting sqref="HG29:HK29">
    <cfRule type="containsBlanks" dxfId="70" priority="74">
      <formula>LEN(TRIM(HG29))=0</formula>
    </cfRule>
  </conditionalFormatting>
  <conditionalFormatting sqref="HG30:HK30">
    <cfRule type="containsBlanks" dxfId="69" priority="73">
      <formula>LEN(TRIM(HG30))=0</formula>
    </cfRule>
  </conditionalFormatting>
  <conditionalFormatting sqref="HG30:HK30">
    <cfRule type="containsBlanks" dxfId="68" priority="72">
      <formula>LEN(TRIM(HG30))=0</formula>
    </cfRule>
  </conditionalFormatting>
  <conditionalFormatting sqref="HG31:HK31">
    <cfRule type="containsBlanks" dxfId="67" priority="71">
      <formula>LEN(TRIM(HG31))=0</formula>
    </cfRule>
  </conditionalFormatting>
  <conditionalFormatting sqref="HG31:HK31">
    <cfRule type="containsBlanks" dxfId="66" priority="70">
      <formula>LEN(TRIM(HG31))=0</formula>
    </cfRule>
  </conditionalFormatting>
  <conditionalFormatting sqref="HG33:HK33">
    <cfRule type="containsBlanks" dxfId="65" priority="69">
      <formula>LEN(TRIM(HG33))=0</formula>
    </cfRule>
  </conditionalFormatting>
  <conditionalFormatting sqref="HG33:HK33">
    <cfRule type="containsBlanks" dxfId="64" priority="68">
      <formula>LEN(TRIM(HG33))=0</formula>
    </cfRule>
  </conditionalFormatting>
  <conditionalFormatting sqref="HG34:HK34">
    <cfRule type="containsBlanks" dxfId="63" priority="67">
      <formula>LEN(TRIM(HG34))=0</formula>
    </cfRule>
  </conditionalFormatting>
  <conditionalFormatting sqref="HG34:HK34">
    <cfRule type="containsBlanks" dxfId="62" priority="66">
      <formula>LEN(TRIM(HG34))=0</formula>
    </cfRule>
  </conditionalFormatting>
  <conditionalFormatting sqref="HG37:HK37">
    <cfRule type="containsBlanks" dxfId="61" priority="65">
      <formula>LEN(TRIM(HG37))=0</formula>
    </cfRule>
  </conditionalFormatting>
  <conditionalFormatting sqref="HG37:HK37">
    <cfRule type="containsBlanks" dxfId="60" priority="64">
      <formula>LEN(TRIM(HG37))=0</formula>
    </cfRule>
  </conditionalFormatting>
  <conditionalFormatting sqref="HG39:HK39">
    <cfRule type="containsBlanks" dxfId="59" priority="63">
      <formula>LEN(TRIM(HG39))=0</formula>
    </cfRule>
  </conditionalFormatting>
  <conditionalFormatting sqref="HG39:HK39">
    <cfRule type="containsBlanks" dxfId="58" priority="62">
      <formula>LEN(TRIM(HG39))=0</formula>
    </cfRule>
  </conditionalFormatting>
  <conditionalFormatting sqref="HG40:HK40">
    <cfRule type="containsBlanks" dxfId="57" priority="61">
      <formula>LEN(TRIM(HG40))=0</formula>
    </cfRule>
  </conditionalFormatting>
  <conditionalFormatting sqref="HG40:HK40">
    <cfRule type="containsBlanks" dxfId="56" priority="60">
      <formula>LEN(TRIM(HG40))=0</formula>
    </cfRule>
  </conditionalFormatting>
  <conditionalFormatting sqref="HG42:HK42">
    <cfRule type="containsBlanks" dxfId="55" priority="59">
      <formula>LEN(TRIM(HG42))=0</formula>
    </cfRule>
  </conditionalFormatting>
  <conditionalFormatting sqref="HG42:HK42">
    <cfRule type="containsBlanks" dxfId="54" priority="58">
      <formula>LEN(TRIM(HG42))=0</formula>
    </cfRule>
  </conditionalFormatting>
  <conditionalFormatting sqref="HG44:HK44">
    <cfRule type="containsBlanks" dxfId="53" priority="57">
      <formula>LEN(TRIM(HG44))=0</formula>
    </cfRule>
  </conditionalFormatting>
  <conditionalFormatting sqref="HG44:HK44">
    <cfRule type="containsBlanks" dxfId="52" priority="56">
      <formula>LEN(TRIM(HG44))=0</formula>
    </cfRule>
  </conditionalFormatting>
  <conditionalFormatting sqref="HG45:HK45">
    <cfRule type="containsBlanks" dxfId="51" priority="55">
      <formula>LEN(TRIM(HG45))=0</formula>
    </cfRule>
  </conditionalFormatting>
  <conditionalFormatting sqref="HG45:HK45">
    <cfRule type="containsBlanks" dxfId="50" priority="54">
      <formula>LEN(TRIM(HG45))=0</formula>
    </cfRule>
  </conditionalFormatting>
  <conditionalFormatting sqref="HG46:HK46">
    <cfRule type="containsBlanks" dxfId="49" priority="53">
      <formula>LEN(TRIM(HG46))=0</formula>
    </cfRule>
  </conditionalFormatting>
  <conditionalFormatting sqref="HG46:HK46">
    <cfRule type="containsBlanks" dxfId="48" priority="52">
      <formula>LEN(TRIM(HG46))=0</formula>
    </cfRule>
  </conditionalFormatting>
  <conditionalFormatting sqref="HG47:HK47">
    <cfRule type="containsBlanks" dxfId="47" priority="51">
      <formula>LEN(TRIM(HG47))=0</formula>
    </cfRule>
  </conditionalFormatting>
  <conditionalFormatting sqref="HG47:HK47">
    <cfRule type="containsBlanks" dxfId="46" priority="50">
      <formula>LEN(TRIM(HG47))=0</formula>
    </cfRule>
  </conditionalFormatting>
  <conditionalFormatting sqref="HH22">
    <cfRule type="containsBlanks" dxfId="45" priority="49">
      <formula>LEN(TRIM(HH22))=0</formula>
    </cfRule>
  </conditionalFormatting>
  <conditionalFormatting sqref="HH22">
    <cfRule type="containsBlanks" dxfId="44" priority="48">
      <formula>LEN(TRIM(HH22))=0</formula>
    </cfRule>
  </conditionalFormatting>
  <conditionalFormatting sqref="HI22">
    <cfRule type="containsBlanks" dxfId="43" priority="47">
      <formula>LEN(TRIM(HI22))=0</formula>
    </cfRule>
  </conditionalFormatting>
  <conditionalFormatting sqref="HI22">
    <cfRule type="containsBlanks" dxfId="42" priority="46">
      <formula>LEN(TRIM(HI22))=0</formula>
    </cfRule>
  </conditionalFormatting>
  <conditionalFormatting sqref="HJ22">
    <cfRule type="containsBlanks" dxfId="41" priority="45">
      <formula>LEN(TRIM(HJ22))=0</formula>
    </cfRule>
  </conditionalFormatting>
  <conditionalFormatting sqref="HJ22">
    <cfRule type="containsBlanks" dxfId="40" priority="44">
      <formula>LEN(TRIM(HJ22))=0</formula>
    </cfRule>
  </conditionalFormatting>
  <conditionalFormatting sqref="HK22">
    <cfRule type="containsBlanks" dxfId="39" priority="43">
      <formula>LEN(TRIM(HK22))=0</formula>
    </cfRule>
  </conditionalFormatting>
  <conditionalFormatting sqref="HK22">
    <cfRule type="containsBlanks" dxfId="38" priority="42">
      <formula>LEN(TRIM(HK22))=0</formula>
    </cfRule>
  </conditionalFormatting>
  <conditionalFormatting sqref="CE38">
    <cfRule type="containsBlanks" dxfId="37" priority="35">
      <formula>LEN(TRIM(CE38))=0</formula>
    </cfRule>
  </conditionalFormatting>
  <conditionalFormatting sqref="CE38">
    <cfRule type="containsBlanks" dxfId="36" priority="34">
      <formula>LEN(TRIM(CE38))=0</formula>
    </cfRule>
  </conditionalFormatting>
  <conditionalFormatting sqref="CE32">
    <cfRule type="containsBlanks" dxfId="35" priority="39">
      <formula>LEN(TRIM(CE32))=0</formula>
    </cfRule>
  </conditionalFormatting>
  <conditionalFormatting sqref="CE32">
    <cfRule type="containsBlanks" dxfId="34" priority="38">
      <formula>LEN(TRIM(CE32))=0</formula>
    </cfRule>
  </conditionalFormatting>
  <conditionalFormatting sqref="CE36">
    <cfRule type="containsBlanks" dxfId="33" priority="37">
      <formula>LEN(TRIM(CE36))=0</formula>
    </cfRule>
  </conditionalFormatting>
  <conditionalFormatting sqref="CE36">
    <cfRule type="containsBlanks" dxfId="32" priority="36">
      <formula>LEN(TRIM(CE36))=0</formula>
    </cfRule>
  </conditionalFormatting>
  <conditionalFormatting sqref="DQ18">
    <cfRule type="containsBlanks" dxfId="31" priority="2">
      <formula>LEN(TRIM(DQ18))=0</formula>
    </cfRule>
  </conditionalFormatting>
  <conditionalFormatting sqref="DT4">
    <cfRule type="containsBlanks" dxfId="30" priority="32">
      <formula>LEN(TRIM(DT4))=0</formula>
    </cfRule>
  </conditionalFormatting>
  <conditionalFormatting sqref="DU4">
    <cfRule type="containsBlanks" dxfId="29" priority="31">
      <formula>LEN(TRIM(DU4))=0</formula>
    </cfRule>
  </conditionalFormatting>
  <conditionalFormatting sqref="DT6">
    <cfRule type="containsBlanks" dxfId="28" priority="30">
      <formula>LEN(TRIM(DT6))=0</formula>
    </cfRule>
  </conditionalFormatting>
  <conditionalFormatting sqref="DU6">
    <cfRule type="containsBlanks" dxfId="27" priority="29">
      <formula>LEN(TRIM(DU6))=0</formula>
    </cfRule>
  </conditionalFormatting>
  <conditionalFormatting sqref="DT10:DT15">
    <cfRule type="containsBlanks" dxfId="26" priority="28">
      <formula>LEN(TRIM(DT10))=0</formula>
    </cfRule>
  </conditionalFormatting>
  <conditionalFormatting sqref="DU10">
    <cfRule type="containsBlanks" dxfId="25" priority="27">
      <formula>LEN(TRIM(DU10))=0</formula>
    </cfRule>
  </conditionalFormatting>
  <conditionalFormatting sqref="DU11:DU15">
    <cfRule type="containsBlanks" dxfId="24" priority="26">
      <formula>LEN(TRIM(DU11))=0</formula>
    </cfRule>
  </conditionalFormatting>
  <conditionalFormatting sqref="DR17:DU17">
    <cfRule type="containsBlanks" dxfId="23" priority="25">
      <formula>LEN(TRIM(DR17))=0</formula>
    </cfRule>
  </conditionalFormatting>
  <conditionalFormatting sqref="DP20:DU20">
    <cfRule type="containsBlanks" dxfId="22" priority="24">
      <formula>LEN(TRIM(DP20))=0</formula>
    </cfRule>
  </conditionalFormatting>
  <conditionalFormatting sqref="DP21:DU21">
    <cfRule type="containsBlanks" dxfId="21" priority="23">
      <formula>LEN(TRIM(DP21))=0</formula>
    </cfRule>
  </conditionalFormatting>
  <conditionalFormatting sqref="DP22:DU22">
    <cfRule type="containsBlanks" dxfId="20" priority="22">
      <formula>LEN(TRIM(DP22))=0</formula>
    </cfRule>
  </conditionalFormatting>
  <conditionalFormatting sqref="DP23:DU23">
    <cfRule type="containsBlanks" dxfId="19" priority="21">
      <formula>LEN(TRIM(DP23))=0</formula>
    </cfRule>
  </conditionalFormatting>
  <conditionalFormatting sqref="DP25:DT25">
    <cfRule type="containsBlanks" dxfId="18" priority="20">
      <formula>LEN(TRIM(DP25))=0</formula>
    </cfRule>
  </conditionalFormatting>
  <conditionalFormatting sqref="DP37:DU37">
    <cfRule type="containsBlanks" dxfId="17" priority="19">
      <formula>LEN(TRIM(DP37))=0</formula>
    </cfRule>
  </conditionalFormatting>
  <conditionalFormatting sqref="DP35:DU35">
    <cfRule type="containsBlanks" dxfId="16" priority="18">
      <formula>LEN(TRIM(DP35))=0</formula>
    </cfRule>
  </conditionalFormatting>
  <conditionalFormatting sqref="DP33:DU33">
    <cfRule type="containsBlanks" dxfId="15" priority="17">
      <formula>LEN(TRIM(DP33))=0</formula>
    </cfRule>
  </conditionalFormatting>
  <conditionalFormatting sqref="DP32:DU32">
    <cfRule type="containsBlanks" dxfId="14" priority="16">
      <formula>LEN(TRIM(DP32))=0</formula>
    </cfRule>
  </conditionalFormatting>
  <conditionalFormatting sqref="DP29:DU29">
    <cfRule type="containsBlanks" dxfId="13" priority="15">
      <formula>LEN(TRIM(DP29))=0</formula>
    </cfRule>
  </conditionalFormatting>
  <conditionalFormatting sqref="DP39:DU39">
    <cfRule type="containsBlanks" dxfId="12" priority="14">
      <formula>LEN(TRIM(DP39))=0</formula>
    </cfRule>
  </conditionalFormatting>
  <conditionalFormatting sqref="DP40:DU40">
    <cfRule type="containsBlanks" dxfId="11" priority="13">
      <formula>LEN(TRIM(DP40))=0</formula>
    </cfRule>
  </conditionalFormatting>
  <conditionalFormatting sqref="DP41:DU41">
    <cfRule type="containsBlanks" dxfId="10" priority="12">
      <formula>LEN(TRIM(DP41))=0</formula>
    </cfRule>
  </conditionalFormatting>
  <conditionalFormatting sqref="DP42:DU42">
    <cfRule type="containsBlanks" dxfId="9" priority="11">
      <formula>LEN(TRIM(DP42))=0</formula>
    </cfRule>
  </conditionalFormatting>
  <conditionalFormatting sqref="DP43:DU43">
    <cfRule type="containsBlanks" dxfId="8" priority="10">
      <formula>LEN(TRIM(DP43))=0</formula>
    </cfRule>
  </conditionalFormatting>
  <conditionalFormatting sqref="DP44:DU44">
    <cfRule type="containsBlanks" dxfId="7" priority="9">
      <formula>LEN(TRIM(DP44))=0</formula>
    </cfRule>
  </conditionalFormatting>
  <conditionalFormatting sqref="DP45:DU45 DU45:DU47">
    <cfRule type="containsBlanks" dxfId="6" priority="8">
      <formula>LEN(TRIM(DP45))=0</formula>
    </cfRule>
  </conditionalFormatting>
  <conditionalFormatting sqref="DP47:DS47">
    <cfRule type="containsBlanks" dxfId="5" priority="7">
      <formula>LEN(TRIM(DP47))=0</formula>
    </cfRule>
  </conditionalFormatting>
  <conditionalFormatting sqref="DU30">
    <cfRule type="containsBlanks" dxfId="4" priority="6">
      <formula>LEN(TRIM(DU30))=0</formula>
    </cfRule>
  </conditionalFormatting>
  <conditionalFormatting sqref="DU31">
    <cfRule type="containsBlanks" dxfId="3" priority="5">
      <formula>LEN(TRIM(DU31))=0</formula>
    </cfRule>
  </conditionalFormatting>
  <conditionalFormatting sqref="DP17:DQ17">
    <cfRule type="containsBlanks" dxfId="2" priority="4">
      <formula>LEN(TRIM(DP17))=0</formula>
    </cfRule>
  </conditionalFormatting>
  <conditionalFormatting sqref="DP18">
    <cfRule type="containsBlanks" dxfId="1" priority="3">
      <formula>LEN(TRIM(DP18))=0</formula>
    </cfRule>
  </conditionalFormatting>
  <conditionalFormatting sqref="DT18:DU18">
    <cfRule type="containsBlanks" dxfId="0" priority="1">
      <formula>LEN(TRIM(DT18))=0</formula>
    </cfRule>
  </conditionalFormatting>
  <pageMargins left="0.7" right="0.7" top="0.75" bottom="0.75" header="0.3" footer="0.3"/>
  <pageSetup paperSize="9" orientation="portrait" r:id="rId1"/>
  <ignoredErrors>
    <ignoredError sqref="OJ32" twoDigitTextYear="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2AB65-3D8E-4D27-BC7A-C0FBF837A6F0}">
  <sheetPr>
    <tabColor rgb="FF92D050"/>
  </sheetPr>
  <dimension ref="A1:RC54"/>
  <sheetViews>
    <sheetView zoomScale="130" zoomScaleNormal="130" workbookViewId="0">
      <pane xSplit="2" ySplit="1" topLeftCell="HK17" activePane="bottomRight" state="frozen"/>
      <selection activeCell="B1" sqref="B1"/>
      <selection pane="topRight" activeCell="C1" sqref="C1"/>
      <selection pane="bottomLeft" activeCell="B2" sqref="B2"/>
      <selection pane="bottomRight" activeCell="HO33" sqref="HO33"/>
    </sheetView>
  </sheetViews>
  <sheetFormatPr baseColWidth="10" defaultColWidth="8.453125" defaultRowHeight="14"/>
  <cols>
    <col min="1" max="1" width="6.453125" style="133" customWidth="1"/>
    <col min="2" max="3" width="13.453125" style="133" customWidth="1"/>
    <col min="4" max="4" width="12.453125" style="133" customWidth="1"/>
    <col min="5" max="5" width="10.453125" style="133" customWidth="1"/>
    <col min="6" max="6" width="12.453125" style="133" customWidth="1"/>
    <col min="7" max="7" width="11.453125" style="133" customWidth="1"/>
    <col min="8" max="8" width="10.453125" style="133" customWidth="1"/>
    <col min="9" max="9" width="9.453125" style="152" customWidth="1"/>
    <col min="10" max="10" width="12.453125" style="133" customWidth="1"/>
    <col min="11" max="11" width="12" style="133" customWidth="1"/>
    <col min="12" max="12" width="12.453125" style="133" customWidth="1"/>
    <col min="13" max="13" width="12" style="133" customWidth="1"/>
    <col min="14" max="15" width="12.453125" style="133" customWidth="1"/>
    <col min="16" max="16" width="9.453125" style="152" customWidth="1"/>
    <col min="17" max="18" width="11.453125" style="133" customWidth="1"/>
    <col min="19" max="19" width="10.453125" style="133" customWidth="1"/>
    <col min="20" max="21" width="11.453125" style="133" customWidth="1"/>
    <col min="22" max="22" width="12" style="133" customWidth="1"/>
    <col min="23" max="24" width="9.453125" style="152" customWidth="1"/>
    <col min="25" max="28" width="11.453125" style="133" customWidth="1"/>
    <col min="29" max="29" width="10.453125" style="133" customWidth="1"/>
    <col min="30" max="30" width="11.453125" style="133" customWidth="1"/>
    <col min="31" max="32" width="9.453125" style="152" customWidth="1"/>
    <col min="33" max="34" width="11.453125" style="133" customWidth="1"/>
    <col min="35" max="35" width="10.453125" style="133" customWidth="1"/>
    <col min="36" max="36" width="11.453125" style="133" customWidth="1"/>
    <col min="37" max="37" width="10.453125" style="133" customWidth="1"/>
    <col min="38" max="38" width="11.453125" style="133" customWidth="1"/>
    <col min="39" max="40" width="9.453125" style="152" customWidth="1"/>
    <col min="41" max="41" width="9.453125" style="133" customWidth="1"/>
    <col min="42" max="42" width="12.1796875" style="133" customWidth="1"/>
    <col min="43" max="46" width="9.453125" style="133" customWidth="1"/>
    <col min="47" max="48" width="9.453125" style="152" customWidth="1"/>
    <col min="49" max="54" width="9.453125" style="133" customWidth="1"/>
    <col min="55" max="56" width="9.453125" style="152" customWidth="1"/>
    <col min="57" max="57" width="12" style="133" customWidth="1"/>
    <col min="58" max="58" width="11.453125" style="133" customWidth="1"/>
    <col min="59" max="59" width="12.453125" style="133" customWidth="1"/>
    <col min="60" max="62" width="12" style="133" customWidth="1"/>
    <col min="63" max="64" width="9.453125" style="152" customWidth="1"/>
    <col min="65" max="65" width="12.453125" style="133" customWidth="1"/>
    <col min="66" max="66" width="11.453125" style="133" customWidth="1"/>
    <col min="67" max="67" width="12" style="133" customWidth="1"/>
    <col min="68" max="68" width="12.453125" style="133" customWidth="1"/>
    <col min="69" max="70" width="12" style="133" customWidth="1"/>
    <col min="71" max="72" width="9.453125" style="152" customWidth="1"/>
    <col min="73" max="73" width="10" style="133" customWidth="1"/>
    <col min="74" max="78" width="9.453125" style="133" customWidth="1"/>
    <col min="79" max="80" width="9.453125" style="152" customWidth="1"/>
    <col min="81" max="82" width="11.453125" style="133" customWidth="1"/>
    <col min="83" max="83" width="10.453125" style="133" customWidth="1"/>
    <col min="84" max="84" width="11.453125" style="133" customWidth="1"/>
    <col min="85" max="85" width="10.453125" style="133" customWidth="1"/>
    <col min="86" max="86" width="11.453125" style="133" customWidth="1"/>
    <col min="87" max="88" width="9.453125" style="152" customWidth="1"/>
    <col min="89" max="89" width="11" style="133" customWidth="1"/>
    <col min="90" max="93" width="9.453125" style="133" customWidth="1"/>
    <col min="94" max="94" width="11.453125" style="133" customWidth="1"/>
    <col min="95" max="96" width="9.453125" style="152" customWidth="1"/>
    <col min="97" max="97" width="11" style="133" customWidth="1"/>
    <col min="98" max="102" width="9.453125" style="133" customWidth="1"/>
    <col min="103" max="104" width="9.453125" style="152" customWidth="1"/>
    <col min="105" max="110" width="11.453125" style="133" customWidth="1"/>
    <col min="111" max="112" width="9.453125" style="152" customWidth="1"/>
    <col min="113" max="113" width="9.1796875" style="133" customWidth="1"/>
    <col min="114" max="118" width="9.453125" style="133" customWidth="1"/>
    <col min="119" max="120" width="9.453125" style="152" customWidth="1"/>
    <col min="121" max="126" width="10.453125" style="133" customWidth="1"/>
    <col min="127" max="128" width="9.453125" style="152" customWidth="1"/>
    <col min="129" max="134" width="10.453125" style="133" customWidth="1"/>
    <col min="135" max="136" width="9.453125" style="152" customWidth="1"/>
    <col min="137" max="141" width="11.453125" style="133" customWidth="1"/>
    <col min="142" max="142" width="10.453125" style="133" customWidth="1"/>
    <col min="143" max="144" width="9.453125" style="152" customWidth="1"/>
    <col min="145" max="150" width="10.453125" style="133" customWidth="1"/>
    <col min="151" max="152" width="9.453125" style="152" customWidth="1"/>
    <col min="153" max="153" width="11.453125" style="133" customWidth="1"/>
    <col min="154" max="156" width="12" style="133" customWidth="1"/>
    <col min="157" max="157" width="11.453125" style="133" customWidth="1"/>
    <col min="158" max="158" width="12" style="133" customWidth="1"/>
    <col min="159" max="160" width="9.453125" style="152" customWidth="1"/>
    <col min="161" max="166" width="10.453125" style="133" customWidth="1"/>
    <col min="167" max="168" width="9.453125" style="152" customWidth="1"/>
    <col min="169" max="174" width="10.453125" style="133" customWidth="1"/>
    <col min="175" max="175" width="10" style="152" customWidth="1"/>
    <col min="176" max="176" width="9.453125" style="152" customWidth="1"/>
    <col min="177" max="177" width="10.1796875" style="133" customWidth="1"/>
    <col min="178" max="182" width="10.453125" style="133" customWidth="1"/>
    <col min="183" max="184" width="9.453125" style="152" customWidth="1"/>
    <col min="185" max="185" width="8.453125" style="133" customWidth="1"/>
    <col min="186" max="186" width="12.453125" style="133" customWidth="1"/>
    <col min="187" max="187" width="11.453125" style="133" customWidth="1"/>
    <col min="188" max="188" width="10" style="133" customWidth="1"/>
    <col min="189" max="189" width="11.453125" style="133" customWidth="1"/>
    <col min="190" max="190" width="9.453125" style="133" customWidth="1"/>
    <col min="191" max="191" width="9.453125" style="152" customWidth="1"/>
    <col min="192" max="192" width="12" style="133" customWidth="1"/>
    <col min="193" max="194" width="10" style="133" customWidth="1"/>
    <col min="195" max="196" width="9.453125" style="133" customWidth="1"/>
    <col min="197" max="197" width="9.453125" style="152" customWidth="1"/>
    <col min="198" max="198" width="11.453125" style="133" customWidth="1"/>
    <col min="199" max="200" width="10.453125" style="133" customWidth="1"/>
    <col min="201" max="201" width="10" style="133" customWidth="1"/>
    <col min="202" max="202" width="9.453125" style="133" customWidth="1"/>
    <col min="203" max="203" width="9.453125" style="152" customWidth="1"/>
    <col min="204" max="204" width="11.453125" style="133" customWidth="1"/>
    <col min="205" max="206" width="10" style="133" customWidth="1"/>
    <col min="207" max="208" width="9.453125" style="133" customWidth="1"/>
    <col min="209" max="209" width="9.453125" style="152" customWidth="1"/>
    <col min="210" max="210" width="11" style="133" customWidth="1"/>
    <col min="211" max="212" width="10.453125" style="133" customWidth="1"/>
    <col min="213" max="214" width="9.453125" style="133" customWidth="1"/>
    <col min="215" max="215" width="9.453125" style="152" customWidth="1"/>
    <col min="216" max="216" width="9.453125" style="133" customWidth="1"/>
    <col min="217" max="218" width="10" style="133" customWidth="1"/>
    <col min="219" max="220" width="9.453125" style="133" customWidth="1"/>
    <col min="221" max="221" width="9.453125" style="152" customWidth="1"/>
    <col min="222" max="224" width="10.453125" style="133" customWidth="1"/>
    <col min="225" max="226" width="9.453125" style="133" customWidth="1"/>
    <col min="227" max="227" width="9.453125" style="152" customWidth="1"/>
    <col min="228" max="228" width="11" style="133" customWidth="1"/>
    <col min="229" max="230" width="10.453125" style="133" customWidth="1"/>
    <col min="231" max="231" width="10" style="133" customWidth="1"/>
    <col min="232" max="232" width="9.453125" style="133" customWidth="1"/>
    <col min="233" max="233" width="9.453125" style="152" customWidth="1"/>
    <col min="234" max="234" width="11.453125" style="133" customWidth="1"/>
    <col min="235" max="236" width="10.453125" style="133" customWidth="1"/>
    <col min="237" max="238" width="9.453125" style="133" customWidth="1"/>
    <col min="239" max="239" width="9.453125" style="152" customWidth="1"/>
    <col min="240" max="240" width="11.453125" style="133" customWidth="1"/>
    <col min="241" max="242" width="10.453125" style="133" customWidth="1"/>
    <col min="243" max="244" width="9.453125" style="133" customWidth="1"/>
    <col min="245" max="245" width="9.453125" style="152" customWidth="1"/>
    <col min="246" max="246" width="9.453125" style="133" customWidth="1"/>
    <col min="247" max="248" width="10" style="133" customWidth="1"/>
    <col min="249" max="249" width="11" style="133" customWidth="1"/>
    <col min="250" max="250" width="9.453125" style="133" customWidth="1"/>
    <col min="251" max="251" width="9.453125" style="152" customWidth="1"/>
    <col min="252" max="252" width="12" style="133" customWidth="1"/>
    <col min="253" max="255" width="10.453125" style="133" customWidth="1"/>
    <col min="256" max="256" width="11" style="133" customWidth="1"/>
    <col min="257" max="257" width="9.453125" style="152" customWidth="1"/>
    <col min="258" max="259" width="12.453125" style="133" customWidth="1"/>
    <col min="260" max="260" width="10.453125" style="133" customWidth="1"/>
    <col min="261" max="261" width="9.453125" style="152" customWidth="1"/>
    <col min="262" max="262" width="11.453125" style="133" customWidth="1"/>
    <col min="263" max="269" width="10.453125" style="133" customWidth="1"/>
    <col min="270" max="270" width="12" style="133" customWidth="1"/>
    <col min="271" max="271" width="10.453125" style="133" customWidth="1"/>
    <col min="272" max="272" width="9.453125" style="152" customWidth="1"/>
    <col min="273" max="274" width="10.453125" style="133" customWidth="1"/>
    <col min="275" max="275" width="11.453125" style="133" customWidth="1"/>
    <col min="276" max="276" width="10.453125" style="133" customWidth="1"/>
    <col min="277" max="277" width="9.453125" style="133" customWidth="1"/>
    <col min="278" max="278" width="11" style="133" customWidth="1"/>
    <col min="279" max="279" width="9.453125" style="152" customWidth="1"/>
    <col min="280" max="280" width="11.453125" style="133" customWidth="1"/>
    <col min="281" max="281" width="10" style="133" customWidth="1"/>
    <col min="282" max="285" width="10.453125" style="133" customWidth="1"/>
    <col min="286" max="286" width="9.453125" style="152" customWidth="1"/>
    <col min="287" max="288" width="11" style="133" customWidth="1"/>
    <col min="289" max="290" width="10.453125" style="133" customWidth="1"/>
    <col min="291" max="291" width="9.453125" style="152" customWidth="1"/>
    <col min="292" max="292" width="15.1796875" style="133" customWidth="1"/>
    <col min="293" max="293" width="15.453125" style="133" customWidth="1"/>
    <col min="294" max="294" width="15.1796875" style="133" customWidth="1"/>
    <col min="295" max="295" width="15" style="133" customWidth="1"/>
    <col min="296" max="296" width="14.453125" style="133" customWidth="1"/>
    <col min="297" max="297" width="9.453125" style="152" customWidth="1"/>
    <col min="298" max="298" width="13.81640625" style="133" customWidth="1"/>
    <col min="299" max="300" width="15.81640625" style="133" customWidth="1"/>
    <col min="301" max="301" width="16" style="133" customWidth="1"/>
    <col min="302" max="302" width="15.81640625" style="133" customWidth="1"/>
    <col min="303" max="303" width="9.453125" style="152" customWidth="1"/>
    <col min="304" max="305" width="11.453125" style="133" customWidth="1"/>
    <col min="306" max="306" width="14.81640625" style="133" customWidth="1"/>
    <col min="307" max="310" width="11.453125" style="133" customWidth="1"/>
    <col min="311" max="311" width="9.453125" style="152" customWidth="1"/>
    <col min="312" max="312" width="13.453125" style="133" customWidth="1"/>
    <col min="313" max="313" width="14" style="133" customWidth="1"/>
    <col min="314" max="314" width="9.453125" style="152" customWidth="1"/>
    <col min="315" max="316" width="10.453125" style="133" customWidth="1"/>
    <col min="317" max="317" width="12" style="133" customWidth="1"/>
    <col min="318" max="319" width="10.453125" style="133" customWidth="1"/>
    <col min="320" max="320" width="9.453125" style="133" customWidth="1"/>
    <col min="321" max="321" width="9.453125" style="152" customWidth="1"/>
    <col min="322" max="322" width="10.453125" style="133" customWidth="1"/>
    <col min="323" max="323" width="10" style="133" customWidth="1"/>
    <col min="324" max="326" width="11.453125" style="133" customWidth="1"/>
    <col min="327" max="327" width="11" style="133" customWidth="1"/>
    <col min="328" max="328" width="9.453125" style="152" customWidth="1"/>
    <col min="329" max="330" width="10.453125" style="133" customWidth="1"/>
    <col min="331" max="331" width="10" style="133" customWidth="1"/>
    <col min="332" max="332" width="9.453125" style="133" customWidth="1"/>
    <col min="333" max="334" width="10.453125" style="133" customWidth="1"/>
    <col min="335" max="335" width="9.453125" style="152" customWidth="1"/>
    <col min="336" max="337" width="11.453125" style="133" customWidth="1"/>
    <col min="338" max="338" width="10.453125" style="133" customWidth="1"/>
    <col min="339" max="339" width="11.453125" style="133" customWidth="1"/>
    <col min="340" max="340" width="12.453125" style="133" customWidth="1"/>
    <col min="341" max="341" width="12" style="133" customWidth="1"/>
    <col min="342" max="342" width="9.453125" style="152" customWidth="1"/>
    <col min="343" max="343" width="12.453125" style="133" bestFit="1" customWidth="1"/>
    <col min="344" max="344" width="11.453125" style="133" bestFit="1" customWidth="1"/>
    <col min="345" max="345" width="10.453125" style="133" bestFit="1" customWidth="1"/>
    <col min="346" max="348" width="11.453125" style="133" bestFit="1" customWidth="1"/>
    <col min="349" max="349" width="12" style="133" bestFit="1" customWidth="1"/>
    <col min="350" max="350" width="9.453125" style="152" customWidth="1"/>
    <col min="351" max="351" width="11.453125" style="133" bestFit="1" customWidth="1"/>
    <col min="352" max="352" width="9.453125" style="152" customWidth="1"/>
    <col min="353" max="356" width="12.453125" style="133" bestFit="1" customWidth="1"/>
    <col min="357" max="357" width="9.453125" style="152" customWidth="1"/>
    <col min="358" max="361" width="12.453125" style="133" bestFit="1" customWidth="1"/>
    <col min="362" max="362" width="9.453125" style="152" customWidth="1"/>
    <col min="363" max="365" width="12.453125" style="133" bestFit="1" customWidth="1"/>
    <col min="366" max="366" width="12" style="133" bestFit="1" customWidth="1"/>
    <col min="367" max="16384" width="8.453125" style="133"/>
  </cols>
  <sheetData>
    <row r="1" spans="1:471" s="147" customFormat="1" ht="27.75" customHeight="1">
      <c r="A1" s="147" t="s">
        <v>0</v>
      </c>
      <c r="B1" s="147" t="s">
        <v>1</v>
      </c>
      <c r="C1" s="160">
        <v>2011</v>
      </c>
      <c r="D1" s="160">
        <v>2012</v>
      </c>
      <c r="E1" s="160">
        <v>2013</v>
      </c>
      <c r="F1" s="160">
        <v>2014</v>
      </c>
      <c r="G1" s="160">
        <v>2015</v>
      </c>
      <c r="H1" s="160">
        <v>2016</v>
      </c>
      <c r="I1" s="171" t="s">
        <v>3336</v>
      </c>
      <c r="J1" s="147" t="s">
        <v>3460</v>
      </c>
      <c r="K1" s="147" t="s">
        <v>3461</v>
      </c>
      <c r="L1" s="147" t="s">
        <v>3462</v>
      </c>
      <c r="M1" s="147" t="s">
        <v>3463</v>
      </c>
      <c r="N1" s="147" t="s">
        <v>3464</v>
      </c>
      <c r="O1" s="147" t="s">
        <v>3465</v>
      </c>
      <c r="P1" s="160" t="s">
        <v>3389</v>
      </c>
      <c r="Q1" s="171" t="s">
        <v>3336</v>
      </c>
      <c r="R1" s="147" t="s">
        <v>3466</v>
      </c>
      <c r="S1" s="147" t="s">
        <v>3467</v>
      </c>
      <c r="T1" s="147" t="s">
        <v>3468</v>
      </c>
      <c r="U1" s="147" t="s">
        <v>3469</v>
      </c>
      <c r="V1" s="147" t="s">
        <v>3470</v>
      </c>
      <c r="W1" s="147" t="s">
        <v>3471</v>
      </c>
      <c r="X1" s="160" t="s">
        <v>3389</v>
      </c>
      <c r="Y1" s="171" t="s">
        <v>3336</v>
      </c>
      <c r="Z1" s="147" t="s">
        <v>3472</v>
      </c>
      <c r="AA1" s="147" t="s">
        <v>3473</v>
      </c>
      <c r="AB1" s="147" t="s">
        <v>3474</v>
      </c>
      <c r="AC1" s="147" t="s">
        <v>3475</v>
      </c>
      <c r="AD1" s="147" t="s">
        <v>3476</v>
      </c>
      <c r="AE1" s="147" t="s">
        <v>3477</v>
      </c>
      <c r="AF1" s="160" t="s">
        <v>3389</v>
      </c>
      <c r="AG1" s="171" t="s">
        <v>3336</v>
      </c>
      <c r="AH1" s="147" t="s">
        <v>3478</v>
      </c>
      <c r="AI1" s="147" t="s">
        <v>3479</v>
      </c>
      <c r="AJ1" s="147" t="s">
        <v>3480</v>
      </c>
      <c r="AK1" s="147" t="s">
        <v>3481</v>
      </c>
      <c r="AL1" s="147" t="s">
        <v>3482</v>
      </c>
      <c r="AM1" s="147" t="s">
        <v>3483</v>
      </c>
      <c r="AN1" s="160" t="s">
        <v>3389</v>
      </c>
      <c r="AO1" s="171" t="s">
        <v>3336</v>
      </c>
      <c r="AP1" s="147" t="s">
        <v>3484</v>
      </c>
      <c r="AQ1" s="147" t="s">
        <v>3485</v>
      </c>
      <c r="AR1" s="147" t="s">
        <v>3486</v>
      </c>
      <c r="AS1" s="147" t="s">
        <v>3487</v>
      </c>
      <c r="AT1" s="147" t="s">
        <v>3488</v>
      </c>
      <c r="AU1" s="147" t="s">
        <v>3489</v>
      </c>
      <c r="AV1" s="160" t="s">
        <v>3389</v>
      </c>
      <c r="AW1" s="171" t="s">
        <v>3336</v>
      </c>
      <c r="AX1" s="159" t="s">
        <v>3490</v>
      </c>
      <c r="AY1" s="159" t="s">
        <v>3491</v>
      </c>
      <c r="AZ1" s="159" t="s">
        <v>3492</v>
      </c>
      <c r="BA1" s="159" t="s">
        <v>3493</v>
      </c>
      <c r="BB1" s="159" t="s">
        <v>3494</v>
      </c>
      <c r="BC1" s="159" t="s">
        <v>3495</v>
      </c>
      <c r="BD1" s="160" t="s">
        <v>3389</v>
      </c>
      <c r="BE1" s="171" t="s">
        <v>3336</v>
      </c>
      <c r="BF1" s="147" t="s">
        <v>1006</v>
      </c>
      <c r="BG1" s="147" t="s">
        <v>707</v>
      </c>
      <c r="BH1" s="147" t="s">
        <v>695</v>
      </c>
      <c r="BI1" s="147" t="s">
        <v>683</v>
      </c>
      <c r="BJ1" s="147" t="s">
        <v>596</v>
      </c>
      <c r="BK1" s="147" t="s">
        <v>496</v>
      </c>
      <c r="BL1" s="160" t="s">
        <v>3389</v>
      </c>
      <c r="BM1" s="171" t="s">
        <v>3336</v>
      </c>
      <c r="BN1" s="147" t="s">
        <v>1007</v>
      </c>
      <c r="BO1" s="147" t="s">
        <v>708</v>
      </c>
      <c r="BP1" s="147" t="s">
        <v>696</v>
      </c>
      <c r="BQ1" s="147" t="s">
        <v>684</v>
      </c>
      <c r="BR1" s="147" t="s">
        <v>597</v>
      </c>
      <c r="BS1" s="147" t="s">
        <v>497</v>
      </c>
      <c r="BT1" s="160" t="s">
        <v>3389</v>
      </c>
      <c r="BU1" s="171" t="s">
        <v>3336</v>
      </c>
      <c r="BV1" s="147" t="s">
        <v>1008</v>
      </c>
      <c r="BW1" s="147" t="s">
        <v>709</v>
      </c>
      <c r="BX1" s="147" t="s">
        <v>697</v>
      </c>
      <c r="BY1" s="147" t="s">
        <v>685</v>
      </c>
      <c r="BZ1" s="147" t="s">
        <v>598</v>
      </c>
      <c r="CA1" s="147" t="s">
        <v>498</v>
      </c>
      <c r="CB1" s="160" t="s">
        <v>3389</v>
      </c>
      <c r="CC1" s="171" t="s">
        <v>3336</v>
      </c>
      <c r="CD1" s="147" t="s">
        <v>1009</v>
      </c>
      <c r="CE1" s="147" t="s">
        <v>710</v>
      </c>
      <c r="CF1" s="147" t="s">
        <v>698</v>
      </c>
      <c r="CG1" s="147" t="s">
        <v>686</v>
      </c>
      <c r="CH1" s="147" t="s">
        <v>599</v>
      </c>
      <c r="CI1" s="147" t="s">
        <v>499</v>
      </c>
      <c r="CJ1" s="160" t="s">
        <v>3389</v>
      </c>
      <c r="CK1" s="171" t="s">
        <v>3336</v>
      </c>
      <c r="CL1" s="147" t="s">
        <v>1010</v>
      </c>
      <c r="CM1" s="147" t="s">
        <v>711</v>
      </c>
      <c r="CN1" s="147" t="s">
        <v>699</v>
      </c>
      <c r="CO1" s="147" t="s">
        <v>687</v>
      </c>
      <c r="CP1" s="147" t="s">
        <v>600</v>
      </c>
      <c r="CQ1" s="147" t="s">
        <v>500</v>
      </c>
      <c r="CR1" s="160" t="s">
        <v>3389</v>
      </c>
      <c r="CS1" s="171" t="s">
        <v>3336</v>
      </c>
      <c r="CT1" s="147" t="s">
        <v>1011</v>
      </c>
      <c r="CU1" s="147" t="s">
        <v>712</v>
      </c>
      <c r="CV1" s="147" t="s">
        <v>700</v>
      </c>
      <c r="CW1" s="147" t="s">
        <v>688</v>
      </c>
      <c r="CX1" s="147" t="s">
        <v>601</v>
      </c>
      <c r="CY1" s="147" t="s">
        <v>501</v>
      </c>
      <c r="CZ1" s="160" t="s">
        <v>3389</v>
      </c>
      <c r="DA1" s="171" t="s">
        <v>3336</v>
      </c>
      <c r="DB1" s="147" t="s">
        <v>713</v>
      </c>
      <c r="DC1" s="147" t="s">
        <v>714</v>
      </c>
      <c r="DD1" s="147" t="s">
        <v>715</v>
      </c>
      <c r="DE1" s="147" t="s">
        <v>716</v>
      </c>
      <c r="DF1" s="147" t="s">
        <v>717</v>
      </c>
      <c r="DG1" s="147" t="s">
        <v>718</v>
      </c>
      <c r="DH1" s="160" t="s">
        <v>3389</v>
      </c>
      <c r="DI1" s="171" t="s">
        <v>3336</v>
      </c>
      <c r="DJ1" s="147" t="s">
        <v>719</v>
      </c>
      <c r="DK1" s="147" t="s">
        <v>720</v>
      </c>
      <c r="DL1" s="147" t="s">
        <v>721</v>
      </c>
      <c r="DM1" s="147" t="s">
        <v>722</v>
      </c>
      <c r="DN1" s="147" t="s">
        <v>723</v>
      </c>
      <c r="DO1" s="147" t="s">
        <v>724</v>
      </c>
      <c r="DP1" s="160" t="s">
        <v>3389</v>
      </c>
      <c r="DQ1" s="171" t="s">
        <v>3336</v>
      </c>
      <c r="DR1" s="147" t="s">
        <v>725</v>
      </c>
      <c r="DS1" s="147" t="s">
        <v>726</v>
      </c>
      <c r="DT1" s="147" t="s">
        <v>727</v>
      </c>
      <c r="DU1" s="147" t="s">
        <v>728</v>
      </c>
      <c r="DV1" s="147" t="s">
        <v>729</v>
      </c>
      <c r="DW1" s="147" t="s">
        <v>730</v>
      </c>
      <c r="DX1" s="160" t="s">
        <v>3389</v>
      </c>
      <c r="DY1" s="171" t="s">
        <v>3336</v>
      </c>
      <c r="DZ1" s="147" t="s">
        <v>731</v>
      </c>
      <c r="EA1" s="147" t="s">
        <v>732</v>
      </c>
      <c r="EB1" s="147" t="s">
        <v>733</v>
      </c>
      <c r="EC1" s="147" t="s">
        <v>734</v>
      </c>
      <c r="ED1" s="147" t="s">
        <v>735</v>
      </c>
      <c r="EE1" s="147" t="s">
        <v>736</v>
      </c>
      <c r="EF1" s="160" t="s">
        <v>3389</v>
      </c>
      <c r="EG1" s="171" t="s">
        <v>3336</v>
      </c>
      <c r="EH1" s="379" t="s">
        <v>3654</v>
      </c>
      <c r="EI1" s="379" t="s">
        <v>3655</v>
      </c>
      <c r="EJ1" s="379" t="s">
        <v>3656</v>
      </c>
      <c r="EK1" s="379" t="s">
        <v>3657</v>
      </c>
      <c r="EL1" s="379" t="s">
        <v>3658</v>
      </c>
      <c r="EM1" s="379" t="s">
        <v>3659</v>
      </c>
      <c r="EN1" s="380" t="s">
        <v>3389</v>
      </c>
      <c r="EO1" s="171" t="s">
        <v>3336</v>
      </c>
      <c r="EP1" s="147" t="s">
        <v>743</v>
      </c>
      <c r="EQ1" s="147" t="s">
        <v>744</v>
      </c>
      <c r="ER1" s="147" t="s">
        <v>745</v>
      </c>
      <c r="ES1" s="147" t="s">
        <v>746</v>
      </c>
      <c r="ET1" s="147" t="s">
        <v>747</v>
      </c>
      <c r="EU1" s="147" t="s">
        <v>748</v>
      </c>
      <c r="EV1" s="160" t="s">
        <v>3389</v>
      </c>
      <c r="EW1" s="171" t="s">
        <v>3336</v>
      </c>
      <c r="EX1" s="147" t="s">
        <v>749</v>
      </c>
      <c r="EY1" s="147" t="s">
        <v>750</v>
      </c>
      <c r="EZ1" s="147" t="s">
        <v>751</v>
      </c>
      <c r="FA1" s="147" t="s">
        <v>752</v>
      </c>
      <c r="FB1" s="147" t="s">
        <v>753</v>
      </c>
      <c r="FC1" s="147" t="s">
        <v>754</v>
      </c>
      <c r="FD1" s="160" t="s">
        <v>3389</v>
      </c>
      <c r="FE1" s="171" t="s">
        <v>3336</v>
      </c>
      <c r="FF1" s="147" t="s">
        <v>755</v>
      </c>
      <c r="FG1" s="147" t="s">
        <v>756</v>
      </c>
      <c r="FH1" s="147" t="s">
        <v>757</v>
      </c>
      <c r="FI1" s="147" t="s">
        <v>758</v>
      </c>
      <c r="FJ1" s="147" t="s">
        <v>759</v>
      </c>
      <c r="FK1" s="147" t="s">
        <v>760</v>
      </c>
      <c r="FL1" s="160" t="s">
        <v>3389</v>
      </c>
      <c r="FM1" s="171" t="s">
        <v>3336</v>
      </c>
      <c r="FN1" s="147" t="s">
        <v>761</v>
      </c>
      <c r="FO1" s="147" t="s">
        <v>762</v>
      </c>
      <c r="FP1" s="147" t="s">
        <v>763</v>
      </c>
      <c r="FQ1" s="147" t="s">
        <v>764</v>
      </c>
      <c r="FR1" s="147" t="s">
        <v>765</v>
      </c>
      <c r="FS1" s="147" t="s">
        <v>766</v>
      </c>
      <c r="FT1" s="160" t="s">
        <v>3389</v>
      </c>
      <c r="FU1" s="171" t="s">
        <v>3336</v>
      </c>
      <c r="FV1" s="147" t="s">
        <v>767</v>
      </c>
      <c r="FW1" s="147" t="s">
        <v>768</v>
      </c>
      <c r="FX1" s="147" t="s">
        <v>769</v>
      </c>
      <c r="FY1" s="147" t="s">
        <v>770</v>
      </c>
      <c r="FZ1" s="147" t="s">
        <v>771</v>
      </c>
      <c r="GA1" s="147" t="s">
        <v>772</v>
      </c>
      <c r="GB1" s="160" t="s">
        <v>3389</v>
      </c>
      <c r="GC1" s="171" t="s">
        <v>3336</v>
      </c>
      <c r="GD1" s="147" t="s">
        <v>602</v>
      </c>
      <c r="GE1" s="147" t="s">
        <v>603</v>
      </c>
      <c r="GF1" s="147" t="s">
        <v>604</v>
      </c>
      <c r="GG1" s="147" t="s">
        <v>605</v>
      </c>
      <c r="GH1" s="147" t="s">
        <v>606</v>
      </c>
      <c r="GI1" s="147" t="s">
        <v>607</v>
      </c>
      <c r="GJ1" s="171" t="s">
        <v>3336</v>
      </c>
      <c r="GK1" s="147" t="s">
        <v>608</v>
      </c>
      <c r="GL1" s="147" t="s">
        <v>609</v>
      </c>
      <c r="GM1" s="147" t="s">
        <v>610</v>
      </c>
      <c r="GN1" s="147" t="s">
        <v>611</v>
      </c>
      <c r="GO1" s="147" t="s">
        <v>612</v>
      </c>
      <c r="GP1" s="171" t="s">
        <v>3336</v>
      </c>
      <c r="GQ1" s="147" t="s">
        <v>613</v>
      </c>
      <c r="GR1" s="147" t="s">
        <v>614</v>
      </c>
      <c r="GS1" s="147" t="s">
        <v>615</v>
      </c>
      <c r="GT1" s="147" t="s">
        <v>616</v>
      </c>
      <c r="GU1" s="147" t="s">
        <v>617</v>
      </c>
      <c r="GV1" s="171" t="s">
        <v>3336</v>
      </c>
      <c r="GW1" s="147" t="s">
        <v>618</v>
      </c>
      <c r="GX1" s="147" t="s">
        <v>619</v>
      </c>
      <c r="GY1" s="147" t="s">
        <v>620</v>
      </c>
      <c r="GZ1" s="147" t="s">
        <v>621</v>
      </c>
      <c r="HA1" s="147" t="s">
        <v>622</v>
      </c>
      <c r="HB1" s="171" t="s">
        <v>3336</v>
      </c>
      <c r="HC1" s="147" t="s">
        <v>623</v>
      </c>
      <c r="HD1" s="147" t="s">
        <v>624</v>
      </c>
      <c r="HE1" s="147" t="s">
        <v>625</v>
      </c>
      <c r="HF1" s="147" t="s">
        <v>626</v>
      </c>
      <c r="HG1" s="147" t="s">
        <v>627</v>
      </c>
      <c r="HH1" s="171" t="s">
        <v>3336</v>
      </c>
      <c r="HI1" s="147" t="s">
        <v>628</v>
      </c>
      <c r="HJ1" s="147" t="s">
        <v>629</v>
      </c>
      <c r="HK1" s="147" t="s">
        <v>630</v>
      </c>
      <c r="HL1" s="147" t="s">
        <v>631</v>
      </c>
      <c r="HM1" s="147" t="s">
        <v>632</v>
      </c>
      <c r="HN1" s="171" t="s">
        <v>3336</v>
      </c>
      <c r="HO1" s="147" t="s">
        <v>633</v>
      </c>
      <c r="HP1" s="147" t="s">
        <v>634</v>
      </c>
      <c r="HQ1" s="147" t="s">
        <v>635</v>
      </c>
      <c r="HR1" s="147" t="s">
        <v>636</v>
      </c>
      <c r="HS1" s="147" t="s">
        <v>637</v>
      </c>
      <c r="HT1" s="171" t="s">
        <v>3336</v>
      </c>
      <c r="HU1" s="147" t="s">
        <v>638</v>
      </c>
      <c r="HV1" s="147" t="s">
        <v>639</v>
      </c>
      <c r="HW1" s="147" t="s">
        <v>640</v>
      </c>
      <c r="HX1" s="147" t="s">
        <v>641</v>
      </c>
      <c r="HY1" s="147" t="s">
        <v>642</v>
      </c>
      <c r="HZ1" s="171" t="s">
        <v>3336</v>
      </c>
      <c r="IA1" s="147" t="s">
        <v>643</v>
      </c>
      <c r="IB1" s="147" t="s">
        <v>644</v>
      </c>
      <c r="IC1" s="147" t="s">
        <v>645</v>
      </c>
      <c r="ID1" s="147" t="s">
        <v>646</v>
      </c>
      <c r="IE1" s="147" t="s">
        <v>647</v>
      </c>
      <c r="IF1" s="171" t="s">
        <v>3336</v>
      </c>
      <c r="IG1" s="147" t="s">
        <v>648</v>
      </c>
      <c r="IH1" s="147" t="s">
        <v>649</v>
      </c>
      <c r="II1" s="147" t="s">
        <v>650</v>
      </c>
      <c r="IJ1" s="147" t="s">
        <v>651</v>
      </c>
      <c r="IK1" s="147" t="s">
        <v>652</v>
      </c>
      <c r="IL1" s="171" t="s">
        <v>3336</v>
      </c>
      <c r="IM1" s="147" t="s">
        <v>773</v>
      </c>
      <c r="IN1" s="147" t="s">
        <v>774</v>
      </c>
      <c r="IO1" s="147" t="s">
        <v>775</v>
      </c>
      <c r="IP1" s="147" t="s">
        <v>776</v>
      </c>
      <c r="IQ1" s="147" t="s">
        <v>777</v>
      </c>
      <c r="IR1" s="171" t="s">
        <v>3336</v>
      </c>
      <c r="IS1" s="147" t="s">
        <v>653</v>
      </c>
      <c r="IT1" s="147" t="s">
        <v>654</v>
      </c>
      <c r="IU1" s="147" t="s">
        <v>655</v>
      </c>
      <c r="IV1" s="147" t="s">
        <v>656</v>
      </c>
      <c r="IW1" s="147" t="s">
        <v>657</v>
      </c>
      <c r="IX1" s="171" t="s">
        <v>3336</v>
      </c>
      <c r="IY1" s="147" t="s">
        <v>778</v>
      </c>
      <c r="IZ1" s="147" t="s">
        <v>779</v>
      </c>
      <c r="JA1" s="147" t="s">
        <v>780</v>
      </c>
      <c r="JB1" s="171" t="s">
        <v>3336</v>
      </c>
      <c r="JC1" s="147" t="s">
        <v>781</v>
      </c>
      <c r="JD1" s="147" t="s">
        <v>782</v>
      </c>
      <c r="JE1" s="147" t="s">
        <v>783</v>
      </c>
      <c r="JF1" s="147" t="s">
        <v>784</v>
      </c>
      <c r="JG1" s="147" t="s">
        <v>785</v>
      </c>
      <c r="JH1" s="147" t="s">
        <v>786</v>
      </c>
      <c r="JI1" s="147" t="s">
        <v>787</v>
      </c>
      <c r="JJ1" s="147" t="s">
        <v>788</v>
      </c>
      <c r="JK1" s="147" t="s">
        <v>789</v>
      </c>
      <c r="JL1" s="147" t="s">
        <v>790</v>
      </c>
      <c r="JM1" s="171" t="s">
        <v>3336</v>
      </c>
      <c r="JN1" s="147" t="s">
        <v>791</v>
      </c>
      <c r="JO1" s="147" t="s">
        <v>792</v>
      </c>
      <c r="JP1" s="147" t="s">
        <v>793</v>
      </c>
      <c r="JQ1" s="147" t="s">
        <v>794</v>
      </c>
      <c r="JR1" s="147" t="s">
        <v>795</v>
      </c>
      <c r="JS1" s="147" t="s">
        <v>796</v>
      </c>
      <c r="JT1" s="171" t="s">
        <v>3336</v>
      </c>
      <c r="JU1" s="147" t="s">
        <v>797</v>
      </c>
      <c r="JV1" s="147" t="s">
        <v>798</v>
      </c>
      <c r="JW1" s="147" t="s">
        <v>1012</v>
      </c>
      <c r="JX1" s="147" t="s">
        <v>1013</v>
      </c>
      <c r="JY1" s="147" t="s">
        <v>799</v>
      </c>
      <c r="JZ1" s="147" t="s">
        <v>800</v>
      </c>
      <c r="KA1" s="171" t="s">
        <v>3336</v>
      </c>
      <c r="KB1" s="147" t="s">
        <v>801</v>
      </c>
      <c r="KC1" s="147" t="s">
        <v>802</v>
      </c>
      <c r="KD1" s="147" t="s">
        <v>803</v>
      </c>
      <c r="KE1" s="147" t="s">
        <v>804</v>
      </c>
      <c r="KF1" s="171" t="s">
        <v>3336</v>
      </c>
      <c r="KG1" s="149" t="s">
        <v>805</v>
      </c>
      <c r="KH1" s="149" t="s">
        <v>806</v>
      </c>
      <c r="KI1" s="149" t="s">
        <v>807</v>
      </c>
      <c r="KJ1" s="149" t="s">
        <v>658</v>
      </c>
      <c r="KK1" s="149" t="s">
        <v>661</v>
      </c>
      <c r="KL1" s="171" t="s">
        <v>3336</v>
      </c>
      <c r="KM1" s="149" t="s">
        <v>664</v>
      </c>
      <c r="KN1" s="149" t="s">
        <v>808</v>
      </c>
      <c r="KO1" s="149" t="s">
        <v>809</v>
      </c>
      <c r="KP1" s="149" t="s">
        <v>810</v>
      </c>
      <c r="KQ1" s="149" t="s">
        <v>1025</v>
      </c>
      <c r="KR1" s="171" t="s">
        <v>3336</v>
      </c>
      <c r="KS1" s="147" t="s">
        <v>1014</v>
      </c>
      <c r="KT1" s="147" t="s">
        <v>1015</v>
      </c>
      <c r="KU1" s="147" t="s">
        <v>1016</v>
      </c>
      <c r="KV1" s="147" t="s">
        <v>1017</v>
      </c>
      <c r="KW1" s="147" t="s">
        <v>1018</v>
      </c>
      <c r="KX1" s="147" t="s">
        <v>1019</v>
      </c>
      <c r="KY1" s="147" t="s">
        <v>1020</v>
      </c>
      <c r="KZ1" s="171" t="s">
        <v>3336</v>
      </c>
      <c r="LA1" s="147" t="s">
        <v>1021</v>
      </c>
      <c r="LB1" s="147" t="s">
        <v>1022</v>
      </c>
      <c r="LC1" s="171" t="s">
        <v>3336</v>
      </c>
      <c r="LD1" s="147" t="s">
        <v>659</v>
      </c>
      <c r="LE1" s="147" t="s">
        <v>660</v>
      </c>
      <c r="LF1" s="147" t="s">
        <v>826</v>
      </c>
      <c r="LG1" s="147" t="s">
        <v>827</v>
      </c>
      <c r="LH1" s="147" t="s">
        <v>828</v>
      </c>
      <c r="LI1" s="147" t="s">
        <v>829</v>
      </c>
      <c r="LJ1" s="171" t="s">
        <v>3336</v>
      </c>
      <c r="LK1" s="147" t="s">
        <v>830</v>
      </c>
      <c r="LL1" s="147" t="s">
        <v>831</v>
      </c>
      <c r="LM1" s="147" t="s">
        <v>670</v>
      </c>
      <c r="LN1" s="147" t="s">
        <v>671</v>
      </c>
      <c r="LO1" s="147" t="s">
        <v>3496</v>
      </c>
      <c r="LP1" s="147" t="s">
        <v>3497</v>
      </c>
      <c r="LQ1" s="171" t="s">
        <v>3336</v>
      </c>
      <c r="LR1" s="147" t="s">
        <v>832</v>
      </c>
      <c r="LS1" s="147" t="s">
        <v>833</v>
      </c>
      <c r="LT1" s="147" t="s">
        <v>834</v>
      </c>
      <c r="LU1" s="147" t="s">
        <v>835</v>
      </c>
      <c r="LV1" s="147" t="s">
        <v>836</v>
      </c>
      <c r="LW1" s="147" t="s">
        <v>837</v>
      </c>
      <c r="LX1" s="171" t="s">
        <v>3336</v>
      </c>
      <c r="LY1" s="147" t="s">
        <v>838</v>
      </c>
      <c r="LZ1" s="147" t="s">
        <v>839</v>
      </c>
      <c r="MA1" s="147" t="s">
        <v>662</v>
      </c>
      <c r="MB1" s="147" t="s">
        <v>663</v>
      </c>
      <c r="MC1" s="147" t="s">
        <v>2106</v>
      </c>
      <c r="MD1" s="147" t="s">
        <v>2107</v>
      </c>
      <c r="ME1" s="171" t="s">
        <v>3336</v>
      </c>
      <c r="MF1" s="147" t="s">
        <v>665</v>
      </c>
      <c r="MG1" s="147" t="s">
        <v>666</v>
      </c>
      <c r="MH1" s="147" t="s">
        <v>667</v>
      </c>
      <c r="MI1" s="147" t="s">
        <v>668</v>
      </c>
      <c r="MJ1" s="147" t="s">
        <v>1023</v>
      </c>
      <c r="MK1" s="147" t="s">
        <v>1024</v>
      </c>
      <c r="ML1" s="147" t="s">
        <v>669</v>
      </c>
      <c r="MM1" s="171" t="s">
        <v>3336</v>
      </c>
      <c r="MN1" s="147" t="s">
        <v>3498</v>
      </c>
      <c r="MO1" s="171" t="s">
        <v>3336</v>
      </c>
      <c r="MP1" s="147" t="s">
        <v>3499</v>
      </c>
      <c r="MQ1" s="147" t="s">
        <v>3500</v>
      </c>
      <c r="MR1" s="147" t="s">
        <v>3501</v>
      </c>
      <c r="MS1" s="147" t="s">
        <v>3502</v>
      </c>
      <c r="MT1" s="171" t="s">
        <v>3336</v>
      </c>
      <c r="MU1" s="147" t="s">
        <v>3503</v>
      </c>
      <c r="MV1" s="147" t="s">
        <v>3504</v>
      </c>
      <c r="MW1" s="147" t="s">
        <v>3505</v>
      </c>
      <c r="MX1" s="147" t="s">
        <v>3506</v>
      </c>
      <c r="MY1" s="171" t="s">
        <v>3336</v>
      </c>
      <c r="MZ1" s="147" t="s">
        <v>3507</v>
      </c>
      <c r="NA1" s="147" t="s">
        <v>3508</v>
      </c>
      <c r="NB1" s="147" t="s">
        <v>3509</v>
      </c>
      <c r="NC1" s="147" t="s">
        <v>3510</v>
      </c>
      <c r="ND1" s="132"/>
      <c r="NE1" s="132"/>
      <c r="NF1" s="132"/>
      <c r="NG1" s="132"/>
      <c r="NH1" s="132"/>
      <c r="NI1" s="132"/>
      <c r="NJ1" s="132"/>
      <c r="NK1" s="132"/>
      <c r="NL1" s="132"/>
      <c r="NM1" s="132"/>
      <c r="NN1" s="132"/>
      <c r="NO1" s="132"/>
      <c r="NP1" s="132"/>
      <c r="NQ1" s="132"/>
      <c r="NR1" s="132"/>
      <c r="NS1" s="132"/>
      <c r="NT1" s="132"/>
      <c r="NU1" s="132"/>
      <c r="NV1" s="132"/>
      <c r="NW1" s="132"/>
      <c r="NX1" s="132"/>
      <c r="NY1" s="132"/>
      <c r="NZ1" s="132"/>
      <c r="OA1" s="132"/>
      <c r="OB1" s="132"/>
      <c r="OC1" s="132"/>
      <c r="OD1" s="132"/>
      <c r="OE1" s="132"/>
      <c r="OF1" s="132"/>
      <c r="OG1" s="132"/>
      <c r="OH1" s="132"/>
      <c r="OI1" s="132"/>
      <c r="OJ1" s="132"/>
      <c r="OK1" s="132"/>
      <c r="OL1" s="132"/>
      <c r="OM1" s="132"/>
      <c r="ON1" s="132"/>
      <c r="OO1" s="132"/>
      <c r="OP1" s="132"/>
      <c r="OQ1" s="132"/>
      <c r="OR1" s="132"/>
      <c r="OS1" s="132"/>
      <c r="OT1" s="132"/>
      <c r="OU1" s="132"/>
      <c r="OV1" s="132"/>
      <c r="OW1" s="132"/>
      <c r="OX1" s="132"/>
      <c r="OY1" s="132"/>
      <c r="OZ1" s="132"/>
      <c r="PA1" s="132"/>
      <c r="PB1" s="132"/>
      <c r="PC1" s="132"/>
      <c r="PD1" s="132"/>
      <c r="PE1" s="132"/>
      <c r="PF1" s="132"/>
      <c r="PG1" s="132"/>
      <c r="PH1" s="132"/>
      <c r="PI1" s="132"/>
      <c r="PJ1" s="132"/>
      <c r="PK1" s="132"/>
      <c r="PL1" s="132"/>
      <c r="PM1" s="132"/>
      <c r="PN1" s="132"/>
      <c r="PO1" s="132"/>
      <c r="PP1" s="132"/>
      <c r="PQ1" s="132"/>
      <c r="PR1" s="132"/>
      <c r="PS1" s="132"/>
      <c r="PT1" s="132"/>
      <c r="PU1" s="132"/>
      <c r="PV1" s="132"/>
      <c r="PW1" s="132"/>
      <c r="PX1" s="132"/>
      <c r="PY1" s="132"/>
      <c r="PZ1" s="132"/>
      <c r="QA1" s="132"/>
      <c r="QB1" s="132"/>
      <c r="QC1" s="132"/>
      <c r="QD1" s="132"/>
      <c r="QE1" s="132"/>
      <c r="QF1" s="132"/>
      <c r="QG1" s="132"/>
      <c r="QH1" s="132"/>
      <c r="QI1" s="132"/>
      <c r="QJ1" s="132"/>
      <c r="QK1" s="132"/>
      <c r="QL1" s="132"/>
      <c r="QM1" s="132"/>
      <c r="QN1" s="132"/>
      <c r="QO1" s="132"/>
      <c r="QP1" s="132"/>
      <c r="QQ1" s="132"/>
      <c r="QR1" s="132"/>
      <c r="QS1" s="132"/>
      <c r="QT1" s="132"/>
      <c r="QU1" s="132"/>
      <c r="QV1" s="132"/>
      <c r="QW1" s="132"/>
      <c r="QX1" s="132"/>
      <c r="QY1" s="132"/>
      <c r="QZ1" s="132"/>
      <c r="RA1" s="132"/>
      <c r="RB1" s="132"/>
      <c r="RC1" s="132"/>
    </row>
    <row r="2" spans="1:471" ht="15" customHeight="1">
      <c r="A2" s="133">
        <v>1</v>
      </c>
      <c r="B2" s="150" t="s">
        <v>24</v>
      </c>
      <c r="C2" s="4">
        <v>2907.3609999999999</v>
      </c>
      <c r="D2" s="5">
        <v>2903.0079999999998</v>
      </c>
      <c r="E2" s="5">
        <v>2897.77</v>
      </c>
      <c r="F2" s="5">
        <v>2892.3939999999998</v>
      </c>
      <c r="G2" s="5">
        <v>2885.7959999999998</v>
      </c>
      <c r="H2" s="5">
        <v>2875.5920000000001</v>
      </c>
      <c r="I2" s="171" t="s">
        <v>3336</v>
      </c>
      <c r="J2" s="285">
        <f>'4-5_Prison and Probation'!AJ2/C2*100</f>
        <v>160.24841772315168</v>
      </c>
      <c r="K2" s="285">
        <f>'4-5_Prison and Probation'!AK2/D2*100</f>
        <v>168.44597052436646</v>
      </c>
      <c r="L2" s="285">
        <f>'4-5_Prison and Probation'!AL2/E2*100</f>
        <v>172.47745680298991</v>
      </c>
      <c r="M2" s="285">
        <f>'4-5_Prison and Probation'!AM2/F2*100</f>
        <v>188.07949401084363</v>
      </c>
      <c r="N2" s="285">
        <f>'4-5_Prison and Probation'!AN2/G2*100</f>
        <v>207.25650738998874</v>
      </c>
      <c r="O2" s="285">
        <f>'4-5_Prison and Probation'!AO2/H2*100</f>
        <v>205.5228975459662</v>
      </c>
      <c r="P2" s="340">
        <f>(O2*100/J2)-100</f>
        <v>28.252684467082588</v>
      </c>
      <c r="Q2" s="171" t="s">
        <v>3336</v>
      </c>
      <c r="R2" s="167">
        <f>'4-5_Prison and Probation'!AQ2/C2*100</f>
        <v>63.631588922049929</v>
      </c>
      <c r="S2" s="167">
        <f>'4-5_Prison and Probation'!AR2/D2*100</f>
        <v>69.617445077657393</v>
      </c>
      <c r="T2" s="167">
        <f>'4-5_Prison and Probation'!AS2/E2*100</f>
        <v>68.155857780293132</v>
      </c>
      <c r="U2" s="167">
        <f>'4-5_Prison and Probation'!AT2/F2*100</f>
        <v>61.160408989923233</v>
      </c>
      <c r="V2" s="167">
        <f>'4-5_Prison and Probation'!AU2/G2*100</f>
        <v>63.829875708470041</v>
      </c>
      <c r="W2" s="167">
        <f>'4-5_Prison and Probation'!AV2/H2*100</f>
        <v>103.52650862848417</v>
      </c>
      <c r="X2" s="6">
        <f>(W2*100/R2)-100</f>
        <v>62.69672089330723</v>
      </c>
      <c r="Y2" s="171" t="s">
        <v>3336</v>
      </c>
      <c r="Z2" s="168">
        <f>'4-5_Prison and Probation'!AX2/C2*100</f>
        <v>2.8892180915957808</v>
      </c>
      <c r="AA2" s="168">
        <f>'4-5_Prison and Probation'!AY2/D2*100</f>
        <v>3.1002325863380329</v>
      </c>
      <c r="AB2" s="168">
        <f>'4-5_Prison and Probation'!AZ2/E2*100</f>
        <v>3.071327261998019</v>
      </c>
      <c r="AC2" s="168">
        <f>'4-5_Prison and Probation'!BA2/F2*100</f>
        <v>3.0424624031165881</v>
      </c>
      <c r="AD2" s="168">
        <f>'4-5_Prison and Probation'!BB2/G2*100</f>
        <v>4.1929505758549812</v>
      </c>
      <c r="AE2" s="168">
        <f>'4-5_Prison and Probation'!BC2/H2*100</f>
        <v>3.9644010694145764</v>
      </c>
      <c r="AF2" s="6">
        <f>(AE2*100/Z2)-100</f>
        <v>37.213631637788467</v>
      </c>
      <c r="AG2" s="171" t="s">
        <v>3336</v>
      </c>
      <c r="AH2" s="168">
        <f>'4-5_Prison and Probation'!BE2/C2*100</f>
        <v>2.3732862895251055</v>
      </c>
      <c r="AI2" s="168">
        <f>'4-5_Prison and Probation'!BF2/D2*100</f>
        <v>3.1002325863380329</v>
      </c>
      <c r="AJ2" s="168">
        <f>'4-5_Prison and Probation'!BG2/E2*100</f>
        <v>2.8987807866048718</v>
      </c>
      <c r="AK2" s="168">
        <f>'4-5_Prison and Probation'!BH2/F2*100</f>
        <v>3.422770203506162</v>
      </c>
      <c r="AL2" s="168">
        <f>'4-5_Prison and Probation'!BI2/G2*100</f>
        <v>3.0840710847197794</v>
      </c>
      <c r="AM2" s="168">
        <f>'4-5_Prison and Probation'!BJ2/H2*100</f>
        <v>3.0950148699815552</v>
      </c>
      <c r="AN2" s="6">
        <f>(AM2*100/AH2)-100</f>
        <v>30.410514889919483</v>
      </c>
      <c r="AO2" s="171" t="s">
        <v>3336</v>
      </c>
      <c r="AP2" s="168" t="e">
        <f>'4-5_Prison and Probation'!BL2/C2*100</f>
        <v>#VALUE!</v>
      </c>
      <c r="AQ2" s="168">
        <f>'4-5_Prison and Probation'!BM2/D2*100</f>
        <v>0.79228166095305297</v>
      </c>
      <c r="AR2" s="168">
        <f>'4-5_Prison and Probation'!BN2/E2*100</f>
        <v>1.7254647539314716</v>
      </c>
      <c r="AS2" s="168">
        <f>'4-5_Prison and Probation'!BO2/F2*100</f>
        <v>1.2100702739668248</v>
      </c>
      <c r="AT2" s="168">
        <f>'4-5_Prison and Probation'!BP2/G2*100</f>
        <v>0.97026955474330145</v>
      </c>
      <c r="AU2" s="168">
        <f>'4-5_Prison and Probation'!BQ2/H2*100</f>
        <v>0.27820358381856675</v>
      </c>
      <c r="AV2" s="6" t="e">
        <f>(AU2*100/AP2)-100</f>
        <v>#VALUE!</v>
      </c>
      <c r="AW2" s="171" t="s">
        <v>3336</v>
      </c>
      <c r="AX2" s="168">
        <f>'4-5_Prison and Probation'!BS2/C2*100</f>
        <v>4.1618498700367796</v>
      </c>
      <c r="AY2" s="168">
        <f>'4-5_Prison and Probation'!BT2/D2*100</f>
        <v>4.7536899657183174</v>
      </c>
      <c r="AZ2" s="168">
        <f>'4-5_Prison and Probation'!BU2/E2*100</f>
        <v>3.6924945734133492</v>
      </c>
      <c r="BA2" s="168">
        <f>'4-5_Prison and Probation'!BV2/F2*100</f>
        <v>3.2499030215109013</v>
      </c>
      <c r="BB2" s="168">
        <f>'4-5_Prison and Probation'!BW2/G2*100</f>
        <v>3.0840710847197794</v>
      </c>
      <c r="BC2" s="168">
        <f>'4-5_Prison and Probation'!BX2/H2*100</f>
        <v>2.225628670548534</v>
      </c>
      <c r="BD2" s="6">
        <f>(BC2*100/AX2)-100</f>
        <v>-46.523090931944999</v>
      </c>
      <c r="BE2" s="171" t="s">
        <v>3336</v>
      </c>
      <c r="BF2" s="168">
        <f>'4-5_Prison and Probation'!BZ2/C2*100</f>
        <v>121.34715984702278</v>
      </c>
      <c r="BG2" s="168">
        <f>'4-5_Prison and Probation'!CA2/D2*100</f>
        <v>140.88834753469507</v>
      </c>
      <c r="BH2" s="168">
        <f>'4-5_Prison and Probation'!CB2/E2*100</f>
        <v>157.25885767331431</v>
      </c>
      <c r="BI2" s="168">
        <f>'4-5_Prison and Probation'!CC2/F2*100</f>
        <v>222.79122415549196</v>
      </c>
      <c r="BJ2" s="168">
        <f>'4-5_Prison and Probation'!CD2/G2*100</f>
        <v>215.85032344628655</v>
      </c>
      <c r="BK2" s="168">
        <f>'4-5_Prison and Probation'!CE2/H2*100</f>
        <v>260.01602452642794</v>
      </c>
      <c r="BL2" s="6">
        <f>(BK2*100/BF2)-100</f>
        <v>114.27450370838437</v>
      </c>
      <c r="BM2" s="171" t="s">
        <v>3336</v>
      </c>
      <c r="BN2" s="168">
        <f>'4-5_Prison and Probation'!CG2/C2*100</f>
        <v>96.341665173330739</v>
      </c>
      <c r="BO2" s="168">
        <f>'4-5_Prison and Probation'!CH2/D2*100</f>
        <v>124.6982440282631</v>
      </c>
      <c r="BP2" s="168">
        <f>'4-5_Prison and Probation'!CI2/E2*100</f>
        <v>139.41755211766289</v>
      </c>
      <c r="BQ2" s="168">
        <f>'4-5_Prison and Probation'!CJ2/F2*100</f>
        <v>176.04793814397348</v>
      </c>
      <c r="BR2" s="168">
        <f>'4-5_Prison and Probation'!CK2/G2*100</f>
        <v>177.83654839080796</v>
      </c>
      <c r="BS2" s="168" t="e">
        <f>'4-5_Prison and Probation'!CL2/H2*100</f>
        <v>#VALUE!</v>
      </c>
      <c r="BT2" s="6" t="e">
        <f>(BS2*100/BN2)-100</f>
        <v>#VALUE!</v>
      </c>
      <c r="BU2" s="171" t="s">
        <v>3336</v>
      </c>
      <c r="BV2" s="168" t="e">
        <f>'4-5_Prison and Probation'!CN2/C2*100</f>
        <v>#VALUE!</v>
      </c>
      <c r="BW2" s="168" t="e">
        <f>'4-5_Prison and Probation'!CO2/D2*100</f>
        <v>#VALUE!</v>
      </c>
      <c r="BX2" s="168" t="e">
        <f>'4-5_Prison and Probation'!CP2/E2*100</f>
        <v>#VALUE!</v>
      </c>
      <c r="BY2" s="168" t="e">
        <f>'4-5_Prison and Probation'!CQ2/F2*100</f>
        <v>#VALUE!</v>
      </c>
      <c r="BZ2" s="168" t="e">
        <f>'4-5_Prison and Probation'!CR2/G2*100</f>
        <v>#VALUE!</v>
      </c>
      <c r="CA2" s="168" t="e">
        <f>'4-5_Prison and Probation'!CS2/H2*100</f>
        <v>#VALUE!</v>
      </c>
      <c r="CB2" s="6" t="e">
        <f>(CA2*100/BV2)-100</f>
        <v>#VALUE!</v>
      </c>
      <c r="CC2" s="171" t="s">
        <v>3336</v>
      </c>
      <c r="CD2" s="168" t="e">
        <f>'4-5_Prison and Probation'!CU2/C2*100</f>
        <v>#VALUE!</v>
      </c>
      <c r="CE2" s="168" t="e">
        <f>'4-5_Prison and Probation'!CV2/D2*100</f>
        <v>#VALUE!</v>
      </c>
      <c r="CF2" s="168" t="e">
        <f>'4-5_Prison and Probation'!CW2/E2*100</f>
        <v>#VALUE!</v>
      </c>
      <c r="CG2" s="168" t="e">
        <f>'4-5_Prison and Probation'!CX2/F2*100</f>
        <v>#VALUE!</v>
      </c>
      <c r="CH2" s="168" t="e">
        <f>'4-5_Prison and Probation'!CY2/G2*100</f>
        <v>#VALUE!</v>
      </c>
      <c r="CI2" s="168" t="e">
        <f>'4-5_Prison and Probation'!CZ2/H2*100</f>
        <v>#VALUE!</v>
      </c>
      <c r="CJ2" s="6" t="e">
        <f>(CI2*100/CD2)-100</f>
        <v>#VALUE!</v>
      </c>
      <c r="CK2" s="171" t="s">
        <v>3336</v>
      </c>
      <c r="CL2" s="168" t="e">
        <f>'4-5_Prison and Probation'!DB2/C2*100</f>
        <v>#VALUE!</v>
      </c>
      <c r="CM2" s="168" t="e">
        <f>'4-5_Prison and Probation'!DC2/D2*100</f>
        <v>#VALUE!</v>
      </c>
      <c r="CN2" s="168" t="e">
        <f>'4-5_Prison and Probation'!DD2/E2*100</f>
        <v>#VALUE!</v>
      </c>
      <c r="CO2" s="168" t="e">
        <f>'4-5_Prison and Probation'!DE2/F2*100</f>
        <v>#VALUE!</v>
      </c>
      <c r="CP2" s="168" t="e">
        <f>'4-5_Prison and Probation'!DF2/G2*100</f>
        <v>#VALUE!</v>
      </c>
      <c r="CQ2" s="168" t="e">
        <f>'4-5_Prison and Probation'!DG2/H2*100</f>
        <v>#VALUE!</v>
      </c>
      <c r="CR2" s="6" t="e">
        <f>(CQ2*100/CL2)-100</f>
        <v>#VALUE!</v>
      </c>
      <c r="CS2" s="171" t="s">
        <v>3336</v>
      </c>
      <c r="CT2" s="168" t="e">
        <f>'4-5_Prison and Probation'!DI2/C2*100</f>
        <v>#VALUE!</v>
      </c>
      <c r="CU2" s="168" t="e">
        <f>'4-5_Prison and Probation'!DJ2/D2*100</f>
        <v>#VALUE!</v>
      </c>
      <c r="CV2" s="168" t="e">
        <f>'4-5_Prison and Probation'!DK2/E2*100</f>
        <v>#VALUE!</v>
      </c>
      <c r="CW2" s="168" t="e">
        <f>'4-5_Prison and Probation'!DL2/F2*100</f>
        <v>#VALUE!</v>
      </c>
      <c r="CX2" s="168" t="e">
        <f>'4-5_Prison and Probation'!DM2/G2*100</f>
        <v>#VALUE!</v>
      </c>
      <c r="CY2" s="168" t="e">
        <f>'4-5_Prison and Probation'!DN2/H2*100</f>
        <v>#VALUE!</v>
      </c>
      <c r="CZ2" s="6" t="e">
        <f>(CY2*100/CT2)-100</f>
        <v>#VALUE!</v>
      </c>
      <c r="DA2" s="171" t="s">
        <v>3336</v>
      </c>
      <c r="DB2" s="168">
        <f>'4-5_Prison and Probation'!DP2/C2*100</f>
        <v>109.75589202716829</v>
      </c>
      <c r="DC2" s="168">
        <f>'4-5_Prison and Probation'!DQ2/D2*100</f>
        <v>142.09399354049319</v>
      </c>
      <c r="DD2" s="168">
        <f>'4-5_Prison and Probation'!DR2/E2*100</f>
        <v>123.57778567657198</v>
      </c>
      <c r="DE2" s="168">
        <f>'4-5_Prison and Probation'!DS2/F2*100</f>
        <v>155.09643568614788</v>
      </c>
      <c r="DF2" s="168">
        <f>'4-5_Prison and Probation'!DT2/G2*100</f>
        <v>193.15294636211294</v>
      </c>
      <c r="DG2" s="168">
        <f>'4-5_Prison and Probation'!DU2/H2*100</f>
        <v>165.63545871597918</v>
      </c>
      <c r="DH2" s="6">
        <f>(DG2*100/DB2)-100</f>
        <v>50.912589435270434</v>
      </c>
      <c r="DI2" s="171" t="s">
        <v>3336</v>
      </c>
      <c r="DJ2" s="168">
        <f>'4-5_Prison and Probation'!DW2/C2*100</f>
        <v>0.30955908124240511</v>
      </c>
      <c r="DK2" s="168">
        <f>'4-5_Prison and Probation'!DX2/D2*100</f>
        <v>0.27557622989671404</v>
      </c>
      <c r="DL2" s="168">
        <f>'4-5_Prison and Probation'!DY2/E2*100</f>
        <v>0.41411154094355312</v>
      </c>
      <c r="DM2" s="168">
        <f>'4-5_Prison and Probation'!DZ2/F2*100</f>
        <v>0.4148812367886256</v>
      </c>
      <c r="DN2" s="168">
        <f>'4-5_Prison and Probation'!EA2/G2*100</f>
        <v>0.41582980917570062</v>
      </c>
      <c r="DO2" s="168">
        <f>'4-5_Prison and Probation'!EB2/H2*100</f>
        <v>0.59118261561445429</v>
      </c>
      <c r="DP2" s="6">
        <f>(DO2*100/DJ2)-100</f>
        <v>90.975697835050568</v>
      </c>
      <c r="DQ2" s="171" t="s">
        <v>3336</v>
      </c>
      <c r="DR2" s="168">
        <f>'4-5_Prison and Probation'!ED2/C2*100</f>
        <v>6.8790906942756677E-2</v>
      </c>
      <c r="DS2" s="168">
        <f>'4-5_Prison and Probation'!EE2/D2*100</f>
        <v>0</v>
      </c>
      <c r="DT2" s="168">
        <f>'4-5_Prison and Probation'!EF2/E2*100</f>
        <v>0.13803718031451773</v>
      </c>
      <c r="DU2" s="168">
        <f>'4-5_Prison and Probation'!EG2/F2*100</f>
        <v>0.1037203091971564</v>
      </c>
      <c r="DV2" s="168">
        <f>'4-5_Prison and Probation'!EH2/G2*100</f>
        <v>3.4652484097975049E-2</v>
      </c>
      <c r="DW2" s="168">
        <f>'4-5_Prison and Probation'!EI2/H2*100</f>
        <v>3.4775447977320843E-2</v>
      </c>
      <c r="DX2" s="6">
        <f>(DW2*100/DR2)-100</f>
        <v>-49.44760939660425</v>
      </c>
      <c r="DY2" s="171" t="s">
        <v>3336</v>
      </c>
      <c r="DZ2" s="168" t="e">
        <f>'4-5_Prison and Probation'!EK2/C2*100</f>
        <v>#VALUE!</v>
      </c>
      <c r="EA2" s="168">
        <f>'4-5_Prison and Probation'!EL2/D2*100</f>
        <v>0</v>
      </c>
      <c r="EB2" s="168">
        <f>'4-5_Prison and Probation'!EM2/E2*100</f>
        <v>3.4509295078629432E-2</v>
      </c>
      <c r="EC2" s="168">
        <f>'4-5_Prison and Probation'!EN2/F2*100</f>
        <v>6.9146872798104275E-2</v>
      </c>
      <c r="ED2" s="168" t="e">
        <f>'4-5_Prison and Probation'!EO2/G2*100</f>
        <v>#VALUE!</v>
      </c>
      <c r="EE2" s="168" t="e">
        <f>'4-5_Prison and Probation'!EP2/H2*100</f>
        <v>#VALUE!</v>
      </c>
      <c r="EF2" s="6" t="e">
        <f>(EE2*100/DZ2)-100</f>
        <v>#VALUE!</v>
      </c>
      <c r="EG2" s="171" t="s">
        <v>3336</v>
      </c>
      <c r="EH2" s="133">
        <f>'4-5_Prison and Probation'!ER2/C2*100</f>
        <v>109.44633294592587</v>
      </c>
      <c r="EI2" s="133">
        <f>'4-5_Prison and Probation'!ES2/D2*100</f>
        <v>141.81841731059646</v>
      </c>
      <c r="EJ2" s="133">
        <f>'4-5_Prison and Probation'!ET2/E2*100</f>
        <v>123.16367413562843</v>
      </c>
      <c r="EK2" s="133">
        <f>'4-5_Prison and Probation'!EU2/F2*100</f>
        <v>154.68155444935928</v>
      </c>
      <c r="EL2" s="133">
        <f>'4-5_Prison and Probation'!EV2/G2*100</f>
        <v>192.73711655293721</v>
      </c>
      <c r="EM2" s="133">
        <f>'4-5_Prison and Probation'!EW2/H2*100</f>
        <v>165.04427610036473</v>
      </c>
      <c r="EN2" s="340">
        <f>(EM2*100/EH2)-100</f>
        <v>50.799274546647553</v>
      </c>
      <c r="EO2" s="171" t="s">
        <v>3336</v>
      </c>
      <c r="EP2" s="168">
        <f>'4-5_Prison and Probation'!EY2/C2*100</f>
        <v>63.597193468578553</v>
      </c>
      <c r="EQ2" s="168">
        <f>'4-5_Prison and Probation'!EZ2/D2*100</f>
        <v>78.160308204455518</v>
      </c>
      <c r="ER2" s="168">
        <f>'4-5_Prison and Probation'!FA2/E2*100</f>
        <v>79.12981361529728</v>
      </c>
      <c r="ES2" s="168">
        <f>'4-5_Prison and Probation'!FB2/F2*100</f>
        <v>104.16976387034408</v>
      </c>
      <c r="ET2" s="168">
        <f>'4-5_Prison and Probation'!FC2/G2*100</f>
        <v>147.13444748000205</v>
      </c>
      <c r="EU2" s="168" t="e">
        <f>'4-5_Prison and Probation'!FD2/H2*100</f>
        <v>#VALUE!</v>
      </c>
      <c r="EV2" s="6" t="e">
        <f>(EU2*100/EP2)-100</f>
        <v>#VALUE!</v>
      </c>
      <c r="EW2" s="171" t="s">
        <v>3336</v>
      </c>
      <c r="EX2" s="168">
        <f>'4-5_Prison and Probation'!FF2/C2*100</f>
        <v>45.401998582219413</v>
      </c>
      <c r="EY2" s="168">
        <f>'4-5_Prison and Probation'!FG2/D2*100</f>
        <v>63.658109106140948</v>
      </c>
      <c r="EZ2" s="168">
        <f>'4-5_Prison and Probation'!FH2/E2*100</f>
        <v>44.033860520331153</v>
      </c>
      <c r="FA2" s="168">
        <f>'4-5_Prison and Probation'!FI2/F2*100</f>
        <v>50.51179057901517</v>
      </c>
      <c r="FB2" s="168">
        <f>'4-5_Prison and Probation'!FJ2/G2*100</f>
        <v>42.310683083627538</v>
      </c>
      <c r="FC2" s="168" t="e">
        <f>'4-5_Prison and Probation'!FK2/H2*100</f>
        <v>#VALUE!</v>
      </c>
      <c r="FD2" s="6" t="e">
        <f>(FC2*100/EX2)-100</f>
        <v>#VALUE!</v>
      </c>
      <c r="FE2" s="171" t="s">
        <v>3336</v>
      </c>
      <c r="FF2" s="168" t="e">
        <f>'4-5_Prison and Probation'!FM2/C2*100</f>
        <v>#VALUE!</v>
      </c>
      <c r="FG2" s="168" t="e">
        <f>'4-5_Prison and Probation'!FN2/D2*100</f>
        <v>#VALUE!</v>
      </c>
      <c r="FH2" s="168" t="e">
        <f>'4-5_Prison and Probation'!FO2/E2*100</f>
        <v>#VALUE!</v>
      </c>
      <c r="FI2" s="168">
        <f>'4-5_Prison and Probation'!FP2/F2*100</f>
        <v>2.8695952211213274</v>
      </c>
      <c r="FJ2" s="168">
        <f>'4-5_Prison and Probation'!FQ2/G2*100</f>
        <v>2.8761561801319289</v>
      </c>
      <c r="FK2" s="168" t="e">
        <f>'4-5_Prison and Probation'!FR2/H2*100</f>
        <v>#VALUE!</v>
      </c>
      <c r="FL2" s="6" t="e">
        <f>(FK2*100/FF2)-100</f>
        <v>#VALUE!</v>
      </c>
      <c r="FM2" s="171" t="s">
        <v>3336</v>
      </c>
      <c r="FN2" s="168" t="e">
        <f>'4-5_Prison and Probation'!FT2/C2*100</f>
        <v>#VALUE!</v>
      </c>
      <c r="FO2" s="168" t="e">
        <f>'4-5_Prison and Probation'!FU2/D2*100</f>
        <v>#VALUE!</v>
      </c>
      <c r="FP2" s="168" t="e">
        <f>'4-5_Prison and Probation'!FV2/E2*100</f>
        <v>#VALUE!</v>
      </c>
      <c r="FQ2" s="168" t="e">
        <f>'4-5_Prison and Probation'!FW2/F2*100</f>
        <v>#VALUE!</v>
      </c>
      <c r="FR2" s="168">
        <f>'4-5_Prison and Probation'!FX2/G2*100</f>
        <v>0.45048229327367562</v>
      </c>
      <c r="FS2" s="168" t="e">
        <f>'4-5_Prison and Probation'!FY2/H2*100</f>
        <v>#VALUE!</v>
      </c>
      <c r="FT2" s="6" t="e">
        <f>(FS2*100/FN2)-100</f>
        <v>#VALUE!</v>
      </c>
      <c r="FU2" s="171" t="s">
        <v>3336</v>
      </c>
      <c r="FV2" s="168">
        <f>'4-5_Prison and Probation'!GA2/C2*100</f>
        <v>0.44714089512791844</v>
      </c>
      <c r="FW2" s="168">
        <f>'4-5_Prison and Probation'!GB2/D2*100</f>
        <v>0</v>
      </c>
      <c r="FX2" s="168">
        <f>'4-5_Prison and Probation'!GC2/E2*100</f>
        <v>0</v>
      </c>
      <c r="FY2" s="168">
        <f>'4-5_Prison and Probation'!GD2/F2*100</f>
        <v>0</v>
      </c>
      <c r="FZ2" s="168">
        <f>'4-5_Prison and Probation'!GE2/G2*100</f>
        <v>0.41582980917570062</v>
      </c>
      <c r="GA2" s="168" t="e">
        <f>'4-5_Prison and Probation'!GF2/H2*100</f>
        <v>#VALUE!</v>
      </c>
      <c r="GB2" s="6" t="e">
        <f>(GA2*100/FV2)-100</f>
        <v>#VALUE!</v>
      </c>
      <c r="GC2" s="171" t="s">
        <v>3336</v>
      </c>
      <c r="GE2" s="168">
        <f>'4-5_Prison and Probation'!HA2/G2*100</f>
        <v>105.20494172145224</v>
      </c>
      <c r="GF2" s="168">
        <f>'4-5_Prison and Probation'!HB2/G2*100</f>
        <v>3.9503831871691557</v>
      </c>
      <c r="GG2" s="168">
        <f>'4-5_Prison and Probation'!HC2/E2*100</f>
        <v>0.37960224586492369</v>
      </c>
      <c r="GH2" s="168">
        <f>'4-5_Prison and Probation'!HD2/G2*100</f>
        <v>1.4900568162129271</v>
      </c>
      <c r="GI2" s="168" t="e">
        <f>'4-5_Prison and Probation'!HE2/G2*100</f>
        <v>#VALUE!</v>
      </c>
      <c r="GJ2" s="171" t="s">
        <v>3336</v>
      </c>
      <c r="GK2" s="168">
        <f>'4-5_Prison and Probation'!HG2/G2*100</f>
        <v>5.1632201305982823</v>
      </c>
      <c r="GL2" s="168">
        <f>'4-5_Prison and Probation'!HH2/G2*100</f>
        <v>0</v>
      </c>
      <c r="GM2" s="168">
        <f>'4-5_Prison and Probation'!HI2/G2*100</f>
        <v>0</v>
      </c>
      <c r="GN2" s="168">
        <f>'4-5_Prison and Probation'!HJ2/G2*100</f>
        <v>0</v>
      </c>
      <c r="GO2" s="168" t="e">
        <f>'4-5_Prison and Probation'!HK2/G2*100</f>
        <v>#VALUE!</v>
      </c>
      <c r="GP2" s="171" t="s">
        <v>3336</v>
      </c>
      <c r="GQ2" s="168">
        <f>'4-5_Prison and Probation'!HM2/G2*100</f>
        <v>33.78617199552567</v>
      </c>
      <c r="GR2" s="168">
        <f>'4-5_Prison and Probation'!HN2/G2*100</f>
        <v>0.65839719786152595</v>
      </c>
      <c r="GS2" s="168">
        <f>'4-5_Prison and Probation'!HO2/G2*100</f>
        <v>3.4652484097975049E-2</v>
      </c>
      <c r="GT2" s="168">
        <f>'4-5_Prison and Probation'!HP2/G2*100</f>
        <v>6.9304968195950098E-2</v>
      </c>
      <c r="GU2" s="168" t="e">
        <f>'4-5_Prison and Probation'!HQ2/G2*100</f>
        <v>#VALUE!</v>
      </c>
      <c r="GV2" s="171" t="s">
        <v>3336</v>
      </c>
      <c r="GW2" s="168">
        <f>'4-5_Prison and Probation'!HS2/G2*100</f>
        <v>3.0147661165238295</v>
      </c>
      <c r="GX2" s="168">
        <f>'4-5_Prison and Probation'!HT2/G2*100</f>
        <v>3.4652484097975049E-2</v>
      </c>
      <c r="GY2" s="168">
        <f>'4-5_Prison and Probation'!HU2/G2*100</f>
        <v>0</v>
      </c>
      <c r="GZ2" s="168">
        <f>'4-5_Prison and Probation'!HV2/G2*100</f>
        <v>0</v>
      </c>
      <c r="HA2" s="168" t="e">
        <f>'4-5_Prison and Probation'!HW2/G2*100</f>
        <v>#VALUE!</v>
      </c>
      <c r="HB2" s="171" t="s">
        <v>3336</v>
      </c>
      <c r="HC2" s="168" t="e">
        <f>'4-5_Prison and Probation'!HY2/G2*100</f>
        <v>#VALUE!</v>
      </c>
      <c r="HD2" s="168" t="e">
        <f>'4-5_Prison and Probation'!HZ2/G2*100</f>
        <v>#VALUE!</v>
      </c>
      <c r="HE2" s="168">
        <f>'4-5_Prison and Probation'!IA2/G2*100</f>
        <v>0</v>
      </c>
      <c r="HF2" s="168" t="e">
        <f>'4-5_Prison and Probation'!IB2/G2*100</f>
        <v>#VALUE!</v>
      </c>
      <c r="HG2" s="168" t="e">
        <f>'4-5_Prison and Probation'!IC2/G2*100</f>
        <v>#VALUE!</v>
      </c>
      <c r="HH2" s="171" t="s">
        <v>3336</v>
      </c>
      <c r="HI2" s="168">
        <f>'4-5_Prison and Probation'!IE2/G2*100</f>
        <v>2.287063950466353</v>
      </c>
      <c r="HJ2" s="168" t="e">
        <f>'4-5_Prison and Probation'!IF2/G2*100</f>
        <v>#VALUE!</v>
      </c>
      <c r="HK2" s="168">
        <f>'4-5_Prison and Probation'!IG2/G2*100</f>
        <v>0</v>
      </c>
      <c r="HL2" s="168">
        <f>'4-5_Prison and Probation'!IH2/G2*100</f>
        <v>3.4652484097975049E-2</v>
      </c>
      <c r="HM2" s="168" t="e">
        <f>'4-5_Prison and Probation'!II2/G2*100</f>
        <v>#VALUE!</v>
      </c>
      <c r="HN2" s="171" t="s">
        <v>3336</v>
      </c>
      <c r="HO2" s="168">
        <f>'4-5_Prison and Probation'!IK2/G2*100</f>
        <v>2.7028937596420537</v>
      </c>
      <c r="HP2" s="168" t="e">
        <f>'4-5_Prison and Probation'!IL2/G2*100</f>
        <v>#VALUE!</v>
      </c>
      <c r="HQ2" s="168">
        <f>'4-5_Prison and Probation'!IM2/G2*100</f>
        <v>0</v>
      </c>
      <c r="HR2" s="168" t="e">
        <f>'4-5_Prison and Probation'!IN2/G2*100</f>
        <v>#VALUE!</v>
      </c>
      <c r="HS2" s="168" t="e">
        <f>'4-5_Prison and Probation'!IO2/G2*100</f>
        <v>#VALUE!</v>
      </c>
      <c r="HT2" s="171" t="s">
        <v>3336</v>
      </c>
      <c r="HU2" s="168" t="e">
        <f>'4-5_Prison and Probation'!IQ2/G2*100</f>
        <v>#VALUE!</v>
      </c>
      <c r="HV2" s="168" t="e">
        <f>'4-5_Prison and Probation'!IR2/G2*100</f>
        <v>#VALUE!</v>
      </c>
      <c r="HW2" s="168">
        <f>'4-5_Prison and Probation'!IS2/G2*100</f>
        <v>0</v>
      </c>
      <c r="HX2" s="168" t="e">
        <f>'4-5_Prison and Probation'!IT2/G2*100</f>
        <v>#VALUE!</v>
      </c>
      <c r="HY2" s="168" t="e">
        <f>'4-5_Prison and Probation'!IU2/G2*100</f>
        <v>#VALUE!</v>
      </c>
      <c r="HZ2" s="171" t="s">
        <v>3336</v>
      </c>
      <c r="IA2" s="168">
        <f>'4-5_Prison and Probation'!IW2/G2*100</f>
        <v>13.237248925426471</v>
      </c>
      <c r="IB2" s="168">
        <f>'4-5_Prison and Probation'!IX2/G2*100</f>
        <v>3.4652484097975049E-2</v>
      </c>
      <c r="IC2" s="168">
        <f>'4-5_Prison and Probation'!IY2/G2*100</f>
        <v>0</v>
      </c>
      <c r="ID2" s="168">
        <f>'4-5_Prison and Probation'!IZ2/G2*100</f>
        <v>3.4652484097975049E-2</v>
      </c>
      <c r="IE2" s="168" t="e">
        <f>'4-5_Prison and Probation'!JA2/G2*100</f>
        <v>#VALUE!</v>
      </c>
      <c r="IF2" s="171" t="s">
        <v>3336</v>
      </c>
      <c r="IG2" s="168">
        <f>'4-5_Prison and Probation'!JC2/G2*100</f>
        <v>8.9749933813755369</v>
      </c>
      <c r="IH2" s="168" t="e">
        <f>'4-5_Prison and Probation'!JD2/G2*100</f>
        <v>#VALUE!</v>
      </c>
      <c r="II2" s="168">
        <f>'4-5_Prison and Probation'!JE2/G2*100</f>
        <v>0.31187235688177545</v>
      </c>
      <c r="IJ2" s="168">
        <f>'4-5_Prison and Probation'!JF2/G2*100</f>
        <v>0.31187235688177545</v>
      </c>
      <c r="IK2" s="168">
        <f>'4-5_Prison and Probation'!JG2/G2*100</f>
        <v>0.31187235688177545</v>
      </c>
      <c r="IL2" s="171" t="s">
        <v>3336</v>
      </c>
      <c r="IM2" s="168">
        <f>'4-5_Prison and Probation'!JI2/G2*100</f>
        <v>3.6038583461894049</v>
      </c>
      <c r="IN2" s="168">
        <f>'4-5_Prison and Probation'!JJ2/G2*100</f>
        <v>6.9304968195950098E-2</v>
      </c>
      <c r="IO2" s="168">
        <f>'4-5_Prison and Probation'!JK2/G2*100</f>
        <v>0</v>
      </c>
      <c r="IP2" s="168" t="e">
        <f>'4-5_Prison and Probation'!JL2/G2*100</f>
        <v>#VALUE!</v>
      </c>
      <c r="IQ2" s="168" t="e">
        <f>'4-5_Prison and Probation'!JM2/G2*100</f>
        <v>#VALUE!</v>
      </c>
      <c r="IR2" s="171" t="s">
        <v>3336</v>
      </c>
      <c r="IS2" s="168">
        <f>'4-5_Prison and Probation'!JO2/G2*100</f>
        <v>15.420355423598897</v>
      </c>
      <c r="IT2" s="168">
        <f>'4-5_Prison and Probation'!JP2/G2*100</f>
        <v>0.20791490458785031</v>
      </c>
      <c r="IU2" s="168">
        <f>'4-5_Prison and Probation'!JQ2/G2*100</f>
        <v>0</v>
      </c>
      <c r="IV2" s="168">
        <f>'4-5_Prison and Probation'!JR2/G2*100</f>
        <v>0.79700713425342617</v>
      </c>
      <c r="IW2" s="168" t="e">
        <f>'4-5_Prison and Probation'!JS2/G2*100</f>
        <v>#VALUE!</v>
      </c>
      <c r="IX2" s="171" t="s">
        <v>3336</v>
      </c>
      <c r="IY2" s="168">
        <f>'4-5_Prison and Probation'!KO2/H2*100</f>
        <v>144.52676179374541</v>
      </c>
      <c r="IZ2" s="168">
        <f>'4-5_Prison and Probation'!KP2/H2*100</f>
        <v>144.52676179374541</v>
      </c>
      <c r="JA2" s="168" t="e">
        <f>'4-5_Prison and Probation'!KQ2/H2*100</f>
        <v>#VALUE!</v>
      </c>
      <c r="JB2" s="171" t="s">
        <v>3336</v>
      </c>
      <c r="JC2" s="168">
        <f>'4-5_Prison and Probation'!KS2/H2*100</f>
        <v>22.812693873122473</v>
      </c>
      <c r="JD2" s="168" t="e">
        <f>'4-5_Prison and Probation'!KT2/H2*100</f>
        <v>#VALUE!</v>
      </c>
      <c r="JE2" s="168">
        <f>'4-5_Prison and Probation'!KU2/H2*100</f>
        <v>6.6768860116456024</v>
      </c>
      <c r="JF2" s="168" t="e">
        <f>'4-5_Prison and Probation'!KV2/H2*100</f>
        <v>#VALUE!</v>
      </c>
      <c r="JG2" s="168">
        <f>'4-5_Prison and Probation'!KW2/H2*100</f>
        <v>14.640463598452074</v>
      </c>
      <c r="JH2" s="168" t="e">
        <f>'4-5_Prison and Probation'!KX2/H2*100</f>
        <v>#VALUE!</v>
      </c>
      <c r="JI2" s="168">
        <f>'4-5_Prison and Probation'!KY2/H2*100</f>
        <v>1.4953442630247962</v>
      </c>
      <c r="JJ2" s="168" t="e">
        <f>'4-5_Prison and Probation'!KZ2/H2*100</f>
        <v>#VALUE!</v>
      </c>
      <c r="JK2" s="168">
        <f>'4-5_Prison and Probation'!LA2/H2*100</f>
        <v>121.71406792062297</v>
      </c>
      <c r="JL2" s="168" t="e">
        <f>'4-5_Prison and Probation'!LB2/H2*100</f>
        <v>#VALUE!</v>
      </c>
      <c r="JM2" s="171" t="s">
        <v>3336</v>
      </c>
      <c r="JN2" s="168">
        <f>'4-5_Prison and Probation'!LD2/H2*100</f>
        <v>0.79983530347837939</v>
      </c>
      <c r="JO2" s="168" t="e">
        <f>'4-5_Prison and Probation'!LE2/H2*100</f>
        <v>#VALUE!</v>
      </c>
      <c r="JP2" s="168">
        <f>'4-5_Prison and Probation'!LF2/H2*100</f>
        <v>72.402482688782001</v>
      </c>
      <c r="JQ2" s="168" t="e">
        <f>'4-5_Prison and Probation'!LG2/H2*100</f>
        <v>#VALUE!</v>
      </c>
      <c r="JR2" s="168">
        <f>'4-5_Prison and Probation'!LH2/H2*100</f>
        <v>34.358142601592995</v>
      </c>
      <c r="JS2" s="168" t="e">
        <f>'4-5_Prison and Probation'!LI2/H2*100</f>
        <v>#VALUE!</v>
      </c>
      <c r="JT2" s="171" t="s">
        <v>3336</v>
      </c>
      <c r="JU2" s="168">
        <f>'4-5_Prison and Probation'!LK2/H2*100</f>
        <v>9.0068410261260983</v>
      </c>
      <c r="JV2" s="168" t="e">
        <f>'4-5_Prison and Probation'!LL2/H2*100</f>
        <v>#VALUE!</v>
      </c>
      <c r="JW2" s="168">
        <f>'4-5_Prison and Probation'!LM2/H2*100</f>
        <v>0.27820358381856675</v>
      </c>
      <c r="JX2" s="168" t="e">
        <f>'4-5_Prison and Probation'!LN2/H2*100</f>
        <v>#VALUE!</v>
      </c>
      <c r="JY2" s="168">
        <f>'4-5_Prison and Probation'!LO2/H2*100</f>
        <v>4.8685627168249184</v>
      </c>
      <c r="JZ2" s="168" t="e">
        <f>'4-5_Prison and Probation'!LP2/H2*100</f>
        <v>#VALUE!</v>
      </c>
      <c r="KA2" s="171" t="s">
        <v>3336</v>
      </c>
      <c r="KB2" s="168">
        <f>'4-5_Prison and Probation'!LR2/H2*100</f>
        <v>0</v>
      </c>
      <c r="KC2" s="168" t="e">
        <f>'4-5_Prison and Probation'!LS2/H2*100</f>
        <v>#VALUE!</v>
      </c>
      <c r="KD2" s="168">
        <f>'4-5_Prison and Probation'!LT2/H2*100</f>
        <v>0</v>
      </c>
      <c r="KE2" s="168" t="e">
        <f>'4-5_Prison and Probation'!LU2/H2*100</f>
        <v>#VALUE!</v>
      </c>
      <c r="KF2" s="171" t="s">
        <v>3336</v>
      </c>
      <c r="KG2" s="168">
        <f>'4-5_Prison and Probation'!OT2/G2*100</f>
        <v>275.72981596758746</v>
      </c>
      <c r="KH2" s="168" t="e">
        <f>'4-5_Prison and Probation'!OU2/G2*100</f>
        <v>#VALUE!</v>
      </c>
      <c r="KI2" s="168" t="e">
        <f>'4-5_Prison and Probation'!OV2/G2*100</f>
        <v>#VALUE!</v>
      </c>
      <c r="KJ2" s="168" t="e">
        <f>'4-5_Prison and Probation'!OW2/G2*100</f>
        <v>#VALUE!</v>
      </c>
      <c r="KK2" s="168" t="e">
        <f>'4-5_Prison and Probation'!OX2/G2*100</f>
        <v>#VALUE!</v>
      </c>
      <c r="KL2" s="171" t="s">
        <v>3336</v>
      </c>
      <c r="KM2" s="168">
        <f>'4-5_Prison and Probation'!OZ2/G2*100</f>
        <v>206.25158535114753</v>
      </c>
      <c r="KN2" s="168">
        <f>'4-5_Prison and Probation'!PA2/G2*100</f>
        <v>18.712341412906529</v>
      </c>
      <c r="KO2" s="168">
        <f>'4-5_Prison and Probation'!PB2/G2*100</f>
        <v>14.380780900659646</v>
      </c>
      <c r="KP2" s="168">
        <f>'4-5_Prison and Probation'!PC2/G2*100</f>
        <v>0</v>
      </c>
      <c r="KQ2" s="168" t="e">
        <f>'4-5_Prison and Probation'!PD2/G2*100</f>
        <v>#VALUE!</v>
      </c>
      <c r="KR2" s="171" t="s">
        <v>3336</v>
      </c>
      <c r="KS2" s="168" t="e">
        <f>'4-5_Prison and Probation'!PF2/G2*100</f>
        <v>#VALUE!</v>
      </c>
      <c r="KT2" s="168" t="e">
        <f>'4-5_Prison and Probation'!PG2/G2*100</f>
        <v>#VALUE!</v>
      </c>
      <c r="KU2" s="168" t="e">
        <f>'4-5_Prison and Probation'!PH2/G2*100</f>
        <v>#VALUE!</v>
      </c>
      <c r="KV2" s="168" t="e">
        <f>'4-5_Prison and Probation'!PI2/G2*100</f>
        <v>#VALUE!</v>
      </c>
      <c r="KW2" s="168" t="e">
        <f>'4-5_Prison and Probation'!PJ2/G2*100</f>
        <v>#VALUE!</v>
      </c>
      <c r="KX2" s="168" t="e">
        <f>'4-5_Prison and Probation'!PK2/G2*100</f>
        <v>#VALUE!</v>
      </c>
      <c r="KY2" s="168" t="e">
        <f>'4-5_Prison and Probation'!PL2/G2*100</f>
        <v>#VALUE!</v>
      </c>
      <c r="KZ2" s="171" t="s">
        <v>3336</v>
      </c>
      <c r="LA2" s="168" t="e">
        <f>'4-5_Prison and Probation'!PN2/G2*100</f>
        <v>#VALUE!</v>
      </c>
      <c r="LB2" s="168">
        <f>'4-5_Prison and Probation'!PO2/G2*100</f>
        <v>206.25158535114753</v>
      </c>
      <c r="LC2" s="171" t="s">
        <v>3336</v>
      </c>
      <c r="LD2" s="168" t="e">
        <f>'4-5_Prison and Probation'!PQ2/G2*100</f>
        <v>#VALUE!</v>
      </c>
      <c r="LE2" s="168" t="e">
        <f>'4-5_Prison and Probation'!PR2/G2*100</f>
        <v>#VALUE!</v>
      </c>
      <c r="LF2" s="168">
        <f>'4-5_Prison and Probation'!PS2/G2*100</f>
        <v>244.95841008858562</v>
      </c>
      <c r="LG2" s="168">
        <f>'4-5_Prison and Probation'!PT2/G2*100</f>
        <v>166.2626187020843</v>
      </c>
      <c r="LH2" s="168" t="e">
        <f>'4-5_Prison and Probation'!PU2/G2*100</f>
        <v>#VALUE!</v>
      </c>
      <c r="LI2" s="168" t="e">
        <f>'4-5_Prison and Probation'!PV2/G2*100</f>
        <v>#VALUE!</v>
      </c>
      <c r="LJ2" s="171" t="s">
        <v>3336</v>
      </c>
      <c r="LK2" s="168">
        <f>'4-5_Prison and Probation'!PX2/G2*100</f>
        <v>9.9452629361188389</v>
      </c>
      <c r="LL2" s="168">
        <f>'4-5_Prison and Probation'!PY2/G2*100</f>
        <v>2.9454611483278792</v>
      </c>
      <c r="LM2" s="168">
        <f>'4-5_Prison and Probation'!PZ2/G2*100</f>
        <v>16.875759755713847</v>
      </c>
      <c r="LN2" s="168">
        <f>'4-5_Prison and Probation'!QA2/G2*100</f>
        <v>33.751519511427695</v>
      </c>
      <c r="LO2" s="168">
        <f>'4-5_Prison and Probation'!QB2/G2*100</f>
        <v>0.55443974556760078</v>
      </c>
      <c r="LP2" s="168">
        <f>'4-5_Prison and Probation'!QC2/G2*100</f>
        <v>1.3514468798210268</v>
      </c>
      <c r="LQ2" s="171" t="s">
        <v>3336</v>
      </c>
      <c r="LR2" s="168">
        <f>'4-5_Prison and Probation'!QE2/G2*100</f>
        <v>3.9503831871691557</v>
      </c>
      <c r="LS2" s="168">
        <f>'4-5_Prison and Probation'!QF2/G2*100</f>
        <v>3.1880285370137047</v>
      </c>
      <c r="LT2" s="168">
        <f>'4-5_Prison and Probation'!QG2/G2*100</f>
        <v>0</v>
      </c>
      <c r="LU2" s="168">
        <f>'4-5_Prison and Probation'!QH2/G2*100</f>
        <v>0.10395745229392515</v>
      </c>
      <c r="LV2" s="168" t="e">
        <f>'4-5_Prison and Probation'!QI2/G2*100</f>
        <v>#VALUE!</v>
      </c>
      <c r="LW2" s="168">
        <f>'4-5_Prison and Probation'!QJ2/G2*100</f>
        <v>0.1386099363919002</v>
      </c>
      <c r="LX2" s="171" t="s">
        <v>3336</v>
      </c>
      <c r="LY2" s="168" t="e">
        <f>'4-5_Prison and Probation'!QL2/G2*100</f>
        <v>#VALUE!</v>
      </c>
      <c r="LZ2" s="168" t="e">
        <f>'4-5_Prison and Probation'!QM2/G2*100</f>
        <v>#VALUE!</v>
      </c>
      <c r="MA2" s="168">
        <f>'4-5_Prison and Probation'!QN2/G2*100</f>
        <v>33.647562059133776</v>
      </c>
      <c r="MB2" s="168">
        <f>'4-5_Prison and Probation'!QO2/G2*100</f>
        <v>0</v>
      </c>
      <c r="MC2" s="168" t="e">
        <f>'4-5_Prison and Probation'!QP2/G2*100</f>
        <v>#VALUE!</v>
      </c>
      <c r="MD2" s="168">
        <f>'4-5_Prison and Probation'!QQ2/G2*100</f>
        <v>0</v>
      </c>
      <c r="ME2" s="171" t="s">
        <v>3336</v>
      </c>
      <c r="MF2" s="168">
        <f>'4-5_Prison and Probation'!QS2/G2*100</f>
        <v>62.44377634455104</v>
      </c>
      <c r="MG2" s="168">
        <f>'4-5_Prison and Probation'!QT2/G2*100</f>
        <v>61.99329405127736</v>
      </c>
      <c r="MH2" s="168">
        <f>'4-5_Prison and Probation'!QU2/G2*100</f>
        <v>1.1435319752331765</v>
      </c>
      <c r="MI2" s="168">
        <f>'4-5_Prison and Probation'!QV2/G2*100</f>
        <v>0.83165961835140123</v>
      </c>
      <c r="MJ2" s="168" t="e">
        <f>'4-5_Prison and Probation'!QW2/G2*100</f>
        <v>#VALUE!</v>
      </c>
      <c r="MK2" s="168">
        <f>'4-5_Prison and Probation'!QX2/G2*100</f>
        <v>0.45048229327367562</v>
      </c>
      <c r="ML2" s="168">
        <f>'4-5_Prison and Probation'!QY2/G2*100</f>
        <v>2.806851211935979</v>
      </c>
      <c r="MM2" s="171" t="s">
        <v>3336</v>
      </c>
      <c r="MN2" s="168">
        <f>'4-5_Prison and Probation'!RY2/G2*100</f>
        <v>4.019688155365106</v>
      </c>
      <c r="MO2" s="171" t="s">
        <v>3336</v>
      </c>
      <c r="MP2" s="168">
        <f>'4-5_Prison and Probation'!SA2/G2*100</f>
        <v>3.4652484097975049E-2</v>
      </c>
      <c r="MQ2" s="168">
        <f>'4-5_Prison and Probation'!SB2/G2*100</f>
        <v>0.76235465015545112</v>
      </c>
      <c r="MR2" s="168">
        <f>'4-5_Prison and Probation'!SC2/G2*100</f>
        <v>0.58909222966557584</v>
      </c>
      <c r="MS2" s="168">
        <f>'4-5_Prison and Probation'!SD2/G2*100</f>
        <v>3.0494186006218045</v>
      </c>
      <c r="MT2" s="171" t="s">
        <v>3336</v>
      </c>
      <c r="MU2" s="168">
        <f>'4-5_Prison and Probation'!SF2/G2*100</f>
        <v>0</v>
      </c>
      <c r="MV2" s="168">
        <f>'4-5_Prison and Probation'!SG2/G2*100</f>
        <v>0</v>
      </c>
      <c r="MW2" s="168">
        <f>'4-5_Prison and Probation'!SH2/G2*100</f>
        <v>0</v>
      </c>
      <c r="MX2" s="168">
        <f>'4-5_Prison and Probation'!SI2/G2*100</f>
        <v>1.1435319752331765</v>
      </c>
      <c r="MY2" s="171" t="s">
        <v>3336</v>
      </c>
      <c r="MZ2" s="168" t="e">
        <f>'4-5_Prison and Probation'!SK2/G2*100</f>
        <v>#VALUE!</v>
      </c>
      <c r="NA2" s="168">
        <f>'4-5_Prison and Probation'!SL2/G2*100</f>
        <v>5.3711350351861329</v>
      </c>
      <c r="NB2" s="168">
        <f>'4-5_Prison and Probation'!SM2/G2*100</f>
        <v>15.420355423598897</v>
      </c>
      <c r="NC2" s="168">
        <f>'4-5_Prison and Probation'!SN2/G2*100</f>
        <v>0</v>
      </c>
    </row>
    <row r="3" spans="1:471" ht="21" customHeight="1">
      <c r="A3" s="133">
        <v>2</v>
      </c>
      <c r="B3" s="150" t="s">
        <v>25</v>
      </c>
      <c r="C3" s="5">
        <v>3262.65</v>
      </c>
      <c r="D3" s="5">
        <v>3274.2849999999999</v>
      </c>
      <c r="E3" s="8">
        <v>2894</v>
      </c>
      <c r="F3" s="8">
        <v>2906</v>
      </c>
      <c r="G3" s="5">
        <v>3010.598</v>
      </c>
      <c r="H3" s="5">
        <v>2998.5770000000002</v>
      </c>
      <c r="I3" s="171" t="s">
        <v>3336</v>
      </c>
      <c r="J3" s="285">
        <f>'4-5_Prison and Probation'!AJ3/C3*100</f>
        <v>138.35379216281243</v>
      </c>
      <c r="K3" s="285">
        <f>'4-5_Prison and Probation'!AK3/D3*100</f>
        <v>143.97036299527991</v>
      </c>
      <c r="L3" s="285">
        <f>'4-5_Prison and Probation'!AL3/E3*100</f>
        <v>162.33586731167932</v>
      </c>
      <c r="M3" s="285">
        <f>'4-5_Prison and Probation'!AM3/F3*100</f>
        <v>136.92360633172746</v>
      </c>
      <c r="N3" s="285">
        <f>'4-5_Prison and Probation'!AN3/G3*100</f>
        <v>129.14377807996951</v>
      </c>
      <c r="O3" s="285">
        <f>'4-5_Prison and Probation'!AO3/H3*100</f>
        <v>130.2951366598223</v>
      </c>
      <c r="P3" s="340">
        <f t="shared" ref="P3:P47" si="0">(O3*100/J3)-100</f>
        <v>-5.8246726576939949</v>
      </c>
      <c r="Q3" s="171" t="s">
        <v>3336</v>
      </c>
      <c r="R3" s="167">
        <f>'4-5_Prison and Probation'!AQ3/C3*100</f>
        <v>36.841218028289887</v>
      </c>
      <c r="S3" s="167">
        <f>'4-5_Prison and Probation'!AR3/D3*100</f>
        <v>35.610828012833338</v>
      </c>
      <c r="T3" s="167">
        <f>'4-5_Prison and Probation'!AS3/E3*100</f>
        <v>57.878369039391842</v>
      </c>
      <c r="U3" s="167">
        <f>'4-5_Prison and Probation'!AT3/F3*100</f>
        <v>37.990364762560219</v>
      </c>
      <c r="V3" s="167">
        <f>'4-5_Prison and Probation'!AU3/G3*100</f>
        <v>34.511416004395137</v>
      </c>
      <c r="W3" s="167">
        <f>'4-5_Prison and Probation'!AV3/H3*100</f>
        <v>41.753138238571161</v>
      </c>
      <c r="X3" s="6">
        <f t="shared" ref="X3:X47" si="1">(W3*100/R3)-100</f>
        <v>13.332675935169888</v>
      </c>
      <c r="Y3" s="171" t="s">
        <v>3336</v>
      </c>
      <c r="Z3" s="168">
        <f>'4-5_Prison and Probation'!AX3/C3*100</f>
        <v>5.8847869063491336</v>
      </c>
      <c r="AA3" s="168">
        <f>'4-5_Prison and Probation'!AY3/D3*100</f>
        <v>6.1692858135440263</v>
      </c>
      <c r="AB3" s="168">
        <f>'4-5_Prison and Probation'!AZ3/E3*100</f>
        <v>7.2563925362819619</v>
      </c>
      <c r="AC3" s="168">
        <f>'4-5_Prison and Probation'!BA3/F3*100</f>
        <v>6.5726083964211979</v>
      </c>
      <c r="AD3" s="168">
        <f>'4-5_Prison and Probation'!BB3/G3*100</f>
        <v>5.6799346840727321</v>
      </c>
      <c r="AE3" s="168">
        <f>'4-5_Prison and Probation'!BC3/H3*100</f>
        <v>5.2691660077430056</v>
      </c>
      <c r="AF3" s="6">
        <f t="shared" ref="AF3:AF47" si="2">(AE3*100/Z3)-100</f>
        <v>-10.461226691860844</v>
      </c>
      <c r="AG3" s="171" t="s">
        <v>3336</v>
      </c>
      <c r="AH3" s="168">
        <f>'4-5_Prison and Probation'!BE3/C3*100</f>
        <v>5.0572387476437868</v>
      </c>
      <c r="AI3" s="168">
        <f>'4-5_Prison and Probation'!BF3/D3*100</f>
        <v>3.8176273598663526</v>
      </c>
      <c r="AJ3" s="168">
        <f>'4-5_Prison and Probation'!BG3/E3*100</f>
        <v>5.0794747753973741</v>
      </c>
      <c r="AK3" s="168">
        <f>'4-5_Prison and Probation'!BH3/F3*100</f>
        <v>4.4735030970406058</v>
      </c>
      <c r="AL3" s="168">
        <f>'4-5_Prison and Probation'!BI3/G3*100</f>
        <v>4.185215030369382</v>
      </c>
      <c r="AM3" s="168">
        <f>'4-5_Prison and Probation'!BJ3/H3*100</f>
        <v>5.1357693999520437</v>
      </c>
      <c r="AN3" s="6">
        <f t="shared" ref="AN3:AN47" si="3">(AM3*100/AH3)-100</f>
        <v>1.5528365621426303</v>
      </c>
      <c r="AO3" s="171" t="s">
        <v>3336</v>
      </c>
      <c r="AP3" s="168" t="e">
        <f>'4-5_Prison and Probation'!BL3/C3*100</f>
        <v>#VALUE!</v>
      </c>
      <c r="AQ3" s="168" t="e">
        <f>'4-5_Prison and Probation'!BM3/D3*100</f>
        <v>#VALUE!</v>
      </c>
      <c r="AR3" s="168">
        <f>'4-5_Prison and Probation'!BN3/E3*100</f>
        <v>0.2073255010366275</v>
      </c>
      <c r="AS3" s="168">
        <f>'4-5_Prison and Probation'!BO3/F3*100</f>
        <v>0.17205781142463869</v>
      </c>
      <c r="AT3" s="168">
        <f>'4-5_Prison and Probation'!BP3/G3*100</f>
        <v>0.39859190765422681</v>
      </c>
      <c r="AU3" s="168">
        <f>'4-5_Prison and Probation'!BQ3/H3*100</f>
        <v>0.53358643116384863</v>
      </c>
      <c r="AV3" s="6" t="e">
        <f t="shared" ref="AV3:AV47" si="4">(AU3*100/AP3)-100</f>
        <v>#VALUE!</v>
      </c>
      <c r="AW3" s="171" t="s">
        <v>3336</v>
      </c>
      <c r="AX3" s="168">
        <f>'4-5_Prison and Probation'!BS3/C3*100</f>
        <v>0.64364856788193636</v>
      </c>
      <c r="AY3" s="168">
        <f>'4-5_Prison and Probation'!BT3/D3*100</f>
        <v>0.42757426430503154</v>
      </c>
      <c r="AZ3" s="168">
        <f>'4-5_Prison and Probation'!BU3/E3*100</f>
        <v>0.62197650310988251</v>
      </c>
      <c r="BA3" s="168">
        <f>'4-5_Prison and Probation'!BV3/F3*100</f>
        <v>0.55058499655884374</v>
      </c>
      <c r="BB3" s="168">
        <f>'4-5_Prison and Probation'!BW3/G3*100</f>
        <v>0.1992959538271134</v>
      </c>
      <c r="BC3" s="168">
        <f>'4-5_Prison and Probation'!BX3/H3*100</f>
        <v>0.26679321558192431</v>
      </c>
      <c r="BD3" s="6">
        <f t="shared" ref="BD3:BD47" si="5">(BC3*100/AX3)-100</f>
        <v>-58.549862627696882</v>
      </c>
      <c r="BE3" s="171" t="s">
        <v>3336</v>
      </c>
      <c r="BF3" s="168" t="e">
        <f>'4-5_Prison and Probation'!BZ3/C3*100</f>
        <v>#VALUE!</v>
      </c>
      <c r="BG3" s="168" t="e">
        <f>'4-5_Prison and Probation'!CA3/D3*100</f>
        <v>#VALUE!</v>
      </c>
      <c r="BH3" s="168" t="e">
        <f>'4-5_Prison and Probation'!CB3/E3*100</f>
        <v>#VALUE!</v>
      </c>
      <c r="BI3" s="168" t="e">
        <f>'4-5_Prison and Probation'!CC3/F3*100</f>
        <v>#VALUE!</v>
      </c>
      <c r="BJ3" s="168" t="e">
        <f>'4-5_Prison and Probation'!CD3/G3*100</f>
        <v>#VALUE!</v>
      </c>
      <c r="BK3" s="168" t="e">
        <f>'4-5_Prison and Probation'!CE3/H3*100</f>
        <v>#VALUE!</v>
      </c>
      <c r="BL3" s="6" t="e">
        <f t="shared" ref="BL3:BL47" si="6">(BK3*100/BF3)-100</f>
        <v>#VALUE!</v>
      </c>
      <c r="BM3" s="171" t="s">
        <v>3336</v>
      </c>
      <c r="BN3" s="168" t="e">
        <f>'4-5_Prison and Probation'!CG3/C3*100</f>
        <v>#VALUE!</v>
      </c>
      <c r="BO3" s="168" t="e">
        <f>'4-5_Prison and Probation'!CH3/D3*100</f>
        <v>#VALUE!</v>
      </c>
      <c r="BP3" s="168" t="e">
        <f>'4-5_Prison and Probation'!CI3/E3*100</f>
        <v>#VALUE!</v>
      </c>
      <c r="BQ3" s="168" t="e">
        <f>'4-5_Prison and Probation'!CJ3/F3*100</f>
        <v>#VALUE!</v>
      </c>
      <c r="BR3" s="168" t="e">
        <f>'4-5_Prison and Probation'!CK3/G3*100</f>
        <v>#VALUE!</v>
      </c>
      <c r="BS3" s="168" t="e">
        <f>'4-5_Prison and Probation'!CL3/H3*100</f>
        <v>#VALUE!</v>
      </c>
      <c r="BT3" s="6" t="e">
        <f t="shared" ref="BT3:BT47" si="7">(BS3*100/BN3)-100</f>
        <v>#VALUE!</v>
      </c>
      <c r="BU3" s="171" t="s">
        <v>3336</v>
      </c>
      <c r="BV3" s="168" t="e">
        <f>'4-5_Prison and Probation'!CN3/C3*100</f>
        <v>#VALUE!</v>
      </c>
      <c r="BW3" s="168" t="e">
        <f>'4-5_Prison and Probation'!CO3/D3*100</f>
        <v>#VALUE!</v>
      </c>
      <c r="BX3" s="168" t="e">
        <f>'4-5_Prison and Probation'!CP3/E3*100</f>
        <v>#VALUE!</v>
      </c>
      <c r="BY3" s="168" t="e">
        <f>'4-5_Prison and Probation'!CQ3/F3*100</f>
        <v>#VALUE!</v>
      </c>
      <c r="BZ3" s="168" t="e">
        <f>'4-5_Prison and Probation'!CR3/G3*100</f>
        <v>#VALUE!</v>
      </c>
      <c r="CA3" s="168" t="e">
        <f>'4-5_Prison and Probation'!CS3/H3*100</f>
        <v>#VALUE!</v>
      </c>
      <c r="CB3" s="6" t="e">
        <f t="shared" ref="CB3:CB47" si="8">(CA3*100/BV3)-100</f>
        <v>#VALUE!</v>
      </c>
      <c r="CC3" s="171" t="s">
        <v>3336</v>
      </c>
      <c r="CD3" s="168" t="e">
        <f>'4-5_Prison and Probation'!CU3/C3*100</f>
        <v>#VALUE!</v>
      </c>
      <c r="CE3" s="168" t="e">
        <f>'4-5_Prison and Probation'!CV3/D3*100</f>
        <v>#VALUE!</v>
      </c>
      <c r="CF3" s="168" t="e">
        <f>'4-5_Prison and Probation'!CW3/E3*100</f>
        <v>#VALUE!</v>
      </c>
      <c r="CG3" s="168" t="e">
        <f>'4-5_Prison and Probation'!CX3/F3*100</f>
        <v>#VALUE!</v>
      </c>
      <c r="CH3" s="168" t="e">
        <f>'4-5_Prison and Probation'!CY3/G3*100</f>
        <v>#VALUE!</v>
      </c>
      <c r="CI3" s="168" t="e">
        <f>'4-5_Prison and Probation'!CZ3/H3*100</f>
        <v>#VALUE!</v>
      </c>
      <c r="CJ3" s="6" t="e">
        <f t="shared" ref="CJ3:CJ47" si="9">(CI3*100/CD3)-100</f>
        <v>#VALUE!</v>
      </c>
      <c r="CK3" s="171" t="s">
        <v>3336</v>
      </c>
      <c r="CL3" s="168">
        <f>'4-5_Prison and Probation'!DB3/C3*100</f>
        <v>0</v>
      </c>
      <c r="CM3" s="168">
        <f>'4-5_Prison and Probation'!DC3/D3*100</f>
        <v>0</v>
      </c>
      <c r="CN3" s="168">
        <f>'4-5_Prison and Probation'!DD3/E3*100</f>
        <v>0</v>
      </c>
      <c r="CO3" s="168">
        <f>'4-5_Prison and Probation'!DE3/F3*100</f>
        <v>0</v>
      </c>
      <c r="CP3" s="168">
        <f>'4-5_Prison and Probation'!DF3/G3*100</f>
        <v>0</v>
      </c>
      <c r="CQ3" s="168">
        <f>'4-5_Prison and Probation'!DG3/H3*100</f>
        <v>0</v>
      </c>
      <c r="CR3" s="6" t="e">
        <f t="shared" ref="CR3:CR47" si="10">(CQ3*100/CL3)-100</f>
        <v>#DIV/0!</v>
      </c>
      <c r="CS3" s="171" t="s">
        <v>3336</v>
      </c>
      <c r="CT3" s="168" t="e">
        <f>'4-5_Prison and Probation'!DI3/C3*100</f>
        <v>#VALUE!</v>
      </c>
      <c r="CU3" s="168" t="e">
        <f>'4-5_Prison and Probation'!DJ3/D3*100</f>
        <v>#VALUE!</v>
      </c>
      <c r="CV3" s="168" t="e">
        <f>'4-5_Prison and Probation'!DK3/E3*100</f>
        <v>#VALUE!</v>
      </c>
      <c r="CW3" s="168" t="e">
        <f>'4-5_Prison and Probation'!DL3/F3*100</f>
        <v>#VALUE!</v>
      </c>
      <c r="CX3" s="168" t="e">
        <f>'4-5_Prison and Probation'!DM3/G3*100</f>
        <v>#VALUE!</v>
      </c>
      <c r="CY3" s="168" t="e">
        <f>'4-5_Prison and Probation'!DN3/H3*100</f>
        <v>#VALUE!</v>
      </c>
      <c r="CZ3" s="6" t="e">
        <f t="shared" ref="CZ3:CZ47" si="11">(CY3*100/CT3)-100</f>
        <v>#VALUE!</v>
      </c>
      <c r="DA3" s="171" t="s">
        <v>3336</v>
      </c>
      <c r="DB3" s="168">
        <f>'4-5_Prison and Probation'!DP3/C3*100</f>
        <v>84.072762938102457</v>
      </c>
      <c r="DC3" s="168">
        <f>'4-5_Prison and Probation'!DQ3/D3*100</f>
        <v>54.363013604496857</v>
      </c>
      <c r="DD3" s="168">
        <f>'4-5_Prison and Probation'!DR3/E3*100</f>
        <v>88.113337940566694</v>
      </c>
      <c r="DE3" s="168">
        <f>'4-5_Prison and Probation'!DS3/F3*100</f>
        <v>51.686166551961456</v>
      </c>
      <c r="DF3" s="168">
        <f>'4-5_Prison and Probation'!DT3/G3*100</f>
        <v>49.69112448756028</v>
      </c>
      <c r="DG3" s="168" t="e">
        <f>'4-5_Prison and Probation'!DU3/H3*100</f>
        <v>#VALUE!</v>
      </c>
      <c r="DH3" s="6" t="e">
        <f t="shared" ref="DH3:DH47" si="12">(DG3*100/DB3)-100</f>
        <v>#VALUE!</v>
      </c>
      <c r="DI3" s="171" t="s">
        <v>3336</v>
      </c>
      <c r="DJ3" s="168">
        <f>'4-5_Prison and Probation'!DW3/C3*100</f>
        <v>0.98079781772485541</v>
      </c>
      <c r="DK3" s="168">
        <f>'4-5_Prison and Probation'!DX3/D3*100</f>
        <v>0.85514852861006307</v>
      </c>
      <c r="DL3" s="168">
        <f>'4-5_Prison and Probation'!DY3/E3*100</f>
        <v>0.65653075328265376</v>
      </c>
      <c r="DM3" s="168">
        <f>'4-5_Prison and Probation'!DZ3/F3*100</f>
        <v>1.3076393668272539</v>
      </c>
      <c r="DN3" s="168">
        <f>'4-5_Prison and Probation'!EA3/G3*100</f>
        <v>0.93004778452652936</v>
      </c>
      <c r="DO3" s="168" t="e">
        <f>'4-5_Prison and Probation'!EB3/H3*100</f>
        <v>#VALUE!</v>
      </c>
      <c r="DP3" s="6" t="e">
        <f t="shared" ref="DP3:DP47" si="13">(DO3*100/DJ3)-100</f>
        <v>#VALUE!</v>
      </c>
      <c r="DQ3" s="171" t="s">
        <v>3336</v>
      </c>
      <c r="DR3" s="168">
        <f>'4-5_Prison and Probation'!ED3/C3*100</f>
        <v>0.18389959082341042</v>
      </c>
      <c r="DS3" s="168">
        <f>'4-5_Prison and Probation'!EE3/D3*100</f>
        <v>9.162305663679246E-2</v>
      </c>
      <c r="DT3" s="168">
        <f>'4-5_Prison and Probation'!EF3/E3*100</f>
        <v>6.9108500345542501E-2</v>
      </c>
      <c r="DU3" s="168">
        <f>'4-5_Prison and Probation'!EG3/F3*100</f>
        <v>0.13764624913971094</v>
      </c>
      <c r="DV3" s="168">
        <f>'4-5_Prison and Probation'!EH3/G3*100</f>
        <v>9.9647976913556702E-2</v>
      </c>
      <c r="DW3" s="168">
        <f>'4-5_Prison and Probation'!EI3/H3*100</f>
        <v>8.3372879869351366E-2</v>
      </c>
      <c r="DX3" s="6">
        <f t="shared" ref="DX3:DX47" si="14">(DW3*100/DR3)-100</f>
        <v>-54.663912249043463</v>
      </c>
      <c r="DY3" s="171" t="s">
        <v>3336</v>
      </c>
      <c r="DZ3" s="168" t="e">
        <f>'4-5_Prison and Probation'!EK3/C3*100</f>
        <v>#VALUE!</v>
      </c>
      <c r="EA3" s="168" t="e">
        <f>'4-5_Prison and Probation'!EL3/D3*100</f>
        <v>#VALUE!</v>
      </c>
      <c r="EB3" s="168">
        <f>'4-5_Prison and Probation'!EM3/E3*100</f>
        <v>0</v>
      </c>
      <c r="EC3" s="168">
        <f>'4-5_Prison and Probation'!EN3/F3*100</f>
        <v>0</v>
      </c>
      <c r="ED3" s="168" t="e">
        <f>'4-5_Prison and Probation'!EO3/G3*100</f>
        <v>#VALUE!</v>
      </c>
      <c r="EE3" s="168" t="e">
        <f>'4-5_Prison and Probation'!EP3/H3*100</f>
        <v>#VALUE!</v>
      </c>
      <c r="EF3" s="6" t="e">
        <f t="shared" ref="EF3:EF47" si="15">(EE3*100/DZ3)-100</f>
        <v>#VALUE!</v>
      </c>
      <c r="EG3" s="171" t="s">
        <v>3336</v>
      </c>
      <c r="EH3" s="133">
        <f>'4-5_Prison and Probation'!ER3/C3*100</f>
        <v>83.091965120377608</v>
      </c>
      <c r="EI3" s="133">
        <f>'4-5_Prison and Probation'!ES3/D3*100</f>
        <v>53.507865075886798</v>
      </c>
      <c r="EJ3" s="133">
        <f>'4-5_Prison and Probation'!ET3/E3*100</f>
        <v>87.456807187284042</v>
      </c>
      <c r="EK3" s="133">
        <f>'4-5_Prison and Probation'!EU3/F3*100</f>
        <v>50.378527185134203</v>
      </c>
      <c r="EL3" s="133">
        <f>'4-5_Prison and Probation'!EV3/G3*100</f>
        <v>48.761076703033751</v>
      </c>
      <c r="EM3" s="133">
        <f>'4-5_Prison and Probation'!EW3/H3*100</f>
        <v>54.775982074163842</v>
      </c>
      <c r="EN3" s="340">
        <f t="shared" ref="EN3:EN47" si="16">(EM3*100/EH3)-100</f>
        <v>-34.077883469468588</v>
      </c>
      <c r="EO3" s="171" t="s">
        <v>3336</v>
      </c>
      <c r="EP3" s="168">
        <f>'4-5_Prison and Probation'!EY3/C3*100</f>
        <v>22.558349807671675</v>
      </c>
      <c r="EQ3" s="168">
        <f>'4-5_Prison and Probation'!EZ3/D3*100</f>
        <v>12.643981815877359</v>
      </c>
      <c r="ER3" s="168">
        <f>'4-5_Prison and Probation'!FA3/E3*100</f>
        <v>18.832066344160332</v>
      </c>
      <c r="ES3" s="168">
        <f>'4-5_Prison and Probation'!FB3/F3*100</f>
        <v>16.655196145905023</v>
      </c>
      <c r="ET3" s="168">
        <f>'4-5_Prison and Probation'!FC3/G3*100</f>
        <v>17.106236036827234</v>
      </c>
      <c r="EU3" s="168">
        <f>'4-5_Prison and Probation'!FD3/H3*100</f>
        <v>18.742223394630184</v>
      </c>
      <c r="EV3" s="6">
        <f t="shared" ref="EV3:EV47" si="17">(EU3*100/EP3)-100</f>
        <v>-16.916691360747038</v>
      </c>
      <c r="EW3" s="171" t="s">
        <v>3336</v>
      </c>
      <c r="EX3" s="168">
        <f>'4-5_Prison and Probation'!FF3/C3*100</f>
        <v>60.533615312705926</v>
      </c>
      <c r="EY3" s="168">
        <f>'4-5_Prison and Probation'!FG3/D3*100</f>
        <v>39.917111674762587</v>
      </c>
      <c r="EZ3" s="168">
        <f>'4-5_Prison and Probation'!FH3/E3*100</f>
        <v>67.726330338631641</v>
      </c>
      <c r="FA3" s="168">
        <f>'4-5_Prison and Probation'!FI3/F3*100</f>
        <v>32.17481073640743</v>
      </c>
      <c r="FB3" s="168">
        <f>'4-5_Prison and Probation'!FJ3/G3*100</f>
        <v>29.927609066371531</v>
      </c>
      <c r="FC3" s="168">
        <f>'4-5_Prison and Probation'!FK3/H3*100</f>
        <v>34.699792601624033</v>
      </c>
      <c r="FD3" s="6">
        <f t="shared" ref="FD3:FD47" si="18">(FC3*100/EX3)-100</f>
        <v>-42.676821097879163</v>
      </c>
      <c r="FE3" s="171" t="s">
        <v>3336</v>
      </c>
      <c r="FF3" s="168" t="e">
        <f>'4-5_Prison and Probation'!FM3/C3*100</f>
        <v>#VALUE!</v>
      </c>
      <c r="FG3" s="168" t="e">
        <f>'4-5_Prison and Probation'!FN3/D3*100</f>
        <v>#VALUE!</v>
      </c>
      <c r="FH3" s="168" t="e">
        <f>'4-5_Prison and Probation'!FO3/E3*100</f>
        <v>#VALUE!</v>
      </c>
      <c r="FI3" s="168" t="e">
        <f>'4-5_Prison and Probation'!FP3/F3*100</f>
        <v>#VALUE!</v>
      </c>
      <c r="FJ3" s="168">
        <f>'4-5_Prison and Probation'!FQ3/G3*100</f>
        <v>1.0961277460491237</v>
      </c>
      <c r="FK3" s="168">
        <f>'4-5_Prison and Probation'!FR3/H3*100</f>
        <v>1.1838948941447891</v>
      </c>
      <c r="FL3" s="6" t="e">
        <f t="shared" ref="FL3:FL47" si="19">(FK3*100/FF3)-100</f>
        <v>#VALUE!</v>
      </c>
      <c r="FM3" s="171" t="s">
        <v>3336</v>
      </c>
      <c r="FN3" s="168" t="e">
        <f>'4-5_Prison and Probation'!FT3/C3*100</f>
        <v>#VALUE!</v>
      </c>
      <c r="FO3" s="168" t="e">
        <f>'4-5_Prison and Probation'!FU3/D3*100</f>
        <v>#VALUE!</v>
      </c>
      <c r="FP3" s="168" t="e">
        <f>'4-5_Prison and Probation'!FV3/E3*100</f>
        <v>#VALUE!</v>
      </c>
      <c r="FQ3" s="168" t="e">
        <f>'4-5_Prison and Probation'!FW3/F3*100</f>
        <v>#VALUE!</v>
      </c>
      <c r="FR3" s="168" t="e">
        <f>'4-5_Prison and Probation'!FX3/G3*100</f>
        <v>#VALUE!</v>
      </c>
      <c r="FS3" s="168" t="e">
        <f>'4-5_Prison and Probation'!FY3/H3*100</f>
        <v>#VALUE!</v>
      </c>
      <c r="FT3" s="6" t="e">
        <f t="shared" ref="FT3:FT47" si="20">(FS3*100/FN3)-100</f>
        <v>#VALUE!</v>
      </c>
      <c r="FU3" s="171" t="s">
        <v>3336</v>
      </c>
      <c r="FV3" s="168">
        <f>'4-5_Prison and Probation'!GA3/C3*100</f>
        <v>20.688703967633671</v>
      </c>
      <c r="FW3" s="168">
        <f>'4-5_Prison and Probation'!GB3/D3*100</f>
        <v>0.94677158524685534</v>
      </c>
      <c r="FX3" s="168">
        <f>'4-5_Prison and Probation'!GC3/E3*100</f>
        <v>0.89841050449205251</v>
      </c>
      <c r="FY3" s="168">
        <f>'4-5_Prison and Probation'!GD3/F3*100</f>
        <v>1.5485203028217482</v>
      </c>
      <c r="FZ3" s="168" t="e">
        <f>'4-5_Prison and Probation'!GE3/G3*100</f>
        <v>#VALUE!</v>
      </c>
      <c r="GA3" s="168" t="e">
        <f>'4-5_Prison and Probation'!GF3/H3*100</f>
        <v>#VALUE!</v>
      </c>
      <c r="GB3" s="6" t="e">
        <f t="shared" ref="GB3:GB47" si="21">(GA3*100/FV3)-100</f>
        <v>#VALUE!</v>
      </c>
      <c r="GC3" s="171" t="s">
        <v>3336</v>
      </c>
      <c r="GE3" s="168">
        <f>'4-5_Prison and Probation'!HA3/G3*100</f>
        <v>94.632362075574363</v>
      </c>
      <c r="GF3" s="168">
        <f>'4-5_Prison and Probation'!HB3/G3*100</f>
        <v>5.6799346840727321</v>
      </c>
      <c r="GG3" s="168">
        <f>'4-5_Prison and Probation'!HC3/E3*100</f>
        <v>0.2073255010366275</v>
      </c>
      <c r="GH3" s="168">
        <f>'4-5_Prison and Probation'!HD3/G3*100</f>
        <v>4.185215030369382</v>
      </c>
      <c r="GI3" s="168">
        <f>'4-5_Prison and Probation'!HE3/G3*100</f>
        <v>0.39859190765422681</v>
      </c>
      <c r="GJ3" s="171" t="s">
        <v>3336</v>
      </c>
      <c r="GK3" s="168" t="e">
        <f>'4-5_Prison and Probation'!HG3/G3*100</f>
        <v>#VALUE!</v>
      </c>
      <c r="GL3" s="168" t="e">
        <f>'4-5_Prison and Probation'!HH3/G3*100</f>
        <v>#VALUE!</v>
      </c>
      <c r="GM3" s="168" t="e">
        <f>'4-5_Prison and Probation'!HI3/G3*100</f>
        <v>#VALUE!</v>
      </c>
      <c r="GN3" s="168" t="e">
        <f>'4-5_Prison and Probation'!HJ3/G3*100</f>
        <v>#VALUE!</v>
      </c>
      <c r="GO3" s="168" t="e">
        <f>'4-5_Prison and Probation'!HK3/G3*100</f>
        <v>#VALUE!</v>
      </c>
      <c r="GP3" s="171" t="s">
        <v>3336</v>
      </c>
      <c r="GQ3" s="168" t="e">
        <f>'4-5_Prison and Probation'!HM3/G3*100</f>
        <v>#VALUE!</v>
      </c>
      <c r="GR3" s="168" t="e">
        <f>'4-5_Prison and Probation'!HN3/G3*100</f>
        <v>#VALUE!</v>
      </c>
      <c r="GS3" s="168" t="e">
        <f>'4-5_Prison and Probation'!HO3/G3*100</f>
        <v>#VALUE!</v>
      </c>
      <c r="GT3" s="168" t="e">
        <f>'4-5_Prison and Probation'!HP3/G3*100</f>
        <v>#VALUE!</v>
      </c>
      <c r="GU3" s="168" t="e">
        <f>'4-5_Prison and Probation'!HQ3/G3*100</f>
        <v>#VALUE!</v>
      </c>
      <c r="GV3" s="171" t="s">
        <v>3336</v>
      </c>
      <c r="GW3" s="168" t="e">
        <f>'4-5_Prison and Probation'!HS3/G3*100</f>
        <v>#VALUE!</v>
      </c>
      <c r="GX3" s="168" t="e">
        <f>'4-5_Prison and Probation'!HT3/G3*100</f>
        <v>#VALUE!</v>
      </c>
      <c r="GY3" s="168" t="e">
        <f>'4-5_Prison and Probation'!HU3/G3*100</f>
        <v>#VALUE!</v>
      </c>
      <c r="GZ3" s="168" t="e">
        <f>'4-5_Prison and Probation'!HV3/G3*100</f>
        <v>#VALUE!</v>
      </c>
      <c r="HA3" s="168" t="e">
        <f>'4-5_Prison and Probation'!HW3/G3*100</f>
        <v>#VALUE!</v>
      </c>
      <c r="HB3" s="171" t="s">
        <v>3336</v>
      </c>
      <c r="HC3" s="168" t="e">
        <f>'4-5_Prison and Probation'!HY3/G3*100</f>
        <v>#VALUE!</v>
      </c>
      <c r="HD3" s="168" t="e">
        <f>'4-5_Prison and Probation'!HZ3/G3*100</f>
        <v>#VALUE!</v>
      </c>
      <c r="HE3" s="168" t="e">
        <f>'4-5_Prison and Probation'!IA3/G3*100</f>
        <v>#VALUE!</v>
      </c>
      <c r="HF3" s="168" t="e">
        <f>'4-5_Prison and Probation'!IB3/G3*100</f>
        <v>#VALUE!</v>
      </c>
      <c r="HG3" s="168" t="e">
        <f>'4-5_Prison and Probation'!IC3/G3*100</f>
        <v>#VALUE!</v>
      </c>
      <c r="HH3" s="171" t="s">
        <v>3336</v>
      </c>
      <c r="HI3" s="168" t="e">
        <f>'4-5_Prison and Probation'!IE3/G3*100</f>
        <v>#VALUE!</v>
      </c>
      <c r="HJ3" s="168" t="e">
        <f>'4-5_Prison and Probation'!IF3/G3*100</f>
        <v>#VALUE!</v>
      </c>
      <c r="HK3" s="168" t="e">
        <f>'4-5_Prison and Probation'!IG3/G3*100</f>
        <v>#VALUE!</v>
      </c>
      <c r="HL3" s="168" t="e">
        <f>'4-5_Prison and Probation'!IH3/G3*100</f>
        <v>#VALUE!</v>
      </c>
      <c r="HM3" s="168" t="e">
        <f>'4-5_Prison and Probation'!II3/G3*100</f>
        <v>#VALUE!</v>
      </c>
      <c r="HN3" s="171" t="s">
        <v>3336</v>
      </c>
      <c r="HO3" s="168" t="e">
        <f>'4-5_Prison and Probation'!IK3/G3*100</f>
        <v>#VALUE!</v>
      </c>
      <c r="HP3" s="168" t="e">
        <f>'4-5_Prison and Probation'!IL3/G3*100</f>
        <v>#VALUE!</v>
      </c>
      <c r="HQ3" s="168" t="e">
        <f>'4-5_Prison and Probation'!IM3/G3*100</f>
        <v>#VALUE!</v>
      </c>
      <c r="HR3" s="168" t="e">
        <f>'4-5_Prison and Probation'!IN3/G3*100</f>
        <v>#VALUE!</v>
      </c>
      <c r="HS3" s="168" t="e">
        <f>'4-5_Prison and Probation'!IO3/G3*100</f>
        <v>#VALUE!</v>
      </c>
      <c r="HT3" s="171" t="s">
        <v>3336</v>
      </c>
      <c r="HU3" s="168" t="e">
        <f>'4-5_Prison and Probation'!IQ3/G3*100</f>
        <v>#VALUE!</v>
      </c>
      <c r="HV3" s="168" t="e">
        <f>'4-5_Prison and Probation'!IR3/G3*100</f>
        <v>#VALUE!</v>
      </c>
      <c r="HW3" s="168" t="e">
        <f>'4-5_Prison and Probation'!IS3/G3*100</f>
        <v>#VALUE!</v>
      </c>
      <c r="HX3" s="168" t="e">
        <f>'4-5_Prison and Probation'!IT3/G3*100</f>
        <v>#VALUE!</v>
      </c>
      <c r="HY3" s="168" t="e">
        <f>'4-5_Prison and Probation'!IU3/G3*100</f>
        <v>#VALUE!</v>
      </c>
      <c r="HZ3" s="171" t="s">
        <v>3336</v>
      </c>
      <c r="IA3" s="168" t="e">
        <f>'4-5_Prison and Probation'!IW3/G3*100</f>
        <v>#VALUE!</v>
      </c>
      <c r="IB3" s="168" t="e">
        <f>'4-5_Prison and Probation'!IX3/G3*100</f>
        <v>#VALUE!</v>
      </c>
      <c r="IC3" s="168" t="e">
        <f>'4-5_Prison and Probation'!IY3/G3*100</f>
        <v>#VALUE!</v>
      </c>
      <c r="ID3" s="168" t="e">
        <f>'4-5_Prison and Probation'!IZ3/G3*100</f>
        <v>#VALUE!</v>
      </c>
      <c r="IE3" s="168" t="e">
        <f>'4-5_Prison and Probation'!JA3/G3*100</f>
        <v>#VALUE!</v>
      </c>
      <c r="IF3" s="171" t="s">
        <v>3336</v>
      </c>
      <c r="IG3" s="168" t="e">
        <f>'4-5_Prison and Probation'!JC3/G3*100</f>
        <v>#VALUE!</v>
      </c>
      <c r="IH3" s="168" t="e">
        <f>'4-5_Prison and Probation'!JD3/G3*100</f>
        <v>#VALUE!</v>
      </c>
      <c r="II3" s="168" t="e">
        <f>'4-5_Prison and Probation'!JE3/G3*100</f>
        <v>#VALUE!</v>
      </c>
      <c r="IJ3" s="168" t="e">
        <f>'4-5_Prison and Probation'!JF3/G3*100</f>
        <v>#VALUE!</v>
      </c>
      <c r="IK3" s="168" t="e">
        <f>'4-5_Prison and Probation'!JG3/G3*100</f>
        <v>#VALUE!</v>
      </c>
      <c r="IL3" s="171" t="s">
        <v>3336</v>
      </c>
      <c r="IM3" s="168" t="e">
        <f>'4-5_Prison and Probation'!JI3/G3*100</f>
        <v>#VALUE!</v>
      </c>
      <c r="IN3" s="168" t="e">
        <f>'4-5_Prison and Probation'!JJ3/G3*100</f>
        <v>#VALUE!</v>
      </c>
      <c r="IO3" s="168" t="e">
        <f>'4-5_Prison and Probation'!JK3/G3*100</f>
        <v>#VALUE!</v>
      </c>
      <c r="IP3" s="168" t="e">
        <f>'4-5_Prison and Probation'!JL3/G3*100</f>
        <v>#VALUE!</v>
      </c>
      <c r="IQ3" s="168" t="e">
        <f>'4-5_Prison and Probation'!JM3/G3*100</f>
        <v>#VALUE!</v>
      </c>
      <c r="IR3" s="171" t="s">
        <v>3336</v>
      </c>
      <c r="IS3" s="168" t="e">
        <f>'4-5_Prison and Probation'!JO3/G3*100</f>
        <v>#VALUE!</v>
      </c>
      <c r="IT3" s="168" t="e">
        <f>'4-5_Prison and Probation'!JP3/G3*100</f>
        <v>#VALUE!</v>
      </c>
      <c r="IU3" s="168" t="e">
        <f>'4-5_Prison and Probation'!JQ3/G3*100</f>
        <v>#VALUE!</v>
      </c>
      <c r="IV3" s="168" t="e">
        <f>'4-5_Prison and Probation'!JR3/G3*100</f>
        <v>#VALUE!</v>
      </c>
      <c r="IW3" s="168" t="e">
        <f>'4-5_Prison and Probation'!JS3/G3*100</f>
        <v>#VALUE!</v>
      </c>
      <c r="IX3" s="171" t="s">
        <v>3336</v>
      </c>
      <c r="IY3" s="168">
        <f>'4-5_Prison and Probation'!KO3/H3*100</f>
        <v>73.067991917499526</v>
      </c>
      <c r="IZ3" s="168">
        <f>'4-5_Prison and Probation'!KP3/H3*100</f>
        <v>73.067991917499526</v>
      </c>
      <c r="JA3" s="168">
        <f>'4-5_Prison and Probation'!KQ3/H3*100</f>
        <v>0</v>
      </c>
      <c r="JB3" s="171" t="s">
        <v>3336</v>
      </c>
      <c r="JC3" s="168">
        <f>'4-5_Prison and Probation'!KS3/H3*100</f>
        <v>5.736054135011373</v>
      </c>
      <c r="JD3" s="168">
        <f>'4-5_Prison and Probation'!KT3/H3*100</f>
        <v>0</v>
      </c>
      <c r="JE3" s="168">
        <f>'4-5_Prison and Probation'!KU3/H3*100</f>
        <v>5.736054135011373</v>
      </c>
      <c r="JF3" s="168">
        <f>'4-5_Prison and Probation'!KV3/H3*100</f>
        <v>0</v>
      </c>
      <c r="JG3" s="168" t="e">
        <f>'4-5_Prison and Probation'!KW3/H3*100</f>
        <v>#VALUE!</v>
      </c>
      <c r="JH3" s="168">
        <f>'4-5_Prison and Probation'!KX3/H3*100</f>
        <v>0</v>
      </c>
      <c r="JI3" s="168" t="e">
        <f>'4-5_Prison and Probation'!KY3/H3*100</f>
        <v>#VALUE!</v>
      </c>
      <c r="JJ3" s="168">
        <f>'4-5_Prison and Probation'!KZ3/H3*100</f>
        <v>0</v>
      </c>
      <c r="JK3" s="168">
        <f>'4-5_Prison and Probation'!LA3/H3*100</f>
        <v>67.331937782488154</v>
      </c>
      <c r="JL3" s="168">
        <f>'4-5_Prison and Probation'!LB3/H3*100</f>
        <v>0</v>
      </c>
      <c r="JM3" s="171" t="s">
        <v>3336</v>
      </c>
      <c r="JN3" s="168">
        <f>'4-5_Prison and Probation'!LD3/H3*100</f>
        <v>3.2015185869830924</v>
      </c>
      <c r="JO3" s="168">
        <f>'4-5_Prison and Probation'!LE3/H3*100</f>
        <v>0</v>
      </c>
      <c r="JP3" s="168">
        <f>'4-5_Prison and Probation'!LF3/H3*100</f>
        <v>45.4882432567181</v>
      </c>
      <c r="JQ3" s="168">
        <f>'4-5_Prison and Probation'!LG3/H3*100</f>
        <v>0</v>
      </c>
      <c r="JR3" s="168">
        <f>'4-5_Prison and Probation'!LH3/H3*100</f>
        <v>21.843694525770054</v>
      </c>
      <c r="JS3" s="168">
        <f>'4-5_Prison and Probation'!LI3/H3*100</f>
        <v>0</v>
      </c>
      <c r="JT3" s="171" t="s">
        <v>3336</v>
      </c>
      <c r="JU3" s="168">
        <f>'4-5_Prison and Probation'!LK3/H3*100</f>
        <v>5.4692609194294484</v>
      </c>
      <c r="JV3" s="168">
        <f>'4-5_Prison and Probation'!LL3/H3*100</f>
        <v>0</v>
      </c>
      <c r="JW3" s="168">
        <f>'4-5_Prison and Probation'!LM3/H3*100</f>
        <v>1.6341084454392867</v>
      </c>
      <c r="JX3" s="168">
        <f>'4-5_Prison and Probation'!LN3/H3*100</f>
        <v>0</v>
      </c>
      <c r="JY3" s="168">
        <f>'4-5_Prison and Probation'!LO3/H3*100</f>
        <v>1.2672677740141407</v>
      </c>
      <c r="JZ3" s="168">
        <f>'4-5_Prison and Probation'!LP3/H3*100</f>
        <v>0</v>
      </c>
      <c r="KA3" s="171" t="s">
        <v>3336</v>
      </c>
      <c r="KB3" s="168">
        <f>'4-5_Prison and Probation'!LR3/H3*100</f>
        <v>0</v>
      </c>
      <c r="KC3" s="168">
        <f>'4-5_Prison and Probation'!LS3/H3*100</f>
        <v>0</v>
      </c>
      <c r="KD3" s="168">
        <f>'4-5_Prison and Probation'!LT3/H3*100</f>
        <v>10.271538799904087</v>
      </c>
      <c r="KE3" s="168" t="e">
        <f>'4-5_Prison and Probation'!LU3/H3*100</f>
        <v>#VALUE!</v>
      </c>
      <c r="KF3" s="171" t="s">
        <v>3336</v>
      </c>
      <c r="KG3" s="168">
        <f>'4-5_Prison and Probation'!OT3/G3*100</f>
        <v>111.83824608931513</v>
      </c>
      <c r="KH3" s="168">
        <f>'4-5_Prison and Probation'!OU3/G3*100</f>
        <v>11.891325245017766</v>
      </c>
      <c r="KI3" s="168">
        <f>'4-5_Prison and Probation'!OV3/G3*100</f>
        <v>2.3583354536208421</v>
      </c>
      <c r="KJ3" s="168">
        <f>'4-5_Prison and Probation'!OW3/G3*100</f>
        <v>0.76396782300393473</v>
      </c>
      <c r="KK3" s="168" t="e">
        <f>'4-5_Prison and Probation'!OX3/G3*100</f>
        <v>#VALUE!</v>
      </c>
      <c r="KL3" s="171" t="s">
        <v>3336</v>
      </c>
      <c r="KM3" s="168">
        <f>'4-5_Prison and Probation'!OZ3/G3*100</f>
        <v>61.084209848010261</v>
      </c>
      <c r="KN3" s="168">
        <f>'4-5_Prison and Probation'!PA3/G3*100</f>
        <v>7.1082223531670454</v>
      </c>
      <c r="KO3" s="168">
        <f>'4-5_Prison and Probation'!PB3/G3*100</f>
        <v>1.6940156075304642</v>
      </c>
      <c r="KP3" s="168">
        <f>'4-5_Prison and Probation'!PC3/G3*100</f>
        <v>0.39859190765422681</v>
      </c>
      <c r="KQ3" s="168" t="e">
        <f>'4-5_Prison and Probation'!PD3/G3*100</f>
        <v>#VALUE!</v>
      </c>
      <c r="KR3" s="171" t="s">
        <v>3336</v>
      </c>
      <c r="KS3" s="168" t="e">
        <f>'4-5_Prison and Probation'!PF3/G3*100</f>
        <v>#VALUE!</v>
      </c>
      <c r="KT3" s="168" t="e">
        <f>'4-5_Prison and Probation'!PG3/G3*100</f>
        <v>#VALUE!</v>
      </c>
      <c r="KU3" s="168" t="e">
        <f>'4-5_Prison and Probation'!PH3/G3*100</f>
        <v>#VALUE!</v>
      </c>
      <c r="KV3" s="168" t="e">
        <f>'4-5_Prison and Probation'!PI3/G3*100</f>
        <v>#VALUE!</v>
      </c>
      <c r="KW3" s="168" t="e">
        <f>'4-5_Prison and Probation'!PJ3/G3*100</f>
        <v>#VALUE!</v>
      </c>
      <c r="KX3" s="168" t="e">
        <f>'4-5_Prison and Probation'!PK3/G3*100</f>
        <v>#VALUE!</v>
      </c>
      <c r="KY3" s="168" t="e">
        <f>'4-5_Prison and Probation'!PL3/G3*100</f>
        <v>#VALUE!</v>
      </c>
      <c r="KZ3" s="171" t="s">
        <v>3336</v>
      </c>
      <c r="LA3" s="168" t="e">
        <f>'4-5_Prison and Probation'!PN3/G3*100</f>
        <v>#VALUE!</v>
      </c>
      <c r="LB3" s="168" t="e">
        <f>'4-5_Prison and Probation'!PO3/G3*100</f>
        <v>#VALUE!</v>
      </c>
      <c r="LC3" s="171" t="s">
        <v>3336</v>
      </c>
      <c r="LD3" s="168" t="e">
        <f>'4-5_Prison and Probation'!PQ3/G3*100</f>
        <v>#VALUE!</v>
      </c>
      <c r="LE3" s="168" t="e">
        <f>'4-5_Prison and Probation'!PR3/G3*100</f>
        <v>#VALUE!</v>
      </c>
      <c r="LF3" s="168">
        <f>'4-5_Prison and Probation'!PS3/G3*100</f>
        <v>50.521524295173251</v>
      </c>
      <c r="LG3" s="168">
        <f>'4-5_Prison and Probation'!PT3/G3*100</f>
        <v>28.997561281845002</v>
      </c>
      <c r="LH3" s="168" t="e">
        <f>'4-5_Prison and Probation'!PU3/G3*100</f>
        <v>#VALUE!</v>
      </c>
      <c r="LI3" s="168" t="e">
        <f>'4-5_Prison and Probation'!PV3/G3*100</f>
        <v>#VALUE!</v>
      </c>
      <c r="LJ3" s="171" t="s">
        <v>3336</v>
      </c>
      <c r="LK3" s="168" t="e">
        <f>'4-5_Prison and Probation'!PX3/G3*100</f>
        <v>#VALUE!</v>
      </c>
      <c r="LL3" s="168">
        <f>'4-5_Prison and Probation'!PY3/G3*100</f>
        <v>0</v>
      </c>
      <c r="LM3" s="168">
        <f>'4-5_Prison and Probation'!PZ3/G3*100</f>
        <v>8.5697260145658767</v>
      </c>
      <c r="LN3" s="168">
        <f>'4-5_Prison and Probation'!QA3/G3*100</f>
        <v>1.2622077075717184</v>
      </c>
      <c r="LO3" s="168" t="e">
        <f>'4-5_Prison and Probation'!QB3/G3*100</f>
        <v>#VALUE!</v>
      </c>
      <c r="LP3" s="168" t="e">
        <f>'4-5_Prison and Probation'!QC3/G3*100</f>
        <v>#VALUE!</v>
      </c>
      <c r="LQ3" s="171" t="s">
        <v>3336</v>
      </c>
      <c r="LR3" s="168" t="e">
        <f>'4-5_Prison and Probation'!QE3/G3*100</f>
        <v>#VALUE!</v>
      </c>
      <c r="LS3" s="168" t="e">
        <f>'4-5_Prison and Probation'!QF3/G3*100</f>
        <v>#VALUE!</v>
      </c>
      <c r="LT3" s="168" t="e">
        <f>'4-5_Prison and Probation'!QG3/G3*100</f>
        <v>#VALUE!</v>
      </c>
      <c r="LU3" s="168" t="e">
        <f>'4-5_Prison and Probation'!QH3/G3*100</f>
        <v>#VALUE!</v>
      </c>
      <c r="LV3" s="168" t="e">
        <f>'4-5_Prison and Probation'!QI3/G3*100</f>
        <v>#VALUE!</v>
      </c>
      <c r="LW3" s="168" t="e">
        <f>'4-5_Prison and Probation'!QJ3/G3*100</f>
        <v>#VALUE!</v>
      </c>
      <c r="LX3" s="171" t="s">
        <v>3336</v>
      </c>
      <c r="LY3" s="168" t="e">
        <f>'4-5_Prison and Probation'!QL3/G3*100</f>
        <v>#VALUE!</v>
      </c>
      <c r="LZ3" s="168" t="e">
        <f>'4-5_Prison and Probation'!QM3/G3*100</f>
        <v>#VALUE!</v>
      </c>
      <c r="MA3" s="168">
        <f>'4-5_Prison and Probation'!QN3/G3*100</f>
        <v>5.3145587687230247</v>
      </c>
      <c r="MB3" s="168">
        <f>'4-5_Prison and Probation'!QO3/G3*100</f>
        <v>3.0558712920157389</v>
      </c>
      <c r="MC3" s="168">
        <f>'4-5_Prison and Probation'!QP3/G3*100</f>
        <v>54.009203487147737</v>
      </c>
      <c r="MD3" s="168">
        <f>'4-5_Prison and Probation'!QQ3/G3*100</f>
        <v>31.820920627729109</v>
      </c>
      <c r="ME3" s="171" t="s">
        <v>3336</v>
      </c>
      <c r="MF3" s="168">
        <f>'4-5_Prison and Probation'!QS3/G3*100</f>
        <v>32.551672458428527</v>
      </c>
      <c r="MG3" s="168">
        <f>'4-5_Prison and Probation'!QT3/G3*100</f>
        <v>31.787704635424589</v>
      </c>
      <c r="MH3" s="168">
        <f>'4-5_Prison and Probation'!QU3/G3*100</f>
        <v>0.36537591534970798</v>
      </c>
      <c r="MI3" s="168">
        <f>'4-5_Prison and Probation'!QV3/G3*100</f>
        <v>0.46502389226326468</v>
      </c>
      <c r="MJ3" s="168" t="e">
        <f>'4-5_Prison and Probation'!QW3/G3*100</f>
        <v>#VALUE!</v>
      </c>
      <c r="MK3" s="168">
        <f>'4-5_Prison and Probation'!QX3/G3*100</f>
        <v>0.69753583839489697</v>
      </c>
      <c r="ML3" s="168">
        <f>'4-5_Prison and Probation'!QY3/G3*100</f>
        <v>1.2622077075717184</v>
      </c>
      <c r="MM3" s="171" t="s">
        <v>3336</v>
      </c>
      <c r="MN3" s="168">
        <f>'4-5_Prison and Probation'!RY3/G3*100</f>
        <v>2.5576314074479556</v>
      </c>
      <c r="MO3" s="171" t="s">
        <v>3336</v>
      </c>
      <c r="MP3" s="168">
        <f>'4-5_Prison and Probation'!SA3/G3*100</f>
        <v>9.9647976913556702E-2</v>
      </c>
      <c r="MQ3" s="168">
        <f>'4-5_Prison and Probation'!SB3/G3*100</f>
        <v>0.56467186917682133</v>
      </c>
      <c r="MR3" s="168" t="e">
        <f>'4-5_Prison and Probation'!SC3/G3*100</f>
        <v>#VALUE!</v>
      </c>
      <c r="MS3" s="168">
        <f>'4-5_Prison and Probation'!SD3/G3*100</f>
        <v>1.8933115613575775</v>
      </c>
      <c r="MT3" s="171" t="s">
        <v>3336</v>
      </c>
      <c r="MU3" s="168" t="e">
        <f>'4-5_Prison and Probation'!SF3/G3*100</f>
        <v>#VALUE!</v>
      </c>
      <c r="MV3" s="168" t="e">
        <f>'4-5_Prison and Probation'!SG3/G3*100</f>
        <v>#VALUE!</v>
      </c>
      <c r="MW3" s="168" t="e">
        <f>'4-5_Prison and Probation'!SH3/G3*100</f>
        <v>#VALUE!</v>
      </c>
      <c r="MX3" s="168" t="e">
        <f>'4-5_Prison and Probation'!SI3/G3*100</f>
        <v>#VALUE!</v>
      </c>
      <c r="MY3" s="171" t="s">
        <v>3336</v>
      </c>
      <c r="MZ3" s="168" t="e">
        <f>'4-5_Prison and Probation'!SK3/G3*100</f>
        <v>#VALUE!</v>
      </c>
      <c r="NA3" s="168" t="e">
        <f>'4-5_Prison and Probation'!SL3/G3*100</f>
        <v>#VALUE!</v>
      </c>
      <c r="NB3" s="168" t="e">
        <f>'4-5_Prison and Probation'!SM3/G3*100</f>
        <v>#VALUE!</v>
      </c>
      <c r="NC3" s="168" t="e">
        <f>'4-5_Prison and Probation'!SN3/G3*100</f>
        <v>#VALUE!</v>
      </c>
    </row>
    <row r="4" spans="1:471">
      <c r="A4" s="133">
        <v>3</v>
      </c>
      <c r="B4" s="150" t="s">
        <v>26</v>
      </c>
      <c r="C4" s="5">
        <v>8375.1640000000007</v>
      </c>
      <c r="D4" s="5">
        <v>8408.1209999999992</v>
      </c>
      <c r="E4" s="5">
        <v>8451.86</v>
      </c>
      <c r="F4" s="5">
        <v>8507.7860000000001</v>
      </c>
      <c r="G4" s="5">
        <v>8584.9259999999995</v>
      </c>
      <c r="H4" s="5">
        <v>8700.4709999999995</v>
      </c>
      <c r="I4" s="171" t="s">
        <v>3336</v>
      </c>
      <c r="J4" s="285">
        <f>'4-5_Prison and Probation'!AJ4/C4*100</f>
        <v>104.67854719024008</v>
      </c>
      <c r="K4" s="285">
        <f>'4-5_Prison and Probation'!AK4/D4*100</f>
        <v>104.13741667133478</v>
      </c>
      <c r="L4" s="285">
        <f>'4-5_Prison and Probation'!AL4/E4*100</f>
        <v>104.48587648162653</v>
      </c>
      <c r="M4" s="285">
        <f>'4-5_Prison and Probation'!AM4/F4*100</f>
        <v>104.10464014962295</v>
      </c>
      <c r="N4" s="285">
        <f>'4-5_Prison and Probation'!AN4/G4*100</f>
        <v>105.26590444693409</v>
      </c>
      <c r="O4" s="285">
        <f>'4-5_Prison and Probation'!AO4/H4*100</f>
        <v>101.41979669836265</v>
      </c>
      <c r="P4" s="340">
        <f t="shared" si="0"/>
        <v>-3.1131025213361738</v>
      </c>
      <c r="Q4" s="171" t="s">
        <v>3336</v>
      </c>
      <c r="R4" s="167">
        <f>'4-5_Prison and Probation'!AQ4/C4*100</f>
        <v>20.513031147807968</v>
      </c>
      <c r="S4" s="167">
        <f>'4-5_Prison and Probation'!AR4/D4*100</f>
        <v>21.752779247586947</v>
      </c>
      <c r="T4" s="167">
        <f>'4-5_Prison and Probation'!AS4/E4*100</f>
        <v>21.450899565302784</v>
      </c>
      <c r="U4" s="167">
        <f>'4-5_Prison and Probation'!AT4/F4*100</f>
        <v>22.355992499106112</v>
      </c>
      <c r="V4" s="167">
        <f>'4-5_Prison and Probation'!AU4/G4*100</f>
        <v>23.983899220564044</v>
      </c>
      <c r="W4" s="167">
        <f>'4-5_Prison and Probation'!AV4/H4*100</f>
        <v>20.320738957695511</v>
      </c>
      <c r="X4" s="6">
        <f t="shared" si="1"/>
        <v>-0.93741480099592422</v>
      </c>
      <c r="Y4" s="171" t="s">
        <v>3336</v>
      </c>
      <c r="Z4" s="168">
        <f>'4-5_Prison and Probation'!AX4/C4*100</f>
        <v>6.8297170061386261</v>
      </c>
      <c r="AA4" s="168">
        <f>'4-5_Prison and Probation'!AY4/D4*100</f>
        <v>6.8743063997295</v>
      </c>
      <c r="AB4" s="168">
        <f>'4-5_Prison and Probation'!AZ4/E4*100</f>
        <v>6.6139287683421157</v>
      </c>
      <c r="AC4" s="168">
        <f>'4-5_Prison and Probation'!BA4/F4*100</f>
        <v>6.3001114508521958</v>
      </c>
      <c r="AD4" s="168">
        <f>'4-5_Prison and Probation'!BB4/G4*100</f>
        <v>6.2318533671693856</v>
      </c>
      <c r="AE4" s="168">
        <f>'4-5_Prison and Probation'!BC4/H4*100</f>
        <v>5.5514235953432873</v>
      </c>
      <c r="AF4" s="6">
        <f t="shared" si="2"/>
        <v>-18.716638034143941</v>
      </c>
      <c r="AG4" s="171" t="s">
        <v>3336</v>
      </c>
      <c r="AH4" s="168">
        <f>'4-5_Prison and Probation'!BE4/C4*100</f>
        <v>48.082640530979447</v>
      </c>
      <c r="AI4" s="168">
        <f>'4-5_Prison and Probation'!BF4/D4*100</f>
        <v>48.607768608467936</v>
      </c>
      <c r="AJ4" s="168">
        <f>'4-5_Prison and Probation'!BG4/E4*100</f>
        <v>50.343947959384082</v>
      </c>
      <c r="AK4" s="168">
        <f>'4-5_Prison and Probation'!BH4/F4*100</f>
        <v>52.199244315736195</v>
      </c>
      <c r="AL4" s="168">
        <f>'4-5_Prison and Probation'!BI4/G4*100</f>
        <v>56.109976952626042</v>
      </c>
      <c r="AM4" s="168">
        <f>'4-5_Prison and Probation'!BJ4/H4*100</f>
        <v>54.686694547915863</v>
      </c>
      <c r="AN4" s="6">
        <f t="shared" si="3"/>
        <v>13.73479897112027</v>
      </c>
      <c r="AO4" s="171" t="s">
        <v>3336</v>
      </c>
      <c r="AP4" s="168">
        <f>'4-5_Prison and Probation'!BL4/C4*100</f>
        <v>5.970032348023274</v>
      </c>
      <c r="AQ4" s="168">
        <f>'4-5_Prison and Probation'!BM4/D4*100</f>
        <v>19.326553459447123</v>
      </c>
      <c r="AR4" s="168">
        <f>'4-5_Prison and Probation'!BN4/E4*100</f>
        <v>21.001294389637309</v>
      </c>
      <c r="AS4" s="168">
        <f>'4-5_Prison and Probation'!BO4/F4*100</f>
        <v>22.814396130791252</v>
      </c>
      <c r="AT4" s="168">
        <f>'4-5_Prison and Probation'!BP4/G4*100</f>
        <v>23.471372962329554</v>
      </c>
      <c r="AU4" s="168">
        <f>'4-5_Prison and Probation'!BQ4/H4*100</f>
        <v>21.13678673258034</v>
      </c>
      <c r="AV4" s="6">
        <f t="shared" si="4"/>
        <v>254.04811063676902</v>
      </c>
      <c r="AW4" s="171" t="s">
        <v>3336</v>
      </c>
      <c r="AX4" s="168">
        <f>'4-5_Prison and Probation'!BS4/C4*100</f>
        <v>1.6716090574465166</v>
      </c>
      <c r="AY4" s="168">
        <f>'4-5_Prison and Probation'!BT4/D4*100</f>
        <v>1.6174838587598823</v>
      </c>
      <c r="AZ4" s="168">
        <f>'4-5_Prison and Probation'!BU4/E4*100</f>
        <v>1.2778252361018756</v>
      </c>
      <c r="BA4" s="168">
        <f>'4-5_Prison and Probation'!BV4/F4*100</f>
        <v>1.1283781703018858</v>
      </c>
      <c r="BB4" s="168">
        <f>'4-5_Prison and Probation'!BW4/G4*100</f>
        <v>1.4909854785003389</v>
      </c>
      <c r="BC4" s="168">
        <f>'4-5_Prison and Probation'!BX4/H4*100</f>
        <v>1.7125509641949268</v>
      </c>
      <c r="BD4" s="6">
        <f t="shared" si="5"/>
        <v>2.4492513106474405</v>
      </c>
      <c r="BE4" s="171" t="s">
        <v>3336</v>
      </c>
      <c r="BF4" s="168">
        <f>'4-5_Prison and Probation'!BZ4/C4*100</f>
        <v>141.26290541892672</v>
      </c>
      <c r="BG4" s="168">
        <f>'4-5_Prison and Probation'!CA4/D4*100</f>
        <v>136.71306585621213</v>
      </c>
      <c r="BH4" s="168">
        <f>'4-5_Prison and Probation'!CB4/E4*100</f>
        <v>141.10503486806454</v>
      </c>
      <c r="BI4" s="168">
        <f>'4-5_Prison and Probation'!CC4/F4*100</f>
        <v>135.01750044018505</v>
      </c>
      <c r="BJ4" s="168">
        <f>'4-5_Prison and Probation'!CD4/G4*100</f>
        <v>133.25682714096777</v>
      </c>
      <c r="BK4" s="168">
        <f>'4-5_Prison and Probation'!CE4/H4*100</f>
        <v>132.30318220703225</v>
      </c>
      <c r="BL4" s="6">
        <f t="shared" si="6"/>
        <v>-6.3425873801219552</v>
      </c>
      <c r="BM4" s="171" t="s">
        <v>3336</v>
      </c>
      <c r="BN4" s="168">
        <f>'4-5_Prison and Probation'!CG4/C4*100</f>
        <v>100.34430370557519</v>
      </c>
      <c r="BO4" s="168">
        <f>'4-5_Prison and Probation'!CH4/D4*100</f>
        <v>99.748802378081862</v>
      </c>
      <c r="BP4" s="168">
        <f>'4-5_Prison and Probation'!CI4/E4*100</f>
        <v>101.74091856703731</v>
      </c>
      <c r="BQ4" s="168">
        <f>'4-5_Prison and Probation'!CJ4/F4*100</f>
        <v>98.133638998442123</v>
      </c>
      <c r="BR4" s="168">
        <f>'4-5_Prison and Probation'!CK4/G4*100</f>
        <v>98.731194654444323</v>
      </c>
      <c r="BS4" s="168">
        <f>'4-5_Prison and Probation'!CL4/H4*100</f>
        <v>95.925841256180277</v>
      </c>
      <c r="BT4" s="6">
        <f t="shared" si="7"/>
        <v>-4.4033017184107592</v>
      </c>
      <c r="BU4" s="171" t="s">
        <v>3336</v>
      </c>
      <c r="BV4" s="168" t="e">
        <f>'4-5_Prison and Probation'!CN4/C4*100</f>
        <v>#VALUE!</v>
      </c>
      <c r="BW4" s="168" t="e">
        <f>'4-5_Prison and Probation'!CO4/D4*100</f>
        <v>#VALUE!</v>
      </c>
      <c r="BX4" s="168" t="e">
        <f>'4-5_Prison and Probation'!CP4/E4*100</f>
        <v>#VALUE!</v>
      </c>
      <c r="BY4" s="168" t="e">
        <f>'4-5_Prison and Probation'!CQ4/F4*100</f>
        <v>#VALUE!</v>
      </c>
      <c r="BZ4" s="168" t="e">
        <f>'4-5_Prison and Probation'!CR4/G4*100</f>
        <v>#VALUE!</v>
      </c>
      <c r="CA4" s="168" t="e">
        <f>'4-5_Prison and Probation'!CS4/H4*100</f>
        <v>#VALUE!</v>
      </c>
      <c r="CB4" s="6" t="e">
        <f t="shared" si="8"/>
        <v>#VALUE!</v>
      </c>
      <c r="CC4" s="171" t="s">
        <v>3336</v>
      </c>
      <c r="CD4" s="168" t="e">
        <f>'4-5_Prison and Probation'!CU4/C4*100</f>
        <v>#VALUE!</v>
      </c>
      <c r="CE4" s="168" t="e">
        <f>'4-5_Prison and Probation'!CV4/D4*100</f>
        <v>#VALUE!</v>
      </c>
      <c r="CF4" s="168" t="e">
        <f>'4-5_Prison and Probation'!CW4/E4*100</f>
        <v>#VALUE!</v>
      </c>
      <c r="CG4" s="168" t="e">
        <f>'4-5_Prison and Probation'!CX4/F4*100</f>
        <v>#VALUE!</v>
      </c>
      <c r="CH4" s="168" t="e">
        <f>'4-5_Prison and Probation'!CY4/G4*100</f>
        <v>#VALUE!</v>
      </c>
      <c r="CI4" s="168" t="e">
        <f>'4-5_Prison and Probation'!CZ4/H4*100</f>
        <v>#VALUE!</v>
      </c>
      <c r="CJ4" s="6" t="e">
        <f t="shared" si="9"/>
        <v>#VALUE!</v>
      </c>
      <c r="CK4" s="171" t="s">
        <v>3336</v>
      </c>
      <c r="CL4" s="168">
        <f>'4-5_Prison and Probation'!DB4/C4*100</f>
        <v>0</v>
      </c>
      <c r="CM4" s="168">
        <f>'4-5_Prison and Probation'!DC4/D4*100</f>
        <v>0</v>
      </c>
      <c r="CN4" s="168">
        <f>'4-5_Prison and Probation'!DD4/E4*100</f>
        <v>0</v>
      </c>
      <c r="CO4" s="168">
        <f>'4-5_Prison and Probation'!DE4/F4*100</f>
        <v>0</v>
      </c>
      <c r="CP4" s="168">
        <f>'4-5_Prison and Probation'!DF4/G4*100</f>
        <v>0</v>
      </c>
      <c r="CQ4" s="168">
        <f>'4-5_Prison and Probation'!DG4/H4*100</f>
        <v>0</v>
      </c>
      <c r="CR4" s="6" t="e">
        <f t="shared" si="10"/>
        <v>#DIV/0!</v>
      </c>
      <c r="CS4" s="171" t="s">
        <v>3336</v>
      </c>
      <c r="CT4" s="168" t="e">
        <f>'4-5_Prison and Probation'!DI4/C4*100</f>
        <v>#VALUE!</v>
      </c>
      <c r="CU4" s="168" t="e">
        <f>'4-5_Prison and Probation'!DJ4/D4*100</f>
        <v>#VALUE!</v>
      </c>
      <c r="CV4" s="168" t="e">
        <f>'4-5_Prison and Probation'!DK4/E4*100</f>
        <v>#VALUE!</v>
      </c>
      <c r="CW4" s="168" t="e">
        <f>'4-5_Prison and Probation'!DL4/F4*100</f>
        <v>#VALUE!</v>
      </c>
      <c r="CX4" s="168" t="e">
        <f>'4-5_Prison and Probation'!DM4/G4*100</f>
        <v>#VALUE!</v>
      </c>
      <c r="CY4" s="168" t="e">
        <f>'4-5_Prison and Probation'!DN4/H4*100</f>
        <v>#VALUE!</v>
      </c>
      <c r="CZ4" s="6" t="e">
        <f t="shared" si="11"/>
        <v>#VALUE!</v>
      </c>
      <c r="DA4" s="171" t="s">
        <v>3336</v>
      </c>
      <c r="DB4" s="168">
        <f>'4-5_Prison and Probation'!DP4/C4*100</f>
        <v>141.1076845778781</v>
      </c>
      <c r="DC4" s="168">
        <f>'4-5_Prison and Probation'!DQ4/D4*100</f>
        <v>138.88953310733757</v>
      </c>
      <c r="DD4" s="168">
        <f>'4-5_Prison and Probation'!DR4/E4*100</f>
        <v>140.27681480762811</v>
      </c>
      <c r="DE4" s="168">
        <f>'4-5_Prison and Probation'!DS4/F4*100</f>
        <v>136.69831375636389</v>
      </c>
      <c r="DF4" s="168">
        <f>'4-5_Prison and Probation'!DT4/G4*100</f>
        <v>133.3383654093233</v>
      </c>
      <c r="DG4" s="168">
        <f>'4-5_Prison and Probation'!DU4/H4*100</f>
        <v>127.42413600367153</v>
      </c>
      <c r="DH4" s="6">
        <f t="shared" si="12"/>
        <v>-9.6972383999785166</v>
      </c>
      <c r="DI4" s="171" t="s">
        <v>3336</v>
      </c>
      <c r="DJ4" s="168">
        <f>'4-5_Prison and Probation'!DW4/C4*100</f>
        <v>0.4417823937537223</v>
      </c>
      <c r="DK4" s="168">
        <f>'4-5_Prison and Probation'!DX4/D4*100</f>
        <v>0.39247770102261853</v>
      </c>
      <c r="DL4" s="168">
        <f>'4-5_Prison and Probation'!DY4/E4*100</f>
        <v>0.44960517566547475</v>
      </c>
      <c r="DM4" s="168">
        <f>'4-5_Prison and Probation'!DZ4/F4*100</f>
        <v>0.24683272475353751</v>
      </c>
      <c r="DN4" s="168">
        <f>'4-5_Prison and Probation'!EA4/G4*100</f>
        <v>0.39604301772665251</v>
      </c>
      <c r="DO4" s="168">
        <f>'4-5_Prison and Probation'!EB4/H4*100</f>
        <v>0.38503662617805406</v>
      </c>
      <c r="DP4" s="6">
        <f t="shared" si="13"/>
        <v>-12.844732696002822</v>
      </c>
      <c r="DQ4" s="171" t="s">
        <v>3336</v>
      </c>
      <c r="DR4" s="168">
        <f>'4-5_Prison and Probation'!ED4/C4*100</f>
        <v>0.15522084104860512</v>
      </c>
      <c r="DS4" s="168">
        <f>'4-5_Prison and Probation'!EE4/D4*100</f>
        <v>0.1427191640082249</v>
      </c>
      <c r="DT4" s="168">
        <f>'4-5_Prison and Probation'!EF4/E4*100</f>
        <v>7.0990290894548641E-2</v>
      </c>
      <c r="DU4" s="168">
        <f>'4-5_Prison and Probation'!EG4/F4*100</f>
        <v>9.4031514191823817E-2</v>
      </c>
      <c r="DV4" s="168">
        <f>'4-5_Prison and Probation'!EH4/G4*100</f>
        <v>6.9889944304703383E-2</v>
      </c>
      <c r="DW4" s="168">
        <f>'4-5_Prison and Probation'!EI4/H4*100</f>
        <v>9.76958603735361E-2</v>
      </c>
      <c r="DX4" s="6">
        <f t="shared" si="14"/>
        <v>-37.060088250041062</v>
      </c>
      <c r="DY4" s="171" t="s">
        <v>3336</v>
      </c>
      <c r="DZ4" s="168" t="e">
        <f>'4-5_Prison and Probation'!EK4/C4*100</f>
        <v>#VALUE!</v>
      </c>
      <c r="EA4" s="168" t="e">
        <f>'4-5_Prison and Probation'!EL4/D4*100</f>
        <v>#VALUE!</v>
      </c>
      <c r="EB4" s="168">
        <f>'4-5_Prison and Probation'!EM4/E4*100</f>
        <v>3.5495145447274321E-2</v>
      </c>
      <c r="EC4" s="168">
        <f>'4-5_Prison and Probation'!EN4/F4*100</f>
        <v>8.2277574917845847E-2</v>
      </c>
      <c r="ED4" s="168">
        <f>'4-5_Prison and Probation'!EO4/G4*100</f>
        <v>6.9889944304703383E-2</v>
      </c>
      <c r="EE4" s="168">
        <f>'4-5_Prison and Probation'!EP4/H4*100</f>
        <v>8.0455414425265021E-2</v>
      </c>
      <c r="EF4" s="6" t="e">
        <f t="shared" si="15"/>
        <v>#VALUE!</v>
      </c>
      <c r="EG4" s="171" t="s">
        <v>3336</v>
      </c>
      <c r="EH4" s="133">
        <f>'4-5_Prison and Probation'!ER4/C4*100</f>
        <v>140.66590218412438</v>
      </c>
      <c r="EI4" s="133">
        <f>'4-5_Prison and Probation'!ES4/D4*100</f>
        <v>138.49705540631493</v>
      </c>
      <c r="EJ4" s="133">
        <f>'4-5_Prison and Probation'!ET4/E4*100</f>
        <v>139.82720963196266</v>
      </c>
      <c r="EK4" s="133">
        <f>'4-5_Prison and Probation'!EU4/F4*100</f>
        <v>136.45148103161034</v>
      </c>
      <c r="EL4" s="133">
        <f>'4-5_Prison and Probation'!EV4/G4*100</f>
        <v>132.94232239159663</v>
      </c>
      <c r="EM4" s="133">
        <f>'4-5_Prison and Probation'!EW4/H4*100</f>
        <v>127.03909937749347</v>
      </c>
      <c r="EN4" s="340">
        <f t="shared" si="16"/>
        <v>-9.6873532213898699</v>
      </c>
      <c r="EO4" s="171" t="s">
        <v>3336</v>
      </c>
      <c r="EP4" s="168">
        <f>'4-5_Prison and Probation'!EY4/C4*100</f>
        <v>39.617134661482446</v>
      </c>
      <c r="EQ4" s="168">
        <f>'4-5_Prison and Probation'!EZ4/D4*100</f>
        <v>29.994810969061938</v>
      </c>
      <c r="ER4" s="168">
        <f>'4-5_Prison and Probation'!FA4/E4*100</f>
        <v>37.944310483136256</v>
      </c>
      <c r="ES4" s="168">
        <f>'4-5_Prison and Probation'!FB4/F4*100</f>
        <v>36.460719627879683</v>
      </c>
      <c r="ET4" s="168">
        <f>'4-5_Prison and Probation'!FC4/G4*100</f>
        <v>39.790674957477798</v>
      </c>
      <c r="EU4" s="168">
        <f>'4-5_Prison and Probation'!FD4/H4*100</f>
        <v>39.382925361167231</v>
      </c>
      <c r="EV4" s="6">
        <f t="shared" si="17"/>
        <v>-0.59118182654164286</v>
      </c>
      <c r="EW4" s="171" t="s">
        <v>3336</v>
      </c>
      <c r="EX4" s="168">
        <f>'4-5_Prison and Probation'!FF4/C4*100</f>
        <v>88.953481985546773</v>
      </c>
      <c r="EY4" s="168">
        <f>'4-5_Prison and Probation'!FG4/D4*100</f>
        <v>87.653353228384802</v>
      </c>
      <c r="EZ4" s="168">
        <f>'4-5_Prison and Probation'!FH4/E4*100</f>
        <v>89.944698563393146</v>
      </c>
      <c r="FA4" s="168">
        <f>'4-5_Prison and Probation'!FI4/F4*100</f>
        <v>94.525179641330894</v>
      </c>
      <c r="FB4" s="168">
        <f>'4-5_Prison and Probation'!FJ4/G4*100</f>
        <v>93.151647434118829</v>
      </c>
      <c r="FC4" s="168">
        <f>'4-5_Prison and Probation'!FK4/H4*100</f>
        <v>87.656174016326247</v>
      </c>
      <c r="FD4" s="6">
        <f t="shared" si="18"/>
        <v>-1.4584116779501954</v>
      </c>
      <c r="FE4" s="171" t="s">
        <v>3336</v>
      </c>
      <c r="FF4" s="168" t="e">
        <f>'4-5_Prison and Probation'!FM4/C4*100</f>
        <v>#VALUE!</v>
      </c>
      <c r="FG4" s="168" t="e">
        <f>'4-5_Prison and Probation'!FN4/D4*100</f>
        <v>#VALUE!</v>
      </c>
      <c r="FH4" s="168" t="e">
        <f>'4-5_Prison and Probation'!FO4/E4*100</f>
        <v>#VALUE!</v>
      </c>
      <c r="FI4" s="168" t="e">
        <f>'4-5_Prison and Probation'!FP4/F4*100</f>
        <v>#VALUE!</v>
      </c>
      <c r="FJ4" s="168">
        <f>'4-5_Prison and Probation'!FQ4/G4*100</f>
        <v>1.6773586633128814</v>
      </c>
      <c r="FK4" s="168">
        <f>'4-5_Prison and Probation'!FR4/H4*100</f>
        <v>2.0458662525281679</v>
      </c>
      <c r="FL4" s="6" t="e">
        <f t="shared" si="19"/>
        <v>#VALUE!</v>
      </c>
      <c r="FM4" s="171" t="s">
        <v>3336</v>
      </c>
      <c r="FN4" s="168" t="e">
        <f>'4-5_Prison and Probation'!FT4/C4*100</f>
        <v>#VALUE!</v>
      </c>
      <c r="FO4" s="168" t="e">
        <f>'4-5_Prison and Probation'!FU4/D4*100</f>
        <v>#VALUE!</v>
      </c>
      <c r="FP4" s="168" t="e">
        <f>'4-5_Prison and Probation'!FV4/E4*100</f>
        <v>#VALUE!</v>
      </c>
      <c r="FQ4" s="168" t="e">
        <f>'4-5_Prison and Probation'!FW4/F4*100</f>
        <v>#VALUE!</v>
      </c>
      <c r="FR4" s="168" t="e">
        <f>'4-5_Prison and Probation'!FX4/G4*100</f>
        <v>#VALUE!</v>
      </c>
      <c r="FS4" s="168" t="e">
        <f>'4-5_Prison and Probation'!FY4/H4*100</f>
        <v>#VALUE!</v>
      </c>
      <c r="FT4" s="6" t="e">
        <f t="shared" si="20"/>
        <v>#VALUE!</v>
      </c>
      <c r="FU4" s="171" t="s">
        <v>3336</v>
      </c>
      <c r="FV4" s="168">
        <f>'4-5_Prison and Probation'!GA4/C4*100</f>
        <v>12.095285537095153</v>
      </c>
      <c r="FW4" s="168">
        <f>'4-5_Prison and Probation'!GB4/D4*100</f>
        <v>20.848891208868189</v>
      </c>
      <c r="FX4" s="168">
        <f>'4-5_Prison and Probation'!GC4/E4*100</f>
        <v>11.938200585433265</v>
      </c>
      <c r="FY4" s="168">
        <f>'4-5_Prison and Probation'!GD4/F4*100</f>
        <v>5.4655817623997596</v>
      </c>
      <c r="FZ4" s="168" t="e">
        <f>'4-5_Prison and Probation'!GE4/G4*100</f>
        <v>#VALUE!</v>
      </c>
      <c r="GA4" s="168" t="e">
        <f>'4-5_Prison and Probation'!GF4/H4*100</f>
        <v>#VALUE!</v>
      </c>
      <c r="GB4" s="6" t="e">
        <f t="shared" si="21"/>
        <v>#VALUE!</v>
      </c>
      <c r="GC4" s="171" t="s">
        <v>3336</v>
      </c>
      <c r="GE4" s="168">
        <f>'4-5_Prison and Probation'!HA4/G4*100</f>
        <v>70.577195423699635</v>
      </c>
      <c r="GF4" s="168" t="e">
        <f>'4-5_Prison and Probation'!HB4/G4*100</f>
        <v>#VALUE!</v>
      </c>
      <c r="GG4" s="168" t="e">
        <f>'4-5_Prison and Probation'!HC4/E4*100</f>
        <v>#VALUE!</v>
      </c>
      <c r="GH4" s="168" t="e">
        <f>'4-5_Prison and Probation'!HD4/G4*100</f>
        <v>#VALUE!</v>
      </c>
      <c r="GI4" s="168" t="e">
        <f>'4-5_Prison and Probation'!HE4/G4*100</f>
        <v>#VALUE!</v>
      </c>
      <c r="GJ4" s="171" t="s">
        <v>3336</v>
      </c>
      <c r="GK4" s="168" t="e">
        <f>'4-5_Prison and Probation'!HG4/G4*100</f>
        <v>#VALUE!</v>
      </c>
      <c r="GL4" s="168" t="e">
        <f>'4-5_Prison and Probation'!HH4/G4*100</f>
        <v>#VALUE!</v>
      </c>
      <c r="GM4" s="168" t="e">
        <f>'4-5_Prison and Probation'!HI4/G4*100</f>
        <v>#VALUE!</v>
      </c>
      <c r="GN4" s="168" t="e">
        <f>'4-5_Prison and Probation'!HJ4/G4*100</f>
        <v>#VALUE!</v>
      </c>
      <c r="GO4" s="168" t="e">
        <f>'4-5_Prison and Probation'!HK4/G4*100</f>
        <v>#VALUE!</v>
      </c>
      <c r="GP4" s="171" t="s">
        <v>3336</v>
      </c>
      <c r="GQ4" s="168">
        <f>'4-5_Prison and Probation'!HM4/G4*100</f>
        <v>3.9021885570126056</v>
      </c>
      <c r="GR4" s="168" t="e">
        <f>'4-5_Prison and Probation'!HN4/G4*100</f>
        <v>#VALUE!</v>
      </c>
      <c r="GS4" s="168" t="e">
        <f>'4-5_Prison and Probation'!HO4/G4*100</f>
        <v>#VALUE!</v>
      </c>
      <c r="GT4" s="168" t="e">
        <f>'4-5_Prison and Probation'!HP4/G4*100</f>
        <v>#VALUE!</v>
      </c>
      <c r="GU4" s="168" t="e">
        <f>'4-5_Prison and Probation'!HQ4/G4*100</f>
        <v>#VALUE!</v>
      </c>
      <c r="GV4" s="171" t="s">
        <v>3336</v>
      </c>
      <c r="GW4" s="168" t="e">
        <f>'4-5_Prison and Probation'!HS4/G4*100</f>
        <v>#VALUE!</v>
      </c>
      <c r="GX4" s="168" t="e">
        <f>'4-5_Prison and Probation'!HT4/G4*100</f>
        <v>#VALUE!</v>
      </c>
      <c r="GY4" s="168" t="e">
        <f>'4-5_Prison and Probation'!HU4/G4*100</f>
        <v>#VALUE!</v>
      </c>
      <c r="GZ4" s="168" t="e">
        <f>'4-5_Prison and Probation'!HV4/G4*100</f>
        <v>#VALUE!</v>
      </c>
      <c r="HA4" s="168" t="e">
        <f>'4-5_Prison and Probation'!HW4/G4*100</f>
        <v>#VALUE!</v>
      </c>
      <c r="HB4" s="171" t="s">
        <v>3336</v>
      </c>
      <c r="HC4" s="168" t="e">
        <f>'4-5_Prison and Probation'!HY4/G4*100</f>
        <v>#VALUE!</v>
      </c>
      <c r="HD4" s="168" t="e">
        <f>'4-5_Prison and Probation'!HZ4/G4*100</f>
        <v>#VALUE!</v>
      </c>
      <c r="HE4" s="168" t="e">
        <f>'4-5_Prison and Probation'!IA4/G4*100</f>
        <v>#VALUE!</v>
      </c>
      <c r="HF4" s="168" t="e">
        <f>'4-5_Prison and Probation'!IB4/G4*100</f>
        <v>#VALUE!</v>
      </c>
      <c r="HG4" s="168" t="e">
        <f>'4-5_Prison and Probation'!IC4/G4*100</f>
        <v>#VALUE!</v>
      </c>
      <c r="HH4" s="171" t="s">
        <v>3336</v>
      </c>
      <c r="HI4" s="168" t="e">
        <f>'4-5_Prison and Probation'!IE4/G4*100</f>
        <v>#VALUE!</v>
      </c>
      <c r="HJ4" s="168" t="e">
        <f>'4-5_Prison and Probation'!IF4/G4*100</f>
        <v>#VALUE!</v>
      </c>
      <c r="HK4" s="168" t="e">
        <f>'4-5_Prison and Probation'!IG4/G4*100</f>
        <v>#VALUE!</v>
      </c>
      <c r="HL4" s="168" t="e">
        <f>'4-5_Prison and Probation'!IH4/G4*100</f>
        <v>#VALUE!</v>
      </c>
      <c r="HM4" s="168" t="e">
        <f>'4-5_Prison and Probation'!II4/G4*100</f>
        <v>#VALUE!</v>
      </c>
      <c r="HN4" s="171" t="s">
        <v>3336</v>
      </c>
      <c r="HO4" s="168">
        <f>'4-5_Prison and Probation'!IK4/G4*100</f>
        <v>1.6424136911605296</v>
      </c>
      <c r="HP4" s="168" t="e">
        <f>'4-5_Prison and Probation'!IL4/G4*100</f>
        <v>#VALUE!</v>
      </c>
      <c r="HQ4" s="168" t="e">
        <f>'4-5_Prison and Probation'!IM4/G4*100</f>
        <v>#VALUE!</v>
      </c>
      <c r="HR4" s="168" t="e">
        <f>'4-5_Prison and Probation'!IN4/G4*100</f>
        <v>#VALUE!</v>
      </c>
      <c r="HS4" s="168" t="e">
        <f>'4-5_Prison and Probation'!IO4/G4*100</f>
        <v>#VALUE!</v>
      </c>
      <c r="HT4" s="171" t="s">
        <v>3336</v>
      </c>
      <c r="HU4" s="168" t="e">
        <f>'4-5_Prison and Probation'!IQ4/G4*100</f>
        <v>#VALUE!</v>
      </c>
      <c r="HV4" s="168" t="e">
        <f>'4-5_Prison and Probation'!IR4/G4*100</f>
        <v>#VALUE!</v>
      </c>
      <c r="HW4" s="168" t="e">
        <f>'4-5_Prison and Probation'!IS4/G4*100</f>
        <v>#VALUE!</v>
      </c>
      <c r="HX4" s="168" t="e">
        <f>'4-5_Prison and Probation'!IT4/G4*100</f>
        <v>#VALUE!</v>
      </c>
      <c r="HY4" s="168" t="e">
        <f>'4-5_Prison and Probation'!IU4/G4*100</f>
        <v>#VALUE!</v>
      </c>
      <c r="HZ4" s="171" t="s">
        <v>3336</v>
      </c>
      <c r="IA4" s="168">
        <f>'4-5_Prison and Probation'!IW4/G4*100</f>
        <v>11.24063270900646</v>
      </c>
      <c r="IB4" s="168" t="e">
        <f>'4-5_Prison and Probation'!IX4/G4*100</f>
        <v>#VALUE!</v>
      </c>
      <c r="IC4" s="168" t="e">
        <f>'4-5_Prison and Probation'!IY4/G4*100</f>
        <v>#VALUE!</v>
      </c>
      <c r="ID4" s="168" t="e">
        <f>'4-5_Prison and Probation'!IZ4/G4*100</f>
        <v>#VALUE!</v>
      </c>
      <c r="IE4" s="168" t="e">
        <f>'4-5_Prison and Probation'!JA4/G4*100</f>
        <v>#VALUE!</v>
      </c>
      <c r="IF4" s="171" t="s">
        <v>3336</v>
      </c>
      <c r="IG4" s="168">
        <f>'4-5_Prison and Probation'!JC4/G4*100</f>
        <v>21.96873915977843</v>
      </c>
      <c r="IH4" s="168" t="e">
        <f>'4-5_Prison and Probation'!JD4/G4*100</f>
        <v>#VALUE!</v>
      </c>
      <c r="II4" s="168" t="e">
        <f>'4-5_Prison and Probation'!JE4/G4*100</f>
        <v>#VALUE!</v>
      </c>
      <c r="IJ4" s="168" t="e">
        <f>'4-5_Prison and Probation'!JF4/G4*100</f>
        <v>#VALUE!</v>
      </c>
      <c r="IK4" s="168" t="e">
        <f>'4-5_Prison and Probation'!JG4/G4*100</f>
        <v>#VALUE!</v>
      </c>
      <c r="IL4" s="171" t="s">
        <v>3336</v>
      </c>
      <c r="IM4" s="168" t="e">
        <f>'4-5_Prison and Probation'!JI4/G4*100</f>
        <v>#VALUE!</v>
      </c>
      <c r="IN4" s="168" t="e">
        <f>'4-5_Prison and Probation'!JJ4/G4*100</f>
        <v>#VALUE!</v>
      </c>
      <c r="IO4" s="168" t="e">
        <f>'4-5_Prison and Probation'!JK4/G4*100</f>
        <v>#VALUE!</v>
      </c>
      <c r="IP4" s="168" t="e">
        <f>'4-5_Prison and Probation'!JL4/G4*100</f>
        <v>#VALUE!</v>
      </c>
      <c r="IQ4" s="168" t="e">
        <f>'4-5_Prison and Probation'!JM4/G4*100</f>
        <v>#VALUE!</v>
      </c>
      <c r="IR4" s="171" t="s">
        <v>3336</v>
      </c>
      <c r="IS4" s="168">
        <f>'4-5_Prison and Probation'!JO4/G4*100</f>
        <v>10.984369579889215</v>
      </c>
      <c r="IT4" s="168" t="e">
        <f>'4-5_Prison and Probation'!JP4/G4*100</f>
        <v>#VALUE!</v>
      </c>
      <c r="IU4" s="168" t="e">
        <f>'4-5_Prison and Probation'!JQ4/G4*100</f>
        <v>#VALUE!</v>
      </c>
      <c r="IV4" s="168" t="e">
        <f>'4-5_Prison and Probation'!JR4/G4*100</f>
        <v>#VALUE!</v>
      </c>
      <c r="IW4" s="168" t="e">
        <f>'4-5_Prison and Probation'!JS4/G4*100</f>
        <v>#VALUE!</v>
      </c>
      <c r="IX4" s="171" t="s">
        <v>3336</v>
      </c>
      <c r="IY4" s="168">
        <f>'4-5_Prison and Probation'!KO4/H4*100</f>
        <v>45.750626604007991</v>
      </c>
      <c r="IZ4" s="168">
        <f>'4-5_Prison and Probation'!KP4/H4*100</f>
        <v>42.811935123972027</v>
      </c>
      <c r="JA4" s="168">
        <f>'4-5_Prison and Probation'!KQ4/H4*100</f>
        <v>2.938691480035966</v>
      </c>
      <c r="JB4" s="171" t="s">
        <v>3336</v>
      </c>
      <c r="JC4" s="168">
        <f>'4-5_Prison and Probation'!KS4/H4*100</f>
        <v>0.25285987390797576</v>
      </c>
      <c r="JD4" s="168">
        <f>'4-5_Prison and Probation'!KT4/H4*100</f>
        <v>0</v>
      </c>
      <c r="JE4" s="168">
        <f>'4-5_Prison and Probation'!KU4/H4*100</f>
        <v>0.25285987390797576</v>
      </c>
      <c r="JF4" s="168">
        <f>'4-5_Prison and Probation'!KV4/H4*100</f>
        <v>0</v>
      </c>
      <c r="JG4" s="168" t="e">
        <f>'4-5_Prison and Probation'!KW4/H4*100</f>
        <v>#VALUE!</v>
      </c>
      <c r="JH4" s="168" t="e">
        <f>'4-5_Prison and Probation'!KX4/H4*100</f>
        <v>#VALUE!</v>
      </c>
      <c r="JI4" s="168" t="e">
        <f>'4-5_Prison and Probation'!KY4/H4*100</f>
        <v>#VALUE!</v>
      </c>
      <c r="JJ4" s="168" t="e">
        <f>'4-5_Prison and Probation'!KZ4/H4*100</f>
        <v>#VALUE!</v>
      </c>
      <c r="JK4" s="168" t="e">
        <f>'4-5_Prison and Probation'!LA4/H4*100</f>
        <v>#VALUE!</v>
      </c>
      <c r="JL4" s="168" t="e">
        <f>'4-5_Prison and Probation'!LB4/H4*100</f>
        <v>#VALUE!</v>
      </c>
      <c r="JM4" s="171" t="s">
        <v>3336</v>
      </c>
      <c r="JN4" s="168">
        <f>'4-5_Prison and Probation'!LD4/H4*100</f>
        <v>0.32182165770106008</v>
      </c>
      <c r="JO4" s="168">
        <f>'4-5_Prison and Probation'!LE4/H4*100</f>
        <v>0</v>
      </c>
      <c r="JP4" s="168">
        <f>'4-5_Prison and Probation'!LF4/H4*100</f>
        <v>34.682375241524284</v>
      </c>
      <c r="JQ4" s="168">
        <f>'4-5_Prison and Probation'!LG4/H4*100</f>
        <v>0</v>
      </c>
      <c r="JR4" s="168">
        <f>'4-5_Prison and Probation'!LH4/H4*100</f>
        <v>0</v>
      </c>
      <c r="JS4" s="168">
        <f>'4-5_Prison and Probation'!LI4/H4*100</f>
        <v>0</v>
      </c>
      <c r="JT4" s="171" t="s">
        <v>3336</v>
      </c>
      <c r="JU4" s="168">
        <f>'4-5_Prison and Probation'!LK4/H4*100</f>
        <v>0.99017627896236893</v>
      </c>
      <c r="JV4" s="168">
        <f>'4-5_Prison and Probation'!LL4/H4*100</f>
        <v>1.2044175539462176</v>
      </c>
      <c r="JW4" s="168">
        <f>'4-5_Prison and Probation'!LM4/H4*100</f>
        <v>0.67502092702797356</v>
      </c>
      <c r="JX4" s="168">
        <f>'4-5_Prison and Probation'!LN4/H4*100</f>
        <v>0.43491898312171845</v>
      </c>
      <c r="JY4" s="168">
        <f>'4-5_Prison and Probation'!LO4/H4*100</f>
        <v>2.2987261264361437E-2</v>
      </c>
      <c r="JZ4" s="168">
        <f>'4-5_Prison and Probation'!LP4/H4*100</f>
        <v>0.49457092610273634</v>
      </c>
      <c r="KA4" s="171" t="s">
        <v>3336</v>
      </c>
      <c r="KB4" s="168" t="e">
        <f>'4-5_Prison and Probation'!LR4/H4*100</f>
        <v>#VALUE!</v>
      </c>
      <c r="KC4" s="168" t="e">
        <f>'4-5_Prison and Probation'!LS4/H4*100</f>
        <v>#VALUE!</v>
      </c>
      <c r="KD4" s="168">
        <f>'4-5_Prison and Probation'!LT4/H4*100</f>
        <v>5.8668088198903252</v>
      </c>
      <c r="KE4" s="168">
        <f>'4-5_Prison and Probation'!LU4/H4*100</f>
        <v>0.80478401686529377</v>
      </c>
      <c r="KF4" s="171" t="s">
        <v>3336</v>
      </c>
      <c r="KG4" s="168">
        <f>'4-5_Prison and Probation'!OT4/G4*100</f>
        <v>181.5041853593147</v>
      </c>
      <c r="KH4" s="168">
        <f>'4-5_Prison and Probation'!OU4/G4*100</f>
        <v>27.955977721881354</v>
      </c>
      <c r="KI4" s="168">
        <f>'4-5_Prison and Probation'!OV4/G4*100</f>
        <v>36.354419362496543</v>
      </c>
      <c r="KJ4" s="168">
        <f>'4-5_Prison and Probation'!OW4/G4*100</f>
        <v>46.616592851237158</v>
      </c>
      <c r="KK4" s="168" t="e">
        <f>'4-5_Prison and Probation'!OX4/G4*100</f>
        <v>#VALUE!</v>
      </c>
      <c r="KL4" s="171" t="s">
        <v>3336</v>
      </c>
      <c r="KM4" s="168">
        <f>'4-5_Prison and Probation'!OZ4/G4*100</f>
        <v>216.12300443824446</v>
      </c>
      <c r="KN4" s="168">
        <f>'4-5_Prison and Probation'!PA4/G4*100</f>
        <v>38.940347301770572</v>
      </c>
      <c r="KO4" s="168">
        <f>'4-5_Prison and Probation'!PB4/G4*100</f>
        <v>35.830244780211267</v>
      </c>
      <c r="KP4" s="168">
        <f>'4-5_Prison and Probation'!PC4/G4*100</f>
        <v>56.238108517184656</v>
      </c>
      <c r="KQ4" s="168" t="e">
        <f>'4-5_Prison and Probation'!PD4/G4*100</f>
        <v>#VALUE!</v>
      </c>
      <c r="KR4" s="171" t="s">
        <v>3336</v>
      </c>
      <c r="KS4" s="168" t="e">
        <f>'4-5_Prison and Probation'!PF4/G4*100</f>
        <v>#VALUE!</v>
      </c>
      <c r="KT4" s="168" t="e">
        <f>'4-5_Prison and Probation'!PG4/G4*100</f>
        <v>#VALUE!</v>
      </c>
      <c r="KU4" s="168" t="e">
        <f>'4-5_Prison and Probation'!PH4/G4*100</f>
        <v>#VALUE!</v>
      </c>
      <c r="KV4" s="168" t="e">
        <f>'4-5_Prison and Probation'!PI4/G4*100</f>
        <v>#VALUE!</v>
      </c>
      <c r="KW4" s="168" t="e">
        <f>'4-5_Prison and Probation'!PJ4/G4*100</f>
        <v>#VALUE!</v>
      </c>
      <c r="KX4" s="168" t="e">
        <f>'4-5_Prison and Probation'!PK4/G4*100</f>
        <v>#VALUE!</v>
      </c>
      <c r="KY4" s="168" t="e">
        <f>'4-5_Prison and Probation'!PL4/G4*100</f>
        <v>#VALUE!</v>
      </c>
      <c r="KZ4" s="171" t="s">
        <v>3336</v>
      </c>
      <c r="LA4" s="168" t="e">
        <f>'4-5_Prison and Probation'!PN4/G4*100</f>
        <v>#VALUE!</v>
      </c>
      <c r="LB4" s="168" t="e">
        <f>'4-5_Prison and Probation'!PO4/G4*100</f>
        <v>#VALUE!</v>
      </c>
      <c r="LC4" s="171" t="s">
        <v>3336</v>
      </c>
      <c r="LD4" s="168">
        <f>'4-5_Prison and Probation'!PQ4/G4*100</f>
        <v>47.501865479096736</v>
      </c>
      <c r="LE4" s="168">
        <f>'4-5_Prison and Probation'!PR4/G4*100</f>
        <v>108.71380836596612</v>
      </c>
      <c r="LF4" s="168">
        <f>'4-5_Prison and Probation'!PS4/G4*100</f>
        <v>53.430862420945736</v>
      </c>
      <c r="LG4" s="168">
        <f>'4-5_Prison and Probation'!PT4/G4*100</f>
        <v>22.98214335219663</v>
      </c>
      <c r="LH4" s="168">
        <f>'4-5_Prison and Probation'!PU4/G4*100</f>
        <v>14.898206460952606</v>
      </c>
      <c r="LI4" s="168">
        <f>'4-5_Prison and Probation'!PV4/G4*100</f>
        <v>7.2918508557907202</v>
      </c>
      <c r="LJ4" s="171" t="s">
        <v>3336</v>
      </c>
      <c r="LK4" s="168">
        <f>'4-5_Prison and Probation'!PX4/G4*100</f>
        <v>1.1648324050783898E-2</v>
      </c>
      <c r="LL4" s="168" t="e">
        <f>'4-5_Prison and Probation'!PY4/G4*100</f>
        <v>#VALUE!</v>
      </c>
      <c r="LM4" s="168">
        <f>'4-5_Prison and Probation'!PZ4/G4*100</f>
        <v>10.669864830518049</v>
      </c>
      <c r="LN4" s="168">
        <f>'4-5_Prison and Probation'!QA4/G4*100</f>
        <v>42.236823008142416</v>
      </c>
      <c r="LO4" s="168">
        <f>'4-5_Prison and Probation'!QB4/G4*100</f>
        <v>3.2265857620671397</v>
      </c>
      <c r="LP4" s="168">
        <f>'4-5_Prison and Probation'!QC4/G4*100</f>
        <v>9.0390994634083057</v>
      </c>
      <c r="LQ4" s="171" t="s">
        <v>3336</v>
      </c>
      <c r="LR4" s="168" t="e">
        <f>'4-5_Prison and Probation'!QE4/G4*100</f>
        <v>#VALUE!</v>
      </c>
      <c r="LS4" s="168" t="e">
        <f>'4-5_Prison and Probation'!QF4/G4*100</f>
        <v>#VALUE!</v>
      </c>
      <c r="LT4" s="168" t="e">
        <f>'4-5_Prison and Probation'!QG4/G4*100</f>
        <v>#VALUE!</v>
      </c>
      <c r="LU4" s="168" t="e">
        <f>'4-5_Prison and Probation'!QH4/G4*100</f>
        <v>#VALUE!</v>
      </c>
      <c r="LV4" s="168">
        <f>'4-5_Prison and Probation'!QI4/G4*100</f>
        <v>2.2830715139536437</v>
      </c>
      <c r="LW4" s="168">
        <f>'4-5_Prison and Probation'!QJ4/G4*100</f>
        <v>1.6191170430589616</v>
      </c>
      <c r="LX4" s="171" t="s">
        <v>3336</v>
      </c>
      <c r="LY4" s="168" t="e">
        <f>'4-5_Prison and Probation'!QL4/G4*100</f>
        <v>#VALUE!</v>
      </c>
      <c r="LZ4" s="168" t="e">
        <f>'4-5_Prison and Probation'!QM4/G4*100</f>
        <v>#VALUE!</v>
      </c>
      <c r="MA4" s="168">
        <f>'4-5_Prison and Probation'!QN4/G4*100</f>
        <v>47.117470785420871</v>
      </c>
      <c r="MB4" s="168">
        <f>'4-5_Prison and Probation'!QO4/G4*100</f>
        <v>19.091603119234808</v>
      </c>
      <c r="MC4" s="168" t="e">
        <f>'4-5_Prison and Probation'!QP4/G4*100</f>
        <v>#VALUE!</v>
      </c>
      <c r="MD4" s="168" t="e">
        <f>'4-5_Prison and Probation'!QQ4/G4*100</f>
        <v>#VALUE!</v>
      </c>
      <c r="ME4" s="171" t="s">
        <v>3336</v>
      </c>
      <c r="MF4" s="168">
        <f>'4-5_Prison and Probation'!QS4/G4*100</f>
        <v>211.90631113186069</v>
      </c>
      <c r="MG4" s="168">
        <f>'4-5_Prison and Probation'!QT4/G4*100</f>
        <v>145.12646934871657</v>
      </c>
      <c r="MH4" s="168">
        <f>'4-5_Prison and Probation'!QU4/G4*100</f>
        <v>34.840137235894645</v>
      </c>
      <c r="MI4" s="168">
        <f>'4-5_Prison and Probation'!QV4/G4*100</f>
        <v>1.258018997484661</v>
      </c>
      <c r="MJ4" s="168" t="e">
        <f>'4-5_Prison and Probation'!QW4/G4*100</f>
        <v>#VALUE!</v>
      </c>
      <c r="MK4" s="168">
        <f>'4-5_Prison and Probation'!QX4/G4*100</f>
        <v>1.1182391088752541</v>
      </c>
      <c r="ML4" s="168">
        <f>'4-5_Prison and Probation'!QY4/G4*100</f>
        <v>29.563446440889535</v>
      </c>
      <c r="MM4" s="171" t="s">
        <v>3336</v>
      </c>
      <c r="MN4" s="168">
        <f>'4-5_Prison and Probation'!RY4/G4*100</f>
        <v>6.1534950912797628</v>
      </c>
      <c r="MO4" s="171" t="s">
        <v>3336</v>
      </c>
      <c r="MP4" s="168">
        <f>'4-5_Prison and Probation'!SA4/G4*100</f>
        <v>0.1352719872017534</v>
      </c>
      <c r="MQ4" s="168">
        <f>'4-5_Prison and Probation'!SB4/G4*100</f>
        <v>0.10483491645705509</v>
      </c>
      <c r="MR4" s="168">
        <f>'4-5_Prison and Probation'!SC4/G4*100</f>
        <v>0.21699662874205325</v>
      </c>
      <c r="MS4" s="168">
        <f>'4-5_Prison and Probation'!SD4/G4*100</f>
        <v>3.9424568132561655</v>
      </c>
      <c r="MT4" s="171" t="s">
        <v>3336</v>
      </c>
      <c r="MU4" s="168">
        <f>'4-5_Prison and Probation'!SF4/G4*100</f>
        <v>0.70485173663698453</v>
      </c>
      <c r="MV4" s="168">
        <f>'4-5_Prison and Probation'!SG4/G4*100</f>
        <v>0</v>
      </c>
      <c r="MW4" s="168">
        <f>'4-5_Prison and Probation'!SH4/G4*100</f>
        <v>0.73620902498169472</v>
      </c>
      <c r="MX4" s="168">
        <f>'4-5_Prison and Probation'!SI4/G4*100</f>
        <v>0.31287398400405553</v>
      </c>
      <c r="MY4" s="171" t="s">
        <v>3336</v>
      </c>
      <c r="MZ4" s="168" t="e">
        <f>'4-5_Prison and Probation'!SK4/G4*100</f>
        <v>#VALUE!</v>
      </c>
      <c r="NA4" s="168">
        <f>'4-5_Prison and Probation'!SL4/G4*100</f>
        <v>153.68798752604275</v>
      </c>
      <c r="NB4" s="168" t="e">
        <f>'4-5_Prison and Probation'!SM4/G4*100</f>
        <v>#VALUE!</v>
      </c>
      <c r="NC4" s="168">
        <f>'4-5_Prison and Probation'!SN4/G4*100</f>
        <v>127.05991874595075</v>
      </c>
    </row>
    <row r="5" spans="1:471">
      <c r="A5" s="133">
        <v>4</v>
      </c>
      <c r="B5" s="150" t="s">
        <v>27</v>
      </c>
      <c r="C5" s="5">
        <v>9111.0779999999995</v>
      </c>
      <c r="D5" s="5">
        <v>9235.0849999999991</v>
      </c>
      <c r="E5" s="5">
        <v>9356.4830000000002</v>
      </c>
      <c r="F5" s="5">
        <v>9477.1190000000006</v>
      </c>
      <c r="G5" s="5">
        <v>9593.0380000000005</v>
      </c>
      <c r="H5" s="5">
        <v>9705.643</v>
      </c>
      <c r="I5" s="171" t="s">
        <v>3336</v>
      </c>
      <c r="J5" s="285">
        <f>'4-5_Prison and Probation'!AJ5/C5*100</f>
        <v>254.53629087578881</v>
      </c>
      <c r="K5" s="285">
        <f>'4-5_Prison and Probation'!AK5/D5*100</f>
        <v>227.76184518063451</v>
      </c>
      <c r="L5" s="285">
        <f>'4-5_Prison and Probation'!AL5/E5*100</f>
        <v>217.25043480547126</v>
      </c>
      <c r="M5" s="285">
        <f>'4-5_Prison and Probation'!AM5/F5*100</f>
        <v>238.24750960708627</v>
      </c>
      <c r="N5" s="285">
        <f>'4-5_Prison and Probation'!AN5/G5*100</f>
        <v>252.23500626183278</v>
      </c>
      <c r="O5" s="285">
        <f>'4-5_Prison and Probation'!AO5/H5*100</f>
        <v>236.33673729808527</v>
      </c>
      <c r="P5" s="340">
        <f t="shared" si="0"/>
        <v>-7.1500820237003921</v>
      </c>
      <c r="Q5" s="171" t="s">
        <v>3336</v>
      </c>
      <c r="R5" s="167">
        <f>'4-5_Prison and Probation'!AQ5/C5*100</f>
        <v>185.70799196319032</v>
      </c>
      <c r="S5" s="167">
        <f>'4-5_Prison and Probation'!AR5/D5*100</f>
        <v>32.668892598173166</v>
      </c>
      <c r="T5" s="167">
        <f>'4-5_Prison and Probation'!AS5/E5*100</f>
        <v>38.069860224188936</v>
      </c>
      <c r="U5" s="167">
        <f>'4-5_Prison and Probation'!AT5/F5*100</f>
        <v>40.909056855780747</v>
      </c>
      <c r="V5" s="167">
        <f>'4-5_Prison and Probation'!AU5/G5*100</f>
        <v>46.241868321589052</v>
      </c>
      <c r="W5" s="167" t="e">
        <f>'4-5_Prison and Probation'!AV5/H5*100</f>
        <v>#VALUE!</v>
      </c>
      <c r="X5" s="6" t="e">
        <f t="shared" si="1"/>
        <v>#VALUE!</v>
      </c>
      <c r="Y5" s="171" t="s">
        <v>3336</v>
      </c>
      <c r="Z5" s="168">
        <f>'4-5_Prison and Probation'!AX5/C5*100</f>
        <v>7.2658800638080372</v>
      </c>
      <c r="AA5" s="168">
        <f>'4-5_Prison and Probation'!AY5/D5*100</f>
        <v>5.5765593927938948</v>
      </c>
      <c r="AB5" s="168">
        <f>'4-5_Prison and Probation'!AZ5/E5*100</f>
        <v>5.8355260197661876</v>
      </c>
      <c r="AC5" s="168">
        <f>'4-5_Prison and Probation'!BA5/F5*100</f>
        <v>6.7425554116182358</v>
      </c>
      <c r="AD5" s="168">
        <f>'4-5_Prison and Probation'!BB5/G5*100</f>
        <v>7.234413123350496</v>
      </c>
      <c r="AE5" s="168">
        <f>'4-5_Prison and Probation'!BC5/H5*100</f>
        <v>7.3977581907762326</v>
      </c>
      <c r="AF5" s="6">
        <f t="shared" si="2"/>
        <v>1.8150330835364628</v>
      </c>
      <c r="AG5" s="171" t="s">
        <v>3336</v>
      </c>
      <c r="AH5" s="168">
        <f>'4-5_Prison and Probation'!BE5/C5*100</f>
        <v>8.2536885316973478</v>
      </c>
      <c r="AI5" s="168">
        <f>'4-5_Prison and Probation'!BF5/D5*100</f>
        <v>6.7676691660120083</v>
      </c>
      <c r="AJ5" s="168">
        <f>'4-5_Prison and Probation'!BG5/E5*100</f>
        <v>6.5409192749027598</v>
      </c>
      <c r="AK5" s="168">
        <f>'4-5_Prison and Probation'!BH5/F5*100</f>
        <v>6.3310379451814418</v>
      </c>
      <c r="AL5" s="168">
        <f>'4-5_Prison and Probation'!BI5/G5*100</f>
        <v>6.3796265583436647</v>
      </c>
      <c r="AM5" s="168">
        <f>'4-5_Prison and Probation'!BJ5/H5*100</f>
        <v>5.419527588228827</v>
      </c>
      <c r="AN5" s="6">
        <f t="shared" si="3"/>
        <v>-34.338113591084152</v>
      </c>
      <c r="AO5" s="171" t="s">
        <v>3336</v>
      </c>
      <c r="AP5" s="168">
        <f>'4-5_Prison and Probation'!BL5/C5*100</f>
        <v>3.2926948929643672E-2</v>
      </c>
      <c r="AQ5" s="168">
        <f>'4-5_Prison and Probation'!BM5/D5*100</f>
        <v>0</v>
      </c>
      <c r="AR5" s="168">
        <f>'4-5_Prison and Probation'!BN5/E5*100</f>
        <v>3.2063329778935099E-2</v>
      </c>
      <c r="AS5" s="168">
        <f>'4-5_Prison and Probation'!BO5/F5*100</f>
        <v>4.2206919634542941E-2</v>
      </c>
      <c r="AT5" s="168">
        <f>'4-5_Prison and Probation'!BP5/G5*100</f>
        <v>7.2969584817656294E-2</v>
      </c>
      <c r="AU5" s="168">
        <f>'4-5_Prison and Probation'!BQ5/H5*100</f>
        <v>3.0909853164803196E-2</v>
      </c>
      <c r="AV5" s="6">
        <f t="shared" si="4"/>
        <v>-6.1259722823104141</v>
      </c>
      <c r="AW5" s="171" t="s">
        <v>3336</v>
      </c>
      <c r="AX5" s="168">
        <f>'4-5_Prison and Probation'!BS5/C5*100</f>
        <v>0.24146429215072029</v>
      </c>
      <c r="AY5" s="168">
        <f>'4-5_Prison and Probation'!BT5/D5*100</f>
        <v>0.25987849597486112</v>
      </c>
      <c r="AZ5" s="168">
        <f>'4-5_Prison and Probation'!BU5/E5*100</f>
        <v>0.32063329778935096</v>
      </c>
      <c r="BA5" s="168">
        <f>'4-5_Prison and Probation'!BV5/F5*100</f>
        <v>0.83358666278222304</v>
      </c>
      <c r="BB5" s="168">
        <f>'4-5_Prison and Probation'!BW5/G5*100</f>
        <v>0.83393811220178626</v>
      </c>
      <c r="BC5" s="168">
        <f>'4-5_Prison and Probation'!BX5/H5*100</f>
        <v>0.82426275106141855</v>
      </c>
      <c r="BD5" s="6">
        <f t="shared" si="5"/>
        <v>241.36010079159848</v>
      </c>
      <c r="BE5" s="171" t="s">
        <v>3336</v>
      </c>
      <c r="BF5" s="168">
        <f>'4-5_Prison and Probation'!BZ5/C5*100</f>
        <v>90.713744301168319</v>
      </c>
      <c r="BG5" s="168">
        <f>'4-5_Prison and Probation'!CA5/D5*100</f>
        <v>92.895734040347236</v>
      </c>
      <c r="BH5" s="168">
        <f>'4-5_Prison and Probation'!CB5/E5*100</f>
        <v>95.046397241356601</v>
      </c>
      <c r="BI5" s="168">
        <f>'4-5_Prison and Probation'!CC5/F5*100</f>
        <v>103.83957403088426</v>
      </c>
      <c r="BJ5" s="168">
        <f>'4-5_Prison and Probation'!CD5/G5*100</f>
        <v>98.957181239144461</v>
      </c>
      <c r="BK5" s="168">
        <f>'4-5_Prison and Probation'!CE5/H5*100</f>
        <v>87.160634282550888</v>
      </c>
      <c r="BL5" s="6">
        <f t="shared" si="6"/>
        <v>-3.9168375707446899</v>
      </c>
      <c r="BM5" s="171" t="s">
        <v>3336</v>
      </c>
      <c r="BN5" s="168">
        <f>'4-5_Prison and Probation'!CG5/C5*100</f>
        <v>85.544213319214251</v>
      </c>
      <c r="BO5" s="168">
        <f>'4-5_Prison and Probation'!CH5/D5*100</f>
        <v>83.594249538580328</v>
      </c>
      <c r="BP5" s="168">
        <f>'4-5_Prison and Probation'!CI5/E5*100</f>
        <v>85.897660477767118</v>
      </c>
      <c r="BQ5" s="168">
        <f>'4-5_Prison and Probation'!CJ5/F5*100</f>
        <v>103.15371158682296</v>
      </c>
      <c r="BR5" s="168">
        <f>'4-5_Prison and Probation'!CK5/G5*100</f>
        <v>98.175364258955284</v>
      </c>
      <c r="BS5" s="168">
        <f>'4-5_Prison and Probation'!CL5/H5*100</f>
        <v>86.50122408170175</v>
      </c>
      <c r="BT5" s="6">
        <f t="shared" si="7"/>
        <v>1.1187323202287729</v>
      </c>
      <c r="BU5" s="171" t="s">
        <v>3336</v>
      </c>
      <c r="BV5" s="168" t="e">
        <f>'4-5_Prison and Probation'!CN5/C5*100</f>
        <v>#VALUE!</v>
      </c>
      <c r="BW5" s="168" t="e">
        <f>'4-5_Prison and Probation'!CO5/D5*100</f>
        <v>#VALUE!</v>
      </c>
      <c r="BX5" s="168" t="e">
        <f>'4-5_Prison and Probation'!CP5/E5*100</f>
        <v>#VALUE!</v>
      </c>
      <c r="BY5" s="168" t="e">
        <f>'4-5_Prison and Probation'!CQ5/F5*100</f>
        <v>#VALUE!</v>
      </c>
      <c r="BZ5" s="168" t="e">
        <f>'4-5_Prison and Probation'!CR5/G5*100</f>
        <v>#VALUE!</v>
      </c>
      <c r="CA5" s="168" t="e">
        <f>'4-5_Prison and Probation'!CS5/H5*100</f>
        <v>#VALUE!</v>
      </c>
      <c r="CB5" s="6" t="e">
        <f t="shared" si="8"/>
        <v>#VALUE!</v>
      </c>
      <c r="CC5" s="171" t="s">
        <v>3336</v>
      </c>
      <c r="CD5" s="168" t="e">
        <f>'4-5_Prison and Probation'!CU5/C5*100</f>
        <v>#VALUE!</v>
      </c>
      <c r="CE5" s="168" t="e">
        <f>'4-5_Prison and Probation'!CV5/D5*100</f>
        <v>#VALUE!</v>
      </c>
      <c r="CF5" s="168" t="e">
        <f>'4-5_Prison and Probation'!CW5/E5*100</f>
        <v>#VALUE!</v>
      </c>
      <c r="CG5" s="168" t="e">
        <f>'4-5_Prison and Probation'!CX5/F5*100</f>
        <v>#VALUE!</v>
      </c>
      <c r="CH5" s="168" t="e">
        <f>'4-5_Prison and Probation'!CY5/G5*100</f>
        <v>#VALUE!</v>
      </c>
      <c r="CI5" s="168" t="e">
        <f>'4-5_Prison and Probation'!CZ5/H5*100</f>
        <v>#VALUE!</v>
      </c>
      <c r="CJ5" s="6" t="e">
        <f t="shared" si="9"/>
        <v>#VALUE!</v>
      </c>
      <c r="CK5" s="171" t="s">
        <v>3336</v>
      </c>
      <c r="CL5" s="168" t="e">
        <f>'4-5_Prison and Probation'!DB5/C5*100</f>
        <v>#VALUE!</v>
      </c>
      <c r="CM5" s="168" t="e">
        <f>'4-5_Prison and Probation'!DC5/D5*100</f>
        <v>#VALUE!</v>
      </c>
      <c r="CN5" s="168" t="e">
        <f>'4-5_Prison and Probation'!DD5/E5*100</f>
        <v>#VALUE!</v>
      </c>
      <c r="CO5" s="168" t="e">
        <f>'4-5_Prison and Probation'!DE5/F5*100</f>
        <v>#VALUE!</v>
      </c>
      <c r="CP5" s="168" t="e">
        <f>'4-5_Prison and Probation'!DF5/G5*100</f>
        <v>#VALUE!</v>
      </c>
      <c r="CQ5" s="168" t="e">
        <f>'4-5_Prison and Probation'!DG5/H5*100</f>
        <v>#VALUE!</v>
      </c>
      <c r="CR5" s="6" t="e">
        <f t="shared" si="10"/>
        <v>#VALUE!</v>
      </c>
      <c r="CS5" s="171" t="s">
        <v>3336</v>
      </c>
      <c r="CT5" s="168" t="e">
        <f>'4-5_Prison and Probation'!DI5/C5*100</f>
        <v>#VALUE!</v>
      </c>
      <c r="CU5" s="168" t="e">
        <f>'4-5_Prison and Probation'!DJ5/D5*100</f>
        <v>#VALUE!</v>
      </c>
      <c r="CV5" s="168" t="e">
        <f>'4-5_Prison and Probation'!DK5/E5*100</f>
        <v>#VALUE!</v>
      </c>
      <c r="CW5" s="168" t="e">
        <f>'4-5_Prison and Probation'!DL5/F5*100</f>
        <v>#VALUE!</v>
      </c>
      <c r="CX5" s="168" t="e">
        <f>'4-5_Prison and Probation'!DM5/G5*100</f>
        <v>#VALUE!</v>
      </c>
      <c r="CY5" s="168" t="e">
        <f>'4-5_Prison and Probation'!DN5/H5*100</f>
        <v>#VALUE!</v>
      </c>
      <c r="CZ5" s="6" t="e">
        <f t="shared" si="11"/>
        <v>#VALUE!</v>
      </c>
      <c r="DA5" s="171" t="s">
        <v>3336</v>
      </c>
      <c r="DB5" s="168">
        <f>'4-5_Prison and Probation'!DP5/C5*100</f>
        <v>55.756300187529952</v>
      </c>
      <c r="DC5" s="168">
        <f>'4-5_Prison and Probation'!DQ5/D5*100</f>
        <v>64.62311933241547</v>
      </c>
      <c r="DD5" s="168">
        <f>'4-5_Prison and Probation'!DR5/E5*100</f>
        <v>80.468269968534116</v>
      </c>
      <c r="DE5" s="168">
        <f>'4-5_Prison and Probation'!DS5/F5*100</f>
        <v>63.901276326698017</v>
      </c>
      <c r="DF5" s="168">
        <f>'4-5_Prison and Probation'!DT5/G5*100</f>
        <v>75.669459455909589</v>
      </c>
      <c r="DG5" s="168">
        <f>'4-5_Prison and Probation'!DU5/H5*100</f>
        <v>75.353070373596069</v>
      </c>
      <c r="DH5" s="6">
        <f t="shared" si="12"/>
        <v>35.147185376638362</v>
      </c>
      <c r="DI5" s="171" t="s">
        <v>3336</v>
      </c>
      <c r="DJ5" s="168">
        <f>'4-5_Prison and Probation'!DW5/C5*100</f>
        <v>1.5914691982661107</v>
      </c>
      <c r="DK5" s="168">
        <f>'4-5_Prison and Probation'!DX5/D5*100</f>
        <v>1.4401599985273552</v>
      </c>
      <c r="DL5" s="168">
        <f>'4-5_Prison and Probation'!DY5/E5*100</f>
        <v>1.0901532124837934</v>
      </c>
      <c r="DM5" s="168">
        <f>'4-5_Prison and Probation'!DZ5/F5*100</f>
        <v>1.2978627787621955</v>
      </c>
      <c r="DN5" s="168">
        <f>'4-5_Prison and Probation'!EA5/G5*100</f>
        <v>1.4176947907430368</v>
      </c>
      <c r="DO5" s="168">
        <f>'4-5_Prison and Probation'!EB5/H5*100</f>
        <v>1.2621523375627972</v>
      </c>
      <c r="DP5" s="6">
        <f t="shared" si="13"/>
        <v>-20.692631755744998</v>
      </c>
      <c r="DQ5" s="171" t="s">
        <v>3336</v>
      </c>
      <c r="DR5" s="168">
        <f>'4-5_Prison and Probation'!ED5/C5*100</f>
        <v>0.13170779571857469</v>
      </c>
      <c r="DS5" s="168">
        <f>'4-5_Prison and Probation'!EE5/D5*100</f>
        <v>4.3313082662476854E-2</v>
      </c>
      <c r="DT5" s="168">
        <f>'4-5_Prison and Probation'!EF5/E5*100</f>
        <v>2.1375553185956731E-2</v>
      </c>
      <c r="DU5" s="168">
        <f>'4-5_Prison and Probation'!EG5/F5*100</f>
        <v>2.1103459817271471E-2</v>
      </c>
      <c r="DV5" s="168">
        <f>'4-5_Prison and Probation'!EH5/G5*100</f>
        <v>7.2969584817656294E-2</v>
      </c>
      <c r="DW5" s="168">
        <f>'4-5_Prison and Probation'!EI5/H5*100</f>
        <v>9.7881201688543459E-2</v>
      </c>
      <c r="DX5" s="6">
        <f t="shared" si="14"/>
        <v>-25.683061390162393</v>
      </c>
      <c r="DY5" s="171" t="s">
        <v>3336</v>
      </c>
      <c r="DZ5" s="168" t="e">
        <f>'4-5_Prison and Probation'!EK5/C5*100</f>
        <v>#VALUE!</v>
      </c>
      <c r="EA5" s="168" t="e">
        <f>'4-5_Prison and Probation'!EL5/D5*100</f>
        <v>#VALUE!</v>
      </c>
      <c r="EB5" s="168">
        <f>'4-5_Prison and Probation'!EM5/E5*100</f>
        <v>2.1375553185956731E-2</v>
      </c>
      <c r="EC5" s="168">
        <f>'4-5_Prison and Probation'!EN5/F5*100</f>
        <v>0</v>
      </c>
      <c r="ED5" s="168">
        <f>'4-5_Prison and Probation'!EO5/G5*100</f>
        <v>4.1696905610089312E-2</v>
      </c>
      <c r="EE5" s="168">
        <f>'4-5_Prison and Probation'!EP5/H5*100</f>
        <v>4.1213137553070926E-2</v>
      </c>
      <c r="EF5" s="6" t="e">
        <f t="shared" si="15"/>
        <v>#VALUE!</v>
      </c>
      <c r="EG5" s="171" t="s">
        <v>3336</v>
      </c>
      <c r="EH5" s="133">
        <f>'4-5_Prison and Probation'!ER5/C5*100</f>
        <v>54.164830989263848</v>
      </c>
      <c r="EI5" s="133">
        <f>'4-5_Prison and Probation'!ES5/D5*100</f>
        <v>63.182959333888114</v>
      </c>
      <c r="EJ5" s="133">
        <f>'4-5_Prison and Probation'!ET5/E5*100</f>
        <v>79.378116756050318</v>
      </c>
      <c r="EK5" s="133">
        <f>'4-5_Prison and Probation'!EU5/F5*100</f>
        <v>62.603413547935816</v>
      </c>
      <c r="EL5" s="133">
        <f>'4-5_Prison and Probation'!EV5/G5*100</f>
        <v>74.251764665166547</v>
      </c>
      <c r="EM5" s="133">
        <f>'4-5_Prison and Probation'!EW5/H5*100</f>
        <v>74.090918036033258</v>
      </c>
      <c r="EN5" s="340">
        <f t="shared" si="16"/>
        <v>36.787868960061928</v>
      </c>
      <c r="EO5" s="171" t="s">
        <v>3336</v>
      </c>
      <c r="EP5" s="168" t="e">
        <f>'4-5_Prison and Probation'!EY5/C5*100</f>
        <v>#VALUE!</v>
      </c>
      <c r="EQ5" s="168">
        <f>'4-5_Prison and Probation'!EZ5/D5*100</f>
        <v>7.1683151806399188</v>
      </c>
      <c r="ER5" s="168">
        <f>'4-5_Prison and Probation'!FA5/E5*100</f>
        <v>9.2128634231473505</v>
      </c>
      <c r="ES5" s="168">
        <f>'4-5_Prison and Probation'!FB5/F5*100</f>
        <v>11.216488892879786</v>
      </c>
      <c r="ET5" s="168">
        <f>'4-5_Prison and Probation'!FC5/G5*100</f>
        <v>12.144223758938514</v>
      </c>
      <c r="EU5" s="168">
        <f>'4-5_Prison and Probation'!FD5/H5*100</f>
        <v>15.774328398437898</v>
      </c>
      <c r="EV5" s="6" t="e">
        <f t="shared" si="17"/>
        <v>#VALUE!</v>
      </c>
      <c r="EW5" s="171" t="s">
        <v>3336</v>
      </c>
      <c r="EX5" s="168">
        <f>'4-5_Prison and Probation'!FF5/C5*100</f>
        <v>53.692878054605622</v>
      </c>
      <c r="EY5" s="168">
        <f>'4-5_Prison and Probation'!FG5/D5*100</f>
        <v>57.454804151775541</v>
      </c>
      <c r="EZ5" s="168">
        <f>'4-5_Prison and Probation'!FH5/E5*100</f>
        <v>69.566737843696174</v>
      </c>
      <c r="FA5" s="168">
        <f>'4-5_Prison and Probation'!FI5/F5*100</f>
        <v>50.36340685391837</v>
      </c>
      <c r="FB5" s="168">
        <f>'4-5_Prison and Probation'!FJ5/G5*100</f>
        <v>61.596753812504446</v>
      </c>
      <c r="FC5" s="168">
        <f>'4-5_Prison and Probation'!FK5/H5*100</f>
        <v>54.303460368365087</v>
      </c>
      <c r="FD5" s="6">
        <f t="shared" si="18"/>
        <v>1.1371756104012576</v>
      </c>
      <c r="FE5" s="171" t="s">
        <v>3336</v>
      </c>
      <c r="FF5" s="168" t="e">
        <f>'4-5_Prison and Probation'!FM5/C5*100</f>
        <v>#VALUE!</v>
      </c>
      <c r="FG5" s="168" t="e">
        <f>'4-5_Prison and Probation'!FN5/D5*100</f>
        <v>#VALUE!</v>
      </c>
      <c r="FH5" s="168" t="e">
        <f>'4-5_Prison and Probation'!FO5/E5*100</f>
        <v>#VALUE!</v>
      </c>
      <c r="FI5" s="168" t="e">
        <f>'4-5_Prison and Probation'!FP5/F5*100</f>
        <v>#VALUE!</v>
      </c>
      <c r="FJ5" s="168">
        <f>'4-5_Prison and Probation'!FQ5/G5*100</f>
        <v>0.41696905610089313</v>
      </c>
      <c r="FK5" s="168">
        <f>'4-5_Prison and Probation'!FR5/H5*100</f>
        <v>0.49455765063685114</v>
      </c>
      <c r="FL5" s="6" t="e">
        <f t="shared" si="19"/>
        <v>#VALUE!</v>
      </c>
      <c r="FM5" s="171" t="s">
        <v>3336</v>
      </c>
      <c r="FN5" s="168" t="e">
        <f>'4-5_Prison and Probation'!FT5/C5*100</f>
        <v>#VALUE!</v>
      </c>
      <c r="FO5" s="168" t="e">
        <f>'4-5_Prison and Probation'!FU5/D5*100</f>
        <v>#VALUE!</v>
      </c>
      <c r="FP5" s="168" t="e">
        <f>'4-5_Prison and Probation'!FV5/E5*100</f>
        <v>#VALUE!</v>
      </c>
      <c r="FQ5" s="168" t="e">
        <f>'4-5_Prison and Probation'!FW5/F5*100</f>
        <v>#VALUE!</v>
      </c>
      <c r="FR5" s="168">
        <f>'4-5_Prison and Probation'!FX5/G5*100</f>
        <v>1.0424226402522328E-2</v>
      </c>
      <c r="FS5" s="168">
        <f>'4-5_Prison and Probation'!FY5/H5*100</f>
        <v>1.0303284388267732E-2</v>
      </c>
      <c r="FT5" s="6" t="e">
        <f t="shared" si="20"/>
        <v>#VALUE!</v>
      </c>
      <c r="FU5" s="171" t="s">
        <v>3336</v>
      </c>
      <c r="FV5" s="168">
        <f>'4-5_Prison and Probation'!GA5/C5*100</f>
        <v>2.063422132924337</v>
      </c>
      <c r="FW5" s="168" t="e">
        <f>'4-5_Prison and Probation'!GB5/D5*100</f>
        <v>#VALUE!</v>
      </c>
      <c r="FX5" s="168">
        <f>'4-5_Prison and Probation'!GC5/E5*100</f>
        <v>1.6886687016905817</v>
      </c>
      <c r="FY5" s="168">
        <f>'4-5_Prison and Probation'!GD5/F5*100</f>
        <v>2.3213805798998619</v>
      </c>
      <c r="FZ5" s="168">
        <f>'4-5_Prison and Probation'!GE5/G5*100</f>
        <v>1.5115128283657377</v>
      </c>
      <c r="GA5" s="168">
        <f>'4-5_Prison and Probation'!GF5/H5*100</f>
        <v>4.5076869198671332</v>
      </c>
      <c r="GB5" s="6">
        <f t="shared" si="21"/>
        <v>118.45684641749571</v>
      </c>
      <c r="GC5" s="171" t="s">
        <v>3336</v>
      </c>
      <c r="GE5" s="168">
        <f>'4-5_Prison and Probation'!HA5/G5*100</f>
        <v>205.99313794024371</v>
      </c>
      <c r="GF5" s="168">
        <f>'4-5_Prison and Probation'!HB5/G5*100</f>
        <v>7.234413123350496</v>
      </c>
      <c r="GG5" s="168">
        <f>'4-5_Prison and Probation'!HC5/E5*100</f>
        <v>0.85502212743826922</v>
      </c>
      <c r="GH5" s="168">
        <f>'4-5_Prison and Probation'!HD5/G5*100</f>
        <v>6.3796265583436647</v>
      </c>
      <c r="GI5" s="168">
        <f>'4-5_Prison and Probation'!HE5/G5*100</f>
        <v>7.2969584817656294E-2</v>
      </c>
      <c r="GJ5" s="171" t="s">
        <v>3336</v>
      </c>
      <c r="GK5" s="168" t="e">
        <f>'4-5_Prison and Probation'!HG5/G5*100</f>
        <v>#VALUE!</v>
      </c>
      <c r="GL5" s="168" t="e">
        <f>'4-5_Prison and Probation'!HH5/G5*100</f>
        <v>#VALUE!</v>
      </c>
      <c r="GM5" s="168" t="e">
        <f>'4-5_Prison and Probation'!HI5/G5*100</f>
        <v>#VALUE!</v>
      </c>
      <c r="GN5" s="168" t="e">
        <f>'4-5_Prison and Probation'!HJ5/G5*100</f>
        <v>#VALUE!</v>
      </c>
      <c r="GO5" s="168" t="e">
        <f>'4-5_Prison and Probation'!HK5/G5*100</f>
        <v>#VALUE!</v>
      </c>
      <c r="GP5" s="171" t="s">
        <v>3336</v>
      </c>
      <c r="GQ5" s="168">
        <f>'4-5_Prison and Probation'!HM5/G5*100</f>
        <v>25.872929931060419</v>
      </c>
      <c r="GR5" s="168" t="e">
        <f>'4-5_Prison and Probation'!HN5/G5*100</f>
        <v>#VALUE!</v>
      </c>
      <c r="GS5" s="168" t="e">
        <f>'4-5_Prison and Probation'!HO5/G5*100</f>
        <v>#VALUE!</v>
      </c>
      <c r="GT5" s="168" t="e">
        <f>'4-5_Prison and Probation'!HP5/G5*100</f>
        <v>#VALUE!</v>
      </c>
      <c r="GU5" s="168" t="e">
        <f>'4-5_Prison and Probation'!HQ5/G5*100</f>
        <v>#VALUE!</v>
      </c>
      <c r="GV5" s="171" t="s">
        <v>3336</v>
      </c>
      <c r="GW5" s="168">
        <f>'4-5_Prison and Probation'!HS5/G5*100</f>
        <v>9.9551362144088245</v>
      </c>
      <c r="GX5" s="168" t="e">
        <f>'4-5_Prison and Probation'!HT5/G5*100</f>
        <v>#VALUE!</v>
      </c>
      <c r="GY5" s="168" t="e">
        <f>'4-5_Prison and Probation'!HU5/G5*100</f>
        <v>#VALUE!</v>
      </c>
      <c r="GZ5" s="168" t="e">
        <f>'4-5_Prison and Probation'!HV5/G5*100</f>
        <v>#VALUE!</v>
      </c>
      <c r="HA5" s="168" t="e">
        <f>'4-5_Prison and Probation'!HW5/G5*100</f>
        <v>#VALUE!</v>
      </c>
      <c r="HB5" s="171" t="s">
        <v>3336</v>
      </c>
      <c r="HC5" s="168" t="e">
        <f>'4-5_Prison and Probation'!HY5/G5*100</f>
        <v>#VALUE!</v>
      </c>
      <c r="HD5" s="168" t="e">
        <f>'4-5_Prison and Probation'!HZ5/G5*100</f>
        <v>#VALUE!</v>
      </c>
      <c r="HE5" s="168" t="e">
        <f>'4-5_Prison and Probation'!IA5/G5*100</f>
        <v>#VALUE!</v>
      </c>
      <c r="HF5" s="168" t="e">
        <f>'4-5_Prison and Probation'!IB5/G5*100</f>
        <v>#VALUE!</v>
      </c>
      <c r="HG5" s="168" t="e">
        <f>'4-5_Prison and Probation'!IC5/G5*100</f>
        <v>#VALUE!</v>
      </c>
      <c r="HH5" s="171" t="s">
        <v>3336</v>
      </c>
      <c r="HI5" s="168" t="e">
        <f>'4-5_Prison and Probation'!IE5/G5*100</f>
        <v>#VALUE!</v>
      </c>
      <c r="HJ5" s="168" t="e">
        <f>'4-5_Prison and Probation'!IF5/G5*100</f>
        <v>#VALUE!</v>
      </c>
      <c r="HK5" s="168" t="e">
        <f>'4-5_Prison and Probation'!IG5/G5*100</f>
        <v>#VALUE!</v>
      </c>
      <c r="HL5" s="168" t="e">
        <f>'4-5_Prison and Probation'!IH5/G5*100</f>
        <v>#VALUE!</v>
      </c>
      <c r="HM5" s="168" t="e">
        <f>'4-5_Prison and Probation'!II5/G5*100</f>
        <v>#VALUE!</v>
      </c>
      <c r="HN5" s="171" t="s">
        <v>3336</v>
      </c>
      <c r="HO5" s="168">
        <f>'4-5_Prison and Probation'!IK5/G5*100</f>
        <v>2.4601174309952696</v>
      </c>
      <c r="HP5" s="168" t="e">
        <f>'4-5_Prison and Probation'!IL5/G5*100</f>
        <v>#VALUE!</v>
      </c>
      <c r="HQ5" s="168" t="e">
        <f>'4-5_Prison and Probation'!IM5/G5*100</f>
        <v>#VALUE!</v>
      </c>
      <c r="HR5" s="168" t="e">
        <f>'4-5_Prison and Probation'!IN5/G5*100</f>
        <v>#VALUE!</v>
      </c>
      <c r="HS5" s="168" t="e">
        <f>'4-5_Prison and Probation'!IO5/G5*100</f>
        <v>#VALUE!</v>
      </c>
      <c r="HT5" s="171" t="s">
        <v>3336</v>
      </c>
      <c r="HU5" s="168" t="e">
        <f>'4-5_Prison and Probation'!IQ5/G5*100</f>
        <v>#VALUE!</v>
      </c>
      <c r="HV5" s="168" t="e">
        <f>'4-5_Prison and Probation'!IR5/G5*100</f>
        <v>#VALUE!</v>
      </c>
      <c r="HW5" s="168" t="e">
        <f>'4-5_Prison and Probation'!IS5/G5*100</f>
        <v>#VALUE!</v>
      </c>
      <c r="HX5" s="168" t="e">
        <f>'4-5_Prison and Probation'!IT5/G5*100</f>
        <v>#VALUE!</v>
      </c>
      <c r="HY5" s="168" t="e">
        <f>'4-5_Prison and Probation'!IU5/G5*100</f>
        <v>#VALUE!</v>
      </c>
      <c r="HZ5" s="171" t="s">
        <v>3336</v>
      </c>
      <c r="IA5" s="168">
        <f>'4-5_Prison and Probation'!IW5/G5*100</f>
        <v>11.143498024296369</v>
      </c>
      <c r="IB5" s="168" t="e">
        <f>'4-5_Prison and Probation'!IX5/G5*100</f>
        <v>#VALUE!</v>
      </c>
      <c r="IC5" s="168" t="e">
        <f>'4-5_Prison and Probation'!IY5/G5*100</f>
        <v>#VALUE!</v>
      </c>
      <c r="ID5" s="168" t="e">
        <f>'4-5_Prison and Probation'!IZ5/G5*100</f>
        <v>#VALUE!</v>
      </c>
      <c r="IE5" s="168" t="e">
        <f>'4-5_Prison and Probation'!JA5/G5*100</f>
        <v>#VALUE!</v>
      </c>
      <c r="IF5" s="171" t="s">
        <v>3336</v>
      </c>
      <c r="IG5" s="168">
        <f>'4-5_Prison and Probation'!JC5/G5*100</f>
        <v>37.985881010791367</v>
      </c>
      <c r="IH5" s="168" t="e">
        <f>'4-5_Prison and Probation'!JD5/G5*100</f>
        <v>#VALUE!</v>
      </c>
      <c r="II5" s="168" t="e">
        <f>'4-5_Prison and Probation'!JE5/G5*100</f>
        <v>#VALUE!</v>
      </c>
      <c r="IJ5" s="168" t="e">
        <f>'4-5_Prison and Probation'!JF5/G5*100</f>
        <v>#VALUE!</v>
      </c>
      <c r="IK5" s="168" t="e">
        <f>'4-5_Prison and Probation'!JG5/G5*100</f>
        <v>#VALUE!</v>
      </c>
      <c r="IL5" s="171" t="s">
        <v>3336</v>
      </c>
      <c r="IM5" s="168" t="e">
        <f>'4-5_Prison and Probation'!JI5/G5*100</f>
        <v>#VALUE!</v>
      </c>
      <c r="IN5" s="168" t="e">
        <f>'4-5_Prison and Probation'!JJ5/G5*100</f>
        <v>#VALUE!</v>
      </c>
      <c r="IO5" s="168" t="e">
        <f>'4-5_Prison and Probation'!JK5/G5*100</f>
        <v>#VALUE!</v>
      </c>
      <c r="IP5" s="168" t="e">
        <f>'4-5_Prison and Probation'!JL5/G5*100</f>
        <v>#VALUE!</v>
      </c>
      <c r="IQ5" s="168" t="e">
        <f>'4-5_Prison and Probation'!JM5/G5*100</f>
        <v>#VALUE!</v>
      </c>
      <c r="IR5" s="171" t="s">
        <v>3336</v>
      </c>
      <c r="IS5" s="168">
        <f>'4-5_Prison and Probation'!JO5/G5*100</f>
        <v>58.448637438942697</v>
      </c>
      <c r="IT5" s="168" t="e">
        <f>'4-5_Prison and Probation'!JP5/G5*100</f>
        <v>#VALUE!</v>
      </c>
      <c r="IU5" s="168" t="e">
        <f>'4-5_Prison and Probation'!JQ5/G5*100</f>
        <v>#VALUE!</v>
      </c>
      <c r="IV5" s="168" t="e">
        <f>'4-5_Prison and Probation'!JR5/G5*100</f>
        <v>#VALUE!</v>
      </c>
      <c r="IW5" s="168" t="e">
        <f>'4-5_Prison and Probation'!JS5/G5*100</f>
        <v>#VALUE!</v>
      </c>
      <c r="IX5" s="171" t="s">
        <v>3336</v>
      </c>
      <c r="IY5" s="168" t="e">
        <f>'4-5_Prison and Probation'!KO5/H5*100</f>
        <v>#VALUE!</v>
      </c>
      <c r="IZ5" s="168" t="e">
        <f>'4-5_Prison and Probation'!KP5/H5*100</f>
        <v>#VALUE!</v>
      </c>
      <c r="JA5" s="168" t="e">
        <f>'4-5_Prison and Probation'!KQ5/H5*100</f>
        <v>#VALUE!</v>
      </c>
      <c r="JB5" s="171" t="s">
        <v>3336</v>
      </c>
      <c r="JC5" s="168" t="e">
        <f>'4-5_Prison and Probation'!KS5/H5*100</f>
        <v>#VALUE!</v>
      </c>
      <c r="JD5" s="168" t="e">
        <f>'4-5_Prison and Probation'!KT5/H5*100</f>
        <v>#VALUE!</v>
      </c>
      <c r="JE5" s="168" t="e">
        <f>'4-5_Prison and Probation'!KU5/H5*100</f>
        <v>#VALUE!</v>
      </c>
      <c r="JF5" s="168" t="e">
        <f>'4-5_Prison and Probation'!KV5/H5*100</f>
        <v>#VALUE!</v>
      </c>
      <c r="JG5" s="168" t="e">
        <f>'4-5_Prison and Probation'!KW5/H5*100</f>
        <v>#VALUE!</v>
      </c>
      <c r="JH5" s="168" t="e">
        <f>'4-5_Prison and Probation'!KX5/H5*100</f>
        <v>#VALUE!</v>
      </c>
      <c r="JI5" s="168" t="e">
        <f>'4-5_Prison and Probation'!KY5/H5*100</f>
        <v>#VALUE!</v>
      </c>
      <c r="JJ5" s="168" t="e">
        <f>'4-5_Prison and Probation'!KZ5/H5*100</f>
        <v>#VALUE!</v>
      </c>
      <c r="JK5" s="168" t="e">
        <f>'4-5_Prison and Probation'!LA5/H5*100</f>
        <v>#VALUE!</v>
      </c>
      <c r="JL5" s="168" t="e">
        <f>'4-5_Prison and Probation'!LB5/H5*100</f>
        <v>#VALUE!</v>
      </c>
      <c r="JM5" s="171" t="s">
        <v>3336</v>
      </c>
      <c r="JN5" s="168" t="e">
        <f>'4-5_Prison and Probation'!LD5/H5*100</f>
        <v>#VALUE!</v>
      </c>
      <c r="JO5" s="168" t="e">
        <f>'4-5_Prison and Probation'!LE5/H5*100</f>
        <v>#VALUE!</v>
      </c>
      <c r="JP5" s="168" t="e">
        <f>'4-5_Prison and Probation'!LF5/H5*100</f>
        <v>#VALUE!</v>
      </c>
      <c r="JQ5" s="168" t="e">
        <f>'4-5_Prison and Probation'!LG5/H5*100</f>
        <v>#VALUE!</v>
      </c>
      <c r="JR5" s="168" t="e">
        <f>'4-5_Prison and Probation'!LH5/H5*100</f>
        <v>#VALUE!</v>
      </c>
      <c r="JS5" s="168" t="e">
        <f>'4-5_Prison and Probation'!LI5/H5*100</f>
        <v>#VALUE!</v>
      </c>
      <c r="JT5" s="171" t="s">
        <v>3336</v>
      </c>
      <c r="JU5" s="168" t="e">
        <f>'4-5_Prison and Probation'!LK5/H5*100</f>
        <v>#VALUE!</v>
      </c>
      <c r="JV5" s="168" t="e">
        <f>'4-5_Prison and Probation'!LL5/H5*100</f>
        <v>#VALUE!</v>
      </c>
      <c r="JW5" s="168" t="e">
        <f>'4-5_Prison and Probation'!LM5/H5*100</f>
        <v>#VALUE!</v>
      </c>
      <c r="JX5" s="168" t="e">
        <f>'4-5_Prison and Probation'!LN5/H5*100</f>
        <v>#VALUE!</v>
      </c>
      <c r="JY5" s="168" t="e">
        <f>'4-5_Prison and Probation'!LO5/H5*100</f>
        <v>#VALUE!</v>
      </c>
      <c r="JZ5" s="168" t="e">
        <f>'4-5_Prison and Probation'!LP5/H5*100</f>
        <v>#VALUE!</v>
      </c>
      <c r="KA5" s="171" t="s">
        <v>3336</v>
      </c>
      <c r="KB5" s="168" t="e">
        <f>'4-5_Prison and Probation'!LR5/H5*100</f>
        <v>#VALUE!</v>
      </c>
      <c r="KC5" s="168" t="e">
        <f>'4-5_Prison and Probation'!LS5/H5*100</f>
        <v>#VALUE!</v>
      </c>
      <c r="KD5" s="168" t="e">
        <f>'4-5_Prison and Probation'!LT5/H5*100</f>
        <v>#VALUE!</v>
      </c>
      <c r="KE5" s="168" t="e">
        <f>'4-5_Prison and Probation'!LU5/H5*100</f>
        <v>#VALUE!</v>
      </c>
      <c r="KF5" s="171" t="s">
        <v>3336</v>
      </c>
      <c r="KG5" s="168">
        <f>'4-5_Prison and Probation'!OT5/G5*100</f>
        <v>108.88104477434572</v>
      </c>
      <c r="KH5" s="168" t="e">
        <f>'4-5_Prison and Probation'!OU5/G5*100</f>
        <v>#VALUE!</v>
      </c>
      <c r="KI5" s="168" t="e">
        <f>'4-5_Prison and Probation'!OV5/G5*100</f>
        <v>#VALUE!</v>
      </c>
      <c r="KJ5" s="168" t="e">
        <f>'4-5_Prison and Probation'!OW5/G5*100</f>
        <v>#VALUE!</v>
      </c>
      <c r="KK5" s="168" t="e">
        <f>'4-5_Prison and Probation'!OX5/G5*100</f>
        <v>#VALUE!</v>
      </c>
      <c r="KL5" s="171" t="s">
        <v>3336</v>
      </c>
      <c r="KM5" s="168">
        <f>'4-5_Prison and Probation'!OZ5/G5*100</f>
        <v>172.5522196409521</v>
      </c>
      <c r="KN5" s="168" t="e">
        <f>'4-5_Prison and Probation'!PA5/G5*100</f>
        <v>#VALUE!</v>
      </c>
      <c r="KO5" s="168" t="e">
        <f>'4-5_Prison and Probation'!PB5/G5*100</f>
        <v>#VALUE!</v>
      </c>
      <c r="KP5" s="168" t="e">
        <f>'4-5_Prison and Probation'!PC5/G5*100</f>
        <v>#VALUE!</v>
      </c>
      <c r="KQ5" s="168" t="e">
        <f>'4-5_Prison and Probation'!PD5/G5*100</f>
        <v>#VALUE!</v>
      </c>
      <c r="KR5" s="171" t="s">
        <v>3336</v>
      </c>
      <c r="KS5" s="168">
        <f>'4-5_Prison and Probation'!PF5/G5*100</f>
        <v>64.724021733261139</v>
      </c>
      <c r="KT5" s="168">
        <f>'4-5_Prison and Probation'!PG5/G5*100</f>
        <v>58.396516306930089</v>
      </c>
      <c r="KU5" s="168">
        <f>'4-5_Prison and Probation'!PH5/G5*100</f>
        <v>0.81308965939674172</v>
      </c>
      <c r="KV5" s="168">
        <f>'4-5_Prison and Probation'!PI5/G5*100</f>
        <v>0.35442369768575921</v>
      </c>
      <c r="KW5" s="168">
        <f>'4-5_Prison and Probation'!PJ5/G5*100</f>
        <v>1.0528468666547552</v>
      </c>
      <c r="KX5" s="168">
        <f>'4-5_Prison and Probation'!PK5/G5*100</f>
        <v>0.34399947128323682</v>
      </c>
      <c r="KY5" s="168">
        <f>'4-5_Prison and Probation'!PL5/G5*100</f>
        <v>3.7631457313105603</v>
      </c>
      <c r="KZ5" s="171" t="s">
        <v>3336</v>
      </c>
      <c r="LA5" s="168">
        <f>'4-5_Prison and Probation'!PN5/G5*100</f>
        <v>108.88104477434572</v>
      </c>
      <c r="LB5" s="168">
        <f>'4-5_Prison and Probation'!PO5/G5*100</f>
        <v>172.5522196409521</v>
      </c>
      <c r="LC5" s="171" t="s">
        <v>3336</v>
      </c>
      <c r="LD5" s="168" t="e">
        <f>'4-5_Prison and Probation'!PQ5/G5*100</f>
        <v>#VALUE!</v>
      </c>
      <c r="LE5" s="168" t="e">
        <f>'4-5_Prison and Probation'!PR5/G5*100</f>
        <v>#VALUE!</v>
      </c>
      <c r="LF5" s="168">
        <f>'4-5_Prison and Probation'!PS5/G5*100</f>
        <v>1.1153922250698893</v>
      </c>
      <c r="LG5" s="168">
        <f>'4-5_Prison and Probation'!PT5/G5*100</f>
        <v>1.2613313947052018</v>
      </c>
      <c r="LH5" s="168" t="e">
        <f>'4-5_Prison and Probation'!PU5/G5*100</f>
        <v>#VALUE!</v>
      </c>
      <c r="LI5" s="168" t="e">
        <f>'4-5_Prison and Probation'!PV5/G5*100</f>
        <v>#VALUE!</v>
      </c>
      <c r="LJ5" s="171" t="s">
        <v>3336</v>
      </c>
      <c r="LK5" s="168" t="e">
        <f>'4-5_Prison and Probation'!PX5/G5*100</f>
        <v>#VALUE!</v>
      </c>
      <c r="LL5" s="168" t="e">
        <f>'4-5_Prison and Probation'!PY5/G5*100</f>
        <v>#VALUE!</v>
      </c>
      <c r="LM5" s="168" t="e">
        <f>'4-5_Prison and Probation'!PZ5/G5*100</f>
        <v>#VALUE!</v>
      </c>
      <c r="LN5" s="168" t="e">
        <f>'4-5_Prison and Probation'!QA5/G5*100</f>
        <v>#VALUE!</v>
      </c>
      <c r="LO5" s="168" t="e">
        <f>'4-5_Prison and Probation'!QB5/G5*100</f>
        <v>#VALUE!</v>
      </c>
      <c r="LP5" s="168" t="e">
        <f>'4-5_Prison and Probation'!QC5/G5*100</f>
        <v>#VALUE!</v>
      </c>
      <c r="LQ5" s="171" t="s">
        <v>3336</v>
      </c>
      <c r="LR5" s="168" t="e">
        <f>'4-5_Prison and Probation'!QE5/G5*100</f>
        <v>#VALUE!</v>
      </c>
      <c r="LS5" s="168" t="e">
        <f>'4-5_Prison and Probation'!QF5/G5*100</f>
        <v>#VALUE!</v>
      </c>
      <c r="LT5" s="168" t="e">
        <f>'4-5_Prison and Probation'!QG5/G5*100</f>
        <v>#VALUE!</v>
      </c>
      <c r="LU5" s="168" t="e">
        <f>'4-5_Prison and Probation'!QH5/G5*100</f>
        <v>#VALUE!</v>
      </c>
      <c r="LV5" s="168" t="e">
        <f>'4-5_Prison and Probation'!QI5/G5*100</f>
        <v>#VALUE!</v>
      </c>
      <c r="LW5" s="168" t="e">
        <f>'4-5_Prison and Probation'!QJ5/G5*100</f>
        <v>#VALUE!</v>
      </c>
      <c r="LX5" s="171" t="s">
        <v>3336</v>
      </c>
      <c r="LY5" s="168" t="e">
        <f>'4-5_Prison and Probation'!QL5/G5*100</f>
        <v>#VALUE!</v>
      </c>
      <c r="LZ5" s="168" t="e">
        <f>'4-5_Prison and Probation'!QM5/G5*100</f>
        <v>#VALUE!</v>
      </c>
      <c r="MA5" s="168">
        <f>'4-5_Prison and Probation'!QN5/G5*100</f>
        <v>30.271953472924846</v>
      </c>
      <c r="MB5" s="168">
        <f>'4-5_Prison and Probation'!QO5/G5*100</f>
        <v>60.731543021095092</v>
      </c>
      <c r="MC5" s="168">
        <f>'4-5_Prison and Probation'!QP5/G5*100</f>
        <v>76.836972812992087</v>
      </c>
      <c r="MD5" s="168">
        <f>'4-5_Prison and Probation'!QQ5/G5*100</f>
        <v>108.90189322715077</v>
      </c>
      <c r="ME5" s="171" t="s">
        <v>3336</v>
      </c>
      <c r="MF5" s="168">
        <f>'4-5_Prison and Probation'!QS5/G5*100</f>
        <v>64.724021733261139</v>
      </c>
      <c r="MG5" s="168">
        <f>'4-5_Prison and Probation'!QT5/G5*100</f>
        <v>58.396516306930089</v>
      </c>
      <c r="MH5" s="168">
        <f>'4-5_Prison and Probation'!QU5/G5*100</f>
        <v>0.81308965939674172</v>
      </c>
      <c r="MI5" s="168">
        <f>'4-5_Prison and Probation'!QV5/G5*100</f>
        <v>0.35442369768575921</v>
      </c>
      <c r="MJ5" s="168">
        <f>'4-5_Prison and Probation'!QW5/G5*100</f>
        <v>1.0528468666547552</v>
      </c>
      <c r="MK5" s="168">
        <f>'4-5_Prison and Probation'!QX5/G5*100</f>
        <v>0.34399947128323682</v>
      </c>
      <c r="ML5" s="168">
        <f>'4-5_Prison and Probation'!QY5/G5*100</f>
        <v>3.7631457313105603</v>
      </c>
      <c r="MM5" s="171" t="s">
        <v>3336</v>
      </c>
      <c r="MN5" s="168" t="e">
        <f>'4-5_Prison and Probation'!RY5/G5*100</f>
        <v>#VALUE!</v>
      </c>
      <c r="MO5" s="171" t="s">
        <v>3336</v>
      </c>
      <c r="MP5" s="168" t="e">
        <f>'4-5_Prison and Probation'!SA5/G5*100</f>
        <v>#VALUE!</v>
      </c>
      <c r="MQ5" s="168" t="e">
        <f>'4-5_Prison and Probation'!SB5/G5*100</f>
        <v>#VALUE!</v>
      </c>
      <c r="MR5" s="168" t="e">
        <f>'4-5_Prison and Probation'!SC5/G5*100</f>
        <v>#VALUE!</v>
      </c>
      <c r="MS5" s="168" t="e">
        <f>'4-5_Prison and Probation'!SD5/G5*100</f>
        <v>#VALUE!</v>
      </c>
      <c r="MT5" s="171" t="s">
        <v>3336</v>
      </c>
      <c r="MU5" s="168" t="e">
        <f>'4-5_Prison and Probation'!SF5/G5*100</f>
        <v>#VALUE!</v>
      </c>
      <c r="MV5" s="168" t="e">
        <f>'4-5_Prison and Probation'!SG5/G5*100</f>
        <v>#VALUE!</v>
      </c>
      <c r="MW5" s="168" t="e">
        <f>'4-5_Prison and Probation'!SH5/G5*100</f>
        <v>#VALUE!</v>
      </c>
      <c r="MX5" s="168" t="e">
        <f>'4-5_Prison and Probation'!SI5/G5*100</f>
        <v>#VALUE!</v>
      </c>
      <c r="MY5" s="171" t="s">
        <v>3336</v>
      </c>
      <c r="MZ5" s="168" t="e">
        <f>'4-5_Prison and Probation'!SK5/G5*100</f>
        <v>#VALUE!</v>
      </c>
      <c r="NA5" s="168" t="e">
        <f>'4-5_Prison and Probation'!SL5/G5*100</f>
        <v>#VALUE!</v>
      </c>
      <c r="NB5" s="168" t="e">
        <f>'4-5_Prison and Probation'!SM5/G5*100</f>
        <v>#VALUE!</v>
      </c>
      <c r="NC5" s="168" t="e">
        <f>'4-5_Prison and Probation'!SN5/G5*100</f>
        <v>#VALUE!</v>
      </c>
    </row>
    <row r="6" spans="1:471">
      <c r="A6" s="133">
        <v>5</v>
      </c>
      <c r="B6" s="150" t="s">
        <v>28</v>
      </c>
      <c r="C6" s="5">
        <v>11000.638000000001</v>
      </c>
      <c r="D6" s="5">
        <v>11075.888999999999</v>
      </c>
      <c r="E6" s="5">
        <v>11137.974</v>
      </c>
      <c r="F6" s="5">
        <v>11180.84</v>
      </c>
      <c r="G6" s="5">
        <v>11237.273999999999</v>
      </c>
      <c r="H6" s="5">
        <v>11311.117</v>
      </c>
      <c r="I6" s="171" t="s">
        <v>3336</v>
      </c>
      <c r="J6" s="285">
        <f>'4-5_Prison and Probation'!AJ6/C6*100</f>
        <v>107.49376536160902</v>
      </c>
      <c r="K6" s="285">
        <f>'4-5_Prison and Probation'!AK6/D6*100</f>
        <v>111.14232004311349</v>
      </c>
      <c r="L6" s="285">
        <f>'4-5_Prison and Probation'!AL6/E6*100</f>
        <v>113.99739306268806</v>
      </c>
      <c r="M6" s="285">
        <f>'4-5_Prison and Probation'!AM6/F6*100</f>
        <v>118.16643472225701</v>
      </c>
      <c r="N6" s="285">
        <f>'4-5_Prison and Probation'!AN6/G6*100</f>
        <v>114.27148612732947</v>
      </c>
      <c r="O6" s="285">
        <f>'4-5_Prison and Probation'!AO6/H6*100</f>
        <v>102.68658700993014</v>
      </c>
      <c r="P6" s="340">
        <f t="shared" si="0"/>
        <v>-4.4720531795565392</v>
      </c>
      <c r="Q6" s="171" t="s">
        <v>3336</v>
      </c>
      <c r="R6" s="167">
        <f>'4-5_Prison and Probation'!AQ6/C6*100</f>
        <v>24.662205955690933</v>
      </c>
      <c r="S6" s="167">
        <f>'4-5_Prison and Probation'!AR6/D6*100</f>
        <v>24.24184641070347</v>
      </c>
      <c r="T6" s="167">
        <f>'4-5_Prison and Probation'!AS6/E6*100</f>
        <v>23.747586410239421</v>
      </c>
      <c r="U6" s="167">
        <f>'4-5_Prison and Probation'!AT6/F6*100</f>
        <v>24.193173321503572</v>
      </c>
      <c r="V6" s="167">
        <f>'4-5_Prison and Probation'!AU6/G6*100</f>
        <v>23.626726553076839</v>
      </c>
      <c r="W6" s="167">
        <f>'4-5_Prison and Probation'!AV6/H6*100</f>
        <v>23.472482867960785</v>
      </c>
      <c r="X6" s="6">
        <f t="shared" si="1"/>
        <v>-4.8240740908078124</v>
      </c>
      <c r="Y6" s="171" t="s">
        <v>3336</v>
      </c>
      <c r="Z6" s="168">
        <f>'4-5_Prison and Probation'!AX6/C6*100</f>
        <v>4.4906486332883597</v>
      </c>
      <c r="AA6" s="168">
        <f>'4-5_Prison and Probation'!AY6/D6*100</f>
        <v>5.1643710044403663</v>
      </c>
      <c r="AB6" s="168">
        <f>'4-5_Prison and Probation'!AZ6/E6*100</f>
        <v>4.8393002174363122</v>
      </c>
      <c r="AC6" s="168">
        <f>'4-5_Prison and Probation'!BA6/F6*100</f>
        <v>5.4468179492775137</v>
      </c>
      <c r="AD6" s="168">
        <f>'4-5_Prison and Probation'!BB6/G6*100</f>
        <v>5.7042304032098885</v>
      </c>
      <c r="AE6" s="168">
        <f>'4-5_Prison and Probation'!BC6/H6*100</f>
        <v>4.4469524981485025</v>
      </c>
      <c r="AF6" s="6">
        <f t="shared" si="2"/>
        <v>-0.97304729690820579</v>
      </c>
      <c r="AG6" s="171" t="s">
        <v>3336</v>
      </c>
      <c r="AH6" s="168">
        <f>'4-5_Prison and Probation'!BE6/C6*100</f>
        <v>45.124655497253883</v>
      </c>
      <c r="AI6" s="168">
        <f>'4-5_Prison and Probation'!BF6/D6*100</f>
        <v>47.066199381376975</v>
      </c>
      <c r="AJ6" s="168">
        <f>'4-5_Prison and Probation'!BG6/E6*100</f>
        <v>48.761112209455689</v>
      </c>
      <c r="AK6" s="168">
        <f>'4-5_Prison and Probation'!BH6/F6*100</f>
        <v>47.939153051112434</v>
      </c>
      <c r="AL6" s="168">
        <f>'4-5_Prison and Probation'!BI6/G6*100</f>
        <v>45.79402442264913</v>
      </c>
      <c r="AM6" s="168">
        <f>'4-5_Prison and Probation'!BJ6/H6*100</f>
        <v>41.781903590953924</v>
      </c>
      <c r="AN6" s="6">
        <f t="shared" si="3"/>
        <v>-7.4078170114858466</v>
      </c>
      <c r="AO6" s="171" t="s">
        <v>3336</v>
      </c>
      <c r="AP6" s="168">
        <f>'4-5_Prison and Probation'!BL6/C6*100</f>
        <v>12.808348024905463</v>
      </c>
      <c r="AQ6" s="168">
        <f>'4-5_Prison and Probation'!BM6/D6*100</f>
        <v>13.886018539911335</v>
      </c>
      <c r="AR6" s="168">
        <f>'4-5_Prison and Probation'!BN6/E6*100</f>
        <v>14.266508433221336</v>
      </c>
      <c r="AS6" s="168">
        <f>'4-5_Prison and Probation'!BO6/F6*100</f>
        <v>14.775276276201071</v>
      </c>
      <c r="AT6" s="168" t="e">
        <f>'4-5_Prison and Probation'!BP6/G6*100</f>
        <v>#VALUE!</v>
      </c>
      <c r="AU6" s="168" t="e">
        <f>'4-5_Prison and Probation'!BQ6/H6*100</f>
        <v>#VALUE!</v>
      </c>
      <c r="AV6" s="6" t="e">
        <f t="shared" si="4"/>
        <v>#VALUE!</v>
      </c>
      <c r="AW6" s="171" t="s">
        <v>3336</v>
      </c>
      <c r="AX6" s="168">
        <f>'4-5_Prison and Probation'!BS6/C6*100</f>
        <v>0.43633832874056938</v>
      </c>
      <c r="AY6" s="168">
        <f>'4-5_Prison and Probation'!BT6/D6*100</f>
        <v>0.47851689376807588</v>
      </c>
      <c r="AZ6" s="168">
        <f>'4-5_Prison and Probation'!BU6/E6*100</f>
        <v>0.4489146769421441</v>
      </c>
      <c r="BA6" s="168">
        <f>'4-5_Prison and Probation'!BV6/F6*100</f>
        <v>0.47402520740838794</v>
      </c>
      <c r="BB6" s="168" t="e">
        <f>'4-5_Prison and Probation'!BW6/G6*100</f>
        <v>#VALUE!</v>
      </c>
      <c r="BC6" s="168" t="e">
        <f>'4-5_Prison and Probation'!BX6/H6*100</f>
        <v>#VALUE!</v>
      </c>
      <c r="BD6" s="6" t="e">
        <f t="shared" si="5"/>
        <v>#VALUE!</v>
      </c>
      <c r="BE6" s="171" t="s">
        <v>3336</v>
      </c>
      <c r="BF6" s="168">
        <f>'4-5_Prison and Probation'!BZ6/C6*100</f>
        <v>171.90821114193557</v>
      </c>
      <c r="BG6" s="168">
        <f>'4-5_Prison and Probation'!CA6/D6*100</f>
        <v>165.32307248655164</v>
      </c>
      <c r="BH6" s="168">
        <f>'4-5_Prison and Probation'!CB6/E6*100</f>
        <v>166.63712808092387</v>
      </c>
      <c r="BI6" s="168">
        <f>'4-5_Prison and Probation'!CC6/F6*100</f>
        <v>172.75088454892474</v>
      </c>
      <c r="BJ6" s="168">
        <f>'4-5_Prison and Probation'!CD6/G6*100</f>
        <v>166.12569916867739</v>
      </c>
      <c r="BK6" s="168">
        <f>'4-5_Prison and Probation'!CE6/H6*100</f>
        <v>0</v>
      </c>
      <c r="BL6" s="6">
        <f t="shared" si="6"/>
        <v>-100</v>
      </c>
      <c r="BM6" s="171" t="s">
        <v>3336</v>
      </c>
      <c r="BN6" s="168">
        <f>'4-5_Prison and Probation'!CG6/C6*100</f>
        <v>111.10264695556748</v>
      </c>
      <c r="BO6" s="168">
        <f>'4-5_Prison and Probation'!CH6/D6*100</f>
        <v>103.94650939531806</v>
      </c>
      <c r="BP6" s="168">
        <f>'4-5_Prison and Probation'!CI6/E6*100</f>
        <v>104.6060980210584</v>
      </c>
      <c r="BQ6" s="168">
        <f>'4-5_Prison and Probation'!CJ6/F6*100</f>
        <v>104.652244375199</v>
      </c>
      <c r="BR6" s="168">
        <f>'4-5_Prison and Probation'!CK6/G6*100</f>
        <v>98.64492046736602</v>
      </c>
      <c r="BS6" s="168" t="e">
        <f>'4-5_Prison and Probation'!CL6/H6*100</f>
        <v>#VALUE!</v>
      </c>
      <c r="BT6" s="6" t="e">
        <f t="shared" si="7"/>
        <v>#VALUE!</v>
      </c>
      <c r="BU6" s="171" t="s">
        <v>3336</v>
      </c>
      <c r="BV6" s="168" t="e">
        <f>'4-5_Prison and Probation'!CN6/C6*100</f>
        <v>#VALUE!</v>
      </c>
      <c r="BW6" s="168" t="e">
        <f>'4-5_Prison and Probation'!CO6/D6*100</f>
        <v>#VALUE!</v>
      </c>
      <c r="BX6" s="168" t="e">
        <f>'4-5_Prison and Probation'!CP6/E6*100</f>
        <v>#VALUE!</v>
      </c>
      <c r="BY6" s="168" t="e">
        <f>'4-5_Prison and Probation'!CQ6/F6*100</f>
        <v>#VALUE!</v>
      </c>
      <c r="BZ6" s="168" t="e">
        <f>'4-5_Prison and Probation'!CR6/G6*100</f>
        <v>#VALUE!</v>
      </c>
      <c r="CA6" s="168" t="e">
        <f>'4-5_Prison and Probation'!CS6/H6*100</f>
        <v>#VALUE!</v>
      </c>
      <c r="CB6" s="6" t="e">
        <f t="shared" si="8"/>
        <v>#VALUE!</v>
      </c>
      <c r="CC6" s="171" t="s">
        <v>3336</v>
      </c>
      <c r="CD6" s="168" t="e">
        <f>'4-5_Prison and Probation'!CU6/C6*100</f>
        <v>#VALUE!</v>
      </c>
      <c r="CE6" s="168" t="e">
        <f>'4-5_Prison and Probation'!CV6/D6*100</f>
        <v>#VALUE!</v>
      </c>
      <c r="CF6" s="168" t="e">
        <f>'4-5_Prison and Probation'!CW6/E6*100</f>
        <v>#VALUE!</v>
      </c>
      <c r="CG6" s="168" t="e">
        <f>'4-5_Prison and Probation'!CX6/F6*100</f>
        <v>#VALUE!</v>
      </c>
      <c r="CH6" s="168" t="e">
        <f>'4-5_Prison and Probation'!CY6/G6*100</f>
        <v>#VALUE!</v>
      </c>
      <c r="CI6" s="168" t="e">
        <f>'4-5_Prison and Probation'!CZ6/H6*100</f>
        <v>#VALUE!</v>
      </c>
      <c r="CJ6" s="6" t="e">
        <f t="shared" si="9"/>
        <v>#VALUE!</v>
      </c>
      <c r="CK6" s="171" t="s">
        <v>3336</v>
      </c>
      <c r="CL6" s="168" t="e">
        <f>'4-5_Prison and Probation'!DB6/C6*100</f>
        <v>#VALUE!</v>
      </c>
      <c r="CM6" s="168" t="e">
        <f>'4-5_Prison and Probation'!DC6/D6*100</f>
        <v>#VALUE!</v>
      </c>
      <c r="CN6" s="168" t="e">
        <f>'4-5_Prison and Probation'!DD6/E6*100</f>
        <v>#VALUE!</v>
      </c>
      <c r="CO6" s="168" t="e">
        <f>'4-5_Prison and Probation'!DE6/F6*100</f>
        <v>#VALUE!</v>
      </c>
      <c r="CP6" s="168" t="e">
        <f>'4-5_Prison and Probation'!DF6/G6*100</f>
        <v>#VALUE!</v>
      </c>
      <c r="CQ6" s="168" t="e">
        <f>'4-5_Prison and Probation'!DG6/H6*100</f>
        <v>#VALUE!</v>
      </c>
      <c r="CR6" s="6" t="e">
        <f t="shared" si="10"/>
        <v>#VALUE!</v>
      </c>
      <c r="CS6" s="171" t="s">
        <v>3336</v>
      </c>
      <c r="CT6" s="168" t="e">
        <f>'4-5_Prison and Probation'!DI6/C6*100</f>
        <v>#VALUE!</v>
      </c>
      <c r="CU6" s="168" t="e">
        <f>'4-5_Prison and Probation'!DJ6/D6*100</f>
        <v>#VALUE!</v>
      </c>
      <c r="CV6" s="168" t="e">
        <f>'4-5_Prison and Probation'!DK6/E6*100</f>
        <v>#VALUE!</v>
      </c>
      <c r="CW6" s="168" t="e">
        <f>'4-5_Prison and Probation'!DL6/F6*100</f>
        <v>#VALUE!</v>
      </c>
      <c r="CX6" s="168" t="e">
        <f>'4-5_Prison and Probation'!DM6/G6*100</f>
        <v>#VALUE!</v>
      </c>
      <c r="CY6" s="168" t="e">
        <f>'4-5_Prison and Probation'!DN6/H6*100</f>
        <v>#VALUE!</v>
      </c>
      <c r="CZ6" s="6" t="e">
        <f t="shared" si="11"/>
        <v>#VALUE!</v>
      </c>
      <c r="DA6" s="171" t="s">
        <v>3336</v>
      </c>
      <c r="DB6" s="168">
        <f>'4-5_Prison and Probation'!DP6/C6*100</f>
        <v>164.00866931536152</v>
      </c>
      <c r="DC6" s="168">
        <f>'4-5_Prison and Probation'!DQ6/D6*100</f>
        <v>155.2290746142364</v>
      </c>
      <c r="DD6" s="168">
        <f>'4-5_Prison and Probation'!DR6/E6*100</f>
        <v>165.7392987270396</v>
      </c>
      <c r="DE6" s="168">
        <f>'4-5_Prison and Probation'!DS6/F6*100</f>
        <v>179.36040583712852</v>
      </c>
      <c r="DF6" s="168">
        <f>'4-5_Prison and Probation'!DT6/G6*100</f>
        <v>164.40820077894338</v>
      </c>
      <c r="DG6" s="168" t="e">
        <f>'4-5_Prison and Probation'!DU6/H6*100</f>
        <v>#VALUE!</v>
      </c>
      <c r="DH6" s="6" t="e">
        <f t="shared" si="12"/>
        <v>#VALUE!</v>
      </c>
      <c r="DI6" s="171" t="s">
        <v>3336</v>
      </c>
      <c r="DJ6" s="168">
        <f>'4-5_Prison and Probation'!DW6/C6*100</f>
        <v>0.47269985613561688</v>
      </c>
      <c r="DK6" s="168">
        <f>'4-5_Prison and Probation'!DX6/D6*100</f>
        <v>0.46948827313094238</v>
      </c>
      <c r="DL6" s="168">
        <f>'4-5_Prison and Probation'!DY6/E6*100</f>
        <v>0.58358908002478727</v>
      </c>
      <c r="DM6" s="168">
        <f>'4-5_Prison and Probation'!DZ6/F6*100</f>
        <v>0.52768843843575253</v>
      </c>
      <c r="DN6" s="168">
        <f>'4-5_Prison and Probation'!EA6/G6*100</f>
        <v>0.39155403703780828</v>
      </c>
      <c r="DO6" s="168" t="e">
        <f>'4-5_Prison and Probation'!EB6/H6*100</f>
        <v>#VALUE!</v>
      </c>
      <c r="DP6" s="6" t="e">
        <f t="shared" si="13"/>
        <v>#VALUE!</v>
      </c>
      <c r="DQ6" s="171" t="s">
        <v>3336</v>
      </c>
      <c r="DR6" s="168">
        <f>'4-5_Prison and Probation'!ED6/C6*100</f>
        <v>0.10908458218514235</v>
      </c>
      <c r="DS6" s="168">
        <f>'4-5_Prison and Probation'!EE6/D6*100</f>
        <v>0.11737206828273559</v>
      </c>
      <c r="DT6" s="168">
        <f>'4-5_Prison and Probation'!EF6/E6*100</f>
        <v>0.12569610954380034</v>
      </c>
      <c r="DU6" s="168">
        <f>'4-5_Prison and Probation'!EG6/F6*100</f>
        <v>0.16098969308209402</v>
      </c>
      <c r="DV6" s="168">
        <f>'4-5_Prison and Probation'!EH6/G6*100</f>
        <v>0.14238328619556664</v>
      </c>
      <c r="DW6" s="168" t="e">
        <f>'4-5_Prison and Probation'!EI6/H6*100</f>
        <v>#VALUE!</v>
      </c>
      <c r="DX6" s="6" t="e">
        <f t="shared" si="14"/>
        <v>#VALUE!</v>
      </c>
      <c r="DY6" s="171" t="s">
        <v>3336</v>
      </c>
      <c r="DZ6" s="168" t="e">
        <f>'4-5_Prison and Probation'!EK6/C6*100</f>
        <v>#VALUE!</v>
      </c>
      <c r="EA6" s="168" t="e">
        <f>'4-5_Prison and Probation'!EL6/D6*100</f>
        <v>#VALUE!</v>
      </c>
      <c r="EB6" s="168">
        <f>'4-5_Prison and Probation'!EM6/E6*100</f>
        <v>8.9782935388428811E-2</v>
      </c>
      <c r="EC6" s="168" t="e">
        <f>'4-5_Prison and Probation'!EN6/F6*100</f>
        <v>#VALUE!</v>
      </c>
      <c r="ED6" s="168" t="e">
        <f>'4-5_Prison and Probation'!EO6/G6*100</f>
        <v>#VALUE!</v>
      </c>
      <c r="EE6" s="168" t="e">
        <f>'4-5_Prison and Probation'!EP6/H6*100</f>
        <v>#VALUE!</v>
      </c>
      <c r="EF6" s="6" t="e">
        <f t="shared" si="15"/>
        <v>#VALUE!</v>
      </c>
      <c r="EG6" s="171" t="s">
        <v>3336</v>
      </c>
      <c r="EH6" s="133">
        <f>'4-5_Prison and Probation'!ER6/C6*100</f>
        <v>163.5359694592259</v>
      </c>
      <c r="EI6" s="133">
        <f>'4-5_Prison and Probation'!ES6/D6*100</f>
        <v>154.75958634110546</v>
      </c>
      <c r="EJ6" s="133">
        <f>'4-5_Prison and Probation'!ET6/E6*100</f>
        <v>165.15570964701482</v>
      </c>
      <c r="EK6" s="133">
        <f>'4-5_Prison and Probation'!EU6/F6*100</f>
        <v>178.83271739869275</v>
      </c>
      <c r="EL6" s="133">
        <f>'4-5_Prison and Probation'!EV6/G6*100</f>
        <v>164.01664674190556</v>
      </c>
      <c r="EM6" s="133" t="e">
        <f>'4-5_Prison and Probation'!EW6/H6*100</f>
        <v>#VALUE!</v>
      </c>
      <c r="EN6" s="340" t="e">
        <f t="shared" si="16"/>
        <v>#VALUE!</v>
      </c>
      <c r="EO6" s="171" t="s">
        <v>3336</v>
      </c>
      <c r="EP6" s="168">
        <f>'4-5_Prison and Probation'!EY6/C6*100</f>
        <v>72.286716461354331</v>
      </c>
      <c r="EQ6" s="168">
        <f>'4-5_Prison and Probation'!EZ6/D6*100</f>
        <v>66.369390303568409</v>
      </c>
      <c r="ER6" s="168">
        <f>'4-5_Prison and Probation'!FA6/E6*100</f>
        <v>66.439372187437314</v>
      </c>
      <c r="ES6" s="168">
        <f>'4-5_Prison and Probation'!FB6/F6*100</f>
        <v>68.053920814536298</v>
      </c>
      <c r="ET6" s="168">
        <f>'4-5_Prison and Probation'!FC6/G6*100</f>
        <v>70.15936427286546</v>
      </c>
      <c r="EU6" s="168" t="e">
        <f>'4-5_Prison and Probation'!FD6/H6*100</f>
        <v>#VALUE!</v>
      </c>
      <c r="EV6" s="6" t="e">
        <f t="shared" si="17"/>
        <v>#VALUE!</v>
      </c>
      <c r="EW6" s="171" t="s">
        <v>3336</v>
      </c>
      <c r="EX6" s="168">
        <f>'4-5_Prison and Probation'!FF6/C6*100</f>
        <v>77.195522659685736</v>
      </c>
      <c r="EY6" s="168">
        <f>'4-5_Prison and Probation'!FG6/D6*100</f>
        <v>76.652989209263481</v>
      </c>
      <c r="EZ6" s="168">
        <f>'4-5_Prison and Probation'!FH6/E6*100</f>
        <v>87.421644187713127</v>
      </c>
      <c r="FA6" s="168">
        <f>'4-5_Prison and Probation'!FI6/F6*100</f>
        <v>96.03929579530697</v>
      </c>
      <c r="FB6" s="168">
        <f>'4-5_Prison and Probation'!FJ6/G6*100</f>
        <v>81.167372086860212</v>
      </c>
      <c r="FC6" s="168" t="e">
        <f>'4-5_Prison and Probation'!FK6/H6*100</f>
        <v>#VALUE!</v>
      </c>
      <c r="FD6" s="6" t="e">
        <f t="shared" si="18"/>
        <v>#VALUE!</v>
      </c>
      <c r="FE6" s="171" t="s">
        <v>3336</v>
      </c>
      <c r="FF6" s="168" t="e">
        <f>'4-5_Prison and Probation'!FM6/C6*100</f>
        <v>#VALUE!</v>
      </c>
      <c r="FG6" s="168" t="e">
        <f>'4-5_Prison and Probation'!FN6/D6*100</f>
        <v>#VALUE!</v>
      </c>
      <c r="FH6" s="168" t="e">
        <f>'4-5_Prison and Probation'!FO6/E6*100</f>
        <v>#VALUE!</v>
      </c>
      <c r="FI6" s="168" t="e">
        <f>'4-5_Prison and Probation'!FP6/F6*100</f>
        <v>#VALUE!</v>
      </c>
      <c r="FJ6" s="168" t="e">
        <f>'4-5_Prison and Probation'!FQ6/G6*100</f>
        <v>#VALUE!</v>
      </c>
      <c r="FK6" s="168" t="e">
        <f>'4-5_Prison and Probation'!FR6/H6*100</f>
        <v>#VALUE!</v>
      </c>
      <c r="FL6" s="6" t="e">
        <f t="shared" si="19"/>
        <v>#VALUE!</v>
      </c>
      <c r="FM6" s="171" t="s">
        <v>3336</v>
      </c>
      <c r="FN6" s="168" t="e">
        <f>'4-5_Prison and Probation'!FT6/C6*100</f>
        <v>#VALUE!</v>
      </c>
      <c r="FO6" s="168" t="e">
        <f>'4-5_Prison and Probation'!FU6/D6*100</f>
        <v>#VALUE!</v>
      </c>
      <c r="FP6" s="168" t="e">
        <f>'4-5_Prison and Probation'!FV6/E6*100</f>
        <v>#VALUE!</v>
      </c>
      <c r="FQ6" s="168" t="e">
        <f>'4-5_Prison and Probation'!FW6/F6*100</f>
        <v>#VALUE!</v>
      </c>
      <c r="FR6" s="168" t="e">
        <f>'4-5_Prison and Probation'!FX6/G6*100</f>
        <v>#VALUE!</v>
      </c>
      <c r="FS6" s="168" t="e">
        <f>'4-5_Prison and Probation'!FY6/H6*100</f>
        <v>#VALUE!</v>
      </c>
      <c r="FT6" s="6" t="e">
        <f t="shared" si="20"/>
        <v>#VALUE!</v>
      </c>
      <c r="FU6" s="171" t="s">
        <v>3336</v>
      </c>
      <c r="FV6" s="168">
        <f>'4-5_Prison and Probation'!GA6/C6*100</f>
        <v>14.053730338185838</v>
      </c>
      <c r="FW6" s="168">
        <f>'4-5_Prison and Probation'!GB6/D6*100</f>
        <v>11.737206828273559</v>
      </c>
      <c r="FX6" s="168">
        <f>'4-5_Prison and Probation'!GC6/E6*100</f>
        <v>11.294693271864343</v>
      </c>
      <c r="FY6" s="168">
        <f>'4-5_Prison and Probation'!GD6/F6*100</f>
        <v>14.739500788849497</v>
      </c>
      <c r="FZ6" s="168">
        <f>'4-5_Prison and Probation'!GE6/G6*100</f>
        <v>12.689910382179878</v>
      </c>
      <c r="GA6" s="168" t="e">
        <f>'4-5_Prison and Probation'!GF6/H6*100</f>
        <v>#VALUE!</v>
      </c>
      <c r="GB6" s="6" t="e">
        <f t="shared" si="21"/>
        <v>#VALUE!</v>
      </c>
      <c r="GC6" s="171" t="s">
        <v>3336</v>
      </c>
      <c r="GE6" s="168">
        <f>'4-5_Prison and Probation'!HA6/G6*100</f>
        <v>76.068270649981486</v>
      </c>
      <c r="GF6" s="168" t="e">
        <f>'4-5_Prison and Probation'!HB6/G6*100</f>
        <v>#VALUE!</v>
      </c>
      <c r="GG6" s="168" t="e">
        <f>'4-5_Prison and Probation'!HC6/E6*100</f>
        <v>#VALUE!</v>
      </c>
      <c r="GH6" s="168" t="e">
        <f>'4-5_Prison and Probation'!HD6/G6*100</f>
        <v>#VALUE!</v>
      </c>
      <c r="GI6" s="168" t="e">
        <f>'4-5_Prison and Probation'!HE6/G6*100</f>
        <v>#VALUE!</v>
      </c>
      <c r="GJ6" s="171" t="s">
        <v>3336</v>
      </c>
      <c r="GK6" s="168" t="e">
        <f>'4-5_Prison and Probation'!HG6/G6*100</f>
        <v>#VALUE!</v>
      </c>
      <c r="GL6" s="168" t="e">
        <f>'4-5_Prison and Probation'!HH6/G6*100</f>
        <v>#VALUE!</v>
      </c>
      <c r="GM6" s="168" t="e">
        <f>'4-5_Prison and Probation'!HI6/G6*100</f>
        <v>#VALUE!</v>
      </c>
      <c r="GN6" s="168" t="e">
        <f>'4-5_Prison and Probation'!HJ6/G6*100</f>
        <v>#VALUE!</v>
      </c>
      <c r="GO6" s="168" t="e">
        <f>'4-5_Prison and Probation'!HK6/G6*100</f>
        <v>#VALUE!</v>
      </c>
      <c r="GP6" s="171" t="s">
        <v>3336</v>
      </c>
      <c r="GQ6" s="168" t="e">
        <f>'4-5_Prison and Probation'!HM6/G6*100</f>
        <v>#VALUE!</v>
      </c>
      <c r="GR6" s="168" t="e">
        <f>'4-5_Prison and Probation'!HN6/G6*100</f>
        <v>#VALUE!</v>
      </c>
      <c r="GS6" s="168" t="e">
        <f>'4-5_Prison and Probation'!HO6/G6*100</f>
        <v>#VALUE!</v>
      </c>
      <c r="GT6" s="168" t="e">
        <f>'4-5_Prison and Probation'!HP6/G6*100</f>
        <v>#VALUE!</v>
      </c>
      <c r="GU6" s="168" t="e">
        <f>'4-5_Prison and Probation'!HQ6/G6*100</f>
        <v>#VALUE!</v>
      </c>
      <c r="GV6" s="171" t="s">
        <v>3336</v>
      </c>
      <c r="GW6" s="168" t="e">
        <f>'4-5_Prison and Probation'!HS6/G6*100</f>
        <v>#VALUE!</v>
      </c>
      <c r="GX6" s="168" t="e">
        <f>'4-5_Prison and Probation'!HT6/G6*100</f>
        <v>#VALUE!</v>
      </c>
      <c r="GY6" s="168" t="e">
        <f>'4-5_Prison and Probation'!HU6/G6*100</f>
        <v>#VALUE!</v>
      </c>
      <c r="GZ6" s="168" t="e">
        <f>'4-5_Prison and Probation'!HV6/G6*100</f>
        <v>#VALUE!</v>
      </c>
      <c r="HA6" s="168" t="e">
        <f>'4-5_Prison and Probation'!HW6/G6*100</f>
        <v>#VALUE!</v>
      </c>
      <c r="HB6" s="171" t="s">
        <v>3336</v>
      </c>
      <c r="HC6" s="168" t="e">
        <f>'4-5_Prison and Probation'!HY6/G6*100</f>
        <v>#VALUE!</v>
      </c>
      <c r="HD6" s="168" t="e">
        <f>'4-5_Prison and Probation'!HZ6/G6*100</f>
        <v>#VALUE!</v>
      </c>
      <c r="HE6" s="168" t="e">
        <f>'4-5_Prison and Probation'!IA6/G6*100</f>
        <v>#VALUE!</v>
      </c>
      <c r="HF6" s="168" t="e">
        <f>'4-5_Prison and Probation'!IB6/G6*100</f>
        <v>#VALUE!</v>
      </c>
      <c r="HG6" s="168" t="e">
        <f>'4-5_Prison and Probation'!IC6/G6*100</f>
        <v>#VALUE!</v>
      </c>
      <c r="HH6" s="171" t="s">
        <v>3336</v>
      </c>
      <c r="HI6" s="168" t="e">
        <f>'4-5_Prison and Probation'!IE6/G6*100</f>
        <v>#VALUE!</v>
      </c>
      <c r="HJ6" s="168" t="e">
        <f>'4-5_Prison and Probation'!IF6/G6*100</f>
        <v>#VALUE!</v>
      </c>
      <c r="HK6" s="168" t="e">
        <f>'4-5_Prison and Probation'!IG6/G6*100</f>
        <v>#VALUE!</v>
      </c>
      <c r="HL6" s="168" t="e">
        <f>'4-5_Prison and Probation'!IH6/G6*100</f>
        <v>#VALUE!</v>
      </c>
      <c r="HM6" s="168" t="e">
        <f>'4-5_Prison and Probation'!II6/G6*100</f>
        <v>#VALUE!</v>
      </c>
      <c r="HN6" s="171" t="s">
        <v>3336</v>
      </c>
      <c r="HO6" s="168" t="e">
        <f>'4-5_Prison and Probation'!IK6/G6*100</f>
        <v>#VALUE!</v>
      </c>
      <c r="HP6" s="168" t="e">
        <f>'4-5_Prison and Probation'!IL6/G6*100</f>
        <v>#VALUE!</v>
      </c>
      <c r="HQ6" s="168" t="e">
        <f>'4-5_Prison and Probation'!IM6/G6*100</f>
        <v>#VALUE!</v>
      </c>
      <c r="HR6" s="168" t="e">
        <f>'4-5_Prison and Probation'!IN6/G6*100</f>
        <v>#VALUE!</v>
      </c>
      <c r="HS6" s="168" t="e">
        <f>'4-5_Prison and Probation'!IO6/G6*100</f>
        <v>#VALUE!</v>
      </c>
      <c r="HT6" s="171" t="s">
        <v>3336</v>
      </c>
      <c r="HU6" s="168" t="e">
        <f>'4-5_Prison and Probation'!IQ6/G6*100</f>
        <v>#VALUE!</v>
      </c>
      <c r="HV6" s="168" t="e">
        <f>'4-5_Prison and Probation'!IR6/G6*100</f>
        <v>#VALUE!</v>
      </c>
      <c r="HW6" s="168" t="e">
        <f>'4-5_Prison and Probation'!IS6/G6*100</f>
        <v>#VALUE!</v>
      </c>
      <c r="HX6" s="168" t="e">
        <f>'4-5_Prison and Probation'!IT6/G6*100</f>
        <v>#VALUE!</v>
      </c>
      <c r="HY6" s="168" t="e">
        <f>'4-5_Prison and Probation'!IU6/G6*100</f>
        <v>#VALUE!</v>
      </c>
      <c r="HZ6" s="171" t="s">
        <v>3336</v>
      </c>
      <c r="IA6" s="168" t="e">
        <f>'4-5_Prison and Probation'!IW6/G6*100</f>
        <v>#VALUE!</v>
      </c>
      <c r="IB6" s="168" t="e">
        <f>'4-5_Prison and Probation'!IX6/G6*100</f>
        <v>#VALUE!</v>
      </c>
      <c r="IC6" s="168" t="e">
        <f>'4-5_Prison and Probation'!IY6/G6*100</f>
        <v>#VALUE!</v>
      </c>
      <c r="ID6" s="168" t="e">
        <f>'4-5_Prison and Probation'!IZ6/G6*100</f>
        <v>#VALUE!</v>
      </c>
      <c r="IE6" s="168" t="e">
        <f>'4-5_Prison and Probation'!JA6/G6*100</f>
        <v>#VALUE!</v>
      </c>
      <c r="IF6" s="171" t="s">
        <v>3336</v>
      </c>
      <c r="IG6" s="168" t="e">
        <f>'4-5_Prison and Probation'!JC6/G6*100</f>
        <v>#VALUE!</v>
      </c>
      <c r="IH6" s="168" t="e">
        <f>'4-5_Prison and Probation'!JD6/G6*100</f>
        <v>#VALUE!</v>
      </c>
      <c r="II6" s="168" t="e">
        <f>'4-5_Prison and Probation'!JE6/G6*100</f>
        <v>#VALUE!</v>
      </c>
      <c r="IJ6" s="168" t="e">
        <f>'4-5_Prison and Probation'!JF6/G6*100</f>
        <v>#VALUE!</v>
      </c>
      <c r="IK6" s="168" t="e">
        <f>'4-5_Prison and Probation'!JG6/G6*100</f>
        <v>#VALUE!</v>
      </c>
      <c r="IL6" s="171" t="s">
        <v>3336</v>
      </c>
      <c r="IM6" s="168" t="e">
        <f>'4-5_Prison and Probation'!JI6/G6*100</f>
        <v>#VALUE!</v>
      </c>
      <c r="IN6" s="168" t="e">
        <f>'4-5_Prison and Probation'!JJ6/G6*100</f>
        <v>#VALUE!</v>
      </c>
      <c r="IO6" s="168" t="e">
        <f>'4-5_Prison and Probation'!JK6/G6*100</f>
        <v>#VALUE!</v>
      </c>
      <c r="IP6" s="168" t="e">
        <f>'4-5_Prison and Probation'!JL6/G6*100</f>
        <v>#VALUE!</v>
      </c>
      <c r="IQ6" s="168" t="e">
        <f>'4-5_Prison and Probation'!JM6/G6*100</f>
        <v>#VALUE!</v>
      </c>
      <c r="IR6" s="171" t="s">
        <v>3336</v>
      </c>
      <c r="IS6" s="168" t="e">
        <f>'4-5_Prison and Probation'!JO6/G6*100</f>
        <v>#VALUE!</v>
      </c>
      <c r="IT6" s="168" t="e">
        <f>'4-5_Prison and Probation'!JP6/G6*100</f>
        <v>#VALUE!</v>
      </c>
      <c r="IU6" s="168" t="e">
        <f>'4-5_Prison and Probation'!JQ6/G6*100</f>
        <v>#VALUE!</v>
      </c>
      <c r="IV6" s="168" t="e">
        <f>'4-5_Prison and Probation'!JR6/G6*100</f>
        <v>#VALUE!</v>
      </c>
      <c r="IW6" s="168" t="e">
        <f>'4-5_Prison and Probation'!JS6/G6*100</f>
        <v>#VALUE!</v>
      </c>
      <c r="IX6" s="171" t="s">
        <v>3336</v>
      </c>
      <c r="IY6" s="168" t="e">
        <f>'4-5_Prison and Probation'!KO6/H6*100</f>
        <v>#VALUE!</v>
      </c>
      <c r="IZ6" s="168" t="e">
        <f>'4-5_Prison and Probation'!KP6/H6*100</f>
        <v>#VALUE!</v>
      </c>
      <c r="JA6" s="168" t="e">
        <f>'4-5_Prison and Probation'!KQ6/H6*100</f>
        <v>#VALUE!</v>
      </c>
      <c r="JB6" s="171" t="s">
        <v>3336</v>
      </c>
      <c r="JC6" s="168" t="e">
        <f>'4-5_Prison and Probation'!KS6/H6*100</f>
        <v>#VALUE!</v>
      </c>
      <c r="JD6" s="168" t="e">
        <f>'4-5_Prison and Probation'!KT6/H6*100</f>
        <v>#VALUE!</v>
      </c>
      <c r="JE6" s="168" t="e">
        <f>'4-5_Prison and Probation'!KU6/H6*100</f>
        <v>#VALUE!</v>
      </c>
      <c r="JF6" s="168" t="e">
        <f>'4-5_Prison and Probation'!KV6/H6*100</f>
        <v>#VALUE!</v>
      </c>
      <c r="JG6" s="168" t="e">
        <f>'4-5_Prison and Probation'!KW6/H6*100</f>
        <v>#VALUE!</v>
      </c>
      <c r="JH6" s="168" t="e">
        <f>'4-5_Prison and Probation'!KX6/H6*100</f>
        <v>#VALUE!</v>
      </c>
      <c r="JI6" s="168" t="e">
        <f>'4-5_Prison and Probation'!KY6/H6*100</f>
        <v>#VALUE!</v>
      </c>
      <c r="JJ6" s="168" t="e">
        <f>'4-5_Prison and Probation'!KZ6/H6*100</f>
        <v>#VALUE!</v>
      </c>
      <c r="JK6" s="168" t="e">
        <f>'4-5_Prison and Probation'!LA6/H6*100</f>
        <v>#VALUE!</v>
      </c>
      <c r="JL6" s="168" t="e">
        <f>'4-5_Prison and Probation'!LB6/H6*100</f>
        <v>#VALUE!</v>
      </c>
      <c r="JM6" s="171" t="s">
        <v>3336</v>
      </c>
      <c r="JN6" s="168" t="e">
        <f>'4-5_Prison and Probation'!LD6/H6*100</f>
        <v>#VALUE!</v>
      </c>
      <c r="JO6" s="168" t="e">
        <f>'4-5_Prison and Probation'!LE6/H6*100</f>
        <v>#VALUE!</v>
      </c>
      <c r="JP6" s="168" t="e">
        <f>'4-5_Prison and Probation'!LF6/H6*100</f>
        <v>#VALUE!</v>
      </c>
      <c r="JQ6" s="168" t="e">
        <f>'4-5_Prison and Probation'!LG6/H6*100</f>
        <v>#VALUE!</v>
      </c>
      <c r="JR6" s="168" t="e">
        <f>'4-5_Prison and Probation'!LH6/H6*100</f>
        <v>#VALUE!</v>
      </c>
      <c r="JS6" s="168" t="e">
        <f>'4-5_Prison and Probation'!LI6/H6*100</f>
        <v>#VALUE!</v>
      </c>
      <c r="JT6" s="171" t="s">
        <v>3336</v>
      </c>
      <c r="JU6" s="168" t="e">
        <f>'4-5_Prison and Probation'!LK6/H6*100</f>
        <v>#VALUE!</v>
      </c>
      <c r="JV6" s="168" t="e">
        <f>'4-5_Prison and Probation'!LL6/H6*100</f>
        <v>#VALUE!</v>
      </c>
      <c r="JW6" s="168" t="e">
        <f>'4-5_Prison and Probation'!LM6/H6*100</f>
        <v>#VALUE!</v>
      </c>
      <c r="JX6" s="168" t="e">
        <f>'4-5_Prison and Probation'!LN6/H6*100</f>
        <v>#VALUE!</v>
      </c>
      <c r="JY6" s="168" t="e">
        <f>'4-5_Prison and Probation'!LO6/H6*100</f>
        <v>#VALUE!</v>
      </c>
      <c r="JZ6" s="168" t="e">
        <f>'4-5_Prison and Probation'!LP6/H6*100</f>
        <v>#VALUE!</v>
      </c>
      <c r="KA6" s="171" t="s">
        <v>3336</v>
      </c>
      <c r="KB6" s="168" t="e">
        <f>'4-5_Prison and Probation'!LR6/H6*100</f>
        <v>#VALUE!</v>
      </c>
      <c r="KC6" s="168" t="e">
        <f>'4-5_Prison and Probation'!LS6/H6*100</f>
        <v>#VALUE!</v>
      </c>
      <c r="KD6" s="168" t="e">
        <f>'4-5_Prison and Probation'!LT6/H6*100</f>
        <v>#VALUE!</v>
      </c>
      <c r="KE6" s="168" t="e">
        <f>'4-5_Prison and Probation'!LU6/H6*100</f>
        <v>#VALUE!</v>
      </c>
      <c r="KF6" s="171" t="s">
        <v>3336</v>
      </c>
      <c r="KG6" s="168">
        <f>'4-5_Prison and Probation'!OT6/G6*100</f>
        <v>381.56051013795695</v>
      </c>
      <c r="KH6" s="168">
        <f>'4-5_Prison and Probation'!OU6/G6*100</f>
        <v>45.927508753457467</v>
      </c>
      <c r="KI6" s="168">
        <f>'4-5_Prison and Probation'!OV6/G6*100</f>
        <v>0.6496237432672729</v>
      </c>
      <c r="KJ6" s="168">
        <f>'4-5_Prison and Probation'!OW6/G6*100</f>
        <v>41.914079873819929</v>
      </c>
      <c r="KK6" s="168" t="e">
        <f>'4-5_Prison and Probation'!OX6/G6*100</f>
        <v>#VALUE!</v>
      </c>
      <c r="KL6" s="171" t="s">
        <v>3336</v>
      </c>
      <c r="KM6" s="168">
        <f>'4-5_Prison and Probation'!OZ6/G6*100</f>
        <v>349.63105820860119</v>
      </c>
      <c r="KN6" s="168">
        <f>'4-5_Prison and Probation'!PA6/G6*100</f>
        <v>37.126441875494002</v>
      </c>
      <c r="KO6" s="168">
        <f>'4-5_Prison and Probation'!PB6/G6*100</f>
        <v>2.3493242222268496</v>
      </c>
      <c r="KP6" s="168">
        <f>'4-5_Prison and Probation'!PC6/G6*100</f>
        <v>43.898546925170642</v>
      </c>
      <c r="KQ6" s="168" t="e">
        <f>'4-5_Prison and Probation'!PD6/G6*100</f>
        <v>#VALUE!</v>
      </c>
      <c r="KR6" s="171" t="s">
        <v>3336</v>
      </c>
      <c r="KS6" s="168" t="e">
        <f>'4-5_Prison and Probation'!PF6/G6*100</f>
        <v>#VALUE!</v>
      </c>
      <c r="KT6" s="168" t="e">
        <f>'4-5_Prison and Probation'!PG6/G6*100</f>
        <v>#VALUE!</v>
      </c>
      <c r="KU6" s="168" t="e">
        <f>'4-5_Prison and Probation'!PH6/G6*100</f>
        <v>#VALUE!</v>
      </c>
      <c r="KV6" s="168" t="e">
        <f>'4-5_Prison and Probation'!PI6/G6*100</f>
        <v>#VALUE!</v>
      </c>
      <c r="KW6" s="168" t="e">
        <f>'4-5_Prison and Probation'!PJ6/G6*100</f>
        <v>#VALUE!</v>
      </c>
      <c r="KX6" s="168" t="e">
        <f>'4-5_Prison and Probation'!PK6/G6*100</f>
        <v>#VALUE!</v>
      </c>
      <c r="KY6" s="168" t="e">
        <f>'4-5_Prison and Probation'!PL6/G6*100</f>
        <v>#VALUE!</v>
      </c>
      <c r="KZ6" s="171" t="s">
        <v>3336</v>
      </c>
      <c r="LA6" s="168" t="e">
        <f>'4-5_Prison and Probation'!PN6/G6*100</f>
        <v>#VALUE!</v>
      </c>
      <c r="LB6" s="168" t="e">
        <f>'4-5_Prison and Probation'!PO6/G6*100</f>
        <v>#VALUE!</v>
      </c>
      <c r="LC6" s="171" t="s">
        <v>3336</v>
      </c>
      <c r="LD6" s="168" t="e">
        <f>'4-5_Prison and Probation'!PQ6/G6*100</f>
        <v>#VALUE!</v>
      </c>
      <c r="LE6" s="168" t="e">
        <f>'4-5_Prison and Probation'!PR6/G6*100</f>
        <v>#VALUE!</v>
      </c>
      <c r="LF6" s="168">
        <f>'4-5_Prison and Probation'!PS6/G6*100</f>
        <v>120.20708937060715</v>
      </c>
      <c r="LG6" s="168">
        <f>'4-5_Prison and Probation'!PT6/G6*100</f>
        <v>41.878484052271041</v>
      </c>
      <c r="LH6" s="168" t="e">
        <f>'4-5_Prison and Probation'!PU6/G6*100</f>
        <v>#VALUE!</v>
      </c>
      <c r="LI6" s="168" t="e">
        <f>'4-5_Prison and Probation'!PV6/G6*100</f>
        <v>#VALUE!</v>
      </c>
      <c r="LJ6" s="171" t="s">
        <v>3336</v>
      </c>
      <c r="LK6" s="168">
        <f>'4-5_Prison and Probation'!PX6/G6*100</f>
        <v>0</v>
      </c>
      <c r="LL6" s="168">
        <f>'4-5_Prison and Probation'!PY6/G6*100</f>
        <v>0</v>
      </c>
      <c r="LM6" s="168">
        <f>'4-5_Prison and Probation'!PZ6/G6*100</f>
        <v>85.572355003535563</v>
      </c>
      <c r="LN6" s="168">
        <f>'4-5_Prison and Probation'!QA6/G6*100</f>
        <v>98.529234047332125</v>
      </c>
      <c r="LO6" s="168">
        <f>'4-5_Prison and Probation'!QB6/G6*100</f>
        <v>14.89685131821116</v>
      </c>
      <c r="LP6" s="168">
        <f>'4-5_Prison and Probation'!QC6/G6*100</f>
        <v>61.011238134800315</v>
      </c>
      <c r="LQ6" s="171" t="s">
        <v>3336</v>
      </c>
      <c r="LR6" s="168" t="e">
        <f>'4-5_Prison and Probation'!QE6/G6*100</f>
        <v>#VALUE!</v>
      </c>
      <c r="LS6" s="168" t="e">
        <f>'4-5_Prison and Probation'!QF6/G6*100</f>
        <v>#VALUE!</v>
      </c>
      <c r="LT6" s="168">
        <f>'4-5_Prison and Probation'!QG6/G6*100</f>
        <v>0.89879449410951462</v>
      </c>
      <c r="LU6" s="168">
        <f>'4-5_Prison and Probation'!QH6/G6*100</f>
        <v>1.6997004789595771</v>
      </c>
      <c r="LV6" s="168" t="e">
        <f>'4-5_Prison and Probation'!QI6/G6*100</f>
        <v>#VALUE!</v>
      </c>
      <c r="LW6" s="168" t="e">
        <f>'4-5_Prison and Probation'!QJ6/G6*100</f>
        <v>#VALUE!</v>
      </c>
      <c r="LX6" s="171" t="s">
        <v>3336</v>
      </c>
      <c r="LY6" s="168" t="e">
        <f>'4-5_Prison and Probation'!QL6/G6*100</f>
        <v>#VALUE!</v>
      </c>
      <c r="LZ6" s="168" t="e">
        <f>'4-5_Prison and Probation'!QM6/G6*100</f>
        <v>#VALUE!</v>
      </c>
      <c r="MA6" s="168">
        <f>'4-5_Prison and Probation'!QN6/G6*100</f>
        <v>22.069409360312832</v>
      </c>
      <c r="MB6" s="168">
        <f>'4-5_Prison and Probation'!QO6/G6*100</f>
        <v>8.0535546254367389</v>
      </c>
      <c r="MC6" s="168" t="e">
        <f>'4-5_Prison and Probation'!QP6/G6*100</f>
        <v>#VALUE!</v>
      </c>
      <c r="MD6" s="168" t="e">
        <f>'4-5_Prison and Probation'!QQ6/G6*100</f>
        <v>#VALUE!</v>
      </c>
      <c r="ME6" s="171" t="s">
        <v>3336</v>
      </c>
      <c r="MF6" s="168">
        <f>'4-5_Prison and Probation'!QS6/G6*100</f>
        <v>337.0212384249063</v>
      </c>
      <c r="MG6" s="168">
        <f>'4-5_Prison and Probation'!QT6/G6*100</f>
        <v>219.61732000127435</v>
      </c>
      <c r="MH6" s="168">
        <f>'4-5_Prison and Probation'!QU6/G6*100</f>
        <v>63.342764446252723</v>
      </c>
      <c r="MI6" s="168" t="e">
        <f>'4-5_Prison and Probation'!QV6/G6*100</f>
        <v>#VALUE!</v>
      </c>
      <c r="MJ6" s="168" t="e">
        <f>'4-5_Prison and Probation'!QW6/G6*100</f>
        <v>#VALUE!</v>
      </c>
      <c r="MK6" s="168">
        <f>'4-5_Prison and Probation'!QX6/G6*100</f>
        <v>1.7085994343467998</v>
      </c>
      <c r="ML6" s="168">
        <f>'4-5_Prison and Probation'!QY6/G6*100</f>
        <v>52.379251409194083</v>
      </c>
      <c r="MM6" s="171" t="s">
        <v>3336</v>
      </c>
      <c r="MN6" s="168">
        <f>'4-5_Prison and Probation'!RY6/G6*100</f>
        <v>5.2503836784615201</v>
      </c>
      <c r="MO6" s="171" t="s">
        <v>3336</v>
      </c>
      <c r="MP6" s="168">
        <f>'4-5_Prison and Probation'!SA6/G6*100</f>
        <v>4.4494776936114581E-2</v>
      </c>
      <c r="MQ6" s="168">
        <f>'4-5_Prison and Probation'!SB6/G6*100</f>
        <v>1.7797910774445831E-2</v>
      </c>
      <c r="MR6" s="168">
        <f>'4-5_Prison and Probation'!SC6/G6*100</f>
        <v>0.37375612626336246</v>
      </c>
      <c r="MS6" s="168">
        <f>'4-5_Prison and Probation'!SD6/G6*100</f>
        <v>7.8933734284667265</v>
      </c>
      <c r="MT6" s="171" t="s">
        <v>3336</v>
      </c>
      <c r="MU6" s="168">
        <f>'4-5_Prison and Probation'!SF6/G6*100</f>
        <v>2.2692336237418438</v>
      </c>
      <c r="MV6" s="168">
        <f>'4-5_Prison and Probation'!SG6/G6*100</f>
        <v>0</v>
      </c>
      <c r="MW6" s="168">
        <f>'4-5_Prison and Probation'!SH6/G6*100</f>
        <v>0</v>
      </c>
      <c r="MX6" s="168">
        <f>'4-5_Prison and Probation'!SI6/G6*100</f>
        <v>0.58733105555671239</v>
      </c>
      <c r="MY6" s="171" t="s">
        <v>3336</v>
      </c>
      <c r="MZ6" s="168" t="e">
        <f>'4-5_Prison and Probation'!SK6/G6*100</f>
        <v>#VALUE!</v>
      </c>
      <c r="NA6" s="168">
        <f>'4-5_Prison and Probation'!SL6/G6*100</f>
        <v>22.309681155767848</v>
      </c>
      <c r="NB6" s="168">
        <f>'4-5_Prison and Probation'!SM6/G6*100</f>
        <v>0.85429971717339992</v>
      </c>
      <c r="NC6" s="168">
        <f>'4-5_Prison and Probation'!SN6/G6*100</f>
        <v>32.60577253878477</v>
      </c>
    </row>
    <row r="7" spans="1:471">
      <c r="A7" s="133">
        <v>6</v>
      </c>
      <c r="B7" s="150" t="s">
        <v>29</v>
      </c>
      <c r="C7" s="5">
        <v>3843.183</v>
      </c>
      <c r="D7" s="5">
        <v>3839.2649999999999</v>
      </c>
      <c r="E7" s="8">
        <v>3542.6</v>
      </c>
      <c r="F7" s="8">
        <v>3482.1</v>
      </c>
      <c r="G7" s="8">
        <v>3429.4</v>
      </c>
      <c r="H7" s="8">
        <v>3386.3</v>
      </c>
      <c r="I7" s="171" t="s">
        <v>3336</v>
      </c>
      <c r="J7" s="285">
        <f>'4-5_Prison and Probation'!AJ7/C7*100</f>
        <v>71.737411411322341</v>
      </c>
      <c r="K7" s="285">
        <f>'4-5_Prison and Probation'!AK7/D7*100</f>
        <v>75.483197955858742</v>
      </c>
      <c r="L7" s="285">
        <f>'4-5_Prison and Probation'!AL7/E7*100</f>
        <v>79.743691074352171</v>
      </c>
      <c r="M7" s="285">
        <f>'4-5_Prison and Probation'!AM7/F7*100</f>
        <v>78.400964934953038</v>
      </c>
      <c r="N7" s="285">
        <f>'4-5_Prison and Probation'!AN7/G7*100</f>
        <v>82.580043156237238</v>
      </c>
      <c r="O7" s="285">
        <f>'4-5_Prison and Probation'!AO7/H7*100</f>
        <v>81.416295071316767</v>
      </c>
      <c r="P7" s="340">
        <f t="shared" si="0"/>
        <v>13.492100522694358</v>
      </c>
      <c r="Q7" s="171" t="s">
        <v>3336</v>
      </c>
      <c r="R7" s="167">
        <f>'4-5_Prison and Probation'!AQ7/C7*100</f>
        <v>10.460079574665063</v>
      </c>
      <c r="S7" s="167">
        <f>'4-5_Prison and Probation'!AR7/D7*100</f>
        <v>9.2205148641732215</v>
      </c>
      <c r="T7" s="167">
        <f>'4-5_Prison and Probation'!AS7/E7*100</f>
        <v>9.5410150736747017</v>
      </c>
      <c r="U7" s="167">
        <f>'4-5_Prison and Probation'!AT7/F7*100</f>
        <v>9.8503776456735892</v>
      </c>
      <c r="V7" s="167">
        <f>'4-5_Prison and Probation'!AU7/G7*100</f>
        <v>11.984603720767481</v>
      </c>
      <c r="W7" s="167">
        <f>'4-5_Prison and Probation'!AV7/H7*100</f>
        <v>12.845878982960754</v>
      </c>
      <c r="X7" s="6">
        <f t="shared" si="1"/>
        <v>22.808616237243925</v>
      </c>
      <c r="Y7" s="171" t="s">
        <v>3336</v>
      </c>
      <c r="Z7" s="168">
        <f>'4-5_Prison and Probation'!AX7/C7*100</f>
        <v>1.6913063988886294</v>
      </c>
      <c r="AA7" s="168">
        <f>'4-5_Prison and Probation'!AY7/D7*100</f>
        <v>1.7451256946316547</v>
      </c>
      <c r="AB7" s="168">
        <f>'4-5_Prison and Probation'!AZ7/E7*100</f>
        <v>1.8630384463388474</v>
      </c>
      <c r="AC7" s="168" t="e">
        <f>'4-5_Prison and Probation'!BA7/F7*100</f>
        <v>#VALUE!</v>
      </c>
      <c r="AD7" s="168" t="e">
        <f>'4-5_Prison and Probation'!BB7/G7*100</f>
        <v>#VALUE!</v>
      </c>
      <c r="AE7" s="168" t="e">
        <f>'4-5_Prison and Probation'!BC7/H7*100</f>
        <v>#VALUE!</v>
      </c>
      <c r="AF7" s="6" t="e">
        <f t="shared" si="2"/>
        <v>#VALUE!</v>
      </c>
      <c r="AG7" s="171" t="s">
        <v>3336</v>
      </c>
      <c r="AH7" s="168">
        <f>'4-5_Prison and Probation'!BE7/C7*100</f>
        <v>1.7433465957775105</v>
      </c>
      <c r="AI7" s="168">
        <f>'4-5_Prison and Probation'!BF7/D7*100</f>
        <v>2.8390850852962739</v>
      </c>
      <c r="AJ7" s="168">
        <f>'4-5_Prison and Probation'!BG7/E7*100</f>
        <v>2.2582284198046634</v>
      </c>
      <c r="AK7" s="168">
        <f>'4-5_Prison and Probation'!BH7/F7*100</f>
        <v>1.3210419000028719</v>
      </c>
      <c r="AL7" s="168">
        <f>'4-5_Prison and Probation'!BI7/G7*100</f>
        <v>1.6620983262378257</v>
      </c>
      <c r="AM7" s="168">
        <f>'4-5_Prison and Probation'!BJ7/H7*100</f>
        <v>1.4470070578507515</v>
      </c>
      <c r="AN7" s="6">
        <f t="shared" si="3"/>
        <v>-16.998314543104115</v>
      </c>
      <c r="AO7" s="171" t="s">
        <v>3336</v>
      </c>
      <c r="AP7" s="168">
        <f>'4-5_Prison and Probation'!BL7/C7*100</f>
        <v>0.10408039377776182</v>
      </c>
      <c r="AQ7" s="168">
        <f>'4-5_Prison and Probation'!BM7/D7*100</f>
        <v>2.6046652158681415E-2</v>
      </c>
      <c r="AR7" s="168">
        <f>'4-5_Prison and Probation'!BN7/E7*100</f>
        <v>0.19759498673290804</v>
      </c>
      <c r="AS7" s="168" t="e">
        <f>'4-5_Prison and Probation'!BO7/F7*100</f>
        <v>#VALUE!</v>
      </c>
      <c r="AT7" s="168" t="e">
        <f>'4-5_Prison and Probation'!BP7/G7*100</f>
        <v>#VALUE!</v>
      </c>
      <c r="AU7" s="168" t="e">
        <f>'4-5_Prison and Probation'!BQ7/H7*100</f>
        <v>#VALUE!</v>
      </c>
      <c r="AV7" s="6" t="e">
        <f t="shared" si="4"/>
        <v>#VALUE!</v>
      </c>
      <c r="AW7" s="171" t="s">
        <v>3336</v>
      </c>
      <c r="AX7" s="168">
        <f>'4-5_Prison and Probation'!BS7/C7*100</f>
        <v>0.36428137822216639</v>
      </c>
      <c r="AY7" s="168">
        <f>'4-5_Prison and Probation'!BT7/D7*100</f>
        <v>0.28651317374549556</v>
      </c>
      <c r="AZ7" s="168">
        <f>'4-5_Prison and Probation'!BU7/E7*100</f>
        <v>0.16936713148534976</v>
      </c>
      <c r="BA7" s="168">
        <f>'4-5_Prison and Probation'!BV7/F7*100</f>
        <v>0.80411246087131338</v>
      </c>
      <c r="BB7" s="168">
        <f>'4-5_Prison and Probation'!BW7/G7*100</f>
        <v>0.61235201492972524</v>
      </c>
      <c r="BC7" s="168">
        <f>'4-5_Prison and Probation'!BX7/H7*100</f>
        <v>0.3248383191093524</v>
      </c>
      <c r="BD7" s="6">
        <f t="shared" si="5"/>
        <v>-10.827635303597276</v>
      </c>
      <c r="BE7" s="171" t="s">
        <v>3336</v>
      </c>
      <c r="BF7" s="168">
        <f>'4-5_Prison and Probation'!BZ7/C7*100</f>
        <v>98.954434384207048</v>
      </c>
      <c r="BG7" s="168">
        <f>'4-5_Prison and Probation'!CA7/D7*100</f>
        <v>109.89082545747688</v>
      </c>
      <c r="BH7" s="168" t="e">
        <f>'4-5_Prison and Probation'!CB7/E7*100</f>
        <v>#VALUE!</v>
      </c>
      <c r="BI7" s="168" t="e">
        <f>'4-5_Prison and Probation'!CC7/F7*100</f>
        <v>#VALUE!</v>
      </c>
      <c r="BJ7" s="168" t="e">
        <f>'4-5_Prison and Probation'!CD7/G7*100</f>
        <v>#VALUE!</v>
      </c>
      <c r="BK7" s="168" t="e">
        <f>'4-5_Prison and Probation'!CE7/H7*100</f>
        <v>#VALUE!</v>
      </c>
      <c r="BL7" s="6" t="e">
        <f t="shared" si="6"/>
        <v>#VALUE!</v>
      </c>
      <c r="BM7" s="171" t="s">
        <v>3336</v>
      </c>
      <c r="BN7" s="168">
        <f>'4-5_Prison and Probation'!CG7/C7*100</f>
        <v>34.892952013994652</v>
      </c>
      <c r="BO7" s="168">
        <f>'4-5_Prison and Probation'!CH7/D7*100</f>
        <v>33.261574806636169</v>
      </c>
      <c r="BP7" s="168" t="e">
        <f>'4-5_Prison and Probation'!CI7/E7*100</f>
        <v>#VALUE!</v>
      </c>
      <c r="BQ7" s="168" t="e">
        <f>'4-5_Prison and Probation'!CJ7/F7*100</f>
        <v>#VALUE!</v>
      </c>
      <c r="BR7" s="168" t="e">
        <f>'4-5_Prison and Probation'!CK7/G7*100</f>
        <v>#VALUE!</v>
      </c>
      <c r="BS7" s="168" t="e">
        <f>'4-5_Prison and Probation'!CL7/H7*100</f>
        <v>#VALUE!</v>
      </c>
      <c r="BT7" s="6" t="e">
        <f t="shared" si="7"/>
        <v>#VALUE!</v>
      </c>
      <c r="BU7" s="171" t="s">
        <v>3336</v>
      </c>
      <c r="BV7" s="168" t="e">
        <f>'4-5_Prison and Probation'!CN7/C7*100</f>
        <v>#VALUE!</v>
      </c>
      <c r="BW7" s="168" t="e">
        <f>'4-5_Prison and Probation'!CO7/D7*100</f>
        <v>#VALUE!</v>
      </c>
      <c r="BX7" s="168" t="e">
        <f>'4-5_Prison and Probation'!CP7/E7*100</f>
        <v>#VALUE!</v>
      </c>
      <c r="BY7" s="168" t="e">
        <f>'4-5_Prison and Probation'!CQ7/F7*100</f>
        <v>#VALUE!</v>
      </c>
      <c r="BZ7" s="168" t="e">
        <f>'4-5_Prison and Probation'!CR7/G7*100</f>
        <v>#VALUE!</v>
      </c>
      <c r="CA7" s="168" t="e">
        <f>'4-5_Prison and Probation'!CS7/H7*100</f>
        <v>#VALUE!</v>
      </c>
      <c r="CB7" s="6" t="e">
        <f t="shared" si="8"/>
        <v>#VALUE!</v>
      </c>
      <c r="CC7" s="171" t="s">
        <v>3336</v>
      </c>
      <c r="CD7" s="168" t="e">
        <f>'4-5_Prison and Probation'!CU7/C7*100</f>
        <v>#VALUE!</v>
      </c>
      <c r="CE7" s="168" t="e">
        <f>'4-5_Prison and Probation'!CV7/D7*100</f>
        <v>#VALUE!</v>
      </c>
      <c r="CF7" s="168" t="e">
        <f>'4-5_Prison and Probation'!CW7/E7*100</f>
        <v>#VALUE!</v>
      </c>
      <c r="CG7" s="168" t="e">
        <f>'4-5_Prison and Probation'!CX7/F7*100</f>
        <v>#VALUE!</v>
      </c>
      <c r="CH7" s="168" t="e">
        <f>'4-5_Prison and Probation'!CY7/G7*100</f>
        <v>#VALUE!</v>
      </c>
      <c r="CI7" s="168" t="e">
        <f>'4-5_Prison and Probation'!CZ7/H7*100</f>
        <v>#VALUE!</v>
      </c>
      <c r="CJ7" s="6" t="e">
        <f t="shared" si="9"/>
        <v>#VALUE!</v>
      </c>
      <c r="CK7" s="171" t="s">
        <v>3336</v>
      </c>
      <c r="CL7" s="168" t="e">
        <f>'4-5_Prison and Probation'!DB7/C7*100</f>
        <v>#VALUE!</v>
      </c>
      <c r="CM7" s="168" t="e">
        <f>'4-5_Prison and Probation'!DC7/D7*100</f>
        <v>#VALUE!</v>
      </c>
      <c r="CN7" s="168" t="e">
        <f>'4-5_Prison and Probation'!DD7/E7*100</f>
        <v>#VALUE!</v>
      </c>
      <c r="CO7" s="168" t="e">
        <f>'4-5_Prison and Probation'!DE7/F7*100</f>
        <v>#VALUE!</v>
      </c>
      <c r="CP7" s="168" t="e">
        <f>'4-5_Prison and Probation'!DF7/G7*100</f>
        <v>#VALUE!</v>
      </c>
      <c r="CQ7" s="168" t="e">
        <f>'4-5_Prison and Probation'!DG7/H7*100</f>
        <v>#VALUE!</v>
      </c>
      <c r="CR7" s="6" t="e">
        <f t="shared" si="10"/>
        <v>#VALUE!</v>
      </c>
      <c r="CS7" s="171" t="s">
        <v>3336</v>
      </c>
      <c r="CT7" s="168" t="e">
        <f>'4-5_Prison and Probation'!DI7/C7*100</f>
        <v>#VALUE!</v>
      </c>
      <c r="CU7" s="168" t="e">
        <f>'4-5_Prison and Probation'!DJ7/D7*100</f>
        <v>#VALUE!</v>
      </c>
      <c r="CV7" s="168" t="e">
        <f>'4-5_Prison and Probation'!DK7/E7*100</f>
        <v>#VALUE!</v>
      </c>
      <c r="CW7" s="168" t="e">
        <f>'4-5_Prison and Probation'!DL7/F7*100</f>
        <v>#VALUE!</v>
      </c>
      <c r="CX7" s="168" t="e">
        <f>'4-5_Prison and Probation'!DM7/G7*100</f>
        <v>#VALUE!</v>
      </c>
      <c r="CY7" s="168" t="e">
        <f>'4-5_Prison and Probation'!DN7/H7*100</f>
        <v>#VALUE!</v>
      </c>
      <c r="CZ7" s="6" t="e">
        <f t="shared" si="11"/>
        <v>#VALUE!</v>
      </c>
      <c r="DA7" s="171" t="s">
        <v>3336</v>
      </c>
      <c r="DB7" s="168">
        <f>'4-5_Prison and Probation'!DP7/C7*100</f>
        <v>106.24006194865036</v>
      </c>
      <c r="DC7" s="168">
        <f>'4-5_Prison and Probation'!DQ7/D7*100</f>
        <v>110.82850493518943</v>
      </c>
      <c r="DD7" s="168" t="e">
        <f>'4-5_Prison and Probation'!DR7/E7*100</f>
        <v>#VALUE!</v>
      </c>
      <c r="DE7" s="168" t="e">
        <f>'4-5_Prison and Probation'!DS7/F7*100</f>
        <v>#VALUE!</v>
      </c>
      <c r="DF7" s="168" t="e">
        <f>'4-5_Prison and Probation'!DT7/G7*100</f>
        <v>#VALUE!</v>
      </c>
      <c r="DG7" s="168" t="e">
        <f>'4-5_Prison and Probation'!DU7/H7*100</f>
        <v>#VALUE!</v>
      </c>
      <c r="DH7" s="6" t="e">
        <f t="shared" si="12"/>
        <v>#VALUE!</v>
      </c>
      <c r="DI7" s="171" t="s">
        <v>3336</v>
      </c>
      <c r="DJ7" s="168">
        <f>'4-5_Prison and Probation'!DW7/C7*100</f>
        <v>0.15612059066664272</v>
      </c>
      <c r="DK7" s="168">
        <f>'4-5_Prison and Probation'!DX7/D7*100</f>
        <v>0.28651317374549556</v>
      </c>
      <c r="DL7" s="168" t="e">
        <f>'4-5_Prison and Probation'!DY7/E7*100</f>
        <v>#VALUE!</v>
      </c>
      <c r="DM7" s="168" t="e">
        <f>'4-5_Prison and Probation'!DZ7/F7*100</f>
        <v>#VALUE!</v>
      </c>
      <c r="DN7" s="168" t="e">
        <f>'4-5_Prison and Probation'!EA7/G7*100</f>
        <v>#VALUE!</v>
      </c>
      <c r="DO7" s="168" t="e">
        <f>'4-5_Prison and Probation'!EB7/H7*100</f>
        <v>#VALUE!</v>
      </c>
      <c r="DP7" s="6" t="e">
        <f t="shared" si="13"/>
        <v>#VALUE!</v>
      </c>
      <c r="DQ7" s="171" t="s">
        <v>3336</v>
      </c>
      <c r="DR7" s="168">
        <f>'4-5_Prison and Probation'!ED7/C7*100</f>
        <v>2.6020098444440455E-2</v>
      </c>
      <c r="DS7" s="168">
        <f>'4-5_Prison and Probation'!EE7/D7*100</f>
        <v>2.6046652158681415E-2</v>
      </c>
      <c r="DT7" s="168" t="e">
        <f>'4-5_Prison and Probation'!EF7/E7*100</f>
        <v>#VALUE!</v>
      </c>
      <c r="DU7" s="168" t="e">
        <f>'4-5_Prison and Probation'!EG7/F7*100</f>
        <v>#VALUE!</v>
      </c>
      <c r="DV7" s="168" t="e">
        <f>'4-5_Prison and Probation'!EH7/G7*100</f>
        <v>#VALUE!</v>
      </c>
      <c r="DW7" s="168" t="e">
        <f>'4-5_Prison and Probation'!EI7/H7*100</f>
        <v>#VALUE!</v>
      </c>
      <c r="DX7" s="6" t="e">
        <f t="shared" si="14"/>
        <v>#VALUE!</v>
      </c>
      <c r="DY7" s="171" t="s">
        <v>3336</v>
      </c>
      <c r="DZ7" s="168" t="e">
        <f>'4-5_Prison and Probation'!EK7/C7*100</f>
        <v>#VALUE!</v>
      </c>
      <c r="EA7" s="168" t="e">
        <f>'4-5_Prison and Probation'!EL7/D7*100</f>
        <v>#VALUE!</v>
      </c>
      <c r="EB7" s="168" t="e">
        <f>'4-5_Prison and Probation'!EM7/E7*100</f>
        <v>#VALUE!</v>
      </c>
      <c r="EC7" s="168" t="e">
        <f>'4-5_Prison and Probation'!EN7/F7*100</f>
        <v>#VALUE!</v>
      </c>
      <c r="ED7" s="168" t="e">
        <f>'4-5_Prison and Probation'!EO7/G7*100</f>
        <v>#VALUE!</v>
      </c>
      <c r="EE7" s="168" t="e">
        <f>'4-5_Prison and Probation'!EP7/H7*100</f>
        <v>#VALUE!</v>
      </c>
      <c r="EF7" s="6" t="e">
        <f t="shared" si="15"/>
        <v>#VALUE!</v>
      </c>
      <c r="EG7" s="171" t="s">
        <v>3336</v>
      </c>
      <c r="EH7" s="133">
        <f>'4-5_Prison and Probation'!ER7/C7*100</f>
        <v>106.08394135798373</v>
      </c>
      <c r="EI7" s="133">
        <f>'4-5_Prison and Probation'!ES7/D7*100</f>
        <v>110.54199176144392</v>
      </c>
      <c r="EJ7" s="133" t="e">
        <f>'4-5_Prison and Probation'!ET7/E7*100</f>
        <v>#VALUE!</v>
      </c>
      <c r="EK7" s="133" t="e">
        <f>'4-5_Prison and Probation'!EU7/F7*100</f>
        <v>#VALUE!</v>
      </c>
      <c r="EL7" s="133" t="e">
        <f>'4-5_Prison and Probation'!EV7/G7*100</f>
        <v>#VALUE!</v>
      </c>
      <c r="EM7" s="133" t="e">
        <f>'4-5_Prison and Probation'!EW7/H7*100</f>
        <v>#VALUE!</v>
      </c>
      <c r="EN7" s="340" t="e">
        <f t="shared" si="16"/>
        <v>#VALUE!</v>
      </c>
      <c r="EO7" s="171" t="s">
        <v>3336</v>
      </c>
      <c r="EP7" s="168">
        <f>'4-5_Prison and Probation'!EY7/C7*100</f>
        <v>32.889404433772732</v>
      </c>
      <c r="EQ7" s="168">
        <f>'4-5_Prison and Probation'!EZ7/D7*100</f>
        <v>29.927603330324949</v>
      </c>
      <c r="ER7" s="168" t="e">
        <f>'4-5_Prison and Probation'!FA7/E7*100</f>
        <v>#VALUE!</v>
      </c>
      <c r="ES7" s="168" t="e">
        <f>'4-5_Prison and Probation'!FB7/F7*100</f>
        <v>#VALUE!</v>
      </c>
      <c r="ET7" s="168" t="e">
        <f>'4-5_Prison and Probation'!FC7/G7*100</f>
        <v>#VALUE!</v>
      </c>
      <c r="EU7" s="168" t="e">
        <f>'4-5_Prison and Probation'!FD7/H7*100</f>
        <v>#VALUE!</v>
      </c>
      <c r="EV7" s="6" t="e">
        <f t="shared" si="17"/>
        <v>#VALUE!</v>
      </c>
      <c r="EW7" s="171" t="s">
        <v>3336</v>
      </c>
      <c r="EX7" s="168">
        <f>'4-5_Prison and Probation'!FF7/C7*100</f>
        <v>69.083361369989404</v>
      </c>
      <c r="EY7" s="168">
        <f>'4-5_Prison and Probation'!FG7/D7*100</f>
        <v>76.29064417277786</v>
      </c>
      <c r="EZ7" s="168" t="e">
        <f>'4-5_Prison and Probation'!FH7/E7*100</f>
        <v>#VALUE!</v>
      </c>
      <c r="FA7" s="168" t="e">
        <f>'4-5_Prison and Probation'!FI7/F7*100</f>
        <v>#VALUE!</v>
      </c>
      <c r="FB7" s="168" t="e">
        <f>'4-5_Prison and Probation'!FJ7/G7*100</f>
        <v>#VALUE!</v>
      </c>
      <c r="FC7" s="168" t="e">
        <f>'4-5_Prison and Probation'!FK7/H7*100</f>
        <v>#VALUE!</v>
      </c>
      <c r="FD7" s="6" t="e">
        <f t="shared" si="18"/>
        <v>#VALUE!</v>
      </c>
      <c r="FE7" s="171" t="s">
        <v>3336</v>
      </c>
      <c r="FF7" s="168" t="e">
        <f>'4-5_Prison and Probation'!FM7/C7*100</f>
        <v>#VALUE!</v>
      </c>
      <c r="FG7" s="168" t="e">
        <f>'4-5_Prison and Probation'!FN7/D7*100</f>
        <v>#VALUE!</v>
      </c>
      <c r="FH7" s="168" t="e">
        <f>'4-5_Prison and Probation'!FO7/E7*100</f>
        <v>#VALUE!</v>
      </c>
      <c r="FI7" s="168" t="e">
        <f>'4-5_Prison and Probation'!FP7/F7*100</f>
        <v>#VALUE!</v>
      </c>
      <c r="FJ7" s="168" t="e">
        <f>'4-5_Prison and Probation'!FQ7/G7*100</f>
        <v>#VALUE!</v>
      </c>
      <c r="FK7" s="168" t="e">
        <f>'4-5_Prison and Probation'!FR7/H7*100</f>
        <v>#VALUE!</v>
      </c>
      <c r="FL7" s="6" t="e">
        <f t="shared" si="19"/>
        <v>#VALUE!</v>
      </c>
      <c r="FM7" s="171" t="s">
        <v>3336</v>
      </c>
      <c r="FN7" s="168" t="e">
        <f>'4-5_Prison and Probation'!FT7/C7*100</f>
        <v>#VALUE!</v>
      </c>
      <c r="FO7" s="168" t="e">
        <f>'4-5_Prison and Probation'!FU7/D7*100</f>
        <v>#VALUE!</v>
      </c>
      <c r="FP7" s="168" t="e">
        <f>'4-5_Prison and Probation'!FV7/E7*100</f>
        <v>#VALUE!</v>
      </c>
      <c r="FQ7" s="168" t="e">
        <f>'4-5_Prison and Probation'!FW7/F7*100</f>
        <v>#VALUE!</v>
      </c>
      <c r="FR7" s="168" t="e">
        <f>'4-5_Prison and Probation'!FX7/G7*100</f>
        <v>#VALUE!</v>
      </c>
      <c r="FS7" s="168" t="e">
        <f>'4-5_Prison and Probation'!FY7/H7*100</f>
        <v>#VALUE!</v>
      </c>
      <c r="FT7" s="6" t="e">
        <f t="shared" si="20"/>
        <v>#VALUE!</v>
      </c>
      <c r="FU7" s="171" t="s">
        <v>3336</v>
      </c>
      <c r="FV7" s="168">
        <f>'4-5_Prison and Probation'!GA7/C7*100</f>
        <v>4.0851554557771514</v>
      </c>
      <c r="FW7" s="168">
        <f>'4-5_Prison and Probation'!GB7/D7*100</f>
        <v>4.3237442583411143</v>
      </c>
      <c r="FX7" s="168" t="e">
        <f>'4-5_Prison and Probation'!GC7/E7*100</f>
        <v>#VALUE!</v>
      </c>
      <c r="FY7" s="168" t="e">
        <f>'4-5_Prison and Probation'!GD7/F7*100</f>
        <v>#VALUE!</v>
      </c>
      <c r="FZ7" s="168" t="e">
        <f>'4-5_Prison and Probation'!GE7/G7*100</f>
        <v>#VALUE!</v>
      </c>
      <c r="GA7" s="168" t="e">
        <f>'4-5_Prison and Probation'!GF7/H7*100</f>
        <v>#VALUE!</v>
      </c>
      <c r="GB7" s="6" t="e">
        <f t="shared" si="21"/>
        <v>#VALUE!</v>
      </c>
      <c r="GC7" s="171" t="s">
        <v>3336</v>
      </c>
      <c r="GE7" s="168" t="e">
        <f>'4-5_Prison and Probation'!HA7/G7*100</f>
        <v>#VALUE!</v>
      </c>
      <c r="GF7" s="168" t="e">
        <f>'4-5_Prison and Probation'!HB7/G7*100</f>
        <v>#VALUE!</v>
      </c>
      <c r="GG7" s="168" t="e">
        <f>'4-5_Prison and Probation'!HC7/E7*100</f>
        <v>#VALUE!</v>
      </c>
      <c r="GH7" s="168" t="e">
        <f>'4-5_Prison and Probation'!HD7/G7*100</f>
        <v>#VALUE!</v>
      </c>
      <c r="GI7" s="168" t="e">
        <f>'4-5_Prison and Probation'!HE7/G7*100</f>
        <v>#VALUE!</v>
      </c>
      <c r="GJ7" s="171" t="s">
        <v>3336</v>
      </c>
      <c r="GK7" s="168" t="e">
        <f>'4-5_Prison and Probation'!HG7/G7*100</f>
        <v>#VALUE!</v>
      </c>
      <c r="GL7" s="168" t="e">
        <f>'4-5_Prison and Probation'!HH7/G7*100</f>
        <v>#VALUE!</v>
      </c>
      <c r="GM7" s="168" t="e">
        <f>'4-5_Prison and Probation'!HI7/G7*100</f>
        <v>#VALUE!</v>
      </c>
      <c r="GN7" s="168" t="e">
        <f>'4-5_Prison and Probation'!HJ7/G7*100</f>
        <v>#VALUE!</v>
      </c>
      <c r="GO7" s="168" t="e">
        <f>'4-5_Prison and Probation'!HK7/G7*100</f>
        <v>#VALUE!</v>
      </c>
      <c r="GP7" s="171" t="s">
        <v>3336</v>
      </c>
      <c r="GQ7" s="168" t="e">
        <f>'4-5_Prison and Probation'!HM7/G7*100</f>
        <v>#VALUE!</v>
      </c>
      <c r="GR7" s="168" t="e">
        <f>'4-5_Prison and Probation'!HN7/G7*100</f>
        <v>#VALUE!</v>
      </c>
      <c r="GS7" s="168" t="e">
        <f>'4-5_Prison and Probation'!HO7/G7*100</f>
        <v>#VALUE!</v>
      </c>
      <c r="GT7" s="168" t="e">
        <f>'4-5_Prison and Probation'!HP7/G7*100</f>
        <v>#VALUE!</v>
      </c>
      <c r="GU7" s="168" t="e">
        <f>'4-5_Prison and Probation'!HQ7/G7*100</f>
        <v>#VALUE!</v>
      </c>
      <c r="GV7" s="171" t="s">
        <v>3336</v>
      </c>
      <c r="GW7" s="168" t="e">
        <f>'4-5_Prison and Probation'!HS7/G7*100</f>
        <v>#VALUE!</v>
      </c>
      <c r="GX7" s="168" t="e">
        <f>'4-5_Prison and Probation'!HT7/G7*100</f>
        <v>#VALUE!</v>
      </c>
      <c r="GY7" s="168" t="e">
        <f>'4-5_Prison and Probation'!HU7/G7*100</f>
        <v>#VALUE!</v>
      </c>
      <c r="GZ7" s="168" t="e">
        <f>'4-5_Prison and Probation'!HV7/G7*100</f>
        <v>#VALUE!</v>
      </c>
      <c r="HA7" s="168" t="e">
        <f>'4-5_Prison and Probation'!HW7/G7*100</f>
        <v>#VALUE!</v>
      </c>
      <c r="HB7" s="171" t="s">
        <v>3336</v>
      </c>
      <c r="HC7" s="168" t="e">
        <f>'4-5_Prison and Probation'!HY7/G7*100</f>
        <v>#VALUE!</v>
      </c>
      <c r="HD7" s="168" t="e">
        <f>'4-5_Prison and Probation'!HZ7/G7*100</f>
        <v>#VALUE!</v>
      </c>
      <c r="HE7" s="168" t="e">
        <f>'4-5_Prison and Probation'!IA7/G7*100</f>
        <v>#VALUE!</v>
      </c>
      <c r="HF7" s="168" t="e">
        <f>'4-5_Prison and Probation'!IB7/G7*100</f>
        <v>#VALUE!</v>
      </c>
      <c r="HG7" s="168" t="e">
        <f>'4-5_Prison and Probation'!IC7/G7*100</f>
        <v>#VALUE!</v>
      </c>
      <c r="HH7" s="171" t="s">
        <v>3336</v>
      </c>
      <c r="HI7" s="168" t="e">
        <f>'4-5_Prison and Probation'!IE7/G7*100</f>
        <v>#VALUE!</v>
      </c>
      <c r="HJ7" s="168" t="e">
        <f>'4-5_Prison and Probation'!IF7/G7*100</f>
        <v>#VALUE!</v>
      </c>
      <c r="HK7" s="168" t="e">
        <f>'4-5_Prison and Probation'!IG7/G7*100</f>
        <v>#VALUE!</v>
      </c>
      <c r="HL7" s="168" t="e">
        <f>'4-5_Prison and Probation'!IH7/G7*100</f>
        <v>#VALUE!</v>
      </c>
      <c r="HM7" s="168" t="e">
        <f>'4-5_Prison and Probation'!II7/G7*100</f>
        <v>#VALUE!</v>
      </c>
      <c r="HN7" s="171" t="s">
        <v>3336</v>
      </c>
      <c r="HO7" s="168" t="e">
        <f>'4-5_Prison and Probation'!IK7/G7*100</f>
        <v>#VALUE!</v>
      </c>
      <c r="HP7" s="168" t="e">
        <f>'4-5_Prison and Probation'!IL7/G7*100</f>
        <v>#VALUE!</v>
      </c>
      <c r="HQ7" s="168" t="e">
        <f>'4-5_Prison and Probation'!IM7/G7*100</f>
        <v>#VALUE!</v>
      </c>
      <c r="HR7" s="168" t="e">
        <f>'4-5_Prison and Probation'!IN7/G7*100</f>
        <v>#VALUE!</v>
      </c>
      <c r="HS7" s="168" t="e">
        <f>'4-5_Prison and Probation'!IO7/G7*100</f>
        <v>#VALUE!</v>
      </c>
      <c r="HT7" s="171" t="s">
        <v>3336</v>
      </c>
      <c r="HU7" s="168" t="e">
        <f>'4-5_Prison and Probation'!IQ7/G7*100</f>
        <v>#VALUE!</v>
      </c>
      <c r="HV7" s="168" t="e">
        <f>'4-5_Prison and Probation'!IR7/G7*100</f>
        <v>#VALUE!</v>
      </c>
      <c r="HW7" s="168" t="e">
        <f>'4-5_Prison and Probation'!IS7/G7*100</f>
        <v>#VALUE!</v>
      </c>
      <c r="HX7" s="168" t="e">
        <f>'4-5_Prison and Probation'!IT7/G7*100</f>
        <v>#VALUE!</v>
      </c>
      <c r="HY7" s="168" t="e">
        <f>'4-5_Prison and Probation'!IU7/G7*100</f>
        <v>#VALUE!</v>
      </c>
      <c r="HZ7" s="171" t="s">
        <v>3336</v>
      </c>
      <c r="IA7" s="168" t="e">
        <f>'4-5_Prison and Probation'!IW7/G7*100</f>
        <v>#VALUE!</v>
      </c>
      <c r="IB7" s="168" t="e">
        <f>'4-5_Prison and Probation'!IX7/G7*100</f>
        <v>#VALUE!</v>
      </c>
      <c r="IC7" s="168" t="e">
        <f>'4-5_Prison and Probation'!IY7/G7*100</f>
        <v>#VALUE!</v>
      </c>
      <c r="ID7" s="168" t="e">
        <f>'4-5_Prison and Probation'!IZ7/G7*100</f>
        <v>#VALUE!</v>
      </c>
      <c r="IE7" s="168" t="e">
        <f>'4-5_Prison and Probation'!JA7/G7*100</f>
        <v>#VALUE!</v>
      </c>
      <c r="IF7" s="171" t="s">
        <v>3336</v>
      </c>
      <c r="IG7" s="168" t="e">
        <f>'4-5_Prison and Probation'!JC7/G7*100</f>
        <v>#VALUE!</v>
      </c>
      <c r="IH7" s="168" t="e">
        <f>'4-5_Prison and Probation'!JD7/G7*100</f>
        <v>#VALUE!</v>
      </c>
      <c r="II7" s="168" t="e">
        <f>'4-5_Prison and Probation'!JE7/G7*100</f>
        <v>#VALUE!</v>
      </c>
      <c r="IJ7" s="168" t="e">
        <f>'4-5_Prison and Probation'!JF7/G7*100</f>
        <v>#VALUE!</v>
      </c>
      <c r="IK7" s="168" t="e">
        <f>'4-5_Prison and Probation'!JG7/G7*100</f>
        <v>#VALUE!</v>
      </c>
      <c r="IL7" s="171" t="s">
        <v>3336</v>
      </c>
      <c r="IM7" s="168" t="e">
        <f>'4-5_Prison and Probation'!JI7/G7*100</f>
        <v>#VALUE!</v>
      </c>
      <c r="IN7" s="168" t="e">
        <f>'4-5_Prison and Probation'!JJ7/G7*100</f>
        <v>#VALUE!</v>
      </c>
      <c r="IO7" s="168" t="e">
        <f>'4-5_Prison and Probation'!JK7/G7*100</f>
        <v>#VALUE!</v>
      </c>
      <c r="IP7" s="168" t="e">
        <f>'4-5_Prison and Probation'!JL7/G7*100</f>
        <v>#VALUE!</v>
      </c>
      <c r="IQ7" s="168" t="e">
        <f>'4-5_Prison and Probation'!JM7/G7*100</f>
        <v>#VALUE!</v>
      </c>
      <c r="IR7" s="171" t="s">
        <v>3336</v>
      </c>
      <c r="IS7" s="168" t="e">
        <f>'4-5_Prison and Probation'!JO7/G7*100</f>
        <v>#VALUE!</v>
      </c>
      <c r="IT7" s="168" t="e">
        <f>'4-5_Prison and Probation'!JP7/G7*100</f>
        <v>#VALUE!</v>
      </c>
      <c r="IU7" s="168" t="e">
        <f>'4-5_Prison and Probation'!JQ7/G7*100</f>
        <v>#VALUE!</v>
      </c>
      <c r="IV7" s="168" t="e">
        <f>'4-5_Prison and Probation'!JR7/G7*100</f>
        <v>#VALUE!</v>
      </c>
      <c r="IW7" s="168" t="e">
        <f>'4-5_Prison and Probation'!JS7/G7*100</f>
        <v>#VALUE!</v>
      </c>
      <c r="IX7" s="171" t="s">
        <v>3336</v>
      </c>
      <c r="IY7" s="168" t="e">
        <f>'4-5_Prison and Probation'!KO7/H7*100</f>
        <v>#VALUE!</v>
      </c>
      <c r="IZ7" s="168" t="e">
        <f>'4-5_Prison and Probation'!KP7/H7*100</f>
        <v>#VALUE!</v>
      </c>
      <c r="JA7" s="168" t="e">
        <f>'4-5_Prison and Probation'!KQ7/H7*100</f>
        <v>#VALUE!</v>
      </c>
      <c r="JB7" s="171" t="s">
        <v>3336</v>
      </c>
      <c r="JC7" s="168" t="e">
        <f>'4-5_Prison and Probation'!KS7/H7*100</f>
        <v>#VALUE!</v>
      </c>
      <c r="JD7" s="168" t="e">
        <f>'4-5_Prison and Probation'!KT7/H7*100</f>
        <v>#VALUE!</v>
      </c>
      <c r="JE7" s="168" t="e">
        <f>'4-5_Prison and Probation'!KU7/H7*100</f>
        <v>#VALUE!</v>
      </c>
      <c r="JF7" s="168" t="e">
        <f>'4-5_Prison and Probation'!KV7/H7*100</f>
        <v>#VALUE!</v>
      </c>
      <c r="JG7" s="168" t="e">
        <f>'4-5_Prison and Probation'!KW7/H7*100</f>
        <v>#VALUE!</v>
      </c>
      <c r="JH7" s="168" t="e">
        <f>'4-5_Prison and Probation'!KX7/H7*100</f>
        <v>#VALUE!</v>
      </c>
      <c r="JI7" s="168" t="e">
        <f>'4-5_Prison and Probation'!KY7/H7*100</f>
        <v>#VALUE!</v>
      </c>
      <c r="JJ7" s="168" t="e">
        <f>'4-5_Prison and Probation'!KZ7/H7*100</f>
        <v>#VALUE!</v>
      </c>
      <c r="JK7" s="168" t="e">
        <f>'4-5_Prison and Probation'!LA7/H7*100</f>
        <v>#VALUE!</v>
      </c>
      <c r="JL7" s="168" t="e">
        <f>'4-5_Prison and Probation'!LB7/H7*100</f>
        <v>#VALUE!</v>
      </c>
      <c r="JM7" s="171" t="s">
        <v>3336</v>
      </c>
      <c r="JN7" s="168" t="e">
        <f>'4-5_Prison and Probation'!LD7/H7*100</f>
        <v>#VALUE!</v>
      </c>
      <c r="JO7" s="168" t="e">
        <f>'4-5_Prison and Probation'!LE7/H7*100</f>
        <v>#VALUE!</v>
      </c>
      <c r="JP7" s="168" t="e">
        <f>'4-5_Prison and Probation'!LF7/H7*100</f>
        <v>#VALUE!</v>
      </c>
      <c r="JQ7" s="168" t="e">
        <f>'4-5_Prison and Probation'!LG7/H7*100</f>
        <v>#VALUE!</v>
      </c>
      <c r="JR7" s="168" t="e">
        <f>'4-5_Prison and Probation'!LH7/H7*100</f>
        <v>#VALUE!</v>
      </c>
      <c r="JS7" s="168" t="e">
        <f>'4-5_Prison and Probation'!LI7/H7*100</f>
        <v>#VALUE!</v>
      </c>
      <c r="JT7" s="171" t="s">
        <v>3336</v>
      </c>
      <c r="JU7" s="168" t="e">
        <f>'4-5_Prison and Probation'!LK7/H7*100</f>
        <v>#VALUE!</v>
      </c>
      <c r="JV7" s="168" t="e">
        <f>'4-5_Prison and Probation'!LL7/H7*100</f>
        <v>#VALUE!</v>
      </c>
      <c r="JW7" s="168" t="e">
        <f>'4-5_Prison and Probation'!LM7/H7*100</f>
        <v>#VALUE!</v>
      </c>
      <c r="JX7" s="168" t="e">
        <f>'4-5_Prison and Probation'!LN7/H7*100</f>
        <v>#VALUE!</v>
      </c>
      <c r="JY7" s="168" t="e">
        <f>'4-5_Prison and Probation'!LO7/H7*100</f>
        <v>#VALUE!</v>
      </c>
      <c r="JZ7" s="168" t="e">
        <f>'4-5_Prison and Probation'!LP7/H7*100</f>
        <v>#VALUE!</v>
      </c>
      <c r="KA7" s="171" t="s">
        <v>3336</v>
      </c>
      <c r="KB7" s="168" t="e">
        <f>'4-5_Prison and Probation'!LR7/H7*100</f>
        <v>#VALUE!</v>
      </c>
      <c r="KC7" s="168" t="e">
        <f>'4-5_Prison and Probation'!LS7/H7*100</f>
        <v>#VALUE!</v>
      </c>
      <c r="KD7" s="168" t="e">
        <f>'4-5_Prison and Probation'!LT7/H7*100</f>
        <v>#VALUE!</v>
      </c>
      <c r="KE7" s="168" t="e">
        <f>'4-5_Prison and Probation'!LU7/H7*100</f>
        <v>#VALUE!</v>
      </c>
      <c r="KF7" s="171" t="s">
        <v>3336</v>
      </c>
      <c r="KG7" s="168" t="e">
        <f>'4-5_Prison and Probation'!OT7/G7*100</f>
        <v>#VALUE!</v>
      </c>
      <c r="KH7" s="168" t="e">
        <f>'4-5_Prison and Probation'!OU7/G7*100</f>
        <v>#VALUE!</v>
      </c>
      <c r="KI7" s="168" t="e">
        <f>'4-5_Prison and Probation'!OV7/G7*100</f>
        <v>#VALUE!</v>
      </c>
      <c r="KJ7" s="168" t="e">
        <f>'4-5_Prison and Probation'!OW7/G7*100</f>
        <v>#VALUE!</v>
      </c>
      <c r="KK7" s="168" t="e">
        <f>'4-5_Prison and Probation'!OX7/G7*100</f>
        <v>#VALUE!</v>
      </c>
      <c r="KL7" s="171" t="s">
        <v>3336</v>
      </c>
      <c r="KM7" s="168" t="e">
        <f>'4-5_Prison and Probation'!OZ7/G7*100</f>
        <v>#VALUE!</v>
      </c>
      <c r="KN7" s="168" t="e">
        <f>'4-5_Prison and Probation'!PA7/G7*100</f>
        <v>#VALUE!</v>
      </c>
      <c r="KO7" s="168" t="e">
        <f>'4-5_Prison and Probation'!PB7/G7*100</f>
        <v>#VALUE!</v>
      </c>
      <c r="KP7" s="168" t="e">
        <f>'4-5_Prison and Probation'!PC7/G7*100</f>
        <v>#VALUE!</v>
      </c>
      <c r="KQ7" s="168" t="e">
        <f>'4-5_Prison and Probation'!PD7/G7*100</f>
        <v>#VALUE!</v>
      </c>
      <c r="KR7" s="171" t="s">
        <v>3336</v>
      </c>
      <c r="KS7" s="168" t="e">
        <f>'4-5_Prison and Probation'!PF7/G7*100</f>
        <v>#VALUE!</v>
      </c>
      <c r="KT7" s="168" t="e">
        <f>'4-5_Prison and Probation'!PG7/G7*100</f>
        <v>#VALUE!</v>
      </c>
      <c r="KU7" s="168" t="e">
        <f>'4-5_Prison and Probation'!PH7/G7*100</f>
        <v>#VALUE!</v>
      </c>
      <c r="KV7" s="168" t="e">
        <f>'4-5_Prison and Probation'!PI7/G7*100</f>
        <v>#VALUE!</v>
      </c>
      <c r="KW7" s="168" t="e">
        <f>'4-5_Prison and Probation'!PJ7/G7*100</f>
        <v>#VALUE!</v>
      </c>
      <c r="KX7" s="168" t="e">
        <f>'4-5_Prison and Probation'!PK7/G7*100</f>
        <v>#VALUE!</v>
      </c>
      <c r="KY7" s="168" t="e">
        <f>'4-5_Prison and Probation'!PL7/G7*100</f>
        <v>#VALUE!</v>
      </c>
      <c r="KZ7" s="171" t="s">
        <v>3336</v>
      </c>
      <c r="LA7" s="168" t="e">
        <f>'4-5_Prison and Probation'!PN7/G7*100</f>
        <v>#VALUE!</v>
      </c>
      <c r="LB7" s="168" t="e">
        <f>'4-5_Prison and Probation'!PO7/G7*100</f>
        <v>#VALUE!</v>
      </c>
      <c r="LC7" s="171" t="s">
        <v>3336</v>
      </c>
      <c r="LD7" s="168" t="e">
        <f>'4-5_Prison and Probation'!PQ7/G7*100</f>
        <v>#VALUE!</v>
      </c>
      <c r="LE7" s="168" t="e">
        <f>'4-5_Prison and Probation'!PR7/G7*100</f>
        <v>#VALUE!</v>
      </c>
      <c r="LF7" s="168" t="e">
        <f>'4-5_Prison and Probation'!PS7/G7*100</f>
        <v>#VALUE!</v>
      </c>
      <c r="LG7" s="168" t="e">
        <f>'4-5_Prison and Probation'!PT7/G7*100</f>
        <v>#VALUE!</v>
      </c>
      <c r="LH7" s="168" t="e">
        <f>'4-5_Prison and Probation'!PU7/G7*100</f>
        <v>#VALUE!</v>
      </c>
      <c r="LI7" s="168" t="e">
        <f>'4-5_Prison and Probation'!PV7/G7*100</f>
        <v>#VALUE!</v>
      </c>
      <c r="LJ7" s="171" t="s">
        <v>3336</v>
      </c>
      <c r="LK7" s="168" t="e">
        <f>'4-5_Prison and Probation'!PX7/G7*100</f>
        <v>#VALUE!</v>
      </c>
      <c r="LL7" s="168" t="e">
        <f>'4-5_Prison and Probation'!PY7/G7*100</f>
        <v>#VALUE!</v>
      </c>
      <c r="LM7" s="168" t="e">
        <f>'4-5_Prison and Probation'!PZ7/G7*100</f>
        <v>#VALUE!</v>
      </c>
      <c r="LN7" s="168" t="e">
        <f>'4-5_Prison and Probation'!QA7/G7*100</f>
        <v>#VALUE!</v>
      </c>
      <c r="LO7" s="168" t="e">
        <f>'4-5_Prison and Probation'!QB7/G7*100</f>
        <v>#VALUE!</v>
      </c>
      <c r="LP7" s="168" t="e">
        <f>'4-5_Prison and Probation'!QC7/G7*100</f>
        <v>#VALUE!</v>
      </c>
      <c r="LQ7" s="171" t="s">
        <v>3336</v>
      </c>
      <c r="LR7" s="168" t="e">
        <f>'4-5_Prison and Probation'!QE7/G7*100</f>
        <v>#VALUE!</v>
      </c>
      <c r="LS7" s="168" t="e">
        <f>'4-5_Prison and Probation'!QF7/G7*100</f>
        <v>#VALUE!</v>
      </c>
      <c r="LT7" s="168" t="e">
        <f>'4-5_Prison and Probation'!QG7/G7*100</f>
        <v>#VALUE!</v>
      </c>
      <c r="LU7" s="168" t="e">
        <f>'4-5_Prison and Probation'!QH7/G7*100</f>
        <v>#VALUE!</v>
      </c>
      <c r="LV7" s="168" t="e">
        <f>'4-5_Prison and Probation'!QI7/G7*100</f>
        <v>#VALUE!</v>
      </c>
      <c r="LW7" s="168" t="e">
        <f>'4-5_Prison and Probation'!QJ7/G7*100</f>
        <v>#VALUE!</v>
      </c>
      <c r="LX7" s="171" t="s">
        <v>3336</v>
      </c>
      <c r="LY7" s="168" t="e">
        <f>'4-5_Prison and Probation'!QL7/G7*100</f>
        <v>#VALUE!</v>
      </c>
      <c r="LZ7" s="168" t="e">
        <f>'4-5_Prison and Probation'!QM7/G7*100</f>
        <v>#VALUE!</v>
      </c>
      <c r="MA7" s="168" t="e">
        <f>'4-5_Prison and Probation'!QN7/G7*100</f>
        <v>#VALUE!</v>
      </c>
      <c r="MB7" s="168" t="e">
        <f>'4-5_Prison and Probation'!QO7/G7*100</f>
        <v>#VALUE!</v>
      </c>
      <c r="MC7" s="168" t="e">
        <f>'4-5_Prison and Probation'!QP7/G7*100</f>
        <v>#VALUE!</v>
      </c>
      <c r="MD7" s="168" t="e">
        <f>'4-5_Prison and Probation'!QQ7/G7*100</f>
        <v>#VALUE!</v>
      </c>
      <c r="ME7" s="171" t="s">
        <v>3336</v>
      </c>
      <c r="MF7" s="168" t="e">
        <f>'4-5_Prison and Probation'!QS7/G7*100</f>
        <v>#VALUE!</v>
      </c>
      <c r="MG7" s="168" t="e">
        <f>'4-5_Prison and Probation'!QT7/G7*100</f>
        <v>#VALUE!</v>
      </c>
      <c r="MH7" s="168" t="e">
        <f>'4-5_Prison and Probation'!QU7/G7*100</f>
        <v>#VALUE!</v>
      </c>
      <c r="MI7" s="168" t="e">
        <f>'4-5_Prison and Probation'!QV7/G7*100</f>
        <v>#VALUE!</v>
      </c>
      <c r="MJ7" s="168" t="e">
        <f>'4-5_Prison and Probation'!QW7/G7*100</f>
        <v>#VALUE!</v>
      </c>
      <c r="MK7" s="168" t="e">
        <f>'4-5_Prison and Probation'!QX7/G7*100</f>
        <v>#VALUE!</v>
      </c>
      <c r="ML7" s="168" t="e">
        <f>'4-5_Prison and Probation'!QY7/G7*100</f>
        <v>#VALUE!</v>
      </c>
      <c r="MM7" s="171" t="s">
        <v>3336</v>
      </c>
      <c r="MN7" s="168" t="e">
        <f>'4-5_Prison and Probation'!RY7/G7*100</f>
        <v>#VALUE!</v>
      </c>
      <c r="MO7" s="171" t="s">
        <v>3336</v>
      </c>
      <c r="MP7" s="168" t="e">
        <f>'4-5_Prison and Probation'!SA7/G7*100</f>
        <v>#VALUE!</v>
      </c>
      <c r="MQ7" s="168" t="e">
        <f>'4-5_Prison and Probation'!SB7/G7*100</f>
        <v>#VALUE!</v>
      </c>
      <c r="MR7" s="168" t="e">
        <f>'4-5_Prison and Probation'!SC7/G7*100</f>
        <v>#VALUE!</v>
      </c>
      <c r="MS7" s="168" t="e">
        <f>'4-5_Prison and Probation'!SD7/G7*100</f>
        <v>#VALUE!</v>
      </c>
      <c r="MT7" s="171" t="s">
        <v>3336</v>
      </c>
      <c r="MU7" s="168" t="e">
        <f>'4-5_Prison and Probation'!SF7/G7*100</f>
        <v>#VALUE!</v>
      </c>
      <c r="MV7" s="168" t="e">
        <f>'4-5_Prison and Probation'!SG7/G7*100</f>
        <v>#VALUE!</v>
      </c>
      <c r="MW7" s="168" t="e">
        <f>'4-5_Prison and Probation'!SH7/G7*100</f>
        <v>#VALUE!</v>
      </c>
      <c r="MX7" s="168" t="e">
        <f>'4-5_Prison and Probation'!SI7/G7*100</f>
        <v>#VALUE!</v>
      </c>
      <c r="MY7" s="171" t="s">
        <v>3336</v>
      </c>
      <c r="MZ7" s="168" t="e">
        <f>'4-5_Prison and Probation'!SK7/G7*100</f>
        <v>#VALUE!</v>
      </c>
      <c r="NA7" s="168" t="e">
        <f>'4-5_Prison and Probation'!SL7/G7*100</f>
        <v>#VALUE!</v>
      </c>
      <c r="NB7" s="168" t="e">
        <f>'4-5_Prison and Probation'!SM7/G7*100</f>
        <v>#VALUE!</v>
      </c>
      <c r="NC7" s="168" t="e">
        <f>'4-5_Prison and Probation'!SN7/G7*100</f>
        <v>#VALUE!</v>
      </c>
    </row>
    <row r="8" spans="1:471" ht="19.5" customHeight="1">
      <c r="A8" s="133">
        <v>7</v>
      </c>
      <c r="B8" s="150" t="s">
        <v>30</v>
      </c>
      <c r="C8" s="5">
        <v>7369.4309999999996</v>
      </c>
      <c r="D8" s="5">
        <v>7327.2240000000002</v>
      </c>
      <c r="E8" s="5">
        <v>7284.5519999999997</v>
      </c>
      <c r="F8" s="5">
        <v>7245.6769999999997</v>
      </c>
      <c r="G8" s="5">
        <v>7202.1980000000003</v>
      </c>
      <c r="H8" s="5">
        <v>7153.7839999999997</v>
      </c>
      <c r="I8" s="171" t="s">
        <v>3336</v>
      </c>
      <c r="J8" s="285">
        <f>'4-5_Prison and Probation'!AJ8/C8*100</f>
        <v>134.13518628507413</v>
      </c>
      <c r="K8" s="285">
        <f>'4-5_Prison and Probation'!AK8/D8*100</f>
        <v>129.55793353662997</v>
      </c>
      <c r="L8" s="285">
        <f>'4-5_Prison and Probation'!AL8/E8*100</f>
        <v>121.27032657602005</v>
      </c>
      <c r="M8" s="285">
        <f>'4-5_Prison and Probation'!AM8/F8*100</f>
        <v>108.61648952885976</v>
      </c>
      <c r="N8" s="285">
        <f>'4-5_Prison and Probation'!AN8/G8*100</f>
        <v>105.28730257068743</v>
      </c>
      <c r="O8" s="285">
        <f>'4-5_Prison and Probation'!AO8/H8*100</f>
        <v>116.67950835529841</v>
      </c>
      <c r="P8" s="340">
        <f t="shared" si="0"/>
        <v>-13.013496617269098</v>
      </c>
      <c r="Q8" s="171" t="s">
        <v>3336</v>
      </c>
      <c r="R8" s="167">
        <f>'4-5_Prison and Probation'!AQ8/C8*100</f>
        <v>31.90205593891849</v>
      </c>
      <c r="S8" s="167">
        <f>'4-5_Prison and Probation'!AR8/D8*100</f>
        <v>20.935623095458798</v>
      </c>
      <c r="T8" s="167">
        <f>'4-5_Prison and Probation'!AS8/E8*100</f>
        <v>10.625224447570696</v>
      </c>
      <c r="U8" s="167">
        <f>'4-5_Prison and Probation'!AT8/F8*100</f>
        <v>9.2330916765955759</v>
      </c>
      <c r="V8" s="167">
        <f>'4-5_Prison and Probation'!AU8/G8*100</f>
        <v>9.0111379887084464</v>
      </c>
      <c r="W8" s="167">
        <f>'4-5_Prison and Probation'!AV8/H8*100</f>
        <v>12.608711697194099</v>
      </c>
      <c r="X8" s="6">
        <f t="shared" si="1"/>
        <v>-60.476805252503276</v>
      </c>
      <c r="Y8" s="171" t="s">
        <v>3336</v>
      </c>
      <c r="Z8" s="168">
        <f>'4-5_Prison and Probation'!AX8/C8*100</f>
        <v>4.4643880918350414</v>
      </c>
      <c r="AA8" s="168">
        <f>'4-5_Prison and Probation'!AY8/D8*100</f>
        <v>4.1898541657795638</v>
      </c>
      <c r="AB8" s="168">
        <f>'4-5_Prison and Probation'!AZ8/E8*100</f>
        <v>3.6241075635124851</v>
      </c>
      <c r="AC8" s="168">
        <f>'4-5_Prison and Probation'!BA8/F8*100</f>
        <v>3.5745452081289297</v>
      </c>
      <c r="AD8" s="168">
        <f>'4-5_Prison and Probation'!BB8/G8*100</f>
        <v>3.3323160512943408</v>
      </c>
      <c r="AE8" s="168">
        <f>'4-5_Prison and Probation'!BC8/H8*100</f>
        <v>3.6064829466475365</v>
      </c>
      <c r="AF8" s="6">
        <f t="shared" si="2"/>
        <v>-19.216634565362611</v>
      </c>
      <c r="AG8" s="171" t="s">
        <v>3336</v>
      </c>
      <c r="AH8" s="168">
        <f>'4-5_Prison and Probation'!BE8/C8*100</f>
        <v>3.066722519011305</v>
      </c>
      <c r="AI8" s="168">
        <f>'4-5_Prison and Probation'!BF8/D8*100</f>
        <v>2.4565920190238488</v>
      </c>
      <c r="AJ8" s="168">
        <f>'4-5_Prison and Probation'!BG8/E8*100</f>
        <v>3.473103081699465</v>
      </c>
      <c r="AK8" s="168">
        <f>'4-5_Prison and Probation'!BH8/F8*100</f>
        <v>3.2019092211811264</v>
      </c>
      <c r="AL8" s="168">
        <f>'4-5_Prison and Probation'!BI8/G8*100</f>
        <v>3.2351234997982559</v>
      </c>
      <c r="AM8" s="168">
        <f>'4-5_Prison and Probation'!BJ8/H8*100</f>
        <v>3.6903546430812</v>
      </c>
      <c r="AN8" s="6">
        <f t="shared" si="3"/>
        <v>20.335459768657216</v>
      </c>
      <c r="AO8" s="171" t="s">
        <v>3336</v>
      </c>
      <c r="AP8" s="168" t="e">
        <f>'4-5_Prison and Probation'!BL8/C8*100</f>
        <v>#VALUE!</v>
      </c>
      <c r="AQ8" s="168" t="e">
        <f>'4-5_Prison and Probation'!BM8/D8*100</f>
        <v>#VALUE!</v>
      </c>
      <c r="AR8" s="168" t="e">
        <f>'4-5_Prison and Probation'!BN8/E8*100</f>
        <v>#VALUE!</v>
      </c>
      <c r="AS8" s="168" t="e">
        <f>'4-5_Prison and Probation'!BO8/F8*100</f>
        <v>#VALUE!</v>
      </c>
      <c r="AT8" s="168">
        <f>'4-5_Prison and Probation'!BP8/G8*100</f>
        <v>0.65257856004514181</v>
      </c>
      <c r="AU8" s="168" t="e">
        <f>'4-5_Prison and Probation'!BQ8/H8*100</f>
        <v>#VALUE!</v>
      </c>
      <c r="AV8" s="6" t="e">
        <f t="shared" si="4"/>
        <v>#VALUE!</v>
      </c>
      <c r="AW8" s="171" t="s">
        <v>3336</v>
      </c>
      <c r="AX8" s="168">
        <f>'4-5_Prison and Probation'!BS8/C8*100</f>
        <v>0.81417412009149692</v>
      </c>
      <c r="AY8" s="168">
        <f>'4-5_Prison and Probation'!BT8/D8*100</f>
        <v>0.85980720665834698</v>
      </c>
      <c r="AZ8" s="168">
        <f>'4-5_Prison and Probation'!BU8/E8*100</f>
        <v>0.27455360329640038</v>
      </c>
      <c r="BA8" s="168">
        <f>'4-5_Prison and Probation'!BV8/F8*100</f>
        <v>0.44164265119739676</v>
      </c>
      <c r="BB8" s="168">
        <f>'4-5_Prison and Probation'!BW8/G8*100</f>
        <v>0.56927065876278327</v>
      </c>
      <c r="BC8" s="168">
        <f>'4-5_Prison and Probation'!BX8/H8*100</f>
        <v>0.13978616072277272</v>
      </c>
      <c r="BD8" s="6">
        <f t="shared" si="5"/>
        <v>-82.830925563310274</v>
      </c>
      <c r="BE8" s="171" t="s">
        <v>3336</v>
      </c>
      <c r="BF8" s="168">
        <f>'4-5_Prison and Probation'!BZ8/C8*100</f>
        <v>101.66320846209157</v>
      </c>
      <c r="BG8" s="168">
        <f>'4-5_Prison and Probation'!CA8/D8*100</f>
        <v>83.769787848713236</v>
      </c>
      <c r="BH8" s="168">
        <f>'4-5_Prison and Probation'!CB8/E8*100</f>
        <v>98.180368538792777</v>
      </c>
      <c r="BI8" s="168">
        <f>'4-5_Prison and Probation'!CC8/F8*100</f>
        <v>73.823329414214854</v>
      </c>
      <c r="BJ8" s="168">
        <f>'4-5_Prison and Probation'!CD8/G8*100</f>
        <v>69.520443620128177</v>
      </c>
      <c r="BK8" s="168">
        <f>'4-5_Prison and Probation'!CE8/H8*100</f>
        <v>79.636175763763632</v>
      </c>
      <c r="BL8" s="6">
        <f t="shared" si="6"/>
        <v>-21.66667079619215</v>
      </c>
      <c r="BM8" s="171" t="s">
        <v>3336</v>
      </c>
      <c r="BN8" s="168">
        <f>'4-5_Prison and Probation'!CG8/C8*100</f>
        <v>42.133510714734967</v>
      </c>
      <c r="BO8" s="168">
        <f>'4-5_Prison and Probation'!CH8/D8*100</f>
        <v>30.543627436529853</v>
      </c>
      <c r="BP8" s="168">
        <f>'4-5_Prison and Probation'!CI8/E8*100</f>
        <v>30.722548208867206</v>
      </c>
      <c r="BQ8" s="168">
        <f>'4-5_Prison and Probation'!CJ8/F8*100</f>
        <v>25.725684432248364</v>
      </c>
      <c r="BR8" s="168">
        <f>'4-5_Prison and Probation'!CK8/G8*100</f>
        <v>24.353676474876139</v>
      </c>
      <c r="BS8" s="168">
        <f>'4-5_Prison and Probation'!CL8/H8*100</f>
        <v>24.574407055063446</v>
      </c>
      <c r="BT8" s="6">
        <f t="shared" si="7"/>
        <v>-41.674912348404746</v>
      </c>
      <c r="BU8" s="171" t="s">
        <v>3336</v>
      </c>
      <c r="BV8" s="168" t="e">
        <f>'4-5_Prison and Probation'!CN8/C8*100</f>
        <v>#VALUE!</v>
      </c>
      <c r="BW8" s="168" t="e">
        <f>'4-5_Prison and Probation'!CO8/D8*100</f>
        <v>#VALUE!</v>
      </c>
      <c r="BX8" s="168" t="e">
        <f>'4-5_Prison and Probation'!CP8/E8*100</f>
        <v>#VALUE!</v>
      </c>
      <c r="BY8" s="168" t="e">
        <f>'4-5_Prison and Probation'!CQ8/F8*100</f>
        <v>#VALUE!</v>
      </c>
      <c r="BZ8" s="168" t="e">
        <f>'4-5_Prison and Probation'!CR8/G8*100</f>
        <v>#VALUE!</v>
      </c>
      <c r="CA8" s="168" t="e">
        <f>'4-5_Prison and Probation'!CS8/H8*100</f>
        <v>#VALUE!</v>
      </c>
      <c r="CB8" s="6" t="e">
        <f t="shared" si="8"/>
        <v>#VALUE!</v>
      </c>
      <c r="CC8" s="171" t="s">
        <v>3336</v>
      </c>
      <c r="CD8" s="168" t="e">
        <f>'4-5_Prison and Probation'!CU8/C8*100</f>
        <v>#VALUE!</v>
      </c>
      <c r="CE8" s="168" t="e">
        <f>'4-5_Prison and Probation'!CV8/D8*100</f>
        <v>#VALUE!</v>
      </c>
      <c r="CF8" s="168" t="e">
        <f>'4-5_Prison and Probation'!CW8/E8*100</f>
        <v>#VALUE!</v>
      </c>
      <c r="CG8" s="168" t="e">
        <f>'4-5_Prison and Probation'!CX8/F8*100</f>
        <v>#VALUE!</v>
      </c>
      <c r="CH8" s="168" t="e">
        <f>'4-5_Prison and Probation'!CY8/G8*100</f>
        <v>#VALUE!</v>
      </c>
      <c r="CI8" s="168" t="e">
        <f>'4-5_Prison and Probation'!CZ8/H8*100</f>
        <v>#VALUE!</v>
      </c>
      <c r="CJ8" s="6" t="e">
        <f t="shared" si="9"/>
        <v>#VALUE!</v>
      </c>
      <c r="CK8" s="171" t="s">
        <v>3336</v>
      </c>
      <c r="CL8" s="168" t="e">
        <f>'4-5_Prison and Probation'!DB8/C8*100</f>
        <v>#VALUE!</v>
      </c>
      <c r="CM8" s="168" t="e">
        <f>'4-5_Prison and Probation'!DC8/D8*100</f>
        <v>#VALUE!</v>
      </c>
      <c r="CN8" s="168" t="e">
        <f>'4-5_Prison and Probation'!DD8/E8*100</f>
        <v>#VALUE!</v>
      </c>
      <c r="CO8" s="168" t="e">
        <f>'4-5_Prison and Probation'!DE8/F8*100</f>
        <v>#VALUE!</v>
      </c>
      <c r="CP8" s="168" t="e">
        <f>'4-5_Prison and Probation'!DF8/G8*100</f>
        <v>#VALUE!</v>
      </c>
      <c r="CQ8" s="168" t="e">
        <f>'4-5_Prison and Probation'!DG8/H8*100</f>
        <v>#VALUE!</v>
      </c>
      <c r="CR8" s="6" t="e">
        <f t="shared" si="10"/>
        <v>#VALUE!</v>
      </c>
      <c r="CS8" s="171" t="s">
        <v>3336</v>
      </c>
      <c r="CT8" s="168" t="e">
        <f>'4-5_Prison and Probation'!DI8/C8*100</f>
        <v>#VALUE!</v>
      </c>
      <c r="CU8" s="168" t="e">
        <f>'4-5_Prison and Probation'!DJ8/D8*100</f>
        <v>#VALUE!</v>
      </c>
      <c r="CV8" s="168" t="e">
        <f>'4-5_Prison and Probation'!DK8/E8*100</f>
        <v>#VALUE!</v>
      </c>
      <c r="CW8" s="168" t="e">
        <f>'4-5_Prison and Probation'!DL8/F8*100</f>
        <v>#VALUE!</v>
      </c>
      <c r="CX8" s="168" t="e">
        <f>'4-5_Prison and Probation'!DM8/G8*100</f>
        <v>#VALUE!</v>
      </c>
      <c r="CY8" s="168" t="e">
        <f>'4-5_Prison and Probation'!DN8/H8*100</f>
        <v>#VALUE!</v>
      </c>
      <c r="CZ8" s="6" t="e">
        <f t="shared" si="11"/>
        <v>#VALUE!</v>
      </c>
      <c r="DA8" s="171" t="s">
        <v>3336</v>
      </c>
      <c r="DB8" s="168">
        <f>'4-5_Prison and Probation'!DP8/C8*100</f>
        <v>94.471337067950017</v>
      </c>
      <c r="DC8" s="168">
        <f>'4-5_Prison and Probation'!DQ8/D8*100</f>
        <v>92.013018845882144</v>
      </c>
      <c r="DD8" s="168">
        <f>'4-5_Prison and Probation'!DR8/E8*100</f>
        <v>92.55201967121657</v>
      </c>
      <c r="DE8" s="168">
        <f>'4-5_Prison and Probation'!DS8/F8*100</f>
        <v>86.134118316342295</v>
      </c>
      <c r="DF8" s="168">
        <f>'4-5_Prison and Probation'!DT8/G8*100</f>
        <v>75.143726956687388</v>
      </c>
      <c r="DG8" s="168" t="e">
        <f>'4-5_Prison and Probation'!DU8/H8*100</f>
        <v>#VALUE!</v>
      </c>
      <c r="DH8" s="6" t="e">
        <f t="shared" si="12"/>
        <v>#VALUE!</v>
      </c>
      <c r="DI8" s="171" t="s">
        <v>3336</v>
      </c>
      <c r="DJ8" s="168">
        <f>'4-5_Prison and Probation'!DW8/C8*100</f>
        <v>0.70561757074596398</v>
      </c>
      <c r="DK8" s="168">
        <f>'4-5_Prison and Probation'!DX8/D8*100</f>
        <v>0.43672747004868423</v>
      </c>
      <c r="DL8" s="168">
        <f>'4-5_Prison and Probation'!DY8/E8*100</f>
        <v>0.43928576527424062</v>
      </c>
      <c r="DM8" s="168">
        <f>'4-5_Prison and Probation'!DZ8/F8*100</f>
        <v>0.4002386526476408</v>
      </c>
      <c r="DN8" s="168">
        <f>'4-5_Prison and Probation'!EA8/G8*100</f>
        <v>0.59703995919023611</v>
      </c>
      <c r="DO8" s="168">
        <f>'4-5_Prison and Probation'!EB8/H8*100</f>
        <v>0.55215533485495227</v>
      </c>
      <c r="DP8" s="6">
        <f t="shared" si="13"/>
        <v>-21.74864150970258</v>
      </c>
      <c r="DQ8" s="171" t="s">
        <v>3336</v>
      </c>
      <c r="DR8" s="168">
        <f>'4-5_Prison and Probation'!ED8/C8*100</f>
        <v>8.1417412009149689E-2</v>
      </c>
      <c r="DS8" s="168">
        <f>'4-5_Prison and Probation'!EE8/D8*100</f>
        <v>5.4590933756085529E-2</v>
      </c>
      <c r="DT8" s="168">
        <f>'4-5_Prison and Probation'!EF8/E8*100</f>
        <v>5.4910720659280078E-2</v>
      </c>
      <c r="DU8" s="168">
        <f>'4-5_Prison and Probation'!EG8/F8*100</f>
        <v>0</v>
      </c>
      <c r="DV8" s="168">
        <f>'4-5_Prison and Probation'!EH8/G8*100</f>
        <v>9.7192551496084939E-2</v>
      </c>
      <c r="DW8" s="168">
        <f>'4-5_Prison and Probation'!EI8/H8*100</f>
        <v>6.2903772325247742E-2</v>
      </c>
      <c r="DX8" s="6">
        <f t="shared" si="14"/>
        <v>-22.739165034896203</v>
      </c>
      <c r="DY8" s="171" t="s">
        <v>3336</v>
      </c>
      <c r="DZ8" s="168" t="e">
        <f>'4-5_Prison and Probation'!EK8/C8*100</f>
        <v>#VALUE!</v>
      </c>
      <c r="EA8" s="168" t="e">
        <f>'4-5_Prison and Probation'!EL8/D8*100</f>
        <v>#VALUE!</v>
      </c>
      <c r="EB8" s="168">
        <f>'4-5_Prison and Probation'!EM8/E8*100</f>
        <v>2.7455360329640039E-2</v>
      </c>
      <c r="EC8" s="168">
        <f>'4-5_Prison and Probation'!EN8/F8*100</f>
        <v>0</v>
      </c>
      <c r="ED8" s="168">
        <f>'4-5_Prison and Probation'!EO8/G8*100</f>
        <v>2.7769300427452841E-2</v>
      </c>
      <c r="EE8" s="168">
        <f>'4-5_Prison and Probation'!EP8/H8*100</f>
        <v>2.7957232144554547E-2</v>
      </c>
      <c r="EF8" s="6" t="e">
        <f t="shared" si="15"/>
        <v>#VALUE!</v>
      </c>
      <c r="EG8" s="171" t="s">
        <v>3336</v>
      </c>
      <c r="EH8" s="133">
        <f>'4-5_Prison and Probation'!ER8/C8*100</f>
        <v>93.76571949720406</v>
      </c>
      <c r="EI8" s="133">
        <f>'4-5_Prison and Probation'!ES8/D8*100</f>
        <v>91.576291375833463</v>
      </c>
      <c r="EJ8" s="133">
        <f>'4-5_Prison and Probation'!ET8/E8*100</f>
        <v>92.112733905942335</v>
      </c>
      <c r="EK8" s="133">
        <f>'4-5_Prison and Probation'!EU8/F8*100</f>
        <v>85.733879663694651</v>
      </c>
      <c r="EL8" s="133">
        <f>'4-5_Prison and Probation'!EV8/G8*100</f>
        <v>74.546686997497147</v>
      </c>
      <c r="EM8" s="133" t="e">
        <f>'4-5_Prison and Probation'!EW8/H8*100</f>
        <v>#VALUE!</v>
      </c>
      <c r="EN8" s="340" t="e">
        <f t="shared" si="16"/>
        <v>#VALUE!</v>
      </c>
      <c r="EO8" s="171" t="s">
        <v>3336</v>
      </c>
      <c r="EP8" s="168">
        <f>'4-5_Prison and Probation'!EY8/C8*100</f>
        <v>13.691694786205341</v>
      </c>
      <c r="EQ8" s="168">
        <f>'4-5_Prison and Probation'!EZ8/D8*100</f>
        <v>9.3077542054125821</v>
      </c>
      <c r="ER8" s="168">
        <f>'4-5_Prison and Probation'!FA8/E8*100</f>
        <v>9.3622778724072528</v>
      </c>
      <c r="ES8" s="168">
        <f>'4-5_Prison and Probation'!FB8/F8*100</f>
        <v>8.184190380001759</v>
      </c>
      <c r="ET8" s="168" t="e">
        <f>'4-5_Prison and Probation'!FC8/G8*100</f>
        <v>#VALUE!</v>
      </c>
      <c r="EU8" s="168" t="e">
        <f>'4-5_Prison and Probation'!FD8/H8*100</f>
        <v>#VALUE!</v>
      </c>
      <c r="EV8" s="6" t="e">
        <f t="shared" si="17"/>
        <v>#VALUE!</v>
      </c>
      <c r="EW8" s="171" t="s">
        <v>3336</v>
      </c>
      <c r="EX8" s="168">
        <f>'4-5_Prison and Probation'!FF8/C8*100</f>
        <v>80.087594279666916</v>
      </c>
      <c r="EY8" s="168">
        <f>'4-5_Prison and Probation'!FG8/D8*100</f>
        <v>82.24124170354284</v>
      </c>
      <c r="EZ8" s="168">
        <f>'4-5_Prison and Probation'!FH8/E8*100</f>
        <v>83.189741798809322</v>
      </c>
      <c r="FA8" s="168">
        <f>'4-5_Prison and Probation'!FI8/F8*100</f>
        <v>77.949927936340529</v>
      </c>
      <c r="FB8" s="168">
        <f>'4-5_Prison and Probation'!FJ8/G8*100</f>
        <v>68.409671603030077</v>
      </c>
      <c r="FC8" s="168">
        <f>'4-5_Prison and Probation'!FK8/H8*100</f>
        <v>75.197965160815599</v>
      </c>
      <c r="FD8" s="6">
        <f t="shared" si="18"/>
        <v>-6.1053514752567821</v>
      </c>
      <c r="FE8" s="171" t="s">
        <v>3336</v>
      </c>
      <c r="FF8" s="168" t="e">
        <f>'4-5_Prison and Probation'!FM8/C8*100</f>
        <v>#VALUE!</v>
      </c>
      <c r="FG8" s="168" t="e">
        <f>'4-5_Prison and Probation'!FN8/D8*100</f>
        <v>#VALUE!</v>
      </c>
      <c r="FH8" s="168" t="e">
        <f>'4-5_Prison and Probation'!FO8/E8*100</f>
        <v>#VALUE!</v>
      </c>
      <c r="FI8" s="168" t="e">
        <f>'4-5_Prison and Probation'!FP8/F8*100</f>
        <v>#VALUE!</v>
      </c>
      <c r="FJ8" s="168">
        <f>'4-5_Prison and Probation'!FQ8/G8*100</f>
        <v>0.22215440341962273</v>
      </c>
      <c r="FK8" s="168" t="e">
        <f>'4-5_Prison and Probation'!FR8/H8*100</f>
        <v>#VALUE!</v>
      </c>
      <c r="FL8" s="6" t="e">
        <f t="shared" si="19"/>
        <v>#VALUE!</v>
      </c>
      <c r="FM8" s="171" t="s">
        <v>3336</v>
      </c>
      <c r="FN8" s="168" t="e">
        <f>'4-5_Prison and Probation'!FT8/C8*100</f>
        <v>#VALUE!</v>
      </c>
      <c r="FO8" s="168" t="e">
        <f>'4-5_Prison and Probation'!FU8/D8*100</f>
        <v>#VALUE!</v>
      </c>
      <c r="FP8" s="168" t="e">
        <f>'4-5_Prison and Probation'!FV8/E8*100</f>
        <v>#VALUE!</v>
      </c>
      <c r="FQ8" s="168" t="e">
        <f>'4-5_Prison and Probation'!FW8/F8*100</f>
        <v>#VALUE!</v>
      </c>
      <c r="FR8" s="168" t="e">
        <f>'4-5_Prison and Probation'!FX8/G8*100</f>
        <v>#VALUE!</v>
      </c>
      <c r="FS8" s="168" t="e">
        <f>'4-5_Prison and Probation'!FY8/H8*100</f>
        <v>#VALUE!</v>
      </c>
      <c r="FT8" s="6" t="e">
        <f t="shared" si="20"/>
        <v>#VALUE!</v>
      </c>
      <c r="FU8" s="171" t="s">
        <v>3336</v>
      </c>
      <c r="FV8" s="168">
        <f>'4-5_Prison and Probation'!GA8/C8*100</f>
        <v>0.6920480020777724</v>
      </c>
      <c r="FW8" s="168">
        <f>'4-5_Prison and Probation'!GB8/D8*100</f>
        <v>0.46402293692672697</v>
      </c>
      <c r="FX8" s="168" t="e">
        <f>'4-5_Prison and Probation'!GC8/E8*100</f>
        <v>#VALUE!</v>
      </c>
      <c r="FY8" s="168" t="e">
        <f>'4-5_Prison and Probation'!GD8/F8*100</f>
        <v>#VALUE!</v>
      </c>
      <c r="FZ8" s="168">
        <f>'4-5_Prison and Probation'!GE8/G8*100</f>
        <v>6.7340553536573147</v>
      </c>
      <c r="GA8" s="168" t="e">
        <f>'4-5_Prison and Probation'!GF8/H8*100</f>
        <v>#VALUE!</v>
      </c>
      <c r="GB8" s="6" t="e">
        <f t="shared" si="21"/>
        <v>#VALUE!</v>
      </c>
      <c r="GC8" s="171" t="s">
        <v>3336</v>
      </c>
      <c r="GE8" s="168">
        <f>'4-5_Prison and Probation'!HA8/G8*100</f>
        <v>96.276164581978989</v>
      </c>
      <c r="GF8" s="168">
        <f>'4-5_Prison and Probation'!HB8/G8*100</f>
        <v>3.3323160512943408</v>
      </c>
      <c r="GG8" s="168">
        <f>'4-5_Prison and Probation'!HC8/E8*100</f>
        <v>1.1256697735152417</v>
      </c>
      <c r="GH8" s="168">
        <f>'4-5_Prison and Probation'!HD8/G8*100</f>
        <v>3.2351234997982559</v>
      </c>
      <c r="GI8" s="168">
        <f>'4-5_Prison and Probation'!HE8/G8*100</f>
        <v>0.65257856004514181</v>
      </c>
      <c r="GJ8" s="171" t="s">
        <v>3336</v>
      </c>
      <c r="GK8" s="168" t="e">
        <f>'4-5_Prison and Probation'!HG8/G8*100</f>
        <v>#VALUE!</v>
      </c>
      <c r="GL8" s="168" t="e">
        <f>'4-5_Prison and Probation'!HH8/G8*100</f>
        <v>#VALUE!</v>
      </c>
      <c r="GM8" s="168" t="e">
        <f>'4-5_Prison and Probation'!HI8/G8*100</f>
        <v>#VALUE!</v>
      </c>
      <c r="GN8" s="168" t="e">
        <f>'4-5_Prison and Probation'!HJ8/G8*100</f>
        <v>#VALUE!</v>
      </c>
      <c r="GO8" s="168" t="e">
        <f>'4-5_Prison and Probation'!HK8/G8*100</f>
        <v>#VALUE!</v>
      </c>
      <c r="GP8" s="171" t="s">
        <v>3336</v>
      </c>
      <c r="GQ8" s="168">
        <f>'4-5_Prison and Probation'!HM8/G8*100</f>
        <v>24.93683178385265</v>
      </c>
      <c r="GR8" s="168" t="e">
        <f>'4-5_Prison and Probation'!HN8/G8*100</f>
        <v>#VALUE!</v>
      </c>
      <c r="GS8" s="168" t="e">
        <f>'4-5_Prison and Probation'!HO8/G8*100</f>
        <v>#VALUE!</v>
      </c>
      <c r="GT8" s="168" t="e">
        <f>'4-5_Prison and Probation'!HP8/G8*100</f>
        <v>#VALUE!</v>
      </c>
      <c r="GU8" s="168" t="e">
        <f>'4-5_Prison and Probation'!HQ8/G8*100</f>
        <v>#VALUE!</v>
      </c>
      <c r="GV8" s="171" t="s">
        <v>3336</v>
      </c>
      <c r="GW8" s="168">
        <f>'4-5_Prison and Probation'!HS8/G8*100</f>
        <v>2.8324686436001896</v>
      </c>
      <c r="GX8" s="168" t="e">
        <f>'4-5_Prison and Probation'!HT8/G8*100</f>
        <v>#VALUE!</v>
      </c>
      <c r="GY8" s="168" t="e">
        <f>'4-5_Prison and Probation'!HU8/G8*100</f>
        <v>#VALUE!</v>
      </c>
      <c r="GZ8" s="168" t="e">
        <f>'4-5_Prison and Probation'!HV8/G8*100</f>
        <v>#VALUE!</v>
      </c>
      <c r="HA8" s="168" t="e">
        <f>'4-5_Prison and Probation'!HW8/G8*100</f>
        <v>#VALUE!</v>
      </c>
      <c r="HB8" s="171" t="s">
        <v>3336</v>
      </c>
      <c r="HC8" s="168" t="e">
        <f>'4-5_Prison and Probation'!HY8/G8*100</f>
        <v>#VALUE!</v>
      </c>
      <c r="HD8" s="168" t="e">
        <f>'4-5_Prison and Probation'!HZ8/G8*100</f>
        <v>#VALUE!</v>
      </c>
      <c r="HE8" s="168" t="e">
        <f>'4-5_Prison and Probation'!IA8/G8*100</f>
        <v>#VALUE!</v>
      </c>
      <c r="HF8" s="168" t="e">
        <f>'4-5_Prison and Probation'!IB8/G8*100</f>
        <v>#VALUE!</v>
      </c>
      <c r="HG8" s="168" t="e">
        <f>'4-5_Prison and Probation'!IC8/G8*100</f>
        <v>#VALUE!</v>
      </c>
      <c r="HH8" s="171" t="s">
        <v>3336</v>
      </c>
      <c r="HI8" s="168" t="e">
        <f>'4-5_Prison and Probation'!IE8/G8*100</f>
        <v>#VALUE!</v>
      </c>
      <c r="HJ8" s="168" t="e">
        <f>'4-5_Prison and Probation'!IF8/G8*100</f>
        <v>#VALUE!</v>
      </c>
      <c r="HK8" s="168" t="e">
        <f>'4-5_Prison and Probation'!IG8/G8*100</f>
        <v>#VALUE!</v>
      </c>
      <c r="HL8" s="168" t="e">
        <f>'4-5_Prison and Probation'!IH8/G8*100</f>
        <v>#VALUE!</v>
      </c>
      <c r="HM8" s="168" t="e">
        <f>'4-5_Prison and Probation'!II8/G8*100</f>
        <v>#VALUE!</v>
      </c>
      <c r="HN8" s="171" t="s">
        <v>3336</v>
      </c>
      <c r="HO8" s="168">
        <f>'4-5_Prison and Probation'!IK8/G8*100</f>
        <v>3.5961244053551429</v>
      </c>
      <c r="HP8" s="168" t="e">
        <f>'4-5_Prison and Probation'!IL8/G8*100</f>
        <v>#VALUE!</v>
      </c>
      <c r="HQ8" s="168" t="e">
        <f>'4-5_Prison and Probation'!IM8/G8*100</f>
        <v>#VALUE!</v>
      </c>
      <c r="HR8" s="168" t="e">
        <f>'4-5_Prison and Probation'!IN8/G8*100</f>
        <v>#VALUE!</v>
      </c>
      <c r="HS8" s="168" t="e">
        <f>'4-5_Prison and Probation'!IO8/G8*100</f>
        <v>#VALUE!</v>
      </c>
      <c r="HT8" s="171" t="s">
        <v>3336</v>
      </c>
      <c r="HU8" s="168" t="e">
        <f>'4-5_Prison and Probation'!IQ8/G8*100</f>
        <v>#VALUE!</v>
      </c>
      <c r="HV8" s="168" t="e">
        <f>'4-5_Prison and Probation'!IR8/G8*100</f>
        <v>#VALUE!</v>
      </c>
      <c r="HW8" s="168" t="e">
        <f>'4-5_Prison and Probation'!IS8/G8*100</f>
        <v>#VALUE!</v>
      </c>
      <c r="HX8" s="168" t="e">
        <f>'4-5_Prison and Probation'!IT8/G8*100</f>
        <v>#VALUE!</v>
      </c>
      <c r="HY8" s="168" t="e">
        <f>'4-5_Prison and Probation'!IU8/G8*100</f>
        <v>#VALUE!</v>
      </c>
      <c r="HZ8" s="171" t="s">
        <v>3336</v>
      </c>
      <c r="IA8" s="168">
        <f>'4-5_Prison and Probation'!IW8/G8*100</f>
        <v>19.341317747720904</v>
      </c>
      <c r="IB8" s="168" t="e">
        <f>'4-5_Prison and Probation'!IX8/G8*100</f>
        <v>#VALUE!</v>
      </c>
      <c r="IC8" s="168" t="e">
        <f>'4-5_Prison and Probation'!IY8/G8*100</f>
        <v>#VALUE!</v>
      </c>
      <c r="ID8" s="168" t="e">
        <f>'4-5_Prison and Probation'!IZ8/G8*100</f>
        <v>#VALUE!</v>
      </c>
      <c r="IE8" s="168" t="e">
        <f>'4-5_Prison and Probation'!JA8/G8*100</f>
        <v>#VALUE!</v>
      </c>
      <c r="IF8" s="171" t="s">
        <v>3336</v>
      </c>
      <c r="IG8" s="168">
        <f>'4-5_Prison and Probation'!JC8/G8*100</f>
        <v>42.73695335784992</v>
      </c>
      <c r="IH8" s="168" t="e">
        <f>'4-5_Prison and Probation'!JD8/G8*100</f>
        <v>#VALUE!</v>
      </c>
      <c r="II8" s="168" t="e">
        <f>'4-5_Prison and Probation'!JE8/G8*100</f>
        <v>#VALUE!</v>
      </c>
      <c r="IJ8" s="168" t="e">
        <f>'4-5_Prison and Probation'!JF8/G8*100</f>
        <v>#VALUE!</v>
      </c>
      <c r="IK8" s="168" t="e">
        <f>'4-5_Prison and Probation'!JG8/G8*100</f>
        <v>#VALUE!</v>
      </c>
      <c r="IL8" s="171" t="s">
        <v>3336</v>
      </c>
      <c r="IM8" s="168" t="e">
        <f>'4-5_Prison and Probation'!JI8/G8*100</f>
        <v>#VALUE!</v>
      </c>
      <c r="IN8" s="168" t="e">
        <f>'4-5_Prison and Probation'!JJ8/G8*100</f>
        <v>#VALUE!</v>
      </c>
      <c r="IO8" s="168" t="e">
        <f>'4-5_Prison and Probation'!JK8/G8*100</f>
        <v>#VALUE!</v>
      </c>
      <c r="IP8" s="168" t="e">
        <f>'4-5_Prison and Probation'!JL8/G8*100</f>
        <v>#VALUE!</v>
      </c>
      <c r="IQ8" s="168" t="e">
        <f>'4-5_Prison and Probation'!JM8/G8*100</f>
        <v>#VALUE!</v>
      </c>
      <c r="IR8" s="171" t="s">
        <v>3336</v>
      </c>
      <c r="IS8" s="168">
        <f>'4-5_Prison and Probation'!JO8/G8*100</f>
        <v>7.0950562592142008</v>
      </c>
      <c r="IT8" s="168" t="e">
        <f>'4-5_Prison and Probation'!JP8/G8*100</f>
        <v>#VALUE!</v>
      </c>
      <c r="IU8" s="168" t="e">
        <f>'4-5_Prison and Probation'!JQ8/G8*100</f>
        <v>#VALUE!</v>
      </c>
      <c r="IV8" s="168" t="e">
        <f>'4-5_Prison and Probation'!JR8/G8*100</f>
        <v>#VALUE!</v>
      </c>
      <c r="IW8" s="168" t="e">
        <f>'4-5_Prison and Probation'!JS8/G8*100</f>
        <v>#VALUE!</v>
      </c>
      <c r="IX8" s="171" t="s">
        <v>3336</v>
      </c>
      <c r="IY8" s="168">
        <f>'4-5_Prison and Probation'!KO8/H8*100</f>
        <v>48.282139913645707</v>
      </c>
      <c r="IZ8" s="168">
        <f>'4-5_Prison and Probation'!KP8/H8*100</f>
        <v>48.282139913645707</v>
      </c>
      <c r="JA8" s="168" t="e">
        <f>'4-5_Prison and Probation'!KQ8/H8*100</f>
        <v>#VALUE!</v>
      </c>
      <c r="JB8" s="171" t="s">
        <v>3336</v>
      </c>
      <c r="JC8" s="168" t="e">
        <f>'4-5_Prison and Probation'!KS8/H8*100</f>
        <v>#VALUE!</v>
      </c>
      <c r="JD8" s="168" t="e">
        <f>'4-5_Prison and Probation'!KT8/H8*100</f>
        <v>#VALUE!</v>
      </c>
      <c r="JE8" s="168">
        <f>'4-5_Prison and Probation'!KU8/H8*100</f>
        <v>1.4118402233000047</v>
      </c>
      <c r="JF8" s="168" t="e">
        <f>'4-5_Prison and Probation'!KV8/H8*100</f>
        <v>#VALUE!</v>
      </c>
      <c r="JG8" s="168">
        <f>'4-5_Prison and Probation'!KW8/H8*100</f>
        <v>4.1656275895386274</v>
      </c>
      <c r="JH8" s="168" t="e">
        <f>'4-5_Prison and Probation'!KX8/H8*100</f>
        <v>#VALUE!</v>
      </c>
      <c r="JI8" s="168" t="e">
        <f>'4-5_Prison and Probation'!KY8/H8*100</f>
        <v>#VALUE!</v>
      </c>
      <c r="JJ8" s="168" t="e">
        <f>'4-5_Prison and Probation'!KZ8/H8*100</f>
        <v>#VALUE!</v>
      </c>
      <c r="JK8" s="168">
        <f>'4-5_Prison and Probation'!LA8/H8*100</f>
        <v>48.282139913645707</v>
      </c>
      <c r="JL8" s="168" t="e">
        <f>'4-5_Prison and Probation'!LB8/H8*100</f>
        <v>#VALUE!</v>
      </c>
      <c r="JM8" s="171" t="s">
        <v>3336</v>
      </c>
      <c r="JN8" s="168">
        <f>'4-5_Prison and Probation'!LD8/H8*100</f>
        <v>0.26559370537326821</v>
      </c>
      <c r="JO8" s="168" t="e">
        <f>'4-5_Prison and Probation'!LE8/H8*100</f>
        <v>#VALUE!</v>
      </c>
      <c r="JP8" s="168">
        <f>'4-5_Prison and Probation'!LF8/H8*100</f>
        <v>33.506742725248621</v>
      </c>
      <c r="JQ8" s="168" t="e">
        <f>'4-5_Prison and Probation'!LG8/H8*100</f>
        <v>#VALUE!</v>
      </c>
      <c r="JR8" s="168">
        <f>'4-5_Prison and Probation'!LH8/H8*100</f>
        <v>4.529071607417837</v>
      </c>
      <c r="JS8" s="168" t="e">
        <f>'4-5_Prison and Probation'!LI8/H8*100</f>
        <v>#VALUE!</v>
      </c>
      <c r="JT8" s="171" t="s">
        <v>3336</v>
      </c>
      <c r="JU8" s="168">
        <f>'4-5_Prison and Probation'!LK8/H8*100</f>
        <v>1.6075408483118863</v>
      </c>
      <c r="JV8" s="168" t="e">
        <f>'4-5_Prison and Probation'!LL8/H8*100</f>
        <v>#VALUE!</v>
      </c>
      <c r="JW8" s="168">
        <f>'4-5_Prison and Probation'!LM8/H8*100</f>
        <v>0.41935848216831817</v>
      </c>
      <c r="JX8" s="168" t="e">
        <f>'4-5_Prison and Probation'!LN8/H8*100</f>
        <v>#VALUE!</v>
      </c>
      <c r="JY8" s="168">
        <f>'4-5_Prison and Probation'!LO8/H8*100</f>
        <v>2.0268993304802048</v>
      </c>
      <c r="JZ8" s="168" t="e">
        <f>'4-5_Prison and Probation'!LP8/H8*100</f>
        <v>#VALUE!</v>
      </c>
      <c r="KA8" s="171" t="s">
        <v>3336</v>
      </c>
      <c r="KB8" s="168">
        <f>'4-5_Prison and Probation'!LR8/H8*100</f>
        <v>0.34946540180693186</v>
      </c>
      <c r="KC8" s="168" t="e">
        <f>'4-5_Prison and Probation'!LS8/H8*100</f>
        <v>#VALUE!</v>
      </c>
      <c r="KD8" s="168" t="e">
        <f>'4-5_Prison and Probation'!LT8/H8*100</f>
        <v>#VALUE!</v>
      </c>
      <c r="KE8" s="168" t="e">
        <f>'4-5_Prison and Probation'!LU8/H8*100</f>
        <v>#VALUE!</v>
      </c>
      <c r="KF8" s="171" t="s">
        <v>3336</v>
      </c>
      <c r="KG8" s="168">
        <f>'4-5_Prison and Probation'!OT8/G8*100</f>
        <v>144.4281315231822</v>
      </c>
      <c r="KH8" s="168">
        <f>'4-5_Prison and Probation'!OU8/G8*100</f>
        <v>8.9972533384947209</v>
      </c>
      <c r="KI8" s="168">
        <f>'4-5_Prison and Probation'!OV8/G8*100</f>
        <v>4.3042415662551905</v>
      </c>
      <c r="KJ8" s="168" t="e">
        <f>'4-5_Prison and Probation'!OW8/G8*100</f>
        <v>#VALUE!</v>
      </c>
      <c r="KK8" s="168" t="e">
        <f>'4-5_Prison and Probation'!OX8/G8*100</f>
        <v>#VALUE!</v>
      </c>
      <c r="KL8" s="171" t="s">
        <v>3336</v>
      </c>
      <c r="KM8" s="168">
        <f>'4-5_Prison and Probation'!OZ8/G8*100</f>
        <v>103.94049149995598</v>
      </c>
      <c r="KN8" s="168">
        <f>'4-5_Prison and Probation'!PA8/G8*100</f>
        <v>7.1228255596416528</v>
      </c>
      <c r="KO8" s="168" t="e">
        <f>'4-5_Prison and Probation'!PB8/G8*100</f>
        <v>#VALUE!</v>
      </c>
      <c r="KP8" s="168" t="e">
        <f>'4-5_Prison and Probation'!PC8/G8*100</f>
        <v>#VALUE!</v>
      </c>
      <c r="KQ8" s="168" t="e">
        <f>'4-5_Prison and Probation'!PD8/G8*100</f>
        <v>#VALUE!</v>
      </c>
      <c r="KR8" s="171" t="s">
        <v>3336</v>
      </c>
      <c r="KS8" s="168">
        <f>'4-5_Prison and Probation'!PF8/G8*100</f>
        <v>169.89258001515648</v>
      </c>
      <c r="KT8" s="168">
        <f>'4-5_Prison and Probation'!PG8/G8*100</f>
        <v>163.14464001128545</v>
      </c>
      <c r="KU8" s="168">
        <f>'4-5_Prison and Probation'!PH8/G8*100</f>
        <v>2.6658528410354725</v>
      </c>
      <c r="KV8" s="168">
        <f>'4-5_Prison and Probation'!PI8/G8*100</f>
        <v>3.1657002487296233</v>
      </c>
      <c r="KW8" s="168">
        <f>'4-5_Prison and Probation'!PJ8/G8*100</f>
        <v>0.91638691410594364</v>
      </c>
      <c r="KX8" s="168" t="e">
        <f>'4-5_Prison and Probation'!PK8/G8*100</f>
        <v>#VALUE!</v>
      </c>
      <c r="KY8" s="168" t="e">
        <f>'4-5_Prison and Probation'!PL8/G8*100</f>
        <v>#VALUE!</v>
      </c>
      <c r="KZ8" s="171" t="s">
        <v>3336</v>
      </c>
      <c r="LA8" s="168">
        <f>'4-5_Prison and Probation'!PN8/G8*100</f>
        <v>144.4281315231822</v>
      </c>
      <c r="LB8" s="168">
        <f>'4-5_Prison and Probation'!PO8/G8*100</f>
        <v>103.94049149995598</v>
      </c>
      <c r="LC8" s="171" t="s">
        <v>3336</v>
      </c>
      <c r="LD8" s="168" t="e">
        <f>'4-5_Prison and Probation'!PQ8/G8*100</f>
        <v>#VALUE!</v>
      </c>
      <c r="LE8" s="168" t="e">
        <f>'4-5_Prison and Probation'!PR8/G8*100</f>
        <v>#VALUE!</v>
      </c>
      <c r="LF8" s="168" t="e">
        <f>'4-5_Prison and Probation'!PS8/G8*100</f>
        <v>#VALUE!</v>
      </c>
      <c r="LG8" s="168">
        <f>'4-5_Prison and Probation'!PT8/G8*100</f>
        <v>1.6245040750059911</v>
      </c>
      <c r="LH8" s="168" t="e">
        <f>'4-5_Prison and Probation'!PU8/G8*100</f>
        <v>#VALUE!</v>
      </c>
      <c r="LI8" s="168">
        <f>'4-5_Prison and Probation'!PV8/G8*100</f>
        <v>1.9021970792805196</v>
      </c>
      <c r="LJ8" s="171" t="s">
        <v>3336</v>
      </c>
      <c r="LK8" s="168" t="e">
        <f>'4-5_Prison and Probation'!PX8/G8*100</f>
        <v>#VALUE!</v>
      </c>
      <c r="LL8" s="168" t="e">
        <f>'4-5_Prison and Probation'!PY8/G8*100</f>
        <v>#VALUE!</v>
      </c>
      <c r="LM8" s="168">
        <f>'4-5_Prison and Probation'!PZ8/G8*100</f>
        <v>104.13487660294815</v>
      </c>
      <c r="LN8" s="168">
        <f>'4-5_Prison and Probation'!QA8/G8*100</f>
        <v>32.615043352043358</v>
      </c>
      <c r="LO8" s="168">
        <f>'4-5_Prison and Probation'!QB8/G8*100</f>
        <v>2.5408909891119347</v>
      </c>
      <c r="LP8" s="168">
        <f>'4-5_Prison and Probation'!QC8/G8*100</f>
        <v>1.5273115235099062</v>
      </c>
      <c r="LQ8" s="171" t="s">
        <v>3336</v>
      </c>
      <c r="LR8" s="168" t="e">
        <f>'4-5_Prison and Probation'!QE8/G8*100</f>
        <v>#VALUE!</v>
      </c>
      <c r="LS8" s="168" t="e">
        <f>'4-5_Prison and Probation'!QF8/G8*100</f>
        <v>#VALUE!</v>
      </c>
      <c r="LT8" s="168" t="e">
        <f>'4-5_Prison and Probation'!QG8/G8*100</f>
        <v>#VALUE!</v>
      </c>
      <c r="LU8" s="168" t="e">
        <f>'4-5_Prison and Probation'!QH8/G8*100</f>
        <v>#VALUE!</v>
      </c>
      <c r="LV8" s="168" t="e">
        <f>'4-5_Prison and Probation'!QI8/G8*100</f>
        <v>#VALUE!</v>
      </c>
      <c r="LW8" s="168">
        <f>'4-5_Prison and Probation'!QJ8/G8*100</f>
        <v>9.0111379887084464</v>
      </c>
      <c r="LX8" s="171" t="s">
        <v>3336</v>
      </c>
      <c r="LY8" s="168">
        <f>'4-5_Prison and Probation'!QL8/G8*100</f>
        <v>28.949495695619586</v>
      </c>
      <c r="LZ8" s="168">
        <f>'4-5_Prison and Probation'!QM8/G8*100</f>
        <v>48.457429245905203</v>
      </c>
      <c r="MA8" s="168">
        <f>'4-5_Prison and Probation'!QN8/G8*100</f>
        <v>8.8028682355025509</v>
      </c>
      <c r="MB8" s="168">
        <f>'4-5_Prison and Probation'!QO8/G8*100</f>
        <v>8.8028682355025509</v>
      </c>
      <c r="MC8" s="168" t="e">
        <f>'4-5_Prison and Probation'!QP8/G8*100</f>
        <v>#VALUE!</v>
      </c>
      <c r="MD8" s="168" t="e">
        <f>'4-5_Prison and Probation'!QQ8/G8*100</f>
        <v>#VALUE!</v>
      </c>
      <c r="ME8" s="171" t="s">
        <v>3336</v>
      </c>
      <c r="MF8" s="168">
        <f>'4-5_Prison and Probation'!QS8/G8*100</f>
        <v>169.89258001515648</v>
      </c>
      <c r="MG8" s="168">
        <f>'4-5_Prison and Probation'!QT8/G8*100</f>
        <v>163.14464001128545</v>
      </c>
      <c r="MH8" s="168">
        <f>'4-5_Prison and Probation'!QU8/G8*100</f>
        <v>2.6658528410354725</v>
      </c>
      <c r="MI8" s="168">
        <f>'4-5_Prison and Probation'!QV8/G8*100</f>
        <v>3.1657002487296233</v>
      </c>
      <c r="MJ8" s="168">
        <f>'4-5_Prison and Probation'!QW8/G8*100</f>
        <v>0.91638691410594364</v>
      </c>
      <c r="MK8" s="168" t="e">
        <f>'4-5_Prison and Probation'!QX8/G8*100</f>
        <v>#VALUE!</v>
      </c>
      <c r="ML8" s="168" t="e">
        <f>'4-5_Prison and Probation'!QY8/G8*100</f>
        <v>#VALUE!</v>
      </c>
      <c r="MM8" s="171" t="s">
        <v>3336</v>
      </c>
      <c r="MN8" s="168">
        <f>'4-5_Prison and Probation'!RY8/G8*100</f>
        <v>5.0817819782238693</v>
      </c>
      <c r="MO8" s="171" t="s">
        <v>3336</v>
      </c>
      <c r="MP8" s="168">
        <f>'4-5_Prison and Probation'!SA8/G8*100</f>
        <v>2.7769300427452841E-2</v>
      </c>
      <c r="MQ8" s="168">
        <f>'4-5_Prison and Probation'!SB8/G8*100</f>
        <v>0.38877020598433976</v>
      </c>
      <c r="MR8" s="168" t="e">
        <f>'4-5_Prison and Probation'!SC8/G8*100</f>
        <v>#VALUE!</v>
      </c>
      <c r="MS8" s="168">
        <f>'4-5_Prison and Probation'!SD8/G8*100</f>
        <v>4.026548561980662</v>
      </c>
      <c r="MT8" s="171" t="s">
        <v>3336</v>
      </c>
      <c r="MU8" s="168">
        <f>'4-5_Prison and Probation'!SF8/G8*100</f>
        <v>0.63869390983141527</v>
      </c>
      <c r="MV8" s="168" t="e">
        <f>'4-5_Prison and Probation'!SG8/G8*100</f>
        <v>#VALUE!</v>
      </c>
      <c r="MW8" s="168" t="e">
        <f>'4-5_Prison and Probation'!SH8/G8*100</f>
        <v>#VALUE!</v>
      </c>
      <c r="MX8" s="168" t="e">
        <f>'4-5_Prison and Probation'!SI8/G8*100</f>
        <v>#VALUE!</v>
      </c>
      <c r="MY8" s="171" t="s">
        <v>3336</v>
      </c>
      <c r="MZ8" s="168">
        <f>'4-5_Prison and Probation'!SK8/G8*100</f>
        <v>437.00548082682536</v>
      </c>
      <c r="NA8" s="168">
        <f>'4-5_Prison and Probation'!SL8/G8*100</f>
        <v>0.24992370384707557</v>
      </c>
      <c r="NB8" s="168">
        <f>'4-5_Prison and Probation'!SM8/G8*100</f>
        <v>6.0259381927572662</v>
      </c>
      <c r="NC8" s="168">
        <f>'4-5_Prison and Probation'!SN8/G8*100</f>
        <v>430.72961893022102</v>
      </c>
    </row>
    <row r="9" spans="1:471" ht="15.75" customHeight="1">
      <c r="A9" s="133">
        <v>8</v>
      </c>
      <c r="B9" s="150" t="s">
        <v>31</v>
      </c>
      <c r="C9" s="5">
        <v>4289.857</v>
      </c>
      <c r="D9" s="5">
        <v>4275.9840000000004</v>
      </c>
      <c r="E9" s="5">
        <v>4262.1400000000003</v>
      </c>
      <c r="F9" s="5">
        <v>4246.8090000000002</v>
      </c>
      <c r="G9" s="5">
        <v>4225.3159999999998</v>
      </c>
      <c r="H9" s="5">
        <v>4190.6689999999999</v>
      </c>
      <c r="I9" s="171" t="s">
        <v>3336</v>
      </c>
      <c r="J9" s="285">
        <f>'4-5_Prison and Probation'!AJ9/C9*100</f>
        <v>118.5121089117889</v>
      </c>
      <c r="K9" s="285">
        <f>'4-5_Prison and Probation'!AK9/D9*100</f>
        <v>110.87506407881787</v>
      </c>
      <c r="L9" s="285">
        <f>'4-5_Prison and Probation'!AL9/E9*100</f>
        <v>102.10833055695025</v>
      </c>
      <c r="M9" s="285">
        <f>'4-5_Prison and Probation'!AM9/F9*100</f>
        <v>88.607705220555005</v>
      </c>
      <c r="N9" s="285">
        <f>'4-5_Prison and Probation'!AN9/G9*100</f>
        <v>79.07100912689134</v>
      </c>
      <c r="O9" s="285">
        <f>'4-5_Prison and Probation'!AO9/H9*100</f>
        <v>74.16476939600814</v>
      </c>
      <c r="P9" s="340">
        <f t="shared" si="0"/>
        <v>-37.420091434529645</v>
      </c>
      <c r="Q9" s="171" t="s">
        <v>3336</v>
      </c>
      <c r="R9" s="167">
        <f>'4-5_Prison and Probation'!AQ9/C9*100</f>
        <v>20.886477101684275</v>
      </c>
      <c r="S9" s="167">
        <f>'4-5_Prison and Probation'!AR9/D9*100</f>
        <v>17.937391720829638</v>
      </c>
      <c r="T9" s="167">
        <f>'4-5_Prison and Probation'!AS9/E9*100</f>
        <v>22.125035780148</v>
      </c>
      <c r="U9" s="167">
        <f>'4-5_Prison and Probation'!AT9/F9*100</f>
        <v>19.120238277728053</v>
      </c>
      <c r="V9" s="167">
        <f>'4-5_Prison and Probation'!AU9/G9*100</f>
        <v>17.253147456900265</v>
      </c>
      <c r="W9" s="167">
        <f>'4-5_Prison and Probation'!AV9/H9*100</f>
        <v>18.374154580092107</v>
      </c>
      <c r="X9" s="6">
        <f t="shared" si="1"/>
        <v>-12.028464682488632</v>
      </c>
      <c r="Y9" s="171" t="s">
        <v>3336</v>
      </c>
      <c r="Z9" s="168">
        <f>'4-5_Prison and Probation'!AX9/C9*100</f>
        <v>5.8277000841753006</v>
      </c>
      <c r="AA9" s="168">
        <f>'4-5_Prison and Probation'!AY9/D9*100</f>
        <v>4.8409909859344653</v>
      </c>
      <c r="AB9" s="168">
        <f>'4-5_Prison and Probation'!AZ9/E9*100</f>
        <v>4.5517040735405221</v>
      </c>
      <c r="AC9" s="168">
        <f>'4-5_Prison and Probation'!BA9/F9*100</f>
        <v>4.4739473802565639</v>
      </c>
      <c r="AD9" s="168">
        <f>'4-5_Prison and Probation'!BB9/G9*100</f>
        <v>3.8813665060790723</v>
      </c>
      <c r="AE9" s="168">
        <f>'4-5_Prison and Probation'!BC9/H9*100</f>
        <v>2.9350922251315961</v>
      </c>
      <c r="AF9" s="6">
        <f t="shared" si="2"/>
        <v>-49.63549628949459</v>
      </c>
      <c r="AG9" s="171" t="s">
        <v>3336</v>
      </c>
      <c r="AH9" s="168">
        <f>'4-5_Prison and Probation'!BE9/C9*100</f>
        <v>6.7368212973066468</v>
      </c>
      <c r="AI9" s="168">
        <f>'4-5_Prison and Probation'!BF9/D9*100</f>
        <v>6.454654647912621</v>
      </c>
      <c r="AJ9" s="168">
        <f>'4-5_Prison and Probation'!BG9/E9*100</f>
        <v>6.4521578362043472</v>
      </c>
      <c r="AK9" s="168">
        <f>'4-5_Prison and Probation'!BH9/F9*100</f>
        <v>5.4393781307329814</v>
      </c>
      <c r="AL9" s="168">
        <f>'4-5_Prison and Probation'!BI9/G9*100</f>
        <v>2.5086881075876928</v>
      </c>
      <c r="AM9" s="168">
        <f>'4-5_Prison and Probation'!BJ9/H9*100</f>
        <v>4.5577448373994702</v>
      </c>
      <c r="AN9" s="6">
        <f t="shared" si="3"/>
        <v>-32.345766107501802</v>
      </c>
      <c r="AO9" s="171" t="s">
        <v>3336</v>
      </c>
      <c r="AP9" s="168">
        <f>'4-5_Prison and Probation'!BL9/C9*100</f>
        <v>0.37297280538721922</v>
      </c>
      <c r="AQ9" s="168">
        <f>'4-5_Prison and Probation'!BM9/D9*100</f>
        <v>1.0056164850008793</v>
      </c>
      <c r="AR9" s="168">
        <f>'4-5_Prison and Probation'!BN9/E9*100</f>
        <v>1.0558076459243477</v>
      </c>
      <c r="AS9" s="168">
        <f>'4-5_Prison and Probation'!BO9/F9*100</f>
        <v>0.7770540186761401</v>
      </c>
      <c r="AT9" s="168">
        <f>'4-5_Prison and Probation'!BP9/G9*100</f>
        <v>0.73367293712470261</v>
      </c>
      <c r="AU9" s="168">
        <f>'4-5_Prison and Probation'!BQ9/H9*100</f>
        <v>0.73973869088682509</v>
      </c>
      <c r="AV9" s="6">
        <f t="shared" si="4"/>
        <v>98.335825079480145</v>
      </c>
      <c r="AW9" s="171" t="s">
        <v>3336</v>
      </c>
      <c r="AX9" s="168">
        <f>'4-5_Prison and Probation'!BS9/C9*100</f>
        <v>1.2820940185185659</v>
      </c>
      <c r="AY9" s="168">
        <f>'4-5_Prison and Probation'!BT9/D9*100</f>
        <v>1.5902772320944139</v>
      </c>
      <c r="AZ9" s="168">
        <f>'4-5_Prison and Probation'!BU9/E9*100</f>
        <v>0.84464611673947831</v>
      </c>
      <c r="BA9" s="168">
        <f>'4-5_Prison and Probation'!BV9/F9*100</f>
        <v>0.94188365900138193</v>
      </c>
      <c r="BB9" s="168">
        <f>'4-5_Prison and Probation'!BW9/G9*100</f>
        <v>0.59167172348766339</v>
      </c>
      <c r="BC9" s="168">
        <f>'4-5_Prison and Probation'!BX9/H9*100</f>
        <v>0.52497584514548878</v>
      </c>
      <c r="BD9" s="6">
        <f t="shared" si="5"/>
        <v>-59.053249015849254</v>
      </c>
      <c r="BE9" s="171" t="s">
        <v>3336</v>
      </c>
      <c r="BF9" s="168">
        <f>'4-5_Prison and Probation'!BZ9/C9*100</f>
        <v>293.62284104108835</v>
      </c>
      <c r="BG9" s="168">
        <f>'4-5_Prison and Probation'!CA9/D9*100</f>
        <v>272.68577244442446</v>
      </c>
      <c r="BH9" s="168">
        <f>'4-5_Prison and Probation'!CB9/E9*100</f>
        <v>258.67287325146521</v>
      </c>
      <c r="BI9" s="168">
        <f>'4-5_Prison and Probation'!CC9/F9*100</f>
        <v>216.32712938114241</v>
      </c>
      <c r="BJ9" s="168">
        <f>'4-5_Prison and Probation'!CD9/G9*100</f>
        <v>184.88558015542506</v>
      </c>
      <c r="BK9" s="168">
        <f>'4-5_Prison and Probation'!CE9/H9*100</f>
        <v>186.89140087179399</v>
      </c>
      <c r="BL9" s="6">
        <f t="shared" si="6"/>
        <v>-36.349842468269969</v>
      </c>
      <c r="BM9" s="171" t="s">
        <v>3336</v>
      </c>
      <c r="BN9" s="168" t="e">
        <f>'4-5_Prison and Probation'!CG9/C9*100</f>
        <v>#VALUE!</v>
      </c>
      <c r="BO9" s="168">
        <f>'4-5_Prison and Probation'!CH9/D9*100</f>
        <v>71.258451855759972</v>
      </c>
      <c r="BP9" s="168">
        <f>'4-5_Prison and Probation'!CI9/E9*100</f>
        <v>81.132951991253208</v>
      </c>
      <c r="BQ9" s="168">
        <f>'4-5_Prison and Probation'!CJ9/F9*100</f>
        <v>71.371234260829723</v>
      </c>
      <c r="BR9" s="168">
        <f>'4-5_Prison and Probation'!CK9/G9*100</f>
        <v>69.95926458518133</v>
      </c>
      <c r="BS9" s="168">
        <f>'4-5_Prison and Probation'!CL9/H9*100</f>
        <v>76.312397853421501</v>
      </c>
      <c r="BT9" s="6" t="e">
        <f t="shared" si="7"/>
        <v>#VALUE!</v>
      </c>
      <c r="BU9" s="171" t="s">
        <v>3336</v>
      </c>
      <c r="BV9" s="168" t="e">
        <f>'4-5_Prison and Probation'!CN9/C9*100</f>
        <v>#VALUE!</v>
      </c>
      <c r="BW9" s="168">
        <f>'4-5_Prison and Probation'!CO9/D9*100</f>
        <v>13.751220771639931</v>
      </c>
      <c r="BX9" s="168">
        <f>'4-5_Prison and Probation'!CP9/E9*100</f>
        <v>13.702037004884868</v>
      </c>
      <c r="BY9" s="168">
        <f>'4-5_Prison and Probation'!CQ9/F9*100</f>
        <v>11.96192246931755</v>
      </c>
      <c r="BZ9" s="168">
        <f>'4-5_Prison and Probation'!CR9/G9*100</f>
        <v>10.508089809140902</v>
      </c>
      <c r="CA9" s="168">
        <f>'4-5_Prison and Probation'!CS9/H9*100</f>
        <v>10.666554671819704</v>
      </c>
      <c r="CB9" s="6" t="e">
        <f t="shared" si="8"/>
        <v>#VALUE!</v>
      </c>
      <c r="CC9" s="171" t="s">
        <v>3336</v>
      </c>
      <c r="CD9" s="168" t="e">
        <f>'4-5_Prison and Probation'!CU9/C9*100</f>
        <v>#VALUE!</v>
      </c>
      <c r="CE9" s="168" t="e">
        <f>'4-5_Prison and Probation'!CV9/D9*100</f>
        <v>#VALUE!</v>
      </c>
      <c r="CF9" s="168" t="e">
        <f>'4-5_Prison and Probation'!CW9/E9*100</f>
        <v>#VALUE!</v>
      </c>
      <c r="CG9" s="168" t="e">
        <f>'4-5_Prison and Probation'!CX9/F9*100</f>
        <v>#VALUE!</v>
      </c>
      <c r="CH9" s="168" t="e">
        <f>'4-5_Prison and Probation'!CY9/G9*100</f>
        <v>#VALUE!</v>
      </c>
      <c r="CI9" s="168" t="e">
        <f>'4-5_Prison and Probation'!CZ9/H9*100</f>
        <v>#VALUE!</v>
      </c>
      <c r="CJ9" s="6" t="e">
        <f t="shared" si="9"/>
        <v>#VALUE!</v>
      </c>
      <c r="CK9" s="171" t="s">
        <v>3336</v>
      </c>
      <c r="CL9" s="168" t="e">
        <f>'4-5_Prison and Probation'!DB9/C9*100</f>
        <v>#VALUE!</v>
      </c>
      <c r="CM9" s="168" t="e">
        <f>'4-5_Prison and Probation'!DC9/D9*100</f>
        <v>#VALUE!</v>
      </c>
      <c r="CN9" s="168" t="e">
        <f>'4-5_Prison and Probation'!DD9/E9*100</f>
        <v>#VALUE!</v>
      </c>
      <c r="CO9" s="168" t="e">
        <f>'4-5_Prison and Probation'!DE9/F9*100</f>
        <v>#VALUE!</v>
      </c>
      <c r="CP9" s="168" t="e">
        <f>'4-5_Prison and Probation'!DF9/G9*100</f>
        <v>#VALUE!</v>
      </c>
      <c r="CQ9" s="168" t="e">
        <f>'4-5_Prison and Probation'!DG9/H9*100</f>
        <v>#VALUE!</v>
      </c>
      <c r="CR9" s="6" t="e">
        <f t="shared" si="10"/>
        <v>#VALUE!</v>
      </c>
      <c r="CS9" s="171" t="s">
        <v>3336</v>
      </c>
      <c r="CT9" s="168" t="e">
        <f>'4-5_Prison and Probation'!DI9/C9*100</f>
        <v>#VALUE!</v>
      </c>
      <c r="CU9" s="168" t="e">
        <f>'4-5_Prison and Probation'!DJ9/D9*100</f>
        <v>#VALUE!</v>
      </c>
      <c r="CV9" s="168" t="e">
        <f>'4-5_Prison and Probation'!DK9/E9*100</f>
        <v>#VALUE!</v>
      </c>
      <c r="CW9" s="168" t="e">
        <f>'4-5_Prison and Probation'!DL9/F9*100</f>
        <v>#VALUE!</v>
      </c>
      <c r="CX9" s="168">
        <f>'4-5_Prison and Probation'!DM9/G9*100</f>
        <v>0.54433798560865032</v>
      </c>
      <c r="CY9" s="168" t="e">
        <f>'4-5_Prison and Probation'!DN9/H9*100</f>
        <v>#VALUE!</v>
      </c>
      <c r="CZ9" s="6" t="e">
        <f t="shared" si="11"/>
        <v>#VALUE!</v>
      </c>
      <c r="DA9" s="171" t="s">
        <v>3336</v>
      </c>
      <c r="DB9" s="168">
        <f>'4-5_Prison and Probation'!DP9/C9*100</f>
        <v>275.39379517778798</v>
      </c>
      <c r="DC9" s="168">
        <f>'4-5_Prison and Probation'!DQ9/D9*100</f>
        <v>264.68761342418492</v>
      </c>
      <c r="DD9" s="168">
        <f>'4-5_Prison and Probation'!DR9/E9*100</f>
        <v>255.99816054845687</v>
      </c>
      <c r="DE9" s="168">
        <f>'4-5_Prison and Probation'!DS9/F9*100</f>
        <v>214.04306150806406</v>
      </c>
      <c r="DF9" s="168">
        <f>'4-5_Prison and Probation'!DT9/G9*100</f>
        <v>183.08689811602255</v>
      </c>
      <c r="DG9" s="168">
        <f>'4-5_Prison and Probation'!DU9/H9*100</f>
        <v>181.66550495875481</v>
      </c>
      <c r="DH9" s="6">
        <f t="shared" si="12"/>
        <v>-34.034278135614599</v>
      </c>
      <c r="DI9" s="171" t="s">
        <v>3336</v>
      </c>
      <c r="DJ9" s="168">
        <f>'4-5_Prison and Probation'!DW9/C9*100</f>
        <v>0.3030404043771156</v>
      </c>
      <c r="DK9" s="168">
        <f>'4-5_Prison and Probation'!DX9/D9*100</f>
        <v>0.30402358848863792</v>
      </c>
      <c r="DL9" s="168">
        <f>'4-5_Prison and Probation'!DY9/E9*100</f>
        <v>0.37539827410643478</v>
      </c>
      <c r="DM9" s="168">
        <f>'4-5_Prison and Probation'!DZ9/F9*100</f>
        <v>0.37675346360055278</v>
      </c>
      <c r="DN9" s="168">
        <f>'4-5_Prison and Probation'!EA9/G9*100</f>
        <v>0.26033555833457195</v>
      </c>
      <c r="DO9" s="168">
        <f>'4-5_Prison and Probation'!EB9/H9*100</f>
        <v>0.26248792257274439</v>
      </c>
      <c r="DP9" s="6">
        <f t="shared" si="13"/>
        <v>-13.381872918142648</v>
      </c>
      <c r="DQ9" s="171" t="s">
        <v>3336</v>
      </c>
      <c r="DR9" s="168">
        <f>'4-5_Prison and Probation'!ED9/C9*100</f>
        <v>4.6621600673402402E-2</v>
      </c>
      <c r="DS9" s="168">
        <f>'4-5_Prison and Probation'!EE9/D9*100</f>
        <v>0</v>
      </c>
      <c r="DT9" s="168">
        <f>'4-5_Prison and Probation'!EF9/E9*100</f>
        <v>0</v>
      </c>
      <c r="DU9" s="168">
        <f>'4-5_Prison and Probation'!EG9/F9*100</f>
        <v>0</v>
      </c>
      <c r="DV9" s="168">
        <f>'4-5_Prison and Probation'!EH9/G9*100</f>
        <v>2.3666868939506539E-2</v>
      </c>
      <c r="DW9" s="168">
        <f>'4-5_Prison and Probation'!EI9/H9*100</f>
        <v>0</v>
      </c>
      <c r="DX9" s="6">
        <f t="shared" si="14"/>
        <v>-100</v>
      </c>
      <c r="DY9" s="171" t="s">
        <v>3336</v>
      </c>
      <c r="DZ9" s="168" t="e">
        <f>'4-5_Prison and Probation'!EK9/C9*100</f>
        <v>#VALUE!</v>
      </c>
      <c r="EA9" s="168" t="e">
        <f>'4-5_Prison and Probation'!EL9/D9*100</f>
        <v>#VALUE!</v>
      </c>
      <c r="EB9" s="168">
        <f>'4-5_Prison and Probation'!EM9/E9*100</f>
        <v>0</v>
      </c>
      <c r="EC9" s="168">
        <f>'4-5_Prison and Probation'!EN9/F9*100</f>
        <v>0</v>
      </c>
      <c r="ED9" s="168">
        <f>'4-5_Prison and Probation'!EO9/G9*100</f>
        <v>0</v>
      </c>
      <c r="EE9" s="168">
        <f>'4-5_Prison and Probation'!EP9/H9*100</f>
        <v>0</v>
      </c>
      <c r="EF9" s="6" t="e">
        <f t="shared" si="15"/>
        <v>#VALUE!</v>
      </c>
      <c r="EG9" s="171" t="s">
        <v>3336</v>
      </c>
      <c r="EH9" s="133">
        <f>'4-5_Prison and Probation'!ER9/C9*100</f>
        <v>275.09075477341082</v>
      </c>
      <c r="EI9" s="133">
        <f>'4-5_Prison and Probation'!ES9/D9*100</f>
        <v>264.38358983569628</v>
      </c>
      <c r="EJ9" s="133">
        <f>'4-5_Prison and Probation'!ET9/E9*100</f>
        <v>255.62276227435041</v>
      </c>
      <c r="EK9" s="133">
        <f>'4-5_Prison and Probation'!EU9/F9*100</f>
        <v>213.66630804446351</v>
      </c>
      <c r="EL9" s="133">
        <f>'4-5_Prison and Probation'!EV9/G9*100</f>
        <v>182.82656255768802</v>
      </c>
      <c r="EM9" s="133">
        <f>'4-5_Prison and Probation'!EW9/H9*100</f>
        <v>181.40301703618204</v>
      </c>
      <c r="EN9" s="340">
        <f t="shared" si="16"/>
        <v>-34.057028857403196</v>
      </c>
      <c r="EO9" s="171" t="s">
        <v>3336</v>
      </c>
      <c r="EP9" s="168">
        <f>'4-5_Prison and Probation'!EY9/C9*100</f>
        <v>103.03373748821932</v>
      </c>
      <c r="EQ9" s="168">
        <f>'4-5_Prison and Probation'!EZ9/D9*100</f>
        <v>74.041437011925211</v>
      </c>
      <c r="ER9" s="168">
        <f>'4-5_Prison and Probation'!FA9/E9*100</f>
        <v>76.276236820001202</v>
      </c>
      <c r="ES9" s="168">
        <f>'4-5_Prison and Probation'!FB9/F9*100</f>
        <v>73.725943408333166</v>
      </c>
      <c r="ET9" s="168">
        <f>'4-5_Prison and Probation'!FC9/G9*100</f>
        <v>70.030265191999845</v>
      </c>
      <c r="EU9" s="168">
        <f>'4-5_Prison and Probation'!FD9/H9*100</f>
        <v>74.451119856996584</v>
      </c>
      <c r="EV9" s="6">
        <f t="shared" si="17"/>
        <v>-27.741027675028107</v>
      </c>
      <c r="EW9" s="171" t="s">
        <v>3336</v>
      </c>
      <c r="EX9" s="168">
        <f>'4-5_Prison and Probation'!FF9/C9*100</f>
        <v>70.701657421214733</v>
      </c>
      <c r="EY9" s="168">
        <f>'4-5_Prison and Probation'!FG9/D9*100</f>
        <v>75.421236375065945</v>
      </c>
      <c r="EZ9" s="168">
        <f>'4-5_Prison and Probation'!FH9/E9*100</f>
        <v>71.536833609407481</v>
      </c>
      <c r="FA9" s="168">
        <f>'4-5_Prison and Probation'!FI9/F9*100</f>
        <v>61.434361658365134</v>
      </c>
      <c r="FB9" s="168">
        <f>'4-5_Prison and Probation'!FJ9/G9*100</f>
        <v>54.812468463897147</v>
      </c>
      <c r="FC9" s="168">
        <f>'4-5_Prison and Probation'!FK9/H9*100</f>
        <v>80.607654768248224</v>
      </c>
      <c r="FD9" s="6">
        <f t="shared" si="18"/>
        <v>14.010983205127943</v>
      </c>
      <c r="FE9" s="171" t="s">
        <v>3336</v>
      </c>
      <c r="FF9" s="168" t="e">
        <f>'4-5_Prison and Probation'!FM9/C9*100</f>
        <v>#VALUE!</v>
      </c>
      <c r="FG9" s="168" t="e">
        <f>'4-5_Prison and Probation'!FN9/D9*100</f>
        <v>#VALUE!</v>
      </c>
      <c r="FH9" s="168" t="e">
        <f>'4-5_Prison and Probation'!FO9/E9*100</f>
        <v>#VALUE!</v>
      </c>
      <c r="FI9" s="168" t="e">
        <f>'4-5_Prison and Probation'!FP9/F9*100</f>
        <v>#VALUE!</v>
      </c>
      <c r="FJ9" s="168">
        <f>'4-5_Prison and Probation'!FQ9/G9*100</f>
        <v>2.3666868939506539E-2</v>
      </c>
      <c r="FK9" s="168">
        <f>'4-5_Prison and Probation'!FR9/H9*100</f>
        <v>0.1431752304942242</v>
      </c>
      <c r="FL9" s="6" t="e">
        <f t="shared" si="19"/>
        <v>#VALUE!</v>
      </c>
      <c r="FM9" s="171" t="s">
        <v>3336</v>
      </c>
      <c r="FN9" s="168" t="e">
        <f>'4-5_Prison and Probation'!FT9/C9*100</f>
        <v>#VALUE!</v>
      </c>
      <c r="FO9" s="168" t="e">
        <f>'4-5_Prison and Probation'!FU9/D9*100</f>
        <v>#VALUE!</v>
      </c>
      <c r="FP9" s="168" t="e">
        <f>'4-5_Prison and Probation'!FV9/E9*100</f>
        <v>#VALUE!</v>
      </c>
      <c r="FQ9" s="168" t="e">
        <f>'4-5_Prison and Probation'!FW9/F9*100</f>
        <v>#VALUE!</v>
      </c>
      <c r="FR9" s="168">
        <f>'4-5_Prison and Probation'!FX9/G9*100</f>
        <v>2.3666868939506539E-2</v>
      </c>
      <c r="FS9" s="168">
        <f>'4-5_Prison and Probation'!FY9/H9*100</f>
        <v>4.7725076831408066E-2</v>
      </c>
      <c r="FT9" s="6" t="e">
        <f t="shared" si="20"/>
        <v>#VALUE!</v>
      </c>
      <c r="FU9" s="171" t="s">
        <v>3336</v>
      </c>
      <c r="FV9" s="168">
        <f>'4-5_Prison and Probation'!GA9/C9*100</f>
        <v>101.65840026835393</v>
      </c>
      <c r="FW9" s="168">
        <f>'4-5_Prison and Probation'!GB9/D9*100</f>
        <v>115.22494003719376</v>
      </c>
      <c r="FX9" s="168">
        <f>'4-5_Prison and Probation'!GC9/E9*100</f>
        <v>108.18509011904818</v>
      </c>
      <c r="FY9" s="168">
        <f>'4-5_Prison and Probation'!GD9/F9*100</f>
        <v>78.882756441365743</v>
      </c>
      <c r="FZ9" s="168">
        <f>'4-5_Prison and Probation'!GE9/G9*100</f>
        <v>58.244164460125589</v>
      </c>
      <c r="GA9" s="168" t="e">
        <f>'4-5_Prison and Probation'!GF9/H9*100</f>
        <v>#VALUE!</v>
      </c>
      <c r="GB9" s="6" t="e">
        <f t="shared" si="21"/>
        <v>#VALUE!</v>
      </c>
      <c r="GC9" s="171" t="s">
        <v>3336</v>
      </c>
      <c r="GE9" s="168">
        <f>'4-5_Prison and Probation'!HA9/G9*100</f>
        <v>60.326848926802171</v>
      </c>
      <c r="GF9" s="168">
        <f>'4-5_Prison and Probation'!HB9/G9*100</f>
        <v>3.8813665060790723</v>
      </c>
      <c r="GG9" s="168">
        <f>'4-5_Prison and Probation'!HC9/E9*100</f>
        <v>1.1731196065826086</v>
      </c>
      <c r="GH9" s="168">
        <f>'4-5_Prison and Probation'!HD9/G9*100</f>
        <v>2.5086881075876928</v>
      </c>
      <c r="GI9" s="168">
        <f>'4-5_Prison and Probation'!HE9/G9*100</f>
        <v>0.73367293712470261</v>
      </c>
      <c r="GJ9" s="171" t="s">
        <v>3336</v>
      </c>
      <c r="GK9" s="168" t="e">
        <f>'4-5_Prison and Probation'!HG9/G9*100</f>
        <v>#VALUE!</v>
      </c>
      <c r="GL9" s="168" t="e">
        <f>'4-5_Prison and Probation'!HH9/G9*100</f>
        <v>#VALUE!</v>
      </c>
      <c r="GM9" s="168" t="e">
        <f>'4-5_Prison and Probation'!HI9/G9*100</f>
        <v>#VALUE!</v>
      </c>
      <c r="GN9" s="168" t="e">
        <f>'4-5_Prison and Probation'!HJ9/G9*100</f>
        <v>#VALUE!</v>
      </c>
      <c r="GO9" s="168" t="e">
        <f>'4-5_Prison and Probation'!HK9/G9*100</f>
        <v>#VALUE!</v>
      </c>
      <c r="GP9" s="171" t="s">
        <v>3336</v>
      </c>
      <c r="GQ9" s="168">
        <f>'4-5_Prison and Probation'!HM9/G9*100</f>
        <v>8.3307378667063023</v>
      </c>
      <c r="GR9" s="168" t="e">
        <f>'4-5_Prison and Probation'!HN9/G9*100</f>
        <v>#VALUE!</v>
      </c>
      <c r="GS9" s="168" t="e">
        <f>'4-5_Prison and Probation'!HO9/G9*100</f>
        <v>#VALUE!</v>
      </c>
      <c r="GT9" s="168" t="e">
        <f>'4-5_Prison and Probation'!HP9/G9*100</f>
        <v>#VALUE!</v>
      </c>
      <c r="GU9" s="168" t="e">
        <f>'4-5_Prison and Probation'!HQ9/G9*100</f>
        <v>#VALUE!</v>
      </c>
      <c r="GV9" s="171" t="s">
        <v>3336</v>
      </c>
      <c r="GW9" s="168">
        <f>'4-5_Prison and Probation'!HS9/G9*100</f>
        <v>2.3193531560716405</v>
      </c>
      <c r="GX9" s="168" t="e">
        <f>'4-5_Prison and Probation'!HT9/G9*100</f>
        <v>#VALUE!</v>
      </c>
      <c r="GY9" s="168" t="e">
        <f>'4-5_Prison and Probation'!HU9/G9*100</f>
        <v>#VALUE!</v>
      </c>
      <c r="GZ9" s="168" t="e">
        <f>'4-5_Prison and Probation'!HV9/G9*100</f>
        <v>#VALUE!</v>
      </c>
      <c r="HA9" s="168" t="e">
        <f>'4-5_Prison and Probation'!HW9/G9*100</f>
        <v>#VALUE!</v>
      </c>
      <c r="HB9" s="171" t="s">
        <v>3336</v>
      </c>
      <c r="HC9" s="168" t="e">
        <f>'4-5_Prison and Probation'!HY9/G9*100</f>
        <v>#VALUE!</v>
      </c>
      <c r="HD9" s="168" t="e">
        <f>'4-5_Prison and Probation'!HZ9/G9*100</f>
        <v>#VALUE!</v>
      </c>
      <c r="HE9" s="168" t="e">
        <f>'4-5_Prison and Probation'!IA9/G9*100</f>
        <v>#VALUE!</v>
      </c>
      <c r="HF9" s="168" t="e">
        <f>'4-5_Prison and Probation'!IB9/G9*100</f>
        <v>#VALUE!</v>
      </c>
      <c r="HG9" s="168" t="e">
        <f>'4-5_Prison and Probation'!IC9/G9*100</f>
        <v>#VALUE!</v>
      </c>
      <c r="HH9" s="171" t="s">
        <v>3336</v>
      </c>
      <c r="HI9" s="168" t="e">
        <f>'4-5_Prison and Probation'!IE9/G9*100</f>
        <v>#VALUE!</v>
      </c>
      <c r="HJ9" s="168" t="e">
        <f>'4-5_Prison and Probation'!IF9/G9*100</f>
        <v>#VALUE!</v>
      </c>
      <c r="HK9" s="168" t="e">
        <f>'4-5_Prison and Probation'!IG9/G9*100</f>
        <v>#VALUE!</v>
      </c>
      <c r="HL9" s="168" t="e">
        <f>'4-5_Prison and Probation'!IH9/G9*100</f>
        <v>#VALUE!</v>
      </c>
      <c r="HM9" s="168" t="e">
        <f>'4-5_Prison and Probation'!II9/G9*100</f>
        <v>#VALUE!</v>
      </c>
      <c r="HN9" s="171" t="s">
        <v>3336</v>
      </c>
      <c r="HO9" s="168">
        <f>'4-5_Prison and Probation'!IK9/G9*100</f>
        <v>2.2010188113741078</v>
      </c>
      <c r="HP9" s="168">
        <f>'4-5_Prison and Probation'!IL9/G9*100</f>
        <v>0</v>
      </c>
      <c r="HQ9" s="168" t="e">
        <f>'4-5_Prison and Probation'!IM9/G9*100</f>
        <v>#VALUE!</v>
      </c>
      <c r="HR9" s="168" t="e">
        <f>'4-5_Prison and Probation'!IN9/G9*100</f>
        <v>#VALUE!</v>
      </c>
      <c r="HS9" s="168" t="e">
        <f>'4-5_Prison and Probation'!IO9/G9*100</f>
        <v>#VALUE!</v>
      </c>
      <c r="HT9" s="171" t="s">
        <v>3336</v>
      </c>
      <c r="HU9" s="168" t="e">
        <f>'4-5_Prison and Probation'!IQ9/G9*100</f>
        <v>#VALUE!</v>
      </c>
      <c r="HV9" s="168" t="e">
        <f>'4-5_Prison and Probation'!IR9/G9*100</f>
        <v>#VALUE!</v>
      </c>
      <c r="HW9" s="168" t="e">
        <f>'4-5_Prison and Probation'!IS9/G9*100</f>
        <v>#VALUE!</v>
      </c>
      <c r="HX9" s="168" t="e">
        <f>'4-5_Prison and Probation'!IT9/G9*100</f>
        <v>#VALUE!</v>
      </c>
      <c r="HY9" s="168" t="e">
        <f>'4-5_Prison and Probation'!IU9/G9*100</f>
        <v>#VALUE!</v>
      </c>
      <c r="HZ9" s="171" t="s">
        <v>3336</v>
      </c>
      <c r="IA9" s="168">
        <f>'4-5_Prison and Probation'!IW9/G9*100</f>
        <v>8.87507585231495</v>
      </c>
      <c r="IB9" s="168" t="e">
        <f>'4-5_Prison and Probation'!IX9/G9*100</f>
        <v>#VALUE!</v>
      </c>
      <c r="IC9" s="168" t="e">
        <f>'4-5_Prison and Probation'!IY9/G9*100</f>
        <v>#VALUE!</v>
      </c>
      <c r="ID9" s="168" t="e">
        <f>'4-5_Prison and Probation'!IZ9/G9*100</f>
        <v>#VALUE!</v>
      </c>
      <c r="IE9" s="168" t="e">
        <f>'4-5_Prison and Probation'!JA9/G9*100</f>
        <v>#VALUE!</v>
      </c>
      <c r="IF9" s="171" t="s">
        <v>3336</v>
      </c>
      <c r="IG9" s="168">
        <f>'4-5_Prison and Probation'!JC9/G9*100</f>
        <v>13.348114081881688</v>
      </c>
      <c r="IH9" s="168" t="e">
        <f>'4-5_Prison and Probation'!JD9/G9*100</f>
        <v>#VALUE!</v>
      </c>
      <c r="II9" s="168" t="e">
        <f>'4-5_Prison and Probation'!JE9/G9*100</f>
        <v>#VALUE!</v>
      </c>
      <c r="IJ9" s="168" t="e">
        <f>'4-5_Prison and Probation'!JF9/G9*100</f>
        <v>#VALUE!</v>
      </c>
      <c r="IK9" s="168" t="e">
        <f>'4-5_Prison and Probation'!JG9/G9*100</f>
        <v>#VALUE!</v>
      </c>
      <c r="IL9" s="171" t="s">
        <v>3336</v>
      </c>
      <c r="IM9" s="168">
        <f>'4-5_Prison and Probation'!JI9/G9*100</f>
        <v>3.0766929621358496</v>
      </c>
      <c r="IN9" s="168">
        <f>'4-5_Prison and Probation'!JJ9/G9*100</f>
        <v>0.35500303409259804</v>
      </c>
      <c r="IO9" s="168" t="e">
        <f>'4-5_Prison and Probation'!JK9/G9*100</f>
        <v>#VALUE!</v>
      </c>
      <c r="IP9" s="168" t="e">
        <f>'4-5_Prison and Probation'!JL9/G9*100</f>
        <v>#VALUE!</v>
      </c>
      <c r="IQ9" s="168" t="e">
        <f>'4-5_Prison and Probation'!JM9/G9*100</f>
        <v>#VALUE!</v>
      </c>
      <c r="IR9" s="171" t="s">
        <v>3336</v>
      </c>
      <c r="IS9" s="168">
        <f>'4-5_Prison and Probation'!JO9/G9*100</f>
        <v>7.4787305848840662</v>
      </c>
      <c r="IT9" s="168" t="e">
        <f>'4-5_Prison and Probation'!JP9/G9*100</f>
        <v>#VALUE!</v>
      </c>
      <c r="IU9" s="168" t="e">
        <f>'4-5_Prison and Probation'!JQ9/G9*100</f>
        <v>#VALUE!</v>
      </c>
      <c r="IV9" s="168" t="e">
        <f>'4-5_Prison and Probation'!JR9/G9*100</f>
        <v>#VALUE!</v>
      </c>
      <c r="IW9" s="168" t="e">
        <f>'4-5_Prison and Probation'!JS9/G9*100</f>
        <v>#VALUE!</v>
      </c>
      <c r="IX9" s="171" t="s">
        <v>3336</v>
      </c>
      <c r="IY9" s="168">
        <f>'4-5_Prison and Probation'!KO9/H9*100</f>
        <v>62.591438264391677</v>
      </c>
      <c r="IZ9" s="168">
        <f>'4-5_Prison and Probation'!KP9/H9*100</f>
        <v>62.591438264391677</v>
      </c>
      <c r="JA9" s="168" t="e">
        <f>'4-5_Prison and Probation'!KQ9/H9*100</f>
        <v>#VALUE!</v>
      </c>
      <c r="JB9" s="171" t="s">
        <v>3336</v>
      </c>
      <c r="JC9" s="168" t="e">
        <f>'4-5_Prison and Probation'!KS9/H9*100</f>
        <v>#VALUE!</v>
      </c>
      <c r="JD9" s="168" t="e">
        <f>'4-5_Prison and Probation'!KT9/H9*100</f>
        <v>#VALUE!</v>
      </c>
      <c r="JE9" s="168">
        <f>'4-5_Prison and Probation'!KU9/H9*100</f>
        <v>1.0022266134595694</v>
      </c>
      <c r="JF9" s="168" t="e">
        <f>'4-5_Prison and Probation'!KV9/H9*100</f>
        <v>#VALUE!</v>
      </c>
      <c r="JG9" s="168" t="e">
        <f>'4-5_Prison and Probation'!KW9/H9*100</f>
        <v>#VALUE!</v>
      </c>
      <c r="JH9" s="168" t="e">
        <f>'4-5_Prison and Probation'!KX9/H9*100</f>
        <v>#VALUE!</v>
      </c>
      <c r="JI9" s="168" t="e">
        <f>'4-5_Prison and Probation'!KY9/H9*100</f>
        <v>#VALUE!</v>
      </c>
      <c r="JJ9" s="168" t="e">
        <f>'4-5_Prison and Probation'!KZ9/H9*100</f>
        <v>#VALUE!</v>
      </c>
      <c r="JK9" s="168">
        <f>'4-5_Prison and Probation'!LA9/H9*100</f>
        <v>61.589211650932107</v>
      </c>
      <c r="JL9" s="168">
        <f>'4-5_Prison and Probation'!LB9/H9*100</f>
        <v>0.78746376771823312</v>
      </c>
      <c r="JM9" s="171" t="s">
        <v>3336</v>
      </c>
      <c r="JN9" s="168">
        <f>'4-5_Prison and Probation'!LD9/H9*100</f>
        <v>0.78746376771823312</v>
      </c>
      <c r="JO9" s="168" t="e">
        <f>'4-5_Prison and Probation'!LE9/H9*100</f>
        <v>#VALUE!</v>
      </c>
      <c r="JP9" s="168">
        <f>'4-5_Prison and Probation'!LF9/H9*100</f>
        <v>37.869848465722299</v>
      </c>
      <c r="JQ9" s="168" t="e">
        <f>'4-5_Prison and Probation'!LG9/H9*100</f>
        <v>#VALUE!</v>
      </c>
      <c r="JR9" s="168" t="e">
        <f>'4-5_Prison and Probation'!LH9/H9*100</f>
        <v>#VALUE!</v>
      </c>
      <c r="JS9" s="168" t="e">
        <f>'4-5_Prison and Probation'!LI9/H9*100</f>
        <v>#VALUE!</v>
      </c>
      <c r="JT9" s="171" t="s">
        <v>3336</v>
      </c>
      <c r="JU9" s="168">
        <f>'4-5_Prison and Probation'!LK9/H9*100</f>
        <v>2.9112296867158922</v>
      </c>
      <c r="JV9" s="168" t="e">
        <f>'4-5_Prison and Probation'!LL9/H9*100</f>
        <v>#VALUE!</v>
      </c>
      <c r="JW9" s="168">
        <f>'4-5_Prison and Probation'!LM9/H9*100</f>
        <v>0.21476284574133628</v>
      </c>
      <c r="JX9" s="168" t="e">
        <f>'4-5_Prison and Probation'!LN9/H9*100</f>
        <v>#VALUE!</v>
      </c>
      <c r="JY9" s="168">
        <f>'4-5_Prison and Probation'!LO9/H9*100</f>
        <v>5.0588581441292551</v>
      </c>
      <c r="JZ9" s="168" t="e">
        <f>'4-5_Prison and Probation'!LP9/H9*100</f>
        <v>#VALUE!</v>
      </c>
      <c r="KA9" s="171" t="s">
        <v>3336</v>
      </c>
      <c r="KB9" s="168">
        <f>'4-5_Prison and Probation'!LR9/H9*100</f>
        <v>5.4406587587805193</v>
      </c>
      <c r="KC9" s="168" t="e">
        <f>'4-5_Prison and Probation'!LS9/H9*100</f>
        <v>#VALUE!</v>
      </c>
      <c r="KD9" s="168">
        <f>'4-5_Prison and Probation'!LT9/H9*100</f>
        <v>9.306389982124573</v>
      </c>
      <c r="KE9" s="168" t="e">
        <f>'4-5_Prison and Probation'!LU9/H9*100</f>
        <v>#VALUE!</v>
      </c>
      <c r="KF9" s="171" t="s">
        <v>3336</v>
      </c>
      <c r="KG9" s="168">
        <f>'4-5_Prison and Probation'!OT9/G9*100</f>
        <v>77.035658398093773</v>
      </c>
      <c r="KH9" s="168">
        <f>'4-5_Prison and Probation'!OU9/G9*100</f>
        <v>6.6030564341223243</v>
      </c>
      <c r="KI9" s="168" t="e">
        <f>'4-5_Prison and Probation'!OV9/G9*100</f>
        <v>#VALUE!</v>
      </c>
      <c r="KJ9" s="168">
        <f>'4-5_Prison and Probation'!OW9/G9*100</f>
        <v>0.73367293712470261</v>
      </c>
      <c r="KK9" s="168" t="e">
        <f>'4-5_Prison and Probation'!OX9/G9*100</f>
        <v>#VALUE!</v>
      </c>
      <c r="KL9" s="171" t="s">
        <v>3336</v>
      </c>
      <c r="KM9" s="168">
        <f>'4-5_Prison and Probation'!OZ9/G9*100</f>
        <v>167.23009592655319</v>
      </c>
      <c r="KN9" s="168">
        <f>'4-5_Prison and Probation'!PA9/G9*100</f>
        <v>13.774117722792806</v>
      </c>
      <c r="KO9" s="168" t="e">
        <f>'4-5_Prison and Probation'!PB9/G9*100</f>
        <v>#VALUE!</v>
      </c>
      <c r="KP9" s="168">
        <f>'4-5_Prison and Probation'!PC9/G9*100</f>
        <v>1.5383464810679248</v>
      </c>
      <c r="KQ9" s="168" t="e">
        <f>'4-5_Prison and Probation'!PD9/G9*100</f>
        <v>#VALUE!</v>
      </c>
      <c r="KR9" s="171" t="s">
        <v>3336</v>
      </c>
      <c r="KS9" s="168">
        <f>'4-5_Prison and Probation'!PF9/G9*100</f>
        <v>88.892759736786559</v>
      </c>
      <c r="KT9" s="168">
        <f>'4-5_Prison and Probation'!PG9/G9*100</f>
        <v>82.289703302664236</v>
      </c>
      <c r="KU9" s="168">
        <f>'4-5_Prison and Probation'!PH9/G9*100</f>
        <v>0.35500303409259804</v>
      </c>
      <c r="KV9" s="168">
        <f>'4-5_Prison and Probation'!PI9/G9*100</f>
        <v>4.283703278050683</v>
      </c>
      <c r="KW9" s="168">
        <f>'4-5_Prison and Probation'!PJ9/G9*100</f>
        <v>0</v>
      </c>
      <c r="KX9" s="168">
        <f>'4-5_Prison and Probation'!PK9/G9*100</f>
        <v>0.49700424772963725</v>
      </c>
      <c r="KY9" s="168">
        <f>'4-5_Prison and Probation'!PL9/G9*100</f>
        <v>1.4673458742494052</v>
      </c>
      <c r="KZ9" s="171" t="s">
        <v>3336</v>
      </c>
      <c r="LA9" s="168">
        <f>'4-5_Prison and Probation'!PN9/G9*100</f>
        <v>77.035658398093773</v>
      </c>
      <c r="LB9" s="168">
        <f>'4-5_Prison and Probation'!PO9/G9*100</f>
        <v>167.23009592655319</v>
      </c>
      <c r="LC9" s="171" t="s">
        <v>3336</v>
      </c>
      <c r="LD9" s="168">
        <f>'4-5_Prison and Probation'!PQ9/G9*100</f>
        <v>0.35500303409259804</v>
      </c>
      <c r="LE9" s="168">
        <f>'4-5_Prison and Probation'!PR9/G9*100</f>
        <v>1.6566808257654577</v>
      </c>
      <c r="LF9" s="168">
        <f>'4-5_Prison and Probation'!PS9/G9*100</f>
        <v>6.4847220894247908</v>
      </c>
      <c r="LG9" s="168">
        <f>'4-5_Prison and Probation'!PT9/G9*100</f>
        <v>8.3070709977667949</v>
      </c>
      <c r="LH9" s="168">
        <f>'4-5_Prison and Probation'!PU9/G9*100</f>
        <v>0.3313361651530915</v>
      </c>
      <c r="LI9" s="168">
        <f>'4-5_Prison and Probation'!PV9/G9*100</f>
        <v>0.37866990303210463</v>
      </c>
      <c r="LJ9" s="171" t="s">
        <v>3336</v>
      </c>
      <c r="LK9" s="168">
        <f>'4-5_Prison and Probation'!PX9/G9*100</f>
        <v>0</v>
      </c>
      <c r="LL9" s="168">
        <f>'4-5_Prison and Probation'!PY9/G9*100</f>
        <v>0</v>
      </c>
      <c r="LM9" s="168">
        <f>'4-5_Prison and Probation'!PZ9/G9*100</f>
        <v>54.457465429804543</v>
      </c>
      <c r="LN9" s="168">
        <f>'4-5_Prison and Probation'!QA9/G9*100</f>
        <v>91.945785829982896</v>
      </c>
      <c r="LO9" s="168">
        <f>'4-5_Prison and Probation'!QB9/G9*100</f>
        <v>0</v>
      </c>
      <c r="LP9" s="168">
        <f>'4-5_Prison and Probation'!QC9/G9*100</f>
        <v>0</v>
      </c>
      <c r="LQ9" s="171" t="s">
        <v>3336</v>
      </c>
      <c r="LR9" s="168">
        <f>'4-5_Prison and Probation'!QE9/G9*100</f>
        <v>0</v>
      </c>
      <c r="LS9" s="168">
        <f>'4-5_Prison and Probation'!QF9/G9*100</f>
        <v>0</v>
      </c>
      <c r="LT9" s="168">
        <f>'4-5_Prison and Probation'!QG9/G9*100</f>
        <v>0</v>
      </c>
      <c r="LU9" s="168">
        <f>'4-5_Prison and Probation'!QH9/G9*100</f>
        <v>0</v>
      </c>
      <c r="LV9" s="168">
        <f>'4-5_Prison and Probation'!QI9/G9*100</f>
        <v>0</v>
      </c>
      <c r="LW9" s="168">
        <f>'4-5_Prison and Probation'!QJ9/G9*100</f>
        <v>0</v>
      </c>
      <c r="LX9" s="171" t="s">
        <v>3336</v>
      </c>
      <c r="LY9" s="168">
        <f>'4-5_Prison and Probation'!QL9/G9*100</f>
        <v>0</v>
      </c>
      <c r="LZ9" s="168" t="e">
        <f>'4-5_Prison and Probation'!QM9/G9*100</f>
        <v>#VALUE!</v>
      </c>
      <c r="MA9" s="168">
        <f>'4-5_Prison and Probation'!QN9/G9*100</f>
        <v>13.087778523547113</v>
      </c>
      <c r="MB9" s="168">
        <f>'4-5_Prison and Probation'!QO9/G9*100</f>
        <v>25.631219061485577</v>
      </c>
      <c r="MC9" s="168">
        <f>'4-5_Prison and Probation'!QP9/G9*100</f>
        <v>2.3193531560716405</v>
      </c>
      <c r="MD9" s="168">
        <f>'4-5_Prison and Probation'!QQ9/G9*100</f>
        <v>30.293592242568369</v>
      </c>
      <c r="ME9" s="171" t="s">
        <v>3336</v>
      </c>
      <c r="MF9" s="168">
        <f>'4-5_Prison and Probation'!QS9/G9*100</f>
        <v>88.892759736786559</v>
      </c>
      <c r="MG9" s="168">
        <f>'4-5_Prison and Probation'!QT9/G9*100</f>
        <v>82.289703302664236</v>
      </c>
      <c r="MH9" s="168">
        <f>'4-5_Prison and Probation'!QU9/G9*100</f>
        <v>0.35500303409259804</v>
      </c>
      <c r="MI9" s="168">
        <f>'4-5_Prison and Probation'!QV9/G9*100</f>
        <v>4.283703278050683</v>
      </c>
      <c r="MJ9" s="168">
        <f>'4-5_Prison and Probation'!QW9/G9*100</f>
        <v>0</v>
      </c>
      <c r="MK9" s="168">
        <f>'4-5_Prison and Probation'!QX9/G9*100</f>
        <v>0.49700424772963725</v>
      </c>
      <c r="ML9" s="168">
        <f>'4-5_Prison and Probation'!QY9/G9*100</f>
        <v>1.4673458742494052</v>
      </c>
      <c r="MM9" s="171" t="s">
        <v>3336</v>
      </c>
      <c r="MN9" s="168">
        <f>'4-5_Prison and Probation'!RY9/G9*100</f>
        <v>2.1773519424346013</v>
      </c>
      <c r="MO9" s="171" t="s">
        <v>3336</v>
      </c>
      <c r="MP9" s="168">
        <f>'4-5_Prison and Probation'!SA9/G9*100</f>
        <v>0.14200121363703921</v>
      </c>
      <c r="MQ9" s="168">
        <f>'4-5_Prison and Probation'!SB9/G9*100</f>
        <v>0.28400242727407843</v>
      </c>
      <c r="MR9" s="168">
        <f>'4-5_Prison and Probation'!SC9/G9*100</f>
        <v>0</v>
      </c>
      <c r="MS9" s="168">
        <f>'4-5_Prison and Probation'!SD9/G9*100</f>
        <v>1.4436790053098989</v>
      </c>
      <c r="MT9" s="171" t="s">
        <v>3336</v>
      </c>
      <c r="MU9" s="168">
        <f>'4-5_Prison and Probation'!SF9/G9*100</f>
        <v>0.30766929621358502</v>
      </c>
      <c r="MV9" s="168">
        <f>'4-5_Prison and Probation'!SG9/G9*100</f>
        <v>0</v>
      </c>
      <c r="MW9" s="168">
        <f>'4-5_Prison and Probation'!SH9/G9*100</f>
        <v>0</v>
      </c>
      <c r="MX9" s="168">
        <f>'4-5_Prison and Probation'!SI9/G9*100</f>
        <v>0</v>
      </c>
      <c r="MY9" s="171" t="s">
        <v>3336</v>
      </c>
      <c r="MZ9" s="168">
        <f>'4-5_Prison and Probation'!SK9/G9*100</f>
        <v>27.429901100888078</v>
      </c>
      <c r="NA9" s="168">
        <f>'4-5_Prison and Probation'!SL9/G9*100</f>
        <v>0.28400242727407843</v>
      </c>
      <c r="NB9" s="168">
        <f>'4-5_Prison and Probation'!SM9/G9*100</f>
        <v>27.145898673613999</v>
      </c>
      <c r="NC9" s="168">
        <f>'4-5_Prison and Probation'!SN9/G9*100</f>
        <v>27.429901100888078</v>
      </c>
    </row>
    <row r="10" spans="1:471" ht="20.25" customHeight="1">
      <c r="A10" s="133">
        <v>9</v>
      </c>
      <c r="B10" s="150" t="s">
        <v>33</v>
      </c>
      <c r="C10" s="5">
        <v>839.75099999999998</v>
      </c>
      <c r="D10" s="5">
        <v>862.01099999999997</v>
      </c>
      <c r="E10" s="5">
        <v>865.87800000000004</v>
      </c>
      <c r="F10" s="5">
        <v>858</v>
      </c>
      <c r="G10" s="5">
        <v>847.00800000000004</v>
      </c>
      <c r="H10" s="5">
        <v>848.31899999999996</v>
      </c>
      <c r="I10" s="171" t="s">
        <v>3336</v>
      </c>
      <c r="J10" s="285">
        <f>'4-5_Prison and Probation'!AJ10/C10*100</f>
        <v>107.77004135749763</v>
      </c>
      <c r="K10" s="285">
        <f>'4-5_Prison and Probation'!AK10/D10*100</f>
        <v>107.88725433898176</v>
      </c>
      <c r="L10" s="285">
        <f>'4-5_Prison and Probation'!AL10/E10*100</f>
        <v>93.662155638554154</v>
      </c>
      <c r="M10" s="285">
        <f>'4-5_Prison and Probation'!AM10/F10*100</f>
        <v>79.370629370629374</v>
      </c>
      <c r="N10" s="285">
        <f>'4-5_Prison and Probation'!AN10/G10*100</f>
        <v>77.212966111300005</v>
      </c>
      <c r="O10" s="285">
        <f>'4-5_Prison and Probation'!AO10/H10*100</f>
        <v>78.743963061065486</v>
      </c>
      <c r="P10" s="340">
        <f t="shared" si="0"/>
        <v>-26.933346160781426</v>
      </c>
      <c r="Q10" s="171" t="s">
        <v>3336</v>
      </c>
      <c r="R10" s="167">
        <f>'4-5_Prison and Probation'!AQ10/C10*100</f>
        <v>41.083606926338881</v>
      </c>
      <c r="S10" s="167">
        <f>'4-5_Prison and Probation'!AR10/D10*100</f>
        <v>42.690870534134717</v>
      </c>
      <c r="T10" s="167">
        <f>'4-5_Prison and Probation'!AS10/E10*100</f>
        <v>39.151012036337676</v>
      </c>
      <c r="U10" s="167">
        <f>'4-5_Prison and Probation'!AT10/F10*100</f>
        <v>11.771561771561771</v>
      </c>
      <c r="V10" s="167">
        <f>'4-5_Prison and Probation'!AU10/G10*100</f>
        <v>13.223015603158411</v>
      </c>
      <c r="W10" s="167">
        <f>'4-5_Prison and Probation'!AV10/H10*100</f>
        <v>13.202580632993014</v>
      </c>
      <c r="X10" s="6">
        <f t="shared" si="1"/>
        <v>-67.86411510395213</v>
      </c>
      <c r="Y10" s="171" t="s">
        <v>3336</v>
      </c>
      <c r="Z10" s="168">
        <f>'4-5_Prison and Probation'!AX10/C10*100</f>
        <v>6.192311768607599</v>
      </c>
      <c r="AA10" s="168">
        <f>'4-5_Prison and Probation'!AY10/D10*100</f>
        <v>6.1484134193183149</v>
      </c>
      <c r="AB10" s="168">
        <f>'4-5_Prison and Probation'!AZ10/E10*100</f>
        <v>5.1970369959740284</v>
      </c>
      <c r="AC10" s="168">
        <f>'4-5_Prison and Probation'!BA10/F10*100</f>
        <v>4.895104895104895</v>
      </c>
      <c r="AD10" s="168">
        <f>'4-5_Prison and Probation'!BB10/G10*100</f>
        <v>4.7225055725565754</v>
      </c>
      <c r="AE10" s="168">
        <f>'4-5_Prison and Probation'!BC10/H10*100</f>
        <v>6.3655299480502023</v>
      </c>
      <c r="AF10" s="6">
        <f t="shared" si="2"/>
        <v>2.7973103731751081</v>
      </c>
      <c r="AG10" s="171" t="s">
        <v>3336</v>
      </c>
      <c r="AH10" s="168">
        <f>'4-5_Prison and Probation'!BE10/C10*100</f>
        <v>44.060679892015607</v>
      </c>
      <c r="AI10" s="168">
        <f>'4-5_Prison and Probation'!BF10/D10*100</f>
        <v>42.574862733770217</v>
      </c>
      <c r="AJ10" s="168">
        <f>'4-5_Prison and Probation'!BG10/E10*100</f>
        <v>36.379258971818203</v>
      </c>
      <c r="AK10" s="168">
        <f>'4-5_Prison and Probation'!BH10/F10*100</f>
        <v>29.953379953379955</v>
      </c>
      <c r="AL10" s="168">
        <f>'4-5_Prison and Probation'!BI10/G10*100</f>
        <v>29.515659828478597</v>
      </c>
      <c r="AM10" s="168">
        <f>'4-5_Prison and Probation'!BJ10/H10*100</f>
        <v>32.88857139825938</v>
      </c>
      <c r="AN10" s="6">
        <f t="shared" si="3"/>
        <v>-25.356187242541324</v>
      </c>
      <c r="AO10" s="171" t="s">
        <v>3336</v>
      </c>
      <c r="AP10" s="168">
        <f>'4-5_Prison and Probation'!BL10/C10*100</f>
        <v>15.361696502891927</v>
      </c>
      <c r="AQ10" s="168">
        <f>'4-5_Prison and Probation'!BM10/D10*100</f>
        <v>16.589115452123</v>
      </c>
      <c r="AR10" s="168">
        <f>'4-5_Prison and Probation'!BN10/E10*100</f>
        <v>17.323456653246762</v>
      </c>
      <c r="AS10" s="168">
        <f>'4-5_Prison and Probation'!BO10/F10*100</f>
        <v>12.820512820512819</v>
      </c>
      <c r="AT10" s="168">
        <f>'4-5_Prison and Probation'!BP10/G10*100</f>
        <v>14.521704635611469</v>
      </c>
      <c r="AU10" s="168">
        <f>'4-5_Prison and Probation'!BQ10/H10*100</f>
        <v>14.499262659447684</v>
      </c>
      <c r="AV10" s="6">
        <f t="shared" si="4"/>
        <v>-5.6141835850088881</v>
      </c>
      <c r="AW10" s="171" t="s">
        <v>3336</v>
      </c>
      <c r="AX10" s="168">
        <f>'4-5_Prison and Probation'!BS10/C10*100</f>
        <v>0.4763316745082769</v>
      </c>
      <c r="AY10" s="168">
        <f>'4-5_Prison and Probation'!BT10/D10*100</f>
        <v>0.46403120145798604</v>
      </c>
      <c r="AZ10" s="168">
        <f>'4-5_Prison and Probation'!BU10/E10*100</f>
        <v>0.57744855510822535</v>
      </c>
      <c r="BA10" s="168">
        <f>'4-5_Prison and Probation'!BV10/F10*100</f>
        <v>0.34965034965034963</v>
      </c>
      <c r="BB10" s="168">
        <f>'4-5_Prison and Probation'!BW10/G10*100</f>
        <v>1.0625637538252295</v>
      </c>
      <c r="BC10" s="168">
        <f>'4-5_Prison and Probation'!BX10/H10*100</f>
        <v>0.23576036844630383</v>
      </c>
      <c r="BD10" s="6">
        <f t="shared" si="5"/>
        <v>-50.504998709211982</v>
      </c>
      <c r="BE10" s="171" t="s">
        <v>3336</v>
      </c>
      <c r="BF10" s="168">
        <f>'4-5_Prison and Probation'!BZ10/C10*100</f>
        <v>337.00465971460585</v>
      </c>
      <c r="BG10" s="168">
        <f>'4-5_Prison and Probation'!CA10/D10*100</f>
        <v>366.46864135144449</v>
      </c>
      <c r="BH10" s="168">
        <f>'4-5_Prison and Probation'!CB10/E10*100</f>
        <v>312.39966831354991</v>
      </c>
      <c r="BI10" s="168">
        <f>'4-5_Prison and Probation'!CC10/F10*100</f>
        <v>264.68531468531467</v>
      </c>
      <c r="BJ10" s="168">
        <f>'4-5_Prison and Probation'!CD10/G10*100</f>
        <v>227.86089387585474</v>
      </c>
      <c r="BK10" s="168">
        <f>'4-5_Prison and Probation'!CE10/H10*100</f>
        <v>208.88368644342518</v>
      </c>
      <c r="BL10" s="6">
        <f t="shared" si="6"/>
        <v>-38.017567288143901</v>
      </c>
      <c r="BM10" s="171" t="s">
        <v>3336</v>
      </c>
      <c r="BN10" s="168">
        <f>'4-5_Prison and Probation'!CG10/C10*100</f>
        <v>169.69315904357362</v>
      </c>
      <c r="BO10" s="168">
        <f>'4-5_Prison and Probation'!CH10/D10*100</f>
        <v>192.8049642057932</v>
      </c>
      <c r="BP10" s="168">
        <f>'4-5_Prison and Probation'!CI10/E10*100</f>
        <v>154.64072305798277</v>
      </c>
      <c r="BQ10" s="168">
        <f>'4-5_Prison and Probation'!CJ10/F10*100</f>
        <v>129.95337995337994</v>
      </c>
      <c r="BR10" s="168">
        <f>'4-5_Prison and Probation'!CK10/G10*100</f>
        <v>115.7013865276361</v>
      </c>
      <c r="BS10" s="168">
        <f>'4-5_Prison and Probation'!CL10/H10*100</f>
        <v>119.17686624960658</v>
      </c>
      <c r="BT10" s="6">
        <f t="shared" si="7"/>
        <v>-29.769198168439729</v>
      </c>
      <c r="BU10" s="171" t="s">
        <v>3336</v>
      </c>
      <c r="BV10" s="168">
        <f>'4-5_Prison and Probation'!CN10/C10*100</f>
        <v>17.743354875433315</v>
      </c>
      <c r="BW10" s="168">
        <f>'4-5_Prison and Probation'!CO10/D10*100</f>
        <v>17.981209056496962</v>
      </c>
      <c r="BX10" s="168">
        <f>'4-5_Prison and Probation'!CP10/E10*100</f>
        <v>14.898172721792216</v>
      </c>
      <c r="BY10" s="168">
        <f>'4-5_Prison and Probation'!CQ10/F10*100</f>
        <v>15.501165501165501</v>
      </c>
      <c r="BZ10" s="168">
        <f>'4-5_Prison and Probation'!CR10/G10*100</f>
        <v>14.285579356983641</v>
      </c>
      <c r="CA10" s="168">
        <f>'4-5_Prison and Probation'!CS10/H10*100</f>
        <v>12.613179711877255</v>
      </c>
      <c r="CB10" s="6">
        <f t="shared" si="8"/>
        <v>-28.913219622626599</v>
      </c>
      <c r="CC10" s="171" t="s">
        <v>3336</v>
      </c>
      <c r="CD10" s="168" t="e">
        <f>'4-5_Prison and Probation'!CU10/C10*100</f>
        <v>#VALUE!</v>
      </c>
      <c r="CE10" s="168" t="e">
        <f>'4-5_Prison and Probation'!CV10/D10*100</f>
        <v>#VALUE!</v>
      </c>
      <c r="CF10" s="168" t="e">
        <f>'4-5_Prison and Probation'!CW10/E10*100</f>
        <v>#VALUE!</v>
      </c>
      <c r="CG10" s="168" t="e">
        <f>'4-5_Prison and Probation'!CX10/F10*100</f>
        <v>#VALUE!</v>
      </c>
      <c r="CH10" s="168" t="e">
        <f>'4-5_Prison and Probation'!CY10/G10*100</f>
        <v>#VALUE!</v>
      </c>
      <c r="CI10" s="168" t="e">
        <f>'4-5_Prison and Probation'!CZ10/H10*100</f>
        <v>#VALUE!</v>
      </c>
      <c r="CJ10" s="6" t="e">
        <f t="shared" si="9"/>
        <v>#VALUE!</v>
      </c>
      <c r="CK10" s="171" t="s">
        <v>3336</v>
      </c>
      <c r="CL10" s="168" t="e">
        <f>'4-5_Prison and Probation'!DB10/C10*100</f>
        <v>#VALUE!</v>
      </c>
      <c r="CM10" s="168" t="e">
        <f>'4-5_Prison and Probation'!DC10/D10*100</f>
        <v>#VALUE!</v>
      </c>
      <c r="CN10" s="168" t="e">
        <f>'4-5_Prison and Probation'!DD10/E10*100</f>
        <v>#VALUE!</v>
      </c>
      <c r="CO10" s="168" t="e">
        <f>'4-5_Prison and Probation'!DE10/F10*100</f>
        <v>#VALUE!</v>
      </c>
      <c r="CP10" s="168" t="e">
        <f>'4-5_Prison and Probation'!DF10/G10*100</f>
        <v>#VALUE!</v>
      </c>
      <c r="CQ10" s="168" t="e">
        <f>'4-5_Prison and Probation'!DG10/H10*100</f>
        <v>#VALUE!</v>
      </c>
      <c r="CR10" s="6" t="e">
        <f t="shared" si="10"/>
        <v>#VALUE!</v>
      </c>
      <c r="CS10" s="171" t="s">
        <v>3336</v>
      </c>
      <c r="CT10" s="168">
        <f>'4-5_Prison and Probation'!DI10/C10*100</f>
        <v>0.35724875588120764</v>
      </c>
      <c r="CU10" s="168">
        <f>'4-5_Prison and Probation'!DJ10/D10*100</f>
        <v>0.69604680218697912</v>
      </c>
      <c r="CV10" s="168">
        <f>'4-5_Prison and Probation'!DK10/E10*100</f>
        <v>0.92391768817316056</v>
      </c>
      <c r="CW10" s="168">
        <f>'4-5_Prison and Probation'!DL10/F10*100</f>
        <v>1.7482517482517483</v>
      </c>
      <c r="CX10" s="168">
        <f>'4-5_Prison and Probation'!DM10/G10*100</f>
        <v>0.47225055725565751</v>
      </c>
      <c r="CY10" s="168">
        <f>'4-5_Prison and Probation'!DN10/H10*100</f>
        <v>0.23576036844630383</v>
      </c>
      <c r="CZ10" s="6">
        <f t="shared" si="11"/>
        <v>-34.006664945615967</v>
      </c>
      <c r="DA10" s="171" t="s">
        <v>3336</v>
      </c>
      <c r="DB10" s="168">
        <f>'4-5_Prison and Probation'!DP10/C10*100</f>
        <v>255.90919212957175</v>
      </c>
      <c r="DC10" s="168">
        <f>'4-5_Prison and Probation'!DQ10/D10*100</f>
        <v>267.62999544089348</v>
      </c>
      <c r="DD10" s="168">
        <f>'4-5_Prison and Probation'!DR10/E10*100</f>
        <v>242.0664343013681</v>
      </c>
      <c r="DE10" s="168">
        <f>'4-5_Prison and Probation'!DS10/F10*100</f>
        <v>197.08624708624708</v>
      </c>
      <c r="DF10" s="168">
        <f>'4-5_Prison and Probation'!DT10/G10*100</f>
        <v>163.16256753182967</v>
      </c>
      <c r="DG10" s="168">
        <f>'4-5_Prison and Probation'!DU10/H10*100</f>
        <v>153.77470031910167</v>
      </c>
      <c r="DH10" s="6">
        <f t="shared" si="12"/>
        <v>-39.910442825655679</v>
      </c>
      <c r="DI10" s="171" t="s">
        <v>3336</v>
      </c>
      <c r="DJ10" s="168">
        <f>'4-5_Prison and Probation'!DW10/C10*100</f>
        <v>0</v>
      </c>
      <c r="DK10" s="168">
        <f>'4-5_Prison and Probation'!DX10/D10*100</f>
        <v>0</v>
      </c>
      <c r="DL10" s="168">
        <f>'4-5_Prison and Probation'!DY10/E10*100</f>
        <v>0.23097942204329014</v>
      </c>
      <c r="DM10" s="168">
        <f>'4-5_Prison and Probation'!DZ10/F10*100</f>
        <v>0.34965034965034963</v>
      </c>
      <c r="DN10" s="168">
        <f>'4-5_Prison and Probation'!EA10/G10*100</f>
        <v>0.23612527862782876</v>
      </c>
      <c r="DO10" s="168">
        <f>'4-5_Prison and Probation'!EB10/H10*100</f>
        <v>0.23576036844630383</v>
      </c>
      <c r="DP10" s="6" t="e">
        <f t="shared" si="13"/>
        <v>#DIV/0!</v>
      </c>
      <c r="DQ10" s="171" t="s">
        <v>3336</v>
      </c>
      <c r="DR10" s="168">
        <f>'4-5_Prison and Probation'!ED10/C10*100</f>
        <v>0</v>
      </c>
      <c r="DS10" s="168">
        <f>'4-5_Prison and Probation'!EE10/D10*100</f>
        <v>0</v>
      </c>
      <c r="DT10" s="168">
        <f>'4-5_Prison and Probation'!EF10/E10*100</f>
        <v>0.34646913306493521</v>
      </c>
      <c r="DU10" s="168">
        <f>'4-5_Prison and Probation'!EG10/F10*100</f>
        <v>0.34965034965034963</v>
      </c>
      <c r="DV10" s="168">
        <f>'4-5_Prison and Probation'!EH10/G10*100</f>
        <v>0</v>
      </c>
      <c r="DW10" s="168">
        <f>'4-5_Prison and Probation'!EI10/H10*100</f>
        <v>0</v>
      </c>
      <c r="DX10" s="6" t="e">
        <f t="shared" si="14"/>
        <v>#DIV/0!</v>
      </c>
      <c r="DY10" s="171" t="s">
        <v>3336</v>
      </c>
      <c r="DZ10" s="168" t="e">
        <f>'4-5_Prison and Probation'!EK10/C10*100</f>
        <v>#VALUE!</v>
      </c>
      <c r="EA10" s="168" t="e">
        <f>'4-5_Prison and Probation'!EL10/D10*100</f>
        <v>#VALUE!</v>
      </c>
      <c r="EB10" s="168" t="e">
        <f>'4-5_Prison and Probation'!EM10/E10*100</f>
        <v>#VALUE!</v>
      </c>
      <c r="EC10" s="168">
        <f>'4-5_Prison and Probation'!EN10/F10*100</f>
        <v>0</v>
      </c>
      <c r="ED10" s="168">
        <f>'4-5_Prison and Probation'!EO10/G10*100</f>
        <v>0</v>
      </c>
      <c r="EE10" s="168">
        <f>'4-5_Prison and Probation'!EP10/H10*100</f>
        <v>0</v>
      </c>
      <c r="EF10" s="6" t="e">
        <f t="shared" si="15"/>
        <v>#VALUE!</v>
      </c>
      <c r="EG10" s="171" t="s">
        <v>3336</v>
      </c>
      <c r="EH10" s="133">
        <f>'4-5_Prison and Probation'!ER10/C10*100</f>
        <v>255.90919212957175</v>
      </c>
      <c r="EI10" s="133">
        <f>'4-5_Prison and Probation'!ES10/D10*100</f>
        <v>267.62999544089348</v>
      </c>
      <c r="EJ10" s="133">
        <f>'4-5_Prison and Probation'!ET10/E10*100</f>
        <v>241.8354548793248</v>
      </c>
      <c r="EK10" s="133">
        <f>'4-5_Prison and Probation'!EU10/F10*100</f>
        <v>196.73659673659674</v>
      </c>
      <c r="EL10" s="133">
        <f>'4-5_Prison and Probation'!EV10/G10*100</f>
        <v>162.92644225320186</v>
      </c>
      <c r="EM10" s="133">
        <f>'4-5_Prison and Probation'!EW10/H10*100</f>
        <v>153.53893995065536</v>
      </c>
      <c r="EN10" s="340">
        <f t="shared" si="16"/>
        <v>-40.002569398556169</v>
      </c>
      <c r="EO10" s="171" t="s">
        <v>3336</v>
      </c>
      <c r="EP10" s="168" t="e">
        <f>'4-5_Prison and Probation'!EY10/C10*100</f>
        <v>#VALUE!</v>
      </c>
      <c r="EQ10" s="168" t="e">
        <f>'4-5_Prison and Probation'!EZ10/D10*100</f>
        <v>#VALUE!</v>
      </c>
      <c r="ER10" s="168" t="e">
        <f>'4-5_Prison and Probation'!FA10/E10*100</f>
        <v>#VALUE!</v>
      </c>
      <c r="ES10" s="168" t="e">
        <f>'4-5_Prison and Probation'!FB10/F10*100</f>
        <v>#VALUE!</v>
      </c>
      <c r="ET10" s="168" t="e">
        <f>'4-5_Prison and Probation'!FC10/G10*100</f>
        <v>#VALUE!</v>
      </c>
      <c r="EU10" s="168" t="e">
        <f>'4-5_Prison and Probation'!FD10/H10*100</f>
        <v>#VALUE!</v>
      </c>
      <c r="EV10" s="6" t="e">
        <f t="shared" si="17"/>
        <v>#VALUE!</v>
      </c>
      <c r="EW10" s="171" t="s">
        <v>3336</v>
      </c>
      <c r="EX10" s="168">
        <f>'4-5_Prison and Probation'!FF10/C10*100</f>
        <v>141.47050732895823</v>
      </c>
      <c r="EY10" s="168">
        <f>'4-5_Prison and Probation'!FG10/D10*100</f>
        <v>125.40443219402073</v>
      </c>
      <c r="EZ10" s="168">
        <f>'4-5_Prison and Probation'!FH10/E10*100</f>
        <v>129.11749692219919</v>
      </c>
      <c r="FA10" s="168">
        <f>'4-5_Prison and Probation'!FI10/F10*100</f>
        <v>95.920745920745915</v>
      </c>
      <c r="FB10" s="168">
        <f>'4-5_Prison and Probation'!FJ10/G10*100</f>
        <v>72.962711095999083</v>
      </c>
      <c r="FC10" s="168">
        <f>'4-5_Prison and Probation'!FK10/H10*100</f>
        <v>62.948018375163116</v>
      </c>
      <c r="FD10" s="6">
        <f t="shared" si="18"/>
        <v>-55.504493789089558</v>
      </c>
      <c r="FE10" s="171" t="s">
        <v>3336</v>
      </c>
      <c r="FF10" s="168">
        <f>'4-5_Prison and Probation'!FM10/C10*100</f>
        <v>1.4289950235248305</v>
      </c>
      <c r="FG10" s="168">
        <f>'4-5_Prison and Probation'!FN10/D10*100</f>
        <v>1.0440702032804685</v>
      </c>
      <c r="FH10" s="168">
        <f>'4-5_Prison and Probation'!FO10/E10*100</f>
        <v>0.57744855510822535</v>
      </c>
      <c r="FI10" s="168">
        <f>'4-5_Prison and Probation'!FP10/F10*100</f>
        <v>1.6317016317016315</v>
      </c>
      <c r="FJ10" s="168">
        <f>'4-5_Prison and Probation'!FQ10/G10*100</f>
        <v>1.6528769503948013</v>
      </c>
      <c r="FK10" s="168">
        <f>'4-5_Prison and Probation'!FR10/H10*100</f>
        <v>2.7112442371324939</v>
      </c>
      <c r="FL10" s="6">
        <f t="shared" si="19"/>
        <v>89.730838281354067</v>
      </c>
      <c r="FM10" s="171" t="s">
        <v>3336</v>
      </c>
      <c r="FN10" s="168" t="e">
        <f>'4-5_Prison and Probation'!FT10/C10*100</f>
        <v>#VALUE!</v>
      </c>
      <c r="FO10" s="168" t="e">
        <f>'4-5_Prison and Probation'!FU10/D10*100</f>
        <v>#VALUE!</v>
      </c>
      <c r="FP10" s="168" t="e">
        <f>'4-5_Prison and Probation'!FV10/E10*100</f>
        <v>#VALUE!</v>
      </c>
      <c r="FQ10" s="168" t="e">
        <f>'4-5_Prison and Probation'!FW10/F10*100</f>
        <v>#VALUE!</v>
      </c>
      <c r="FR10" s="168">
        <f>'4-5_Prison and Probation'!FX10/G10*100</f>
        <v>1.6528769503948013</v>
      </c>
      <c r="FS10" s="168">
        <f>'4-5_Prison and Probation'!FY10/H10*100</f>
        <v>2.1218433160167343</v>
      </c>
      <c r="FT10" s="6" t="e">
        <f t="shared" si="20"/>
        <v>#VALUE!</v>
      </c>
      <c r="FU10" s="171" t="s">
        <v>3336</v>
      </c>
      <c r="FV10" s="168">
        <f>'4-5_Prison and Probation'!GA10/C10*100</f>
        <v>1.4289950235248305</v>
      </c>
      <c r="FW10" s="168">
        <f>'4-5_Prison and Probation'!GB10/D10*100</f>
        <v>1.0440702032804685</v>
      </c>
      <c r="FX10" s="168">
        <f>'4-5_Prison and Probation'!GC10/E10*100</f>
        <v>0.57744855510822535</v>
      </c>
      <c r="FY10" s="168">
        <f>'4-5_Prison and Probation'!GD10/F10*100</f>
        <v>0</v>
      </c>
      <c r="FZ10" s="168">
        <f>'4-5_Prison and Probation'!GE10/G10*100</f>
        <v>0</v>
      </c>
      <c r="GA10" s="168">
        <f>'4-5_Prison and Probation'!GF10/H10*100</f>
        <v>5.8940092111575956E-2</v>
      </c>
      <c r="GB10" s="6">
        <f t="shared" si="21"/>
        <v>-95.875416559100998</v>
      </c>
      <c r="GC10" s="171" t="s">
        <v>3336</v>
      </c>
      <c r="GE10" s="168">
        <f>'4-5_Prison and Probation'!HA10/G10*100</f>
        <v>57.142317427934564</v>
      </c>
      <c r="GF10" s="168">
        <f>'4-5_Prison and Probation'!HB10/G10*100</f>
        <v>4.7225055725565754</v>
      </c>
      <c r="GG10" s="168">
        <f>'4-5_Prison and Probation'!HC10/E10*100</f>
        <v>1.3858765322597408</v>
      </c>
      <c r="GH10" s="168">
        <f>'4-5_Prison and Probation'!HD10/G10*100</f>
        <v>29.515659828478597</v>
      </c>
      <c r="GI10" s="168">
        <f>'4-5_Prison and Probation'!HE10/G10*100</f>
        <v>14.521704635611469</v>
      </c>
      <c r="GJ10" s="171" t="s">
        <v>3336</v>
      </c>
      <c r="GK10" s="168">
        <f>'4-5_Prison and Probation'!HG10/G10*100</f>
        <v>2.8335033435339452</v>
      </c>
      <c r="GL10" s="168">
        <f>'4-5_Prison and Probation'!HH10/G10*100</f>
        <v>0.23612527862782876</v>
      </c>
      <c r="GM10" s="168" t="e">
        <f>'4-5_Prison and Probation'!HI10/G10*100</f>
        <v>#VALUE!</v>
      </c>
      <c r="GN10" s="168" t="e">
        <f>'4-5_Prison and Probation'!HJ10/G10*100</f>
        <v>#VALUE!</v>
      </c>
      <c r="GO10" s="168" t="e">
        <f>'4-5_Prison and Probation'!HK10/G10*100</f>
        <v>#VALUE!</v>
      </c>
      <c r="GP10" s="171" t="s">
        <v>3336</v>
      </c>
      <c r="GQ10" s="168">
        <f>'4-5_Prison and Probation'!HM10/G10*100</f>
        <v>6.4934451622652904</v>
      </c>
      <c r="GR10" s="168" t="e">
        <f>'4-5_Prison and Probation'!HN10/G10*100</f>
        <v>#VALUE!</v>
      </c>
      <c r="GS10" s="168" t="e">
        <f>'4-5_Prison and Probation'!HO10/G10*100</f>
        <v>#VALUE!</v>
      </c>
      <c r="GT10" s="168" t="e">
        <f>'4-5_Prison and Probation'!HP10/G10*100</f>
        <v>#VALUE!</v>
      </c>
      <c r="GU10" s="168" t="e">
        <f>'4-5_Prison and Probation'!HQ10/G10*100</f>
        <v>#VALUE!</v>
      </c>
      <c r="GV10" s="171" t="s">
        <v>3336</v>
      </c>
      <c r="GW10" s="168">
        <f>'4-5_Prison and Probation'!HS10/G10*100</f>
        <v>3.0696286221617743</v>
      </c>
      <c r="GX10" s="168" t="e">
        <f>'4-5_Prison and Probation'!HT10/G10*100</f>
        <v>#VALUE!</v>
      </c>
      <c r="GY10" s="168" t="e">
        <f>'4-5_Prison and Probation'!HU10/G10*100</f>
        <v>#VALUE!</v>
      </c>
      <c r="GZ10" s="168" t="e">
        <f>'4-5_Prison and Probation'!HV10/G10*100</f>
        <v>#VALUE!</v>
      </c>
      <c r="HA10" s="168" t="e">
        <f>'4-5_Prison and Probation'!HW10/G10*100</f>
        <v>#VALUE!</v>
      </c>
      <c r="HB10" s="171" t="s">
        <v>3336</v>
      </c>
      <c r="HC10" s="168" t="e">
        <f>'4-5_Prison and Probation'!HY10/G10*100</f>
        <v>#VALUE!</v>
      </c>
      <c r="HD10" s="168" t="e">
        <f>'4-5_Prison and Probation'!HZ10/G10*100</f>
        <v>#VALUE!</v>
      </c>
      <c r="HE10" s="168" t="e">
        <f>'4-5_Prison and Probation'!IA10/G10*100</f>
        <v>#VALUE!</v>
      </c>
      <c r="HF10" s="168" t="e">
        <f>'4-5_Prison and Probation'!IB10/G10*100</f>
        <v>#VALUE!</v>
      </c>
      <c r="HG10" s="168" t="e">
        <f>'4-5_Prison and Probation'!IC10/G10*100</f>
        <v>#VALUE!</v>
      </c>
      <c r="HH10" s="171" t="s">
        <v>3336</v>
      </c>
      <c r="HI10" s="168" t="e">
        <f>'4-5_Prison and Probation'!IE10/G10*100</f>
        <v>#VALUE!</v>
      </c>
      <c r="HJ10" s="168" t="e">
        <f>'4-5_Prison and Probation'!IF10/G10*100</f>
        <v>#VALUE!</v>
      </c>
      <c r="HK10" s="168" t="e">
        <f>'4-5_Prison and Probation'!IG10/G10*100</f>
        <v>#VALUE!</v>
      </c>
      <c r="HL10" s="168" t="e">
        <f>'4-5_Prison and Probation'!IH10/G10*100</f>
        <v>#VALUE!</v>
      </c>
      <c r="HM10" s="168" t="e">
        <f>'4-5_Prison and Probation'!II10/G10*100</f>
        <v>#VALUE!</v>
      </c>
      <c r="HN10" s="171" t="s">
        <v>3336</v>
      </c>
      <c r="HO10" s="168">
        <f>'4-5_Prison and Probation'!IK10/G10*100</f>
        <v>4.250255015300918</v>
      </c>
      <c r="HP10" s="168" t="e">
        <f>'4-5_Prison and Probation'!IL10/G10*100</f>
        <v>#VALUE!</v>
      </c>
      <c r="HQ10" s="168" t="e">
        <f>'4-5_Prison and Probation'!IM10/G10*100</f>
        <v>#VALUE!</v>
      </c>
      <c r="HR10" s="168" t="e">
        <f>'4-5_Prison and Probation'!IN10/G10*100</f>
        <v>#VALUE!</v>
      </c>
      <c r="HS10" s="168" t="e">
        <f>'4-5_Prison and Probation'!IO10/G10*100</f>
        <v>#VALUE!</v>
      </c>
      <c r="HT10" s="171" t="s">
        <v>3336</v>
      </c>
      <c r="HU10" s="168" t="e">
        <f>'4-5_Prison and Probation'!IQ10/G10*100</f>
        <v>#VALUE!</v>
      </c>
      <c r="HV10" s="168" t="e">
        <f>'4-5_Prison and Probation'!IR10/G10*100</f>
        <v>#VALUE!</v>
      </c>
      <c r="HW10" s="168" t="e">
        <f>'4-5_Prison and Probation'!IS10/G10*100</f>
        <v>#VALUE!</v>
      </c>
      <c r="HX10" s="168" t="e">
        <f>'4-5_Prison and Probation'!IT10/G10*100</f>
        <v>#VALUE!</v>
      </c>
      <c r="HY10" s="168" t="e">
        <f>'4-5_Prison and Probation'!IU10/G10*100</f>
        <v>#VALUE!</v>
      </c>
      <c r="HZ10" s="171" t="s">
        <v>3336</v>
      </c>
      <c r="IA10" s="168">
        <f>'4-5_Prison and Probation'!IW10/G10*100</f>
        <v>4.6044429332426615</v>
      </c>
      <c r="IB10" s="168" t="e">
        <f>'4-5_Prison and Probation'!IX10/G10*100</f>
        <v>#VALUE!</v>
      </c>
      <c r="IC10" s="168" t="e">
        <f>'4-5_Prison and Probation'!IY10/G10*100</f>
        <v>#VALUE!</v>
      </c>
      <c r="ID10" s="168" t="e">
        <f>'4-5_Prison and Probation'!IZ10/G10*100</f>
        <v>#VALUE!</v>
      </c>
      <c r="IE10" s="168" t="e">
        <f>'4-5_Prison and Probation'!JA10/G10*100</f>
        <v>#VALUE!</v>
      </c>
      <c r="IF10" s="171" t="s">
        <v>3336</v>
      </c>
      <c r="IG10" s="168">
        <f>'4-5_Prison and Probation'!JC10/G10*100</f>
        <v>9.5630737844270648</v>
      </c>
      <c r="IH10" s="168" t="e">
        <f>'4-5_Prison and Probation'!JD10/G10*100</f>
        <v>#VALUE!</v>
      </c>
      <c r="II10" s="168" t="e">
        <f>'4-5_Prison and Probation'!JE10/G10*100</f>
        <v>#VALUE!</v>
      </c>
      <c r="IJ10" s="168" t="e">
        <f>'4-5_Prison and Probation'!JF10/G10*100</f>
        <v>#VALUE!</v>
      </c>
      <c r="IK10" s="168" t="e">
        <f>'4-5_Prison and Probation'!JG10/G10*100</f>
        <v>#VALUE!</v>
      </c>
      <c r="IL10" s="171" t="s">
        <v>3336</v>
      </c>
      <c r="IM10" s="168" t="e">
        <f>'4-5_Prison and Probation'!JI10/G10*100</f>
        <v>#VALUE!</v>
      </c>
      <c r="IN10" s="168" t="e">
        <f>'4-5_Prison and Probation'!JJ10/G10*100</f>
        <v>#VALUE!</v>
      </c>
      <c r="IO10" s="168" t="e">
        <f>'4-5_Prison and Probation'!JK10/G10*100</f>
        <v>#VALUE!</v>
      </c>
      <c r="IP10" s="168" t="e">
        <f>'4-5_Prison and Probation'!JL10/G10*100</f>
        <v>#VALUE!</v>
      </c>
      <c r="IQ10" s="168" t="e">
        <f>'4-5_Prison and Probation'!JM10/G10*100</f>
        <v>#VALUE!</v>
      </c>
      <c r="IR10" s="171" t="s">
        <v>3336</v>
      </c>
      <c r="IS10" s="168">
        <f>'4-5_Prison and Probation'!JO10/G10*100</f>
        <v>15.702331028750613</v>
      </c>
      <c r="IT10" s="168" t="e">
        <f>'4-5_Prison and Probation'!JP10/G10*100</f>
        <v>#VALUE!</v>
      </c>
      <c r="IU10" s="168" t="e">
        <f>'4-5_Prison and Probation'!JQ10/G10*100</f>
        <v>#VALUE!</v>
      </c>
      <c r="IV10" s="168" t="e">
        <f>'4-5_Prison and Probation'!JR10/G10*100</f>
        <v>#VALUE!</v>
      </c>
      <c r="IW10" s="168" t="e">
        <f>'4-5_Prison and Probation'!JS10/G10*100</f>
        <v>#VALUE!</v>
      </c>
      <c r="IX10" s="171" t="s">
        <v>3336</v>
      </c>
      <c r="IY10" s="168">
        <f>'4-5_Prison and Probation'!KO10/H10*100</f>
        <v>47.505714241930221</v>
      </c>
      <c r="IZ10" s="168">
        <f>'4-5_Prison and Probation'!KP10/H10*100</f>
        <v>45.265990741690331</v>
      </c>
      <c r="JA10" s="168">
        <f>'4-5_Prison and Probation'!KQ10/H10*100</f>
        <v>2.2397235002398865</v>
      </c>
      <c r="JB10" s="171" t="s">
        <v>3336</v>
      </c>
      <c r="JC10" s="168">
        <f>'4-5_Prison and Probation'!KS10/H10*100</f>
        <v>0</v>
      </c>
      <c r="JD10" s="168">
        <f>'4-5_Prison and Probation'!KT10/H10*100</f>
        <v>0</v>
      </c>
      <c r="JE10" s="168">
        <f>'4-5_Prison and Probation'!KU10/H10*100</f>
        <v>0</v>
      </c>
      <c r="JF10" s="168">
        <f>'4-5_Prison and Probation'!KV10/H10*100</f>
        <v>0</v>
      </c>
      <c r="JG10" s="168">
        <f>'4-5_Prison and Probation'!KW10/H10*100</f>
        <v>0</v>
      </c>
      <c r="JH10" s="168">
        <f>'4-5_Prison and Probation'!KX10/H10*100</f>
        <v>0</v>
      </c>
      <c r="JI10" s="168">
        <f>'4-5_Prison and Probation'!KY10/H10*100</f>
        <v>0</v>
      </c>
      <c r="JJ10" s="168">
        <f>'4-5_Prison and Probation'!KZ10/H10*100</f>
        <v>0</v>
      </c>
      <c r="JK10" s="168">
        <f>'4-5_Prison and Probation'!LA10/H10*100</f>
        <v>45.265990741690331</v>
      </c>
      <c r="JL10" s="168">
        <f>'4-5_Prison and Probation'!LB10/H10*100</f>
        <v>2.2397235002398865</v>
      </c>
      <c r="JM10" s="171" t="s">
        <v>3336</v>
      </c>
      <c r="JN10" s="168">
        <f>'4-5_Prison and Probation'!LD10/H10*100</f>
        <v>0.82516128956206336</v>
      </c>
      <c r="JO10" s="168">
        <f>'4-5_Prison and Probation'!LE10/H10*100</f>
        <v>0</v>
      </c>
      <c r="JP10" s="168">
        <f>'4-5_Prison and Probation'!LF10/H10*100</f>
        <v>44.44082945212827</v>
      </c>
      <c r="JQ10" s="168">
        <f>'4-5_Prison and Probation'!LG10/H10*100</f>
        <v>0</v>
      </c>
      <c r="JR10" s="168">
        <f>'4-5_Prison and Probation'!LH10/H10*100</f>
        <v>0</v>
      </c>
      <c r="JS10" s="168">
        <f>'4-5_Prison and Probation'!LI10/H10*100</f>
        <v>0</v>
      </c>
      <c r="JT10" s="171" t="s">
        <v>3336</v>
      </c>
      <c r="JU10" s="168">
        <f>'4-5_Prison and Probation'!LK10/H10*100</f>
        <v>0</v>
      </c>
      <c r="JV10" s="168">
        <f>'4-5_Prison and Probation'!LL10/H10*100</f>
        <v>0</v>
      </c>
      <c r="JW10" s="168">
        <f>'4-5_Prison and Probation'!LM10/H10*100</f>
        <v>0</v>
      </c>
      <c r="JX10" s="168">
        <f>'4-5_Prison and Probation'!LN10/H10*100</f>
        <v>0.35364055266945571</v>
      </c>
      <c r="JY10" s="168">
        <f>'4-5_Prison and Probation'!LO10/H10*100</f>
        <v>0</v>
      </c>
      <c r="JZ10" s="168">
        <f>'4-5_Prison and Probation'!LP10/H10*100</f>
        <v>1.178801842231519</v>
      </c>
      <c r="KA10" s="171" t="s">
        <v>3336</v>
      </c>
      <c r="KB10" s="168">
        <f>'4-5_Prison and Probation'!LR10/H10*100</f>
        <v>0</v>
      </c>
      <c r="KC10" s="168">
        <f>'4-5_Prison and Probation'!LS10/H10*100</f>
        <v>0.23576036844630383</v>
      </c>
      <c r="KD10" s="168">
        <f>'4-5_Prison and Probation'!LT10/H10*100</f>
        <v>0</v>
      </c>
      <c r="KE10" s="168">
        <f>'4-5_Prison and Probation'!LU10/H10*100</f>
        <v>0.47152073689260765</v>
      </c>
      <c r="KF10" s="171" t="s">
        <v>3336</v>
      </c>
      <c r="KG10" s="168">
        <f>'4-5_Prison and Probation'!OT10/G10*100</f>
        <v>125.85477350863275</v>
      </c>
      <c r="KH10" s="168">
        <f>'4-5_Prison and Probation'!OU10/G10*100</f>
        <v>2.2431901469643734</v>
      </c>
      <c r="KI10" s="168">
        <f>'4-5_Prison and Probation'!OV10/G10*100</f>
        <v>41.321923759870032</v>
      </c>
      <c r="KJ10" s="168">
        <f>'4-5_Prison and Probation'!OW10/G10*100</f>
        <v>7.5560089160905202</v>
      </c>
      <c r="KK10" s="168" t="e">
        <f>'4-5_Prison and Probation'!OX10/G10*100</f>
        <v>#VALUE!</v>
      </c>
      <c r="KL10" s="171" t="s">
        <v>3336</v>
      </c>
      <c r="KM10" s="168">
        <f>'4-5_Prison and Probation'!OZ10/G10*100</f>
        <v>259.6197438512977</v>
      </c>
      <c r="KN10" s="168">
        <f>'4-5_Prison and Probation'!PA10/G10*100</f>
        <v>12.514639767274923</v>
      </c>
      <c r="KO10" s="168">
        <f>'4-5_Prison and Probation'!PB10/G10*100</f>
        <v>59.857758132154594</v>
      </c>
      <c r="KP10" s="168">
        <f>'4-5_Prison and Probation'!PC10/G10*100</f>
        <v>55.607503116853671</v>
      </c>
      <c r="KQ10" s="168" t="e">
        <f>'4-5_Prison and Probation'!PD10/G10*100</f>
        <v>#VALUE!</v>
      </c>
      <c r="KR10" s="171" t="s">
        <v>3336</v>
      </c>
      <c r="KS10" s="168">
        <f>'4-5_Prison and Probation'!PF10/G10*100</f>
        <v>53.718500887831041</v>
      </c>
      <c r="KT10" s="168" t="e">
        <f>'4-5_Prison and Probation'!PG10/G10*100</f>
        <v>#VALUE!</v>
      </c>
      <c r="KU10" s="168" t="e">
        <f>'4-5_Prison and Probation'!PH10/G10*100</f>
        <v>#VALUE!</v>
      </c>
      <c r="KV10" s="168" t="e">
        <f>'4-5_Prison and Probation'!PI10/G10*100</f>
        <v>#VALUE!</v>
      </c>
      <c r="KW10" s="168" t="e">
        <f>'4-5_Prison and Probation'!PJ10/G10*100</f>
        <v>#VALUE!</v>
      </c>
      <c r="KX10" s="168">
        <f>'4-5_Prison and Probation'!PK10/G10*100</f>
        <v>0.11806263931391438</v>
      </c>
      <c r="KY10" s="168" t="e">
        <f>'4-5_Prison and Probation'!PL10/G10*100</f>
        <v>#VALUE!</v>
      </c>
      <c r="KZ10" s="171" t="s">
        <v>3336</v>
      </c>
      <c r="LA10" s="168">
        <f>'4-5_Prison and Probation'!PN10/G10*100</f>
        <v>125.85477350863275</v>
      </c>
      <c r="LB10" s="168">
        <f>'4-5_Prison and Probation'!PO10/G10*100</f>
        <v>259.6197438512977</v>
      </c>
      <c r="LC10" s="171" t="s">
        <v>3336</v>
      </c>
      <c r="LD10" s="168">
        <f>'4-5_Prison and Probation'!PQ10/G10*100</f>
        <v>22.668026748271561</v>
      </c>
      <c r="LE10" s="168">
        <f>'4-5_Prison and Probation'!PR10/G10*100</f>
        <v>103.42287203898901</v>
      </c>
      <c r="LF10" s="168" t="e">
        <f>'4-5_Prison and Probation'!PS10/G10*100</f>
        <v>#VALUE!</v>
      </c>
      <c r="LG10" s="168" t="e">
        <f>'4-5_Prison and Probation'!PT10/G10*100</f>
        <v>#VALUE!</v>
      </c>
      <c r="LH10" s="168" t="e">
        <f>'4-5_Prison and Probation'!PU10/G10*100</f>
        <v>#VALUE!</v>
      </c>
      <c r="LI10" s="168" t="e">
        <f>'4-5_Prison and Probation'!PV10/G10*100</f>
        <v>#VALUE!</v>
      </c>
      <c r="LJ10" s="171" t="s">
        <v>3336</v>
      </c>
      <c r="LK10" s="168" t="e">
        <f>'4-5_Prison and Probation'!PX10/G10*100</f>
        <v>#VALUE!</v>
      </c>
      <c r="LL10" s="168" t="e">
        <f>'4-5_Prison and Probation'!PY10/G10*100</f>
        <v>#VALUE!</v>
      </c>
      <c r="LM10" s="168">
        <f>'4-5_Prison and Probation'!PZ10/G10*100</f>
        <v>102.36030828516378</v>
      </c>
      <c r="LN10" s="168">
        <f>'4-5_Prison and Probation'!QA10/G10*100</f>
        <v>155.96074653368092</v>
      </c>
      <c r="LO10" s="168" t="e">
        <f>'4-5_Prison and Probation'!QB10/G10*100</f>
        <v>#VALUE!</v>
      </c>
      <c r="LP10" s="168" t="e">
        <f>'4-5_Prison and Probation'!QC10/G10*100</f>
        <v>#VALUE!</v>
      </c>
      <c r="LQ10" s="171" t="s">
        <v>3336</v>
      </c>
      <c r="LR10" s="168" t="e">
        <f>'4-5_Prison and Probation'!QE10/G10*100</f>
        <v>#VALUE!</v>
      </c>
      <c r="LS10" s="168" t="e">
        <f>'4-5_Prison and Probation'!QF10/G10*100</f>
        <v>#VALUE!</v>
      </c>
      <c r="LT10" s="168" t="e">
        <f>'4-5_Prison and Probation'!QG10/G10*100</f>
        <v>#VALUE!</v>
      </c>
      <c r="LU10" s="168" t="e">
        <f>'4-5_Prison and Probation'!QH10/G10*100</f>
        <v>#VALUE!</v>
      </c>
      <c r="LV10" s="168" t="e">
        <f>'4-5_Prison and Probation'!QI10/G10*100</f>
        <v>#VALUE!</v>
      </c>
      <c r="LW10" s="168" t="e">
        <f>'4-5_Prison and Probation'!QJ10/G10*100</f>
        <v>#VALUE!</v>
      </c>
      <c r="LX10" s="171" t="s">
        <v>3336</v>
      </c>
      <c r="LY10" s="168" t="e">
        <f>'4-5_Prison and Probation'!QL10/G10*100</f>
        <v>#VALUE!</v>
      </c>
      <c r="LZ10" s="168" t="e">
        <f>'4-5_Prison and Probation'!QM10/G10*100</f>
        <v>#VALUE!</v>
      </c>
      <c r="MA10" s="168">
        <f>'4-5_Prison and Probation'!QN10/G10*100</f>
        <v>0.82643847519740066</v>
      </c>
      <c r="MB10" s="168" t="e">
        <f>'4-5_Prison and Probation'!QO10/G10*100</f>
        <v>#VALUE!</v>
      </c>
      <c r="MC10" s="168" t="e">
        <f>'4-5_Prison and Probation'!QP10/G10*100</f>
        <v>#VALUE!</v>
      </c>
      <c r="MD10" s="168" t="e">
        <f>'4-5_Prison and Probation'!QQ10/G10*100</f>
        <v>#VALUE!</v>
      </c>
      <c r="ME10" s="171" t="s">
        <v>3336</v>
      </c>
      <c r="MF10" s="168">
        <f>'4-5_Prison and Probation'!QS10/G10*100</f>
        <v>53.718500887831041</v>
      </c>
      <c r="MG10" s="168" t="e">
        <f>'4-5_Prison and Probation'!QT10/G10*100</f>
        <v>#VALUE!</v>
      </c>
      <c r="MH10" s="168" t="e">
        <f>'4-5_Prison and Probation'!QU10/G10*100</f>
        <v>#VALUE!</v>
      </c>
      <c r="MI10" s="168" t="e">
        <f>'4-5_Prison and Probation'!QV10/G10*100</f>
        <v>#VALUE!</v>
      </c>
      <c r="MJ10" s="168" t="e">
        <f>'4-5_Prison and Probation'!QW10/G10*100</f>
        <v>#VALUE!</v>
      </c>
      <c r="MK10" s="168">
        <f>'4-5_Prison and Probation'!QX10/G10*100</f>
        <v>0.11806263931391438</v>
      </c>
      <c r="ML10" s="168" t="e">
        <f>'4-5_Prison and Probation'!QY10/G10*100</f>
        <v>#VALUE!</v>
      </c>
      <c r="MM10" s="171" t="s">
        <v>3336</v>
      </c>
      <c r="MN10" s="168">
        <f>'4-5_Prison and Probation'!RY10/G10*100</f>
        <v>4.0141297366730893</v>
      </c>
      <c r="MO10" s="171" t="s">
        <v>3336</v>
      </c>
      <c r="MP10" s="168">
        <f>'4-5_Prison and Probation'!SA10/G10*100</f>
        <v>0.23612527862782876</v>
      </c>
      <c r="MQ10" s="168">
        <f>'4-5_Prison and Probation'!SB10/G10*100</f>
        <v>1.88900222902263</v>
      </c>
      <c r="MR10" s="168">
        <f>'4-5_Prison and Probation'!SC10/G10*100</f>
        <v>2.8335033435339452</v>
      </c>
      <c r="MS10" s="168" t="e">
        <f>'4-5_Prison and Probation'!SD10/G10*100</f>
        <v>#VALUE!</v>
      </c>
      <c r="MT10" s="171" t="s">
        <v>3336</v>
      </c>
      <c r="MU10" s="168" t="e">
        <f>'4-5_Prison and Probation'!SF10/G10*100</f>
        <v>#VALUE!</v>
      </c>
      <c r="MV10" s="168">
        <f>'4-5_Prison and Probation'!SG10/G10*100</f>
        <v>1.1806263931391439</v>
      </c>
      <c r="MW10" s="168">
        <f>'4-5_Prison and Probation'!SH10/G10*100</f>
        <v>0</v>
      </c>
      <c r="MX10" s="168" t="e">
        <f>'4-5_Prison and Probation'!SI10/G10*100</f>
        <v>#VALUE!</v>
      </c>
      <c r="MY10" s="171" t="s">
        <v>3336</v>
      </c>
      <c r="MZ10" s="168" t="e">
        <f>'4-5_Prison and Probation'!SK10/G10*100</f>
        <v>#VALUE!</v>
      </c>
      <c r="NA10" s="168" t="e">
        <f>'4-5_Prison and Probation'!SL10/G10*100</f>
        <v>#VALUE!</v>
      </c>
      <c r="NB10" s="168" t="e">
        <f>'4-5_Prison and Probation'!SM10/G10*100</f>
        <v>#VALUE!</v>
      </c>
      <c r="NC10" s="168" t="e">
        <f>'4-5_Prison and Probation'!SN10/G10*100</f>
        <v>#VALUE!</v>
      </c>
    </row>
    <row r="11" spans="1:471" ht="20.25" customHeight="1">
      <c r="A11" s="133">
        <v>10</v>
      </c>
      <c r="B11" s="150" t="s">
        <v>34</v>
      </c>
      <c r="C11" s="5">
        <v>10486.731</v>
      </c>
      <c r="D11" s="5">
        <v>10505.445</v>
      </c>
      <c r="E11" s="5">
        <v>10516.125</v>
      </c>
      <c r="F11" s="5">
        <v>10512.419</v>
      </c>
      <c r="G11" s="5">
        <v>10538.275</v>
      </c>
      <c r="H11" s="5">
        <v>10553.843000000001</v>
      </c>
      <c r="I11" s="171" t="s">
        <v>3336</v>
      </c>
      <c r="J11" s="285">
        <f>'4-5_Prison and Probation'!AJ11/C11*100</f>
        <v>220.94587913049361</v>
      </c>
      <c r="K11" s="285">
        <f>'4-5_Prison and Probation'!AK11/D11*100</f>
        <v>215.54536718815817</v>
      </c>
      <c r="L11" s="285">
        <f>'4-5_Prison and Probation'!AL11/E11*100</f>
        <v>154.67674642513282</v>
      </c>
      <c r="M11" s="285">
        <f>'4-5_Prison and Probation'!AM11/F11*100</f>
        <v>177.48531522573444</v>
      </c>
      <c r="N11" s="285">
        <f>'4-5_Prison and Probation'!AN11/G11*100</f>
        <v>198.00204492670764</v>
      </c>
      <c r="O11" s="285">
        <f>'4-5_Prison and Probation'!AO11/H11*100</f>
        <v>213.01245432587922</v>
      </c>
      <c r="P11" s="340">
        <f t="shared" si="0"/>
        <v>-3.5906643001604976</v>
      </c>
      <c r="Q11" s="171" t="s">
        <v>3336</v>
      </c>
      <c r="R11" s="167">
        <f>'4-5_Prison and Probation'!AQ11/C11*100</f>
        <v>24.364122623151104</v>
      </c>
      <c r="S11" s="167">
        <f>'4-5_Prison and Probation'!AR11/D11*100</f>
        <v>20.779700431538124</v>
      </c>
      <c r="T11" s="167">
        <f>'4-5_Prison and Probation'!AS11/E11*100</f>
        <v>21.25307563384802</v>
      </c>
      <c r="U11" s="167">
        <f>'4-5_Prison and Probation'!AT11/F11*100</f>
        <v>20.784940174093137</v>
      </c>
      <c r="V11" s="167">
        <f>'4-5_Prison and Probation'!AU11/G11*100</f>
        <v>18.598869359548882</v>
      </c>
      <c r="W11" s="167">
        <f>'4-5_Prison and Probation'!AV11/H11*100</f>
        <v>18.069247382209493</v>
      </c>
      <c r="X11" s="6">
        <f t="shared" si="1"/>
        <v>-25.836658837696618</v>
      </c>
      <c r="Y11" s="171" t="s">
        <v>3336</v>
      </c>
      <c r="Z11" s="168">
        <f>'4-5_Prison and Probation'!AX11/C11*100</f>
        <v>14.227503308705067</v>
      </c>
      <c r="AA11" s="168">
        <f>'4-5_Prison and Probation'!AY11/D11*100</f>
        <v>13.868998409872212</v>
      </c>
      <c r="AB11" s="168">
        <f>'4-5_Prison and Probation'!AZ11/E11*100</f>
        <v>8.6914143755423225</v>
      </c>
      <c r="AC11" s="168">
        <f>'4-5_Prison and Probation'!BA11/F11*100</f>
        <v>11.129693365532709</v>
      </c>
      <c r="AD11" s="168">
        <f>'4-5_Prison and Probation'!BB11/G11*100</f>
        <v>13.598050914404872</v>
      </c>
      <c r="AE11" s="168">
        <f>'4-5_Prison and Probation'!BC11/H11*100</f>
        <v>15.567788908741582</v>
      </c>
      <c r="AF11" s="6">
        <f t="shared" si="2"/>
        <v>9.4203850876384081</v>
      </c>
      <c r="AG11" s="171" t="s">
        <v>3336</v>
      </c>
      <c r="AH11" s="168">
        <f>'4-5_Prison and Probation'!BE11/C11*100</f>
        <v>16.497038018806816</v>
      </c>
      <c r="AI11" s="168">
        <f>'4-5_Prison and Probation'!BF11/D11*100</f>
        <v>16.267754483508316</v>
      </c>
      <c r="AJ11" s="168">
        <f>'4-5_Prison and Probation'!BG11/E11*100</f>
        <v>13.674238372023916</v>
      </c>
      <c r="AK11" s="168">
        <f>'4-5_Prison and Probation'!BH11/F11*100</f>
        <v>14.734953011290742</v>
      </c>
      <c r="AL11" s="168">
        <f>'4-5_Prison and Probation'!BI11/G11*100</f>
        <v>15.80903895561655</v>
      </c>
      <c r="AM11" s="168">
        <f>'4-5_Prison and Probation'!BJ11/H11*100</f>
        <v>17.102774790187798</v>
      </c>
      <c r="AN11" s="6">
        <f t="shared" si="3"/>
        <v>3.6717910857114759</v>
      </c>
      <c r="AO11" s="171" t="s">
        <v>3336</v>
      </c>
      <c r="AP11" s="168">
        <f>'4-5_Prison and Probation'!BL11/C11*100</f>
        <v>7.848012884091335</v>
      </c>
      <c r="AQ11" s="168">
        <f>'4-5_Prison and Probation'!BM11/D11*100</f>
        <v>7.5675042799234111</v>
      </c>
      <c r="AR11" s="168">
        <f>'4-5_Prison and Probation'!BN11/E11*100</f>
        <v>5.9907998430980989</v>
      </c>
      <c r="AS11" s="168">
        <f>'4-5_Prison and Probation'!BO11/F11*100</f>
        <v>7.5434588366388358</v>
      </c>
      <c r="AT11" s="168">
        <f>'4-5_Prison and Probation'!BP11/G11*100</f>
        <v>7.4585261819415427</v>
      </c>
      <c r="AU11" s="168">
        <f>'4-5_Prison and Probation'!BQ11/H11*100</f>
        <v>8.1771161462227546</v>
      </c>
      <c r="AV11" s="6">
        <f t="shared" si="4"/>
        <v>4.1934597584382516</v>
      </c>
      <c r="AW11" s="171" t="s">
        <v>3336</v>
      </c>
      <c r="AX11" s="168">
        <f>'4-5_Prison and Probation'!BS11/C11*100</f>
        <v>0.83915569113005761</v>
      </c>
      <c r="AY11" s="168">
        <f>'4-5_Prison and Probation'!BT11/D11*100</f>
        <v>0.79006648457062034</v>
      </c>
      <c r="AZ11" s="168">
        <f>'4-5_Prison and Probation'!BU11/E11*100</f>
        <v>0.62760760261027704</v>
      </c>
      <c r="BA11" s="168">
        <f>'4-5_Prison and Probation'!BV11/F11*100</f>
        <v>0.40904001257940731</v>
      </c>
      <c r="BB11" s="168">
        <f>'4-5_Prison and Probation'!BW11/G11*100</f>
        <v>0.44599329586673347</v>
      </c>
      <c r="BC11" s="168">
        <f>'4-5_Prison and Probation'!BX11/H11*100</f>
        <v>0.31268230918348888</v>
      </c>
      <c r="BD11" s="6">
        <f t="shared" si="5"/>
        <v>-62.738462899249122</v>
      </c>
      <c r="BE11" s="171" t="s">
        <v>3336</v>
      </c>
      <c r="BF11" s="168">
        <f>'4-5_Prison and Probation'!BZ11/C11*100</f>
        <v>158.13316847738349</v>
      </c>
      <c r="BG11" s="168">
        <f>'4-5_Prison and Probation'!CA11/D11*100</f>
        <v>135.91047309276286</v>
      </c>
      <c r="BH11" s="168">
        <f>'4-5_Prison and Probation'!CB11/E11*100</f>
        <v>86.828560900521822</v>
      </c>
      <c r="BI11" s="168">
        <f>'4-5_Prison and Probation'!CC11/F11*100</f>
        <v>101.25167195105142</v>
      </c>
      <c r="BJ11" s="168">
        <f>'4-5_Prison and Probation'!CD11/G11*100</f>
        <v>110.35012846030303</v>
      </c>
      <c r="BK11" s="168">
        <f>'4-5_Prison and Probation'!CE11/H11*100</f>
        <v>107.60535285582702</v>
      </c>
      <c r="BL11" s="6">
        <f t="shared" si="6"/>
        <v>-31.952699176316742</v>
      </c>
      <c r="BM11" s="171" t="s">
        <v>3336</v>
      </c>
      <c r="BN11" s="168">
        <f>'4-5_Prison and Probation'!CG11/C11*100</f>
        <v>58.912543861380641</v>
      </c>
      <c r="BO11" s="168">
        <f>'4-5_Prison and Probation'!CH11/D11*100</f>
        <v>51.487585723403441</v>
      </c>
      <c r="BP11" s="168">
        <f>'4-5_Prison and Probation'!CI11/E11*100</f>
        <v>49.961368850218122</v>
      </c>
      <c r="BQ11" s="168">
        <f>'4-5_Prison and Probation'!CJ11/F11*100</f>
        <v>47.068139121928077</v>
      </c>
      <c r="BR11" s="168">
        <f>'4-5_Prison and Probation'!CK11/G11*100</f>
        <v>41.866434497106972</v>
      </c>
      <c r="BS11" s="168">
        <f>'4-5_Prison and Probation'!CL11/H11*100</f>
        <v>40.809778959190503</v>
      </c>
      <c r="BT11" s="6">
        <f t="shared" si="7"/>
        <v>-30.728201017401958</v>
      </c>
      <c r="BU11" s="171" t="s">
        <v>3336</v>
      </c>
      <c r="BV11" s="168">
        <f>'4-5_Prison and Probation'!CN11/C11*100</f>
        <v>14.227503308705067</v>
      </c>
      <c r="BW11" s="168">
        <f>'4-5_Prison and Probation'!CO11/D11*100</f>
        <v>13.868998409872212</v>
      </c>
      <c r="BX11" s="168">
        <f>'4-5_Prison and Probation'!CP11/E11*100</f>
        <v>9.1193286500493276</v>
      </c>
      <c r="BY11" s="168">
        <f>'4-5_Prison and Probation'!CQ11/F11*100</f>
        <v>11.129693365532709</v>
      </c>
      <c r="BZ11" s="168">
        <f>'4-5_Prison and Probation'!CR11/G11*100</f>
        <v>13.598050914404872</v>
      </c>
      <c r="CA11" s="168">
        <f>'4-5_Prison and Probation'!CS11/H11*100</f>
        <v>15.567788908741582</v>
      </c>
      <c r="CB11" s="6">
        <f t="shared" si="8"/>
        <v>9.4203850876384081</v>
      </c>
      <c r="CC11" s="171" t="s">
        <v>3336</v>
      </c>
      <c r="CD11" s="168">
        <f>'4-5_Prison and Probation'!CU11/C11*100</f>
        <v>16.497038018806816</v>
      </c>
      <c r="CE11" s="168">
        <f>'4-5_Prison and Probation'!CV11/D11*100</f>
        <v>16.324867723356792</v>
      </c>
      <c r="CF11" s="168">
        <f>'4-5_Prison and Probation'!CW11/E11*100</f>
        <v>9.1193286500493276</v>
      </c>
      <c r="CG11" s="168">
        <f>'4-5_Prison and Probation'!CX11/F11*100</f>
        <v>11.129693365532709</v>
      </c>
      <c r="CH11" s="168">
        <f>'4-5_Prison and Probation'!CY11/G11*100</f>
        <v>13.598050914404872</v>
      </c>
      <c r="CI11" s="168">
        <f>'4-5_Prison and Probation'!CZ11/H11*100</f>
        <v>15.567788908741582</v>
      </c>
      <c r="CJ11" s="6">
        <f t="shared" si="9"/>
        <v>-5.6328239591002927</v>
      </c>
      <c r="CK11" s="171" t="s">
        <v>3336</v>
      </c>
      <c r="CL11" s="168">
        <f>'4-5_Prison and Probation'!DB11/C11*100</f>
        <v>7.848012884091335</v>
      </c>
      <c r="CM11" s="168">
        <f>'4-5_Prison and Probation'!DC11/D11*100</f>
        <v>7.5675042799234111</v>
      </c>
      <c r="CN11" s="168">
        <f>'4-5_Prison and Probation'!DD11/E11*100</f>
        <v>6.3141128505033937</v>
      </c>
      <c r="CO11" s="168">
        <f>'4-5_Prison and Probation'!DE11/F11*100</f>
        <v>6.677816019319625</v>
      </c>
      <c r="CP11" s="168">
        <f>'4-5_Prison and Probation'!DF11/G11*100</f>
        <v>7.3731232103925928</v>
      </c>
      <c r="CQ11" s="168">
        <f>'4-5_Prison and Probation'!DG11/H11*100</f>
        <v>8.1771161462227546</v>
      </c>
      <c r="CR11" s="6">
        <f t="shared" si="10"/>
        <v>4.1934597584382516</v>
      </c>
      <c r="CS11" s="171" t="s">
        <v>3336</v>
      </c>
      <c r="CT11" s="168">
        <f>'4-5_Prison and Probation'!DI11/C11*100</f>
        <v>1.9548513259279749</v>
      </c>
      <c r="CU11" s="168">
        <f>'4-5_Prison and Probation'!DJ11/D11*100</f>
        <v>1.6372462089897191</v>
      </c>
      <c r="CV11" s="168">
        <f>'4-5_Prison and Probation'!DK11/E11*100</f>
        <v>1.0745402893175957</v>
      </c>
      <c r="CW11" s="168">
        <f>'4-5_Prison and Probation'!DL11/F11*100</f>
        <v>1.0178437522324786</v>
      </c>
      <c r="CX11" s="168">
        <f>'4-5_Prison and Probation'!DM11/G11*100</f>
        <v>0.9299434679774442</v>
      </c>
      <c r="CY11" s="168">
        <f>'4-5_Prison and Probation'!DN11/H11*100</f>
        <v>0.80539382668474402</v>
      </c>
      <c r="CZ11" s="6">
        <f t="shared" si="11"/>
        <v>-58.800251660958374</v>
      </c>
      <c r="DA11" s="171" t="s">
        <v>3336</v>
      </c>
      <c r="DB11" s="168">
        <f>'4-5_Prison and Probation'!DP11/C11*100</f>
        <v>146.38498880156266</v>
      </c>
      <c r="DC11" s="168">
        <f>'4-5_Prison and Probation'!DQ11/D11*100</f>
        <v>140.73654185995929</v>
      </c>
      <c r="DD11" s="168">
        <f>'4-5_Prison and Probation'!DR11/E11*100</f>
        <v>146.26109902649503</v>
      </c>
      <c r="DE11" s="168">
        <f>'4-5_Prison and Probation'!DS11/F11*100</f>
        <v>79.972078738490154</v>
      </c>
      <c r="DF11" s="168">
        <f>'4-5_Prison and Probation'!DT11/G11*100</f>
        <v>88.800111972784919</v>
      </c>
      <c r="DG11" s="168">
        <f>'4-5_Prison and Probation'!DU11/H11*100</f>
        <v>102.04813545170228</v>
      </c>
      <c r="DH11" s="6">
        <f t="shared" si="12"/>
        <v>-30.287841473938812</v>
      </c>
      <c r="DI11" s="171" t="s">
        <v>3336</v>
      </c>
      <c r="DJ11" s="168">
        <f>'4-5_Prison and Probation'!DW11/C11*100</f>
        <v>0.36236268480616124</v>
      </c>
      <c r="DK11" s="168">
        <f>'4-5_Prison and Probation'!DX11/D11*100</f>
        <v>0.46642479209590842</v>
      </c>
      <c r="DL11" s="168">
        <f>'4-5_Prison and Probation'!DY11/E11*100</f>
        <v>0.24723935860404855</v>
      </c>
      <c r="DM11" s="168">
        <f>'4-5_Prison and Probation'!DZ11/F11*100</f>
        <v>0.27586419453029792</v>
      </c>
      <c r="DN11" s="168">
        <f>'4-5_Prison and Probation'!EA11/G11*100</f>
        <v>0.40803641962275616</v>
      </c>
      <c r="DO11" s="168">
        <f>'4-5_Prison and Probation'!EB11/H11*100</f>
        <v>0.40743452408757641</v>
      </c>
      <c r="DP11" s="6">
        <f t="shared" si="13"/>
        <v>12.43832247945879</v>
      </c>
      <c r="DQ11" s="171" t="s">
        <v>3336</v>
      </c>
      <c r="DR11" s="168">
        <f>'4-5_Prison and Probation'!ED11/C11*100</f>
        <v>8.5822741138301351E-2</v>
      </c>
      <c r="DS11" s="168">
        <f>'4-5_Prison and Probation'!EE11/D11*100</f>
        <v>0.15230197292927622</v>
      </c>
      <c r="DT11" s="168">
        <f>'4-5_Prison and Probation'!EF11/E11*100</f>
        <v>6.6564442701089993E-2</v>
      </c>
      <c r="DU11" s="168">
        <f>'4-5_Prison and Probation'!EG11/F11*100</f>
        <v>0.11415070118495087</v>
      </c>
      <c r="DV11" s="168">
        <f>'4-5_Prison and Probation'!EH11/G11*100</f>
        <v>0.12335984779292626</v>
      </c>
      <c r="DW11" s="168">
        <f>'4-5_Prison and Probation'!EI11/H11*100</f>
        <v>0.13265310086572255</v>
      </c>
      <c r="DX11" s="6">
        <f t="shared" si="14"/>
        <v>54.566376121633255</v>
      </c>
      <c r="DY11" s="171" t="s">
        <v>3336</v>
      </c>
      <c r="DZ11" s="168" t="e">
        <f>'4-5_Prison and Probation'!EK11/C11*100</f>
        <v>#VALUE!</v>
      </c>
      <c r="EA11" s="168" t="e">
        <f>'4-5_Prison and Probation'!EL11/D11*100</f>
        <v>#VALUE!</v>
      </c>
      <c r="EB11" s="168">
        <f>'4-5_Prison and Probation'!EM11/E11*100</f>
        <v>2.8527618300467142E-2</v>
      </c>
      <c r="EC11" s="168">
        <f>'4-5_Prison and Probation'!EN11/F11*100</f>
        <v>5.7075350592475434E-2</v>
      </c>
      <c r="ED11" s="168">
        <f>'4-5_Prison and Probation'!EO11/G11*100</f>
        <v>7.5913752487954636E-2</v>
      </c>
      <c r="EE11" s="168">
        <f>'4-5_Prison and Probation'!EP11/H11*100</f>
        <v>3.7900885961635017E-2</v>
      </c>
      <c r="EF11" s="6" t="e">
        <f t="shared" si="15"/>
        <v>#VALUE!</v>
      </c>
      <c r="EG11" s="171" t="s">
        <v>3336</v>
      </c>
      <c r="EH11" s="133">
        <f>'4-5_Prison and Probation'!ER11/C11*100</f>
        <v>146.0226261167565</v>
      </c>
      <c r="EI11" s="133">
        <f>'4-5_Prison and Probation'!ES11/D11*100</f>
        <v>140.2701170678634</v>
      </c>
      <c r="EJ11" s="133">
        <f>'4-5_Prison and Probation'!ET11/E11*100</f>
        <v>146.01385966789098</v>
      </c>
      <c r="EK11" s="133">
        <f>'4-5_Prison and Probation'!EU11/F11*100</f>
        <v>79.696214543959869</v>
      </c>
      <c r="EL11" s="133">
        <f>'4-5_Prison and Probation'!EV11/G11*100</f>
        <v>88.392075553162158</v>
      </c>
      <c r="EM11" s="133">
        <f>'4-5_Prison and Probation'!EW11/H11*100</f>
        <v>101.6407009276147</v>
      </c>
      <c r="EN11" s="340">
        <f t="shared" si="16"/>
        <v>-30.393868655433565</v>
      </c>
      <c r="EO11" s="171" t="s">
        <v>3336</v>
      </c>
      <c r="EP11" s="168">
        <f>'4-5_Prison and Probation'!EY11/C11*100</f>
        <v>18.308851442837621</v>
      </c>
      <c r="EQ11" s="168">
        <f>'4-5_Prison and Probation'!EZ11/D11*100</f>
        <v>17.705104353028357</v>
      </c>
      <c r="ER11" s="168">
        <f>'4-5_Prison and Probation'!FA11/E11*100</f>
        <v>17.848779849992276</v>
      </c>
      <c r="ES11" s="168">
        <f>'4-5_Prison and Probation'!FB11/F11*100</f>
        <v>12.851466441739051</v>
      </c>
      <c r="ET11" s="168">
        <f>'4-5_Prison and Probation'!FC11/G11*100</f>
        <v>12.819934951403336</v>
      </c>
      <c r="EU11" s="168">
        <f>'4-5_Prison and Probation'!FD11/H11*100</f>
        <v>15.833095110473028</v>
      </c>
      <c r="EV11" s="6">
        <f t="shared" si="17"/>
        <v>-13.522182645340678</v>
      </c>
      <c r="EW11" s="171" t="s">
        <v>3336</v>
      </c>
      <c r="EX11" s="168">
        <f>'4-5_Prison and Probation'!FF11/C11*100</f>
        <v>119.87529764995402</v>
      </c>
      <c r="EY11" s="168">
        <f>'4-5_Prison and Probation'!FG11/D11*100</f>
        <v>13.792847423407576</v>
      </c>
      <c r="EZ11" s="168">
        <f>'4-5_Prison and Probation'!FH11/E11*100</f>
        <v>115.75556585719551</v>
      </c>
      <c r="FA11" s="168">
        <f>'4-5_Prison and Probation'!FI11/F11*100</f>
        <v>60.328645576246529</v>
      </c>
      <c r="FB11" s="168">
        <f>'4-5_Prison and Probation'!FJ11/G11*100</f>
        <v>68.417269429769107</v>
      </c>
      <c r="FC11" s="168">
        <f>'4-5_Prison and Probation'!FK11/H11*100</f>
        <v>78.559061376978974</v>
      </c>
      <c r="FD11" s="6">
        <f t="shared" si="18"/>
        <v>-34.466013501482138</v>
      </c>
      <c r="FE11" s="171" t="s">
        <v>3336</v>
      </c>
      <c r="FF11" s="168" t="e">
        <f>'4-5_Prison and Probation'!FM11/C11*100</f>
        <v>#VALUE!</v>
      </c>
      <c r="FG11" s="168" t="e">
        <f>'4-5_Prison and Probation'!FN11/D11*100</f>
        <v>#VALUE!</v>
      </c>
      <c r="FH11" s="168" t="e">
        <f>'4-5_Prison and Probation'!FO11/E11*100</f>
        <v>#VALUE!</v>
      </c>
      <c r="FI11" s="168" t="e">
        <f>'4-5_Prison and Probation'!FP11/F11*100</f>
        <v>#VALUE!</v>
      </c>
      <c r="FJ11" s="168">
        <f>'4-5_Prison and Probation'!FQ11/G11*100</f>
        <v>4.5263574920942951</v>
      </c>
      <c r="FK11" s="168">
        <f>'4-5_Prison and Probation'!FR11/H11*100</f>
        <v>5.4008762495329901</v>
      </c>
      <c r="FL11" s="6" t="e">
        <f t="shared" si="19"/>
        <v>#VALUE!</v>
      </c>
      <c r="FM11" s="171" t="s">
        <v>3336</v>
      </c>
      <c r="FN11" s="168" t="e">
        <f>'4-5_Prison and Probation'!FT11/C11*100</f>
        <v>#VALUE!</v>
      </c>
      <c r="FO11" s="168" t="e">
        <f>'4-5_Prison and Probation'!FU11/D11*100</f>
        <v>#VALUE!</v>
      </c>
      <c r="FP11" s="168" t="e">
        <f>'4-5_Prison and Probation'!FV11/E11*100</f>
        <v>#VALUE!</v>
      </c>
      <c r="FQ11" s="168" t="e">
        <f>'4-5_Prison and Probation'!FW11/F11*100</f>
        <v>#VALUE!</v>
      </c>
      <c r="FR11" s="168" t="e">
        <f>'4-5_Prison and Probation'!FX11/G11*100</f>
        <v>#VALUE!</v>
      </c>
      <c r="FS11" s="168" t="e">
        <f>'4-5_Prison and Probation'!FY11/H11*100</f>
        <v>#VALUE!</v>
      </c>
      <c r="FT11" s="6" t="e">
        <f t="shared" si="20"/>
        <v>#VALUE!</v>
      </c>
      <c r="FU11" s="171" t="s">
        <v>3336</v>
      </c>
      <c r="FV11" s="168">
        <f>'4-5_Prison and Probation'!GA11/C11*100</f>
        <v>7.838477023964856</v>
      </c>
      <c r="FW11" s="168">
        <f>'4-5_Prison and Probation'!GB11/D11*100</f>
        <v>9.1761938689888911</v>
      </c>
      <c r="FX11" s="168">
        <f>'4-5_Prison and Probation'!GC11/E11*100</f>
        <v>12.409513960703206</v>
      </c>
      <c r="FY11" s="168">
        <f>'4-5_Prison and Probation'!GD11/F11*100</f>
        <v>6.5161025259742784</v>
      </c>
      <c r="FZ11" s="168">
        <f>'4-5_Prison and Probation'!GE11/G11*100</f>
        <v>1.2810445732342344</v>
      </c>
      <c r="GA11" s="168">
        <f>'4-5_Prison and Probation'!GF11/H11*100</f>
        <v>1.4402336665421307</v>
      </c>
      <c r="GB11" s="6">
        <f t="shared" si="21"/>
        <v>-81.626103359889271</v>
      </c>
      <c r="GC11" s="171" t="s">
        <v>3336</v>
      </c>
      <c r="GE11" s="168">
        <f>'4-5_Prison and Probation'!HA11/G11*100</f>
        <v>179.40317556715877</v>
      </c>
      <c r="GF11" s="168">
        <f>'4-5_Prison and Probation'!HB11/G11*100</f>
        <v>13.598050914404872</v>
      </c>
      <c r="GG11" s="168">
        <f>'4-5_Prison and Probation'!HC11/E11*100</f>
        <v>0.93190219781525996</v>
      </c>
      <c r="GH11" s="168">
        <f>'4-5_Prison and Probation'!HD11/G11*100</f>
        <v>15.846995831860527</v>
      </c>
      <c r="GI11" s="168">
        <f>'4-5_Prison and Probation'!HE11/G11*100</f>
        <v>7.4585261819415427</v>
      </c>
      <c r="GJ11" s="171" t="s">
        <v>3336</v>
      </c>
      <c r="GK11" s="168" t="e">
        <f>'4-5_Prison and Probation'!HG11/G11*100</f>
        <v>#VALUE!</v>
      </c>
      <c r="GL11" s="168" t="e">
        <f>'4-5_Prison and Probation'!HH11/G11*100</f>
        <v>#VALUE!</v>
      </c>
      <c r="GM11" s="168" t="e">
        <f>'4-5_Prison and Probation'!HI11/G11*100</f>
        <v>#VALUE!</v>
      </c>
      <c r="GN11" s="168" t="e">
        <f>'4-5_Prison and Probation'!HJ11/G11*100</f>
        <v>#VALUE!</v>
      </c>
      <c r="GO11" s="168" t="e">
        <f>'4-5_Prison and Probation'!HK11/G11*100</f>
        <v>#VALUE!</v>
      </c>
      <c r="GP11" s="171" t="s">
        <v>3336</v>
      </c>
      <c r="GQ11" s="168" t="e">
        <f>'4-5_Prison and Probation'!HM11/G11*100</f>
        <v>#VALUE!</v>
      </c>
      <c r="GR11" s="168" t="e">
        <f>'4-5_Prison and Probation'!HN11/G11*100</f>
        <v>#VALUE!</v>
      </c>
      <c r="GS11" s="168" t="e">
        <f>'4-5_Prison and Probation'!HO11/G11*100</f>
        <v>#VALUE!</v>
      </c>
      <c r="GT11" s="168" t="e">
        <f>'4-5_Prison and Probation'!HP11/G11*100</f>
        <v>#VALUE!</v>
      </c>
      <c r="GU11" s="168" t="e">
        <f>'4-5_Prison and Probation'!HQ11/G11*100</f>
        <v>#VALUE!</v>
      </c>
      <c r="GV11" s="171" t="s">
        <v>3336</v>
      </c>
      <c r="GW11" s="168" t="e">
        <f>'4-5_Prison and Probation'!HS11/G11*100</f>
        <v>#VALUE!</v>
      </c>
      <c r="GX11" s="168">
        <f>'4-5_Prison and Probation'!HT11/G11*100</f>
        <v>8.540297154894895E-2</v>
      </c>
      <c r="GY11" s="168" t="e">
        <f>'4-5_Prison and Probation'!HU11/G11*100</f>
        <v>#VALUE!</v>
      </c>
      <c r="GZ11" s="168" t="e">
        <f>'4-5_Prison and Probation'!HV11/G11*100</f>
        <v>#VALUE!</v>
      </c>
      <c r="HA11" s="168" t="e">
        <f>'4-5_Prison and Probation'!HW11/G11*100</f>
        <v>#VALUE!</v>
      </c>
      <c r="HB11" s="171" t="s">
        <v>3336</v>
      </c>
      <c r="HC11" s="168" t="e">
        <f>'4-5_Prison and Probation'!HY11/G11*100</f>
        <v>#VALUE!</v>
      </c>
      <c r="HD11" s="168" t="e">
        <f>'4-5_Prison and Probation'!HZ11/G11*100</f>
        <v>#VALUE!</v>
      </c>
      <c r="HE11" s="168" t="e">
        <f>'4-5_Prison and Probation'!IA11/G11*100</f>
        <v>#VALUE!</v>
      </c>
      <c r="HF11" s="168" t="e">
        <f>'4-5_Prison and Probation'!IB11/G11*100</f>
        <v>#VALUE!</v>
      </c>
      <c r="HG11" s="168" t="e">
        <f>'4-5_Prison and Probation'!IC11/G11*100</f>
        <v>#VALUE!</v>
      </c>
      <c r="HH11" s="171" t="s">
        <v>3336</v>
      </c>
      <c r="HI11" s="168" t="e">
        <f>'4-5_Prison and Probation'!IE11/G11*100</f>
        <v>#VALUE!</v>
      </c>
      <c r="HJ11" s="168" t="e">
        <f>'4-5_Prison and Probation'!IF11/G11*100</f>
        <v>#VALUE!</v>
      </c>
      <c r="HK11" s="168" t="e">
        <f>'4-5_Prison and Probation'!IG11/G11*100</f>
        <v>#VALUE!</v>
      </c>
      <c r="HL11" s="168" t="e">
        <f>'4-5_Prison and Probation'!IH11/G11*100</f>
        <v>#VALUE!</v>
      </c>
      <c r="HM11" s="168" t="e">
        <f>'4-5_Prison and Probation'!II11/G11*100</f>
        <v>#VALUE!</v>
      </c>
      <c r="HN11" s="171" t="s">
        <v>3336</v>
      </c>
      <c r="HO11" s="168" t="e">
        <f>'4-5_Prison and Probation'!IK11/G11*100</f>
        <v>#VALUE!</v>
      </c>
      <c r="HP11" s="168">
        <f>'4-5_Prison and Probation'!IL11/G11*100</f>
        <v>6.6424533426960294E-2</v>
      </c>
      <c r="HQ11" s="168" t="e">
        <f>'4-5_Prison and Probation'!IM11/G11*100</f>
        <v>#VALUE!</v>
      </c>
      <c r="HR11" s="168" t="e">
        <f>'4-5_Prison and Probation'!IN11/G11*100</f>
        <v>#VALUE!</v>
      </c>
      <c r="HS11" s="168" t="e">
        <f>'4-5_Prison and Probation'!IO11/G11*100</f>
        <v>#VALUE!</v>
      </c>
      <c r="HT11" s="171" t="s">
        <v>3336</v>
      </c>
      <c r="HU11" s="168">
        <f>'4-5_Prison and Probation'!IQ11/G11*100</f>
        <v>1.6416348975520185</v>
      </c>
      <c r="HV11" s="168">
        <f>'4-5_Prison and Probation'!IR11/G11*100</f>
        <v>5.6935314365965967E-2</v>
      </c>
      <c r="HW11" s="168" t="e">
        <f>'4-5_Prison and Probation'!IS11/G11*100</f>
        <v>#VALUE!</v>
      </c>
      <c r="HX11" s="168" t="e">
        <f>'4-5_Prison and Probation'!IT11/G11*100</f>
        <v>#VALUE!</v>
      </c>
      <c r="HY11" s="168" t="e">
        <f>'4-5_Prison and Probation'!IU11/G11*100</f>
        <v>#VALUE!</v>
      </c>
      <c r="HZ11" s="171" t="s">
        <v>3336</v>
      </c>
      <c r="IA11" s="168" t="e">
        <f>'4-5_Prison and Probation'!IW11/G11*100</f>
        <v>#VALUE!</v>
      </c>
      <c r="IB11" s="168">
        <f>'4-5_Prison and Probation'!IX11/G11*100</f>
        <v>0.91096502985545547</v>
      </c>
      <c r="IC11" s="168" t="e">
        <f>'4-5_Prison and Probation'!IY11/G11*100</f>
        <v>#VALUE!</v>
      </c>
      <c r="ID11" s="168" t="e">
        <f>'4-5_Prison and Probation'!IZ11/G11*100</f>
        <v>#VALUE!</v>
      </c>
      <c r="IE11" s="168" t="e">
        <f>'4-5_Prison and Probation'!JA11/G11*100</f>
        <v>#VALUE!</v>
      </c>
      <c r="IF11" s="171" t="s">
        <v>3336</v>
      </c>
      <c r="IG11" s="168" t="e">
        <f>'4-5_Prison and Probation'!JC11/G11*100</f>
        <v>#VALUE!</v>
      </c>
      <c r="IH11" s="168">
        <f>'4-5_Prison and Probation'!JD11/G11*100</f>
        <v>5.7694451890845517</v>
      </c>
      <c r="II11" s="168" t="e">
        <f>'4-5_Prison and Probation'!JE11/G11*100</f>
        <v>#VALUE!</v>
      </c>
      <c r="IJ11" s="168" t="e">
        <f>'4-5_Prison and Probation'!JF11/G11*100</f>
        <v>#VALUE!</v>
      </c>
      <c r="IK11" s="168" t="e">
        <f>'4-5_Prison and Probation'!JG11/G11*100</f>
        <v>#VALUE!</v>
      </c>
      <c r="IL11" s="171" t="s">
        <v>3336</v>
      </c>
      <c r="IM11" s="168">
        <f>'4-5_Prison and Probation'!JI11/G11*100</f>
        <v>15.3915133169328</v>
      </c>
      <c r="IN11" s="168">
        <f>'4-5_Prison and Probation'!JJ11/G11*100</f>
        <v>1.6226564594300301</v>
      </c>
      <c r="IO11" s="168" t="e">
        <f>'4-5_Prison and Probation'!JK11/G11*100</f>
        <v>#VALUE!</v>
      </c>
      <c r="IP11" s="168" t="e">
        <f>'4-5_Prison and Probation'!JL11/G11*100</f>
        <v>#VALUE!</v>
      </c>
      <c r="IQ11" s="168" t="e">
        <f>'4-5_Prison and Probation'!JM11/G11*100</f>
        <v>#VALUE!</v>
      </c>
      <c r="IR11" s="171" t="s">
        <v>3336</v>
      </c>
      <c r="IS11" s="168" t="e">
        <f>'4-5_Prison and Probation'!JO11/G11*100</f>
        <v>#VALUE!</v>
      </c>
      <c r="IT11" s="168">
        <f>'4-5_Prison and Probation'!JP11/G11*100</f>
        <v>1.4044044210271607</v>
      </c>
      <c r="IU11" s="168" t="e">
        <f>'4-5_Prison and Probation'!JQ11/G11*100</f>
        <v>#VALUE!</v>
      </c>
      <c r="IV11" s="168" t="e">
        <f>'4-5_Prison and Probation'!JR11/G11*100</f>
        <v>#VALUE!</v>
      </c>
      <c r="IW11" s="168" t="e">
        <f>'4-5_Prison and Probation'!JS11/G11*100</f>
        <v>#VALUE!</v>
      </c>
      <c r="IX11" s="171" t="s">
        <v>3336</v>
      </c>
      <c r="IY11" s="168">
        <f>'4-5_Prison and Probation'!KO11/H11*100</f>
        <v>104.02845674319772</v>
      </c>
      <c r="IZ11" s="168">
        <f>'4-5_Prison and Probation'!KP11/H11*100</f>
        <v>103.98108063574567</v>
      </c>
      <c r="JA11" s="168">
        <f>'4-5_Prison and Probation'!KQ11/H11*100</f>
        <v>4.7376107452043771E-2</v>
      </c>
      <c r="JB11" s="171" t="s">
        <v>3336</v>
      </c>
      <c r="JC11" s="168">
        <f>'4-5_Prison and Probation'!KS11/H11*100</f>
        <v>11.796650755558899</v>
      </c>
      <c r="JD11" s="168">
        <f>'4-5_Prison and Probation'!KT11/H11*100</f>
        <v>4.7376107452043771E-2</v>
      </c>
      <c r="JE11" s="168">
        <f>'4-5_Prison and Probation'!KU11/H11*100</f>
        <v>1.6297380963503056</v>
      </c>
      <c r="JF11" s="168">
        <f>'4-5_Prison and Probation'!KV11/H11*100</f>
        <v>4.7376107452043771E-2</v>
      </c>
      <c r="JG11" s="168" t="e">
        <f>'4-5_Prison and Probation'!KW11/H11*100</f>
        <v>#VALUE!</v>
      </c>
      <c r="JH11" s="168" t="e">
        <f>'4-5_Prison and Probation'!KX11/H11*100</f>
        <v>#VALUE!</v>
      </c>
      <c r="JI11" s="168">
        <f>'4-5_Prison and Probation'!KY11/H11*100</f>
        <v>10.166912659208593</v>
      </c>
      <c r="JJ11" s="168">
        <f>'4-5_Prison and Probation'!KZ11/H11*100</f>
        <v>0</v>
      </c>
      <c r="JK11" s="168">
        <f>'4-5_Prison and Probation'!LA11/H11*100</f>
        <v>92.184429880186769</v>
      </c>
      <c r="JL11" s="168">
        <f>'4-5_Prison and Probation'!LB11/H11*100</f>
        <v>0</v>
      </c>
      <c r="JM11" s="171" t="s">
        <v>3336</v>
      </c>
      <c r="JN11" s="168">
        <f>'4-5_Prison and Probation'!LD11/H11*100</f>
        <v>1.0233239209641454</v>
      </c>
      <c r="JO11" s="168">
        <f>'4-5_Prison and Probation'!LE11/H11*100</f>
        <v>0</v>
      </c>
      <c r="JP11" s="168">
        <f>'4-5_Prison and Probation'!LF11/H11*100</f>
        <v>54.3403952474942</v>
      </c>
      <c r="JQ11" s="168">
        <f>'4-5_Prison and Probation'!LG11/H11*100</f>
        <v>0</v>
      </c>
      <c r="JR11" s="168">
        <f>'4-5_Prison and Probation'!LH11/H11*100</f>
        <v>1.4781345525037655</v>
      </c>
      <c r="JS11" s="168">
        <f>'4-5_Prison and Probation'!LI11/H11*100</f>
        <v>0</v>
      </c>
      <c r="JT11" s="171" t="s">
        <v>3336</v>
      </c>
      <c r="JU11" s="168">
        <f>'4-5_Prison and Probation'!LK11/H11*100</f>
        <v>4.0080186904429027</v>
      </c>
      <c r="JV11" s="168">
        <f>'4-5_Prison and Probation'!LL11/H11*100</f>
        <v>0</v>
      </c>
      <c r="JW11" s="168">
        <f>'4-5_Prison and Probation'!LM11/H11*100</f>
        <v>12.336738380512198</v>
      </c>
      <c r="JX11" s="168">
        <f>'4-5_Prison and Probation'!LN11/H11*100</f>
        <v>0</v>
      </c>
      <c r="JY11" s="168" t="e">
        <f>'4-5_Prison and Probation'!LO11/H11*100</f>
        <v>#VALUE!</v>
      </c>
      <c r="JZ11" s="168" t="e">
        <f>'4-5_Prison and Probation'!LP11/H11*100</f>
        <v>#VALUE!</v>
      </c>
      <c r="KA11" s="171" t="s">
        <v>3336</v>
      </c>
      <c r="KB11" s="168">
        <f>'4-5_Prison and Probation'!LR11/H11*100</f>
        <v>1.0612248069257804</v>
      </c>
      <c r="KC11" s="168">
        <f>'4-5_Prison and Probation'!LS11/H11*100</f>
        <v>0</v>
      </c>
      <c r="KD11" s="168">
        <f>'4-5_Prison and Probation'!LT11/H11*100</f>
        <v>17.936594281343769</v>
      </c>
      <c r="KE11" s="168">
        <f>'4-5_Prison and Probation'!LU11/H11*100</f>
        <v>0</v>
      </c>
      <c r="KF11" s="171" t="s">
        <v>3336</v>
      </c>
      <c r="KG11" s="168">
        <f>'4-5_Prison and Probation'!OT11/G11*100</f>
        <v>236.17717320908781</v>
      </c>
      <c r="KH11" s="168">
        <f>'4-5_Prison and Probation'!OU11/G11*100</f>
        <v>29.217305488801536</v>
      </c>
      <c r="KI11" s="168">
        <f>'4-5_Prison and Probation'!OV11/G11*100</f>
        <v>17.061615871667801</v>
      </c>
      <c r="KJ11" s="168" t="e">
        <f>'4-5_Prison and Probation'!OW11/G11*100</f>
        <v>#VALUE!</v>
      </c>
      <c r="KK11" s="168" t="e">
        <f>'4-5_Prison and Probation'!OX11/G11*100</f>
        <v>#VALUE!</v>
      </c>
      <c r="KL11" s="171" t="s">
        <v>3336</v>
      </c>
      <c r="KM11" s="168">
        <f>'4-5_Prison and Probation'!OZ11/G11*100</f>
        <v>198.54293041318434</v>
      </c>
      <c r="KN11" s="168">
        <f>'4-5_Prison and Probation'!PA11/G11*100</f>
        <v>26.721640875760027</v>
      </c>
      <c r="KO11" s="168">
        <f>'4-5_Prison and Probation'!PB11/G11*100</f>
        <v>18.930992026683686</v>
      </c>
      <c r="KP11" s="168" t="e">
        <f>'4-5_Prison and Probation'!PC11/G11*100</f>
        <v>#VALUE!</v>
      </c>
      <c r="KQ11" s="168" t="e">
        <f>'4-5_Prison and Probation'!PD11/G11*100</f>
        <v>#VALUE!</v>
      </c>
      <c r="KR11" s="171" t="s">
        <v>3336</v>
      </c>
      <c r="KS11" s="168" t="e">
        <f>'4-5_Prison and Probation'!PF11/G11*100</f>
        <v>#VALUE!</v>
      </c>
      <c r="KT11" s="168" t="e">
        <f>'4-5_Prison and Probation'!PG11/G11*100</f>
        <v>#VALUE!</v>
      </c>
      <c r="KU11" s="168" t="e">
        <f>'4-5_Prison and Probation'!PH11/G11*100</f>
        <v>#VALUE!</v>
      </c>
      <c r="KV11" s="168" t="e">
        <f>'4-5_Prison and Probation'!PI11/G11*100</f>
        <v>#VALUE!</v>
      </c>
      <c r="KW11" s="168" t="e">
        <f>'4-5_Prison and Probation'!PJ11/G11*100</f>
        <v>#VALUE!</v>
      </c>
      <c r="KX11" s="168" t="e">
        <f>'4-5_Prison and Probation'!PK11/G11*100</f>
        <v>#VALUE!</v>
      </c>
      <c r="KY11" s="168" t="e">
        <f>'4-5_Prison and Probation'!PL11/G11*100</f>
        <v>#VALUE!</v>
      </c>
      <c r="KZ11" s="171" t="s">
        <v>3336</v>
      </c>
      <c r="LA11" s="168" t="e">
        <f>'4-5_Prison and Probation'!PN11/G11*100</f>
        <v>#VALUE!</v>
      </c>
      <c r="LB11" s="168" t="e">
        <f>'4-5_Prison and Probation'!PO11/G11*100</f>
        <v>#VALUE!</v>
      </c>
      <c r="LC11" s="171" t="s">
        <v>3336</v>
      </c>
      <c r="LD11" s="168">
        <f>'4-5_Prison and Probation'!PQ11/G11*100</f>
        <v>1.2430876969902571</v>
      </c>
      <c r="LE11" s="168">
        <f>'4-5_Prison and Probation'!PR11/G11*100</f>
        <v>1.3759367638441777</v>
      </c>
      <c r="LF11" s="168">
        <f>'4-5_Prison and Probation'!PS11/G11*100</f>
        <v>109.61945859260649</v>
      </c>
      <c r="LG11" s="168">
        <f>'4-5_Prison and Probation'!PT11/G11*100</f>
        <v>58.20686972013921</v>
      </c>
      <c r="LH11" s="168" t="e">
        <f>'4-5_Prison and Probation'!PU11/G11*100</f>
        <v>#VALUE!</v>
      </c>
      <c r="LI11" s="168" t="e">
        <f>'4-5_Prison and Probation'!PV11/G11*100</f>
        <v>#VALUE!</v>
      </c>
      <c r="LJ11" s="171" t="s">
        <v>3336</v>
      </c>
      <c r="LK11" s="168">
        <f>'4-5_Prison and Probation'!PX11/G11*100</f>
        <v>0.1708059430978979</v>
      </c>
      <c r="LL11" s="168">
        <f>'4-5_Prison and Probation'!PY11/G11*100</f>
        <v>0.1992736002808809</v>
      </c>
      <c r="LM11" s="168">
        <f>'4-5_Prison and Probation'!PZ11/G11*100</f>
        <v>98.763791986828963</v>
      </c>
      <c r="LN11" s="168">
        <f>'4-5_Prison and Probation'!QA11/G11*100</f>
        <v>78.191165062593257</v>
      </c>
      <c r="LO11" s="168">
        <f>'4-5_Prison and Probation'!QB11/G11*100</f>
        <v>0</v>
      </c>
      <c r="LP11" s="168">
        <f>'4-5_Prison and Probation'!QC11/G11*100</f>
        <v>0</v>
      </c>
      <c r="LQ11" s="171" t="s">
        <v>3336</v>
      </c>
      <c r="LR11" s="168">
        <f>'4-5_Prison and Probation'!QE11/G11*100</f>
        <v>1.6701025547350017</v>
      </c>
      <c r="LS11" s="168">
        <f>'4-5_Prison and Probation'!QF11/G11*100</f>
        <v>1.8124408406499166</v>
      </c>
      <c r="LT11" s="168" t="e">
        <f>'4-5_Prison and Probation'!QG11/G11*100</f>
        <v>#VALUE!</v>
      </c>
      <c r="LU11" s="168" t="e">
        <f>'4-5_Prison and Probation'!QH11/G11*100</f>
        <v>#VALUE!</v>
      </c>
      <c r="LV11" s="168">
        <f>'4-5_Prison and Probation'!QI11/G11*100</f>
        <v>3.4256080810189529</v>
      </c>
      <c r="LW11" s="168">
        <f>'4-5_Prison and Probation'!QJ11/G11*100</f>
        <v>1.7555055262839507</v>
      </c>
      <c r="LX11" s="171" t="s">
        <v>3336</v>
      </c>
      <c r="LY11" s="168" t="e">
        <f>'4-5_Prison and Probation'!QL11/G11*100</f>
        <v>#VALUE!</v>
      </c>
      <c r="LZ11" s="168" t="e">
        <f>'4-5_Prison and Probation'!QM11/G11*100</f>
        <v>#VALUE!</v>
      </c>
      <c r="MA11" s="168">
        <f>'4-5_Prison and Probation'!QN11/G11*100</f>
        <v>31.172084615366369</v>
      </c>
      <c r="MB11" s="168">
        <f>'4-5_Prison and Probation'!QO11/G11*100</f>
        <v>9.6030896897262608</v>
      </c>
      <c r="MC11" s="168">
        <f>'4-5_Prison and Probation'!QP11/G11*100</f>
        <v>4.1562779487155161</v>
      </c>
      <c r="MD11" s="168">
        <f>'4-5_Prison and Probation'!QQ11/G11*100</f>
        <v>10.504565500520721</v>
      </c>
      <c r="ME11" s="171" t="s">
        <v>3336</v>
      </c>
      <c r="MF11" s="168">
        <f>'4-5_Prison and Probation'!QS11/G11*100</f>
        <v>149.95812882089336</v>
      </c>
      <c r="MG11" s="168">
        <f>'4-5_Prison and Probation'!QT11/G11*100</f>
        <v>47.360692333422691</v>
      </c>
      <c r="MH11" s="168">
        <f>'4-5_Prison and Probation'!QU11/G11*100</f>
        <v>26.123820074917386</v>
      </c>
      <c r="MI11" s="168" t="e">
        <f>'4-5_Prison and Probation'!QV11/G11*100</f>
        <v>#VALUE!</v>
      </c>
      <c r="MJ11" s="168" t="e">
        <f>'4-5_Prison and Probation'!QW11/G11*100</f>
        <v>#VALUE!</v>
      </c>
      <c r="MK11" s="168">
        <f>'4-5_Prison and Probation'!QX11/G11*100</f>
        <v>1.0533033157703704</v>
      </c>
      <c r="ML11" s="168">
        <f>'4-5_Prison and Probation'!QY11/G11*100</f>
        <v>93.392893998306178</v>
      </c>
      <c r="MM11" s="171" t="s">
        <v>3336</v>
      </c>
      <c r="MN11" s="168">
        <f>'4-5_Prison and Probation'!RY11/G11*100</f>
        <v>4.3175946727524197</v>
      </c>
      <c r="MO11" s="171" t="s">
        <v>3336</v>
      </c>
      <c r="MP11" s="168">
        <f>'4-5_Prison and Probation'!SA11/G11*100</f>
        <v>1.8978438121988659E-2</v>
      </c>
      <c r="MQ11" s="168">
        <f>'4-5_Prison and Probation'!SB11/G11*100</f>
        <v>7.5913752487954636E-2</v>
      </c>
      <c r="MR11" s="168">
        <f>'4-5_Prison and Probation'!SC11/G11*100</f>
        <v>0.70220221051358034</v>
      </c>
      <c r="MS11" s="168">
        <f>'4-5_Prison and Probation'!SD11/G11*100</f>
        <v>3.0080824423352017</v>
      </c>
      <c r="MT11" s="171" t="s">
        <v>3336</v>
      </c>
      <c r="MU11" s="168" t="e">
        <f>'4-5_Prison and Probation'!SF11/G11*100</f>
        <v>#VALUE!</v>
      </c>
      <c r="MV11" s="168">
        <f>'4-5_Prison and Probation'!SG11/G11*100</f>
        <v>0</v>
      </c>
      <c r="MW11" s="168">
        <f>'4-5_Prison and Probation'!SH11/G11*100</f>
        <v>0</v>
      </c>
      <c r="MX11" s="168">
        <f>'4-5_Prison and Probation'!SI11/G11*100</f>
        <v>0.52190704835468804</v>
      </c>
      <c r="MY11" s="171" t="s">
        <v>3336</v>
      </c>
      <c r="MZ11" s="168" t="e">
        <f>'4-5_Prison and Probation'!SK11/G11*100</f>
        <v>#VALUE!</v>
      </c>
      <c r="NA11" s="168">
        <f>'4-5_Prison and Probation'!SL11/G11*100</f>
        <v>56.498810289160225</v>
      </c>
      <c r="NB11" s="168">
        <f>'4-5_Prison and Probation'!SM11/G11*100</f>
        <v>4.6497173398872205</v>
      </c>
      <c r="NC11" s="168">
        <f>'4-5_Prison and Probation'!SN11/G11*100</f>
        <v>0</v>
      </c>
    </row>
    <row r="12" spans="1:471" ht="14.5" customHeight="1">
      <c r="A12" s="133">
        <v>11</v>
      </c>
      <c r="B12" s="150" t="s">
        <v>35</v>
      </c>
      <c r="C12" s="5">
        <v>5560.6279999999997</v>
      </c>
      <c r="D12" s="5">
        <v>5580.5159999999996</v>
      </c>
      <c r="E12" s="5">
        <v>5602.6279999999997</v>
      </c>
      <c r="F12" s="5">
        <v>5627.2349999999997</v>
      </c>
      <c r="G12" s="5">
        <v>5659.7150000000001</v>
      </c>
      <c r="H12" s="5">
        <v>5707.2510000000002</v>
      </c>
      <c r="I12" s="171" t="s">
        <v>3336</v>
      </c>
      <c r="J12" s="285">
        <f>'4-5_Prison and Probation'!AJ12/C12*100</f>
        <v>70.981191333065269</v>
      </c>
      <c r="K12" s="285">
        <f>'4-5_Prison and Probation'!AK12/D12*100</f>
        <v>68.613726759317601</v>
      </c>
      <c r="L12" s="285">
        <f>'4-5_Prison and Probation'!AL12/E12*100</f>
        <v>73.019304512096824</v>
      </c>
      <c r="M12" s="285">
        <f>'4-5_Prison and Probation'!AM12/F12*100</f>
        <v>63.672478579622151</v>
      </c>
      <c r="N12" s="285">
        <f>'4-5_Prison and Probation'!AN12/G12*100</f>
        <v>56.592955652360587</v>
      </c>
      <c r="O12" s="285">
        <f>'4-5_Prison and Probation'!AO12/H12*100</f>
        <v>59.71351181155341</v>
      </c>
      <c r="P12" s="340">
        <f t="shared" si="0"/>
        <v>-15.87417639785798</v>
      </c>
      <c r="Q12" s="171" t="s">
        <v>3336</v>
      </c>
      <c r="R12" s="167">
        <f>'4-5_Prison and Probation'!AQ12/C12*100</f>
        <v>19.853872620142905</v>
      </c>
      <c r="S12" s="167">
        <f>'4-5_Prison and Probation'!AR12/D12*100</f>
        <v>19.6039219312336</v>
      </c>
      <c r="T12" s="167">
        <f>'4-5_Prison and Probation'!AS12/E12*100</f>
        <v>21.900436723623272</v>
      </c>
      <c r="U12" s="167">
        <f>'4-5_Prison and Probation'!AT12/F12*100</f>
        <v>18.943584193658168</v>
      </c>
      <c r="V12" s="167">
        <f>'4-5_Prison and Probation'!AU12/G12*100</f>
        <v>16.431922808834013</v>
      </c>
      <c r="W12" s="167">
        <f>'4-5_Prison and Probation'!AV12/H12*100</f>
        <v>16.29506044153306</v>
      </c>
      <c r="X12" s="6">
        <f t="shared" si="1"/>
        <v>-17.925027760071472</v>
      </c>
      <c r="Y12" s="171" t="s">
        <v>3336</v>
      </c>
      <c r="Z12" s="168">
        <f>'4-5_Prison and Probation'!AX12/C12*100</f>
        <v>2.9493071645864464</v>
      </c>
      <c r="AA12" s="168">
        <f>'4-5_Prison and Probation'!AY12/D12*100</f>
        <v>2.670003992462346</v>
      </c>
      <c r="AB12" s="168">
        <f>'4-5_Prison and Probation'!AZ12/E12*100</f>
        <v>3.3734169036387929</v>
      </c>
      <c r="AC12" s="168">
        <f>'4-5_Prison and Probation'!BA12/F12*100</f>
        <v>2.5767539475426213</v>
      </c>
      <c r="AD12" s="168">
        <f>'4-5_Prison and Probation'!BB12/G12*100</f>
        <v>2.0849106359595844</v>
      </c>
      <c r="AE12" s="168">
        <f>'4-5_Prison and Probation'!BC12/H12*100</f>
        <v>2.6107139847187373</v>
      </c>
      <c r="AF12" s="6">
        <f t="shared" si="2"/>
        <v>-11.480431198667176</v>
      </c>
      <c r="AG12" s="171" t="s">
        <v>3336</v>
      </c>
      <c r="AH12" s="168">
        <f>'4-5_Prison and Probation'!BE12/C12*100</f>
        <v>15.070240267825866</v>
      </c>
      <c r="AI12" s="168">
        <f>'4-5_Prison and Probation'!BF12/D12*100</f>
        <v>16.898078959006661</v>
      </c>
      <c r="AJ12" s="168">
        <f>'4-5_Prison and Probation'!BG12/E12*100</f>
        <v>19.008936520504307</v>
      </c>
      <c r="AK12" s="168">
        <f>'4-5_Prison and Probation'!BH12/F12*100</f>
        <v>17.80625831336349</v>
      </c>
      <c r="AL12" s="168">
        <f>'4-5_Prison and Probation'!BI12/G12*100</f>
        <v>15.283455085635936</v>
      </c>
      <c r="AM12" s="168">
        <f>'4-5_Prison and Probation'!BJ12/H12*100</f>
        <v>16.715578130346817</v>
      </c>
      <c r="AN12" s="6">
        <f t="shared" si="3"/>
        <v>10.917794496174395</v>
      </c>
      <c r="AO12" s="171" t="s">
        <v>3336</v>
      </c>
      <c r="AP12" s="168">
        <f>'4-5_Prison and Probation'!BL12/C12*100</f>
        <v>4.9814517353075951</v>
      </c>
      <c r="AQ12" s="168">
        <f>'4-5_Prison and Probation'!BM12/D12*100</f>
        <v>5.6267198230414541</v>
      </c>
      <c r="AR12" s="168">
        <f>'4-5_Prison and Probation'!BN12/E12*100</f>
        <v>5.9436393064112059</v>
      </c>
      <c r="AS12" s="168">
        <f>'4-5_Prison and Probation'!BO12/F12*100</f>
        <v>5.3667564976404938</v>
      </c>
      <c r="AT12" s="168">
        <f>'4-5_Prison and Probation'!BP12/G12*100</f>
        <v>4.8412331716349675</v>
      </c>
      <c r="AU12" s="168">
        <f>'4-5_Prison and Probation'!BQ12/H12*100</f>
        <v>4.2752631696065233</v>
      </c>
      <c r="AV12" s="6">
        <f t="shared" si="4"/>
        <v>-14.176360692119928</v>
      </c>
      <c r="AW12" s="171" t="s">
        <v>3336</v>
      </c>
      <c r="AX12" s="168" t="e">
        <f>'4-5_Prison and Probation'!BS12/C12*100</f>
        <v>#VALUE!</v>
      </c>
      <c r="AY12" s="168" t="e">
        <f>'4-5_Prison and Probation'!BT12/D12*100</f>
        <v>#VALUE!</v>
      </c>
      <c r="AZ12" s="168" t="e">
        <f>'4-5_Prison and Probation'!BU12/E12*100</f>
        <v>#VALUE!</v>
      </c>
      <c r="BA12" s="168" t="e">
        <f>'4-5_Prison and Probation'!BV12/F12*100</f>
        <v>#VALUE!</v>
      </c>
      <c r="BB12" s="168" t="e">
        <f>'4-5_Prison and Probation'!BW12/G12*100</f>
        <v>#VALUE!</v>
      </c>
      <c r="BC12" s="168" t="e">
        <f>'4-5_Prison and Probation'!BX12/H12*100</f>
        <v>#VALUE!</v>
      </c>
      <c r="BD12" s="6" t="e">
        <f t="shared" si="5"/>
        <v>#VALUE!</v>
      </c>
      <c r="BE12" s="171" t="s">
        <v>3336</v>
      </c>
      <c r="BF12" s="168">
        <f>'4-5_Prison and Probation'!BZ12/C12*100</f>
        <v>250.79901047147914</v>
      </c>
      <c r="BG12" s="168">
        <f>'4-5_Prison and Probation'!CA12/D12*100</f>
        <v>249.13466783358388</v>
      </c>
      <c r="BH12" s="168">
        <f>'4-5_Prison and Probation'!CB12/E12*100</f>
        <v>257.43276191101751</v>
      </c>
      <c r="BI12" s="168">
        <f>'4-5_Prison and Probation'!CC12/F12*100</f>
        <v>223.05803827279297</v>
      </c>
      <c r="BJ12" s="168">
        <f>'4-5_Prison and Probation'!CD12/G12*100</f>
        <v>211.47707967627346</v>
      </c>
      <c r="BK12" s="168">
        <f>'4-5_Prison and Probation'!CE12/H12*100</f>
        <v>203.95983985985549</v>
      </c>
      <c r="BL12" s="6">
        <f t="shared" si="6"/>
        <v>-18.675979033398221</v>
      </c>
      <c r="BM12" s="171" t="s">
        <v>3336</v>
      </c>
      <c r="BN12" s="168" t="e">
        <f>'4-5_Prison and Probation'!CG12/C12*100</f>
        <v>#VALUE!</v>
      </c>
      <c r="BO12" s="168" t="e">
        <f>'4-5_Prison and Probation'!CH12/D12*100</f>
        <v>#VALUE!</v>
      </c>
      <c r="BP12" s="168" t="e">
        <f>'4-5_Prison and Probation'!CI12/E12*100</f>
        <v>#VALUE!</v>
      </c>
      <c r="BQ12" s="168" t="e">
        <f>'4-5_Prison and Probation'!CJ12/F12*100</f>
        <v>#VALUE!</v>
      </c>
      <c r="BR12" s="168" t="e">
        <f>'4-5_Prison and Probation'!CK12/G12*100</f>
        <v>#VALUE!</v>
      </c>
      <c r="BS12" s="168" t="e">
        <f>'4-5_Prison and Probation'!CL12/H12*100</f>
        <v>#VALUE!</v>
      </c>
      <c r="BT12" s="6" t="e">
        <f t="shared" si="7"/>
        <v>#VALUE!</v>
      </c>
      <c r="BU12" s="171" t="s">
        <v>3336</v>
      </c>
      <c r="BV12" s="168" t="e">
        <f>'4-5_Prison and Probation'!CN12/C12*100</f>
        <v>#VALUE!</v>
      </c>
      <c r="BW12" s="168" t="e">
        <f>'4-5_Prison and Probation'!CO12/D12*100</f>
        <v>#VALUE!</v>
      </c>
      <c r="BX12" s="168" t="e">
        <f>'4-5_Prison and Probation'!CP12/E12*100</f>
        <v>#VALUE!</v>
      </c>
      <c r="BY12" s="168" t="e">
        <f>'4-5_Prison and Probation'!CQ12/F12*100</f>
        <v>#VALUE!</v>
      </c>
      <c r="BZ12" s="168" t="e">
        <f>'4-5_Prison and Probation'!CR12/G12*100</f>
        <v>#VALUE!</v>
      </c>
      <c r="CA12" s="168" t="e">
        <f>'4-5_Prison and Probation'!CS12/H12*100</f>
        <v>#VALUE!</v>
      </c>
      <c r="CB12" s="6" t="e">
        <f t="shared" si="8"/>
        <v>#VALUE!</v>
      </c>
      <c r="CC12" s="171" t="s">
        <v>3336</v>
      </c>
      <c r="CD12" s="168" t="e">
        <f>'4-5_Prison and Probation'!CU12/C12*100</f>
        <v>#VALUE!</v>
      </c>
      <c r="CE12" s="168" t="e">
        <f>'4-5_Prison and Probation'!CV12/D12*100</f>
        <v>#VALUE!</v>
      </c>
      <c r="CF12" s="168" t="e">
        <f>'4-5_Prison and Probation'!CW12/E12*100</f>
        <v>#VALUE!</v>
      </c>
      <c r="CG12" s="168" t="e">
        <f>'4-5_Prison and Probation'!CX12/F12*100</f>
        <v>#VALUE!</v>
      </c>
      <c r="CH12" s="168" t="e">
        <f>'4-5_Prison and Probation'!CY12/G12*100</f>
        <v>#VALUE!</v>
      </c>
      <c r="CI12" s="168" t="e">
        <f>'4-5_Prison and Probation'!CZ12/H12*100</f>
        <v>#VALUE!</v>
      </c>
      <c r="CJ12" s="6" t="e">
        <f t="shared" si="9"/>
        <v>#VALUE!</v>
      </c>
      <c r="CK12" s="171" t="s">
        <v>3336</v>
      </c>
      <c r="CL12" s="168" t="e">
        <f>'4-5_Prison and Probation'!DB12/C12*100</f>
        <v>#VALUE!</v>
      </c>
      <c r="CM12" s="168" t="e">
        <f>'4-5_Prison and Probation'!DC12/D12*100</f>
        <v>#VALUE!</v>
      </c>
      <c r="CN12" s="168" t="e">
        <f>'4-5_Prison and Probation'!DD12/E12*100</f>
        <v>#VALUE!</v>
      </c>
      <c r="CO12" s="168" t="e">
        <f>'4-5_Prison and Probation'!DE12/F12*100</f>
        <v>#VALUE!</v>
      </c>
      <c r="CP12" s="168" t="e">
        <f>'4-5_Prison and Probation'!DF12/G12*100</f>
        <v>#VALUE!</v>
      </c>
      <c r="CQ12" s="168" t="e">
        <f>'4-5_Prison and Probation'!DG12/H12*100</f>
        <v>#VALUE!</v>
      </c>
      <c r="CR12" s="6" t="e">
        <f t="shared" si="10"/>
        <v>#VALUE!</v>
      </c>
      <c r="CS12" s="171" t="s">
        <v>3336</v>
      </c>
      <c r="CT12" s="168" t="e">
        <f>'4-5_Prison and Probation'!DI12/C12*100</f>
        <v>#VALUE!</v>
      </c>
      <c r="CU12" s="168" t="e">
        <f>'4-5_Prison and Probation'!DJ12/D12*100</f>
        <v>#VALUE!</v>
      </c>
      <c r="CV12" s="168" t="e">
        <f>'4-5_Prison and Probation'!DK12/E12*100</f>
        <v>#VALUE!</v>
      </c>
      <c r="CW12" s="168" t="e">
        <f>'4-5_Prison and Probation'!DL12/F12*100</f>
        <v>#VALUE!</v>
      </c>
      <c r="CX12" s="168" t="e">
        <f>'4-5_Prison and Probation'!DM12/G12*100</f>
        <v>#VALUE!</v>
      </c>
      <c r="CY12" s="168" t="e">
        <f>'4-5_Prison and Probation'!DN12/H12*100</f>
        <v>#VALUE!</v>
      </c>
      <c r="CZ12" s="6" t="e">
        <f t="shared" si="11"/>
        <v>#VALUE!</v>
      </c>
      <c r="DA12" s="171" t="s">
        <v>3336</v>
      </c>
      <c r="DB12" s="168">
        <f>'4-5_Prison and Probation'!DP12/C12*100</f>
        <v>151.81738465511449</v>
      </c>
      <c r="DC12" s="168">
        <f>'4-5_Prison and Probation'!DQ12/D12*100</f>
        <v>156.58050259151665</v>
      </c>
      <c r="DD12" s="168">
        <f>'4-5_Prison and Probation'!DR12/E12*100</f>
        <v>159.53227663874884</v>
      </c>
      <c r="DE12" s="168">
        <f>'4-5_Prison and Probation'!DS12/F12*100</f>
        <v>145.04459117133015</v>
      </c>
      <c r="DF12" s="168">
        <f>'4-5_Prison and Probation'!DT12/G12*100</f>
        <v>138.31085134145445</v>
      </c>
      <c r="DG12" s="168">
        <f>'4-5_Prison and Probation'!DU12/H12*100</f>
        <v>125.15657713319423</v>
      </c>
      <c r="DH12" s="6">
        <f t="shared" si="12"/>
        <v>-17.561103151978244</v>
      </c>
      <c r="DI12" s="171" t="s">
        <v>3336</v>
      </c>
      <c r="DJ12" s="168">
        <f>'4-5_Prison and Probation'!DW12/C12*100</f>
        <v>0.23378654353429146</v>
      </c>
      <c r="DK12" s="168">
        <f>'4-5_Prison and Probation'!DX12/D12*100</f>
        <v>8.9597449411488117E-2</v>
      </c>
      <c r="DL12" s="168">
        <f>'4-5_Prison and Probation'!DY12/E12*100</f>
        <v>0.14279013348735631</v>
      </c>
      <c r="DM12" s="168">
        <f>'4-5_Prison and Probation'!DZ12/F12*100</f>
        <v>7.1082867518417137E-2</v>
      </c>
      <c r="DN12" s="168">
        <f>'4-5_Prison and Probation'!EA12/G12*100</f>
        <v>7.0674936812189296E-2</v>
      </c>
      <c r="DO12" s="168">
        <f>'4-5_Prison and Probation'!EB12/H12*100</f>
        <v>0.11389020738705902</v>
      </c>
      <c r="DP12" s="6">
        <f t="shared" si="13"/>
        <v>-51.284532605977908</v>
      </c>
      <c r="DQ12" s="171" t="s">
        <v>3336</v>
      </c>
      <c r="DR12" s="168">
        <f>'4-5_Prison and Probation'!ED12/C12*100</f>
        <v>8.9917901359342869E-2</v>
      </c>
      <c r="DS12" s="168">
        <f>'4-5_Prison and Probation'!EE12/D12*100</f>
        <v>7.1677959529190496E-2</v>
      </c>
      <c r="DT12" s="168">
        <f>'4-5_Prison and Probation'!EF12/E12*100</f>
        <v>5.3546300057758608E-2</v>
      </c>
      <c r="DU12" s="168">
        <f>'4-5_Prison and Probation'!EG12/F12*100</f>
        <v>3.5541433759208568E-2</v>
      </c>
      <c r="DV12" s="168">
        <f>'4-5_Prison and Probation'!EH12/G12*100</f>
        <v>3.5337468406094648E-2</v>
      </c>
      <c r="DW12" s="168">
        <f>'4-5_Prison and Probation'!EI12/H12*100</f>
        <v>5.256471110171955E-2</v>
      </c>
      <c r="DX12" s="6">
        <f t="shared" si="14"/>
        <v>-41.54143912717349</v>
      </c>
      <c r="DY12" s="171" t="s">
        <v>3336</v>
      </c>
      <c r="DZ12" s="168" t="e">
        <f>'4-5_Prison and Probation'!EK12/C12*100</f>
        <v>#VALUE!</v>
      </c>
      <c r="EA12" s="168" t="e">
        <f>'4-5_Prison and Probation'!EL12/D12*100</f>
        <v>#VALUE!</v>
      </c>
      <c r="EB12" s="168">
        <f>'4-5_Prison and Probation'!EM12/E12*100</f>
        <v>3.5697533371839077E-2</v>
      </c>
      <c r="EC12" s="168">
        <f>'4-5_Prison and Probation'!EN12/F12*100</f>
        <v>3.5541433759208568E-2</v>
      </c>
      <c r="ED12" s="168">
        <f>'4-5_Prison and Probation'!EO12/G12*100</f>
        <v>3.5337468406094648E-2</v>
      </c>
      <c r="EE12" s="168">
        <f>'4-5_Prison and Probation'!EP12/H12*100</f>
        <v>5.256471110171955E-2</v>
      </c>
      <c r="EF12" s="6" t="e">
        <f t="shared" si="15"/>
        <v>#VALUE!</v>
      </c>
      <c r="EG12" s="171" t="s">
        <v>3336</v>
      </c>
      <c r="EH12" s="133" t="e">
        <f>'4-5_Prison and Probation'!ER12/C12*100</f>
        <v>#VALUE!</v>
      </c>
      <c r="EI12" s="133" t="e">
        <f>'4-5_Prison and Probation'!ES12/D12*100</f>
        <v>#VALUE!</v>
      </c>
      <c r="EJ12" s="133" t="e">
        <f>'4-5_Prison and Probation'!ET12/E12*100</f>
        <v>#VALUE!</v>
      </c>
      <c r="EK12" s="133" t="e">
        <f>'4-5_Prison and Probation'!EU12/F12*100</f>
        <v>#VALUE!</v>
      </c>
      <c r="EL12" s="133">
        <f>'4-5_Prison and Probation'!EV12/G12*100</f>
        <v>138.24017640464228</v>
      </c>
      <c r="EM12" s="133">
        <f>'4-5_Prison and Probation'!EW12/H12*100</f>
        <v>125.04268692580717</v>
      </c>
      <c r="EN12" s="340" t="e">
        <f t="shared" si="16"/>
        <v>#VALUE!</v>
      </c>
      <c r="EO12" s="171" t="s">
        <v>3336</v>
      </c>
      <c r="EP12" s="168" t="e">
        <f>'4-5_Prison and Probation'!EY12/C12*100</f>
        <v>#VALUE!</v>
      </c>
      <c r="EQ12" s="168" t="e">
        <f>'4-5_Prison and Probation'!EZ12/D12*100</f>
        <v>#VALUE!</v>
      </c>
      <c r="ER12" s="168" t="e">
        <f>'4-5_Prison and Probation'!FA12/E12*100</f>
        <v>#VALUE!</v>
      </c>
      <c r="ES12" s="168" t="e">
        <f>'4-5_Prison and Probation'!FB12/F12*100</f>
        <v>#VALUE!</v>
      </c>
      <c r="ET12" s="168" t="e">
        <f>'4-5_Prison and Probation'!FC12/G12*100</f>
        <v>#VALUE!</v>
      </c>
      <c r="EU12" s="168" t="e">
        <f>'4-5_Prison and Probation'!FD12/H12*100</f>
        <v>#VALUE!</v>
      </c>
      <c r="EV12" s="6" t="e">
        <f t="shared" si="17"/>
        <v>#VALUE!</v>
      </c>
      <c r="EW12" s="171" t="s">
        <v>3336</v>
      </c>
      <c r="EX12" s="168">
        <f>'4-5_Prison and Probation'!FF12/C12*100</f>
        <v>151.81738465511449</v>
      </c>
      <c r="EY12" s="168">
        <f>'4-5_Prison and Probation'!FG12/D12*100</f>
        <v>213.45696347792932</v>
      </c>
      <c r="EZ12" s="168">
        <f>'4-5_Prison and Probation'!FH12/E12*100</f>
        <v>159.53227663874884</v>
      </c>
      <c r="FA12" s="168">
        <f>'4-5_Prison and Probation'!FI12/F12*100</f>
        <v>145.04459117133015</v>
      </c>
      <c r="FB12" s="168">
        <f>'4-5_Prison and Probation'!FJ12/G12*100</f>
        <v>137.76312058116</v>
      </c>
      <c r="FC12" s="168">
        <f>'4-5_Prison and Probation'!FK12/H12*100</f>
        <v>124.80614572584945</v>
      </c>
      <c r="FD12" s="6">
        <f t="shared" si="18"/>
        <v>-17.791927446666804</v>
      </c>
      <c r="FE12" s="171" t="s">
        <v>3336</v>
      </c>
      <c r="FF12" s="168" t="e">
        <f>'4-5_Prison and Probation'!FM12/C12*100</f>
        <v>#VALUE!</v>
      </c>
      <c r="FG12" s="168" t="e">
        <f>'4-5_Prison and Probation'!FN12/D12*100</f>
        <v>#VALUE!</v>
      </c>
      <c r="FH12" s="168" t="e">
        <f>'4-5_Prison and Probation'!FO12/E12*100</f>
        <v>#VALUE!</v>
      </c>
      <c r="FI12" s="168" t="e">
        <f>'4-5_Prison and Probation'!FP12/F12*100</f>
        <v>#VALUE!</v>
      </c>
      <c r="FJ12" s="168" t="e">
        <f>'4-5_Prison and Probation'!FQ12/G12*100</f>
        <v>#VALUE!</v>
      </c>
      <c r="FK12" s="168" t="e">
        <f>'4-5_Prison and Probation'!FR12/H12*100</f>
        <v>#VALUE!</v>
      </c>
      <c r="FL12" s="6" t="e">
        <f t="shared" si="19"/>
        <v>#VALUE!</v>
      </c>
      <c r="FM12" s="171" t="s">
        <v>3336</v>
      </c>
      <c r="FN12" s="168" t="e">
        <f>'4-5_Prison and Probation'!FT12/C12*100</f>
        <v>#VALUE!</v>
      </c>
      <c r="FO12" s="168" t="e">
        <f>'4-5_Prison and Probation'!FU12/D12*100</f>
        <v>#VALUE!</v>
      </c>
      <c r="FP12" s="168" t="e">
        <f>'4-5_Prison and Probation'!FV12/E12*100</f>
        <v>#VALUE!</v>
      </c>
      <c r="FQ12" s="168" t="e">
        <f>'4-5_Prison and Probation'!FW12/F12*100</f>
        <v>#VALUE!</v>
      </c>
      <c r="FR12" s="168" t="e">
        <f>'4-5_Prison and Probation'!#REF!/G12*100</f>
        <v>#REF!</v>
      </c>
      <c r="FS12" s="168" t="e">
        <f>'4-5_Prison and Probation'!FY12/H12*100</f>
        <v>#VALUE!</v>
      </c>
      <c r="FT12" s="6" t="e">
        <f t="shared" si="20"/>
        <v>#VALUE!</v>
      </c>
      <c r="FU12" s="171" t="s">
        <v>3336</v>
      </c>
      <c r="FV12" s="168">
        <f>'4-5_Prison and Probation'!GA12/C12*100</f>
        <v>1.0790148163121145</v>
      </c>
      <c r="FW12" s="168">
        <f>'4-5_Prison and Probation'!GB12/D12*100</f>
        <v>0.60926265599811924</v>
      </c>
      <c r="FX12" s="168">
        <f>'4-5_Prison and Probation'!GC12/E12*100</f>
        <v>0.3926728670902298</v>
      </c>
      <c r="FY12" s="168">
        <f>'4-5_Prison and Probation'!GD12/F12*100</f>
        <v>0.47980935574931566</v>
      </c>
      <c r="FZ12" s="168">
        <f>'4-5_Prison and Probation'!GE12/G12*100</f>
        <v>0.47705582348227776</v>
      </c>
      <c r="GA12" s="168" t="e">
        <f>'4-5_Prison and Probation'!GF12/H12*100</f>
        <v>#VALUE!</v>
      </c>
      <c r="GB12" s="6" t="e">
        <f t="shared" si="21"/>
        <v>#VALUE!</v>
      </c>
      <c r="GC12" s="171" t="s">
        <v>3336</v>
      </c>
      <c r="GE12" s="168">
        <f>'4-5_Prison and Probation'!HA12/G12*100</f>
        <v>36.06188650841959</v>
      </c>
      <c r="GF12" s="168" t="e">
        <f>'4-5_Prison and Probation'!HB12/G12*100</f>
        <v>#VALUE!</v>
      </c>
      <c r="GG12" s="168" t="e">
        <f>'4-5_Prison and Probation'!HC12/E12*100</f>
        <v>#VALUE!</v>
      </c>
      <c r="GH12" s="168" t="e">
        <f>'4-5_Prison and Probation'!HD12/G12*100</f>
        <v>#VALUE!</v>
      </c>
      <c r="GI12" s="168" t="e">
        <f>'4-5_Prison and Probation'!HE12/G12*100</f>
        <v>#VALUE!</v>
      </c>
      <c r="GJ12" s="171" t="s">
        <v>3336</v>
      </c>
      <c r="GK12" s="168" t="e">
        <f>'4-5_Prison and Probation'!HG12/G12*100</f>
        <v>#VALUE!</v>
      </c>
      <c r="GL12" s="168" t="e">
        <f>'4-5_Prison and Probation'!HH12/G12*100</f>
        <v>#VALUE!</v>
      </c>
      <c r="GM12" s="168" t="e">
        <f>'4-5_Prison and Probation'!HI12/G12*100</f>
        <v>#VALUE!</v>
      </c>
      <c r="GN12" s="168" t="e">
        <f>'4-5_Prison and Probation'!HJ12/G12*100</f>
        <v>#VALUE!</v>
      </c>
      <c r="GO12" s="168" t="e">
        <f>'4-5_Prison and Probation'!HK12/G12*100</f>
        <v>#VALUE!</v>
      </c>
      <c r="GP12" s="171" t="s">
        <v>3336</v>
      </c>
      <c r="GQ12" s="168">
        <f>'4-5_Prison and Probation'!HM12/G12*100</f>
        <v>3.4630719037972759</v>
      </c>
      <c r="GR12" s="168" t="e">
        <f>'4-5_Prison and Probation'!HN12/G12*100</f>
        <v>#VALUE!</v>
      </c>
      <c r="GS12" s="168" t="e">
        <f>'4-5_Prison and Probation'!HO12/G12*100</f>
        <v>#VALUE!</v>
      </c>
      <c r="GT12" s="168" t="e">
        <f>'4-5_Prison and Probation'!HP12/G12*100</f>
        <v>#VALUE!</v>
      </c>
      <c r="GU12" s="168" t="e">
        <f>'4-5_Prison and Probation'!HQ12/G12*100</f>
        <v>#VALUE!</v>
      </c>
      <c r="GV12" s="171" t="s">
        <v>3336</v>
      </c>
      <c r="GW12" s="168">
        <f>'4-5_Prison and Probation'!HS12/G12*100</f>
        <v>5.6716636791781916</v>
      </c>
      <c r="GX12" s="168" t="e">
        <f>'4-5_Prison and Probation'!HT12/G12*100</f>
        <v>#VALUE!</v>
      </c>
      <c r="GY12" s="168" t="e">
        <f>'4-5_Prison and Probation'!HU12/G12*100</f>
        <v>#VALUE!</v>
      </c>
      <c r="GZ12" s="168" t="e">
        <f>'4-5_Prison and Probation'!HV12/G12*100</f>
        <v>#VALUE!</v>
      </c>
      <c r="HA12" s="168" t="e">
        <f>'4-5_Prison and Probation'!HW12/G12*100</f>
        <v>#VALUE!</v>
      </c>
      <c r="HB12" s="171" t="s">
        <v>3336</v>
      </c>
      <c r="HC12" s="168" t="e">
        <f>'4-5_Prison and Probation'!HY12/G12*100</f>
        <v>#VALUE!</v>
      </c>
      <c r="HD12" s="168" t="e">
        <f>'4-5_Prison and Probation'!HZ12/G12*100</f>
        <v>#VALUE!</v>
      </c>
      <c r="HE12" s="168" t="e">
        <f>'4-5_Prison and Probation'!IA12/G12*100</f>
        <v>#VALUE!</v>
      </c>
      <c r="HF12" s="168" t="e">
        <f>'4-5_Prison and Probation'!IB12/G12*100</f>
        <v>#VALUE!</v>
      </c>
      <c r="HG12" s="168" t="e">
        <f>'4-5_Prison and Probation'!IC12/G12*100</f>
        <v>#VALUE!</v>
      </c>
      <c r="HH12" s="171" t="s">
        <v>3336</v>
      </c>
      <c r="HI12" s="168" t="e">
        <f>'4-5_Prison and Probation'!IE12/G12*100</f>
        <v>#VALUE!</v>
      </c>
      <c r="HJ12" s="168" t="e">
        <f>'4-5_Prison and Probation'!IF12/G12*100</f>
        <v>#VALUE!</v>
      </c>
      <c r="HK12" s="168" t="e">
        <f>'4-5_Prison and Probation'!IG12/G12*100</f>
        <v>#VALUE!</v>
      </c>
      <c r="HL12" s="168" t="e">
        <f>'4-5_Prison and Probation'!IH12/G12*100</f>
        <v>#VALUE!</v>
      </c>
      <c r="HM12" s="168" t="e">
        <f>'4-5_Prison and Probation'!II12/G12*100</f>
        <v>#VALUE!</v>
      </c>
      <c r="HN12" s="171" t="s">
        <v>3336</v>
      </c>
      <c r="HO12" s="168">
        <f>'4-5_Prison and Probation'!IK12/G12*100</f>
        <v>1.6961984834925434</v>
      </c>
      <c r="HP12" s="168" t="e">
        <f>'4-5_Prison and Probation'!IL12/G12*100</f>
        <v>#VALUE!</v>
      </c>
      <c r="HQ12" s="168" t="e">
        <f>'4-5_Prison and Probation'!IM12/G12*100</f>
        <v>#VALUE!</v>
      </c>
      <c r="HR12" s="168" t="e">
        <f>'4-5_Prison and Probation'!IN12/G12*100</f>
        <v>#VALUE!</v>
      </c>
      <c r="HS12" s="168" t="e">
        <f>'4-5_Prison and Probation'!IO12/G12*100</f>
        <v>#VALUE!</v>
      </c>
      <c r="HT12" s="171" t="s">
        <v>3336</v>
      </c>
      <c r="HU12" s="168" t="e">
        <f>'4-5_Prison and Probation'!IQ12/G12*100</f>
        <v>#VALUE!</v>
      </c>
      <c r="HV12" s="168" t="e">
        <f>'4-5_Prison and Probation'!IR12/G12*100</f>
        <v>#VALUE!</v>
      </c>
      <c r="HW12" s="168" t="e">
        <f>'4-5_Prison and Probation'!IS12/G12*100</f>
        <v>#VALUE!</v>
      </c>
      <c r="HX12" s="168" t="e">
        <f>'4-5_Prison and Probation'!IT12/G12*100</f>
        <v>#VALUE!</v>
      </c>
      <c r="HY12" s="168" t="e">
        <f>'4-5_Prison and Probation'!IU12/G12*100</f>
        <v>#VALUE!</v>
      </c>
      <c r="HZ12" s="171" t="s">
        <v>3336</v>
      </c>
      <c r="IA12" s="168">
        <f>'4-5_Prison and Probation'!IW12/G12*100</f>
        <v>3.6750967142338435</v>
      </c>
      <c r="IB12" s="168" t="e">
        <f>'4-5_Prison and Probation'!IX12/G12*100</f>
        <v>#VALUE!</v>
      </c>
      <c r="IC12" s="168" t="e">
        <f>'4-5_Prison and Probation'!IY12/G12*100</f>
        <v>#VALUE!</v>
      </c>
      <c r="ID12" s="168" t="e">
        <f>'4-5_Prison and Probation'!IZ12/G12*100</f>
        <v>#VALUE!</v>
      </c>
      <c r="IE12" s="168" t="e">
        <f>'4-5_Prison and Probation'!JA12/G12*100</f>
        <v>#VALUE!</v>
      </c>
      <c r="IF12" s="171" t="s">
        <v>3336</v>
      </c>
      <c r="IG12" s="168">
        <f>'4-5_Prison and Probation'!JC12/G12*100</f>
        <v>4.2228274745283105</v>
      </c>
      <c r="IH12" s="168" t="e">
        <f>'4-5_Prison and Probation'!JD12/G12*100</f>
        <v>#VALUE!</v>
      </c>
      <c r="II12" s="168" t="e">
        <f>'4-5_Prison and Probation'!JE12/G12*100</f>
        <v>#VALUE!</v>
      </c>
      <c r="IJ12" s="168" t="e">
        <f>'4-5_Prison and Probation'!JF12/G12*100</f>
        <v>#VALUE!</v>
      </c>
      <c r="IK12" s="168" t="e">
        <f>'4-5_Prison and Probation'!JG12/G12*100</f>
        <v>#VALUE!</v>
      </c>
      <c r="IL12" s="171" t="s">
        <v>3336</v>
      </c>
      <c r="IM12" s="168" t="e">
        <f>'4-5_Prison and Probation'!JI12/G12*100</f>
        <v>#VALUE!</v>
      </c>
      <c r="IN12" s="168" t="e">
        <f>'4-5_Prison and Probation'!JJ12/G12*100</f>
        <v>#VALUE!</v>
      </c>
      <c r="IO12" s="168" t="e">
        <f>'4-5_Prison and Probation'!JK12/G12*100</f>
        <v>#VALUE!</v>
      </c>
      <c r="IP12" s="168" t="e">
        <f>'4-5_Prison and Probation'!JL12/G12*100</f>
        <v>#VALUE!</v>
      </c>
      <c r="IQ12" s="168" t="e">
        <f>'4-5_Prison and Probation'!JM12/G12*100</f>
        <v>#VALUE!</v>
      </c>
      <c r="IR12" s="171" t="s">
        <v>3336</v>
      </c>
      <c r="IS12" s="168">
        <f>'4-5_Prison and Probation'!JO12/G12*100</f>
        <v>8.7813608989145209</v>
      </c>
      <c r="IT12" s="168" t="e">
        <f>'4-5_Prison and Probation'!JP12/G12*100</f>
        <v>#VALUE!</v>
      </c>
      <c r="IU12" s="168" t="e">
        <f>'4-5_Prison and Probation'!JQ12/G12*100</f>
        <v>#VALUE!</v>
      </c>
      <c r="IV12" s="168" t="e">
        <f>'4-5_Prison and Probation'!JR12/G12*100</f>
        <v>#VALUE!</v>
      </c>
      <c r="IW12" s="168" t="e">
        <f>'4-5_Prison and Probation'!JS12/G12*100</f>
        <v>#VALUE!</v>
      </c>
      <c r="IX12" s="171" t="s">
        <v>3336</v>
      </c>
      <c r="IY12" s="168">
        <f>'4-5_Prison and Probation'!KO12/H12*100</f>
        <v>78.041074415686282</v>
      </c>
      <c r="IZ12" s="168">
        <f>'4-5_Prison and Probation'!KP12/H12*100</f>
        <v>78.041074415686282</v>
      </c>
      <c r="JA12" s="168" t="e">
        <f>'4-5_Prison and Probation'!KQ12/H12*100</f>
        <v>#VALUE!</v>
      </c>
      <c r="JB12" s="171" t="s">
        <v>3336</v>
      </c>
      <c r="JC12" s="168">
        <f>'4-5_Prison and Probation'!KS12/H12*100</f>
        <v>21.761790396111895</v>
      </c>
      <c r="JD12" s="168" t="e">
        <f>'4-5_Prison and Probation'!KT12/H12*100</f>
        <v>#VALUE!</v>
      </c>
      <c r="JE12" s="168">
        <f>'4-5_Prison and Probation'!KU12/H12*100</f>
        <v>4.0650043251996451</v>
      </c>
      <c r="JF12" s="168" t="e">
        <f>'4-5_Prison and Probation'!KV12/H12*100</f>
        <v>#VALUE!</v>
      </c>
      <c r="JG12" s="168">
        <f>'4-5_Prison and Probation'!KW12/H12*100</f>
        <v>5.2564711101719546</v>
      </c>
      <c r="JH12" s="168" t="e">
        <f>'4-5_Prison and Probation'!KX12/H12*100</f>
        <v>#VALUE!</v>
      </c>
      <c r="JI12" s="168">
        <f>'4-5_Prison and Probation'!KY12/H12*100</f>
        <v>12.440314960740292</v>
      </c>
      <c r="JJ12" s="168" t="e">
        <f>'4-5_Prison and Probation'!KZ12/H12*100</f>
        <v>#VALUE!</v>
      </c>
      <c r="JK12" s="168">
        <f>'4-5_Prison and Probation'!LA12/H12*100</f>
        <v>56.279284019574391</v>
      </c>
      <c r="JL12" s="168" t="e">
        <f>'4-5_Prison and Probation'!LB12/H12*100</f>
        <v>#VALUE!</v>
      </c>
      <c r="JM12" s="171" t="s">
        <v>3336</v>
      </c>
      <c r="JN12" s="168">
        <f>'4-5_Prison and Probation'!LD12/H12*100</f>
        <v>0.56069025175167519</v>
      </c>
      <c r="JO12" s="168" t="e">
        <f>'4-5_Prison and Probation'!LE12/H12*100</f>
        <v>#VALUE!</v>
      </c>
      <c r="JP12" s="168">
        <f>'4-5_Prison and Probation'!LF12/H12*100</f>
        <v>38.442325385724232</v>
      </c>
      <c r="JQ12" s="168" t="e">
        <f>'4-5_Prison and Probation'!LG12/H12*100</f>
        <v>#VALUE!</v>
      </c>
      <c r="JR12" s="168">
        <f>'4-5_Prison and Probation'!LH12/H12*100</f>
        <v>0</v>
      </c>
      <c r="JS12" s="168" t="e">
        <f>'4-5_Prison and Probation'!LI12/H12*100</f>
        <v>#VALUE!</v>
      </c>
      <c r="JT12" s="171" t="s">
        <v>3336</v>
      </c>
      <c r="JU12" s="168">
        <f>'4-5_Prison and Probation'!LK12/H12*100</f>
        <v>1.9098511700291434</v>
      </c>
      <c r="JV12" s="168" t="e">
        <f>'4-5_Prison and Probation'!LL12/H12*100</f>
        <v>#VALUE!</v>
      </c>
      <c r="JW12" s="168" t="e">
        <f>'4-5_Prison and Probation'!LM12/H12*100</f>
        <v>#VALUE!</v>
      </c>
      <c r="JX12" s="168" t="e">
        <f>'4-5_Prison and Probation'!LN12/H12*100</f>
        <v>#VALUE!</v>
      </c>
      <c r="JY12" s="168">
        <f>'4-5_Prison and Probation'!LO12/H12*100</f>
        <v>2.5231061328825382</v>
      </c>
      <c r="JZ12" s="168" t="e">
        <f>'4-5_Prison and Probation'!LP12/H12*100</f>
        <v>#VALUE!</v>
      </c>
      <c r="KA12" s="171" t="s">
        <v>3336</v>
      </c>
      <c r="KB12" s="168">
        <f>'4-5_Prison and Probation'!LR12/H12*100</f>
        <v>5.5017730953133128</v>
      </c>
      <c r="KC12" s="168" t="e">
        <f>'4-5_Prison and Probation'!LS12/H12*100</f>
        <v>#VALUE!</v>
      </c>
      <c r="KD12" s="168">
        <f>'4-5_Prison and Probation'!LT12/H12*100</f>
        <v>7.2889732727717771</v>
      </c>
      <c r="KE12" s="168" t="e">
        <f>'4-5_Prison and Probation'!LU12/H12*100</f>
        <v>#VALUE!</v>
      </c>
      <c r="KF12" s="171" t="s">
        <v>3336</v>
      </c>
      <c r="KG12" s="168">
        <f>'4-5_Prison and Probation'!OT12/G12*100</f>
        <v>167.76463125793438</v>
      </c>
      <c r="KH12" s="168">
        <f>'4-5_Prison and Probation'!OU12/G12*100</f>
        <v>22.297942564245727</v>
      </c>
      <c r="KI12" s="168">
        <f>'4-5_Prison and Probation'!OV12/G12*100</f>
        <v>1.0247865837767449</v>
      </c>
      <c r="KJ12" s="168">
        <f>'4-5_Prison and Probation'!OW12/G12*100</f>
        <v>13.940631286204342</v>
      </c>
      <c r="KK12" s="168" t="e">
        <f>'4-5_Prison and Probation'!OX12/G12*100</f>
        <v>#VALUE!</v>
      </c>
      <c r="KL12" s="171" t="s">
        <v>3336</v>
      </c>
      <c r="KM12" s="168">
        <f>'4-5_Prison and Probation'!OZ12/G12*100</f>
        <v>223.10310678187858</v>
      </c>
      <c r="KN12" s="168">
        <f>'4-5_Prison and Probation'!PA12/G12*100</f>
        <v>19.806651041616053</v>
      </c>
      <c r="KO12" s="168">
        <f>'4-5_Prison and Probation'!PB12/G12*100</f>
        <v>3.3217220301728974</v>
      </c>
      <c r="KP12" s="168">
        <f>'4-5_Prison and Probation'!PC12/G12*100</f>
        <v>16.113885593179162</v>
      </c>
      <c r="KQ12" s="168" t="e">
        <f>'4-5_Prison and Probation'!PD12/G12*100</f>
        <v>#VALUE!</v>
      </c>
      <c r="KR12" s="171" t="s">
        <v>3336</v>
      </c>
      <c r="KS12" s="168" t="e">
        <f>'4-5_Prison and Probation'!PF12/G12*100</f>
        <v>#VALUE!</v>
      </c>
      <c r="KT12" s="168" t="e">
        <f>'4-5_Prison and Probation'!PG12/G12*100</f>
        <v>#VALUE!</v>
      </c>
      <c r="KU12" s="168" t="e">
        <f>'4-5_Prison and Probation'!PH12/G12*100</f>
        <v>#VALUE!</v>
      </c>
      <c r="KV12" s="168" t="e">
        <f>'4-5_Prison and Probation'!PI12/G12*100</f>
        <v>#VALUE!</v>
      </c>
      <c r="KW12" s="168" t="e">
        <f>'4-5_Prison and Probation'!PJ12/G12*100</f>
        <v>#VALUE!</v>
      </c>
      <c r="KX12" s="168" t="e">
        <f>'4-5_Prison and Probation'!PK12/G12*100</f>
        <v>#VALUE!</v>
      </c>
      <c r="KY12" s="168" t="e">
        <f>'4-5_Prison and Probation'!PL12/G12*100</f>
        <v>#VALUE!</v>
      </c>
      <c r="KZ12" s="171" t="s">
        <v>3336</v>
      </c>
      <c r="LA12" s="168" t="e">
        <f>'4-5_Prison and Probation'!PN12/G12*100</f>
        <v>#VALUE!</v>
      </c>
      <c r="LB12" s="168" t="e">
        <f>'4-5_Prison and Probation'!PO12/G12*100</f>
        <v>#VALUE!</v>
      </c>
      <c r="LC12" s="171" t="s">
        <v>3336</v>
      </c>
      <c r="LD12" s="168" t="e">
        <f>'4-5_Prison and Probation'!PQ12/G12*100</f>
        <v>#VALUE!</v>
      </c>
      <c r="LE12" s="168" t="e">
        <f>'4-5_Prison and Probation'!PR12/G12*100</f>
        <v>#VALUE!</v>
      </c>
      <c r="LF12" s="168">
        <f>'4-5_Prison and Probation'!PS12/G12*100</f>
        <v>28.464330801109245</v>
      </c>
      <c r="LG12" s="168">
        <f>'4-5_Prison and Probation'!PT12/G12*100</f>
        <v>30.602247639677969</v>
      </c>
      <c r="LH12" s="168">
        <f>'4-5_Prison and Probation'!PU12/G12*100</f>
        <v>4.8235644374319202</v>
      </c>
      <c r="LI12" s="168">
        <f>'4-5_Prison and Probation'!PV12/G12*100</f>
        <v>4.5408646901831631</v>
      </c>
      <c r="LJ12" s="171" t="s">
        <v>3336</v>
      </c>
      <c r="LK12" s="168">
        <f>'4-5_Prison and Probation'!PX12/G12*100</f>
        <v>0.10601240521828396</v>
      </c>
      <c r="LL12" s="168">
        <f>'4-5_Prison and Probation'!PY12/G12*100</f>
        <v>0.10601240521828396</v>
      </c>
      <c r="LM12" s="168">
        <f>'4-5_Prison and Probation'!PZ12/G12*100</f>
        <v>44.20717297602441</v>
      </c>
      <c r="LN12" s="168">
        <f>'4-5_Prison and Probation'!QA12/G12*100</f>
        <v>78.11347391167223</v>
      </c>
      <c r="LO12" s="168">
        <f>'4-5_Prison and Probation'!QB12/G12*100</f>
        <v>5.3182889951172454</v>
      </c>
      <c r="LP12" s="168">
        <f>'4-5_Prison and Probation'!QC12/G12*100</f>
        <v>51.239329188837246</v>
      </c>
      <c r="LQ12" s="171" t="s">
        <v>3336</v>
      </c>
      <c r="LR12" s="168" t="e">
        <f>'4-5_Prison and Probation'!QE12/G12*100</f>
        <v>#VALUE!</v>
      </c>
      <c r="LS12" s="168" t="e">
        <f>'4-5_Prison and Probation'!QF12/G12*100</f>
        <v>#VALUE!</v>
      </c>
      <c r="LT12" s="168" t="e">
        <f>'4-5_Prison and Probation'!QG12/G12*100</f>
        <v>#VALUE!</v>
      </c>
      <c r="LU12" s="168" t="e">
        <f>'4-5_Prison and Probation'!QH12/G12*100</f>
        <v>#VALUE!</v>
      </c>
      <c r="LV12" s="168">
        <f>'4-5_Prison and Probation'!QI12/G12*100</f>
        <v>6.4137505157061794</v>
      </c>
      <c r="LW12" s="168">
        <f>'4-5_Prison and Probation'!QJ12/G12*100</f>
        <v>6.6434440603457947</v>
      </c>
      <c r="LX12" s="171" t="s">
        <v>3336</v>
      </c>
      <c r="LY12" s="168" t="e">
        <f>'4-5_Prison and Probation'!QL12/G12*100</f>
        <v>#VALUE!</v>
      </c>
      <c r="LZ12" s="168" t="e">
        <f>'4-5_Prison and Probation'!QM12/G12*100</f>
        <v>#VALUE!</v>
      </c>
      <c r="MA12" s="168">
        <f>'4-5_Prison and Probation'!QN12/G12*100</f>
        <v>27.863593838205635</v>
      </c>
      <c r="MB12" s="168">
        <f>'4-5_Prison and Probation'!QO12/G12*100</f>
        <v>34.330350556520955</v>
      </c>
      <c r="MC12" s="168">
        <f>'4-5_Prison and Probation'!QP12/G12*100</f>
        <v>50.744604631151923</v>
      </c>
      <c r="MD12" s="168">
        <f>'4-5_Prison and Probation'!QQ12/G12*100</f>
        <v>17.527384329422947</v>
      </c>
      <c r="ME12" s="171" t="s">
        <v>3336</v>
      </c>
      <c r="MF12" s="168" t="e">
        <f>'4-5_Prison and Probation'!QS12/G12*100</f>
        <v>#VALUE!</v>
      </c>
      <c r="MG12" s="168" t="e">
        <f>'4-5_Prison and Probation'!QT12/G12*100</f>
        <v>#VALUE!</v>
      </c>
      <c r="MH12" s="168" t="e">
        <f>'4-5_Prison and Probation'!QU12/G12*100</f>
        <v>#VALUE!</v>
      </c>
      <c r="MI12" s="168" t="e">
        <f>'4-5_Prison and Probation'!QV12/G12*100</f>
        <v>#VALUE!</v>
      </c>
      <c r="MJ12" s="168" t="e">
        <f>'4-5_Prison and Probation'!QW12/G12*100</f>
        <v>#VALUE!</v>
      </c>
      <c r="MK12" s="168" t="e">
        <f>'4-5_Prison and Probation'!QX12/G12*100</f>
        <v>#VALUE!</v>
      </c>
      <c r="ML12" s="168" t="e">
        <f>'4-5_Prison and Probation'!QY12/G12*100</f>
        <v>#VALUE!</v>
      </c>
      <c r="MM12" s="171" t="s">
        <v>3336</v>
      </c>
      <c r="MN12" s="168">
        <f>'4-5_Prison and Probation'!RY12/G12*100</f>
        <v>8.2512988728231011</v>
      </c>
      <c r="MO12" s="171" t="s">
        <v>3336</v>
      </c>
      <c r="MP12" s="168" t="e">
        <f>'4-5_Prison and Probation'!SA12/G12*100</f>
        <v>#VALUE!</v>
      </c>
      <c r="MQ12" s="168">
        <f>'4-5_Prison and Probation'!SB12/G12*100</f>
        <v>0.21202481043656793</v>
      </c>
      <c r="MR12" s="168">
        <f>'4-5_Prison and Probation'!SC12/G12*100</f>
        <v>0.28269974724875718</v>
      </c>
      <c r="MS12" s="168">
        <f>'4-5_Prison and Probation'!SD12/G12*100</f>
        <v>5.1416016530867719</v>
      </c>
      <c r="MT12" s="171" t="s">
        <v>3336</v>
      </c>
      <c r="MU12" s="168">
        <f>'4-5_Prison and Probation'!SF12/G12*100</f>
        <v>2.5089602568327205</v>
      </c>
      <c r="MV12" s="168" t="e">
        <f>'4-5_Prison and Probation'!SG12/G12*100</f>
        <v>#VALUE!</v>
      </c>
      <c r="MW12" s="168" t="e">
        <f>'4-5_Prison and Probation'!SH12/G12*100</f>
        <v>#VALUE!</v>
      </c>
      <c r="MX12" s="168">
        <f>'4-5_Prison and Probation'!SI12/G12*100</f>
        <v>0.12368113942133128</v>
      </c>
      <c r="MY12" s="171" t="s">
        <v>3336</v>
      </c>
      <c r="MZ12" s="168" t="e">
        <f>'4-5_Prison and Probation'!SK12/G12*100</f>
        <v>#VALUE!</v>
      </c>
      <c r="NA12" s="168">
        <f>'4-5_Prison and Probation'!SL12/G12*100</f>
        <v>218.45622968647714</v>
      </c>
      <c r="NB12" s="168" t="e">
        <f>'4-5_Prison and Probation'!SM12/G12*100</f>
        <v>#VALUE!</v>
      </c>
      <c r="NC12" s="168" t="e">
        <f>'4-5_Prison and Probation'!SN12/G12*100</f>
        <v>#VALUE!</v>
      </c>
    </row>
    <row r="13" spans="1:471" ht="15" customHeight="1">
      <c r="A13" s="133">
        <v>12</v>
      </c>
      <c r="B13" s="150" t="s">
        <v>36</v>
      </c>
      <c r="C13" s="5">
        <v>1329.66</v>
      </c>
      <c r="D13" s="5">
        <v>1325.2170000000001</v>
      </c>
      <c r="E13" s="5">
        <v>1320.174</v>
      </c>
      <c r="F13" s="5">
        <v>1315.819</v>
      </c>
      <c r="G13" s="5">
        <v>1314.87</v>
      </c>
      <c r="H13" s="5">
        <v>1315.944</v>
      </c>
      <c r="I13" s="171" t="s">
        <v>3336</v>
      </c>
      <c r="J13" s="285">
        <f>'4-5_Prison and Probation'!AJ13/C13*100</f>
        <v>254.57635786592058</v>
      </c>
      <c r="K13" s="285">
        <f>'4-5_Prison and Probation'!AK13/D13*100</f>
        <v>257.84456432418239</v>
      </c>
      <c r="L13" s="285">
        <f>'4-5_Prison and Probation'!AL13/E13*100</f>
        <v>246.63415580067479</v>
      </c>
      <c r="M13" s="285">
        <f>'4-5_Prison and Probation'!AM13/F13*100</f>
        <v>225.10694860007339</v>
      </c>
      <c r="N13" s="285">
        <f>'4-5_Prison and Probation'!AN13/G13*100</f>
        <v>210.51510795744068</v>
      </c>
      <c r="O13" s="285">
        <f>'4-5_Prison and Probation'!AO13/H13*100</f>
        <v>202.89617187357516</v>
      </c>
      <c r="P13" s="340">
        <f t="shared" si="0"/>
        <v>-20.300465614942993</v>
      </c>
      <c r="Q13" s="171" t="s">
        <v>3336</v>
      </c>
      <c r="R13" s="167">
        <f>'4-5_Prison and Probation'!AQ13/C13*100</f>
        <v>59.112855918054244</v>
      </c>
      <c r="S13" s="167">
        <f>'4-5_Prison and Probation'!AR13/D13*100</f>
        <v>62.706711429147063</v>
      </c>
      <c r="T13" s="167">
        <f>'4-5_Prison and Probation'!AS13/E13*100</f>
        <v>58.552887725405903</v>
      </c>
      <c r="U13" s="167">
        <f>'4-5_Prison and Probation'!AT13/F13*100</f>
        <v>45.978968231952877</v>
      </c>
      <c r="V13" s="167">
        <f>'4-5_Prison and Probation'!AU13/G13*100</f>
        <v>46.772684752104773</v>
      </c>
      <c r="W13" s="167">
        <f>'4-5_Prison and Probation'!AV13/H13*100</f>
        <v>46.73451149896956</v>
      </c>
      <c r="X13" s="6">
        <f t="shared" si="1"/>
        <v>-20.940190127582881</v>
      </c>
      <c r="Y13" s="171" t="s">
        <v>3336</v>
      </c>
      <c r="Z13" s="168">
        <f>'4-5_Prison and Probation'!AX13/C13*100</f>
        <v>13.68770964005836</v>
      </c>
      <c r="AA13" s="168">
        <f>'4-5_Prison and Probation'!AY13/D13*100</f>
        <v>13.356303156388726</v>
      </c>
      <c r="AB13" s="168">
        <f>'4-5_Prison and Probation'!AZ13/E13*100</f>
        <v>12.422604899051185</v>
      </c>
      <c r="AC13" s="168">
        <f>'4-5_Prison and Probation'!BA13/F13*100</f>
        <v>11.931732251928267</v>
      </c>
      <c r="AD13" s="168">
        <f>'4-5_Prison and Probation'!BB13/G13*100</f>
        <v>11.027706161065353</v>
      </c>
      <c r="AE13" s="168">
        <f>'4-5_Prison and Probation'!BC13/H13*100</f>
        <v>11.170688114387847</v>
      </c>
      <c r="AF13" s="6">
        <f t="shared" si="2"/>
        <v>-18.388916713313492</v>
      </c>
      <c r="AG13" s="171" t="s">
        <v>3336</v>
      </c>
      <c r="AH13" s="168">
        <f>'4-5_Prison and Probation'!BE13/C13*100</f>
        <v>19.328249326895598</v>
      </c>
      <c r="AI13" s="168">
        <f>'4-5_Prison and Probation'!BF13/D13*100</f>
        <v>18.034782228118111</v>
      </c>
      <c r="AJ13" s="168">
        <f>'4-5_Prison and Probation'!BG13/E13*100</f>
        <v>17.346198304162936</v>
      </c>
      <c r="AK13" s="168">
        <f>'4-5_Prison and Probation'!BH13/F13*100</f>
        <v>17.17561457920884</v>
      </c>
      <c r="AL13" s="168">
        <f>'4-5_Prison and Probation'!BI13/G13*100</f>
        <v>15.743001209245023</v>
      </c>
      <c r="AM13" s="168">
        <f>'4-5_Prison and Probation'!BJ13/H13*100</f>
        <v>15.502179424048441</v>
      </c>
      <c r="AN13" s="6">
        <f t="shared" si="3"/>
        <v>-19.79522220630254</v>
      </c>
      <c r="AO13" s="171" t="s">
        <v>3336</v>
      </c>
      <c r="AP13" s="168">
        <f>'4-5_Prison and Probation'!BL13/C13*100</f>
        <v>3.1587022246288523</v>
      </c>
      <c r="AQ13" s="168">
        <f>'4-5_Prison and Probation'!BM13/D13*100</f>
        <v>3.6975076534635458</v>
      </c>
      <c r="AR13" s="168">
        <f>'4-5_Prison and Probation'!BN13/E13*100</f>
        <v>2.8784084522191771</v>
      </c>
      <c r="AS13" s="168">
        <f>'4-5_Prison and Probation'!BO13/F13*100</f>
        <v>1.2919710081705766</v>
      </c>
      <c r="AT13" s="168">
        <f>'4-5_Prison and Probation'!BP13/G13*100</f>
        <v>2.5097538159665977</v>
      </c>
      <c r="AU13" s="168">
        <f>'4-5_Prison and Probation'!BQ13/H13*100</f>
        <v>0.83590183168888654</v>
      </c>
      <c r="AV13" s="6">
        <f t="shared" si="4"/>
        <v>-73.536542154203687</v>
      </c>
      <c r="AW13" s="171" t="s">
        <v>3336</v>
      </c>
      <c r="AX13" s="168">
        <f>'4-5_Prison and Probation'!BS13/C13*100</f>
        <v>2.7826662455063698</v>
      </c>
      <c r="AY13" s="168">
        <f>'4-5_Prison and Probation'!BT13/D13*100</f>
        <v>3.9993450129299579</v>
      </c>
      <c r="AZ13" s="168">
        <f>'4-5_Prison and Probation'!BU13/E13*100</f>
        <v>3.0299036339149232</v>
      </c>
      <c r="BA13" s="168">
        <f>'4-5_Prison and Probation'!BV13/F13*100</f>
        <v>1.1399744189740384</v>
      </c>
      <c r="BB13" s="168">
        <f>'4-5_Prison and Probation'!BW13/G13*100</f>
        <v>1.825275502521162</v>
      </c>
      <c r="BC13" s="168">
        <f>'4-5_Prison and Probation'!BX13/H13*100</f>
        <v>1.3678393609454507</v>
      </c>
      <c r="BD13" s="6">
        <f t="shared" si="5"/>
        <v>-50.844289603385732</v>
      </c>
      <c r="BE13" s="171" t="s">
        <v>3336</v>
      </c>
      <c r="BF13" s="168">
        <f>'4-5_Prison and Probation'!BZ13/C13*100</f>
        <v>209.67766195869621</v>
      </c>
      <c r="BG13" s="168">
        <f>'4-5_Prison and Probation'!CA13/D13*100</f>
        <v>200.4954660255641</v>
      </c>
      <c r="BH13" s="168">
        <f>'4-5_Prison and Probation'!CB13/E13*100</f>
        <v>163.08456309547074</v>
      </c>
      <c r="BI13" s="168">
        <f>'4-5_Prison and Probation'!CC13/F13*100</f>
        <v>134.0609916713469</v>
      </c>
      <c r="BJ13" s="168">
        <f>'4-5_Prison and Probation'!CD13/G13*100</f>
        <v>143.36018009384958</v>
      </c>
      <c r="BK13" s="168">
        <f>'4-5_Prison and Probation'!CE13/H13*100</f>
        <v>141.22941401761778</v>
      </c>
      <c r="BL13" s="6">
        <f t="shared" si="6"/>
        <v>-32.644511247250477</v>
      </c>
      <c r="BM13" s="171" t="s">
        <v>3336</v>
      </c>
      <c r="BN13" s="168">
        <f>'4-5_Prison and Probation'!CG13/C13*100</f>
        <v>135.59857407156716</v>
      </c>
      <c r="BO13" s="168">
        <f>'4-5_Prison and Probation'!CH13/D13*100</f>
        <v>148.95673689667427</v>
      </c>
      <c r="BP13" s="168">
        <f>'4-5_Prison and Probation'!CI13/E13*100</f>
        <v>120.89315499320546</v>
      </c>
      <c r="BQ13" s="168">
        <f>'4-5_Prison and Probation'!CJ13/F13*100</f>
        <v>82.99013770130999</v>
      </c>
      <c r="BR13" s="168">
        <f>'4-5_Prison and Probation'!CK13/G13*100</f>
        <v>85.864001764432999</v>
      </c>
      <c r="BS13" s="168">
        <f>'4-5_Prison and Probation'!CL13/H13*100</f>
        <v>85.56595113469875</v>
      </c>
      <c r="BT13" s="6">
        <f t="shared" si="7"/>
        <v>-36.897602559199363</v>
      </c>
      <c r="BU13" s="171" t="s">
        <v>3336</v>
      </c>
      <c r="BV13" s="168" t="e">
        <f>'4-5_Prison and Probation'!CN13/C13*100</f>
        <v>#VALUE!</v>
      </c>
      <c r="BW13" s="168" t="e">
        <f>'4-5_Prison and Probation'!CO13/D13*100</f>
        <v>#VALUE!</v>
      </c>
      <c r="BX13" s="168" t="e">
        <f>'4-5_Prison and Probation'!CP13/E13*100</f>
        <v>#VALUE!</v>
      </c>
      <c r="BY13" s="168" t="e">
        <f>'4-5_Prison and Probation'!CQ13/F13*100</f>
        <v>#VALUE!</v>
      </c>
      <c r="BZ13" s="168" t="e">
        <f>'4-5_Prison and Probation'!CR13/G13*100</f>
        <v>#VALUE!</v>
      </c>
      <c r="CA13" s="168" t="e">
        <f>'4-5_Prison and Probation'!CS13/H13*100</f>
        <v>#VALUE!</v>
      </c>
      <c r="CB13" s="6" t="e">
        <f t="shared" si="8"/>
        <v>#VALUE!</v>
      </c>
      <c r="CC13" s="171" t="s">
        <v>3336</v>
      </c>
      <c r="CD13" s="168" t="e">
        <f>'4-5_Prison and Probation'!CU13/C13*100</f>
        <v>#VALUE!</v>
      </c>
      <c r="CE13" s="168" t="e">
        <f>'4-5_Prison and Probation'!CV13/D13*100</f>
        <v>#VALUE!</v>
      </c>
      <c r="CF13" s="168" t="e">
        <f>'4-5_Prison and Probation'!CW13/E13*100</f>
        <v>#VALUE!</v>
      </c>
      <c r="CG13" s="168" t="e">
        <f>'4-5_Prison and Probation'!CX13/F13*100</f>
        <v>#VALUE!</v>
      </c>
      <c r="CH13" s="168" t="e">
        <f>'4-5_Prison and Probation'!CY13/G13*100</f>
        <v>#VALUE!</v>
      </c>
      <c r="CI13" s="168" t="e">
        <f>'4-5_Prison and Probation'!CZ13/H13*100</f>
        <v>#VALUE!</v>
      </c>
      <c r="CJ13" s="6" t="e">
        <f t="shared" si="9"/>
        <v>#VALUE!</v>
      </c>
      <c r="CK13" s="171" t="s">
        <v>3336</v>
      </c>
      <c r="CL13" s="168" t="e">
        <f>'4-5_Prison and Probation'!DB13/C13*100</f>
        <v>#VALUE!</v>
      </c>
      <c r="CM13" s="168" t="e">
        <f>'4-5_Prison and Probation'!DC13/D13*100</f>
        <v>#VALUE!</v>
      </c>
      <c r="CN13" s="168" t="e">
        <f>'4-5_Prison and Probation'!DD13/E13*100</f>
        <v>#VALUE!</v>
      </c>
      <c r="CO13" s="168" t="e">
        <f>'4-5_Prison and Probation'!DE13/F13*100</f>
        <v>#VALUE!</v>
      </c>
      <c r="CP13" s="168" t="e">
        <f>'4-5_Prison and Probation'!DF13/G13*100</f>
        <v>#VALUE!</v>
      </c>
      <c r="CQ13" s="168" t="e">
        <f>'4-5_Prison and Probation'!DG13/H13*100</f>
        <v>#VALUE!</v>
      </c>
      <c r="CR13" s="6" t="e">
        <f t="shared" si="10"/>
        <v>#VALUE!</v>
      </c>
      <c r="CS13" s="171" t="s">
        <v>3336</v>
      </c>
      <c r="CT13" s="168" t="e">
        <f>'4-5_Prison and Probation'!DI13/C13*100</f>
        <v>#VALUE!</v>
      </c>
      <c r="CU13" s="168" t="e">
        <f>'4-5_Prison and Probation'!DJ13/D13*100</f>
        <v>#VALUE!</v>
      </c>
      <c r="CV13" s="168" t="e">
        <f>'4-5_Prison and Probation'!DK13/E13*100</f>
        <v>#VALUE!</v>
      </c>
      <c r="CW13" s="168" t="e">
        <f>'4-5_Prison and Probation'!DL13/F13*100</f>
        <v>#VALUE!</v>
      </c>
      <c r="CX13" s="168" t="e">
        <f>'4-5_Prison and Probation'!DM13/G13*100</f>
        <v>#VALUE!</v>
      </c>
      <c r="CY13" s="168" t="e">
        <f>'4-5_Prison and Probation'!DN13/H13*100</f>
        <v>#VALUE!</v>
      </c>
      <c r="CZ13" s="6" t="e">
        <f t="shared" si="11"/>
        <v>#VALUE!</v>
      </c>
      <c r="DA13" s="171" t="s">
        <v>3336</v>
      </c>
      <c r="DB13" s="168">
        <f>'4-5_Prison and Probation'!DP13/C13*100</f>
        <v>198.32137538919724</v>
      </c>
      <c r="DC13" s="168">
        <f>'4-5_Prison and Probation'!DQ13/D13*100</f>
        <v>202.23103084249598</v>
      </c>
      <c r="DD13" s="168">
        <f>'4-5_Prison and Probation'!DR13/E13*100</f>
        <v>178.00683849250174</v>
      </c>
      <c r="DE13" s="168">
        <f>'4-5_Prison and Probation'!DS13/F13*100</f>
        <v>158.91243400498095</v>
      </c>
      <c r="DF13" s="168">
        <f>'4-5_Prison and Probation'!DT13/G13*100</f>
        <v>158.2665966977724</v>
      </c>
      <c r="DG13" s="168">
        <f>'4-5_Prison and Probation'!DU13/H13*100</f>
        <v>153.72994595514703</v>
      </c>
      <c r="DH13" s="6">
        <f t="shared" si="12"/>
        <v>-22.484429298930294</v>
      </c>
      <c r="DI13" s="171" t="s">
        <v>3336</v>
      </c>
      <c r="DJ13" s="168">
        <f>'4-5_Prison and Probation'!DW13/C13*100</f>
        <v>0.90248634989395782</v>
      </c>
      <c r="DK13" s="168">
        <f>'4-5_Prison and Probation'!DX13/D13*100</f>
        <v>0.37729669933301485</v>
      </c>
      <c r="DL13" s="168">
        <f>'4-5_Prison and Probation'!DY13/E13*100</f>
        <v>0.3787379542393654</v>
      </c>
      <c r="DM13" s="168">
        <f>'4-5_Prison and Probation'!DZ13/F13*100</f>
        <v>0.60798635678615376</v>
      </c>
      <c r="DN13" s="168">
        <f>'4-5_Prison and Probation'!EA13/G13*100</f>
        <v>0.304212583753527</v>
      </c>
      <c r="DO13" s="168">
        <f>'4-5_Prison and Probation'!EB13/H13*100</f>
        <v>0.30396430243232236</v>
      </c>
      <c r="DP13" s="6">
        <f t="shared" si="13"/>
        <v>-66.31923546898652</v>
      </c>
      <c r="DQ13" s="171" t="s">
        <v>3336</v>
      </c>
      <c r="DR13" s="168">
        <f>'4-5_Prison and Probation'!ED13/C13*100</f>
        <v>0.22562158747348945</v>
      </c>
      <c r="DS13" s="168">
        <f>'4-5_Prison and Probation'!EE13/D13*100</f>
        <v>0</v>
      </c>
      <c r="DT13" s="168">
        <f>'4-5_Prison and Probation'!EF13/E13*100</f>
        <v>0.15149518169574616</v>
      </c>
      <c r="DU13" s="168">
        <f>'4-5_Prison and Probation'!EG13/F13*100</f>
        <v>7.599829459826922E-2</v>
      </c>
      <c r="DV13" s="168">
        <f>'4-5_Prison and Probation'!EH13/G13*100</f>
        <v>0</v>
      </c>
      <c r="DW13" s="168">
        <f>'4-5_Prison and Probation'!EI13/H13*100</f>
        <v>3.7995537804040296E-2</v>
      </c>
      <c r="DX13" s="6">
        <f t="shared" si="14"/>
        <v>-83.159617734493253</v>
      </c>
      <c r="DY13" s="171" t="s">
        <v>3336</v>
      </c>
      <c r="DZ13" s="168" t="e">
        <f>'4-5_Prison and Probation'!EK13/C13*100</f>
        <v>#VALUE!</v>
      </c>
      <c r="EA13" s="168" t="e">
        <f>'4-5_Prison and Probation'!EL13/D13*100</f>
        <v>#VALUE!</v>
      </c>
      <c r="EB13" s="168">
        <f>'4-5_Prison and Probation'!EM13/E13*100</f>
        <v>0.15149518169574616</v>
      </c>
      <c r="EC13" s="168">
        <f>'4-5_Prison and Probation'!EN13/F13*100</f>
        <v>7.599829459826922E-2</v>
      </c>
      <c r="ED13" s="168">
        <f>'4-5_Prison and Probation'!EO13/G13*100</f>
        <v>0</v>
      </c>
      <c r="EE13" s="168">
        <f>'4-5_Prison and Probation'!EP13/H13*100</f>
        <v>3.7995537804040296E-2</v>
      </c>
      <c r="EF13" s="6" t="e">
        <f t="shared" si="15"/>
        <v>#VALUE!</v>
      </c>
      <c r="EG13" s="171" t="s">
        <v>3336</v>
      </c>
      <c r="EH13" s="133">
        <f>'4-5_Prison and Probation'!ER13/C13*100</f>
        <v>197.41888903930328</v>
      </c>
      <c r="EI13" s="133">
        <f>'4-5_Prison and Probation'!ES13/D13*100</f>
        <v>201.85373414316294</v>
      </c>
      <c r="EJ13" s="133">
        <f>'4-5_Prison and Probation'!ET13/E13*100</f>
        <v>177.6281005382624</v>
      </c>
      <c r="EK13" s="133">
        <f>'4-5_Prison and Probation'!EU13/F13*100</f>
        <v>158.30444764819478</v>
      </c>
      <c r="EL13" s="133">
        <f>'4-5_Prison and Probation'!EV13/G13*100</f>
        <v>157.96238411401887</v>
      </c>
      <c r="EM13" s="133">
        <f>'4-5_Prison and Probation'!EW13/H13*100</f>
        <v>153.42598165271471</v>
      </c>
      <c r="EN13" s="340">
        <f t="shared" si="16"/>
        <v>-22.284041613581465</v>
      </c>
      <c r="EO13" s="171" t="s">
        <v>3336</v>
      </c>
      <c r="EP13" s="168">
        <f>'4-5_Prison and Probation'!EY13/C13*100</f>
        <v>19.854699697667073</v>
      </c>
      <c r="EQ13" s="168">
        <f>'4-5_Prison and Probation'!EZ13/D13*100</f>
        <v>40.370746828632591</v>
      </c>
      <c r="ER13" s="168">
        <f>'4-5_Prison and Probation'!FA13/E13*100</f>
        <v>33.93492069984714</v>
      </c>
      <c r="ES13" s="168">
        <f>'4-5_Prison and Probation'!FB13/F13*100</f>
        <v>24.091459387651344</v>
      </c>
      <c r="ET13" s="168">
        <f>'4-5_Prison and Probation'!FC13/G13*100</f>
        <v>24.108847262467016</v>
      </c>
      <c r="EU13" s="168">
        <f>'4-5_Prison and Probation'!FD13/H13*100</f>
        <v>22.265385153167614</v>
      </c>
      <c r="EV13" s="6">
        <f t="shared" si="17"/>
        <v>12.141636449851703</v>
      </c>
      <c r="EW13" s="171" t="s">
        <v>3336</v>
      </c>
      <c r="EX13" s="168">
        <f>'4-5_Prison and Probation'!FF13/C13*100</f>
        <v>177.56418934163619</v>
      </c>
      <c r="EY13" s="168">
        <f>'4-5_Prison and Probation'!FG13/D13*100</f>
        <v>659.36371175437682</v>
      </c>
      <c r="EZ13" s="168">
        <f>'4-5_Prison and Probation'!FH13/E13*100</f>
        <v>143.69317983841526</v>
      </c>
      <c r="FA13" s="168">
        <f>'4-5_Prison and Probation'!FI13/F13*100</f>
        <v>134.21298826054345</v>
      </c>
      <c r="FB13" s="168">
        <f>'4-5_Prison and Probation'!FJ13/G13*100</f>
        <v>134.53801516499732</v>
      </c>
      <c r="FC13" s="168">
        <f>'4-5_Prison and Probation'!FK13/H13*100</f>
        <v>131.50255633978344</v>
      </c>
      <c r="FD13" s="6">
        <f t="shared" si="18"/>
        <v>-25.940834789175582</v>
      </c>
      <c r="FE13" s="171" t="s">
        <v>3336</v>
      </c>
      <c r="FF13" s="168" t="e">
        <f>'4-5_Prison and Probation'!FM13/C13*100</f>
        <v>#VALUE!</v>
      </c>
      <c r="FG13" s="168" t="e">
        <f>'4-5_Prison and Probation'!FN13/D13*100</f>
        <v>#VALUE!</v>
      </c>
      <c r="FH13" s="168" t="e">
        <f>'4-5_Prison and Probation'!FO13/E13*100</f>
        <v>#VALUE!</v>
      </c>
      <c r="FI13" s="168" t="e">
        <f>'4-5_Prison and Probation'!FP13/F13*100</f>
        <v>#VALUE!</v>
      </c>
      <c r="FJ13" s="168">
        <f>'4-5_Prison and Probation'!FQ13/G13*100</f>
        <v>0.4563188756302905</v>
      </c>
      <c r="FK13" s="168">
        <f>'4-5_Prison and Probation'!FR13/H13*100</f>
        <v>0.41795091584444327</v>
      </c>
      <c r="FL13" s="6" t="e">
        <f t="shared" si="19"/>
        <v>#VALUE!</v>
      </c>
      <c r="FM13" s="171" t="s">
        <v>3336</v>
      </c>
      <c r="FN13" s="168" t="e">
        <f>'4-5_Prison and Probation'!FT13/C13*100</f>
        <v>#VALUE!</v>
      </c>
      <c r="FO13" s="168" t="e">
        <f>'4-5_Prison and Probation'!FU13/D13*100</f>
        <v>#VALUE!</v>
      </c>
      <c r="FP13" s="168" t="e">
        <f>'4-5_Prison and Probation'!FV13/E13*100</f>
        <v>#VALUE!</v>
      </c>
      <c r="FQ13" s="168" t="e">
        <f>'4-5_Prison and Probation'!FW13/F13*100</f>
        <v>#VALUE!</v>
      </c>
      <c r="FR13" s="168" t="e">
        <f>'4-5_Prison and Probation'!FX12/G13*100</f>
        <v>#VALUE!</v>
      </c>
      <c r="FS13" s="168" t="e">
        <f>'4-5_Prison and Probation'!FY13/H13*100</f>
        <v>#VALUE!</v>
      </c>
      <c r="FT13" s="6" t="e">
        <f t="shared" si="20"/>
        <v>#VALUE!</v>
      </c>
      <c r="FU13" s="171" t="s">
        <v>3336</v>
      </c>
      <c r="FV13" s="168">
        <f>'4-5_Prison and Probation'!GA13/C13*100</f>
        <v>0</v>
      </c>
      <c r="FW13" s="168">
        <f>'4-5_Prison and Probation'!GB13/D13*100</f>
        <v>0</v>
      </c>
      <c r="FX13" s="168">
        <f>'4-5_Prison and Probation'!GC13/E13*100</f>
        <v>0</v>
      </c>
      <c r="FY13" s="168">
        <f>'4-5_Prison and Probation'!GD13/F13*100</f>
        <v>0</v>
      </c>
      <c r="FZ13" s="168">
        <f>'4-5_Prison and Probation'!GE13/G13*100</f>
        <v>7.605314593838175E-2</v>
      </c>
      <c r="GA13" s="168">
        <f>'4-5_Prison and Probation'!GF13/H13*100</f>
        <v>3.7995537804040296E-2</v>
      </c>
      <c r="GB13" s="6" t="e">
        <f t="shared" si="21"/>
        <v>#DIV/0!</v>
      </c>
      <c r="GC13" s="171" t="s">
        <v>3336</v>
      </c>
      <c r="GE13" s="168">
        <f>'4-5_Prison and Probation'!HA13/G13*100</f>
        <v>163.74242320533591</v>
      </c>
      <c r="GF13" s="168" t="e">
        <f>'4-5_Prison and Probation'!HB13/G13*100</f>
        <v>#VALUE!</v>
      </c>
      <c r="GG13" s="168" t="e">
        <f>'4-5_Prison and Probation'!HC13/E13*100</f>
        <v>#VALUE!</v>
      </c>
      <c r="GH13" s="168" t="e">
        <f>'4-5_Prison and Probation'!HD13/G13*100</f>
        <v>#VALUE!</v>
      </c>
      <c r="GI13" s="168" t="e">
        <f>'4-5_Prison and Probation'!HE13/G13*100</f>
        <v>#VALUE!</v>
      </c>
      <c r="GJ13" s="171" t="s">
        <v>3336</v>
      </c>
      <c r="GK13" s="168" t="e">
        <f>'4-5_Prison and Probation'!HG13/G13*100</f>
        <v>#VALUE!</v>
      </c>
      <c r="GL13" s="168" t="e">
        <f>'4-5_Prison and Probation'!HH13/G13*100</f>
        <v>#VALUE!</v>
      </c>
      <c r="GM13" s="168" t="e">
        <f>'4-5_Prison and Probation'!HI13/G13*100</f>
        <v>#VALUE!</v>
      </c>
      <c r="GN13" s="168" t="e">
        <f>'4-5_Prison and Probation'!HJ13/G13*100</f>
        <v>#VALUE!</v>
      </c>
      <c r="GO13" s="168" t="e">
        <f>'4-5_Prison and Probation'!HK13/G13*100</f>
        <v>#VALUE!</v>
      </c>
      <c r="GP13" s="171" t="s">
        <v>3336</v>
      </c>
      <c r="GQ13" s="168">
        <f>'4-5_Prison and Probation'!HM13/G13*100</f>
        <v>33.84364994257988</v>
      </c>
      <c r="GR13" s="168" t="e">
        <f>'4-5_Prison and Probation'!HN13/G13*100</f>
        <v>#VALUE!</v>
      </c>
      <c r="GS13" s="168" t="e">
        <f>'4-5_Prison and Probation'!HO13/G13*100</f>
        <v>#VALUE!</v>
      </c>
      <c r="GT13" s="168" t="e">
        <f>'4-5_Prison and Probation'!HP13/G13*100</f>
        <v>#VALUE!</v>
      </c>
      <c r="GU13" s="168" t="e">
        <f>'4-5_Prison and Probation'!HQ13/G13*100</f>
        <v>#VALUE!</v>
      </c>
      <c r="GV13" s="171" t="s">
        <v>3336</v>
      </c>
      <c r="GW13" s="168">
        <f>'4-5_Prison and Probation'!HS13/G13*100</f>
        <v>10.875599869188591</v>
      </c>
      <c r="GX13" s="168" t="e">
        <f>'4-5_Prison and Probation'!HT13/G13*100</f>
        <v>#VALUE!</v>
      </c>
      <c r="GY13" s="168" t="e">
        <f>'4-5_Prison and Probation'!HU13/G13*100</f>
        <v>#VALUE!</v>
      </c>
      <c r="GZ13" s="168" t="e">
        <f>'4-5_Prison and Probation'!HV13/G13*100</f>
        <v>#VALUE!</v>
      </c>
      <c r="HA13" s="168" t="e">
        <f>'4-5_Prison and Probation'!HW13/G13*100</f>
        <v>#VALUE!</v>
      </c>
      <c r="HB13" s="171" t="s">
        <v>3336</v>
      </c>
      <c r="HC13" s="168" t="e">
        <f>'4-5_Prison and Probation'!HY13/G13*100</f>
        <v>#VALUE!</v>
      </c>
      <c r="HD13" s="168" t="e">
        <f>'4-5_Prison and Probation'!HZ13/G13*100</f>
        <v>#VALUE!</v>
      </c>
      <c r="HE13" s="168" t="e">
        <f>'4-5_Prison and Probation'!IA13/G13*100</f>
        <v>#VALUE!</v>
      </c>
      <c r="HF13" s="168" t="e">
        <f>'4-5_Prison and Probation'!IB13/G13*100</f>
        <v>#VALUE!</v>
      </c>
      <c r="HG13" s="168" t="e">
        <f>'4-5_Prison and Probation'!IC13/G13*100</f>
        <v>#VALUE!</v>
      </c>
      <c r="HH13" s="171" t="s">
        <v>3336</v>
      </c>
      <c r="HI13" s="168" t="e">
        <f>'4-5_Prison and Probation'!IE13/G13*100</f>
        <v>#VALUE!</v>
      </c>
      <c r="HJ13" s="168" t="e">
        <f>'4-5_Prison and Probation'!IF13/G13*100</f>
        <v>#VALUE!</v>
      </c>
      <c r="HK13" s="168" t="e">
        <f>'4-5_Prison and Probation'!IG13/G13*100</f>
        <v>#VALUE!</v>
      </c>
      <c r="HL13" s="168" t="e">
        <f>'4-5_Prison and Probation'!IH13/G13*100</f>
        <v>#VALUE!</v>
      </c>
      <c r="HM13" s="168" t="e">
        <f>'4-5_Prison and Probation'!II13/G13*100</f>
        <v>#VALUE!</v>
      </c>
      <c r="HN13" s="171" t="s">
        <v>3336</v>
      </c>
      <c r="HO13" s="168">
        <f>'4-5_Prison and Probation'!IK13/G13*100</f>
        <v>6.996889426331121</v>
      </c>
      <c r="HP13" s="168" t="e">
        <f>'4-5_Prison and Probation'!IL13/G13*100</f>
        <v>#VALUE!</v>
      </c>
      <c r="HQ13" s="168" t="e">
        <f>'4-5_Prison and Probation'!IM13/G13*100</f>
        <v>#VALUE!</v>
      </c>
      <c r="HR13" s="168" t="e">
        <f>'4-5_Prison and Probation'!IN13/G13*100</f>
        <v>#VALUE!</v>
      </c>
      <c r="HS13" s="168" t="e">
        <f>'4-5_Prison and Probation'!IO13/G13*100</f>
        <v>#VALUE!</v>
      </c>
      <c r="HT13" s="171" t="s">
        <v>3336</v>
      </c>
      <c r="HU13" s="168" t="e">
        <f>'4-5_Prison and Probation'!IQ13/G13*100</f>
        <v>#VALUE!</v>
      </c>
      <c r="HV13" s="168" t="e">
        <f>'4-5_Prison and Probation'!IR13/G13*100</f>
        <v>#VALUE!</v>
      </c>
      <c r="HW13" s="168" t="e">
        <f>'4-5_Prison and Probation'!IS13/G13*100</f>
        <v>#VALUE!</v>
      </c>
      <c r="HX13" s="168" t="e">
        <f>'4-5_Prison and Probation'!IT13/G13*100</f>
        <v>#VALUE!</v>
      </c>
      <c r="HY13" s="168" t="e">
        <f>'4-5_Prison and Probation'!IU13/G13*100</f>
        <v>#VALUE!</v>
      </c>
      <c r="HZ13" s="171" t="s">
        <v>3336</v>
      </c>
      <c r="IA13" s="168">
        <f>'4-5_Prison and Probation'!IW13/G13*100</f>
        <v>22.131465468069088</v>
      </c>
      <c r="IB13" s="168" t="e">
        <f>'4-5_Prison and Probation'!IX13/G13*100</f>
        <v>#VALUE!</v>
      </c>
      <c r="IC13" s="168" t="e">
        <f>'4-5_Prison and Probation'!IY13/G13*100</f>
        <v>#VALUE!</v>
      </c>
      <c r="ID13" s="168" t="e">
        <f>'4-5_Prison and Probation'!IZ13/G13*100</f>
        <v>#VALUE!</v>
      </c>
      <c r="IE13" s="168" t="e">
        <f>'4-5_Prison and Probation'!JA13/G13*100</f>
        <v>#VALUE!</v>
      </c>
      <c r="IF13" s="171" t="s">
        <v>3336</v>
      </c>
      <c r="IG13" s="168">
        <f>'4-5_Prison and Probation'!JC13/G13*100</f>
        <v>23.576475240898343</v>
      </c>
      <c r="IH13" s="168" t="e">
        <f>'4-5_Prison and Probation'!JD13/G13*100</f>
        <v>#VALUE!</v>
      </c>
      <c r="II13" s="168" t="e">
        <f>'4-5_Prison and Probation'!JE13/G13*100</f>
        <v>#VALUE!</v>
      </c>
      <c r="IJ13" s="168" t="e">
        <f>'4-5_Prison and Probation'!JF13/G13*100</f>
        <v>#VALUE!</v>
      </c>
      <c r="IK13" s="168" t="e">
        <f>'4-5_Prison and Probation'!JG13/G13*100</f>
        <v>#VALUE!</v>
      </c>
      <c r="IL13" s="171" t="s">
        <v>3336</v>
      </c>
      <c r="IM13" s="168" t="e">
        <f>'4-5_Prison and Probation'!JI13/G13*100</f>
        <v>#VALUE!</v>
      </c>
      <c r="IN13" s="168" t="e">
        <f>'4-5_Prison and Probation'!JJ13/G13*100</f>
        <v>#VALUE!</v>
      </c>
      <c r="IO13" s="168" t="e">
        <f>'4-5_Prison and Probation'!JK13/G13*100</f>
        <v>#VALUE!</v>
      </c>
      <c r="IP13" s="168" t="e">
        <f>'4-5_Prison and Probation'!JL13/G13*100</f>
        <v>#VALUE!</v>
      </c>
      <c r="IQ13" s="168" t="e">
        <f>'4-5_Prison and Probation'!JM13/G13*100</f>
        <v>#VALUE!</v>
      </c>
      <c r="IR13" s="171" t="s">
        <v>3336</v>
      </c>
      <c r="IS13" s="168">
        <f>'4-5_Prison and Probation'!JO13/G13*100</f>
        <v>46.392419022412867</v>
      </c>
      <c r="IT13" s="168" t="e">
        <f>'4-5_Prison and Probation'!JP13/G13*100</f>
        <v>#VALUE!</v>
      </c>
      <c r="IU13" s="168" t="e">
        <f>'4-5_Prison and Probation'!JQ13/G13*100</f>
        <v>#VALUE!</v>
      </c>
      <c r="IV13" s="168" t="e">
        <f>'4-5_Prison and Probation'!JR13/G13*100</f>
        <v>#VALUE!</v>
      </c>
      <c r="IW13" s="168" t="e">
        <f>'4-5_Prison and Probation'!JS13/G13*100</f>
        <v>#VALUE!</v>
      </c>
      <c r="IX13" s="171" t="s">
        <v>3336</v>
      </c>
      <c r="IY13" s="168">
        <f>'4-5_Prison and Probation'!KO13/H13*100</f>
        <v>99.882669779261136</v>
      </c>
      <c r="IZ13" s="168">
        <f>'4-5_Prison and Probation'!KP13/H13*100</f>
        <v>93.873295520174111</v>
      </c>
      <c r="JA13" s="168">
        <f>'4-5_Prison and Probation'!KQ13/H13*100</f>
        <v>6.0093742590870125</v>
      </c>
      <c r="JB13" s="171" t="s">
        <v>3336</v>
      </c>
      <c r="JC13" s="168" t="e">
        <f>'4-5_Prison and Probation'!KS13/H13*100</f>
        <v>#VALUE!</v>
      </c>
      <c r="JD13" s="168">
        <f>'4-5_Prison and Probation'!KT13/H13*100</f>
        <v>1.9187746591040347</v>
      </c>
      <c r="JE13" s="168" t="e">
        <f>'4-5_Prison and Probation'!KU13/H13*100</f>
        <v>#VALUE!</v>
      </c>
      <c r="JF13" s="168">
        <f>'4-5_Prison and Probation'!KV13/H13*100</f>
        <v>1.9187746591040347</v>
      </c>
      <c r="JG13" s="168" t="e">
        <f>'4-5_Prison and Probation'!KW13/H13*100</f>
        <v>#VALUE!</v>
      </c>
      <c r="JH13" s="168" t="e">
        <f>'4-5_Prison and Probation'!KX13/H13*100</f>
        <v>#VALUE!</v>
      </c>
      <c r="JI13" s="168" t="e">
        <f>'4-5_Prison and Probation'!KY13/H13*100</f>
        <v>#VALUE!</v>
      </c>
      <c r="JJ13" s="168" t="e">
        <f>'4-5_Prison and Probation'!KZ13/H13*100</f>
        <v>#VALUE!</v>
      </c>
      <c r="JK13" s="168">
        <f>'4-5_Prison and Probation'!LA13/H13*100</f>
        <v>93.873295520174111</v>
      </c>
      <c r="JL13" s="168">
        <f>'4-5_Prison and Probation'!LB13/H13*100</f>
        <v>4.0905995999829781</v>
      </c>
      <c r="JM13" s="171" t="s">
        <v>3336</v>
      </c>
      <c r="JN13" s="168">
        <f>'4-5_Prison and Probation'!LD13/H13*100</f>
        <v>0.75991075608080583</v>
      </c>
      <c r="JO13" s="168" t="e">
        <f>'4-5_Prison and Probation'!LE13/H13*100</f>
        <v>#VALUE!</v>
      </c>
      <c r="JP13" s="168">
        <f>'4-5_Prison and Probation'!LF13/H13*100</f>
        <v>36.72420710911711</v>
      </c>
      <c r="JQ13" s="168" t="e">
        <f>'4-5_Prison and Probation'!LG13/H13*100</f>
        <v>#VALUE!</v>
      </c>
      <c r="JR13" s="168">
        <f>'4-5_Prison and Probation'!LH13/H13*100</f>
        <v>7.1431611071595746</v>
      </c>
      <c r="JS13" s="168" t="e">
        <f>'4-5_Prison and Probation'!LI13/H13*100</f>
        <v>#VALUE!</v>
      </c>
      <c r="JT13" s="171" t="s">
        <v>3336</v>
      </c>
      <c r="JU13" s="168">
        <f>'4-5_Prison and Probation'!LK13/H13*100</f>
        <v>6.1096824788896793</v>
      </c>
      <c r="JV13" s="168" t="e">
        <f>'4-5_Prison and Probation'!LL13/H13*100</f>
        <v>#VALUE!</v>
      </c>
      <c r="JW13" s="168">
        <f>'4-5_Prison and Probation'!LM13/H13*100</f>
        <v>1.5874535694528034</v>
      </c>
      <c r="JX13" s="168" t="e">
        <f>'4-5_Prison and Probation'!LN13/H13*100</f>
        <v>#VALUE!</v>
      </c>
      <c r="JY13" s="168">
        <f>'4-5_Prison and Probation'!LO13/H13*100</f>
        <v>0.53193752925656412</v>
      </c>
      <c r="JZ13" s="168">
        <f>'4-5_Prison and Probation'!LP13/H13*100</f>
        <v>1.4415507042852886</v>
      </c>
      <c r="KA13" s="171" t="s">
        <v>3336</v>
      </c>
      <c r="KB13" s="168" t="e">
        <f>'4-5_Prison and Probation'!LR13/H13*100</f>
        <v>#VALUE!</v>
      </c>
      <c r="KC13" s="168">
        <f>'4-5_Prison and Probation'!LS13/H13*100</f>
        <v>0.47494422255050367</v>
      </c>
      <c r="KD13" s="168">
        <f>'4-5_Prison and Probation'!LT13/H13*100</f>
        <v>44.823335947426337</v>
      </c>
      <c r="KE13" s="168">
        <f>'4-5_Prison and Probation'!LU13/H13*100</f>
        <v>2.1741046731471854</v>
      </c>
      <c r="KF13" s="171" t="s">
        <v>3336</v>
      </c>
      <c r="KG13" s="168">
        <f>'4-5_Prison and Probation'!OT13/G13*100</f>
        <v>369.0859172389666</v>
      </c>
      <c r="KH13" s="168">
        <f>'4-5_Prison and Probation'!OU13/G13*100</f>
        <v>32.322587023812247</v>
      </c>
      <c r="KI13" s="168">
        <f>'4-5_Prison and Probation'!OV13/G13*100</f>
        <v>13.841672560785479</v>
      </c>
      <c r="KJ13" s="168">
        <f>'4-5_Prison and Probation'!OW13/G13*100</f>
        <v>89.286393331660179</v>
      </c>
      <c r="KK13" s="168" t="e">
        <f>'4-5_Prison and Probation'!OX13/G13*100</f>
        <v>#VALUE!</v>
      </c>
      <c r="KL13" s="171" t="s">
        <v>3336</v>
      </c>
      <c r="KM13" s="168">
        <f>'4-5_Prison and Probation'!OZ13/G13*100</f>
        <v>309.07998509358345</v>
      </c>
      <c r="KN13" s="168">
        <f>'4-5_Prison and Probation'!PA13/G13*100</f>
        <v>30.497311521291081</v>
      </c>
      <c r="KO13" s="168">
        <f>'4-5_Prison and Probation'!PB13/G13*100</f>
        <v>19.773817943979253</v>
      </c>
      <c r="KP13" s="168">
        <f>'4-5_Prison and Probation'!PC13/G13*100</f>
        <v>73.999710998045444</v>
      </c>
      <c r="KQ13" s="168" t="e">
        <f>'4-5_Prison and Probation'!PD13/G13*100</f>
        <v>#VALUE!</v>
      </c>
      <c r="KR13" s="171" t="s">
        <v>3336</v>
      </c>
      <c r="KS13" s="168" t="e">
        <f>'4-5_Prison and Probation'!PF13/G13*100</f>
        <v>#VALUE!</v>
      </c>
      <c r="KT13" s="168" t="e">
        <f>'4-5_Prison and Probation'!PG13/G13*100</f>
        <v>#VALUE!</v>
      </c>
      <c r="KU13" s="168" t="e">
        <f>'4-5_Prison and Probation'!PH13/G13*100</f>
        <v>#VALUE!</v>
      </c>
      <c r="KV13" s="168" t="e">
        <f>'4-5_Prison and Probation'!PI13/G13*100</f>
        <v>#VALUE!</v>
      </c>
      <c r="KW13" s="168" t="e">
        <f>'4-5_Prison and Probation'!PJ13/G13*100</f>
        <v>#VALUE!</v>
      </c>
      <c r="KX13" s="168" t="e">
        <f>'4-5_Prison and Probation'!PK13/G13*100</f>
        <v>#VALUE!</v>
      </c>
      <c r="KY13" s="168" t="e">
        <f>'4-5_Prison and Probation'!PL13/G13*100</f>
        <v>#VALUE!</v>
      </c>
      <c r="KZ13" s="171" t="s">
        <v>3336</v>
      </c>
      <c r="LA13" s="168" t="e">
        <f>'4-5_Prison and Probation'!PN13/G13*100</f>
        <v>#VALUE!</v>
      </c>
      <c r="LB13" s="168" t="e">
        <f>'4-5_Prison and Probation'!PO13/G13*100</f>
        <v>#VALUE!</v>
      </c>
      <c r="LC13" s="171" t="s">
        <v>3336</v>
      </c>
      <c r="LD13" s="168" t="e">
        <f>'4-5_Prison and Probation'!PQ13/G13*100</f>
        <v>#VALUE!</v>
      </c>
      <c r="LE13" s="168" t="e">
        <f>'4-5_Prison and Probation'!PR13/G13*100</f>
        <v>#VALUE!</v>
      </c>
      <c r="LF13" s="168">
        <f>'4-5_Prison and Probation'!PS13/G13*100</f>
        <v>198.72687033699151</v>
      </c>
      <c r="LG13" s="168">
        <f>'4-5_Prison and Probation'!PT13/G13*100</f>
        <v>121.60898035547241</v>
      </c>
      <c r="LH13" s="168">
        <f>'4-5_Prison and Probation'!PU13/G13*100</f>
        <v>22.435678051822617</v>
      </c>
      <c r="LI13" s="168">
        <f>'4-5_Prison and Probation'!PV13/G13*100</f>
        <v>10.799546723250209</v>
      </c>
      <c r="LJ13" s="171" t="s">
        <v>3336</v>
      </c>
      <c r="LK13" s="168" t="e">
        <f>'4-5_Prison and Probation'!PX13/G13*100</f>
        <v>#VALUE!</v>
      </c>
      <c r="LL13" s="168" t="e">
        <f>'4-5_Prison and Probation'!PY13/G13*100</f>
        <v>#VALUE!</v>
      </c>
      <c r="LM13" s="168">
        <f>'4-5_Prison and Probation'!PZ13/G13*100</f>
        <v>95.066432422977186</v>
      </c>
      <c r="LN13" s="168">
        <f>'4-5_Prison and Probation'!QA13/G13*100</f>
        <v>125.63979709020666</v>
      </c>
      <c r="LO13" s="168">
        <f>'4-5_Prison and Probation'!QB13/G13*100</f>
        <v>0</v>
      </c>
      <c r="LP13" s="168">
        <f>'4-5_Prison and Probation'!QC13/G13*100</f>
        <v>0</v>
      </c>
      <c r="LQ13" s="171" t="s">
        <v>3336</v>
      </c>
      <c r="LR13" s="168" t="e">
        <f>'4-5_Prison and Probation'!QE13/G13*100</f>
        <v>#VALUE!</v>
      </c>
      <c r="LS13" s="168" t="e">
        <f>'4-5_Prison and Probation'!QF13/G13*100</f>
        <v>#VALUE!</v>
      </c>
      <c r="LT13" s="168" t="e">
        <f>'4-5_Prison and Probation'!QG13/G13*100</f>
        <v>#VALUE!</v>
      </c>
      <c r="LU13" s="168" t="e">
        <f>'4-5_Prison and Probation'!QH13/G13*100</f>
        <v>#VALUE!</v>
      </c>
      <c r="LV13" s="168">
        <f>'4-5_Prison and Probation'!QI13/G13*100</f>
        <v>0.1521062918767635</v>
      </c>
      <c r="LW13" s="168">
        <f>'4-5_Prison and Probation'!QJ13/G13*100</f>
        <v>0.22815943781514525</v>
      </c>
      <c r="LX13" s="171" t="s">
        <v>3336</v>
      </c>
      <c r="LY13" s="168" t="e">
        <f>'4-5_Prison and Probation'!QL13/G13*100</f>
        <v>#VALUE!</v>
      </c>
      <c r="LZ13" s="168" t="e">
        <f>'4-5_Prison and Probation'!QM13/G13*100</f>
        <v>#VALUE!</v>
      </c>
      <c r="MA13" s="168">
        <f>'4-5_Prison and Probation'!QN13/G13*100</f>
        <v>47.457163065550212</v>
      </c>
      <c r="MB13" s="168">
        <f>'4-5_Prison and Probation'!QO13/G13*100</f>
        <v>44.947409249583615</v>
      </c>
      <c r="MC13" s="168">
        <f>'4-5_Prison and Probation'!QP13/G13*100</f>
        <v>4.563188756302905</v>
      </c>
      <c r="MD13" s="168">
        <f>'4-5_Prison and Probation'!QQ13/G13*100</f>
        <v>4.7913481941180507</v>
      </c>
      <c r="ME13" s="171" t="s">
        <v>3336</v>
      </c>
      <c r="MF13" s="168">
        <f>'4-5_Prison and Probation'!QS13/G13*100</f>
        <v>342.77152874428657</v>
      </c>
      <c r="MG13" s="168">
        <f>'4-5_Prison and Probation'!QT13/G13*100</f>
        <v>273.4871127944208</v>
      </c>
      <c r="MH13" s="168">
        <f>'4-5_Prison and Probation'!QU13/G13*100</f>
        <v>36.125244320731333</v>
      </c>
      <c r="MI13" s="168">
        <f>'4-5_Prison and Probation'!QV13/G13*100</f>
        <v>28.595982872831538</v>
      </c>
      <c r="MJ13" s="168" t="e">
        <f>'4-5_Prison and Probation'!QW13/G13*100</f>
        <v>#VALUE!</v>
      </c>
      <c r="MK13" s="168">
        <f>'4-5_Prison and Probation'!QX13/G13*100</f>
        <v>4.563188756302905</v>
      </c>
      <c r="ML13" s="168">
        <f>'4-5_Prison and Probation'!QY13/G13*100</f>
        <v>0</v>
      </c>
      <c r="MM13" s="171" t="s">
        <v>3336</v>
      </c>
      <c r="MN13" s="168">
        <f>'4-5_Prison and Probation'!RY13/G13*100</f>
        <v>14.723889053670705</v>
      </c>
      <c r="MO13" s="171" t="s">
        <v>3336</v>
      </c>
      <c r="MP13" s="168">
        <f>'4-5_Prison and Probation'!SA13/G13*100</f>
        <v>0.1521062918767635</v>
      </c>
      <c r="MQ13" s="168">
        <f>'4-5_Prison and Probation'!SB13/G13*100</f>
        <v>0.912637751260581</v>
      </c>
      <c r="MR13" s="168" t="e">
        <f>'4-5_Prison and Probation'!SC13/G13*100</f>
        <v>#VALUE!</v>
      </c>
      <c r="MS13" s="168">
        <f>'4-5_Prison and Probation'!SD13/G13*100</f>
        <v>11.187417767535955</v>
      </c>
      <c r="MT13" s="171" t="s">
        <v>3336</v>
      </c>
      <c r="MU13" s="168">
        <f>'4-5_Prison and Probation'!SF13/G13*100</f>
        <v>1.7111957836135894</v>
      </c>
      <c r="MV13" s="168" t="e">
        <f>'4-5_Prison and Probation'!SG13/G13*100</f>
        <v>#VALUE!</v>
      </c>
      <c r="MW13" s="168">
        <f>'4-5_Prison and Probation'!SH13/G13*100</f>
        <v>7.605314593838175E-2</v>
      </c>
      <c r="MX13" s="168">
        <f>'4-5_Prison and Probation'!SI13/G13*100</f>
        <v>0.68447831344543575</v>
      </c>
      <c r="MY13" s="171" t="s">
        <v>3336</v>
      </c>
      <c r="MZ13" s="168" t="e">
        <f>'4-5_Prison and Probation'!SK13/G13*100</f>
        <v>#VALUE!</v>
      </c>
      <c r="NA13" s="168">
        <f>'4-5_Prison and Probation'!SL13/G13*100</f>
        <v>18.937233338657055</v>
      </c>
      <c r="NB13" s="168">
        <f>'4-5_Prison and Probation'!SM13/G13*100</f>
        <v>138.87304448348507</v>
      </c>
      <c r="NC13" s="168" t="e">
        <f>'4-5_Prison and Probation'!SN13/G13*100</f>
        <v>#VALUE!</v>
      </c>
    </row>
    <row r="14" spans="1:471" ht="17.25" customHeight="1">
      <c r="A14" s="133">
        <v>13</v>
      </c>
      <c r="B14" s="150" t="s">
        <v>37</v>
      </c>
      <c r="C14" s="5">
        <v>5375.2759999999998</v>
      </c>
      <c r="D14" s="5">
        <v>5401.2669999999998</v>
      </c>
      <c r="E14" s="5">
        <v>5426.674</v>
      </c>
      <c r="F14" s="5">
        <v>5451.27</v>
      </c>
      <c r="G14" s="5">
        <v>5471.7529999999997</v>
      </c>
      <c r="H14" s="5">
        <v>5487.308</v>
      </c>
      <c r="I14" s="171" t="s">
        <v>3336</v>
      </c>
      <c r="J14" s="285">
        <f>'4-5_Prison and Probation'!AJ14/C14*100</f>
        <v>60.666652279808517</v>
      </c>
      <c r="K14" s="285">
        <f>'4-5_Prison and Probation'!AK14/D14*100</f>
        <v>59.171301844548694</v>
      </c>
      <c r="L14" s="285">
        <f>'4-5_Prison and Probation'!AL14/E14*100</f>
        <v>57.604344760713467</v>
      </c>
      <c r="M14" s="285">
        <f>'4-5_Prison and Probation'!AM14/F14*100</f>
        <v>56.812449209083383</v>
      </c>
      <c r="N14" s="285">
        <f>'4-5_Prison and Probation'!AN14/G14*100</f>
        <v>54.954965986220508</v>
      </c>
      <c r="O14" s="285">
        <f>'4-5_Prison and Probation'!AO14/H14*100</f>
        <v>56.676242704072742</v>
      </c>
      <c r="P14" s="340">
        <f t="shared" si="0"/>
        <v>-6.5775997616138397</v>
      </c>
      <c r="Q14" s="171" t="s">
        <v>3336</v>
      </c>
      <c r="R14" s="167">
        <f>'4-5_Prison and Probation'!AQ14/C14*100</f>
        <v>11.924969062053744</v>
      </c>
      <c r="S14" s="167">
        <f>'4-5_Prison and Probation'!AR14/D14*100</f>
        <v>12.034213453991443</v>
      </c>
      <c r="T14" s="167">
        <f>'4-5_Prison and Probation'!AS14/E14*100</f>
        <v>10.780083712417587</v>
      </c>
      <c r="U14" s="167">
        <f>'4-5_Prison and Probation'!AT14/F14*100</f>
        <v>11.740383433585199</v>
      </c>
      <c r="V14" s="167">
        <f>'4-5_Prison and Probation'!AU14/G14*100</f>
        <v>11.075061319471109</v>
      </c>
      <c r="W14" s="167">
        <f>'4-5_Prison and Probation'!AV14/H14*100</f>
        <v>9.9684581219060409</v>
      </c>
      <c r="X14" s="6">
        <f t="shared" si="1"/>
        <v>-16.406842902204971</v>
      </c>
      <c r="Y14" s="171" t="s">
        <v>3336</v>
      </c>
      <c r="Z14" s="168">
        <f>'4-5_Prison and Probation'!AX14/C14*100</f>
        <v>4.5393017958519719</v>
      </c>
      <c r="AA14" s="168">
        <f>'4-5_Prison and Probation'!AY14/D14*100</f>
        <v>4.2397459707139085</v>
      </c>
      <c r="AB14" s="168">
        <f>'4-5_Prison and Probation'!AZ14/E14*100</f>
        <v>4.2198960173395337</v>
      </c>
      <c r="AC14" s="168">
        <f>'4-5_Prison and Probation'!BA14/F14*100</f>
        <v>4.5493985805142652</v>
      </c>
      <c r="AD14" s="168">
        <f>'4-5_Prison and Probation'!BB14/G14*100</f>
        <v>4.1668547538604175</v>
      </c>
      <c r="AE14" s="168">
        <f>'4-5_Prison and Probation'!BC14/H14*100</f>
        <v>4.2279383624903142</v>
      </c>
      <c r="AF14" s="6">
        <f t="shared" si="2"/>
        <v>-6.8592802894529399</v>
      </c>
      <c r="AG14" s="171" t="s">
        <v>3336</v>
      </c>
      <c r="AH14" s="168">
        <f>'4-5_Prison and Probation'!BE14/C14*100</f>
        <v>8.6879259781265183</v>
      </c>
      <c r="AI14" s="168">
        <f>'4-5_Prison and Probation'!BF14/D14*100</f>
        <v>8.7757187341414529</v>
      </c>
      <c r="AJ14" s="168">
        <f>'4-5_Prison and Probation'!BG14/E14*100</f>
        <v>8.3660820605770674</v>
      </c>
      <c r="AK14" s="168">
        <f>'4-5_Prison and Probation'!BH14/F14*100</f>
        <v>9.117141510143508</v>
      </c>
      <c r="AL14" s="168">
        <f>'4-5_Prison and Probation'!BI14/G14*100</f>
        <v>8.3154338289758343</v>
      </c>
      <c r="AM14" s="168">
        <f>'4-5_Prison and Probation'!BJ14/H14*100</f>
        <v>9.8955626328975885</v>
      </c>
      <c r="AN14" s="6">
        <f t="shared" si="3"/>
        <v>13.900172006662132</v>
      </c>
      <c r="AO14" s="171" t="s">
        <v>3336</v>
      </c>
      <c r="AP14" s="168">
        <f>'4-5_Prison and Probation'!BL14/C14*100</f>
        <v>4.7439424505830026</v>
      </c>
      <c r="AQ14" s="168">
        <f>'4-5_Prison and Probation'!BM14/D14*100</f>
        <v>4.9247704288641909</v>
      </c>
      <c r="AR14" s="168">
        <f>'4-5_Prison and Probation'!BN14/E14*100</f>
        <v>4.6805833554770384</v>
      </c>
      <c r="AS14" s="168">
        <f>'4-5_Prison and Probation'!BO14/F14*100</f>
        <v>4.6961533734340799</v>
      </c>
      <c r="AT14" s="168">
        <f>'4-5_Prison and Probation'!BP14/G14*100</f>
        <v>4.1668547538604175</v>
      </c>
      <c r="AU14" s="168">
        <f>'4-5_Prison and Probation'!BQ14/H14*100</f>
        <v>4.8475500190621705</v>
      </c>
      <c r="AV14" s="6">
        <f t="shared" si="4"/>
        <v>2.1839971618212815</v>
      </c>
      <c r="AW14" s="171" t="s">
        <v>3336</v>
      </c>
      <c r="AX14" s="168" t="e">
        <f>'4-5_Prison and Probation'!BS14/C14*100</f>
        <v>#VALUE!</v>
      </c>
      <c r="AY14" s="168" t="e">
        <f>'4-5_Prison and Probation'!BT14/D14*100</f>
        <v>#VALUE!</v>
      </c>
      <c r="AZ14" s="168" t="e">
        <f>'4-5_Prison and Probation'!BU14/E14*100</f>
        <v>#VALUE!</v>
      </c>
      <c r="BA14" s="168" t="e">
        <f>'4-5_Prison and Probation'!BV14/F14*100</f>
        <v>#VALUE!</v>
      </c>
      <c r="BB14" s="168">
        <f>'4-5_Prison and Probation'!BW14/G14*100</f>
        <v>0.16448110870501648</v>
      </c>
      <c r="BC14" s="168" t="e">
        <f>'4-5_Prison and Probation'!BX14/H14*100</f>
        <v>#VALUE!</v>
      </c>
      <c r="BD14" s="6" t="e">
        <f t="shared" si="5"/>
        <v>#VALUE!</v>
      </c>
      <c r="BE14" s="171" t="s">
        <v>3336</v>
      </c>
      <c r="BF14" s="168">
        <f>'4-5_Prison and Probation'!BZ14/C14*100</f>
        <v>119.73338671353805</v>
      </c>
      <c r="BG14" s="168">
        <f>'4-5_Prison and Probation'!CA14/D14*100</f>
        <v>112.30698278755706</v>
      </c>
      <c r="BH14" s="168">
        <f>'4-5_Prison and Probation'!CB14/E14*100</f>
        <v>107.04530988963037</v>
      </c>
      <c r="BI14" s="168">
        <f>'4-5_Prison and Probation'!CC14/F14*100</f>
        <v>105.46166306200206</v>
      </c>
      <c r="BJ14" s="168">
        <f>'4-5_Prison and Probation'!CD14/G14*100</f>
        <v>103.64137416290538</v>
      </c>
      <c r="BK14" s="168">
        <f>'4-5_Prison and Probation'!CE14/H14*100</f>
        <v>104.45923574911413</v>
      </c>
      <c r="BL14" s="6">
        <f t="shared" si="6"/>
        <v>-12.756801911038664</v>
      </c>
      <c r="BM14" s="171" t="s">
        <v>3336</v>
      </c>
      <c r="BN14" s="168">
        <f>'4-5_Prison and Probation'!CG14/C14*100</f>
        <v>38.360820914126087</v>
      </c>
      <c r="BO14" s="168">
        <f>'4-5_Prison and Probation'!CH14/D14*100</f>
        <v>40.490499729045055</v>
      </c>
      <c r="BP14" s="168">
        <f>'4-5_Prison and Probation'!CI14/E14*100</f>
        <v>36.670712115745296</v>
      </c>
      <c r="BQ14" s="168">
        <f>'4-5_Prison and Probation'!CJ14/F14*100</f>
        <v>36.32181124765421</v>
      </c>
      <c r="BR14" s="168">
        <f>'4-5_Prison and Probation'!CK14/G14*100</f>
        <v>36.825492671178687</v>
      </c>
      <c r="BS14" s="168">
        <f>'4-5_Prison and Probation'!CL14/H14*100</f>
        <v>35.51832701936906</v>
      </c>
      <c r="BT14" s="6">
        <f t="shared" si="7"/>
        <v>-7.4098880759621579</v>
      </c>
      <c r="BU14" s="171" t="s">
        <v>3336</v>
      </c>
      <c r="BV14" s="168">
        <f>'4-5_Prison and Probation'!CN14/C14*100</f>
        <v>10.1018068653591</v>
      </c>
      <c r="BW14" s="168">
        <f>'4-5_Prison and Probation'!CO14/D14*100</f>
        <v>9.0164030032212814</v>
      </c>
      <c r="BX14" s="168">
        <f>'4-5_Prison and Probation'!CP14/E14*100</f>
        <v>10.208831413127083</v>
      </c>
      <c r="BY14" s="168">
        <f>'4-5_Prison and Probation'!CQ14/F14*100</f>
        <v>9.1721745574884377</v>
      </c>
      <c r="BZ14" s="168">
        <f>'4-5_Prison and Probation'!CR14/G14*100</f>
        <v>10.051623309751006</v>
      </c>
      <c r="CA14" s="168">
        <f>'4-5_Prison and Probation'!CS14/H14*100</f>
        <v>11.116562073789188</v>
      </c>
      <c r="CB14" s="6">
        <f t="shared" si="8"/>
        <v>10.04528419475001</v>
      </c>
      <c r="CC14" s="171" t="s">
        <v>3336</v>
      </c>
      <c r="CD14" s="168">
        <f>'4-5_Prison and Probation'!CU14/C14*100</f>
        <v>16.854948471483137</v>
      </c>
      <c r="CE14" s="168">
        <f>'4-5_Prison and Probation'!CV14/D14*100</f>
        <v>17.995777657353358</v>
      </c>
      <c r="CF14" s="168">
        <f>'4-5_Prison and Probation'!CW14/E14*100</f>
        <v>16.916439056409139</v>
      </c>
      <c r="CG14" s="168">
        <f>'4-5_Prison and Probation'!CX14/F14*100</f>
        <v>17.592230801262822</v>
      </c>
      <c r="CH14" s="168">
        <f>'4-5_Prison and Probation'!CY14/G14*100</f>
        <v>16.283629761796632</v>
      </c>
      <c r="CI14" s="168">
        <f>'4-5_Prison and Probation'!CZ14/H14*100</f>
        <v>17.804723190314814</v>
      </c>
      <c r="CJ14" s="6">
        <f t="shared" si="9"/>
        <v>5.6349903438660789</v>
      </c>
      <c r="CK14" s="171" t="s">
        <v>3336</v>
      </c>
      <c r="CL14" s="168">
        <f>'4-5_Prison and Probation'!DB14/C14*100</f>
        <v>9.9157699065127076</v>
      </c>
      <c r="CM14" s="168">
        <f>'4-5_Prison and Probation'!DC14/D14*100</f>
        <v>10.701192886780083</v>
      </c>
      <c r="CN14" s="168">
        <f>'4-5_Prison and Probation'!DD14/E14*100</f>
        <v>9.8034265555660784</v>
      </c>
      <c r="CO14" s="168">
        <f>'4-5_Prison and Probation'!DE14/F14*100</f>
        <v>9.6858163327077911</v>
      </c>
      <c r="CP14" s="168">
        <f>'4-5_Prison and Probation'!DF14/G14*100</f>
        <v>9.0830123362659094</v>
      </c>
      <c r="CQ14" s="168">
        <f>'4-5_Prison and Probation'!DG14/H14*100</f>
        <v>9.2941748485778444</v>
      </c>
      <c r="CR14" s="6">
        <f t="shared" si="10"/>
        <v>-6.2687523389040933</v>
      </c>
      <c r="CS14" s="171" t="s">
        <v>3336</v>
      </c>
      <c r="CT14" s="168">
        <f>'4-5_Prison and Probation'!DI14/C14*100</f>
        <v>0.66973305184701215</v>
      </c>
      <c r="CU14" s="168">
        <f>'4-5_Prison and Probation'!DJ14/D14*100</f>
        <v>0.40731183998124881</v>
      </c>
      <c r="CV14" s="168">
        <f>'4-5_Prison and Probation'!DK14/E14*100</f>
        <v>0.42383235108650347</v>
      </c>
      <c r="CW14" s="168">
        <f>'4-5_Prison and Probation'!DL14/F14*100</f>
        <v>0.53198612433432935</v>
      </c>
      <c r="CX14" s="168">
        <f>'4-5_Prison and Probation'!DM14/G14*100</f>
        <v>0.74930282854507513</v>
      </c>
      <c r="CY14" s="168">
        <f>'4-5_Prison and Probation'!DN14/H14*100</f>
        <v>0.6742832733281966</v>
      </c>
      <c r="CZ14" s="6">
        <f t="shared" si="11"/>
        <v>0.6794082311804317</v>
      </c>
      <c r="DA14" s="171" t="s">
        <v>3336</v>
      </c>
      <c r="DB14" s="168">
        <f>'4-5_Prison and Probation'!DP14/C14*100</f>
        <v>119.73338671353805</v>
      </c>
      <c r="DC14" s="168">
        <f>'4-5_Prison and Probation'!DQ14/D14*100</f>
        <v>113.93623014748206</v>
      </c>
      <c r="DD14" s="168">
        <f>'4-5_Prison and Probation'!DR14/E14*100</f>
        <v>109.55144900909839</v>
      </c>
      <c r="DE14" s="168">
        <f>'4-5_Prison and Probation'!DS14/F14*100</f>
        <v>106.39722486686587</v>
      </c>
      <c r="DF14" s="168">
        <f>'4-5_Prison and Probation'!DT14/G14*100</f>
        <v>103.33068762424035</v>
      </c>
      <c r="DG14" s="168">
        <f>'4-5_Prison and Probation'!DU14/H14*100</f>
        <v>102.54572916264222</v>
      </c>
      <c r="DH14" s="6">
        <f t="shared" si="12"/>
        <v>-14.354941443373079</v>
      </c>
      <c r="DI14" s="171" t="s">
        <v>3336</v>
      </c>
      <c r="DJ14" s="168">
        <f>'4-5_Prison and Probation'!DW14/C14*100</f>
        <v>0.16743326296175304</v>
      </c>
      <c r="DK14" s="168">
        <f>'4-5_Prison and Probation'!DX14/D14*100</f>
        <v>7.4056698178408889E-2</v>
      </c>
      <c r="DL14" s="168">
        <f>'4-5_Prison and Probation'!DY14/E14*100</f>
        <v>9.213746762750076E-2</v>
      </c>
      <c r="DM14" s="168">
        <f>'4-5_Prison and Probation'!DZ14/F14*100</f>
        <v>0.1650991420347919</v>
      </c>
      <c r="DN14" s="168">
        <f>'4-5_Prison and Probation'!EA14/G14*100</f>
        <v>5.482703623500549E-2</v>
      </c>
      <c r="DO14" s="168">
        <f>'4-5_Prison and Probation'!EB14/H14*100</f>
        <v>0.1640148502690208</v>
      </c>
      <c r="DP14" s="6">
        <f t="shared" si="13"/>
        <v>-2.0416568561487765</v>
      </c>
      <c r="DQ14" s="171" t="s">
        <v>3336</v>
      </c>
      <c r="DR14" s="168">
        <f>'4-5_Prison and Probation'!ED14/C14*100</f>
        <v>0.13022587119247458</v>
      </c>
      <c r="DS14" s="168">
        <f>'4-5_Prison and Probation'!EE14/D14*100</f>
        <v>3.7028349089204445E-2</v>
      </c>
      <c r="DT14" s="168">
        <f>'4-5_Prison and Probation'!EF14/E14*100</f>
        <v>3.68549870510003E-2</v>
      </c>
      <c r="DU14" s="168">
        <f>'4-5_Prison and Probation'!EG14/F14*100</f>
        <v>3.6688698229953749E-2</v>
      </c>
      <c r="DV14" s="168">
        <f>'4-5_Prison and Probation'!EH14/G14*100</f>
        <v>3.6551357490003662E-2</v>
      </c>
      <c r="DW14" s="168">
        <f>'4-5_Prison and Probation'!EI14/H14*100</f>
        <v>3.6447744504226845E-2</v>
      </c>
      <c r="DX14" s="6">
        <f t="shared" si="14"/>
        <v>-72.011901958899642</v>
      </c>
      <c r="DY14" s="171" t="s">
        <v>3336</v>
      </c>
      <c r="DZ14" s="168">
        <f>'4-5_Prison and Probation'!EK14/C14*100</f>
        <v>0.11162217530783534</v>
      </c>
      <c r="EA14" s="168">
        <f>'4-5_Prison and Probation'!EL14/D14*100</f>
        <v>3.7028349089204445E-2</v>
      </c>
      <c r="EB14" s="168">
        <f>'4-5_Prison and Probation'!EM14/E14*100</f>
        <v>1.842749352550015E-2</v>
      </c>
      <c r="EC14" s="168">
        <f>'4-5_Prison and Probation'!EN14/F14*100</f>
        <v>3.6688698229953749E-2</v>
      </c>
      <c r="ED14" s="168">
        <f>'4-5_Prison and Probation'!EO14/G14*100</f>
        <v>0</v>
      </c>
      <c r="EE14" s="168">
        <f>'4-5_Prison and Probation'!EP14/H14*100</f>
        <v>1.8223872252113422E-2</v>
      </c>
      <c r="EF14" s="6">
        <f t="shared" si="15"/>
        <v>-83.673609476024794</v>
      </c>
      <c r="EG14" s="171" t="s">
        <v>3336</v>
      </c>
      <c r="EH14" s="133">
        <f>'4-5_Prison and Probation'!ER14/C14*100</f>
        <v>119.5659534505763</v>
      </c>
      <c r="EI14" s="133">
        <f>'4-5_Prison and Probation'!ES14/D14*100</f>
        <v>113.86217344930365</v>
      </c>
      <c r="EJ14" s="133">
        <f>'4-5_Prison and Probation'!ET14/E14*100</f>
        <v>109.45931154147088</v>
      </c>
      <c r="EK14" s="133">
        <f>'4-5_Prison and Probation'!EU14/F14*100</f>
        <v>106.23212572483109</v>
      </c>
      <c r="EL14" s="133">
        <f>'4-5_Prison and Probation'!EV14/G14*100</f>
        <v>103.27586058800536</v>
      </c>
      <c r="EM14" s="133">
        <f>'4-5_Prison and Probation'!EW14/H14*100</f>
        <v>102.38171431237322</v>
      </c>
      <c r="EN14" s="340">
        <f t="shared" si="16"/>
        <v>-14.372184256705097</v>
      </c>
      <c r="EO14" s="171" t="s">
        <v>3336</v>
      </c>
      <c r="EP14" s="168">
        <f>'4-5_Prison and Probation'!EY14/C14*100</f>
        <v>20.929157870219132</v>
      </c>
      <c r="EQ14" s="168">
        <f>'4-5_Prison and Probation'!EZ14/D14*100</f>
        <v>22.976090609851358</v>
      </c>
      <c r="ER14" s="168">
        <f>'4-5_Prison and Probation'!FA14/E14*100</f>
        <v>20.528227787407165</v>
      </c>
      <c r="ES14" s="168">
        <f>'4-5_Prison and Probation'!FB14/F14*100</f>
        <v>20.142095328244608</v>
      </c>
      <c r="ET14" s="168">
        <f>'4-5_Prison and Probation'!FC14/G14*100</f>
        <v>20.139797976992018</v>
      </c>
      <c r="EU14" s="168">
        <f>'4-5_Prison and Probation'!FD14/H14*100</f>
        <v>19.335528459492341</v>
      </c>
      <c r="EV14" s="6">
        <f t="shared" si="17"/>
        <v>-7.6143981549989945</v>
      </c>
      <c r="EW14" s="171" t="s">
        <v>3336</v>
      </c>
      <c r="EX14" s="168">
        <f>'4-5_Prison and Probation'!FF14/C14*100</f>
        <v>97.185707301355322</v>
      </c>
      <c r="EY14" s="168">
        <f>'4-5_Prison and Probation'!FG14/D14*100</f>
        <v>89.275349654071917</v>
      </c>
      <c r="EZ14" s="168">
        <f>'4-5_Prison and Probation'!FH14/E14*100</f>
        <v>86.922486959784209</v>
      </c>
      <c r="FA14" s="168">
        <f>'4-5_Prison and Probation'!FI14/F14*100</f>
        <v>84.347317230663677</v>
      </c>
      <c r="FB14" s="168">
        <f>'4-5_Prison and Probation'!FJ14/G14*100</f>
        <v>81.527802881453169</v>
      </c>
      <c r="FC14" s="168">
        <f>'4-5_Prison and Probation'!FK14/H14*100</f>
        <v>81.351365733434321</v>
      </c>
      <c r="FD14" s="6">
        <f t="shared" si="18"/>
        <v>-16.292870636647805</v>
      </c>
      <c r="FE14" s="171" t="s">
        <v>3336</v>
      </c>
      <c r="FF14" s="168">
        <f>'4-5_Prison and Probation'!FM14/C14*100</f>
        <v>0.94878849011660049</v>
      </c>
      <c r="FG14" s="168">
        <f>'4-5_Prison and Probation'!FN14/D14*100</f>
        <v>1.1849071708545422</v>
      </c>
      <c r="FH14" s="168">
        <f>'4-5_Prison and Probation'!FO14/E14*100</f>
        <v>1.3452070273615109</v>
      </c>
      <c r="FI14" s="168">
        <f>'4-5_Prison and Probation'!FP14/F14*100</f>
        <v>1.4492035800831731</v>
      </c>
      <c r="FJ14" s="168">
        <f>'4-5_Prison and Probation'!FQ14/G14*100</f>
        <v>1.3341245483851338</v>
      </c>
      <c r="FK14" s="168">
        <f>'4-5_Prison and Probation'!FR14/H14*100</f>
        <v>1.4214620356648471</v>
      </c>
      <c r="FL14" s="6">
        <f t="shared" si="19"/>
        <v>49.818642455301898</v>
      </c>
      <c r="FM14" s="171" t="s">
        <v>3336</v>
      </c>
      <c r="FN14" s="168" t="e">
        <f>'4-5_Prison and Probation'!FT14/C14*100</f>
        <v>#VALUE!</v>
      </c>
      <c r="FO14" s="168" t="e">
        <f>'4-5_Prison and Probation'!FU14/D14*100</f>
        <v>#VALUE!</v>
      </c>
      <c r="FP14" s="168" t="e">
        <f>'4-5_Prison and Probation'!FV14/E14*100</f>
        <v>#VALUE!</v>
      </c>
      <c r="FQ14" s="168" t="e">
        <f>'4-5_Prison and Probation'!FW14/F14*100</f>
        <v>#VALUE!</v>
      </c>
      <c r="FR14" s="168" t="e">
        <f>'4-5_Prison and Probation'!FX14/G14*100</f>
        <v>#VALUE!</v>
      </c>
      <c r="FS14" s="168" t="e">
        <f>'4-5_Prison and Probation'!FY14/H14*100</f>
        <v>#VALUE!</v>
      </c>
      <c r="FT14" s="6" t="e">
        <f t="shared" si="20"/>
        <v>#VALUE!</v>
      </c>
      <c r="FU14" s="171" t="s">
        <v>3336</v>
      </c>
      <c r="FV14" s="168">
        <f>'4-5_Prison and Probation'!GA14/C14*100</f>
        <v>1.4510882790018598</v>
      </c>
      <c r="FW14" s="168">
        <f>'4-5_Prison and Probation'!GB14/D14*100</f>
        <v>1.6107331853803932</v>
      </c>
      <c r="FX14" s="168">
        <f>'4-5_Prison and Probation'!GC14/E14*100</f>
        <v>2.0085967942795167</v>
      </c>
      <c r="FY14" s="168">
        <f>'4-5_Prison and Probation'!GD14/F14*100</f>
        <v>1.7427131659228032</v>
      </c>
      <c r="FZ14" s="168">
        <f>'4-5_Prison and Probation'!GE14/G14*100</f>
        <v>0.12792975121501282</v>
      </c>
      <c r="GA14" s="168">
        <f>'4-5_Prison and Probation'!GF14/H14*100</f>
        <v>0.10934323351268053</v>
      </c>
      <c r="GB14" s="6">
        <f t="shared" si="21"/>
        <v>-92.464742835088373</v>
      </c>
      <c r="GC14" s="171" t="s">
        <v>3336</v>
      </c>
      <c r="GE14" s="168">
        <f>'4-5_Prison and Probation'!HA14/G14*100</f>
        <v>43.879904666749397</v>
      </c>
      <c r="GF14" s="168">
        <f>'4-5_Prison and Probation'!HB14/G14*100</f>
        <v>4.1668547538604175</v>
      </c>
      <c r="GG14" s="168">
        <f>'4-5_Prison and Probation'!HC14/E14*100</f>
        <v>0.16584744172950136</v>
      </c>
      <c r="GH14" s="168">
        <f>'4-5_Prison and Probation'!HD14/G14*100</f>
        <v>8.3154338289758343</v>
      </c>
      <c r="GI14" s="168">
        <f>'4-5_Prison and Probation'!HE14/G14*100</f>
        <v>4.1668547538604175</v>
      </c>
      <c r="GJ14" s="171" t="s">
        <v>3336</v>
      </c>
      <c r="GK14" s="168">
        <f>'4-5_Prison and Probation'!HG14/G14*100</f>
        <v>3.582033034020359</v>
      </c>
      <c r="GL14" s="168">
        <f>'4-5_Prison and Probation'!HH14/G14*100</f>
        <v>0.18275678745001833</v>
      </c>
      <c r="GM14" s="168">
        <f>'4-5_Prison and Probation'!HI14/G14*100</f>
        <v>0</v>
      </c>
      <c r="GN14" s="168">
        <f>'4-5_Prison and Probation'!HJ14/G14*100</f>
        <v>7.3102714980007324E-2</v>
      </c>
      <c r="GO14" s="168">
        <f>'4-5_Prison and Probation'!HK14/G14*100</f>
        <v>7.3102714980007324E-2</v>
      </c>
      <c r="GP14" s="171" t="s">
        <v>3336</v>
      </c>
      <c r="GQ14" s="168">
        <f>'4-5_Prison and Probation'!HM14/G14*100</f>
        <v>10.618169350846065</v>
      </c>
      <c r="GR14" s="168">
        <f>'4-5_Prison and Probation'!HN14/G14*100</f>
        <v>1.0965407247001098</v>
      </c>
      <c r="GS14" s="168" t="e">
        <f>'4-5_Prison and Probation'!HO14/G14*100</f>
        <v>#VALUE!</v>
      </c>
      <c r="GT14" s="168">
        <f>'4-5_Prison and Probation'!HP14/G14*100</f>
        <v>0.60309739858506051</v>
      </c>
      <c r="GU14" s="168">
        <f>'4-5_Prison and Probation'!HQ14/G14*100</f>
        <v>0.16448110870501648</v>
      </c>
      <c r="GV14" s="171" t="s">
        <v>3336</v>
      </c>
      <c r="GW14" s="168">
        <f>'4-5_Prison and Probation'!HS14/G14*100</f>
        <v>7.2006174255307211</v>
      </c>
      <c r="GX14" s="168">
        <f>'4-5_Prison and Probation'!HT14/G14*100</f>
        <v>0.5665460410950568</v>
      </c>
      <c r="GY14" s="168">
        <f>'4-5_Prison and Probation'!HU14/G14*100</f>
        <v>0</v>
      </c>
      <c r="GZ14" s="168">
        <f>'4-5_Prison and Probation'!HV14/G14*100</f>
        <v>0.2924108599200293</v>
      </c>
      <c r="HA14" s="168">
        <f>'4-5_Prison and Probation'!HW14/G14*100</f>
        <v>0.12792975121501282</v>
      </c>
      <c r="HB14" s="171" t="s">
        <v>3336</v>
      </c>
      <c r="HC14" s="168" t="e">
        <f>'4-5_Prison and Probation'!HY14/G14*100</f>
        <v>#VALUE!</v>
      </c>
      <c r="HD14" s="168" t="e">
        <f>'4-5_Prison and Probation'!HZ14/G14*100</f>
        <v>#VALUE!</v>
      </c>
      <c r="HE14" s="168" t="e">
        <f>'4-5_Prison and Probation'!IA14/G14*100</f>
        <v>#VALUE!</v>
      </c>
      <c r="HF14" s="168" t="e">
        <f>'4-5_Prison and Probation'!IB14/G14*100</f>
        <v>#VALUE!</v>
      </c>
      <c r="HG14" s="168" t="e">
        <f>'4-5_Prison and Probation'!IC14/G14*100</f>
        <v>#VALUE!</v>
      </c>
      <c r="HH14" s="171" t="s">
        <v>3336</v>
      </c>
      <c r="HI14" s="168">
        <f>'4-5_Prison and Probation'!IE14/G14*100</f>
        <v>2.174805770655218</v>
      </c>
      <c r="HJ14" s="168">
        <f>'4-5_Prison and Probation'!IF14/G14*100</f>
        <v>1.8275678745001831E-2</v>
      </c>
      <c r="HK14" s="168">
        <f>'4-5_Prison and Probation'!IG14/G14*100</f>
        <v>0</v>
      </c>
      <c r="HL14" s="168">
        <f>'4-5_Prison and Probation'!IH14/G14*100</f>
        <v>0.36551357490003666</v>
      </c>
      <c r="HM14" s="168">
        <f>'4-5_Prison and Probation'!II14/G14*100</f>
        <v>7.3102714980007324E-2</v>
      </c>
      <c r="HN14" s="171" t="s">
        <v>3336</v>
      </c>
      <c r="HO14" s="168">
        <f>'4-5_Prison and Probation'!IK14/G14*100</f>
        <v>2.174805770655218</v>
      </c>
      <c r="HP14" s="168" t="e">
        <f>'4-5_Prison and Probation'!IL14/G14*100</f>
        <v>#VALUE!</v>
      </c>
      <c r="HQ14" s="168" t="e">
        <f>'4-5_Prison and Probation'!IM14/G14*100</f>
        <v>#VALUE!</v>
      </c>
      <c r="HR14" s="168" t="e">
        <f>'4-5_Prison and Probation'!IN14/G14*100</f>
        <v>#VALUE!</v>
      </c>
      <c r="HS14" s="168" t="e">
        <f>'4-5_Prison and Probation'!IO14/G14*100</f>
        <v>#VALUE!</v>
      </c>
      <c r="HT14" s="171" t="s">
        <v>3336</v>
      </c>
      <c r="HU14" s="168" t="e">
        <f>'4-5_Prison and Probation'!IQ14/G14*100</f>
        <v>#VALUE!</v>
      </c>
      <c r="HV14" s="168" t="e">
        <f>'4-5_Prison and Probation'!IR14/G14*100</f>
        <v>#VALUE!</v>
      </c>
      <c r="HW14" s="168" t="e">
        <f>'4-5_Prison and Probation'!IS14/G14*100</f>
        <v>#VALUE!</v>
      </c>
      <c r="HX14" s="168" t="e">
        <f>'4-5_Prison and Probation'!IT14/G14*100</f>
        <v>#VALUE!</v>
      </c>
      <c r="HY14" s="168" t="e">
        <f>'4-5_Prison and Probation'!IU14/G14*100</f>
        <v>#VALUE!</v>
      </c>
      <c r="HZ14" s="171" t="s">
        <v>3336</v>
      </c>
      <c r="IA14" s="168">
        <f>'4-5_Prison and Probation'!IW14/G14*100</f>
        <v>2.9058329204552908</v>
      </c>
      <c r="IB14" s="168">
        <f>'4-5_Prison and Probation'!IX14/G14*100</f>
        <v>0.10965407247001098</v>
      </c>
      <c r="IC14" s="168">
        <f>'4-5_Prison and Probation'!IY14/G14*100</f>
        <v>3.6551357490003662E-2</v>
      </c>
      <c r="ID14" s="168">
        <f>'4-5_Prison and Probation'!IZ14/G14*100</f>
        <v>0.27413518117502744</v>
      </c>
      <c r="IE14" s="168">
        <f>'4-5_Prison and Probation'!JA14/G14*100</f>
        <v>9.1378393725009166E-2</v>
      </c>
      <c r="IF14" s="171" t="s">
        <v>3336</v>
      </c>
      <c r="IG14" s="168">
        <f>'4-5_Prison and Probation'!JC14/G14*100</f>
        <v>4.4409899350354447</v>
      </c>
      <c r="IH14" s="168">
        <f>'4-5_Prison and Probation'!JD14/G14*100</f>
        <v>0.27413518117502744</v>
      </c>
      <c r="II14" s="168">
        <f>'4-5_Prison and Probation'!JE14/G14*100</f>
        <v>0</v>
      </c>
      <c r="IJ14" s="168">
        <f>'4-5_Prison and Probation'!JF14/G14*100</f>
        <v>0.49344332611504949</v>
      </c>
      <c r="IK14" s="168">
        <f>'4-5_Prison and Probation'!JG14/G14*100</f>
        <v>0.34723789615503481</v>
      </c>
      <c r="IL14" s="171" t="s">
        <v>3336</v>
      </c>
      <c r="IM14" s="168" t="e">
        <f>'4-5_Prison and Probation'!JI14/G14*100</f>
        <v>#VALUE!</v>
      </c>
      <c r="IN14" s="168" t="e">
        <f>'4-5_Prison and Probation'!JJ14/G14*100</f>
        <v>#VALUE!</v>
      </c>
      <c r="IO14" s="168" t="e">
        <f>'4-5_Prison and Probation'!JK14/G14*100</f>
        <v>#VALUE!</v>
      </c>
      <c r="IP14" s="168" t="e">
        <f>'4-5_Prison and Probation'!JL14/G14*100</f>
        <v>#VALUE!</v>
      </c>
      <c r="IQ14" s="168" t="e">
        <f>'4-5_Prison and Probation'!JM14/G14*100</f>
        <v>#VALUE!</v>
      </c>
      <c r="IR14" s="171" t="s">
        <v>3336</v>
      </c>
      <c r="IS14" s="168">
        <f>'4-5_Prison and Probation'!JO14/G14*100</f>
        <v>8.333709507720835</v>
      </c>
      <c r="IT14" s="168">
        <f>'4-5_Prison and Probation'!JP14/G14*100</f>
        <v>0.45689196862504577</v>
      </c>
      <c r="IU14" s="168">
        <f>'4-5_Prison and Probation'!JQ14/G14*100</f>
        <v>0</v>
      </c>
      <c r="IV14" s="168">
        <f>'4-5_Prison and Probation'!JR14/G14*100</f>
        <v>2.2844598431252288</v>
      </c>
      <c r="IW14" s="168">
        <f>'4-5_Prison and Probation'!JS14/G14*100</f>
        <v>1.1330920821901136</v>
      </c>
      <c r="IX14" s="171" t="s">
        <v>3336</v>
      </c>
      <c r="IY14" s="168">
        <f>'4-5_Prison and Probation'!KO14/H14*100</f>
        <v>42.370502986163707</v>
      </c>
      <c r="IZ14" s="168">
        <f>'4-5_Prison and Probation'!KP14/H14*100</f>
        <v>42.370502986163707</v>
      </c>
      <c r="JA14" s="168" t="e">
        <f>'4-5_Prison and Probation'!KQ14/H14*100</f>
        <v>#VALUE!</v>
      </c>
      <c r="JB14" s="171" t="s">
        <v>3336</v>
      </c>
      <c r="JC14" s="168">
        <f>'4-5_Prison and Probation'!KS14/H14*100</f>
        <v>4.2643861069945412</v>
      </c>
      <c r="JD14" s="168" t="e">
        <f>'4-5_Prison and Probation'!KT14/H14*100</f>
        <v>#VALUE!</v>
      </c>
      <c r="JE14" s="168">
        <f>'4-5_Prison and Probation'!KU14/H14*100</f>
        <v>1.3303426744042799</v>
      </c>
      <c r="JF14" s="168" t="e">
        <f>'4-5_Prison and Probation'!KV14/H14*100</f>
        <v>#VALUE!</v>
      </c>
      <c r="JG14" s="168">
        <f>'4-5_Prison and Probation'!KW14/H14*100</f>
        <v>1.8588349697155691</v>
      </c>
      <c r="JH14" s="168" t="e">
        <f>'4-5_Prison and Probation'!KX14/H14*100</f>
        <v>#VALUE!</v>
      </c>
      <c r="JI14" s="168">
        <f>'4-5_Prison and Probation'!KY14/H14*100</f>
        <v>1.0752084628746919</v>
      </c>
      <c r="JJ14" s="168" t="e">
        <f>'4-5_Prison and Probation'!KZ14/H14*100</f>
        <v>#VALUE!</v>
      </c>
      <c r="JK14" s="168">
        <f>'4-5_Prison and Probation'!LA14/H14*100</f>
        <v>38.106116879169164</v>
      </c>
      <c r="JL14" s="168" t="e">
        <f>'4-5_Prison and Probation'!LB14/H14*100</f>
        <v>#VALUE!</v>
      </c>
      <c r="JM14" s="171" t="s">
        <v>3336</v>
      </c>
      <c r="JN14" s="168">
        <f>'4-5_Prison and Probation'!LD14/H14*100</f>
        <v>1.1298800796310322</v>
      </c>
      <c r="JO14" s="168" t="e">
        <f>'4-5_Prison and Probation'!LE14/H14*100</f>
        <v>#VALUE!</v>
      </c>
      <c r="JP14" s="168">
        <f>'4-5_Prison and Probation'!LF14/H14*100</f>
        <v>24.839137879630595</v>
      </c>
      <c r="JQ14" s="168" t="e">
        <f>'4-5_Prison and Probation'!LG14/H14*100</f>
        <v>#VALUE!</v>
      </c>
      <c r="JR14" s="168" t="e">
        <f>'4-5_Prison and Probation'!LH14/H14*100</f>
        <v>#VALUE!</v>
      </c>
      <c r="JS14" s="168" t="e">
        <f>'4-5_Prison and Probation'!LI14/H14*100</f>
        <v>#VALUE!</v>
      </c>
      <c r="JT14" s="171" t="s">
        <v>3336</v>
      </c>
      <c r="JU14" s="168">
        <f>'4-5_Prison and Probation'!LK14/H14*100</f>
        <v>0</v>
      </c>
      <c r="JV14" s="168" t="e">
        <f>'4-5_Prison and Probation'!LL14/H14*100</f>
        <v>#VALUE!</v>
      </c>
      <c r="JW14" s="168" t="e">
        <f>'4-5_Prison and Probation'!LM14/H14*100</f>
        <v>#VALUE!</v>
      </c>
      <c r="JX14" s="168" t="e">
        <f>'4-5_Prison and Probation'!LN14/H14*100</f>
        <v>#VALUE!</v>
      </c>
      <c r="JY14" s="168">
        <f>'4-5_Prison and Probation'!LO14/H14*100</f>
        <v>3.8999086619522725</v>
      </c>
      <c r="JZ14" s="168" t="e">
        <f>'4-5_Prison and Probation'!LP14/H14*100</f>
        <v>#VALUE!</v>
      </c>
      <c r="KA14" s="171" t="s">
        <v>3336</v>
      </c>
      <c r="KB14" s="168">
        <f>'4-5_Prison and Probation'!LR14/H14*100</f>
        <v>3.2438492608761895</v>
      </c>
      <c r="KC14" s="168" t="e">
        <f>'4-5_Prison and Probation'!LS14/H14*100</f>
        <v>#VALUE!</v>
      </c>
      <c r="KD14" s="168">
        <f>'4-5_Prison and Probation'!LT14/H14*100</f>
        <v>4.9933409970790779</v>
      </c>
      <c r="KE14" s="168" t="e">
        <f>'4-5_Prison and Probation'!LU14/H14*100</f>
        <v>#VALUE!</v>
      </c>
      <c r="KF14" s="171" t="s">
        <v>3336</v>
      </c>
      <c r="KG14" s="168">
        <f>'4-5_Prison and Probation'!OT14/G14*100</f>
        <v>39.859255342848989</v>
      </c>
      <c r="KH14" s="168">
        <f>'4-5_Prison and Probation'!OU14/G14*100</f>
        <v>4.5323683287604544</v>
      </c>
      <c r="KI14" s="168">
        <f>'4-5_Prison and Probation'!OV14/G14*100</f>
        <v>5.482703623500549E-2</v>
      </c>
      <c r="KJ14" s="168">
        <f>'4-5_Prison and Probation'!OW14/G14*100</f>
        <v>2.613422060535262</v>
      </c>
      <c r="KK14" s="168" t="e">
        <f>'4-5_Prison and Probation'!OX14/G14*100</f>
        <v>#VALUE!</v>
      </c>
      <c r="KL14" s="171" t="s">
        <v>3336</v>
      </c>
      <c r="KM14" s="168">
        <f>'4-5_Prison and Probation'!OZ14/G14*100</f>
        <v>57.294252865580745</v>
      </c>
      <c r="KN14" s="168">
        <f>'4-5_Prison and Probation'!PA14/G14*100</f>
        <v>5.8299415196555842</v>
      </c>
      <c r="KO14" s="168">
        <f>'4-5_Prison and Probation'!PB14/G14*100</f>
        <v>0.16448110870501648</v>
      </c>
      <c r="KP14" s="168">
        <f>'4-5_Prison and Probation'!PC14/G14*100</f>
        <v>2.6865247755152692</v>
      </c>
      <c r="KQ14" s="168" t="e">
        <f>'4-5_Prison and Probation'!PD14/G14*100</f>
        <v>#VALUE!</v>
      </c>
      <c r="KR14" s="171" t="s">
        <v>3336</v>
      </c>
      <c r="KS14" s="168">
        <f>'4-5_Prison and Probation'!PF14/G14*100</f>
        <v>54.662555126300482</v>
      </c>
      <c r="KT14" s="168">
        <f>'4-5_Prison and Probation'!PG14/G14*100</f>
        <v>49.618467792679972</v>
      </c>
      <c r="KU14" s="168">
        <f>'4-5_Prison and Probation'!PH14/G14*100</f>
        <v>3.9109952514303923</v>
      </c>
      <c r="KV14" s="168">
        <f>'4-5_Prison and Probation'!PI14/G14*100</f>
        <v>0.36551357490003666</v>
      </c>
      <c r="KW14" s="168">
        <f>'4-5_Prison and Probation'!PJ14/G14*100</f>
        <v>0</v>
      </c>
      <c r="KX14" s="168">
        <f>'4-5_Prison and Probation'!PK14/G14*100</f>
        <v>0.76757850729007693</v>
      </c>
      <c r="KY14" s="168">
        <f>'4-5_Prison and Probation'!PL14/G14*100</f>
        <v>0</v>
      </c>
      <c r="KZ14" s="171" t="s">
        <v>3336</v>
      </c>
      <c r="LA14" s="168">
        <f>'4-5_Prison and Probation'!PN14/G14*100</f>
        <v>39.859255342848989</v>
      </c>
      <c r="LB14" s="168">
        <f>'4-5_Prison and Probation'!PO14/G14*100</f>
        <v>57.294252865580745</v>
      </c>
      <c r="LC14" s="171" t="s">
        <v>3336</v>
      </c>
      <c r="LD14" s="168" t="e">
        <f>'4-5_Prison and Probation'!PQ14/G14*100</f>
        <v>#VALUE!</v>
      </c>
      <c r="LE14" s="168" t="e">
        <f>'4-5_Prison and Probation'!PR14/G14*100</f>
        <v>#VALUE!</v>
      </c>
      <c r="LF14" s="168" t="e">
        <f>'4-5_Prison and Probation'!PS14/G14*100</f>
        <v>#VALUE!</v>
      </c>
      <c r="LG14" s="168" t="e">
        <f>'4-5_Prison and Probation'!PT14/G14*100</f>
        <v>#VALUE!</v>
      </c>
      <c r="LH14" s="168" t="e">
        <f>'4-5_Prison and Probation'!PU14/G14*100</f>
        <v>#VALUE!</v>
      </c>
      <c r="LI14" s="168" t="e">
        <f>'4-5_Prison and Probation'!PV14/G14*100</f>
        <v>#VALUE!</v>
      </c>
      <c r="LJ14" s="171" t="s">
        <v>3336</v>
      </c>
      <c r="LK14" s="168" t="e">
        <f>'4-5_Prison and Probation'!PX14/G14*100</f>
        <v>#VALUE!</v>
      </c>
      <c r="LL14" s="168" t="e">
        <f>'4-5_Prison and Probation'!PY14/G14*100</f>
        <v>#VALUE!</v>
      </c>
      <c r="LM14" s="168">
        <f>'4-5_Prison and Probation'!PZ14/G14*100</f>
        <v>18.750846392371876</v>
      </c>
      <c r="LN14" s="168">
        <f>'4-5_Prison and Probation'!QA14/G14*100</f>
        <v>33.645524569548371</v>
      </c>
      <c r="LO14" s="168">
        <f>'4-5_Prison and Probation'!QB14/G14*100</f>
        <v>0.93205961599509335</v>
      </c>
      <c r="LP14" s="168">
        <f>'4-5_Prison and Probation'!QC14/G14*100</f>
        <v>4.8247791886804841</v>
      </c>
      <c r="LQ14" s="171" t="s">
        <v>3336</v>
      </c>
      <c r="LR14" s="168" t="e">
        <f>'4-5_Prison and Probation'!QE14/G14*100</f>
        <v>#VALUE!</v>
      </c>
      <c r="LS14" s="168" t="e">
        <f>'4-5_Prison and Probation'!QF14/G14*100</f>
        <v>#VALUE!</v>
      </c>
      <c r="LT14" s="168" t="e">
        <f>'4-5_Prison and Probation'!QG14/G14*100</f>
        <v>#VALUE!</v>
      </c>
      <c r="LU14" s="168" t="e">
        <f>'4-5_Prison and Probation'!QH14/G14*100</f>
        <v>#VALUE!</v>
      </c>
      <c r="LV14" s="168" t="e">
        <f>'4-5_Prison and Probation'!QI14/G14*100</f>
        <v>#VALUE!</v>
      </c>
      <c r="LW14" s="168" t="e">
        <f>'4-5_Prison and Probation'!QJ14/G14*100</f>
        <v>#VALUE!</v>
      </c>
      <c r="LX14" s="171" t="s">
        <v>3336</v>
      </c>
      <c r="LY14" s="168">
        <f>'4-5_Prison and Probation'!QL14/G14*100</f>
        <v>1.7544651595201757</v>
      </c>
      <c r="LZ14" s="168">
        <f>'4-5_Prison and Probation'!QM14/G14*100</f>
        <v>5.4278765872655441</v>
      </c>
      <c r="MA14" s="168">
        <f>'4-5_Prison and Probation'!QN14/G14*100</f>
        <v>18.421884174961846</v>
      </c>
      <c r="MB14" s="168">
        <f>'4-5_Prison and Probation'!QO14/G14*100</f>
        <v>13.39607252008634</v>
      </c>
      <c r="MC14" s="168" t="e">
        <f>'4-5_Prison and Probation'!QP14/G14*100</f>
        <v>#VALUE!</v>
      </c>
      <c r="MD14" s="168" t="e">
        <f>'4-5_Prison and Probation'!QQ14/G14*100</f>
        <v>#VALUE!</v>
      </c>
      <c r="ME14" s="171" t="s">
        <v>3336</v>
      </c>
      <c r="MF14" s="168">
        <f>'4-5_Prison and Probation'!QS14/G14*100</f>
        <v>54.662555126300482</v>
      </c>
      <c r="MG14" s="168">
        <f>'4-5_Prison and Probation'!QT14/G14*100</f>
        <v>49.618467792679972</v>
      </c>
      <c r="MH14" s="168">
        <f>'4-5_Prison and Probation'!QU14/G14*100</f>
        <v>3.9109952514303923</v>
      </c>
      <c r="MI14" s="168">
        <f>'4-5_Prison and Probation'!QV14/G14*100</f>
        <v>0.36551357490003666</v>
      </c>
      <c r="MJ14" s="168">
        <f>'4-5_Prison and Probation'!QW14/G14*100</f>
        <v>0</v>
      </c>
      <c r="MK14" s="168">
        <f>'4-5_Prison and Probation'!QX14/G14*100</f>
        <v>0.76757850729007693</v>
      </c>
      <c r="ML14" s="168">
        <f>'4-5_Prison and Probation'!QY14/G14*100</f>
        <v>0</v>
      </c>
      <c r="MM14" s="171" t="s">
        <v>3336</v>
      </c>
      <c r="MN14" s="168">
        <f>'4-5_Prison and Probation'!RY14/G14*100</f>
        <v>4.7334007949554744</v>
      </c>
      <c r="MO14" s="171" t="s">
        <v>3336</v>
      </c>
      <c r="MP14" s="168">
        <f>'4-5_Prison and Probation'!SA14/G14*100</f>
        <v>0.10965407247001098</v>
      </c>
      <c r="MQ14" s="168">
        <f>'4-5_Prison and Probation'!SB14/G14*100</f>
        <v>5.482703623500549E-2</v>
      </c>
      <c r="MR14" s="168">
        <f>'4-5_Prison and Probation'!SC14/G14*100</f>
        <v>0.27413518117502744</v>
      </c>
      <c r="MS14" s="168">
        <f>'4-5_Prison and Probation'!SD14/G14*100</f>
        <v>3.9292709301753934</v>
      </c>
      <c r="MT14" s="171" t="s">
        <v>3336</v>
      </c>
      <c r="MU14" s="168">
        <f>'4-5_Prison and Probation'!SF14/G14*100</f>
        <v>0</v>
      </c>
      <c r="MV14" s="168">
        <f>'4-5_Prison and Probation'!SG14/G14*100</f>
        <v>0</v>
      </c>
      <c r="MW14" s="168">
        <f>'4-5_Prison and Probation'!SH14/G14*100</f>
        <v>0.36551357490003666</v>
      </c>
      <c r="MX14" s="168">
        <f>'4-5_Prison and Probation'!SI14/G14*100</f>
        <v>0</v>
      </c>
      <c r="MY14" s="171" t="s">
        <v>3336</v>
      </c>
      <c r="MZ14" s="168">
        <f>'4-5_Prison and Probation'!SK14/G14*100</f>
        <v>90.976328792619114</v>
      </c>
      <c r="NA14" s="168">
        <f>'4-5_Prison and Probation'!SL14/G14*100</f>
        <v>69.191719728576928</v>
      </c>
      <c r="NB14" s="168" t="e">
        <f>'4-5_Prison and Probation'!SM14/G14*100</f>
        <v>#VALUE!</v>
      </c>
      <c r="NC14" s="168">
        <f>'4-5_Prison and Probation'!SN14/G14*100</f>
        <v>21.784609064042183</v>
      </c>
    </row>
    <row r="15" spans="1:471" ht="13.5" customHeight="1">
      <c r="A15" s="133">
        <v>14</v>
      </c>
      <c r="B15" s="150" t="s">
        <v>38</v>
      </c>
      <c r="C15" s="5">
        <v>64978.720999999998</v>
      </c>
      <c r="D15" s="5">
        <v>65276.983</v>
      </c>
      <c r="E15" s="5">
        <v>65600.350000000006</v>
      </c>
      <c r="F15" s="5">
        <v>66165.98</v>
      </c>
      <c r="G15" s="5">
        <v>66458.153000000006</v>
      </c>
      <c r="H15" s="5">
        <v>66638.391000000003</v>
      </c>
      <c r="I15" s="171" t="s">
        <v>3336</v>
      </c>
      <c r="J15" s="285">
        <f>'4-5_Prison and Probation'!AJ15/C15*100</f>
        <v>111.30720778576114</v>
      </c>
      <c r="K15" s="285">
        <f>'4-5_Prison and Probation'!AK15/D15*100</f>
        <v>117.05044640313722</v>
      </c>
      <c r="L15" s="285">
        <f>'4-5_Prison and Probation'!AL15/E15*100</f>
        <v>119.45515534596993</v>
      </c>
      <c r="M15" s="285">
        <f>'4-5_Prison and Probation'!AM15/F15*100</f>
        <v>117.49089184502368</v>
      </c>
      <c r="N15" s="285">
        <f>'4-5_Prison and Probation'!AN15/G15*100</f>
        <v>114.36971472860522</v>
      </c>
      <c r="O15" s="285">
        <f>'4-5_Prison and Probation'!AO15/H15*100</f>
        <v>102.81460727345592</v>
      </c>
      <c r="P15" s="340">
        <f t="shared" si="0"/>
        <v>-7.6298747235231872</v>
      </c>
      <c r="Q15" s="171" t="s">
        <v>3336</v>
      </c>
      <c r="R15" s="167">
        <f>'4-5_Prison and Probation'!AQ15/C15*100</f>
        <v>25.326752738023266</v>
      </c>
      <c r="S15" s="167">
        <f>'4-5_Prison and Probation'!AR15/D15*100</f>
        <v>25.912655920387738</v>
      </c>
      <c r="T15" s="167">
        <f>'4-5_Prison and Probation'!AS15/E15*100</f>
        <v>25.601997550317947</v>
      </c>
      <c r="U15" s="167">
        <f>'4-5_Prison and Probation'!AT15/F15*100</f>
        <v>25.82898341413518</v>
      </c>
      <c r="V15" s="167">
        <f>'4-5_Prison and Probation'!AU15/G15*100</f>
        <v>26.95079413356552</v>
      </c>
      <c r="W15" s="167">
        <f>'4-5_Prison and Probation'!AV15/H15*100</f>
        <v>26.877899858056299</v>
      </c>
      <c r="X15" s="6">
        <f t="shared" si="1"/>
        <v>6.1245400706434907</v>
      </c>
      <c r="Y15" s="171" t="s">
        <v>3336</v>
      </c>
      <c r="Z15" s="168">
        <f>'4-5_Prison and Probation'!AX15/C15*100</f>
        <v>3.9320564650695418</v>
      </c>
      <c r="AA15" s="168">
        <f>'4-5_Prison and Probation'!AY15/D15*100</f>
        <v>4.1454121738438801</v>
      </c>
      <c r="AB15" s="168">
        <f>'4-5_Prison and Probation'!AZ15/E15*100</f>
        <v>4.1524168697270669</v>
      </c>
      <c r="AC15" s="168">
        <f>'4-5_Prison and Probation'!BA15/F15*100</f>
        <v>4.2892132784854091</v>
      </c>
      <c r="AD15" s="168">
        <f>'4-5_Prison and Probation'!BB15/G15*100</f>
        <v>3.1568737698744047</v>
      </c>
      <c r="AE15" s="168">
        <f>'4-5_Prison and Probation'!BC15/H15*100</f>
        <v>3.4364575219110556</v>
      </c>
      <c r="AF15" s="6">
        <f t="shared" si="2"/>
        <v>-12.604064757491244</v>
      </c>
      <c r="AG15" s="171" t="s">
        <v>3336</v>
      </c>
      <c r="AH15" s="168">
        <f>'4-5_Prison and Probation'!BE15/C15*100</f>
        <v>19.163196517826197</v>
      </c>
      <c r="AI15" s="168">
        <f>'4-5_Prison and Probation'!BF15/D15*100</f>
        <v>20.998213106754644</v>
      </c>
      <c r="AJ15" s="168">
        <f>'4-5_Prison and Probation'!BG15/E15*100</f>
        <v>21.675189232984273</v>
      </c>
      <c r="AK15" s="168">
        <f>'4-5_Prison and Probation'!BH15/F15*100</f>
        <v>22.198719039603134</v>
      </c>
      <c r="AL15" s="168">
        <f>'4-5_Prison and Probation'!BI15/G15*100</f>
        <v>22.104135214230222</v>
      </c>
      <c r="AM15" s="168">
        <f>'4-5_Prison and Probation'!BJ15/H15*100</f>
        <v>22.09537142035737</v>
      </c>
      <c r="AN15" s="6">
        <f t="shared" si="3"/>
        <v>15.301074117794343</v>
      </c>
      <c r="AO15" s="171" t="s">
        <v>3336</v>
      </c>
      <c r="AP15" s="168">
        <f>'4-5_Prison and Probation'!BL15/C15*100</f>
        <v>4.6815325897227185</v>
      </c>
      <c r="AQ15" s="168">
        <f>'4-5_Prison and Probation'!BM15/D15*100</f>
        <v>5.1013387061715152</v>
      </c>
      <c r="AR15" s="168">
        <f>'4-5_Prison and Probation'!BN15/E15*100</f>
        <v>5.5563727937427156</v>
      </c>
      <c r="AS15" s="168">
        <f>'4-5_Prison and Probation'!BO15/F15*100</f>
        <v>5.7975412742318637</v>
      </c>
      <c r="AT15" s="168" t="e">
        <f>'4-5_Prison and Probation'!BP15/G15*100</f>
        <v>#VALUE!</v>
      </c>
      <c r="AU15" s="168" t="e">
        <f>'4-5_Prison and Probation'!BQ15/H15*100</f>
        <v>#VALUE!</v>
      </c>
      <c r="AV15" s="6" t="e">
        <f t="shared" si="4"/>
        <v>#VALUE!</v>
      </c>
      <c r="AW15" s="171" t="s">
        <v>3336</v>
      </c>
      <c r="AX15" s="168">
        <f>'4-5_Prison and Probation'!BS15/C15*100</f>
        <v>0.3262606538531283</v>
      </c>
      <c r="AY15" s="168">
        <f>'4-5_Prison and Probation'!BT15/D15*100</f>
        <v>0.34928084835048212</v>
      </c>
      <c r="AZ15" s="168">
        <f>'4-5_Prison and Probation'!BU15/E15*100</f>
        <v>0.36737608869464872</v>
      </c>
      <c r="BA15" s="168">
        <f>'4-5_Prison and Probation'!BV15/F15*100</f>
        <v>0.37481497289090254</v>
      </c>
      <c r="BB15" s="168">
        <f>'4-5_Prison and Probation'!BW15/G15*100</f>
        <v>1.1014449950181431</v>
      </c>
      <c r="BC15" s="168">
        <f>'4-5_Prison and Probation'!BX15/H15*100</f>
        <v>1.0669525319121225</v>
      </c>
      <c r="BD15" s="6">
        <f t="shared" si="5"/>
        <v>227.02457967623303</v>
      </c>
      <c r="BE15" s="171" t="s">
        <v>3336</v>
      </c>
      <c r="BF15" s="168">
        <f>'4-5_Prison and Probation'!BZ15/C15*100</f>
        <v>135.51821064622064</v>
      </c>
      <c r="BG15" s="168">
        <f>'4-5_Prison and Probation'!CA15/D15*100</f>
        <v>139.37990976084174</v>
      </c>
      <c r="BH15" s="168">
        <f>'4-5_Prison and Probation'!CB15/E15*100</f>
        <v>136.11207867031197</v>
      </c>
      <c r="BI15" s="168" t="e">
        <f>'4-5_Prison and Probation'!CC15/F15*100</f>
        <v>#VALUE!</v>
      </c>
      <c r="BJ15" s="168">
        <f>'4-5_Prison and Probation'!CD15/G15*100</f>
        <v>139.60514370599495</v>
      </c>
      <c r="BK15" s="168">
        <f>'4-5_Prison and Probation'!CE15/H15*100</f>
        <v>141.61356326865695</v>
      </c>
      <c r="BL15" s="6">
        <f t="shared" si="6"/>
        <v>4.4978107321300342</v>
      </c>
      <c r="BM15" s="171" t="s">
        <v>3336</v>
      </c>
      <c r="BN15" s="168">
        <f>'4-5_Prison and Probation'!CG15/C15*100</f>
        <v>72.816145457833798</v>
      </c>
      <c r="BO15" s="168">
        <f>'4-5_Prison and Probation'!CH15/D15*100</f>
        <v>71.504530164943432</v>
      </c>
      <c r="BP15" s="168">
        <f>'4-5_Prison and Probation'!CI15/E15*100</f>
        <v>71.6429104417888</v>
      </c>
      <c r="BQ15" s="168">
        <f>'4-5_Prison and Probation'!CJ15/F15*100</f>
        <v>0</v>
      </c>
      <c r="BR15" s="168">
        <f>'4-5_Prison and Probation'!CK15/G15*100</f>
        <v>76.950679023535301</v>
      </c>
      <c r="BS15" s="168">
        <f>'4-5_Prison and Probation'!CL15/H15*100</f>
        <v>79.764080738383967</v>
      </c>
      <c r="BT15" s="6">
        <f t="shared" si="7"/>
        <v>9.541750990614517</v>
      </c>
      <c r="BU15" s="171" t="s">
        <v>3336</v>
      </c>
      <c r="BV15" s="168">
        <f>'4-5_Prison and Probation'!CN15/C15*100</f>
        <v>6.4821220473083789</v>
      </c>
      <c r="BW15" s="168">
        <f>'4-5_Prison and Probation'!CO15/D15*100</f>
        <v>6.9350631600115467</v>
      </c>
      <c r="BX15" s="168">
        <f>'4-5_Prison and Probation'!CP15/E15*100</f>
        <v>6.7133788158142442</v>
      </c>
      <c r="BY15" s="168">
        <f>'4-5_Prison and Probation'!CQ15/F15*100</f>
        <v>6.5955344423221725</v>
      </c>
      <c r="BZ15" s="168">
        <f>'4-5_Prison and Probation'!CR15/G15*100</f>
        <v>6.8810218063087003</v>
      </c>
      <c r="CA15" s="168">
        <f>'4-5_Prison and Probation'!CS15/H15*100</f>
        <v>7.1280232441386522</v>
      </c>
      <c r="CB15" s="6">
        <f t="shared" si="8"/>
        <v>9.9643479730295326</v>
      </c>
      <c r="CC15" s="171" t="s">
        <v>3336</v>
      </c>
      <c r="CD15" s="168">
        <f>'4-5_Prison and Probation'!CU15/C15*100</f>
        <v>27.239686666039486</v>
      </c>
      <c r="CE15" s="168">
        <f>'4-5_Prison and Probation'!CV15/D15*100</f>
        <v>29.32427192598653</v>
      </c>
      <c r="CF15" s="168">
        <f>'4-5_Prison and Probation'!CW15/E15*100</f>
        <v>30.042522638979818</v>
      </c>
      <c r="CG15" s="168">
        <f>'4-5_Prison and Probation'!CX15/F15*100</f>
        <v>28.782162676348179</v>
      </c>
      <c r="CH15" s="168">
        <f>'4-5_Prison and Probation'!CY15/G15*100</f>
        <v>28.559325144049669</v>
      </c>
      <c r="CI15" s="168">
        <f>'4-5_Prison and Probation'!CZ15/H15*100</f>
        <v>30.609982765040051</v>
      </c>
      <c r="CJ15" s="6">
        <f t="shared" si="9"/>
        <v>12.372741802505431</v>
      </c>
      <c r="CK15" s="171" t="s">
        <v>3336</v>
      </c>
      <c r="CL15" s="168">
        <f>'4-5_Prison and Probation'!DB15/C15*100</f>
        <v>7.5163067614088623</v>
      </c>
      <c r="CM15" s="168">
        <f>'4-5_Prison and Probation'!DC15/D15*100</f>
        <v>8.131503258966486</v>
      </c>
      <c r="CN15" s="168">
        <f>'4-5_Prison and Probation'!DD15/E15*100</f>
        <v>8.6569660070411203</v>
      </c>
      <c r="CO15" s="168">
        <f>'4-5_Prison and Probation'!DE15/F15*100</f>
        <v>8.1839640250170866</v>
      </c>
      <c r="CP15" s="168">
        <f>'4-5_Prison and Probation'!DF15/G15*100</f>
        <v>7.7116196714043488</v>
      </c>
      <c r="CQ15" s="168">
        <f>'4-5_Prison and Probation'!DG15/H15*100</f>
        <v>7.6022243694329292</v>
      </c>
      <c r="CR15" s="6">
        <f t="shared" si="10"/>
        <v>1.1430827765731379</v>
      </c>
      <c r="CS15" s="171" t="s">
        <v>3336</v>
      </c>
      <c r="CT15" s="168">
        <f>'4-5_Prison and Probation'!DI15/C15*100</f>
        <v>4.804649817591824</v>
      </c>
      <c r="CU15" s="168">
        <f>'4-5_Prison and Probation'!DJ15/D15*100</f>
        <v>4.8991234781791304</v>
      </c>
      <c r="CV15" s="168">
        <f>'4-5_Prison and Probation'!DK15/E15*100</f>
        <v>4.6981456653813574</v>
      </c>
      <c r="CW15" s="168">
        <f>'4-5_Prison and Probation'!DL15/F15*100</f>
        <v>4.5310293900279266</v>
      </c>
      <c r="CX15" s="168">
        <f>'4-5_Prison and Probation'!DM15/G15*100</f>
        <v>4.6059059149597488</v>
      </c>
      <c r="CY15" s="168">
        <f>'4-5_Prison and Probation'!DN15/H15*100</f>
        <v>4.9235882661092463</v>
      </c>
      <c r="CZ15" s="6">
        <f t="shared" si="11"/>
        <v>2.4754863108220491</v>
      </c>
      <c r="DA15" s="171" t="s">
        <v>3336</v>
      </c>
      <c r="DB15" s="168">
        <f>'4-5_Prison and Probation'!DP15/C15*100</f>
        <v>125.24407798054382</v>
      </c>
      <c r="DC15" s="168">
        <f>'4-5_Prison and Probation'!DQ15/D15*100</f>
        <v>135.15330510909183</v>
      </c>
      <c r="DD15" s="168">
        <f>'4-5_Prison and Probation'!DR15/E15*100</f>
        <v>134.69135454307789</v>
      </c>
      <c r="DE15" s="168">
        <f>'4-5_Prison and Probation'!DS15/F15*100</f>
        <v>135.76916717624374</v>
      </c>
      <c r="DF15" s="168">
        <f>'4-5_Prison and Probation'!DT15/G15*100</f>
        <v>137.57980905668563</v>
      </c>
      <c r="DG15" s="168">
        <f>'4-5_Prison and Probation'!DU15/H15*100</f>
        <v>139.0767373119798</v>
      </c>
      <c r="DH15" s="6">
        <f t="shared" si="12"/>
        <v>11.044561590836111</v>
      </c>
      <c r="DI15" s="171" t="s">
        <v>3336</v>
      </c>
      <c r="DJ15" s="168">
        <f>'4-5_Prison and Probation'!DW15/C15*100</f>
        <v>0.26008514387348441</v>
      </c>
      <c r="DK15" s="168">
        <f>'4-5_Prison and Probation'!DX15/D15*100</f>
        <v>0.25430096853587736</v>
      </c>
      <c r="DL15" s="168">
        <f>'4-5_Prison and Probation'!DY15/E15*100</f>
        <v>0.23627922716875746</v>
      </c>
      <c r="DM15" s="168">
        <f>'4-5_Prison and Probation'!DZ15/F15*100</f>
        <v>0.19949829202257716</v>
      </c>
      <c r="DN15" s="168">
        <f>'4-5_Prison and Probation'!EA15/G15*100</f>
        <v>0.35210126889924248</v>
      </c>
      <c r="DO15" s="168">
        <f>'4-5_Prison and Probation'!EB15/H15*100</f>
        <v>0.29037315741912195</v>
      </c>
      <c r="DP15" s="6">
        <f t="shared" si="13"/>
        <v>11.645422377669831</v>
      </c>
      <c r="DQ15" s="171" t="s">
        <v>3336</v>
      </c>
      <c r="DR15" s="168">
        <f>'4-5_Prison and Probation'!ED15/C15*100</f>
        <v>0.15389653483638127</v>
      </c>
      <c r="DS15" s="168">
        <f>'4-5_Prison and Probation'!EE15/D15*100</f>
        <v>0.14706562035809775</v>
      </c>
      <c r="DT15" s="168">
        <f>'4-5_Prison and Probation'!EF15/E15*100</f>
        <v>0.14786506474431918</v>
      </c>
      <c r="DU15" s="168">
        <f>'4-5_Prison and Probation'!EG15/F15*100</f>
        <v>0.11637400367983668</v>
      </c>
      <c r="DV15" s="168">
        <f>'4-5_Prison and Probation'!EH15/G15*100</f>
        <v>0.1519753340120662</v>
      </c>
      <c r="DW15" s="168">
        <f>'4-5_Prison and Probation'!EI15/H15*100</f>
        <v>0.14181014664654792</v>
      </c>
      <c r="DX15" s="6">
        <f t="shared" si="14"/>
        <v>-7.8535804608487609</v>
      </c>
      <c r="DY15" s="171" t="s">
        <v>3336</v>
      </c>
      <c r="DZ15" s="168" t="e">
        <f>'4-5_Prison and Probation'!EK15/C15*100</f>
        <v>#VALUE!</v>
      </c>
      <c r="EA15" s="168" t="e">
        <f>'4-5_Prison and Probation'!EL15/D15*100</f>
        <v>#VALUE!</v>
      </c>
      <c r="EB15" s="168">
        <f>'4-5_Prison and Probation'!EM15/E15*100</f>
        <v>5.0304609655283848E-2</v>
      </c>
      <c r="EC15" s="168">
        <f>'4-5_Prison and Probation'!EN15/F15*100</f>
        <v>0</v>
      </c>
      <c r="ED15" s="168">
        <f>'4-5_Prison and Probation'!EO15/G15*100</f>
        <v>7.072119503531793E-2</v>
      </c>
      <c r="EE15" s="168">
        <f>'4-5_Prison and Probation'!EP15/H15*100</f>
        <v>6.6778323024035802E-2</v>
      </c>
      <c r="EF15" s="6" t="e">
        <f t="shared" si="15"/>
        <v>#VALUE!</v>
      </c>
      <c r="EG15" s="171" t="s">
        <v>3336</v>
      </c>
      <c r="EH15" s="133">
        <f>'4-5_Prison and Probation'!ER15/C15*100</f>
        <v>124.98399283667034</v>
      </c>
      <c r="EI15" s="133">
        <f>'4-5_Prison and Probation'!ES15/D15*100</f>
        <v>134.89900414055595</v>
      </c>
      <c r="EJ15" s="133">
        <f>'4-5_Prison and Probation'!ET15/E15*100</f>
        <v>134.45507531590911</v>
      </c>
      <c r="EK15" s="133">
        <f>'4-5_Prison and Probation'!EU15/F15*100</f>
        <v>135.56966888422119</v>
      </c>
      <c r="EL15" s="133">
        <f>'4-5_Prison and Probation'!EV15/G15*100</f>
        <v>137.22770778778639</v>
      </c>
      <c r="EM15" s="133">
        <f>'4-5_Prison and Probation'!EW15/H15*100</f>
        <v>138.78636415456069</v>
      </c>
      <c r="EN15" s="340">
        <f t="shared" si="16"/>
        <v>11.043311231004878</v>
      </c>
      <c r="EO15" s="171" t="s">
        <v>3336</v>
      </c>
      <c r="EP15" s="168">
        <f>'4-5_Prison and Probation'!EY15/C15*100</f>
        <v>16.451539574009161</v>
      </c>
      <c r="EQ15" s="168">
        <f>'4-5_Prison and Probation'!EZ15/D15*100</f>
        <v>16.07917449248535</v>
      </c>
      <c r="ER15" s="168">
        <f>'4-5_Prison and Probation'!FA15/E15*100</f>
        <v>18.21941498787735</v>
      </c>
      <c r="ES15" s="168" t="e">
        <f>'4-5_Prison and Probation'!FB15/F15*100</f>
        <v>#VALUE!</v>
      </c>
      <c r="ET15" s="168" t="e">
        <f>'4-5_Prison and Probation'!FC15/G15*100</f>
        <v>#VALUE!</v>
      </c>
      <c r="EU15" s="168">
        <f>'4-5_Prison and Probation'!FD15/H15*100</f>
        <v>30.225819828092789</v>
      </c>
      <c r="EV15" s="6">
        <f t="shared" si="17"/>
        <v>83.726390421506949</v>
      </c>
      <c r="EW15" s="171" t="s">
        <v>3336</v>
      </c>
      <c r="EX15" s="168">
        <f>'4-5_Prison and Probation'!FF15/C15*100</f>
        <v>108.53245326266116</v>
      </c>
      <c r="EY15" s="168">
        <f>'4-5_Prison and Probation'!FG15/D15*100</f>
        <v>118.81982964807058</v>
      </c>
      <c r="EZ15" s="168">
        <f>'4-5_Prison and Probation'!FH15/E15*100</f>
        <v>116.23566032803178</v>
      </c>
      <c r="FA15" s="168" t="e">
        <f>'4-5_Prison and Probation'!FI15/F15*100</f>
        <v>#VALUE!</v>
      </c>
      <c r="FB15" s="168" t="e">
        <f>'4-5_Prison and Probation'!FJ15/G15*100</f>
        <v>#VALUE!</v>
      </c>
      <c r="FC15" s="168">
        <f>'4-5_Prison and Probation'!FK15/H15*100</f>
        <v>107.74119681251007</v>
      </c>
      <c r="FD15" s="6">
        <f t="shared" si="18"/>
        <v>-0.72905055249803752</v>
      </c>
      <c r="FE15" s="171" t="s">
        <v>3336</v>
      </c>
      <c r="FF15" s="168" t="e">
        <f>'4-5_Prison and Probation'!FM15/C15*100</f>
        <v>#VALUE!</v>
      </c>
      <c r="FG15" s="168" t="e">
        <f>'4-5_Prison and Probation'!FN15/D15*100</f>
        <v>#VALUE!</v>
      </c>
      <c r="FH15" s="168" t="e">
        <f>'4-5_Prison and Probation'!FO15/E15*100</f>
        <v>#VALUE!</v>
      </c>
      <c r="FI15" s="168" t="e">
        <f>'4-5_Prison and Probation'!FP15/F15*100</f>
        <v>#VALUE!</v>
      </c>
      <c r="FJ15" s="168" t="e">
        <f>'4-5_Prison and Probation'!FQ15/G15*100</f>
        <v>#VALUE!</v>
      </c>
      <c r="FK15" s="168" t="e">
        <f>'4-5_Prison and Probation'!FR15/H15*100</f>
        <v>#VALUE!</v>
      </c>
      <c r="FL15" s="6" t="e">
        <f t="shared" si="19"/>
        <v>#VALUE!</v>
      </c>
      <c r="FM15" s="171" t="s">
        <v>3336</v>
      </c>
      <c r="FN15" s="168" t="e">
        <f>'4-5_Prison and Probation'!FT15/C15*100</f>
        <v>#VALUE!</v>
      </c>
      <c r="FO15" s="168" t="e">
        <f>'4-5_Prison and Probation'!FU15/D15*100</f>
        <v>#VALUE!</v>
      </c>
      <c r="FP15" s="168" t="e">
        <f>'4-5_Prison and Probation'!FV15/E15*100</f>
        <v>#VALUE!</v>
      </c>
      <c r="FQ15" s="168" t="e">
        <f>'4-5_Prison and Probation'!FW15/F15*100</f>
        <v>#VALUE!</v>
      </c>
      <c r="FR15" s="168" t="e">
        <f>'4-5_Prison and Probation'!FX15/G15*100</f>
        <v>#VALUE!</v>
      </c>
      <c r="FS15" s="168" t="e">
        <f>'4-5_Prison and Probation'!FY15/H15*100</f>
        <v>#VALUE!</v>
      </c>
      <c r="FT15" s="6" t="e">
        <f t="shared" si="20"/>
        <v>#VALUE!</v>
      </c>
      <c r="FU15" s="171" t="s">
        <v>3336</v>
      </c>
      <c r="FV15" s="168">
        <f>'4-5_Prison and Probation'!GA15/C15*100</f>
        <v>0</v>
      </c>
      <c r="FW15" s="168">
        <f>'4-5_Prison and Probation'!GB15/D15*100</f>
        <v>0</v>
      </c>
      <c r="FX15" s="168">
        <f>'4-5_Prison and Probation'!GC15/E15*100</f>
        <v>0</v>
      </c>
      <c r="FY15" s="168">
        <f>'4-5_Prison and Probation'!GD15/F15*100</f>
        <v>0</v>
      </c>
      <c r="FZ15" s="168" t="e">
        <f>'4-5_Prison and Probation'!GE15/G15*100</f>
        <v>#VALUE!</v>
      </c>
      <c r="GA15" s="168" t="e">
        <f>'4-5_Prison and Probation'!GF15/H15*100</f>
        <v>#VALUE!</v>
      </c>
      <c r="GB15" s="6" t="e">
        <f t="shared" si="21"/>
        <v>#VALUE!</v>
      </c>
      <c r="GC15" s="171" t="s">
        <v>3336</v>
      </c>
      <c r="GE15" s="168">
        <f>'4-5_Prison and Probation'!HA15/G15*100</f>
        <v>88.190834915318803</v>
      </c>
      <c r="GF15" s="168">
        <f>'4-5_Prison and Probation'!HB15/G15*100</f>
        <v>3.1568737698744047</v>
      </c>
      <c r="GG15" s="168">
        <f>'4-5_Prison and Probation'!HC15/E15*100</f>
        <v>1.1234696156346726</v>
      </c>
      <c r="GH15" s="168">
        <f>'4-5_Prison and Probation'!HD15/G15*100</f>
        <v>1.781572232379073</v>
      </c>
      <c r="GI15" s="168">
        <f>'4-5_Prison and Probation'!HE15/G15*100</f>
        <v>0.41379422627047724</v>
      </c>
      <c r="GJ15" s="171" t="s">
        <v>3336</v>
      </c>
      <c r="GK15" s="168">
        <f>'4-5_Prison and Probation'!HG15/G15*100</f>
        <v>4.3771905608029762</v>
      </c>
      <c r="GL15" s="168">
        <f>'4-5_Prison and Probation'!HH15/G15*100</f>
        <v>5.5674132261846032E-2</v>
      </c>
      <c r="GM15" s="168">
        <f>'4-5_Prison and Probation'!HI15/G15*100</f>
        <v>3.0094125546943802E-3</v>
      </c>
      <c r="GN15" s="168">
        <f>'4-5_Prison and Probation'!HJ15/G15*100</f>
        <v>0.42884128904394914</v>
      </c>
      <c r="GO15" s="168">
        <f>'4-5_Prison and Probation'!HK15/G15*100</f>
        <v>9.3291789195525776E-2</v>
      </c>
      <c r="GP15" s="171" t="s">
        <v>3336</v>
      </c>
      <c r="GQ15" s="168" t="e">
        <f>'4-5_Prison and Probation'!HM15/G15*100</f>
        <v>#VALUE!</v>
      </c>
      <c r="GR15" s="168" t="e">
        <f>'4-5_Prison and Probation'!HN15/G15*100</f>
        <v>#VALUE!</v>
      </c>
      <c r="GS15" s="168" t="e">
        <f>'4-5_Prison and Probation'!HO15/G15*100</f>
        <v>#VALUE!</v>
      </c>
      <c r="GT15" s="168" t="e">
        <f>'4-5_Prison and Probation'!HP15/G15*100</f>
        <v>#VALUE!</v>
      </c>
      <c r="GU15" s="168" t="e">
        <f>'4-5_Prison and Probation'!HQ15/G15*100</f>
        <v>#VALUE!</v>
      </c>
      <c r="GV15" s="171" t="s">
        <v>3336</v>
      </c>
      <c r="GW15" s="168" t="e">
        <f>'4-5_Prison and Probation'!HS15/G15*100</f>
        <v>#VALUE!</v>
      </c>
      <c r="GX15" s="168">
        <f>'4-5_Prison and Probation'!HT15/G15*100</f>
        <v>0.26783771736779982</v>
      </c>
      <c r="GY15" s="168">
        <f>'4-5_Prison and Probation'!HU15/G15*100</f>
        <v>3.159883182429099E-2</v>
      </c>
      <c r="GZ15" s="168">
        <f>'4-5_Prison and Probation'!HV15/G15*100</f>
        <v>1.2955521047959306</v>
      </c>
      <c r="HA15" s="168">
        <f>'4-5_Prison and Probation'!HW15/G15*100</f>
        <v>0.18959299094574594</v>
      </c>
      <c r="HB15" s="171" t="s">
        <v>3336</v>
      </c>
      <c r="HC15" s="168" t="e">
        <f>'4-5_Prison and Probation'!HY15/G15*100</f>
        <v>#VALUE!</v>
      </c>
      <c r="HD15" s="168" t="e">
        <f>'4-5_Prison and Probation'!HZ15/G15*100</f>
        <v>#VALUE!</v>
      </c>
      <c r="HE15" s="168" t="e">
        <f>'4-5_Prison and Probation'!IA15/G15*100</f>
        <v>#VALUE!</v>
      </c>
      <c r="HF15" s="168" t="e">
        <f>'4-5_Prison and Probation'!IB15/G15*100</f>
        <v>#VALUE!</v>
      </c>
      <c r="HG15" s="168" t="e">
        <f>'4-5_Prison and Probation'!IC15/G15*100</f>
        <v>#VALUE!</v>
      </c>
      <c r="HH15" s="171" t="s">
        <v>3336</v>
      </c>
      <c r="HI15" s="168">
        <f>'4-5_Prison and Probation'!IE15/G15*100</f>
        <v>8.0893009470184936</v>
      </c>
      <c r="HJ15" s="168">
        <f>'4-5_Prison and Probation'!IF15/G15*100</f>
        <v>8.8777670363484218E-2</v>
      </c>
      <c r="HK15" s="168">
        <f>'4-5_Prison and Probation'!IG15/G15*100</f>
        <v>0</v>
      </c>
      <c r="HL15" s="168">
        <f>'4-5_Prison and Probation'!IH15/G15*100</f>
        <v>1.0427614502016027</v>
      </c>
      <c r="HM15" s="168">
        <f>'4-5_Prison and Probation'!II15/G15*100</f>
        <v>0.22269652904738413</v>
      </c>
      <c r="HN15" s="171" t="s">
        <v>3336</v>
      </c>
      <c r="HO15" s="168" t="e">
        <f>'4-5_Prison and Probation'!IK15/G15*100</f>
        <v>#VALUE!</v>
      </c>
      <c r="HP15" s="168">
        <f>'4-5_Prison and Probation'!IL15/G15*100</f>
        <v>7.6740020144706697E-2</v>
      </c>
      <c r="HQ15" s="168">
        <f>'4-5_Prison and Probation'!IM15/G15*100</f>
        <v>1.6551769050819093E-2</v>
      </c>
      <c r="HR15" s="168">
        <f>'4-5_Prison and Probation'!IN15/G15*100</f>
        <v>0.86520610947463439</v>
      </c>
      <c r="HS15" s="168">
        <f>'4-5_Prison and Probation'!IO15/G15*100</f>
        <v>0.18206945955900999</v>
      </c>
      <c r="HT15" s="171" t="s">
        <v>3336</v>
      </c>
      <c r="HU15" s="168">
        <f>'4-5_Prison and Probation'!IQ15/G15*100</f>
        <v>2.5775618530957365</v>
      </c>
      <c r="HV15" s="168">
        <f>'4-5_Prison and Probation'!IR15/G15*100</f>
        <v>2.858941926959661E-2</v>
      </c>
      <c r="HW15" s="168">
        <f>'4-5_Prison and Probation'!IS15/G15*100</f>
        <v>4.5141188320415703E-3</v>
      </c>
      <c r="HX15" s="168">
        <f>'4-5_Prison and Probation'!IT15/G15*100</f>
        <v>0.20313534744187067</v>
      </c>
      <c r="HY15" s="168">
        <f>'4-5_Prison and Probation'!IU15/G15*100</f>
        <v>6.0188251093887604E-2</v>
      </c>
      <c r="HZ15" s="171" t="s">
        <v>3336</v>
      </c>
      <c r="IA15" s="168" t="e">
        <f>'4-5_Prison and Probation'!IW15/G15*100</f>
        <v>#VALUE!</v>
      </c>
      <c r="IB15" s="168">
        <f>'4-5_Prison and Probation'!IX15/G15*100</f>
        <v>5.4169425984498844E-2</v>
      </c>
      <c r="IC15" s="168">
        <f>'4-5_Prison and Probation'!IY15/G15*100</f>
        <v>2.1065887882860661E-2</v>
      </c>
      <c r="ID15" s="168">
        <f>'4-5_Prison and Probation'!IZ15/G15*100</f>
        <v>0.78846608932992768</v>
      </c>
      <c r="IE15" s="168">
        <f>'4-5_Prison and Probation'!JA15/G15*100</f>
        <v>0.20012593488717625</v>
      </c>
      <c r="IF15" s="171" t="s">
        <v>3336</v>
      </c>
      <c r="IG15" s="168" t="e">
        <f>'4-5_Prison and Probation'!JC15/G15*100</f>
        <v>#VALUE!</v>
      </c>
      <c r="IH15" s="168" t="e">
        <f>'4-5_Prison and Probation'!JD15/G15*100</f>
        <v>#VALUE!</v>
      </c>
      <c r="II15" s="168" t="e">
        <f>'4-5_Prison and Probation'!JE15/G15*100</f>
        <v>#VALUE!</v>
      </c>
      <c r="IJ15" s="168" t="e">
        <f>'4-5_Prison and Probation'!JF15/G15*100</f>
        <v>#VALUE!</v>
      </c>
      <c r="IK15" s="168" t="e">
        <f>'4-5_Prison and Probation'!JG15/G15*100</f>
        <v>#VALUE!</v>
      </c>
      <c r="IL15" s="171" t="s">
        <v>3336</v>
      </c>
      <c r="IM15" s="168">
        <f>'4-5_Prison and Probation'!JI15/G15*100</f>
        <v>4.2688517088339779</v>
      </c>
      <c r="IN15" s="168">
        <f>'4-5_Prison and Probation'!JJ15/G15*100</f>
        <v>0.18056475328166283</v>
      </c>
      <c r="IO15" s="168">
        <f>'4-5_Prison and Probation'!JK15/G15*100</f>
        <v>2.7084712992249422E-2</v>
      </c>
      <c r="IP15" s="168">
        <f>'4-5_Prison and Probation'!JL15/G15*100</f>
        <v>0.86370140319728705</v>
      </c>
      <c r="IQ15" s="168">
        <f>'4-5_Prison and Probation'!JM15/G15*100</f>
        <v>0.26482830481310549</v>
      </c>
      <c r="IR15" s="171" t="s">
        <v>3336</v>
      </c>
      <c r="IS15" s="168" t="e">
        <f>'4-5_Prison and Probation'!JO15/G15*100</f>
        <v>#VALUE!</v>
      </c>
      <c r="IT15" s="168">
        <f>'4-5_Prison and Probation'!JP15/G15*100</f>
        <v>0.35511068145393687</v>
      </c>
      <c r="IU15" s="168">
        <f>'4-5_Prison and Probation'!JQ15/G15*100</f>
        <v>4.6645894597762888E-2</v>
      </c>
      <c r="IV15" s="168">
        <f>'4-5_Prison and Probation'!JR15/G15*100</f>
        <v>2.7310418933851501</v>
      </c>
      <c r="IW15" s="168" t="e">
        <f>'4-5_Prison and Probation'!JS15/G15*100</f>
        <v>#VALUE!</v>
      </c>
      <c r="IX15" s="171" t="s">
        <v>3336</v>
      </c>
      <c r="IY15" s="168">
        <f>'4-5_Prison and Probation'!KO15/H15*100</f>
        <v>57.472876258371841</v>
      </c>
      <c r="IZ15" s="168">
        <f>'4-5_Prison and Probation'!KP15/H15*100</f>
        <v>55.067956247623087</v>
      </c>
      <c r="JA15" s="168">
        <f>'4-5_Prison and Probation'!KQ15/H15*100</f>
        <v>2.4049200107487589</v>
      </c>
      <c r="JB15" s="171" t="s">
        <v>3336</v>
      </c>
      <c r="JC15" s="168">
        <f>'4-5_Prison and Probation'!KS15/H15*100</f>
        <v>10.010745907715568</v>
      </c>
      <c r="JD15" s="168">
        <f>'4-5_Prison and Probation'!KT15/H15*100</f>
        <v>0.92439206702934951</v>
      </c>
      <c r="JE15" s="168">
        <f>'4-5_Prison and Probation'!KU15/H15*100</f>
        <v>0.5983037615659117</v>
      </c>
      <c r="JF15" s="168">
        <f>'4-5_Prison and Probation'!KV15/H15*100</f>
        <v>0.12755410015827062</v>
      </c>
      <c r="JG15" s="168">
        <f>'4-5_Prison and Probation'!KW15/H15*100</f>
        <v>1.9461754411207197</v>
      </c>
      <c r="JH15" s="168">
        <f>'4-5_Prison and Probation'!KX15/H15*100</f>
        <v>0.41717693934116745</v>
      </c>
      <c r="JI15" s="168">
        <f>'4-5_Prison and Probation'!KY15/H15*100</f>
        <v>7.4662667050289375</v>
      </c>
      <c r="JJ15" s="168">
        <f>'4-5_Prison and Probation'!KZ15/H15*100</f>
        <v>0.37966102752991138</v>
      </c>
      <c r="JK15" s="168">
        <f>'4-5_Prison and Probation'!LA15/H15*100</f>
        <v>45.057210339907513</v>
      </c>
      <c r="JL15" s="168">
        <f>'4-5_Prison and Probation'!LB15/H15*100</f>
        <v>1.4805279437194094</v>
      </c>
      <c r="JM15" s="171" t="s">
        <v>3336</v>
      </c>
      <c r="JN15" s="168">
        <f>'4-5_Prison and Probation'!LD15/H15*100</f>
        <v>0.76622498283309393</v>
      </c>
      <c r="JO15" s="168" t="e">
        <f>'4-5_Prison and Probation'!LE15/H15*100</f>
        <v>#VALUE!</v>
      </c>
      <c r="JP15" s="168">
        <f>'4-5_Prison and Probation'!LF15/H15*100</f>
        <v>41.55112328567477</v>
      </c>
      <c r="JQ15" s="168" t="e">
        <f>'4-5_Prison and Probation'!LG15/H15*100</f>
        <v>#VALUE!</v>
      </c>
      <c r="JR15" s="168" t="e">
        <f>'4-5_Prison and Probation'!LH15/H15*100</f>
        <v>#VALUE!</v>
      </c>
      <c r="JS15" s="168" t="e">
        <f>'4-5_Prison and Probation'!LI15/H15*100</f>
        <v>#VALUE!</v>
      </c>
      <c r="JT15" s="171" t="s">
        <v>3336</v>
      </c>
      <c r="JU15" s="168" t="e">
        <f>'4-5_Prison and Probation'!LK15/H15*100</f>
        <v>#VALUE!</v>
      </c>
      <c r="JV15" s="168" t="e">
        <f>'4-5_Prison and Probation'!LL15/H15*100</f>
        <v>#VALUE!</v>
      </c>
      <c r="JW15" s="168" t="e">
        <f>'4-5_Prison and Probation'!LM15/H15*100</f>
        <v>#VALUE!</v>
      </c>
      <c r="JX15" s="168" t="e">
        <f>'4-5_Prison and Probation'!LN15/H15*100</f>
        <v>#VALUE!</v>
      </c>
      <c r="JY15" s="168">
        <f>'4-5_Prison and Probation'!LO15/H15*100</f>
        <v>5.2276172154276646</v>
      </c>
      <c r="JZ15" s="168" t="e">
        <f>'4-5_Prison and Probation'!LP15/H15*100</f>
        <v>#VALUE!</v>
      </c>
      <c r="KA15" s="171" t="s">
        <v>3336</v>
      </c>
      <c r="KB15" s="168">
        <f>'4-5_Prison and Probation'!LR15/H15*100</f>
        <v>8.4635897046193675E-2</v>
      </c>
      <c r="KC15" s="168" t="e">
        <f>'4-5_Prison and Probation'!LS15/H15*100</f>
        <v>#VALUE!</v>
      </c>
      <c r="KD15" s="168" t="e">
        <f>'4-5_Prison and Probation'!LT15/H15*100</f>
        <v>#VALUE!</v>
      </c>
      <c r="KE15" s="168" t="e">
        <f>'4-5_Prison and Probation'!LU15/H15*100</f>
        <v>#VALUE!</v>
      </c>
      <c r="KF15" s="171" t="s">
        <v>3336</v>
      </c>
      <c r="KG15" s="168">
        <f>'4-5_Prison and Probation'!OT15/G15*100</f>
        <v>257.48684288592847</v>
      </c>
      <c r="KH15" s="168">
        <f>'4-5_Prison and Probation'!OU15/G15*100</f>
        <v>17.450078698395362</v>
      </c>
      <c r="KI15" s="168">
        <f>'4-5_Prison and Probation'!OV15/G15*100</f>
        <v>3.0094125546943802E-3</v>
      </c>
      <c r="KJ15" s="168">
        <f>'4-5_Prison and Probation'!OW15/G15*100</f>
        <v>0</v>
      </c>
      <c r="KK15" s="168" t="e">
        <f>'4-5_Prison and Probation'!OX15/G15*100</f>
        <v>#VALUE!</v>
      </c>
      <c r="KL15" s="171" t="s">
        <v>3336</v>
      </c>
      <c r="KM15" s="168" t="e">
        <f>'4-5_Prison and Probation'!OZ15/G15*100</f>
        <v>#VALUE!</v>
      </c>
      <c r="KN15" s="168" t="e">
        <f>'4-5_Prison and Probation'!PA15/G15*100</f>
        <v>#VALUE!</v>
      </c>
      <c r="KO15" s="168" t="e">
        <f>'4-5_Prison and Probation'!PB15/G15*100</f>
        <v>#VALUE!</v>
      </c>
      <c r="KP15" s="168" t="e">
        <f>'4-5_Prison and Probation'!PC15/G15*100</f>
        <v>#VALUE!</v>
      </c>
      <c r="KQ15" s="168" t="e">
        <f>'4-5_Prison and Probation'!PD15/G15*100</f>
        <v>#VALUE!</v>
      </c>
      <c r="KR15" s="171" t="s">
        <v>3336</v>
      </c>
      <c r="KS15" s="168" t="e">
        <f>'4-5_Prison and Probation'!PF15/G15*100</f>
        <v>#VALUE!</v>
      </c>
      <c r="KT15" s="168" t="e">
        <f>'4-5_Prison and Probation'!PG15/G15*100</f>
        <v>#VALUE!</v>
      </c>
      <c r="KU15" s="168" t="e">
        <f>'4-5_Prison and Probation'!PH15/G15*100</f>
        <v>#VALUE!</v>
      </c>
      <c r="KV15" s="168" t="e">
        <f>'4-5_Prison and Probation'!PI15/G15*100</f>
        <v>#VALUE!</v>
      </c>
      <c r="KW15" s="168" t="e">
        <f>'4-5_Prison and Probation'!PJ15/G15*100</f>
        <v>#VALUE!</v>
      </c>
      <c r="KX15" s="168" t="e">
        <f>'4-5_Prison and Probation'!PK15/G15*100</f>
        <v>#VALUE!</v>
      </c>
      <c r="KY15" s="168" t="e">
        <f>'4-5_Prison and Probation'!PL15/G15*100</f>
        <v>#VALUE!</v>
      </c>
      <c r="KZ15" s="171" t="s">
        <v>3336</v>
      </c>
      <c r="LA15" s="168">
        <f>'4-5_Prison and Probation'!PN15/G15*100</f>
        <v>257.48684288592847</v>
      </c>
      <c r="LB15" s="168">
        <f>'4-5_Prison and Probation'!PO15/G15*100</f>
        <v>0</v>
      </c>
      <c r="LC15" s="171" t="s">
        <v>3336</v>
      </c>
      <c r="LD15" s="168">
        <f>'4-5_Prison and Probation'!PQ15/G15*100</f>
        <v>8.1344421353389098</v>
      </c>
      <c r="LE15" s="168">
        <f>'4-5_Prison and Probation'!PR15/G15*100</f>
        <v>4.8617059821087709</v>
      </c>
      <c r="LF15" s="168">
        <f>'4-5_Prison and Probation'!PS15/G15*100</f>
        <v>186.28715125441417</v>
      </c>
      <c r="LG15" s="168">
        <f>'4-5_Prison and Probation'!PT15/G15*100</f>
        <v>105.61382890072193</v>
      </c>
      <c r="LH15" s="168">
        <f>'4-5_Prison and Probation'!PU15/G15*100</f>
        <v>0</v>
      </c>
      <c r="LI15" s="168">
        <f>'4-5_Prison and Probation'!PV15/G15*100</f>
        <v>0</v>
      </c>
      <c r="LJ15" s="171" t="s">
        <v>3336</v>
      </c>
      <c r="LK15" s="168" t="e">
        <f>'4-5_Prison and Probation'!PX15/G15*100</f>
        <v>#VALUE!</v>
      </c>
      <c r="LL15" s="168" t="e">
        <f>'4-5_Prison and Probation'!PY15/G15*100</f>
        <v>#VALUE!</v>
      </c>
      <c r="LM15" s="168">
        <f>'4-5_Prison and Probation'!PZ15/G15*100</f>
        <v>57.699466911155348</v>
      </c>
      <c r="LN15" s="168">
        <f>'4-5_Prison and Probation'!QA15/G15*100</f>
        <v>52.906977417804548</v>
      </c>
      <c r="LO15" s="168">
        <f>'4-5_Prison and Probation'!QB15/G15*100</f>
        <v>14.187875489106656</v>
      </c>
      <c r="LP15" s="168" t="e">
        <f>'4-5_Prison and Probation'!QC15/G15*100</f>
        <v>#VALUE!</v>
      </c>
      <c r="LQ15" s="171" t="s">
        <v>3336</v>
      </c>
      <c r="LR15" s="168" t="e">
        <f>'4-5_Prison and Probation'!QE15/G15*100</f>
        <v>#VALUE!</v>
      </c>
      <c r="LS15" s="168" t="e">
        <f>'4-5_Prison and Probation'!QF15/G15*100</f>
        <v>#VALUE!</v>
      </c>
      <c r="LT15" s="168" t="e">
        <f>'4-5_Prison and Probation'!QG15/G15*100</f>
        <v>#VALUE!</v>
      </c>
      <c r="LU15" s="168" t="e">
        <f>'4-5_Prison and Probation'!QH15/G15*100</f>
        <v>#VALUE!</v>
      </c>
      <c r="LV15" s="168" t="e">
        <f>'4-5_Prison and Probation'!QI15/G15*100</f>
        <v>#VALUE!</v>
      </c>
      <c r="LW15" s="168" t="e">
        <f>'4-5_Prison and Probation'!QJ15/G15*100</f>
        <v>#VALUE!</v>
      </c>
      <c r="LX15" s="171" t="s">
        <v>3336</v>
      </c>
      <c r="LY15" s="168" t="e">
        <f>'4-5_Prison and Probation'!QL15/G15*100</f>
        <v>#VALUE!</v>
      </c>
      <c r="LZ15" s="168" t="e">
        <f>'4-5_Prison and Probation'!QM15/G15*100</f>
        <v>#VALUE!</v>
      </c>
      <c r="MA15" s="168">
        <f>'4-5_Prison and Probation'!QN15/G15*100</f>
        <v>9.5699319239281291</v>
      </c>
      <c r="MB15" s="168">
        <f>'4-5_Prison and Probation'!QO15/G15*100</f>
        <v>12.946492810295224</v>
      </c>
      <c r="MC15" s="168" t="e">
        <f>'4-5_Prison and Probation'!QP15/G15*100</f>
        <v>#VALUE!</v>
      </c>
      <c r="MD15" s="168" t="e">
        <f>'4-5_Prison and Probation'!QQ15/G15*100</f>
        <v>#VALUE!</v>
      </c>
      <c r="ME15" s="171" t="s">
        <v>3336</v>
      </c>
      <c r="MF15" s="168" t="e">
        <f>'4-5_Prison and Probation'!QS15/G15*100</f>
        <v>#VALUE!</v>
      </c>
      <c r="MG15" s="168" t="e">
        <f>'4-5_Prison and Probation'!QT15/G15*100</f>
        <v>#VALUE!</v>
      </c>
      <c r="MH15" s="168" t="e">
        <f>'4-5_Prison and Probation'!QU15/G15*100</f>
        <v>#VALUE!</v>
      </c>
      <c r="MI15" s="168" t="e">
        <f>'4-5_Prison and Probation'!QV15/G15*100</f>
        <v>#VALUE!</v>
      </c>
      <c r="MJ15" s="168" t="e">
        <f>'4-5_Prison and Probation'!QW15/G15*100</f>
        <v>#VALUE!</v>
      </c>
      <c r="MK15" s="168" t="e">
        <f>'4-5_Prison and Probation'!QX15/G15*100</f>
        <v>#VALUE!</v>
      </c>
      <c r="ML15" s="168" t="e">
        <f>'4-5_Prison and Probation'!QY15/G15*100</f>
        <v>#VALUE!</v>
      </c>
      <c r="MM15" s="171" t="s">
        <v>3336</v>
      </c>
      <c r="MN15" s="168">
        <f>'4-5_Prison and Probation'!RY15/G15*100</f>
        <v>6.8608587421922484</v>
      </c>
      <c r="MO15" s="171" t="s">
        <v>3336</v>
      </c>
      <c r="MP15" s="168">
        <f>'4-5_Prison and Probation'!SA15/G15*100</f>
        <v>3.2200714335229863E-2</v>
      </c>
      <c r="MQ15" s="168">
        <f>'4-5_Prison and Probation'!SB15/G15*100</f>
        <v>4.4388835181742109E-2</v>
      </c>
      <c r="MR15" s="168">
        <f>'4-5_Prison and Probation'!SC15/G15*100</f>
        <v>0.62324934007720612</v>
      </c>
      <c r="MS15" s="168">
        <f>'4-5_Prison and Probation'!SD15/G15*100</f>
        <v>4.6325392160687935</v>
      </c>
      <c r="MT15" s="171" t="s">
        <v>3336</v>
      </c>
      <c r="MU15" s="168">
        <f>'4-5_Prison and Probation'!SF15/G15*100</f>
        <v>0.10879026385220185</v>
      </c>
      <c r="MV15" s="168" t="e">
        <f>'4-5_Prison and Probation'!SG15/G15*100</f>
        <v>#VALUE!</v>
      </c>
      <c r="MW15" s="168" t="e">
        <f>'4-5_Prison and Probation'!SH15/G15*100</f>
        <v>#VALUE!</v>
      </c>
      <c r="MX15" s="168">
        <f>'4-5_Prison and Probation'!SI15/G15*100</f>
        <v>1.7206316281465117</v>
      </c>
      <c r="MY15" s="171" t="s">
        <v>3336</v>
      </c>
      <c r="MZ15" s="168" t="e">
        <f>'4-5_Prison and Probation'!SK15/G15*100</f>
        <v>#VALUE!</v>
      </c>
      <c r="NA15" s="168" t="e">
        <f>'4-5_Prison and Probation'!SL15/G15*100</f>
        <v>#VALUE!</v>
      </c>
      <c r="NB15" s="168" t="e">
        <f>'4-5_Prison and Probation'!SM15/G15*100</f>
        <v>#VALUE!</v>
      </c>
      <c r="NC15" s="168" t="e">
        <f>'4-5_Prison and Probation'!SN15/G15*100</f>
        <v>#VALUE!</v>
      </c>
    </row>
    <row r="16" spans="1:471" ht="15" customHeight="1">
      <c r="A16" s="133">
        <v>15</v>
      </c>
      <c r="B16" s="150" t="s">
        <v>32</v>
      </c>
      <c r="C16" s="5">
        <v>4469.25</v>
      </c>
      <c r="D16" s="5">
        <v>4497.6170000000002</v>
      </c>
      <c r="E16" s="8">
        <v>4046</v>
      </c>
      <c r="F16" s="5">
        <v>4490.4979999999996</v>
      </c>
      <c r="G16" s="5">
        <v>3729.5</v>
      </c>
      <c r="H16" s="5">
        <v>3720.4</v>
      </c>
      <c r="I16" s="171" t="s">
        <v>3336</v>
      </c>
      <c r="J16" s="285">
        <f>'4-5_Prison and Probation'!AJ16/C16*100</f>
        <v>541.1646249370699</v>
      </c>
      <c r="K16" s="285">
        <f>'4-5_Prison and Probation'!AK16/D16*100</f>
        <v>516.42903341925285</v>
      </c>
      <c r="L16" s="285">
        <f>'4-5_Prison and Probation'!AL16/E16*100</f>
        <v>219.17943648047452</v>
      </c>
      <c r="M16" s="285">
        <f>'4-5_Prison and Probation'!AM16/F16*100</f>
        <v>227.88118377961646</v>
      </c>
      <c r="N16" s="285">
        <f>'4-5_Prison and Probation'!AN16/G16*100</f>
        <v>274.62126290387448</v>
      </c>
      <c r="O16" s="285">
        <f>'4-5_Prison and Probation'!AO16/H16*100</f>
        <v>256.2627674443608</v>
      </c>
      <c r="P16" s="340">
        <f t="shared" si="0"/>
        <v>-52.646060803741435</v>
      </c>
      <c r="Q16" s="171" t="s">
        <v>3336</v>
      </c>
      <c r="R16" s="167">
        <f>'4-5_Prison and Probation'!AQ16/C16*100</f>
        <v>36.426693516809308</v>
      </c>
      <c r="S16" s="167">
        <f>'4-5_Prison and Probation'!AR16/D16*100</f>
        <v>26.236115703048966</v>
      </c>
      <c r="T16" s="167">
        <f>'4-5_Prison and Probation'!AS16/E16*100</f>
        <v>30.548690064260995</v>
      </c>
      <c r="U16" s="167">
        <f>'4-5_Prison and Probation'!AT16/F16*100</f>
        <v>36.454754016146993</v>
      </c>
      <c r="V16" s="167">
        <f>'4-5_Prison and Probation'!AU16/G16*100</f>
        <v>37.967555972650487</v>
      </c>
      <c r="W16" s="167">
        <f>'4-5_Prison and Probation'!AV16/H16*100</f>
        <v>38.060423610364474</v>
      </c>
      <c r="X16" s="6">
        <f t="shared" si="1"/>
        <v>4.4849804794971817</v>
      </c>
      <c r="Y16" s="171" t="s">
        <v>3336</v>
      </c>
      <c r="Z16" s="168">
        <f>'4-5_Prison and Probation'!AX16/C16*100</f>
        <v>26.917267997986237</v>
      </c>
      <c r="AA16" s="168">
        <f>'4-5_Prison and Probation'!AY16/D16*100</f>
        <v>26.236115703048966</v>
      </c>
      <c r="AB16" s="168">
        <f>'4-5_Prison and Probation'!AZ16/E16*100</f>
        <v>7.291151754819575</v>
      </c>
      <c r="AC16" s="168">
        <f>'4-5_Prison and Probation'!BA16/F16*100</f>
        <v>4.9660416283450086</v>
      </c>
      <c r="AD16" s="168">
        <f>'4-5_Prison and Probation'!BB16/G16*100</f>
        <v>8.5802386378871169</v>
      </c>
      <c r="AE16" s="168">
        <f>'4-5_Prison and Probation'!BC16/H16*100</f>
        <v>7.176647672293301</v>
      </c>
      <c r="AF16" s="6">
        <f t="shared" si="2"/>
        <v>-73.338127506735788</v>
      </c>
      <c r="AG16" s="171" t="s">
        <v>3336</v>
      </c>
      <c r="AH16" s="168">
        <f>'4-5_Prison and Probation'!BE16/C16*100</f>
        <v>7.8984169603401018</v>
      </c>
      <c r="AI16" s="168">
        <f>'4-5_Prison and Probation'!BF16/D16*100</f>
        <v>6.7813688893474025</v>
      </c>
      <c r="AJ16" s="168">
        <f>'4-5_Prison and Probation'!BG16/E16*100</f>
        <v>3.8556599110232326</v>
      </c>
      <c r="AK16" s="168">
        <f>'4-5_Prison and Probation'!BH16/F16*100</f>
        <v>5.5227727525989323</v>
      </c>
      <c r="AL16" s="168">
        <f>'4-5_Prison and Probation'!BI16/G16*100</f>
        <v>8.312106180453144</v>
      </c>
      <c r="AM16" s="168">
        <f>'4-5_Prison and Probation'!BJ16/H16*100</f>
        <v>0.88700139769917219</v>
      </c>
      <c r="AN16" s="6">
        <f t="shared" si="3"/>
        <v>-88.769883862133071</v>
      </c>
      <c r="AO16" s="171" t="s">
        <v>3336</v>
      </c>
      <c r="AP16" s="168">
        <f>'4-5_Prison and Probation'!BL16/C16*100</f>
        <v>0.26850142641382785</v>
      </c>
      <c r="AQ16" s="168" t="e">
        <f>'4-5_Prison and Probation'!BM16/D16*100</f>
        <v>#VALUE!</v>
      </c>
      <c r="AR16" s="168" t="e">
        <f>'4-5_Prison and Probation'!BN16/E16*100</f>
        <v>#VALUE!</v>
      </c>
      <c r="AS16" s="168">
        <f>'4-5_Prison and Probation'!BO16/F16*100</f>
        <v>0.13361546982094194</v>
      </c>
      <c r="AT16" s="168">
        <f>'4-5_Prison and Probation'!BP16/G16*100</f>
        <v>0.24131921169057513</v>
      </c>
      <c r="AU16" s="168">
        <f>'4-5_Prison and Probation'!BQ16/H16*100</f>
        <v>0.21503064186646598</v>
      </c>
      <c r="AV16" s="6">
        <f t="shared" si="4"/>
        <v>-19.914525319858086</v>
      </c>
      <c r="AW16" s="171" t="s">
        <v>3336</v>
      </c>
      <c r="AX16" s="168">
        <f>'4-5_Prison and Probation'!BS16/C16*100</f>
        <v>4.7211500811098057</v>
      </c>
      <c r="AY16" s="168">
        <f>'4-5_Prison and Probation'!BT16/D16*100</f>
        <v>5.1805211515342453</v>
      </c>
      <c r="AZ16" s="168">
        <f>'4-5_Prison and Probation'!BU16/E16*100</f>
        <v>0.51903114186851207</v>
      </c>
      <c r="BA16" s="168">
        <f>'4-5_Prison and Probation'!BV16/F16*100</f>
        <v>1.8483473325230297</v>
      </c>
      <c r="BB16" s="168">
        <f>'4-5_Prison and Probation'!BW16/G16*100</f>
        <v>1.3942887786566565</v>
      </c>
      <c r="BC16" s="168">
        <f>'4-5_Prison and Probation'!BX16/H16*100</f>
        <v>0.45694011396624024</v>
      </c>
      <c r="BD16" s="6">
        <f t="shared" si="5"/>
        <v>-90.321423676096586</v>
      </c>
      <c r="BE16" s="171" t="s">
        <v>3336</v>
      </c>
      <c r="BF16" s="168">
        <f>'4-5_Prison and Probation'!BZ16/C16*100</f>
        <v>541.1646249370699</v>
      </c>
      <c r="BG16" s="168">
        <f>'4-5_Prison and Probation'!CA16/D16*100</f>
        <v>516.42903341925285</v>
      </c>
      <c r="BH16" s="168">
        <f>'4-5_Prison and Probation'!CB16/E16*100</f>
        <v>219.17943648047452</v>
      </c>
      <c r="BI16" s="168">
        <f>'4-5_Prison and Probation'!CC16/F16*100</f>
        <v>227.65849132991488</v>
      </c>
      <c r="BJ16" s="168">
        <f>'4-5_Prison and Probation'!CD16/G16*100</f>
        <v>274.62126290387448</v>
      </c>
      <c r="BK16" s="168">
        <f>'4-5_Prison and Probation'!CE16/H16*100</f>
        <v>256.2627674443608</v>
      </c>
      <c r="BL16" s="6">
        <f t="shared" si="6"/>
        <v>-52.646060803741435</v>
      </c>
      <c r="BM16" s="171" t="s">
        <v>3336</v>
      </c>
      <c r="BN16" s="168">
        <f>'4-5_Prison and Probation'!CG16/C16*100</f>
        <v>36.426693516809308</v>
      </c>
      <c r="BO16" s="168">
        <f>'4-5_Prison and Probation'!CH16/D16*100</f>
        <v>23.190058201932267</v>
      </c>
      <c r="BP16" s="168" t="e">
        <f>'4-5_Prison and Probation'!CI16/E16*100</f>
        <v>#VALUE!</v>
      </c>
      <c r="BQ16" s="168">
        <f>'4-5_Prison and Probation'!CJ16/F16*100</f>
        <v>24.830208141725041</v>
      </c>
      <c r="BR16" s="168">
        <f>'4-5_Prison and Probation'!CK16/G16*100</f>
        <v>39.040085802386379</v>
      </c>
      <c r="BS16" s="168">
        <f>'4-5_Prison and Probation'!CL16/H16*100</f>
        <v>27.201376196107947</v>
      </c>
      <c r="BT16" s="6">
        <f t="shared" si="7"/>
        <v>-25.325706041489283</v>
      </c>
      <c r="BU16" s="171" t="s">
        <v>3336</v>
      </c>
      <c r="BV16" s="168">
        <f>'4-5_Prison and Probation'!CN16/C16*100</f>
        <v>26.917267997986237</v>
      </c>
      <c r="BW16" s="168">
        <f>'4-5_Prison and Probation'!CO16/D16*100</f>
        <v>26.236115703048966</v>
      </c>
      <c r="BX16" s="168" t="e">
        <f>'4-5_Prison and Probation'!CP16/E16*100</f>
        <v>#VALUE!</v>
      </c>
      <c r="BY16" s="168">
        <f>'4-5_Prison and Probation'!CQ16/F16*100</f>
        <v>5.6341189774497176</v>
      </c>
      <c r="BZ16" s="168">
        <f>'4-5_Prison and Probation'!CR16/G16*100</f>
        <v>8.5802386378871169</v>
      </c>
      <c r="CA16" s="168">
        <f>'4-5_Prison and Probation'!CS16/H16*100</f>
        <v>7.176647672293301</v>
      </c>
      <c r="CB16" s="6">
        <f t="shared" si="8"/>
        <v>-73.338127506735788</v>
      </c>
      <c r="CC16" s="171" t="s">
        <v>3336</v>
      </c>
      <c r="CD16" s="168">
        <f>'4-5_Prison and Probation'!CU16/C16*100</f>
        <v>7.8984169603401018</v>
      </c>
      <c r="CE16" s="168" t="e">
        <f>'4-5_Prison and Probation'!CV16/D16*100</f>
        <v>#VALUE!</v>
      </c>
      <c r="CF16" s="168" t="e">
        <f>'4-5_Prison and Probation'!CW16/E16*100</f>
        <v>#VALUE!</v>
      </c>
      <c r="CG16" s="168">
        <f>'4-5_Prison and Probation'!CX16/F16*100</f>
        <v>5.5673112425392466</v>
      </c>
      <c r="CH16" s="168">
        <f>'4-5_Prison and Probation'!CY16/G16*100</f>
        <v>8.312106180453144</v>
      </c>
      <c r="CI16" s="168">
        <f>'4-5_Prison and Probation'!CZ16/H16*100</f>
        <v>8.950650467691645</v>
      </c>
      <c r="CJ16" s="6">
        <f t="shared" si="9"/>
        <v>13.322081027566242</v>
      </c>
      <c r="CK16" s="171" t="s">
        <v>3336</v>
      </c>
      <c r="CL16" s="168" t="e">
        <f>'4-5_Prison and Probation'!DB16/C16*100</f>
        <v>#VALUE!</v>
      </c>
      <c r="CM16" s="168" t="e">
        <f>'4-5_Prison and Probation'!DC16/D16*100</f>
        <v>#VALUE!</v>
      </c>
      <c r="CN16" s="168" t="e">
        <f>'4-5_Prison and Probation'!DD16/E16*100</f>
        <v>#VALUE!</v>
      </c>
      <c r="CO16" s="168">
        <f>'4-5_Prison and Probation'!DE16/F16*100</f>
        <v>0.13361546982094194</v>
      </c>
      <c r="CP16" s="168">
        <f>'4-5_Prison and Probation'!DF16/G16*100</f>
        <v>0.24131921169057513</v>
      </c>
      <c r="CQ16" s="168">
        <f>'4-5_Prison and Probation'!DG16/H16*100</f>
        <v>0.21503064186646598</v>
      </c>
      <c r="CR16" s="6" t="e">
        <f t="shared" si="10"/>
        <v>#VALUE!</v>
      </c>
      <c r="CS16" s="171" t="s">
        <v>3336</v>
      </c>
      <c r="CT16" s="168">
        <f>'4-5_Prison and Probation'!DI16/C16*100</f>
        <v>4.7211500811098057</v>
      </c>
      <c r="CU16" s="168">
        <f>'4-5_Prison and Probation'!DJ16/D16*100</f>
        <v>2.9571215156826378</v>
      </c>
      <c r="CV16" s="168" t="e">
        <f>'4-5_Prison and Probation'!DK16/E16*100</f>
        <v>#VALUE!</v>
      </c>
      <c r="CW16" s="168">
        <f>'4-5_Prison and Probation'!DL16/F16*100</f>
        <v>1.892885822463344</v>
      </c>
      <c r="CX16" s="168">
        <f>'4-5_Prison and Probation'!DM16/G16*100</f>
        <v>1.3942887786566565</v>
      </c>
      <c r="CY16" s="168">
        <f>'4-5_Prison and Probation'!DN16/H16*100</f>
        <v>0.53757660466616486</v>
      </c>
      <c r="CZ16" s="6">
        <f t="shared" si="11"/>
        <v>-88.613439618937164</v>
      </c>
      <c r="DA16" s="171" t="s">
        <v>3336</v>
      </c>
      <c r="DB16" s="168">
        <f>'4-5_Prison and Probation'!DP16/C16*100</f>
        <v>201.19706885942833</v>
      </c>
      <c r="DC16" s="168">
        <f>'4-5_Prison and Probation'!DQ16/D16*100</f>
        <v>245.57448977981005</v>
      </c>
      <c r="DD16" s="168">
        <f>'4-5_Prison and Probation'!DR16/E16*100</f>
        <v>384.08304498269894</v>
      </c>
      <c r="DE16" s="168">
        <f>'4-5_Prison and Probation'!DS16/F16*100</f>
        <v>170.93872439092505</v>
      </c>
      <c r="DF16" s="168">
        <f>'4-5_Prison and Probation'!DT16/G16*100</f>
        <v>274.62126290387448</v>
      </c>
      <c r="DG16" s="168">
        <f>'4-5_Prison and Probation'!DU16/H16*100</f>
        <v>205.73056660574133</v>
      </c>
      <c r="DH16" s="6">
        <f t="shared" si="12"/>
        <v>2.2532623223653729</v>
      </c>
      <c r="DI16" s="171" t="s">
        <v>3336</v>
      </c>
      <c r="DJ16" s="168">
        <f>'4-5_Prison and Probation'!DW16/C16*100</f>
        <v>3.222017116965934</v>
      </c>
      <c r="DK16" s="168" t="e">
        <f>'4-5_Prison and Probation'!DX16/D16*100</f>
        <v>#VALUE!</v>
      </c>
      <c r="DL16" s="168">
        <f>'4-5_Prison and Probation'!DY16/E16*100</f>
        <v>0.61789421651013343</v>
      </c>
      <c r="DM16" s="168">
        <f>'4-5_Prison and Probation'!DZ16/F16*100</f>
        <v>0.60126961419423863</v>
      </c>
      <c r="DN16" s="168">
        <f>'4-5_Prison and Probation'!EA16/G16*100</f>
        <v>0.32175894892076684</v>
      </c>
      <c r="DO16" s="168">
        <f>'4-5_Prison and Probation'!EB16/H16*100</f>
        <v>0.32254596279969894</v>
      </c>
      <c r="DP16" s="6">
        <f t="shared" si="13"/>
        <v>-89.989315664982257</v>
      </c>
      <c r="DQ16" s="171" t="s">
        <v>3336</v>
      </c>
      <c r="DR16" s="168">
        <f>'4-5_Prison and Probation'!ED16/C16*100</f>
        <v>0.13425071320691392</v>
      </c>
      <c r="DS16" s="168" t="e">
        <f>'4-5_Prison and Probation'!EE16/D16*100</f>
        <v>#VALUE!</v>
      </c>
      <c r="DT16" s="168">
        <f>'4-5_Prison and Probation'!EF16/E16*100</f>
        <v>0.14829461196243204</v>
      </c>
      <c r="DU16" s="168">
        <f>'4-5_Prison and Probation'!EG16/F16*100</f>
        <v>0.15588471479109892</v>
      </c>
      <c r="DV16" s="168">
        <f>'4-5_Prison and Probation'!EH16/G16*100</f>
        <v>5.3626491486794478E-2</v>
      </c>
      <c r="DW16" s="168">
        <f>'4-5_Prison and Probation'!EI16/H16*100</f>
        <v>0.21503064186646598</v>
      </c>
      <c r="DX16" s="6">
        <f t="shared" si="14"/>
        <v>60.170949360283828</v>
      </c>
      <c r="DY16" s="171" t="s">
        <v>3336</v>
      </c>
      <c r="DZ16" s="168" t="e">
        <f>'4-5_Prison and Probation'!EK16/C16*100</f>
        <v>#VALUE!</v>
      </c>
      <c r="EA16" s="168" t="e">
        <f>'4-5_Prison and Probation'!EL16/D16*100</f>
        <v>#VALUE!</v>
      </c>
      <c r="EB16" s="168" t="e">
        <f>'4-5_Prison and Probation'!EM16/E16*100</f>
        <v>#VALUE!</v>
      </c>
      <c r="EC16" s="168" t="e">
        <f>'4-5_Prison and Probation'!EN16/F16*100</f>
        <v>#VALUE!</v>
      </c>
      <c r="ED16" s="168" t="e">
        <f>'4-5_Prison and Probation'!EO16/G16*100</f>
        <v>#VALUE!</v>
      </c>
      <c r="EE16" s="168" t="e">
        <f>'4-5_Prison and Probation'!EP16/H16*100</f>
        <v>#VALUE!</v>
      </c>
      <c r="EF16" s="6" t="e">
        <f t="shared" si="15"/>
        <v>#VALUE!</v>
      </c>
      <c r="EG16" s="171" t="s">
        <v>3336</v>
      </c>
      <c r="EH16" s="133" t="e">
        <f>'4-5_Prison and Probation'!ER16/C16*100</f>
        <v>#VALUE!</v>
      </c>
      <c r="EI16" s="133" t="e">
        <f>'4-5_Prison and Probation'!ES16/D16*100</f>
        <v>#VALUE!</v>
      </c>
      <c r="EJ16" s="133" t="e">
        <f>'4-5_Prison and Probation'!ET16/E16*100</f>
        <v>#VALUE!</v>
      </c>
      <c r="EK16" s="133" t="e">
        <f>'4-5_Prison and Probation'!EU16/F16*100</f>
        <v>#VALUE!</v>
      </c>
      <c r="EL16" s="133" t="e">
        <f>'4-5_Prison and Probation'!EV16/G16*100</f>
        <v>#VALUE!</v>
      </c>
      <c r="EM16" s="133" t="e">
        <f>'4-5_Prison and Probation'!EW16/H16*100</f>
        <v>#VALUE!</v>
      </c>
      <c r="EN16" s="340" t="e">
        <f t="shared" si="16"/>
        <v>#VALUE!</v>
      </c>
      <c r="EO16" s="171" t="s">
        <v>3336</v>
      </c>
      <c r="EP16" s="168" t="e">
        <f>'4-5_Prison and Probation'!EY16/C16*100</f>
        <v>#VALUE!</v>
      </c>
      <c r="EQ16" s="168">
        <f>'4-5_Prison and Probation'!EZ16/D16*100</f>
        <v>9.9830643649737176</v>
      </c>
      <c r="ER16" s="168" t="e">
        <f>'4-5_Prison and Probation'!FA16/E16*100</f>
        <v>#VALUE!</v>
      </c>
      <c r="ES16" s="168" t="e">
        <f>'4-5_Prison and Probation'!FB16/F16*100</f>
        <v>#VALUE!</v>
      </c>
      <c r="ET16" s="168" t="e">
        <f>'4-5_Prison and Probation'!FC16/G16*100</f>
        <v>#VALUE!</v>
      </c>
      <c r="EU16" s="168" t="e">
        <f>'4-5_Prison and Probation'!FD16/H16*100</f>
        <v>#VALUE!</v>
      </c>
      <c r="EV16" s="6" t="e">
        <f t="shared" si="17"/>
        <v>#VALUE!</v>
      </c>
      <c r="EW16" s="171" t="s">
        <v>3336</v>
      </c>
      <c r="EX16" s="168" t="e">
        <f>'4-5_Prison and Probation'!FF16/C16*100</f>
        <v>#VALUE!</v>
      </c>
      <c r="EY16" s="168">
        <f>'4-5_Prison and Probation'!FG16/D16*100</f>
        <v>235.59142541483635</v>
      </c>
      <c r="EZ16" s="168">
        <f>'4-5_Prison and Probation'!FH16/E16*100</f>
        <v>376.89075630252103</v>
      </c>
      <c r="FA16" s="168">
        <f>'4-5_Prison and Probation'!FI16/F16*100</f>
        <v>103.64106609111062</v>
      </c>
      <c r="FB16" s="168" t="e">
        <f>'4-5_Prison and Probation'!FJ16/G16*100</f>
        <v>#VALUE!</v>
      </c>
      <c r="FC16" s="168" t="e">
        <f>'4-5_Prison and Probation'!FK16/H16*100</f>
        <v>#VALUE!</v>
      </c>
      <c r="FD16" s="6" t="e">
        <f t="shared" si="18"/>
        <v>#VALUE!</v>
      </c>
      <c r="FE16" s="171" t="s">
        <v>3336</v>
      </c>
      <c r="FF16" s="168" t="e">
        <f>'4-5_Prison and Probation'!FM16/C16*100</f>
        <v>#VALUE!</v>
      </c>
      <c r="FG16" s="168" t="e">
        <f>'4-5_Prison and Probation'!FN16/D16*100</f>
        <v>#VALUE!</v>
      </c>
      <c r="FH16" s="168" t="e">
        <f>'4-5_Prison and Probation'!FO16/E16*100</f>
        <v>#VALUE!</v>
      </c>
      <c r="FI16" s="168" t="e">
        <f>'4-5_Prison and Probation'!FP16/F16*100</f>
        <v>#VALUE!</v>
      </c>
      <c r="FJ16" s="168" t="e">
        <f>'4-5_Prison and Probation'!FQ16/G16*100</f>
        <v>#VALUE!</v>
      </c>
      <c r="FK16" s="168" t="e">
        <f>'4-5_Prison and Probation'!FR16/H16*100</f>
        <v>#VALUE!</v>
      </c>
      <c r="FL16" s="6" t="e">
        <f t="shared" si="19"/>
        <v>#VALUE!</v>
      </c>
      <c r="FM16" s="171" t="s">
        <v>3336</v>
      </c>
      <c r="FN16" s="168" t="e">
        <f>'4-5_Prison and Probation'!FT16/C16*100</f>
        <v>#VALUE!</v>
      </c>
      <c r="FO16" s="168" t="e">
        <f>'4-5_Prison and Probation'!FU16/D16*100</f>
        <v>#VALUE!</v>
      </c>
      <c r="FP16" s="168" t="e">
        <f>'4-5_Prison and Probation'!FV16/E16*100</f>
        <v>#VALUE!</v>
      </c>
      <c r="FQ16" s="168" t="e">
        <f>'4-5_Prison and Probation'!FW16/F16*100</f>
        <v>#VALUE!</v>
      </c>
      <c r="FR16" s="168" t="e">
        <f>'4-5_Prison and Probation'!FX16/G16*100</f>
        <v>#VALUE!</v>
      </c>
      <c r="FS16" s="168" t="e">
        <f>'4-5_Prison and Probation'!FY16/H16*100</f>
        <v>#VALUE!</v>
      </c>
      <c r="FT16" s="6" t="e">
        <f t="shared" si="20"/>
        <v>#VALUE!</v>
      </c>
      <c r="FU16" s="171" t="s">
        <v>3336</v>
      </c>
      <c r="FV16" s="168" t="e">
        <f>'4-5_Prison and Probation'!GA16/C16*100</f>
        <v>#VALUE!</v>
      </c>
      <c r="FW16" s="168">
        <f>'4-5_Prison and Probation'!GB16/D16*100</f>
        <v>0</v>
      </c>
      <c r="FX16" s="168">
        <f>'4-5_Prison and Probation'!GC16/E16*100</f>
        <v>84.552644587246661</v>
      </c>
      <c r="FY16" s="168">
        <f>'4-5_Prison and Probation'!GD16/F16*100</f>
        <v>67.297658299814415</v>
      </c>
      <c r="FZ16" s="168" t="e">
        <f>'4-5_Prison and Probation'!GE16/G16*100</f>
        <v>#VALUE!</v>
      </c>
      <c r="GA16" s="168" t="e">
        <f>'4-5_Prison and Probation'!GF16/H16*100</f>
        <v>#VALUE!</v>
      </c>
      <c r="GB16" s="6" t="e">
        <f t="shared" si="21"/>
        <v>#VALUE!</v>
      </c>
      <c r="GC16" s="171" t="s">
        <v>3336</v>
      </c>
      <c r="GE16" s="168">
        <f>'4-5_Prison and Probation'!HA16/G16*100</f>
        <v>236.65370693122401</v>
      </c>
      <c r="GF16" s="168">
        <f>'4-5_Prison and Probation'!HB16/G16*100</f>
        <v>8.5802386378871169</v>
      </c>
      <c r="GG16" s="168">
        <f>'4-5_Prison and Probation'!HC16/E16*100</f>
        <v>1.5323776569451311</v>
      </c>
      <c r="GH16" s="168">
        <f>'4-5_Prison and Probation'!HD16/G16*100</f>
        <v>8.312106180453144</v>
      </c>
      <c r="GI16" s="168">
        <f>'4-5_Prison and Probation'!HE16/G16*100</f>
        <v>0.24131921169057513</v>
      </c>
      <c r="GJ16" s="171" t="s">
        <v>3336</v>
      </c>
      <c r="GK16" s="168" t="e">
        <f>'4-5_Prison and Probation'!HG16/G16*100</f>
        <v>#VALUE!</v>
      </c>
      <c r="GL16" s="168" t="e">
        <f>'4-5_Prison and Probation'!HH16/G16*100</f>
        <v>#VALUE!</v>
      </c>
      <c r="GM16" s="168" t="e">
        <f>'4-5_Prison and Probation'!HI16/G16*100</f>
        <v>#VALUE!</v>
      </c>
      <c r="GN16" s="168" t="e">
        <f>'4-5_Prison and Probation'!HJ16/G16*100</f>
        <v>#VALUE!</v>
      </c>
      <c r="GO16" s="168" t="e">
        <f>'4-5_Prison and Probation'!HK16/G16*100</f>
        <v>#VALUE!</v>
      </c>
      <c r="GP16" s="171" t="s">
        <v>3336</v>
      </c>
      <c r="GQ16" s="168">
        <f>'4-5_Prison and Probation'!HM16/G16*100</f>
        <v>30.96929883362381</v>
      </c>
      <c r="GR16" s="168" t="e">
        <f>'4-5_Prison and Probation'!HN16/G16*100</f>
        <v>#VALUE!</v>
      </c>
      <c r="GS16" s="168" t="e">
        <f>'4-5_Prison and Probation'!HO16/G16*100</f>
        <v>#VALUE!</v>
      </c>
      <c r="GT16" s="168" t="e">
        <f>'4-5_Prison and Probation'!HP16/G16*100</f>
        <v>#VALUE!</v>
      </c>
      <c r="GU16" s="168" t="e">
        <f>'4-5_Prison and Probation'!HQ16/G16*100</f>
        <v>#VALUE!</v>
      </c>
      <c r="GV16" s="171" t="s">
        <v>3336</v>
      </c>
      <c r="GW16" s="168">
        <f>'4-5_Prison and Probation'!HS16/G16*100</f>
        <v>12.012334093041963</v>
      </c>
      <c r="GX16" s="168" t="e">
        <f>'4-5_Prison and Probation'!HT16/G16*100</f>
        <v>#VALUE!</v>
      </c>
      <c r="GY16" s="168" t="e">
        <f>'4-5_Prison and Probation'!HU16/G16*100</f>
        <v>#VALUE!</v>
      </c>
      <c r="GZ16" s="168" t="e">
        <f>'4-5_Prison and Probation'!HV16/G16*100</f>
        <v>#VALUE!</v>
      </c>
      <c r="HA16" s="168" t="e">
        <f>'4-5_Prison and Probation'!HW16/G16*100</f>
        <v>#VALUE!</v>
      </c>
      <c r="HB16" s="171" t="s">
        <v>3336</v>
      </c>
      <c r="HC16" s="168" t="e">
        <f>'4-5_Prison and Probation'!HY16/G16*100</f>
        <v>#VALUE!</v>
      </c>
      <c r="HD16" s="168" t="e">
        <f>'4-5_Prison and Probation'!HZ16/G16*100</f>
        <v>#VALUE!</v>
      </c>
      <c r="HE16" s="168" t="e">
        <f>'4-5_Prison and Probation'!IA16/G16*100</f>
        <v>#VALUE!</v>
      </c>
      <c r="HF16" s="168" t="e">
        <f>'4-5_Prison and Probation'!IB16/G16*100</f>
        <v>#VALUE!</v>
      </c>
      <c r="HG16" s="168" t="e">
        <f>'4-5_Prison and Probation'!IC16/G16*100</f>
        <v>#VALUE!</v>
      </c>
      <c r="HH16" s="171" t="s">
        <v>3336</v>
      </c>
      <c r="HI16" s="168">
        <f>'4-5_Prison and Probation'!IE16/G16*100</f>
        <v>5.4967153773964341</v>
      </c>
      <c r="HJ16" s="168" t="e">
        <f>'4-5_Prison and Probation'!IF16/G16*100</f>
        <v>#VALUE!</v>
      </c>
      <c r="HK16" s="168" t="e">
        <f>'4-5_Prison and Probation'!IG16/G16*100</f>
        <v>#VALUE!</v>
      </c>
      <c r="HL16" s="168" t="e">
        <f>'4-5_Prison and Probation'!IH16/G16*100</f>
        <v>#VALUE!</v>
      </c>
      <c r="HM16" s="168" t="e">
        <f>'4-5_Prison and Probation'!II16/G16*100</f>
        <v>#VALUE!</v>
      </c>
      <c r="HN16" s="171" t="s">
        <v>3336</v>
      </c>
      <c r="HO16" s="168">
        <f>'4-5_Prison and Probation'!IK16/G16*100</f>
        <v>2.6276980828529291</v>
      </c>
      <c r="HP16" s="168" t="e">
        <f>'4-5_Prison and Probation'!IL16/G16*100</f>
        <v>#VALUE!</v>
      </c>
      <c r="HQ16" s="168" t="e">
        <f>'4-5_Prison and Probation'!IM16/G16*100</f>
        <v>#VALUE!</v>
      </c>
      <c r="HR16" s="168" t="e">
        <f>'4-5_Prison and Probation'!IN16/G16*100</f>
        <v>#VALUE!</v>
      </c>
      <c r="HS16" s="168" t="e">
        <f>'4-5_Prison and Probation'!IO16/G16*100</f>
        <v>#VALUE!</v>
      </c>
      <c r="HT16" s="171" t="s">
        <v>3336</v>
      </c>
      <c r="HU16" s="168" t="e">
        <f>'4-5_Prison and Probation'!IQ16/G16*100</f>
        <v>#VALUE!</v>
      </c>
      <c r="HV16" s="168" t="e">
        <f>'4-5_Prison and Probation'!IR16/G16*100</f>
        <v>#VALUE!</v>
      </c>
      <c r="HW16" s="168" t="e">
        <f>'4-5_Prison and Probation'!IS16/G16*100</f>
        <v>#VALUE!</v>
      </c>
      <c r="HX16" s="168" t="e">
        <f>'4-5_Prison and Probation'!IT16/G16*100</f>
        <v>#VALUE!</v>
      </c>
      <c r="HY16" s="168" t="e">
        <f>'4-5_Prison and Probation'!IU16/G16*100</f>
        <v>#VALUE!</v>
      </c>
      <c r="HZ16" s="171" t="s">
        <v>3336</v>
      </c>
      <c r="IA16" s="168">
        <f>'4-5_Prison and Probation'!IW16/G16*100</f>
        <v>44.938999865933773</v>
      </c>
      <c r="IB16" s="168" t="e">
        <f>'4-5_Prison and Probation'!IX16/G16*100</f>
        <v>#VALUE!</v>
      </c>
      <c r="IC16" s="168" t="e">
        <f>'4-5_Prison and Probation'!IY16/G16*100</f>
        <v>#VALUE!</v>
      </c>
      <c r="ID16" s="168" t="e">
        <f>'4-5_Prison and Probation'!IZ16/G16*100</f>
        <v>#VALUE!</v>
      </c>
      <c r="IE16" s="168" t="e">
        <f>'4-5_Prison and Probation'!JA16/G16*100</f>
        <v>#VALUE!</v>
      </c>
      <c r="IF16" s="171" t="s">
        <v>3336</v>
      </c>
      <c r="IG16" s="168">
        <f>'4-5_Prison and Probation'!JC16/G16*100</f>
        <v>67.810698485051617</v>
      </c>
      <c r="IH16" s="168" t="e">
        <f>'4-5_Prison and Probation'!JD16/G16*100</f>
        <v>#VALUE!</v>
      </c>
      <c r="II16" s="168" t="e">
        <f>'4-5_Prison and Probation'!JE16/G16*100</f>
        <v>#VALUE!</v>
      </c>
      <c r="IJ16" s="168" t="e">
        <f>'4-5_Prison and Probation'!JF16/G16*100</f>
        <v>#VALUE!</v>
      </c>
      <c r="IK16" s="168" t="e">
        <f>'4-5_Prison and Probation'!JG16/G16*100</f>
        <v>#VALUE!</v>
      </c>
      <c r="IL16" s="171" t="s">
        <v>3336</v>
      </c>
      <c r="IM16" s="168" t="e">
        <f>'4-5_Prison and Probation'!JI16/G16*100</f>
        <v>#VALUE!</v>
      </c>
      <c r="IN16" s="168" t="e">
        <f>'4-5_Prison and Probation'!JJ16/G16*100</f>
        <v>#VALUE!</v>
      </c>
      <c r="IO16" s="168" t="e">
        <f>'4-5_Prison and Probation'!JK16/G16*100</f>
        <v>#VALUE!</v>
      </c>
      <c r="IP16" s="168" t="e">
        <f>'4-5_Prison and Probation'!JL16/G16*100</f>
        <v>#VALUE!</v>
      </c>
      <c r="IQ16" s="168" t="e">
        <f>'4-5_Prison and Probation'!JM16/G16*100</f>
        <v>#VALUE!</v>
      </c>
      <c r="IR16" s="171" t="s">
        <v>3336</v>
      </c>
      <c r="IS16" s="168">
        <f>'4-5_Prison and Probation'!JO16/G16*100</f>
        <v>72.958841667783886</v>
      </c>
      <c r="IT16" s="168" t="e">
        <f>'4-5_Prison and Probation'!JP16/G16*100</f>
        <v>#VALUE!</v>
      </c>
      <c r="IU16" s="168" t="e">
        <f>'4-5_Prison and Probation'!JQ16/G16*100</f>
        <v>#VALUE!</v>
      </c>
      <c r="IV16" s="168" t="e">
        <f>'4-5_Prison and Probation'!JR16/G16*100</f>
        <v>#VALUE!</v>
      </c>
      <c r="IW16" s="168" t="e">
        <f>'4-5_Prison and Probation'!JS16/G16*100</f>
        <v>#VALUE!</v>
      </c>
      <c r="IX16" s="171" t="s">
        <v>3336</v>
      </c>
      <c r="IY16" s="168">
        <f>'4-5_Prison and Probation'!KO16/H16*100</f>
        <v>100.52682507257285</v>
      </c>
      <c r="IZ16" s="168">
        <f>'4-5_Prison and Probation'!KP16/H16*100</f>
        <v>100.52682507257285</v>
      </c>
      <c r="JA16" s="168">
        <f>'4-5_Prison and Probation'!KQ16/H16*100</f>
        <v>0</v>
      </c>
      <c r="JB16" s="171" t="s">
        <v>3336</v>
      </c>
      <c r="JC16" s="168">
        <f>'4-5_Prison and Probation'!KS16/H16*100</f>
        <v>17.417481991183742</v>
      </c>
      <c r="JD16" s="168">
        <f>'4-5_Prison and Probation'!KT16/H16*100</f>
        <v>0</v>
      </c>
      <c r="JE16" s="168">
        <f>'4-5_Prison and Probation'!KU16/H16*100</f>
        <v>27.980862272873885</v>
      </c>
      <c r="JF16" s="168">
        <f>'4-5_Prison and Probation'!KV16/H16*100</f>
        <v>0</v>
      </c>
      <c r="JG16" s="168" t="e">
        <f>'4-5_Prison and Probation'!KW16/H16*100</f>
        <v>#VALUE!</v>
      </c>
      <c r="JH16" s="168">
        <f>'4-5_Prison and Probation'!KX16/H16*100</f>
        <v>0</v>
      </c>
      <c r="JI16" s="168">
        <f>'4-5_Prison and Probation'!KY16/H16*100</f>
        <v>17.417481991183742</v>
      </c>
      <c r="JJ16" s="168">
        <f>'4-5_Prison and Probation'!KZ16/H16*100</f>
        <v>0</v>
      </c>
      <c r="JK16" s="168">
        <f>'4-5_Prison and Probation'!LA16/H16*100</f>
        <v>95.312332007311042</v>
      </c>
      <c r="JL16" s="168">
        <f>'4-5_Prison and Probation'!LB16/H16*100</f>
        <v>0</v>
      </c>
      <c r="JM16" s="171" t="s">
        <v>3336</v>
      </c>
      <c r="JN16" s="168">
        <f>'4-5_Prison and Probation'!LD16/H16*100</f>
        <v>0.40318245349962373</v>
      </c>
      <c r="JO16" s="168">
        <f>'4-5_Prison and Probation'!LE16/H16*100</f>
        <v>0</v>
      </c>
      <c r="JP16" s="168">
        <f>'4-5_Prison and Probation'!LF16/H16*100</f>
        <v>76.631544995161804</v>
      </c>
      <c r="JQ16" s="168">
        <f>'4-5_Prison and Probation'!LG16/H16*100</f>
        <v>0</v>
      </c>
      <c r="JR16" s="168">
        <f>'4-5_Prison and Probation'!LH16/H16*100</f>
        <v>0</v>
      </c>
      <c r="JS16" s="168">
        <f>'4-5_Prison and Probation'!LI16/H16*100</f>
        <v>0</v>
      </c>
      <c r="JT16" s="171" t="s">
        <v>3336</v>
      </c>
      <c r="JU16" s="168">
        <f>'4-5_Prison and Probation'!LK16/H16*100</f>
        <v>13.92323406085367</v>
      </c>
      <c r="JV16" s="168">
        <f>'4-5_Prison and Probation'!LL16/H16*100</f>
        <v>0</v>
      </c>
      <c r="JW16" s="168">
        <f>'4-5_Prison and Probation'!LM16/H16*100</f>
        <v>4.3543704977959354</v>
      </c>
      <c r="JX16" s="168">
        <f>'4-5_Prison and Probation'!LN16/H16*100</f>
        <v>0</v>
      </c>
      <c r="JY16" s="168" t="e">
        <f>'4-5_Prison and Probation'!LO16/H16*100</f>
        <v>#VALUE!</v>
      </c>
      <c r="JZ16" s="168">
        <f>'4-5_Prison and Probation'!LP16/H16*100</f>
        <v>0</v>
      </c>
      <c r="KA16" s="171" t="s">
        <v>3336</v>
      </c>
      <c r="KB16" s="168" t="e">
        <f>'4-5_Prison and Probation'!LR16/H16*100</f>
        <v>#VALUE!</v>
      </c>
      <c r="KC16" s="168">
        <f>'4-5_Prison and Probation'!LS16/H16*100</f>
        <v>0</v>
      </c>
      <c r="KD16" s="168" t="e">
        <f>'4-5_Prison and Probation'!LT16/H16*100</f>
        <v>#VALUE!</v>
      </c>
      <c r="KE16" s="168">
        <f>'4-5_Prison and Probation'!LU16/H16*100</f>
        <v>0</v>
      </c>
      <c r="KF16" s="171" t="s">
        <v>3336</v>
      </c>
      <c r="KG16" s="168">
        <f>'4-5_Prison and Probation'!OT16/G16*100</f>
        <v>515.61871564552894</v>
      </c>
      <c r="KH16" s="168">
        <f>'4-5_Prison and Probation'!OU16/G16*100</f>
        <v>28.770612682665238</v>
      </c>
      <c r="KI16" s="168">
        <f>'4-5_Prison and Probation'!OV16/G16*100</f>
        <v>5.9525405550341866</v>
      </c>
      <c r="KJ16" s="168">
        <f>'4-5_Prison and Probation'!OW16/G16*100</f>
        <v>2.0109934307547928</v>
      </c>
      <c r="KK16" s="168" t="e">
        <f>'4-5_Prison and Probation'!OX16/G16*100</f>
        <v>#VALUE!</v>
      </c>
      <c r="KL16" s="171" t="s">
        <v>3336</v>
      </c>
      <c r="KM16" s="168">
        <f>'4-5_Prison and Probation'!OZ16/G16*100</f>
        <v>318.7022389060196</v>
      </c>
      <c r="KN16" s="168">
        <f>'4-5_Prison and Probation'!PA16/G16*100</f>
        <v>19.251910443759218</v>
      </c>
      <c r="KO16" s="168">
        <f>'4-5_Prison and Probation'!PB16/G16*100</f>
        <v>4.4241855476605449</v>
      </c>
      <c r="KP16" s="168" t="e">
        <f>'4-5_Prison and Probation'!PC16/G16*100</f>
        <v>#VALUE!</v>
      </c>
      <c r="KQ16" s="168" t="e">
        <f>'4-5_Prison and Probation'!PD16/G16*100</f>
        <v>#VALUE!</v>
      </c>
      <c r="KR16" s="171" t="s">
        <v>3336</v>
      </c>
      <c r="KS16" s="168" t="e">
        <f>'4-5_Prison and Probation'!PF16/G16*100</f>
        <v>#VALUE!</v>
      </c>
      <c r="KT16" s="168" t="e">
        <f>'4-5_Prison and Probation'!PG16/G16*100</f>
        <v>#VALUE!</v>
      </c>
      <c r="KU16" s="168" t="e">
        <f>'4-5_Prison and Probation'!PH16/G16*100</f>
        <v>#VALUE!</v>
      </c>
      <c r="KV16" s="168" t="e">
        <f>'4-5_Prison and Probation'!PI16/G16*100</f>
        <v>#VALUE!</v>
      </c>
      <c r="KW16" s="168" t="e">
        <f>'4-5_Prison and Probation'!PJ16/G16*100</f>
        <v>#VALUE!</v>
      </c>
      <c r="KX16" s="168" t="e">
        <f>'4-5_Prison and Probation'!PK16/G16*100</f>
        <v>#VALUE!</v>
      </c>
      <c r="KY16" s="168" t="e">
        <f>'4-5_Prison and Probation'!PL16/G16*100</f>
        <v>#VALUE!</v>
      </c>
      <c r="KZ16" s="171" t="s">
        <v>3336</v>
      </c>
      <c r="LA16" s="168">
        <f>'4-5_Prison and Probation'!PN16/G16*100</f>
        <v>515.61871564552894</v>
      </c>
      <c r="LB16" s="168">
        <f>'4-5_Prison and Probation'!PO16/G16*100</f>
        <v>318.7022389060196</v>
      </c>
      <c r="LC16" s="171" t="s">
        <v>3336</v>
      </c>
      <c r="LD16" s="168" t="e">
        <f>'4-5_Prison and Probation'!PQ16/G16*100</f>
        <v>#VALUE!</v>
      </c>
      <c r="LE16" s="168" t="e">
        <f>'4-5_Prison and Probation'!PR16/G16*100</f>
        <v>#VALUE!</v>
      </c>
      <c r="LF16" s="168">
        <f>'4-5_Prison and Probation'!PS16/G16*100</f>
        <v>425.57983643920096</v>
      </c>
      <c r="LG16" s="168" t="e">
        <f>'4-5_Prison and Probation'!PT16/G16*100</f>
        <v>#VALUE!</v>
      </c>
      <c r="LH16" s="168">
        <f>'4-5_Prison and Probation'!PU16/G16*100</f>
        <v>80.11797828127095</v>
      </c>
      <c r="LI16" s="168">
        <f>'4-5_Prison and Probation'!PV16/G16*100</f>
        <v>67.757071993564821</v>
      </c>
      <c r="LJ16" s="171" t="s">
        <v>3336</v>
      </c>
      <c r="LK16" s="168">
        <f>'4-5_Prison and Probation'!PX16/G16*100</f>
        <v>4.4778120391473388</v>
      </c>
      <c r="LL16" s="168" t="e">
        <f>'4-5_Prison and Probation'!PY16/G16*100</f>
        <v>#VALUE!</v>
      </c>
      <c r="LM16" s="168">
        <f>'4-5_Prison and Probation'!PZ16/G16*100</f>
        <v>5.3626491486794476</v>
      </c>
      <c r="LN16" s="168" t="e">
        <f>'4-5_Prison and Probation'!QA16/G16*100</f>
        <v>#VALUE!</v>
      </c>
      <c r="LO16" s="168" t="e">
        <f>'4-5_Prison and Probation'!QB16/G16*100</f>
        <v>#VALUE!</v>
      </c>
      <c r="LP16" s="168" t="e">
        <f>'4-5_Prison and Probation'!QC16/G16*100</f>
        <v>#VALUE!</v>
      </c>
      <c r="LQ16" s="171" t="s">
        <v>3336</v>
      </c>
      <c r="LR16" s="168" t="e">
        <f>'4-5_Prison and Probation'!QE16/G16*100</f>
        <v>#VALUE!</v>
      </c>
      <c r="LS16" s="168" t="e">
        <f>'4-5_Prison and Probation'!QF16/G16*100</f>
        <v>#VALUE!</v>
      </c>
      <c r="LT16" s="168">
        <f>'4-5_Prison and Probation'!QG16/G16*100</f>
        <v>0.64351789784153368</v>
      </c>
      <c r="LU16" s="168">
        <f>'4-5_Prison and Probation'!QH16/G16*100</f>
        <v>0</v>
      </c>
      <c r="LV16" s="168" t="e">
        <f>'4-5_Prison and Probation'!QI16/G16*100</f>
        <v>#VALUE!</v>
      </c>
      <c r="LW16" s="168" t="e">
        <f>'4-5_Prison and Probation'!QJ16/G16*100</f>
        <v>#VALUE!</v>
      </c>
      <c r="LX16" s="171" t="s">
        <v>3336</v>
      </c>
      <c r="LY16" s="168" t="e">
        <f>'4-5_Prison and Probation'!QL16/G16*100</f>
        <v>#VALUE!</v>
      </c>
      <c r="LZ16" s="168" t="e">
        <f>'4-5_Prison and Probation'!QM16/G16*100</f>
        <v>#VALUE!</v>
      </c>
      <c r="MA16" s="168">
        <f>'4-5_Prison and Probation'!QN16/G16*100</f>
        <v>4.4778120391473388</v>
      </c>
      <c r="MB16" s="168" t="e">
        <f>'4-5_Prison and Probation'!QO16/G16*100</f>
        <v>#VALUE!</v>
      </c>
      <c r="MC16" s="168">
        <f>'4-5_Prison and Probation'!QP16/G16*100</f>
        <v>0.85802386378871165</v>
      </c>
      <c r="MD16" s="168">
        <f>'4-5_Prison and Probation'!QQ16/G16*100</f>
        <v>1.0189033382490951</v>
      </c>
      <c r="ME16" s="171" t="s">
        <v>3336</v>
      </c>
      <c r="MF16" s="168">
        <f>'4-5_Prison and Probation'!QS16/G16*100</f>
        <v>185.3867810698485</v>
      </c>
      <c r="MG16" s="168">
        <f>'4-5_Prison and Probation'!QT16/G16*100</f>
        <v>167.85091835366671</v>
      </c>
      <c r="MH16" s="168">
        <f>'4-5_Prison and Probation'!QU16/G16*100</f>
        <v>2.6545113285963264</v>
      </c>
      <c r="MI16" s="168">
        <f>'4-5_Prison and Probation'!QV16/G16*100</f>
        <v>12.200026813245742</v>
      </c>
      <c r="MJ16" s="168">
        <f>'4-5_Prison and Probation'!QW16/G16*100</f>
        <v>0.88483710953210881</v>
      </c>
      <c r="MK16" s="168">
        <f>'4-5_Prison and Probation'!QX16/G16*100</f>
        <v>1.6892344818340259</v>
      </c>
      <c r="ML16" s="168">
        <f>'4-5_Prison and Probation'!QY16/G16*100</f>
        <v>0.10725298297358896</v>
      </c>
      <c r="MM16" s="171" t="s">
        <v>3336</v>
      </c>
      <c r="MN16" s="168">
        <f>'4-5_Prison and Probation'!RY16/G16*100</f>
        <v>10.6716718058721</v>
      </c>
      <c r="MO16" s="171" t="s">
        <v>3336</v>
      </c>
      <c r="MP16" s="168">
        <f>'4-5_Prison and Probation'!SA16/G16*100</f>
        <v>0.10725298297358896</v>
      </c>
      <c r="MQ16" s="168">
        <f>'4-5_Prison and Probation'!SB16/G16*100</f>
        <v>0.42901193189435582</v>
      </c>
      <c r="MR16" s="168">
        <f>'4-5_Prison and Probation'!SC16/G16*100</f>
        <v>0.1340662287169862</v>
      </c>
      <c r="MS16" s="168">
        <f>'4-5_Prison and Probation'!SD16/G16*100</f>
        <v>4.5582517763775305</v>
      </c>
      <c r="MT16" s="171" t="s">
        <v>3336</v>
      </c>
      <c r="MU16" s="168">
        <f>'4-5_Prison and Probation'!SF16/G16*100</f>
        <v>0.24131921169057513</v>
      </c>
      <c r="MV16" s="168">
        <f>'4-5_Prison and Probation'!SG16/G16*100</f>
        <v>1.9573669392679984</v>
      </c>
      <c r="MW16" s="168">
        <f>'4-5_Prison and Probation'!SH16/G16*100</f>
        <v>0.32175894892076684</v>
      </c>
      <c r="MX16" s="168">
        <f>'4-5_Prison and Probation'!SI16/G16*100</f>
        <v>2.922643786030299</v>
      </c>
      <c r="MY16" s="171" t="s">
        <v>3336</v>
      </c>
      <c r="MZ16" s="168" t="e">
        <f>'4-5_Prison and Probation'!SK16/G16*100</f>
        <v>#VALUE!</v>
      </c>
      <c r="NA16" s="168" t="e">
        <f>'4-5_Prison and Probation'!SL16/G16*100</f>
        <v>#VALUE!</v>
      </c>
      <c r="NB16" s="168">
        <f>'4-5_Prison and Probation'!SM16/G16*100</f>
        <v>1.3674755329132591</v>
      </c>
      <c r="NC16" s="168" t="e">
        <f>'4-5_Prison and Probation'!SN16/G16*100</f>
        <v>#VALUE!</v>
      </c>
    </row>
    <row r="17" spans="1:367" ht="24" customHeight="1">
      <c r="A17" s="133">
        <v>16</v>
      </c>
      <c r="B17" s="150" t="s">
        <v>39</v>
      </c>
      <c r="C17" s="5">
        <v>80222.065000000002</v>
      </c>
      <c r="D17" s="5">
        <v>80327.899999999994</v>
      </c>
      <c r="E17" s="5">
        <v>80523.745999999999</v>
      </c>
      <c r="F17" s="5">
        <v>80767.463000000003</v>
      </c>
      <c r="G17" s="5">
        <v>81197.536999999997</v>
      </c>
      <c r="H17" s="5">
        <v>82175.683999999994</v>
      </c>
      <c r="I17" s="171" t="s">
        <v>3336</v>
      </c>
      <c r="J17" s="285">
        <f>'4-5_Prison and Probation'!AJ17/C17*100</f>
        <v>88.753636546254441</v>
      </c>
      <c r="K17" s="285">
        <f>'4-5_Prison and Probation'!AK17/D17*100</f>
        <v>84.243457130088061</v>
      </c>
      <c r="L17" s="285">
        <f>'4-5_Prison and Probation'!AL17/E17*100</f>
        <v>79.993794625500897</v>
      </c>
      <c r="M17" s="285">
        <f>'4-5_Prison and Probation'!AM17/F17*100</f>
        <v>81.357018729188013</v>
      </c>
      <c r="N17" s="285">
        <f>'4-5_Prison and Probation'!AN17/G17*100</f>
        <v>78.361982827139215</v>
      </c>
      <c r="O17" s="285">
        <f>'4-5_Prison and Probation'!AO17/H17*100</f>
        <v>78.365030706650401</v>
      </c>
      <c r="P17" s="340">
        <f t="shared" si="0"/>
        <v>-11.704991754551898</v>
      </c>
      <c r="Q17" s="171" t="s">
        <v>3336</v>
      </c>
      <c r="R17" s="167">
        <f>'4-5_Prison and Probation'!AQ17/C17*100</f>
        <v>13.5424088123386</v>
      </c>
      <c r="S17" s="167">
        <f>'4-5_Prison and Probation'!AR17/D17*100</f>
        <v>13.936627249062905</v>
      </c>
      <c r="T17" s="167">
        <f>'4-5_Prison and Probation'!AS17/E17*100</f>
        <v>13.808349154546287</v>
      </c>
      <c r="U17" s="167">
        <f>'4-5_Prison and Probation'!AT17/F17*100</f>
        <v>13.941257508608384</v>
      </c>
      <c r="V17" s="167">
        <f>'4-5_Prison and Probation'!AU17/G17*100</f>
        <v>13.989340588003305</v>
      </c>
      <c r="W17" s="167">
        <f>'4-5_Prison and Probation'!AV17/H17*100</f>
        <v>13.822823792984797</v>
      </c>
      <c r="X17" s="6">
        <f t="shared" si="1"/>
        <v>2.0706432993715964</v>
      </c>
      <c r="Y17" s="171" t="s">
        <v>3336</v>
      </c>
      <c r="Z17" s="168">
        <f>'4-5_Prison and Probation'!AX17/C17*100</f>
        <v>4.9225858247353766</v>
      </c>
      <c r="AA17" s="168">
        <f>'4-5_Prison and Probation'!AY17/D17*100</f>
        <v>4.7941001818795215</v>
      </c>
      <c r="AB17" s="168">
        <f>'4-5_Prison and Probation'!AZ17/E17*100</f>
        <v>4.4409260344147423</v>
      </c>
      <c r="AC17" s="168">
        <f>'4-5_Prison and Probation'!BA17/F17*100</f>
        <v>4.6231488043644502</v>
      </c>
      <c r="AD17" s="168">
        <f>'4-5_Prison and Probation'!BB17/G17*100</f>
        <v>4.6220613809997708</v>
      </c>
      <c r="AE17" s="168">
        <f>'4-5_Prison and Probation'!BC17/H17*100</f>
        <v>4.5865149111506032</v>
      </c>
      <c r="AF17" s="6">
        <f t="shared" si="2"/>
        <v>-6.8271214672593317</v>
      </c>
      <c r="AG17" s="171" t="s">
        <v>3336</v>
      </c>
      <c r="AH17" s="168">
        <f>'4-5_Prison and Probation'!BE17/C17*100</f>
        <v>23.999631522823552</v>
      </c>
      <c r="AI17" s="168">
        <f>'4-5_Prison and Probation'!BF17/D17*100</f>
        <v>24.030255988268088</v>
      </c>
      <c r="AJ17" s="168">
        <f>'4-5_Prison and Probation'!BG17/E17*100</f>
        <v>23.992922534925288</v>
      </c>
      <c r="AK17" s="168">
        <f>'4-5_Prison and Probation'!BH17/F17*100</f>
        <v>24.257292816044004</v>
      </c>
      <c r="AL17" s="168">
        <f>'4-5_Prison and Probation'!BI17/G17*100</f>
        <v>24.533995409244987</v>
      </c>
      <c r="AM17" s="168">
        <f>'4-5_Prison and Probation'!BJ17/H17*100</f>
        <v>27.893896204137469</v>
      </c>
      <c r="AN17" s="6">
        <f t="shared" si="3"/>
        <v>16.226351965489499</v>
      </c>
      <c r="AO17" s="171" t="s">
        <v>3336</v>
      </c>
      <c r="AP17" s="168">
        <f>'4-5_Prison and Probation'!BL17/C17*100</f>
        <v>7.8556940662148245</v>
      </c>
      <c r="AQ17" s="168">
        <f>'4-5_Prison and Probation'!BM17/D17*100</f>
        <v>8.1914253951615823</v>
      </c>
      <c r="AR17" s="168">
        <f>'4-5_Prison and Probation'!BN17/E17*100</f>
        <v>9.2059800595963335</v>
      </c>
      <c r="AS17" s="168" t="e">
        <f>'4-5_Prison and Probation'!BO17/F17*100</f>
        <v>#VALUE!</v>
      </c>
      <c r="AT17" s="168" t="e">
        <f>'4-5_Prison and Probation'!BP17/G17*100</f>
        <v>#VALUE!</v>
      </c>
      <c r="AU17" s="168" t="e">
        <f>'4-5_Prison and Probation'!BQ17/H17*100</f>
        <v>#VALUE!</v>
      </c>
      <c r="AV17" s="6" t="e">
        <f t="shared" si="4"/>
        <v>#VALUE!</v>
      </c>
      <c r="AW17" s="171" t="s">
        <v>3336</v>
      </c>
      <c r="AX17" s="168">
        <f>'4-5_Prison and Probation'!BS17/C17*100</f>
        <v>1.2365675204197248</v>
      </c>
      <c r="AY17" s="168">
        <f>'4-5_Prison and Probation'!BT17/D17*100</f>
        <v>1.1689587304037579</v>
      </c>
      <c r="AZ17" s="168">
        <f>'4-5_Prison and Probation'!BU17/E17*100</f>
        <v>1.0754591571037939</v>
      </c>
      <c r="BA17" s="168">
        <f>'4-5_Prison and Probation'!BV17/F17*100</f>
        <v>1.0375465179585992</v>
      </c>
      <c r="BB17" s="168">
        <f>'4-5_Prison and Probation'!BW17/G17*100</f>
        <v>0.93352585313024961</v>
      </c>
      <c r="BC17" s="168">
        <f>'4-5_Prison and Probation'!BX17/H17*100</f>
        <v>0.98204232775233136</v>
      </c>
      <c r="BD17" s="6">
        <f t="shared" si="5"/>
        <v>-20.583202167642298</v>
      </c>
      <c r="BE17" s="171" t="s">
        <v>3336</v>
      </c>
      <c r="BF17" s="168">
        <f>'4-5_Prison and Probation'!BZ17/C17*100</f>
        <v>140.1571998925732</v>
      </c>
      <c r="BG17" s="168">
        <f>'4-5_Prison and Probation'!CA17/D17*100</f>
        <v>126.42058363283493</v>
      </c>
      <c r="BH17" s="168">
        <f>'4-5_Prison and Probation'!CB17/E17*100</f>
        <v>118.69045436609468</v>
      </c>
      <c r="BI17" s="168">
        <f>'4-5_Prison and Probation'!CC17/F17*100</f>
        <v>117.13503988604916</v>
      </c>
      <c r="BJ17" s="168">
        <f>'4-5_Prison and Probation'!CD17/G17*100</f>
        <v>115.37911550198869</v>
      </c>
      <c r="BK17" s="168">
        <f>'4-5_Prison and Probation'!CE17/H17*100</f>
        <v>118.02944043641914</v>
      </c>
      <c r="BL17" s="6">
        <f t="shared" si="6"/>
        <v>-15.787815019930775</v>
      </c>
      <c r="BM17" s="171" t="s">
        <v>3336</v>
      </c>
      <c r="BN17" s="168">
        <f>'4-5_Prison and Probation'!CG17/C17*100</f>
        <v>65.19029396712736</v>
      </c>
      <c r="BO17" s="168">
        <f>'4-5_Prison and Probation'!CH17/D17*100</f>
        <v>58.56869157540531</v>
      </c>
      <c r="BP17" s="168">
        <f>'4-5_Prison and Probation'!CI17/E17*100</f>
        <v>13.983452781742169</v>
      </c>
      <c r="BQ17" s="168" t="e">
        <f>'4-5_Prison and Probation'!CJ17/F17*100</f>
        <v>#VALUE!</v>
      </c>
      <c r="BR17" s="168" t="e">
        <f>'4-5_Prison and Probation'!CK17/G17*100</f>
        <v>#VALUE!</v>
      </c>
      <c r="BS17" s="168" t="e">
        <f>'4-5_Prison and Probation'!CL17/H17*100</f>
        <v>#VALUE!</v>
      </c>
      <c r="BT17" s="6" t="e">
        <f t="shared" si="7"/>
        <v>#VALUE!</v>
      </c>
      <c r="BU17" s="171" t="s">
        <v>3336</v>
      </c>
      <c r="BV17" s="168" t="e">
        <f>'4-5_Prison and Probation'!CN17/C17*100</f>
        <v>#VALUE!</v>
      </c>
      <c r="BW17" s="168" t="e">
        <f>'4-5_Prison and Probation'!CO17/D17*100</f>
        <v>#VALUE!</v>
      </c>
      <c r="BX17" s="168" t="e">
        <f>'4-5_Prison and Probation'!CP17/E17*100</f>
        <v>#VALUE!</v>
      </c>
      <c r="BY17" s="168" t="e">
        <f>'4-5_Prison and Probation'!CQ17/F17*100</f>
        <v>#VALUE!</v>
      </c>
      <c r="BZ17" s="168" t="e">
        <f>'4-5_Prison and Probation'!CR17/G17*100</f>
        <v>#VALUE!</v>
      </c>
      <c r="CA17" s="168" t="e">
        <f>'4-5_Prison and Probation'!CS17/H17*100</f>
        <v>#VALUE!</v>
      </c>
      <c r="CB17" s="6" t="e">
        <f t="shared" si="8"/>
        <v>#VALUE!</v>
      </c>
      <c r="CC17" s="171" t="s">
        <v>3336</v>
      </c>
      <c r="CD17" s="168" t="e">
        <f>'4-5_Prison and Probation'!CU17/C17*100</f>
        <v>#VALUE!</v>
      </c>
      <c r="CE17" s="168" t="e">
        <f>'4-5_Prison and Probation'!CV17/D17*100</f>
        <v>#VALUE!</v>
      </c>
      <c r="CF17" s="168" t="e">
        <f>'4-5_Prison and Probation'!CW17/E17*100</f>
        <v>#VALUE!</v>
      </c>
      <c r="CG17" s="168" t="e">
        <f>'4-5_Prison and Probation'!CX17/F17*100</f>
        <v>#VALUE!</v>
      </c>
      <c r="CH17" s="168" t="e">
        <f>'4-5_Prison and Probation'!CY17/G17*100</f>
        <v>#VALUE!</v>
      </c>
      <c r="CI17" s="168" t="e">
        <f>'4-5_Prison and Probation'!CZ17/H17*100</f>
        <v>#VALUE!</v>
      </c>
      <c r="CJ17" s="6" t="e">
        <f t="shared" si="9"/>
        <v>#VALUE!</v>
      </c>
      <c r="CK17" s="171" t="s">
        <v>3336</v>
      </c>
      <c r="CL17" s="168" t="e">
        <f>'4-5_Prison and Probation'!DB17/C17*100</f>
        <v>#VALUE!</v>
      </c>
      <c r="CM17" s="168" t="e">
        <f>'4-5_Prison and Probation'!DC17/D17*100</f>
        <v>#VALUE!</v>
      </c>
      <c r="CN17" s="168" t="e">
        <f>'4-5_Prison and Probation'!DD17/E17*100</f>
        <v>#VALUE!</v>
      </c>
      <c r="CO17" s="168" t="e">
        <f>'4-5_Prison and Probation'!DE17/F17*100</f>
        <v>#VALUE!</v>
      </c>
      <c r="CP17" s="168" t="e">
        <f>'4-5_Prison and Probation'!DF17/G17*100</f>
        <v>#VALUE!</v>
      </c>
      <c r="CQ17" s="168" t="e">
        <f>'4-5_Prison and Probation'!DG17/H17*100</f>
        <v>#VALUE!</v>
      </c>
      <c r="CR17" s="6" t="e">
        <f t="shared" si="10"/>
        <v>#VALUE!</v>
      </c>
      <c r="CS17" s="171" t="s">
        <v>3336</v>
      </c>
      <c r="CT17" s="168" t="e">
        <f>'4-5_Prison and Probation'!DI17/C17*100</f>
        <v>#VALUE!</v>
      </c>
      <c r="CU17" s="168" t="e">
        <f>'4-5_Prison and Probation'!DJ17/D17*100</f>
        <v>#VALUE!</v>
      </c>
      <c r="CV17" s="168" t="e">
        <f>'4-5_Prison and Probation'!DK17/E17*100</f>
        <v>#VALUE!</v>
      </c>
      <c r="CW17" s="168" t="e">
        <f>'4-5_Prison and Probation'!DL17/F17*100</f>
        <v>#VALUE!</v>
      </c>
      <c r="CX17" s="168" t="e">
        <f>'4-5_Prison and Probation'!DM17/G17*100</f>
        <v>#VALUE!</v>
      </c>
      <c r="CY17" s="168" t="e">
        <f>'4-5_Prison and Probation'!DN17/H17*100</f>
        <v>#VALUE!</v>
      </c>
      <c r="CZ17" s="6" t="e">
        <f t="shared" si="11"/>
        <v>#VALUE!</v>
      </c>
      <c r="DA17" s="171" t="s">
        <v>3336</v>
      </c>
      <c r="DB17" s="168" t="e">
        <f>'4-5_Prison and Probation'!DP17/C17*100</f>
        <v>#VALUE!</v>
      </c>
      <c r="DC17" s="168" t="e">
        <f>'4-5_Prison and Probation'!DQ17/D17*100</f>
        <v>#VALUE!</v>
      </c>
      <c r="DD17" s="168" t="e">
        <f>'4-5_Prison and Probation'!DR17/E17*100</f>
        <v>#VALUE!</v>
      </c>
      <c r="DE17" s="168" t="e">
        <f>'4-5_Prison and Probation'!DS17/F17*100</f>
        <v>#VALUE!</v>
      </c>
      <c r="DF17" s="168" t="e">
        <f>'4-5_Prison and Probation'!DT17/G17*100</f>
        <v>#VALUE!</v>
      </c>
      <c r="DG17" s="168" t="e">
        <f>'4-5_Prison and Probation'!DU17/H17*100</f>
        <v>#VALUE!</v>
      </c>
      <c r="DH17" s="6" t="e">
        <f t="shared" si="12"/>
        <v>#VALUE!</v>
      </c>
      <c r="DI17" s="171" t="s">
        <v>3336</v>
      </c>
      <c r="DJ17" s="168">
        <f>'4-5_Prison and Probation'!DW17/C17*100</f>
        <v>0.15955709940899676</v>
      </c>
      <c r="DK17" s="168">
        <f>'4-5_Prison and Probation'!DX17/D17*100</f>
        <v>0.14814279969973074</v>
      </c>
      <c r="DL17" s="168">
        <f>'4-5_Prison and Probation'!DY17/E17*100</f>
        <v>0.15150810296381392</v>
      </c>
      <c r="DM17" s="168">
        <f>'4-5_Prison and Probation'!DZ17/F17*100</f>
        <v>0.18819459514284853</v>
      </c>
      <c r="DN17" s="168">
        <f>'4-5_Prison and Probation'!EA17/G17*100</f>
        <v>0.17980840970582643</v>
      </c>
      <c r="DO17" s="168">
        <f>'4-5_Prison and Probation'!EB17/H17*100</f>
        <v>0.19835551353609665</v>
      </c>
      <c r="DP17" s="6">
        <f t="shared" si="13"/>
        <v>24.316319531258799</v>
      </c>
      <c r="DQ17" s="171" t="s">
        <v>3336</v>
      </c>
      <c r="DR17" s="168">
        <f>'4-5_Prison and Probation'!ED17/C17*100</f>
        <v>6.6066611474037723E-2</v>
      </c>
      <c r="DS17" s="168">
        <f>'4-5_Prison and Probation'!EE17/D17*100</f>
        <v>7.0959156158694553E-2</v>
      </c>
      <c r="DT17" s="168">
        <f>'4-5_Prison and Probation'!EF17/E17*100</f>
        <v>6.2093484821235223E-2</v>
      </c>
      <c r="DU17" s="168">
        <f>'4-5_Prison and Probation'!EG17/F17*100</f>
        <v>7.4287340187966525E-2</v>
      </c>
      <c r="DV17" s="168">
        <f>'4-5_Prison and Probation'!EH17/G17*100</f>
        <v>8.1283253702633868E-2</v>
      </c>
      <c r="DW17" s="168">
        <f>'4-5_Prison and Probation'!EI17/H17*100</f>
        <v>9.2484779317443838E-2</v>
      </c>
      <c r="DX17" s="6">
        <f t="shared" si="14"/>
        <v>39.987169394615762</v>
      </c>
      <c r="DY17" s="171" t="s">
        <v>3336</v>
      </c>
      <c r="DZ17" s="168">
        <f>'4-5_Prison and Probation'!EK17/C17*100</f>
        <v>3.7396195173983612E-2</v>
      </c>
      <c r="EA17" s="168">
        <f>'4-5_Prison and Probation'!EL17/D17*100</f>
        <v>3.3612231864644786E-2</v>
      </c>
      <c r="EB17" s="168">
        <f>'4-5_Prison and Probation'!EM17/E17*100</f>
        <v>2.9804872714192906E-2</v>
      </c>
      <c r="EC17" s="168">
        <f>'4-5_Prison and Probation'!EN17/F17*100</f>
        <v>3.0953058411652721E-2</v>
      </c>
      <c r="ED17" s="168">
        <f>'4-5_Prison and Probation'!EO17/G17*100</f>
        <v>4.4336320201436658E-2</v>
      </c>
      <c r="EE17" s="168">
        <f>'4-5_Prison and Probation'!EP17/H17*100</f>
        <v>4.5025484667702918E-2</v>
      </c>
      <c r="EF17" s="6">
        <f t="shared" si="15"/>
        <v>20.401245255632247</v>
      </c>
      <c r="EG17" s="171" t="s">
        <v>3336</v>
      </c>
      <c r="EH17" s="133" t="e">
        <f>'4-5_Prison and Probation'!ER17/C17*100</f>
        <v>#VALUE!</v>
      </c>
      <c r="EI17" s="133" t="e">
        <f>'4-5_Prison and Probation'!ES17/D17*100</f>
        <v>#VALUE!</v>
      </c>
      <c r="EJ17" s="133" t="e">
        <f>'4-5_Prison and Probation'!ET17/E17*100</f>
        <v>#VALUE!</v>
      </c>
      <c r="EK17" s="133" t="e">
        <f>'4-5_Prison and Probation'!EU17/F17*100</f>
        <v>#VALUE!</v>
      </c>
      <c r="EL17" s="133" t="e">
        <f>'4-5_Prison and Probation'!EV17/G17*100</f>
        <v>#VALUE!</v>
      </c>
      <c r="EM17" s="133" t="e">
        <f>'4-5_Prison and Probation'!EW17/H17*100</f>
        <v>#VALUE!</v>
      </c>
      <c r="EN17" s="340" t="e">
        <f t="shared" si="16"/>
        <v>#VALUE!</v>
      </c>
      <c r="EO17" s="171" t="s">
        <v>3336</v>
      </c>
      <c r="EP17" s="168" t="e">
        <f>'4-5_Prison and Probation'!EY17/C17*100</f>
        <v>#VALUE!</v>
      </c>
      <c r="EQ17" s="168" t="e">
        <f>'4-5_Prison and Probation'!EZ17/D17*100</f>
        <v>#VALUE!</v>
      </c>
      <c r="ER17" s="168" t="e">
        <f>'4-5_Prison and Probation'!FA17/E17*100</f>
        <v>#VALUE!</v>
      </c>
      <c r="ES17" s="168" t="e">
        <f>'4-5_Prison and Probation'!FB17/F17*100</f>
        <v>#VALUE!</v>
      </c>
      <c r="ET17" s="168" t="e">
        <f>'4-5_Prison and Probation'!FC17/G17*100</f>
        <v>#VALUE!</v>
      </c>
      <c r="EU17" s="168" t="e">
        <f>'4-5_Prison and Probation'!FD17/H17*100</f>
        <v>#VALUE!</v>
      </c>
      <c r="EV17" s="6" t="e">
        <f t="shared" si="17"/>
        <v>#VALUE!</v>
      </c>
      <c r="EW17" s="171" t="s">
        <v>3336</v>
      </c>
      <c r="EX17" s="168" t="e">
        <f>'4-5_Prison and Probation'!FF17/C17*100</f>
        <v>#VALUE!</v>
      </c>
      <c r="EY17" s="168" t="e">
        <f>'4-5_Prison and Probation'!FG17/D17*100</f>
        <v>#VALUE!</v>
      </c>
      <c r="EZ17" s="168" t="e">
        <f>'4-5_Prison and Probation'!FH17/E17*100</f>
        <v>#VALUE!</v>
      </c>
      <c r="FA17" s="168" t="e">
        <f>'4-5_Prison and Probation'!FI17/F17*100</f>
        <v>#VALUE!</v>
      </c>
      <c r="FB17" s="168" t="e">
        <f>'4-5_Prison and Probation'!FJ17/G17*100</f>
        <v>#VALUE!</v>
      </c>
      <c r="FC17" s="168" t="e">
        <f>'4-5_Prison and Probation'!FK17/H17*100</f>
        <v>#VALUE!</v>
      </c>
      <c r="FD17" s="6" t="e">
        <f t="shared" si="18"/>
        <v>#VALUE!</v>
      </c>
      <c r="FE17" s="171" t="s">
        <v>3336</v>
      </c>
      <c r="FF17" s="168" t="e">
        <f>'4-5_Prison and Probation'!FM17/C17*100</f>
        <v>#VALUE!</v>
      </c>
      <c r="FG17" s="168" t="e">
        <f>'4-5_Prison and Probation'!FN17/D17*100</f>
        <v>#VALUE!</v>
      </c>
      <c r="FH17" s="168" t="e">
        <f>'4-5_Prison and Probation'!FO17/E17*100</f>
        <v>#VALUE!</v>
      </c>
      <c r="FI17" s="168" t="e">
        <f>'4-5_Prison and Probation'!FP17/F17*100</f>
        <v>#VALUE!</v>
      </c>
      <c r="FJ17" s="168" t="e">
        <f>'4-5_Prison and Probation'!FQ17/G17*100</f>
        <v>#VALUE!</v>
      </c>
      <c r="FK17" s="168" t="e">
        <f>'4-5_Prison and Probation'!FR17/H17*100</f>
        <v>#VALUE!</v>
      </c>
      <c r="FL17" s="6" t="e">
        <f t="shared" si="19"/>
        <v>#VALUE!</v>
      </c>
      <c r="FM17" s="171" t="s">
        <v>3336</v>
      </c>
      <c r="FN17" s="168" t="e">
        <f>'4-5_Prison and Probation'!FT17/C17*100</f>
        <v>#VALUE!</v>
      </c>
      <c r="FO17" s="168" t="e">
        <f>'4-5_Prison and Probation'!FU17/D17*100</f>
        <v>#VALUE!</v>
      </c>
      <c r="FP17" s="168" t="e">
        <f>'4-5_Prison and Probation'!FV17/E17*100</f>
        <v>#VALUE!</v>
      </c>
      <c r="FQ17" s="168" t="e">
        <f>'4-5_Prison and Probation'!FW17/F17*100</f>
        <v>#VALUE!</v>
      </c>
      <c r="FR17" s="168" t="e">
        <f>'4-5_Prison and Probation'!FX17/G17*100</f>
        <v>#VALUE!</v>
      </c>
      <c r="FS17" s="168" t="e">
        <f>'4-5_Prison and Probation'!FY17/H17*100</f>
        <v>#VALUE!</v>
      </c>
      <c r="FT17" s="6" t="e">
        <f t="shared" si="20"/>
        <v>#VALUE!</v>
      </c>
      <c r="FU17" s="171" t="s">
        <v>3336</v>
      </c>
      <c r="FV17" s="168" t="e">
        <f>'4-5_Prison and Probation'!GA17/C17*100</f>
        <v>#VALUE!</v>
      </c>
      <c r="FW17" s="168" t="e">
        <f>'4-5_Prison and Probation'!GB17/D17*100</f>
        <v>#VALUE!</v>
      </c>
      <c r="FX17" s="168" t="e">
        <f>'4-5_Prison and Probation'!GC17/E17*100</f>
        <v>#VALUE!</v>
      </c>
      <c r="FY17" s="168" t="e">
        <f>'4-5_Prison and Probation'!GD17/F17*100</f>
        <v>#VALUE!</v>
      </c>
      <c r="FZ17" s="168" t="e">
        <f>'4-5_Prison and Probation'!GE17/G17*100</f>
        <v>#VALUE!</v>
      </c>
      <c r="GA17" s="168" t="e">
        <f>'4-5_Prison and Probation'!GF17/H17*100</f>
        <v>#VALUE!</v>
      </c>
      <c r="GB17" s="6" t="e">
        <f t="shared" si="21"/>
        <v>#VALUE!</v>
      </c>
      <c r="GC17" s="171" t="s">
        <v>3336</v>
      </c>
      <c r="GE17" s="168">
        <f>'4-5_Prison and Probation'!HA17/G17*100</f>
        <v>62.742050907283065</v>
      </c>
      <c r="GF17" s="168">
        <f>'4-5_Prison and Probation'!HB17/G17*100</f>
        <v>3.824007617373911</v>
      </c>
      <c r="GG17" s="168">
        <f>'4-5_Prison and Probation'!HC17/E17*100</f>
        <v>0.54518079673044517</v>
      </c>
      <c r="GH17" s="168">
        <f>'4-5_Prison and Probation'!HD17/G17*100</f>
        <v>16.346554945379683</v>
      </c>
      <c r="GI17" s="168">
        <f>'4-5_Prison and Probation'!HE17/G17*100</f>
        <v>5.9250565691419927</v>
      </c>
      <c r="GJ17" s="171" t="s">
        <v>3336</v>
      </c>
      <c r="GK17" s="168">
        <f>'4-5_Prison and Probation'!HG17/G17*100</f>
        <v>2.3005623926745464</v>
      </c>
      <c r="GL17" s="168">
        <f>'4-5_Prison and Probation'!HH17/G17*100</f>
        <v>4.1873191301356839E-2</v>
      </c>
      <c r="GM17" s="168">
        <f>'4-5_Prison and Probation'!HI17/G17*100</f>
        <v>0</v>
      </c>
      <c r="GN17" s="168">
        <f>'4-5_Prison and Probation'!HJ17/G17*100</f>
        <v>0.4150372196634487</v>
      </c>
      <c r="GO17" s="168">
        <f>'4-5_Prison and Probation'!HK17/G17*100</f>
        <v>0.18596623195602596</v>
      </c>
      <c r="GP17" s="171" t="s">
        <v>3336</v>
      </c>
      <c r="GQ17" s="168">
        <f>'4-5_Prison and Probation'!HM17/G17*100</f>
        <v>4.9176368490093489</v>
      </c>
      <c r="GR17" s="168">
        <f>'4-5_Prison and Probation'!HN17/G17*100</f>
        <v>0.32143832146041573</v>
      </c>
      <c r="GS17" s="168">
        <f>'4-5_Prison and Probation'!HO17/G17*100</f>
        <v>1.1084080050359164E-2</v>
      </c>
      <c r="GT17" s="168" t="e">
        <f>'4-5_Prison and Probation'!HP17/G17*100</f>
        <v>#VALUE!</v>
      </c>
      <c r="GU17" s="168" t="e">
        <f>'4-5_Prison and Probation'!HQ17/G17*100</f>
        <v>#VALUE!</v>
      </c>
      <c r="GV17" s="171" t="s">
        <v>3336</v>
      </c>
      <c r="GW17" s="168">
        <f>'4-5_Prison and Probation'!HS17/G17*100</f>
        <v>7.7810241953521331</v>
      </c>
      <c r="GX17" s="168">
        <f>'4-5_Prison and Probation'!HT17/G17*100</f>
        <v>0.25986009895842038</v>
      </c>
      <c r="GY17" s="168">
        <f>'4-5_Prison and Probation'!HU17/G17*100</f>
        <v>8.3746382602713679E-2</v>
      </c>
      <c r="GZ17" s="168" t="e">
        <f>'4-5_Prison and Probation'!HV17/G17*100</f>
        <v>#VALUE!</v>
      </c>
      <c r="HA17" s="168" t="e">
        <f>'4-5_Prison and Probation'!HW17/G17*100</f>
        <v>#VALUE!</v>
      </c>
      <c r="HB17" s="171" t="s">
        <v>3336</v>
      </c>
      <c r="HC17" s="168">
        <f>'4-5_Prison and Probation'!HY17/G17*100</f>
        <v>4.6454611055505293</v>
      </c>
      <c r="HD17" s="168">
        <f>'4-5_Prison and Probation'!HZ17/G17*100</f>
        <v>0.15394555625498837</v>
      </c>
      <c r="HE17" s="168">
        <f>'4-5_Prison and Probation'!IA17/G17*100</f>
        <v>5.5420400251795815E-2</v>
      </c>
      <c r="HF17" s="168" t="e">
        <f>'4-5_Prison and Probation'!IB17/G17*100</f>
        <v>#VALUE!</v>
      </c>
      <c r="HG17" s="168" t="e">
        <f>'4-5_Prison and Probation'!IC17/G17*100</f>
        <v>#VALUE!</v>
      </c>
      <c r="HH17" s="171" t="s">
        <v>3336</v>
      </c>
      <c r="HI17" s="168">
        <f>'4-5_Prison and Probation'!IE17/G17*100</f>
        <v>4.3843694421420691</v>
      </c>
      <c r="HJ17" s="168">
        <f>'4-5_Prison and Probation'!IF17/G17*100</f>
        <v>2.832598235091786E-2</v>
      </c>
      <c r="HK17" s="168">
        <f>'4-5_Prison and Probation'!IG17/G17*100</f>
        <v>2.832598235091786E-2</v>
      </c>
      <c r="HL17" s="168" t="e">
        <f>'4-5_Prison and Probation'!IH17/G17*100</f>
        <v>#VALUE!</v>
      </c>
      <c r="HM17" s="168" t="e">
        <f>'4-5_Prison and Probation'!II17/G17*100</f>
        <v>#VALUE!</v>
      </c>
      <c r="HN17" s="171" t="s">
        <v>3336</v>
      </c>
      <c r="HO17" s="168">
        <f>'4-5_Prison and Probation'!IK17/G17*100</f>
        <v>2.0948911295178818</v>
      </c>
      <c r="HP17" s="168">
        <f>'4-5_Prison and Probation'!IL17/G17*100</f>
        <v>1.2315644500399072E-2</v>
      </c>
      <c r="HQ17" s="168">
        <f>'4-5_Prison and Probation'!IM17/G17*100</f>
        <v>2.3399724550758234E-2</v>
      </c>
      <c r="HR17" s="168" t="e">
        <f>'4-5_Prison and Probation'!IN17/G17*100</f>
        <v>#VALUE!</v>
      </c>
      <c r="HS17" s="168" t="e">
        <f>'4-5_Prison and Probation'!IO17/G17*100</f>
        <v>#VALUE!</v>
      </c>
      <c r="HT17" s="171" t="s">
        <v>3336</v>
      </c>
      <c r="HU17" s="168">
        <f>'4-5_Prison and Probation'!IQ17/G17*100</f>
        <v>2.2315947834723118</v>
      </c>
      <c r="HV17" s="168">
        <f>'4-5_Prison and Probation'!IR17/G17*100</f>
        <v>1.4778773400478883E-2</v>
      </c>
      <c r="HW17" s="168">
        <f>'4-5_Prison and Probation'!IS17/G17*100</f>
        <v>4.9262578001596285E-3</v>
      </c>
      <c r="HX17" s="168" t="e">
        <f>'4-5_Prison and Probation'!IT17/G17*100</f>
        <v>#VALUE!</v>
      </c>
      <c r="HY17" s="168" t="e">
        <f>'4-5_Prison and Probation'!IU17/G17*100</f>
        <v>#VALUE!</v>
      </c>
      <c r="HZ17" s="171" t="s">
        <v>3336</v>
      </c>
      <c r="IA17" s="168">
        <f>'4-5_Prison and Probation'!IW17/G17*100</f>
        <v>8.276113104268175</v>
      </c>
      <c r="IB17" s="168">
        <f>'4-5_Prison and Probation'!IX17/G17*100</f>
        <v>0.24508132555794149</v>
      </c>
      <c r="IC17" s="168">
        <f>'4-5_Prison and Probation'!IY17/G17*100</f>
        <v>0.22783942325738282</v>
      </c>
      <c r="ID17" s="168">
        <f>'4-5_Prison and Probation'!IZ17/G17*100</f>
        <v>2.4175610154283373</v>
      </c>
      <c r="IE17" s="168">
        <f>'4-5_Prison and Probation'!JA17/G17*100</f>
        <v>0.67612888307190899</v>
      </c>
      <c r="IF17" s="171" t="s">
        <v>3336</v>
      </c>
      <c r="IG17" s="168">
        <f>'4-5_Prison and Probation'!JC17/G17*100</f>
        <v>14.459798207918547</v>
      </c>
      <c r="IH17" s="168">
        <f>'4-5_Prison and Probation'!JD17/G17*100</f>
        <v>1.0517560403340807</v>
      </c>
      <c r="II17" s="168">
        <f>'4-5_Prison and Probation'!JE17/G17*100</f>
        <v>0.14039834730454939</v>
      </c>
      <c r="IJ17" s="168">
        <f>'4-5_Prison and Probation'!JF17/G17*100</f>
        <v>4.3831378776920289</v>
      </c>
      <c r="IK17" s="168">
        <f>'4-5_Prison and Probation'!JG17/G17*100</f>
        <v>2.0998173873180415</v>
      </c>
      <c r="IL17" s="171" t="s">
        <v>3336</v>
      </c>
      <c r="IM17" s="168">
        <f>'4-5_Prison and Probation'!JI17/G17*100</f>
        <v>5.0851296142147762</v>
      </c>
      <c r="IN17" s="168">
        <f>'4-5_Prison and Probation'!JJ17/G17*100</f>
        <v>0.68351826977214847</v>
      </c>
      <c r="IO17" s="168">
        <f>'4-5_Prison and Probation'!JK17/G17*100</f>
        <v>9.852515600319257E-3</v>
      </c>
      <c r="IP17" s="168" t="e">
        <f>'4-5_Prison and Probation'!JL17/G17*100</f>
        <v>#VALUE!</v>
      </c>
      <c r="IQ17" s="168" t="e">
        <f>'4-5_Prison and Probation'!JM17/G17*100</f>
        <v>#VALUE!</v>
      </c>
      <c r="IR17" s="171" t="s">
        <v>3336</v>
      </c>
      <c r="IS17" s="168">
        <f>'4-5_Prison and Probation'!JO17/G17*100</f>
        <v>8.3992695492721658</v>
      </c>
      <c r="IT17" s="168">
        <f>'4-5_Prison and Probation'!JP17/G17*100</f>
        <v>0.5123308112166014</v>
      </c>
      <c r="IU17" s="168">
        <f>'4-5_Prison and Probation'!JQ17/G17*100</f>
        <v>7.3893867002394415E-3</v>
      </c>
      <c r="IV17" s="168">
        <f>'4-5_Prison and Probation'!JR17/G17*100</f>
        <v>2.858461088542624</v>
      </c>
      <c r="IW17" s="168">
        <f>'4-5_Prison and Probation'!JS17/G17*100</f>
        <v>0.87810545287845365</v>
      </c>
      <c r="IX17" s="171" t="s">
        <v>3336</v>
      </c>
      <c r="IY17" s="168">
        <f>'4-5_Prison and Probation'!KO17/H17*100</f>
        <v>46.18762893412606</v>
      </c>
      <c r="IZ17" s="168">
        <f>'4-5_Prison and Probation'!KP17/H17*100</f>
        <v>46.18762893412606</v>
      </c>
      <c r="JA17" s="168" t="e">
        <f>'4-5_Prison and Probation'!KQ17/H17*100</f>
        <v>#VALUE!</v>
      </c>
      <c r="JB17" s="171" t="s">
        <v>3336</v>
      </c>
      <c r="JC17" s="168">
        <f>'4-5_Prison and Probation'!KS17/H17*100</f>
        <v>0.45755627662314319</v>
      </c>
      <c r="JD17" s="168" t="e">
        <f>'4-5_Prison and Probation'!KT17/H17*100</f>
        <v>#VALUE!</v>
      </c>
      <c r="JE17" s="168" t="e">
        <f>'4-5_Prison and Probation'!KU17/H17*100</f>
        <v>#VALUE!</v>
      </c>
      <c r="JF17" s="168" t="e">
        <f>'4-5_Prison and Probation'!KV17/H17*100</f>
        <v>#VALUE!</v>
      </c>
      <c r="JG17" s="168">
        <f>'4-5_Prison and Probation'!KW17/H17*100</f>
        <v>0.45390556165008616</v>
      </c>
      <c r="JH17" s="168" t="e">
        <f>'4-5_Prison and Probation'!KX17/H17*100</f>
        <v>#VALUE!</v>
      </c>
      <c r="JI17" s="168">
        <f>'4-5_Prison and Probation'!KY17/H17*100</f>
        <v>3.6507149730569937E-3</v>
      </c>
      <c r="JJ17" s="168" t="e">
        <f>'4-5_Prison and Probation'!KZ17/H17*100</f>
        <v>#VALUE!</v>
      </c>
      <c r="JK17" s="168">
        <f>'4-5_Prison and Probation'!LA17/H17*100</f>
        <v>43.769638716971315</v>
      </c>
      <c r="JL17" s="168">
        <f>'4-5_Prison and Probation'!LB17/H17*100</f>
        <v>2.134451354247322</v>
      </c>
      <c r="JM17" s="171" t="s">
        <v>3336</v>
      </c>
      <c r="JN17" s="168">
        <f>'4-5_Prison and Probation'!LD17/H17*100</f>
        <v>0.52570295612020712</v>
      </c>
      <c r="JO17" s="168" t="e">
        <f>'4-5_Prison and Probation'!LE17/H17*100</f>
        <v>#VALUE!</v>
      </c>
      <c r="JP17" s="168" t="e">
        <f>'4-5_Prison and Probation'!LF17/H17*100</f>
        <v>#VALUE!</v>
      </c>
      <c r="JQ17" s="168">
        <f>'4-5_Prison and Probation'!LG17/H17*100</f>
        <v>8.5183349371329847E-2</v>
      </c>
      <c r="JR17" s="168">
        <f>'4-5_Prison and Probation'!LH17/H17*100</f>
        <v>18.599175882734365</v>
      </c>
      <c r="JS17" s="168" t="e">
        <f>'4-5_Prison and Probation'!LI17/H17*100</f>
        <v>#VALUE!</v>
      </c>
      <c r="JT17" s="171" t="s">
        <v>3336</v>
      </c>
      <c r="JU17" s="168">
        <f>'4-5_Prison and Probation'!LK17/H17*100</f>
        <v>1.8229236765464587</v>
      </c>
      <c r="JV17" s="168">
        <f>'4-5_Prison and Probation'!LL17/H17*100</f>
        <v>0.25311623813195155</v>
      </c>
      <c r="JW17" s="168">
        <f>'4-5_Prison and Probation'!LM17/H17*100</f>
        <v>0.91389564825526737</v>
      </c>
      <c r="JX17" s="168">
        <f>'4-5_Prison and Probation'!LN17/H17*100</f>
        <v>6.6929774506044884E-2</v>
      </c>
      <c r="JY17" s="168">
        <f>'4-5_Prison and Probation'!LO17/H17*100</f>
        <v>0.44417032172193421</v>
      </c>
      <c r="JZ17" s="168">
        <f>'4-5_Prison and Probation'!LP17/H17*100</f>
        <v>0.45755627662314319</v>
      </c>
      <c r="KA17" s="171" t="s">
        <v>3336</v>
      </c>
      <c r="KB17" s="168">
        <f>'4-5_Prison and Probation'!LR17/H17*100</f>
        <v>4.2822886633958532</v>
      </c>
      <c r="KC17" s="168">
        <f>'4-5_Prison and Probation'!LS17/H17*100</f>
        <v>0.65712869515025885</v>
      </c>
      <c r="KD17" s="168">
        <f>'4-5_Prison and Probation'!LT17/H17*100</f>
        <v>15.964576577178233</v>
      </c>
      <c r="KE17" s="168">
        <f>'4-5_Prison and Probation'!LU17/H17*100</f>
        <v>0.61453702046459391</v>
      </c>
      <c r="KF17" s="171" t="s">
        <v>3336</v>
      </c>
      <c r="KG17" s="168">
        <f>'4-5_Prison and Probation'!OT17/G17*100</f>
        <v>192.56495427933979</v>
      </c>
      <c r="KH17" s="168" t="e">
        <f>'4-5_Prison and Probation'!OU17/G17*100</f>
        <v>#VALUE!</v>
      </c>
      <c r="KI17" s="168" t="e">
        <f>'4-5_Prison and Probation'!OV17/G17*100</f>
        <v>#VALUE!</v>
      </c>
      <c r="KJ17" s="168" t="e">
        <f>'4-5_Prison and Probation'!OW17/G17*100</f>
        <v>#VALUE!</v>
      </c>
      <c r="KK17" s="168" t="e">
        <f>'4-5_Prison and Probation'!OX17/G17*100</f>
        <v>#VALUE!</v>
      </c>
      <c r="KL17" s="171" t="s">
        <v>3336</v>
      </c>
      <c r="KM17" s="168" t="e">
        <f>'4-5_Prison and Probation'!OZ17/G17*100</f>
        <v>#VALUE!</v>
      </c>
      <c r="KN17" s="168" t="e">
        <f>'4-5_Prison and Probation'!PA17/G17*100</f>
        <v>#VALUE!</v>
      </c>
      <c r="KO17" s="168" t="e">
        <f>'4-5_Prison and Probation'!PB17/G17*100</f>
        <v>#VALUE!</v>
      </c>
      <c r="KP17" s="168" t="e">
        <f>'4-5_Prison and Probation'!PC17/G17*100</f>
        <v>#VALUE!</v>
      </c>
      <c r="KQ17" s="168" t="e">
        <f>'4-5_Prison and Probation'!PD17/G17*100</f>
        <v>#VALUE!</v>
      </c>
      <c r="KR17" s="171" t="s">
        <v>3336</v>
      </c>
      <c r="KS17" s="168" t="e">
        <f>'4-5_Prison and Probation'!PF17/G17*100</f>
        <v>#VALUE!</v>
      </c>
      <c r="KT17" s="168" t="e">
        <f>'4-5_Prison and Probation'!PG17/G17*100</f>
        <v>#VALUE!</v>
      </c>
      <c r="KU17" s="168" t="e">
        <f>'4-5_Prison and Probation'!PH17/G17*100</f>
        <v>#VALUE!</v>
      </c>
      <c r="KV17" s="168" t="e">
        <f>'4-5_Prison and Probation'!PI17/G17*100</f>
        <v>#VALUE!</v>
      </c>
      <c r="KW17" s="168" t="e">
        <f>'4-5_Prison and Probation'!PJ17/G17*100</f>
        <v>#VALUE!</v>
      </c>
      <c r="KX17" s="168" t="e">
        <f>'4-5_Prison and Probation'!PK17/G17*100</f>
        <v>#VALUE!</v>
      </c>
      <c r="KY17" s="168" t="e">
        <f>'4-5_Prison and Probation'!PL17/G17*100</f>
        <v>#VALUE!</v>
      </c>
      <c r="KZ17" s="171" t="s">
        <v>3336</v>
      </c>
      <c r="LA17" s="168" t="e">
        <f>'4-5_Prison and Probation'!PN17/G17*100</f>
        <v>#VALUE!</v>
      </c>
      <c r="LB17" s="168" t="e">
        <f>'4-5_Prison and Probation'!PO17/G17*100</f>
        <v>#VALUE!</v>
      </c>
      <c r="LC17" s="171" t="s">
        <v>3336</v>
      </c>
      <c r="LD17" s="168" t="e">
        <f>'4-5_Prison and Probation'!PQ17/G17*100</f>
        <v>#VALUE!</v>
      </c>
      <c r="LE17" s="168">
        <f>'4-5_Prison and Probation'!PR17/G17*100</f>
        <v>268.16084335168938</v>
      </c>
      <c r="LF17" s="168" t="e">
        <f>'4-5_Prison and Probation'!PS17/G17*100</f>
        <v>#VALUE!</v>
      </c>
      <c r="LG17" s="168">
        <f>'4-5_Prison and Probation'!PT17/G17*100</f>
        <v>103.23465846014517</v>
      </c>
      <c r="LH17" s="168" t="e">
        <f>'4-5_Prison and Probation'!PU17/G17*100</f>
        <v>#VALUE!</v>
      </c>
      <c r="LI17" s="168" t="e">
        <f>'4-5_Prison and Probation'!PV17/G17*100</f>
        <v>#VALUE!</v>
      </c>
      <c r="LJ17" s="171" t="s">
        <v>3336</v>
      </c>
      <c r="LK17" s="168" t="e">
        <f>'4-5_Prison and Probation'!PX17/G17*100</f>
        <v>#VALUE!</v>
      </c>
      <c r="LL17" s="168" t="e">
        <f>'4-5_Prison and Probation'!PY17/G17*100</f>
        <v>#VALUE!</v>
      </c>
      <c r="LM17" s="168" t="e">
        <f>'4-5_Prison and Probation'!PZ17/G17*100</f>
        <v>#VALUE!</v>
      </c>
      <c r="LN17" s="168" t="e">
        <f>'4-5_Prison and Probation'!QA17/G17*100</f>
        <v>#VALUE!</v>
      </c>
      <c r="LO17" s="168" t="e">
        <f>'4-5_Prison and Probation'!QB17/G17*100</f>
        <v>#VALUE!</v>
      </c>
      <c r="LP17" s="168" t="e">
        <f>'4-5_Prison and Probation'!QC17/G17*100</f>
        <v>#VALUE!</v>
      </c>
      <c r="LQ17" s="171" t="s">
        <v>3336</v>
      </c>
      <c r="LR17" s="168" t="e">
        <f>'4-5_Prison and Probation'!QE17/G17*100</f>
        <v>#VALUE!</v>
      </c>
      <c r="LS17" s="168" t="e">
        <f>'4-5_Prison and Probation'!QF17/G17*100</f>
        <v>#VALUE!</v>
      </c>
      <c r="LT17" s="168" t="e">
        <f>'4-5_Prison and Probation'!QG17/G17*100</f>
        <v>#VALUE!</v>
      </c>
      <c r="LU17" s="168" t="e">
        <f>'4-5_Prison and Probation'!QH17/G17*100</f>
        <v>#VALUE!</v>
      </c>
      <c r="LV17" s="168" t="e">
        <f>'4-5_Prison and Probation'!QI17/G17*100</f>
        <v>#VALUE!</v>
      </c>
      <c r="LW17" s="168" t="e">
        <f>'4-5_Prison and Probation'!QJ17/G17*100</f>
        <v>#VALUE!</v>
      </c>
      <c r="LX17" s="171" t="s">
        <v>3336</v>
      </c>
      <c r="LY17" s="168" t="e">
        <f>'4-5_Prison and Probation'!QL17/G17*100</f>
        <v>#VALUE!</v>
      </c>
      <c r="LZ17" s="168" t="e">
        <f>'4-5_Prison and Probation'!QM17/G17*100</f>
        <v>#VALUE!</v>
      </c>
      <c r="MA17" s="168" t="e">
        <f>'4-5_Prison and Probation'!QN17/G17*100</f>
        <v>#VALUE!</v>
      </c>
      <c r="MB17" s="168" t="e">
        <f>'4-5_Prison and Probation'!QO17/G17*100</f>
        <v>#VALUE!</v>
      </c>
      <c r="MC17" s="168" t="e">
        <f>'4-5_Prison and Probation'!QP17/G17*100</f>
        <v>#VALUE!</v>
      </c>
      <c r="MD17" s="168">
        <f>'4-5_Prison and Probation'!QQ17/G17*100</f>
        <v>15.90442330781536</v>
      </c>
      <c r="ME17" s="171" t="s">
        <v>3336</v>
      </c>
      <c r="MF17" s="168">
        <f>'4-5_Prison and Probation'!QS17/G17*100</f>
        <v>75.287997959839601</v>
      </c>
      <c r="MG17" s="168">
        <f>'4-5_Prison and Probation'!QT17/G17*100</f>
        <v>50.538478771837624</v>
      </c>
      <c r="MH17" s="168">
        <f>'4-5_Prison and Probation'!QU17/G17*100</f>
        <v>19.406992603728856</v>
      </c>
      <c r="MI17" s="168" t="e">
        <f>'4-5_Prison and Probation'!QV17/G17*100</f>
        <v>#VALUE!</v>
      </c>
      <c r="MJ17" s="168" t="e">
        <f>'4-5_Prison and Probation'!QW17/G17*100</f>
        <v>#VALUE!</v>
      </c>
      <c r="MK17" s="168" t="e">
        <f>'4-5_Prison and Probation'!QX17/G17*100</f>
        <v>#VALUE!</v>
      </c>
      <c r="ML17" s="168">
        <f>'4-5_Prison and Probation'!QY17/G17*100</f>
        <v>5.3425265842731173</v>
      </c>
      <c r="MM17" s="171" t="s">
        <v>3336</v>
      </c>
      <c r="MN17" s="168">
        <f>'4-5_Prison and Probation'!RY17/G17*100</f>
        <v>2.6586397565236495</v>
      </c>
      <c r="MO17" s="171" t="s">
        <v>3336</v>
      </c>
      <c r="MP17" s="168" t="e">
        <f>'4-5_Prison and Probation'!SA17/G17*100</f>
        <v>#VALUE!</v>
      </c>
      <c r="MQ17" s="168" t="e">
        <f>'4-5_Prison and Probation'!SB17/G17*100</f>
        <v>#VALUE!</v>
      </c>
      <c r="MR17" s="168" t="e">
        <f>'4-5_Prison and Probation'!SC17/G17*100</f>
        <v>#VALUE!</v>
      </c>
      <c r="MS17" s="168" t="e">
        <f>'4-5_Prison and Probation'!SD17/G17*100</f>
        <v>#VALUE!</v>
      </c>
      <c r="MT17" s="171" t="s">
        <v>3336</v>
      </c>
      <c r="MU17" s="168" t="e">
        <f>'4-5_Prison and Probation'!SF17/G17*100</f>
        <v>#VALUE!</v>
      </c>
      <c r="MV17" s="168" t="e">
        <f>'4-5_Prison and Probation'!SG17/G17*100</f>
        <v>#VALUE!</v>
      </c>
      <c r="MW17" s="168" t="e">
        <f>'4-5_Prison and Probation'!SH17/G17*100</f>
        <v>#VALUE!</v>
      </c>
      <c r="MX17" s="168" t="e">
        <f>'4-5_Prison and Probation'!SI17/G17*100</f>
        <v>#VALUE!</v>
      </c>
      <c r="MY17" s="171" t="s">
        <v>3336</v>
      </c>
      <c r="MZ17" s="168" t="e">
        <f>'4-5_Prison and Probation'!SK17/G17*100</f>
        <v>#VALUE!</v>
      </c>
      <c r="NA17" s="168" t="e">
        <f>'4-5_Prison and Probation'!SL17/G17*100</f>
        <v>#VALUE!</v>
      </c>
      <c r="NB17" s="168" t="e">
        <f>'4-5_Prison and Probation'!SM17/G17*100</f>
        <v>#VALUE!</v>
      </c>
      <c r="NC17" s="168" t="e">
        <f>'4-5_Prison and Probation'!SN17/G17*100</f>
        <v>#VALUE!</v>
      </c>
    </row>
    <row r="18" spans="1:367">
      <c r="A18" s="133">
        <v>17</v>
      </c>
      <c r="B18" s="150" t="s">
        <v>40</v>
      </c>
      <c r="C18" s="5">
        <v>11123.392</v>
      </c>
      <c r="D18" s="5">
        <v>11086.406000000001</v>
      </c>
      <c r="E18" s="5">
        <v>11003.615</v>
      </c>
      <c r="F18" s="5">
        <v>10926.807000000001</v>
      </c>
      <c r="G18" s="5">
        <v>10858.018</v>
      </c>
      <c r="H18" s="5">
        <v>10783.748</v>
      </c>
      <c r="I18" s="171" t="s">
        <v>3336</v>
      </c>
      <c r="J18" s="285">
        <f>'4-5_Prison and Probation'!AJ18/C18*100</f>
        <v>112.18700195048416</v>
      </c>
      <c r="K18" s="285">
        <f>'4-5_Prison and Probation'!AK18/D18*100</f>
        <v>112.56127549360902</v>
      </c>
      <c r="L18" s="285">
        <f>'4-5_Prison and Probation'!AL18/E18*100</f>
        <v>120.30591764615536</v>
      </c>
      <c r="M18" s="285">
        <f>'4-5_Prison and Probation'!AM18/F18*100</f>
        <v>109.87656320826385</v>
      </c>
      <c r="N18" s="285">
        <f>'4-5_Prison and Probation'!AN18/G18*100</f>
        <v>88.837576065908166</v>
      </c>
      <c r="O18" s="285">
        <f>'4-5_Prison and Probation'!AO18/H18*100</f>
        <v>89.217589283429106</v>
      </c>
      <c r="P18" s="340">
        <f t="shared" si="0"/>
        <v>-20.47421917665028</v>
      </c>
      <c r="Q18" s="171" t="s">
        <v>3336</v>
      </c>
      <c r="R18" s="167">
        <f>'4-5_Prison and Probation'!AQ18/C18*100</f>
        <v>38.24372997013861</v>
      </c>
      <c r="S18" s="167">
        <f>'4-5_Prison and Probation'!AR18/D18*100</f>
        <v>38.37131708869402</v>
      </c>
      <c r="T18" s="167">
        <f>'4-5_Prison and Probation'!AS18/E18*100</f>
        <v>28.20891134413554</v>
      </c>
      <c r="U18" s="167">
        <f>'4-5_Prison and Probation'!AT18/F18*100</f>
        <v>23.831298566909801</v>
      </c>
      <c r="V18" s="167">
        <f>'4-5_Prison and Probation'!AU18/G18*100</f>
        <v>21.698251006767531</v>
      </c>
      <c r="W18" s="167">
        <f>'4-5_Prison and Probation'!AV18/H18*100</f>
        <v>21.847691544720817</v>
      </c>
      <c r="X18" s="6">
        <f t="shared" si="1"/>
        <v>-42.872487694636774</v>
      </c>
      <c r="Y18" s="171" t="s">
        <v>3336</v>
      </c>
      <c r="Z18" s="168">
        <f>'4-5_Prison and Probation'!AX18/C18*100</f>
        <v>5.0524156660126698</v>
      </c>
      <c r="AA18" s="168">
        <f>'4-5_Prison and Probation'!AY18/D18*100</f>
        <v>5.0692713220136438</v>
      </c>
      <c r="AB18" s="168">
        <f>'4-5_Prison and Probation'!AZ18/E18*100</f>
        <v>6.2615785812208085</v>
      </c>
      <c r="AC18" s="168">
        <f>'4-5_Prison and Probation'!BA18/F18*100</f>
        <v>5.2897429230698405</v>
      </c>
      <c r="AD18" s="168">
        <f>'4-5_Prison and Probation'!BB18/G18*100</f>
        <v>4.7706680906220633</v>
      </c>
      <c r="AE18" s="168">
        <f>'4-5_Prison and Probation'!BC18/H18*100</f>
        <v>4.7571586428021133</v>
      </c>
      <c r="AF18" s="6">
        <f t="shared" si="2"/>
        <v>-5.8438783094735101</v>
      </c>
      <c r="AG18" s="171" t="s">
        <v>3336</v>
      </c>
      <c r="AH18" s="168">
        <f>'4-5_Prison and Probation'!BE18/C18*100</f>
        <v>70.904630529967832</v>
      </c>
      <c r="AI18" s="168">
        <f>'4-5_Prison and Probation'!BF18/D18*100</f>
        <v>71.141179567120304</v>
      </c>
      <c r="AJ18" s="168">
        <f>'4-5_Prison and Probation'!BG18/E18*100</f>
        <v>72.639764295642834</v>
      </c>
      <c r="AK18" s="168">
        <f>'4-5_Prison and Probation'!BH18/F18*100</f>
        <v>65.124239862569183</v>
      </c>
      <c r="AL18" s="168">
        <f>'4-5_Prison and Probation'!BI18/G18*100</f>
        <v>48.388204919166647</v>
      </c>
      <c r="AM18" s="168">
        <f>'4-5_Prison and Probation'!BJ18/H18*100</f>
        <v>49.203672044265126</v>
      </c>
      <c r="AN18" s="6">
        <f t="shared" si="3"/>
        <v>-30.605841005730653</v>
      </c>
      <c r="AO18" s="171" t="s">
        <v>3336</v>
      </c>
      <c r="AP18" s="168">
        <f>'4-5_Prison and Probation'!BL18/C18*100</f>
        <v>13.970558620967418</v>
      </c>
      <c r="AQ18" s="168">
        <f>'4-5_Prison and Probation'!BM18/D18*100</f>
        <v>14.017166609269044</v>
      </c>
      <c r="AR18" s="168">
        <f>'4-5_Prison and Probation'!BN18/E18*100</f>
        <v>9.3332963757819591</v>
      </c>
      <c r="AS18" s="168" t="e">
        <f>'4-5_Prison and Probation'!BO18/F18*100</f>
        <v>#VALUE!</v>
      </c>
      <c r="AT18" s="168" t="e">
        <f>'4-5_Prison and Probation'!BP18/G18*100</f>
        <v>#VALUE!</v>
      </c>
      <c r="AU18" s="168">
        <f>'4-5_Prison and Probation'!BQ18/H18*100</f>
        <v>8.605542340195635</v>
      </c>
      <c r="AV18" s="6">
        <f t="shared" si="4"/>
        <v>-38.402303202964347</v>
      </c>
      <c r="AW18" s="171" t="s">
        <v>3336</v>
      </c>
      <c r="AX18" s="168">
        <f>'4-5_Prison and Probation'!BS18/C18*100</f>
        <v>0.32364228465561584</v>
      </c>
      <c r="AY18" s="168">
        <f>'4-5_Prison and Probation'!BT18/D18*100</f>
        <v>0.32472200639233312</v>
      </c>
      <c r="AZ18" s="168">
        <f>'4-5_Prison and Probation'!BU18/E18*100</f>
        <v>4.6075766918417269</v>
      </c>
      <c r="BA18" s="168">
        <f>'4-5_Prison and Probation'!BV18/F18*100</f>
        <v>3.6790253547994394</v>
      </c>
      <c r="BB18" s="168">
        <f>'4-5_Prison and Probation'!BW18/G18*100</f>
        <v>2.50506123677452</v>
      </c>
      <c r="BC18" s="168">
        <f>'4-5_Prison and Probation'!BX18/H18*100</f>
        <v>0.10200535101524998</v>
      </c>
      <c r="BD18" s="6">
        <f t="shared" si="5"/>
        <v>-68.482069293327129</v>
      </c>
      <c r="BE18" s="171" t="s">
        <v>3336</v>
      </c>
      <c r="BF18" s="168" t="e">
        <f>'4-5_Prison and Probation'!BZ18/C18*100</f>
        <v>#VALUE!</v>
      </c>
      <c r="BG18" s="168" t="e">
        <f>'4-5_Prison and Probation'!CA18/D18*100</f>
        <v>#VALUE!</v>
      </c>
      <c r="BH18" s="168">
        <f>'4-5_Prison and Probation'!CB18/E18*100</f>
        <v>123.1958769913342</v>
      </c>
      <c r="BI18" s="168">
        <f>'4-5_Prison and Probation'!CC18/F18*100</f>
        <v>110.16942094794938</v>
      </c>
      <c r="BJ18" s="168">
        <f>'4-5_Prison and Probation'!CD18/G18*100</f>
        <v>118.15231840654528</v>
      </c>
      <c r="BK18" s="168">
        <f>'4-5_Prison and Probation'!CE18/H18*100</f>
        <v>104.48593568766628</v>
      </c>
      <c r="BL18" s="6" t="e">
        <f t="shared" si="6"/>
        <v>#VALUE!</v>
      </c>
      <c r="BM18" s="171" t="s">
        <v>3336</v>
      </c>
      <c r="BN18" s="168" t="e">
        <f>'4-5_Prison and Probation'!CG18/C18*100</f>
        <v>#VALUE!</v>
      </c>
      <c r="BO18" s="168" t="e">
        <f>'4-5_Prison and Probation'!CH18/D18*100</f>
        <v>#VALUE!</v>
      </c>
      <c r="BP18" s="168" t="e">
        <f>'4-5_Prison and Probation'!CI18/E18*100</f>
        <v>#VALUE!</v>
      </c>
      <c r="BQ18" s="168">
        <f>'4-5_Prison and Probation'!CJ18/F18*100</f>
        <v>39.334455161512416</v>
      </c>
      <c r="BR18" s="168">
        <f>'4-5_Prison and Probation'!CK18/G18*100</f>
        <v>38.791610034170141</v>
      </c>
      <c r="BS18" s="168">
        <f>'4-5_Prison and Probation'!CL18/H18*100</f>
        <v>36.443729953630225</v>
      </c>
      <c r="BT18" s="6" t="e">
        <f t="shared" si="7"/>
        <v>#VALUE!</v>
      </c>
      <c r="BU18" s="171" t="s">
        <v>3336</v>
      </c>
      <c r="BV18" s="168" t="e">
        <f>'4-5_Prison and Probation'!CN18/C18*100</f>
        <v>#VALUE!</v>
      </c>
      <c r="BW18" s="168" t="e">
        <f>'4-5_Prison and Probation'!CO18/D18*100</f>
        <v>#VALUE!</v>
      </c>
      <c r="BX18" s="168" t="e">
        <f>'4-5_Prison and Probation'!CP18/E18*100</f>
        <v>#VALUE!</v>
      </c>
      <c r="BY18" s="168" t="e">
        <f>'4-5_Prison and Probation'!CQ18/F18*100</f>
        <v>#VALUE!</v>
      </c>
      <c r="BZ18" s="168" t="e">
        <f>'4-5_Prison and Probation'!CR18/G18*100</f>
        <v>#VALUE!</v>
      </c>
      <c r="CA18" s="168" t="e">
        <f>'4-5_Prison and Probation'!CS18/H18*100</f>
        <v>#VALUE!</v>
      </c>
      <c r="CB18" s="6" t="e">
        <f t="shared" si="8"/>
        <v>#VALUE!</v>
      </c>
      <c r="CC18" s="171" t="s">
        <v>3336</v>
      </c>
      <c r="CD18" s="168" t="e">
        <f>'4-5_Prison and Probation'!CU18/C18*100</f>
        <v>#VALUE!</v>
      </c>
      <c r="CE18" s="168" t="e">
        <f>'4-5_Prison and Probation'!CV18/D18*100</f>
        <v>#VALUE!</v>
      </c>
      <c r="CF18" s="168" t="e">
        <f>'4-5_Prison and Probation'!CW18/E18*100</f>
        <v>#VALUE!</v>
      </c>
      <c r="CG18" s="168" t="e">
        <f>'4-5_Prison and Probation'!CX18/F18*100</f>
        <v>#VALUE!</v>
      </c>
      <c r="CH18" s="168" t="e">
        <f>'4-5_Prison and Probation'!CY18/G18*100</f>
        <v>#VALUE!</v>
      </c>
      <c r="CI18" s="168" t="e">
        <f>'4-5_Prison and Probation'!CZ18/H18*100</f>
        <v>#VALUE!</v>
      </c>
      <c r="CJ18" s="6" t="e">
        <f t="shared" si="9"/>
        <v>#VALUE!</v>
      </c>
      <c r="CK18" s="171" t="s">
        <v>3336</v>
      </c>
      <c r="CL18" s="168" t="e">
        <f>'4-5_Prison and Probation'!DB18/C18*100</f>
        <v>#VALUE!</v>
      </c>
      <c r="CM18" s="168" t="e">
        <f>'4-5_Prison and Probation'!DC18/D18*100</f>
        <v>#VALUE!</v>
      </c>
      <c r="CN18" s="168" t="e">
        <f>'4-5_Prison and Probation'!DD18/E18*100</f>
        <v>#VALUE!</v>
      </c>
      <c r="CO18" s="168" t="e">
        <f>'4-5_Prison and Probation'!DE18/F18*100</f>
        <v>#VALUE!</v>
      </c>
      <c r="CP18" s="168" t="e">
        <f>'4-5_Prison and Probation'!DF18/G18*100</f>
        <v>#VALUE!</v>
      </c>
      <c r="CQ18" s="168" t="e">
        <f>'4-5_Prison and Probation'!DG18/H18*100</f>
        <v>#VALUE!</v>
      </c>
      <c r="CR18" s="6" t="e">
        <f t="shared" si="10"/>
        <v>#VALUE!</v>
      </c>
      <c r="CS18" s="171" t="s">
        <v>3336</v>
      </c>
      <c r="CT18" s="168" t="e">
        <f>'4-5_Prison and Probation'!DI18/C18*100</f>
        <v>#VALUE!</v>
      </c>
      <c r="CU18" s="168" t="e">
        <f>'4-5_Prison and Probation'!DJ18/D18*100</f>
        <v>#VALUE!</v>
      </c>
      <c r="CV18" s="168" t="e">
        <f>'4-5_Prison and Probation'!DK18/E18*100</f>
        <v>#VALUE!</v>
      </c>
      <c r="CW18" s="168" t="e">
        <f>'4-5_Prison and Probation'!DL18/F18*100</f>
        <v>#VALUE!</v>
      </c>
      <c r="CX18" s="168" t="e">
        <f>'4-5_Prison and Probation'!DM18/G18*100</f>
        <v>#VALUE!</v>
      </c>
      <c r="CY18" s="168" t="e">
        <f>'4-5_Prison and Probation'!DN18/H18*100</f>
        <v>#VALUE!</v>
      </c>
      <c r="CZ18" s="6" t="e">
        <f t="shared" si="11"/>
        <v>#VALUE!</v>
      </c>
      <c r="DA18" s="171" t="s">
        <v>3336</v>
      </c>
      <c r="DB18" s="168" t="e">
        <f>'4-5_Prison and Probation'!DP18/C18*100</f>
        <v>#VALUE!</v>
      </c>
      <c r="DC18" s="168" t="e">
        <f>'4-5_Prison and Probation'!DQ18/D18*100</f>
        <v>#VALUE!</v>
      </c>
      <c r="DD18" s="168">
        <f>'4-5_Prison and Probation'!DR18/E18*100</f>
        <v>82.40019302747325</v>
      </c>
      <c r="DE18" s="168">
        <f>'4-5_Prison and Probation'!DS18/F18*100</f>
        <v>86.40218501159579</v>
      </c>
      <c r="DF18" s="168">
        <f>'4-5_Prison and Probation'!DT18/G18*100</f>
        <v>106.29011666770123</v>
      </c>
      <c r="DG18" s="168">
        <f>'4-5_Prison and Probation'!DU18/H18*100</f>
        <v>92.551309618882044</v>
      </c>
      <c r="DH18" s="6" t="e">
        <f t="shared" si="12"/>
        <v>#VALUE!</v>
      </c>
      <c r="DI18" s="171" t="s">
        <v>3336</v>
      </c>
      <c r="DJ18" s="168">
        <f>'4-5_Prison and Probation'!DW18/C18*100</f>
        <v>0.5663739981473277</v>
      </c>
      <c r="DK18" s="168">
        <f>'4-5_Prison and Probation'!DX18/D18*100</f>
        <v>0.23452144906112943</v>
      </c>
      <c r="DL18" s="168">
        <f>'4-5_Prison and Probation'!DY18/E18*100</f>
        <v>0.74520964246749821</v>
      </c>
      <c r="DM18" s="168">
        <f>'4-5_Prison and Probation'!DZ18/F18*100</f>
        <v>0.26540232659000929</v>
      </c>
      <c r="DN18" s="168">
        <f>'4-5_Prison and Probation'!EA18/G18*100</f>
        <v>0.36839135834919412</v>
      </c>
      <c r="DO18" s="168">
        <f>'4-5_Prison and Probation'!EB18/H18*100</f>
        <v>0.25964998440245451</v>
      </c>
      <c r="DP18" s="6">
        <f t="shared" si="13"/>
        <v>-54.155737153930353</v>
      </c>
      <c r="DQ18" s="171" t="s">
        <v>3336</v>
      </c>
      <c r="DR18" s="168" t="e">
        <f>'4-5_Prison and Probation'!ED18/C18*100</f>
        <v>#VALUE!</v>
      </c>
      <c r="DS18" s="168" t="e">
        <f>'4-5_Prison and Probation'!EE18/D18*100</f>
        <v>#VALUE!</v>
      </c>
      <c r="DT18" s="168">
        <f>'4-5_Prison and Probation'!EF18/E18*100</f>
        <v>3.6351689876463325E-2</v>
      </c>
      <c r="DU18" s="168">
        <f>'4-5_Prison and Probation'!EG18/F18*100</f>
        <v>5.4910826191036405E-2</v>
      </c>
      <c r="DV18" s="168">
        <f>'4-5_Prison and Probation'!EH18/G18*100</f>
        <v>4.6048919793649265E-2</v>
      </c>
      <c r="DW18" s="168">
        <f>'4-5_Prison and Probation'!EI18/H18*100</f>
        <v>2.3183034321647724E-2</v>
      </c>
      <c r="DX18" s="6" t="e">
        <f t="shared" si="14"/>
        <v>#VALUE!</v>
      </c>
      <c r="DY18" s="171" t="s">
        <v>3336</v>
      </c>
      <c r="DZ18" s="168" t="e">
        <f>'4-5_Prison and Probation'!EK18/C18*100</f>
        <v>#VALUE!</v>
      </c>
      <c r="EA18" s="168" t="e">
        <f>'4-5_Prison and Probation'!EL18/D18*100</f>
        <v>#VALUE!</v>
      </c>
      <c r="EB18" s="168" t="e">
        <f>'4-5_Prison and Probation'!EM18/E18*100</f>
        <v>#VALUE!</v>
      </c>
      <c r="EC18" s="168" t="e">
        <f>'4-5_Prison and Probation'!EN18/F18*100</f>
        <v>#VALUE!</v>
      </c>
      <c r="ED18" s="168">
        <f>'4-5_Prison and Probation'!EO18/G18*100</f>
        <v>9.2097839587298516E-3</v>
      </c>
      <c r="EE18" s="168">
        <f>'4-5_Prison and Probation'!EP18/H18*100</f>
        <v>4.6366068643295451E-3</v>
      </c>
      <c r="EF18" s="6" t="e">
        <f t="shared" si="15"/>
        <v>#VALUE!</v>
      </c>
      <c r="EG18" s="171" t="s">
        <v>3336</v>
      </c>
      <c r="EH18" s="133" t="e">
        <f>'4-5_Prison and Probation'!ER18/C18*100</f>
        <v>#VALUE!</v>
      </c>
      <c r="EI18" s="133" t="e">
        <f>'4-5_Prison and Probation'!ES18/D18*100</f>
        <v>#VALUE!</v>
      </c>
      <c r="EJ18" s="133" t="e">
        <f>'4-5_Prison and Probation'!ET18/E18*100</f>
        <v>#VALUE!</v>
      </c>
      <c r="EK18" s="133">
        <f>'4-5_Prison and Probation'!EU18/F18*100</f>
        <v>86.13678268500577</v>
      </c>
      <c r="EL18" s="133">
        <f>'4-5_Prison and Probation'!EV18/G18*100</f>
        <v>105.92172530935204</v>
      </c>
      <c r="EM18" s="133">
        <f>'4-5_Prison and Probation'!EW18/H18*100</f>
        <v>92.291659634479601</v>
      </c>
      <c r="EN18" s="340" t="e">
        <f t="shared" si="16"/>
        <v>#VALUE!</v>
      </c>
      <c r="EO18" s="171" t="s">
        <v>3336</v>
      </c>
      <c r="EP18" s="168" t="e">
        <f>'4-5_Prison and Probation'!EY18/C18*100</f>
        <v>#VALUE!</v>
      </c>
      <c r="EQ18" s="168" t="e">
        <f>'4-5_Prison and Probation'!EZ18/D18*100</f>
        <v>#VALUE!</v>
      </c>
      <c r="ER18" s="168">
        <f>'4-5_Prison and Probation'!FA18/E18*100</f>
        <v>21.202123120447236</v>
      </c>
      <c r="ES18" s="168">
        <f>'4-5_Prison and Probation'!FB18/F18*100</f>
        <v>23.986879241117737</v>
      </c>
      <c r="ET18" s="168">
        <f>'4-5_Prison and Probation'!FC18/G18*100</f>
        <v>17.047310107608958</v>
      </c>
      <c r="EU18" s="168">
        <f>'4-5_Prison and Probation'!FD18/H18*100</f>
        <v>17.192538252933954</v>
      </c>
      <c r="EV18" s="6" t="e">
        <f t="shared" si="17"/>
        <v>#VALUE!</v>
      </c>
      <c r="EW18" s="171" t="s">
        <v>3336</v>
      </c>
      <c r="EX18" s="168">
        <f>'4-5_Prison and Probation'!FF18/C18*100</f>
        <v>97.506228315966922</v>
      </c>
      <c r="EY18" s="168" t="e">
        <f>'4-5_Prison and Probation'!FG18/D18*100</f>
        <v>#VALUE!</v>
      </c>
      <c r="EZ18" s="168">
        <f>'4-5_Prison and Probation'!FH18/E18*100</f>
        <v>61.19806990702601</v>
      </c>
      <c r="FA18" s="168">
        <f>'4-5_Prison and Probation'!FI18/F18*100</f>
        <v>62.149903443888043</v>
      </c>
      <c r="FB18" s="168">
        <f>'4-5_Prison and Probation'!FJ18/G18*100</f>
        <v>87.124556249584401</v>
      </c>
      <c r="FC18" s="168">
        <f>'4-5_Prison and Probation'!FK18/H18*100</f>
        <v>73.731322356568427</v>
      </c>
      <c r="FD18" s="6">
        <f t="shared" si="18"/>
        <v>-24.382961345152637</v>
      </c>
      <c r="FE18" s="171" t="s">
        <v>3336</v>
      </c>
      <c r="FF18" s="168" t="e">
        <f>'4-5_Prison and Probation'!FM18/C18*100</f>
        <v>#VALUE!</v>
      </c>
      <c r="FG18" s="168" t="e">
        <f>'4-5_Prison and Probation'!FN18/D18*100</f>
        <v>#VALUE!</v>
      </c>
      <c r="FH18" s="168" t="e">
        <f>'4-5_Prison and Probation'!FO18/E18*100</f>
        <v>#VALUE!</v>
      </c>
      <c r="FI18" s="168" t="e">
        <f>'4-5_Prison and Probation'!FP18/F18*100</f>
        <v>#VALUE!</v>
      </c>
      <c r="FJ18" s="168">
        <f>'4-5_Prison and Probation'!FQ18/G18*100</f>
        <v>0.51574790168887175</v>
      </c>
      <c r="FK18" s="168">
        <f>'4-5_Prison and Probation'!FR18/H18*100</f>
        <v>0.5842124649055227</v>
      </c>
      <c r="FL18" s="6" t="e">
        <f t="shared" si="19"/>
        <v>#VALUE!</v>
      </c>
      <c r="FM18" s="171" t="s">
        <v>3336</v>
      </c>
      <c r="FN18" s="168" t="e">
        <f>'4-5_Prison and Probation'!FT18/C18*100</f>
        <v>#VALUE!</v>
      </c>
      <c r="FO18" s="168" t="e">
        <f>'4-5_Prison and Probation'!FU18/D18*100</f>
        <v>#VALUE!</v>
      </c>
      <c r="FP18" s="168" t="e">
        <f>'4-5_Prison and Probation'!FV18/E18*100</f>
        <v>#VALUE!</v>
      </c>
      <c r="FQ18" s="168" t="e">
        <f>'4-5_Prison and Probation'!FW18/F18*100</f>
        <v>#VALUE!</v>
      </c>
      <c r="FR18" s="168">
        <f>'4-5_Prison and Probation'!FX18/G18*100</f>
        <v>0.36839135834919412</v>
      </c>
      <c r="FS18" s="168">
        <f>'4-5_Prison and Probation'!FY18/H18*100</f>
        <v>0.27355980499544313</v>
      </c>
      <c r="FT18" s="6" t="e">
        <f t="shared" si="20"/>
        <v>#VALUE!</v>
      </c>
      <c r="FU18" s="171" t="s">
        <v>3336</v>
      </c>
      <c r="FV18" s="168" t="e">
        <f>'4-5_Prison and Probation'!GA18/C18*100</f>
        <v>#VALUE!</v>
      </c>
      <c r="FW18" s="168" t="e">
        <f>'4-5_Prison and Probation'!GB18/D18*100</f>
        <v>#VALUE!</v>
      </c>
      <c r="FX18" s="168" t="e">
        <f>'4-5_Prison and Probation'!GC18/E18*100</f>
        <v>#VALUE!</v>
      </c>
      <c r="FY18" s="168" t="e">
        <f>'4-5_Prison and Probation'!GD18/F18*100</f>
        <v>#VALUE!</v>
      </c>
      <c r="FZ18" s="168">
        <f>'4-5_Prison and Probation'!GE18/G18*100</f>
        <v>1.2341110504698003</v>
      </c>
      <c r="GA18" s="168">
        <f>'4-5_Prison and Probation'!GF18/H18*100</f>
        <v>1.1081490405747612</v>
      </c>
      <c r="GB18" s="6" t="e">
        <f t="shared" si="21"/>
        <v>#VALUE!</v>
      </c>
      <c r="GC18" s="171" t="s">
        <v>3336</v>
      </c>
      <c r="GE18" s="168">
        <f>'4-5_Prison and Probation'!HA18/G18*100</f>
        <v>67.139325059140631</v>
      </c>
      <c r="GF18" s="168" t="e">
        <f>'4-5_Prison and Probation'!HB18/G18*100</f>
        <v>#VALUE!</v>
      </c>
      <c r="GG18" s="168" t="e">
        <f>'4-5_Prison and Probation'!HC18/E18*100</f>
        <v>#VALUE!</v>
      </c>
      <c r="GH18" s="168" t="e">
        <f>'4-5_Prison and Probation'!HD18/G18*100</f>
        <v>#VALUE!</v>
      </c>
      <c r="GI18" s="168" t="e">
        <f>'4-5_Prison and Probation'!HE18/G18*100</f>
        <v>#VALUE!</v>
      </c>
      <c r="GJ18" s="171" t="s">
        <v>3336</v>
      </c>
      <c r="GK18" s="168" t="e">
        <f>'4-5_Prison and Probation'!HG18/G18*100</f>
        <v>#VALUE!</v>
      </c>
      <c r="GL18" s="168" t="e">
        <f>'4-5_Prison and Probation'!HH18/G18*100</f>
        <v>#VALUE!</v>
      </c>
      <c r="GM18" s="168" t="e">
        <f>'4-5_Prison and Probation'!HI18/G18*100</f>
        <v>#VALUE!</v>
      </c>
      <c r="GN18" s="168" t="e">
        <f>'4-5_Prison and Probation'!HJ18/G18*100</f>
        <v>#VALUE!</v>
      </c>
      <c r="GO18" s="168" t="e">
        <f>'4-5_Prison and Probation'!HK18/G18*100</f>
        <v>#VALUE!</v>
      </c>
      <c r="GP18" s="171" t="s">
        <v>3336</v>
      </c>
      <c r="GQ18" s="168" t="e">
        <f>'4-5_Prison and Probation'!HM18/G18*100</f>
        <v>#VALUE!</v>
      </c>
      <c r="GR18" s="168" t="e">
        <f>'4-5_Prison and Probation'!HN18/G18*100</f>
        <v>#VALUE!</v>
      </c>
      <c r="GS18" s="168" t="e">
        <f>'4-5_Prison and Probation'!HO18/G18*100</f>
        <v>#VALUE!</v>
      </c>
      <c r="GT18" s="168" t="e">
        <f>'4-5_Prison and Probation'!HP18/G18*100</f>
        <v>#VALUE!</v>
      </c>
      <c r="GU18" s="168" t="e">
        <f>'4-5_Prison and Probation'!HQ18/G18*100</f>
        <v>#VALUE!</v>
      </c>
      <c r="GV18" s="171" t="s">
        <v>3336</v>
      </c>
      <c r="GW18" s="168" t="e">
        <f>'4-5_Prison and Probation'!HS18/G18*100</f>
        <v>#VALUE!</v>
      </c>
      <c r="GX18" s="168" t="e">
        <f>'4-5_Prison and Probation'!HT18/G18*100</f>
        <v>#VALUE!</v>
      </c>
      <c r="GY18" s="168" t="e">
        <f>'4-5_Prison and Probation'!HU18/G18*100</f>
        <v>#VALUE!</v>
      </c>
      <c r="GZ18" s="168" t="e">
        <f>'4-5_Prison and Probation'!HV18/G18*100</f>
        <v>#VALUE!</v>
      </c>
      <c r="HA18" s="168" t="e">
        <f>'4-5_Prison and Probation'!HW18/G18*100</f>
        <v>#VALUE!</v>
      </c>
      <c r="HB18" s="171" t="s">
        <v>3336</v>
      </c>
      <c r="HC18" s="168" t="e">
        <f>'4-5_Prison and Probation'!HY18/G18*100</f>
        <v>#VALUE!</v>
      </c>
      <c r="HD18" s="168" t="e">
        <f>'4-5_Prison and Probation'!HZ18/G18*100</f>
        <v>#VALUE!</v>
      </c>
      <c r="HE18" s="168" t="e">
        <f>'4-5_Prison and Probation'!IA18/G18*100</f>
        <v>#VALUE!</v>
      </c>
      <c r="HF18" s="168" t="e">
        <f>'4-5_Prison and Probation'!IB18/G18*100</f>
        <v>#VALUE!</v>
      </c>
      <c r="HG18" s="168" t="e">
        <f>'4-5_Prison and Probation'!IC18/G18*100</f>
        <v>#VALUE!</v>
      </c>
      <c r="HH18" s="171" t="s">
        <v>3336</v>
      </c>
      <c r="HI18" s="168" t="e">
        <f>'4-5_Prison and Probation'!IE18/G18*100</f>
        <v>#VALUE!</v>
      </c>
      <c r="HJ18" s="168" t="e">
        <f>'4-5_Prison and Probation'!IF18/G18*100</f>
        <v>#VALUE!</v>
      </c>
      <c r="HK18" s="168" t="e">
        <f>'4-5_Prison and Probation'!IG18/G18*100</f>
        <v>#VALUE!</v>
      </c>
      <c r="HL18" s="168" t="e">
        <f>'4-5_Prison and Probation'!IH18/G18*100</f>
        <v>#VALUE!</v>
      </c>
      <c r="HM18" s="168" t="e">
        <f>'4-5_Prison and Probation'!II18/G18*100</f>
        <v>#VALUE!</v>
      </c>
      <c r="HN18" s="171" t="s">
        <v>3336</v>
      </c>
      <c r="HO18" s="168" t="e">
        <f>'4-5_Prison and Probation'!IK18/G18*100</f>
        <v>#VALUE!</v>
      </c>
      <c r="HP18" s="168" t="e">
        <f>'4-5_Prison and Probation'!IL18/G18*100</f>
        <v>#VALUE!</v>
      </c>
      <c r="HQ18" s="168" t="e">
        <f>'4-5_Prison and Probation'!IM18/G18*100</f>
        <v>#VALUE!</v>
      </c>
      <c r="HR18" s="168" t="e">
        <f>'4-5_Prison and Probation'!IN18/G18*100</f>
        <v>#VALUE!</v>
      </c>
      <c r="HS18" s="168" t="e">
        <f>'4-5_Prison and Probation'!IO18/G18*100</f>
        <v>#VALUE!</v>
      </c>
      <c r="HT18" s="171" t="s">
        <v>3336</v>
      </c>
      <c r="HU18" s="168" t="e">
        <f>'4-5_Prison and Probation'!IQ18/G18*100</f>
        <v>#VALUE!</v>
      </c>
      <c r="HV18" s="168" t="e">
        <f>'4-5_Prison and Probation'!IR18/G18*100</f>
        <v>#VALUE!</v>
      </c>
      <c r="HW18" s="168" t="e">
        <f>'4-5_Prison and Probation'!IS18/G18*100</f>
        <v>#VALUE!</v>
      </c>
      <c r="HX18" s="168" t="e">
        <f>'4-5_Prison and Probation'!IT18/G18*100</f>
        <v>#VALUE!</v>
      </c>
      <c r="HY18" s="168" t="e">
        <f>'4-5_Prison and Probation'!IU18/G18*100</f>
        <v>#VALUE!</v>
      </c>
      <c r="HZ18" s="171" t="s">
        <v>3336</v>
      </c>
      <c r="IA18" s="168" t="e">
        <f>'4-5_Prison and Probation'!IW18/G18*100</f>
        <v>#VALUE!</v>
      </c>
      <c r="IB18" s="168" t="e">
        <f>'4-5_Prison and Probation'!IX18/G18*100</f>
        <v>#VALUE!</v>
      </c>
      <c r="IC18" s="168" t="e">
        <f>'4-5_Prison and Probation'!IY18/G18*100</f>
        <v>#VALUE!</v>
      </c>
      <c r="ID18" s="168" t="e">
        <f>'4-5_Prison and Probation'!IZ18/G18*100</f>
        <v>#VALUE!</v>
      </c>
      <c r="IE18" s="168" t="e">
        <f>'4-5_Prison and Probation'!JA18/G18*100</f>
        <v>#VALUE!</v>
      </c>
      <c r="IF18" s="171" t="s">
        <v>3336</v>
      </c>
      <c r="IG18" s="168" t="e">
        <f>'4-5_Prison and Probation'!JC18/G18*100</f>
        <v>#VALUE!</v>
      </c>
      <c r="IH18" s="168" t="e">
        <f>'4-5_Prison and Probation'!JD18/G18*100</f>
        <v>#VALUE!</v>
      </c>
      <c r="II18" s="168" t="e">
        <f>'4-5_Prison and Probation'!JE18/G18*100</f>
        <v>#VALUE!</v>
      </c>
      <c r="IJ18" s="168" t="e">
        <f>'4-5_Prison and Probation'!JF18/G18*100</f>
        <v>#VALUE!</v>
      </c>
      <c r="IK18" s="168" t="e">
        <f>'4-5_Prison and Probation'!JG18/G18*100</f>
        <v>#VALUE!</v>
      </c>
      <c r="IL18" s="171" t="s">
        <v>3336</v>
      </c>
      <c r="IM18" s="168" t="e">
        <f>'4-5_Prison and Probation'!JI18/G18*100</f>
        <v>#VALUE!</v>
      </c>
      <c r="IN18" s="168" t="e">
        <f>'4-5_Prison and Probation'!JJ18/G18*100</f>
        <v>#VALUE!</v>
      </c>
      <c r="IO18" s="168" t="e">
        <f>'4-5_Prison and Probation'!JK18/G18*100</f>
        <v>#VALUE!</v>
      </c>
      <c r="IP18" s="168" t="e">
        <f>'4-5_Prison and Probation'!JL18/G18*100</f>
        <v>#VALUE!</v>
      </c>
      <c r="IQ18" s="168" t="e">
        <f>'4-5_Prison and Probation'!JM18/G18*100</f>
        <v>#VALUE!</v>
      </c>
      <c r="IR18" s="171" t="s">
        <v>3336</v>
      </c>
      <c r="IS18" s="168">
        <f>'4-5_Prison and Probation'!JO18/G18*100</f>
        <v>19.791825727310453</v>
      </c>
      <c r="IT18" s="168" t="e">
        <f>'4-5_Prison and Probation'!JP18/G18*100</f>
        <v>#VALUE!</v>
      </c>
      <c r="IU18" s="168" t="e">
        <f>'4-5_Prison and Probation'!JQ18/G18*100</f>
        <v>#VALUE!</v>
      </c>
      <c r="IV18" s="168" t="e">
        <f>'4-5_Prison and Probation'!JR18/G18*100</f>
        <v>#VALUE!</v>
      </c>
      <c r="IW18" s="168" t="e">
        <f>'4-5_Prison and Probation'!JS18/G18*100</f>
        <v>#VALUE!</v>
      </c>
      <c r="IX18" s="171" t="s">
        <v>3336</v>
      </c>
      <c r="IY18" s="168">
        <f>'4-5_Prison and Probation'!KO18/H18*100</f>
        <v>41.534724290664066</v>
      </c>
      <c r="IZ18" s="168">
        <f>'4-5_Prison and Probation'!KP18/H18*100</f>
        <v>41.534724290664066</v>
      </c>
      <c r="JA18" s="168">
        <f>'4-5_Prison and Probation'!KQ18/H18*100</f>
        <v>0</v>
      </c>
      <c r="JB18" s="171" t="s">
        <v>3336</v>
      </c>
      <c r="JC18" s="168">
        <f>'4-5_Prison and Probation'!KS18/H18*100</f>
        <v>0.26892319813111359</v>
      </c>
      <c r="JD18" s="168">
        <f>'4-5_Prison and Probation'!KT18/H18*100</f>
        <v>0</v>
      </c>
      <c r="JE18" s="168">
        <f>'4-5_Prison and Probation'!KU18/H18*100</f>
        <v>0.26892319813111359</v>
      </c>
      <c r="JF18" s="168">
        <f>'4-5_Prison and Probation'!KV18/H18*100</f>
        <v>0</v>
      </c>
      <c r="JG18" s="168">
        <f>'4-5_Prison and Probation'!KW18/H18*100</f>
        <v>0</v>
      </c>
      <c r="JH18" s="168">
        <f>'4-5_Prison and Probation'!KX18/H18*100</f>
        <v>0</v>
      </c>
      <c r="JI18" s="168">
        <f>'4-5_Prison and Probation'!KY18/H18*100</f>
        <v>0</v>
      </c>
      <c r="JJ18" s="168">
        <f>'4-5_Prison and Probation'!KZ18/H18*100</f>
        <v>0</v>
      </c>
      <c r="JK18" s="168">
        <f>'4-5_Prison and Probation'!LA18/H18*100</f>
        <v>41.265801092532953</v>
      </c>
      <c r="JL18" s="168">
        <f>'4-5_Prison and Probation'!LB18/H18*100</f>
        <v>0</v>
      </c>
      <c r="JM18" s="171" t="s">
        <v>3336</v>
      </c>
      <c r="JN18" s="168">
        <f>'4-5_Prison and Probation'!LD18/H18*100</f>
        <v>0.30601605304574997</v>
      </c>
      <c r="JO18" s="168">
        <f>'4-5_Prison and Probation'!LE18/H18*100</f>
        <v>0</v>
      </c>
      <c r="JP18" s="168">
        <f>'4-5_Prison and Probation'!LF18/H18*100</f>
        <v>35.813151420081404</v>
      </c>
      <c r="JQ18" s="168">
        <f>'4-5_Prison and Probation'!LG18/H18*100</f>
        <v>0</v>
      </c>
      <c r="JR18" s="168">
        <f>'4-5_Prison and Probation'!LH18/H18*100</f>
        <v>0</v>
      </c>
      <c r="JS18" s="168">
        <f>'4-5_Prison and Probation'!LI18/H18*100</f>
        <v>0</v>
      </c>
      <c r="JT18" s="171" t="s">
        <v>3336</v>
      </c>
      <c r="JU18" s="168">
        <f>'4-5_Prison and Probation'!LK18/H18*100</f>
        <v>0.825316021850659</v>
      </c>
      <c r="JV18" s="168" t="e">
        <f>'4-5_Prison and Probation'!LL18/H18*100</f>
        <v>#VALUE!</v>
      </c>
      <c r="JW18" s="168">
        <f>'4-5_Prison and Probation'!LM18/H18*100</f>
        <v>0.24110355694513635</v>
      </c>
      <c r="JX18" s="168">
        <f>'4-5_Prison and Probation'!LN18/H18*100</f>
        <v>0</v>
      </c>
      <c r="JY18" s="168">
        <f>'4-5_Prison and Probation'!LO18/H18*100</f>
        <v>0.64912496100613626</v>
      </c>
      <c r="JZ18" s="168">
        <f>'4-5_Prison and Probation'!LP18/H18*100</f>
        <v>0</v>
      </c>
      <c r="KA18" s="171" t="s">
        <v>3336</v>
      </c>
      <c r="KB18" s="168">
        <f>'4-5_Prison and Probation'!LR18/H18*100</f>
        <v>0</v>
      </c>
      <c r="KC18" s="168">
        <f>'4-5_Prison and Probation'!LS18/H18*100</f>
        <v>0</v>
      </c>
      <c r="KD18" s="168">
        <f>'4-5_Prison and Probation'!LT18/H18*100</f>
        <v>3.4310890796038636</v>
      </c>
      <c r="KE18" s="168">
        <f>'4-5_Prison and Probation'!LU18/H18*100</f>
        <v>0</v>
      </c>
      <c r="KF18" s="171" t="s">
        <v>3336</v>
      </c>
      <c r="KG18" s="168">
        <f>'4-5_Prison and Probation'!OT18/G18*100</f>
        <v>187.70460686287313</v>
      </c>
      <c r="KH18" s="168">
        <f>'4-5_Prison and Probation'!OU18/G18*100</f>
        <v>5.6087584308664802</v>
      </c>
      <c r="KI18" s="168">
        <f>'4-5_Prison and Probation'!OV18/G18*100</f>
        <v>0.313132654596815</v>
      </c>
      <c r="KJ18" s="168">
        <f>'4-5_Prison and Probation'!OW18/G18*100</f>
        <v>9.8452590518822127</v>
      </c>
      <c r="KK18" s="168" t="e">
        <f>'4-5_Prison and Probation'!OX18/G18*100</f>
        <v>#VALUE!</v>
      </c>
      <c r="KL18" s="171" t="s">
        <v>3336</v>
      </c>
      <c r="KM18" s="168">
        <f>'4-5_Prison and Probation'!OZ18/G18*100</f>
        <v>164.9564404848104</v>
      </c>
      <c r="KN18" s="168">
        <f>'4-5_Prison and Probation'!PA18/G18*100</f>
        <v>1.8787959275808901</v>
      </c>
      <c r="KO18" s="168">
        <f>'4-5_Prison and Probation'!PB18/G18*100</f>
        <v>0.36839135834919412</v>
      </c>
      <c r="KP18" s="168">
        <f>'4-5_Prison and Probation'!PC18/G18*100</f>
        <v>3.74838207120305</v>
      </c>
      <c r="KQ18" s="168" t="e">
        <f>'4-5_Prison and Probation'!PD18/G18*100</f>
        <v>#VALUE!</v>
      </c>
      <c r="KR18" s="171" t="s">
        <v>3336</v>
      </c>
      <c r="KS18" s="168" t="e">
        <f>'4-5_Prison and Probation'!PF18/G18*100</f>
        <v>#VALUE!</v>
      </c>
      <c r="KT18" s="168" t="e">
        <f>'4-5_Prison and Probation'!PG18/G18*100</f>
        <v>#VALUE!</v>
      </c>
      <c r="KU18" s="168" t="e">
        <f>'4-5_Prison and Probation'!PH18/G18*100</f>
        <v>#VALUE!</v>
      </c>
      <c r="KV18" s="168" t="e">
        <f>'4-5_Prison and Probation'!PI18/G18*100</f>
        <v>#VALUE!</v>
      </c>
      <c r="KW18" s="168" t="e">
        <f>'4-5_Prison and Probation'!PJ18/G18*100</f>
        <v>#VALUE!</v>
      </c>
      <c r="KX18" s="168" t="e">
        <f>'4-5_Prison and Probation'!PK18/G18*100</f>
        <v>#VALUE!</v>
      </c>
      <c r="KY18" s="168" t="e">
        <f>'4-5_Prison and Probation'!PL18/G18*100</f>
        <v>#VALUE!</v>
      </c>
      <c r="KZ18" s="171" t="s">
        <v>3336</v>
      </c>
      <c r="LA18" s="168" t="e">
        <f>'4-5_Prison and Probation'!PN18/G18*100</f>
        <v>#VALUE!</v>
      </c>
      <c r="LB18" s="168" t="e">
        <f>'4-5_Prison and Probation'!PO18/G18*100</f>
        <v>#VALUE!</v>
      </c>
      <c r="LC18" s="171" t="s">
        <v>3336</v>
      </c>
      <c r="LD18" s="168">
        <f>'4-5_Prison and Probation'!PQ18/G18*100</f>
        <v>6.5849955304918453</v>
      </c>
      <c r="LE18" s="168">
        <f>'4-5_Prison and Probation'!PR18/G18*100</f>
        <v>3.4168298486887752</v>
      </c>
      <c r="LF18" s="168">
        <f>'4-5_Prison and Probation'!PS18/G18*100</f>
        <v>27.141233326376877</v>
      </c>
      <c r="LG18" s="168">
        <f>'4-5_Prison and Probation'!PT18/G18*100</f>
        <v>44.685871767757249</v>
      </c>
      <c r="LH18" s="168" t="e">
        <f>'4-5_Prison and Probation'!PU18/G18*100</f>
        <v>#VALUE!</v>
      </c>
      <c r="LI18" s="168">
        <f>'4-5_Prison and Probation'!PV18/G18*100</f>
        <v>0.23024459896824634</v>
      </c>
      <c r="LJ18" s="171" t="s">
        <v>3336</v>
      </c>
      <c r="LK18" s="168">
        <f>'4-5_Prison and Probation'!PX18/G18*100</f>
        <v>0</v>
      </c>
      <c r="LL18" s="168">
        <f>'4-5_Prison and Probation'!PY18/G18*100</f>
        <v>0.17498589521586719</v>
      </c>
      <c r="LM18" s="168">
        <f>'4-5_Prison and Probation'!PZ18/G18*100</f>
        <v>19.027413658735874</v>
      </c>
      <c r="LN18" s="168">
        <f>'4-5_Prison and Probation'!QA18/G18*100</f>
        <v>20.795692178812008</v>
      </c>
      <c r="LO18" s="168">
        <f>'4-5_Prison and Probation'!QB18/G18*100</f>
        <v>0</v>
      </c>
      <c r="LP18" s="168">
        <f>'4-5_Prison and Probation'!QC18/G18*100</f>
        <v>9.2097839587298516E-3</v>
      </c>
      <c r="LQ18" s="171" t="s">
        <v>3336</v>
      </c>
      <c r="LR18" s="168">
        <f>'4-5_Prison and Probation'!QE18/G18*100</f>
        <v>0.20261524709205675</v>
      </c>
      <c r="LS18" s="168">
        <f>'4-5_Prison and Probation'!QF18/G18*100</f>
        <v>0.34997179043173438</v>
      </c>
      <c r="LT18" s="168" t="e">
        <f>'4-5_Prison and Probation'!QG18/G18*100</f>
        <v>#VALUE!</v>
      </c>
      <c r="LU18" s="168" t="e">
        <f>'4-5_Prison and Probation'!QH18/G18*100</f>
        <v>#VALUE!</v>
      </c>
      <c r="LV18" s="168">
        <f>'4-5_Prison and Probation'!QI18/G18*100</f>
        <v>0.24866416688570603</v>
      </c>
      <c r="LW18" s="168">
        <f>'4-5_Prison and Probation'!QJ18/G18*100</f>
        <v>0.32234243855554484</v>
      </c>
      <c r="LX18" s="171" t="s">
        <v>3336</v>
      </c>
      <c r="LY18" s="168">
        <f>'4-5_Prison and Probation'!QL18/G18*100</f>
        <v>9.2097839587298516E-3</v>
      </c>
      <c r="LZ18" s="168" t="e">
        <f>'4-5_Prison and Probation'!QM18/G18*100</f>
        <v>#VALUE!</v>
      </c>
      <c r="MA18" s="168">
        <f>'4-5_Prison and Probation'!QN18/G18*100</f>
        <v>89.482260943019256</v>
      </c>
      <c r="MB18" s="168">
        <f>'4-5_Prison and Probation'!QO18/G18*100</f>
        <v>61.770021011201123</v>
      </c>
      <c r="MC18" s="168">
        <f>'4-5_Prison and Probation'!QP18/G18*100</f>
        <v>0.24866416688570603</v>
      </c>
      <c r="MD18" s="168">
        <f>'4-5_Prison and Probation'!QQ18/G18*100</f>
        <v>0.23945438292697616</v>
      </c>
      <c r="ME18" s="171" t="s">
        <v>3336</v>
      </c>
      <c r="MF18" s="168">
        <f>'4-5_Prison and Probation'!QS18/G18*100</f>
        <v>27.10439419054196</v>
      </c>
      <c r="MG18" s="168">
        <f>'4-5_Prison and Probation'!QT18/G18*100</f>
        <v>23.273124063710338</v>
      </c>
      <c r="MH18" s="168">
        <f>'4-5_Prison and Probation'!QU18/G18*100</f>
        <v>2.9839700026284723</v>
      </c>
      <c r="MI18" s="168">
        <f>'4-5_Prison and Probation'!QV18/G18*100</f>
        <v>0.29471308667935525</v>
      </c>
      <c r="MJ18" s="168">
        <f>'4-5_Prison and Probation'!QW18/G18*100</f>
        <v>9.209783958729853E-2</v>
      </c>
      <c r="MK18" s="168">
        <f>'4-5_Prison and Probation'!QX18/G18*100</f>
        <v>0.1565663272984075</v>
      </c>
      <c r="ML18" s="168">
        <f>'4-5_Prison and Probation'!QY18/G18*100</f>
        <v>0.30392287063808515</v>
      </c>
      <c r="MM18" s="171" t="s">
        <v>3336</v>
      </c>
      <c r="MN18" s="168">
        <f>'4-5_Prison and Probation'!RY18/G18*100</f>
        <v>0.69994358086346875</v>
      </c>
      <c r="MO18" s="171" t="s">
        <v>3336</v>
      </c>
      <c r="MP18" s="168">
        <f>'4-5_Prison and Probation'!SA18/G18*100</f>
        <v>2.7629351876189558E-2</v>
      </c>
      <c r="MQ18" s="168">
        <f>'4-5_Prison and Probation'!SB18/G18*100</f>
        <v>4.6048919793649265E-2</v>
      </c>
      <c r="MR18" s="168">
        <f>'4-5_Prison and Probation'!SC18/G18*100</f>
        <v>0.13814675938094778</v>
      </c>
      <c r="MS18" s="168">
        <f>'4-5_Prison and Probation'!SD18/G18*100</f>
        <v>0.42365006210157324</v>
      </c>
      <c r="MT18" s="171" t="s">
        <v>3336</v>
      </c>
      <c r="MU18" s="168">
        <f>'4-5_Prison and Probation'!SF18/G18*100</f>
        <v>5.5258703752379117E-2</v>
      </c>
      <c r="MV18" s="168">
        <f>'4-5_Prison and Probation'!SG18/G18*100</f>
        <v>0</v>
      </c>
      <c r="MW18" s="168">
        <f>'4-5_Prison and Probation'!SH18/G18*100</f>
        <v>0</v>
      </c>
      <c r="MX18" s="168">
        <f>'4-5_Prison and Probation'!SI18/G18*100</f>
        <v>0</v>
      </c>
      <c r="MY18" s="171" t="s">
        <v>3336</v>
      </c>
      <c r="MZ18" s="168" t="e">
        <f>'4-5_Prison and Probation'!SK18/G18*100</f>
        <v>#VALUE!</v>
      </c>
      <c r="NA18" s="168">
        <f>'4-5_Prison and Probation'!SL18/G18*100</f>
        <v>1.8787959275808901</v>
      </c>
      <c r="NB18" s="168">
        <f>'4-5_Prison and Probation'!SM18/G18*100</f>
        <v>3.0668580582570408</v>
      </c>
      <c r="NC18" s="168">
        <f>'4-5_Prison and Probation'!SN18/G18*100</f>
        <v>10.72018852796155</v>
      </c>
    </row>
    <row r="19" spans="1:367" ht="18" customHeight="1">
      <c r="A19" s="133">
        <v>18</v>
      </c>
      <c r="B19" s="150" t="s">
        <v>41</v>
      </c>
      <c r="C19" s="5">
        <v>9985.7219999999998</v>
      </c>
      <c r="D19" s="5">
        <v>9931.9249999999993</v>
      </c>
      <c r="E19" s="5">
        <v>9908.7980000000007</v>
      </c>
      <c r="F19" s="5">
        <v>9877.3649999999998</v>
      </c>
      <c r="G19" s="5">
        <v>9855.5709999999999</v>
      </c>
      <c r="H19" s="5">
        <v>9830.4850000000006</v>
      </c>
      <c r="I19" s="171" t="s">
        <v>3336</v>
      </c>
      <c r="J19" s="285">
        <f>'4-5_Prison and Probation'!AJ19/C19*100</f>
        <v>174.37897830522419</v>
      </c>
      <c r="K19" s="285">
        <f>'4-5_Prison and Probation'!AK19/D19*100</f>
        <v>166.41285551391096</v>
      </c>
      <c r="L19" s="285">
        <f>'4-5_Prison and Probation'!AL19/E19*100</f>
        <v>184.71463440873453</v>
      </c>
      <c r="M19" s="285">
        <f>'4-5_Prison and Probation'!AM19/F19*100</f>
        <v>184.96835947643933</v>
      </c>
      <c r="N19" s="285">
        <f>'4-5_Prison and Probation'!AN19/G19*100</f>
        <v>180.3345539289403</v>
      </c>
      <c r="O19" s="285">
        <f>'4-5_Prison and Probation'!AO19/H19*100</f>
        <v>184.84337242770829</v>
      </c>
      <c r="P19" s="340">
        <f t="shared" si="0"/>
        <v>6.0009493255360979</v>
      </c>
      <c r="Q19" s="171" t="s">
        <v>3336</v>
      </c>
      <c r="R19" s="167">
        <f>'4-5_Prison and Probation'!AQ19/C19*100</f>
        <v>49.019990742782547</v>
      </c>
      <c r="S19" s="167">
        <f>'4-5_Prison and Probation'!AR19/D19*100</f>
        <v>49.758732571983785</v>
      </c>
      <c r="T19" s="167">
        <f>'4-5_Prison and Probation'!AS19/E19*100</f>
        <v>53.407083280938814</v>
      </c>
      <c r="U19" s="167">
        <f>'4-5_Prison and Probation'!AT19/F19*100</f>
        <v>51.359851539352853</v>
      </c>
      <c r="V19" s="167">
        <f>'4-5_Prison and Probation'!AU19/G19*100</f>
        <v>42.443000004768876</v>
      </c>
      <c r="W19" s="167">
        <f>'4-5_Prison and Probation'!AV19/H19*100</f>
        <v>41.34078837412396</v>
      </c>
      <c r="X19" s="6">
        <f t="shared" si="1"/>
        <v>-15.665450466836802</v>
      </c>
      <c r="Y19" s="171" t="s">
        <v>3336</v>
      </c>
      <c r="Z19" s="168">
        <f>'4-5_Prison and Probation'!AX19/C19*100</f>
        <v>12.287544155545287</v>
      </c>
      <c r="AA19" s="168">
        <f>'4-5_Prison and Probation'!AY19/D19*100</f>
        <v>12.686362412120511</v>
      </c>
      <c r="AB19" s="168">
        <f>'4-5_Prison and Probation'!AZ19/E19*100</f>
        <v>13.947201264976842</v>
      </c>
      <c r="AC19" s="168">
        <f>'4-5_Prison and Probation'!BA19/F19*100</f>
        <v>14.285186383210501</v>
      </c>
      <c r="AD19" s="168">
        <f>'4-5_Prison and Probation'!BB19/G19*100</f>
        <v>13.291974660828886</v>
      </c>
      <c r="AE19" s="168">
        <f>'4-5_Prison and Probation'!BC19/H19*100</f>
        <v>13.641239470890804</v>
      </c>
      <c r="AF19" s="6">
        <f t="shared" si="2"/>
        <v>11.016809365723446</v>
      </c>
      <c r="AG19" s="171" t="s">
        <v>3336</v>
      </c>
      <c r="AH19" s="168">
        <f>'4-5_Prison and Probation'!BE19/C19*100</f>
        <v>6.2989937032094421</v>
      </c>
      <c r="AI19" s="168">
        <f>'4-5_Prison and Probation'!BF19/D19*100</f>
        <v>6.4942093300140709</v>
      </c>
      <c r="AJ19" s="168">
        <f>'4-5_Prison and Probation'!BG19/E19*100</f>
        <v>6.4689985606730502</v>
      </c>
      <c r="AK19" s="168">
        <f>'4-5_Prison and Probation'!BH19/F19*100</f>
        <v>6.5199574987863667</v>
      </c>
      <c r="AL19" s="168">
        <f>'4-5_Prison and Probation'!BI19/G19*100</f>
        <v>8.3607535271167954</v>
      </c>
      <c r="AM19" s="168">
        <f>'4-5_Prison and Probation'!BJ19/H19*100</f>
        <v>9.1551942757656413</v>
      </c>
      <c r="AN19" s="6">
        <f t="shared" si="3"/>
        <v>45.343759767546942</v>
      </c>
      <c r="AO19" s="171" t="s">
        <v>3336</v>
      </c>
      <c r="AP19" s="168" t="e">
        <f>'4-5_Prison and Probation'!BL19/C19*100</f>
        <v>#VALUE!</v>
      </c>
      <c r="AQ19" s="168" t="e">
        <f>'4-5_Prison and Probation'!BM19/D19*100</f>
        <v>#VALUE!</v>
      </c>
      <c r="AR19" s="168" t="e">
        <f>'4-5_Prison and Probation'!BN19/E19*100</f>
        <v>#VALUE!</v>
      </c>
      <c r="AS19" s="168" t="e">
        <f>'4-5_Prison and Probation'!BO19/F19*100</f>
        <v>#VALUE!</v>
      </c>
      <c r="AT19" s="168" t="e">
        <f>'4-5_Prison and Probation'!BP19/G19*100</f>
        <v>#VALUE!</v>
      </c>
      <c r="AU19" s="168" t="e">
        <f>'4-5_Prison and Probation'!BQ19/H19*100</f>
        <v>#VALUE!</v>
      </c>
      <c r="AV19" s="6" t="e">
        <f t="shared" si="4"/>
        <v>#VALUE!</v>
      </c>
      <c r="AW19" s="171" t="s">
        <v>3336</v>
      </c>
      <c r="AX19" s="168" t="e">
        <f>'4-5_Prison and Probation'!BS19/C19*100</f>
        <v>#VALUE!</v>
      </c>
      <c r="AY19" s="168" t="e">
        <f>'4-5_Prison and Probation'!BT19/D19*100</f>
        <v>#VALUE!</v>
      </c>
      <c r="AZ19" s="168" t="e">
        <f>'4-5_Prison and Probation'!BU19/E19*100</f>
        <v>#VALUE!</v>
      </c>
      <c r="BA19" s="168" t="e">
        <f>'4-5_Prison and Probation'!BV19/F19*100</f>
        <v>#VALUE!</v>
      </c>
      <c r="BB19" s="168" t="e">
        <f>'4-5_Prison and Probation'!BW19/G19*100</f>
        <v>#VALUE!</v>
      </c>
      <c r="BC19" s="168">
        <f>'4-5_Prison and Probation'!BX19/H19*100</f>
        <v>8.3210543528625482</v>
      </c>
      <c r="BD19" s="6" t="e">
        <f t="shared" si="5"/>
        <v>#VALUE!</v>
      </c>
      <c r="BE19" s="171" t="s">
        <v>3336</v>
      </c>
      <c r="BF19" s="168">
        <f>'4-5_Prison and Probation'!BZ19/C19*100</f>
        <v>253.25159262394848</v>
      </c>
      <c r="BG19" s="168">
        <f>'4-5_Prison and Probation'!CA19/D19*100</f>
        <v>242.98411435849548</v>
      </c>
      <c r="BH19" s="168">
        <f>'4-5_Prison and Probation'!CB19/E19*100</f>
        <v>324.46922421871955</v>
      </c>
      <c r="BI19" s="168">
        <f>'4-5_Prison and Probation'!CC19/F19*100</f>
        <v>311.25710146380135</v>
      </c>
      <c r="BJ19" s="168">
        <f>'4-5_Prison and Probation'!CD19/G19*100</f>
        <v>220.24091754805482</v>
      </c>
      <c r="BK19" s="168">
        <f>'4-5_Prison and Probation'!CE19/H19*100</f>
        <v>230.79227525396763</v>
      </c>
      <c r="BL19" s="6">
        <f t="shared" si="6"/>
        <v>-8.8683814926015145</v>
      </c>
      <c r="BM19" s="171" t="s">
        <v>3336</v>
      </c>
      <c r="BN19" s="168">
        <f>'4-5_Prison and Probation'!CG19/C19*100</f>
        <v>121.3232253010849</v>
      </c>
      <c r="BO19" s="168">
        <f>'4-5_Prison and Probation'!CH19/D19*100</f>
        <v>114.67062024733374</v>
      </c>
      <c r="BP19" s="168">
        <f>'4-5_Prison and Probation'!CI19/E19*100</f>
        <v>126.62484390134907</v>
      </c>
      <c r="BQ19" s="168">
        <f>'4-5_Prison and Probation'!CJ19/F19*100</f>
        <v>96.47309783530325</v>
      </c>
      <c r="BR19" s="168">
        <f>'4-5_Prison and Probation'!CK19/G19*100</f>
        <v>71.796956259561213</v>
      </c>
      <c r="BS19" s="168">
        <f>'4-5_Prison and Probation'!CL19/H19*100</f>
        <v>66.436193127805993</v>
      </c>
      <c r="BT19" s="6">
        <f t="shared" si="7"/>
        <v>-45.240333857814193</v>
      </c>
      <c r="BU19" s="171" t="s">
        <v>3336</v>
      </c>
      <c r="BV19" s="168">
        <f>'4-5_Prison and Probation'!CN19/C19*100</f>
        <v>25.246046304914156</v>
      </c>
      <c r="BW19" s="168">
        <f>'4-5_Prison and Probation'!CO19/D19*100</f>
        <v>23.13750858972455</v>
      </c>
      <c r="BX19" s="168">
        <f>'4-5_Prison and Probation'!CP19/E19*100</f>
        <v>33.091803869651997</v>
      </c>
      <c r="BY19" s="168">
        <f>'4-5_Prison and Probation'!CQ19/F19*100</f>
        <v>31.486130157182608</v>
      </c>
      <c r="BZ19" s="168">
        <f>'4-5_Prison and Probation'!CR19/G19*100</f>
        <v>18.943600528066817</v>
      </c>
      <c r="CA19" s="168">
        <f>'4-5_Prison and Probation'!CS19/H19*100</f>
        <v>21.097636586597709</v>
      </c>
      <c r="CB19" s="6">
        <f t="shared" si="8"/>
        <v>-16.431918361446392</v>
      </c>
      <c r="CC19" s="171" t="s">
        <v>3336</v>
      </c>
      <c r="CD19" s="168" t="e">
        <f>'4-5_Prison and Probation'!CU19/C19*100</f>
        <v>#VALUE!</v>
      </c>
      <c r="CE19" s="168" t="e">
        <f>'4-5_Prison and Probation'!CV19/D19*100</f>
        <v>#VALUE!</v>
      </c>
      <c r="CF19" s="168" t="e">
        <f>'4-5_Prison and Probation'!CW19/E19*100</f>
        <v>#VALUE!</v>
      </c>
      <c r="CG19" s="168" t="e">
        <f>'4-5_Prison and Probation'!CX19/F19*100</f>
        <v>#VALUE!</v>
      </c>
      <c r="CH19" s="168" t="e">
        <f>'4-5_Prison and Probation'!CY19/G19*100</f>
        <v>#VALUE!</v>
      </c>
      <c r="CI19" s="168" t="e">
        <f>'4-5_Prison and Probation'!CZ19/H19*100</f>
        <v>#VALUE!</v>
      </c>
      <c r="CJ19" s="6" t="e">
        <f t="shared" si="9"/>
        <v>#VALUE!</v>
      </c>
      <c r="CK19" s="171" t="s">
        <v>3336</v>
      </c>
      <c r="CL19" s="168" t="e">
        <f>'4-5_Prison and Probation'!DB19/C19*100</f>
        <v>#VALUE!</v>
      </c>
      <c r="CM19" s="168" t="e">
        <f>'4-5_Prison and Probation'!DC19/D19*100</f>
        <v>#VALUE!</v>
      </c>
      <c r="CN19" s="168" t="e">
        <f>'4-5_Prison and Probation'!DD19/E19*100</f>
        <v>#VALUE!</v>
      </c>
      <c r="CO19" s="168" t="e">
        <f>'4-5_Prison and Probation'!DE19/F19*100</f>
        <v>#VALUE!</v>
      </c>
      <c r="CP19" s="168" t="e">
        <f>'4-5_Prison and Probation'!DF19/G19*100</f>
        <v>#VALUE!</v>
      </c>
      <c r="CQ19" s="168" t="e">
        <f>'4-5_Prison and Probation'!DG19/H19*100</f>
        <v>#VALUE!</v>
      </c>
      <c r="CR19" s="6" t="e">
        <f t="shared" si="10"/>
        <v>#VALUE!</v>
      </c>
      <c r="CS19" s="171" t="s">
        <v>3336</v>
      </c>
      <c r="CT19" s="168" t="e">
        <f>'4-5_Prison and Probation'!DI19/C19*100</f>
        <v>#VALUE!</v>
      </c>
      <c r="CU19" s="168" t="e">
        <f>'4-5_Prison and Probation'!DJ19/D19*100</f>
        <v>#VALUE!</v>
      </c>
      <c r="CV19" s="168" t="e">
        <f>'4-5_Prison and Probation'!DK19/E19*100</f>
        <v>#VALUE!</v>
      </c>
      <c r="CW19" s="168" t="e">
        <f>'4-5_Prison and Probation'!DL19/F19*100</f>
        <v>#VALUE!</v>
      </c>
      <c r="CX19" s="168" t="e">
        <f>'4-5_Prison and Probation'!DM19/G19*100</f>
        <v>#VALUE!</v>
      </c>
      <c r="CY19" s="168" t="e">
        <f>'4-5_Prison and Probation'!DN19/H19*100</f>
        <v>#VALUE!</v>
      </c>
      <c r="CZ19" s="6" t="e">
        <f t="shared" si="11"/>
        <v>#VALUE!</v>
      </c>
      <c r="DA19" s="171" t="s">
        <v>3336</v>
      </c>
      <c r="DB19" s="168">
        <f>'4-5_Prison and Probation'!DP19/C19*100</f>
        <v>167.87969863370921</v>
      </c>
      <c r="DC19" s="168">
        <f>'4-5_Prison and Probation'!DQ19/D19*100</f>
        <v>172.89699630232812</v>
      </c>
      <c r="DD19" s="168">
        <f>'4-5_Prison and Probation'!DR19/E19*100</f>
        <v>309.94677659187317</v>
      </c>
      <c r="DE19" s="168">
        <f>'4-5_Prison and Probation'!DS19/F19*100</f>
        <v>236.39908011903984</v>
      </c>
      <c r="DF19" s="168">
        <f>'4-5_Prison and Probation'!DT19/G19*100</f>
        <v>207.48670980098461</v>
      </c>
      <c r="DG19" s="168">
        <f>'4-5_Prison and Probation'!DU19/H19*100</f>
        <v>216.05241246998492</v>
      </c>
      <c r="DH19" s="6">
        <f t="shared" si="12"/>
        <v>28.694782173383601</v>
      </c>
      <c r="DI19" s="171" t="s">
        <v>3336</v>
      </c>
      <c r="DJ19" s="168">
        <f>'4-5_Prison and Probation'!DW19/C19*100</f>
        <v>0.41058623502637071</v>
      </c>
      <c r="DK19" s="168">
        <f>'4-5_Prison and Probation'!DX19/D19*100</f>
        <v>0.56383832942757828</v>
      </c>
      <c r="DL19" s="168">
        <f>'4-5_Prison and Probation'!DY19/E19*100</f>
        <v>0.65598269335998172</v>
      </c>
      <c r="DM19" s="168">
        <f>'4-5_Prison and Probation'!DZ19/F19*100</f>
        <v>0.73906350529721232</v>
      </c>
      <c r="DN19" s="168">
        <f>'4-5_Prison and Probation'!EA19/G19*100</f>
        <v>0.61893927809966565</v>
      </c>
      <c r="DO19" s="168">
        <f>'4-5_Prison and Probation'!EB19/H19*100</f>
        <v>0.65103603738777882</v>
      </c>
      <c r="DP19" s="6">
        <f t="shared" si="13"/>
        <v>58.562558081364983</v>
      </c>
      <c r="DQ19" s="171" t="s">
        <v>3336</v>
      </c>
      <c r="DR19" s="168">
        <f>'4-5_Prison and Probation'!ED19/C19*100</f>
        <v>9.0128685737496009E-2</v>
      </c>
      <c r="DS19" s="168">
        <f>'4-5_Prison and Probation'!EE19/D19*100</f>
        <v>8.0548332775368325E-2</v>
      </c>
      <c r="DT19" s="168">
        <f>'4-5_Prison and Probation'!EF19/E19*100</f>
        <v>7.0644290054151862E-2</v>
      </c>
      <c r="DU19" s="168">
        <f>'4-5_Prison and Probation'!EG19/F19*100</f>
        <v>6.0744945640866771E-2</v>
      </c>
      <c r="DV19" s="168">
        <f>'4-5_Prison and Probation'!EH19/G19*100</f>
        <v>5.0732727713087351E-2</v>
      </c>
      <c r="DW19" s="168">
        <f>'4-5_Prison and Probation'!EI19/H19*100</f>
        <v>9.1551942757656407E-2</v>
      </c>
      <c r="DX19" s="6">
        <f t="shared" si="14"/>
        <v>1.5791387708744651</v>
      </c>
      <c r="DY19" s="171" t="s">
        <v>3336</v>
      </c>
      <c r="DZ19" s="168">
        <f>'4-5_Prison and Probation'!EK19/C19*100</f>
        <v>4.0057193661109332E-2</v>
      </c>
      <c r="EA19" s="168">
        <f>'4-5_Prison and Probation'!EL19/D19*100</f>
        <v>2.0137083193842081E-2</v>
      </c>
      <c r="EB19" s="168">
        <f>'4-5_Prison and Probation'!EM19/E19*100</f>
        <v>2.018408287261482E-2</v>
      </c>
      <c r="EC19" s="168">
        <f>'4-5_Prison and Probation'!EN19/F19*100</f>
        <v>3.0372472820433385E-2</v>
      </c>
      <c r="ED19" s="168">
        <f>'4-5_Prison and Probation'!EO19/G19*100</f>
        <v>2.029309108523494E-2</v>
      </c>
      <c r="EE19" s="168">
        <f>'4-5_Prison and Probation'!EP19/H19*100</f>
        <v>3.0517314252552132E-2</v>
      </c>
      <c r="EF19" s="6">
        <f t="shared" si="15"/>
        <v>-23.815645921844165</v>
      </c>
      <c r="EG19" s="171" t="s">
        <v>3336</v>
      </c>
      <c r="EH19" s="133">
        <f>'4-5_Prison and Probation'!ER19/C19*100</f>
        <v>167.46911239868285</v>
      </c>
      <c r="EI19" s="133">
        <f>'4-5_Prison and Probation'!ES19/D19*100</f>
        <v>172.33315797290055</v>
      </c>
      <c r="EJ19" s="133">
        <f>'4-5_Prison and Probation'!ET19/E19*100</f>
        <v>309.29079389851324</v>
      </c>
      <c r="EK19" s="133">
        <f>'4-5_Prison and Probation'!EU19/F19*100</f>
        <v>235.66001661374264</v>
      </c>
      <c r="EL19" s="133">
        <f>'4-5_Prison and Probation'!EV19/G19*100</f>
        <v>206.86777052288497</v>
      </c>
      <c r="EM19" s="133">
        <f>'4-5_Prison and Probation'!EW19/H19*100</f>
        <v>215.40137643259717</v>
      </c>
      <c r="EN19" s="340">
        <f t="shared" si="16"/>
        <v>28.621554952656027</v>
      </c>
      <c r="EO19" s="171" t="s">
        <v>3336</v>
      </c>
      <c r="EP19" s="168">
        <f>'4-5_Prison and Probation'!EY19/C19*100</f>
        <v>45.635157878418809</v>
      </c>
      <c r="EQ19" s="168">
        <f>'4-5_Prison and Probation'!EZ19/D19*100</f>
        <v>42.690616370945214</v>
      </c>
      <c r="ER19" s="168">
        <f>'4-5_Prison and Probation'!FA19/E19*100</f>
        <v>54.961257662130159</v>
      </c>
      <c r="ES19" s="168">
        <f>'4-5_Prison and Probation'!FB19/F19*100</f>
        <v>42.956800725699615</v>
      </c>
      <c r="ET19" s="168">
        <f>'4-5_Prison and Probation'!FC19/G19*100</f>
        <v>39.449769069696721</v>
      </c>
      <c r="EU19" s="168">
        <f>'4-5_Prison and Probation'!FD19/H19*100</f>
        <v>36.010430818011521</v>
      </c>
      <c r="EV19" s="6">
        <f t="shared" si="17"/>
        <v>-21.090596609853932</v>
      </c>
      <c r="EW19" s="171" t="s">
        <v>3336</v>
      </c>
      <c r="EX19" s="168">
        <f>'4-5_Prison and Probation'!FF19/C19*100</f>
        <v>119.45055149742802</v>
      </c>
      <c r="EY19" s="168">
        <f>'4-5_Prison and Probation'!FG19/D19*100</f>
        <v>127.23616016029121</v>
      </c>
      <c r="EZ19" s="168">
        <f>'4-5_Prison and Probation'!FH19/E19*100</f>
        <v>249.15231897955735</v>
      </c>
      <c r="FA19" s="168">
        <f>'4-5_Prison and Probation'!FI19/F19*100</f>
        <v>189.89882423095634</v>
      </c>
      <c r="FB19" s="168">
        <f>'4-5_Prison and Probation'!FJ19/G19*100</f>
        <v>164.80019270319295</v>
      </c>
      <c r="FC19" s="168">
        <f>'4-5_Prison and Probation'!FK19/H19*100</f>
        <v>176.39007637975135</v>
      </c>
      <c r="FD19" s="6">
        <f t="shared" si="18"/>
        <v>47.667862700114284</v>
      </c>
      <c r="FE19" s="171" t="s">
        <v>3336</v>
      </c>
      <c r="FF19" s="168">
        <f>'4-5_Prison and Probation'!FM19/C19*100</f>
        <v>2.383403022836005</v>
      </c>
      <c r="FG19" s="168">
        <f>'4-5_Prison and Probation'!FN19/D19*100</f>
        <v>2.4063814416641285</v>
      </c>
      <c r="FH19" s="168">
        <f>'4-5_Prison and Probation'!FO19/E19*100</f>
        <v>5.1772172568257018</v>
      </c>
      <c r="FI19" s="168">
        <f>'4-5_Prison and Probation'!FP19/F19*100</f>
        <v>2.8043916570866823</v>
      </c>
      <c r="FJ19" s="168">
        <f>'4-5_Prison and Probation'!FQ19/G19*100</f>
        <v>2.6178087499953073</v>
      </c>
      <c r="FK19" s="168">
        <f>'4-5_Prison and Probation'!FR19/H19*100</f>
        <v>3.0008692348342936</v>
      </c>
      <c r="FL19" s="6">
        <f t="shared" si="19"/>
        <v>25.906915703394858</v>
      </c>
      <c r="FM19" s="171" t="s">
        <v>3336</v>
      </c>
      <c r="FN19" s="168" t="e">
        <f>'4-5_Prison and Probation'!FT19/C19*100</f>
        <v>#VALUE!</v>
      </c>
      <c r="FO19" s="168" t="e">
        <f>'4-5_Prison and Probation'!FU19/D19*100</f>
        <v>#VALUE!</v>
      </c>
      <c r="FP19" s="168" t="e">
        <f>'4-5_Prison and Probation'!FV19/E19*100</f>
        <v>#VALUE!</v>
      </c>
      <c r="FQ19" s="168" t="e">
        <f>'4-5_Prison and Probation'!FW19/F19*100</f>
        <v>#VALUE!</v>
      </c>
      <c r="FR19" s="168">
        <f>'4-5_Prison and Probation'!FX19/G19*100</f>
        <v>0</v>
      </c>
      <c r="FS19" s="168">
        <f>'4-5_Prison and Probation'!FY19/H19*100</f>
        <v>0</v>
      </c>
      <c r="FT19" s="6" t="e">
        <f t="shared" si="20"/>
        <v>#VALUE!</v>
      </c>
      <c r="FU19" s="171" t="s">
        <v>3336</v>
      </c>
      <c r="FV19" s="168">
        <f>'4-5_Prison and Probation'!GA19/C19*100</f>
        <v>4.566520077366464</v>
      </c>
      <c r="FW19" s="168">
        <f>'4-5_Prison and Probation'!GB19/D19*100</f>
        <v>3.7354289324577059</v>
      </c>
      <c r="FX19" s="168">
        <f>'4-5_Prison and Probation'!GC19/E19*100</f>
        <v>6.2772497733832093</v>
      </c>
      <c r="FY19" s="168">
        <f>'4-5_Prison and Probation'!GD19/F19*100</f>
        <v>4.4546293469968967</v>
      </c>
      <c r="FZ19" s="168">
        <f>'4-5_Prison and Probation'!GE19/G19*100</f>
        <v>7.1533146075453162</v>
      </c>
      <c r="GA19" s="168">
        <f>'4-5_Prison and Probation'!GF19/H19*100</f>
        <v>6.2560494217731879</v>
      </c>
      <c r="GB19" s="6">
        <f t="shared" si="21"/>
        <v>36.998180579139898</v>
      </c>
      <c r="GC19" s="171" t="s">
        <v>3336</v>
      </c>
      <c r="GE19" s="168">
        <f>'4-5_Prison and Probation'!HA19/G19*100</f>
        <v>134.9287626257271</v>
      </c>
      <c r="GF19" s="168">
        <f>'4-5_Prison and Probation'!HB19/G19*100</f>
        <v>9.760976811998006</v>
      </c>
      <c r="GG19" s="168">
        <f>'4-5_Prison and Probation'!HC19/E19*100</f>
        <v>2.7046671049303859</v>
      </c>
      <c r="GH19" s="168">
        <f>'4-5_Prison and Probation'!HD19/G19*100</f>
        <v>3.0135240261573886</v>
      </c>
      <c r="GI19" s="168" t="e">
        <f>'4-5_Prison and Probation'!HE19/G19*100</f>
        <v>#VALUE!</v>
      </c>
      <c r="GJ19" s="171" t="s">
        <v>3336</v>
      </c>
      <c r="GK19" s="168">
        <f>'4-5_Prison and Probation'!HG19/G19*100</f>
        <v>2.3337054748020178</v>
      </c>
      <c r="GL19" s="168">
        <f>'4-5_Prison and Probation'!HH19/G19*100</f>
        <v>2.029309108523494E-2</v>
      </c>
      <c r="GM19" s="168">
        <f>'4-5_Prison and Probation'!HI19/G19*100</f>
        <v>1.014654554261747E-2</v>
      </c>
      <c r="GN19" s="168">
        <f>'4-5_Prison and Probation'!HJ19/G19*100</f>
        <v>8.1172364340939759E-2</v>
      </c>
      <c r="GO19" s="168" t="e">
        <f>'4-5_Prison and Probation'!HK19/G19*100</f>
        <v>#VALUE!</v>
      </c>
      <c r="GP19" s="171" t="s">
        <v>3336</v>
      </c>
      <c r="GQ19" s="168">
        <f>'4-5_Prison and Probation'!HM19/G19*100</f>
        <v>12.571569927303045</v>
      </c>
      <c r="GR19" s="168">
        <f>'4-5_Prison and Probation'!HN19/G19*100</f>
        <v>1.1972923740288615</v>
      </c>
      <c r="GS19" s="168">
        <f>'4-5_Prison and Probation'!HO19/G19*100</f>
        <v>0.18263781976711446</v>
      </c>
      <c r="GT19" s="168">
        <f>'4-5_Prison and Probation'!HP19/G19*100</f>
        <v>0.32468945736375904</v>
      </c>
      <c r="GU19" s="168" t="e">
        <f>'4-5_Prison and Probation'!HQ19/G19*100</f>
        <v>#VALUE!</v>
      </c>
      <c r="GV19" s="171" t="s">
        <v>3336</v>
      </c>
      <c r="GW19" s="168">
        <f>'4-5_Prison and Probation'!HS19/G19*100</f>
        <v>11.353984462188949</v>
      </c>
      <c r="GX19" s="168">
        <f>'4-5_Prison and Probation'!HT19/G19*100</f>
        <v>0.40586182170469881</v>
      </c>
      <c r="GY19" s="168">
        <f>'4-5_Prison and Probation'!HU19/G19*100</f>
        <v>0.17249127422449698</v>
      </c>
      <c r="GZ19" s="168">
        <f>'4-5_Prison and Probation'!HV19/G19*100</f>
        <v>0.12175854651140963</v>
      </c>
      <c r="HA19" s="168" t="e">
        <f>'4-5_Prison and Probation'!HW19/G19*100</f>
        <v>#VALUE!</v>
      </c>
      <c r="HB19" s="171" t="s">
        <v>3336</v>
      </c>
      <c r="HC19" s="168">
        <f>'4-5_Prison and Probation'!HY19/G19*100</f>
        <v>3.4599720300325569</v>
      </c>
      <c r="HD19" s="168">
        <f>'4-5_Prison and Probation'!HZ19/G19*100</f>
        <v>9.1318909883557231E-2</v>
      </c>
      <c r="HE19" s="168">
        <f>'4-5_Prison and Probation'!IA19/G19*100</f>
        <v>0.12175854651140963</v>
      </c>
      <c r="HF19" s="168">
        <f>'4-5_Prison and Probation'!IB19/G19*100</f>
        <v>1.014654554261747E-2</v>
      </c>
      <c r="HG19" s="168" t="e">
        <f>'4-5_Prison and Probation'!IC19/G19*100</f>
        <v>#VALUE!</v>
      </c>
      <c r="HH19" s="171" t="s">
        <v>3336</v>
      </c>
      <c r="HI19" s="168">
        <f>'4-5_Prison and Probation'!IE19/G19*100</f>
        <v>2.029309108523494E-2</v>
      </c>
      <c r="HJ19" s="168">
        <f>'4-5_Prison and Probation'!IF19/G19*100</f>
        <v>0</v>
      </c>
      <c r="HK19" s="168">
        <f>'4-5_Prison and Probation'!IG19/G19*100</f>
        <v>0</v>
      </c>
      <c r="HL19" s="168">
        <f>'4-5_Prison and Probation'!IH19/G19*100</f>
        <v>0</v>
      </c>
      <c r="HM19" s="168" t="e">
        <f>'4-5_Prison and Probation'!II19/G19*100</f>
        <v>#VALUE!</v>
      </c>
      <c r="HN19" s="171" t="s">
        <v>3336</v>
      </c>
      <c r="HO19" s="168">
        <f>'4-5_Prison and Probation'!IK19/G19*100</f>
        <v>2.983084389529536</v>
      </c>
      <c r="HP19" s="168">
        <f>'4-5_Prison and Probation'!IL19/G19*100</f>
        <v>3.0439636627852408E-2</v>
      </c>
      <c r="HQ19" s="168">
        <f>'4-5_Prison and Probation'!IM19/G19*100</f>
        <v>5.0732727713087351E-2</v>
      </c>
      <c r="HR19" s="168">
        <f>'4-5_Prison and Probation'!IN19/G19*100</f>
        <v>0.1014654554261747</v>
      </c>
      <c r="HS19" s="168" t="e">
        <f>'4-5_Prison and Probation'!IO19/G19*100</f>
        <v>#VALUE!</v>
      </c>
      <c r="HT19" s="171" t="s">
        <v>3336</v>
      </c>
      <c r="HU19" s="168">
        <f>'4-5_Prison and Probation'!IQ19/G19*100</f>
        <v>0.31454291182114158</v>
      </c>
      <c r="HV19" s="168">
        <f>'4-5_Prison and Probation'!IR19/G19*100</f>
        <v>1.014654554261747E-2</v>
      </c>
      <c r="HW19" s="168">
        <f>'4-5_Prison and Probation'!IS19/G19*100</f>
        <v>2.029309108523494E-2</v>
      </c>
      <c r="HX19" s="168">
        <f>'4-5_Prison and Probation'!IT19/G19*100</f>
        <v>1.014654554261747E-2</v>
      </c>
      <c r="HY19" s="168" t="e">
        <f>'4-5_Prison and Probation'!IU19/G19*100</f>
        <v>#VALUE!</v>
      </c>
      <c r="HZ19" s="171" t="s">
        <v>3336</v>
      </c>
      <c r="IA19" s="168">
        <f>'4-5_Prison and Probation'!IW19/G19*100</f>
        <v>27.547871148206433</v>
      </c>
      <c r="IB19" s="168">
        <f>'4-5_Prison and Probation'!IX19/G19*100</f>
        <v>2.1104814728644339</v>
      </c>
      <c r="IC19" s="168">
        <f>'4-5_Prison and Probation'!IY19/G19*100</f>
        <v>1.1769992829436264</v>
      </c>
      <c r="ID19" s="168">
        <f>'4-5_Prison and Probation'!IZ19/G19*100</f>
        <v>0.53776691375872587</v>
      </c>
      <c r="IE19" s="168" t="e">
        <f>'4-5_Prison and Probation'!JA19/G19*100</f>
        <v>#VALUE!</v>
      </c>
      <c r="IF19" s="171" t="s">
        <v>3336</v>
      </c>
      <c r="IG19" s="168">
        <f>'4-5_Prison and Probation'!JC19/G19*100</f>
        <v>33.412574471839328</v>
      </c>
      <c r="IH19" s="168">
        <f>'4-5_Prison and Probation'!JD19/G19*100</f>
        <v>2.0901883817791989</v>
      </c>
      <c r="II19" s="168">
        <f>'4-5_Prison and Probation'!JE19/G19*100</f>
        <v>0.76099091569631028</v>
      </c>
      <c r="IJ19" s="168">
        <f>'4-5_Prison and Probation'!JF19/G19*100</f>
        <v>2.8816189341033613</v>
      </c>
      <c r="IK19" s="168" t="e">
        <f>'4-5_Prison and Probation'!JG19/G19*100</f>
        <v>#VALUE!</v>
      </c>
      <c r="IL19" s="171" t="s">
        <v>3336</v>
      </c>
      <c r="IM19" s="168">
        <f>'4-5_Prison and Probation'!JI19/G19*100</f>
        <v>8.4723655280855876</v>
      </c>
      <c r="IN19" s="168">
        <f>'4-5_Prison and Probation'!JJ19/G19*100</f>
        <v>1.0552407364322169</v>
      </c>
      <c r="IO19" s="168">
        <f>'4-5_Prison and Probation'!JK19/G19*100</f>
        <v>0</v>
      </c>
      <c r="IP19" s="168">
        <f>'4-5_Prison and Probation'!JL19/G19*100</f>
        <v>8.1172364340939759E-2</v>
      </c>
      <c r="IQ19" s="168" t="e">
        <f>'4-5_Prison and Probation'!JM19/G19*100</f>
        <v>#VALUE!</v>
      </c>
      <c r="IR19" s="171" t="s">
        <v>3336</v>
      </c>
      <c r="IS19" s="168">
        <f>'4-5_Prison and Probation'!JO19/G19*100</f>
        <v>4.1194974903026926</v>
      </c>
      <c r="IT19" s="168">
        <f>'4-5_Prison and Probation'!JP19/G19*100</f>
        <v>0.24351709302281926</v>
      </c>
      <c r="IU19" s="168">
        <f>'4-5_Prison and Probation'!JQ19/G19*100</f>
        <v>0</v>
      </c>
      <c r="IV19" s="168">
        <f>'4-5_Prison and Probation'!JR19/G19*100</f>
        <v>0.76099091569631028</v>
      </c>
      <c r="IW19" s="168" t="e">
        <f>'4-5_Prison and Probation'!JS19/G19*100</f>
        <v>#VALUE!</v>
      </c>
      <c r="IX19" s="171" t="s">
        <v>3336</v>
      </c>
      <c r="IY19" s="168">
        <f>'4-5_Prison and Probation'!KO19/H19*100</f>
        <v>85.865549868597526</v>
      </c>
      <c r="IZ19" s="168">
        <f>'4-5_Prison and Probation'!KP19/H19*100</f>
        <v>85.865549868597526</v>
      </c>
      <c r="JA19" s="168" t="e">
        <f>'4-5_Prison and Probation'!KQ19/H19*100</f>
        <v>#VALUE!</v>
      </c>
      <c r="JB19" s="171" t="s">
        <v>3336</v>
      </c>
      <c r="JC19" s="168">
        <f>'4-5_Prison and Probation'!KS19/H19*100</f>
        <v>4.6691490806404765</v>
      </c>
      <c r="JD19" s="168" t="e">
        <f>'4-5_Prison and Probation'!KT19/H19*100</f>
        <v>#VALUE!</v>
      </c>
      <c r="JE19" s="168">
        <f>'4-5_Prison and Probation'!KU19/H19*100</f>
        <v>3.1127660537603177</v>
      </c>
      <c r="JF19" s="168" t="e">
        <f>'4-5_Prison and Probation'!KV19/H19*100</f>
        <v>#VALUE!</v>
      </c>
      <c r="JG19" s="168" t="e">
        <f>'4-5_Prison and Probation'!KW19/H19*100</f>
        <v>#VALUE!</v>
      </c>
      <c r="JH19" s="168" t="e">
        <f>'4-5_Prison and Probation'!KX19/H19*100</f>
        <v>#VALUE!</v>
      </c>
      <c r="JI19" s="168">
        <f>'4-5_Prison and Probation'!KY19/H19*100</f>
        <v>1.5563830268801588</v>
      </c>
      <c r="JJ19" s="168" t="e">
        <f>'4-5_Prison and Probation'!KZ19/H19*100</f>
        <v>#VALUE!</v>
      </c>
      <c r="JK19" s="168">
        <f>'4-5_Prison and Probation'!LA19/H19*100</f>
        <v>81.196400787957046</v>
      </c>
      <c r="JL19" s="168" t="e">
        <f>'4-5_Prison and Probation'!LB19/H19*100</f>
        <v>#VALUE!</v>
      </c>
      <c r="JM19" s="171" t="s">
        <v>3336</v>
      </c>
      <c r="JN19" s="168">
        <f>'4-5_Prison and Probation'!LD19/H19*100</f>
        <v>0.66120847547196293</v>
      </c>
      <c r="JO19" s="168" t="e">
        <f>'4-5_Prison and Probation'!LE19/H19*100</f>
        <v>#VALUE!</v>
      </c>
      <c r="JP19" s="168">
        <f>'4-5_Prison and Probation'!LF19/H19*100</f>
        <v>35.155946018940057</v>
      </c>
      <c r="JQ19" s="168" t="e">
        <f>'4-5_Prison and Probation'!LG19/H19*100</f>
        <v>#VALUE!</v>
      </c>
      <c r="JR19" s="168">
        <f>'4-5_Prison and Probation'!LH19/H19*100</f>
        <v>45.37924629354503</v>
      </c>
      <c r="JS19" s="168" t="e">
        <f>'4-5_Prison and Probation'!LI19/H19*100</f>
        <v>#VALUE!</v>
      </c>
      <c r="JT19" s="171" t="s">
        <v>3336</v>
      </c>
      <c r="JU19" s="168">
        <f>'4-5_Prison and Probation'!LK19/H19*100</f>
        <v>4.6996663948930291</v>
      </c>
      <c r="JV19" s="168" t="e">
        <f>'4-5_Prison and Probation'!LL19/H19*100</f>
        <v>#VALUE!</v>
      </c>
      <c r="JW19" s="168">
        <f>'4-5_Prison and Probation'!LM19/H19*100</f>
        <v>4.1300098621787225</v>
      </c>
      <c r="JX19" s="168" t="e">
        <f>'4-5_Prison and Probation'!LN19/H19*100</f>
        <v>#VALUE!</v>
      </c>
      <c r="JY19" s="168">
        <f>'4-5_Prison and Probation'!LO19/H19*100</f>
        <v>0.28482826635715325</v>
      </c>
      <c r="JZ19" s="168" t="e">
        <f>'4-5_Prison and Probation'!LP19/H19*100</f>
        <v>#VALUE!</v>
      </c>
      <c r="KA19" s="171" t="s">
        <v>3336</v>
      </c>
      <c r="KB19" s="168">
        <f>'4-5_Prison and Probation'!LR19/H19*100</f>
        <v>4.9844946612501824</v>
      </c>
      <c r="KC19" s="168" t="e">
        <f>'4-5_Prison and Probation'!LS19/H19*100</f>
        <v>#VALUE!</v>
      </c>
      <c r="KD19" s="168">
        <f>'4-5_Prison and Probation'!LT19/H19*100</f>
        <v>31.28024710886594</v>
      </c>
      <c r="KE19" s="168" t="e">
        <f>'4-5_Prison and Probation'!LU19/H19*100</f>
        <v>#VALUE!</v>
      </c>
      <c r="KF19" s="171" t="s">
        <v>3336</v>
      </c>
      <c r="KG19" s="168">
        <f>'4-5_Prison and Probation'!OT19/G19*100</f>
        <v>454.80875740228549</v>
      </c>
      <c r="KH19" s="168">
        <f>'4-5_Prison and Probation'!OU19/G19*100</f>
        <v>55.318966298350446</v>
      </c>
      <c r="KI19" s="168">
        <f>'4-5_Prison and Probation'!OV19/G19*100</f>
        <v>86.265930203333724</v>
      </c>
      <c r="KJ19" s="168" t="e">
        <f>'4-5_Prison and Probation'!OW19/G19*100</f>
        <v>#VALUE!</v>
      </c>
      <c r="KK19" s="168" t="e">
        <f>'4-5_Prison and Probation'!OX19/G19*100</f>
        <v>#VALUE!</v>
      </c>
      <c r="KL19" s="171" t="s">
        <v>3336</v>
      </c>
      <c r="KM19" s="168">
        <f>'4-5_Prison and Probation'!OZ19/G19*100</f>
        <v>277.63992568264183</v>
      </c>
      <c r="KN19" s="168">
        <f>'4-5_Prison and Probation'!PA19/G19*100</f>
        <v>38.039399239272896</v>
      </c>
      <c r="KO19" s="168">
        <f>'4-5_Prison and Probation'!PB19/G19*100</f>
        <v>59.32685178768434</v>
      </c>
      <c r="KP19" s="168" t="e">
        <f>'4-5_Prison and Probation'!PC19/G19*100</f>
        <v>#VALUE!</v>
      </c>
      <c r="KQ19" s="168" t="e">
        <f>'4-5_Prison and Probation'!PD19/G19*100</f>
        <v>#VALUE!</v>
      </c>
      <c r="KR19" s="171" t="s">
        <v>3336</v>
      </c>
      <c r="KS19" s="168">
        <f>'4-5_Prison and Probation'!PF19/G19*100</f>
        <v>184.36273250935943</v>
      </c>
      <c r="KT19" s="168">
        <f>'4-5_Prison and Probation'!PG19/G19*100</f>
        <v>147.97722019353319</v>
      </c>
      <c r="KU19" s="168">
        <f>'4-5_Prison and Probation'!PH19/G19*100</f>
        <v>33.331402107498384</v>
      </c>
      <c r="KV19" s="168">
        <f>'4-5_Prison and Probation'!PI19/G19*100</f>
        <v>0.37542218507684638</v>
      </c>
      <c r="KW19" s="168">
        <f>'4-5_Prison and Probation'!PJ19/G19*100</f>
        <v>0.22322400193758432</v>
      </c>
      <c r="KX19" s="168">
        <f>'4-5_Prison and Probation'!PK19/G19*100</f>
        <v>2.8816189341033613</v>
      </c>
      <c r="KY19" s="168">
        <f>'4-5_Prison and Probation'!PL19/G19*100</f>
        <v>0</v>
      </c>
      <c r="KZ19" s="171" t="s">
        <v>3336</v>
      </c>
      <c r="LA19" s="168">
        <f>'4-5_Prison and Probation'!PN19/G19*100</f>
        <v>454.80875740228549</v>
      </c>
      <c r="LB19" s="168">
        <f>'4-5_Prison and Probation'!PO19/G19*100</f>
        <v>277.63992568264183</v>
      </c>
      <c r="LC19" s="171" t="s">
        <v>3336</v>
      </c>
      <c r="LD19" s="168">
        <f>'4-5_Prison and Probation'!PQ19/G19*100</f>
        <v>54.679733929165543</v>
      </c>
      <c r="LE19" s="168">
        <f>'4-5_Prison and Probation'!PR19/G19*100</f>
        <v>80.178002877763248</v>
      </c>
      <c r="LF19" s="168">
        <f>'4-5_Prison and Probation'!PS19/G19*100</f>
        <v>62.279496540586031</v>
      </c>
      <c r="LG19" s="168">
        <f>'4-5_Prison and Probation'!PT19/G19*100</f>
        <v>24.6256660319326</v>
      </c>
      <c r="LH19" s="168" t="e">
        <f>'4-5_Prison and Probation'!PU19/G19*100</f>
        <v>#VALUE!</v>
      </c>
      <c r="LI19" s="168" t="e">
        <f>'4-5_Prison and Probation'!PV19/G19*100</f>
        <v>#VALUE!</v>
      </c>
      <c r="LJ19" s="171" t="s">
        <v>3336</v>
      </c>
      <c r="LK19" s="168">
        <f>'4-5_Prison and Probation'!PX19/G19*100</f>
        <v>13.383293570712443</v>
      </c>
      <c r="LL19" s="168">
        <f>'4-5_Prison and Probation'!PY19/G19*100</f>
        <v>8.70573607556579</v>
      </c>
      <c r="LM19" s="168">
        <f>'4-5_Prison and Probation'!PZ19/G19*100</f>
        <v>292.859743996568</v>
      </c>
      <c r="LN19" s="168">
        <f>'4-5_Prison and Probation'!QA19/G19*100</f>
        <v>130.97160986410628</v>
      </c>
      <c r="LO19" s="168">
        <f>'4-5_Prison and Probation'!QB19/G19*100</f>
        <v>1.1668527374010089</v>
      </c>
      <c r="LP19" s="168">
        <f>'4-5_Prison and Probation'!QC19/G19*100</f>
        <v>2.3337054748020178</v>
      </c>
      <c r="LQ19" s="171" t="s">
        <v>3336</v>
      </c>
      <c r="LR19" s="168" t="e">
        <f>'4-5_Prison and Probation'!QE19/G19*100</f>
        <v>#VALUE!</v>
      </c>
      <c r="LS19" s="168" t="e">
        <f>'4-5_Prison and Probation'!QF19/G19*100</f>
        <v>#VALUE!</v>
      </c>
      <c r="LT19" s="168" t="e">
        <f>'4-5_Prison and Probation'!QG19/G19*100</f>
        <v>#VALUE!</v>
      </c>
      <c r="LU19" s="168" t="e">
        <f>'4-5_Prison and Probation'!QH19/G19*100</f>
        <v>#VALUE!</v>
      </c>
      <c r="LV19" s="168" t="e">
        <f>'4-5_Prison and Probation'!QI19/G19*100</f>
        <v>#VALUE!</v>
      </c>
      <c r="LW19" s="168" t="e">
        <f>'4-5_Prison and Probation'!QJ19/G19*100</f>
        <v>#VALUE!</v>
      </c>
      <c r="LX19" s="171" t="s">
        <v>3336</v>
      </c>
      <c r="LY19" s="168" t="e">
        <f>'4-5_Prison and Probation'!QL19/G19*100</f>
        <v>#VALUE!</v>
      </c>
      <c r="LZ19" s="168" t="e">
        <f>'4-5_Prison and Probation'!QM19/G19*100</f>
        <v>#VALUE!</v>
      </c>
      <c r="MA19" s="168">
        <f>'4-5_Prison and Probation'!QN19/G19*100</f>
        <v>30.439636627852412</v>
      </c>
      <c r="MB19" s="168">
        <f>'4-5_Prison and Probation'!QO19/G19*100</f>
        <v>30.825205358471873</v>
      </c>
      <c r="MC19" s="168" t="e">
        <f>'4-5_Prison and Probation'!QP19/G19*100</f>
        <v>#VALUE!</v>
      </c>
      <c r="MD19" s="168" t="e">
        <f>'4-5_Prison and Probation'!QQ19/G19*100</f>
        <v>#VALUE!</v>
      </c>
      <c r="ME19" s="171" t="s">
        <v>3336</v>
      </c>
      <c r="MF19" s="168">
        <f>'4-5_Prison and Probation'!QS19/G19*100</f>
        <v>249.80795125924212</v>
      </c>
      <c r="MG19" s="168">
        <f>'4-5_Prison and Probation'!QT19/G19*100</f>
        <v>175.30186733980202</v>
      </c>
      <c r="MH19" s="168">
        <f>'4-5_Prison and Probation'!QU19/G19*100</f>
        <v>33.331402107498384</v>
      </c>
      <c r="MI19" s="168">
        <f>'4-5_Prison and Probation'!QV19/G19*100</f>
        <v>0.37542218507684638</v>
      </c>
      <c r="MJ19" s="168">
        <f>'4-5_Prison and Probation'!QW19/G19*100</f>
        <v>0.18263781976711446</v>
      </c>
      <c r="MK19" s="168">
        <f>'4-5_Prison and Probation'!QX19/G19*100</f>
        <v>2.678688023251012</v>
      </c>
      <c r="ML19" s="168" t="e">
        <f>'4-5_Prison and Probation'!QY19/G19*100</f>
        <v>#VALUE!</v>
      </c>
      <c r="MM19" s="171" t="s">
        <v>3336</v>
      </c>
      <c r="MN19" s="168">
        <f>'4-5_Prison and Probation'!RY19/G19*100</f>
        <v>4.6065316763483315</v>
      </c>
      <c r="MO19" s="171" t="s">
        <v>3336</v>
      </c>
      <c r="MP19" s="168">
        <f>'4-5_Prison and Probation'!SA19/G19*100</f>
        <v>7.1025818798322288E-2</v>
      </c>
      <c r="MQ19" s="168">
        <f>'4-5_Prison and Probation'!SB19/G19*100</f>
        <v>0.20293091085234941</v>
      </c>
      <c r="MR19" s="168">
        <f>'4-5_Prison and Probation'!SC19/G19*100</f>
        <v>0.22322400193758432</v>
      </c>
      <c r="MS19" s="168">
        <f>'4-5_Prison and Probation'!SD19/G19*100</f>
        <v>4.1093509447600756</v>
      </c>
      <c r="MT19" s="171" t="s">
        <v>3336</v>
      </c>
      <c r="MU19" s="168" t="e">
        <f>'4-5_Prison and Probation'!SF19/G19*100</f>
        <v>#VALUE!</v>
      </c>
      <c r="MV19" s="168" t="e">
        <f>'4-5_Prison and Probation'!SG19/G19*100</f>
        <v>#VALUE!</v>
      </c>
      <c r="MW19" s="168" t="e">
        <f>'4-5_Prison and Probation'!SH19/G19*100</f>
        <v>#VALUE!</v>
      </c>
      <c r="MX19" s="168" t="e">
        <f>'4-5_Prison and Probation'!SI19/G19*100</f>
        <v>#VALUE!</v>
      </c>
      <c r="MY19" s="171" t="s">
        <v>3336</v>
      </c>
      <c r="MZ19" s="168">
        <f>'4-5_Prison and Probation'!SK19/G19*100</f>
        <v>123.02686470423683</v>
      </c>
      <c r="NA19" s="168">
        <f>'4-5_Prison and Probation'!SL19/G19*100</f>
        <v>20.485875450544672</v>
      </c>
      <c r="NB19" s="168">
        <f>'4-5_Prison and Probation'!SM19/G19*100</f>
        <v>0.38556873061946384</v>
      </c>
      <c r="NC19" s="168">
        <f>'4-5_Prison and Probation'!SN19/G19*100</f>
        <v>102.15542052307269</v>
      </c>
    </row>
    <row r="20" spans="1:367">
      <c r="A20" s="133">
        <v>19</v>
      </c>
      <c r="B20" s="150" t="s">
        <v>42</v>
      </c>
      <c r="C20" s="5">
        <v>318.452</v>
      </c>
      <c r="D20" s="5">
        <v>319.57499999999999</v>
      </c>
      <c r="E20" s="5">
        <v>321.85700000000003</v>
      </c>
      <c r="F20" s="5">
        <v>325.67099999999999</v>
      </c>
      <c r="G20" s="5">
        <v>329.1</v>
      </c>
      <c r="H20" s="5">
        <v>332.529</v>
      </c>
      <c r="I20" s="171" t="s">
        <v>3336</v>
      </c>
      <c r="J20" s="285">
        <f>'4-5_Prison and Probation'!AJ20/C20*100</f>
        <v>46.788841018426638</v>
      </c>
      <c r="K20" s="285">
        <f>'4-5_Prison and Probation'!AK20/D20*100</f>
        <v>47.563169834937028</v>
      </c>
      <c r="L20" s="285">
        <f>'4-5_Prison and Probation'!AL20/E20*100</f>
        <v>47.225941955588965</v>
      </c>
      <c r="M20" s="285">
        <f>'4-5_Prison and Probation'!AM20/F20*100</f>
        <v>47.286985945939307</v>
      </c>
      <c r="N20" s="285">
        <f>'4-5_Prison and Probation'!AN20/G20*100</f>
        <v>44.363415375265873</v>
      </c>
      <c r="O20" s="285">
        <f>'4-5_Prison and Probation'!AO20/H20*100</f>
        <v>37.289980723485769</v>
      </c>
      <c r="P20" s="340">
        <f t="shared" si="0"/>
        <v>-20.301550729157782</v>
      </c>
      <c r="Q20" s="171" t="s">
        <v>3336</v>
      </c>
      <c r="R20" s="167">
        <f>'4-5_Prison and Probation'!AQ20/C20*100</f>
        <v>1.884114403426576</v>
      </c>
      <c r="S20" s="167">
        <f>'4-5_Prison and Probation'!AR20/D20*100</f>
        <v>5.9453962293671285</v>
      </c>
      <c r="T20" s="167">
        <f>'4-5_Prison and Probation'!AS20/E20*100</f>
        <v>2.7962728789493472</v>
      </c>
      <c r="U20" s="167">
        <f>'4-5_Prison and Probation'!AT20/F20*100</f>
        <v>2.4564668023864575</v>
      </c>
      <c r="V20" s="167">
        <f>'4-5_Prison and Probation'!AU20/G20*100</f>
        <v>4.557885141294439</v>
      </c>
      <c r="W20" s="167">
        <f>'4-5_Prison and Probation'!AV20/H20*100</f>
        <v>4.5108847649377948</v>
      </c>
      <c r="X20" s="6">
        <f t="shared" si="1"/>
        <v>139.41671252732843</v>
      </c>
      <c r="Y20" s="171" t="s">
        <v>3336</v>
      </c>
      <c r="Z20" s="168">
        <f>'4-5_Prison and Probation'!AX20/C20*100</f>
        <v>2.5121525379021015</v>
      </c>
      <c r="AA20" s="168">
        <f>'4-5_Prison and Probation'!AY20/D20*100</f>
        <v>4.0679026832511935</v>
      </c>
      <c r="AB20" s="168">
        <f>'4-5_Prison and Probation'!AZ20/E20*100</f>
        <v>1.5534849327496372</v>
      </c>
      <c r="AC20" s="168">
        <f>'4-5_Prison and Probation'!BA20/F20*100</f>
        <v>0.92117505089492158</v>
      </c>
      <c r="AD20" s="168">
        <f>'4-5_Prison and Probation'!BB20/G20*100</f>
        <v>1.8231540565177755</v>
      </c>
      <c r="AE20" s="168">
        <f>'4-5_Prison and Probation'!BC20/H20*100</f>
        <v>2.4058052079668242</v>
      </c>
      <c r="AF20" s="6">
        <f t="shared" si="2"/>
        <v>-4.2333149890686173</v>
      </c>
      <c r="AG20" s="171" t="s">
        <v>3336</v>
      </c>
      <c r="AH20" s="168">
        <f>'4-5_Prison and Probation'!BE20/C20*100</f>
        <v>8.7925338826573558</v>
      </c>
      <c r="AI20" s="168">
        <f>'4-5_Prison and Probation'!BF20/D20*100</f>
        <v>11.577876867714934</v>
      </c>
      <c r="AJ20" s="168">
        <f>'4-5_Prison and Probation'!BG20/E20*100</f>
        <v>7.1460306906483311</v>
      </c>
      <c r="AK20" s="168">
        <f>'4-5_Prison and Probation'!BH20/F20*100</f>
        <v>6.755283706562758</v>
      </c>
      <c r="AL20" s="168">
        <f>'4-5_Prison and Probation'!BI20/G20*100</f>
        <v>9.115770282588878</v>
      </c>
      <c r="AM20" s="168">
        <f>'4-5_Prison and Probation'!BJ20/H20*100</f>
        <v>6.3152386709129136</v>
      </c>
      <c r="AN20" s="6">
        <f t="shared" si="3"/>
        <v>-28.174986241801463</v>
      </c>
      <c r="AO20" s="171" t="s">
        <v>3336</v>
      </c>
      <c r="AP20" s="168">
        <f>'4-5_Prison and Probation'!BL20/C20*100</f>
        <v>6.2803813447552539</v>
      </c>
      <c r="AQ20" s="168">
        <f>'4-5_Prison and Probation'!BM20/D20*100</f>
        <v>5.3195650473284832</v>
      </c>
      <c r="AR20" s="168">
        <f>'4-5_Prison and Probation'!BN20/E20*100</f>
        <v>5.5925457578986943</v>
      </c>
      <c r="AS20" s="168">
        <f>'4-5_Prison and Probation'!BO20/F20*100</f>
        <v>4.9129336047729151</v>
      </c>
      <c r="AT20" s="168">
        <f>'4-5_Prison and Probation'!BP20/G20*100</f>
        <v>5.1656031601336982</v>
      </c>
      <c r="AU20" s="168">
        <f>'4-5_Prison and Probation'!BQ20/H20*100</f>
        <v>4.8116104159336484</v>
      </c>
      <c r="AV20" s="6">
        <f t="shared" si="4"/>
        <v>-23.386651991254894</v>
      </c>
      <c r="AW20" s="171" t="s">
        <v>3336</v>
      </c>
      <c r="AX20" s="168" t="e">
        <f>'4-5_Prison and Probation'!BS20/C20*100</f>
        <v>#VALUE!</v>
      </c>
      <c r="AY20" s="168" t="e">
        <f>'4-5_Prison and Probation'!BT20/D20*100</f>
        <v>#VALUE!</v>
      </c>
      <c r="AZ20" s="168" t="e">
        <f>'4-5_Prison and Probation'!BU20/E20*100</f>
        <v>#VALUE!</v>
      </c>
      <c r="BA20" s="168" t="e">
        <f>'4-5_Prison and Probation'!BV20/F20*100</f>
        <v>#VALUE!</v>
      </c>
      <c r="BB20" s="168" t="e">
        <f>'4-5_Prison and Probation'!BW20/G20*100</f>
        <v>#VALUE!</v>
      </c>
      <c r="BC20" s="168" t="e">
        <f>'4-5_Prison and Probation'!BX20/H20*100</f>
        <v>#VALUE!</v>
      </c>
      <c r="BD20" s="6" t="e">
        <f t="shared" si="5"/>
        <v>#VALUE!</v>
      </c>
      <c r="BE20" s="171" t="s">
        <v>3336</v>
      </c>
      <c r="BF20" s="168">
        <f>'4-5_Prison and Probation'!BZ20/C20*100</f>
        <v>104.88236845741274</v>
      </c>
      <c r="BG20" s="168">
        <f>'4-5_Prison and Probation'!CA20/D20*100</f>
        <v>101.07173589924119</v>
      </c>
      <c r="BH20" s="168">
        <f>'4-5_Prison and Probation'!CB20/E20*100</f>
        <v>94.762580897727872</v>
      </c>
      <c r="BI20" s="168">
        <f>'4-5_Prison and Probation'!CC20/F20*100</f>
        <v>84.74810468233278</v>
      </c>
      <c r="BJ20" s="168">
        <f>'4-5_Prison and Probation'!CD20/G20*100</f>
        <v>85.688240656335452</v>
      </c>
      <c r="BK20" s="168">
        <f>'4-5_Prison and Probation'!CE20/H20*100</f>
        <v>64.204926487614614</v>
      </c>
      <c r="BL20" s="6">
        <f t="shared" si="6"/>
        <v>-38.783870509479499</v>
      </c>
      <c r="BM20" s="171" t="s">
        <v>3336</v>
      </c>
      <c r="BN20" s="168">
        <f>'4-5_Prison and Probation'!CG20/C20*100</f>
        <v>36.112192732342706</v>
      </c>
      <c r="BO20" s="168">
        <f>'4-5_Prison and Probation'!CH20/D20*100</f>
        <v>38.175702104357349</v>
      </c>
      <c r="BP20" s="168">
        <f>'4-5_Prison and Probation'!CI20/E20*100</f>
        <v>41.322699211140346</v>
      </c>
      <c r="BQ20" s="168">
        <f>'4-5_Prison and Probation'!CJ20/F20*100</f>
        <v>35.61876863460364</v>
      </c>
      <c r="BR20" s="168">
        <f>'4-5_Prison and Probation'!CK20/G20*100</f>
        <v>41.020966271649954</v>
      </c>
      <c r="BS20" s="168">
        <f>'4-5_Prison and Probation'!CL20/H20*100</f>
        <v>40.748325709938079</v>
      </c>
      <c r="BT20" s="6">
        <f t="shared" si="7"/>
        <v>12.838137556358276</v>
      </c>
      <c r="BU20" s="171" t="s">
        <v>3336</v>
      </c>
      <c r="BV20" s="168" t="e">
        <f>'4-5_Prison and Probation'!CN20/C20*100</f>
        <v>#VALUE!</v>
      </c>
      <c r="BW20" s="168" t="e">
        <f>'4-5_Prison and Probation'!CO20/D20*100</f>
        <v>#VALUE!</v>
      </c>
      <c r="BX20" s="168" t="e">
        <f>'4-5_Prison and Probation'!CP20/E20*100</f>
        <v>#VALUE!</v>
      </c>
      <c r="BY20" s="168" t="e">
        <f>'4-5_Prison and Probation'!CQ20/F20*100</f>
        <v>#VALUE!</v>
      </c>
      <c r="BZ20" s="168" t="e">
        <f>'4-5_Prison and Probation'!CR20/G20*100</f>
        <v>#VALUE!</v>
      </c>
      <c r="CA20" s="168" t="e">
        <f>'4-5_Prison and Probation'!CS20/H20*100</f>
        <v>#VALUE!</v>
      </c>
      <c r="CB20" s="6" t="e">
        <f t="shared" si="8"/>
        <v>#VALUE!</v>
      </c>
      <c r="CC20" s="171" t="s">
        <v>3336</v>
      </c>
      <c r="CD20" s="168" t="e">
        <f>'4-5_Prison and Probation'!CU20/C20*100</f>
        <v>#VALUE!</v>
      </c>
      <c r="CE20" s="168" t="e">
        <f>'4-5_Prison and Probation'!CV20/D20*100</f>
        <v>#VALUE!</v>
      </c>
      <c r="CF20" s="168" t="e">
        <f>'4-5_Prison and Probation'!CW20/E20*100</f>
        <v>#VALUE!</v>
      </c>
      <c r="CG20" s="168" t="e">
        <f>'4-5_Prison and Probation'!CX20/F20*100</f>
        <v>#VALUE!</v>
      </c>
      <c r="CH20" s="168" t="e">
        <f>'4-5_Prison and Probation'!CY20/G20*100</f>
        <v>#VALUE!</v>
      </c>
      <c r="CI20" s="168" t="e">
        <f>'4-5_Prison and Probation'!CZ20/H20*100</f>
        <v>#VALUE!</v>
      </c>
      <c r="CJ20" s="6" t="e">
        <f t="shared" si="9"/>
        <v>#VALUE!</v>
      </c>
      <c r="CK20" s="171" t="s">
        <v>3336</v>
      </c>
      <c r="CL20" s="168" t="e">
        <f>'4-5_Prison and Probation'!DB20/C20*100</f>
        <v>#VALUE!</v>
      </c>
      <c r="CM20" s="168" t="e">
        <f>'4-5_Prison and Probation'!DC20/D20*100</f>
        <v>#VALUE!</v>
      </c>
      <c r="CN20" s="168" t="e">
        <f>'4-5_Prison and Probation'!DD20/E20*100</f>
        <v>#VALUE!</v>
      </c>
      <c r="CO20" s="168" t="e">
        <f>'4-5_Prison and Probation'!DE20/F20*100</f>
        <v>#VALUE!</v>
      </c>
      <c r="CP20" s="168" t="e">
        <f>'4-5_Prison and Probation'!DF20/G20*100</f>
        <v>#VALUE!</v>
      </c>
      <c r="CQ20" s="168" t="e">
        <f>'4-5_Prison and Probation'!DG20/H20*100</f>
        <v>#VALUE!</v>
      </c>
      <c r="CR20" s="6" t="e">
        <f t="shared" si="10"/>
        <v>#VALUE!</v>
      </c>
      <c r="CS20" s="171" t="s">
        <v>3336</v>
      </c>
      <c r="CT20" s="168" t="e">
        <f>'4-5_Prison and Probation'!DI20/C20*100</f>
        <v>#VALUE!</v>
      </c>
      <c r="CU20" s="168" t="e">
        <f>'4-5_Prison and Probation'!DJ20/D20*100</f>
        <v>#VALUE!</v>
      </c>
      <c r="CV20" s="168" t="e">
        <f>'4-5_Prison and Probation'!DK20/E20*100</f>
        <v>#VALUE!</v>
      </c>
      <c r="CW20" s="168" t="e">
        <f>'4-5_Prison and Probation'!DL20/F20*100</f>
        <v>#VALUE!</v>
      </c>
      <c r="CX20" s="168" t="e">
        <f>'4-5_Prison and Probation'!DM20/G20*100</f>
        <v>#VALUE!</v>
      </c>
      <c r="CY20" s="168" t="e">
        <f>'4-5_Prison and Probation'!DN20/H20*100</f>
        <v>#VALUE!</v>
      </c>
      <c r="CZ20" s="6" t="e">
        <f t="shared" si="11"/>
        <v>#VALUE!</v>
      </c>
      <c r="DA20" s="171" t="s">
        <v>3336</v>
      </c>
      <c r="DB20" s="168">
        <f>'4-5_Prison and Probation'!DP20/C20*100</f>
        <v>103.62629218846169</v>
      </c>
      <c r="DC20" s="168">
        <f>'4-5_Prison and Probation'!DQ20/D20*100</f>
        <v>104.82672299147306</v>
      </c>
      <c r="DD20" s="168">
        <f>'4-5_Prison and Probation'!DR20/E20*100</f>
        <v>106.56906638662511</v>
      </c>
      <c r="DE20" s="168">
        <f>'4-5_Prison and Probation'!DS20/F20*100</f>
        <v>90.275154987702308</v>
      </c>
      <c r="DF20" s="168">
        <f>'4-5_Prison and Probation'!DT20/G20*100</f>
        <v>90.246125797629901</v>
      </c>
      <c r="DG20" s="168">
        <f>'4-5_Prison and Probation'!DU20/H20*100</f>
        <v>83.752093802345058</v>
      </c>
      <c r="DH20" s="6">
        <f t="shared" si="12"/>
        <v>-19.17872189228973</v>
      </c>
      <c r="DI20" s="171" t="s">
        <v>3336</v>
      </c>
      <c r="DJ20" s="168">
        <f>'4-5_Prison and Probation'!DW20/C20*100</f>
        <v>0</v>
      </c>
      <c r="DK20" s="168">
        <f>'4-5_Prison and Probation'!DX20/D20*100</f>
        <v>0.31291559101932259</v>
      </c>
      <c r="DL20" s="168">
        <f>'4-5_Prison and Probation'!DY20/E20*100</f>
        <v>0.62139397309985489</v>
      </c>
      <c r="DM20" s="168">
        <f>'4-5_Prison and Probation'!DZ20/F20*100</f>
        <v>0</v>
      </c>
      <c r="DN20" s="168">
        <f>'4-5_Prison and Probation'!EA20/G20*100</f>
        <v>0</v>
      </c>
      <c r="DO20" s="168">
        <f>'4-5_Prison and Probation'!EB20/H20*100</f>
        <v>0</v>
      </c>
      <c r="DP20" s="6" t="e">
        <f t="shared" si="13"/>
        <v>#DIV/0!</v>
      </c>
      <c r="DQ20" s="171" t="s">
        <v>3336</v>
      </c>
      <c r="DR20" s="168">
        <f>'4-5_Prison and Probation'!ED20/C20*100</f>
        <v>0</v>
      </c>
      <c r="DS20" s="168">
        <f>'4-5_Prison and Probation'!EE20/D20*100</f>
        <v>0</v>
      </c>
      <c r="DT20" s="168">
        <f>'4-5_Prison and Probation'!EF20/E20*100</f>
        <v>0.31069698654992745</v>
      </c>
      <c r="DU20" s="168">
        <f>'4-5_Prison and Probation'!EG20/F20*100</f>
        <v>0</v>
      </c>
      <c r="DV20" s="168">
        <f>'4-5_Prison and Probation'!EH20/G20*100</f>
        <v>0</v>
      </c>
      <c r="DW20" s="168">
        <f>'4-5_Prison and Probation'!EI20/H20*100</f>
        <v>0</v>
      </c>
      <c r="DX20" s="6" t="e">
        <f t="shared" si="14"/>
        <v>#DIV/0!</v>
      </c>
      <c r="DY20" s="171" t="s">
        <v>3336</v>
      </c>
      <c r="DZ20" s="168" t="e">
        <f>'4-5_Prison and Probation'!EK20/C20*100</f>
        <v>#VALUE!</v>
      </c>
      <c r="EA20" s="168" t="e">
        <f>'4-5_Prison and Probation'!EL20/D20*100</f>
        <v>#VALUE!</v>
      </c>
      <c r="EB20" s="168">
        <f>'4-5_Prison and Probation'!EM20/E20*100</f>
        <v>0</v>
      </c>
      <c r="EC20" s="168">
        <f>'4-5_Prison and Probation'!EN20/F20*100</f>
        <v>0</v>
      </c>
      <c r="ED20" s="168">
        <f>'4-5_Prison and Probation'!EO20/G20*100</f>
        <v>0</v>
      </c>
      <c r="EE20" s="168">
        <f>'4-5_Prison and Probation'!EP20/H20*100</f>
        <v>0</v>
      </c>
      <c r="EF20" s="6" t="e">
        <f t="shared" si="15"/>
        <v>#VALUE!</v>
      </c>
      <c r="EG20" s="171" t="s">
        <v>3336</v>
      </c>
      <c r="EH20" s="133">
        <f>'4-5_Prison and Probation'!ER20/C20*100</f>
        <v>103.62629218846169</v>
      </c>
      <c r="EI20" s="133">
        <f>'4-5_Prison and Probation'!ES20/D20*100</f>
        <v>104.51380740045373</v>
      </c>
      <c r="EJ20" s="133">
        <f>'4-5_Prison and Probation'!ET20/E20*100</f>
        <v>105.94767241352525</v>
      </c>
      <c r="EK20" s="133">
        <f>'4-5_Prison and Probation'!EU20/F20*100</f>
        <v>90.275154987702308</v>
      </c>
      <c r="EL20" s="133">
        <f>'4-5_Prison and Probation'!EV20/G20*100</f>
        <v>90.246125797629901</v>
      </c>
      <c r="EM20" s="133">
        <f>'4-5_Prison and Probation'!EW20/H20*100</f>
        <v>83.752093802345058</v>
      </c>
      <c r="EN20" s="340">
        <f t="shared" si="16"/>
        <v>-19.17872189228973</v>
      </c>
      <c r="EO20" s="171" t="s">
        <v>3336</v>
      </c>
      <c r="EP20" s="168">
        <f>'4-5_Prison and Probation'!EY20/C20*100</f>
        <v>20.411239370454574</v>
      </c>
      <c r="EQ20" s="168">
        <f>'4-5_Prison and Probation'!EZ20/D20*100</f>
        <v>24.407416099507159</v>
      </c>
      <c r="ER20" s="168">
        <f>'4-5_Prison and Probation'!FA20/E20*100</f>
        <v>22.680880018144702</v>
      </c>
      <c r="ES20" s="168">
        <f>'4-5_Prison and Probation'!FB20/F20*100</f>
        <v>19.65173441909166</v>
      </c>
      <c r="ET20" s="168">
        <f>'4-5_Prison and Probation'!FC20/G20*100</f>
        <v>18.231540565177756</v>
      </c>
      <c r="EU20" s="168">
        <f>'4-5_Prison and Probation'!FD20/H20*100</f>
        <v>21.05079556970971</v>
      </c>
      <c r="EV20" s="6">
        <f t="shared" si="17"/>
        <v>3.1333530886953156</v>
      </c>
      <c r="EW20" s="171" t="s">
        <v>3336</v>
      </c>
      <c r="EX20" s="168">
        <f>'4-5_Prison and Probation'!FF20/C20*100</f>
        <v>82.272995616293827</v>
      </c>
      <c r="EY20" s="168">
        <f>'4-5_Prison and Probation'!FG20/D20*100</f>
        <v>79.480560118907931</v>
      </c>
      <c r="EZ20" s="168">
        <f>'4-5_Prison and Probation'!FH20/E20*100</f>
        <v>82.334701435730778</v>
      </c>
      <c r="FA20" s="168">
        <f>'4-5_Prison and Probation'!FI20/F20*100</f>
        <v>70.623420568610655</v>
      </c>
      <c r="FB20" s="168">
        <f>'4-5_Prison and Probation'!FJ20/G20*100</f>
        <v>71.710726223032509</v>
      </c>
      <c r="FC20" s="168">
        <f>'4-5_Prison and Probation'!FK20/H20*100</f>
        <v>62.550935407137423</v>
      </c>
      <c r="FD20" s="6">
        <f t="shared" si="18"/>
        <v>-23.971486708878913</v>
      </c>
      <c r="FE20" s="171" t="s">
        <v>3336</v>
      </c>
      <c r="FF20" s="168" t="e">
        <f>'4-5_Prison and Probation'!FM20/C20*100</f>
        <v>#VALUE!</v>
      </c>
      <c r="FG20" s="168" t="e">
        <f>'4-5_Prison and Probation'!FN20/D20*100</f>
        <v>#VALUE!</v>
      </c>
      <c r="FH20" s="168" t="e">
        <f>'4-5_Prison and Probation'!FO20/E20*100</f>
        <v>#VALUE!</v>
      </c>
      <c r="FI20" s="168" t="e">
        <f>'4-5_Prison and Probation'!FP20/F20*100</f>
        <v>#VALUE!</v>
      </c>
      <c r="FJ20" s="168">
        <f>'4-5_Prison and Probation'!FQ20/G20*100</f>
        <v>0.30385900941962923</v>
      </c>
      <c r="FK20" s="168">
        <f>'4-5_Prison and Probation'!FR20/H20*100</f>
        <v>0.15036282549792651</v>
      </c>
      <c r="FL20" s="6" t="e">
        <f t="shared" si="19"/>
        <v>#VALUE!</v>
      </c>
      <c r="FM20" s="171" t="s">
        <v>3336</v>
      </c>
      <c r="FN20" s="168" t="e">
        <f>'4-5_Prison and Probation'!FT20/C20*100</f>
        <v>#VALUE!</v>
      </c>
      <c r="FO20" s="168" t="e">
        <f>'4-5_Prison and Probation'!FU20/D20*100</f>
        <v>#VALUE!</v>
      </c>
      <c r="FP20" s="168" t="e">
        <f>'4-5_Prison and Probation'!FV20/E20*100</f>
        <v>#VALUE!</v>
      </c>
      <c r="FQ20" s="168" t="e">
        <f>'4-5_Prison and Probation'!FW20/F20*100</f>
        <v>#VALUE!</v>
      </c>
      <c r="FR20" s="168">
        <f>'4-5_Prison and Probation'!FX20/G20*100</f>
        <v>0.30385900941962923</v>
      </c>
      <c r="FS20" s="168">
        <f>'4-5_Prison and Probation'!FY20/H20*100</f>
        <v>0.15036282549792651</v>
      </c>
      <c r="FT20" s="6" t="e">
        <f t="shared" si="20"/>
        <v>#VALUE!</v>
      </c>
      <c r="FU20" s="171" t="s">
        <v>3336</v>
      </c>
      <c r="FV20" s="168">
        <f>'4-5_Prison and Probation'!GA20/C20*100</f>
        <v>0.94205720171328799</v>
      </c>
      <c r="FW20" s="168">
        <f>'4-5_Prison and Probation'!GB20/D20*100</f>
        <v>0.62583118203864518</v>
      </c>
      <c r="FX20" s="168">
        <f>'4-5_Prison and Probation'!GC20/E20*100</f>
        <v>0.93209095964978217</v>
      </c>
      <c r="FY20" s="168">
        <f>'4-5_Prison and Probation'!GD20/F20*100</f>
        <v>0</v>
      </c>
      <c r="FZ20" s="168">
        <f>'4-5_Prison and Probation'!GE20/G20*100</f>
        <v>0</v>
      </c>
      <c r="GA20" s="168">
        <f>'4-5_Prison and Probation'!GF20/H20*100</f>
        <v>0</v>
      </c>
      <c r="GB20" s="6">
        <f t="shared" si="21"/>
        <v>-100</v>
      </c>
      <c r="GC20" s="171" t="s">
        <v>3336</v>
      </c>
      <c r="GE20" s="168">
        <f>'4-5_Prison and Probation'!HA20/G20*100</f>
        <v>39.197812215132174</v>
      </c>
      <c r="GF20" s="168" t="e">
        <f>'4-5_Prison and Probation'!HB20/G20*100</f>
        <v>#VALUE!</v>
      </c>
      <c r="GG20" s="168" t="e">
        <f>'4-5_Prison and Probation'!HC20/E20*100</f>
        <v>#VALUE!</v>
      </c>
      <c r="GH20" s="168" t="e">
        <f>'4-5_Prison and Probation'!HD20/G20*100</f>
        <v>#VALUE!</v>
      </c>
      <c r="GI20" s="168" t="e">
        <f>'4-5_Prison and Probation'!HE20/G20*100</f>
        <v>#VALUE!</v>
      </c>
      <c r="GJ20" s="171" t="s">
        <v>3336</v>
      </c>
      <c r="GK20" s="168" t="e">
        <f>'4-5_Prison and Probation'!HG20/G20*100</f>
        <v>#VALUE!</v>
      </c>
      <c r="GL20" s="168" t="e">
        <f>'4-5_Prison and Probation'!HH20/G20*100</f>
        <v>#VALUE!</v>
      </c>
      <c r="GM20" s="168" t="e">
        <f>'4-5_Prison and Probation'!HI20/G20*100</f>
        <v>#VALUE!</v>
      </c>
      <c r="GN20" s="168" t="e">
        <f>'4-5_Prison and Probation'!HJ20/G20*100</f>
        <v>#VALUE!</v>
      </c>
      <c r="GO20" s="168" t="e">
        <f>'4-5_Prison and Probation'!HK20/G20*100</f>
        <v>#VALUE!</v>
      </c>
      <c r="GP20" s="171" t="s">
        <v>3336</v>
      </c>
      <c r="GQ20" s="168">
        <f>'4-5_Prison and Probation'!HM20/G20*100</f>
        <v>3.9501671224551802</v>
      </c>
      <c r="GR20" s="168" t="e">
        <f>'4-5_Prison and Probation'!HN20/G20*100</f>
        <v>#VALUE!</v>
      </c>
      <c r="GS20" s="168" t="e">
        <f>'4-5_Prison and Probation'!HO20/G20*100</f>
        <v>#VALUE!</v>
      </c>
      <c r="GT20" s="168" t="e">
        <f>'4-5_Prison and Probation'!HP20/G20*100</f>
        <v>#VALUE!</v>
      </c>
      <c r="GU20" s="168" t="e">
        <f>'4-5_Prison and Probation'!HQ20/G20*100</f>
        <v>#VALUE!</v>
      </c>
      <c r="GV20" s="171" t="s">
        <v>3336</v>
      </c>
      <c r="GW20" s="168">
        <f>'4-5_Prison and Probation'!HS20/G20*100</f>
        <v>6.381039197812215</v>
      </c>
      <c r="GX20" s="168" t="e">
        <f>'4-5_Prison and Probation'!HT20/G20*100</f>
        <v>#VALUE!</v>
      </c>
      <c r="GY20" s="168" t="e">
        <f>'4-5_Prison and Probation'!HU20/G20*100</f>
        <v>#VALUE!</v>
      </c>
      <c r="GZ20" s="168" t="e">
        <f>'4-5_Prison and Probation'!HV20/G20*100</f>
        <v>#VALUE!</v>
      </c>
      <c r="HA20" s="168" t="e">
        <f>'4-5_Prison and Probation'!HW20/G20*100</f>
        <v>#VALUE!</v>
      </c>
      <c r="HB20" s="171" t="s">
        <v>3336</v>
      </c>
      <c r="HC20" s="168" t="e">
        <f>'4-5_Prison and Probation'!HY20/G20*100</f>
        <v>#VALUE!</v>
      </c>
      <c r="HD20" s="168" t="e">
        <f>'4-5_Prison and Probation'!HZ20/G20*100</f>
        <v>#VALUE!</v>
      </c>
      <c r="HE20" s="168" t="e">
        <f>'4-5_Prison and Probation'!IA20/G20*100</f>
        <v>#VALUE!</v>
      </c>
      <c r="HF20" s="168" t="e">
        <f>'4-5_Prison and Probation'!IB20/G20*100</f>
        <v>#VALUE!</v>
      </c>
      <c r="HG20" s="168" t="e">
        <f>'4-5_Prison and Probation'!IC20/G20*100</f>
        <v>#VALUE!</v>
      </c>
      <c r="HH20" s="171" t="s">
        <v>3336</v>
      </c>
      <c r="HI20" s="168" t="e">
        <f>'4-5_Prison and Probation'!IE20/G20*100</f>
        <v>#VALUE!</v>
      </c>
      <c r="HJ20" s="168" t="e">
        <f>'4-5_Prison and Probation'!IF20/G20*100</f>
        <v>#VALUE!</v>
      </c>
      <c r="HK20" s="168" t="e">
        <f>'4-5_Prison and Probation'!IG20/G20*100</f>
        <v>#VALUE!</v>
      </c>
      <c r="HL20" s="168" t="e">
        <f>'4-5_Prison and Probation'!IH20/G20*100</f>
        <v>#VALUE!</v>
      </c>
      <c r="HM20" s="168" t="e">
        <f>'4-5_Prison and Probation'!II20/G20*100</f>
        <v>#VALUE!</v>
      </c>
      <c r="HN20" s="171" t="s">
        <v>3336</v>
      </c>
      <c r="HO20" s="168">
        <f>'4-5_Prison and Probation'!IK20/G20*100</f>
        <v>2.7347310847766635</v>
      </c>
      <c r="HP20" s="168" t="e">
        <f>'4-5_Prison and Probation'!IL20/G20*100</f>
        <v>#VALUE!</v>
      </c>
      <c r="HQ20" s="168" t="e">
        <f>'4-5_Prison and Probation'!IM20/G20*100</f>
        <v>#VALUE!</v>
      </c>
      <c r="HR20" s="168" t="e">
        <f>'4-5_Prison and Probation'!IN20/G20*100</f>
        <v>#VALUE!</v>
      </c>
      <c r="HS20" s="168" t="e">
        <f>'4-5_Prison and Probation'!IO20/G20*100</f>
        <v>#VALUE!</v>
      </c>
      <c r="HT20" s="171" t="s">
        <v>3336</v>
      </c>
      <c r="HU20" s="168" t="e">
        <f>'4-5_Prison and Probation'!IQ20/G20*100</f>
        <v>#VALUE!</v>
      </c>
      <c r="HV20" s="168" t="e">
        <f>'4-5_Prison and Probation'!IR20/G20*100</f>
        <v>#VALUE!</v>
      </c>
      <c r="HW20" s="168" t="e">
        <f>'4-5_Prison and Probation'!IS20/G20*100</f>
        <v>#VALUE!</v>
      </c>
      <c r="HX20" s="168" t="e">
        <f>'4-5_Prison and Probation'!IT20/G20*100</f>
        <v>#VALUE!</v>
      </c>
      <c r="HY20" s="168" t="e">
        <f>'4-5_Prison and Probation'!IU20/G20*100</f>
        <v>#VALUE!</v>
      </c>
      <c r="HZ20" s="171" t="s">
        <v>3336</v>
      </c>
      <c r="IA20" s="168">
        <f>'4-5_Prison and Probation'!IW20/G20*100</f>
        <v>1.2154360376785169</v>
      </c>
      <c r="IB20" s="168" t="e">
        <f>'4-5_Prison and Probation'!IX20/G20*100</f>
        <v>#VALUE!</v>
      </c>
      <c r="IC20" s="168" t="e">
        <f>'4-5_Prison and Probation'!IY20/G20*100</f>
        <v>#VALUE!</v>
      </c>
      <c r="ID20" s="168" t="e">
        <f>'4-5_Prison and Probation'!IZ20/G20*100</f>
        <v>#VALUE!</v>
      </c>
      <c r="IE20" s="168" t="e">
        <f>'4-5_Prison and Probation'!JA20/G20*100</f>
        <v>#VALUE!</v>
      </c>
      <c r="IF20" s="171" t="s">
        <v>3336</v>
      </c>
      <c r="IG20" s="168">
        <f>'4-5_Prison and Probation'!JC20/G20*100</f>
        <v>2.4308720753570339</v>
      </c>
      <c r="IH20" s="168" t="e">
        <f>'4-5_Prison and Probation'!JD20/G20*100</f>
        <v>#VALUE!</v>
      </c>
      <c r="II20" s="168" t="e">
        <f>'4-5_Prison and Probation'!JE20/G20*100</f>
        <v>#VALUE!</v>
      </c>
      <c r="IJ20" s="168" t="e">
        <f>'4-5_Prison and Probation'!JF20/G20*100</f>
        <v>#VALUE!</v>
      </c>
      <c r="IK20" s="168" t="e">
        <f>'4-5_Prison and Probation'!JG20/G20*100</f>
        <v>#VALUE!</v>
      </c>
      <c r="IL20" s="171" t="s">
        <v>3336</v>
      </c>
      <c r="IM20" s="168" t="e">
        <f>'4-5_Prison and Probation'!JI20/G20*100</f>
        <v>#VALUE!</v>
      </c>
      <c r="IN20" s="168" t="e">
        <f>'4-5_Prison and Probation'!JJ20/G20*100</f>
        <v>#VALUE!</v>
      </c>
      <c r="IO20" s="168" t="e">
        <f>'4-5_Prison and Probation'!JK20/G20*100</f>
        <v>#VALUE!</v>
      </c>
      <c r="IP20" s="168" t="e">
        <f>'4-5_Prison and Probation'!JL20/G20*100</f>
        <v>#VALUE!</v>
      </c>
      <c r="IQ20" s="168" t="e">
        <f>'4-5_Prison and Probation'!JM20/G20*100</f>
        <v>#VALUE!</v>
      </c>
      <c r="IR20" s="171" t="s">
        <v>3336</v>
      </c>
      <c r="IS20" s="168">
        <f>'4-5_Prison and Probation'!JO20/G20*100</f>
        <v>10.938924339106654</v>
      </c>
      <c r="IT20" s="168" t="e">
        <f>'4-5_Prison and Probation'!JP20/G20*100</f>
        <v>#VALUE!</v>
      </c>
      <c r="IU20" s="168" t="e">
        <f>'4-5_Prison and Probation'!JQ20/G20*100</f>
        <v>#VALUE!</v>
      </c>
      <c r="IV20" s="168" t="e">
        <f>'4-5_Prison and Probation'!JR20/G20*100</f>
        <v>#VALUE!</v>
      </c>
      <c r="IW20" s="168" t="e">
        <f>'4-5_Prison and Probation'!JS20/G20*100</f>
        <v>#VALUE!</v>
      </c>
      <c r="IX20" s="171" t="s">
        <v>3336</v>
      </c>
      <c r="IY20" s="168">
        <f>'4-5_Prison and Probation'!KO20/H20*100</f>
        <v>34.613522429622677</v>
      </c>
      <c r="IZ20" s="168">
        <f>'4-5_Prison and Probation'!KP20/H20*100</f>
        <v>34.613522429622677</v>
      </c>
      <c r="JA20" s="168" t="e">
        <f>'4-5_Prison and Probation'!KQ20/H20*100</f>
        <v>#VALUE!</v>
      </c>
      <c r="JB20" s="171" t="s">
        <v>3336</v>
      </c>
      <c r="JC20" s="168">
        <f>'4-5_Prison and Probation'!KS20/H20*100</f>
        <v>6.7061820172075226</v>
      </c>
      <c r="JD20" s="168" t="e">
        <f>'4-5_Prison and Probation'!KT20/H20*100</f>
        <v>#VALUE!</v>
      </c>
      <c r="JE20" s="168">
        <f>'4-5_Prison and Probation'!KU20/H20*100</f>
        <v>4.9018281112324047</v>
      </c>
      <c r="JF20" s="168" t="e">
        <f>'4-5_Prison and Probation'!KV20/H20*100</f>
        <v>#VALUE!</v>
      </c>
      <c r="JG20" s="168">
        <f>'4-5_Prison and Probation'!KW20/H20*100</f>
        <v>1.8043539059751181</v>
      </c>
      <c r="JH20" s="168" t="e">
        <f>'4-5_Prison and Probation'!KX20/H20*100</f>
        <v>#VALUE!</v>
      </c>
      <c r="JI20" s="168">
        <f>'4-5_Prison and Probation'!KY20/H20*100</f>
        <v>0</v>
      </c>
      <c r="JJ20" s="168" t="e">
        <f>'4-5_Prison and Probation'!KZ20/H20*100</f>
        <v>#VALUE!</v>
      </c>
      <c r="JK20" s="168">
        <f>'4-5_Prison and Probation'!LA20/H20*100</f>
        <v>27.907340412415156</v>
      </c>
      <c r="JL20" s="168" t="e">
        <f>'4-5_Prison and Probation'!LB20/H20*100</f>
        <v>#VALUE!</v>
      </c>
      <c r="JM20" s="171" t="s">
        <v>3336</v>
      </c>
      <c r="JN20" s="168">
        <f>'4-5_Prison and Probation'!LD20/H20*100</f>
        <v>0.90217695298755907</v>
      </c>
      <c r="JO20" s="168" t="e">
        <f>'4-5_Prison and Probation'!LE20/H20*100</f>
        <v>#VALUE!</v>
      </c>
      <c r="JP20" s="168">
        <f>'4-5_Prison and Probation'!LF20/H20*100</f>
        <v>23.15587512668068</v>
      </c>
      <c r="JQ20" s="168" t="e">
        <f>'4-5_Prison and Probation'!LG20/H20*100</f>
        <v>#VALUE!</v>
      </c>
      <c r="JR20" s="168">
        <f>'4-5_Prison and Probation'!LH20/H20*100</f>
        <v>0</v>
      </c>
      <c r="JS20" s="168" t="e">
        <f>'4-5_Prison and Probation'!LI20/H20*100</f>
        <v>#VALUE!</v>
      </c>
      <c r="JT20" s="171" t="s">
        <v>3336</v>
      </c>
      <c r="JU20" s="168" t="e">
        <f>'4-5_Prison and Probation'!LK20/H20*100</f>
        <v>#VALUE!</v>
      </c>
      <c r="JV20" s="168">
        <f>'4-5_Prison and Probation'!LL20/H20*100</f>
        <v>0.69166899729046183</v>
      </c>
      <c r="JW20" s="168">
        <f>'4-5_Prison and Probation'!LM20/H20*100</f>
        <v>0.69166899729046183</v>
      </c>
      <c r="JX20" s="168" t="e">
        <f>'4-5_Prison and Probation'!LN20/H20*100</f>
        <v>#VALUE!</v>
      </c>
      <c r="JY20" s="168">
        <f>'4-5_Prison and Probation'!LO20/H20*100</f>
        <v>0.60145130199170604</v>
      </c>
      <c r="JZ20" s="168">
        <f>'4-5_Prison and Probation'!LP20/H20*100</f>
        <v>1.8043539059751181</v>
      </c>
      <c r="KA20" s="171" t="s">
        <v>3336</v>
      </c>
      <c r="KB20" s="168">
        <f>'4-5_Prison and Probation'!LR20/H20*100</f>
        <v>3.00725650995853</v>
      </c>
      <c r="KC20" s="168" t="e">
        <f>'4-5_Prison and Probation'!LS20/H20*100</f>
        <v>#VALUE!</v>
      </c>
      <c r="KD20" s="168">
        <f>'4-5_Prison and Probation'!LT20/H20*100</f>
        <v>0.84203182278838828</v>
      </c>
      <c r="KE20" s="168" t="e">
        <f>'4-5_Prison and Probation'!LU20/H20*100</f>
        <v>#VALUE!</v>
      </c>
      <c r="KF20" s="171" t="s">
        <v>3336</v>
      </c>
      <c r="KG20" s="168">
        <f>'4-5_Prison and Probation'!OT20/G20*100</f>
        <v>54.694621695533272</v>
      </c>
      <c r="KH20" s="168">
        <f>'4-5_Prison and Probation'!OU20/G20*100</f>
        <v>4.557885141294439</v>
      </c>
      <c r="KI20" s="168">
        <f>'4-5_Prison and Probation'!OV20/G20*100</f>
        <v>2.7347310847766635</v>
      </c>
      <c r="KJ20" s="168">
        <f>'4-5_Prison and Probation'!OW20/G20*100</f>
        <v>1.8231540565177755</v>
      </c>
      <c r="KK20" s="168" t="e">
        <f>'4-5_Prison and Probation'!OX20/G20*100</f>
        <v>#VALUE!</v>
      </c>
      <c r="KL20" s="171" t="s">
        <v>3336</v>
      </c>
      <c r="KM20" s="168">
        <f>'4-5_Prison and Probation'!OZ20/G20*100</f>
        <v>96.931024004861726</v>
      </c>
      <c r="KN20" s="168" t="e">
        <f>'4-5_Prison and Probation'!PA20/G20*100</f>
        <v>#VALUE!</v>
      </c>
      <c r="KO20" s="168" t="e">
        <f>'4-5_Prison and Probation'!PB20/G20*100</f>
        <v>#VALUE!</v>
      </c>
      <c r="KP20" s="168" t="e">
        <f>'4-5_Prison and Probation'!PC20/G20*100</f>
        <v>#VALUE!</v>
      </c>
      <c r="KQ20" s="168" t="e">
        <f>'4-5_Prison and Probation'!PD20/G20*100</f>
        <v>#VALUE!</v>
      </c>
      <c r="KR20" s="171" t="s">
        <v>3336</v>
      </c>
      <c r="KS20" s="168" t="e">
        <f>'4-5_Prison and Probation'!PF20/G20*100</f>
        <v>#VALUE!</v>
      </c>
      <c r="KT20" s="168" t="e">
        <f>'4-5_Prison and Probation'!PG20/G20*100</f>
        <v>#VALUE!</v>
      </c>
      <c r="KU20" s="168" t="e">
        <f>'4-5_Prison and Probation'!PH20/G20*100</f>
        <v>#VALUE!</v>
      </c>
      <c r="KV20" s="168" t="e">
        <f>'4-5_Prison and Probation'!PI20/G20*100</f>
        <v>#VALUE!</v>
      </c>
      <c r="KW20" s="168" t="e">
        <f>'4-5_Prison and Probation'!PJ20/G20*100</f>
        <v>#VALUE!</v>
      </c>
      <c r="KX20" s="168" t="e">
        <f>'4-5_Prison and Probation'!PK20/G20*100</f>
        <v>#VALUE!</v>
      </c>
      <c r="KY20" s="168" t="e">
        <f>'4-5_Prison and Probation'!PL20/G20*100</f>
        <v>#VALUE!</v>
      </c>
      <c r="KZ20" s="171" t="s">
        <v>3336</v>
      </c>
      <c r="LA20" s="168" t="e">
        <f>'4-5_Prison and Probation'!PN20/G20*100</f>
        <v>#VALUE!</v>
      </c>
      <c r="LB20" s="168" t="e">
        <f>'4-5_Prison and Probation'!PO20/G20*100</f>
        <v>#VALUE!</v>
      </c>
      <c r="LC20" s="171" t="s">
        <v>3336</v>
      </c>
      <c r="LD20" s="168">
        <f>'4-5_Prison and Probation'!PQ20/G20*100</f>
        <v>3.646308113035551</v>
      </c>
      <c r="LE20" s="168">
        <f>'4-5_Prison and Probation'!PR20/G20*100</f>
        <v>3.0385900941962927</v>
      </c>
      <c r="LF20" s="168">
        <f>'4-5_Prison and Probation'!PS20/G20*100</f>
        <v>2.7347310847766635</v>
      </c>
      <c r="LG20" s="168">
        <f>'4-5_Prison and Probation'!PT20/G20*100</f>
        <v>1.5192950470981463</v>
      </c>
      <c r="LH20" s="168">
        <f>'4-5_Prison and Probation'!PU20/G20*100</f>
        <v>0.91157702825888776</v>
      </c>
      <c r="LI20" s="168">
        <f>'4-5_Prison and Probation'!PV20/G20*100</f>
        <v>0.60771801883925847</v>
      </c>
      <c r="LJ20" s="171" t="s">
        <v>3336</v>
      </c>
      <c r="LK20" s="168">
        <f>'4-5_Prison and Probation'!PX20/G20*100</f>
        <v>0</v>
      </c>
      <c r="LL20" s="168">
        <f>'4-5_Prison and Probation'!PY20/G20*100</f>
        <v>0</v>
      </c>
      <c r="LM20" s="168">
        <f>'4-5_Prison and Probation'!PZ20/G20*100</f>
        <v>19.750835612275903</v>
      </c>
      <c r="LN20" s="168">
        <f>'4-5_Prison and Probation'!QA20/G20*100</f>
        <v>34.943786083257365</v>
      </c>
      <c r="LO20" s="168">
        <f>'4-5_Prison and Probation'!QB20/G20*100</f>
        <v>1.5192950470981463</v>
      </c>
      <c r="LP20" s="168">
        <f>'4-5_Prison and Probation'!QC20/G20*100</f>
        <v>10.938924339106654</v>
      </c>
      <c r="LQ20" s="171" t="s">
        <v>3336</v>
      </c>
      <c r="LR20" s="168" t="e">
        <f>'4-5_Prison and Probation'!QE20/G20*100</f>
        <v>#VALUE!</v>
      </c>
      <c r="LS20" s="168" t="e">
        <f>'4-5_Prison and Probation'!QF20/G20*100</f>
        <v>#VALUE!</v>
      </c>
      <c r="LT20" s="168">
        <f>'4-5_Prison and Probation'!QG20/G20*100</f>
        <v>5.7733211789729557</v>
      </c>
      <c r="LU20" s="168">
        <f>'4-5_Prison and Probation'!QH20/G20*100</f>
        <v>21.877848678213308</v>
      </c>
      <c r="LV20" s="168">
        <f>'4-5_Prison and Probation'!QI20/G20*100</f>
        <v>0.30385900941962923</v>
      </c>
      <c r="LW20" s="168">
        <f>'4-5_Prison and Probation'!QJ20/G20*100</f>
        <v>10.027347310847766</v>
      </c>
      <c r="LX20" s="171" t="s">
        <v>3336</v>
      </c>
      <c r="LY20" s="168" t="e">
        <f>'4-5_Prison and Probation'!QL20/G20*100</f>
        <v>#VALUE!</v>
      </c>
      <c r="LZ20" s="168" t="e">
        <f>'4-5_Prison and Probation'!QM20/G20*100</f>
        <v>#VALUE!</v>
      </c>
      <c r="MA20" s="168">
        <f>'4-5_Prison and Probation'!QN20/G20*100</f>
        <v>19.750835612275903</v>
      </c>
      <c r="MB20" s="168">
        <f>'4-5_Prison and Probation'!QO20/G20*100</f>
        <v>13.673655423883318</v>
      </c>
      <c r="MC20" s="168" t="e">
        <f>'4-5_Prison and Probation'!QP20/G20*100</f>
        <v>#VALUE!</v>
      </c>
      <c r="MD20" s="168" t="e">
        <f>'4-5_Prison and Probation'!QQ20/G20*100</f>
        <v>#VALUE!</v>
      </c>
      <c r="ME20" s="171" t="s">
        <v>3336</v>
      </c>
      <c r="MF20" s="168">
        <f>'4-5_Prison and Probation'!QS20/G20*100</f>
        <v>52.263749620176235</v>
      </c>
      <c r="MG20" s="168">
        <f>'4-5_Prison and Probation'!QT20/G20*100</f>
        <v>42.236402309328469</v>
      </c>
      <c r="MH20" s="168">
        <f>'4-5_Prison and Probation'!QU20/G20*100</f>
        <v>2.1270130659374051</v>
      </c>
      <c r="MI20" s="168">
        <f>'4-5_Prison and Probation'!QV20/G20*100</f>
        <v>7.9003342449103604</v>
      </c>
      <c r="MJ20" s="168">
        <f>'4-5_Prison and Probation'!QW20/G20*100</f>
        <v>0</v>
      </c>
      <c r="MK20" s="168">
        <f>'4-5_Prison and Probation'!QX20/G20*100</f>
        <v>0</v>
      </c>
      <c r="ML20" s="168" t="e">
        <f>'4-5_Prison and Probation'!QY20/G20*100</f>
        <v>#VALUE!</v>
      </c>
      <c r="MM20" s="171" t="s">
        <v>3336</v>
      </c>
      <c r="MN20" s="168">
        <f>'4-5_Prison and Probation'!RY20/G20*100</f>
        <v>2.4308720753570339</v>
      </c>
      <c r="MO20" s="171" t="s">
        <v>3336</v>
      </c>
      <c r="MP20" s="168">
        <f>'4-5_Prison and Probation'!SA20/G20*100</f>
        <v>0.30385900941962923</v>
      </c>
      <c r="MQ20" s="168" t="e">
        <f>'4-5_Prison and Probation'!SB20/G20*100</f>
        <v>#VALUE!</v>
      </c>
      <c r="MR20" s="168" t="e">
        <f>'4-5_Prison and Probation'!SC20/G20*100</f>
        <v>#VALUE!</v>
      </c>
      <c r="MS20" s="168">
        <f>'4-5_Prison and Probation'!SD20/G20*100</f>
        <v>1.2154360376785169</v>
      </c>
      <c r="MT20" s="171" t="s">
        <v>3336</v>
      </c>
      <c r="MU20" s="168" t="e">
        <f>'4-5_Prison and Probation'!SF20/G20*100</f>
        <v>#VALUE!</v>
      </c>
      <c r="MV20" s="168">
        <f>'4-5_Prison and Probation'!SG20/G20*100</f>
        <v>0.30385900941962923</v>
      </c>
      <c r="MW20" s="168" t="e">
        <f>'4-5_Prison and Probation'!SH20/G20*100</f>
        <v>#VALUE!</v>
      </c>
      <c r="MX20" s="168">
        <f>'4-5_Prison and Probation'!SI20/G20*100</f>
        <v>0.91157702825888776</v>
      </c>
      <c r="MY20" s="171" t="s">
        <v>3336</v>
      </c>
      <c r="MZ20" s="168" t="e">
        <f>'4-5_Prison and Probation'!SK20/G20*100</f>
        <v>#VALUE!</v>
      </c>
      <c r="NA20" s="168">
        <f>'4-5_Prison and Probation'!SL20/G20*100</f>
        <v>0</v>
      </c>
      <c r="NB20" s="168">
        <f>'4-5_Prison and Probation'!SM20/G20*100</f>
        <v>0</v>
      </c>
      <c r="NC20" s="168">
        <f>'4-5_Prison and Probation'!SN20/G20*100</f>
        <v>0</v>
      </c>
    </row>
    <row r="21" spans="1:367">
      <c r="A21" s="133">
        <v>20</v>
      </c>
      <c r="B21" s="150" t="s">
        <v>43</v>
      </c>
      <c r="C21" s="5">
        <v>4570.8810000000003</v>
      </c>
      <c r="D21" s="5">
        <v>4589.2870000000003</v>
      </c>
      <c r="E21" s="5">
        <v>4609.7790000000005</v>
      </c>
      <c r="F21" s="5">
        <v>4637.8519999999999</v>
      </c>
      <c r="G21" s="5">
        <v>4677.6270000000004</v>
      </c>
      <c r="H21" s="5">
        <v>4726.2860000000001</v>
      </c>
      <c r="I21" s="171" t="s">
        <v>3336</v>
      </c>
      <c r="J21" s="285">
        <f>'4-5_Prison and Probation'!AJ21/C21*100</f>
        <v>93.133030590820454</v>
      </c>
      <c r="K21" s="285">
        <f>'4-5_Prison and Probation'!AK21/D21*100</f>
        <v>94.197638979649781</v>
      </c>
      <c r="L21" s="285">
        <f>'4-5_Prison and Probation'!AL21/E21*100</f>
        <v>88.182101571463605</v>
      </c>
      <c r="M21" s="285">
        <f>'4-5_Prison and Probation'!AM21/F21*100</f>
        <v>82.559771204428259</v>
      </c>
      <c r="N21" s="285">
        <f>'4-5_Prison and Probation'!AN21/G21*100</f>
        <v>80.083341403664704</v>
      </c>
      <c r="O21" s="285">
        <f>'4-5_Prison and Probation'!AO21/H21*100</f>
        <v>78.031672226352782</v>
      </c>
      <c r="P21" s="340">
        <f t="shared" si="0"/>
        <v>-16.21482546918871</v>
      </c>
      <c r="Q21" s="171" t="s">
        <v>3336</v>
      </c>
      <c r="R21" s="167">
        <f>'4-5_Prison and Probation'!AQ21/C21*100</f>
        <v>13.389103763585181</v>
      </c>
      <c r="S21" s="167">
        <f>'4-5_Prison and Probation'!AR21/D21*100</f>
        <v>11.025677844946284</v>
      </c>
      <c r="T21" s="167">
        <f>'4-5_Prison and Probation'!AS21/E21*100</f>
        <v>12.73379916911418</v>
      </c>
      <c r="U21" s="167">
        <f>'4-5_Prison and Probation'!AT21/F21*100</f>
        <v>12.397980789382672</v>
      </c>
      <c r="V21" s="167">
        <f>'4-5_Prison and Probation'!AU21/G21*100</f>
        <v>12.420827911246448</v>
      </c>
      <c r="W21" s="167">
        <f>'4-5_Prison and Probation'!AV21/H21*100</f>
        <v>12.29295053240536</v>
      </c>
      <c r="X21" s="6">
        <f t="shared" si="1"/>
        <v>-8.1869051919746028</v>
      </c>
      <c r="Y21" s="171" t="s">
        <v>3336</v>
      </c>
      <c r="Z21" s="168">
        <f>'4-5_Prison and Probation'!AX21/C21*100</f>
        <v>3.1066221150802216</v>
      </c>
      <c r="AA21" s="168">
        <f>'4-5_Prison and Probation'!AY21/D21*100</f>
        <v>3.4645904690641487</v>
      </c>
      <c r="AB21" s="168">
        <f>'4-5_Prison and Probation'!AZ21/E21*100</f>
        <v>3.4925752405917936</v>
      </c>
      <c r="AC21" s="168">
        <f>'4-5_Prison and Probation'!BA21/F21*100</f>
        <v>3.1480090352171657</v>
      </c>
      <c r="AD21" s="168">
        <f>'4-5_Prison and Probation'!BB21/G21*100</f>
        <v>2.7150518842139397</v>
      </c>
      <c r="AE21" s="168">
        <f>'4-5_Prison and Probation'!BC21/H21*100</f>
        <v>3.0679480674677748</v>
      </c>
      <c r="AF21" s="6">
        <f t="shared" si="2"/>
        <v>-1.2448906297523195</v>
      </c>
      <c r="AG21" s="171" t="s">
        <v>3336</v>
      </c>
      <c r="AH21" s="168">
        <f>'4-5_Prison and Probation'!BE21/C21*100</f>
        <v>11.420117915999125</v>
      </c>
      <c r="AI21" s="168">
        <f>'4-5_Prison and Probation'!BF21/D21*100</f>
        <v>12.136961580306483</v>
      </c>
      <c r="AJ21" s="168">
        <f>'4-5_Prison and Probation'!BG21/E21*100</f>
        <v>12.126394779446041</v>
      </c>
      <c r="AK21" s="168">
        <f>'4-5_Prison and Probation'!BH21/F21*100</f>
        <v>10.974908211818747</v>
      </c>
      <c r="AL21" s="168">
        <f>'4-5_Prison and Probation'!BI21/G21*100</f>
        <v>9.8981812786697176</v>
      </c>
      <c r="AM21" s="168">
        <f>'4-5_Prison and Probation'!BJ21/H21*100</f>
        <v>9.9232251285681823</v>
      </c>
      <c r="AN21" s="6">
        <f t="shared" si="3"/>
        <v>-13.107507281810598</v>
      </c>
      <c r="AO21" s="171" t="s">
        <v>3336</v>
      </c>
      <c r="AP21" s="168">
        <f>'4-5_Prison and Probation'!BL21/C21*100</f>
        <v>7.5259014618844811</v>
      </c>
      <c r="AQ21" s="168">
        <f>'4-5_Prison and Probation'!BM21/D21*100</f>
        <v>7.5610873758821366</v>
      </c>
      <c r="AR21" s="168">
        <f>'4-5_Prison and Probation'!BN21/E21*100</f>
        <v>7.6576339126018826</v>
      </c>
      <c r="AS21" s="168">
        <f>'4-5_Prison and Probation'!BO21/F21*100</f>
        <v>6.9644309477749617</v>
      </c>
      <c r="AT21" s="168">
        <f>'4-5_Prison and Probation'!BP21/G21*100</f>
        <v>7.2900212009208936</v>
      </c>
      <c r="AU21" s="168">
        <f>'4-5_Prison and Probation'!BQ21/H21*100</f>
        <v>7.5534997247310036</v>
      </c>
      <c r="AV21" s="6">
        <f t="shared" si="4"/>
        <v>0.36671039325051424</v>
      </c>
      <c r="AW21" s="171" t="s">
        <v>3336</v>
      </c>
      <c r="AX21" s="168">
        <f>'4-5_Prison and Probation'!BS21/C21*100</f>
        <v>1.4220453343677073</v>
      </c>
      <c r="AY21" s="168">
        <f>'4-5_Prison and Probation'!BT21/D21*100</f>
        <v>1.0677039810323476</v>
      </c>
      <c r="AZ21" s="168">
        <f>'4-5_Prison and Probation'!BU21/E21*100</f>
        <v>1.0195716540858031</v>
      </c>
      <c r="BA21" s="168">
        <f>'4-5_Prison and Probation'!BV21/F21*100</f>
        <v>1.0349618745919447</v>
      </c>
      <c r="BB21" s="168">
        <f>'4-5_Prison and Probation'!BW21/G21*100</f>
        <v>1.1971882324092964</v>
      </c>
      <c r="BC21" s="168">
        <f>'4-5_Prison and Probation'!BX21/H21*100</f>
        <v>0.19042436280834465</v>
      </c>
      <c r="BD21" s="6">
        <f t="shared" si="5"/>
        <v>-86.609121509265094</v>
      </c>
      <c r="BE21" s="171" t="s">
        <v>3336</v>
      </c>
      <c r="BF21" s="168">
        <f>'4-5_Prison and Probation'!BZ21/C21*100</f>
        <v>382.96774735548792</v>
      </c>
      <c r="BG21" s="168">
        <f>'4-5_Prison and Probation'!CA21/D21*100</f>
        <v>375.7446418147307</v>
      </c>
      <c r="BH21" s="168">
        <f>'4-5_Prison and Probation'!CB21/E21*100</f>
        <v>345.48293963767026</v>
      </c>
      <c r="BI21" s="168">
        <f>'4-5_Prison and Probation'!CC21/F21*100</f>
        <v>353.80602917040045</v>
      </c>
      <c r="BJ21" s="168">
        <f>'4-5_Prison and Probation'!CD21/G21*100</f>
        <v>367.83608440775629</v>
      </c>
      <c r="BK21" s="168">
        <f>'4-5_Prison and Probation'!CE21/H21*100</f>
        <v>282.62149180138482</v>
      </c>
      <c r="BL21" s="6">
        <f t="shared" si="6"/>
        <v>-26.202273232413262</v>
      </c>
      <c r="BM21" s="171" t="s">
        <v>3336</v>
      </c>
      <c r="BN21" s="168">
        <f>'4-5_Prison and Probation'!CG21/C21*100</f>
        <v>102.67167314134846</v>
      </c>
      <c r="BO21" s="168">
        <f>'4-5_Prison and Probation'!CH21/D21*100</f>
        <v>82.866902854408536</v>
      </c>
      <c r="BP21" s="168">
        <f>'4-5_Prison and Probation'!CI21/E21*100</f>
        <v>72.454666481842182</v>
      </c>
      <c r="BQ21" s="168">
        <f>'4-5_Prison and Probation'!CJ21/F21*100</f>
        <v>76.155944605390602</v>
      </c>
      <c r="BR21" s="168">
        <f>'4-5_Prison and Probation'!CK21/G21*100</f>
        <v>70.420322099218254</v>
      </c>
      <c r="BS21" s="168">
        <f>'4-5_Prison and Probation'!CL21/H21*100</f>
        <v>72.202570898164012</v>
      </c>
      <c r="BT21" s="6">
        <f t="shared" si="7"/>
        <v>-29.676249846671467</v>
      </c>
      <c r="BU21" s="171" t="s">
        <v>3336</v>
      </c>
      <c r="BV21" s="168" t="e">
        <f>'4-5_Prison and Probation'!CN21/C21*100</f>
        <v>#VALUE!</v>
      </c>
      <c r="BW21" s="168" t="e">
        <f>'4-5_Prison and Probation'!CO21/D21*100</f>
        <v>#VALUE!</v>
      </c>
      <c r="BX21" s="168" t="e">
        <f>'4-5_Prison and Probation'!CP21/E21*100</f>
        <v>#VALUE!</v>
      </c>
      <c r="BY21" s="168" t="e">
        <f>'4-5_Prison and Probation'!CQ21/F21*100</f>
        <v>#VALUE!</v>
      </c>
      <c r="BZ21" s="168" t="e">
        <f>'4-5_Prison and Probation'!CR21/G21*100</f>
        <v>#VALUE!</v>
      </c>
      <c r="CA21" s="168" t="e">
        <f>'4-5_Prison and Probation'!CS21/H21*100</f>
        <v>#VALUE!</v>
      </c>
      <c r="CB21" s="6" t="e">
        <f t="shared" si="8"/>
        <v>#VALUE!</v>
      </c>
      <c r="CC21" s="171" t="s">
        <v>3336</v>
      </c>
      <c r="CD21" s="168" t="e">
        <f>'4-5_Prison and Probation'!CU21/C21*100</f>
        <v>#VALUE!</v>
      </c>
      <c r="CE21" s="168" t="e">
        <f>'4-5_Prison and Probation'!CV21/D21*100</f>
        <v>#VALUE!</v>
      </c>
      <c r="CF21" s="168" t="e">
        <f>'4-5_Prison and Probation'!CW21/E21*100</f>
        <v>#VALUE!</v>
      </c>
      <c r="CG21" s="168" t="e">
        <f>'4-5_Prison and Probation'!CX21/F21*100</f>
        <v>#VALUE!</v>
      </c>
      <c r="CH21" s="168" t="e">
        <f>'4-5_Prison and Probation'!CY21/G21*100</f>
        <v>#VALUE!</v>
      </c>
      <c r="CI21" s="168" t="e">
        <f>'4-5_Prison and Probation'!CZ21/H21*100</f>
        <v>#VALUE!</v>
      </c>
      <c r="CJ21" s="6" t="e">
        <f t="shared" si="9"/>
        <v>#VALUE!</v>
      </c>
      <c r="CK21" s="171" t="s">
        <v>3336</v>
      </c>
      <c r="CL21" s="168" t="e">
        <f>'4-5_Prison and Probation'!DB21/C21*100</f>
        <v>#VALUE!</v>
      </c>
      <c r="CM21" s="168" t="e">
        <f>'4-5_Prison and Probation'!DC21/D21*100</f>
        <v>#VALUE!</v>
      </c>
      <c r="CN21" s="168" t="e">
        <f>'4-5_Prison and Probation'!DD21/E21*100</f>
        <v>#VALUE!</v>
      </c>
      <c r="CO21" s="168" t="e">
        <f>'4-5_Prison and Probation'!DE21/F21*100</f>
        <v>#VALUE!</v>
      </c>
      <c r="CP21" s="168" t="e">
        <f>'4-5_Prison and Probation'!DF21/G21*100</f>
        <v>#VALUE!</v>
      </c>
      <c r="CQ21" s="168" t="e">
        <f>'4-5_Prison and Probation'!DG21/H21*100</f>
        <v>#VALUE!</v>
      </c>
      <c r="CR21" s="6" t="e">
        <f t="shared" si="10"/>
        <v>#VALUE!</v>
      </c>
      <c r="CS21" s="171" t="s">
        <v>3336</v>
      </c>
      <c r="CT21" s="168" t="e">
        <f>'4-5_Prison and Probation'!DI21/C21*100</f>
        <v>#VALUE!</v>
      </c>
      <c r="CU21" s="168" t="e">
        <f>'4-5_Prison and Probation'!DJ21/D21*100</f>
        <v>#VALUE!</v>
      </c>
      <c r="CV21" s="168" t="e">
        <f>'4-5_Prison and Probation'!DK21/E21*100</f>
        <v>#VALUE!</v>
      </c>
      <c r="CW21" s="168" t="e">
        <f>'4-5_Prison and Probation'!DL21/F21*100</f>
        <v>#VALUE!</v>
      </c>
      <c r="CX21" s="168" t="e">
        <f>'4-5_Prison and Probation'!DM21/G21*100</f>
        <v>#VALUE!</v>
      </c>
      <c r="CY21" s="168" t="e">
        <f>'4-5_Prison and Probation'!DN21/H21*100</f>
        <v>#VALUE!</v>
      </c>
      <c r="CZ21" s="6" t="e">
        <f t="shared" si="11"/>
        <v>#VALUE!</v>
      </c>
      <c r="DA21" s="171" t="s">
        <v>3336</v>
      </c>
      <c r="DB21" s="168">
        <f>'4-5_Prison and Probation'!DP21/C21*100</f>
        <v>386.03061422951066</v>
      </c>
      <c r="DC21" s="168">
        <f>'4-5_Prison and Probation'!DQ21/D21*100</f>
        <v>379.25281203812267</v>
      </c>
      <c r="DD21" s="168">
        <f>'4-5_Prison and Probation'!DR21/E21*100</f>
        <v>366.11299587247021</v>
      </c>
      <c r="DE21" s="168">
        <f>'4-5_Prison and Probation'!DS21/F21*100</f>
        <v>364.86718420510186</v>
      </c>
      <c r="DF21" s="168">
        <f>'4-5_Prison and Probation'!DT21/G21*100</f>
        <v>372.71035078256557</v>
      </c>
      <c r="DG21" s="168">
        <f>'4-5_Prison and Probation'!DU21/H21*100</f>
        <v>285.37206593083869</v>
      </c>
      <c r="DH21" s="6">
        <f t="shared" si="12"/>
        <v>-26.075276050211514</v>
      </c>
      <c r="DI21" s="171" t="s">
        <v>3336</v>
      </c>
      <c r="DJ21" s="168">
        <f>'4-5_Prison and Probation'!DW21/C21*100</f>
        <v>0.13126572317240373</v>
      </c>
      <c r="DK21" s="168">
        <f>'4-5_Prison and Probation'!DX21/D21*100</f>
        <v>0.10894938581962732</v>
      </c>
      <c r="DL21" s="168">
        <f>'4-5_Prison and Probation'!DY21/E21*100</f>
        <v>0.19523712525047293</v>
      </c>
      <c r="DM21" s="168">
        <f>'4-5_Prison and Probation'!DZ21/F21*100</f>
        <v>0.17249364576532414</v>
      </c>
      <c r="DN21" s="168">
        <f>'4-5_Prison and Probation'!EA21/G21*100</f>
        <v>0.2992970581023241</v>
      </c>
      <c r="DO21" s="168">
        <f>'4-5_Prison and Probation'!EB21/H21*100</f>
        <v>0.24332001914399592</v>
      </c>
      <c r="DP21" s="6">
        <f t="shared" si="13"/>
        <v>85.364475404154547</v>
      </c>
      <c r="DQ21" s="171" t="s">
        <v>3336</v>
      </c>
      <c r="DR21" s="168">
        <f>'4-5_Prison and Probation'!ED21/C21*100</f>
        <v>0</v>
      </c>
      <c r="DS21" s="168">
        <f>'4-5_Prison and Probation'!EE21/D21*100</f>
        <v>2.1789877163925463E-2</v>
      </c>
      <c r="DT21" s="168">
        <f>'4-5_Prison and Probation'!EF21/E21*100</f>
        <v>4.338602783343843E-2</v>
      </c>
      <c r="DU21" s="168">
        <f>'4-5_Prison and Probation'!EG21/F21*100</f>
        <v>4.3123411441331035E-2</v>
      </c>
      <c r="DV21" s="168">
        <f>'4-5_Prison and Probation'!EH21/G21*100</f>
        <v>2.1378361293023149E-2</v>
      </c>
      <c r="DW21" s="168" t="e">
        <f>'4-5_Prison and Probation'!EI21/H21*100</f>
        <v>#VALUE!</v>
      </c>
      <c r="DX21" s="6" t="e">
        <f t="shared" si="14"/>
        <v>#VALUE!</v>
      </c>
      <c r="DY21" s="171" t="s">
        <v>3336</v>
      </c>
      <c r="DZ21" s="168" t="e">
        <f>'4-5_Prison and Probation'!EK21/C21*100</f>
        <v>#VALUE!</v>
      </c>
      <c r="EA21" s="168" t="e">
        <f>'4-5_Prison and Probation'!EL21/D21*100</f>
        <v>#VALUE!</v>
      </c>
      <c r="EB21" s="168">
        <f>'4-5_Prison and Probation'!EM21/E21*100</f>
        <v>0</v>
      </c>
      <c r="EC21" s="168">
        <f>'4-5_Prison and Probation'!EN21/F21*100</f>
        <v>0</v>
      </c>
      <c r="ED21" s="168">
        <f>'4-5_Prison and Probation'!EO21/G21*100</f>
        <v>0</v>
      </c>
      <c r="EE21" s="168">
        <f>'4-5_Prison and Probation'!EP21/H21*100</f>
        <v>4.231652506852103E-2</v>
      </c>
      <c r="EF21" s="6" t="e">
        <f t="shared" si="15"/>
        <v>#VALUE!</v>
      </c>
      <c r="EG21" s="171" t="s">
        <v>3336</v>
      </c>
      <c r="EH21" s="133">
        <f>'4-5_Prison and Probation'!ER21/C21*100</f>
        <v>385.89934850633824</v>
      </c>
      <c r="EI21" s="133">
        <f>'4-5_Prison and Probation'!ES21/D21*100</f>
        <v>379.14386265230308</v>
      </c>
      <c r="EJ21" s="133">
        <f>'4-5_Prison and Probation'!ET21/E21*100</f>
        <v>365.91775874721975</v>
      </c>
      <c r="EK21" s="133">
        <f>'4-5_Prison and Probation'!EU21/F21*100</f>
        <v>364.69469055933655</v>
      </c>
      <c r="EL21" s="133">
        <f>'4-5_Prison and Probation'!EV21/G21*100</f>
        <v>372.41105372446322</v>
      </c>
      <c r="EM21" s="133">
        <f>'4-5_Prison and Probation'!EW21/H21*100</f>
        <v>285.12874591169475</v>
      </c>
      <c r="EN21" s="340">
        <f t="shared" si="16"/>
        <v>-26.113182876489972</v>
      </c>
      <c r="EO21" s="171" t="s">
        <v>3336</v>
      </c>
      <c r="EP21" s="168">
        <f>'4-5_Prison and Probation'!EY21/C21*100</f>
        <v>110.50386129063521</v>
      </c>
      <c r="EQ21" s="168">
        <f>'4-5_Prison and Probation'!EZ21/D21*100</f>
        <v>93.086355244289578</v>
      </c>
      <c r="ER21" s="168">
        <f>'4-5_Prison and Probation'!FA21/E21*100</f>
        <v>78.962570656857949</v>
      </c>
      <c r="ES21" s="168">
        <f>'4-5_Prison and Probation'!FB21/F21*100</f>
        <v>79.109898289121773</v>
      </c>
      <c r="ET21" s="168">
        <f>'4-5_Prison and Probation'!FC21/G21*100</f>
        <v>79.441990564874018</v>
      </c>
      <c r="EU21" s="168">
        <f>'4-5_Prison and Probation'!FD21/H21*100</f>
        <v>80.962091587347857</v>
      </c>
      <c r="EV21" s="6">
        <f t="shared" si="17"/>
        <v>-26.733699038434338</v>
      </c>
      <c r="EW21" s="171" t="s">
        <v>3336</v>
      </c>
      <c r="EX21" s="168">
        <f>'4-5_Prison and Probation'!FF21/C21*100</f>
        <v>275.39548721570304</v>
      </c>
      <c r="EY21" s="168">
        <f>'4-5_Prison and Probation'!FG21/D21*100</f>
        <v>286.05750740801346</v>
      </c>
      <c r="EZ21" s="168">
        <f>'4-5_Prison and Probation'!FH21/E21*100</f>
        <v>286.95518809036179</v>
      </c>
      <c r="FA21" s="168">
        <f>'4-5_Prison and Probation'!FI21/F21*100</f>
        <v>285.58479227021473</v>
      </c>
      <c r="FB21" s="168">
        <f>'4-5_Prison and Probation'!FJ21/G21*100</f>
        <v>292.88354971441714</v>
      </c>
      <c r="FC21" s="168">
        <f>'4-5_Prison and Probation'!FK21/H21*100</f>
        <v>204.12433779927835</v>
      </c>
      <c r="FD21" s="6">
        <f t="shared" si="18"/>
        <v>-25.879563291682288</v>
      </c>
      <c r="FE21" s="171" t="s">
        <v>3336</v>
      </c>
      <c r="FF21" s="168" t="e">
        <f>'4-5_Prison and Probation'!FM21/C21*100</f>
        <v>#VALUE!</v>
      </c>
      <c r="FG21" s="168" t="e">
        <f>'4-5_Prison and Probation'!FN21/D21*100</f>
        <v>#VALUE!</v>
      </c>
      <c r="FH21" s="168" t="e">
        <f>'4-5_Prison and Probation'!FO21/E21*100</f>
        <v>#VALUE!</v>
      </c>
      <c r="FI21" s="168" t="e">
        <f>'4-5_Prison and Probation'!FP21/F21*100</f>
        <v>#VALUE!</v>
      </c>
      <c r="FJ21" s="168">
        <f>'4-5_Prison and Probation'!FQ21/G21*100</f>
        <v>8.5513445172092598E-2</v>
      </c>
      <c r="FK21" s="168">
        <f>'4-5_Prison and Probation'!FR21/H21*100</f>
        <v>9.5212181404172327E-2</v>
      </c>
      <c r="FL21" s="6" t="e">
        <f t="shared" si="19"/>
        <v>#VALUE!</v>
      </c>
      <c r="FM21" s="171" t="s">
        <v>3336</v>
      </c>
      <c r="FN21" s="168" t="e">
        <f>'4-5_Prison and Probation'!FT21/C21*100</f>
        <v>#VALUE!</v>
      </c>
      <c r="FO21" s="168" t="e">
        <f>'4-5_Prison and Probation'!FU21/D21*100</f>
        <v>#VALUE!</v>
      </c>
      <c r="FP21" s="168" t="e">
        <f>'4-5_Prison and Probation'!FV21/E21*100</f>
        <v>#VALUE!</v>
      </c>
      <c r="FQ21" s="168" t="e">
        <f>'4-5_Prison and Probation'!FW21/F21*100</f>
        <v>#VALUE!</v>
      </c>
      <c r="FR21" s="168">
        <f>'4-5_Prison and Probation'!FX21/G21*100</f>
        <v>8.5513445172092598E-2</v>
      </c>
      <c r="FS21" s="168">
        <f>'4-5_Prison and Probation'!FY21/H21*100</f>
        <v>9.5212181404172327E-2</v>
      </c>
      <c r="FT21" s="6" t="e">
        <f t="shared" si="20"/>
        <v>#VALUE!</v>
      </c>
      <c r="FU21" s="171" t="s">
        <v>3336</v>
      </c>
      <c r="FV21" s="168" t="e">
        <f>'4-5_Prison and Probation'!GA21/C21*100</f>
        <v>#VALUE!</v>
      </c>
      <c r="FW21" s="168" t="e">
        <f>'4-5_Prison and Probation'!GB21/D21*100</f>
        <v>#VALUE!</v>
      </c>
      <c r="FX21" s="168" t="e">
        <f>'4-5_Prison and Probation'!GC21/E21*100</f>
        <v>#VALUE!</v>
      </c>
      <c r="FY21" s="168" t="e">
        <f>'4-5_Prison and Probation'!GD21/F21*100</f>
        <v>#VALUE!</v>
      </c>
      <c r="FZ21" s="168">
        <f>'4-5_Prison and Probation'!GE21/G21*100</f>
        <v>0</v>
      </c>
      <c r="GA21" s="168" t="e">
        <f>'4-5_Prison and Probation'!GF21/H21*100</f>
        <v>#VALUE!</v>
      </c>
      <c r="GB21" s="6" t="e">
        <f t="shared" si="21"/>
        <v>#VALUE!</v>
      </c>
      <c r="GC21" s="171" t="s">
        <v>3336</v>
      </c>
      <c r="GE21" s="168">
        <f>'4-5_Prison and Probation'!HA21/G21*100</f>
        <v>67.470108240781059</v>
      </c>
      <c r="GF21" s="168" t="e">
        <f>'4-5_Prison and Probation'!HB21/G21*100</f>
        <v>#VALUE!</v>
      </c>
      <c r="GG21" s="168" t="e">
        <f>'4-5_Prison and Probation'!HC21/E21*100</f>
        <v>#VALUE!</v>
      </c>
      <c r="GH21" s="168" t="e">
        <f>'4-5_Prison and Probation'!HD21/G21*100</f>
        <v>#VALUE!</v>
      </c>
      <c r="GI21" s="168" t="e">
        <f>'4-5_Prison and Probation'!HE21/G21*100</f>
        <v>#VALUE!</v>
      </c>
      <c r="GJ21" s="171" t="s">
        <v>3336</v>
      </c>
      <c r="GK21" s="168" t="e">
        <f>'4-5_Prison and Probation'!HG21/G21*100</f>
        <v>#VALUE!</v>
      </c>
      <c r="GL21" s="168" t="e">
        <f>'4-5_Prison and Probation'!HH21/G21*100</f>
        <v>#VALUE!</v>
      </c>
      <c r="GM21" s="168" t="e">
        <f>'4-5_Prison and Probation'!HI21/G21*100</f>
        <v>#VALUE!</v>
      </c>
      <c r="GN21" s="168" t="e">
        <f>'4-5_Prison and Probation'!HJ21/G21*100</f>
        <v>#VALUE!</v>
      </c>
      <c r="GO21" s="168" t="e">
        <f>'4-5_Prison and Probation'!HK21/G21*100</f>
        <v>#VALUE!</v>
      </c>
      <c r="GP21" s="171" t="s">
        <v>3336</v>
      </c>
      <c r="GQ21" s="168">
        <f>'4-5_Prison and Probation'!HM21/G21*100</f>
        <v>9.1713169947069311</v>
      </c>
      <c r="GR21" s="168" t="e">
        <f>'4-5_Prison and Probation'!HN21/G21*100</f>
        <v>#VALUE!</v>
      </c>
      <c r="GS21" s="168" t="e">
        <f>'4-5_Prison and Probation'!HO21/G21*100</f>
        <v>#VALUE!</v>
      </c>
      <c r="GT21" s="168" t="e">
        <f>'4-5_Prison and Probation'!HP21/G21*100</f>
        <v>#VALUE!</v>
      </c>
      <c r="GU21" s="168" t="e">
        <f>'4-5_Prison and Probation'!HQ21/G21*100</f>
        <v>#VALUE!</v>
      </c>
      <c r="GV21" s="171" t="s">
        <v>3336</v>
      </c>
      <c r="GW21" s="168">
        <f>'4-5_Prison and Probation'!HS21/G21*100</f>
        <v>9.3423438850511165</v>
      </c>
      <c r="GX21" s="168" t="e">
        <f>'4-5_Prison and Probation'!HT21/G21*100</f>
        <v>#VALUE!</v>
      </c>
      <c r="GY21" s="168" t="e">
        <f>'4-5_Prison and Probation'!HU21/G21*100</f>
        <v>#VALUE!</v>
      </c>
      <c r="GZ21" s="168" t="e">
        <f>'4-5_Prison and Probation'!HV21/G21*100</f>
        <v>#VALUE!</v>
      </c>
      <c r="HA21" s="168" t="e">
        <f>'4-5_Prison and Probation'!HW21/G21*100</f>
        <v>#VALUE!</v>
      </c>
      <c r="HB21" s="171" t="s">
        <v>3336</v>
      </c>
      <c r="HC21" s="168" t="e">
        <f>'4-5_Prison and Probation'!HY21/G21*100</f>
        <v>#VALUE!</v>
      </c>
      <c r="HD21" s="168" t="e">
        <f>'4-5_Prison and Probation'!HZ21/G21*100</f>
        <v>#VALUE!</v>
      </c>
      <c r="HE21" s="168" t="e">
        <f>'4-5_Prison and Probation'!IA21/G21*100</f>
        <v>#VALUE!</v>
      </c>
      <c r="HF21" s="168" t="e">
        <f>'4-5_Prison and Probation'!IB21/G21*100</f>
        <v>#VALUE!</v>
      </c>
      <c r="HG21" s="168" t="e">
        <f>'4-5_Prison and Probation'!IC21/G21*100</f>
        <v>#VALUE!</v>
      </c>
      <c r="HH21" s="171" t="s">
        <v>3336</v>
      </c>
      <c r="HI21" s="168" t="e">
        <f>'4-5_Prison and Probation'!IE21/G21*100</f>
        <v>#VALUE!</v>
      </c>
      <c r="HJ21" s="168" t="e">
        <f>'4-5_Prison and Probation'!IF21/G21*100</f>
        <v>#VALUE!</v>
      </c>
      <c r="HK21" s="168" t="e">
        <f>'4-5_Prison and Probation'!IG21/G21*100</f>
        <v>#VALUE!</v>
      </c>
      <c r="HL21" s="168" t="e">
        <f>'4-5_Prison and Probation'!IH21/G21*100</f>
        <v>#VALUE!</v>
      </c>
      <c r="HM21" s="168" t="e">
        <f>'4-5_Prison and Probation'!II21/G21*100</f>
        <v>#VALUE!</v>
      </c>
      <c r="HN21" s="171" t="s">
        <v>3336</v>
      </c>
      <c r="HO21" s="168">
        <f>'4-5_Prison and Probation'!IK21/G21*100</f>
        <v>3.4419161681767272</v>
      </c>
      <c r="HP21" s="168" t="e">
        <f>'4-5_Prison and Probation'!IL21/G21*100</f>
        <v>#VALUE!</v>
      </c>
      <c r="HQ21" s="168" t="e">
        <f>'4-5_Prison and Probation'!IM21/G21*100</f>
        <v>#VALUE!</v>
      </c>
      <c r="HR21" s="168" t="e">
        <f>'4-5_Prison and Probation'!IN21/G21*100</f>
        <v>#VALUE!</v>
      </c>
      <c r="HS21" s="168" t="e">
        <f>'4-5_Prison and Probation'!IO21/G21*100</f>
        <v>#VALUE!</v>
      </c>
      <c r="HT21" s="171" t="s">
        <v>3336</v>
      </c>
      <c r="HU21" s="168" t="e">
        <f>'4-5_Prison and Probation'!IQ21/G21*100</f>
        <v>#VALUE!</v>
      </c>
      <c r="HV21" s="168" t="e">
        <f>'4-5_Prison and Probation'!IR21/G21*100</f>
        <v>#VALUE!</v>
      </c>
      <c r="HW21" s="168" t="e">
        <f>'4-5_Prison and Probation'!IS21/G21*100</f>
        <v>#VALUE!</v>
      </c>
      <c r="HX21" s="168" t="e">
        <f>'4-5_Prison and Probation'!IT21/G21*100</f>
        <v>#VALUE!</v>
      </c>
      <c r="HY21" s="168" t="e">
        <f>'4-5_Prison and Probation'!IU21/G21*100</f>
        <v>#VALUE!</v>
      </c>
      <c r="HZ21" s="171" t="s">
        <v>3336</v>
      </c>
      <c r="IA21" s="168">
        <f>'4-5_Prison and Probation'!IW21/G21*100</f>
        <v>2.7791869680930095</v>
      </c>
      <c r="IB21" s="168" t="e">
        <f>'4-5_Prison and Probation'!IX21/G21*100</f>
        <v>#VALUE!</v>
      </c>
      <c r="IC21" s="168" t="e">
        <f>'4-5_Prison and Probation'!IY21/G21*100</f>
        <v>#VALUE!</v>
      </c>
      <c r="ID21" s="168" t="e">
        <f>'4-5_Prison and Probation'!IZ21/G21*100</f>
        <v>#VALUE!</v>
      </c>
      <c r="IE21" s="168" t="e">
        <f>'4-5_Prison and Probation'!JA21/G21*100</f>
        <v>#VALUE!</v>
      </c>
      <c r="IF21" s="171" t="s">
        <v>3336</v>
      </c>
      <c r="IG21" s="168">
        <f>'4-5_Prison and Probation'!JC21/G21*100</f>
        <v>12.527719717711566</v>
      </c>
      <c r="IH21" s="168" t="e">
        <f>'4-5_Prison and Probation'!JD21/G21*100</f>
        <v>#VALUE!</v>
      </c>
      <c r="II21" s="168" t="e">
        <f>'4-5_Prison and Probation'!JE21/G21*100</f>
        <v>#VALUE!</v>
      </c>
      <c r="IJ21" s="168" t="e">
        <f>'4-5_Prison and Probation'!JF21/G21*100</f>
        <v>#VALUE!</v>
      </c>
      <c r="IK21" s="168" t="e">
        <f>'4-5_Prison and Probation'!JG21/G21*100</f>
        <v>#VALUE!</v>
      </c>
      <c r="IL21" s="171" t="s">
        <v>3336</v>
      </c>
      <c r="IM21" s="168" t="e">
        <f>'4-5_Prison and Probation'!JI21/G21*100</f>
        <v>#VALUE!</v>
      </c>
      <c r="IN21" s="168" t="e">
        <f>'4-5_Prison and Probation'!JJ21/G21*100</f>
        <v>#VALUE!</v>
      </c>
      <c r="IO21" s="168" t="e">
        <f>'4-5_Prison and Probation'!JK21/G21*100</f>
        <v>#VALUE!</v>
      </c>
      <c r="IP21" s="168" t="e">
        <f>'4-5_Prison and Probation'!JL21/G21*100</f>
        <v>#VALUE!</v>
      </c>
      <c r="IQ21" s="168" t="e">
        <f>'4-5_Prison and Probation'!JM21/G21*100</f>
        <v>#VALUE!</v>
      </c>
      <c r="IR21" s="171" t="s">
        <v>3336</v>
      </c>
      <c r="IS21" s="168">
        <f>'4-5_Prison and Probation'!JO21/G21*100</f>
        <v>8.8720199366046071</v>
      </c>
      <c r="IT21" s="168" t="e">
        <f>'4-5_Prison and Probation'!JP21/G21*100</f>
        <v>#VALUE!</v>
      </c>
      <c r="IU21" s="168" t="e">
        <f>'4-5_Prison and Probation'!JQ21/G21*100</f>
        <v>#VALUE!</v>
      </c>
      <c r="IV21" s="168" t="e">
        <f>'4-5_Prison and Probation'!JR21/G21*100</f>
        <v>#VALUE!</v>
      </c>
      <c r="IW21" s="168" t="e">
        <f>'4-5_Prison and Probation'!JS21/G21*100</f>
        <v>#VALUE!</v>
      </c>
      <c r="IX21" s="171" t="s">
        <v>3336</v>
      </c>
      <c r="IY21" s="168">
        <f>'4-5_Prison and Probation'!KO21/H21*100</f>
        <v>69.069878547341403</v>
      </c>
      <c r="IZ21" s="168">
        <f>'4-5_Prison and Probation'!KP21/H21*100</f>
        <v>69.069878547341403</v>
      </c>
      <c r="JA21" s="168" t="e">
        <f>'4-5_Prison and Probation'!KQ21/H21*100</f>
        <v>#VALUE!</v>
      </c>
      <c r="JB21" s="171" t="s">
        <v>3336</v>
      </c>
      <c r="JC21" s="168">
        <f>'4-5_Prison and Probation'!KS21/H21*100</f>
        <v>6.2461306827390466</v>
      </c>
      <c r="JD21" s="168" t="e">
        <f>'4-5_Prison and Probation'!KT21/H21*100</f>
        <v>#VALUE!</v>
      </c>
      <c r="JE21" s="168">
        <f>'4-5_Prison and Probation'!KU21/H21*100</f>
        <v>2.2730321440556076</v>
      </c>
      <c r="JF21" s="168" t="e">
        <f>'4-5_Prison and Probation'!KV21/H21*100</f>
        <v>#VALUE!</v>
      </c>
      <c r="JG21" s="168">
        <f>'4-5_Prison and Probation'!KW21/H21*100</f>
        <v>0.97920439008557669</v>
      </c>
      <c r="JH21" s="168" t="e">
        <f>'4-5_Prison and Probation'!KX21/H21*100</f>
        <v>#VALUE!</v>
      </c>
      <c r="JI21" s="168">
        <f>'4-5_Prison and Probation'!KY21/H21*100</f>
        <v>2.993894148597863</v>
      </c>
      <c r="JJ21" s="168" t="e">
        <f>'4-5_Prison and Probation'!KZ21/H21*100</f>
        <v>#VALUE!</v>
      </c>
      <c r="JK21" s="168">
        <f>'4-5_Prison and Probation'!LA21/H21*100</f>
        <v>62.823747864602353</v>
      </c>
      <c r="JL21" s="168" t="e">
        <f>'4-5_Prison and Probation'!LB21/H21*100</f>
        <v>#VALUE!</v>
      </c>
      <c r="JM21" s="171" t="s">
        <v>3336</v>
      </c>
      <c r="JN21" s="168">
        <f>'4-5_Prison and Probation'!LD21/H21*100</f>
        <v>1.142546176850068</v>
      </c>
      <c r="JO21" s="168" t="e">
        <f>'4-5_Prison and Probation'!LE21/H21*100</f>
        <v>#VALUE!</v>
      </c>
      <c r="JP21" s="168">
        <f>'4-5_Prison and Probation'!LF21/H21*100</f>
        <v>47.235821107736605</v>
      </c>
      <c r="JQ21" s="168" t="e">
        <f>'4-5_Prison and Probation'!LG21/H21*100</f>
        <v>#VALUE!</v>
      </c>
      <c r="JR21" s="168">
        <f>'4-5_Prison and Probation'!LH21/H21*100</f>
        <v>3.0256315423992537</v>
      </c>
      <c r="JS21" s="168" t="e">
        <f>'4-5_Prison and Probation'!LI21/H21*100</f>
        <v>#VALUE!</v>
      </c>
      <c r="JT21" s="171" t="s">
        <v>3336</v>
      </c>
      <c r="JU21" s="168">
        <f>'4-5_Prison and Probation'!LK21/H21*100</f>
        <v>2.7082576043853459</v>
      </c>
      <c r="JV21" s="168" t="e">
        <f>'4-5_Prison and Probation'!LL21/H21*100</f>
        <v>#VALUE!</v>
      </c>
      <c r="JW21" s="168">
        <f>'4-5_Prison and Probation'!LM21/H21*100</f>
        <v>0.46125012324687931</v>
      </c>
      <c r="JX21" s="168" t="e">
        <f>'4-5_Prison and Probation'!LN21/H21*100</f>
        <v>#VALUE!</v>
      </c>
      <c r="JY21" s="168" t="e">
        <f>'4-5_Prison and Probation'!LO21/H21*100</f>
        <v>#VALUE!</v>
      </c>
      <c r="JZ21" s="168" t="e">
        <f>'4-5_Prison and Probation'!LP21/H21*100</f>
        <v>#VALUE!</v>
      </c>
      <c r="KA21" s="171" t="s">
        <v>3336</v>
      </c>
      <c r="KB21" s="168">
        <f>'4-5_Prison and Probation'!LR21/H21*100</f>
        <v>7.7439240875393489</v>
      </c>
      <c r="KC21" s="168" t="e">
        <f>'4-5_Prison and Probation'!LS21/H21*100</f>
        <v>#VALUE!</v>
      </c>
      <c r="KD21" s="168">
        <f>'4-5_Prison and Probation'!LT21/H21*100</f>
        <v>0.50631722244485422</v>
      </c>
      <c r="KE21" s="168" t="e">
        <f>'4-5_Prison and Probation'!LU21/H21*100</f>
        <v>#VALUE!</v>
      </c>
      <c r="KF21" s="171" t="s">
        <v>3336</v>
      </c>
      <c r="KG21" s="168">
        <f>'4-5_Prison and Probation'!OT21/G21*100</f>
        <v>131.22038161657608</v>
      </c>
      <c r="KH21" s="168">
        <f>'4-5_Prison and Probation'!OU21/G21*100</f>
        <v>17.466121176399913</v>
      </c>
      <c r="KI21" s="168">
        <f>'4-5_Prison and Probation'!OV21/G21*100</f>
        <v>4.4894558715348616</v>
      </c>
      <c r="KJ21" s="168" t="e">
        <f>'4-5_Prison and Probation'!OW21/G21*100</f>
        <v>#VALUE!</v>
      </c>
      <c r="KK21" s="168" t="e">
        <f>'4-5_Prison and Probation'!OX21/G21*100</f>
        <v>#VALUE!</v>
      </c>
      <c r="KL21" s="171" t="s">
        <v>3336</v>
      </c>
      <c r="KM21" s="168">
        <f>'4-5_Prison and Probation'!OZ21/G21*100</f>
        <v>121.27944361532033</v>
      </c>
      <c r="KN21" s="168">
        <f>'4-5_Prison and Probation'!PA21/G21*100</f>
        <v>17.081310673125497</v>
      </c>
      <c r="KO21" s="168">
        <f>'4-5_Prison and Probation'!PB21/G21*100</f>
        <v>7.012102504111593</v>
      </c>
      <c r="KP21" s="168" t="e">
        <f>'4-5_Prison and Probation'!PC21/G21*100</f>
        <v>#VALUE!</v>
      </c>
      <c r="KQ21" s="168" t="e">
        <f>'4-5_Prison and Probation'!PD21/G21*100</f>
        <v>#VALUE!</v>
      </c>
      <c r="KR21" s="171" t="s">
        <v>3336</v>
      </c>
      <c r="KS21" s="168" t="e">
        <f>'4-5_Prison and Probation'!PF21/G21*100</f>
        <v>#VALUE!</v>
      </c>
      <c r="KT21" s="168" t="e">
        <f>'4-5_Prison and Probation'!PG21/G21*100</f>
        <v>#VALUE!</v>
      </c>
      <c r="KU21" s="168" t="e">
        <f>'4-5_Prison and Probation'!PH21/G21*100</f>
        <v>#VALUE!</v>
      </c>
      <c r="KV21" s="168" t="e">
        <f>'4-5_Prison and Probation'!PI21/G21*100</f>
        <v>#VALUE!</v>
      </c>
      <c r="KW21" s="168" t="e">
        <f>'4-5_Prison and Probation'!PJ21/G21*100</f>
        <v>#VALUE!</v>
      </c>
      <c r="KX21" s="168" t="e">
        <f>'4-5_Prison and Probation'!PK21/G21*100</f>
        <v>#VALUE!</v>
      </c>
      <c r="KY21" s="168" t="e">
        <f>'4-5_Prison and Probation'!PL21/G21*100</f>
        <v>#VALUE!</v>
      </c>
      <c r="KZ21" s="171" t="s">
        <v>3336</v>
      </c>
      <c r="LA21" s="168" t="e">
        <f>'4-5_Prison and Probation'!PN21/G21*100</f>
        <v>#VALUE!</v>
      </c>
      <c r="LB21" s="168" t="e">
        <f>'4-5_Prison and Probation'!PO21/G21*100</f>
        <v>#VALUE!</v>
      </c>
      <c r="LC21" s="171" t="s">
        <v>3336</v>
      </c>
      <c r="LD21" s="168" t="e">
        <f>'4-5_Prison and Probation'!PQ21/G21*100</f>
        <v>#VALUE!</v>
      </c>
      <c r="LE21" s="168" t="e">
        <f>'4-5_Prison and Probation'!PR21/G21*100</f>
        <v>#VALUE!</v>
      </c>
      <c r="LF21" s="168">
        <f>'4-5_Prison and Probation'!PS21/G21*100</f>
        <v>22.554171164139422</v>
      </c>
      <c r="LG21" s="168">
        <f>'4-5_Prison and Probation'!PT21/G21*100</f>
        <v>13.895934840465046</v>
      </c>
      <c r="LH21" s="168">
        <f>'4-5_Prison and Probation'!PU21/G21*100</f>
        <v>18.898471383032465</v>
      </c>
      <c r="LI21" s="168">
        <f>'4-5_Prison and Probation'!PV21/G21*100</f>
        <v>10.005073085134834</v>
      </c>
      <c r="LJ21" s="171" t="s">
        <v>3336</v>
      </c>
      <c r="LK21" s="168">
        <f>'4-5_Prison and Probation'!PX21/G21*100</f>
        <v>37.39075390149749</v>
      </c>
      <c r="LL21" s="168">
        <f>'4-5_Prison and Probation'!PY21/G21*100</f>
        <v>36.150808946502146</v>
      </c>
      <c r="LM21" s="168">
        <f>'4-5_Prison and Probation'!PZ21/G21*100</f>
        <v>41.580912714930022</v>
      </c>
      <c r="LN21" s="168">
        <f>'4-5_Prison and Probation'!QA21/G21*100</f>
        <v>39.592725114678871</v>
      </c>
      <c r="LO21" s="168" t="e">
        <f>'4-5_Prison and Probation'!QB21/G21*100</f>
        <v>#VALUE!</v>
      </c>
      <c r="LP21" s="168">
        <f>'4-5_Prison and Probation'!QC21/G21*100</f>
        <v>0</v>
      </c>
      <c r="LQ21" s="171" t="s">
        <v>3336</v>
      </c>
      <c r="LR21" s="168" t="e">
        <f>'4-5_Prison and Probation'!QE21/G21*100</f>
        <v>#VALUE!</v>
      </c>
      <c r="LS21" s="168" t="e">
        <f>'4-5_Prison and Probation'!QF21/G21*100</f>
        <v>#VALUE!</v>
      </c>
      <c r="LT21" s="168" t="e">
        <f>'4-5_Prison and Probation'!QG21/G21*100</f>
        <v>#VALUE!</v>
      </c>
      <c r="LU21" s="168" t="e">
        <f>'4-5_Prison and Probation'!QH21/G21*100</f>
        <v>#VALUE!</v>
      </c>
      <c r="LV21" s="168" t="e">
        <f>'4-5_Prison and Probation'!QI21/G21*100</f>
        <v>#VALUE!</v>
      </c>
      <c r="LW21" s="168" t="e">
        <f>'4-5_Prison and Probation'!QJ21/G21*100</f>
        <v>#VALUE!</v>
      </c>
      <c r="LX21" s="171" t="s">
        <v>3336</v>
      </c>
      <c r="LY21" s="168">
        <f>'4-5_Prison and Probation'!QL21/G21*100</f>
        <v>0.1710268903441852</v>
      </c>
      <c r="LZ21" s="168">
        <f>'4-5_Prison and Probation'!QM21/G21*100</f>
        <v>6.4135083879069438E-2</v>
      </c>
      <c r="MA21" s="168">
        <f>'4-5_Prison and Probation'!QN21/G21*100</f>
        <v>5.5583739361860189</v>
      </c>
      <c r="MB21" s="168">
        <f>'4-5_Prison and Probation'!QO21/G21*100</f>
        <v>7.9527504010046117</v>
      </c>
      <c r="MC21" s="168">
        <f>'4-5_Prison and Probation'!QP21/G21*100</f>
        <v>2.2447279357674308</v>
      </c>
      <c r="MD21" s="168" t="e">
        <f>'4-5_Prison and Probation'!QQ21/G21*100</f>
        <v>#VALUE!</v>
      </c>
      <c r="ME21" s="171" t="s">
        <v>3336</v>
      </c>
      <c r="MF21" s="168">
        <f>'4-5_Prison and Probation'!QS21/G21*100</f>
        <v>97.634976025236725</v>
      </c>
      <c r="MG21" s="168">
        <f>'4-5_Prison and Probation'!QT21/G21*100</f>
        <v>85.620336978557702</v>
      </c>
      <c r="MH21" s="168">
        <f>'4-5_Prison and Probation'!QU21/G21*100</f>
        <v>6.9693457815255462</v>
      </c>
      <c r="MI21" s="168">
        <f>'4-5_Prison and Probation'!QV21/G21*100</f>
        <v>4.3611857037767221</v>
      </c>
      <c r="MJ21" s="168">
        <f>'4-5_Prison and Probation'!QW21/G21*100</f>
        <v>2.6722951616278934</v>
      </c>
      <c r="MK21" s="168">
        <f>'4-5_Prison and Probation'!QX21/G21*100</f>
        <v>0.96202625818604171</v>
      </c>
      <c r="ML21" s="168">
        <f>'4-5_Prison and Probation'!QY21/G21*100</f>
        <v>0.38481050327441668</v>
      </c>
      <c r="MM21" s="171" t="s">
        <v>3336</v>
      </c>
      <c r="MN21" s="168">
        <f>'4-5_Prison and Probation'!RY21/G21*100</f>
        <v>8.2505509738164236</v>
      </c>
      <c r="MO21" s="171" t="s">
        <v>3336</v>
      </c>
      <c r="MP21" s="168">
        <f>'4-5_Prison and Probation'!SA21/G21*100</f>
        <v>0.10689180646511573</v>
      </c>
      <c r="MQ21" s="168">
        <f>'4-5_Prison and Probation'!SB21/G21*100</f>
        <v>0.12827016775813888</v>
      </c>
      <c r="MR21" s="168">
        <f>'4-5_Prison and Probation'!SC21/G21*100</f>
        <v>0.99473515096436715</v>
      </c>
      <c r="MS21" s="168">
        <f>'4-5_Prison and Probation'!SD21/G21*100</f>
        <v>4.5749693167069543</v>
      </c>
      <c r="MT21" s="171" t="s">
        <v>3336</v>
      </c>
      <c r="MU21" s="168" t="e">
        <f>'4-5_Prison and Probation'!SF21/G21*100</f>
        <v>#VALUE!</v>
      </c>
      <c r="MV21" s="168" t="e">
        <f>'4-5_Prison and Probation'!SG21/G21*100</f>
        <v>#VALUE!</v>
      </c>
      <c r="MW21" s="168" t="e">
        <f>'4-5_Prison and Probation'!SH21/G21*100</f>
        <v>#VALUE!</v>
      </c>
      <c r="MX21" s="168">
        <f>'4-5_Prison and Probation'!SI21/G21*100</f>
        <v>2.4456845319218483</v>
      </c>
      <c r="MY21" s="171" t="s">
        <v>3336</v>
      </c>
      <c r="MZ21" s="168" t="e">
        <f>'4-5_Prison and Probation'!SK21/G21*100</f>
        <v>#VALUE!</v>
      </c>
      <c r="NA21" s="168">
        <f>'4-5_Prison and Probation'!SL21/G21*100</f>
        <v>207.5197530713757</v>
      </c>
      <c r="NB21" s="168">
        <f>'4-5_Prison and Probation'!SM21/G21*100</f>
        <v>1.5392420130976667</v>
      </c>
      <c r="NC21" s="168">
        <f>'4-5_Prison and Probation'!SN21/G21*100</f>
        <v>49.19160933524627</v>
      </c>
    </row>
    <row r="22" spans="1:367" ht="18" customHeight="1">
      <c r="A22" s="133">
        <v>21</v>
      </c>
      <c r="B22" s="150" t="s">
        <v>44</v>
      </c>
      <c r="C22" s="5">
        <v>59364.69</v>
      </c>
      <c r="D22" s="5">
        <v>59394.207000000002</v>
      </c>
      <c r="E22" s="5">
        <v>59685.226999999999</v>
      </c>
      <c r="F22" s="5">
        <v>60782.667999999998</v>
      </c>
      <c r="G22" s="5">
        <v>60795.612000000001</v>
      </c>
      <c r="H22" s="5">
        <v>60665.550999999999</v>
      </c>
      <c r="I22" s="171" t="s">
        <v>3336</v>
      </c>
      <c r="J22" s="285">
        <f>'4-5_Prison and Probation'!AJ22/C22*100</f>
        <v>112.68819899505917</v>
      </c>
      <c r="K22" s="285">
        <f>'4-5_Prison and Probation'!AK22/D22*100</f>
        <v>110.61853220803167</v>
      </c>
      <c r="L22" s="285">
        <f>'4-5_Prison and Probation'!AL22/E22*100</f>
        <v>104.77634607974264</v>
      </c>
      <c r="M22" s="285">
        <f>'4-5_Prison and Probation'!AM22/F22*100</f>
        <v>88.220872436859793</v>
      </c>
      <c r="N22" s="285">
        <f>'4-5_Prison and Probation'!AN22/G22*100</f>
        <v>85.802245069923799</v>
      </c>
      <c r="O22" s="285">
        <f>'4-5_Prison and Probation'!AO22/H22*100</f>
        <v>90.089019384329006</v>
      </c>
      <c r="P22" s="340">
        <f t="shared" si="0"/>
        <v>-20.054610697719141</v>
      </c>
      <c r="Q22" s="171" t="s">
        <v>3336</v>
      </c>
      <c r="R22" s="167">
        <f>'4-5_Prison and Probation'!AQ22/C22*100</f>
        <v>22.951353742435106</v>
      </c>
      <c r="S22" s="167">
        <f>'4-5_Prison and Probation'!AR22/D22*100</f>
        <v>21.018884888891602</v>
      </c>
      <c r="T22" s="167">
        <f>'4-5_Prison and Probation'!AS22/E22*100</f>
        <v>18.610970517042684</v>
      </c>
      <c r="U22" s="167">
        <f>'4-5_Prison and Probation'!AT22/F22*100</f>
        <v>15.71007050891547</v>
      </c>
      <c r="V22" s="167">
        <f>'4-5_Prison and Probation'!AU22/G22*100</f>
        <v>14.019103878747039</v>
      </c>
      <c r="W22" s="167">
        <f>'4-5_Prison and Probation'!AV22/H22*100</f>
        <v>15.390942381781054</v>
      </c>
      <c r="X22" s="6">
        <f t="shared" si="1"/>
        <v>-32.941025812675676</v>
      </c>
      <c r="Y22" s="171" t="s">
        <v>3336</v>
      </c>
      <c r="Z22" s="168">
        <f>'4-5_Prison and Probation'!AX22/C22*100</f>
        <v>4.7300844997253417</v>
      </c>
      <c r="AA22" s="168">
        <f>'4-5_Prison and Probation'!AY22/D22*100</f>
        <v>4.720999137171745</v>
      </c>
      <c r="AB22" s="168">
        <f>'4-5_Prison and Probation'!AZ22/E22*100</f>
        <v>4.5136797418898986</v>
      </c>
      <c r="AC22" s="168">
        <f>'4-5_Prison and Probation'!BA22/F22*100</f>
        <v>3.7905542415479361</v>
      </c>
      <c r="AD22" s="168">
        <f>'4-5_Prison and Probation'!BB22/G22*100</f>
        <v>3.465710650301538</v>
      </c>
      <c r="AE22" s="168">
        <f>'4-5_Prison and Probation'!BC22/H22*100</f>
        <v>3.7665527838031174</v>
      </c>
      <c r="AF22" s="6">
        <f t="shared" si="2"/>
        <v>-20.370285477525243</v>
      </c>
      <c r="AG22" s="171" t="s">
        <v>3336</v>
      </c>
      <c r="AH22" s="168">
        <f>'4-5_Prison and Probation'!BE22/C22*100</f>
        <v>40.72117617391752</v>
      </c>
      <c r="AI22" s="168">
        <f>'4-5_Prison and Probation'!BF22/D22*100</f>
        <v>39.552678933822619</v>
      </c>
      <c r="AJ22" s="168">
        <f>'4-5_Prison and Probation'!BG22/E22*100</f>
        <v>36.61542579037188</v>
      </c>
      <c r="AK22" s="168">
        <f>'4-5_Prison and Probation'!BH22/F22*100</f>
        <v>28.728584273398468</v>
      </c>
      <c r="AL22" s="168">
        <f>'4-5_Prison and Probation'!BI22/G22*100</f>
        <v>28.521795290094293</v>
      </c>
      <c r="AM22" s="168">
        <f>'4-5_Prison and Probation'!BJ22/H22*100</f>
        <v>30.694520519561426</v>
      </c>
      <c r="AN22" s="6">
        <f t="shared" si="3"/>
        <v>-24.622706405956677</v>
      </c>
      <c r="AO22" s="171" t="s">
        <v>3336</v>
      </c>
      <c r="AP22" s="168">
        <f>'4-5_Prison and Probation'!BL22/C22*100</f>
        <v>15.623765575125551</v>
      </c>
      <c r="AQ22" s="168">
        <f>'4-5_Prison and Probation'!BM22/D22*100</f>
        <v>15.92747925736259</v>
      </c>
      <c r="AR22" s="168">
        <f>'4-5_Prison and Probation'!BN22/E22*100</f>
        <v>15.22319752591374</v>
      </c>
      <c r="AS22" s="168">
        <f>'4-5_Prison and Probation'!BO22/F22*100</f>
        <v>12.197556053314409</v>
      </c>
      <c r="AT22" s="168">
        <f>'4-5_Prison and Probation'!BP22/G22*100</f>
        <v>11.941651315229789</v>
      </c>
      <c r="AU22" s="168">
        <f>'4-5_Prison and Probation'!BQ22/H22*100</f>
        <v>11.815601905602078</v>
      </c>
      <c r="AV22" s="6">
        <f t="shared" si="4"/>
        <v>-24.374173122428402</v>
      </c>
      <c r="AW22" s="171" t="s">
        <v>3336</v>
      </c>
      <c r="AX22" s="168">
        <f>'4-5_Prison and Probation'!BS22/C22*100</f>
        <v>0.83214449532205081</v>
      </c>
      <c r="AY22" s="168">
        <f>'4-5_Prison and Probation'!BT22/D22*100</f>
        <v>0.76775164284961328</v>
      </c>
      <c r="AZ22" s="168">
        <f>'4-5_Prison and Probation'!BU22/E22*100</f>
        <v>0.67185804621301015</v>
      </c>
      <c r="BA22" s="168">
        <f>'4-5_Prison and Probation'!BV22/F22*100</f>
        <v>0.59556451190987536</v>
      </c>
      <c r="BB22" s="168">
        <f>'4-5_Prison and Probation'!BW22/G22*100</f>
        <v>0.72538129890032199</v>
      </c>
      <c r="BC22" s="168">
        <f>'4-5_Prison and Probation'!BX22/H22*100</f>
        <v>0.76155246657200881</v>
      </c>
      <c r="BD22" s="6">
        <f t="shared" si="5"/>
        <v>-8.4831455530715232</v>
      </c>
      <c r="BE22" s="171" t="s">
        <v>3336</v>
      </c>
      <c r="BF22" s="168">
        <f>'4-5_Prison and Probation'!BZ22/C22*100</f>
        <v>129.67641202202859</v>
      </c>
      <c r="BG22" s="168">
        <f>'4-5_Prison and Probation'!CA22/D22*100</f>
        <v>106.10462397452329</v>
      </c>
      <c r="BH22" s="168">
        <f>'4-5_Prison and Probation'!CB22/E22*100</f>
        <v>99.505360011448062</v>
      </c>
      <c r="BI22" s="168">
        <f>'4-5_Prison and Probation'!CC22/F22*100</f>
        <v>82.617301366238152</v>
      </c>
      <c r="BJ22" s="168">
        <f>'4-5_Prison and Probation'!CD22/G22*100</f>
        <v>75.372216007957931</v>
      </c>
      <c r="BK22" s="168">
        <f>'4-5_Prison and Probation'!CE22/H22*100</f>
        <v>78.037698858121303</v>
      </c>
      <c r="BL22" s="6">
        <f t="shared" si="6"/>
        <v>-39.821207541688644</v>
      </c>
      <c r="BM22" s="171" t="s">
        <v>3336</v>
      </c>
      <c r="BN22" s="168">
        <f>'4-5_Prison and Probation'!CG22/C22*100</f>
        <v>114.46366518548314</v>
      </c>
      <c r="BO22" s="168">
        <f>'4-5_Prison and Probation'!CH22/D22*100</f>
        <v>90.628367173923209</v>
      </c>
      <c r="BP22" s="168">
        <f>'4-5_Prison and Probation'!CI22/E22*100</f>
        <v>84.642385627518863</v>
      </c>
      <c r="BQ22" s="168">
        <f>'4-5_Prison and Probation'!CJ22/F22*100</f>
        <v>69.261520405784097</v>
      </c>
      <c r="BR22" s="168">
        <f>'4-5_Prison and Probation'!CK22/G22*100</f>
        <v>59.95169519800212</v>
      </c>
      <c r="BS22" s="168">
        <f>'4-5_Prison and Probation'!CL22/H22*100</f>
        <v>61.13683859889445</v>
      </c>
      <c r="BT22" s="6">
        <f t="shared" si="7"/>
        <v>-46.588431796391461</v>
      </c>
      <c r="BU22" s="171" t="s">
        <v>3336</v>
      </c>
      <c r="BV22" s="168">
        <f>'4-5_Prison and Probation'!CN22/C22*100</f>
        <v>10.027846519538802</v>
      </c>
      <c r="BW22" s="168">
        <f>'4-5_Prison and Probation'!CO22/D22*100</f>
        <v>8.2348098359154775</v>
      </c>
      <c r="BX22" s="168">
        <f>'4-5_Prison and Probation'!CP22/E22*100</f>
        <v>7.5981951111620969</v>
      </c>
      <c r="BY22" s="168">
        <f>'4-5_Prison and Probation'!CQ22/F22*100</f>
        <v>6.1283917316692982</v>
      </c>
      <c r="BZ22" s="168">
        <f>'4-5_Prison and Probation'!CR22/G22*100</f>
        <v>5.4888829805677419</v>
      </c>
      <c r="CA22" s="168">
        <f>'4-5_Prison and Probation'!CS22/H22*100</f>
        <v>5.5863664701570084</v>
      </c>
      <c r="CB22" s="6">
        <f t="shared" si="8"/>
        <v>-44.291464181544576</v>
      </c>
      <c r="CC22" s="171" t="s">
        <v>3336</v>
      </c>
      <c r="CD22" s="168">
        <f>'4-5_Prison and Probation'!CU22/C22*100</f>
        <v>56.102373313159724</v>
      </c>
      <c r="CE22" s="168">
        <f>'4-5_Prison and Probation'!CV22/D22*100</f>
        <v>45.469080848238278</v>
      </c>
      <c r="CF22" s="168">
        <f>'4-5_Prison and Probation'!CW22/E22*100</f>
        <v>43.256935254682034</v>
      </c>
      <c r="CG22" s="168">
        <f>'4-5_Prison and Probation'!CX22/F22*100</f>
        <v>37.423497106115846</v>
      </c>
      <c r="CH22" s="168">
        <f>'4-5_Prison and Probation'!CY22/G22*100</f>
        <v>33.754080804384365</v>
      </c>
      <c r="CI22" s="168">
        <f>'4-5_Prison and Probation'!CZ22/H22*100</f>
        <v>34.784156167970849</v>
      </c>
      <c r="CJ22" s="6">
        <f t="shared" si="9"/>
        <v>-37.998779527903395</v>
      </c>
      <c r="CK22" s="171" t="s">
        <v>3336</v>
      </c>
      <c r="CL22" s="168" t="e">
        <f>'4-5_Prison and Probation'!DB22/C22*100</f>
        <v>#VALUE!</v>
      </c>
      <c r="CM22" s="168" t="e">
        <f>'4-5_Prison and Probation'!DC22/D22*100</f>
        <v>#VALUE!</v>
      </c>
      <c r="CN22" s="168" t="e">
        <f>'4-5_Prison and Probation'!DD22/E22*100</f>
        <v>#VALUE!</v>
      </c>
      <c r="CO22" s="168" t="e">
        <f>'4-5_Prison and Probation'!DE22/F22*100</f>
        <v>#VALUE!</v>
      </c>
      <c r="CP22" s="168" t="e">
        <f>'4-5_Prison and Probation'!DF22/G22*100</f>
        <v>#VALUE!</v>
      </c>
      <c r="CQ22" s="168" t="e">
        <f>'4-5_Prison and Probation'!DG22/H22*100</f>
        <v>#VALUE!</v>
      </c>
      <c r="CR22" s="6" t="e">
        <f t="shared" si="10"/>
        <v>#VALUE!</v>
      </c>
      <c r="CS22" s="171" t="s">
        <v>3336</v>
      </c>
      <c r="CT22" s="168">
        <f>'4-5_Prison and Probation'!DI22/C22*100</f>
        <v>2.0988907716017717</v>
      </c>
      <c r="CU22" s="168">
        <f>'4-5_Prison and Probation'!DJ22/D22*100</f>
        <v>2.1079496860695524</v>
      </c>
      <c r="CV22" s="168">
        <f>'4-5_Prison and Probation'!DK22/E22*100</f>
        <v>2.0122232256903372</v>
      </c>
      <c r="CW22" s="168">
        <f>'4-5_Prison and Probation'!DL22/F22*100</f>
        <v>1.6320441873331391</v>
      </c>
      <c r="CX22" s="168">
        <f>'4-5_Prison and Probation'!DM22/G22*100</f>
        <v>1.7567057306701674</v>
      </c>
      <c r="CY22" s="168">
        <f>'4-5_Prison and Probation'!DN22/H22*100</f>
        <v>1.8808038189581433</v>
      </c>
      <c r="CZ22" s="6">
        <f t="shared" si="11"/>
        <v>-10.390581329641805</v>
      </c>
      <c r="DA22" s="171" t="s">
        <v>3336</v>
      </c>
      <c r="DB22" s="168">
        <f>'4-5_Prison and Probation'!DP22/C22*100</f>
        <v>140.77897147277278</v>
      </c>
      <c r="DC22" s="168">
        <f>'4-5_Prison and Probation'!DQ22/D22*100</f>
        <v>123.74944243299689</v>
      </c>
      <c r="DD22" s="168">
        <f>'4-5_Prison and Probation'!DR22/E22*100</f>
        <v>116.39228581638802</v>
      </c>
      <c r="DE22" s="168">
        <f>'4-5_Prison and Probation'!DS22/F22*100</f>
        <v>107.83337118403556</v>
      </c>
      <c r="DF22" s="168">
        <f>'4-5_Prison and Probation'!DT22/G22*100</f>
        <v>87.961940411094147</v>
      </c>
      <c r="DG22" s="168">
        <f>'4-5_Prison and Probation'!DU22/H22*100</f>
        <v>85.890590526409298</v>
      </c>
      <c r="DH22" s="6">
        <f t="shared" si="12"/>
        <v>-38.989048131367483</v>
      </c>
      <c r="DI22" s="171" t="s">
        <v>3336</v>
      </c>
      <c r="DJ22" s="168">
        <f>'4-5_Prison and Probation'!DW22/C22*100</f>
        <v>0.27794299944967282</v>
      </c>
      <c r="DK22" s="168">
        <f>'4-5_Prison and Probation'!DX22/D22*100</f>
        <v>0.25760088016664651</v>
      </c>
      <c r="DL22" s="168">
        <f>'4-5_Prison and Probation'!DY22/E22*100</f>
        <v>0.25634484057503881</v>
      </c>
      <c r="DM22" s="168">
        <f>'4-5_Prison and Probation'!DZ22/F22*100</f>
        <v>0.15135893672847664</v>
      </c>
      <c r="DN22" s="168">
        <f>'4-5_Prison and Probation'!EA22/G22*100</f>
        <v>0.17764439973069107</v>
      </c>
      <c r="DO22" s="168">
        <f>'4-5_Prison and Probation'!EB22/H22*100</f>
        <v>0.19286068958641783</v>
      </c>
      <c r="DP22" s="6">
        <f t="shared" si="13"/>
        <v>-30.611423936461065</v>
      </c>
      <c r="DQ22" s="171" t="s">
        <v>3336</v>
      </c>
      <c r="DR22" s="168">
        <f>'4-5_Prison and Probation'!ED22/C22*100</f>
        <v>0.10612369069896599</v>
      </c>
      <c r="DS22" s="168">
        <f>'4-5_Prison and Probation'!EE22/D22*100</f>
        <v>9.428528947275952E-2</v>
      </c>
      <c r="DT22" s="168">
        <f>'4-5_Prison and Probation'!EF22/E22*100</f>
        <v>7.0369171922559662E-2</v>
      </c>
      <c r="DU22" s="168">
        <f>'4-5_Prison and Probation'!EG22/F22*100</f>
        <v>7.0743850862222762E-2</v>
      </c>
      <c r="DV22" s="168">
        <f>'4-5_Prison and Probation'!EH22/G22*100</f>
        <v>6.4149366569416222E-2</v>
      </c>
      <c r="DW22" s="168">
        <f>'4-5_Prison and Probation'!EI22/H22*100</f>
        <v>7.1704615359052787E-2</v>
      </c>
      <c r="DX22" s="6">
        <f t="shared" si="14"/>
        <v>-32.432979962549084</v>
      </c>
      <c r="DY22" s="171" t="s">
        <v>3336</v>
      </c>
      <c r="DZ22" s="168" t="e">
        <f>'4-5_Prison and Probation'!EK22/C22*100</f>
        <v>#VALUE!</v>
      </c>
      <c r="EA22" s="168" t="e">
        <f>'4-5_Prison and Probation'!EL22/D22*100</f>
        <v>#VALUE!</v>
      </c>
      <c r="EB22" s="168">
        <f>'4-5_Prison and Probation'!EM22/E22*100</f>
        <v>4.3561868333013128E-2</v>
      </c>
      <c r="EC22" s="168">
        <f>'4-5_Prison and Probation'!EN22/F22*100</f>
        <v>3.4549322514108798E-2</v>
      </c>
      <c r="ED22" s="168">
        <f>'4-5_Prison and Probation'!EO22/G22*100</f>
        <v>3.1252255508177139E-2</v>
      </c>
      <c r="EE22" s="168">
        <f>'4-5_Prison and Probation'!EP22/H22*100</f>
        <v>3.956116709464981E-2</v>
      </c>
      <c r="EF22" s="6" t="e">
        <f t="shared" si="15"/>
        <v>#VALUE!</v>
      </c>
      <c r="EG22" s="171" t="s">
        <v>3336</v>
      </c>
      <c r="EH22" s="133">
        <f>'4-5_Prison and Probation'!ER22/C22*100</f>
        <v>140.50102847332312</v>
      </c>
      <c r="EI22" s="133">
        <f>'4-5_Prison and Probation'!ES22/D22*100</f>
        <v>123.49184155283022</v>
      </c>
      <c r="EJ22" s="133">
        <f>'4-5_Prison and Probation'!ET22/E22*100</f>
        <v>116.13594097581299</v>
      </c>
      <c r="EK22" s="133">
        <f>'4-5_Prison and Probation'!EU22/F22*100</f>
        <v>107.68201224730709</v>
      </c>
      <c r="EL22" s="133">
        <f>'4-5_Prison and Probation'!EV22/G22*100</f>
        <v>87.784296011363452</v>
      </c>
      <c r="EM22" s="133">
        <f>'4-5_Prison and Probation'!EW22/H22*100</f>
        <v>85.697729836822873</v>
      </c>
      <c r="EN22" s="340">
        <f t="shared" si="16"/>
        <v>-39.005620978002824</v>
      </c>
      <c r="EO22" s="171" t="s">
        <v>3336</v>
      </c>
      <c r="EP22" s="168">
        <f>'4-5_Prison and Probation'!EY22/C22*100</f>
        <v>70.858619829396901</v>
      </c>
      <c r="EQ22" s="168">
        <f>'4-5_Prison and Probation'!EZ22/D22*100</f>
        <v>50.306252931367531</v>
      </c>
      <c r="ER22" s="168">
        <f>'4-5_Prison and Probation'!FA22/E22*100</f>
        <v>47.350075421510923</v>
      </c>
      <c r="ES22" s="168">
        <f>'4-5_Prison and Probation'!FB22/F22*100</f>
        <v>44.292231463087475</v>
      </c>
      <c r="ET22" s="168">
        <f>'4-5_Prison and Probation'!FC22/G22*100</f>
        <v>32.387205839789885</v>
      </c>
      <c r="EU22" s="168">
        <f>'4-5_Prison and Probation'!FD22/H22*100</f>
        <v>31.300300890698246</v>
      </c>
      <c r="EV22" s="6">
        <f t="shared" si="17"/>
        <v>-55.827109015023765</v>
      </c>
      <c r="EW22" s="171" t="s">
        <v>3336</v>
      </c>
      <c r="EX22" s="168">
        <f>'4-5_Prison and Probation'!FF22/C22*100</f>
        <v>68.717616482120931</v>
      </c>
      <c r="EY22" s="168">
        <f>'4-5_Prison and Probation'!FG22/D22*100</f>
        <v>70.713967104569647</v>
      </c>
      <c r="EZ22" s="168">
        <f>'4-5_Prison and Probation'!FH22/E22*100</f>
        <v>67.97494462071829</v>
      </c>
      <c r="FA22" s="168">
        <f>'4-5_Prison and Probation'!FI22/F22*100</f>
        <v>62.46846551717671</v>
      </c>
      <c r="FB22" s="168">
        <f>'4-5_Prison and Probation'!FJ22/G22*100</f>
        <v>54.693091994863053</v>
      </c>
      <c r="FC22" s="168">
        <f>'4-5_Prison and Probation'!FK22/H22*100</f>
        <v>53.941651333555015</v>
      </c>
      <c r="FD22" s="6">
        <f t="shared" si="18"/>
        <v>-21.502441302530258</v>
      </c>
      <c r="FE22" s="171" t="s">
        <v>3336</v>
      </c>
      <c r="FF22" s="168" t="e">
        <f>'4-5_Prison and Probation'!FM22/C22*100</f>
        <v>#VALUE!</v>
      </c>
      <c r="FG22" s="168" t="e">
        <f>'4-5_Prison and Probation'!FN22/D22*100</f>
        <v>#VALUE!</v>
      </c>
      <c r="FH22" s="168" t="e">
        <f>'4-5_Prison and Probation'!FO22/E22*100</f>
        <v>#VALUE!</v>
      </c>
      <c r="FI22" s="168" t="e">
        <f>'4-5_Prison and Probation'!FP22/F22*100</f>
        <v>#VALUE!</v>
      </c>
      <c r="FJ22" s="168" t="e">
        <f>'4-5_Prison and Probation'!FQ22/G22*100</f>
        <v>#VALUE!</v>
      </c>
      <c r="FK22" s="168" t="e">
        <f>'4-5_Prison and Probation'!FR22/H22*100</f>
        <v>#VALUE!</v>
      </c>
      <c r="FL22" s="6" t="e">
        <f t="shared" si="19"/>
        <v>#VALUE!</v>
      </c>
      <c r="FM22" s="171" t="s">
        <v>3336</v>
      </c>
      <c r="FN22" s="168" t="e">
        <f>'4-5_Prison and Probation'!FT22/C22*100</f>
        <v>#VALUE!</v>
      </c>
      <c r="FO22" s="168" t="e">
        <f>'4-5_Prison and Probation'!FU22/D22*100</f>
        <v>#VALUE!</v>
      </c>
      <c r="FP22" s="168" t="e">
        <f>'4-5_Prison and Probation'!FV22/E22*100</f>
        <v>#VALUE!</v>
      </c>
      <c r="FQ22" s="168" t="e">
        <f>'4-5_Prison and Probation'!FW22/F22*100</f>
        <v>#VALUE!</v>
      </c>
      <c r="FR22" s="168" t="e">
        <f>'4-5_Prison and Probation'!FX22/G22*100</f>
        <v>#VALUE!</v>
      </c>
      <c r="FS22" s="168" t="e">
        <f>'4-5_Prison and Probation'!FY22/H22*100</f>
        <v>#VALUE!</v>
      </c>
      <c r="FT22" s="6" t="e">
        <f t="shared" si="20"/>
        <v>#VALUE!</v>
      </c>
      <c r="FU22" s="171" t="s">
        <v>3336</v>
      </c>
      <c r="FV22" s="168">
        <f>'4-5_Prison and Probation'!GA22/C22*100</f>
        <v>0.92479216180527501</v>
      </c>
      <c r="FW22" s="168">
        <f>'4-5_Prison and Probation'!GB22/D22*100</f>
        <v>0.7879556334509189</v>
      </c>
      <c r="FX22" s="168">
        <f>'4-5_Prison and Probation'!GC22/E22*100</f>
        <v>0.81092093358378292</v>
      </c>
      <c r="FY22" s="168">
        <f>'4-5_Prison and Probation'!GD22/F22*100</f>
        <v>0.92131526704290112</v>
      </c>
      <c r="FZ22" s="168">
        <f>'4-5_Prison and Probation'!GE22/G22*100</f>
        <v>0.70399817671051657</v>
      </c>
      <c r="GA22" s="168">
        <f>'4-5_Prison and Probation'!GF22/H22*100</f>
        <v>0.45577761256961136</v>
      </c>
      <c r="GB22" s="6">
        <f t="shared" si="21"/>
        <v>-50.715670894107305</v>
      </c>
      <c r="GC22" s="171" t="s">
        <v>3336</v>
      </c>
      <c r="GE22" s="168">
        <f>'4-5_Prison and Probation'!HA22/G22*100</f>
        <v>55.851070304218666</v>
      </c>
      <c r="GF22" s="168">
        <f>'4-5_Prison and Probation'!HB22/G22*100</f>
        <v>3.465710650301538</v>
      </c>
      <c r="GG22" s="168">
        <f>'4-5_Prison and Probation'!HC22/E22*100</f>
        <v>0.73887630518687653</v>
      </c>
      <c r="GH22" s="168">
        <f>'4-5_Prison and Probation'!HD22/G22*100</f>
        <v>28.521795290094293</v>
      </c>
      <c r="GI22" s="168">
        <f>'4-5_Prison and Probation'!HE22/G22*100</f>
        <v>11.941651315229789</v>
      </c>
      <c r="GJ22" s="171" t="s">
        <v>3336</v>
      </c>
      <c r="GK22" s="168">
        <f>'4-5_Prison and Probation'!HF22/G22*100</f>
        <v>288.91229847312007</v>
      </c>
      <c r="GL22" s="168" t="e">
        <f>'4-5_Prison and Probation'!HH22/G22*100</f>
        <v>#VALUE!</v>
      </c>
      <c r="GM22" s="168" t="e">
        <f>'4-5_Prison and Probation'!HI22/G22*100</f>
        <v>#VALUE!</v>
      </c>
      <c r="GN22" s="168" t="e">
        <f>'4-5_Prison and Probation'!HJ22/G22*100</f>
        <v>#VALUE!</v>
      </c>
      <c r="GO22" s="168" t="e">
        <f>'4-5_Prison and Probation'!HK22/G22*100</f>
        <v>#VALUE!</v>
      </c>
      <c r="GP22" s="171" t="s">
        <v>3336</v>
      </c>
      <c r="GQ22" s="168">
        <f>'4-5_Prison and Probation'!HM22/G22*100</f>
        <v>10.597804328378173</v>
      </c>
      <c r="GR22" s="168">
        <f>'4-5_Prison and Probation'!HN22/G22*100</f>
        <v>0.40134475494711691</v>
      </c>
      <c r="GS22" s="168">
        <f>'4-5_Prison and Probation'!HO22/G22*100</f>
        <v>8.0597922100035774E-2</v>
      </c>
      <c r="GT22" s="168" t="e">
        <f>'4-5_Prison and Probation'!HP22/G22*100</f>
        <v>#VALUE!</v>
      </c>
      <c r="GU22" s="168" t="e">
        <f>'4-5_Prison and Probation'!HQ22/G22*100</f>
        <v>#VALUE!</v>
      </c>
      <c r="GV22" s="171" t="s">
        <v>3336</v>
      </c>
      <c r="GW22" s="168">
        <f>'4-5_Prison and Probation'!HS22/G22*100</f>
        <v>15.659024865149807</v>
      </c>
      <c r="GX22" s="168">
        <f>'4-5_Prison and Probation'!HT22/G22*100</f>
        <v>0.37502706609812564</v>
      </c>
      <c r="GY22" s="168">
        <f>'4-5_Prison and Probation'!HU22/G22*100</f>
        <v>0.29607399955115182</v>
      </c>
      <c r="GZ22" s="168" t="e">
        <f>'4-5_Prison and Probation'!HV22/G22*100</f>
        <v>#VALUE!</v>
      </c>
      <c r="HA22" s="168" t="e">
        <f>'4-5_Prison and Probation'!HW22/G22*100</f>
        <v>#VALUE!</v>
      </c>
      <c r="HB22" s="171" t="s">
        <v>3336</v>
      </c>
      <c r="HC22" s="168" t="e">
        <f>'4-5_Prison and Probation'!HY22/G22*100</f>
        <v>#VALUE!</v>
      </c>
      <c r="HD22" s="168" t="e">
        <f>'4-5_Prison and Probation'!HZ22/G22*100</f>
        <v>#VALUE!</v>
      </c>
      <c r="HE22" s="168" t="e">
        <f>'4-5_Prison and Probation'!IA22/G22*100</f>
        <v>#VALUE!</v>
      </c>
      <c r="HF22" s="168" t="e">
        <f>'4-5_Prison and Probation'!IB22/G22*100</f>
        <v>#VALUE!</v>
      </c>
      <c r="HG22" s="168" t="e">
        <f>'4-5_Prison and Probation'!IC22/G22*100</f>
        <v>#VALUE!</v>
      </c>
      <c r="HH22" s="171" t="s">
        <v>3336</v>
      </c>
      <c r="HI22" s="168">
        <f>'4-5_Prison and Probation'!IE22/G22*100</f>
        <v>4.1647742603528686</v>
      </c>
      <c r="HJ22" s="168">
        <f>'4-5_Prison and Probation'!IF22/G22*100</f>
        <v>0.13158844424495636</v>
      </c>
      <c r="HK22" s="168" t="e">
        <f>'4-5_Prison and Probation'!IG22/G22*100</f>
        <v>#VALUE!</v>
      </c>
      <c r="HL22" s="168" t="e">
        <f>'4-5_Prison and Probation'!IH22/G22*100</f>
        <v>#VALUE!</v>
      </c>
      <c r="HM22" s="168" t="e">
        <f>'4-5_Prison and Probation'!II22/G22*100</f>
        <v>#VALUE!</v>
      </c>
      <c r="HN22" s="171" t="s">
        <v>3336</v>
      </c>
      <c r="HO22" s="168">
        <f>'4-5_Prison and Probation'!IK22/G22*100</f>
        <v>3.1186461286054659</v>
      </c>
      <c r="HP22" s="168">
        <f>'4-5_Prison and Probation'!IL22/G22*100</f>
        <v>9.2111910971469452E-2</v>
      </c>
      <c r="HQ22" s="168" t="e">
        <f>'4-5_Prison and Probation'!IM22/G22*100</f>
        <v>#VALUE!</v>
      </c>
      <c r="HR22" s="168" t="e">
        <f>'4-5_Prison and Probation'!IN22/G22*100</f>
        <v>#VALUE!</v>
      </c>
      <c r="HS22" s="168" t="e">
        <f>'4-5_Prison and Probation'!IO22/G22*100</f>
        <v>#VALUE!</v>
      </c>
      <c r="HT22" s="171" t="s">
        <v>3336</v>
      </c>
      <c r="HU22" s="168">
        <f>'4-5_Prison and Probation'!IQ22/G22*100</f>
        <v>0.97704419851880109</v>
      </c>
      <c r="HV22" s="168">
        <f>'4-5_Prison and Probation'!IR22/G22*100</f>
        <v>2.9607399955115181E-2</v>
      </c>
      <c r="HW22" s="168" t="e">
        <f>'4-5_Prison and Probation'!IS22/G22*100</f>
        <v>#VALUE!</v>
      </c>
      <c r="HX22" s="168" t="e">
        <f>'4-5_Prison and Probation'!IT22/G22*100</f>
        <v>#VALUE!</v>
      </c>
      <c r="HY22" s="168" t="e">
        <f>'4-5_Prison and Probation'!IU22/G22*100</f>
        <v>#VALUE!</v>
      </c>
      <c r="HZ22" s="171" t="s">
        <v>3336</v>
      </c>
      <c r="IA22" s="168">
        <f>'4-5_Prison and Probation'!IW22/G22*100</f>
        <v>26.988789914640549</v>
      </c>
      <c r="IB22" s="168">
        <f>'4-5_Prison and Probation'!IX22/G22*100</f>
        <v>0.7714372543860567</v>
      </c>
      <c r="IC22" s="168">
        <f>'4-5_Prison and Probation'!IY22/G22*100</f>
        <v>0.91618454305550867</v>
      </c>
      <c r="ID22" s="168" t="e">
        <f>'4-5_Prison and Probation'!IZ22/G22*100</f>
        <v>#VALUE!</v>
      </c>
      <c r="IE22" s="168" t="e">
        <f>'4-5_Prison and Probation'!JA22/G22*100</f>
        <v>#VALUE!</v>
      </c>
      <c r="IF22" s="171" t="s">
        <v>3336</v>
      </c>
      <c r="IG22" s="168">
        <f>'4-5_Prison and Probation'!JC22/G22*100</f>
        <v>19.355015292880019</v>
      </c>
      <c r="IH22" s="168">
        <f>'4-5_Prison and Probation'!JD22/G22*100</f>
        <v>0.87012858756977396</v>
      </c>
      <c r="II22" s="168">
        <f>'4-5_Prison and Probation'!JE22/G22*100</f>
        <v>0.89973598752488904</v>
      </c>
      <c r="IJ22" s="168" t="e">
        <f>'4-5_Prison and Probation'!JF22/G22*100</f>
        <v>#VALUE!</v>
      </c>
      <c r="IK22" s="168" t="e">
        <f>'4-5_Prison and Probation'!JG22/G22*100</f>
        <v>#VALUE!</v>
      </c>
      <c r="IL22" s="171" t="s">
        <v>3336</v>
      </c>
      <c r="IM22" s="168">
        <f>'4-5_Prison and Probation'!JI22/G22*100</f>
        <v>2.3340500297949136</v>
      </c>
      <c r="IN22" s="168">
        <f>'4-5_Prison and Probation'!JJ22/G22*100</f>
        <v>0.16613041085925742</v>
      </c>
      <c r="IO22" s="168" t="e">
        <f>'4-5_Prison and Probation'!JK22/G22*100</f>
        <v>#VALUE!</v>
      </c>
      <c r="IP22" s="168" t="e">
        <f>'4-5_Prison and Probation'!JL22/G22*100</f>
        <v>#VALUE!</v>
      </c>
      <c r="IQ22" s="168" t="e">
        <f>'4-5_Prison and Probation'!JM22/G22*100</f>
        <v>#VALUE!</v>
      </c>
      <c r="IR22" s="171" t="s">
        <v>3336</v>
      </c>
      <c r="IS22" s="168">
        <f>'4-5_Prison and Probation'!JO22/G22*100</f>
        <v>29.074466755923105</v>
      </c>
      <c r="IT22" s="168">
        <f>'4-5_Prison and Probation'!JP22/G22*100</f>
        <v>1.1349503316127485</v>
      </c>
      <c r="IU22" s="168">
        <f>'4-5_Prison and Probation'!JQ22/G22*100</f>
        <v>0.23356948853479753</v>
      </c>
      <c r="IV22" s="168">
        <f>'4-5_Prison and Probation'!JR22/G22*100</f>
        <v>10.306664895486207</v>
      </c>
      <c r="IW22" s="168" t="e">
        <f>'4-5_Prison and Probation'!JS22/G22*100</f>
        <v>#VALUE!</v>
      </c>
      <c r="IX22" s="171" t="s">
        <v>3336</v>
      </c>
      <c r="IY22" s="168">
        <f>'4-5_Prison and Probation'!KO22/H22*100</f>
        <v>73.142004430158394</v>
      </c>
      <c r="IZ22" s="168">
        <f>'4-5_Prison and Probation'!KP22/H22*100</f>
        <v>73.107388408950584</v>
      </c>
      <c r="JA22" s="168">
        <f>'4-5_Prison and Probation'!KQ22/H22*100</f>
        <v>3.4616021207818586E-2</v>
      </c>
      <c r="JB22" s="171" t="s">
        <v>3336</v>
      </c>
      <c r="JC22" s="168">
        <f>'4-5_Prison and Probation'!KS22/H22*100</f>
        <v>4.3715089639588038</v>
      </c>
      <c r="JD22" s="168">
        <f>'4-5_Prison and Probation'!KT22/H22*100</f>
        <v>0</v>
      </c>
      <c r="JE22" s="168">
        <f>'4-5_Prison and Probation'!KU22/H22*100</f>
        <v>2.228612412998606</v>
      </c>
      <c r="JF22" s="168">
        <f>'4-5_Prison and Probation'!KV22/H22*100</f>
        <v>0</v>
      </c>
      <c r="JG22" s="168">
        <f>'4-5_Prison and Probation'!KW22/H22*100</f>
        <v>1.8791554369958658</v>
      </c>
      <c r="JH22" s="168">
        <f>'4-5_Prison and Probation'!KX22/H22*100</f>
        <v>0</v>
      </c>
      <c r="JI22" s="168">
        <f>'4-5_Prison and Probation'!KY22/H22*100</f>
        <v>4.3715089639588038</v>
      </c>
      <c r="JJ22" s="168">
        <f>'4-5_Prison and Probation'!KZ22/H22*100</f>
        <v>0</v>
      </c>
      <c r="JK22" s="168">
        <f>'4-5_Prison and Probation'!LA22/H22*100</f>
        <v>64.628111594997293</v>
      </c>
      <c r="JL22" s="168">
        <f>'4-5_Prison and Probation'!LB22/H22*100</f>
        <v>3.4616021207818586E-2</v>
      </c>
      <c r="JM22" s="171" t="s">
        <v>3336</v>
      </c>
      <c r="JN22" s="168">
        <f>'4-5_Prison and Probation'!LD22/H22*100</f>
        <v>0.33956668422907754</v>
      </c>
      <c r="JO22" s="168">
        <f>'4-5_Prison and Probation'!LE22/H22*100</f>
        <v>0</v>
      </c>
      <c r="JP22" s="168">
        <f>'4-5_Prison and Probation'!LF22/H22*100</f>
        <v>58.219202525664024</v>
      </c>
      <c r="JQ22" s="168">
        <f>'4-5_Prison and Probation'!LG22/H22*100</f>
        <v>0</v>
      </c>
      <c r="JR22" s="168">
        <f>'4-5_Prison and Probation'!LH22/H22*100</f>
        <v>0</v>
      </c>
      <c r="JS22" s="168">
        <f>'4-5_Prison and Probation'!LI22/H22*100</f>
        <v>0</v>
      </c>
      <c r="JT22" s="171" t="s">
        <v>3336</v>
      </c>
      <c r="JU22" s="168">
        <f>'4-5_Prison and Probation'!LK22/H22*100</f>
        <v>0.13516732090672021</v>
      </c>
      <c r="JV22" s="168">
        <f>'4-5_Prison and Probation'!LL22/H22*100</f>
        <v>0</v>
      </c>
      <c r="JW22" s="168">
        <f>'4-5_Prison and Probation'!LM22/H22*100</f>
        <v>4.6154694943758116E-2</v>
      </c>
      <c r="JX22" s="168">
        <f>'4-5_Prison and Probation'!LN22/H22*100</f>
        <v>0</v>
      </c>
      <c r="JY22" s="168">
        <f>'4-5_Prison and Probation'!LO22/H22*100</f>
        <v>1.4291471612942244</v>
      </c>
      <c r="JZ22" s="168">
        <f>'4-5_Prison and Probation'!LP22/H22*100</f>
        <v>0</v>
      </c>
      <c r="KA22" s="171" t="s">
        <v>3336</v>
      </c>
      <c r="KB22" s="168">
        <f>'4-5_Prison and Probation'!LR22/H22*100</f>
        <v>0</v>
      </c>
      <c r="KC22" s="168">
        <f>'4-5_Prison and Probation'!LS22/H22*100</f>
        <v>0</v>
      </c>
      <c r="KD22" s="168">
        <f>'4-5_Prison and Probation'!LT22/H22*100</f>
        <v>4.4588732079594893</v>
      </c>
      <c r="KE22" s="168">
        <f>'4-5_Prison and Probation'!LU22/H22*100</f>
        <v>0</v>
      </c>
      <c r="KF22" s="171" t="s">
        <v>3336</v>
      </c>
      <c r="KG22" s="168">
        <f>'4-5_Prison and Probation'!OT22/G22*100</f>
        <v>87.226689978875456</v>
      </c>
      <c r="KH22" s="168">
        <f>'4-5_Prison and Probation'!OU22/G22*100</f>
        <v>8.6371365091283234</v>
      </c>
      <c r="KI22" s="168">
        <f>'4-5_Prison and Probation'!OV22/G22*100</f>
        <v>3.3782043348786421E-2</v>
      </c>
      <c r="KJ22" s="168">
        <f>'4-5_Prison and Probation'!OW22/G22*100</f>
        <v>12.750920247336273</v>
      </c>
      <c r="KK22" s="168">
        <f>'4-5_Prison and Probation'!OX22/G22*100</f>
        <v>1.1319895916172371E-2</v>
      </c>
      <c r="KL22" s="171" t="s">
        <v>3336</v>
      </c>
      <c r="KM22" s="168">
        <f>'4-5_Prison and Probation'!OZ22/G22*100</f>
        <v>133.41916847551431</v>
      </c>
      <c r="KN22" s="168">
        <f>'4-5_Prison and Probation'!PA22/G22*100</f>
        <v>13.736188723620382</v>
      </c>
      <c r="KO22" s="168" t="e">
        <f>'4-5_Prison and Probation'!PB22/G22*100</f>
        <v>#VALUE!</v>
      </c>
      <c r="KP22" s="168">
        <f>'4-5_Prison and Probation'!PC22/G22*100</f>
        <v>20.628133490949971</v>
      </c>
      <c r="KQ22" s="168" t="e">
        <f>'4-5_Prison and Probation'!PD22/G22*100</f>
        <v>#VALUE!</v>
      </c>
      <c r="KR22" s="171" t="s">
        <v>3336</v>
      </c>
      <c r="KS22" s="168" t="e">
        <f>'4-5_Prison and Probation'!PF22/G22*100</f>
        <v>#VALUE!</v>
      </c>
      <c r="KT22" s="168" t="e">
        <f>'4-5_Prison and Probation'!PG22/G22*100</f>
        <v>#VALUE!</v>
      </c>
      <c r="KU22" s="168" t="e">
        <f>'4-5_Prison and Probation'!PH22/G22*100</f>
        <v>#VALUE!</v>
      </c>
      <c r="KV22" s="168" t="e">
        <f>'4-5_Prison and Probation'!PI22/G22*100</f>
        <v>#VALUE!</v>
      </c>
      <c r="KW22" s="168" t="e">
        <f>'4-5_Prison and Probation'!PJ22/G22*100</f>
        <v>#VALUE!</v>
      </c>
      <c r="KX22" s="168" t="e">
        <f>'4-5_Prison and Probation'!PK22/G22*100</f>
        <v>#VALUE!</v>
      </c>
      <c r="KY22" s="168" t="e">
        <f>'4-5_Prison and Probation'!PL22/G22*100</f>
        <v>#VALUE!</v>
      </c>
      <c r="KZ22" s="171" t="s">
        <v>3336</v>
      </c>
      <c r="LA22" s="168">
        <f>'4-5_Prison and Probation'!PN22/G22*100</f>
        <v>87.226689978875456</v>
      </c>
      <c r="LB22" s="168">
        <f>'4-5_Prison and Probation'!PO22/G22*100</f>
        <v>133.41916847551431</v>
      </c>
      <c r="LC22" s="171" t="s">
        <v>3336</v>
      </c>
      <c r="LD22" s="168">
        <f>'4-5_Prison and Probation'!PQ22/G22*100</f>
        <v>26.320978560097398</v>
      </c>
      <c r="LE22" s="168">
        <f>'4-5_Prison and Probation'!PR22/G22*100</f>
        <v>44.703884221117804</v>
      </c>
      <c r="LF22" s="168">
        <f>'4-5_Prison and Probation'!PS22/G22*100</f>
        <v>10.140534484626949</v>
      </c>
      <c r="LG22" s="168">
        <f>'4-5_Prison and Probation'!PT22/G22*100</f>
        <v>11.671895004527629</v>
      </c>
      <c r="LH22" s="168" t="e">
        <f>'4-5_Prison and Probation'!PU22/G22*100</f>
        <v>#VALUE!</v>
      </c>
      <c r="LI22" s="168" t="e">
        <f>'4-5_Prison and Probation'!PV22/G22*100</f>
        <v>#VALUE!</v>
      </c>
      <c r="LJ22" s="171" t="s">
        <v>3336</v>
      </c>
      <c r="LK22" s="168" t="e">
        <f>'4-5_Prison and Probation'!PX22/G22*100</f>
        <v>#VALUE!</v>
      </c>
      <c r="LL22" s="168" t="e">
        <f>'4-5_Prison and Probation'!PY22/G22*100</f>
        <v>#VALUE!</v>
      </c>
      <c r="LM22" s="168">
        <f>'4-5_Prison and Probation'!PZ22/G22*100</f>
        <v>9.7934699629308763</v>
      </c>
      <c r="LN22" s="168">
        <f>'4-5_Prison and Probation'!QA22/G22*100</f>
        <v>15.415586243296639</v>
      </c>
      <c r="LO22" s="168" t="e">
        <f>'4-5_Prison and Probation'!QB22/G22*100</f>
        <v>#VALUE!</v>
      </c>
      <c r="LP22" s="168" t="e">
        <f>'4-5_Prison and Probation'!QC22/G22*100</f>
        <v>#VALUE!</v>
      </c>
      <c r="LQ22" s="171" t="s">
        <v>3336</v>
      </c>
      <c r="LR22" s="168">
        <f>'4-5_Prison and Probation'!QE22/G22*100</f>
        <v>15.611324054111012</v>
      </c>
      <c r="LS22" s="168">
        <f>'4-5_Prison and Probation'!QF22/G22*100</f>
        <v>24.750141506923228</v>
      </c>
      <c r="LT22" s="168">
        <f>'4-5_Prison and Probation'!QG22/G22*100</f>
        <v>1.1481091760372442</v>
      </c>
      <c r="LU22" s="168">
        <f>'4-5_Prison and Probation'!QH22/G22*100</f>
        <v>1.0823149539147661</v>
      </c>
      <c r="LV22" s="168">
        <f>'4-5_Prison and Probation'!QI22/G22*100</f>
        <v>5.0217440034981475</v>
      </c>
      <c r="LW22" s="168">
        <f>'4-5_Prison and Probation'!QJ22/G22*100</f>
        <v>4.9263423814205538</v>
      </c>
      <c r="LX22" s="171" t="s">
        <v>3336</v>
      </c>
      <c r="LY22" s="168">
        <f>'4-5_Prison and Probation'!QL22/G22*100</f>
        <v>6.3721704125620118</v>
      </c>
      <c r="LZ22" s="168">
        <f>'4-5_Prison and Probation'!QM22/G22*100</f>
        <v>3.6170373611832383</v>
      </c>
      <c r="MA22" s="168">
        <f>'4-5_Prison and Probation'!QN22/G22*100</f>
        <v>4.2124750713916654</v>
      </c>
      <c r="MB22" s="168">
        <f>'4-5_Prison and Probation'!QO22/G22*100</f>
        <v>4.0085129828119834</v>
      </c>
      <c r="MC22" s="168">
        <f>'4-5_Prison and Probation'!QP22/G22*100</f>
        <v>8.605884253620145</v>
      </c>
      <c r="MD22" s="168">
        <f>'4-5_Prison and Probation'!QQ22/G22*100</f>
        <v>23.243453820318479</v>
      </c>
      <c r="ME22" s="171" t="s">
        <v>3336</v>
      </c>
      <c r="MF22" s="168">
        <f>'4-5_Prison and Probation'!QS22/G22*100</f>
        <v>88.486649332520912</v>
      </c>
      <c r="MG22" s="168">
        <f>'4-5_Prison and Probation'!QT22/G22*100</f>
        <v>73.15001615577124</v>
      </c>
      <c r="MH22" s="168">
        <f>'4-5_Prison and Probation'!QU22/G22*100</f>
        <v>5.1730707143798469</v>
      </c>
      <c r="MI22" s="168" t="e">
        <f>'4-5_Prison and Probation'!QV22/G22*100</f>
        <v>#VALUE!</v>
      </c>
      <c r="MJ22" s="168">
        <f>'4-5_Prison and Probation'!QW22/G22*100</f>
        <v>0.685904765626835</v>
      </c>
      <c r="MK22" s="168">
        <f>'4-5_Prison and Probation'!QX22/G22*100</f>
        <v>0.51977435476757761</v>
      </c>
      <c r="ML22" s="168">
        <f>'4-5_Prison and Probation'!QY22/G22*100</f>
        <v>8.9578833419754051</v>
      </c>
      <c r="MM22" s="171" t="s">
        <v>3336</v>
      </c>
      <c r="MN22" s="168">
        <f>'4-5_Prison and Probation'!RY22/G22*100</f>
        <v>3.3209633616320864</v>
      </c>
      <c r="MO22" s="171" t="s">
        <v>3336</v>
      </c>
      <c r="MP22" s="168">
        <f>'4-5_Prison and Probation'!SA22/G22*100</f>
        <v>4.9345666591858635E-3</v>
      </c>
      <c r="MQ22" s="168">
        <f>'4-5_Prison and Probation'!SB22/G22*100</f>
        <v>2.1383122189805408E-2</v>
      </c>
      <c r="MR22" s="168">
        <f>'4-5_Prison and Probation'!SC22/G22*100</f>
        <v>0.11678474426739877</v>
      </c>
      <c r="MS22" s="168">
        <f>'4-5_Prison and Probation'!SD22/G22*100</f>
        <v>1.5033979754986264</v>
      </c>
      <c r="MT22" s="171" t="s">
        <v>3336</v>
      </c>
      <c r="MU22" s="168">
        <f>'4-5_Prison and Probation'!SF22/G22*100</f>
        <v>1.0000721762616684</v>
      </c>
      <c r="MV22" s="168">
        <f>'4-5_Prison and Probation'!SG22/G22*100</f>
        <v>0.2204106441103019</v>
      </c>
      <c r="MW22" s="168">
        <f>'4-5_Prison and Probation'!SH22/G22*100</f>
        <v>0.25824232183072682</v>
      </c>
      <c r="MX22" s="168">
        <f>'4-5_Prison and Probation'!SI22/G22*100</f>
        <v>0.19573781081437258</v>
      </c>
      <c r="MY22" s="171" t="s">
        <v>3336</v>
      </c>
      <c r="MZ22" s="168">
        <f>'4-5_Prison and Probation'!SK22/G22*100</f>
        <v>2.2644726399003924E-2</v>
      </c>
      <c r="NA22" s="168">
        <f>'4-5_Prison and Probation'!SL22/G22*100</f>
        <v>20.123162836159953</v>
      </c>
      <c r="NB22" s="168" t="e">
        <f>'4-5_Prison and Probation'!SM22/G22*100</f>
        <v>#VALUE!</v>
      </c>
      <c r="NC22" s="168">
        <f>'4-5_Prison and Probation'!SN22/G22*100</f>
        <v>2.5215635628439763</v>
      </c>
    </row>
    <row r="23" spans="1:367">
      <c r="A23" s="133">
        <v>22</v>
      </c>
      <c r="B23" s="150" t="s">
        <v>45</v>
      </c>
      <c r="C23" s="5">
        <v>1794.18</v>
      </c>
      <c r="D23" s="8">
        <v>1805</v>
      </c>
      <c r="E23" s="8">
        <v>1824</v>
      </c>
      <c r="F23" s="8">
        <v>1822</v>
      </c>
      <c r="G23" s="8">
        <v>1802</v>
      </c>
      <c r="H23" s="5">
        <v>1771.604</v>
      </c>
      <c r="I23" s="171" t="s">
        <v>3336</v>
      </c>
      <c r="J23" s="285">
        <f>'4-5_Prison and Probation'!AJ23/C23*100</f>
        <v>80.315241503082177</v>
      </c>
      <c r="K23" s="285">
        <f>'4-5_Prison and Probation'!AK23/D23*100</f>
        <v>96.232686980609415</v>
      </c>
      <c r="L23" s="285">
        <f>'4-5_Prison and Probation'!AL23/E23*100</f>
        <v>97.368421052631575</v>
      </c>
      <c r="M23" s="285">
        <f>'4-5_Prison and Probation'!AM23/F23*100</f>
        <v>101.7563117453348</v>
      </c>
      <c r="N23" s="285">
        <f>'4-5_Prison and Probation'!AN23/G23*100</f>
        <v>82.01997780244173</v>
      </c>
      <c r="O23" s="285">
        <f>'4-5_Prison and Probation'!AO23/H23*100</f>
        <v>93.023045782240274</v>
      </c>
      <c r="P23" s="340">
        <f t="shared" si="0"/>
        <v>15.82240685744614</v>
      </c>
      <c r="Q23" s="171" t="s">
        <v>3336</v>
      </c>
      <c r="R23" s="167">
        <f>'4-5_Prison and Probation'!AQ23/C23*100</f>
        <v>34.388968776822836</v>
      </c>
      <c r="S23" s="167">
        <f>'4-5_Prison and Probation'!AR23/D23*100</f>
        <v>42.603878116343488</v>
      </c>
      <c r="T23" s="167">
        <f>'4-5_Prison and Probation'!AS23/E23*100</f>
        <v>31.469298245614034</v>
      </c>
      <c r="U23" s="167">
        <f>'4-5_Prison and Probation'!AT23/F23*100</f>
        <v>31.99780461031833</v>
      </c>
      <c r="V23" s="167">
        <f>'4-5_Prison and Probation'!AU23/G23*100</f>
        <v>20.366259711431741</v>
      </c>
      <c r="W23" s="167">
        <f>'4-5_Prison and Probation'!AV23/H23*100</f>
        <v>23.425099514338417</v>
      </c>
      <c r="X23" s="6">
        <f t="shared" si="1"/>
        <v>-31.881936715339208</v>
      </c>
      <c r="Y23" s="171" t="s">
        <v>3336</v>
      </c>
      <c r="Z23" s="168" t="e">
        <f>'4-5_Prison and Probation'!AX23/C23*100</f>
        <v>#VALUE!</v>
      </c>
      <c r="AA23" s="168" t="e">
        <f>'4-5_Prison and Probation'!AY23/D23*100</f>
        <v>#VALUE!</v>
      </c>
      <c r="AB23" s="168" t="e">
        <f>'4-5_Prison and Probation'!AZ23/E23*100</f>
        <v>#VALUE!</v>
      </c>
      <c r="AC23" s="168" t="e">
        <f>'4-5_Prison and Probation'!BA23/F23*100</f>
        <v>#VALUE!</v>
      </c>
      <c r="AD23" s="168" t="e">
        <f>'4-5_Prison and Probation'!BB23/G23*100</f>
        <v>#VALUE!</v>
      </c>
      <c r="AE23" s="168" t="e">
        <f>'4-5_Prison and Probation'!BC23/H23*100</f>
        <v>#VALUE!</v>
      </c>
      <c r="AF23" s="6" t="e">
        <f t="shared" si="2"/>
        <v>#VALUE!</v>
      </c>
      <c r="AG23" s="171" t="s">
        <v>3336</v>
      </c>
      <c r="AH23" s="168">
        <f>'4-5_Prison and Probation'!BE23/C23*100</f>
        <v>3.399881840172112</v>
      </c>
      <c r="AI23" s="168">
        <f>'4-5_Prison and Probation'!BF23/D23*100</f>
        <v>5.2631578947368416</v>
      </c>
      <c r="AJ23" s="168">
        <f>'4-5_Prison and Probation'!BG23/E23*100</f>
        <v>6.8530701754385968</v>
      </c>
      <c r="AK23" s="168">
        <f>'4-5_Prison and Probation'!BH23/F23*100</f>
        <v>6.9703622392974758</v>
      </c>
      <c r="AL23" s="168">
        <f>'4-5_Prison and Probation'!BI23/G23*100</f>
        <v>4.9389567147613764</v>
      </c>
      <c r="AM23" s="168">
        <f>'4-5_Prison and Probation'!BJ23/H23*100</f>
        <v>5.0801420633505003</v>
      </c>
      <c r="AN23" s="6">
        <f t="shared" si="3"/>
        <v>49.421135856101671</v>
      </c>
      <c r="AO23" s="171" t="s">
        <v>3336</v>
      </c>
      <c r="AP23" s="168" t="e">
        <f>'4-5_Prison and Probation'!BL23/C23*100</f>
        <v>#VALUE!</v>
      </c>
      <c r="AQ23" s="168" t="e">
        <f>'4-5_Prison and Probation'!BM23/D23*100</f>
        <v>#VALUE!</v>
      </c>
      <c r="AR23" s="168" t="e">
        <f>'4-5_Prison and Probation'!BN23/E23*100</f>
        <v>#VALUE!</v>
      </c>
      <c r="AS23" s="168" t="e">
        <f>'4-5_Prison and Probation'!BO23/F23*100</f>
        <v>#VALUE!</v>
      </c>
      <c r="AT23" s="168" t="e">
        <f>'4-5_Prison and Probation'!BP23/G23*100</f>
        <v>#VALUE!</v>
      </c>
      <c r="AU23" s="168" t="e">
        <f>'4-5_Prison and Probation'!BQ23/H23*100</f>
        <v>#VALUE!</v>
      </c>
      <c r="AV23" s="6" t="e">
        <f t="shared" si="4"/>
        <v>#VALUE!</v>
      </c>
      <c r="AW23" s="171" t="s">
        <v>3336</v>
      </c>
      <c r="AX23" s="168">
        <f>'4-5_Prison and Probation'!BS23/C23*100</f>
        <v>2.3966380184819802</v>
      </c>
      <c r="AY23" s="168">
        <f>'4-5_Prison and Probation'!BT23/D23*100</f>
        <v>3.0470914127423825</v>
      </c>
      <c r="AZ23" s="168">
        <f>'4-5_Prison and Probation'!BU23/E23*100</f>
        <v>2.2478070175438596</v>
      </c>
      <c r="BA23" s="168">
        <f>'4-5_Prison and Probation'!BV23/F23*100</f>
        <v>2.2502744237102088</v>
      </c>
      <c r="BB23" s="168">
        <f>'4-5_Prison and Probation'!BW23/G23*100</f>
        <v>2.2752497225305217</v>
      </c>
      <c r="BC23" s="168">
        <f>'4-5_Prison and Probation'!BX23/H23*100</f>
        <v>3.3303153526408833</v>
      </c>
      <c r="BD23" s="6">
        <f t="shared" si="5"/>
        <v>38.957795334912134</v>
      </c>
      <c r="BE23" s="171" t="s">
        <v>3336</v>
      </c>
      <c r="BF23" s="168" t="e">
        <f>'4-5_Prison and Probation'!BZ23/C23*100</f>
        <v>#VALUE!</v>
      </c>
      <c r="BG23" s="168" t="e">
        <f>'4-5_Prison and Probation'!CA23/D23*100</f>
        <v>#VALUE!</v>
      </c>
      <c r="BH23" s="168" t="e">
        <f>'4-5_Prison and Probation'!CB23/E23*100</f>
        <v>#VALUE!</v>
      </c>
      <c r="BI23" s="168" t="e">
        <f>'4-5_Prison and Probation'!CC23/F23*100</f>
        <v>#VALUE!</v>
      </c>
      <c r="BJ23" s="168" t="e">
        <f>'4-5_Prison and Probation'!CD23/G23*100</f>
        <v>#VALUE!</v>
      </c>
      <c r="BK23" s="168" t="e">
        <f>'4-5_Prison and Probation'!CE23/H23*100</f>
        <v>#VALUE!</v>
      </c>
      <c r="BL23" s="6" t="e">
        <f t="shared" si="6"/>
        <v>#VALUE!</v>
      </c>
      <c r="BM23" s="171" t="s">
        <v>3336</v>
      </c>
      <c r="BN23" s="168" t="e">
        <f>'4-5_Prison and Probation'!CG23/C23*100</f>
        <v>#VALUE!</v>
      </c>
      <c r="BO23" s="168" t="e">
        <f>'4-5_Prison and Probation'!CH23/D23*100</f>
        <v>#VALUE!</v>
      </c>
      <c r="BP23" s="168" t="e">
        <f>'4-5_Prison and Probation'!CI23/E23*100</f>
        <v>#VALUE!</v>
      </c>
      <c r="BQ23" s="168" t="e">
        <f>'4-5_Prison and Probation'!CJ23/F23*100</f>
        <v>#VALUE!</v>
      </c>
      <c r="BR23" s="168" t="e">
        <f>'4-5_Prison and Probation'!CK23/G23*100</f>
        <v>#VALUE!</v>
      </c>
      <c r="BS23" s="168" t="e">
        <f>'4-5_Prison and Probation'!CL23/H23*100</f>
        <v>#VALUE!</v>
      </c>
      <c r="BT23" s="6" t="e">
        <f t="shared" si="7"/>
        <v>#VALUE!</v>
      </c>
      <c r="BU23" s="171" t="s">
        <v>3336</v>
      </c>
      <c r="BV23" s="168" t="e">
        <f>'4-5_Prison and Probation'!CN23/C23*100</f>
        <v>#VALUE!</v>
      </c>
      <c r="BW23" s="168" t="e">
        <f>'4-5_Prison and Probation'!CO23/D23*100</f>
        <v>#VALUE!</v>
      </c>
      <c r="BX23" s="168" t="e">
        <f>'4-5_Prison and Probation'!CP23/E23*100</f>
        <v>#VALUE!</v>
      </c>
      <c r="BY23" s="168" t="e">
        <f>'4-5_Prison and Probation'!CQ23/F23*100</f>
        <v>#VALUE!</v>
      </c>
      <c r="BZ23" s="168" t="e">
        <f>'4-5_Prison and Probation'!CR23/G23*100</f>
        <v>#VALUE!</v>
      </c>
      <c r="CA23" s="168" t="e">
        <f>'4-5_Prison and Probation'!CS23/H23*100</f>
        <v>#VALUE!</v>
      </c>
      <c r="CB23" s="6" t="e">
        <f t="shared" si="8"/>
        <v>#VALUE!</v>
      </c>
      <c r="CC23" s="171" t="s">
        <v>3336</v>
      </c>
      <c r="CD23" s="168" t="e">
        <f>'4-5_Prison and Probation'!CU23/C23*100</f>
        <v>#VALUE!</v>
      </c>
      <c r="CE23" s="168" t="e">
        <f>'4-5_Prison and Probation'!CV23/D23*100</f>
        <v>#VALUE!</v>
      </c>
      <c r="CF23" s="168" t="e">
        <f>'4-5_Prison and Probation'!CW23/E23*100</f>
        <v>#VALUE!</v>
      </c>
      <c r="CG23" s="168" t="e">
        <f>'4-5_Prison and Probation'!CX23/F23*100</f>
        <v>#VALUE!</v>
      </c>
      <c r="CH23" s="168" t="e">
        <f>'4-5_Prison and Probation'!CY23/G23*100</f>
        <v>#VALUE!</v>
      </c>
      <c r="CI23" s="168" t="e">
        <f>'4-5_Prison and Probation'!CZ23/H23*100</f>
        <v>#VALUE!</v>
      </c>
      <c r="CJ23" s="6" t="e">
        <f t="shared" si="9"/>
        <v>#VALUE!</v>
      </c>
      <c r="CK23" s="171" t="s">
        <v>3336</v>
      </c>
      <c r="CL23" s="168" t="e">
        <f>'4-5_Prison and Probation'!DB23/C23*100</f>
        <v>#VALUE!</v>
      </c>
      <c r="CM23" s="168" t="e">
        <f>'4-5_Prison and Probation'!DC23/D23*100</f>
        <v>#VALUE!</v>
      </c>
      <c r="CN23" s="168" t="e">
        <f>'4-5_Prison and Probation'!DD23/E23*100</f>
        <v>#VALUE!</v>
      </c>
      <c r="CO23" s="168" t="e">
        <f>'4-5_Prison and Probation'!DE23/F23*100</f>
        <v>#VALUE!</v>
      </c>
      <c r="CP23" s="168" t="e">
        <f>'4-5_Prison and Probation'!DF23/G23*100</f>
        <v>#VALUE!</v>
      </c>
      <c r="CQ23" s="168" t="e">
        <f>'4-5_Prison and Probation'!DG23/H23*100</f>
        <v>#VALUE!</v>
      </c>
      <c r="CR23" s="6" t="e">
        <f t="shared" si="10"/>
        <v>#VALUE!</v>
      </c>
      <c r="CS23" s="171" t="s">
        <v>3336</v>
      </c>
      <c r="CT23" s="168" t="e">
        <f>'4-5_Prison and Probation'!DI23/C23*100</f>
        <v>#VALUE!</v>
      </c>
      <c r="CU23" s="168" t="e">
        <f>'4-5_Prison and Probation'!DJ23/D23*100</f>
        <v>#VALUE!</v>
      </c>
      <c r="CV23" s="168" t="e">
        <f>'4-5_Prison and Probation'!DK23/E23*100</f>
        <v>#VALUE!</v>
      </c>
      <c r="CW23" s="168" t="e">
        <f>'4-5_Prison and Probation'!DL23/F23*100</f>
        <v>#VALUE!</v>
      </c>
      <c r="CX23" s="168" t="e">
        <f>'4-5_Prison and Probation'!DM23/G23*100</f>
        <v>#VALUE!</v>
      </c>
      <c r="CY23" s="168" t="e">
        <f>'4-5_Prison and Probation'!DN23/H23*100</f>
        <v>#VALUE!</v>
      </c>
      <c r="CZ23" s="6" t="e">
        <f t="shared" si="11"/>
        <v>#VALUE!</v>
      </c>
      <c r="DA23" s="171" t="s">
        <v>3336</v>
      </c>
      <c r="DB23" s="168" t="e">
        <f>'4-5_Prison and Probation'!DP23/C23*100</f>
        <v>#VALUE!</v>
      </c>
      <c r="DC23" s="168" t="e">
        <f>'4-5_Prison and Probation'!DQ23/D23*100</f>
        <v>#VALUE!</v>
      </c>
      <c r="DD23" s="168" t="e">
        <f>'4-5_Prison and Probation'!DR23/E23*100</f>
        <v>#VALUE!</v>
      </c>
      <c r="DE23" s="168" t="e">
        <f>'4-5_Prison and Probation'!DS23/F23*100</f>
        <v>#VALUE!</v>
      </c>
      <c r="DF23" s="168" t="e">
        <f>'4-5_Prison and Probation'!DT23/G23*100</f>
        <v>#VALUE!</v>
      </c>
      <c r="DG23" s="168" t="e">
        <f>'4-5_Prison and Probation'!DU23/H23*100</f>
        <v>#VALUE!</v>
      </c>
      <c r="DH23" s="6" t="e">
        <f t="shared" si="12"/>
        <v>#VALUE!</v>
      </c>
      <c r="DI23" s="171" t="s">
        <v>3336</v>
      </c>
      <c r="DJ23" s="168" t="e">
        <f>'4-5_Prison and Probation'!DW23/C23*100</f>
        <v>#VALUE!</v>
      </c>
      <c r="DK23" s="168" t="e">
        <f>'4-5_Prison and Probation'!DX23/D23*100</f>
        <v>#VALUE!</v>
      </c>
      <c r="DL23" s="168" t="e">
        <f>'4-5_Prison and Probation'!DY23/E23*100</f>
        <v>#VALUE!</v>
      </c>
      <c r="DM23" s="168" t="e">
        <f>'4-5_Prison and Probation'!DZ23/F23*100</f>
        <v>#VALUE!</v>
      </c>
      <c r="DN23" s="168" t="e">
        <f>'4-5_Prison and Probation'!EA23/G23*100</f>
        <v>#VALUE!</v>
      </c>
      <c r="DO23" s="168" t="e">
        <f>'4-5_Prison and Probation'!EB23/H23*100</f>
        <v>#VALUE!</v>
      </c>
      <c r="DP23" s="6" t="e">
        <f t="shared" si="13"/>
        <v>#VALUE!</v>
      </c>
      <c r="DQ23" s="171" t="s">
        <v>3336</v>
      </c>
      <c r="DR23" s="168" t="e">
        <f>'4-5_Prison and Probation'!ED23/C23*100</f>
        <v>#VALUE!</v>
      </c>
      <c r="DS23" s="168" t="e">
        <f>'4-5_Prison and Probation'!EE23/D23*100</f>
        <v>#VALUE!</v>
      </c>
      <c r="DT23" s="168" t="e">
        <f>'4-5_Prison and Probation'!EF23/E23*100</f>
        <v>#VALUE!</v>
      </c>
      <c r="DU23" s="168" t="e">
        <f>'4-5_Prison and Probation'!EG23/F23*100</f>
        <v>#VALUE!</v>
      </c>
      <c r="DV23" s="168" t="e">
        <f>'4-5_Prison and Probation'!EH23/G23*100</f>
        <v>#VALUE!</v>
      </c>
      <c r="DW23" s="168" t="e">
        <f>'4-5_Prison and Probation'!EI23/H23*100</f>
        <v>#VALUE!</v>
      </c>
      <c r="DX23" s="6" t="e">
        <f t="shared" si="14"/>
        <v>#VALUE!</v>
      </c>
      <c r="DY23" s="171" t="s">
        <v>3336</v>
      </c>
      <c r="DZ23" s="168" t="e">
        <f>'4-5_Prison and Probation'!EK23/C23*100</f>
        <v>#VALUE!</v>
      </c>
      <c r="EA23" s="168" t="e">
        <f>'4-5_Prison and Probation'!EL23/D23*100</f>
        <v>#VALUE!</v>
      </c>
      <c r="EB23" s="168" t="e">
        <f>'4-5_Prison and Probation'!EM23/E23*100</f>
        <v>#VALUE!</v>
      </c>
      <c r="EC23" s="168" t="e">
        <f>'4-5_Prison and Probation'!EN23/F23*100</f>
        <v>#VALUE!</v>
      </c>
      <c r="ED23" s="168" t="e">
        <f>'4-5_Prison and Probation'!EO23/G23*100</f>
        <v>#VALUE!</v>
      </c>
      <c r="EE23" s="168" t="e">
        <f>'4-5_Prison and Probation'!EP23/H23*100</f>
        <v>#VALUE!</v>
      </c>
      <c r="EF23" s="6" t="e">
        <f t="shared" si="15"/>
        <v>#VALUE!</v>
      </c>
      <c r="EG23" s="171" t="s">
        <v>3336</v>
      </c>
      <c r="EH23" s="133" t="e">
        <f>'4-5_Prison and Probation'!ER23/C23*100</f>
        <v>#VALUE!</v>
      </c>
      <c r="EI23" s="133" t="e">
        <f>'4-5_Prison and Probation'!ES23/D23*100</f>
        <v>#VALUE!</v>
      </c>
      <c r="EJ23" s="133" t="e">
        <f>'4-5_Prison and Probation'!ET23/E23*100</f>
        <v>#VALUE!</v>
      </c>
      <c r="EK23" s="133" t="e">
        <f>'4-5_Prison and Probation'!EU23/F23*100</f>
        <v>#VALUE!</v>
      </c>
      <c r="EL23" s="133" t="e">
        <f>'4-5_Prison and Probation'!EV23/G23*100</f>
        <v>#VALUE!</v>
      </c>
      <c r="EM23" s="133" t="e">
        <f>'4-5_Prison and Probation'!EW23/H23*100</f>
        <v>#VALUE!</v>
      </c>
      <c r="EN23" s="340" t="e">
        <f t="shared" si="16"/>
        <v>#VALUE!</v>
      </c>
      <c r="EO23" s="171" t="s">
        <v>3336</v>
      </c>
      <c r="EP23" s="168" t="e">
        <f>'4-5_Prison and Probation'!EY23/C23*100</f>
        <v>#VALUE!</v>
      </c>
      <c r="EQ23" s="168" t="e">
        <f>'4-5_Prison and Probation'!EZ23/D23*100</f>
        <v>#VALUE!</v>
      </c>
      <c r="ER23" s="168" t="e">
        <f>'4-5_Prison and Probation'!FA23/E23*100</f>
        <v>#VALUE!</v>
      </c>
      <c r="ES23" s="168" t="e">
        <f>'4-5_Prison and Probation'!FB23/F23*100</f>
        <v>#VALUE!</v>
      </c>
      <c r="ET23" s="168" t="e">
        <f>'4-5_Prison and Probation'!FC23/G23*100</f>
        <v>#VALUE!</v>
      </c>
      <c r="EU23" s="168" t="e">
        <f>'4-5_Prison and Probation'!FD23/H23*100</f>
        <v>#VALUE!</v>
      </c>
      <c r="EV23" s="6" t="e">
        <f t="shared" si="17"/>
        <v>#VALUE!</v>
      </c>
      <c r="EW23" s="171" t="s">
        <v>3336</v>
      </c>
      <c r="EX23" s="168" t="e">
        <f>'4-5_Prison and Probation'!FF23/C23*100</f>
        <v>#VALUE!</v>
      </c>
      <c r="EY23" s="168" t="e">
        <f>'4-5_Prison and Probation'!FG23/D23*100</f>
        <v>#VALUE!</v>
      </c>
      <c r="EZ23" s="168" t="e">
        <f>'4-5_Prison and Probation'!FH23/E23*100</f>
        <v>#VALUE!</v>
      </c>
      <c r="FA23" s="168" t="e">
        <f>'4-5_Prison and Probation'!FI23/F23*100</f>
        <v>#VALUE!</v>
      </c>
      <c r="FB23" s="168" t="e">
        <f>'4-5_Prison and Probation'!FJ23/G23*100</f>
        <v>#VALUE!</v>
      </c>
      <c r="FC23" s="168" t="e">
        <f>'4-5_Prison and Probation'!FK23/H23*100</f>
        <v>#VALUE!</v>
      </c>
      <c r="FD23" s="6" t="e">
        <f t="shared" si="18"/>
        <v>#VALUE!</v>
      </c>
      <c r="FE23" s="171" t="s">
        <v>3336</v>
      </c>
      <c r="FF23" s="168" t="e">
        <f>'4-5_Prison and Probation'!FM23/C23*100</f>
        <v>#VALUE!</v>
      </c>
      <c r="FG23" s="168" t="e">
        <f>'4-5_Prison and Probation'!FN23/D23*100</f>
        <v>#VALUE!</v>
      </c>
      <c r="FH23" s="168" t="e">
        <f>'4-5_Prison and Probation'!FO23/E23*100</f>
        <v>#VALUE!</v>
      </c>
      <c r="FI23" s="168" t="e">
        <f>'4-5_Prison and Probation'!FP23/F23*100</f>
        <v>#VALUE!</v>
      </c>
      <c r="FJ23" s="168" t="e">
        <f>'4-5_Prison and Probation'!FQ23/G23*100</f>
        <v>#VALUE!</v>
      </c>
      <c r="FK23" s="168" t="e">
        <f>'4-5_Prison and Probation'!FR23/H23*100</f>
        <v>#VALUE!</v>
      </c>
      <c r="FL23" s="6" t="e">
        <f t="shared" si="19"/>
        <v>#VALUE!</v>
      </c>
      <c r="FM23" s="171" t="s">
        <v>3336</v>
      </c>
      <c r="FN23" s="168" t="e">
        <f>'4-5_Prison and Probation'!FT23/C23*100</f>
        <v>#VALUE!</v>
      </c>
      <c r="FO23" s="168" t="e">
        <f>'4-5_Prison and Probation'!FU23/D23*100</f>
        <v>#VALUE!</v>
      </c>
      <c r="FP23" s="168" t="e">
        <f>'4-5_Prison and Probation'!FV23/E23*100</f>
        <v>#VALUE!</v>
      </c>
      <c r="FQ23" s="168" t="e">
        <f>'4-5_Prison and Probation'!FW23/F23*100</f>
        <v>#VALUE!</v>
      </c>
      <c r="FR23" s="168" t="e">
        <f>'4-5_Prison and Probation'!FX23/G23*100</f>
        <v>#VALUE!</v>
      </c>
      <c r="FS23" s="168" t="e">
        <f>'4-5_Prison and Probation'!FY23/H23*100</f>
        <v>#VALUE!</v>
      </c>
      <c r="FT23" s="6" t="e">
        <f t="shared" si="20"/>
        <v>#VALUE!</v>
      </c>
      <c r="FU23" s="171" t="s">
        <v>3336</v>
      </c>
      <c r="FV23" s="168" t="e">
        <f>'4-5_Prison and Probation'!GA23/C23*100</f>
        <v>#VALUE!</v>
      </c>
      <c r="FW23" s="168" t="e">
        <f>'4-5_Prison and Probation'!GB23/D23*100</f>
        <v>#VALUE!</v>
      </c>
      <c r="FX23" s="168" t="e">
        <f>'4-5_Prison and Probation'!GC23/E23*100</f>
        <v>#VALUE!</v>
      </c>
      <c r="FY23" s="168" t="e">
        <f>'4-5_Prison and Probation'!GD23/F23*100</f>
        <v>#VALUE!</v>
      </c>
      <c r="FZ23" s="168" t="e">
        <f>'4-5_Prison and Probation'!GE23/G23*100</f>
        <v>#VALUE!</v>
      </c>
      <c r="GA23" s="168" t="e">
        <f>'4-5_Prison and Probation'!GF23/H23*100</f>
        <v>#VALUE!</v>
      </c>
      <c r="GB23" s="6" t="e">
        <f t="shared" si="21"/>
        <v>#VALUE!</v>
      </c>
      <c r="GC23" s="171" t="s">
        <v>3336</v>
      </c>
      <c r="GE23" s="168" t="e">
        <f>'4-5_Prison and Probation'!HA23/G23*100</f>
        <v>#VALUE!</v>
      </c>
      <c r="GF23" s="168" t="e">
        <f>'4-5_Prison and Probation'!HB23/G23*100</f>
        <v>#VALUE!</v>
      </c>
      <c r="GG23" s="168" t="e">
        <f>'4-5_Prison and Probation'!HC23/E23*100</f>
        <v>#VALUE!</v>
      </c>
      <c r="GH23" s="168" t="e">
        <f>'4-5_Prison and Probation'!HD23/G23*100</f>
        <v>#VALUE!</v>
      </c>
      <c r="GI23" s="168" t="e">
        <f>'4-5_Prison and Probation'!HE23/G23*100</f>
        <v>#VALUE!</v>
      </c>
      <c r="GJ23" s="171" t="s">
        <v>3336</v>
      </c>
      <c r="GK23" s="168" t="e">
        <f>'4-5_Prison and Probation'!HG23/G23*100</f>
        <v>#VALUE!</v>
      </c>
      <c r="GL23" s="168" t="e">
        <f>'4-5_Prison and Probation'!HH23/G23*100</f>
        <v>#VALUE!</v>
      </c>
      <c r="GM23" s="168" t="e">
        <f>'4-5_Prison and Probation'!HI23/G23*100</f>
        <v>#VALUE!</v>
      </c>
      <c r="GN23" s="168" t="e">
        <f>'4-5_Prison and Probation'!HJ23/G23*100</f>
        <v>#VALUE!</v>
      </c>
      <c r="GO23" s="168" t="e">
        <f>'4-5_Prison and Probation'!HK23/G23*100</f>
        <v>#VALUE!</v>
      </c>
      <c r="GP23" s="171" t="s">
        <v>3336</v>
      </c>
      <c r="GQ23" s="168" t="e">
        <f>'4-5_Prison and Probation'!HM23/G23*100</f>
        <v>#VALUE!</v>
      </c>
      <c r="GR23" s="168" t="e">
        <f>'4-5_Prison and Probation'!HN23/G23*100</f>
        <v>#VALUE!</v>
      </c>
      <c r="GS23" s="168" t="e">
        <f>'4-5_Prison and Probation'!HO23/G23*100</f>
        <v>#VALUE!</v>
      </c>
      <c r="GT23" s="168" t="e">
        <f>'4-5_Prison and Probation'!HP23/G23*100</f>
        <v>#VALUE!</v>
      </c>
      <c r="GU23" s="168" t="e">
        <f>'4-5_Prison and Probation'!HQ23/G23*100</f>
        <v>#VALUE!</v>
      </c>
      <c r="GV23" s="171" t="s">
        <v>3336</v>
      </c>
      <c r="GW23" s="168" t="e">
        <f>'4-5_Prison and Probation'!HS23/G23*100</f>
        <v>#VALUE!</v>
      </c>
      <c r="GX23" s="168" t="e">
        <f>'4-5_Prison and Probation'!HT23/G23*100</f>
        <v>#VALUE!</v>
      </c>
      <c r="GY23" s="168" t="e">
        <f>'4-5_Prison and Probation'!HU23/G23*100</f>
        <v>#VALUE!</v>
      </c>
      <c r="GZ23" s="168" t="e">
        <f>'4-5_Prison and Probation'!HV23/G23*100</f>
        <v>#VALUE!</v>
      </c>
      <c r="HA23" s="168" t="e">
        <f>'4-5_Prison and Probation'!HW23/G23*100</f>
        <v>#VALUE!</v>
      </c>
      <c r="HB23" s="171" t="s">
        <v>3336</v>
      </c>
      <c r="HC23" s="168" t="e">
        <f>'4-5_Prison and Probation'!HY23/G23*100</f>
        <v>#VALUE!</v>
      </c>
      <c r="HD23" s="168" t="e">
        <f>'4-5_Prison and Probation'!HZ23/G23*100</f>
        <v>#VALUE!</v>
      </c>
      <c r="HE23" s="168" t="e">
        <f>'4-5_Prison and Probation'!IA23/G23*100</f>
        <v>#VALUE!</v>
      </c>
      <c r="HF23" s="168" t="e">
        <f>'4-5_Prison and Probation'!IB23/G23*100</f>
        <v>#VALUE!</v>
      </c>
      <c r="HG23" s="168" t="e">
        <f>'4-5_Prison and Probation'!IC23/G23*100</f>
        <v>#VALUE!</v>
      </c>
      <c r="HH23" s="171" t="s">
        <v>3336</v>
      </c>
      <c r="HI23" s="168" t="e">
        <f>'4-5_Prison and Probation'!IE23/G23*100</f>
        <v>#VALUE!</v>
      </c>
      <c r="HJ23" s="168" t="e">
        <f>'4-5_Prison and Probation'!IF23/G23*100</f>
        <v>#VALUE!</v>
      </c>
      <c r="HK23" s="168" t="e">
        <f>'4-5_Prison and Probation'!IG23/G23*100</f>
        <v>#VALUE!</v>
      </c>
      <c r="HL23" s="168" t="e">
        <f>'4-5_Prison and Probation'!IH23/G23*100</f>
        <v>#VALUE!</v>
      </c>
      <c r="HM23" s="168" t="e">
        <f>'4-5_Prison and Probation'!II23/G23*100</f>
        <v>#VALUE!</v>
      </c>
      <c r="HN23" s="171" t="s">
        <v>3336</v>
      </c>
      <c r="HO23" s="168" t="e">
        <f>'4-5_Prison and Probation'!IK23/G23*100</f>
        <v>#VALUE!</v>
      </c>
      <c r="HP23" s="168" t="e">
        <f>'4-5_Prison and Probation'!IL23/G23*100</f>
        <v>#VALUE!</v>
      </c>
      <c r="HQ23" s="168" t="e">
        <f>'4-5_Prison and Probation'!IM23/G23*100</f>
        <v>#VALUE!</v>
      </c>
      <c r="HR23" s="168" t="e">
        <f>'4-5_Prison and Probation'!IN23/G23*100</f>
        <v>#VALUE!</v>
      </c>
      <c r="HS23" s="168" t="e">
        <f>'4-5_Prison and Probation'!IO23/G23*100</f>
        <v>#VALUE!</v>
      </c>
      <c r="HT23" s="171" t="s">
        <v>3336</v>
      </c>
      <c r="HU23" s="168" t="e">
        <f>'4-5_Prison and Probation'!IQ23/G23*100</f>
        <v>#VALUE!</v>
      </c>
      <c r="HV23" s="168" t="e">
        <f>'4-5_Prison and Probation'!IR23/G23*100</f>
        <v>#VALUE!</v>
      </c>
      <c r="HW23" s="168" t="e">
        <f>'4-5_Prison and Probation'!IS23/G23*100</f>
        <v>#VALUE!</v>
      </c>
      <c r="HX23" s="168" t="e">
        <f>'4-5_Prison and Probation'!IT23/G23*100</f>
        <v>#VALUE!</v>
      </c>
      <c r="HY23" s="168" t="e">
        <f>'4-5_Prison and Probation'!IU23/G23*100</f>
        <v>#VALUE!</v>
      </c>
      <c r="HZ23" s="171" t="s">
        <v>3336</v>
      </c>
      <c r="IA23" s="168" t="e">
        <f>'4-5_Prison and Probation'!IW23/G23*100</f>
        <v>#VALUE!</v>
      </c>
      <c r="IB23" s="168" t="e">
        <f>'4-5_Prison and Probation'!IX23/G23*100</f>
        <v>#VALUE!</v>
      </c>
      <c r="IC23" s="168" t="e">
        <f>'4-5_Prison and Probation'!IY23/G23*100</f>
        <v>#VALUE!</v>
      </c>
      <c r="ID23" s="168" t="e">
        <f>'4-5_Prison and Probation'!IZ23/G23*100</f>
        <v>#VALUE!</v>
      </c>
      <c r="IE23" s="168" t="e">
        <f>'4-5_Prison and Probation'!JA23/G23*100</f>
        <v>#VALUE!</v>
      </c>
      <c r="IF23" s="171" t="s">
        <v>3336</v>
      </c>
      <c r="IG23" s="168" t="e">
        <f>'4-5_Prison and Probation'!JC23/G23*100</f>
        <v>#VALUE!</v>
      </c>
      <c r="IH23" s="168" t="e">
        <f>'4-5_Prison and Probation'!JD23/G23*100</f>
        <v>#VALUE!</v>
      </c>
      <c r="II23" s="168" t="e">
        <f>'4-5_Prison and Probation'!JE23/G23*100</f>
        <v>#VALUE!</v>
      </c>
      <c r="IJ23" s="168" t="e">
        <f>'4-5_Prison and Probation'!JF23/G23*100</f>
        <v>#VALUE!</v>
      </c>
      <c r="IK23" s="168" t="e">
        <f>'4-5_Prison and Probation'!JG23/G23*100</f>
        <v>#VALUE!</v>
      </c>
      <c r="IL23" s="171" t="s">
        <v>3336</v>
      </c>
      <c r="IM23" s="168" t="e">
        <f>'4-5_Prison and Probation'!JI23/G23*100</f>
        <v>#VALUE!</v>
      </c>
      <c r="IN23" s="168" t="e">
        <f>'4-5_Prison and Probation'!JJ23/G23*100</f>
        <v>#VALUE!</v>
      </c>
      <c r="IO23" s="168" t="e">
        <f>'4-5_Prison and Probation'!JK23/G23*100</f>
        <v>#VALUE!</v>
      </c>
      <c r="IP23" s="168" t="e">
        <f>'4-5_Prison and Probation'!JL23/G23*100</f>
        <v>#VALUE!</v>
      </c>
      <c r="IQ23" s="168" t="e">
        <f>'4-5_Prison and Probation'!JM23/G23*100</f>
        <v>#VALUE!</v>
      </c>
      <c r="IR23" s="171" t="s">
        <v>3336</v>
      </c>
      <c r="IS23" s="168" t="e">
        <f>'4-5_Prison and Probation'!JO23/G23*100</f>
        <v>#VALUE!</v>
      </c>
      <c r="IT23" s="168" t="e">
        <f>'4-5_Prison and Probation'!JP23/G23*100</f>
        <v>#VALUE!</v>
      </c>
      <c r="IU23" s="168" t="e">
        <f>'4-5_Prison and Probation'!JQ23/G23*100</f>
        <v>#VALUE!</v>
      </c>
      <c r="IV23" s="168" t="e">
        <f>'4-5_Prison and Probation'!JR23/G23*100</f>
        <v>#VALUE!</v>
      </c>
      <c r="IW23" s="168" t="e">
        <f>'4-5_Prison and Probation'!JS23/G23*100</f>
        <v>#VALUE!</v>
      </c>
      <c r="IX23" s="171" t="s">
        <v>3336</v>
      </c>
      <c r="IY23" s="168" t="e">
        <f>'4-5_Prison and Probation'!KO23/H23*100</f>
        <v>#VALUE!</v>
      </c>
      <c r="IZ23" s="168" t="e">
        <f>'4-5_Prison and Probation'!KP23/H23*100</f>
        <v>#VALUE!</v>
      </c>
      <c r="JA23" s="168" t="e">
        <f>'4-5_Prison and Probation'!KQ23/H23*100</f>
        <v>#VALUE!</v>
      </c>
      <c r="JB23" s="171" t="s">
        <v>3336</v>
      </c>
      <c r="JC23" s="168" t="e">
        <f>'4-5_Prison and Probation'!KS23/H23*100</f>
        <v>#VALUE!</v>
      </c>
      <c r="JD23" s="168" t="e">
        <f>'4-5_Prison and Probation'!KT23/H23*100</f>
        <v>#VALUE!</v>
      </c>
      <c r="JE23" s="168" t="e">
        <f>'4-5_Prison and Probation'!KU23/H23*100</f>
        <v>#VALUE!</v>
      </c>
      <c r="JF23" s="168" t="e">
        <f>'4-5_Prison and Probation'!KV23/H23*100</f>
        <v>#VALUE!</v>
      </c>
      <c r="JG23" s="168" t="e">
        <f>'4-5_Prison and Probation'!KW23/H23*100</f>
        <v>#VALUE!</v>
      </c>
      <c r="JH23" s="168" t="e">
        <f>'4-5_Prison and Probation'!KX23/H23*100</f>
        <v>#VALUE!</v>
      </c>
      <c r="JI23" s="168" t="e">
        <f>'4-5_Prison and Probation'!KY23/H23*100</f>
        <v>#VALUE!</v>
      </c>
      <c r="JJ23" s="168" t="e">
        <f>'4-5_Prison and Probation'!KZ23/H23*100</f>
        <v>#VALUE!</v>
      </c>
      <c r="JK23" s="168" t="e">
        <f>'4-5_Prison and Probation'!LA23/H23*100</f>
        <v>#VALUE!</v>
      </c>
      <c r="JL23" s="168" t="e">
        <f>'4-5_Prison and Probation'!LB23/H23*100</f>
        <v>#VALUE!</v>
      </c>
      <c r="JM23" s="171" t="s">
        <v>3336</v>
      </c>
      <c r="JN23" s="168" t="e">
        <f>'4-5_Prison and Probation'!LD23/H23*100</f>
        <v>#VALUE!</v>
      </c>
      <c r="JO23" s="168" t="e">
        <f>'4-5_Prison and Probation'!LE23/H23*100</f>
        <v>#VALUE!</v>
      </c>
      <c r="JP23" s="168" t="e">
        <f>'4-5_Prison and Probation'!LF23/H23*100</f>
        <v>#VALUE!</v>
      </c>
      <c r="JQ23" s="168" t="e">
        <f>'4-5_Prison and Probation'!LG23/H23*100</f>
        <v>#VALUE!</v>
      </c>
      <c r="JR23" s="168" t="e">
        <f>'4-5_Prison and Probation'!LH23/H23*100</f>
        <v>#VALUE!</v>
      </c>
      <c r="JS23" s="168" t="e">
        <f>'4-5_Prison and Probation'!LI23/H23*100</f>
        <v>#VALUE!</v>
      </c>
      <c r="JT23" s="171" t="s">
        <v>3336</v>
      </c>
      <c r="JU23" s="168" t="e">
        <f>'4-5_Prison and Probation'!LK23/H23*100</f>
        <v>#VALUE!</v>
      </c>
      <c r="JV23" s="168" t="e">
        <f>'4-5_Prison and Probation'!LL23/H23*100</f>
        <v>#VALUE!</v>
      </c>
      <c r="JW23" s="168" t="e">
        <f>'4-5_Prison and Probation'!LM23/H23*100</f>
        <v>#VALUE!</v>
      </c>
      <c r="JX23" s="168" t="e">
        <f>'4-5_Prison and Probation'!LN23/H23*100</f>
        <v>#VALUE!</v>
      </c>
      <c r="JY23" s="168" t="e">
        <f>'4-5_Prison and Probation'!LO23/H23*100</f>
        <v>#VALUE!</v>
      </c>
      <c r="JZ23" s="168" t="e">
        <f>'4-5_Prison and Probation'!LP23/H23*100</f>
        <v>#VALUE!</v>
      </c>
      <c r="KA23" s="171" t="s">
        <v>3336</v>
      </c>
      <c r="KB23" s="168" t="e">
        <f>'4-5_Prison and Probation'!LR23/H23*100</f>
        <v>#VALUE!</v>
      </c>
      <c r="KC23" s="168" t="e">
        <f>'4-5_Prison and Probation'!LS23/H23*100</f>
        <v>#VALUE!</v>
      </c>
      <c r="KD23" s="168" t="e">
        <f>'4-5_Prison and Probation'!LT23/H23*100</f>
        <v>#VALUE!</v>
      </c>
      <c r="KE23" s="168" t="e">
        <f>'4-5_Prison and Probation'!LU23/H23*100</f>
        <v>#VALUE!</v>
      </c>
      <c r="KF23" s="171" t="s">
        <v>3336</v>
      </c>
      <c r="KG23" s="168" t="e">
        <f>'4-5_Prison and Probation'!OT23/G23*100</f>
        <v>#VALUE!</v>
      </c>
      <c r="KH23" s="168" t="e">
        <f>'4-5_Prison and Probation'!OU23/G23*100</f>
        <v>#VALUE!</v>
      </c>
      <c r="KI23" s="168" t="e">
        <f>'4-5_Prison and Probation'!OV23/G23*100</f>
        <v>#VALUE!</v>
      </c>
      <c r="KJ23" s="168" t="e">
        <f>'4-5_Prison and Probation'!OW23/G23*100</f>
        <v>#VALUE!</v>
      </c>
      <c r="KK23" s="168" t="e">
        <f>'4-5_Prison and Probation'!OX23/G23*100</f>
        <v>#VALUE!</v>
      </c>
      <c r="KL23" s="171" t="s">
        <v>3336</v>
      </c>
      <c r="KM23" s="168" t="e">
        <f>'4-5_Prison and Probation'!OZ23/G23*100</f>
        <v>#VALUE!</v>
      </c>
      <c r="KN23" s="168" t="e">
        <f>'4-5_Prison and Probation'!PA23/G23*100</f>
        <v>#VALUE!</v>
      </c>
      <c r="KO23" s="168" t="e">
        <f>'4-5_Prison and Probation'!PB23/G23*100</f>
        <v>#VALUE!</v>
      </c>
      <c r="KP23" s="168" t="e">
        <f>'4-5_Prison and Probation'!PC23/G23*100</f>
        <v>#VALUE!</v>
      </c>
      <c r="KQ23" s="168" t="e">
        <f>'4-5_Prison and Probation'!PD23/G23*100</f>
        <v>#VALUE!</v>
      </c>
      <c r="KR23" s="171" t="s">
        <v>3336</v>
      </c>
      <c r="KS23" s="168" t="e">
        <f>'4-5_Prison and Probation'!PF23/G23*100</f>
        <v>#VALUE!</v>
      </c>
      <c r="KT23" s="168" t="e">
        <f>'4-5_Prison and Probation'!PG23/G23*100</f>
        <v>#VALUE!</v>
      </c>
      <c r="KU23" s="168" t="e">
        <f>'4-5_Prison and Probation'!PH23/G23*100</f>
        <v>#VALUE!</v>
      </c>
      <c r="KV23" s="168" t="e">
        <f>'4-5_Prison and Probation'!PI23/G23*100</f>
        <v>#VALUE!</v>
      </c>
      <c r="KW23" s="168" t="e">
        <f>'4-5_Prison and Probation'!PJ23/G23*100</f>
        <v>#VALUE!</v>
      </c>
      <c r="KX23" s="168" t="e">
        <f>'4-5_Prison and Probation'!PK23/G23*100</f>
        <v>#VALUE!</v>
      </c>
      <c r="KY23" s="168" t="e">
        <f>'4-5_Prison and Probation'!PL23/G23*100</f>
        <v>#VALUE!</v>
      </c>
      <c r="KZ23" s="171" t="s">
        <v>3336</v>
      </c>
      <c r="LA23" s="168" t="e">
        <f>'4-5_Prison and Probation'!PN23/G23*100</f>
        <v>#VALUE!</v>
      </c>
      <c r="LB23" s="168" t="e">
        <f>'4-5_Prison and Probation'!PO23/G23*100</f>
        <v>#VALUE!</v>
      </c>
      <c r="LC23" s="171" t="s">
        <v>3336</v>
      </c>
      <c r="LD23" s="168" t="e">
        <f>'4-5_Prison and Probation'!PQ23/G23*100</f>
        <v>#VALUE!</v>
      </c>
      <c r="LE23" s="168" t="e">
        <f>'4-5_Prison and Probation'!PR23/G23*100</f>
        <v>#VALUE!</v>
      </c>
      <c r="LF23" s="168" t="e">
        <f>'4-5_Prison and Probation'!PS23/G23*100</f>
        <v>#VALUE!</v>
      </c>
      <c r="LG23" s="168" t="e">
        <f>'4-5_Prison and Probation'!PT23/G23*100</f>
        <v>#VALUE!</v>
      </c>
      <c r="LH23" s="168" t="e">
        <f>'4-5_Prison and Probation'!PU23/G23*100</f>
        <v>#VALUE!</v>
      </c>
      <c r="LI23" s="168" t="e">
        <f>'4-5_Prison and Probation'!PV23/G23*100</f>
        <v>#VALUE!</v>
      </c>
      <c r="LJ23" s="171" t="s">
        <v>3336</v>
      </c>
      <c r="LK23" s="168" t="e">
        <f>'4-5_Prison and Probation'!PX23/G23*100</f>
        <v>#VALUE!</v>
      </c>
      <c r="LL23" s="168" t="e">
        <f>'4-5_Prison and Probation'!PY23/G23*100</f>
        <v>#VALUE!</v>
      </c>
      <c r="LM23" s="168" t="e">
        <f>'4-5_Prison and Probation'!PZ23/G23*100</f>
        <v>#VALUE!</v>
      </c>
      <c r="LN23" s="168" t="e">
        <f>'4-5_Prison and Probation'!QA23/G23*100</f>
        <v>#VALUE!</v>
      </c>
      <c r="LO23" s="168" t="e">
        <f>'4-5_Prison and Probation'!QB23/G23*100</f>
        <v>#VALUE!</v>
      </c>
      <c r="LP23" s="168" t="e">
        <f>'4-5_Prison and Probation'!QC23/G23*100</f>
        <v>#VALUE!</v>
      </c>
      <c r="LQ23" s="171" t="s">
        <v>3336</v>
      </c>
      <c r="LR23" s="168" t="e">
        <f>'4-5_Prison and Probation'!QE23/G23*100</f>
        <v>#VALUE!</v>
      </c>
      <c r="LS23" s="168" t="e">
        <f>'4-5_Prison and Probation'!QF23/G23*100</f>
        <v>#VALUE!</v>
      </c>
      <c r="LT23" s="168" t="e">
        <f>'4-5_Prison and Probation'!QG23/G23*100</f>
        <v>#VALUE!</v>
      </c>
      <c r="LU23" s="168" t="e">
        <f>'4-5_Prison and Probation'!QH23/G23*100</f>
        <v>#VALUE!</v>
      </c>
      <c r="LV23" s="168" t="e">
        <f>'4-5_Prison and Probation'!QI23/G23*100</f>
        <v>#VALUE!</v>
      </c>
      <c r="LW23" s="168" t="e">
        <f>'4-5_Prison and Probation'!QJ23/G23*100</f>
        <v>#VALUE!</v>
      </c>
      <c r="LX23" s="171" t="s">
        <v>3336</v>
      </c>
      <c r="LY23" s="168" t="e">
        <f>'4-5_Prison and Probation'!QL23/G23*100</f>
        <v>#VALUE!</v>
      </c>
      <c r="LZ23" s="168" t="e">
        <f>'4-5_Prison and Probation'!QM23/G23*100</f>
        <v>#VALUE!</v>
      </c>
      <c r="MA23" s="168" t="e">
        <f>'4-5_Prison and Probation'!QN23/G23*100</f>
        <v>#VALUE!</v>
      </c>
      <c r="MB23" s="168" t="e">
        <f>'4-5_Prison and Probation'!QO23/G23*100</f>
        <v>#VALUE!</v>
      </c>
      <c r="MC23" s="168" t="e">
        <f>'4-5_Prison and Probation'!QP23/G23*100</f>
        <v>#VALUE!</v>
      </c>
      <c r="MD23" s="168" t="e">
        <f>'4-5_Prison and Probation'!QQ23/G23*100</f>
        <v>#VALUE!</v>
      </c>
      <c r="ME23" s="171" t="s">
        <v>3336</v>
      </c>
      <c r="MF23" s="168" t="e">
        <f>'4-5_Prison and Probation'!QS23/G23*100</f>
        <v>#VALUE!</v>
      </c>
      <c r="MG23" s="168" t="e">
        <f>'4-5_Prison and Probation'!QT23/G23*100</f>
        <v>#VALUE!</v>
      </c>
      <c r="MH23" s="168" t="e">
        <f>'4-5_Prison and Probation'!QU23/G23*100</f>
        <v>#VALUE!</v>
      </c>
      <c r="MI23" s="168" t="e">
        <f>'4-5_Prison and Probation'!QV23/G23*100</f>
        <v>#VALUE!</v>
      </c>
      <c r="MJ23" s="168" t="e">
        <f>'4-5_Prison and Probation'!QW23/G23*100</f>
        <v>#VALUE!</v>
      </c>
      <c r="MK23" s="168" t="e">
        <f>'4-5_Prison and Probation'!QX23/G23*100</f>
        <v>#VALUE!</v>
      </c>
      <c r="ML23" s="168" t="e">
        <f>'4-5_Prison and Probation'!QY23/G23*100</f>
        <v>#VALUE!</v>
      </c>
      <c r="MM23" s="171" t="s">
        <v>3336</v>
      </c>
      <c r="MN23" s="168" t="e">
        <f>'4-5_Prison and Probation'!RY23/G23*100</f>
        <v>#VALUE!</v>
      </c>
      <c r="MO23" s="171" t="s">
        <v>3336</v>
      </c>
      <c r="MP23" s="168" t="e">
        <f>'4-5_Prison and Probation'!SA23/G23*100</f>
        <v>#VALUE!</v>
      </c>
      <c r="MQ23" s="168" t="e">
        <f>'4-5_Prison and Probation'!SB23/G23*100</f>
        <v>#VALUE!</v>
      </c>
      <c r="MR23" s="168" t="e">
        <f>'4-5_Prison and Probation'!SC23/G23*100</f>
        <v>#VALUE!</v>
      </c>
      <c r="MS23" s="168" t="e">
        <f>'4-5_Prison and Probation'!SD23/G23*100</f>
        <v>#VALUE!</v>
      </c>
      <c r="MT23" s="171" t="s">
        <v>3336</v>
      </c>
      <c r="MU23" s="168" t="e">
        <f>'4-5_Prison and Probation'!SF23/G23*100</f>
        <v>#VALUE!</v>
      </c>
      <c r="MV23" s="168" t="e">
        <f>'4-5_Prison and Probation'!SG23/G23*100</f>
        <v>#VALUE!</v>
      </c>
      <c r="MW23" s="168" t="e">
        <f>'4-5_Prison and Probation'!SH23/G23*100</f>
        <v>#VALUE!</v>
      </c>
      <c r="MX23" s="168" t="e">
        <f>'4-5_Prison and Probation'!SI23/G23*100</f>
        <v>#VALUE!</v>
      </c>
      <c r="MY23" s="171" t="s">
        <v>3336</v>
      </c>
      <c r="MZ23" s="168" t="e">
        <f>'4-5_Prison and Probation'!SK23/G23*100</f>
        <v>#VALUE!</v>
      </c>
      <c r="NA23" s="168" t="e">
        <f>'4-5_Prison and Probation'!SL23/G23*100</f>
        <v>#VALUE!</v>
      </c>
      <c r="NB23" s="168" t="e">
        <f>'4-5_Prison and Probation'!SM23/G23*100</f>
        <v>#VALUE!</v>
      </c>
      <c r="NC23" s="168" t="e">
        <f>'4-5_Prison and Probation'!SN23/G23*100</f>
        <v>#VALUE!</v>
      </c>
    </row>
    <row r="24" spans="1:367">
      <c r="A24" s="133">
        <v>23</v>
      </c>
      <c r="B24" s="150" t="s">
        <v>46</v>
      </c>
      <c r="C24" s="5">
        <v>2074.605</v>
      </c>
      <c r="D24" s="5">
        <v>2044.8130000000001</v>
      </c>
      <c r="E24" s="5">
        <v>2023.825</v>
      </c>
      <c r="F24" s="5">
        <v>2001.4680000000001</v>
      </c>
      <c r="G24" s="5">
        <v>1986.096</v>
      </c>
      <c r="H24" s="5">
        <v>1968.9570000000001</v>
      </c>
      <c r="I24" s="171" t="s">
        <v>3336</v>
      </c>
      <c r="J24" s="285">
        <f>'4-5_Prison and Probation'!AJ24/C24*100</f>
        <v>316.01196372321476</v>
      </c>
      <c r="K24" s="285">
        <f>'4-5_Prison and Probation'!AK24/D24*100</f>
        <v>302.96168891727507</v>
      </c>
      <c r="L24" s="285">
        <f>'4-5_Prison and Probation'!AL24/E24*100</f>
        <v>257.18626857559326</v>
      </c>
      <c r="M24" s="285">
        <f>'4-5_Prison and Probation'!AM24/F24*100</f>
        <v>240.27363914886473</v>
      </c>
      <c r="N24" s="285">
        <f>'4-5_Prison and Probation'!AN24/G24*100</f>
        <v>221.48979706922523</v>
      </c>
      <c r="O24" s="285">
        <f>'4-5_Prison and Probation'!AO24/H24*100</f>
        <v>212.59986886458159</v>
      </c>
      <c r="P24" s="340">
        <f t="shared" si="0"/>
        <v>-32.724107543348794</v>
      </c>
      <c r="Q24" s="171" t="s">
        <v>3336</v>
      </c>
      <c r="R24" s="167">
        <f>'4-5_Prison and Probation'!AQ24/C24*100</f>
        <v>84.787224555999813</v>
      </c>
      <c r="S24" s="167">
        <f>'4-5_Prison and Probation'!AR24/D24*100</f>
        <v>82.843761263254876</v>
      </c>
      <c r="T24" s="167">
        <f>'4-5_Prison and Probation'!AS24/E24*100</f>
        <v>61.863056341333852</v>
      </c>
      <c r="U24" s="167">
        <f>'4-5_Prison and Probation'!AT24/F24*100</f>
        <v>60.2058089362408</v>
      </c>
      <c r="V24" s="167">
        <f>'4-5_Prison and Probation'!AU24/G24*100</f>
        <v>54.780836374475349</v>
      </c>
      <c r="W24" s="167">
        <f>'4-5_Prison and Probation'!AV24/H24*100</f>
        <v>19.909017820094597</v>
      </c>
      <c r="X24" s="6">
        <f t="shared" si="1"/>
        <v>-76.518847120717822</v>
      </c>
      <c r="Y24" s="171" t="s">
        <v>3336</v>
      </c>
      <c r="Z24" s="168">
        <f>'4-5_Prison and Probation'!AX24/C24*100</f>
        <v>20.6304332631995</v>
      </c>
      <c r="AA24" s="168">
        <f>'4-5_Prison and Probation'!AY24/D24*100</f>
        <v>20.686488202099653</v>
      </c>
      <c r="AB24" s="168">
        <f>'4-5_Prison and Probation'!AZ24/E24*100</f>
        <v>17.343396785789285</v>
      </c>
      <c r="AC24" s="168">
        <f>'4-5_Prison and Probation'!BA24/F24*100</f>
        <v>16.837641171380209</v>
      </c>
      <c r="AD24" s="168">
        <f>'4-5_Prison and Probation'!BB24/G24*100</f>
        <v>17.11901136702355</v>
      </c>
      <c r="AE24" s="168">
        <f>'4-5_Prison and Probation'!BC24/H24*100</f>
        <v>17.775908767941605</v>
      </c>
      <c r="AF24" s="6">
        <f t="shared" si="2"/>
        <v>-13.836473809543236</v>
      </c>
      <c r="AG24" s="171" t="s">
        <v>3336</v>
      </c>
      <c r="AH24" s="168">
        <f>'4-5_Prison and Probation'!BE24/C24*100</f>
        <v>4.09716548451392</v>
      </c>
      <c r="AI24" s="168">
        <f>'4-5_Prison and Probation'!BF24/D24*100</f>
        <v>3.6678170571098678</v>
      </c>
      <c r="AJ24" s="168">
        <f>'4-5_Prison and Probation'!BG24/E24*100</f>
        <v>3.2611515323706346</v>
      </c>
      <c r="AK24" s="168">
        <f>'4-5_Prison and Probation'!BH24/F24*100</f>
        <v>4.0470294803614149</v>
      </c>
      <c r="AL24" s="168">
        <f>'4-5_Prison and Probation'!BI24/G24*100</f>
        <v>7.7539051485930184</v>
      </c>
      <c r="AM24" s="168">
        <f>'4-5_Prison and Probation'!BJ24/H24*100</f>
        <v>8.2277063440186851</v>
      </c>
      <c r="AN24" s="6">
        <f t="shared" si="3"/>
        <v>100.81459670391627</v>
      </c>
      <c r="AO24" s="171" t="s">
        <v>3336</v>
      </c>
      <c r="AP24" s="168">
        <f>'4-5_Prison and Probation'!BL24/C24*100</f>
        <v>1.0604428312859557</v>
      </c>
      <c r="AQ24" s="168">
        <f>'4-5_Prison and Probation'!BM24/D24*100</f>
        <v>0.53794650170944724</v>
      </c>
      <c r="AR24" s="168">
        <f>'4-5_Prison and Probation'!BN24/E24*100</f>
        <v>1.3341074450607142</v>
      </c>
      <c r="AS24" s="168">
        <f>'4-5_Prison and Probation'!BO24/F24*100</f>
        <v>0.59955992301650585</v>
      </c>
      <c r="AT24" s="168">
        <f>'4-5_Prison and Probation'!BP24/G24*100</f>
        <v>1.3091008692429771</v>
      </c>
      <c r="AU24" s="168">
        <f>'4-5_Prison and Probation'!BQ24/H24*100</f>
        <v>1.7775908767941606</v>
      </c>
      <c r="AV24" s="6">
        <f t="shared" si="4"/>
        <v>67.627223679615895</v>
      </c>
      <c r="AW24" s="171" t="s">
        <v>3336</v>
      </c>
      <c r="AX24" s="168">
        <f>'4-5_Prison and Probation'!BS24/C24*100</f>
        <v>2.4100973438317173</v>
      </c>
      <c r="AY24" s="168">
        <f>'4-5_Prison and Probation'!BT24/D24*100</f>
        <v>1.6138395051283418</v>
      </c>
      <c r="AZ24" s="168">
        <f>'4-5_Prison and Probation'!BU24/E24*100</f>
        <v>1.7293985398935185</v>
      </c>
      <c r="BA24" s="168">
        <f>'4-5_Prison and Probation'!BV24/F24*100</f>
        <v>1.299046499869096</v>
      </c>
      <c r="BB24" s="168">
        <f>'4-5_Prison and Probation'!BW24/G24*100</f>
        <v>1.4601509695402437</v>
      </c>
      <c r="BC24" s="168">
        <f>'4-5_Prison and Probation'!BX24/H24*100</f>
        <v>1.4220727014353283</v>
      </c>
      <c r="BD24" s="6">
        <f t="shared" si="5"/>
        <v>-40.995217264775206</v>
      </c>
      <c r="BE24" s="171" t="s">
        <v>3336</v>
      </c>
      <c r="BF24" s="168">
        <f>'4-5_Prison and Probation'!BZ24/C24*100</f>
        <v>740.76751960011666</v>
      </c>
      <c r="BG24" s="168">
        <f>'4-5_Prison and Probation'!CA24/D24*100</f>
        <v>737.8669834356491</v>
      </c>
      <c r="BH24" s="168">
        <f>'4-5_Prison and Probation'!CB24/E24*100</f>
        <v>606.17889392610527</v>
      </c>
      <c r="BI24" s="168">
        <f>'4-5_Prison and Probation'!CC24/F24*100</f>
        <v>625.64077966772379</v>
      </c>
      <c r="BJ24" s="168">
        <f>'4-5_Prison and Probation'!CD24/G24*100</f>
        <v>644.93357823589599</v>
      </c>
      <c r="BK24" s="168" t="e">
        <f>'4-5_Prison and Probation'!CE24/H24*100</f>
        <v>#VALUE!</v>
      </c>
      <c r="BL24" s="6" t="e">
        <f t="shared" si="6"/>
        <v>#VALUE!</v>
      </c>
      <c r="BM24" s="171" t="s">
        <v>3336</v>
      </c>
      <c r="BN24" s="168">
        <f>'4-5_Prison and Probation'!CG24/C24*100</f>
        <v>496.57645672308706</v>
      </c>
      <c r="BO24" s="168">
        <f>'4-5_Prison and Probation'!CH24/D24*100</f>
        <v>493.19913361270682</v>
      </c>
      <c r="BP24" s="168">
        <f>'4-5_Prison and Probation'!CI24/E24*100</f>
        <v>394.79698096426318</v>
      </c>
      <c r="BQ24" s="168">
        <f>'4-5_Prison and Probation'!CJ24/F24*100</f>
        <v>402.95423159401003</v>
      </c>
      <c r="BR24" s="168">
        <f>'4-5_Prison and Probation'!CK24/G24*100</f>
        <v>424.1486816347246</v>
      </c>
      <c r="BS24" s="168" t="e">
        <f>'4-5_Prison and Probation'!CL24/H24*100</f>
        <v>#VALUE!</v>
      </c>
      <c r="BT24" s="6" t="e">
        <f t="shared" si="7"/>
        <v>#VALUE!</v>
      </c>
      <c r="BU24" s="171" t="s">
        <v>3336</v>
      </c>
      <c r="BV24" s="168" t="e">
        <f>'4-5_Prison and Probation'!CN24/C24*100</f>
        <v>#VALUE!</v>
      </c>
      <c r="BW24" s="168" t="e">
        <f>'4-5_Prison and Probation'!CO24/D24*100</f>
        <v>#VALUE!</v>
      </c>
      <c r="BX24" s="168" t="e">
        <f>'4-5_Prison and Probation'!CP24/E24*100</f>
        <v>#VALUE!</v>
      </c>
      <c r="BY24" s="168" t="e">
        <f>'4-5_Prison and Probation'!CQ24/F24*100</f>
        <v>#VALUE!</v>
      </c>
      <c r="BZ24" s="168" t="e">
        <f>'4-5_Prison and Probation'!CR24/G24*100</f>
        <v>#VALUE!</v>
      </c>
      <c r="CA24" s="168" t="e">
        <f>'4-5_Prison and Probation'!CS24/H24*100</f>
        <v>#VALUE!</v>
      </c>
      <c r="CB24" s="6" t="e">
        <f t="shared" si="8"/>
        <v>#VALUE!</v>
      </c>
      <c r="CC24" s="171" t="s">
        <v>3336</v>
      </c>
      <c r="CD24" s="168" t="e">
        <f>'4-5_Prison and Probation'!CU24/C24*100</f>
        <v>#VALUE!</v>
      </c>
      <c r="CE24" s="168" t="e">
        <f>'4-5_Prison and Probation'!CV24/D24*100</f>
        <v>#VALUE!</v>
      </c>
      <c r="CF24" s="168" t="e">
        <f>'4-5_Prison and Probation'!CW24/E24*100</f>
        <v>#VALUE!</v>
      </c>
      <c r="CG24" s="168" t="e">
        <f>'4-5_Prison and Probation'!CX24/F24*100</f>
        <v>#VALUE!</v>
      </c>
      <c r="CH24" s="168" t="e">
        <f>'4-5_Prison and Probation'!CY24/G24*100</f>
        <v>#VALUE!</v>
      </c>
      <c r="CI24" s="168" t="e">
        <f>'4-5_Prison and Probation'!CZ24/H24*100</f>
        <v>#VALUE!</v>
      </c>
      <c r="CJ24" s="6" t="e">
        <f t="shared" si="9"/>
        <v>#VALUE!</v>
      </c>
      <c r="CK24" s="171" t="s">
        <v>3336</v>
      </c>
      <c r="CL24" s="168" t="e">
        <f>'4-5_Prison and Probation'!DB24/C24*100</f>
        <v>#VALUE!</v>
      </c>
      <c r="CM24" s="168" t="e">
        <f>'4-5_Prison and Probation'!DC24/D24*100</f>
        <v>#VALUE!</v>
      </c>
      <c r="CN24" s="168" t="e">
        <f>'4-5_Prison and Probation'!DD24/E24*100</f>
        <v>#VALUE!</v>
      </c>
      <c r="CO24" s="168" t="e">
        <f>'4-5_Prison and Probation'!DE24/F24*100</f>
        <v>#VALUE!</v>
      </c>
      <c r="CP24" s="168" t="e">
        <f>'4-5_Prison and Probation'!DF24/G24*100</f>
        <v>#VALUE!</v>
      </c>
      <c r="CQ24" s="168" t="e">
        <f>'4-5_Prison and Probation'!DG24/H24*100</f>
        <v>#VALUE!</v>
      </c>
      <c r="CR24" s="6" t="e">
        <f t="shared" si="10"/>
        <v>#VALUE!</v>
      </c>
      <c r="CS24" s="171" t="s">
        <v>3336</v>
      </c>
      <c r="CT24" s="168" t="e">
        <f>'4-5_Prison and Probation'!DI24/C24*100</f>
        <v>#VALUE!</v>
      </c>
      <c r="CU24" s="168" t="e">
        <f>'4-5_Prison and Probation'!DJ24/D24*100</f>
        <v>#VALUE!</v>
      </c>
      <c r="CV24" s="168" t="e">
        <f>'4-5_Prison and Probation'!DK24/E24*100</f>
        <v>#VALUE!</v>
      </c>
      <c r="CW24" s="168" t="e">
        <f>'4-5_Prison and Probation'!DL24/F24*100</f>
        <v>#VALUE!</v>
      </c>
      <c r="CX24" s="168" t="e">
        <f>'4-5_Prison and Probation'!DM24/G24*100</f>
        <v>#VALUE!</v>
      </c>
      <c r="CY24" s="168" t="e">
        <f>'4-5_Prison and Probation'!DN24/H24*100</f>
        <v>#VALUE!</v>
      </c>
      <c r="CZ24" s="6" t="e">
        <f t="shared" si="11"/>
        <v>#VALUE!</v>
      </c>
      <c r="DA24" s="171" t="s">
        <v>3336</v>
      </c>
      <c r="DB24" s="168">
        <f>'4-5_Prison and Probation'!DP24/C24*100</f>
        <v>163.54920575242033</v>
      </c>
      <c r="DC24" s="168">
        <f>'4-5_Prison and Probation'!DQ24/D24*100</f>
        <v>183.78208667491842</v>
      </c>
      <c r="DD24" s="168">
        <f>'4-5_Prison and Probation'!DR24/E24*100</f>
        <v>186.18210566625078</v>
      </c>
      <c r="DE24" s="168">
        <f>'4-5_Prison and Probation'!DS24/F24*100</f>
        <v>177.71955384747596</v>
      </c>
      <c r="DF24" s="168">
        <f>'4-5_Prison and Probation'!DT24/G24*100</f>
        <v>184.68392263012464</v>
      </c>
      <c r="DG24" s="168" t="e">
        <f>'4-5_Prison and Probation'!DU24/H24*100</f>
        <v>#VALUE!</v>
      </c>
      <c r="DH24" s="6" t="e">
        <f t="shared" si="12"/>
        <v>#VALUE!</v>
      </c>
      <c r="DI24" s="171" t="s">
        <v>3336</v>
      </c>
      <c r="DJ24" s="168">
        <f>'4-5_Prison and Probation'!DW24/C24*100</f>
        <v>1.3014525656691274</v>
      </c>
      <c r="DK24" s="168">
        <f>'4-5_Prison and Probation'!DX24/D24*100</f>
        <v>1.5160310502720786</v>
      </c>
      <c r="DL24" s="168">
        <f>'4-5_Prison and Probation'!DY24/E24*100</f>
        <v>0.74117080281150793</v>
      </c>
      <c r="DM24" s="168">
        <f>'4-5_Prison and Probation'!DZ24/F24*100</f>
        <v>1.3989731537051804</v>
      </c>
      <c r="DN24" s="168">
        <f>'4-5_Prison and Probation'!EA24/G24*100</f>
        <v>0.85595056835117733</v>
      </c>
      <c r="DO24" s="168">
        <f>'4-5_Prison and Probation'!EB24/H24*100</f>
        <v>0.73643050610043792</v>
      </c>
      <c r="DP24" s="6">
        <f t="shared" si="13"/>
        <v>-43.414725551537074</v>
      </c>
      <c r="DQ24" s="171" t="s">
        <v>3336</v>
      </c>
      <c r="DR24" s="168">
        <f>'4-5_Prison and Probation'!ED24/C24*100</f>
        <v>0.33741362813644044</v>
      </c>
      <c r="DS24" s="168">
        <f>'4-5_Prison and Probation'!EE24/D24*100</f>
        <v>0.34232959199692098</v>
      </c>
      <c r="DT24" s="168">
        <f>'4-5_Prison and Probation'!EF24/E24*100</f>
        <v>0.14823416056230157</v>
      </c>
      <c r="DU24" s="168">
        <f>'4-5_Prison and Probation'!EG24/F24*100</f>
        <v>0.24981663459021078</v>
      </c>
      <c r="DV24" s="168">
        <f>'4-5_Prison and Probation'!EH24/G24*100</f>
        <v>0.15105010029726659</v>
      </c>
      <c r="DW24" s="168">
        <f>'4-5_Prison and Probation'!EI24/H24*100</f>
        <v>0.15236493229664233</v>
      </c>
      <c r="DX24" s="6">
        <f t="shared" si="14"/>
        <v>-54.843278518960616</v>
      </c>
      <c r="DY24" s="171" t="s">
        <v>3336</v>
      </c>
      <c r="DZ24" s="168" t="e">
        <f>'4-5_Prison and Probation'!EK24/C24*100</f>
        <v>#VALUE!</v>
      </c>
      <c r="EA24" s="168" t="e">
        <f>'4-5_Prison and Probation'!EL24/D24*100</f>
        <v>#VALUE!</v>
      </c>
      <c r="EB24" s="168">
        <f>'4-5_Prison and Probation'!EM24/E24*100</f>
        <v>9.8822773708201056E-2</v>
      </c>
      <c r="EC24" s="168">
        <f>'4-5_Prison and Probation'!EN24/F24*100</f>
        <v>4.9963326918042152E-2</v>
      </c>
      <c r="ED24" s="168">
        <f>'4-5_Prison and Probation'!EO24/G24*100</f>
        <v>0.15105010029726659</v>
      </c>
      <c r="EE24" s="168">
        <f>'4-5_Prison and Probation'!EP24/H24*100</f>
        <v>0.1269707769138686</v>
      </c>
      <c r="EF24" s="6" t="e">
        <f t="shared" si="15"/>
        <v>#VALUE!</v>
      </c>
      <c r="EG24" s="171" t="s">
        <v>3336</v>
      </c>
      <c r="EH24" s="133">
        <f>'4-5_Prison and Probation'!ER24/C24*100</f>
        <v>162.24775318675123</v>
      </c>
      <c r="EI24" s="133">
        <f>'4-5_Prison and Probation'!ES24/D24*100</f>
        <v>182.26605562464636</v>
      </c>
      <c r="EJ24" s="133">
        <f>'4-5_Prison and Probation'!ET24/E24*100</f>
        <v>185.44093486343925</v>
      </c>
      <c r="EK24" s="133">
        <f>'4-5_Prison and Probation'!EU24/F24*100</f>
        <v>176.32058069377078</v>
      </c>
      <c r="EL24" s="133">
        <f>'4-5_Prison and Probation'!EV24/G24*100</f>
        <v>183.82797206177347</v>
      </c>
      <c r="EM24" s="133" t="e">
        <f>'4-5_Prison and Probation'!EW24/H24*100</f>
        <v>#VALUE!</v>
      </c>
      <c r="EN24" s="340" t="e">
        <f t="shared" si="16"/>
        <v>#VALUE!</v>
      </c>
      <c r="EO24" s="171" t="s">
        <v>3336</v>
      </c>
      <c r="EP24" s="168">
        <f>'4-5_Prison and Probation'!EY24/C24*100</f>
        <v>55.384036961252868</v>
      </c>
      <c r="EQ24" s="168">
        <f>'4-5_Prison and Probation'!EZ24/D24*100</f>
        <v>59.125210960611064</v>
      </c>
      <c r="ER24" s="168">
        <f>'4-5_Prison and Probation'!FA24/E24*100</f>
        <v>62.851284078415873</v>
      </c>
      <c r="ES24" s="168">
        <f>'4-5_Prison and Probation'!FB24/F24*100</f>
        <v>65.052251647290888</v>
      </c>
      <c r="ET24" s="168">
        <f>'4-5_Prison and Probation'!FC24/G24*100</f>
        <v>64.548742860365266</v>
      </c>
      <c r="EU24" s="168" t="e">
        <f>'4-5_Prison and Probation'!FD24/H24*100</f>
        <v>#VALUE!</v>
      </c>
      <c r="EV24" s="6" t="e">
        <f t="shared" si="17"/>
        <v>#VALUE!</v>
      </c>
      <c r="EW24" s="171" t="s">
        <v>3336</v>
      </c>
      <c r="EX24" s="168">
        <f>'4-5_Prison and Probation'!FF24/C24*100</f>
        <v>106.57450454423854</v>
      </c>
      <c r="EY24" s="168">
        <f>'4-5_Prison and Probation'!FG24/D24*100</f>
        <v>123.14084466403527</v>
      </c>
      <c r="EZ24" s="168">
        <f>'4-5_Prison and Probation'!FH24/E24*100</f>
        <v>122.34259385075291</v>
      </c>
      <c r="FA24" s="168">
        <f>'4-5_Prison and Probation'!FI24/F24*100</f>
        <v>112.26759558484072</v>
      </c>
      <c r="FB24" s="168">
        <f>'4-5_Prison and Probation'!FJ24/G24*100</f>
        <v>118.97712900081365</v>
      </c>
      <c r="FC24" s="168" t="e">
        <f>'4-5_Prison and Probation'!FK24/H24*100</f>
        <v>#VALUE!</v>
      </c>
      <c r="FD24" s="6" t="e">
        <f t="shared" si="18"/>
        <v>#VALUE!</v>
      </c>
      <c r="FE24" s="171" t="s">
        <v>3336</v>
      </c>
      <c r="FF24" s="168" t="e">
        <f>'4-5_Prison and Probation'!FM24/C24*100</f>
        <v>#VALUE!</v>
      </c>
      <c r="FG24" s="168" t="e">
        <f>'4-5_Prison and Probation'!FN24/D24*100</f>
        <v>#VALUE!</v>
      </c>
      <c r="FH24" s="168" t="e">
        <f>'4-5_Prison and Probation'!FO24/E24*100</f>
        <v>#VALUE!</v>
      </c>
      <c r="FI24" s="168" t="e">
        <f>'4-5_Prison and Probation'!FP24/F24*100</f>
        <v>#VALUE!</v>
      </c>
      <c r="FJ24" s="168">
        <f>'4-5_Prison and Probation'!FQ24/G24*100</f>
        <v>0.1007000668648444</v>
      </c>
      <c r="FK24" s="168" t="e">
        <f>'4-5_Prison and Probation'!FR24/H24*100</f>
        <v>#VALUE!</v>
      </c>
      <c r="FL24" s="6" t="e">
        <f t="shared" si="19"/>
        <v>#VALUE!</v>
      </c>
      <c r="FM24" s="171" t="s">
        <v>3336</v>
      </c>
      <c r="FN24" s="168" t="e">
        <f>'4-5_Prison and Probation'!FT24/C24*100</f>
        <v>#VALUE!</v>
      </c>
      <c r="FO24" s="168" t="e">
        <f>'4-5_Prison and Probation'!FU24/D24*100</f>
        <v>#VALUE!</v>
      </c>
      <c r="FP24" s="168" t="e">
        <f>'4-5_Prison and Probation'!FV24/E24*100</f>
        <v>#VALUE!</v>
      </c>
      <c r="FQ24" s="168" t="e">
        <f>'4-5_Prison and Probation'!FW24/F24*100</f>
        <v>#VALUE!</v>
      </c>
      <c r="FR24" s="168">
        <f>'4-5_Prison and Probation'!FX24/G24*100</f>
        <v>0</v>
      </c>
      <c r="FS24" s="168" t="e">
        <f>'4-5_Prison and Probation'!FY24/H24*100</f>
        <v>#VALUE!</v>
      </c>
      <c r="FT24" s="6" t="e">
        <f t="shared" si="20"/>
        <v>#VALUE!</v>
      </c>
      <c r="FU24" s="171" t="s">
        <v>3336</v>
      </c>
      <c r="FV24" s="168">
        <f>'4-5_Prison and Probation'!GA24/C24*100</f>
        <v>1.5906642469289336</v>
      </c>
      <c r="FW24" s="168">
        <f>'4-5_Prison and Probation'!GB24/D24*100</f>
        <v>1.5160310502720786</v>
      </c>
      <c r="FX24" s="168">
        <f>'4-5_Prison and Probation'!GC24/E24*100</f>
        <v>0.9882277370820105</v>
      </c>
      <c r="FY24" s="168">
        <f>'4-5_Prison and Probation'!GD24/F24*100</f>
        <v>0.39970661534433721</v>
      </c>
      <c r="FZ24" s="168">
        <f>'4-5_Prison and Probation'!GE24/G24*100</f>
        <v>1.0573507020808661</v>
      </c>
      <c r="GA24" s="168" t="e">
        <f>'4-5_Prison and Probation'!GF24/H24*100</f>
        <v>#VALUE!</v>
      </c>
      <c r="GB24" s="6" t="e">
        <f t="shared" si="21"/>
        <v>#VALUE!</v>
      </c>
      <c r="GC24" s="171" t="s">
        <v>3336</v>
      </c>
      <c r="GE24" s="168">
        <f>'4-5_Prison and Probation'!HA24/G24*100</f>
        <v>158.50190524526508</v>
      </c>
      <c r="GF24" s="168">
        <f>'4-5_Prison and Probation'!HB24/G24*100</f>
        <v>17.11901136702355</v>
      </c>
      <c r="GG24" s="168">
        <f>'4-5_Prison and Probation'!HC24/E24*100</f>
        <v>1.87763270045582</v>
      </c>
      <c r="GH24" s="168">
        <f>'4-5_Prison and Probation'!HD24/G24*100</f>
        <v>7.7539051485930184</v>
      </c>
      <c r="GI24" s="168">
        <f>'4-5_Prison and Probation'!HE24/G24*100</f>
        <v>1.3091008692429771</v>
      </c>
      <c r="GJ24" s="171" t="s">
        <v>3336</v>
      </c>
      <c r="GK24" s="168" t="e">
        <f>'4-5_Prison and Probation'!HG24/G24*100</f>
        <v>#VALUE!</v>
      </c>
      <c r="GL24" s="168" t="e">
        <f>'4-5_Prison and Probation'!HH24/G24*100</f>
        <v>#VALUE!</v>
      </c>
      <c r="GM24" s="168" t="e">
        <f>'4-5_Prison and Probation'!HI24/G24*100</f>
        <v>#VALUE!</v>
      </c>
      <c r="GN24" s="168" t="e">
        <f>'4-5_Prison and Probation'!HJ24/G24*100</f>
        <v>#VALUE!</v>
      </c>
      <c r="GO24" s="168" t="e">
        <f>'4-5_Prison and Probation'!HK24/G24*100</f>
        <v>#VALUE!</v>
      </c>
      <c r="GP24" s="171" t="s">
        <v>3336</v>
      </c>
      <c r="GQ24" s="168">
        <f>'4-5_Prison and Probation'!HM24/G24*100</f>
        <v>24.923266549048989</v>
      </c>
      <c r="GR24" s="168" t="e">
        <f>'4-5_Prison and Probation'!HN24/G24*100</f>
        <v>#VALUE!</v>
      </c>
      <c r="GS24" s="168" t="e">
        <f>'4-5_Prison and Probation'!HO24/G24*100</f>
        <v>#VALUE!</v>
      </c>
      <c r="GT24" s="168" t="e">
        <f>'4-5_Prison and Probation'!HP24/G24*100</f>
        <v>#VALUE!</v>
      </c>
      <c r="GU24" s="168" t="e">
        <f>'4-5_Prison and Probation'!HQ24/G24*100</f>
        <v>#VALUE!</v>
      </c>
      <c r="GV24" s="171" t="s">
        <v>3336</v>
      </c>
      <c r="GW24" s="168">
        <f>'4-5_Prison and Probation'!HS24/G24*100</f>
        <v>14.299409494807906</v>
      </c>
      <c r="GX24" s="168" t="e">
        <f>'4-5_Prison and Probation'!HT24/G24*100</f>
        <v>#VALUE!</v>
      </c>
      <c r="GY24" s="168" t="e">
        <f>'4-5_Prison and Probation'!HU24/G24*100</f>
        <v>#VALUE!</v>
      </c>
      <c r="GZ24" s="168" t="e">
        <f>'4-5_Prison and Probation'!HV24/G24*100</f>
        <v>#VALUE!</v>
      </c>
      <c r="HA24" s="168" t="e">
        <f>'4-5_Prison and Probation'!HW24/G24*100</f>
        <v>#VALUE!</v>
      </c>
      <c r="HB24" s="171" t="s">
        <v>3336</v>
      </c>
      <c r="HC24" s="168" t="e">
        <f>'4-5_Prison and Probation'!HY24/G24*100</f>
        <v>#VALUE!</v>
      </c>
      <c r="HD24" s="168" t="e">
        <f>'4-5_Prison and Probation'!HZ24/G24*100</f>
        <v>#VALUE!</v>
      </c>
      <c r="HE24" s="168" t="e">
        <f>'4-5_Prison and Probation'!IA24/G24*100</f>
        <v>#VALUE!</v>
      </c>
      <c r="HF24" s="168" t="e">
        <f>'4-5_Prison and Probation'!IB24/G24*100</f>
        <v>#VALUE!</v>
      </c>
      <c r="HG24" s="168" t="e">
        <f>'4-5_Prison and Probation'!IC24/G24*100</f>
        <v>#VALUE!</v>
      </c>
      <c r="HH24" s="171" t="s">
        <v>3336</v>
      </c>
      <c r="HI24" s="168" t="e">
        <f>'4-5_Prison and Probation'!IE24/G24*100</f>
        <v>#VALUE!</v>
      </c>
      <c r="HJ24" s="168" t="e">
        <f>'4-5_Prison and Probation'!IF24/G24*100</f>
        <v>#VALUE!</v>
      </c>
      <c r="HK24" s="168" t="e">
        <f>'4-5_Prison and Probation'!IG24/G24*100</f>
        <v>#VALUE!</v>
      </c>
      <c r="HL24" s="168" t="e">
        <f>'4-5_Prison and Probation'!IH24/G24*100</f>
        <v>#VALUE!</v>
      </c>
      <c r="HM24" s="168" t="e">
        <f>'4-5_Prison and Probation'!II24/G24*100</f>
        <v>#VALUE!</v>
      </c>
      <c r="HN24" s="171" t="s">
        <v>3336</v>
      </c>
      <c r="HO24" s="168">
        <f>'4-5_Prison and Probation'!IK24/G24*100</f>
        <v>6.7469044799445754</v>
      </c>
      <c r="HP24" s="168" t="e">
        <f>'4-5_Prison and Probation'!IL24/G24*100</f>
        <v>#VALUE!</v>
      </c>
      <c r="HQ24" s="168" t="e">
        <f>'4-5_Prison and Probation'!IM24/G24*100</f>
        <v>#VALUE!</v>
      </c>
      <c r="HR24" s="168" t="e">
        <f>'4-5_Prison and Probation'!IN24/G24*100</f>
        <v>#VALUE!</v>
      </c>
      <c r="HS24" s="168" t="e">
        <f>'4-5_Prison and Probation'!IO24/G24*100</f>
        <v>#VALUE!</v>
      </c>
      <c r="HT24" s="171" t="s">
        <v>3336</v>
      </c>
      <c r="HU24" s="168" t="e">
        <f>'4-5_Prison and Probation'!IQ24/G24*100</f>
        <v>#VALUE!</v>
      </c>
      <c r="HV24" s="168" t="e">
        <f>'4-5_Prison and Probation'!IR24/G24*100</f>
        <v>#VALUE!</v>
      </c>
      <c r="HW24" s="168" t="e">
        <f>'4-5_Prison and Probation'!IS24/G24*100</f>
        <v>#VALUE!</v>
      </c>
      <c r="HX24" s="168" t="e">
        <f>'4-5_Prison and Probation'!IT24/G24*100</f>
        <v>#VALUE!</v>
      </c>
      <c r="HY24" s="168" t="e">
        <f>'4-5_Prison and Probation'!IU24/G24*100</f>
        <v>#VALUE!</v>
      </c>
      <c r="HZ24" s="171" t="s">
        <v>3336</v>
      </c>
      <c r="IA24" s="168">
        <f>'4-5_Prison and Probation'!IW24/G24*100</f>
        <v>42.74717838412645</v>
      </c>
      <c r="IB24" s="168" t="e">
        <f>'4-5_Prison and Probation'!IX24/G24*100</f>
        <v>#VALUE!</v>
      </c>
      <c r="IC24" s="168" t="e">
        <f>'4-5_Prison and Probation'!IY24/G24*100</f>
        <v>#VALUE!</v>
      </c>
      <c r="ID24" s="168" t="e">
        <f>'4-5_Prison and Probation'!IZ24/G24*100</f>
        <v>#VALUE!</v>
      </c>
      <c r="IE24" s="168" t="e">
        <f>'4-5_Prison and Probation'!JA24/G24*100</f>
        <v>#VALUE!</v>
      </c>
      <c r="IF24" s="171" t="s">
        <v>3336</v>
      </c>
      <c r="IG24" s="168">
        <f>'4-5_Prison and Probation'!JC24/G24*100</f>
        <v>34.993273235533429</v>
      </c>
      <c r="IH24" s="168" t="e">
        <f>'4-5_Prison and Probation'!JD24/G24*100</f>
        <v>#VALUE!</v>
      </c>
      <c r="II24" s="168" t="e">
        <f>'4-5_Prison and Probation'!JE24/G24*100</f>
        <v>#VALUE!</v>
      </c>
      <c r="IJ24" s="168" t="e">
        <f>'4-5_Prison and Probation'!JF24/G24*100</f>
        <v>#VALUE!</v>
      </c>
      <c r="IK24" s="168" t="e">
        <f>'4-5_Prison and Probation'!JG24/G24*100</f>
        <v>#VALUE!</v>
      </c>
      <c r="IL24" s="171" t="s">
        <v>3336</v>
      </c>
      <c r="IM24" s="168" t="e">
        <f>'4-5_Prison and Probation'!JI24/G24*100</f>
        <v>#VALUE!</v>
      </c>
      <c r="IN24" s="168" t="e">
        <f>'4-5_Prison and Probation'!JJ24/G24*100</f>
        <v>#VALUE!</v>
      </c>
      <c r="IO24" s="168" t="e">
        <f>'4-5_Prison and Probation'!JK24/G24*100</f>
        <v>#VALUE!</v>
      </c>
      <c r="IP24" s="168" t="e">
        <f>'4-5_Prison and Probation'!JL24/G24*100</f>
        <v>#VALUE!</v>
      </c>
      <c r="IQ24" s="168" t="e">
        <f>'4-5_Prison and Probation'!JM24/G24*100</f>
        <v>#VALUE!</v>
      </c>
      <c r="IR24" s="171" t="s">
        <v>3336</v>
      </c>
      <c r="IS24" s="168">
        <f>'4-5_Prison and Probation'!JO24/G24*100</f>
        <v>20.59316367386068</v>
      </c>
      <c r="IT24" s="168" t="e">
        <f>'4-5_Prison and Probation'!JP24/G24*100</f>
        <v>#VALUE!</v>
      </c>
      <c r="IU24" s="168" t="e">
        <f>'4-5_Prison and Probation'!JQ24/G24*100</f>
        <v>#VALUE!</v>
      </c>
      <c r="IV24" s="168" t="e">
        <f>'4-5_Prison and Probation'!JR24/G24*100</f>
        <v>#VALUE!</v>
      </c>
      <c r="IW24" s="168" t="e">
        <f>'4-5_Prison and Probation'!JS24/G24*100</f>
        <v>#VALUE!</v>
      </c>
      <c r="IX24" s="171" t="s">
        <v>3336</v>
      </c>
      <c r="IY24" s="168">
        <f>'4-5_Prison and Probation'!KO24/H24*100</f>
        <v>145.61008696482452</v>
      </c>
      <c r="IZ24" s="168">
        <f>'4-5_Prison and Probation'!KP24/H24*100</f>
        <v>133.47168069185869</v>
      </c>
      <c r="JA24" s="168">
        <f>'4-5_Prison and Probation'!KQ24/H24*100</f>
        <v>12.138406272965838</v>
      </c>
      <c r="JB24" s="171" t="s">
        <v>3336</v>
      </c>
      <c r="JC24" s="168">
        <f>'4-5_Prison and Probation'!KS24/H24*100</f>
        <v>9.0403193162674444</v>
      </c>
      <c r="JD24" s="168">
        <f>'4-5_Prison and Probation'!KT24/H24*100</f>
        <v>0</v>
      </c>
      <c r="JE24" s="168">
        <f>'4-5_Prison and Probation'!KU24/H24*100</f>
        <v>9.0403193162674444</v>
      </c>
      <c r="JF24" s="168">
        <f>'4-5_Prison and Probation'!KV24/H24*100</f>
        <v>0</v>
      </c>
      <c r="JG24" s="168" t="e">
        <f>'4-5_Prison and Probation'!KW24/H24*100</f>
        <v>#VALUE!</v>
      </c>
      <c r="JH24" s="168">
        <f>'4-5_Prison and Probation'!KX24/H24*100</f>
        <v>0</v>
      </c>
      <c r="JI24" s="168" t="e">
        <f>'4-5_Prison and Probation'!KY24/H24*100</f>
        <v>#VALUE!</v>
      </c>
      <c r="JJ24" s="168">
        <f>'4-5_Prison and Probation'!KZ24/H24*100</f>
        <v>0</v>
      </c>
      <c r="JK24" s="168">
        <f>'4-5_Prison and Probation'!LA24/H24*100</f>
        <v>124.43136137559124</v>
      </c>
      <c r="JL24" s="168">
        <f>'4-5_Prison and Probation'!LB24/H24*100</f>
        <v>12.138406272965838</v>
      </c>
      <c r="JM24" s="171" t="s">
        <v>3336</v>
      </c>
      <c r="JN24" s="168">
        <f>'4-5_Prison and Probation'!LD24/H24*100</f>
        <v>1.726802566028613</v>
      </c>
      <c r="JO24" s="168">
        <f>'4-5_Prison and Probation'!LE24/H24*100</f>
        <v>0</v>
      </c>
      <c r="JP24" s="168">
        <f>'4-5_Prison and Probation'!LF24/H24*100</f>
        <v>87.203529584444965</v>
      </c>
      <c r="JQ24" s="168">
        <f>'4-5_Prison and Probation'!LG24/H24*100</f>
        <v>0</v>
      </c>
      <c r="JR24" s="168">
        <f>'4-5_Prison and Probation'!LH24/H24*100</f>
        <v>0</v>
      </c>
      <c r="JS24" s="168">
        <f>'4-5_Prison and Probation'!LI24/H24*100</f>
        <v>0</v>
      </c>
      <c r="JT24" s="171" t="s">
        <v>3336</v>
      </c>
      <c r="JU24" s="168">
        <f>'4-5_Prison and Probation'!LK24/H24*100</f>
        <v>6.2977505349278831</v>
      </c>
      <c r="JV24" s="168">
        <f>'4-5_Prison and Probation'!LL24/H24*100</f>
        <v>0</v>
      </c>
      <c r="JW24" s="168">
        <f>'4-5_Prison and Probation'!LM24/H24*100</f>
        <v>9.7005673562195618</v>
      </c>
      <c r="JX24" s="168">
        <f>'4-5_Prison and Probation'!LN24/H24*100</f>
        <v>0</v>
      </c>
      <c r="JY24" s="168">
        <f>'4-5_Prison and Probation'!LO24/H24*100</f>
        <v>1.6760142552630655</v>
      </c>
      <c r="JZ24" s="168">
        <f>'4-5_Prison and Probation'!LP24/H24*100</f>
        <v>12.138406272965838</v>
      </c>
      <c r="KA24" s="171" t="s">
        <v>3336</v>
      </c>
      <c r="KB24" s="168">
        <f>'4-5_Prison and Probation'!LR24/H24*100</f>
        <v>0.40630648612437947</v>
      </c>
      <c r="KC24" s="168">
        <f>'4-5_Prison and Probation'!LS24/H24*100</f>
        <v>0</v>
      </c>
      <c r="KD24" s="168">
        <f>'4-5_Prison and Probation'!LT24/H24*100</f>
        <v>17.42039059258277</v>
      </c>
      <c r="KE24" s="168">
        <f>'4-5_Prison and Probation'!LU24/H24*100</f>
        <v>0</v>
      </c>
      <c r="KF24" s="171" t="s">
        <v>3336</v>
      </c>
      <c r="KG24" s="168">
        <f>'4-5_Prison and Probation'!OT24/G24*100</f>
        <v>4.7329031426476869</v>
      </c>
      <c r="KH24" s="168" t="e">
        <f>'4-5_Prison and Probation'!OU24/G24*100</f>
        <v>#VALUE!</v>
      </c>
      <c r="KI24" s="168" t="e">
        <f>'4-5_Prison and Probation'!OV24/G24*100</f>
        <v>#VALUE!</v>
      </c>
      <c r="KJ24" s="168" t="e">
        <f>'4-5_Prison and Probation'!OW24/G24*100</f>
        <v>#VALUE!</v>
      </c>
      <c r="KK24" s="168" t="e">
        <f>'4-5_Prison and Probation'!OX24/G24*100</f>
        <v>#VALUE!</v>
      </c>
      <c r="KL24" s="171" t="s">
        <v>3336</v>
      </c>
      <c r="KM24" s="168">
        <f>'4-5_Prison and Probation'!OZ24/G24*100</f>
        <v>513.57034101070644</v>
      </c>
      <c r="KN24" s="168" t="e">
        <f>'4-5_Prison and Probation'!PA24/G24*100</f>
        <v>#VALUE!</v>
      </c>
      <c r="KO24" s="168" t="e">
        <f>'4-5_Prison and Probation'!PB24/G24*100</f>
        <v>#VALUE!</v>
      </c>
      <c r="KP24" s="168" t="e">
        <f>'4-5_Prison and Probation'!PC24/G24*100</f>
        <v>#VALUE!</v>
      </c>
      <c r="KQ24" s="168" t="e">
        <f>'4-5_Prison and Probation'!PD24/G24*100</f>
        <v>#VALUE!</v>
      </c>
      <c r="KR24" s="171" t="s">
        <v>3336</v>
      </c>
      <c r="KS24" s="168" t="e">
        <f>'4-5_Prison and Probation'!PF24/G24*100</f>
        <v>#VALUE!</v>
      </c>
      <c r="KT24" s="168" t="e">
        <f>'4-5_Prison and Probation'!PG24/G24*100</f>
        <v>#VALUE!</v>
      </c>
      <c r="KU24" s="168" t="e">
        <f>'4-5_Prison and Probation'!PH24/G24*100</f>
        <v>#VALUE!</v>
      </c>
      <c r="KV24" s="168" t="e">
        <f>'4-5_Prison and Probation'!PI24/G24*100</f>
        <v>#VALUE!</v>
      </c>
      <c r="KW24" s="168" t="e">
        <f>'4-5_Prison and Probation'!PJ24/G24*100</f>
        <v>#VALUE!</v>
      </c>
      <c r="KX24" s="168" t="e">
        <f>'4-5_Prison and Probation'!PK24/G24*100</f>
        <v>#VALUE!</v>
      </c>
      <c r="KY24" s="168" t="e">
        <f>'4-5_Prison and Probation'!PL24/G24*100</f>
        <v>#VALUE!</v>
      </c>
      <c r="KZ24" s="171" t="s">
        <v>3336</v>
      </c>
      <c r="LA24" s="168">
        <f>'4-5_Prison and Probation'!PN24/G24*100</f>
        <v>4.7329031426476869</v>
      </c>
      <c r="LB24" s="168">
        <f>'4-5_Prison and Probation'!PO24/G24*100</f>
        <v>513.57034101070644</v>
      </c>
      <c r="LC24" s="171" t="s">
        <v>3336</v>
      </c>
      <c r="LD24" s="168">
        <f>'4-5_Prison and Probation'!PQ24/G24*100</f>
        <v>4.7329031426476869</v>
      </c>
      <c r="LE24" s="168">
        <f>'4-5_Prison and Probation'!PR24/G24*100</f>
        <v>54.881536441340195</v>
      </c>
      <c r="LF24" s="168">
        <f>'4-5_Prison and Probation'!PS24/G24*100</f>
        <v>147.37454785669976</v>
      </c>
      <c r="LG24" s="168">
        <f>'4-5_Prison and Probation'!PT24/G24*100</f>
        <v>84.537706133036878</v>
      </c>
      <c r="LH24" s="168" t="e">
        <f>'4-5_Prison and Probation'!PU24/G24*100</f>
        <v>#VALUE!</v>
      </c>
      <c r="LI24" s="168" t="e">
        <f>'4-5_Prison and Probation'!PV24/G24*100</f>
        <v>#VALUE!</v>
      </c>
      <c r="LJ24" s="171" t="s">
        <v>3336</v>
      </c>
      <c r="LK24" s="168">
        <f>'4-5_Prison and Probation'!PX24/G24*100</f>
        <v>7.7539051485930184</v>
      </c>
      <c r="LL24" s="168">
        <f>'4-5_Prison and Probation'!PY24/G24*100</f>
        <v>16.917611233293858</v>
      </c>
      <c r="LM24" s="168">
        <f>'4-5_Prison and Probation'!PZ24/G24*100</f>
        <v>135.84439020067509</v>
      </c>
      <c r="LN24" s="168">
        <f>'4-5_Prison and Probation'!QA24/G24*100</f>
        <v>305.22190266734339</v>
      </c>
      <c r="LO24" s="168">
        <f>'4-5_Prison and Probation'!QB24/G24*100</f>
        <v>1.3594509026753994</v>
      </c>
      <c r="LP24" s="168">
        <f>'4-5_Prison and Probation'!QC24/G24*100</f>
        <v>1.7119011367023547</v>
      </c>
      <c r="LQ24" s="171" t="s">
        <v>3336</v>
      </c>
      <c r="LR24" s="168" t="e">
        <f>'4-5_Prison and Probation'!QE24/G24*100</f>
        <v>#VALUE!</v>
      </c>
      <c r="LS24" s="168" t="e">
        <f>'4-5_Prison and Probation'!QF24/G24*100</f>
        <v>#VALUE!</v>
      </c>
      <c r="LT24" s="168" t="e">
        <f>'4-5_Prison and Probation'!QG24/G24*100</f>
        <v>#VALUE!</v>
      </c>
      <c r="LU24" s="168" t="e">
        <f>'4-5_Prison and Probation'!QH24/G24*100</f>
        <v>#VALUE!</v>
      </c>
      <c r="LV24" s="168" t="e">
        <f>'4-5_Prison and Probation'!QI24/G24*100</f>
        <v>#VALUE!</v>
      </c>
      <c r="LW24" s="168" t="e">
        <f>'4-5_Prison and Probation'!QJ24/G24*100</f>
        <v>#VALUE!</v>
      </c>
      <c r="LX24" s="171" t="s">
        <v>3336</v>
      </c>
      <c r="LY24" s="168" t="e">
        <f>'4-5_Prison and Probation'!QL24/G24*100</f>
        <v>#VALUE!</v>
      </c>
      <c r="LZ24" s="168">
        <f>'4-5_Prison and Probation'!QM24/G24*100</f>
        <v>21.348414175347013</v>
      </c>
      <c r="MA24" s="168">
        <f>'4-5_Prison and Probation'!QN24/G24*100</f>
        <v>21.801564476238813</v>
      </c>
      <c r="MB24" s="168">
        <f>'4-5_Prison and Probation'!QO24/G24*100</f>
        <v>23.563815646373591</v>
      </c>
      <c r="MC24" s="168">
        <f>'4-5_Prison and Probation'!QP24/G24*100</f>
        <v>5.8909539115933978</v>
      </c>
      <c r="MD24" s="168">
        <f>'4-5_Prison and Probation'!QQ24/G24*100</f>
        <v>5.3874535772691754</v>
      </c>
      <c r="ME24" s="171" t="s">
        <v>3336</v>
      </c>
      <c r="MF24" s="168" t="e">
        <f>'4-5_Prison and Probation'!QS24/G24*100</f>
        <v>#VALUE!</v>
      </c>
      <c r="MG24" s="168" t="e">
        <f>'4-5_Prison and Probation'!QT24/G24*100</f>
        <v>#VALUE!</v>
      </c>
      <c r="MH24" s="168" t="e">
        <f>'4-5_Prison and Probation'!QU24/G24*100</f>
        <v>#VALUE!</v>
      </c>
      <c r="MI24" s="168" t="e">
        <f>'4-5_Prison and Probation'!QV24/G24*100</f>
        <v>#VALUE!</v>
      </c>
      <c r="MJ24" s="168" t="e">
        <f>'4-5_Prison and Probation'!QW24/G24*100</f>
        <v>#VALUE!</v>
      </c>
      <c r="MK24" s="168" t="e">
        <f>'4-5_Prison and Probation'!QX24/G24*100</f>
        <v>#VALUE!</v>
      </c>
      <c r="ML24" s="168" t="e">
        <f>'4-5_Prison and Probation'!QY24/G24*100</f>
        <v>#VALUE!</v>
      </c>
      <c r="MM24" s="171" t="s">
        <v>3336</v>
      </c>
      <c r="MN24" s="168">
        <f>'4-5_Prison and Probation'!RY24/G24*100</f>
        <v>18.931612570590747</v>
      </c>
      <c r="MO24" s="171" t="s">
        <v>3336</v>
      </c>
      <c r="MP24" s="168">
        <f>'4-5_Prison and Probation'!SA24/G24*100</f>
        <v>0.15105010029726659</v>
      </c>
      <c r="MQ24" s="168">
        <f>'4-5_Prison and Probation'!SB24/G24*100</f>
        <v>0</v>
      </c>
      <c r="MR24" s="168">
        <f>'4-5_Prison and Probation'!SC24/G24*100</f>
        <v>2.5678517050535321</v>
      </c>
      <c r="MS24" s="168">
        <f>'4-5_Prison and Probation'!SD24/G24*100</f>
        <v>14.098009361078216</v>
      </c>
      <c r="MT24" s="171" t="s">
        <v>3336</v>
      </c>
      <c r="MU24" s="168" t="e">
        <f>'4-5_Prison and Probation'!SF24/G24*100</f>
        <v>#VALUE!</v>
      </c>
      <c r="MV24" s="168" t="e">
        <f>'4-5_Prison and Probation'!SG24/G24*100</f>
        <v>#VALUE!</v>
      </c>
      <c r="MW24" s="168" t="e">
        <f>'4-5_Prison and Probation'!SH24/G24*100</f>
        <v>#VALUE!</v>
      </c>
      <c r="MX24" s="168">
        <f>'4-5_Prison and Probation'!SI24/G24*100</f>
        <v>2.1147014041617322</v>
      </c>
      <c r="MY24" s="171" t="s">
        <v>3336</v>
      </c>
      <c r="MZ24" s="168">
        <f>'4-5_Prison and Probation'!SK24/G24*100</f>
        <v>65.152943261554327</v>
      </c>
      <c r="NA24" s="168">
        <f>'4-5_Prison and Probation'!SL24/G24*100</f>
        <v>20.794563807590368</v>
      </c>
      <c r="NB24" s="168">
        <f>'4-5_Prison and Probation'!SM24/G24*100</f>
        <v>44.358379453963956</v>
      </c>
      <c r="NC24" s="168" t="e">
        <f>'4-5_Prison and Probation'!SN24/G24*100</f>
        <v>#VALUE!</v>
      </c>
    </row>
    <row r="25" spans="1:367" ht="18" customHeight="1">
      <c r="A25" s="133">
        <v>24</v>
      </c>
      <c r="B25" s="150" t="s">
        <v>47</v>
      </c>
      <c r="C25" s="5">
        <v>3052.5880000000002</v>
      </c>
      <c r="D25" s="5">
        <v>3003.6410000000001</v>
      </c>
      <c r="E25" s="5">
        <v>2971.9050000000002</v>
      </c>
      <c r="F25" s="5">
        <v>2943.4720000000002</v>
      </c>
      <c r="G25" s="5">
        <v>2921.2620000000002</v>
      </c>
      <c r="H25" s="5">
        <v>2888.558</v>
      </c>
      <c r="I25" s="171" t="s">
        <v>3336</v>
      </c>
      <c r="J25" s="285">
        <f>'4-5_Prison and Probation'!AJ25/C25*100</f>
        <v>311.34237571529468</v>
      </c>
      <c r="K25" s="285">
        <f>'4-5_Prison and Probation'!AK25/D25*100</f>
        <v>334.02793476317572</v>
      </c>
      <c r="L25" s="285">
        <f>'4-5_Prison and Probation'!AL25/E25*100</f>
        <v>323.73174781831852</v>
      </c>
      <c r="M25" s="285">
        <f>'4-5_Prison and Probation'!AM25/F25*100</f>
        <v>304.97996923361256</v>
      </c>
      <c r="N25" s="285">
        <f>'4-5_Prison and Probation'!AN25/G25*100</f>
        <v>274.60734436007448</v>
      </c>
      <c r="O25" s="285">
        <f>'4-5_Prison and Probation'!AO25/H25*100</f>
        <v>244.1010358801866</v>
      </c>
      <c r="P25" s="340">
        <f t="shared" si="0"/>
        <v>-21.597233489538397</v>
      </c>
      <c r="Q25" s="171" t="s">
        <v>3336</v>
      </c>
      <c r="R25" s="167">
        <f>'4-5_Prison and Probation'!AQ25/C25*100</f>
        <v>37.181565281656084</v>
      </c>
      <c r="S25" s="167">
        <f>'4-5_Prison and Probation'!AR25/D25*100</f>
        <v>41.582865595455651</v>
      </c>
      <c r="T25" s="167">
        <f>'4-5_Prison and Probation'!AS25/E25*100</f>
        <v>37.080593087598693</v>
      </c>
      <c r="U25" s="167">
        <f>'4-5_Prison and Probation'!AT25/F25*100</f>
        <v>32.00302228116999</v>
      </c>
      <c r="V25" s="167">
        <f>'4-5_Prison and Probation'!AU25/G25*100</f>
        <v>22.558743447181389</v>
      </c>
      <c r="W25" s="167">
        <f>'4-5_Prison and Probation'!AV25/H25*100</f>
        <v>22.814151559359374</v>
      </c>
      <c r="X25" s="6">
        <f t="shared" si="1"/>
        <v>-38.641228827945618</v>
      </c>
      <c r="Y25" s="171" t="s">
        <v>3336</v>
      </c>
      <c r="Z25" s="168">
        <f>'4-5_Prison and Probation'!AX25/C25*100</f>
        <v>13.267430783322215</v>
      </c>
      <c r="AA25" s="168">
        <f>'4-5_Prison and Probation'!AY25/D25*100</f>
        <v>15.348039263014455</v>
      </c>
      <c r="AB25" s="168">
        <f>'4-5_Prison and Probation'!AZ25/E25*100</f>
        <v>14.738021572021983</v>
      </c>
      <c r="AC25" s="168">
        <f>'4-5_Prison and Probation'!BA25/F25*100</f>
        <v>13.079791484342298</v>
      </c>
      <c r="AD25" s="168" t="e">
        <f>'4-5_Prison and Probation'!BB25/G25*100</f>
        <v>#VALUE!</v>
      </c>
      <c r="AE25" s="168">
        <f>'4-5_Prison and Probation'!BC25/H25*100</f>
        <v>11.182050005573716</v>
      </c>
      <c r="AF25" s="6">
        <f t="shared" si="2"/>
        <v>-15.718045277989461</v>
      </c>
      <c r="AG25" s="171" t="s">
        <v>3336</v>
      </c>
      <c r="AH25" s="168">
        <f>'4-5_Prison and Probation'!BE25/C25*100</f>
        <v>3.8655724257580779</v>
      </c>
      <c r="AI25" s="168">
        <f>'4-5_Prison and Probation'!BF25/D25*100</f>
        <v>5.0605248763084543</v>
      </c>
      <c r="AJ25" s="168">
        <f>'4-5_Prison and Probation'!BG25/E25*100</f>
        <v>5.8884789385932592</v>
      </c>
      <c r="AK25" s="168">
        <f>'4-5_Prison and Probation'!BH25/F25*100</f>
        <v>5.2998635624867498</v>
      </c>
      <c r="AL25" s="168">
        <f>'4-5_Prison and Probation'!BI25/G25*100</f>
        <v>4.3132043616765623</v>
      </c>
      <c r="AM25" s="168">
        <f>'4-5_Prison and Probation'!BJ25/H25*100</f>
        <v>3.7042704352829339</v>
      </c>
      <c r="AN25" s="6">
        <f t="shared" si="3"/>
        <v>-4.1727840720384677</v>
      </c>
      <c r="AO25" s="171" t="s">
        <v>3336</v>
      </c>
      <c r="AP25" s="168">
        <f>'4-5_Prison and Probation'!BL25/C25*100</f>
        <v>0.68794085543152228</v>
      </c>
      <c r="AQ25" s="168">
        <f>'4-5_Prison and Probation'!BM25/D25*100</f>
        <v>2.7966058526967772</v>
      </c>
      <c r="AR25" s="168">
        <f>'4-5_Prison and Probation'!BN25/E25*100</f>
        <v>0.90850817909724557</v>
      </c>
      <c r="AS25" s="168">
        <f>'4-5_Prison and Probation'!BO25/F25*100</f>
        <v>1.5627802812460927</v>
      </c>
      <c r="AT25" s="168">
        <f>'4-5_Prison and Probation'!BP25/G25*100</f>
        <v>1.0611852000950275</v>
      </c>
      <c r="AU25" s="168">
        <f>'4-5_Prison and Probation'!BQ25/H25*100</f>
        <v>0.969341796148805</v>
      </c>
      <c r="AV25" s="6">
        <f t="shared" si="4"/>
        <v>40.904815943918521</v>
      </c>
      <c r="AW25" s="171" t="s">
        <v>3336</v>
      </c>
      <c r="AX25" s="168">
        <f>'4-5_Prison and Probation'!BS25/C25*100</f>
        <v>6.1914676988837005</v>
      </c>
      <c r="AY25" s="168">
        <f>'4-5_Prison and Probation'!BT25/D25*100</f>
        <v>3.9618582913204339</v>
      </c>
      <c r="AZ25" s="168">
        <f>'4-5_Prison and Probation'!BU25/E25*100</f>
        <v>2.8937667926801156</v>
      </c>
      <c r="BA25" s="168">
        <f>'4-5_Prison and Probation'!BV25/F25*100</f>
        <v>2.7178787499932051</v>
      </c>
      <c r="BB25" s="168">
        <f>'4-5_Prison and Probation'!BW25/G25*100</f>
        <v>3.115092038988629</v>
      </c>
      <c r="BC25" s="168">
        <f>'4-5_Prison and Probation'!BX25/H25*100</f>
        <v>2.3541157906470978</v>
      </c>
      <c r="BD25" s="6">
        <f t="shared" si="5"/>
        <v>-61.97806553894263</v>
      </c>
      <c r="BE25" s="171" t="s">
        <v>3336</v>
      </c>
      <c r="BF25" s="168">
        <f>'4-5_Prison and Probation'!BZ25/C25*100</f>
        <v>321.59597037005977</v>
      </c>
      <c r="BG25" s="168">
        <f>'4-5_Prison and Probation'!CA25/D25*100</f>
        <v>308.75860330845126</v>
      </c>
      <c r="BH25" s="168">
        <f>'4-5_Prison and Probation'!CB25/E25*100</f>
        <v>297.31771372234306</v>
      </c>
      <c r="BI25" s="168">
        <f>'4-5_Prison and Probation'!CC25/F25*100</f>
        <v>287.55157174928109</v>
      </c>
      <c r="BJ25" s="168">
        <f>'4-5_Prison and Probation'!CD25/G25*100</f>
        <v>262.69468469449163</v>
      </c>
      <c r="BK25" s="168">
        <f>'4-5_Prison and Probation'!CE25/H25*100</f>
        <v>267.71143248638248</v>
      </c>
      <c r="BL25" s="6">
        <f t="shared" si="6"/>
        <v>-16.755352320388994</v>
      </c>
      <c r="BM25" s="171" t="s">
        <v>3336</v>
      </c>
      <c r="BN25" s="168">
        <f>'4-5_Prison and Probation'!CG25/C25*100</f>
        <v>208.15124740056632</v>
      </c>
      <c r="BO25" s="168">
        <f>'4-5_Prison and Probation'!CH25/D25*100</f>
        <v>199.72426798009482</v>
      </c>
      <c r="BP25" s="168">
        <f>'4-5_Prison and Probation'!CI25/E25*100</f>
        <v>197.81924388565582</v>
      </c>
      <c r="BQ25" s="168">
        <f>'4-5_Prison and Probation'!CJ25/F25*100</f>
        <v>187.26184587453184</v>
      </c>
      <c r="BR25" s="168">
        <f>'4-5_Prison and Probation'!CK25/G25*100</f>
        <v>174.17129993817738</v>
      </c>
      <c r="BS25" s="168">
        <f>'4-5_Prison and Probation'!CL25/H25*100</f>
        <v>172.45629133983115</v>
      </c>
      <c r="BT25" s="6">
        <f t="shared" si="7"/>
        <v>-17.148566970652737</v>
      </c>
      <c r="BU25" s="171" t="s">
        <v>3336</v>
      </c>
      <c r="BV25" s="168" t="e">
        <f>'4-5_Prison and Probation'!CN25/C25*100</f>
        <v>#VALUE!</v>
      </c>
      <c r="BW25" s="168" t="e">
        <f>'4-5_Prison and Probation'!CO25/D25*100</f>
        <v>#VALUE!</v>
      </c>
      <c r="BX25" s="168" t="e">
        <f>'4-5_Prison and Probation'!CP25/E25*100</f>
        <v>#VALUE!</v>
      </c>
      <c r="BY25" s="168" t="e">
        <f>'4-5_Prison and Probation'!CQ25/F25*100</f>
        <v>#VALUE!</v>
      </c>
      <c r="BZ25" s="168" t="e">
        <f>'4-5_Prison and Probation'!CR25/G25*100</f>
        <v>#VALUE!</v>
      </c>
      <c r="CA25" s="168" t="e">
        <f>'4-5_Prison and Probation'!CS25/H25*100</f>
        <v>#VALUE!</v>
      </c>
      <c r="CB25" s="6" t="e">
        <f t="shared" si="8"/>
        <v>#VALUE!</v>
      </c>
      <c r="CC25" s="171" t="s">
        <v>3336</v>
      </c>
      <c r="CD25" s="168" t="e">
        <f>'4-5_Prison and Probation'!CU25/C25*100</f>
        <v>#VALUE!</v>
      </c>
      <c r="CE25" s="168" t="e">
        <f>'4-5_Prison and Probation'!CV25/D25*100</f>
        <v>#VALUE!</v>
      </c>
      <c r="CF25" s="168" t="e">
        <f>'4-5_Prison and Probation'!CW25/E25*100</f>
        <v>#VALUE!</v>
      </c>
      <c r="CG25" s="168" t="e">
        <f>'4-5_Prison and Probation'!CX25/F25*100</f>
        <v>#VALUE!</v>
      </c>
      <c r="CH25" s="168" t="e">
        <f>'4-5_Prison and Probation'!CY25/G25*100</f>
        <v>#VALUE!</v>
      </c>
      <c r="CI25" s="168" t="e">
        <f>'4-5_Prison and Probation'!CZ25/H25*100</f>
        <v>#VALUE!</v>
      </c>
      <c r="CJ25" s="6" t="e">
        <f t="shared" si="9"/>
        <v>#VALUE!</v>
      </c>
      <c r="CK25" s="171" t="s">
        <v>3336</v>
      </c>
      <c r="CL25" s="168" t="e">
        <f>'4-5_Prison and Probation'!DB25/C25*100</f>
        <v>#VALUE!</v>
      </c>
      <c r="CM25" s="168" t="e">
        <f>'4-5_Prison and Probation'!DC25/D25*100</f>
        <v>#VALUE!</v>
      </c>
      <c r="CN25" s="168" t="e">
        <f>'4-5_Prison and Probation'!DD25/E25*100</f>
        <v>#VALUE!</v>
      </c>
      <c r="CO25" s="168" t="e">
        <f>'4-5_Prison and Probation'!DE25/F25*100</f>
        <v>#VALUE!</v>
      </c>
      <c r="CP25" s="168" t="e">
        <f>'4-5_Prison and Probation'!DF25/G25*100</f>
        <v>#VALUE!</v>
      </c>
      <c r="CQ25" s="168" t="e">
        <f>'4-5_Prison and Probation'!DG25/H25*100</f>
        <v>#VALUE!</v>
      </c>
      <c r="CR25" s="6" t="e">
        <f t="shared" si="10"/>
        <v>#VALUE!</v>
      </c>
      <c r="CS25" s="171" t="s">
        <v>3336</v>
      </c>
      <c r="CT25" s="168" t="e">
        <f>'4-5_Prison and Probation'!DI25/C25*100</f>
        <v>#VALUE!</v>
      </c>
      <c r="CU25" s="168" t="e">
        <f>'4-5_Prison and Probation'!DJ25/D25*100</f>
        <v>#VALUE!</v>
      </c>
      <c r="CV25" s="168" t="e">
        <f>'4-5_Prison and Probation'!DK25/E25*100</f>
        <v>#VALUE!</v>
      </c>
      <c r="CW25" s="168" t="e">
        <f>'4-5_Prison and Probation'!DL25/F25*100</f>
        <v>#VALUE!</v>
      </c>
      <c r="CX25" s="168" t="e">
        <f>'4-5_Prison and Probation'!DM25/G25*100</f>
        <v>#VALUE!</v>
      </c>
      <c r="CY25" s="168" t="e">
        <f>'4-5_Prison and Probation'!DN25/H25*100</f>
        <v>#VALUE!</v>
      </c>
      <c r="CZ25" s="6" t="e">
        <f t="shared" si="11"/>
        <v>#VALUE!</v>
      </c>
      <c r="DA25" s="171" t="s">
        <v>3336</v>
      </c>
      <c r="DB25" s="168" t="e">
        <f>'4-5_Prison and Probation'!DP25/C25*100</f>
        <v>#VALUE!</v>
      </c>
      <c r="DC25" s="168" t="e">
        <f>'4-5_Prison and Probation'!DQ25/D25*100</f>
        <v>#VALUE!</v>
      </c>
      <c r="DD25" s="168" t="e">
        <f>'4-5_Prison and Probation'!DR25/E25*100</f>
        <v>#VALUE!</v>
      </c>
      <c r="DE25" s="168" t="e">
        <f>'4-5_Prison and Probation'!DS25/F25*100</f>
        <v>#VALUE!</v>
      </c>
      <c r="DF25" s="168" t="e">
        <f>'4-5_Prison and Probation'!DT25/G25*100</f>
        <v>#VALUE!</v>
      </c>
      <c r="DG25" s="168">
        <f>'4-5_Prison and Probation'!DU25/H25*100</f>
        <v>162.81480240313678</v>
      </c>
      <c r="DH25" s="6" t="e">
        <f t="shared" si="12"/>
        <v>#VALUE!</v>
      </c>
      <c r="DI25" s="171" t="s">
        <v>3336</v>
      </c>
      <c r="DJ25" s="168" t="e">
        <f>'4-5_Prison and Probation'!DW25/C25*100</f>
        <v>#VALUE!</v>
      </c>
      <c r="DK25" s="168" t="e">
        <f>'4-5_Prison and Probation'!DX25/D25*100</f>
        <v>#VALUE!</v>
      </c>
      <c r="DL25" s="168" t="e">
        <f>'4-5_Prison and Probation'!DY25/E25*100</f>
        <v>#VALUE!</v>
      </c>
      <c r="DM25" s="168" t="e">
        <f>'4-5_Prison and Probation'!DZ25/F25*100</f>
        <v>#VALUE!</v>
      </c>
      <c r="DN25" s="168" t="e">
        <f>'4-5_Prison and Probation'!EA25/G25*100</f>
        <v>#VALUE!</v>
      </c>
      <c r="DO25" s="168">
        <f>'4-5_Prison and Probation'!EB25/H25*100</f>
        <v>1.3155352947733783</v>
      </c>
      <c r="DP25" s="6" t="e">
        <f t="shared" si="13"/>
        <v>#VALUE!</v>
      </c>
      <c r="DQ25" s="171" t="s">
        <v>3336</v>
      </c>
      <c r="DR25" s="168">
        <f>'4-5_Prison and Probation'!ED25/C25*100</f>
        <v>0.36034997189270218</v>
      </c>
      <c r="DS25" s="168">
        <f>'4-5_Prison and Probation'!EE25/D25*100</f>
        <v>0.16646463408909387</v>
      </c>
      <c r="DT25" s="168">
        <f>'4-5_Prison and Probation'!EF25/E25*100</f>
        <v>0.40378141293210917</v>
      </c>
      <c r="DU25" s="168">
        <f>'4-5_Prison and Probation'!EG25/F25*100</f>
        <v>0.37370832812406568</v>
      </c>
      <c r="DV25" s="168">
        <f>'4-5_Prison and Probation'!EH25/G25*100</f>
        <v>0.27385424518581353</v>
      </c>
      <c r="DW25" s="168">
        <f>'4-5_Prison and Probation'!EI25/H25*100</f>
        <v>0.4846708980744025</v>
      </c>
      <c r="DX25" s="6">
        <f t="shared" si="14"/>
        <v>34.500051582831304</v>
      </c>
      <c r="DY25" s="171" t="s">
        <v>3336</v>
      </c>
      <c r="DZ25" s="168" t="e">
        <f>'4-5_Prison and Probation'!EK25/C25*100</f>
        <v>#VALUE!</v>
      </c>
      <c r="EA25" s="168" t="e">
        <f>'4-5_Prison and Probation'!EL25/D25*100</f>
        <v>#VALUE!</v>
      </c>
      <c r="EB25" s="168">
        <f>'4-5_Prison and Probation'!EM25/E25*100</f>
        <v>0.10094535323302729</v>
      </c>
      <c r="EC25" s="168">
        <f>'4-5_Prison and Probation'!EN25/F25*100</f>
        <v>3.3973484374915063E-2</v>
      </c>
      <c r="ED25" s="168">
        <f>'4-5_Prison and Probation'!EO25/G25*100</f>
        <v>6.8463561296453382E-2</v>
      </c>
      <c r="EE25" s="168">
        <f>'4-5_Prison and Probation'!EP25/H25*100</f>
        <v>6.9238699724914643E-2</v>
      </c>
      <c r="EF25" s="6" t="e">
        <f t="shared" si="15"/>
        <v>#VALUE!</v>
      </c>
      <c r="EG25" s="171" t="s">
        <v>3336</v>
      </c>
      <c r="EH25" s="133" t="e">
        <f>'4-5_Prison and Probation'!ER25/C25*100</f>
        <v>#VALUE!</v>
      </c>
      <c r="EI25" s="133" t="e">
        <f>'4-5_Prison and Probation'!ES25/D25*100</f>
        <v>#VALUE!</v>
      </c>
      <c r="EJ25" s="133" t="e">
        <f>'4-5_Prison and Probation'!ET25/E25*100</f>
        <v>#VALUE!</v>
      </c>
      <c r="EK25" s="133" t="e">
        <f>'4-5_Prison and Probation'!EU25/F25*100</f>
        <v>#VALUE!</v>
      </c>
      <c r="EL25" s="133" t="e">
        <f>'4-5_Prison and Probation'!EV25/G25*100</f>
        <v>#VALUE!</v>
      </c>
      <c r="EM25" s="133">
        <f>'4-5_Prison and Probation'!EW25/H25*100</f>
        <v>161.49926710836343</v>
      </c>
      <c r="EN25" s="340" t="e">
        <f t="shared" si="16"/>
        <v>#VALUE!</v>
      </c>
      <c r="EO25" s="171" t="s">
        <v>3336</v>
      </c>
      <c r="EP25" s="168" t="e">
        <f>'4-5_Prison and Probation'!EY25/C25*100</f>
        <v>#VALUE!</v>
      </c>
      <c r="EQ25" s="168" t="e">
        <f>'4-5_Prison and Probation'!EZ25/D25*100</f>
        <v>#VALUE!</v>
      </c>
      <c r="ER25" s="168" t="e">
        <f>'4-5_Prison and Probation'!FA25/E25*100</f>
        <v>#VALUE!</v>
      </c>
      <c r="ES25" s="168" t="e">
        <f>'4-5_Prison and Probation'!FB25/F25*100</f>
        <v>#VALUE!</v>
      </c>
      <c r="ET25" s="168" t="e">
        <f>'4-5_Prison and Probation'!FC25/G25*100</f>
        <v>#VALUE!</v>
      </c>
      <c r="EU25" s="168" t="e">
        <f>'4-5_Prison and Probation'!FD25/H25*100</f>
        <v>#VALUE!</v>
      </c>
      <c r="EV25" s="6" t="e">
        <f t="shared" si="17"/>
        <v>#VALUE!</v>
      </c>
      <c r="EW25" s="171" t="s">
        <v>3336</v>
      </c>
      <c r="EX25" s="168">
        <f>'4-5_Prison and Probation'!FF25/C25*100</f>
        <v>138.34163011844376</v>
      </c>
      <c r="EY25" s="168">
        <f>'4-5_Prison and Probation'!FG25/D25*100</f>
        <v>161.40410921278541</v>
      </c>
      <c r="EZ25" s="168">
        <f>'4-5_Prison and Probation'!FH25/E25*100</f>
        <v>173.28952305003017</v>
      </c>
      <c r="FA25" s="168">
        <f>'4-5_Prison and Probation'!FI25/F25*100</f>
        <v>182.33569064016913</v>
      </c>
      <c r="FB25" s="168">
        <f>'4-5_Prison and Probation'!FJ25/G25*100</f>
        <v>185.12546974560993</v>
      </c>
      <c r="FC25" s="168">
        <f>'4-5_Prison and Probation'!FK25/H25*100</f>
        <v>161.49926710836343</v>
      </c>
      <c r="FD25" s="6">
        <f t="shared" si="18"/>
        <v>16.739456496278677</v>
      </c>
      <c r="FE25" s="171" t="s">
        <v>3336</v>
      </c>
      <c r="FF25" s="168" t="e">
        <f>'4-5_Prison and Probation'!FM25/C25*100</f>
        <v>#VALUE!</v>
      </c>
      <c r="FG25" s="168" t="e">
        <f>'4-5_Prison and Probation'!FN25/D25*100</f>
        <v>#VALUE!</v>
      </c>
      <c r="FH25" s="168" t="e">
        <f>'4-5_Prison and Probation'!FO25/E25*100</f>
        <v>#VALUE!</v>
      </c>
      <c r="FI25" s="168" t="e">
        <f>'4-5_Prison and Probation'!FP25/F25*100</f>
        <v>#VALUE!</v>
      </c>
      <c r="FJ25" s="168" t="e">
        <f>'4-5_Prison and Probation'!FQ25/G25*100</f>
        <v>#VALUE!</v>
      </c>
      <c r="FK25" s="168" t="e">
        <f>'4-5_Prison and Probation'!FR25/H25*100</f>
        <v>#VALUE!</v>
      </c>
      <c r="FL25" s="6" t="e">
        <f t="shared" si="19"/>
        <v>#VALUE!</v>
      </c>
      <c r="FM25" s="171" t="s">
        <v>3336</v>
      </c>
      <c r="FN25" s="168" t="e">
        <f>'4-5_Prison and Probation'!FT25/C25*100</f>
        <v>#VALUE!</v>
      </c>
      <c r="FO25" s="168" t="e">
        <f>'4-5_Prison and Probation'!FU25/D25*100</f>
        <v>#VALUE!</v>
      </c>
      <c r="FP25" s="168" t="e">
        <f>'4-5_Prison and Probation'!FV25/E25*100</f>
        <v>#VALUE!</v>
      </c>
      <c r="FQ25" s="168" t="e">
        <f>'4-5_Prison and Probation'!FW25/F25*100</f>
        <v>#VALUE!</v>
      </c>
      <c r="FR25" s="168" t="e">
        <f>'4-5_Prison and Probation'!FX25/G25*100</f>
        <v>#VALUE!</v>
      </c>
      <c r="FS25" s="168" t="e">
        <f>'4-5_Prison and Probation'!FY25/H25*100</f>
        <v>#VALUE!</v>
      </c>
      <c r="FT25" s="6" t="e">
        <f t="shared" si="20"/>
        <v>#VALUE!</v>
      </c>
      <c r="FU25" s="171" t="s">
        <v>3336</v>
      </c>
      <c r="FV25" s="168">
        <f>'4-5_Prison and Probation'!GA25/C25*100</f>
        <v>1.3431226225091626</v>
      </c>
      <c r="FW25" s="168">
        <f>'4-5_Prison and Probation'!GB25/D25*100</f>
        <v>1.2318382922592945</v>
      </c>
      <c r="FX25" s="168">
        <f>'4-5_Prison and Probation'!GC25/E25*100</f>
        <v>1.6824225538837883</v>
      </c>
      <c r="FY25" s="168">
        <f>'4-5_Prison and Probation'!GD25/F25*100</f>
        <v>1.1890719531220273</v>
      </c>
      <c r="FZ25" s="168">
        <f>'4-5_Prison and Probation'!GE25/G25*100</f>
        <v>1.3692712259290676</v>
      </c>
      <c r="GA25" s="168">
        <f>'4-5_Prison and Probation'!GF25/H25*100</f>
        <v>1.436703019291979</v>
      </c>
      <c r="GB25" s="6">
        <f t="shared" si="21"/>
        <v>6.9673755184015675</v>
      </c>
      <c r="GC25" s="171" t="s">
        <v>3336</v>
      </c>
      <c r="GE25" s="168">
        <f>'4-5_Prison and Probation'!HA25/G25*100</f>
        <v>240.68364973768186</v>
      </c>
      <c r="GF25" s="168">
        <f>'4-5_Prison and Probation'!HB25/G25*100</f>
        <v>9.1398854330765271</v>
      </c>
      <c r="GG25" s="168">
        <f>'4-5_Prison and Probation'!HC25/E25*100</f>
        <v>1.9516101625051945</v>
      </c>
      <c r="GH25" s="168">
        <f>'4-5_Prison and Probation'!HD25/G25*100</f>
        <v>2.6016153292652286</v>
      </c>
      <c r="GI25" s="168">
        <f>'4-5_Prison and Probation'!HE25/G25*100</f>
        <v>0.75309917426098716</v>
      </c>
      <c r="GJ25" s="171" t="s">
        <v>3336</v>
      </c>
      <c r="GK25" s="168" t="e">
        <f>'4-5_Prison and Probation'!HG25/G25*100</f>
        <v>#VALUE!</v>
      </c>
      <c r="GL25" s="168" t="e">
        <f>'4-5_Prison and Probation'!HH25/G25*100</f>
        <v>#VALUE!</v>
      </c>
      <c r="GM25" s="168" t="e">
        <f>'4-5_Prison and Probation'!HI25/G25*100</f>
        <v>#VALUE!</v>
      </c>
      <c r="GN25" s="168" t="e">
        <f>'4-5_Prison and Probation'!HJ25/G25*100</f>
        <v>#VALUE!</v>
      </c>
      <c r="GO25" s="168" t="e">
        <f>'4-5_Prison and Probation'!HK25/G25*100</f>
        <v>#VALUE!</v>
      </c>
      <c r="GP25" s="171" t="s">
        <v>3336</v>
      </c>
      <c r="GQ25" s="168">
        <f>'4-5_Prison and Probation'!HM25/G25*100</f>
        <v>63.534184883108736</v>
      </c>
      <c r="GR25" s="168" t="e">
        <f>'4-5_Prison and Probation'!HN25/G25*100</f>
        <v>#VALUE!</v>
      </c>
      <c r="GS25" s="168" t="e">
        <f>'4-5_Prison and Probation'!HO25/G25*100</f>
        <v>#VALUE!</v>
      </c>
      <c r="GT25" s="168" t="e">
        <f>'4-5_Prison and Probation'!HP25/G25*100</f>
        <v>#VALUE!</v>
      </c>
      <c r="GU25" s="168" t="e">
        <f>'4-5_Prison and Probation'!HQ25/G25*100</f>
        <v>#VALUE!</v>
      </c>
      <c r="GV25" s="171" t="s">
        <v>3336</v>
      </c>
      <c r="GW25" s="168">
        <f>'4-5_Prison and Probation'!HS25/G25*100</f>
        <v>14.103493627069398</v>
      </c>
      <c r="GX25" s="168">
        <f>'4-5_Prison and Probation'!HT25/G25*100</f>
        <v>0.30808602583404021</v>
      </c>
      <c r="GY25" s="168">
        <f>'4-5_Prison and Probation'!HU25/G25*100</f>
        <v>3.4231780648226691E-2</v>
      </c>
      <c r="GZ25" s="168">
        <f>'4-5_Prison and Probation'!HV25/G25*100</f>
        <v>0.10269534194468005</v>
      </c>
      <c r="HA25" s="168" t="e">
        <f>'4-5_Prison and Probation'!HW25/G25*100</f>
        <v>#VALUE!</v>
      </c>
      <c r="HB25" s="171" t="s">
        <v>3336</v>
      </c>
      <c r="HC25" s="168" t="e">
        <f>'4-5_Prison and Probation'!HY25/G25*100</f>
        <v>#VALUE!</v>
      </c>
      <c r="HD25" s="168" t="e">
        <f>'4-5_Prison and Probation'!HZ25/G25*100</f>
        <v>#VALUE!</v>
      </c>
      <c r="HE25" s="168" t="e">
        <f>'4-5_Prison and Probation'!IA25/G25*100</f>
        <v>#VALUE!</v>
      </c>
      <c r="HF25" s="168" t="e">
        <f>'4-5_Prison and Probation'!IB25/G25*100</f>
        <v>#VALUE!</v>
      </c>
      <c r="HG25" s="168" t="e">
        <f>'4-5_Prison and Probation'!IC25/G25*100</f>
        <v>#VALUE!</v>
      </c>
      <c r="HH25" s="171" t="s">
        <v>3336</v>
      </c>
      <c r="HI25" s="168">
        <f>'4-5_Prison and Probation'!IE25/G25*100</f>
        <v>10.74877912354318</v>
      </c>
      <c r="HJ25" s="168">
        <f>'4-5_Prison and Probation'!IF25/G25*100</f>
        <v>0</v>
      </c>
      <c r="HK25" s="168">
        <f>'4-5_Prison and Probation'!IG25/G25*100</f>
        <v>3.4231780648226691E-2</v>
      </c>
      <c r="HL25" s="168">
        <f>'4-5_Prison and Probation'!IH25/G25*100</f>
        <v>3.4231780648226691E-2</v>
      </c>
      <c r="HM25" s="168" t="e">
        <f>'4-5_Prison and Probation'!II25/G25*100</f>
        <v>#VALUE!</v>
      </c>
      <c r="HN25" s="171" t="s">
        <v>3336</v>
      </c>
      <c r="HO25" s="168">
        <f>'4-5_Prison and Probation'!IK25/G25*100</f>
        <v>12.015355007527567</v>
      </c>
      <c r="HP25" s="168" t="e">
        <f>'4-5_Prison and Probation'!IL25/G25*100</f>
        <v>#VALUE!</v>
      </c>
      <c r="HQ25" s="168" t="e">
        <f>'4-5_Prison and Probation'!IM25/G25*100</f>
        <v>#VALUE!</v>
      </c>
      <c r="HR25" s="168" t="e">
        <f>'4-5_Prison and Probation'!IN25/G25*100</f>
        <v>#VALUE!</v>
      </c>
      <c r="HS25" s="168" t="e">
        <f>'4-5_Prison and Probation'!IO25/G25*100</f>
        <v>#VALUE!</v>
      </c>
      <c r="HT25" s="171" t="s">
        <v>3336</v>
      </c>
      <c r="HU25" s="168" t="e">
        <f>'4-5_Prison and Probation'!IQ25/G25*100</f>
        <v>#VALUE!</v>
      </c>
      <c r="HV25" s="168" t="e">
        <f>'4-5_Prison and Probation'!IR25/G25*100</f>
        <v>#VALUE!</v>
      </c>
      <c r="HW25" s="168" t="e">
        <f>'4-5_Prison and Probation'!IS25/G25*100</f>
        <v>#VALUE!</v>
      </c>
      <c r="HX25" s="168" t="e">
        <f>'4-5_Prison and Probation'!IT25/G25*100</f>
        <v>#VALUE!</v>
      </c>
      <c r="HY25" s="168" t="e">
        <f>'4-5_Prison and Probation'!IU25/G25*100</f>
        <v>#VALUE!</v>
      </c>
      <c r="HZ25" s="171" t="s">
        <v>3336</v>
      </c>
      <c r="IA25" s="168">
        <f>'4-5_Prison and Probation'!IW25/G25*100</f>
        <v>34.711025577301861</v>
      </c>
      <c r="IB25" s="168">
        <f>'4-5_Prison and Probation'!IX25/G25*100</f>
        <v>0.47924492907517369</v>
      </c>
      <c r="IC25" s="168">
        <f>'4-5_Prison and Probation'!IY25/G25*100</f>
        <v>0.89002629685389389</v>
      </c>
      <c r="ID25" s="168">
        <f>'4-5_Prison and Probation'!IZ25/G25*100</f>
        <v>0.23962246453758684</v>
      </c>
      <c r="IE25" s="168" t="e">
        <f>'4-5_Prison and Probation'!JA25/G25*100</f>
        <v>#VALUE!</v>
      </c>
      <c r="IF25" s="171" t="s">
        <v>3336</v>
      </c>
      <c r="IG25" s="168">
        <f>'4-5_Prison and Probation'!JC25/G25*100</f>
        <v>39.503474868053601</v>
      </c>
      <c r="IH25" s="168">
        <f>'4-5_Prison and Probation'!JD25/G25*100</f>
        <v>1.2323441033361608</v>
      </c>
      <c r="II25" s="168">
        <f>'4-5_Prison and Probation'!JE25/G25*100</f>
        <v>0.82156273555744042</v>
      </c>
      <c r="IJ25" s="168">
        <f>'4-5_Prison and Probation'!JF25/G25*100</f>
        <v>0.17115890324113345</v>
      </c>
      <c r="IK25" s="168" t="e">
        <f>'4-5_Prison and Probation'!JG25/G25*100</f>
        <v>#VALUE!</v>
      </c>
      <c r="IL25" s="171" t="s">
        <v>3336</v>
      </c>
      <c r="IM25" s="168">
        <f>'4-5_Prison and Probation'!JI25/G25*100</f>
        <v>12.631527059195649</v>
      </c>
      <c r="IN25" s="168">
        <f>'4-5_Prison and Probation'!JJ25/G25*100</f>
        <v>0.85579451620566727</v>
      </c>
      <c r="IO25" s="168">
        <f>'4-5_Prison and Probation'!JK25/G25*100</f>
        <v>0</v>
      </c>
      <c r="IP25" s="168">
        <f>'4-5_Prison and Probation'!JL25/G25*100</f>
        <v>0.13692712259290676</v>
      </c>
      <c r="IQ25" s="168" t="e">
        <f>'4-5_Prison and Probation'!JM25/G25*100</f>
        <v>#VALUE!</v>
      </c>
      <c r="IR25" s="171" t="s">
        <v>3336</v>
      </c>
      <c r="IS25" s="168">
        <f>'4-5_Prison and Probation'!JO25/G25*100</f>
        <v>30.671675460811116</v>
      </c>
      <c r="IT25" s="168">
        <f>'4-5_Prison and Probation'!JP25/G25*100</f>
        <v>2.1908339614865082</v>
      </c>
      <c r="IU25" s="168">
        <f>'4-5_Prison and Probation'!JQ25/G25*100</f>
        <v>0</v>
      </c>
      <c r="IV25" s="168">
        <f>'4-5_Prison and Probation'!JR25/G25*100</f>
        <v>0.95848985815034737</v>
      </c>
      <c r="IW25" s="168" t="e">
        <f>'4-5_Prison and Probation'!JS25/G25*100</f>
        <v>#VALUE!</v>
      </c>
      <c r="IX25" s="171" t="s">
        <v>3336</v>
      </c>
      <c r="IY25" s="168">
        <f>'4-5_Prison and Probation'!KO25/H25*100</f>
        <v>134.2538387666095</v>
      </c>
      <c r="IZ25" s="168">
        <f>'4-5_Prison and Probation'!KP25/H25*100</f>
        <v>118.36355717974159</v>
      </c>
      <c r="JA25" s="168">
        <f>'4-5_Prison and Probation'!KQ25/H25*100</f>
        <v>15.890281586867911</v>
      </c>
      <c r="JB25" s="171" t="s">
        <v>3336</v>
      </c>
      <c r="JC25" s="168">
        <f>'4-5_Prison and Probation'!KS25/H25*100</f>
        <v>13.640023845808185</v>
      </c>
      <c r="JD25" s="168" t="e">
        <f>'4-5_Prison and Probation'!KT25/H25*100</f>
        <v>#VALUE!</v>
      </c>
      <c r="JE25" s="168">
        <f>'4-5_Prison and Probation'!KU25/H25*100</f>
        <v>3.2542188870709885</v>
      </c>
      <c r="JF25" s="168" t="e">
        <f>'4-5_Prison and Probation'!KV25/H25*100</f>
        <v>#VALUE!</v>
      </c>
      <c r="JG25" s="168" t="e">
        <f>'4-5_Prison and Probation'!KW25/H25*100</f>
        <v>#VALUE!</v>
      </c>
      <c r="JH25" s="168" t="e">
        <f>'4-5_Prison and Probation'!KX25/H25*100</f>
        <v>#VALUE!</v>
      </c>
      <c r="JI25" s="168">
        <f>'4-5_Prison and Probation'!KY25/H25*100</f>
        <v>10.385804958737197</v>
      </c>
      <c r="JJ25" s="168" t="e">
        <f>'4-5_Prison and Probation'!KZ25/H25*100</f>
        <v>#VALUE!</v>
      </c>
      <c r="JK25" s="168">
        <f>'4-5_Prison and Probation'!LA25/H25*100</f>
        <v>104.7235333339334</v>
      </c>
      <c r="JL25" s="168">
        <f>'4-5_Prison and Probation'!LB25/H25*100</f>
        <v>15.890281586867911</v>
      </c>
      <c r="JM25" s="171" t="s">
        <v>3336</v>
      </c>
      <c r="JN25" s="168">
        <f>'4-5_Prison and Probation'!LD25/H25*100</f>
        <v>1.1078191955986343</v>
      </c>
      <c r="JO25" s="168" t="e">
        <f>'4-5_Prison and Probation'!LE25/H25*100</f>
        <v>#VALUE!</v>
      </c>
      <c r="JP25" s="168">
        <f>'4-5_Prison and Probation'!LF25/H25*100</f>
        <v>65.603667989356623</v>
      </c>
      <c r="JQ25" s="168" t="e">
        <f>'4-5_Prison and Probation'!LG25/H25*100</f>
        <v>#VALUE!</v>
      </c>
      <c r="JR25" s="168" t="e">
        <f>'4-5_Prison and Probation'!LH25/H25*100</f>
        <v>#VALUE!</v>
      </c>
      <c r="JS25" s="168" t="e">
        <f>'4-5_Prison and Probation'!LI25/H25*100</f>
        <v>#VALUE!</v>
      </c>
      <c r="JT25" s="171" t="s">
        <v>3336</v>
      </c>
      <c r="JU25" s="168">
        <f>'4-5_Prison and Probation'!LK25/H25*100</f>
        <v>9.7972760110754233</v>
      </c>
      <c r="JV25" s="168">
        <f>'4-5_Prison and Probation'!LL25/H25*100</f>
        <v>6.9238699724914643E-2</v>
      </c>
      <c r="JW25" s="168">
        <f>'4-5_Prison and Probation'!LM25/H25*100</f>
        <v>1.3847739944982931</v>
      </c>
      <c r="JX25" s="168" t="e">
        <f>'4-5_Prison and Probation'!LN25/H25*100</f>
        <v>#VALUE!</v>
      </c>
      <c r="JY25" s="168">
        <f>'4-5_Prison and Probation'!LO25/H25*100</f>
        <v>7.1315860716662085</v>
      </c>
      <c r="JZ25" s="168">
        <f>'4-5_Prison and Probation'!LP25/H25*100</f>
        <v>8.8625535647890743</v>
      </c>
      <c r="KA25" s="171" t="s">
        <v>3336</v>
      </c>
      <c r="KB25" s="168">
        <f>'4-5_Prison and Probation'!LR25/H25*100</f>
        <v>0.38081284848703056</v>
      </c>
      <c r="KC25" s="168">
        <f>'4-5_Prison and Probation'!LS25/H25*100</f>
        <v>4.9851863801938547</v>
      </c>
      <c r="KD25" s="168">
        <f>'4-5_Prison and Probation'!LT25/H25*100</f>
        <v>19.317597223251187</v>
      </c>
      <c r="KE25" s="168">
        <f>'4-5_Prison and Probation'!LU25/H25*100</f>
        <v>2.1810190413348112</v>
      </c>
      <c r="KF25" s="171" t="s">
        <v>3336</v>
      </c>
      <c r="KG25" s="168">
        <f>'4-5_Prison and Probation'!OT25/G25*100</f>
        <v>271.83457012756816</v>
      </c>
      <c r="KH25" s="168">
        <f>'4-5_Prison and Probation'!OU25/G25*100</f>
        <v>30.295125873680618</v>
      </c>
      <c r="KI25" s="168">
        <f>'4-5_Prison and Probation'!OV25/G25*100</f>
        <v>16.568181833741718</v>
      </c>
      <c r="KJ25" s="168" t="e">
        <f>'4-5_Prison and Probation'!OW25/G25*100</f>
        <v>#VALUE!</v>
      </c>
      <c r="KK25" s="168" t="e">
        <f>'4-5_Prison and Probation'!OX25/G25*100</f>
        <v>#VALUE!</v>
      </c>
      <c r="KL25" s="171" t="s">
        <v>3336</v>
      </c>
      <c r="KM25" s="168">
        <f>'4-5_Prison and Probation'!OZ25/G25*100</f>
        <v>412.59565215307629</v>
      </c>
      <c r="KN25" s="168">
        <f>'4-5_Prison and Probation'!PA25/G25*100</f>
        <v>42.960884713524493</v>
      </c>
      <c r="KO25" s="168">
        <f>'4-5_Prison and Probation'!PB25/G25*100</f>
        <v>42.344712661856413</v>
      </c>
      <c r="KP25" s="168" t="e">
        <f>'4-5_Prison and Probation'!PC25/G25*100</f>
        <v>#VALUE!</v>
      </c>
      <c r="KQ25" s="168" t="e">
        <f>'4-5_Prison and Probation'!PD25/G25*100</f>
        <v>#VALUE!</v>
      </c>
      <c r="KR25" s="171" t="s">
        <v>3336</v>
      </c>
      <c r="KS25" s="168" t="e">
        <f>'4-5_Prison and Probation'!PF25/G25*100</f>
        <v>#VALUE!</v>
      </c>
      <c r="KT25" s="168" t="e">
        <f>'4-5_Prison and Probation'!PG25/G25*100</f>
        <v>#VALUE!</v>
      </c>
      <c r="KU25" s="168" t="e">
        <f>'4-5_Prison and Probation'!PH25/G25*100</f>
        <v>#VALUE!</v>
      </c>
      <c r="KV25" s="168" t="e">
        <f>'4-5_Prison and Probation'!PI25/G25*100</f>
        <v>#VALUE!</v>
      </c>
      <c r="KW25" s="168" t="e">
        <f>'4-5_Prison and Probation'!PJ25/G25*100</f>
        <v>#VALUE!</v>
      </c>
      <c r="KX25" s="168" t="e">
        <f>'4-5_Prison and Probation'!PK25/G25*100</f>
        <v>#VALUE!</v>
      </c>
      <c r="KY25" s="168" t="e">
        <f>'4-5_Prison and Probation'!PL25/G25*100</f>
        <v>#VALUE!</v>
      </c>
      <c r="KZ25" s="171" t="s">
        <v>3336</v>
      </c>
      <c r="LA25" s="168" t="e">
        <f>'4-5_Prison and Probation'!PN25/G25*100</f>
        <v>#VALUE!</v>
      </c>
      <c r="LB25" s="168" t="e">
        <f>'4-5_Prison and Probation'!PO25/G25*100</f>
        <v>#VALUE!</v>
      </c>
      <c r="LC25" s="171" t="s">
        <v>3336</v>
      </c>
      <c r="LD25" s="168" t="e">
        <f>'4-5_Prison and Probation'!PQ25/G25*100</f>
        <v>#VALUE!</v>
      </c>
      <c r="LE25" s="168" t="e">
        <f>'4-5_Prison and Probation'!PR25/G25*100</f>
        <v>#VALUE!</v>
      </c>
      <c r="LF25" s="168">
        <f>'4-5_Prison and Probation'!PS25/G25*100</f>
        <v>97.389415944204927</v>
      </c>
      <c r="LG25" s="168">
        <f>'4-5_Prison and Probation'!PT25/G25*100</f>
        <v>100.09372661541485</v>
      </c>
      <c r="LH25" s="168" t="e">
        <f>'4-5_Prison and Probation'!PU25/G25*100</f>
        <v>#VALUE!</v>
      </c>
      <c r="LI25" s="168" t="e">
        <f>'4-5_Prison and Probation'!PV25/G25*100</f>
        <v>#VALUE!</v>
      </c>
      <c r="LJ25" s="171" t="s">
        <v>3336</v>
      </c>
      <c r="LK25" s="168" t="e">
        <f>'4-5_Prison and Probation'!PX25/G25*100</f>
        <v>#VALUE!</v>
      </c>
      <c r="LL25" s="168" t="e">
        <f>'4-5_Prison and Probation'!PY25/G25*100</f>
        <v>#VALUE!</v>
      </c>
      <c r="LM25" s="168">
        <f>'4-5_Prison and Probation'!PZ25/G25*100</f>
        <v>19.477883188840988</v>
      </c>
      <c r="LN25" s="168">
        <f>'4-5_Prison and Probation'!QA25/G25*100</f>
        <v>53.161955346696047</v>
      </c>
      <c r="LO25" s="168">
        <f>'4-5_Prison and Probation'!QB25/G25*100</f>
        <v>2.3962246453758684</v>
      </c>
      <c r="LP25" s="168">
        <f>'4-5_Prison and Probation'!QC25/G25*100</f>
        <v>8.6948722846495805</v>
      </c>
      <c r="LQ25" s="171" t="s">
        <v>3336</v>
      </c>
      <c r="LR25" s="168">
        <f>'4-5_Prison and Probation'!QE25/G25*100</f>
        <v>100.60720332513824</v>
      </c>
      <c r="LS25" s="168">
        <f>'4-5_Prison and Probation'!QF25/G25*100</f>
        <v>176.19097499642277</v>
      </c>
      <c r="LT25" s="168" t="e">
        <f>'4-5_Prison and Probation'!QG25/G25*100</f>
        <v>#VALUE!</v>
      </c>
      <c r="LU25" s="168" t="e">
        <f>'4-5_Prison and Probation'!QH25/G25*100</f>
        <v>#VALUE!</v>
      </c>
      <c r="LV25" s="168" t="e">
        <f>'4-5_Prison and Probation'!QI25/G25*100</f>
        <v>#VALUE!</v>
      </c>
      <c r="LW25" s="168" t="e">
        <f>'4-5_Prison and Probation'!QJ25/G25*100</f>
        <v>#VALUE!</v>
      </c>
      <c r="LX25" s="171" t="s">
        <v>3336</v>
      </c>
      <c r="LY25" s="168">
        <f>'4-5_Prison and Probation'!QL25/G25*100</f>
        <v>16.944731420872213</v>
      </c>
      <c r="LZ25" s="168">
        <f>'4-5_Prison and Probation'!QM25/G25*100</f>
        <v>40.496196506852172</v>
      </c>
      <c r="MA25" s="168">
        <f>'4-5_Prison and Probation'!QN25/G25*100</f>
        <v>38.099971861476305</v>
      </c>
      <c r="MB25" s="168">
        <f>'4-5_Prison and Probation'!QO25/G25*100</f>
        <v>42.652798687690449</v>
      </c>
      <c r="MC25" s="168" t="e">
        <f>'4-5_Prison and Probation'!QP25/G25*100</f>
        <v>#VALUE!</v>
      </c>
      <c r="MD25" s="168" t="e">
        <f>'4-5_Prison and Probation'!QQ25/G25*100</f>
        <v>#VALUE!</v>
      </c>
      <c r="ME25" s="171" t="s">
        <v>3336</v>
      </c>
      <c r="MF25" s="168">
        <f>'4-5_Prison and Probation'!QS25/G25*100</f>
        <v>411.43177161103654</v>
      </c>
      <c r="MG25" s="168">
        <f>'4-5_Prison and Probation'!QT25/G25*100</f>
        <v>282.44642212851841</v>
      </c>
      <c r="MH25" s="168">
        <f>'4-5_Prison and Probation'!QU25/G25*100</f>
        <v>34.129085306282008</v>
      </c>
      <c r="MI25" s="168">
        <f>'4-5_Prison and Probation'!QV25/G25*100</f>
        <v>11.022633368728995</v>
      </c>
      <c r="MJ25" s="168" t="e">
        <f>'4-5_Prison and Probation'!QW25/G25*100</f>
        <v>#VALUE!</v>
      </c>
      <c r="MK25" s="168">
        <f>'4-5_Prison and Probation'!QX25/G25*100</f>
        <v>3.4916416261191219</v>
      </c>
      <c r="ML25" s="168">
        <f>'4-5_Prison and Probation'!QY25/G25*100</f>
        <v>80.341989181388044</v>
      </c>
      <c r="MM25" s="171" t="s">
        <v>3336</v>
      </c>
      <c r="MN25" s="168">
        <f>'4-5_Prison and Probation'!RY25/G25*100</f>
        <v>8.6264087233531246</v>
      </c>
      <c r="MO25" s="171" t="s">
        <v>3336</v>
      </c>
      <c r="MP25" s="168">
        <f>'4-5_Prison and Probation'!SA25/G25*100</f>
        <v>0.17115890324113345</v>
      </c>
      <c r="MQ25" s="168">
        <f>'4-5_Prison and Probation'!SB25/G25*100</f>
        <v>0.51347670972340032</v>
      </c>
      <c r="MR25" s="168">
        <f>'4-5_Prison and Probation'!SC25/G25*100</f>
        <v>0.41078136777872021</v>
      </c>
      <c r="MS25" s="168">
        <f>'4-5_Prison and Probation'!SD25/G25*100</f>
        <v>6.9148196909417914</v>
      </c>
      <c r="MT25" s="171" t="s">
        <v>3336</v>
      </c>
      <c r="MU25" s="168">
        <f>'4-5_Prison and Probation'!SF25/G25*100</f>
        <v>0.61617205166808042</v>
      </c>
      <c r="MV25" s="168" t="e">
        <f>'4-5_Prison and Probation'!SG25/G25*100</f>
        <v>#VALUE!</v>
      </c>
      <c r="MW25" s="168">
        <f>'4-5_Prison and Probation'!SH25/G25*100</f>
        <v>8.455249820111991</v>
      </c>
      <c r="MX25" s="168" t="e">
        <f>'4-5_Prison and Probation'!SI25/G25*100</f>
        <v>#VALUE!</v>
      </c>
      <c r="MY25" s="171" t="s">
        <v>3336</v>
      </c>
      <c r="MZ25" s="168" t="e">
        <f>'4-5_Prison and Probation'!SK25/G25*100</f>
        <v>#VALUE!</v>
      </c>
      <c r="NA25" s="168">
        <f>'4-5_Prison and Probation'!SL25/G25*100</f>
        <v>0.27385424518581353</v>
      </c>
      <c r="NB25" s="168">
        <f>'4-5_Prison and Probation'!SM25/G25*100</f>
        <v>23.825319331165776</v>
      </c>
      <c r="NC25" s="168" t="e">
        <f>'4-5_Prison and Probation'!SN25/G25*100</f>
        <v>#VALUE!</v>
      </c>
    </row>
    <row r="26" spans="1:367">
      <c r="A26" s="133">
        <v>25</v>
      </c>
      <c r="B26" s="150" t="s">
        <v>48</v>
      </c>
      <c r="C26" s="5">
        <v>511.84</v>
      </c>
      <c r="D26" s="5">
        <v>524.85299999999995</v>
      </c>
      <c r="E26" s="5">
        <v>537.03899999999999</v>
      </c>
      <c r="F26" s="5">
        <v>549.67999999999995</v>
      </c>
      <c r="G26" s="5">
        <v>562.95799999999997</v>
      </c>
      <c r="H26" s="5">
        <v>576.24900000000002</v>
      </c>
      <c r="I26" s="171" t="s">
        <v>3336</v>
      </c>
      <c r="J26" s="285">
        <f>'4-5_Prison and Probation'!AJ26/C26*100</f>
        <v>125.82056892778995</v>
      </c>
      <c r="K26" s="285">
        <f>'4-5_Prison and Probation'!AK26/D26*100</f>
        <v>125.55896603429915</v>
      </c>
      <c r="L26" s="285">
        <f>'4-5_Prison and Probation'!AL26/E26*100</f>
        <v>133.50985682604056</v>
      </c>
      <c r="M26" s="285">
        <f>'4-5_Prison and Probation'!AM26/F26*100</f>
        <v>119.34216271285112</v>
      </c>
      <c r="N26" s="285">
        <f>'4-5_Prison and Probation'!AN26/G26*100</f>
        <v>118.48130766415967</v>
      </c>
      <c r="O26" s="285">
        <f>'4-5_Prison and Probation'!AO26/H26*100</f>
        <v>125.64013126270066</v>
      </c>
      <c r="P26" s="340">
        <f t="shared" si="0"/>
        <v>-0.14340871816661149</v>
      </c>
      <c r="Q26" s="171" t="s">
        <v>3336</v>
      </c>
      <c r="R26" s="167">
        <f>'4-5_Prison and Probation'!AQ26/C26*100</f>
        <v>47.866520787746175</v>
      </c>
      <c r="S26" s="167">
        <f>'4-5_Prison and Probation'!AR26/D26*100</f>
        <v>49.347150535483273</v>
      </c>
      <c r="T26" s="167">
        <f>'4-5_Prison and Probation'!AS26/E26*100</f>
        <v>60.703226395103528</v>
      </c>
      <c r="U26" s="167">
        <f>'4-5_Prison and Probation'!AT26/F26*100</f>
        <v>51.484500072769613</v>
      </c>
      <c r="V26" s="167">
        <f>'4-5_Prison and Probation'!AU26/G26*100</f>
        <v>50.447813158352851</v>
      </c>
      <c r="W26" s="167">
        <f>'4-5_Prison and Probation'!AV26/H26*100</f>
        <v>59.522879866168964</v>
      </c>
      <c r="X26" s="6">
        <f t="shared" si="1"/>
        <v>24.351799308979253</v>
      </c>
      <c r="Y26" s="171" t="s">
        <v>3336</v>
      </c>
      <c r="Z26" s="168">
        <f>'4-5_Prison and Probation'!AX26/C26*100</f>
        <v>7.0334479524851519</v>
      </c>
      <c r="AA26" s="168">
        <f>'4-5_Prison and Probation'!AY26/D26*100</f>
        <v>5.52535662366415</v>
      </c>
      <c r="AB26" s="168">
        <f>'4-5_Prison and Probation'!AZ26/E26*100</f>
        <v>6.1448051258847123</v>
      </c>
      <c r="AC26" s="168">
        <f>'4-5_Prison and Probation'!BA26/F26*100</f>
        <v>4.7300247416678802</v>
      </c>
      <c r="AD26" s="168">
        <f>'4-5_Prison and Probation'!BB26/G26*100</f>
        <v>6.9276926520273268</v>
      </c>
      <c r="AE26" s="168">
        <f>'4-5_Prison and Probation'!BC26/H26*100</f>
        <v>6.2472993445541771</v>
      </c>
      <c r="AF26" s="6">
        <f t="shared" si="2"/>
        <v>-11.177286207871944</v>
      </c>
      <c r="AG26" s="171" t="s">
        <v>3336</v>
      </c>
      <c r="AH26" s="168">
        <f>'4-5_Prison and Probation'!BE26/C26*100</f>
        <v>86.355110972178807</v>
      </c>
      <c r="AI26" s="168">
        <f>'4-5_Prison and Probation'!BF26/D26*100</f>
        <v>86.500410591156012</v>
      </c>
      <c r="AJ26" s="168">
        <f>'4-5_Prison and Probation'!BG26/E26*100</f>
        <v>96.454819854796398</v>
      </c>
      <c r="AK26" s="168">
        <f>'4-5_Prison and Probation'!BH26/F26*100</f>
        <v>86.777761606753018</v>
      </c>
      <c r="AL26" s="168">
        <f>'4-5_Prison and Probation'!BI26/G26*100</f>
        <v>87.217874157574812</v>
      </c>
      <c r="AM26" s="168">
        <f>'4-5_Prison and Probation'!BJ26/H26*100</f>
        <v>48.243033827390583</v>
      </c>
      <c r="AN26" s="6">
        <f t="shared" si="3"/>
        <v>-44.13413023934028</v>
      </c>
      <c r="AO26" s="171" t="s">
        <v>3336</v>
      </c>
      <c r="AP26" s="168">
        <f>'4-5_Prison and Probation'!BL26/C26*100</f>
        <v>49.23413566739606</v>
      </c>
      <c r="AQ26" s="168">
        <f>'4-5_Prison and Probation'!BM26/D26*100</f>
        <v>48.203973303001035</v>
      </c>
      <c r="AR26" s="168">
        <f>'4-5_Prison and Probation'!BN26/E26*100</f>
        <v>20.110271321077242</v>
      </c>
      <c r="AS26" s="168">
        <f>'4-5_Prison and Probation'!BO26/F26*100</f>
        <v>50.574879930141179</v>
      </c>
      <c r="AT26" s="168">
        <f>'4-5_Prison and Probation'!BP26/G26*100</f>
        <v>50.092546868505295</v>
      </c>
      <c r="AU26" s="168" t="e">
        <f>'4-5_Prison and Probation'!BQ26/H26*100</f>
        <v>#VALUE!</v>
      </c>
      <c r="AV26" s="6" t="e">
        <f t="shared" si="4"/>
        <v>#VALUE!</v>
      </c>
      <c r="AW26" s="171" t="s">
        <v>3336</v>
      </c>
      <c r="AX26" s="168" t="e">
        <f>'4-5_Prison and Probation'!BS26/C26*100</f>
        <v>#VALUE!</v>
      </c>
      <c r="AY26" s="168">
        <f>'4-5_Prison and Probation'!BT26/D26*100</f>
        <v>0.19052953874703968</v>
      </c>
      <c r="AZ26" s="168">
        <f>'4-5_Prison and Probation'!BU26/E26*100</f>
        <v>0.18620621593590037</v>
      </c>
      <c r="BA26" s="168">
        <f>'4-5_Prison and Probation'!BV26/F26*100</f>
        <v>0.90962014262843849</v>
      </c>
      <c r="BB26" s="168">
        <f>'4-5_Prison and Probation'!BW26/G26*100</f>
        <v>0.17763314492377763</v>
      </c>
      <c r="BC26" s="168">
        <f>'4-5_Prison and Probation'!BX26/H26*100</f>
        <v>0.34707218580856536</v>
      </c>
      <c r="BD26" s="6" t="e">
        <f t="shared" si="5"/>
        <v>#VALUE!</v>
      </c>
      <c r="BE26" s="171" t="s">
        <v>3336</v>
      </c>
      <c r="BF26" s="168">
        <f>'4-5_Prison and Probation'!BZ26/C26*100</f>
        <v>212.95717411691152</v>
      </c>
      <c r="BG26" s="168">
        <f>'4-5_Prison and Probation'!CA26/D26*100</f>
        <v>158.520576237537</v>
      </c>
      <c r="BH26" s="168">
        <f>'4-5_Prison and Probation'!CB26/E26*100</f>
        <v>146.54429194155361</v>
      </c>
      <c r="BI26" s="168">
        <f>'4-5_Prison and Probation'!CC26/F26*100</f>
        <v>172.82782709940329</v>
      </c>
      <c r="BJ26" s="168">
        <f>'4-5_Prison and Probation'!CD26/G26*100</f>
        <v>168.57385453266497</v>
      </c>
      <c r="BK26" s="168">
        <f>'4-5_Prison and Probation'!CE26/H26*100</f>
        <v>170.41244323200559</v>
      </c>
      <c r="BL26" s="6">
        <f t="shared" si="6"/>
        <v>-19.978068858835101</v>
      </c>
      <c r="BM26" s="171" t="s">
        <v>3336</v>
      </c>
      <c r="BN26" s="168">
        <f>'4-5_Prison and Probation'!CG26/C26*100</f>
        <v>135.00312597686778</v>
      </c>
      <c r="BO26" s="168">
        <f>'4-5_Prison and Probation'!CH26/D26*100</f>
        <v>135.27597251039816</v>
      </c>
      <c r="BP26" s="168">
        <f>'4-5_Prison and Probation'!CI26/E26*100</f>
        <v>118.79956576710444</v>
      </c>
      <c r="BQ26" s="168">
        <f>'4-5_Prison and Probation'!CJ26/F26*100</f>
        <v>122.79871925483918</v>
      </c>
      <c r="BR26" s="168">
        <f>'4-5_Prison and Probation'!CK26/G26*100</f>
        <v>114.57337847583658</v>
      </c>
      <c r="BS26" s="168">
        <f>'4-5_Prison and Probation'!CL26/H26*100</f>
        <v>114.88089350263515</v>
      </c>
      <c r="BT26" s="6">
        <f t="shared" si="7"/>
        <v>-14.905012257035054</v>
      </c>
      <c r="BU26" s="171" t="s">
        <v>3336</v>
      </c>
      <c r="BV26" s="168" t="e">
        <f>'4-5_Prison and Probation'!CN26/C26*100</f>
        <v>#VALUE!</v>
      </c>
      <c r="BW26" s="168" t="e">
        <f>'4-5_Prison and Probation'!CO26/D26*100</f>
        <v>#VALUE!</v>
      </c>
      <c r="BX26" s="168" t="e">
        <f>'4-5_Prison and Probation'!CP26/E26*100</f>
        <v>#VALUE!</v>
      </c>
      <c r="BY26" s="168" t="e">
        <f>'4-5_Prison and Probation'!CQ26/F26*100</f>
        <v>#VALUE!</v>
      </c>
      <c r="BZ26" s="168" t="e">
        <f>'4-5_Prison and Probation'!CR26/G26*100</f>
        <v>#VALUE!</v>
      </c>
      <c r="CA26" s="168" t="e">
        <f>'4-5_Prison and Probation'!CS26/H26*100</f>
        <v>#VALUE!</v>
      </c>
      <c r="CB26" s="6" t="e">
        <f t="shared" si="8"/>
        <v>#VALUE!</v>
      </c>
      <c r="CC26" s="171" t="s">
        <v>3336</v>
      </c>
      <c r="CD26" s="168" t="e">
        <f>'4-5_Prison and Probation'!CU26/C26*100</f>
        <v>#VALUE!</v>
      </c>
      <c r="CE26" s="168" t="e">
        <f>'4-5_Prison and Probation'!CV26/D26*100</f>
        <v>#VALUE!</v>
      </c>
      <c r="CF26" s="168" t="e">
        <f>'4-5_Prison and Probation'!CW26/E26*100</f>
        <v>#VALUE!</v>
      </c>
      <c r="CG26" s="168" t="e">
        <f>'4-5_Prison and Probation'!CX26/F26*100</f>
        <v>#VALUE!</v>
      </c>
      <c r="CH26" s="168" t="e">
        <f>'4-5_Prison and Probation'!CY26/G26*100</f>
        <v>#VALUE!</v>
      </c>
      <c r="CI26" s="168" t="e">
        <f>'4-5_Prison and Probation'!CZ26/H26*100</f>
        <v>#VALUE!</v>
      </c>
      <c r="CJ26" s="6" t="e">
        <f t="shared" si="9"/>
        <v>#VALUE!</v>
      </c>
      <c r="CK26" s="171" t="s">
        <v>3336</v>
      </c>
      <c r="CL26" s="168" t="e">
        <f>'4-5_Prison and Probation'!DB26/C26*100</f>
        <v>#VALUE!</v>
      </c>
      <c r="CM26" s="168" t="e">
        <f>'4-5_Prison and Probation'!DC26/D26*100</f>
        <v>#VALUE!</v>
      </c>
      <c r="CN26" s="168" t="e">
        <f>'4-5_Prison and Probation'!DD26/E26*100</f>
        <v>#VALUE!</v>
      </c>
      <c r="CO26" s="168" t="e">
        <f>'4-5_Prison and Probation'!DE26/F26*100</f>
        <v>#VALUE!</v>
      </c>
      <c r="CP26" s="168" t="e">
        <f>'4-5_Prison and Probation'!DF26/G26*100</f>
        <v>#VALUE!</v>
      </c>
      <c r="CQ26" s="168" t="e">
        <f>'4-5_Prison and Probation'!DG26/H26*100</f>
        <v>#VALUE!</v>
      </c>
      <c r="CR26" s="6" t="e">
        <f t="shared" si="10"/>
        <v>#VALUE!</v>
      </c>
      <c r="CS26" s="171" t="s">
        <v>3336</v>
      </c>
      <c r="CT26" s="168" t="e">
        <f>'4-5_Prison and Probation'!DI26/C26*100</f>
        <v>#VALUE!</v>
      </c>
      <c r="CU26" s="168" t="e">
        <f>'4-5_Prison and Probation'!DJ26/D26*100</f>
        <v>#VALUE!</v>
      </c>
      <c r="CV26" s="168" t="e">
        <f>'4-5_Prison and Probation'!DK26/E26*100</f>
        <v>#VALUE!</v>
      </c>
      <c r="CW26" s="168" t="e">
        <f>'4-5_Prison and Probation'!DL26/F26*100</f>
        <v>#VALUE!</v>
      </c>
      <c r="CX26" s="168" t="e">
        <f>'4-5_Prison and Probation'!DM26/G26*100</f>
        <v>#VALUE!</v>
      </c>
      <c r="CY26" s="168" t="e">
        <f>'4-5_Prison and Probation'!DN26/H26*100</f>
        <v>#VALUE!</v>
      </c>
      <c r="CZ26" s="6" t="e">
        <f t="shared" si="11"/>
        <v>#VALUE!</v>
      </c>
      <c r="DA26" s="171" t="s">
        <v>3336</v>
      </c>
      <c r="DB26" s="168">
        <f>'4-5_Prison and Probation'!DP26/C26*100</f>
        <v>202.2116286339481</v>
      </c>
      <c r="DC26" s="168">
        <f>'4-5_Prison and Probation'!DQ26/D26*100</f>
        <v>224.63432618275979</v>
      </c>
      <c r="DD26" s="168">
        <f>'4-5_Prison and Probation'!DR26/E26*100</f>
        <v>147.47532302123309</v>
      </c>
      <c r="DE26" s="168">
        <f>'4-5_Prison and Probation'!DS26/F26*100</f>
        <v>167.37010624363268</v>
      </c>
      <c r="DF26" s="168">
        <f>'4-5_Prison and Probation'!DT26/G26*100</f>
        <v>155.07373551845788</v>
      </c>
      <c r="DG26" s="168">
        <f>'4-5_Prison and Probation'!DU26/H26*100</f>
        <v>175.01114969396909</v>
      </c>
      <c r="DH26" s="6">
        <f t="shared" si="12"/>
        <v>-13.451490957138986</v>
      </c>
      <c r="DI26" s="171" t="s">
        <v>3336</v>
      </c>
      <c r="DJ26" s="168">
        <f>'4-5_Prison and Probation'!DW26/C26*100</f>
        <v>0.39074710847139738</v>
      </c>
      <c r="DK26" s="168">
        <f>'4-5_Prison and Probation'!DX26/D26*100</f>
        <v>0.57158861624111901</v>
      </c>
      <c r="DL26" s="168">
        <f>'4-5_Prison and Probation'!DY26/E26*100</f>
        <v>0.18620621593590037</v>
      </c>
      <c r="DM26" s="168">
        <f>'4-5_Prison and Probation'!DZ26/F26*100</f>
        <v>0.18192402852568768</v>
      </c>
      <c r="DN26" s="168">
        <f>'4-5_Prison and Probation'!EA26/G26*100</f>
        <v>0.17763314492377763</v>
      </c>
      <c r="DO26" s="168">
        <f>'4-5_Prison and Probation'!EB26/H26*100</f>
        <v>0.34707218580856536</v>
      </c>
      <c r="DP26" s="6">
        <f t="shared" si="13"/>
        <v>-11.177286207871973</v>
      </c>
      <c r="DQ26" s="171" t="s">
        <v>3336</v>
      </c>
      <c r="DR26" s="168">
        <f>'4-5_Prison and Probation'!ED26/C26*100</f>
        <v>0.39074710847139738</v>
      </c>
      <c r="DS26" s="168">
        <f>'4-5_Prison and Probation'!EE26/D26*100</f>
        <v>0.38105907749407936</v>
      </c>
      <c r="DT26" s="168">
        <f>'4-5_Prison and Probation'!EF26/E26*100</f>
        <v>0.18620621593590037</v>
      </c>
      <c r="DU26" s="168">
        <f>'4-5_Prison and Probation'!EG26/F26*100</f>
        <v>0</v>
      </c>
      <c r="DV26" s="168">
        <f>'4-5_Prison and Probation'!EH26/G26*100</f>
        <v>0</v>
      </c>
      <c r="DW26" s="168">
        <f>'4-5_Prison and Probation'!EI26/H26*100</f>
        <v>0</v>
      </c>
      <c r="DX26" s="6">
        <f t="shared" si="14"/>
        <v>-100</v>
      </c>
      <c r="DY26" s="171" t="s">
        <v>3336</v>
      </c>
      <c r="DZ26" s="168" t="e">
        <f>'4-5_Prison and Probation'!EK26/C26*100</f>
        <v>#VALUE!</v>
      </c>
      <c r="EA26" s="168" t="e">
        <f>'4-5_Prison and Probation'!EL26/D26*100</f>
        <v>#VALUE!</v>
      </c>
      <c r="EB26" s="168">
        <f>'4-5_Prison and Probation'!EM26/E26*100</f>
        <v>0.18620621593590037</v>
      </c>
      <c r="EC26" s="168">
        <f>'4-5_Prison and Probation'!EN26/F26*100</f>
        <v>0</v>
      </c>
      <c r="ED26" s="168">
        <f>'4-5_Prison and Probation'!EO26/G26*100</f>
        <v>0</v>
      </c>
      <c r="EE26" s="168">
        <f>'4-5_Prison and Probation'!EP26/H26*100</f>
        <v>0</v>
      </c>
      <c r="EF26" s="6" t="e">
        <f t="shared" si="15"/>
        <v>#VALUE!</v>
      </c>
      <c r="EG26" s="171" t="s">
        <v>3336</v>
      </c>
      <c r="EH26" s="133">
        <f>'4-5_Prison and Probation'!ER26/C26*100</f>
        <v>201.82088152547672</v>
      </c>
      <c r="EI26" s="133">
        <f>'4-5_Prison and Probation'!ES26/D26*100</f>
        <v>224.06273756651865</v>
      </c>
      <c r="EJ26" s="133">
        <f>'4-5_Prison and Probation'!ET26/E26*100</f>
        <v>147.2891168052972</v>
      </c>
      <c r="EK26" s="133">
        <f>'4-5_Prison and Probation'!EU26/F26*100</f>
        <v>167.18818221510699</v>
      </c>
      <c r="EL26" s="133">
        <f>'4-5_Prison and Probation'!EV26/G26*100</f>
        <v>154.89610237353409</v>
      </c>
      <c r="EM26" s="133">
        <f>'4-5_Prison and Probation'!EW26/H26*100</f>
        <v>174.66407750816052</v>
      </c>
      <c r="EN26" s="340">
        <f t="shared" si="16"/>
        <v>-13.455894064107582</v>
      </c>
      <c r="EO26" s="171" t="s">
        <v>3336</v>
      </c>
      <c r="EP26" s="168">
        <f>'4-5_Prison and Probation'!EY26/C26*100</f>
        <v>63.301031572366369</v>
      </c>
      <c r="EQ26" s="168">
        <f>'4-5_Prison and Probation'!EZ26/D26*100</f>
        <v>77.354992731298097</v>
      </c>
      <c r="ER26" s="168">
        <f>'4-5_Prison and Probation'!FA26/E26*100</f>
        <v>70.385949623770344</v>
      </c>
      <c r="ES26" s="168">
        <f>'4-5_Prison and Probation'!FB26/F26*100</f>
        <v>92.417406491049348</v>
      </c>
      <c r="ET26" s="168">
        <f>'4-5_Prison and Probation'!FC26/G26*100</f>
        <v>72.474323128901275</v>
      </c>
      <c r="EU26" s="168">
        <f>'4-5_Prison and Probation'!FD26/H26*100</f>
        <v>74.446983855937276</v>
      </c>
      <c r="EV26" s="6">
        <f t="shared" si="17"/>
        <v>17.607852521058433</v>
      </c>
      <c r="EW26" s="171" t="s">
        <v>3336</v>
      </c>
      <c r="EX26" s="168">
        <f>'4-5_Prison and Probation'!FF26/C26*100</f>
        <v>81.470772116286341</v>
      </c>
      <c r="EY26" s="168">
        <f>'4-5_Prison and Probation'!FG26/D26*100</f>
        <v>115.84195955820012</v>
      </c>
      <c r="EZ26" s="168">
        <f>'4-5_Prison and Probation'!FH26/E26*100</f>
        <v>70.944568271578049</v>
      </c>
      <c r="FA26" s="168">
        <f>'4-5_Prison and Probation'!FI26/F26*100</f>
        <v>69.313054868287011</v>
      </c>
      <c r="FB26" s="168">
        <f>'4-5_Prison and Probation'!FJ26/G26*100</f>
        <v>75.138820302757935</v>
      </c>
      <c r="FC26" s="168">
        <f>'4-5_Prison and Probation'!FK26/H26*100</f>
        <v>92.407969471530535</v>
      </c>
      <c r="FD26" s="6">
        <f t="shared" si="18"/>
        <v>13.424688475559208</v>
      </c>
      <c r="FE26" s="171" t="s">
        <v>3336</v>
      </c>
      <c r="FF26" s="168" t="e">
        <f>'4-5_Prison and Probation'!FM26/C26*100</f>
        <v>#VALUE!</v>
      </c>
      <c r="FG26" s="168" t="e">
        <f>'4-5_Prison and Probation'!FN26/D26*100</f>
        <v>#VALUE!</v>
      </c>
      <c r="FH26" s="168" t="e">
        <f>'4-5_Prison and Probation'!FO26/E26*100</f>
        <v>#VALUE!</v>
      </c>
      <c r="FI26" s="168" t="e">
        <f>'4-5_Prison and Probation'!FP26/F26*100</f>
        <v>#VALUE!</v>
      </c>
      <c r="FJ26" s="168">
        <f>'4-5_Prison and Probation'!FQ26/G26*100</f>
        <v>4.9737280578657739</v>
      </c>
      <c r="FK26" s="168">
        <f>'4-5_Prison and Probation'!FR26/H26*100</f>
        <v>5.8134591122934705</v>
      </c>
      <c r="FL26" s="6" t="e">
        <f t="shared" si="19"/>
        <v>#VALUE!</v>
      </c>
      <c r="FM26" s="171" t="s">
        <v>3336</v>
      </c>
      <c r="FN26" s="168" t="e">
        <f>'4-5_Prison and Probation'!FT26/C26*100</f>
        <v>#VALUE!</v>
      </c>
      <c r="FO26" s="168" t="e">
        <f>'4-5_Prison and Probation'!FU26/D26*100</f>
        <v>#VALUE!</v>
      </c>
      <c r="FP26" s="168" t="e">
        <f>'4-5_Prison and Probation'!FV26/E26*100</f>
        <v>#VALUE!</v>
      </c>
      <c r="FQ26" s="168" t="e">
        <f>'4-5_Prison and Probation'!FW26/F26*100</f>
        <v>#VALUE!</v>
      </c>
      <c r="FR26" s="168">
        <f>'4-5_Prison and Probation'!FX26/G26*100</f>
        <v>4.9737280578657739</v>
      </c>
      <c r="FS26" s="168">
        <f>'4-5_Prison and Probation'!FY26/H26*100</f>
        <v>5.3796188800327629</v>
      </c>
      <c r="FT26" s="6" t="e">
        <f t="shared" si="20"/>
        <v>#VALUE!</v>
      </c>
      <c r="FU26" s="171" t="s">
        <v>3336</v>
      </c>
      <c r="FV26" s="168">
        <f>'4-5_Prison and Probation'!GA26/C26*100</f>
        <v>57.439824945295406</v>
      </c>
      <c r="FW26" s="168">
        <f>'4-5_Prison and Probation'!GB26/D26*100</f>
        <v>31.437373893261544</v>
      </c>
      <c r="FX26" s="168">
        <f>'4-5_Prison and Probation'!GC26/E26*100</f>
        <v>6.1448051258847123</v>
      </c>
      <c r="FY26" s="168">
        <f>'4-5_Prison and Probation'!GD26/F26*100</f>
        <v>5.6396448842963185</v>
      </c>
      <c r="FZ26" s="168">
        <f>'4-5_Prison and Probation'!GE26/G26*100</f>
        <v>2.4868640289328869</v>
      </c>
      <c r="GA26" s="168">
        <f>'4-5_Prison and Probation'!GF26/H26*100</f>
        <v>5.4663869264849048</v>
      </c>
      <c r="GB26" s="6">
        <f t="shared" si="21"/>
        <v>-90.483280665129143</v>
      </c>
      <c r="GC26" s="171" t="s">
        <v>3336</v>
      </c>
      <c r="GE26" s="168">
        <f>'4-5_Prison and Probation'!HA26/G26*100</f>
        <v>67.855861360883054</v>
      </c>
      <c r="GF26" s="168">
        <f>'4-5_Prison and Probation'!HB26/G26*100</f>
        <v>7.1053257969511048</v>
      </c>
      <c r="GG26" s="168">
        <f>'4-5_Prison and Probation'!HC26/E26*100</f>
        <v>0.37241243187180073</v>
      </c>
      <c r="GH26" s="168">
        <f>'4-5_Prison and Probation'!HD26/G26*100</f>
        <v>91.658702780669259</v>
      </c>
      <c r="GI26" s="168" t="e">
        <f>'4-5_Prison and Probation'!HE26/G26*100</f>
        <v>#VALUE!</v>
      </c>
      <c r="GJ26" s="171" t="s">
        <v>3336</v>
      </c>
      <c r="GK26" s="168" t="e">
        <f>'4-5_Prison and Probation'!HG26/G26*100</f>
        <v>#VALUE!</v>
      </c>
      <c r="GL26" s="168" t="e">
        <f>'4-5_Prison and Probation'!HH26/G26*100</f>
        <v>#VALUE!</v>
      </c>
      <c r="GM26" s="168" t="e">
        <f>'4-5_Prison and Probation'!HI26/G26*100</f>
        <v>#VALUE!</v>
      </c>
      <c r="GN26" s="168" t="e">
        <f>'4-5_Prison and Probation'!HJ26/G26*100</f>
        <v>#VALUE!</v>
      </c>
      <c r="GO26" s="168" t="e">
        <f>'4-5_Prison and Probation'!HK26/G26*100</f>
        <v>#VALUE!</v>
      </c>
      <c r="GP26" s="171" t="s">
        <v>3336</v>
      </c>
      <c r="GQ26" s="168">
        <f>'4-5_Prison and Probation'!HM26/G26*100</f>
        <v>11.19088813019799</v>
      </c>
      <c r="GR26" s="168" t="e">
        <f>'4-5_Prison and Probation'!HN26/G26*100</f>
        <v>#VALUE!</v>
      </c>
      <c r="GS26" s="168" t="e">
        <f>'4-5_Prison and Probation'!HO26/G26*100</f>
        <v>#VALUE!</v>
      </c>
      <c r="GT26" s="168" t="e">
        <f>'4-5_Prison and Probation'!HP26/G26*100</f>
        <v>#VALUE!</v>
      </c>
      <c r="GU26" s="168" t="e">
        <f>'4-5_Prison and Probation'!HQ26/G26*100</f>
        <v>#VALUE!</v>
      </c>
      <c r="GV26" s="171" t="s">
        <v>3336</v>
      </c>
      <c r="GW26" s="168">
        <f>'4-5_Prison and Probation'!HS26/G26*100</f>
        <v>7.815858376646216</v>
      </c>
      <c r="GX26" s="168" t="e">
        <f>'4-5_Prison and Probation'!HT26/G26*100</f>
        <v>#VALUE!</v>
      </c>
      <c r="GY26" s="168" t="e">
        <f>'4-5_Prison and Probation'!HU26/G26*100</f>
        <v>#VALUE!</v>
      </c>
      <c r="GZ26" s="168" t="e">
        <f>'4-5_Prison and Probation'!HV26/G26*100</f>
        <v>#VALUE!</v>
      </c>
      <c r="HA26" s="168" t="e">
        <f>'4-5_Prison and Probation'!HW26/G26*100</f>
        <v>#VALUE!</v>
      </c>
      <c r="HB26" s="171" t="s">
        <v>3336</v>
      </c>
      <c r="HC26" s="168" t="e">
        <f>'4-5_Prison and Probation'!HY26/G26*100</f>
        <v>#VALUE!</v>
      </c>
      <c r="HD26" s="168" t="e">
        <f>'4-5_Prison and Probation'!HZ26/G26*100</f>
        <v>#VALUE!</v>
      </c>
      <c r="HE26" s="168" t="e">
        <f>'4-5_Prison and Probation'!IA26/G26*100</f>
        <v>#VALUE!</v>
      </c>
      <c r="HF26" s="168" t="e">
        <f>'4-5_Prison and Probation'!IB26/G26*100</f>
        <v>#VALUE!</v>
      </c>
      <c r="HG26" s="168" t="e">
        <f>'4-5_Prison and Probation'!IC26/G26*100</f>
        <v>#VALUE!</v>
      </c>
      <c r="HH26" s="171" t="s">
        <v>3336</v>
      </c>
      <c r="HI26" s="168" t="e">
        <f>'4-5_Prison and Probation'!IE26/G26*100</f>
        <v>#VALUE!</v>
      </c>
      <c r="HJ26" s="168" t="e">
        <f>'4-5_Prison and Probation'!IF26/G26*100</f>
        <v>#VALUE!</v>
      </c>
      <c r="HK26" s="168" t="e">
        <f>'4-5_Prison and Probation'!IG26/G26*100</f>
        <v>#VALUE!</v>
      </c>
      <c r="HL26" s="168" t="e">
        <f>'4-5_Prison and Probation'!IH26/G26*100</f>
        <v>#VALUE!</v>
      </c>
      <c r="HM26" s="168" t="e">
        <f>'4-5_Prison and Probation'!II26/G26*100</f>
        <v>#VALUE!</v>
      </c>
      <c r="HN26" s="171" t="s">
        <v>3336</v>
      </c>
      <c r="HO26" s="168">
        <f>'4-5_Prison and Probation'!IK26/G26*100</f>
        <v>4.2631954781706627</v>
      </c>
      <c r="HP26" s="168" t="e">
        <f>'4-5_Prison and Probation'!IL26/G26*100</f>
        <v>#VALUE!</v>
      </c>
      <c r="HQ26" s="168" t="e">
        <f>'4-5_Prison and Probation'!IM26/G26*100</f>
        <v>#VALUE!</v>
      </c>
      <c r="HR26" s="168" t="e">
        <f>'4-5_Prison and Probation'!IN26/G26*100</f>
        <v>#VALUE!</v>
      </c>
      <c r="HS26" s="168" t="e">
        <f>'4-5_Prison and Probation'!IO26/G26*100</f>
        <v>#VALUE!</v>
      </c>
      <c r="HT26" s="171" t="s">
        <v>3336</v>
      </c>
      <c r="HU26" s="168" t="e">
        <f>'4-5_Prison and Probation'!IQ26/G26*100</f>
        <v>#VALUE!</v>
      </c>
      <c r="HV26" s="168" t="e">
        <f>'4-5_Prison and Probation'!IR26/G26*100</f>
        <v>#VALUE!</v>
      </c>
      <c r="HW26" s="168" t="e">
        <f>'4-5_Prison and Probation'!IS26/G26*100</f>
        <v>#VALUE!</v>
      </c>
      <c r="HX26" s="168" t="e">
        <f>'4-5_Prison and Probation'!IT26/G26*100</f>
        <v>#VALUE!</v>
      </c>
      <c r="HY26" s="168" t="e">
        <f>'4-5_Prison and Probation'!IU26/G26*100</f>
        <v>#VALUE!</v>
      </c>
      <c r="HZ26" s="171" t="s">
        <v>3336</v>
      </c>
      <c r="IA26" s="168">
        <f>'4-5_Prison and Probation'!IW26/G26*100</f>
        <v>5.151361202789551</v>
      </c>
      <c r="IB26" s="168" t="e">
        <f>'4-5_Prison and Probation'!IX26/G26*100</f>
        <v>#VALUE!</v>
      </c>
      <c r="IC26" s="168" t="e">
        <f>'4-5_Prison and Probation'!IY26/G26*100</f>
        <v>#VALUE!</v>
      </c>
      <c r="ID26" s="168" t="e">
        <f>'4-5_Prison and Probation'!IZ26/G26*100</f>
        <v>#VALUE!</v>
      </c>
      <c r="IE26" s="168" t="e">
        <f>'4-5_Prison and Probation'!JA26/G26*100</f>
        <v>#VALUE!</v>
      </c>
      <c r="IF26" s="171" t="s">
        <v>3336</v>
      </c>
      <c r="IG26" s="168">
        <f>'4-5_Prison and Probation'!JC26/G26*100</f>
        <v>10.48035555050288</v>
      </c>
      <c r="IH26" s="168" t="e">
        <f>'4-5_Prison and Probation'!JD26/G26*100</f>
        <v>#VALUE!</v>
      </c>
      <c r="II26" s="168" t="e">
        <f>'4-5_Prison and Probation'!JE26/G26*100</f>
        <v>#VALUE!</v>
      </c>
      <c r="IJ26" s="168" t="e">
        <f>'4-5_Prison and Probation'!JF26/G26*100</f>
        <v>#VALUE!</v>
      </c>
      <c r="IK26" s="168" t="e">
        <f>'4-5_Prison and Probation'!JG26/G26*100</f>
        <v>#VALUE!</v>
      </c>
      <c r="IL26" s="171" t="s">
        <v>3336</v>
      </c>
      <c r="IM26" s="168" t="e">
        <f>'4-5_Prison and Probation'!JI26/G26*100</f>
        <v>#VALUE!</v>
      </c>
      <c r="IN26" s="168" t="e">
        <f>'4-5_Prison and Probation'!JJ26/G26*100</f>
        <v>#VALUE!</v>
      </c>
      <c r="IO26" s="168" t="e">
        <f>'4-5_Prison and Probation'!JK26/G26*100</f>
        <v>#VALUE!</v>
      </c>
      <c r="IP26" s="168" t="e">
        <f>'4-5_Prison and Probation'!JL26/G26*100</f>
        <v>#VALUE!</v>
      </c>
      <c r="IQ26" s="168" t="e">
        <f>'4-5_Prison and Probation'!JM26/G26*100</f>
        <v>#VALUE!</v>
      </c>
      <c r="IR26" s="171" t="s">
        <v>3336</v>
      </c>
      <c r="IS26" s="168">
        <f>'4-5_Prison and Probation'!JO26/G26*100</f>
        <v>17.763314492377763</v>
      </c>
      <c r="IT26" s="168" t="e">
        <f>'4-5_Prison and Probation'!JP26/G26*100</f>
        <v>#VALUE!</v>
      </c>
      <c r="IU26" s="168" t="e">
        <f>'4-5_Prison and Probation'!JQ26/G26*100</f>
        <v>#VALUE!</v>
      </c>
      <c r="IV26" s="168" t="e">
        <f>'4-5_Prison and Probation'!JR26/G26*100</f>
        <v>#VALUE!</v>
      </c>
      <c r="IW26" s="168" t="e">
        <f>'4-5_Prison and Probation'!JS26/G26*100</f>
        <v>#VALUE!</v>
      </c>
      <c r="IX26" s="171" t="s">
        <v>3336</v>
      </c>
      <c r="IY26" s="168">
        <f>'4-5_Prison and Probation'!KO26/H26*100</f>
        <v>76.31249685465832</v>
      </c>
      <c r="IZ26" s="168">
        <f>'4-5_Prison and Probation'!KP26/H26*100</f>
        <v>76.31249685465832</v>
      </c>
      <c r="JA26" s="168" t="e">
        <f>'4-5_Prison and Probation'!KQ26/H26*100</f>
        <v>#VALUE!</v>
      </c>
      <c r="JB26" s="171" t="s">
        <v>3336</v>
      </c>
      <c r="JC26" s="168">
        <f>'4-5_Prison and Probation'!KS26/H26*100</f>
        <v>1.041216557425696</v>
      </c>
      <c r="JD26" s="168" t="e">
        <f>'4-5_Prison and Probation'!KT26/H26*100</f>
        <v>#VALUE!</v>
      </c>
      <c r="JE26" s="168">
        <f>'4-5_Prison and Probation'!KU26/H26*100</f>
        <v>1.041216557425696</v>
      </c>
      <c r="JF26" s="168" t="e">
        <f>'4-5_Prison and Probation'!KV26/H26*100</f>
        <v>#VALUE!</v>
      </c>
      <c r="JG26" s="168">
        <f>'4-5_Prison and Probation'!KW26/H26*100</f>
        <v>0</v>
      </c>
      <c r="JH26" s="168" t="e">
        <f>'4-5_Prison and Probation'!KX26/H26*100</f>
        <v>#VALUE!</v>
      </c>
      <c r="JI26" s="168">
        <f>'4-5_Prison and Probation'!KY26/H26*100</f>
        <v>0</v>
      </c>
      <c r="JJ26" s="168" t="e">
        <f>'4-5_Prison and Probation'!KZ26/H26*100</f>
        <v>#VALUE!</v>
      </c>
      <c r="JK26" s="168">
        <f>'4-5_Prison and Probation'!LA26/H26*100</f>
        <v>75.271280297232607</v>
      </c>
      <c r="JL26" s="168" t="e">
        <f>'4-5_Prison and Probation'!LB26/H26*100</f>
        <v>#VALUE!</v>
      </c>
      <c r="JM26" s="171" t="s">
        <v>3336</v>
      </c>
      <c r="JN26" s="168">
        <f>'4-5_Prison and Probation'!LD26/H26*100</f>
        <v>0.86768046452141356</v>
      </c>
      <c r="JO26" s="168" t="e">
        <f>'4-5_Prison and Probation'!LE26/H26*100</f>
        <v>#VALUE!</v>
      </c>
      <c r="JP26" s="168">
        <f>'4-5_Prison and Probation'!LF26/H26*100</f>
        <v>55.574933752596536</v>
      </c>
      <c r="JQ26" s="168" t="e">
        <f>'4-5_Prison and Probation'!LG26/H26*100</f>
        <v>#VALUE!</v>
      </c>
      <c r="JR26" s="168">
        <f>'4-5_Prison and Probation'!LH26/H26*100</f>
        <v>0</v>
      </c>
      <c r="JS26" s="168" t="e">
        <f>'4-5_Prison and Probation'!LI26/H26*100</f>
        <v>#VALUE!</v>
      </c>
      <c r="JT26" s="171" t="s">
        <v>3336</v>
      </c>
      <c r="JU26" s="168">
        <f>'4-5_Prison and Probation'!LK26/H26*100</f>
        <v>0.17353609290428268</v>
      </c>
      <c r="JV26" s="168" t="e">
        <f>'4-5_Prison and Probation'!LL26/H26*100</f>
        <v>#VALUE!</v>
      </c>
      <c r="JW26" s="168">
        <f>'4-5_Prison and Probation'!LM26/H26*100</f>
        <v>0.91106448774748405</v>
      </c>
      <c r="JX26" s="168" t="e">
        <f>'4-5_Prison and Probation'!LN26/H26*100</f>
        <v>#VALUE!</v>
      </c>
      <c r="JY26" s="168">
        <f>'4-5_Prison and Probation'!LO26/H26*100</f>
        <v>3.2104177187292295</v>
      </c>
      <c r="JZ26" s="168" t="e">
        <f>'4-5_Prison and Probation'!LP26/H26*100</f>
        <v>#VALUE!</v>
      </c>
      <c r="KA26" s="171" t="s">
        <v>3336</v>
      </c>
      <c r="KB26" s="168">
        <f>'4-5_Prison and Probation'!LR26/H26*100</f>
        <v>5.3362348568066924</v>
      </c>
      <c r="KC26" s="168" t="e">
        <f>'4-5_Prison and Probation'!LS26/H26*100</f>
        <v>#VALUE!</v>
      </c>
      <c r="KD26" s="168">
        <f>'4-5_Prison and Probation'!LT26/H26*100</f>
        <v>9.1974129239269828</v>
      </c>
      <c r="KE26" s="168" t="e">
        <f>'4-5_Prison and Probation'!LU26/H26*100</f>
        <v>#VALUE!</v>
      </c>
      <c r="KF26" s="171" t="s">
        <v>3336</v>
      </c>
      <c r="KG26" s="168">
        <f>'4-5_Prison and Probation'!OT26/G26*100</f>
        <v>198.06095659001207</v>
      </c>
      <c r="KH26" s="168">
        <f>'4-5_Prison and Probation'!OU26/G26*100</f>
        <v>26.82260488349042</v>
      </c>
      <c r="KI26" s="168" t="e">
        <f>'4-5_Prison and Probation'!OV26/G26*100</f>
        <v>#VALUE!</v>
      </c>
      <c r="KJ26" s="168">
        <f>'4-5_Prison and Probation'!OW26/G26*100</f>
        <v>78.691483201233495</v>
      </c>
      <c r="KK26" s="168" t="e">
        <f>'4-5_Prison and Probation'!OX26/G26*100</f>
        <v>#VALUE!</v>
      </c>
      <c r="KL26" s="171" t="s">
        <v>3336</v>
      </c>
      <c r="KM26" s="168">
        <f>'4-5_Prison and Probation'!OZ26/G26*100</f>
        <v>85.796808998184588</v>
      </c>
      <c r="KN26" s="168">
        <f>'4-5_Prison and Probation'!PA26/G26*100</f>
        <v>9.5921898258839917</v>
      </c>
      <c r="KO26" s="168" t="e">
        <f>'4-5_Prison and Probation'!PB26/G26*100</f>
        <v>#VALUE!</v>
      </c>
      <c r="KP26" s="168">
        <f>'4-5_Prison and Probation'!PC26/G26*100</f>
        <v>38.368759303535967</v>
      </c>
      <c r="KQ26" s="168" t="e">
        <f>'4-5_Prison and Probation'!PD26/G26*100</f>
        <v>#VALUE!</v>
      </c>
      <c r="KR26" s="171" t="s">
        <v>3336</v>
      </c>
      <c r="KS26" s="168">
        <f>'4-5_Prison and Probation'!PF26/G26*100</f>
        <v>112.79704702659879</v>
      </c>
      <c r="KT26" s="168">
        <f>'4-5_Prison and Probation'!PG26/G26*100</f>
        <v>96.27716454868748</v>
      </c>
      <c r="KU26" s="168">
        <f>'4-5_Prison and Probation'!PH26/G26*100</f>
        <v>11.901420709893101</v>
      </c>
      <c r="KV26" s="168">
        <f>'4-5_Prison and Probation'!PI26/G26*100</f>
        <v>4.0855623332468856</v>
      </c>
      <c r="KW26" s="168" t="e">
        <f>'4-5_Prison and Probation'!PJ26/G26*100</f>
        <v>#VALUE!</v>
      </c>
      <c r="KX26" s="168">
        <f>'4-5_Prison and Probation'!PK26/G26*100</f>
        <v>0.53289943477133284</v>
      </c>
      <c r="KY26" s="168">
        <f>'4-5_Prison and Probation'!PL26/G26*100</f>
        <v>0</v>
      </c>
      <c r="KZ26" s="171" t="s">
        <v>3336</v>
      </c>
      <c r="LA26" s="168">
        <f>'4-5_Prison and Probation'!PN26/G26*100</f>
        <v>198.06095659001207</v>
      </c>
      <c r="LB26" s="168">
        <f>'4-5_Prison and Probation'!PO26/G26*100</f>
        <v>85.796808998184588</v>
      </c>
      <c r="LC26" s="171" t="s">
        <v>3336</v>
      </c>
      <c r="LD26" s="168">
        <f>'4-5_Prison and Probation'!PQ26/G26*100</f>
        <v>3.7302960433993304</v>
      </c>
      <c r="LE26" s="168">
        <f>'4-5_Prison and Probation'!PR26/G26*100</f>
        <v>1.421065159390221</v>
      </c>
      <c r="LF26" s="168">
        <f>'4-5_Prison and Probation'!PS26/G26*100</f>
        <v>61.99396757839839</v>
      </c>
      <c r="LG26" s="168">
        <f>'4-5_Prison and Probation'!PT26/G26*100</f>
        <v>17.052781912682651</v>
      </c>
      <c r="LH26" s="168">
        <f>'4-5_Prison and Probation'!PU26/G26*100</f>
        <v>21.493610535777094</v>
      </c>
      <c r="LI26" s="168">
        <f>'4-5_Prison and Probation'!PV26/G26*100</f>
        <v>2.6644971738566645</v>
      </c>
      <c r="LJ26" s="171" t="s">
        <v>3336</v>
      </c>
      <c r="LK26" s="168" t="e">
        <f>'4-5_Prison and Probation'!PX26/G26*100</f>
        <v>#VALUE!</v>
      </c>
      <c r="LL26" s="168" t="e">
        <f>'4-5_Prison and Probation'!PY26/G26*100</f>
        <v>#VALUE!</v>
      </c>
      <c r="LM26" s="168">
        <f>'4-5_Prison and Probation'!PZ26/G26*100</f>
        <v>74.605920867986612</v>
      </c>
      <c r="LN26" s="168">
        <f>'4-5_Prison and Probation'!QA26/G26*100</f>
        <v>33.572664390593971</v>
      </c>
      <c r="LO26" s="168">
        <f>'4-5_Prison and Probation'!QB26/G26*100</f>
        <v>4.2631954781706627</v>
      </c>
      <c r="LP26" s="168">
        <f>'4-5_Prison and Probation'!QC26/G26*100</f>
        <v>9.2369235360364375</v>
      </c>
      <c r="LQ26" s="171" t="s">
        <v>3336</v>
      </c>
      <c r="LR26" s="168" t="e">
        <f>'4-5_Prison and Probation'!QE26/G26*100</f>
        <v>#VALUE!</v>
      </c>
      <c r="LS26" s="168" t="e">
        <f>'4-5_Prison and Probation'!QF26/G26*100</f>
        <v>#VALUE!</v>
      </c>
      <c r="LT26" s="168">
        <f>'4-5_Prison and Probation'!QG26/G26*100</f>
        <v>2.6644971738566645</v>
      </c>
      <c r="LU26" s="168">
        <f>'4-5_Prison and Probation'!QH26/G26*100</f>
        <v>4.9737280578657739</v>
      </c>
      <c r="LV26" s="168" t="e">
        <f>'4-5_Prison and Probation'!QI26/G26*100</f>
        <v>#VALUE!</v>
      </c>
      <c r="LW26" s="168" t="e">
        <f>'4-5_Prison and Probation'!QJ26/G26*100</f>
        <v>#VALUE!</v>
      </c>
      <c r="LX26" s="171" t="s">
        <v>3336</v>
      </c>
      <c r="LY26" s="168" t="e">
        <f>'4-5_Prison and Probation'!QL26/G26*100</f>
        <v>#VALUE!</v>
      </c>
      <c r="LZ26" s="168" t="e">
        <f>'4-5_Prison and Probation'!QM26/G26*100</f>
        <v>#VALUE!</v>
      </c>
      <c r="MA26" s="168">
        <f>'4-5_Prison and Probation'!QN26/G26*100</f>
        <v>28.421303187804419</v>
      </c>
      <c r="MB26" s="168">
        <f>'4-5_Prison and Probation'!QO26/G26*100</f>
        <v>13.677752159130877</v>
      </c>
      <c r="MC26" s="168">
        <f>'4-5_Prison and Probation'!QP26/G26*100</f>
        <v>0.8881657246188881</v>
      </c>
      <c r="MD26" s="168">
        <f>'4-5_Prison and Probation'!QQ26/G26*100</f>
        <v>3.1973966086279977</v>
      </c>
      <c r="ME26" s="171" t="s">
        <v>3336</v>
      </c>
      <c r="MF26" s="168">
        <f>'4-5_Prison and Probation'!QS26/G26*100</f>
        <v>112.79704702659879</v>
      </c>
      <c r="MG26" s="168">
        <f>'4-5_Prison and Probation'!QT26/G26*100</f>
        <v>96.27716454868748</v>
      </c>
      <c r="MH26" s="168">
        <f>'4-5_Prison and Probation'!QU26/G26*100</f>
        <v>11.901420709893101</v>
      </c>
      <c r="MI26" s="168">
        <f>'4-5_Prison and Probation'!QV26/G26*100</f>
        <v>4.0855623332468856</v>
      </c>
      <c r="MJ26" s="168" t="e">
        <f>'4-5_Prison and Probation'!QW26/G26*100</f>
        <v>#VALUE!</v>
      </c>
      <c r="MK26" s="168">
        <f>'4-5_Prison and Probation'!QX26/G26*100</f>
        <v>0.53289943477133284</v>
      </c>
      <c r="ML26" s="168">
        <f>'4-5_Prison and Probation'!QY26/G26*100</f>
        <v>0</v>
      </c>
      <c r="MM26" s="171" t="s">
        <v>3336</v>
      </c>
      <c r="MN26" s="168">
        <f>'4-5_Prison and Probation'!RY26/G26*100</f>
        <v>2.5756806013947755</v>
      </c>
      <c r="MO26" s="171" t="s">
        <v>3336</v>
      </c>
      <c r="MP26" s="168" t="e">
        <f>'4-5_Prison and Probation'!SA26/G26*100</f>
        <v>#VALUE!</v>
      </c>
      <c r="MQ26" s="168">
        <f>'4-5_Prison and Probation'!SB26/G26*100</f>
        <v>0</v>
      </c>
      <c r="MR26" s="168">
        <f>'4-5_Prison and Probation'!SC26/G26*100</f>
        <v>0.17763314492377763</v>
      </c>
      <c r="MS26" s="168">
        <f>'4-5_Prison and Probation'!SD26/G26*100</f>
        <v>1.7763314492377762</v>
      </c>
      <c r="MT26" s="171" t="s">
        <v>3336</v>
      </c>
      <c r="MU26" s="168" t="e">
        <f>'4-5_Prison and Probation'!SF26/G26*100</f>
        <v>#VALUE!</v>
      </c>
      <c r="MV26" s="168">
        <f>'4-5_Prison and Probation'!SG26/G26*100</f>
        <v>0</v>
      </c>
      <c r="MW26" s="168" t="e">
        <f>'4-5_Prison and Probation'!SH26/G26*100</f>
        <v>#VALUE!</v>
      </c>
      <c r="MX26" s="168">
        <f>'4-5_Prison and Probation'!SI26/G26*100</f>
        <v>0.62171600723322173</v>
      </c>
      <c r="MY26" s="171" t="s">
        <v>3336</v>
      </c>
      <c r="MZ26" s="168">
        <f>'4-5_Prison and Probation'!SK26/G26*100</f>
        <v>2.3092308840091094</v>
      </c>
      <c r="NA26" s="168">
        <f>'4-5_Prison and Probation'!SL26/G26*100</f>
        <v>2.3092308840091094</v>
      </c>
      <c r="NB26" s="168" t="e">
        <f>'4-5_Prison and Probation'!SM26/G26*100</f>
        <v>#VALUE!</v>
      </c>
      <c r="NC26" s="168" t="e">
        <f>'4-5_Prison and Probation'!SN26/G26*100</f>
        <v>#VALUE!</v>
      </c>
    </row>
    <row r="27" spans="1:367">
      <c r="A27" s="133">
        <v>26</v>
      </c>
      <c r="B27" s="150" t="s">
        <v>49</v>
      </c>
      <c r="C27" s="5">
        <v>414.98899999999998</v>
      </c>
      <c r="D27" s="5">
        <v>417.54599999999999</v>
      </c>
      <c r="E27" s="5">
        <v>422.50900000000001</v>
      </c>
      <c r="F27" s="5">
        <v>429.42399999999998</v>
      </c>
      <c r="G27" s="5">
        <v>439.69099999999997</v>
      </c>
      <c r="H27" s="5">
        <v>450.41500000000002</v>
      </c>
      <c r="I27" s="171" t="s">
        <v>3336</v>
      </c>
      <c r="J27" s="285">
        <f>'4-5_Prison and Probation'!AJ27/C27*100</f>
        <v>144.34117530826117</v>
      </c>
      <c r="K27" s="285">
        <f>'4-5_Prison and Probation'!AK27/D27*100</f>
        <v>148.96562294932772</v>
      </c>
      <c r="L27" s="285">
        <f>'4-5_Prison and Probation'!AL27/E27*100</f>
        <v>136.5651382574099</v>
      </c>
      <c r="M27" s="285">
        <f>'4-5_Prison and Probation'!AM27/F27*100</f>
        <v>132.96881403927122</v>
      </c>
      <c r="N27" s="285">
        <f>'4-5_Prison and Probation'!AN27/G27*100</f>
        <v>129.86392716703321</v>
      </c>
      <c r="O27" s="285">
        <f>'4-5_Prison and Probation'!AO27/H27*100</f>
        <v>123.44171486295971</v>
      </c>
      <c r="P27" s="340">
        <f t="shared" si="0"/>
        <v>-14.47920899955794</v>
      </c>
      <c r="Q27" s="171" t="s">
        <v>3336</v>
      </c>
      <c r="R27" s="167">
        <f>'4-5_Prison and Probation'!AQ27/C27*100</f>
        <v>43.856584150423267</v>
      </c>
      <c r="S27" s="167">
        <f>'4-5_Prison and Probation'!AR27/D27*100</f>
        <v>43.588011859771143</v>
      </c>
      <c r="T27" s="167">
        <f>'4-5_Prison and Probation'!AS27/E27*100</f>
        <v>31.71530073915585</v>
      </c>
      <c r="U27" s="167">
        <f>'4-5_Prison and Probation'!AT27/F27*100</f>
        <v>39.355043034390249</v>
      </c>
      <c r="V27" s="167">
        <f>'4-5_Prison and Probation'!AU27/G27*100</f>
        <v>38.436083522291788</v>
      </c>
      <c r="W27" s="167">
        <f>'4-5_Prison and Probation'!AV27/H27*100</f>
        <v>29.528323879089285</v>
      </c>
      <c r="X27" s="6">
        <f t="shared" si="1"/>
        <v>-32.67071649308032</v>
      </c>
      <c r="Y27" s="171" t="s">
        <v>3336</v>
      </c>
      <c r="Z27" s="168">
        <f>'4-5_Prison and Probation'!AX27/C27*100</f>
        <v>9.3978394608049847</v>
      </c>
      <c r="AA27" s="168">
        <f>'4-5_Prison and Probation'!AY27/D27*100</f>
        <v>9.5797828263233278</v>
      </c>
      <c r="AB27" s="168">
        <f>'4-5_Prison and Probation'!AZ27/E27*100</f>
        <v>9.9406166495861612</v>
      </c>
      <c r="AC27" s="168">
        <f>'4-5_Prison and Probation'!BA27/F27*100</f>
        <v>8.150452699429934</v>
      </c>
      <c r="AD27" s="168" t="e">
        <f>'4-5_Prison and Probation'!BB27/G27*100</f>
        <v>#VALUE!</v>
      </c>
      <c r="AE27" s="168">
        <f>'4-5_Prison and Probation'!BC27/H27*100</f>
        <v>10.21280374765494</v>
      </c>
      <c r="AF27" s="6">
        <f t="shared" si="2"/>
        <v>8.6718260111686192</v>
      </c>
      <c r="AG27" s="171" t="s">
        <v>3336</v>
      </c>
      <c r="AH27" s="168">
        <f>'4-5_Prison and Probation'!BE27/C27*100</f>
        <v>50.121810457626594</v>
      </c>
      <c r="AI27" s="168">
        <f>'4-5_Prison and Probation'!BF27/D27*100</f>
        <v>49.8148706968813</v>
      </c>
      <c r="AJ27" s="168">
        <f>'4-5_Prison and Probation'!BG27/E27*100</f>
        <v>52.543259433526856</v>
      </c>
      <c r="AK27" s="168">
        <f>'4-5_Prison and Probation'!BH27/F27*100</f>
        <v>56.121688587503257</v>
      </c>
      <c r="AL27" s="168">
        <f>'4-5_Prison and Probation'!BI27/G27*100</f>
        <v>50.49000320679751</v>
      </c>
      <c r="AM27" s="168">
        <f>'4-5_Prison and Probation'!BJ27/H27*100</f>
        <v>51.508053683824919</v>
      </c>
      <c r="AN27" s="6">
        <f t="shared" si="3"/>
        <v>2.7657485105616217</v>
      </c>
      <c r="AO27" s="171" t="s">
        <v>3336</v>
      </c>
      <c r="AP27" s="168" t="e">
        <f>'4-5_Prison and Probation'!BL27/C27*100</f>
        <v>#VALUE!</v>
      </c>
      <c r="AQ27" s="168" t="e">
        <f>'4-5_Prison and Probation'!BM27/D27*100</f>
        <v>#VALUE!</v>
      </c>
      <c r="AR27" s="168">
        <f>'4-5_Prison and Probation'!BN27/E27*100</f>
        <v>21.538002740770018</v>
      </c>
      <c r="AS27" s="168">
        <f>'4-5_Prison and Probation'!BO27/F27*100</f>
        <v>23.985617944036662</v>
      </c>
      <c r="AT27" s="168" t="e">
        <f>'4-5_Prison and Probation'!BP27/G27*100</f>
        <v>#VALUE!</v>
      </c>
      <c r="AU27" s="168">
        <f>'4-5_Prison and Probation'!BQ27/H27*100</f>
        <v>89.473041528368285</v>
      </c>
      <c r="AV27" s="6" t="e">
        <f t="shared" si="4"/>
        <v>#VALUE!</v>
      </c>
      <c r="AW27" s="171" t="s">
        <v>3336</v>
      </c>
      <c r="AX27" s="168">
        <f>'4-5_Prison and Probation'!BS27/C27*100</f>
        <v>0.9638809703389728</v>
      </c>
      <c r="AY27" s="168">
        <f>'4-5_Prison and Probation'!BT27/D27*100</f>
        <v>0.95797828263233276</v>
      </c>
      <c r="AZ27" s="168">
        <f>'4-5_Prison and Probation'!BU27/E27*100</f>
        <v>0.94672539519868215</v>
      </c>
      <c r="BA27" s="168">
        <f>'4-5_Prison and Probation'!BV27/F27*100</f>
        <v>2.5615708483922655</v>
      </c>
      <c r="BB27" s="168" t="e">
        <f>'4-5_Prison and Probation'!BW27/G27*100</f>
        <v>#VALUE!</v>
      </c>
      <c r="BC27" s="168">
        <f>'4-5_Prison and Probation'!BX27/H27*100</f>
        <v>0.44403494555021478</v>
      </c>
      <c r="BD27" s="6">
        <f t="shared" si="5"/>
        <v>-53.932595495265481</v>
      </c>
      <c r="BE27" s="171" t="s">
        <v>3336</v>
      </c>
      <c r="BF27" s="168">
        <f>'4-5_Prison and Probation'!BZ27/C27*100</f>
        <v>175.42633660169307</v>
      </c>
      <c r="BG27" s="168">
        <f>'4-5_Prison and Probation'!CA27/D27*100</f>
        <v>164.29327547144504</v>
      </c>
      <c r="BH27" s="168">
        <f>'4-5_Prison and Probation'!CB27/E27*100</f>
        <v>159.28654774217827</v>
      </c>
      <c r="BI27" s="168" t="e">
        <f>'4-5_Prison and Probation'!CC27/F27*100</f>
        <v>#VALUE!</v>
      </c>
      <c r="BJ27" s="168">
        <f>'4-5_Prison and Probation'!CD27/G27*100</f>
        <v>120.08433195130218</v>
      </c>
      <c r="BK27" s="168" t="e">
        <f>'4-5_Prison and Probation'!CE27/H27*100</f>
        <v>#VALUE!</v>
      </c>
      <c r="BL27" s="6" t="e">
        <f t="shared" si="6"/>
        <v>#VALUE!</v>
      </c>
      <c r="BM27" s="171" t="s">
        <v>3336</v>
      </c>
      <c r="BN27" s="168" t="e">
        <f>'4-5_Prison and Probation'!CG27/C27*100</f>
        <v>#VALUE!</v>
      </c>
      <c r="BO27" s="168">
        <f>'4-5_Prison and Probation'!CH27/D27*100</f>
        <v>98.911257681788356</v>
      </c>
      <c r="BP27" s="168">
        <f>'4-5_Prison and Probation'!CI27/E27*100</f>
        <v>89.938912543874807</v>
      </c>
      <c r="BQ27" s="168">
        <f>'4-5_Prison and Probation'!CJ27/F27*100</f>
        <v>0</v>
      </c>
      <c r="BR27" s="168">
        <f>'4-5_Prison and Probation'!CK27/G27*100</f>
        <v>73.233247894544135</v>
      </c>
      <c r="BS27" s="168" t="e">
        <f>'4-5_Prison and Probation'!CL27/H27*100</f>
        <v>#VALUE!</v>
      </c>
      <c r="BT27" s="6" t="e">
        <f t="shared" si="7"/>
        <v>#VALUE!</v>
      </c>
      <c r="BU27" s="171" t="s">
        <v>3336</v>
      </c>
      <c r="BV27" s="168" t="e">
        <f>'4-5_Prison and Probation'!CN27/C27*100</f>
        <v>#VALUE!</v>
      </c>
      <c r="BW27" s="168" t="e">
        <f>'4-5_Prison and Probation'!CO27/D27*100</f>
        <v>#VALUE!</v>
      </c>
      <c r="BX27" s="168" t="e">
        <f>'4-5_Prison and Probation'!CP27/E27*100</f>
        <v>#VALUE!</v>
      </c>
      <c r="BY27" s="168" t="e">
        <f>'4-5_Prison and Probation'!CQ27/F27*100</f>
        <v>#VALUE!</v>
      </c>
      <c r="BZ27" s="168" t="e">
        <f>'4-5_Prison and Probation'!CR27/G27*100</f>
        <v>#VALUE!</v>
      </c>
      <c r="CA27" s="168" t="e">
        <f>'4-5_Prison and Probation'!CS27/H27*100</f>
        <v>#VALUE!</v>
      </c>
      <c r="CB27" s="6" t="e">
        <f t="shared" si="8"/>
        <v>#VALUE!</v>
      </c>
      <c r="CC27" s="171" t="s">
        <v>3336</v>
      </c>
      <c r="CD27" s="168" t="e">
        <f>'4-5_Prison and Probation'!CU27/C27*100</f>
        <v>#VALUE!</v>
      </c>
      <c r="CE27" s="168" t="e">
        <f>'4-5_Prison and Probation'!CV27/D27*100</f>
        <v>#VALUE!</v>
      </c>
      <c r="CF27" s="168" t="e">
        <f>'4-5_Prison and Probation'!CW27/E27*100</f>
        <v>#VALUE!</v>
      </c>
      <c r="CG27" s="168" t="e">
        <f>'4-5_Prison and Probation'!CX27/F27*100</f>
        <v>#VALUE!</v>
      </c>
      <c r="CH27" s="168" t="e">
        <f>'4-5_Prison and Probation'!CY27/G27*100</f>
        <v>#VALUE!</v>
      </c>
      <c r="CI27" s="168" t="e">
        <f>'4-5_Prison and Probation'!CZ27/H27*100</f>
        <v>#VALUE!</v>
      </c>
      <c r="CJ27" s="6" t="e">
        <f t="shared" si="9"/>
        <v>#VALUE!</v>
      </c>
      <c r="CK27" s="171" t="s">
        <v>3336</v>
      </c>
      <c r="CL27" s="168" t="e">
        <f>'4-5_Prison and Probation'!DB27/C27*100</f>
        <v>#VALUE!</v>
      </c>
      <c r="CM27" s="168" t="e">
        <f>'4-5_Prison and Probation'!DC27/D27*100</f>
        <v>#VALUE!</v>
      </c>
      <c r="CN27" s="168" t="e">
        <f>'4-5_Prison and Probation'!DD27/E27*100</f>
        <v>#VALUE!</v>
      </c>
      <c r="CO27" s="168" t="e">
        <f>'4-5_Prison and Probation'!DE27/F27*100</f>
        <v>#VALUE!</v>
      </c>
      <c r="CP27" s="168" t="e">
        <f>'4-5_Prison and Probation'!DF27/G27*100</f>
        <v>#VALUE!</v>
      </c>
      <c r="CQ27" s="168" t="e">
        <f>'4-5_Prison and Probation'!DG27/H27*100</f>
        <v>#VALUE!</v>
      </c>
      <c r="CR27" s="6" t="e">
        <f t="shared" si="10"/>
        <v>#VALUE!</v>
      </c>
      <c r="CS27" s="171" t="s">
        <v>3336</v>
      </c>
      <c r="CT27" s="168" t="e">
        <f>'4-5_Prison and Probation'!DI27/C27*100</f>
        <v>#VALUE!</v>
      </c>
      <c r="CU27" s="168" t="e">
        <f>'4-5_Prison and Probation'!DJ27/D27*100</f>
        <v>#VALUE!</v>
      </c>
      <c r="CV27" s="168" t="e">
        <f>'4-5_Prison and Probation'!DK27/E27*100</f>
        <v>#VALUE!</v>
      </c>
      <c r="CW27" s="168" t="e">
        <f>'4-5_Prison and Probation'!DL27/F27*100</f>
        <v>#VALUE!</v>
      </c>
      <c r="CX27" s="168" t="e">
        <f>'4-5_Prison and Probation'!DM27/G27*100</f>
        <v>#VALUE!</v>
      </c>
      <c r="CY27" s="168" t="e">
        <f>'4-5_Prison and Probation'!DN27/H27*100</f>
        <v>#VALUE!</v>
      </c>
      <c r="CZ27" s="6" t="e">
        <f t="shared" si="11"/>
        <v>#VALUE!</v>
      </c>
      <c r="DA27" s="171" t="s">
        <v>3336</v>
      </c>
      <c r="DB27" s="168">
        <f>'4-5_Prison and Probation'!DP27/C27*100</f>
        <v>162.65491374470167</v>
      </c>
      <c r="DC27" s="168">
        <f>'4-5_Prison and Probation'!DQ27/D27*100</f>
        <v>156.62944921038638</v>
      </c>
      <c r="DD27" s="168">
        <f>'4-5_Prison and Probation'!DR27/E27*100</f>
        <v>152.89615132458715</v>
      </c>
      <c r="DE27" s="168" t="e">
        <f>'4-5_Prison and Probation'!DS27/F27*100</f>
        <v>#VALUE!</v>
      </c>
      <c r="DF27" s="168">
        <f>'4-5_Prison and Probation'!DT27/G27*100</f>
        <v>119.62946705754725</v>
      </c>
      <c r="DG27" s="168" t="e">
        <f>'4-5_Prison and Probation'!DU27/H27*100</f>
        <v>#VALUE!</v>
      </c>
      <c r="DH27" s="6" t="e">
        <f t="shared" si="12"/>
        <v>#VALUE!</v>
      </c>
      <c r="DI27" s="171" t="s">
        <v>3336</v>
      </c>
      <c r="DJ27" s="168">
        <f>'4-5_Prison and Probation'!DW27/C27*100</f>
        <v>0.4819404851694864</v>
      </c>
      <c r="DK27" s="168">
        <f>'4-5_Prison and Probation'!DX27/D27*100</f>
        <v>0.23949457065808319</v>
      </c>
      <c r="DL27" s="168">
        <f>'4-5_Prison and Probation'!DY27/E27*100</f>
        <v>1.1834067439983527</v>
      </c>
      <c r="DM27" s="168" t="e">
        <f>'4-5_Prison and Probation'!DZ27/F27*100</f>
        <v>#VALUE!</v>
      </c>
      <c r="DN27" s="168">
        <f>'4-5_Prison and Probation'!EA27/G27*100</f>
        <v>0.45486489375493244</v>
      </c>
      <c r="DO27" s="168" t="e">
        <f>'4-5_Prison and Probation'!EB27/H27*100</f>
        <v>#VALUE!</v>
      </c>
      <c r="DP27" s="6" t="e">
        <f t="shared" si="13"/>
        <v>#VALUE!</v>
      </c>
      <c r="DQ27" s="171" t="s">
        <v>3336</v>
      </c>
      <c r="DR27" s="168">
        <f>'4-5_Prison and Probation'!ED27/C27*100</f>
        <v>0.2409702425847432</v>
      </c>
      <c r="DS27" s="168">
        <f>'4-5_Prison and Probation'!EE27/D27*100</f>
        <v>0</v>
      </c>
      <c r="DT27" s="168">
        <f>'4-5_Prison and Probation'!EF27/E27*100</f>
        <v>0.23668134879967054</v>
      </c>
      <c r="DU27" s="168" t="e">
        <f>'4-5_Prison and Probation'!EG27/F27*100</f>
        <v>#VALUE!</v>
      </c>
      <c r="DV27" s="168">
        <f>'4-5_Prison and Probation'!EH27/G27*100</f>
        <v>0</v>
      </c>
      <c r="DW27" s="168" t="e">
        <f>'4-5_Prison and Probation'!EI27/H27*100</f>
        <v>#VALUE!</v>
      </c>
      <c r="DX27" s="6" t="e">
        <f t="shared" si="14"/>
        <v>#VALUE!</v>
      </c>
      <c r="DY27" s="171" t="s">
        <v>3336</v>
      </c>
      <c r="DZ27" s="168" t="e">
        <f>'4-5_Prison and Probation'!EK27/C27*100</f>
        <v>#VALUE!</v>
      </c>
      <c r="EA27" s="168" t="e">
        <f>'4-5_Prison and Probation'!EL27/D27*100</f>
        <v>#VALUE!</v>
      </c>
      <c r="EB27" s="168">
        <f>'4-5_Prison and Probation'!EM27/E27*100</f>
        <v>0</v>
      </c>
      <c r="EC27" s="168">
        <f>'4-5_Prison and Probation'!EN27/F27*100</f>
        <v>0</v>
      </c>
      <c r="ED27" s="168">
        <f>'4-5_Prison and Probation'!EO27/G27*100</f>
        <v>0</v>
      </c>
      <c r="EE27" s="168" t="e">
        <f>'4-5_Prison and Probation'!EP27/H27*100</f>
        <v>#VALUE!</v>
      </c>
      <c r="EF27" s="6" t="e">
        <f t="shared" si="15"/>
        <v>#VALUE!</v>
      </c>
      <c r="EG27" s="171" t="s">
        <v>3336</v>
      </c>
      <c r="EH27" s="133">
        <f>'4-5_Prison and Probation'!ER27/C27*100</f>
        <v>162.1729732595322</v>
      </c>
      <c r="EI27" s="133">
        <f>'4-5_Prison and Probation'!ES27/D27*100</f>
        <v>156.3899546397283</v>
      </c>
      <c r="EJ27" s="133">
        <f>'4-5_Prison and Probation'!ET27/E27*100</f>
        <v>151.7127445805888</v>
      </c>
      <c r="EK27" s="133" t="e">
        <f>'4-5_Prison and Probation'!EU27/F27*100</f>
        <v>#VALUE!</v>
      </c>
      <c r="EL27" s="133">
        <f>'4-5_Prison and Probation'!EV27/G27*100</f>
        <v>119.1746021637923</v>
      </c>
      <c r="EM27" s="133" t="e">
        <f>'4-5_Prison and Probation'!EW27/H27*100</f>
        <v>#VALUE!</v>
      </c>
      <c r="EN27" s="340" t="e">
        <f t="shared" si="16"/>
        <v>#VALUE!</v>
      </c>
      <c r="EO27" s="171" t="s">
        <v>3336</v>
      </c>
      <c r="EP27" s="168">
        <f>'4-5_Prison and Probation'!EY27/C27*100</f>
        <v>45.061435363346988</v>
      </c>
      <c r="EQ27" s="168">
        <f>'4-5_Prison and Probation'!EZ27/D27*100</f>
        <v>74.243316904005781</v>
      </c>
      <c r="ER27" s="168">
        <f>'4-5_Prison and Probation'!FA27/E27*100</f>
        <v>46.862907062334763</v>
      </c>
      <c r="ES27" s="168" t="e">
        <f>'4-5_Prison and Probation'!FB27/F27*100</f>
        <v>#VALUE!</v>
      </c>
      <c r="ET27" s="168">
        <f>'4-5_Prison and Probation'!FC27/G27*100</f>
        <v>56.17581437873416</v>
      </c>
      <c r="EU27" s="168" t="e">
        <f>'4-5_Prison and Probation'!FD27/H27*100</f>
        <v>#VALUE!</v>
      </c>
      <c r="EV27" s="6" t="e">
        <f t="shared" si="17"/>
        <v>#VALUE!</v>
      </c>
      <c r="EW27" s="171" t="s">
        <v>3336</v>
      </c>
      <c r="EX27" s="168">
        <f>'4-5_Prison and Probation'!FF27/C27*100</f>
        <v>117.1115378961852</v>
      </c>
      <c r="EY27" s="168">
        <f>'4-5_Prison and Probation'!FG27/D27*100</f>
        <v>68.495447208211786</v>
      </c>
      <c r="EZ27" s="168">
        <f>'4-5_Prison and Probation'!FH27/E27*100</f>
        <v>105.08651886705371</v>
      </c>
      <c r="FA27" s="168" t="e">
        <f>'4-5_Prison and Probation'!FI27/F27*100</f>
        <v>#VALUE!</v>
      </c>
      <c r="FB27" s="168">
        <f>'4-5_Prison and Probation'!FJ27/G27*100</f>
        <v>59.814733528773623</v>
      </c>
      <c r="FC27" s="168" t="e">
        <f>'4-5_Prison and Probation'!FK27/H27*100</f>
        <v>#VALUE!</v>
      </c>
      <c r="FD27" s="6" t="e">
        <f t="shared" si="18"/>
        <v>#VALUE!</v>
      </c>
      <c r="FE27" s="171" t="s">
        <v>3336</v>
      </c>
      <c r="FF27" s="168" t="e">
        <f>'4-5_Prison and Probation'!FM27/C27*100</f>
        <v>#VALUE!</v>
      </c>
      <c r="FG27" s="168" t="e">
        <f>'4-5_Prison and Probation'!FN27/D27*100</f>
        <v>#VALUE!</v>
      </c>
      <c r="FH27" s="168" t="e">
        <f>'4-5_Prison and Probation'!FO27/E27*100</f>
        <v>#VALUE!</v>
      </c>
      <c r="FI27" s="168" t="e">
        <f>'4-5_Prison and Probation'!FP27/F27*100</f>
        <v>#VALUE!</v>
      </c>
      <c r="FJ27" s="168">
        <f>'4-5_Prison and Probation'!FQ27/G27*100</f>
        <v>3.6389191500394595</v>
      </c>
      <c r="FK27" s="168" t="e">
        <f>'4-5_Prison and Probation'!FR27/H27*100</f>
        <v>#VALUE!</v>
      </c>
      <c r="FL27" s="6" t="e">
        <f t="shared" si="19"/>
        <v>#VALUE!</v>
      </c>
      <c r="FM27" s="171" t="s">
        <v>3336</v>
      </c>
      <c r="FN27" s="168" t="e">
        <f>'4-5_Prison and Probation'!FT27/C27*100</f>
        <v>#VALUE!</v>
      </c>
      <c r="FO27" s="168" t="e">
        <f>'4-5_Prison and Probation'!FU27/D27*100</f>
        <v>#VALUE!</v>
      </c>
      <c r="FP27" s="168" t="e">
        <f>'4-5_Prison and Probation'!FV27/E27*100</f>
        <v>#VALUE!</v>
      </c>
      <c r="FQ27" s="168" t="e">
        <f>'4-5_Prison and Probation'!FW27/F27*100</f>
        <v>#VALUE!</v>
      </c>
      <c r="FR27" s="168">
        <f>'4-5_Prison and Probation'!FX27/G27*100</f>
        <v>0</v>
      </c>
      <c r="FS27" s="168">
        <f>'4-5_Prison and Probation'!FY27/H27*100</f>
        <v>0</v>
      </c>
      <c r="FT27" s="6" t="e">
        <f t="shared" si="20"/>
        <v>#VALUE!</v>
      </c>
      <c r="FU27" s="171" t="s">
        <v>3336</v>
      </c>
      <c r="FV27" s="168">
        <f>'4-5_Prison and Probation'!GA27/C27*100</f>
        <v>0</v>
      </c>
      <c r="FW27" s="168">
        <f>'4-5_Prison and Probation'!GB27/D27*100</f>
        <v>13.890685098168825</v>
      </c>
      <c r="FX27" s="168">
        <f>'4-5_Prison and Probation'!GC27/E27*100</f>
        <v>0</v>
      </c>
      <c r="FY27" s="168" t="e">
        <f>'4-5_Prison and Probation'!GD27/F27*100</f>
        <v>#VALUE!</v>
      </c>
      <c r="FZ27" s="168">
        <f>'4-5_Prison and Probation'!GE27/G27*100</f>
        <v>0</v>
      </c>
      <c r="GA27" s="168">
        <f>'4-5_Prison and Probation'!GF27/H27*100</f>
        <v>0</v>
      </c>
      <c r="GB27" s="6" t="e">
        <f t="shared" si="21"/>
        <v>#DIV/0!</v>
      </c>
      <c r="GC27" s="171" t="s">
        <v>3336</v>
      </c>
      <c r="GE27" s="168" t="e">
        <f>'4-5_Prison and Probation'!HA27/G27*100</f>
        <v>#VALUE!</v>
      </c>
      <c r="GF27" s="168">
        <f>'4-5_Prison and Probation'!HB27/G27*100</f>
        <v>0</v>
      </c>
      <c r="GG27" s="168" t="e">
        <f>'4-5_Prison and Probation'!HC27/E27*100</f>
        <v>#VALUE!</v>
      </c>
      <c r="GH27" s="168" t="e">
        <f>'4-5_Prison and Probation'!HD27/G27*100</f>
        <v>#VALUE!</v>
      </c>
      <c r="GI27" s="168" t="e">
        <f>'4-5_Prison and Probation'!HE27/G27*100</f>
        <v>#VALUE!</v>
      </c>
      <c r="GJ27" s="171" t="s">
        <v>3336</v>
      </c>
      <c r="GK27" s="168" t="e">
        <f>'4-5_Prison and Probation'!HG27/G27*100</f>
        <v>#VALUE!</v>
      </c>
      <c r="GL27" s="168" t="e">
        <f>'4-5_Prison and Probation'!HH27/G27*100</f>
        <v>#VALUE!</v>
      </c>
      <c r="GM27" s="168" t="e">
        <f>'4-5_Prison and Probation'!HI27/G27*100</f>
        <v>#VALUE!</v>
      </c>
      <c r="GN27" s="168" t="e">
        <f>'4-5_Prison and Probation'!HJ27/G27*100</f>
        <v>#VALUE!</v>
      </c>
      <c r="GO27" s="168" t="e">
        <f>'4-5_Prison and Probation'!HK27/G27*100</f>
        <v>#VALUE!</v>
      </c>
      <c r="GP27" s="171" t="s">
        <v>3336</v>
      </c>
      <c r="GQ27" s="168" t="e">
        <f>'4-5_Prison and Probation'!HM27/G27*100</f>
        <v>#VALUE!</v>
      </c>
      <c r="GR27" s="168" t="e">
        <f>'4-5_Prison and Probation'!HN27/G27*100</f>
        <v>#VALUE!</v>
      </c>
      <c r="GS27" s="168" t="e">
        <f>'4-5_Prison and Probation'!HO27/G27*100</f>
        <v>#VALUE!</v>
      </c>
      <c r="GT27" s="168" t="e">
        <f>'4-5_Prison and Probation'!HP27/G27*100</f>
        <v>#VALUE!</v>
      </c>
      <c r="GU27" s="168" t="e">
        <f>'4-5_Prison and Probation'!HQ27/G27*100</f>
        <v>#VALUE!</v>
      </c>
      <c r="GV27" s="171" t="s">
        <v>3336</v>
      </c>
      <c r="GW27" s="168" t="e">
        <f>'4-5_Prison and Probation'!HS27/G27*100</f>
        <v>#VALUE!</v>
      </c>
      <c r="GX27" s="168" t="e">
        <f>'4-5_Prison and Probation'!HT27/G27*100</f>
        <v>#VALUE!</v>
      </c>
      <c r="GY27" s="168" t="e">
        <f>'4-5_Prison and Probation'!HU27/G27*100</f>
        <v>#VALUE!</v>
      </c>
      <c r="GZ27" s="168" t="e">
        <f>'4-5_Prison and Probation'!HV27/G27*100</f>
        <v>#VALUE!</v>
      </c>
      <c r="HA27" s="168" t="e">
        <f>'4-5_Prison and Probation'!HW27/G27*100</f>
        <v>#VALUE!</v>
      </c>
      <c r="HB27" s="171" t="s">
        <v>3336</v>
      </c>
      <c r="HC27" s="168" t="e">
        <f>'4-5_Prison and Probation'!HY27/G27*100</f>
        <v>#VALUE!</v>
      </c>
      <c r="HD27" s="168" t="e">
        <f>'4-5_Prison and Probation'!HZ27/G27*100</f>
        <v>#VALUE!</v>
      </c>
      <c r="HE27" s="168">
        <f>'4-5_Prison and Probation'!IA27/G27*100</f>
        <v>8.41500053446625</v>
      </c>
      <c r="HF27" s="168">
        <f>'4-5_Prison and Probation'!IB27/G27*100</f>
        <v>8.6424329813437168</v>
      </c>
      <c r="HG27" s="168" t="e">
        <f>'4-5_Prison and Probation'!IC27/G27*100</f>
        <v>#VALUE!</v>
      </c>
      <c r="HH27" s="171" t="s">
        <v>3336</v>
      </c>
      <c r="HI27" s="168" t="e">
        <f>'4-5_Prison and Probation'!IE27/G27*100</f>
        <v>#VALUE!</v>
      </c>
      <c r="HJ27" s="168" t="e">
        <f>'4-5_Prison and Probation'!IF27/G27*100</f>
        <v>#VALUE!</v>
      </c>
      <c r="HK27" s="168" t="e">
        <f>'4-5_Prison and Probation'!IG27/G27*100</f>
        <v>#VALUE!</v>
      </c>
      <c r="HL27" s="168">
        <f>'4-5_Prison and Probation'!IH27/G27*100</f>
        <v>8.41500053446625</v>
      </c>
      <c r="HM27" s="168">
        <f>'4-5_Prison and Probation'!II27/G27*100</f>
        <v>8.6424329813437168</v>
      </c>
      <c r="HN27" s="171" t="s">
        <v>3336</v>
      </c>
      <c r="HO27" s="168" t="e">
        <f>'4-5_Prison and Probation'!IK27/G27*100</f>
        <v>#VALUE!</v>
      </c>
      <c r="HP27" s="168" t="e">
        <f>'4-5_Prison and Probation'!IL27/G27*100</f>
        <v>#VALUE!</v>
      </c>
      <c r="HQ27" s="168" t="e">
        <f>'4-5_Prison and Probation'!IM27/G27*100</f>
        <v>#VALUE!</v>
      </c>
      <c r="HR27" s="168" t="e">
        <f>'4-5_Prison and Probation'!IN27/G27*100</f>
        <v>#VALUE!</v>
      </c>
      <c r="HS27" s="168" t="e">
        <f>'4-5_Prison and Probation'!IO27/G27*100</f>
        <v>#VALUE!</v>
      </c>
      <c r="HT27" s="171" t="s">
        <v>3336</v>
      </c>
      <c r="HU27" s="168" t="e">
        <f>'4-5_Prison and Probation'!IQ27/G27*100</f>
        <v>#VALUE!</v>
      </c>
      <c r="HV27" s="168" t="e">
        <f>'4-5_Prison and Probation'!IR27/G27*100</f>
        <v>#VALUE!</v>
      </c>
      <c r="HW27" s="168" t="e">
        <f>'4-5_Prison and Probation'!IS27/G27*100</f>
        <v>#VALUE!</v>
      </c>
      <c r="HX27" s="168" t="e">
        <f>'4-5_Prison and Probation'!IT27/G27*100</f>
        <v>#VALUE!</v>
      </c>
      <c r="HY27" s="168" t="e">
        <f>'4-5_Prison and Probation'!IU27/G27*100</f>
        <v>#VALUE!</v>
      </c>
      <c r="HZ27" s="171" t="s">
        <v>3336</v>
      </c>
      <c r="IA27" s="168" t="e">
        <f>'4-5_Prison and Probation'!IW27/G27*100</f>
        <v>#VALUE!</v>
      </c>
      <c r="IB27" s="168" t="e">
        <f>'4-5_Prison and Probation'!IX27/G27*100</f>
        <v>#VALUE!</v>
      </c>
      <c r="IC27" s="168" t="e">
        <f>'4-5_Prison and Probation'!IY27/G27*100</f>
        <v>#VALUE!</v>
      </c>
      <c r="ID27" s="168" t="e">
        <f>'4-5_Prison and Probation'!IZ27/G27*100</f>
        <v>#VALUE!</v>
      </c>
      <c r="IE27" s="168" t="e">
        <f>'4-5_Prison and Probation'!JA27/G27*100</f>
        <v>#VALUE!</v>
      </c>
      <c r="IF27" s="171" t="s">
        <v>3336</v>
      </c>
      <c r="IG27" s="168" t="e">
        <f>'4-5_Prison and Probation'!JC27/G27*100</f>
        <v>#VALUE!</v>
      </c>
      <c r="IH27" s="168" t="e">
        <f>'4-5_Prison and Probation'!JD27/G27*100</f>
        <v>#VALUE!</v>
      </c>
      <c r="II27" s="168" t="e">
        <f>'4-5_Prison and Probation'!JE27/G27*100</f>
        <v>#VALUE!</v>
      </c>
      <c r="IJ27" s="168" t="e">
        <f>'4-5_Prison and Probation'!JF27/G27*100</f>
        <v>#VALUE!</v>
      </c>
      <c r="IK27" s="168" t="e">
        <f>'4-5_Prison and Probation'!JG27/G27*100</f>
        <v>#VALUE!</v>
      </c>
      <c r="IL27" s="171" t="s">
        <v>3336</v>
      </c>
      <c r="IM27" s="168">
        <f>'4-5_Prison and Probation'!JI27/G27*100</f>
        <v>0</v>
      </c>
      <c r="IN27" s="168">
        <f>'4-5_Prison and Probation'!JJ27/G27*100</f>
        <v>0.45486489375493244</v>
      </c>
      <c r="IO27" s="168">
        <f>'4-5_Prison and Probation'!JK27/G27*100</f>
        <v>0</v>
      </c>
      <c r="IP27" s="168">
        <f>'4-5_Prison and Probation'!JL27/G27*100</f>
        <v>0</v>
      </c>
      <c r="IQ27" s="168">
        <f>'4-5_Prison and Probation'!JM27/G27*100</f>
        <v>0</v>
      </c>
      <c r="IR27" s="171" t="s">
        <v>3336</v>
      </c>
      <c r="IS27" s="168" t="e">
        <f>'4-5_Prison and Probation'!JO27/G27*100</f>
        <v>#VALUE!</v>
      </c>
      <c r="IT27" s="168" t="e">
        <f>'4-5_Prison and Probation'!JP27/G27*100</f>
        <v>#VALUE!</v>
      </c>
      <c r="IU27" s="168" t="e">
        <f>'4-5_Prison and Probation'!JQ27/G27*100</f>
        <v>#VALUE!</v>
      </c>
      <c r="IV27" s="168" t="e">
        <f>'4-5_Prison and Probation'!JR27/G27*100</f>
        <v>#VALUE!</v>
      </c>
      <c r="IW27" s="168" t="e">
        <f>'4-5_Prison and Probation'!JS27/G27*100</f>
        <v>#VALUE!</v>
      </c>
      <c r="IX27" s="171" t="s">
        <v>3336</v>
      </c>
      <c r="IY27" s="168">
        <f>'4-5_Prison and Probation'!KO27/H27*100</f>
        <v>58.279586603465695</v>
      </c>
      <c r="IZ27" s="168">
        <f>'4-5_Prison and Probation'!KP27/H27*100</f>
        <v>57.50252544875282</v>
      </c>
      <c r="JA27" s="168">
        <f>'4-5_Prison and Probation'!KQ27/H27*100</f>
        <v>0.77706115471287585</v>
      </c>
      <c r="JB27" s="171" t="s">
        <v>3336</v>
      </c>
      <c r="JC27" s="168">
        <f>'4-5_Prison and Probation'!KS27/H27*100</f>
        <v>1.1100873638755369</v>
      </c>
      <c r="JD27" s="168">
        <f>'4-5_Prison and Probation'!KT27/H27*100</f>
        <v>0</v>
      </c>
      <c r="JE27" s="168">
        <f>'4-5_Prison and Probation'!KU27/H27*100</f>
        <v>0</v>
      </c>
      <c r="JF27" s="168">
        <f>'4-5_Prison and Probation'!KV27/H27*100</f>
        <v>0</v>
      </c>
      <c r="JG27" s="168" t="e">
        <f>'4-5_Prison and Probation'!KW27/H27*100</f>
        <v>#VALUE!</v>
      </c>
      <c r="JH27" s="168" t="e">
        <f>'4-5_Prison and Probation'!KX27/H27*100</f>
        <v>#VALUE!</v>
      </c>
      <c r="JI27" s="168" t="e">
        <f>'4-5_Prison and Probation'!KY27/H27*100</f>
        <v>#VALUE!</v>
      </c>
      <c r="JJ27" s="168" t="e">
        <f>'4-5_Prison and Probation'!KZ27/H27*100</f>
        <v>#VALUE!</v>
      </c>
      <c r="JK27" s="168">
        <f>'4-5_Prison and Probation'!LA27/H27*100</f>
        <v>56.39243808487727</v>
      </c>
      <c r="JL27" s="168">
        <f>'4-5_Prison and Probation'!LB27/H27*100</f>
        <v>0.77706115471287585</v>
      </c>
      <c r="JM27" s="171" t="s">
        <v>3336</v>
      </c>
      <c r="JN27" s="168">
        <f>'4-5_Prison and Probation'!LD27/H27*100</f>
        <v>0.88806989110042955</v>
      </c>
      <c r="JO27" s="168">
        <f>'4-5_Prison and Probation'!LE27/H27*100</f>
        <v>0</v>
      </c>
      <c r="JP27" s="168">
        <f>'4-5_Prison and Probation'!LF27/H27*100</f>
        <v>50.84200126549959</v>
      </c>
      <c r="JQ27" s="168">
        <f>'4-5_Prison and Probation'!LG27/H27*100</f>
        <v>0</v>
      </c>
      <c r="JR27" s="168">
        <f>'4-5_Prison and Probation'!LH27/H27*100</f>
        <v>0</v>
      </c>
      <c r="JS27" s="168">
        <f>'4-5_Prison and Probation'!LI27/H27*100</f>
        <v>0</v>
      </c>
      <c r="JT27" s="171" t="s">
        <v>3336</v>
      </c>
      <c r="JU27" s="168">
        <f>'4-5_Prison and Probation'!LK27/H27*100</f>
        <v>0</v>
      </c>
      <c r="JV27" s="168">
        <f>'4-5_Prison and Probation'!LL27/H27*100</f>
        <v>0.33302620916266107</v>
      </c>
      <c r="JW27" s="168">
        <f>'4-5_Prison and Probation'!LM27/H27*100</f>
        <v>0.66605241832532214</v>
      </c>
      <c r="JX27" s="168">
        <f>'4-5_Prison and Probation'!LN27/H27*100</f>
        <v>0</v>
      </c>
      <c r="JY27" s="168">
        <f>'4-5_Prison and Probation'!LO27/H27*100</f>
        <v>0.22201747277510739</v>
      </c>
      <c r="JZ27" s="168">
        <f>'4-5_Prison and Probation'!LP27/H27*100</f>
        <v>0.44403494555021478</v>
      </c>
      <c r="KA27" s="171" t="s">
        <v>3336</v>
      </c>
      <c r="KB27" s="168">
        <f>'4-5_Prison and Probation'!LR27/H27*100</f>
        <v>1.7761397822008591</v>
      </c>
      <c r="KC27" s="168">
        <f>'4-5_Prison and Probation'!LS27/H27*100</f>
        <v>0</v>
      </c>
      <c r="KD27" s="168">
        <f>'4-5_Prison and Probation'!LT27/H27*100</f>
        <v>0</v>
      </c>
      <c r="KE27" s="168">
        <f>'4-5_Prison and Probation'!LU27/H27*100</f>
        <v>0</v>
      </c>
      <c r="KF27" s="171" t="s">
        <v>3336</v>
      </c>
      <c r="KG27" s="168">
        <f>'4-5_Prison and Probation'!OT27/G27*100</f>
        <v>251.0854213527227</v>
      </c>
      <c r="KH27" s="168" t="e">
        <f>'4-5_Prison and Probation'!OU27/G27*100</f>
        <v>#VALUE!</v>
      </c>
      <c r="KI27" s="168">
        <f>'4-5_Prison and Probation'!OV27/G27*100</f>
        <v>34.797164372252332</v>
      </c>
      <c r="KJ27" s="168" t="e">
        <f>'4-5_Prison and Probation'!OW27/G27*100</f>
        <v>#VALUE!</v>
      </c>
      <c r="KK27" s="168" t="e">
        <f>'4-5_Prison and Probation'!OX27/G27*100</f>
        <v>#VALUE!</v>
      </c>
      <c r="KL27" s="171" t="s">
        <v>3336</v>
      </c>
      <c r="KM27" s="168">
        <f>'4-5_Prison and Probation'!OZ27/G27*100</f>
        <v>171.71149739248702</v>
      </c>
      <c r="KN27" s="168">
        <f>'4-5_Prison and Probation'!PA27/G27*100</f>
        <v>23.652974475256489</v>
      </c>
      <c r="KO27" s="168">
        <f>'4-5_Prison and Probation'!PB27/G27*100</f>
        <v>13.873379259525439</v>
      </c>
      <c r="KP27" s="168" t="e">
        <f>'4-5_Prison and Probation'!PC27/G27*100</f>
        <v>#VALUE!</v>
      </c>
      <c r="KQ27" s="168" t="e">
        <f>'4-5_Prison and Probation'!PD27/G27*100</f>
        <v>#VALUE!</v>
      </c>
      <c r="KR27" s="171" t="s">
        <v>3336</v>
      </c>
      <c r="KS27" s="168" t="e">
        <f>'4-5_Prison and Probation'!PF27/G27*100</f>
        <v>#VALUE!</v>
      </c>
      <c r="KT27" s="168" t="e">
        <f>'4-5_Prison and Probation'!PG27/G27*100</f>
        <v>#VALUE!</v>
      </c>
      <c r="KU27" s="168" t="e">
        <f>'4-5_Prison and Probation'!PH27/G27*100</f>
        <v>#VALUE!</v>
      </c>
      <c r="KV27" s="168" t="e">
        <f>'4-5_Prison and Probation'!PI27/G27*100</f>
        <v>#VALUE!</v>
      </c>
      <c r="KW27" s="168" t="e">
        <f>'4-5_Prison and Probation'!PJ27/G27*100</f>
        <v>#VALUE!</v>
      </c>
      <c r="KX27" s="168" t="e">
        <f>'4-5_Prison and Probation'!PK27/G27*100</f>
        <v>#VALUE!</v>
      </c>
      <c r="KY27" s="168" t="e">
        <f>'4-5_Prison and Probation'!PL27/G27*100</f>
        <v>#VALUE!</v>
      </c>
      <c r="KZ27" s="171" t="s">
        <v>3336</v>
      </c>
      <c r="LA27" s="168">
        <f>'4-5_Prison and Probation'!PN27/G27*100</f>
        <v>251.0854213527227</v>
      </c>
      <c r="LB27" s="168">
        <f>'4-5_Prison and Probation'!PO27/G27*100</f>
        <v>171.71149739248702</v>
      </c>
      <c r="LC27" s="171" t="s">
        <v>3336</v>
      </c>
      <c r="LD27" s="168">
        <f>'4-5_Prison and Probation'!PQ27/G27*100</f>
        <v>18.194595750197298</v>
      </c>
      <c r="LE27" s="168">
        <f>'4-5_Prison and Probation'!PR27/G27*100</f>
        <v>14.328244153280373</v>
      </c>
      <c r="LF27" s="168">
        <f>'4-5_Prison and Probation'!PS27/G27*100</f>
        <v>25.927298944031151</v>
      </c>
      <c r="LG27" s="168">
        <f>'4-5_Prison and Probation'!PT27/G27*100</f>
        <v>12.963649472015575</v>
      </c>
      <c r="LH27" s="168" t="e">
        <f>'4-5_Prison and Probation'!PU27/G27*100</f>
        <v>#VALUE!</v>
      </c>
      <c r="LI27" s="168" t="e">
        <f>'4-5_Prison and Probation'!PV27/G27*100</f>
        <v>#VALUE!</v>
      </c>
      <c r="LJ27" s="171" t="s">
        <v>3336</v>
      </c>
      <c r="LK27" s="168">
        <f>'4-5_Prison and Probation'!PX27/G27*100</f>
        <v>156.92838834545171</v>
      </c>
      <c r="LL27" s="168">
        <f>'4-5_Prison and Probation'!PY27/G27*100</f>
        <v>61.634193103793343</v>
      </c>
      <c r="LM27" s="168">
        <f>'4-5_Prison and Probation'!PZ27/G27*100</f>
        <v>8.41500053446625</v>
      </c>
      <c r="LN27" s="168">
        <f>'4-5_Prison and Probation'!QA27/G27*100</f>
        <v>8.6424329813437168</v>
      </c>
      <c r="LO27" s="168" t="e">
        <f>'4-5_Prison and Probation'!QB27/G27*100</f>
        <v>#VALUE!</v>
      </c>
      <c r="LP27" s="168" t="e">
        <f>'4-5_Prison and Probation'!QC27/G27*100</f>
        <v>#VALUE!</v>
      </c>
      <c r="LQ27" s="171" t="s">
        <v>3336</v>
      </c>
      <c r="LR27" s="168" t="e">
        <f>'4-5_Prison and Probation'!QE27/G27*100</f>
        <v>#VALUE!</v>
      </c>
      <c r="LS27" s="168" t="e">
        <f>'4-5_Prison and Probation'!QF27/G27*100</f>
        <v>#VALUE!</v>
      </c>
      <c r="LT27" s="168" t="e">
        <f>'4-5_Prison and Probation'!QG27/G27*100</f>
        <v>#VALUE!</v>
      </c>
      <c r="LU27" s="168" t="e">
        <f>'4-5_Prison and Probation'!QH27/G27*100</f>
        <v>#VALUE!</v>
      </c>
      <c r="LV27" s="168">
        <f>'4-5_Prison and Probation'!QI27/G27*100</f>
        <v>7.9601356407113188</v>
      </c>
      <c r="LW27" s="168">
        <f>'4-5_Prison and Probation'!QJ27/G27*100</f>
        <v>9.3247303219761157</v>
      </c>
      <c r="LX27" s="171" t="s">
        <v>3336</v>
      </c>
      <c r="LY27" s="168">
        <f>'4-5_Prison and Probation'!QL27/G27*100</f>
        <v>8.1875680875887848</v>
      </c>
      <c r="LZ27" s="168">
        <f>'4-5_Prison and Probation'!QM27/G27*100</f>
        <v>1.8194595750197298</v>
      </c>
      <c r="MA27" s="168">
        <f>'4-5_Prison and Probation'!QN27/G27*100</f>
        <v>5.6858111719366553</v>
      </c>
      <c r="MB27" s="168">
        <f>'4-5_Prison and Probation'!QO27/G27*100</f>
        <v>5.2309462781817233</v>
      </c>
      <c r="MC27" s="168" t="e">
        <f>'4-5_Prison and Probation'!QP27/G27*100</f>
        <v>#VALUE!</v>
      </c>
      <c r="MD27" s="168">
        <f>'4-5_Prison and Probation'!QQ27/G27*100</f>
        <v>1.8194595750197298</v>
      </c>
      <c r="ME27" s="171" t="s">
        <v>3336</v>
      </c>
      <c r="MF27" s="168" t="e">
        <f>'4-5_Prison and Probation'!QS27/G27*100</f>
        <v>#VALUE!</v>
      </c>
      <c r="MG27" s="168" t="e">
        <f>'4-5_Prison and Probation'!QT27/G27*100</f>
        <v>#VALUE!</v>
      </c>
      <c r="MH27" s="168" t="e">
        <f>'4-5_Prison and Probation'!QU27/G27*100</f>
        <v>#VALUE!</v>
      </c>
      <c r="MI27" s="168" t="e">
        <f>'4-5_Prison and Probation'!QV27/G27*100</f>
        <v>#VALUE!</v>
      </c>
      <c r="MJ27" s="168" t="e">
        <f>'4-5_Prison and Probation'!QW27/G27*100</f>
        <v>#VALUE!</v>
      </c>
      <c r="MK27" s="168" t="e">
        <f>'4-5_Prison and Probation'!QX27/G27*100</f>
        <v>#VALUE!</v>
      </c>
      <c r="ML27" s="168" t="e">
        <f>'4-5_Prison and Probation'!QY27/G27*100</f>
        <v>#VALUE!</v>
      </c>
      <c r="MM27" s="171" t="s">
        <v>3336</v>
      </c>
      <c r="MN27" s="168">
        <f>'4-5_Prison and Probation'!RY27/G27*100</f>
        <v>7.732703193833852</v>
      </c>
      <c r="MO27" s="171" t="s">
        <v>3336</v>
      </c>
      <c r="MP27" s="168">
        <f>'4-5_Prison and Probation'!SA27/G27*100</f>
        <v>0.22743244687746622</v>
      </c>
      <c r="MQ27" s="168">
        <f>'4-5_Prison and Probation'!SB27/G27*100</f>
        <v>0</v>
      </c>
      <c r="MR27" s="168">
        <f>'4-5_Prison and Probation'!SC27/G27*100</f>
        <v>0.90972978750986488</v>
      </c>
      <c r="MS27" s="168">
        <f>'4-5_Prison and Probation'!SD27/G27*100</f>
        <v>4.5486489375493244</v>
      </c>
      <c r="MT27" s="171" t="s">
        <v>3336</v>
      </c>
      <c r="MU27" s="168">
        <f>'4-5_Prison and Probation'!SF27/G27*100</f>
        <v>0</v>
      </c>
      <c r="MV27" s="168">
        <f>'4-5_Prison and Probation'!SG27/G27*100</f>
        <v>0</v>
      </c>
      <c r="MW27" s="168">
        <f>'4-5_Prison and Probation'!SH27/G27*100</f>
        <v>0</v>
      </c>
      <c r="MX27" s="168">
        <f>'4-5_Prison and Probation'!SI27/G27*100</f>
        <v>1.8194595750197298</v>
      </c>
      <c r="MY27" s="171" t="s">
        <v>3336</v>
      </c>
      <c r="MZ27" s="168">
        <f>'4-5_Prison and Probation'!SK27/G27*100</f>
        <v>67.32000427573</v>
      </c>
      <c r="NA27" s="168">
        <f>'4-5_Prison and Probation'!SL27/G27*100</f>
        <v>16.602568622055035</v>
      </c>
      <c r="NB27" s="168">
        <f>'4-5_Prison and Probation'!SM27/G27*100</f>
        <v>23.652974475256489</v>
      </c>
      <c r="NC27" s="168">
        <f>'4-5_Prison and Probation'!SN27/G27*100</f>
        <v>27.06446117841848</v>
      </c>
    </row>
    <row r="28" spans="1:367">
      <c r="A28" s="133">
        <v>27</v>
      </c>
      <c r="B28" s="150" t="s">
        <v>50</v>
      </c>
      <c r="C28" s="5">
        <v>3560.43</v>
      </c>
      <c r="D28" s="5">
        <v>3559.5410000000002</v>
      </c>
      <c r="E28" s="5">
        <v>3559.4969999999998</v>
      </c>
      <c r="F28" s="5">
        <v>3557.634</v>
      </c>
      <c r="G28" s="5">
        <v>3555.1590000000001</v>
      </c>
      <c r="H28" s="5">
        <v>3728</v>
      </c>
      <c r="I28" s="171" t="s">
        <v>3336</v>
      </c>
      <c r="J28" s="285">
        <f>'4-5_Prison and Probation'!AJ28/C28*100</f>
        <v>177.98411989563058</v>
      </c>
      <c r="K28" s="285">
        <f>'4-5_Prison and Probation'!AK28/D28*100</f>
        <v>186.00712844717899</v>
      </c>
      <c r="L28" s="285">
        <f>'4-5_Prison and Probation'!AL28/E28*100</f>
        <v>187.27365130522657</v>
      </c>
      <c r="M28" s="285">
        <f>'4-5_Prison and Probation'!AM28/F28*100</f>
        <v>201.42600391158845</v>
      </c>
      <c r="N28" s="285">
        <f>'4-5_Prison and Probation'!AN28/G28*100</f>
        <v>219.76513568028881</v>
      </c>
      <c r="O28" s="285">
        <f>'4-5_Prison and Probation'!AO28/H28*100</f>
        <v>216.04077253218884</v>
      </c>
      <c r="P28" s="340">
        <f t="shared" si="0"/>
        <v>21.382049510301584</v>
      </c>
      <c r="Q28" s="171" t="s">
        <v>3336</v>
      </c>
      <c r="R28" s="167">
        <f>'4-5_Prison and Probation'!AQ28/C28*100</f>
        <v>37.270779091289533</v>
      </c>
      <c r="S28" s="167">
        <f>'4-5_Prison and Probation'!AR28/D28*100</f>
        <v>38.150986320989141</v>
      </c>
      <c r="T28" s="167">
        <f>'4-5_Prison and Probation'!AS28/E28*100</f>
        <v>43.910698618372209</v>
      </c>
      <c r="U28" s="167">
        <f>'4-5_Prison and Probation'!AT28/F28*100</f>
        <v>41.685007507798723</v>
      </c>
      <c r="V28" s="167">
        <f>'4-5_Prison and Probation'!AU28/G28*100</f>
        <v>43.682997019261308</v>
      </c>
      <c r="W28" s="167">
        <f>'4-5_Prison and Probation'!AV28/H28*100</f>
        <v>46.137339055793994</v>
      </c>
      <c r="X28" s="6">
        <f t="shared" si="1"/>
        <v>23.78957505231395</v>
      </c>
      <c r="Y28" s="171" t="s">
        <v>3336</v>
      </c>
      <c r="Z28" s="168">
        <f>'4-5_Prison and Probation'!AX28/C28*100</f>
        <v>11.037992602017173</v>
      </c>
      <c r="AA28" s="168">
        <f>'4-5_Prison and Probation'!AY28/D28*100</f>
        <v>11.518339021800845</v>
      </c>
      <c r="AB28" s="168">
        <f>'4-5_Prison and Probation'!AZ28/E28*100</f>
        <v>11.85560768838968</v>
      </c>
      <c r="AC28" s="168">
        <f>'4-5_Prison and Probation'!BA28/F28*100</f>
        <v>12.423987402863814</v>
      </c>
      <c r="AD28" s="168">
        <f>'4-5_Prison and Probation'!BB28/G28*100</f>
        <v>13.642146525654688</v>
      </c>
      <c r="AE28" s="168">
        <f>'4-5_Prison and Probation'!BC28/H28*100</f>
        <v>13.304721030042918</v>
      </c>
      <c r="AF28" s="6">
        <f t="shared" si="2"/>
        <v>20.535694394391101</v>
      </c>
      <c r="AG28" s="171" t="s">
        <v>3336</v>
      </c>
      <c r="AH28" s="168">
        <f>'4-5_Prison and Probation'!BE28/C28*100</f>
        <v>2.8367360122232426</v>
      </c>
      <c r="AI28" s="168">
        <f>'4-5_Prison and Probation'!BF28/D28*100</f>
        <v>2.6407899220714128</v>
      </c>
      <c r="AJ28" s="168">
        <f>'4-5_Prison and Probation'!BG28/E28*100</f>
        <v>1.657537567808036</v>
      </c>
      <c r="AK28" s="168">
        <f>'4-5_Prison and Probation'!BH28/F28*100</f>
        <v>2.5297711906283782</v>
      </c>
      <c r="AL28" s="168">
        <f>'4-5_Prison and Probation'!BI28/G28*100</f>
        <v>2.4190197963016562</v>
      </c>
      <c r="AM28" s="168">
        <f>'4-5_Prison and Probation'!BJ28/H28*100</f>
        <v>2.3873390557939915</v>
      </c>
      <c r="AN28" s="6">
        <f t="shared" si="3"/>
        <v>-15.842043619598002</v>
      </c>
      <c r="AO28" s="171" t="s">
        <v>3336</v>
      </c>
      <c r="AP28" s="168" t="e">
        <f>'4-5_Prison and Probation'!BL28/C28*100</f>
        <v>#VALUE!</v>
      </c>
      <c r="AQ28" s="168" t="e">
        <f>'4-5_Prison and Probation'!BM28/D28*100</f>
        <v>#VALUE!</v>
      </c>
      <c r="AR28" s="168">
        <f>'4-5_Prison and Probation'!BN28/E28*100</f>
        <v>0.36522014205939773</v>
      </c>
      <c r="AS28" s="168" t="e">
        <f>'4-5_Prison and Probation'!BO28/F28*100</f>
        <v>#VALUE!</v>
      </c>
      <c r="AT28" s="168">
        <f>'4-5_Prison and Probation'!BP28/G28*100</f>
        <v>0.50630646899336984</v>
      </c>
      <c r="AU28" s="168">
        <f>'4-5_Prison and Probation'!BQ28/H28*100</f>
        <v>0.80472103004291839</v>
      </c>
      <c r="AV28" s="6" t="e">
        <f t="shared" si="4"/>
        <v>#VALUE!</v>
      </c>
      <c r="AW28" s="171" t="s">
        <v>3336</v>
      </c>
      <c r="AX28" s="168">
        <f>'4-5_Prison and Probation'!BS28/C28*100</f>
        <v>0.42129742755790739</v>
      </c>
      <c r="AY28" s="168">
        <f>'4-5_Prison and Probation'!BT28/D28*100</f>
        <v>0.56187019618540701</v>
      </c>
      <c r="AZ28" s="168">
        <f>'4-5_Prison and Probation'!BU28/E28*100</f>
        <v>0.64615871287431914</v>
      </c>
      <c r="BA28" s="168">
        <f>'4-5_Prison and Probation'!BV28/F28*100</f>
        <v>0.50595423812567564</v>
      </c>
      <c r="BB28" s="168">
        <f>'4-5_Prison and Probation'!BW28/G28*100</f>
        <v>1.7439445043104962</v>
      </c>
      <c r="BC28" s="168">
        <f>'4-5_Prison and Probation'!BX28/H28*100</f>
        <v>0.50965665236051505</v>
      </c>
      <c r="BD28" s="6">
        <f t="shared" si="5"/>
        <v>20.973122317596562</v>
      </c>
      <c r="BE28" s="171" t="s">
        <v>3336</v>
      </c>
      <c r="BF28" s="168">
        <f>'4-5_Prison and Probation'!BZ28/C28*100</f>
        <v>412.56252755987344</v>
      </c>
      <c r="BG28" s="168">
        <f>'4-5_Prison and Probation'!CA28/D28*100</f>
        <v>434.35375516112884</v>
      </c>
      <c r="BH28" s="168">
        <f>'4-5_Prison and Probation'!CB28/E28*100</f>
        <v>277.23018168016438</v>
      </c>
      <c r="BI28" s="168">
        <f>'4-5_Prison and Probation'!CC28/F28*100</f>
        <v>237.93903476299135</v>
      </c>
      <c r="BJ28" s="168">
        <f>'4-5_Prison and Probation'!CD28/G28*100</f>
        <v>308.4531521656275</v>
      </c>
      <c r="BK28" s="168">
        <f>'4-5_Prison and Probation'!CE28/H28*100</f>
        <v>208.6909871244635</v>
      </c>
      <c r="BL28" s="6">
        <f t="shared" si="6"/>
        <v>-49.415913180777899</v>
      </c>
      <c r="BM28" s="171" t="s">
        <v>3336</v>
      </c>
      <c r="BN28" s="168">
        <f>'4-5_Prison and Probation'!CG28/C28*100</f>
        <v>70.553275868364224</v>
      </c>
      <c r="BO28" s="168">
        <f>'4-5_Prison and Probation'!CH28/D28*100</f>
        <v>110.91317672699934</v>
      </c>
      <c r="BP28" s="355" t="e">
        <f>'4-5_Prison and Probation'!CI28/E28*100</f>
        <v>#VALUE!</v>
      </c>
      <c r="BQ28" s="168">
        <f>'4-5_Prison and Probation'!CJ28/F28*100</f>
        <v>119.20844021616614</v>
      </c>
      <c r="BR28" s="168">
        <f>'4-5_Prison and Probation'!CK28/G28*100</f>
        <v>122.80744686805849</v>
      </c>
      <c r="BS28" s="168">
        <f>'4-5_Prison and Probation'!CL28/H28*100</f>
        <v>76.542381974248926</v>
      </c>
      <c r="BT28" s="6">
        <f t="shared" si="7"/>
        <v>8.4887711196556808</v>
      </c>
      <c r="BU28" s="171" t="s">
        <v>3336</v>
      </c>
      <c r="BV28" s="168" t="e">
        <f>'4-5_Prison and Probation'!CN28/C28*100</f>
        <v>#VALUE!</v>
      </c>
      <c r="BW28" s="168" t="e">
        <f>'4-5_Prison and Probation'!CO28/D28*100</f>
        <v>#VALUE!</v>
      </c>
      <c r="BX28" s="168" t="e">
        <f>'4-5_Prison and Probation'!CP28/E28*100</f>
        <v>#VALUE!</v>
      </c>
      <c r="BY28" s="168" t="e">
        <f>'4-5_Prison and Probation'!CQ28/F28*100</f>
        <v>#VALUE!</v>
      </c>
      <c r="BZ28" s="168">
        <f>'4-5_Prison and Probation'!CR28/G28*100</f>
        <v>12.882686822164635</v>
      </c>
      <c r="CA28" s="168" t="e">
        <f>'4-5_Prison and Probation'!CS28/H28*100</f>
        <v>#VALUE!</v>
      </c>
      <c r="CB28" s="6" t="e">
        <f t="shared" si="8"/>
        <v>#VALUE!</v>
      </c>
      <c r="CC28" s="171" t="s">
        <v>3336</v>
      </c>
      <c r="CD28" s="168" t="e">
        <f>'4-5_Prison and Probation'!CU28/C28*100</f>
        <v>#VALUE!</v>
      </c>
      <c r="CE28" s="168" t="e">
        <f>'4-5_Prison and Probation'!CV28/D28*100</f>
        <v>#VALUE!</v>
      </c>
      <c r="CF28" s="168" t="e">
        <f>'4-5_Prison and Probation'!CW28/E28*100</f>
        <v>#VALUE!</v>
      </c>
      <c r="CG28" s="168" t="e">
        <f>'4-5_Prison and Probation'!CX28/F28*100</f>
        <v>#VALUE!</v>
      </c>
      <c r="CH28" s="168" t="e">
        <f>'4-5_Prison and Probation'!CY28/G28*100</f>
        <v>#VALUE!</v>
      </c>
      <c r="CI28" s="168" t="e">
        <f>'4-5_Prison and Probation'!CZ28/H28*100</f>
        <v>#VALUE!</v>
      </c>
      <c r="CJ28" s="6" t="e">
        <f t="shared" si="9"/>
        <v>#VALUE!</v>
      </c>
      <c r="CK28" s="171" t="s">
        <v>3336</v>
      </c>
      <c r="CL28" s="168" t="e">
        <f>'4-5_Prison and Probation'!DB28/C28*100</f>
        <v>#VALUE!</v>
      </c>
      <c r="CM28" s="168" t="e">
        <f>'4-5_Prison and Probation'!DC28/D28*100</f>
        <v>#VALUE!</v>
      </c>
      <c r="CN28" s="168" t="e">
        <f>'4-5_Prison and Probation'!DD28/E28*100</f>
        <v>#VALUE!</v>
      </c>
      <c r="CO28" s="168" t="e">
        <f>'4-5_Prison and Probation'!DE28/F28*100</f>
        <v>#VALUE!</v>
      </c>
      <c r="CP28" s="168" t="e">
        <f>'4-5_Prison and Probation'!DF28/G28*100</f>
        <v>#VALUE!</v>
      </c>
      <c r="CQ28" s="168" t="e">
        <f>'4-5_Prison and Probation'!DG28/H28*100</f>
        <v>#VALUE!</v>
      </c>
      <c r="CR28" s="6" t="e">
        <f t="shared" si="10"/>
        <v>#VALUE!</v>
      </c>
      <c r="CS28" s="171" t="s">
        <v>3336</v>
      </c>
      <c r="CT28" s="168" t="e">
        <f>'4-5_Prison and Probation'!DI28/C28*100</f>
        <v>#VALUE!</v>
      </c>
      <c r="CU28" s="168" t="e">
        <f>'4-5_Prison and Probation'!DJ28/D28*100</f>
        <v>#VALUE!</v>
      </c>
      <c r="CV28" s="168" t="e">
        <f>'4-5_Prison and Probation'!DK28/E28*100</f>
        <v>#VALUE!</v>
      </c>
      <c r="CW28" s="168" t="e">
        <f>'4-5_Prison and Probation'!DL28/F28*100</f>
        <v>#VALUE!</v>
      </c>
      <c r="CX28" s="168">
        <f>'4-5_Prison and Probation'!DM28/G28*100</f>
        <v>1.6876882299778997</v>
      </c>
      <c r="CY28" s="168" t="e">
        <f>'4-5_Prison and Probation'!DN28/H28*100</f>
        <v>#VALUE!</v>
      </c>
      <c r="CZ28" s="6" t="e">
        <f t="shared" si="11"/>
        <v>#VALUE!</v>
      </c>
      <c r="DA28" s="171" t="s">
        <v>3336</v>
      </c>
      <c r="DB28" s="168">
        <f>'4-5_Prison and Probation'!DP28/C28*100</f>
        <v>39.545785200102237</v>
      </c>
      <c r="DC28" s="168">
        <f>'4-5_Prison and Probation'!DQ28/D28*100</f>
        <v>85.123334722089155</v>
      </c>
      <c r="DD28" s="168">
        <f>'4-5_Prison and Probation'!DR28/E28*100</f>
        <v>67.593820138070072</v>
      </c>
      <c r="DE28" s="168">
        <f>'4-5_Prison and Probation'!DS28/F28*100</f>
        <v>109.65152682934783</v>
      </c>
      <c r="DF28" s="168">
        <f>'4-5_Prison and Probation'!DT28/G28*100</f>
        <v>79.293218671794989</v>
      </c>
      <c r="DG28" s="168">
        <f>'4-5_Prison and Probation'!DU28/H28*100</f>
        <v>94.648605150214593</v>
      </c>
      <c r="DH28" s="6">
        <f t="shared" si="12"/>
        <v>139.33929917256995</v>
      </c>
      <c r="DI28" s="171" t="s">
        <v>3336</v>
      </c>
      <c r="DJ28" s="168">
        <f>'4-5_Prison and Probation'!DW28/C28*100</f>
        <v>1.3762382633558308</v>
      </c>
      <c r="DK28" s="168">
        <f>'4-5_Prison and Probation'!DX28/D28*100</f>
        <v>0.87089880408738085</v>
      </c>
      <c r="DL28" s="168">
        <f>'4-5_Prison and Probation'!DY28/E28*100</f>
        <v>0.75853414120028761</v>
      </c>
      <c r="DM28" s="168">
        <f>'4-5_Prison and Probation'!DZ28/F28*100</f>
        <v>1.2648855953141891</v>
      </c>
      <c r="DN28" s="168">
        <f>'4-5_Prison and Probation'!EA28/G28*100</f>
        <v>1.378278721148618</v>
      </c>
      <c r="DO28" s="168">
        <f>'4-5_Prison and Probation'!EB28/H28*100</f>
        <v>1.2204935622317596</v>
      </c>
      <c r="DP28" s="6">
        <f t="shared" si="13"/>
        <v>-11.316696045370946</v>
      </c>
      <c r="DQ28" s="171" t="s">
        <v>3336</v>
      </c>
      <c r="DR28" s="168">
        <f>'4-5_Prison and Probation'!ED28/C28*100</f>
        <v>0.19660546619369007</v>
      </c>
      <c r="DS28" s="168">
        <f>'4-5_Prison and Probation'!EE28/D28*100</f>
        <v>0.14046754904635175</v>
      </c>
      <c r="DT28" s="168" t="e">
        <f>'4-5_Prison and Probation'!EF28/E28*100</f>
        <v>#VALUE!</v>
      </c>
      <c r="DU28" s="168">
        <f>'4-5_Prison and Probation'!EG28/F28*100</f>
        <v>0.22486855027807809</v>
      </c>
      <c r="DV28" s="168">
        <f>'4-5_Prison and Probation'!EH28/G28*100</f>
        <v>0.14064068583149164</v>
      </c>
      <c r="DW28" s="168">
        <f>'4-5_Prison and Probation'!EI28/H28*100</f>
        <v>0.1072961373390558</v>
      </c>
      <c r="DX28" s="6">
        <f t="shared" si="14"/>
        <v>-45.425659104843646</v>
      </c>
      <c r="DY28" s="171" t="s">
        <v>3336</v>
      </c>
      <c r="DZ28" s="168" t="e">
        <f>'4-5_Prison and Probation'!EK28/C28*100</f>
        <v>#VALUE!</v>
      </c>
      <c r="EA28" s="168" t="e">
        <f>'4-5_Prison and Probation'!EL28/D28*100</f>
        <v>#VALUE!</v>
      </c>
      <c r="EB28" s="168" t="e">
        <f>'4-5_Prison and Probation'!EM28/E28*100</f>
        <v>#VALUE!</v>
      </c>
      <c r="EC28" s="168">
        <f>'4-5_Prison and Probation'!EN28/F28*100</f>
        <v>0</v>
      </c>
      <c r="ED28" s="168" t="e">
        <f>'4-5_Prison and Probation'!EO28/G28*100</f>
        <v>#VALUE!</v>
      </c>
      <c r="EE28" s="168" t="e">
        <f>'4-5_Prison and Probation'!EP28/H28*100</f>
        <v>#VALUE!</v>
      </c>
      <c r="EF28" s="6" t="e">
        <f t="shared" si="15"/>
        <v>#VALUE!</v>
      </c>
      <c r="EG28" s="171" t="s">
        <v>3336</v>
      </c>
      <c r="EH28" s="133">
        <f>'4-5_Prison and Probation'!ER28/C28*100</f>
        <v>38.169546936746407</v>
      </c>
      <c r="EI28" s="133">
        <f>'4-5_Prison and Probation'!ES28/D28*100</f>
        <v>84.25243591800178</v>
      </c>
      <c r="EJ28" s="133">
        <f>'4-5_Prison and Probation'!ET28/E28*100</f>
        <v>66.835285996869786</v>
      </c>
      <c r="EK28" s="133">
        <f>'4-5_Prison and Probation'!EU28/F28*100</f>
        <v>108.38664123403363</v>
      </c>
      <c r="EL28" s="133">
        <f>'4-5_Prison and Probation'!EV28/G28*100</f>
        <v>77.914939950646371</v>
      </c>
      <c r="EM28" s="133">
        <f>'4-5_Prison and Probation'!EW28/H28*100</f>
        <v>93.428111587982826</v>
      </c>
      <c r="EN28" s="340">
        <f t="shared" si="16"/>
        <v>144.77134020691807</v>
      </c>
      <c r="EO28" s="171" t="s">
        <v>3336</v>
      </c>
      <c r="EP28" s="168">
        <f>'4-5_Prison and Probation'!EY28/C28*100</f>
        <v>12.470403855714057</v>
      </c>
      <c r="EQ28" s="168">
        <f>'4-5_Prison and Probation'!EZ28/D28*100</f>
        <v>44.949615694832559</v>
      </c>
      <c r="ER28" s="168">
        <f>'4-5_Prison and Probation'!FA28/E28*100</f>
        <v>25.733973086646795</v>
      </c>
      <c r="ES28" s="168">
        <f>'4-5_Prison and Probation'!FB28/F28*100</f>
        <v>35.529230943936334</v>
      </c>
      <c r="ET28" s="168">
        <f>'4-5_Prison and Probation'!FC28/G28*100</f>
        <v>42.1078213379486</v>
      </c>
      <c r="EU28" s="168">
        <f>'4-5_Prison and Probation'!FD28/H28*100</f>
        <v>50.335300429184549</v>
      </c>
      <c r="EV28" s="6">
        <f t="shared" si="17"/>
        <v>303.63809393486838</v>
      </c>
      <c r="EW28" s="171" t="s">
        <v>3336</v>
      </c>
      <c r="EX28" s="168">
        <f>'4-5_Prison and Probation'!FF28/C28*100</f>
        <v>27.075381344388177</v>
      </c>
      <c r="EY28" s="168">
        <f>'4-5_Prison and Probation'!FG28/D28*100</f>
        <v>40.173719027256602</v>
      </c>
      <c r="EZ28" s="168">
        <f>'4-5_Prison and Probation'!FH28/E28*100</f>
        <v>41.85984705142328</v>
      </c>
      <c r="FA28" s="168">
        <f>'4-5_Prison and Probation'!FI28/F28*100</f>
        <v>74.122295885411489</v>
      </c>
      <c r="FB28" s="168">
        <f>'4-5_Prison and Probation'!FJ28/G28*100</f>
        <v>37.185397333846389</v>
      </c>
      <c r="FC28" s="168">
        <f>'4-5_Prison and Probation'!FK28/H28*100</f>
        <v>43.414699570815451</v>
      </c>
      <c r="FD28" s="6">
        <f t="shared" si="18"/>
        <v>60.347509121284702</v>
      </c>
      <c r="FE28" s="171" t="s">
        <v>3336</v>
      </c>
      <c r="FF28" s="168" t="e">
        <f>'4-5_Prison and Probation'!FM28/C28*100</f>
        <v>#VALUE!</v>
      </c>
      <c r="FG28" s="168" t="e">
        <f>'4-5_Prison and Probation'!FN28/D28*100</f>
        <v>#VALUE!</v>
      </c>
      <c r="FH28" s="168" t="e">
        <f>'4-5_Prison and Probation'!FO28/E28*100</f>
        <v>#VALUE!</v>
      </c>
      <c r="FI28" s="168" t="e">
        <f>'4-5_Prison and Probation'!FP28/F28*100</f>
        <v>#VALUE!</v>
      </c>
      <c r="FJ28" s="168">
        <f>'4-5_Prison and Probation'!FQ28/G28*100</f>
        <v>0</v>
      </c>
      <c r="FK28" s="168">
        <f>'4-5_Prison and Probation'!FR28/H28*100</f>
        <v>0.8986051502145922</v>
      </c>
      <c r="FL28" s="6" t="e">
        <f t="shared" si="19"/>
        <v>#VALUE!</v>
      </c>
      <c r="FM28" s="171" t="s">
        <v>3336</v>
      </c>
      <c r="FN28" s="168" t="e">
        <f>'4-5_Prison and Probation'!FT28/C28*100</f>
        <v>#VALUE!</v>
      </c>
      <c r="FO28" s="168" t="e">
        <f>'4-5_Prison and Probation'!FU28/D28*100</f>
        <v>#VALUE!</v>
      </c>
      <c r="FP28" s="168" t="e">
        <f>'4-5_Prison and Probation'!FV28/E28*100</f>
        <v>#VALUE!</v>
      </c>
      <c r="FQ28" s="168" t="e">
        <f>'4-5_Prison and Probation'!FW28/F28*100</f>
        <v>#VALUE!</v>
      </c>
      <c r="FR28" s="168">
        <f>'4-5_Prison and Probation'!FX28/G28*100</f>
        <v>0</v>
      </c>
      <c r="FS28" s="168">
        <f>'4-5_Prison and Probation'!FY28/H28*100</f>
        <v>5.3648068669527899E-2</v>
      </c>
      <c r="FT28" s="6" t="e">
        <f t="shared" si="20"/>
        <v>#VALUE!</v>
      </c>
      <c r="FU28" s="171" t="s">
        <v>3336</v>
      </c>
      <c r="FV28" s="168">
        <f>'4-5_Prison and Probation'!GA28/C28*100</f>
        <v>0</v>
      </c>
      <c r="FW28" s="168">
        <f>'4-5_Prison and Probation'!GB28/D28*100</f>
        <v>0</v>
      </c>
      <c r="FX28" s="168">
        <f>'4-5_Prison and Probation'!GC28/E28*100</f>
        <v>0</v>
      </c>
      <c r="FY28" s="168" t="e">
        <f>'4-5_Prison and Probation'!GD28/F28*100</f>
        <v>#VALUE!</v>
      </c>
      <c r="FZ28" s="168">
        <f>'4-5_Prison and Probation'!GE28/G28*100</f>
        <v>0</v>
      </c>
      <c r="GA28" s="168">
        <f>'4-5_Prison and Probation'!GF28/H28*100</f>
        <v>0.33530042918454939</v>
      </c>
      <c r="GB28" s="6" t="e">
        <f t="shared" si="21"/>
        <v>#DIV/0!</v>
      </c>
      <c r="GC28" s="171" t="s">
        <v>3336</v>
      </c>
      <c r="GE28" s="168">
        <f>'4-5_Prison and Probation'!HA28/G28*100</f>
        <v>173.80375955055734</v>
      </c>
      <c r="GF28" s="168">
        <f>'4-5_Prison and Probation'!HB28/G28*100</f>
        <v>13.642146525654688</v>
      </c>
      <c r="GG28" s="168">
        <f>'4-5_Prison and Probation'!HC28/E28*100</f>
        <v>1.9946638527859415</v>
      </c>
      <c r="GH28" s="168">
        <f>'4-5_Prison and Probation'!HD28/G28*100</f>
        <v>2.4190197963016562</v>
      </c>
      <c r="GI28" s="168">
        <f>'4-5_Prison and Probation'!HE28/G28*100</f>
        <v>0.50630646899336984</v>
      </c>
      <c r="GJ28" s="171" t="s">
        <v>3336</v>
      </c>
      <c r="GK28" s="168" t="e">
        <f>'4-5_Prison and Probation'!HG28/G28*100</f>
        <v>#VALUE!</v>
      </c>
      <c r="GL28" s="168" t="e">
        <f>'4-5_Prison and Probation'!HH28/G28*100</f>
        <v>#VALUE!</v>
      </c>
      <c r="GM28" s="168" t="e">
        <f>'4-5_Prison and Probation'!HI28/G28*100</f>
        <v>#VALUE!</v>
      </c>
      <c r="GN28" s="168" t="e">
        <f>'4-5_Prison and Probation'!HJ28/G28*100</f>
        <v>#VALUE!</v>
      </c>
      <c r="GO28" s="168" t="e">
        <f>'4-5_Prison and Probation'!HK28/G28*100</f>
        <v>#VALUE!</v>
      </c>
      <c r="GP28" s="171" t="s">
        <v>3336</v>
      </c>
      <c r="GQ28" s="168">
        <f>'4-5_Prison and Probation'!HM28/G28*100</f>
        <v>42.192205749447496</v>
      </c>
      <c r="GR28" s="168" t="e">
        <f>'4-5_Prison and Probation'!HN28/G28*100</f>
        <v>#VALUE!</v>
      </c>
      <c r="GS28" s="168">
        <f>'4-5_Prison and Probation'!HO28/G28*100</f>
        <v>0.36566578316187826</v>
      </c>
      <c r="GT28" s="168" t="e">
        <f>'4-5_Prison and Probation'!HP28/G28*100</f>
        <v>#VALUE!</v>
      </c>
      <c r="GU28" s="168" t="e">
        <f>'4-5_Prison and Probation'!HQ28/G28*100</f>
        <v>#VALUE!</v>
      </c>
      <c r="GV28" s="171" t="s">
        <v>3336</v>
      </c>
      <c r="GW28" s="168">
        <f>'4-5_Prison and Probation'!HS28/G28*100</f>
        <v>17.411316905938666</v>
      </c>
      <c r="GX28" s="168" t="e">
        <f>'4-5_Prison and Probation'!HT28/G28*100</f>
        <v>#VALUE!</v>
      </c>
      <c r="GY28" s="168" t="e">
        <f>'4-5_Prison and Probation'!HU28/G28*100</f>
        <v>#VALUE!</v>
      </c>
      <c r="GZ28" s="168" t="e">
        <f>'4-5_Prison and Probation'!HV28/G28*100</f>
        <v>#VALUE!</v>
      </c>
      <c r="HA28" s="168" t="e">
        <f>'4-5_Prison and Probation'!HW28/G28*100</f>
        <v>#VALUE!</v>
      </c>
      <c r="HB28" s="171" t="s">
        <v>3336</v>
      </c>
      <c r="HC28" s="168" t="e">
        <f>'4-5_Prison and Probation'!HY28/G28*100</f>
        <v>#VALUE!</v>
      </c>
      <c r="HD28" s="168" t="e">
        <f>'4-5_Prison and Probation'!HZ28/G28*100</f>
        <v>#VALUE!</v>
      </c>
      <c r="HE28" s="168" t="e">
        <f>'4-5_Prison and Probation'!IA28/G28*100</f>
        <v>#VALUE!</v>
      </c>
      <c r="HF28" s="168" t="e">
        <f>'4-5_Prison and Probation'!IB28/G28*100</f>
        <v>#VALUE!</v>
      </c>
      <c r="HG28" s="168" t="e">
        <f>'4-5_Prison and Probation'!IC28/G28*100</f>
        <v>#VALUE!</v>
      </c>
      <c r="HH28" s="171" t="s">
        <v>3336</v>
      </c>
      <c r="HI28" s="168">
        <f>'4-5_Prison and Probation'!IE28/G28*100</f>
        <v>17.608213866102755</v>
      </c>
      <c r="HJ28" s="168" t="e">
        <f>'4-5_Prison and Probation'!IF28/G28*100</f>
        <v>#VALUE!</v>
      </c>
      <c r="HK28" s="168">
        <f>'4-5_Prison and Probation'!IG28/G28*100</f>
        <v>0.25315323449668492</v>
      </c>
      <c r="HL28" s="168" t="e">
        <f>'4-5_Prison and Probation'!IH28/G28*100</f>
        <v>#VALUE!</v>
      </c>
      <c r="HM28" s="168" t="e">
        <f>'4-5_Prison and Probation'!II28/G28*100</f>
        <v>#VALUE!</v>
      </c>
      <c r="HN28" s="171" t="s">
        <v>3336</v>
      </c>
      <c r="HO28" s="168">
        <f>'4-5_Prison and Probation'!IK28/G28*100</f>
        <v>9.0291320303817635</v>
      </c>
      <c r="HP28" s="168" t="e">
        <f>'4-5_Prison and Probation'!IL28/G28*100</f>
        <v>#VALUE!</v>
      </c>
      <c r="HQ28" s="168" t="e">
        <f>'4-5_Prison and Probation'!IM28/G28*100</f>
        <v>#VALUE!</v>
      </c>
      <c r="HR28" s="168" t="e">
        <f>'4-5_Prison and Probation'!IN28/G28*100</f>
        <v>#VALUE!</v>
      </c>
      <c r="HS28" s="168" t="e">
        <f>'4-5_Prison and Probation'!IO28/G28*100</f>
        <v>#VALUE!</v>
      </c>
      <c r="HT28" s="171" t="s">
        <v>3336</v>
      </c>
      <c r="HU28" s="168" t="e">
        <f>'4-5_Prison and Probation'!IQ28/G28*100</f>
        <v>#VALUE!</v>
      </c>
      <c r="HV28" s="168" t="e">
        <f>'4-5_Prison and Probation'!IR28/G28*100</f>
        <v>#VALUE!</v>
      </c>
      <c r="HW28" s="168" t="e">
        <f>'4-5_Prison and Probation'!IS28/G28*100</f>
        <v>#VALUE!</v>
      </c>
      <c r="HX28" s="168" t="e">
        <f>'4-5_Prison and Probation'!IT28/G28*100</f>
        <v>#VALUE!</v>
      </c>
      <c r="HY28" s="168" t="e">
        <f>'4-5_Prison and Probation'!IU28/G28*100</f>
        <v>#VALUE!</v>
      </c>
      <c r="HZ28" s="171" t="s">
        <v>3336</v>
      </c>
      <c r="IA28" s="168">
        <f>'4-5_Prison and Probation'!IW28/G28*100</f>
        <v>13.923427897317673</v>
      </c>
      <c r="IB28" s="168" t="e">
        <f>'4-5_Prison and Probation'!IX28/G28*100</f>
        <v>#VALUE!</v>
      </c>
      <c r="IC28" s="168">
        <f>'4-5_Prison and Probation'!IY28/G28*100</f>
        <v>0.28128137166298328</v>
      </c>
      <c r="ID28" s="168" t="e">
        <f>'4-5_Prison and Probation'!IZ28/G28*100</f>
        <v>#VALUE!</v>
      </c>
      <c r="IE28" s="168" t="e">
        <f>'4-5_Prison and Probation'!JA28/G28*100</f>
        <v>#VALUE!</v>
      </c>
      <c r="IF28" s="171" t="s">
        <v>3336</v>
      </c>
      <c r="IG28" s="168">
        <f>'4-5_Prison and Probation'!JC28/G28*100</f>
        <v>35.722734201198875</v>
      </c>
      <c r="IH28" s="168" t="e">
        <f>'4-5_Prison and Probation'!JD28/G28*100</f>
        <v>#VALUE!</v>
      </c>
      <c r="II28" s="168">
        <f>'4-5_Prison and Probation'!JE28/G28*100</f>
        <v>0.19689696016408831</v>
      </c>
      <c r="IJ28" s="168" t="e">
        <f>'4-5_Prison and Probation'!JF28/G28*100</f>
        <v>#VALUE!</v>
      </c>
      <c r="IK28" s="168" t="e">
        <f>'4-5_Prison and Probation'!JG28/G28*100</f>
        <v>#VALUE!</v>
      </c>
      <c r="IL28" s="171" t="s">
        <v>3336</v>
      </c>
      <c r="IM28" s="168" t="e">
        <f>'4-5_Prison and Probation'!JI28/G28*100</f>
        <v>#VALUE!</v>
      </c>
      <c r="IN28" s="168" t="e">
        <f>'4-5_Prison and Probation'!JJ28/G28*100</f>
        <v>#VALUE!</v>
      </c>
      <c r="IO28" s="168" t="e">
        <f>'4-5_Prison and Probation'!JK28/G28*100</f>
        <v>#VALUE!</v>
      </c>
      <c r="IP28" s="168" t="e">
        <f>'4-5_Prison and Probation'!JL28/G28*100</f>
        <v>#VALUE!</v>
      </c>
      <c r="IQ28" s="168" t="e">
        <f>'4-5_Prison and Probation'!JM28/G28*100</f>
        <v>#VALUE!</v>
      </c>
      <c r="IR28" s="171" t="s">
        <v>3336</v>
      </c>
      <c r="IS28" s="168">
        <f>'4-5_Prison and Probation'!JO28/G28*100</f>
        <v>9.3104134020447464</v>
      </c>
      <c r="IT28" s="168" t="e">
        <f>'4-5_Prison and Probation'!JP28/G28*100</f>
        <v>#VALUE!</v>
      </c>
      <c r="IU28" s="168" t="e">
        <f>'4-5_Prison and Probation'!JQ28/G28*100</f>
        <v>#VALUE!</v>
      </c>
      <c r="IV28" s="168" t="e">
        <f>'4-5_Prison and Probation'!JR28/G28*100</f>
        <v>#VALUE!</v>
      </c>
      <c r="IW28" s="168" t="e">
        <f>'4-5_Prison and Probation'!JS28/G28*100</f>
        <v>#VALUE!</v>
      </c>
      <c r="IX28" s="171" t="s">
        <v>3336</v>
      </c>
      <c r="IY28" s="168">
        <f>'4-5_Prison and Probation'!KO28/H28*100</f>
        <v>73.283261802575112</v>
      </c>
      <c r="IZ28" s="168">
        <f>'4-5_Prison and Probation'!KP28/H28*100</f>
        <v>73.283261802575112</v>
      </c>
      <c r="JA28" s="168">
        <f>'4-5_Prison and Probation'!KQ28/H28*100</f>
        <v>0</v>
      </c>
      <c r="JB28" s="171" t="s">
        <v>3336</v>
      </c>
      <c r="JC28" s="168">
        <f>'4-5_Prison and Probation'!KS28/H28*100</f>
        <v>7.4034334763948495</v>
      </c>
      <c r="JD28" s="168" t="e">
        <f>'4-5_Prison and Probation'!KT28/H28*100</f>
        <v>#VALUE!</v>
      </c>
      <c r="JE28" s="168">
        <f>'4-5_Prison and Probation'!KU28/H28*100</f>
        <v>3.5139484978540776</v>
      </c>
      <c r="JF28" s="168" t="e">
        <f>'4-5_Prison and Probation'!KV28/H28*100</f>
        <v>#VALUE!</v>
      </c>
      <c r="JG28" s="168">
        <f>'4-5_Prison and Probation'!KW28/H28*100</f>
        <v>62.365879828326179</v>
      </c>
      <c r="JH28" s="168" t="e">
        <f>'4-5_Prison and Probation'!KX28/H28*100</f>
        <v>#VALUE!</v>
      </c>
      <c r="JI28" s="168" t="e">
        <f>'4-5_Prison and Probation'!KY28/H28*100</f>
        <v>#VALUE!</v>
      </c>
      <c r="JJ28" s="168" t="e">
        <f>'4-5_Prison and Probation'!KZ28/H28*100</f>
        <v>#VALUE!</v>
      </c>
      <c r="JK28" s="168">
        <f>'4-5_Prison and Probation'!LA28/H28*100</f>
        <v>62.365879828326179</v>
      </c>
      <c r="JL28" s="168" t="e">
        <f>'4-5_Prison and Probation'!LB28/H28*100</f>
        <v>#VALUE!</v>
      </c>
      <c r="JM28" s="171" t="s">
        <v>3336</v>
      </c>
      <c r="JN28" s="168">
        <f>'4-5_Prison and Probation'!LD28/H28*100</f>
        <v>0.45600858369098712</v>
      </c>
      <c r="JO28" s="168" t="e">
        <f>'4-5_Prison and Probation'!LE28/H28*100</f>
        <v>#VALUE!</v>
      </c>
      <c r="JP28" s="168">
        <f>'4-5_Prison and Probation'!LF28/H28*100</f>
        <v>21.432403433476395</v>
      </c>
      <c r="JQ28" s="168" t="e">
        <f>'4-5_Prison and Probation'!LG28/H28*100</f>
        <v>#VALUE!</v>
      </c>
      <c r="JR28" s="168" t="e">
        <f>'4-5_Prison and Probation'!LH28/H28*100</f>
        <v>#VALUE!</v>
      </c>
      <c r="JS28" s="168" t="e">
        <f>'4-5_Prison and Probation'!LI28/H28*100</f>
        <v>#VALUE!</v>
      </c>
      <c r="JT28" s="171" t="s">
        <v>3336</v>
      </c>
      <c r="JU28" s="168">
        <f>'4-5_Prison and Probation'!LK28/H28*100</f>
        <v>6.7060085836909868</v>
      </c>
      <c r="JV28" s="168" t="e">
        <f>'4-5_Prison and Probation'!LL28/H28*100</f>
        <v>#VALUE!</v>
      </c>
      <c r="JW28" s="168">
        <f>'4-5_Prison and Probation'!LM28/H28*100</f>
        <v>0.80472103004291839</v>
      </c>
      <c r="JX28" s="168" t="e">
        <f>'4-5_Prison and Probation'!LN28/H28*100</f>
        <v>#VALUE!</v>
      </c>
      <c r="JY28" s="168">
        <f>'4-5_Prison and Probation'!LO28/H28*100</f>
        <v>3.2993562231759657</v>
      </c>
      <c r="JZ28" s="168" t="e">
        <f>'4-5_Prison and Probation'!LP28/H28*100</f>
        <v>#VALUE!</v>
      </c>
      <c r="KA28" s="171" t="s">
        <v>3336</v>
      </c>
      <c r="KB28" s="168">
        <f>'4-5_Prison and Probation'!LR28/H28*100</f>
        <v>1.7435622317596564</v>
      </c>
      <c r="KC28" s="168" t="e">
        <f>'4-5_Prison and Probation'!LS28/H28*100</f>
        <v>#VALUE!</v>
      </c>
      <c r="KD28" s="168">
        <f>'4-5_Prison and Probation'!LT28/H28*100</f>
        <v>27.923819742489268</v>
      </c>
      <c r="KE28" s="168" t="e">
        <f>'4-5_Prison and Probation'!LU28/H28*100</f>
        <v>#VALUE!</v>
      </c>
      <c r="KF28" s="171" t="s">
        <v>3336</v>
      </c>
      <c r="KG28" s="168">
        <f>'4-5_Prison and Probation'!OT28/G28*100</f>
        <v>294.8672619143054</v>
      </c>
      <c r="KH28" s="168">
        <f>'4-5_Prison and Probation'!OU28/G28*100</f>
        <v>21.039846600391147</v>
      </c>
      <c r="KI28" s="168">
        <f>'4-5_Prison and Probation'!OV28/G28*100</f>
        <v>4.3036049864436441</v>
      </c>
      <c r="KJ28" s="168" t="e">
        <f>'4-5_Prison and Probation'!OW28/G28*100</f>
        <v>#VALUE!</v>
      </c>
      <c r="KK28" s="168" t="e">
        <f>'4-5_Prison and Probation'!OX28/G28*100</f>
        <v>#VALUE!</v>
      </c>
      <c r="KL28" s="171" t="s">
        <v>3336</v>
      </c>
      <c r="KM28" s="168">
        <f>'4-5_Prison and Probation'!OZ28/G28*100</f>
        <v>245.22109981578885</v>
      </c>
      <c r="KN28" s="168">
        <f>'4-5_Prison and Probation'!PA28/G28*100</f>
        <v>17.551957591770158</v>
      </c>
      <c r="KO28" s="168">
        <f>'4-5_Prison and Probation'!PB28/G28*100</f>
        <v>6.7788810570778972</v>
      </c>
      <c r="KP28" s="168" t="e">
        <f>'4-5_Prison and Probation'!PC28/G28*100</f>
        <v>#VALUE!</v>
      </c>
      <c r="KQ28" s="168" t="e">
        <f>'4-5_Prison and Probation'!PD28/G28*100</f>
        <v>#VALUE!</v>
      </c>
      <c r="KR28" s="171" t="s">
        <v>3336</v>
      </c>
      <c r="KS28" s="168">
        <f>'4-5_Prison and Probation'!PF28/G28*100</f>
        <v>212.3393074683861</v>
      </c>
      <c r="KT28" s="168">
        <f>'4-5_Prison and Probation'!PG28/G28*100</f>
        <v>164.52147428567892</v>
      </c>
      <c r="KU28" s="168">
        <f>'4-5_Prison and Probation'!PH28/G28*100</f>
        <v>7.5664688977342509</v>
      </c>
      <c r="KV28" s="168">
        <f>'4-5_Prison and Probation'!PI28/G28*100</f>
        <v>8.0446472295613223</v>
      </c>
      <c r="KW28" s="168">
        <f>'4-5_Prison and Probation'!PJ28/G28*100</f>
        <v>3.8535547917828712</v>
      </c>
      <c r="KX28" s="168">
        <f>'4-5_Prison and Probation'!PK28/G28*100</f>
        <v>2.3627635219690597</v>
      </c>
      <c r="KY28" s="168">
        <f>'4-5_Prison and Probation'!PL28/G28*100</f>
        <v>29.843953533442523</v>
      </c>
      <c r="KZ28" s="171" t="s">
        <v>3336</v>
      </c>
      <c r="LA28" s="168">
        <f>'4-5_Prison and Probation'!PN28/G28*100</f>
        <v>294.8672619143054</v>
      </c>
      <c r="LB28" s="168">
        <f>'4-5_Prison and Probation'!PO28/G28*100</f>
        <v>257.28807066013081</v>
      </c>
      <c r="LC28" s="171" t="s">
        <v>3336</v>
      </c>
      <c r="LD28" s="168">
        <f>'4-5_Prison and Probation'!PQ28/G28*100</f>
        <v>1.8002007786430931</v>
      </c>
      <c r="LE28" s="168">
        <f>'4-5_Prison and Probation'!PR28/G28*100</f>
        <v>0.50630646899336984</v>
      </c>
      <c r="LF28" s="168">
        <f>'4-5_Prison and Probation'!PS28/G28*100</f>
        <v>113.13136768285187</v>
      </c>
      <c r="LG28" s="168">
        <f>'4-5_Prison and Probation'!PT28/G28*100</f>
        <v>89.616245011826464</v>
      </c>
      <c r="LH28" s="168" t="e">
        <f>'4-5_Prison and Probation'!PU28/G28*100</f>
        <v>#VALUE!</v>
      </c>
      <c r="LI28" s="168" t="e">
        <f>'4-5_Prison and Probation'!PV28/G28*100</f>
        <v>#VALUE!</v>
      </c>
      <c r="LJ28" s="171" t="s">
        <v>3336</v>
      </c>
      <c r="LK28" s="168">
        <f>'4-5_Prison and Probation'!PX28/G28*100</f>
        <v>144.6630094462723</v>
      </c>
      <c r="LL28" s="168">
        <f>'4-5_Prison and Probation'!PY28/G28*100</f>
        <v>109.22155661673641</v>
      </c>
      <c r="LM28" s="168">
        <f>'4-5_Prison and Probation'!PZ28/G28*100</f>
        <v>26.806114719482306</v>
      </c>
      <c r="LN28" s="168">
        <f>'4-5_Prison and Probation'!QA28/G28*100</f>
        <v>28.493802949460207</v>
      </c>
      <c r="LO28" s="168">
        <f>'4-5_Prison and Probation'!QB28/G28*100</f>
        <v>0</v>
      </c>
      <c r="LP28" s="168">
        <f>'4-5_Prison and Probation'!QC28/G28*100</f>
        <v>0</v>
      </c>
      <c r="LQ28" s="171" t="s">
        <v>3336</v>
      </c>
      <c r="LR28" s="168" t="e">
        <f>'4-5_Prison and Probation'!QE28/G28*100</f>
        <v>#VALUE!</v>
      </c>
      <c r="LS28" s="168" t="e">
        <f>'4-5_Prison and Probation'!QF28/G28*100</f>
        <v>#VALUE!</v>
      </c>
      <c r="LT28" s="168" t="e">
        <f>'4-5_Prison and Probation'!QG28/G28*100</f>
        <v>#VALUE!</v>
      </c>
      <c r="LU28" s="168" t="e">
        <f>'4-5_Prison and Probation'!QH28/G28*100</f>
        <v>#VALUE!</v>
      </c>
      <c r="LV28" s="168" t="e">
        <f>'4-5_Prison and Probation'!QI28/G28*100</f>
        <v>#VALUE!</v>
      </c>
      <c r="LW28" s="168" t="e">
        <f>'4-5_Prison and Probation'!QJ28/G28*100</f>
        <v>#VALUE!</v>
      </c>
      <c r="LX28" s="171" t="s">
        <v>3336</v>
      </c>
      <c r="LY28" s="168">
        <f>'4-5_Prison and Probation'!QL28/G28*100</f>
        <v>41.432746045957437</v>
      </c>
      <c r="LZ28" s="168">
        <f>'4-5_Prison and Probation'!QM28/G28*100</f>
        <v>33.894405285389482</v>
      </c>
      <c r="MA28" s="168">
        <f>'4-5_Prison and Probation'!QN28/G28*100</f>
        <v>8.8884913445502711</v>
      </c>
      <c r="MB28" s="168">
        <f>'4-5_Prison and Probation'!QO28/G28*100</f>
        <v>8.6634662472198851</v>
      </c>
      <c r="MC28" s="168">
        <f>'4-5_Prison and Probation'!QP28/G28*100</f>
        <v>116.00043767381429</v>
      </c>
      <c r="MD28" s="168">
        <f>'4-5_Prison and Probation'!QQ28/G28*100</f>
        <v>70.798521247572893</v>
      </c>
      <c r="ME28" s="171" t="s">
        <v>3336</v>
      </c>
      <c r="MF28" s="168">
        <f>'4-5_Prison and Probation'!QS28/G28*100</f>
        <v>212.3393074683861</v>
      </c>
      <c r="MG28" s="168">
        <f>'4-5_Prison and Probation'!QT28/G28*100</f>
        <v>164.52147428567892</v>
      </c>
      <c r="MH28" s="168">
        <f>'4-5_Prison and Probation'!QU28/G28*100</f>
        <v>7.5664688977342509</v>
      </c>
      <c r="MI28" s="168">
        <f>'4-5_Prison and Probation'!QV28/G28*100</f>
        <v>8.0446472295613223</v>
      </c>
      <c r="MJ28" s="168">
        <f>'4-5_Prison and Probation'!QW28/G28*100</f>
        <v>3.8535547917828712</v>
      </c>
      <c r="MK28" s="168">
        <f>'4-5_Prison and Probation'!QX28/G28*100</f>
        <v>2.3627635219690597</v>
      </c>
      <c r="ML28" s="168">
        <f>'4-5_Prison and Probation'!QY28/G28*100</f>
        <v>29.843953533442523</v>
      </c>
      <c r="MM28" s="171" t="s">
        <v>3336</v>
      </c>
      <c r="MN28" s="168">
        <f>'4-5_Prison and Probation'!RY28/G28*100</f>
        <v>5.9350369420889466</v>
      </c>
      <c r="MO28" s="171" t="s">
        <v>3336</v>
      </c>
      <c r="MP28" s="168">
        <f>'4-5_Prison and Probation'!SA28/G28*100</f>
        <v>5.625627433259666E-2</v>
      </c>
      <c r="MQ28" s="168">
        <f>'4-5_Prison and Probation'!SB28/G28*100</f>
        <v>1.378278721148618</v>
      </c>
      <c r="MR28" s="168">
        <f>'4-5_Prison and Probation'!SC28/G28*100</f>
        <v>0.28128137166298328</v>
      </c>
      <c r="MS28" s="168">
        <f>'4-5_Prison and Probation'!SD28/G28*100</f>
        <v>0.30940950882928159</v>
      </c>
      <c r="MT28" s="171" t="s">
        <v>3336</v>
      </c>
      <c r="MU28" s="168">
        <f>'4-5_Prison and Probation'!SF28/G28*100</f>
        <v>3.3472483227895014</v>
      </c>
      <c r="MV28" s="168">
        <f>'4-5_Prison and Probation'!SG28/G28*100</f>
        <v>0</v>
      </c>
      <c r="MW28" s="168">
        <f>'4-5_Prison and Probation'!SH28/G28*100</f>
        <v>0</v>
      </c>
      <c r="MX28" s="168">
        <f>'4-5_Prison and Probation'!SI28/G28*100</f>
        <v>0.56256274332596656</v>
      </c>
      <c r="MY28" s="171" t="s">
        <v>3336</v>
      </c>
      <c r="MZ28" s="168">
        <f>'4-5_Prison and Probation'!SK28/G28*100</f>
        <v>30.462772551101093</v>
      </c>
      <c r="NA28" s="168">
        <f>'4-5_Prison and Probation'!SL28/G28*100</f>
        <v>24.190197963016562</v>
      </c>
      <c r="NB28" s="168">
        <f>'4-5_Prison and Probation'!SM28/G28*100</f>
        <v>6.2725745880845274</v>
      </c>
      <c r="NC28" s="168">
        <f>'4-5_Prison and Probation'!SN28/G28*100</f>
        <v>0</v>
      </c>
    </row>
    <row r="29" spans="1:367">
      <c r="A29" s="133">
        <v>28</v>
      </c>
      <c r="B29" s="150" t="s">
        <v>51</v>
      </c>
      <c r="C29" s="5">
        <v>619.85</v>
      </c>
      <c r="D29" s="5">
        <v>620.30799999999999</v>
      </c>
      <c r="E29" s="5">
        <v>620.89300000000003</v>
      </c>
      <c r="F29" s="5">
        <v>621.52099999999996</v>
      </c>
      <c r="G29" s="5">
        <v>622.09900000000005</v>
      </c>
      <c r="H29" s="5">
        <v>622.21799999999996</v>
      </c>
      <c r="I29" s="171" t="s">
        <v>3336</v>
      </c>
      <c r="J29" s="285">
        <f>'4-5_Prison and Probation'!AJ29/C29*100</f>
        <v>214.24538194724528</v>
      </c>
      <c r="K29" s="285">
        <f>'4-5_Prison and Probation'!AK29/D29*100</f>
        <v>198.12738188125897</v>
      </c>
      <c r="L29" s="285">
        <f>'4-5_Prison and Probation'!AL29/E29*100</f>
        <v>183.92863182545142</v>
      </c>
      <c r="M29" s="285">
        <f>'4-5_Prison and Probation'!AM29/F29*100</f>
        <v>170.22755466026089</v>
      </c>
      <c r="N29" s="285">
        <f>'4-5_Prison and Probation'!AN29/G29*100</f>
        <v>176.82073110549928</v>
      </c>
      <c r="O29" s="285">
        <f>'4-5_Prison and Probation'!AO29/H29*100</f>
        <v>173.73332176182626</v>
      </c>
      <c r="P29" s="340">
        <f t="shared" si="0"/>
        <v>-18.909187127960834</v>
      </c>
      <c r="Q29" s="171" t="s">
        <v>3336</v>
      </c>
      <c r="R29" s="167">
        <f>'4-5_Prison and Probation'!AQ29/C29*100</f>
        <v>43.236266838751305</v>
      </c>
      <c r="S29" s="167">
        <f>'4-5_Prison and Probation'!AR29/D29*100</f>
        <v>46.267338161042581</v>
      </c>
      <c r="T29" s="167">
        <f>'4-5_Prison and Probation'!AS29/E29*100</f>
        <v>40.10352830519912</v>
      </c>
      <c r="U29" s="167">
        <f>'4-5_Prison and Probation'!AT29/F29*100</f>
        <v>50.521221326391228</v>
      </c>
      <c r="V29" s="167">
        <f>'4-5_Prison and Probation'!AU29/G29*100</f>
        <v>53.04621933164978</v>
      </c>
      <c r="W29" s="167">
        <f>'4-5_Prison and Probation'!AV29/H29*100</f>
        <v>53.036074173360468</v>
      </c>
      <c r="X29" s="6">
        <f t="shared" si="1"/>
        <v>22.665711105811525</v>
      </c>
      <c r="Y29" s="171" t="s">
        <v>3336</v>
      </c>
      <c r="Z29" s="168">
        <f>'4-5_Prison and Probation'!AX29/C29*100</f>
        <v>5.9691860934096956</v>
      </c>
      <c r="AA29" s="168">
        <f>'4-5_Prison and Probation'!AY29/D29*100</f>
        <v>5.9647787873121096</v>
      </c>
      <c r="AB29" s="168">
        <f>'4-5_Prison and Probation'!AZ29/E29*100</f>
        <v>4.1875170117878602</v>
      </c>
      <c r="AC29" s="168">
        <f>'4-5_Prison and Probation'!BA29/F29*100</f>
        <v>3.057016577074628</v>
      </c>
      <c r="AD29" s="168">
        <f>'4-5_Prison and Probation'!BB29/G29*100</f>
        <v>5.9476064099122485</v>
      </c>
      <c r="AE29" s="168">
        <f>'4-5_Prison and Probation'!BC29/H29*100</f>
        <v>5.4643227936189573</v>
      </c>
      <c r="AF29" s="6">
        <f t="shared" si="2"/>
        <v>-8.4578247668997051</v>
      </c>
      <c r="AG29" s="171" t="s">
        <v>3336</v>
      </c>
      <c r="AH29" s="168">
        <f>'4-5_Prison and Probation'!BE29/C29*100</f>
        <v>24.360732435266598</v>
      </c>
      <c r="AI29" s="168">
        <f>'4-5_Prison and Probation'!BF29/D29*100</f>
        <v>28.534212036601176</v>
      </c>
      <c r="AJ29" s="168">
        <f>'4-5_Prison and Probation'!BG29/E29*100</f>
        <v>27.37991892322832</v>
      </c>
      <c r="AK29" s="168">
        <f>'4-5_Prison and Probation'!BH29/F29*100</f>
        <v>30.570165770746282</v>
      </c>
      <c r="AL29" s="168">
        <f>'4-5_Prison and Probation'!BI29/G29*100</f>
        <v>27.326840261758978</v>
      </c>
      <c r="AM29" s="168">
        <f>'4-5_Prison and Probation'!BJ29/H29*100</f>
        <v>32.625221385430834</v>
      </c>
      <c r="AN29" s="6">
        <f t="shared" si="3"/>
        <v>33.925453481849672</v>
      </c>
      <c r="AO29" s="171" t="s">
        <v>3336</v>
      </c>
      <c r="AP29" s="168">
        <f>'4-5_Prison and Probation'!BL29/C29*100</f>
        <v>0.64531741550375088</v>
      </c>
      <c r="AQ29" s="168">
        <f>'4-5_Prison and Probation'!BM29/D29*100</f>
        <v>1.7733126124441407</v>
      </c>
      <c r="AR29" s="168">
        <f>'4-5_Prison and Probation'!BN29/E29*100</f>
        <v>1.4495251194650287</v>
      </c>
      <c r="AS29" s="168">
        <f>'4-5_Prison and Probation'!BO29/F29*100</f>
        <v>0</v>
      </c>
      <c r="AT29" s="168">
        <f>'4-5_Prison and Probation'!BP29/G29*100</f>
        <v>0.64298447674727011</v>
      </c>
      <c r="AU29" s="168">
        <f>'4-5_Prison and Probation'!BQ29/H29*100</f>
        <v>1.1250076339803734</v>
      </c>
      <c r="AV29" s="6">
        <f t="shared" si="4"/>
        <v>74.333995480683626</v>
      </c>
      <c r="AW29" s="171" t="s">
        <v>3336</v>
      </c>
      <c r="AX29" s="168" t="e">
        <f>'4-5_Prison and Probation'!BS29/C29*100</f>
        <v>#VALUE!</v>
      </c>
      <c r="AY29" s="168" t="e">
        <f>'4-5_Prison and Probation'!BT29/D29*100</f>
        <v>#VALUE!</v>
      </c>
      <c r="AZ29" s="168" t="e">
        <f>'4-5_Prison and Probation'!BU29/E29*100</f>
        <v>#VALUE!</v>
      </c>
      <c r="BA29" s="168" t="e">
        <f>'4-5_Prison and Probation'!BV29/F29*100</f>
        <v>#VALUE!</v>
      </c>
      <c r="BB29" s="168" t="e">
        <f>'4-5_Prison and Probation'!BW29/G29*100</f>
        <v>#VALUE!</v>
      </c>
      <c r="BC29" s="168" t="e">
        <f>'4-5_Prison and Probation'!BX29/H29*100</f>
        <v>#VALUE!</v>
      </c>
      <c r="BD29" s="6" t="e">
        <f t="shared" si="5"/>
        <v>#VALUE!</v>
      </c>
      <c r="BE29" s="171" t="s">
        <v>3336</v>
      </c>
      <c r="BF29" s="168">
        <f>'4-5_Prison and Probation'!BZ29/C29*100</f>
        <v>392.03032991852865</v>
      </c>
      <c r="BG29" s="168">
        <f>'4-5_Prison and Probation'!CA29/D29*100</f>
        <v>505.8777252590649</v>
      </c>
      <c r="BH29" s="168">
        <f>'4-5_Prison and Probation'!CB29/E29*100</f>
        <v>411.02090054163921</v>
      </c>
      <c r="BI29" s="168">
        <f>'4-5_Prison and Probation'!CC29/F29*100</f>
        <v>384.21871505548484</v>
      </c>
      <c r="BJ29" s="168">
        <f>'4-5_Prison and Probation'!CD29/G29*100</f>
        <v>363.92921383895487</v>
      </c>
      <c r="BK29" s="168">
        <f>'4-5_Prison and Probation'!CE29/H29*100</f>
        <v>423.72608956989353</v>
      </c>
      <c r="BL29" s="6">
        <f t="shared" si="6"/>
        <v>8.0850274155961017</v>
      </c>
      <c r="BM29" s="171" t="s">
        <v>3336</v>
      </c>
      <c r="BN29" s="168">
        <f>'4-5_Prison and Probation'!CG29/C29*100</f>
        <v>103.73477454222795</v>
      </c>
      <c r="BO29" s="168">
        <f>'4-5_Prison and Probation'!CH29/D29*100</f>
        <v>120.26283717121171</v>
      </c>
      <c r="BP29" s="168">
        <f>'4-5_Prison and Probation'!CI29/E29*100</f>
        <v>105.49321702773263</v>
      </c>
      <c r="BQ29" s="168">
        <f>'4-5_Prison and Probation'!CJ29/F29*100</f>
        <v>103.61677240189793</v>
      </c>
      <c r="BR29" s="168">
        <f>'4-5_Prison and Probation'!CK29/G29*100</f>
        <v>120.07735103255268</v>
      </c>
      <c r="BS29" s="168">
        <f>'4-5_Prison and Probation'!CL29/H29*100</f>
        <v>128.49194333818696</v>
      </c>
      <c r="BT29" s="6">
        <f t="shared" si="7"/>
        <v>23.865833714113819</v>
      </c>
      <c r="BU29" s="171" t="s">
        <v>3336</v>
      </c>
      <c r="BV29" s="168" t="e">
        <f>'4-5_Prison and Probation'!CN29/C29*100</f>
        <v>#VALUE!</v>
      </c>
      <c r="BW29" s="168" t="e">
        <f>'4-5_Prison and Probation'!CO29/D29*100</f>
        <v>#VALUE!</v>
      </c>
      <c r="BX29" s="168" t="e">
        <f>'4-5_Prison and Probation'!CP29/E29*100</f>
        <v>#VALUE!</v>
      </c>
      <c r="BY29" s="168" t="e">
        <f>'4-5_Prison and Probation'!CQ29/F29*100</f>
        <v>#VALUE!</v>
      </c>
      <c r="BZ29" s="168" t="e">
        <f>'4-5_Prison and Probation'!CR29/G29*100</f>
        <v>#VALUE!</v>
      </c>
      <c r="CA29" s="168" t="e">
        <f>'4-5_Prison and Probation'!CS29/H29*100</f>
        <v>#VALUE!</v>
      </c>
      <c r="CB29" s="6" t="e">
        <f t="shared" si="8"/>
        <v>#VALUE!</v>
      </c>
      <c r="CC29" s="171" t="s">
        <v>3336</v>
      </c>
      <c r="CD29" s="168" t="e">
        <f>'4-5_Prison and Probation'!CU29/C29*100</f>
        <v>#VALUE!</v>
      </c>
      <c r="CE29" s="168" t="e">
        <f>'4-5_Prison and Probation'!CV29/D29*100</f>
        <v>#VALUE!</v>
      </c>
      <c r="CF29" s="168">
        <f>'4-5_Prison and Probation'!CW29/E29*100</f>
        <v>114.8346011309517</v>
      </c>
      <c r="CG29" s="168">
        <f>'4-5_Prison and Probation'!CX29/F29*100</f>
        <v>103.45587679257821</v>
      </c>
      <c r="CH29" s="168">
        <f>'4-5_Prison and Probation'!CY29/G29*100</f>
        <v>87.285142718441904</v>
      </c>
      <c r="CI29" s="168">
        <f>'4-5_Prison and Probation'!CZ29/H29*100</f>
        <v>97.55423340372667</v>
      </c>
      <c r="CJ29" s="6" t="e">
        <f t="shared" si="9"/>
        <v>#VALUE!</v>
      </c>
      <c r="CK29" s="171" t="s">
        <v>3336</v>
      </c>
      <c r="CL29" s="168" t="e">
        <f>'4-5_Prison and Probation'!DB29/C29*100</f>
        <v>#VALUE!</v>
      </c>
      <c r="CM29" s="168" t="e">
        <f>'4-5_Prison and Probation'!DC29/D29*100</f>
        <v>#VALUE!</v>
      </c>
      <c r="CN29" s="168" t="e">
        <f>'4-5_Prison and Probation'!DD29/E29*100</f>
        <v>#VALUE!</v>
      </c>
      <c r="CO29" s="168" t="e">
        <f>'4-5_Prison and Probation'!DE29/F29*100</f>
        <v>#VALUE!</v>
      </c>
      <c r="CP29" s="168" t="e">
        <f>'4-5_Prison and Probation'!DF29/G29*100</f>
        <v>#VALUE!</v>
      </c>
      <c r="CQ29" s="168" t="e">
        <f>'4-5_Prison and Probation'!DG29/H29*100</f>
        <v>#VALUE!</v>
      </c>
      <c r="CR29" s="6" t="e">
        <f t="shared" si="10"/>
        <v>#VALUE!</v>
      </c>
      <c r="CS29" s="171" t="s">
        <v>3336</v>
      </c>
      <c r="CT29" s="168" t="e">
        <f>'4-5_Prison and Probation'!DI29/C29*100</f>
        <v>#VALUE!</v>
      </c>
      <c r="CU29" s="168" t="e">
        <f>'4-5_Prison and Probation'!DJ29/D29*100</f>
        <v>#VALUE!</v>
      </c>
      <c r="CV29" s="168" t="e">
        <f>'4-5_Prison and Probation'!DK29/E29*100</f>
        <v>#VALUE!</v>
      </c>
      <c r="CW29" s="168">
        <f>'4-5_Prison and Probation'!DL29/F29*100</f>
        <v>1.1262692652380211</v>
      </c>
      <c r="CX29" s="168">
        <f>'4-5_Prison and Probation'!DM29/G29*100</f>
        <v>1.4467150726813576</v>
      </c>
      <c r="CY29" s="168">
        <f>'4-5_Prison and Probation'!DN29/H29*100</f>
        <v>3.2143075256582101</v>
      </c>
      <c r="CZ29" s="6" t="e">
        <f t="shared" si="11"/>
        <v>#VALUE!</v>
      </c>
      <c r="DA29" s="171" t="s">
        <v>3336</v>
      </c>
      <c r="DB29" s="168">
        <f>'4-5_Prison and Probation'!DP29/C29*100</f>
        <v>542.87327579253042</v>
      </c>
      <c r="DC29" s="168">
        <f>'4-5_Prison and Probation'!DQ29/D29*100</f>
        <v>487.33854794714881</v>
      </c>
      <c r="DD29" s="168">
        <f>'4-5_Prison and Probation'!DR29/E29*100</f>
        <v>459.98263791023567</v>
      </c>
      <c r="DE29" s="168">
        <f>'4-5_Prison and Probation'!DS29/F29*100</f>
        <v>359.92347804820753</v>
      </c>
      <c r="DF29" s="168">
        <f>'4-5_Prison and Probation'!DT29/G29*100</f>
        <v>329.04730597541544</v>
      </c>
      <c r="DG29" s="168">
        <f>'4-5_Prison and Probation'!DU29/H29*100</f>
        <v>406.85097506018792</v>
      </c>
      <c r="DH29" s="6">
        <f t="shared" si="12"/>
        <v>-25.055994980369249</v>
      </c>
      <c r="DI29" s="171" t="s">
        <v>3336</v>
      </c>
      <c r="DJ29" s="168">
        <f>'4-5_Prison and Probation'!DW29/C29*100</f>
        <v>0.80664676937968849</v>
      </c>
      <c r="DK29" s="168">
        <f>'4-5_Prison and Probation'!DX29/D29*100</f>
        <v>0.64484094997968755</v>
      </c>
      <c r="DL29" s="168">
        <f>'4-5_Prison and Probation'!DY29/E29*100</f>
        <v>0.80529173303612689</v>
      </c>
      <c r="DM29" s="168">
        <f>'4-5_Prison and Probation'!DZ29/F29*100</f>
        <v>1.1262692652380211</v>
      </c>
      <c r="DN29" s="168">
        <f>'4-5_Prison and Probation'!EA29/G29*100</f>
        <v>0.96447671512090505</v>
      </c>
      <c r="DO29" s="168">
        <f>'4-5_Prison and Probation'!EB29/H29*100</f>
        <v>0.72321919327309725</v>
      </c>
      <c r="DP29" s="6">
        <f t="shared" si="13"/>
        <v>-10.342516609934108</v>
      </c>
      <c r="DQ29" s="171" t="s">
        <v>3336</v>
      </c>
      <c r="DR29" s="168">
        <f>'4-5_Prison and Probation'!ED29/C29*100</f>
        <v>0.48398806162781316</v>
      </c>
      <c r="DS29" s="168">
        <f>'4-5_Prison and Probation'!EE29/D29*100</f>
        <v>0.16121023749492189</v>
      </c>
      <c r="DT29" s="168">
        <f>'4-5_Prison and Probation'!EF29/E29*100</f>
        <v>0</v>
      </c>
      <c r="DU29" s="168">
        <f>'4-5_Prison and Probation'!EG29/F29*100</f>
        <v>0</v>
      </c>
      <c r="DV29" s="168">
        <f>'4-5_Prison and Probation'!EH29/G29*100</f>
        <v>0.16074611918681753</v>
      </c>
      <c r="DW29" s="168">
        <f>'4-5_Prison and Probation'!EI29/H29*100</f>
        <v>8.0357688141455247E-2</v>
      </c>
      <c r="DX29" s="6">
        <f t="shared" si="14"/>
        <v>-83.39676233517298</v>
      </c>
      <c r="DY29" s="171" t="s">
        <v>3336</v>
      </c>
      <c r="DZ29" s="168" t="e">
        <f>'4-5_Prison and Probation'!EK29/C29*100</f>
        <v>#VALUE!</v>
      </c>
      <c r="EA29" s="168" t="e">
        <f>'4-5_Prison and Probation'!EL29/D29*100</f>
        <v>#VALUE!</v>
      </c>
      <c r="EB29" s="168">
        <f>'4-5_Prison and Probation'!EM29/E29*100</f>
        <v>0</v>
      </c>
      <c r="EC29" s="168">
        <f>'4-5_Prison and Probation'!EN29/F29*100</f>
        <v>0</v>
      </c>
      <c r="ED29" s="168">
        <f>'4-5_Prison and Probation'!EO29/G29*100</f>
        <v>0</v>
      </c>
      <c r="EE29" s="168">
        <f>'4-5_Prison and Probation'!EP29/H29*100</f>
        <v>0</v>
      </c>
      <c r="EF29" s="6" t="e">
        <f t="shared" si="15"/>
        <v>#VALUE!</v>
      </c>
      <c r="EG29" s="171" t="s">
        <v>3336</v>
      </c>
      <c r="EH29" s="133">
        <f>'4-5_Prison and Probation'!ER29/C29*100</f>
        <v>542.06662902315065</v>
      </c>
      <c r="EI29" s="133">
        <f>'4-5_Prison and Probation'!ES29/D29*100</f>
        <v>486.69370699716916</v>
      </c>
      <c r="EJ29" s="133">
        <f>'4-5_Prison and Probation'!ET29/E29*100</f>
        <v>459.17734617719958</v>
      </c>
      <c r="EK29" s="133">
        <f>'4-5_Prison and Probation'!EU29/F29*100</f>
        <v>358.79720878296956</v>
      </c>
      <c r="EL29" s="133">
        <f>'4-5_Prison and Probation'!EV29/G29*100</f>
        <v>328.08282926029455</v>
      </c>
      <c r="EM29" s="133">
        <f>'4-5_Prison and Probation'!EW29/H29*100</f>
        <v>406.12775586691487</v>
      </c>
      <c r="EN29" s="340">
        <f t="shared" si="16"/>
        <v>-25.07789003746808</v>
      </c>
      <c r="EO29" s="171" t="s">
        <v>3336</v>
      </c>
      <c r="EP29" s="168">
        <f>'4-5_Prison and Probation'!EY29/C29*100</f>
        <v>154.06953295152053</v>
      </c>
      <c r="EQ29" s="168">
        <f>'4-5_Prison and Probation'!EZ29/D29*100</f>
        <v>76.091232097603125</v>
      </c>
      <c r="ER29" s="168">
        <f>'4-5_Prison and Probation'!FA29/E29*100</f>
        <v>105.81533372094709</v>
      </c>
      <c r="ES29" s="168">
        <f>'4-5_Prison and Probation'!FB29/F29*100</f>
        <v>97.985426075707821</v>
      </c>
      <c r="ET29" s="168">
        <f>'4-5_Prison and Probation'!FC29/G29*100</f>
        <v>108.98586880866227</v>
      </c>
      <c r="EU29" s="168">
        <f>'4-5_Prison and Probation'!FD29/H29*100</f>
        <v>123.10797823270944</v>
      </c>
      <c r="EV29" s="6">
        <f t="shared" si="17"/>
        <v>-20.09583213869638</v>
      </c>
      <c r="EW29" s="171" t="s">
        <v>3336</v>
      </c>
      <c r="EX29" s="168">
        <f>'4-5_Prison and Probation'!FF29/C29*100</f>
        <v>387.99709607163021</v>
      </c>
      <c r="EY29" s="168">
        <f>'4-5_Prison and Probation'!FG29/D29*100</f>
        <v>410.602474899566</v>
      </c>
      <c r="EZ29" s="168">
        <f>'4-5_Prison and Probation'!FH29/E29*100</f>
        <v>353.3620124562525</v>
      </c>
      <c r="FA29" s="168">
        <f>'4-5_Prison and Probation'!FI29/F29*100</f>
        <v>260.16820026998289</v>
      </c>
      <c r="FB29" s="168">
        <f>'4-5_Prison and Probation'!FJ29/G29*100</f>
        <v>217.32875314057731</v>
      </c>
      <c r="FC29" s="168">
        <f>'4-5_Prison and Probation'!FK29/H29*100</f>
        <v>282.13584306464941</v>
      </c>
      <c r="FD29" s="6">
        <f t="shared" si="18"/>
        <v>-27.284032297869871</v>
      </c>
      <c r="FE29" s="171" t="s">
        <v>3336</v>
      </c>
      <c r="FF29" s="168" t="e">
        <f>'4-5_Prison and Probation'!FM29/C29*100</f>
        <v>#VALUE!</v>
      </c>
      <c r="FG29" s="168" t="e">
        <f>'4-5_Prison and Probation'!FN29/D29*100</f>
        <v>#VALUE!</v>
      </c>
      <c r="FH29" s="168" t="e">
        <f>'4-5_Prison and Probation'!FO29/E29*100</f>
        <v>#VALUE!</v>
      </c>
      <c r="FI29" s="168" t="e">
        <f>'4-5_Prison and Probation'!FP29/F29*100</f>
        <v>#VALUE!</v>
      </c>
      <c r="FJ29" s="168">
        <f>'4-5_Prison and Probation'!FQ29/G29*100</f>
        <v>0.48223835756045252</v>
      </c>
      <c r="FK29" s="168">
        <f>'4-5_Prison and Probation'!FR29/H29*100</f>
        <v>5.2232497291945919</v>
      </c>
      <c r="FL29" s="6" t="e">
        <f t="shared" si="19"/>
        <v>#VALUE!</v>
      </c>
      <c r="FM29" s="171" t="s">
        <v>3336</v>
      </c>
      <c r="FN29" s="168" t="e">
        <f>'4-5_Prison and Probation'!FT29/C29*100</f>
        <v>#VALUE!</v>
      </c>
      <c r="FO29" s="168" t="e">
        <f>'4-5_Prison and Probation'!FU29/D29*100</f>
        <v>#VALUE!</v>
      </c>
      <c r="FP29" s="168" t="e">
        <f>'4-5_Prison and Probation'!FV29/E29*100</f>
        <v>#VALUE!</v>
      </c>
      <c r="FQ29" s="168" t="e">
        <f>'4-5_Prison and Probation'!FW29/F29*100</f>
        <v>#VALUE!</v>
      </c>
      <c r="FR29" s="168">
        <f>'4-5_Prison and Probation'!FX29/G29*100</f>
        <v>0</v>
      </c>
      <c r="FS29" s="168">
        <f>'4-5_Prison and Probation'!FY29/H29*100</f>
        <v>0.32143075256582099</v>
      </c>
      <c r="FT29" s="6" t="e">
        <f t="shared" si="20"/>
        <v>#VALUE!</v>
      </c>
      <c r="FU29" s="171" t="s">
        <v>3336</v>
      </c>
      <c r="FV29" s="168">
        <f>'4-5_Prison and Probation'!GA29/C29*100</f>
        <v>0</v>
      </c>
      <c r="FW29" s="168">
        <f>'4-5_Prison and Probation'!GB29/D29*100</f>
        <v>0</v>
      </c>
      <c r="FX29" s="168">
        <f>'4-5_Prison and Probation'!GC29/E29*100</f>
        <v>0</v>
      </c>
      <c r="FY29" s="168">
        <f>'4-5_Prison and Probation'!GD29/F29*100</f>
        <v>0.6435824372788691</v>
      </c>
      <c r="FZ29" s="168">
        <f>'4-5_Prison and Probation'!GE29/G29*100</f>
        <v>1.2859689534945402</v>
      </c>
      <c r="GA29" s="168">
        <f>'4-5_Prison and Probation'!GF29/H29*100</f>
        <v>0.64286150513164197</v>
      </c>
      <c r="GB29" s="6" t="e">
        <f t="shared" si="21"/>
        <v>#DIV/0!</v>
      </c>
      <c r="GC29" s="171" t="s">
        <v>3336</v>
      </c>
      <c r="GE29" s="168">
        <f>'4-5_Prison and Probation'!HA29/G29*100</f>
        <v>117.98765148312407</v>
      </c>
      <c r="GF29" s="168">
        <f>'4-5_Prison and Probation'!HB29/G29*100</f>
        <v>3.3756685029231681</v>
      </c>
      <c r="GG29" s="168">
        <f>'4-5_Prison and Probation'!HC29/E29*100</f>
        <v>0.6442333864289016</v>
      </c>
      <c r="GH29" s="168">
        <f>'4-5_Prison and Probation'!HD29/G29*100</f>
        <v>14.94938908437403</v>
      </c>
      <c r="GI29" s="168">
        <f>'4-5_Prison and Probation'!HE29/G29*100</f>
        <v>0</v>
      </c>
      <c r="GJ29" s="171" t="s">
        <v>3336</v>
      </c>
      <c r="GK29" s="168" t="e">
        <f>'4-5_Prison and Probation'!HG29/G29*100</f>
        <v>#VALUE!</v>
      </c>
      <c r="GL29" s="168" t="e">
        <f>'4-5_Prison and Probation'!HH29/G29*100</f>
        <v>#VALUE!</v>
      </c>
      <c r="GM29" s="168" t="e">
        <f>'4-5_Prison and Probation'!HI29/G29*100</f>
        <v>#VALUE!</v>
      </c>
      <c r="GN29" s="168" t="e">
        <f>'4-5_Prison and Probation'!HJ29/G29*100</f>
        <v>#VALUE!</v>
      </c>
      <c r="GO29" s="168" t="e">
        <f>'4-5_Prison and Probation'!HK29/G29*100</f>
        <v>#VALUE!</v>
      </c>
      <c r="GP29" s="171" t="s">
        <v>3336</v>
      </c>
      <c r="GQ29" s="168">
        <f>'4-5_Prison and Probation'!HM29/G29*100</f>
        <v>22.182964447780819</v>
      </c>
      <c r="GR29" s="168">
        <f>'4-5_Prison and Probation'!HN29/G29*100</f>
        <v>0.16074611918681753</v>
      </c>
      <c r="GS29" s="168" t="e">
        <f>'4-5_Prison and Probation'!HO29/G29*100</f>
        <v>#VALUE!</v>
      </c>
      <c r="GT29" s="168">
        <f>'4-5_Prison and Probation'!HP29/G29*100</f>
        <v>1.7682073110549927</v>
      </c>
      <c r="GU29" s="168" t="e">
        <f>'4-5_Prison and Probation'!HQ29/G29*100</f>
        <v>#VALUE!</v>
      </c>
      <c r="GV29" s="171" t="s">
        <v>3336</v>
      </c>
      <c r="GW29" s="168">
        <f>'4-5_Prison and Probation'!HS29/G29*100</f>
        <v>9.8055132703958687</v>
      </c>
      <c r="GX29" s="168">
        <f>'4-5_Prison and Probation'!HT29/G29*100</f>
        <v>0.16074611918681753</v>
      </c>
      <c r="GY29" s="168" t="e">
        <f>'4-5_Prison and Probation'!HU29/G29*100</f>
        <v>#VALUE!</v>
      </c>
      <c r="GZ29" s="168">
        <f>'4-5_Prison and Probation'!HV29/G29*100</f>
        <v>0.16074611918681753</v>
      </c>
      <c r="HA29" s="168" t="e">
        <f>'4-5_Prison and Probation'!HW29/G29*100</f>
        <v>#VALUE!</v>
      </c>
      <c r="HB29" s="171" t="s">
        <v>3336</v>
      </c>
      <c r="HC29" s="168" t="e">
        <f>'4-5_Prison and Probation'!HY29/G29*100</f>
        <v>#VALUE!</v>
      </c>
      <c r="HD29" s="168" t="e">
        <f>'4-5_Prison and Probation'!HZ29/G29*100</f>
        <v>#VALUE!</v>
      </c>
      <c r="HE29" s="168" t="e">
        <f>'4-5_Prison and Probation'!IA29/G29*100</f>
        <v>#VALUE!</v>
      </c>
      <c r="HF29" s="168">
        <f>'4-5_Prison and Probation'!IB29/G29*100</f>
        <v>0.64298447674727011</v>
      </c>
      <c r="HG29" s="168" t="e">
        <f>'4-5_Prison and Probation'!IC29/G29*100</f>
        <v>#VALUE!</v>
      </c>
      <c r="HH29" s="171" t="s">
        <v>3336</v>
      </c>
      <c r="HI29" s="168" t="e">
        <f>'4-5_Prison and Probation'!IE29/G29*100</f>
        <v>#VALUE!</v>
      </c>
      <c r="HJ29" s="168" t="e">
        <f>'4-5_Prison and Probation'!IF29/G29*100</f>
        <v>#VALUE!</v>
      </c>
      <c r="HK29" s="168" t="e">
        <f>'4-5_Prison and Probation'!IG29/G29*100</f>
        <v>#VALUE!</v>
      </c>
      <c r="HL29" s="168" t="e">
        <f>'4-5_Prison and Probation'!IH29/G29*100</f>
        <v>#VALUE!</v>
      </c>
      <c r="HM29" s="168" t="e">
        <f>'4-5_Prison and Probation'!II29/G29*100</f>
        <v>#VALUE!</v>
      </c>
      <c r="HN29" s="171" t="s">
        <v>3336</v>
      </c>
      <c r="HO29" s="168">
        <f>'4-5_Prison and Probation'!IK29/G29*100</f>
        <v>0.48223835756045252</v>
      </c>
      <c r="HP29" s="168" t="e">
        <f>'4-5_Prison and Probation'!IL29/G29*100</f>
        <v>#VALUE!</v>
      </c>
      <c r="HQ29" s="168" t="e">
        <f>'4-5_Prison and Probation'!IM29/G29*100</f>
        <v>#VALUE!</v>
      </c>
      <c r="HR29" s="168">
        <f>'4-5_Prison and Probation'!IN29/G29*100</f>
        <v>0.32149223837363505</v>
      </c>
      <c r="HS29" s="168" t="e">
        <f>'4-5_Prison and Probation'!IO29/G29*100</f>
        <v>#VALUE!</v>
      </c>
      <c r="HT29" s="171" t="s">
        <v>3336</v>
      </c>
      <c r="HU29" s="168" t="e">
        <f>'4-5_Prison and Probation'!IQ29/G29*100</f>
        <v>#VALUE!</v>
      </c>
      <c r="HV29" s="168" t="e">
        <f>'4-5_Prison and Probation'!IR29/G29*100</f>
        <v>#VALUE!</v>
      </c>
      <c r="HW29" s="168" t="e">
        <f>'4-5_Prison and Probation'!IS29/G29*100</f>
        <v>#VALUE!</v>
      </c>
      <c r="HX29" s="168" t="e">
        <f>'4-5_Prison and Probation'!IT29/G29*100</f>
        <v>#VALUE!</v>
      </c>
      <c r="HY29" s="168" t="e">
        <f>'4-5_Prison and Probation'!IU29/G29*100</f>
        <v>#VALUE!</v>
      </c>
      <c r="HZ29" s="171" t="s">
        <v>3336</v>
      </c>
      <c r="IA29" s="168">
        <f>'4-5_Prison and Probation'!IW29/G29*100</f>
        <v>10.127005508769503</v>
      </c>
      <c r="IB29" s="168" t="e">
        <f>'4-5_Prison and Probation'!IX29/G29*100</f>
        <v>#VALUE!</v>
      </c>
      <c r="IC29" s="168" t="e">
        <f>'4-5_Prison and Probation'!IY29/G29*100</f>
        <v>#VALUE!</v>
      </c>
      <c r="ID29" s="168" t="e">
        <f>'4-5_Prison and Probation'!IZ29/G29*100</f>
        <v>#VALUE!</v>
      </c>
      <c r="IE29" s="168" t="e">
        <f>'4-5_Prison and Probation'!JA29/G29*100</f>
        <v>#VALUE!</v>
      </c>
      <c r="IF29" s="171" t="s">
        <v>3336</v>
      </c>
      <c r="IG29" s="168">
        <f>'4-5_Prison and Probation'!JC29/G29*100</f>
        <v>12.055958939011315</v>
      </c>
      <c r="IH29" s="168">
        <f>'4-5_Prison and Probation'!JD29/G29*100</f>
        <v>0.16074611918681753</v>
      </c>
      <c r="II29" s="168" t="e">
        <f>'4-5_Prison and Probation'!JE29/G29*100</f>
        <v>#VALUE!</v>
      </c>
      <c r="IJ29" s="168">
        <f>'4-5_Prison and Probation'!JF29/G29*100</f>
        <v>2.2504456686154453</v>
      </c>
      <c r="IK29" s="168" t="e">
        <f>'4-5_Prison and Probation'!JG29/G29*100</f>
        <v>#VALUE!</v>
      </c>
      <c r="IL29" s="171" t="s">
        <v>3336</v>
      </c>
      <c r="IM29" s="168">
        <f>'4-5_Prison and Probation'!JI29/G29*100</f>
        <v>0</v>
      </c>
      <c r="IN29" s="168">
        <f>'4-5_Prison and Probation'!JJ29/G29*100</f>
        <v>0.32149223837363505</v>
      </c>
      <c r="IO29" s="168" t="e">
        <f>'4-5_Prison and Probation'!JK29/G29*100</f>
        <v>#VALUE!</v>
      </c>
      <c r="IP29" s="168">
        <f>'4-5_Prison and Probation'!JL29/G29*100</f>
        <v>0.96447671512090505</v>
      </c>
      <c r="IQ29" s="168" t="e">
        <f>'4-5_Prison and Probation'!JM29/G29*100</f>
        <v>#VALUE!</v>
      </c>
      <c r="IR29" s="171" t="s">
        <v>3336</v>
      </c>
      <c r="IS29" s="168">
        <f>'4-5_Prison and Probation'!JO29/G29*100</f>
        <v>29.577285930374426</v>
      </c>
      <c r="IT29" s="168">
        <f>'4-5_Prison and Probation'!JP29/G29*100</f>
        <v>0.48223835756045252</v>
      </c>
      <c r="IU29" s="168" t="e">
        <f>'4-5_Prison and Probation'!JQ29/G29*100</f>
        <v>#VALUE!</v>
      </c>
      <c r="IV29" s="168">
        <f>'4-5_Prison and Probation'!JR29/G29*100</f>
        <v>0.48223835756045252</v>
      </c>
      <c r="IW29" s="168" t="e">
        <f>'4-5_Prison and Probation'!JS29/G29*100</f>
        <v>#VALUE!</v>
      </c>
      <c r="IX29" s="171" t="s">
        <v>3336</v>
      </c>
      <c r="IY29" s="168">
        <f>'4-5_Prison and Probation'!KO29/H29*100</f>
        <v>75.054080724119203</v>
      </c>
      <c r="IZ29" s="168">
        <f>'4-5_Prison and Probation'!KP29/H29*100</f>
        <v>75.054080724119203</v>
      </c>
      <c r="JA29" s="168">
        <f>'4-5_Prison and Probation'!KQ29/H29*100</f>
        <v>0</v>
      </c>
      <c r="JB29" s="171" t="s">
        <v>3336</v>
      </c>
      <c r="JC29" s="168">
        <f>'4-5_Prison and Probation'!KS29/H29*100</f>
        <v>4.8214612884873151</v>
      </c>
      <c r="JD29" s="168">
        <f>'4-5_Prison and Probation'!KT29/H29*100</f>
        <v>0</v>
      </c>
      <c r="JE29" s="168">
        <f>'4-5_Prison and Probation'!KU29/H29*100</f>
        <v>0.48214612884873148</v>
      </c>
      <c r="JF29" s="168">
        <f>'4-5_Prison and Probation'!KV29/H29*100</f>
        <v>0</v>
      </c>
      <c r="JG29" s="168">
        <f>'4-5_Prison and Probation'!KW29/H29*100</f>
        <v>0</v>
      </c>
      <c r="JH29" s="168">
        <f>'4-5_Prison and Probation'!KX29/H29*100</f>
        <v>0</v>
      </c>
      <c r="JI29" s="168">
        <f>'4-5_Prison and Probation'!KY29/H29*100</f>
        <v>4.3393151596385833</v>
      </c>
      <c r="JJ29" s="168">
        <f>'4-5_Prison and Probation'!KZ29/H29*100</f>
        <v>0</v>
      </c>
      <c r="JK29" s="168">
        <f>'4-5_Prison and Probation'!LA29/H29*100</f>
        <v>70.232619435631889</v>
      </c>
      <c r="JL29" s="168">
        <f>'4-5_Prison and Probation'!LB29/H29*100</f>
        <v>0</v>
      </c>
      <c r="JM29" s="171" t="s">
        <v>3336</v>
      </c>
      <c r="JN29" s="168">
        <f>'4-5_Prison and Probation'!LD29/H29*100</f>
        <v>0.64286150513164197</v>
      </c>
      <c r="JO29" s="168">
        <f>'4-5_Prison and Probation'!LE29/H29*100</f>
        <v>0</v>
      </c>
      <c r="JP29" s="168">
        <f>'4-5_Prison and Probation'!LF29/H29*100</f>
        <v>20.089422035363814</v>
      </c>
      <c r="JQ29" s="168">
        <f>'4-5_Prison and Probation'!LG29/H29*100</f>
        <v>0</v>
      </c>
      <c r="JR29" s="168">
        <f>'4-5_Prison and Probation'!LH29/H29*100</f>
        <v>50.143197400268079</v>
      </c>
      <c r="JS29" s="168">
        <f>'4-5_Prison and Probation'!LI29/H29*100</f>
        <v>0</v>
      </c>
      <c r="JT29" s="171" t="s">
        <v>3336</v>
      </c>
      <c r="JU29" s="168">
        <f>'4-5_Prison and Probation'!LK29/H29*100</f>
        <v>2.5714460205265679</v>
      </c>
      <c r="JV29" s="168">
        <f>'4-5_Prison and Probation'!LL29/H29*100</f>
        <v>0</v>
      </c>
      <c r="JW29" s="168">
        <f>'4-5_Prison and Probation'!LM29/H29*100</f>
        <v>0.48214612884873148</v>
      </c>
      <c r="JX29" s="168">
        <f>'4-5_Prison and Probation'!LN29/H29*100</f>
        <v>0</v>
      </c>
      <c r="JY29" s="168">
        <f>'4-5_Prison and Probation'!LO29/H29*100</f>
        <v>3.0535921493752993</v>
      </c>
      <c r="JZ29" s="168">
        <f>'4-5_Prison and Probation'!LP29/H29*100</f>
        <v>0</v>
      </c>
      <c r="KA29" s="171" t="s">
        <v>3336</v>
      </c>
      <c r="KB29" s="168">
        <f>'4-5_Prison and Probation'!LR29/H29*100</f>
        <v>6.4286150513164202</v>
      </c>
      <c r="KC29" s="168">
        <f>'4-5_Prison and Probation'!LS29/H29*100</f>
        <v>0</v>
      </c>
      <c r="KD29" s="168">
        <f>'4-5_Prison and Probation'!LT29/H29*100</f>
        <v>36.964536545069414</v>
      </c>
      <c r="KE29" s="168">
        <f>'4-5_Prison and Probation'!LU29/H29*100</f>
        <v>0</v>
      </c>
      <c r="KF29" s="171" t="s">
        <v>3336</v>
      </c>
      <c r="KG29" s="168" t="e">
        <f>'4-5_Prison and Probation'!OT29/G29*100</f>
        <v>#VALUE!</v>
      </c>
      <c r="KH29" s="168" t="e">
        <f>'4-5_Prison and Probation'!OU29/G29*100</f>
        <v>#VALUE!</v>
      </c>
      <c r="KI29" s="168" t="e">
        <f>'4-5_Prison and Probation'!OV29/G29*100</f>
        <v>#VALUE!</v>
      </c>
      <c r="KJ29" s="168" t="e">
        <f>'4-5_Prison and Probation'!OW29/G29*100</f>
        <v>#VALUE!</v>
      </c>
      <c r="KK29" s="168" t="e">
        <f>'4-5_Prison and Probation'!OX29/G29*100</f>
        <v>#VALUE!</v>
      </c>
      <c r="KL29" s="171" t="s">
        <v>3336</v>
      </c>
      <c r="KM29" s="168" t="e">
        <f>'4-5_Prison and Probation'!OZ29/G29*100</f>
        <v>#VALUE!</v>
      </c>
      <c r="KN29" s="168" t="e">
        <f>'4-5_Prison and Probation'!PA29/G29*100</f>
        <v>#VALUE!</v>
      </c>
      <c r="KO29" s="168" t="e">
        <f>'4-5_Prison and Probation'!PB29/G29*100</f>
        <v>#VALUE!</v>
      </c>
      <c r="KP29" s="168" t="e">
        <f>'4-5_Prison and Probation'!PC29/G29*100</f>
        <v>#VALUE!</v>
      </c>
      <c r="KQ29" s="168" t="e">
        <f>'4-5_Prison and Probation'!PD29/G29*100</f>
        <v>#VALUE!</v>
      </c>
      <c r="KR29" s="171" t="s">
        <v>3336</v>
      </c>
      <c r="KS29" s="168" t="e">
        <f>'4-5_Prison and Probation'!PF29/G29*100</f>
        <v>#VALUE!</v>
      </c>
      <c r="KT29" s="168" t="e">
        <f>'4-5_Prison and Probation'!PG29/G29*100</f>
        <v>#VALUE!</v>
      </c>
      <c r="KU29" s="168" t="e">
        <f>'4-5_Prison and Probation'!PH29/G29*100</f>
        <v>#VALUE!</v>
      </c>
      <c r="KV29" s="168" t="e">
        <f>'4-5_Prison and Probation'!PI29/G29*100</f>
        <v>#VALUE!</v>
      </c>
      <c r="KW29" s="168" t="e">
        <f>'4-5_Prison and Probation'!PJ29/G29*100</f>
        <v>#VALUE!</v>
      </c>
      <c r="KX29" s="168" t="e">
        <f>'4-5_Prison and Probation'!PK29/G29*100</f>
        <v>#VALUE!</v>
      </c>
      <c r="KY29" s="168" t="e">
        <f>'4-5_Prison and Probation'!PL29/G29*100</f>
        <v>#VALUE!</v>
      </c>
      <c r="KZ29" s="171" t="s">
        <v>3336</v>
      </c>
      <c r="LA29" s="168" t="e">
        <f>'4-5_Prison and Probation'!PN29/G29*100</f>
        <v>#VALUE!</v>
      </c>
      <c r="LB29" s="168" t="e">
        <f>'4-5_Prison and Probation'!PO29/G29*100</f>
        <v>#VALUE!</v>
      </c>
      <c r="LC29" s="171" t="s">
        <v>3336</v>
      </c>
      <c r="LD29" s="168" t="e">
        <f>'4-5_Prison and Probation'!PQ29/G29*100</f>
        <v>#VALUE!</v>
      </c>
      <c r="LE29" s="168" t="e">
        <f>'4-5_Prison and Probation'!PR29/G29*100</f>
        <v>#VALUE!</v>
      </c>
      <c r="LF29" s="168" t="e">
        <f>'4-5_Prison and Probation'!PS29/G29*100</f>
        <v>#VALUE!</v>
      </c>
      <c r="LG29" s="168" t="e">
        <f>'4-5_Prison and Probation'!PT29/G29*100</f>
        <v>#VALUE!</v>
      </c>
      <c r="LH29" s="168" t="e">
        <f>'4-5_Prison and Probation'!PU29/G29*100</f>
        <v>#VALUE!</v>
      </c>
      <c r="LI29" s="168" t="e">
        <f>'4-5_Prison and Probation'!PV29/G29*100</f>
        <v>#VALUE!</v>
      </c>
      <c r="LJ29" s="171" t="s">
        <v>3336</v>
      </c>
      <c r="LK29" s="168" t="e">
        <f>'4-5_Prison and Probation'!PX29/G29*100</f>
        <v>#VALUE!</v>
      </c>
      <c r="LL29" s="168" t="e">
        <f>'4-5_Prison and Probation'!PY29/G29*100</f>
        <v>#VALUE!</v>
      </c>
      <c r="LM29" s="168">
        <f>'4-5_Prison and Probation'!PZ29/G29*100</f>
        <v>17.360580872176293</v>
      </c>
      <c r="LN29" s="168">
        <f>'4-5_Prison and Probation'!QA29/G29*100</f>
        <v>17.360580872176293</v>
      </c>
      <c r="LO29" s="168" t="e">
        <f>'4-5_Prison and Probation'!QB29/G29*100</f>
        <v>#VALUE!</v>
      </c>
      <c r="LP29" s="168" t="e">
        <f>'4-5_Prison and Probation'!QC29/G29*100</f>
        <v>#VALUE!</v>
      </c>
      <c r="LQ29" s="171" t="s">
        <v>3336</v>
      </c>
      <c r="LR29" s="168" t="e">
        <f>'4-5_Prison and Probation'!QE29/G29*100</f>
        <v>#VALUE!</v>
      </c>
      <c r="LS29" s="168" t="e">
        <f>'4-5_Prison and Probation'!QF29/G29*100</f>
        <v>#VALUE!</v>
      </c>
      <c r="LT29" s="168" t="e">
        <f>'4-5_Prison and Probation'!QG29/G29*100</f>
        <v>#VALUE!</v>
      </c>
      <c r="LU29" s="168" t="e">
        <f>'4-5_Prison and Probation'!QH29/G29*100</f>
        <v>#VALUE!</v>
      </c>
      <c r="LV29" s="168" t="e">
        <f>'4-5_Prison and Probation'!QI29/G29*100</f>
        <v>#VALUE!</v>
      </c>
      <c r="LW29" s="168" t="e">
        <f>'4-5_Prison and Probation'!QJ29/G29*100</f>
        <v>#VALUE!</v>
      </c>
      <c r="LX29" s="171" t="s">
        <v>3336</v>
      </c>
      <c r="LY29" s="168" t="e">
        <f>'4-5_Prison and Probation'!QL29/G29*100</f>
        <v>#VALUE!</v>
      </c>
      <c r="LZ29" s="168" t="e">
        <f>'4-5_Prison and Probation'!QM29/G29*100</f>
        <v>#VALUE!</v>
      </c>
      <c r="MA29" s="168" t="e">
        <f>'4-5_Prison and Probation'!QN29/G29*100</f>
        <v>#VALUE!</v>
      </c>
      <c r="MB29" s="168" t="e">
        <f>'4-5_Prison and Probation'!QO29/G29*100</f>
        <v>#VALUE!</v>
      </c>
      <c r="MC29" s="168" t="e">
        <f>'4-5_Prison and Probation'!QP29/G29*100</f>
        <v>#VALUE!</v>
      </c>
      <c r="MD29" s="168" t="e">
        <f>'4-5_Prison and Probation'!QQ29/G29*100</f>
        <v>#VALUE!</v>
      </c>
      <c r="ME29" s="171" t="s">
        <v>3336</v>
      </c>
      <c r="MF29" s="168" t="e">
        <f>'4-5_Prison and Probation'!QS29/G29*100</f>
        <v>#VALUE!</v>
      </c>
      <c r="MG29" s="168" t="e">
        <f>'4-5_Prison and Probation'!QT29/G29*100</f>
        <v>#VALUE!</v>
      </c>
      <c r="MH29" s="168" t="e">
        <f>'4-5_Prison and Probation'!QU29/G29*100</f>
        <v>#VALUE!</v>
      </c>
      <c r="MI29" s="168" t="e">
        <f>'4-5_Prison and Probation'!QV29/G29*100</f>
        <v>#VALUE!</v>
      </c>
      <c r="MJ29" s="168" t="e">
        <f>'4-5_Prison and Probation'!QW29/G29*100</f>
        <v>#VALUE!</v>
      </c>
      <c r="MK29" s="168" t="e">
        <f>'4-5_Prison and Probation'!QX29/G29*100</f>
        <v>#VALUE!</v>
      </c>
      <c r="ML29" s="168" t="e">
        <f>'4-5_Prison and Probation'!QY29/G29*100</f>
        <v>#VALUE!</v>
      </c>
      <c r="MM29" s="171" t="s">
        <v>3336</v>
      </c>
      <c r="MN29" s="168">
        <f>'4-5_Prison and Probation'!RY29/G29*100</f>
        <v>0.64298447674727011</v>
      </c>
      <c r="MO29" s="171" t="s">
        <v>3336</v>
      </c>
      <c r="MP29" s="168" t="e">
        <f>'4-5_Prison and Probation'!SA29/G29*100</f>
        <v>#VALUE!</v>
      </c>
      <c r="MQ29" s="168" t="e">
        <f>'4-5_Prison and Probation'!SB29/G29*100</f>
        <v>#VALUE!</v>
      </c>
      <c r="MR29" s="168">
        <f>'4-5_Prison and Probation'!SC29/G29*100</f>
        <v>0.16074611918681753</v>
      </c>
      <c r="MS29" s="168">
        <f>'4-5_Prison and Probation'!SD29/G29*100</f>
        <v>0.48223835756045252</v>
      </c>
      <c r="MT29" s="171" t="s">
        <v>3336</v>
      </c>
      <c r="MU29" s="168" t="e">
        <f>'4-5_Prison and Probation'!SF29/G29*100</f>
        <v>#VALUE!</v>
      </c>
      <c r="MV29" s="168" t="e">
        <f>'4-5_Prison and Probation'!SG29/G29*100</f>
        <v>#VALUE!</v>
      </c>
      <c r="MW29" s="168" t="e">
        <f>'4-5_Prison and Probation'!SH29/G29*100</f>
        <v>#VALUE!</v>
      </c>
      <c r="MX29" s="168" t="e">
        <f>'4-5_Prison and Probation'!SI29/G29*100</f>
        <v>#VALUE!</v>
      </c>
      <c r="MY29" s="171" t="s">
        <v>3336</v>
      </c>
      <c r="MZ29" s="168" t="e">
        <f>'4-5_Prison and Probation'!SK29/G29*100</f>
        <v>#VALUE!</v>
      </c>
      <c r="NA29" s="168" t="e">
        <f>'4-5_Prison and Probation'!SL29/G29*100</f>
        <v>#VALUE!</v>
      </c>
      <c r="NB29" s="168" t="e">
        <f>'4-5_Prison and Probation'!SM29/G29*100</f>
        <v>#VALUE!</v>
      </c>
      <c r="NC29" s="168" t="e">
        <f>'4-5_Prison and Probation'!SN29/G29*100</f>
        <v>#VALUE!</v>
      </c>
    </row>
    <row r="30" spans="1:367">
      <c r="A30" s="133">
        <v>29</v>
      </c>
      <c r="B30" s="150" t="s">
        <v>52</v>
      </c>
      <c r="C30" s="5">
        <v>16655.798999999999</v>
      </c>
      <c r="D30" s="5">
        <v>16730.348000000002</v>
      </c>
      <c r="E30" s="5">
        <v>16779.575000000001</v>
      </c>
      <c r="F30" s="5">
        <v>16829.289000000001</v>
      </c>
      <c r="G30" s="5">
        <v>16900.725999999999</v>
      </c>
      <c r="H30" s="5">
        <v>16979.12</v>
      </c>
      <c r="I30" s="171" t="s">
        <v>3336</v>
      </c>
      <c r="J30" s="285">
        <f>'4-5_Prison and Probation'!AJ30/C30*100</f>
        <v>69.519330774825036</v>
      </c>
      <c r="K30" s="285">
        <f>'4-5_Prison and Probation'!AK30/D30*100</f>
        <v>67.685382276567111</v>
      </c>
      <c r="L30" s="285">
        <f>'4-5_Prison and Probation'!AL30/E30*100</f>
        <v>62.856180803149066</v>
      </c>
      <c r="M30" s="285">
        <f>'4-5_Prison and Probation'!AM30/F30*100</f>
        <v>58.570507642955086</v>
      </c>
      <c r="N30" s="285">
        <f>'4-5_Prison and Probation'!AN30/G30*100</f>
        <v>53.263984044235734</v>
      </c>
      <c r="O30" s="285">
        <f>'4-5_Prison and Probation'!AO30/H30*100</f>
        <v>51.392533888682102</v>
      </c>
      <c r="P30" s="340">
        <f t="shared" si="0"/>
        <v>-26.074469768496641</v>
      </c>
      <c r="Q30" s="171" t="s">
        <v>3336</v>
      </c>
      <c r="R30" s="167">
        <f>'4-5_Prison and Probation'!AQ30/C30*100</f>
        <v>34.162275853593094</v>
      </c>
      <c r="S30" s="167">
        <f>'4-5_Prison and Probation'!AR30/D30*100</f>
        <v>32.820596439476333</v>
      </c>
      <c r="T30" s="167">
        <f>'4-5_Prison and Probation'!AS30/E30*100</f>
        <v>29.071058116787817</v>
      </c>
      <c r="U30" s="167">
        <f>'4-5_Prison and Probation'!AT30/F30*100</f>
        <v>25.045621356909376</v>
      </c>
      <c r="V30" s="167">
        <f>'4-5_Prison and Probation'!AU30/G30*100</f>
        <v>23.129183917897965</v>
      </c>
      <c r="W30" s="167">
        <f>'4-5_Prison and Probation'!AV30/H30*100</f>
        <v>17.156366172098437</v>
      </c>
      <c r="X30" s="6">
        <f t="shared" si="1"/>
        <v>-49.779791470497194</v>
      </c>
      <c r="Y30" s="171" t="s">
        <v>3336</v>
      </c>
      <c r="Z30" s="168">
        <f>'4-5_Prison and Probation'!AX30/C30*100</f>
        <v>4.1787247792795776</v>
      </c>
      <c r="AA30" s="168">
        <f>'4-5_Prison and Probation'!AY30/D30*100</f>
        <v>3.6520459705918844</v>
      </c>
      <c r="AB30" s="168">
        <f>'4-5_Prison and Probation'!AZ30/E30*100</f>
        <v>3.3850678577973516</v>
      </c>
      <c r="AC30" s="168">
        <f>'4-5_Prison and Probation'!BA30/F30*100</f>
        <v>3.101735313951766</v>
      </c>
      <c r="AD30" s="168">
        <f>'4-5_Prison and Probation'!BB30/G30*100</f>
        <v>2.8519484902601229</v>
      </c>
      <c r="AE30" s="168">
        <f>'4-5_Prison and Probation'!BC30/H30*100</f>
        <v>2.7327682471176362</v>
      </c>
      <c r="AF30" s="6">
        <f t="shared" si="2"/>
        <v>-34.602818049463124</v>
      </c>
      <c r="AG30" s="171" t="s">
        <v>3336</v>
      </c>
      <c r="AH30" s="168">
        <f>'4-5_Prison and Probation'!BE30/C30*100</f>
        <v>14.469434939746812</v>
      </c>
      <c r="AI30" s="168">
        <f>'4-5_Prison and Probation'!BF30/D30*100</f>
        <v>13.197573654773946</v>
      </c>
      <c r="AJ30" s="168">
        <f>'4-5_Prison and Probation'!BG30/E30*100</f>
        <v>12.753600731842136</v>
      </c>
      <c r="AK30" s="168">
        <f>'4-5_Prison and Probation'!BH30/F30*100</f>
        <v>10.81447944711152</v>
      </c>
      <c r="AL30" s="168">
        <f>'4-5_Prison and Probation'!BI30/G30*100</f>
        <v>10.19482831684272</v>
      </c>
      <c r="AM30" s="168">
        <f>'4-5_Prison and Probation'!BJ30/H30*100</f>
        <v>9.3644429157694873</v>
      </c>
      <c r="AN30" s="6">
        <f t="shared" si="3"/>
        <v>-35.281212053099381</v>
      </c>
      <c r="AO30" s="171" t="s">
        <v>3336</v>
      </c>
      <c r="AP30" s="168">
        <f>'4-5_Prison and Probation'!BL30/C30*100</f>
        <v>5.4635625706097919</v>
      </c>
      <c r="AQ30" s="168">
        <f>'4-5_Prison and Probation'!BM30/D30*100</f>
        <v>5.3973772691398878</v>
      </c>
      <c r="AR30" s="168">
        <f>'4-5_Prison and Probation'!BN30/E30*100</f>
        <v>5.6676048112064814</v>
      </c>
      <c r="AS30" s="168">
        <f>'4-5_Prison and Probation'!BO30/F30*100</f>
        <v>4.6407189275791749</v>
      </c>
      <c r="AT30" s="168">
        <f>'4-5_Prison and Probation'!BP30/G30*100</f>
        <v>4.2897565465530887</v>
      </c>
      <c r="AU30" s="168">
        <f>'4-5_Prison and Probation'!BQ30/H30*100</f>
        <v>3.8459001408789146</v>
      </c>
      <c r="AV30" s="6">
        <f t="shared" si="4"/>
        <v>-29.608198109284743</v>
      </c>
      <c r="AW30" s="171" t="s">
        <v>3336</v>
      </c>
      <c r="AX30" s="168">
        <f>'4-5_Prison and Probation'!BS30/C30*100</f>
        <v>3.3561884362317294</v>
      </c>
      <c r="AY30" s="168">
        <f>'4-5_Prison and Probation'!BT30/D30*100</f>
        <v>3.3053705756748153</v>
      </c>
      <c r="AZ30" s="168">
        <f>'4-5_Prison and Probation'!BU30/E30*100</f>
        <v>2.8189033393277243</v>
      </c>
      <c r="BA30" s="168">
        <f>'4-5_Prison and Probation'!BV30/F30*100</f>
        <v>2.7392719918233026</v>
      </c>
      <c r="BB30" s="168">
        <f>'4-5_Prison and Probation'!BW30/G30*100</f>
        <v>2.4318481939769927</v>
      </c>
      <c r="BC30" s="168">
        <f>'4-5_Prison and Probation'!BX30/H30*100</f>
        <v>2.4795160173200967</v>
      </c>
      <c r="BD30" s="6">
        <f t="shared" si="5"/>
        <v>-26.121072626540169</v>
      </c>
      <c r="BE30" s="171" t="s">
        <v>3336</v>
      </c>
      <c r="BF30" s="168">
        <f>'4-5_Prison and Probation'!BZ30/C30*100</f>
        <v>241.237301194617</v>
      </c>
      <c r="BG30" s="168">
        <f>'4-5_Prison and Probation'!CA30/D30*100</f>
        <v>233.06747713795312</v>
      </c>
      <c r="BH30" s="168">
        <f>'4-5_Prison and Probation'!CB30/E30*100</f>
        <v>237.28252950387599</v>
      </c>
      <c r="BI30" s="168">
        <f>'4-5_Prison and Probation'!CC30/F30*100</f>
        <v>254.45519415585531</v>
      </c>
      <c r="BJ30" s="168">
        <f>'4-5_Prison and Probation'!CD30/G30*100</f>
        <v>227.79494798034122</v>
      </c>
      <c r="BK30" s="168">
        <f>'4-5_Prison and Probation'!CE30/H30*100</f>
        <v>206.50069025956589</v>
      </c>
      <c r="BL30" s="6">
        <f t="shared" si="6"/>
        <v>-14.399353152698197</v>
      </c>
      <c r="BM30" s="171" t="s">
        <v>3336</v>
      </c>
      <c r="BN30" s="168">
        <f>'4-5_Prison and Probation'!CG30/C30*100</f>
        <v>108.29261328141628</v>
      </c>
      <c r="BO30" s="168">
        <f>'4-5_Prison and Probation'!CH30/D30*100</f>
        <v>101.43841598513073</v>
      </c>
      <c r="BP30" s="168">
        <f>'4-5_Prison and Probation'!CI30/E30*100</f>
        <v>95.681803621367038</v>
      </c>
      <c r="BQ30" s="168">
        <f>'4-5_Prison and Probation'!CJ30/F30*100</f>
        <v>83.509172609728182</v>
      </c>
      <c r="BR30" s="168">
        <f>'4-5_Prison and Probation'!CK30/G30*100</f>
        <v>81.26278125566914</v>
      </c>
      <c r="BS30" s="168">
        <f>'4-5_Prison and Probation'!CL30/H30*100</f>
        <v>79.591875197301164</v>
      </c>
      <c r="BT30" s="6">
        <f t="shared" si="7"/>
        <v>-26.50295086104488</v>
      </c>
      <c r="BU30" s="171" t="s">
        <v>3336</v>
      </c>
      <c r="BV30" s="168" t="e">
        <f>'4-5_Prison and Probation'!CN30/C30*100</f>
        <v>#VALUE!</v>
      </c>
      <c r="BW30" s="168" t="e">
        <f>'4-5_Prison and Probation'!CO30/D30*100</f>
        <v>#VALUE!</v>
      </c>
      <c r="BX30" s="168" t="e">
        <f>'4-5_Prison and Probation'!CP30/E30*100</f>
        <v>#VALUE!</v>
      </c>
      <c r="BY30" s="168" t="e">
        <f>'4-5_Prison and Probation'!CQ30/F30*100</f>
        <v>#VALUE!</v>
      </c>
      <c r="BZ30" s="168" t="e">
        <f>'4-5_Prison and Probation'!CR30/G30*100</f>
        <v>#VALUE!</v>
      </c>
      <c r="CA30" s="168" t="e">
        <f>'4-5_Prison and Probation'!CS30/H30*100</f>
        <v>#VALUE!</v>
      </c>
      <c r="CB30" s="6" t="e">
        <f t="shared" si="8"/>
        <v>#VALUE!</v>
      </c>
      <c r="CC30" s="171" t="s">
        <v>3336</v>
      </c>
      <c r="CD30" s="168" t="e">
        <f>'4-5_Prison and Probation'!CU30/C30*100</f>
        <v>#VALUE!</v>
      </c>
      <c r="CE30" s="168" t="e">
        <f>'4-5_Prison and Probation'!CV30/D30*100</f>
        <v>#VALUE!</v>
      </c>
      <c r="CF30" s="168" t="e">
        <f>'4-5_Prison and Probation'!CW30/E30*100</f>
        <v>#VALUE!</v>
      </c>
      <c r="CG30" s="168" t="e">
        <f>'4-5_Prison and Probation'!CX30/F30*100</f>
        <v>#VALUE!</v>
      </c>
      <c r="CH30" s="168" t="e">
        <f>'4-5_Prison and Probation'!CY30/G30*100</f>
        <v>#VALUE!</v>
      </c>
      <c r="CI30" s="168" t="e">
        <f>'4-5_Prison and Probation'!CZ30/H30*100</f>
        <v>#VALUE!</v>
      </c>
      <c r="CJ30" s="6" t="e">
        <f t="shared" si="9"/>
        <v>#VALUE!</v>
      </c>
      <c r="CK30" s="171" t="s">
        <v>3336</v>
      </c>
      <c r="CL30" s="168" t="e">
        <f>'4-5_Prison and Probation'!DB30/C30*100</f>
        <v>#VALUE!</v>
      </c>
      <c r="CM30" s="168" t="e">
        <f>'4-5_Prison and Probation'!DC30/D30*100</f>
        <v>#VALUE!</v>
      </c>
      <c r="CN30" s="168" t="e">
        <f>'4-5_Prison and Probation'!DD30/E30*100</f>
        <v>#VALUE!</v>
      </c>
      <c r="CO30" s="168" t="e">
        <f>'4-5_Prison and Probation'!DE30/F30*100</f>
        <v>#VALUE!</v>
      </c>
      <c r="CP30" s="168" t="e">
        <f>'4-5_Prison and Probation'!DF30/G30*100</f>
        <v>#VALUE!</v>
      </c>
      <c r="CQ30" s="168" t="e">
        <f>'4-5_Prison and Probation'!DG30/H30*100</f>
        <v>#VALUE!</v>
      </c>
      <c r="CR30" s="6" t="e">
        <f t="shared" si="10"/>
        <v>#VALUE!</v>
      </c>
      <c r="CS30" s="171" t="s">
        <v>3336</v>
      </c>
      <c r="CT30" s="168">
        <f>'4-5_Prison and Probation'!DI30/C30*100</f>
        <v>11.083226928951293</v>
      </c>
      <c r="CU30" s="168">
        <f>'4-5_Prison and Probation'!DJ30/D30*100</f>
        <v>11.17131574310349</v>
      </c>
      <c r="CV30" s="168">
        <f>'4-5_Prison and Probation'!DK30/E30*100</f>
        <v>8.7546913434935014</v>
      </c>
      <c r="CW30" s="168">
        <f>'4-5_Prison and Probation'!DL30/F30*100</f>
        <v>8.1999899104471972</v>
      </c>
      <c r="CX30" s="168">
        <f>'4-5_Prison and Probation'!DM30/G30*100</f>
        <v>8.5025933205472963</v>
      </c>
      <c r="CY30" s="168">
        <f>'4-5_Prison and Probation'!DN30/H30*100</f>
        <v>8.4927840783267925</v>
      </c>
      <c r="CZ30" s="6">
        <f t="shared" si="11"/>
        <v>-23.372641083959209</v>
      </c>
      <c r="DA30" s="171" t="s">
        <v>3336</v>
      </c>
      <c r="DB30" s="168">
        <f>'4-5_Prison and Probation'!DP30/C30*100</f>
        <v>245.18187329229897</v>
      </c>
      <c r="DC30" s="168">
        <f>'4-5_Prison and Probation'!DQ30/D30*100</f>
        <v>236.40273352353458</v>
      </c>
      <c r="DD30" s="168">
        <f>'4-5_Prison and Probation'!DR30/E30*100</f>
        <v>242.08002884459231</v>
      </c>
      <c r="DE30" s="168">
        <f>'4-5_Prison and Probation'!DS30/F30*100</f>
        <v>258.24620398401856</v>
      </c>
      <c r="DF30" s="168">
        <f>'4-5_Prison and Probation'!DT30/G30*100</f>
        <v>230.0256213845488</v>
      </c>
      <c r="DG30" s="168">
        <f>'4-5_Prison and Probation'!DU30/H30*100</f>
        <v>206.49185587945666</v>
      </c>
      <c r="DH30" s="6">
        <f t="shared" si="12"/>
        <v>-15.780129621049568</v>
      </c>
      <c r="DI30" s="171" t="s">
        <v>3336</v>
      </c>
      <c r="DJ30" s="168">
        <f>'4-5_Prison and Probation'!DW30/C30*100</f>
        <v>0.24015659651032054</v>
      </c>
      <c r="DK30" s="168">
        <f>'4-5_Prison and Probation'!DX30/D30*100</f>
        <v>0.14942904953321948</v>
      </c>
      <c r="DL30" s="168">
        <f>'4-5_Prison and Probation'!DY30/E30*100</f>
        <v>8.3434771142892467E-2</v>
      </c>
      <c r="DM30" s="168">
        <f>'4-5_Prison and Probation'!DZ30/F30*100</f>
        <v>0.14855054185592748</v>
      </c>
      <c r="DN30" s="168">
        <f>'4-5_Prison and Probation'!EA30/G30*100</f>
        <v>0.18934097860648116</v>
      </c>
      <c r="DO30" s="168">
        <f>'4-5_Prison and Probation'!EB30/H30*100</f>
        <v>0.14723966848694162</v>
      </c>
      <c r="DP30" s="6">
        <f t="shared" si="13"/>
        <v>-38.690141921371662</v>
      </c>
      <c r="DQ30" s="171" t="s">
        <v>3336</v>
      </c>
      <c r="DR30" s="168">
        <f>'4-5_Prison and Probation'!ED30/C30*100</f>
        <v>9.0058723691370204E-2</v>
      </c>
      <c r="DS30" s="168">
        <f>'4-5_Prison and Probation'!EE30/D30*100</f>
        <v>5.9771619813287803E-2</v>
      </c>
      <c r="DT30" s="168">
        <f>'4-5_Prison and Probation'!EF30/E30*100</f>
        <v>2.3838506040826421E-2</v>
      </c>
      <c r="DU30" s="168">
        <f>'4-5_Prison and Probation'!EG30/F30*100</f>
        <v>8.3188303439319392E-2</v>
      </c>
      <c r="DV30" s="168">
        <f>'4-5_Prison and Probation'!EH30/G30*100</f>
        <v>6.5085961395977901E-2</v>
      </c>
      <c r="DW30" s="168">
        <f>'4-5_Prison and Probation'!EI30/H30*100</f>
        <v>6.1840660764515484E-2</v>
      </c>
      <c r="DX30" s="6">
        <f t="shared" si="14"/>
        <v>-31.332958951936249</v>
      </c>
      <c r="DY30" s="171" t="s">
        <v>3336</v>
      </c>
      <c r="DZ30" s="168" t="e">
        <f>'4-5_Prison and Probation'!EK30/C30*100</f>
        <v>#VALUE!</v>
      </c>
      <c r="EA30" s="168" t="e">
        <f>'4-5_Prison and Probation'!EL30/D30*100</f>
        <v>#VALUE!</v>
      </c>
      <c r="EB30" s="168">
        <f>'4-5_Prison and Probation'!EM30/E30*100</f>
        <v>1.191925302041321E-2</v>
      </c>
      <c r="EC30" s="168">
        <f>'4-5_Prison and Probation'!EN30/F30*100</f>
        <v>4.1594151719659696E-2</v>
      </c>
      <c r="ED30" s="168">
        <f>'4-5_Prison and Probation'!EO30/G30*100</f>
        <v>3.550143348871522E-2</v>
      </c>
      <c r="EE30" s="168">
        <f>'4-5_Prison and Probation'!EP30/H30*100</f>
        <v>4.4171900546082485E-2</v>
      </c>
      <c r="EF30" s="6" t="e">
        <f t="shared" si="15"/>
        <v>#VALUE!</v>
      </c>
      <c r="EG30" s="171" t="s">
        <v>3336</v>
      </c>
      <c r="EH30" s="133">
        <f>'4-5_Prison and Probation'!ER30/C30*100</f>
        <v>244.94171669578867</v>
      </c>
      <c r="EI30" s="133">
        <f>'4-5_Prison and Probation'!ES30/D30*100</f>
        <v>236.25330447400134</v>
      </c>
      <c r="EJ30" s="133">
        <f>'4-5_Prison and Probation'!ET30/E30*100</f>
        <v>241.99659407344942</v>
      </c>
      <c r="EK30" s="133">
        <f>'4-5_Prison and Probation'!EU30/F30*100</f>
        <v>258.0976534421626</v>
      </c>
      <c r="EL30" s="133">
        <f>'4-5_Prison and Probation'!EV30/G30*100</f>
        <v>229.83628040594235</v>
      </c>
      <c r="EM30" s="133">
        <f>'4-5_Prison and Probation'!EW30/H30*100</f>
        <v>206.34461621096972</v>
      </c>
      <c r="EN30" s="340">
        <f t="shared" si="16"/>
        <v>-15.757667173026121</v>
      </c>
      <c r="EO30" s="171" t="s">
        <v>3336</v>
      </c>
      <c r="EP30" s="168">
        <f>'4-5_Prison and Probation'!EY30/C30*100</f>
        <v>66.601428127224636</v>
      </c>
      <c r="EQ30" s="168">
        <f>'4-5_Prison and Probation'!EZ30/D30*100</f>
        <v>62.365708113184496</v>
      </c>
      <c r="ER30" s="168">
        <f>'4-5_Prison and Probation'!FA30/E30*100</f>
        <v>61.342435669556586</v>
      </c>
      <c r="ES30" s="168">
        <f>'4-5_Prison and Probation'!FB30/F30*100</f>
        <v>53.145441854376621</v>
      </c>
      <c r="ET30" s="168">
        <f>'4-5_Prison and Probation'!FC30/G30*100</f>
        <v>50.222694575369133</v>
      </c>
      <c r="EU30" s="168">
        <f>'4-5_Prison and Probation'!FD30/H30*100</f>
        <v>49.964309104358769</v>
      </c>
      <c r="EV30" s="6">
        <f t="shared" si="17"/>
        <v>-24.980123535917272</v>
      </c>
      <c r="EW30" s="171" t="s">
        <v>3336</v>
      </c>
      <c r="EX30" s="168">
        <f>'4-5_Prison and Probation'!FF30/C30*100</f>
        <v>172.16826403824879</v>
      </c>
      <c r="EY30" s="168">
        <f>'4-5_Prison and Probation'!FG30/D30*100</f>
        <v>169.74542310775601</v>
      </c>
      <c r="EZ30" s="168">
        <f>'4-5_Prison and Probation'!FH30/E30*100</f>
        <v>176.03544785848271</v>
      </c>
      <c r="FA30" s="168">
        <f>'4-5_Prison and Probation'!FI30/F30*100</f>
        <v>196.56801900543746</v>
      </c>
      <c r="FB30" s="168">
        <f>'4-5_Prison and Probation'!FJ30/G30*100</f>
        <v>169.49567728628938</v>
      </c>
      <c r="FC30" s="168">
        <f>'4-5_Prison and Probation'!FK30/H30*100</f>
        <v>148.73856831213868</v>
      </c>
      <c r="FD30" s="6">
        <f t="shared" si="18"/>
        <v>-13.60860310521862</v>
      </c>
      <c r="FE30" s="171" t="s">
        <v>3336</v>
      </c>
      <c r="FF30" s="168" t="e">
        <f>'4-5_Prison and Probation'!FM30/C30*100</f>
        <v>#VALUE!</v>
      </c>
      <c r="FG30" s="168" t="e">
        <f>'4-5_Prison and Probation'!FN30/D30*100</f>
        <v>#VALUE!</v>
      </c>
      <c r="FH30" s="168" t="e">
        <f>'4-5_Prison and Probation'!FO30/E30*100</f>
        <v>#VALUE!</v>
      </c>
      <c r="FI30" s="168" t="e">
        <f>'4-5_Prison and Probation'!FP30/F30*100</f>
        <v>#VALUE!</v>
      </c>
      <c r="FJ30" s="168">
        <f>'4-5_Prison and Probation'!FQ30/G30*100</f>
        <v>2.633022983746379</v>
      </c>
      <c r="FK30" s="168">
        <f>'4-5_Prison and Probation'!FR30/H30*100</f>
        <v>2.9271246095203995</v>
      </c>
      <c r="FL30" s="6" t="e">
        <f t="shared" si="19"/>
        <v>#VALUE!</v>
      </c>
      <c r="FM30" s="171" t="s">
        <v>3336</v>
      </c>
      <c r="FN30" s="168" t="e">
        <f>'4-5_Prison and Probation'!FT30/C30*100</f>
        <v>#VALUE!</v>
      </c>
      <c r="FO30" s="168" t="e">
        <f>'4-5_Prison and Probation'!FU30/D30*100</f>
        <v>#VALUE!</v>
      </c>
      <c r="FP30" s="168" t="e">
        <f>'4-5_Prison and Probation'!FV30/E30*100</f>
        <v>#VALUE!</v>
      </c>
      <c r="FQ30" s="168" t="e">
        <f>'4-5_Prison and Probation'!FW30/F30*100</f>
        <v>#VALUE!</v>
      </c>
      <c r="FR30" s="168" t="e">
        <f>'4-5_Prison and Probation'!FX30/G30*100</f>
        <v>#VALUE!</v>
      </c>
      <c r="FS30" s="168" t="e">
        <f>'4-5_Prison and Probation'!FY30/H30*100</f>
        <v>#VALUE!</v>
      </c>
      <c r="FT30" s="6" t="e">
        <f t="shared" si="20"/>
        <v>#VALUE!</v>
      </c>
      <c r="FU30" s="171" t="s">
        <v>3336</v>
      </c>
      <c r="FV30" s="168">
        <f>'4-5_Prison and Probation'!GA30/C30*100</f>
        <v>6.4121811268255584</v>
      </c>
      <c r="FW30" s="168">
        <f>'4-5_Prison and Probation'!GB30/D30*100</f>
        <v>4.2916023025940637</v>
      </c>
      <c r="FX30" s="168">
        <f>'4-5_Prison and Probation'!GC30/E30*100</f>
        <v>4.7021453165530112</v>
      </c>
      <c r="FY30" s="168">
        <f>'4-5_Prison and Probation'!GD30/F30*100</f>
        <v>8.5327431242044742</v>
      </c>
      <c r="FZ30" s="168">
        <f>'4-5_Prison and Probation'!GE30/G30*100</f>
        <v>7.6742265391439402</v>
      </c>
      <c r="GA30" s="168">
        <f>'4-5_Prison and Probation'!GF30/H30*100</f>
        <v>6.4255391327701323</v>
      </c>
      <c r="GB30" s="6">
        <f t="shared" si="21"/>
        <v>0.20832234274683969</v>
      </c>
      <c r="GC30" s="171" t="s">
        <v>3336</v>
      </c>
      <c r="GE30" s="168">
        <f>'4-5_Prison and Probation'!HA30/G30*100</f>
        <v>29.241347383538436</v>
      </c>
      <c r="GF30" s="168" t="e">
        <f>'4-5_Prison and Probation'!HB30/G30*100</f>
        <v>#VALUE!</v>
      </c>
      <c r="GG30" s="168" t="e">
        <f>'4-5_Prison and Probation'!HC30/E30*100</f>
        <v>#VALUE!</v>
      </c>
      <c r="GH30" s="168" t="e">
        <f>'4-5_Prison and Probation'!HD30/G30*100</f>
        <v>#VALUE!</v>
      </c>
      <c r="GI30" s="168" t="e">
        <f>'4-5_Prison and Probation'!HE30/G30*100</f>
        <v>#VALUE!</v>
      </c>
      <c r="GJ30" s="171" t="s">
        <v>3336</v>
      </c>
      <c r="GK30" s="168" t="e">
        <f>'4-5_Prison and Probation'!HG30/G30*100</f>
        <v>#VALUE!</v>
      </c>
      <c r="GL30" s="168" t="e">
        <f>'4-5_Prison and Probation'!HH30/G30*100</f>
        <v>#VALUE!</v>
      </c>
      <c r="GM30" s="168" t="e">
        <f>'4-5_Prison and Probation'!HI30/G30*100</f>
        <v>#VALUE!</v>
      </c>
      <c r="GN30" s="168" t="e">
        <f>'4-5_Prison and Probation'!HJ30/G30*100</f>
        <v>#VALUE!</v>
      </c>
      <c r="GO30" s="168" t="e">
        <f>'4-5_Prison and Probation'!HK30/G30*100</f>
        <v>#VALUE!</v>
      </c>
      <c r="GP30" s="171" t="s">
        <v>3336</v>
      </c>
      <c r="GQ30" s="168">
        <f>'4-5_Prison and Probation'!HM30/G30*100</f>
        <v>4.5678511088813583</v>
      </c>
      <c r="GR30" s="168" t="e">
        <f>'4-5_Prison and Probation'!HN30/G30*100</f>
        <v>#VALUE!</v>
      </c>
      <c r="GS30" s="168" t="e">
        <f>'4-5_Prison and Probation'!HO30/G30*100</f>
        <v>#VALUE!</v>
      </c>
      <c r="GT30" s="168" t="e">
        <f>'4-5_Prison and Probation'!HP30/G30*100</f>
        <v>#VALUE!</v>
      </c>
      <c r="GU30" s="168" t="e">
        <f>'4-5_Prison and Probation'!HQ30/G30*100</f>
        <v>#VALUE!</v>
      </c>
      <c r="GV30" s="171" t="s">
        <v>3336</v>
      </c>
      <c r="GW30" s="168">
        <f>'4-5_Prison and Probation'!HS30/G30*100</f>
        <v>0.95853870419531106</v>
      </c>
      <c r="GX30" s="168" t="e">
        <f>'4-5_Prison and Probation'!HT30/G30*100</f>
        <v>#VALUE!</v>
      </c>
      <c r="GY30" s="168" t="e">
        <f>'4-5_Prison and Probation'!HU30/G30*100</f>
        <v>#VALUE!</v>
      </c>
      <c r="GZ30" s="168" t="e">
        <f>'4-5_Prison and Probation'!HV30/G30*100</f>
        <v>#VALUE!</v>
      </c>
      <c r="HA30" s="168" t="e">
        <f>'4-5_Prison and Probation'!HW30/G30*100</f>
        <v>#VALUE!</v>
      </c>
      <c r="HB30" s="171" t="s">
        <v>3336</v>
      </c>
      <c r="HC30" s="168" t="e">
        <f>'4-5_Prison and Probation'!HY30/G30*100</f>
        <v>#VALUE!</v>
      </c>
      <c r="HD30" s="168" t="e">
        <f>'4-5_Prison and Probation'!HZ30/G30*100</f>
        <v>#VALUE!</v>
      </c>
      <c r="HE30" s="168" t="e">
        <f>'4-5_Prison and Probation'!IA30/G30*100</f>
        <v>#VALUE!</v>
      </c>
      <c r="HF30" s="168" t="e">
        <f>'4-5_Prison and Probation'!IB30/G30*100</f>
        <v>#VALUE!</v>
      </c>
      <c r="HG30" s="168" t="e">
        <f>'4-5_Prison and Probation'!IC30/G30*100</f>
        <v>#VALUE!</v>
      </c>
      <c r="HH30" s="171" t="s">
        <v>3336</v>
      </c>
      <c r="HI30" s="168" t="e">
        <f>'4-5_Prison and Probation'!IE30/G30*100</f>
        <v>#VALUE!</v>
      </c>
      <c r="HJ30" s="168" t="e">
        <f>'4-5_Prison and Probation'!IF30/G30*100</f>
        <v>#VALUE!</v>
      </c>
      <c r="HK30" s="168" t="e">
        <f>'4-5_Prison and Probation'!IG30/G30*100</f>
        <v>#VALUE!</v>
      </c>
      <c r="HL30" s="168" t="e">
        <f>'4-5_Prison and Probation'!IH30/G30*100</f>
        <v>#VALUE!</v>
      </c>
      <c r="HM30" s="168" t="e">
        <f>'4-5_Prison and Probation'!II30/G30*100</f>
        <v>#VALUE!</v>
      </c>
      <c r="HN30" s="171" t="s">
        <v>3336</v>
      </c>
      <c r="HO30" s="168">
        <f>'4-5_Prison and Probation'!IK30/G30*100</f>
        <v>1.1005444381501719</v>
      </c>
      <c r="HP30" s="168" t="e">
        <f>'4-5_Prison and Probation'!IL30/G30*100</f>
        <v>#VALUE!</v>
      </c>
      <c r="HQ30" s="168" t="e">
        <f>'4-5_Prison and Probation'!IM30/G30*100</f>
        <v>#VALUE!</v>
      </c>
      <c r="HR30" s="168" t="e">
        <f>'4-5_Prison and Probation'!IN30/G30*100</f>
        <v>#VALUE!</v>
      </c>
      <c r="HS30" s="168" t="e">
        <f>'4-5_Prison and Probation'!IO30/G30*100</f>
        <v>#VALUE!</v>
      </c>
      <c r="HT30" s="171" t="s">
        <v>3336</v>
      </c>
      <c r="HU30" s="168" t="e">
        <f>'4-5_Prison and Probation'!IQ30/G30*100</f>
        <v>#VALUE!</v>
      </c>
      <c r="HV30" s="168" t="e">
        <f>'4-5_Prison and Probation'!IR30/G30*100</f>
        <v>#VALUE!</v>
      </c>
      <c r="HW30" s="168" t="e">
        <f>'4-5_Prison and Probation'!IS30/G30*100</f>
        <v>#VALUE!</v>
      </c>
      <c r="HX30" s="168" t="e">
        <f>'4-5_Prison and Probation'!IT30/G30*100</f>
        <v>#VALUE!</v>
      </c>
      <c r="HY30" s="168" t="e">
        <f>'4-5_Prison and Probation'!IU30/G30*100</f>
        <v>#VALUE!</v>
      </c>
      <c r="HZ30" s="171" t="s">
        <v>3336</v>
      </c>
      <c r="IA30" s="168">
        <f>'4-5_Prison and Probation'!IW30/G30*100</f>
        <v>3.7158167051521933</v>
      </c>
      <c r="IB30" s="168" t="e">
        <f>'4-5_Prison and Probation'!IX30/G30*100</f>
        <v>#VALUE!</v>
      </c>
      <c r="IC30" s="168" t="e">
        <f>'4-5_Prison and Probation'!IY30/G30*100</f>
        <v>#VALUE!</v>
      </c>
      <c r="ID30" s="168" t="e">
        <f>'4-5_Prison and Probation'!IZ30/G30*100</f>
        <v>#VALUE!</v>
      </c>
      <c r="IE30" s="168" t="e">
        <f>'4-5_Prison and Probation'!JA30/G30*100</f>
        <v>#VALUE!</v>
      </c>
      <c r="IF30" s="171" t="s">
        <v>3336</v>
      </c>
      <c r="IG30" s="168">
        <f>'4-5_Prison and Probation'!JC30/G30*100</f>
        <v>4.0057450786433675</v>
      </c>
      <c r="IH30" s="168" t="e">
        <f>'4-5_Prison and Probation'!JD30/G30*100</f>
        <v>#VALUE!</v>
      </c>
      <c r="II30" s="168" t="e">
        <f>'4-5_Prison and Probation'!JE30/G30*100</f>
        <v>#VALUE!</v>
      </c>
      <c r="IJ30" s="168" t="e">
        <f>'4-5_Prison and Probation'!JF30/G30*100</f>
        <v>#VALUE!</v>
      </c>
      <c r="IK30" s="168" t="e">
        <f>'4-5_Prison and Probation'!JG30/G30*100</f>
        <v>#VALUE!</v>
      </c>
      <c r="IL30" s="171" t="s">
        <v>3336</v>
      </c>
      <c r="IM30" s="168" t="e">
        <f>'4-5_Prison and Probation'!JI30/G30*100</f>
        <v>#VALUE!</v>
      </c>
      <c r="IN30" s="168" t="e">
        <f>'4-5_Prison and Probation'!JJ30/G30*100</f>
        <v>#VALUE!</v>
      </c>
      <c r="IO30" s="168" t="e">
        <f>'4-5_Prison and Probation'!JK30/G30*100</f>
        <v>#VALUE!</v>
      </c>
      <c r="IP30" s="168" t="e">
        <f>'4-5_Prison and Probation'!JL30/G30*100</f>
        <v>#VALUE!</v>
      </c>
      <c r="IQ30" s="168" t="e">
        <f>'4-5_Prison and Probation'!JM30/G30*100</f>
        <v>#VALUE!</v>
      </c>
      <c r="IR30" s="171" t="s">
        <v>3336</v>
      </c>
      <c r="IS30" s="168">
        <f>'4-5_Prison and Probation'!JO30/G30*100</f>
        <v>4.4435960916708552</v>
      </c>
      <c r="IT30" s="168" t="e">
        <f>'4-5_Prison and Probation'!JP30/G30*100</f>
        <v>#VALUE!</v>
      </c>
      <c r="IU30" s="168" t="e">
        <f>'4-5_Prison and Probation'!JQ30/G30*100</f>
        <v>#VALUE!</v>
      </c>
      <c r="IV30" s="168" t="e">
        <f>'4-5_Prison and Probation'!JR30/G30*100</f>
        <v>#VALUE!</v>
      </c>
      <c r="IW30" s="168" t="e">
        <f>'4-5_Prison and Probation'!JS30/G30*100</f>
        <v>#VALUE!</v>
      </c>
      <c r="IX30" s="171" t="s">
        <v>3336</v>
      </c>
      <c r="IY30" s="168">
        <f>'4-5_Prison and Probation'!KO30/H30*100</f>
        <v>58.535424686320617</v>
      </c>
      <c r="IZ30" s="168">
        <f>'4-5_Prison and Probation'!KP30/H30*100</f>
        <v>58.535424686320617</v>
      </c>
      <c r="JA30" s="168">
        <f>'4-5_Prison and Probation'!KQ30/H30*100</f>
        <v>0</v>
      </c>
      <c r="JB30" s="171" t="s">
        <v>3336</v>
      </c>
      <c r="JC30" s="168">
        <f>'4-5_Prison and Probation'!KS30/H30*100</f>
        <v>10.540593387643177</v>
      </c>
      <c r="JD30" s="168" t="e">
        <f>'4-5_Prison and Probation'!KT30/H30*100</f>
        <v>#VALUE!</v>
      </c>
      <c r="JE30" s="168">
        <f>'4-5_Prison and Probation'!KU30/H30*100</f>
        <v>1.6161026013126709</v>
      </c>
      <c r="JF30" s="168" t="e">
        <f>'4-5_Prison and Probation'!KV30/H30*100</f>
        <v>#VALUE!</v>
      </c>
      <c r="JG30" s="168">
        <f>'4-5_Prison and Probation'!KW30/H30*100</f>
        <v>3.6350529356056152</v>
      </c>
      <c r="JH30" s="168">
        <f>'4-5_Prison and Probation'!KX30/H30*100</f>
        <v>0</v>
      </c>
      <c r="JI30" s="168">
        <f>'4-5_Prison and Probation'!KY30/H30*100</f>
        <v>5.2900268093988387</v>
      </c>
      <c r="JJ30" s="168" t="e">
        <f>'4-5_Prison and Probation'!KZ30/H30*100</f>
        <v>#VALUE!</v>
      </c>
      <c r="JK30" s="168">
        <f>'4-5_Prison and Probation'!LA30/H30*100</f>
        <v>47.99483129867744</v>
      </c>
      <c r="JL30" s="168" t="e">
        <f>'4-5_Prison and Probation'!LB30/H30*100</f>
        <v>#VALUE!</v>
      </c>
      <c r="JM30" s="171" t="s">
        <v>3336</v>
      </c>
      <c r="JN30" s="168">
        <f>'4-5_Prison and Probation'!LD30/H30*100</f>
        <v>0.76976898684973072</v>
      </c>
      <c r="JO30" s="168" t="e">
        <f>'4-5_Prison and Probation'!LE30/H30*100</f>
        <v>#VALUE!</v>
      </c>
      <c r="JP30" s="168">
        <f>'4-5_Prison and Probation'!LF30/H30*100</f>
        <v>11.64489090129524</v>
      </c>
      <c r="JQ30" s="168" t="e">
        <f>'4-5_Prison and Probation'!LG30/H30*100</f>
        <v>#VALUE!</v>
      </c>
      <c r="JR30" s="168">
        <f>'4-5_Prison and Probation'!LH30/H30*100</f>
        <v>18.950334292943332</v>
      </c>
      <c r="JS30" s="168" t="e">
        <f>'4-5_Prison and Probation'!LI30/H30*100</f>
        <v>#VALUE!</v>
      </c>
      <c r="JT30" s="171" t="s">
        <v>3336</v>
      </c>
      <c r="JU30" s="168">
        <f>'4-5_Prison and Probation'!LK30/H30*100</f>
        <v>1.4665070981299384</v>
      </c>
      <c r="JV30" s="168">
        <f>'4-5_Prison and Probation'!LL30/H30*100</f>
        <v>0</v>
      </c>
      <c r="JW30" s="168">
        <f>'4-5_Prison and Probation'!LM30/H30*100</f>
        <v>0.48589090600690737</v>
      </c>
      <c r="JX30" s="168">
        <f>'4-5_Prison and Probation'!LN30/H30*100</f>
        <v>0</v>
      </c>
      <c r="JY30" s="168">
        <f>'4-5_Prison and Probation'!LO30/H30*100</f>
        <v>1.1467025381763012</v>
      </c>
      <c r="JZ30" s="168">
        <f>'4-5_Prison and Probation'!LP30/H30*100</f>
        <v>0</v>
      </c>
      <c r="KA30" s="171" t="s">
        <v>3336</v>
      </c>
      <c r="KB30" s="168">
        <f>'4-5_Prison and Probation'!LR30/H30*100</f>
        <v>3.6409425223450929</v>
      </c>
      <c r="KC30" s="168" t="e">
        <f>'4-5_Prison and Probation'!LS30/H30*100</f>
        <v>#VALUE!</v>
      </c>
      <c r="KD30" s="168">
        <f>'4-5_Prison and Probation'!LT30/H30*100</f>
        <v>9.8903830116048415</v>
      </c>
      <c r="KE30" s="168" t="e">
        <f>'4-5_Prison and Probation'!LU30/H30*100</f>
        <v>#VALUE!</v>
      </c>
      <c r="KF30" s="171" t="s">
        <v>3336</v>
      </c>
      <c r="KG30" s="168" t="e">
        <f>'4-5_Prison and Probation'!OT30/G30*100</f>
        <v>#VALUE!</v>
      </c>
      <c r="KH30" s="168" t="e">
        <f>'4-5_Prison and Probation'!OU30/G30*100</f>
        <v>#VALUE!</v>
      </c>
      <c r="KI30" s="168" t="e">
        <f>'4-5_Prison and Probation'!OV30/G30*100</f>
        <v>#VALUE!</v>
      </c>
      <c r="KJ30" s="168" t="e">
        <f>'4-5_Prison and Probation'!OW30/G30*100</f>
        <v>#VALUE!</v>
      </c>
      <c r="KK30" s="168" t="e">
        <f>'4-5_Prison and Probation'!OX30/G30*100</f>
        <v>#VALUE!</v>
      </c>
      <c r="KL30" s="171" t="s">
        <v>3336</v>
      </c>
      <c r="KM30" s="168" t="e">
        <f>'4-5_Prison and Probation'!OZ30/G30*100</f>
        <v>#VALUE!</v>
      </c>
      <c r="KN30" s="168" t="e">
        <f>'4-5_Prison and Probation'!PA30/G30*100</f>
        <v>#VALUE!</v>
      </c>
      <c r="KO30" s="168" t="e">
        <f>'4-5_Prison and Probation'!PB30/G30*100</f>
        <v>#VALUE!</v>
      </c>
      <c r="KP30" s="168" t="e">
        <f>'4-5_Prison and Probation'!PC30/G30*100</f>
        <v>#VALUE!</v>
      </c>
      <c r="KQ30" s="168" t="e">
        <f>'4-5_Prison and Probation'!PD30/G30*100</f>
        <v>#VALUE!</v>
      </c>
      <c r="KR30" s="171" t="s">
        <v>3336</v>
      </c>
      <c r="KS30" s="168" t="e">
        <f>'4-5_Prison and Probation'!PF30/G30*100</f>
        <v>#VALUE!</v>
      </c>
      <c r="KT30" s="168" t="e">
        <f>'4-5_Prison and Probation'!PG30/G30*100</f>
        <v>#VALUE!</v>
      </c>
      <c r="KU30" s="168" t="e">
        <f>'4-5_Prison and Probation'!PH30/G30*100</f>
        <v>#VALUE!</v>
      </c>
      <c r="KV30" s="168" t="e">
        <f>'4-5_Prison and Probation'!PI30/G30*100</f>
        <v>#VALUE!</v>
      </c>
      <c r="KW30" s="168" t="e">
        <f>'4-5_Prison and Probation'!PJ30/G30*100</f>
        <v>#VALUE!</v>
      </c>
      <c r="KX30" s="168" t="e">
        <f>'4-5_Prison and Probation'!PK30/G30*100</f>
        <v>#VALUE!</v>
      </c>
      <c r="KY30" s="168" t="e">
        <f>'4-5_Prison and Probation'!PL30/G30*100</f>
        <v>#VALUE!</v>
      </c>
      <c r="KZ30" s="171" t="s">
        <v>3336</v>
      </c>
      <c r="LA30" s="168" t="e">
        <f>'4-5_Prison and Probation'!PN30/G30*100</f>
        <v>#VALUE!</v>
      </c>
      <c r="LB30" s="168" t="e">
        <f>'4-5_Prison and Probation'!PO30/G30*100</f>
        <v>#VALUE!</v>
      </c>
      <c r="LC30" s="171" t="s">
        <v>3336</v>
      </c>
      <c r="LD30" s="168" t="e">
        <f>'4-5_Prison and Probation'!PQ30/G30*100</f>
        <v>#VALUE!</v>
      </c>
      <c r="LE30" s="168" t="e">
        <f>'4-5_Prison and Probation'!PR30/G30*100</f>
        <v>#VALUE!</v>
      </c>
      <c r="LF30" s="168" t="e">
        <f>'4-5_Prison and Probation'!PS30/G30*100</f>
        <v>#VALUE!</v>
      </c>
      <c r="LG30" s="168" t="e">
        <f>'4-5_Prison and Probation'!PT30/G30*100</f>
        <v>#VALUE!</v>
      </c>
      <c r="LH30" s="168" t="e">
        <f>'4-5_Prison and Probation'!PU30/G30*100</f>
        <v>#VALUE!</v>
      </c>
      <c r="LI30" s="168" t="e">
        <f>'4-5_Prison and Probation'!PV30/G30*100</f>
        <v>#VALUE!</v>
      </c>
      <c r="LJ30" s="171" t="s">
        <v>3336</v>
      </c>
      <c r="LK30" s="168" t="e">
        <f>'4-5_Prison and Probation'!PX30/G30*100</f>
        <v>#VALUE!</v>
      </c>
      <c r="LL30" s="168" t="e">
        <f>'4-5_Prison and Probation'!PY30/G30*100</f>
        <v>#VALUE!</v>
      </c>
      <c r="LM30" s="168" t="e">
        <f>'4-5_Prison and Probation'!PZ30/G30*100</f>
        <v>#VALUE!</v>
      </c>
      <c r="LN30" s="168" t="e">
        <f>'4-5_Prison and Probation'!QA30/G30*100</f>
        <v>#VALUE!</v>
      </c>
      <c r="LO30" s="168" t="e">
        <f>'4-5_Prison and Probation'!QB30/G30*100</f>
        <v>#VALUE!</v>
      </c>
      <c r="LP30" s="168" t="e">
        <f>'4-5_Prison and Probation'!QC30/G30*100</f>
        <v>#VALUE!</v>
      </c>
      <c r="LQ30" s="171" t="s">
        <v>3336</v>
      </c>
      <c r="LR30" s="168" t="e">
        <f>'4-5_Prison and Probation'!QE30/G30*100</f>
        <v>#VALUE!</v>
      </c>
      <c r="LS30" s="168" t="e">
        <f>'4-5_Prison and Probation'!QF30/G30*100</f>
        <v>#VALUE!</v>
      </c>
      <c r="LT30" s="168" t="e">
        <f>'4-5_Prison and Probation'!QG30/G30*100</f>
        <v>#VALUE!</v>
      </c>
      <c r="LU30" s="168" t="e">
        <f>'4-5_Prison and Probation'!QH30/G30*100</f>
        <v>#VALUE!</v>
      </c>
      <c r="LV30" s="168" t="e">
        <f>'4-5_Prison and Probation'!QI30/G30*100</f>
        <v>#VALUE!</v>
      </c>
      <c r="LW30" s="168" t="e">
        <f>'4-5_Prison and Probation'!QJ30/G30*100</f>
        <v>#VALUE!</v>
      </c>
      <c r="LX30" s="171" t="s">
        <v>3336</v>
      </c>
      <c r="LY30" s="168" t="e">
        <f>'4-5_Prison and Probation'!QL30/G30*100</f>
        <v>#VALUE!</v>
      </c>
      <c r="LZ30" s="168" t="e">
        <f>'4-5_Prison and Probation'!QM30/G30*100</f>
        <v>#VALUE!</v>
      </c>
      <c r="MA30" s="168" t="e">
        <f>'4-5_Prison and Probation'!QN30/G30*100</f>
        <v>#VALUE!</v>
      </c>
      <c r="MB30" s="168" t="e">
        <f>'4-5_Prison and Probation'!QO30/G30*100</f>
        <v>#VALUE!</v>
      </c>
      <c r="MC30" s="168" t="e">
        <f>'4-5_Prison and Probation'!QP30/G30*100</f>
        <v>#VALUE!</v>
      </c>
      <c r="MD30" s="168" t="e">
        <f>'4-5_Prison and Probation'!QQ30/G30*100</f>
        <v>#VALUE!</v>
      </c>
      <c r="ME30" s="171" t="s">
        <v>3336</v>
      </c>
      <c r="MF30" s="168" t="e">
        <f>'4-5_Prison and Probation'!QS30/G30*100</f>
        <v>#VALUE!</v>
      </c>
      <c r="MG30" s="168" t="e">
        <f>'4-5_Prison and Probation'!QT30/G30*100</f>
        <v>#VALUE!</v>
      </c>
      <c r="MH30" s="168" t="e">
        <f>'4-5_Prison and Probation'!QU30/G30*100</f>
        <v>#VALUE!</v>
      </c>
      <c r="MI30" s="168" t="e">
        <f>'4-5_Prison and Probation'!QV30/G30*100</f>
        <v>#VALUE!</v>
      </c>
      <c r="MJ30" s="168" t="e">
        <f>'4-5_Prison and Probation'!QW30/G30*100</f>
        <v>#VALUE!</v>
      </c>
      <c r="MK30" s="168" t="e">
        <f>'4-5_Prison and Probation'!QX30/G30*100</f>
        <v>#VALUE!</v>
      </c>
      <c r="ML30" s="168" t="e">
        <f>'4-5_Prison and Probation'!QY30/G30*100</f>
        <v>#VALUE!</v>
      </c>
      <c r="MM30" s="171" t="s">
        <v>3336</v>
      </c>
      <c r="MN30" s="168" t="e">
        <f>'4-5_Prison and Probation'!RY30/G30*100</f>
        <v>#VALUE!</v>
      </c>
      <c r="MO30" s="171" t="s">
        <v>3336</v>
      </c>
      <c r="MP30" s="168" t="e">
        <f>'4-5_Prison and Probation'!SA30/G30*100</f>
        <v>#VALUE!</v>
      </c>
      <c r="MQ30" s="168" t="e">
        <f>'4-5_Prison and Probation'!SB30/G30*100</f>
        <v>#VALUE!</v>
      </c>
      <c r="MR30" s="168" t="e">
        <f>'4-5_Prison and Probation'!SC30/G30*100</f>
        <v>#VALUE!</v>
      </c>
      <c r="MS30" s="168" t="e">
        <f>'4-5_Prison and Probation'!SD30/G30*100</f>
        <v>#VALUE!</v>
      </c>
      <c r="MT30" s="171" t="s">
        <v>3336</v>
      </c>
      <c r="MU30" s="168" t="e">
        <f>'4-5_Prison and Probation'!SF30/G30*100</f>
        <v>#VALUE!</v>
      </c>
      <c r="MV30" s="168" t="e">
        <f>'4-5_Prison and Probation'!SG30/G30*100</f>
        <v>#VALUE!</v>
      </c>
      <c r="MW30" s="168" t="e">
        <f>'4-5_Prison and Probation'!SH30/G30*100</f>
        <v>#VALUE!</v>
      </c>
      <c r="MX30" s="168" t="e">
        <f>'4-5_Prison and Probation'!SI30/G30*100</f>
        <v>#VALUE!</v>
      </c>
      <c r="MY30" s="171" t="s">
        <v>3336</v>
      </c>
      <c r="MZ30" s="168" t="e">
        <f>'4-5_Prison and Probation'!SK30/G30*100</f>
        <v>#VALUE!</v>
      </c>
      <c r="NA30" s="168" t="e">
        <f>'4-5_Prison and Probation'!SL30/G30*100</f>
        <v>#VALUE!</v>
      </c>
      <c r="NB30" s="168" t="e">
        <f>'4-5_Prison and Probation'!SM30/G30*100</f>
        <v>#VALUE!</v>
      </c>
      <c r="NC30" s="168" t="e">
        <f>'4-5_Prison and Probation'!SN30/G30*100</f>
        <v>#VALUE!</v>
      </c>
    </row>
    <row r="31" spans="1:367">
      <c r="A31" s="133">
        <v>30</v>
      </c>
      <c r="B31" s="150" t="s">
        <v>53</v>
      </c>
      <c r="C31" s="5">
        <v>4920.3050000000003</v>
      </c>
      <c r="D31" s="5">
        <v>4985.87</v>
      </c>
      <c r="E31" s="5">
        <v>5051.2749999999996</v>
      </c>
      <c r="F31" s="5">
        <v>5107.97</v>
      </c>
      <c r="G31" s="5">
        <v>5166.4930000000004</v>
      </c>
      <c r="H31" s="5">
        <v>5210.7209999999995</v>
      </c>
      <c r="I31" s="171" t="s">
        <v>3336</v>
      </c>
      <c r="J31" s="285">
        <f>'4-5_Prison and Probation'!AJ31/C31*100</f>
        <v>71.845139681381525</v>
      </c>
      <c r="K31" s="285">
        <f>'4-5_Prison and Probation'!AK31/D31*100</f>
        <v>71.221271312729769</v>
      </c>
      <c r="L31" s="285">
        <f>'4-5_Prison and Probation'!AL31/E31*100</f>
        <v>72.239187135921128</v>
      </c>
      <c r="M31" s="285">
        <f>'4-5_Prison and Probation'!AM31/F31*100</f>
        <v>72.788211363809879</v>
      </c>
      <c r="N31" s="285">
        <f>'4-5_Prison and Probation'!AN31/G31*100</f>
        <v>70.918512809366035</v>
      </c>
      <c r="O31" s="285">
        <f>'4-5_Prison and Probation'!AO31/H31*100</f>
        <v>73.905319436600053</v>
      </c>
      <c r="P31" s="340">
        <f t="shared" si="0"/>
        <v>2.8675283594060943</v>
      </c>
      <c r="Q31" s="171" t="s">
        <v>3336</v>
      </c>
      <c r="R31" s="167">
        <f>'4-5_Prison and Probation'!AQ31/C31*100</f>
        <v>17.702154642852424</v>
      </c>
      <c r="S31" s="167">
        <f>'4-5_Prison and Probation'!AR31/D31*100</f>
        <v>19.174186250343471</v>
      </c>
      <c r="T31" s="167">
        <f>'4-5_Prison and Probation'!AS31/E31*100</f>
        <v>21.202567668558931</v>
      </c>
      <c r="U31" s="167">
        <f>'4-5_Prison and Probation'!AT31/F31*100</f>
        <v>19.753444127510537</v>
      </c>
      <c r="V31" s="167">
        <f>'4-5_Prison and Probation'!AU31/G31*100</f>
        <v>19.026445985700548</v>
      </c>
      <c r="W31" s="167">
        <f>'4-5_Prison and Probation'!AV31/H31*100</f>
        <v>18.864951702461138</v>
      </c>
      <c r="X31" s="6">
        <f t="shared" si="1"/>
        <v>6.568675300089609</v>
      </c>
      <c r="Y31" s="171" t="s">
        <v>3336</v>
      </c>
      <c r="Z31" s="168">
        <f>'4-5_Prison and Probation'!AX31/C31*100</f>
        <v>4.4915914765446452</v>
      </c>
      <c r="AA31" s="168">
        <f>'4-5_Prison and Probation'!AY31/D31*100</f>
        <v>3.7907125536766904</v>
      </c>
      <c r="AB31" s="168">
        <f>'4-5_Prison and Probation'!AZ31/E31*100</f>
        <v>3.7020356246690191</v>
      </c>
      <c r="AC31" s="168">
        <f>'4-5_Prison and Probation'!BA31/F31*100</f>
        <v>3.7196772886293381</v>
      </c>
      <c r="AD31" s="168">
        <f>'4-5_Prison and Probation'!BB31/G31*100</f>
        <v>9.3293458444635444</v>
      </c>
      <c r="AE31" s="168">
        <f>'4-5_Prison and Probation'!BC31/H31*100</f>
        <v>4.279638076957105</v>
      </c>
      <c r="AF31" s="6">
        <f t="shared" si="2"/>
        <v>-4.7188930848758872</v>
      </c>
      <c r="AG31" s="171" t="s">
        <v>3336</v>
      </c>
      <c r="AH31" s="168">
        <f>'4-5_Prison and Probation'!BE31/C31*100</f>
        <v>21.929534856070912</v>
      </c>
      <c r="AI31" s="168">
        <f>'4-5_Prison and Probation'!BF31/D31*100</f>
        <v>22.804445362594695</v>
      </c>
      <c r="AJ31" s="168">
        <f>'4-5_Prison and Probation'!BG31/E31*100</f>
        <v>23.756378340122051</v>
      </c>
      <c r="AK31" s="168">
        <f>'4-5_Prison and Probation'!BH31/F31*100</f>
        <v>24.49113835829106</v>
      </c>
      <c r="AL31" s="168">
        <f>'4-5_Prison and Probation'!BI31/G31*100</f>
        <v>23.652407929324589</v>
      </c>
      <c r="AM31" s="168">
        <f>'4-5_Prison and Probation'!BJ31/H31*100</f>
        <v>25.063709993300353</v>
      </c>
      <c r="AN31" s="6">
        <f t="shared" si="3"/>
        <v>14.292027431497417</v>
      </c>
      <c r="AO31" s="171" t="s">
        <v>3336</v>
      </c>
      <c r="AP31" s="168">
        <f>'4-5_Prison and Probation'!BL31/C31*100</f>
        <v>10.263591383054504</v>
      </c>
      <c r="AQ31" s="168">
        <f>'4-5_Prison and Probation'!BM31/D31*100</f>
        <v>11.191627539426419</v>
      </c>
      <c r="AR31" s="168">
        <f>'4-5_Prison and Probation'!BN31/E31*100</f>
        <v>12.076158989562042</v>
      </c>
      <c r="AS31" s="168">
        <f>'4-5_Prison and Probation'!BO31/F31*100</f>
        <v>9.6907381993237998</v>
      </c>
      <c r="AT31" s="168">
        <f>'4-5_Prison and Probation'!BP31/G31*100</f>
        <v>9.697100141237005</v>
      </c>
      <c r="AU31" s="168">
        <f>'4-5_Prison and Probation'!BQ31/H31*100</f>
        <v>12.320751773123146</v>
      </c>
      <c r="AV31" s="6">
        <f t="shared" si="4"/>
        <v>20.043280303082554</v>
      </c>
      <c r="AW31" s="171" t="s">
        <v>3336</v>
      </c>
      <c r="AX31" s="168">
        <f>'4-5_Prison and Probation'!BS31/C31*100</f>
        <v>0.20323943332781197</v>
      </c>
      <c r="AY31" s="168">
        <f>'4-5_Prison and Probation'!BT31/D31*100</f>
        <v>0.32090688285093677</v>
      </c>
      <c r="AZ31" s="168">
        <f>'4-5_Prison and Probation'!BU31/E31*100</f>
        <v>0.15837585560081366</v>
      </c>
      <c r="BA31" s="168">
        <f>'4-5_Prison and Probation'!BV31/F31*100</f>
        <v>5.8731746662568488E-2</v>
      </c>
      <c r="BB31" s="168">
        <f>'4-5_Prison and Probation'!BW31/G31*100</f>
        <v>9.6777446519331373E-2</v>
      </c>
      <c r="BC31" s="168">
        <f>'4-5_Prison and Probation'!BX31/H31*100</f>
        <v>5.7573606416463287E-2</v>
      </c>
      <c r="BD31" s="6">
        <f t="shared" si="5"/>
        <v>-71.672029648104356</v>
      </c>
      <c r="BE31" s="171" t="s">
        <v>3336</v>
      </c>
      <c r="BF31" s="168">
        <f>'4-5_Prison and Probation'!BZ31/C31*100</f>
        <v>217.54748943408995</v>
      </c>
      <c r="BG31" s="168">
        <f>'4-5_Prison and Probation'!CA31/D31*100</f>
        <v>206.70414591635961</v>
      </c>
      <c r="BH31" s="168">
        <f>'4-5_Prison and Probation'!CB31/E31*100</f>
        <v>198.00941346491729</v>
      </c>
      <c r="BI31" s="168">
        <f>'4-5_Prison and Probation'!CC31/F31*100</f>
        <v>174.74652357002881</v>
      </c>
      <c r="BJ31" s="168">
        <f>'4-5_Prison and Probation'!CD31/G31*100</f>
        <v>175.99946424005606</v>
      </c>
      <c r="BK31" s="168">
        <f>'4-5_Prison and Probation'!CE31/H31*100</f>
        <v>169.34316767295735</v>
      </c>
      <c r="BL31" s="6">
        <f t="shared" si="6"/>
        <v>-22.158068514845809</v>
      </c>
      <c r="BM31" s="171" t="s">
        <v>3336</v>
      </c>
      <c r="BN31" s="168">
        <f>'4-5_Prison and Probation'!CG31/C31*100</f>
        <v>73.775914297995755</v>
      </c>
      <c r="BO31" s="168">
        <f>'4-5_Prison and Probation'!CH31/D31*100</f>
        <v>78.923036501152254</v>
      </c>
      <c r="BP31" s="168">
        <f>'4-5_Prison and Probation'!CI31/E31*100</f>
        <v>78.455439468253076</v>
      </c>
      <c r="BQ31" s="168">
        <f>'4-5_Prison and Probation'!CJ31/F31*100</f>
        <v>71.261185950583112</v>
      </c>
      <c r="BR31" s="168">
        <f>'4-5_Prison and Probation'!CK31/G31*100</f>
        <v>70.918512809366035</v>
      </c>
      <c r="BS31" s="168">
        <f>'4-5_Prison and Probation'!CL31/H31*100</f>
        <v>66.78538344309743</v>
      </c>
      <c r="BT31" s="6">
        <f t="shared" si="7"/>
        <v>-9.4753564512425612</v>
      </c>
      <c r="BU31" s="171" t="s">
        <v>3336</v>
      </c>
      <c r="BV31" s="168" t="e">
        <f>'4-5_Prison and Probation'!CN31/C31*100</f>
        <v>#VALUE!</v>
      </c>
      <c r="BW31" s="168" t="e">
        <f>'4-5_Prison and Probation'!CO31/D31*100</f>
        <v>#VALUE!</v>
      </c>
      <c r="BX31" s="168" t="e">
        <f>'4-5_Prison and Probation'!CP31/E31*100</f>
        <v>#VALUE!</v>
      </c>
      <c r="BY31" s="168" t="e">
        <f>'4-5_Prison and Probation'!CQ31/F31*100</f>
        <v>#VALUE!</v>
      </c>
      <c r="BZ31" s="168" t="e">
        <f>'4-5_Prison and Probation'!CR31/G31*100</f>
        <v>#VALUE!</v>
      </c>
      <c r="CA31" s="168" t="e">
        <f>'4-5_Prison and Probation'!CS31/H31*100</f>
        <v>#VALUE!</v>
      </c>
      <c r="CB31" s="6" t="e">
        <f t="shared" si="8"/>
        <v>#VALUE!</v>
      </c>
      <c r="CC31" s="171" t="s">
        <v>3336</v>
      </c>
      <c r="CD31" s="168" t="e">
        <f>'4-5_Prison and Probation'!CU31/C31*100</f>
        <v>#VALUE!</v>
      </c>
      <c r="CE31" s="168" t="e">
        <f>'4-5_Prison and Probation'!CV31/D31*100</f>
        <v>#VALUE!</v>
      </c>
      <c r="CF31" s="168" t="e">
        <f>'4-5_Prison and Probation'!CW31/E31*100</f>
        <v>#VALUE!</v>
      </c>
      <c r="CG31" s="168" t="e">
        <f>'4-5_Prison and Probation'!CX31/F31*100</f>
        <v>#VALUE!</v>
      </c>
      <c r="CH31" s="168" t="e">
        <f>'4-5_Prison and Probation'!CY31/G31*100</f>
        <v>#VALUE!</v>
      </c>
      <c r="CI31" s="168" t="e">
        <f>'4-5_Prison and Probation'!CZ31/H31*100</f>
        <v>#VALUE!</v>
      </c>
      <c r="CJ31" s="6" t="e">
        <f t="shared" si="9"/>
        <v>#VALUE!</v>
      </c>
      <c r="CK31" s="171" t="s">
        <v>3336</v>
      </c>
      <c r="CL31" s="168" t="e">
        <f>'4-5_Prison and Probation'!DB31/C31*100</f>
        <v>#VALUE!</v>
      </c>
      <c r="CM31" s="168" t="e">
        <f>'4-5_Prison and Probation'!DC31/D31*100</f>
        <v>#VALUE!</v>
      </c>
      <c r="CN31" s="168" t="e">
        <f>'4-5_Prison and Probation'!DD31/E31*100</f>
        <v>#VALUE!</v>
      </c>
      <c r="CO31" s="168" t="e">
        <f>'4-5_Prison and Probation'!DE31/F31*100</f>
        <v>#VALUE!</v>
      </c>
      <c r="CP31" s="168" t="e">
        <f>'4-5_Prison and Probation'!DF31/G31*100</f>
        <v>#VALUE!</v>
      </c>
      <c r="CQ31" s="168" t="e">
        <f>'4-5_Prison and Probation'!DG31/H31*100</f>
        <v>#VALUE!</v>
      </c>
      <c r="CR31" s="6" t="e">
        <f t="shared" si="10"/>
        <v>#VALUE!</v>
      </c>
      <c r="CS31" s="171" t="s">
        <v>3336</v>
      </c>
      <c r="CT31" s="168" t="e">
        <f>'4-5_Prison and Probation'!DI31/C31*100</f>
        <v>#VALUE!</v>
      </c>
      <c r="CU31" s="168" t="e">
        <f>'4-5_Prison and Probation'!DJ31/D31*100</f>
        <v>#VALUE!</v>
      </c>
      <c r="CV31" s="168" t="e">
        <f>'4-5_Prison and Probation'!DK31/E31*100</f>
        <v>#VALUE!</v>
      </c>
      <c r="CW31" s="168" t="e">
        <f>'4-5_Prison and Probation'!DL31/F31*100</f>
        <v>#VALUE!</v>
      </c>
      <c r="CX31" s="168" t="e">
        <f>'4-5_Prison and Probation'!DM31/G31*100</f>
        <v>#VALUE!</v>
      </c>
      <c r="CY31" s="168" t="e">
        <f>'4-5_Prison and Probation'!DN31/H31*100</f>
        <v>#VALUE!</v>
      </c>
      <c r="CZ31" s="6" t="e">
        <f t="shared" si="11"/>
        <v>#VALUE!</v>
      </c>
      <c r="DA31" s="171" t="s">
        <v>3336</v>
      </c>
      <c r="DB31" s="168">
        <f>'4-5_Prison and Probation'!DP31/C31*100</f>
        <v>214.76310919749889</v>
      </c>
      <c r="DC31" s="168">
        <f>'4-5_Prison and Probation'!DQ31/D31*100</f>
        <v>209.45191110077079</v>
      </c>
      <c r="DD31" s="168">
        <f>'4-5_Prison and Probation'!DR31/E31*100</f>
        <v>196.20788810745805</v>
      </c>
      <c r="DE31" s="168">
        <f>'4-5_Prison and Probation'!DS31/F31*100</f>
        <v>174.88356431224145</v>
      </c>
      <c r="DF31" s="168" t="e">
        <f>'4-5_Prison and Probation'!DT31/G31*100</f>
        <v>#VALUE!</v>
      </c>
      <c r="DG31" s="168" t="e">
        <f>'4-5_Prison and Probation'!DU31/H31*100</f>
        <v>#VALUE!</v>
      </c>
      <c r="DH31" s="6" t="e">
        <f t="shared" si="12"/>
        <v>#VALUE!</v>
      </c>
      <c r="DI31" s="171" t="s">
        <v>3336</v>
      </c>
      <c r="DJ31" s="168">
        <f>'4-5_Prison and Probation'!DW31/C31*100</f>
        <v>0.12194365999668719</v>
      </c>
      <c r="DK31" s="168">
        <f>'4-5_Prison and Probation'!DX31/D31*100</f>
        <v>0.1203400810691013</v>
      </c>
      <c r="DL31" s="168">
        <f>'4-5_Prison and Probation'!DY31/E31*100</f>
        <v>0.2375637834012205</v>
      </c>
      <c r="DM31" s="168">
        <f>'4-5_Prison and Probation'!DZ31/F31*100</f>
        <v>0.11746349332513698</v>
      </c>
      <c r="DN31" s="168" t="e">
        <f>'4-5_Prison and Probation'!EA31/G31*100</f>
        <v>#VALUE!</v>
      </c>
      <c r="DO31" s="168" t="e">
        <f>'4-5_Prison and Probation'!EB31/H31*100</f>
        <v>#VALUE!</v>
      </c>
      <c r="DP31" s="6" t="e">
        <f t="shared" si="13"/>
        <v>#VALUE!</v>
      </c>
      <c r="DQ31" s="171" t="s">
        <v>3336</v>
      </c>
      <c r="DR31" s="168">
        <f>'4-5_Prison and Probation'!ED31/C31*100</f>
        <v>8.1295773331124782E-2</v>
      </c>
      <c r="DS31" s="168">
        <f>'4-5_Prison and Probation'!EE31/D31*100</f>
        <v>8.0226720712734192E-2</v>
      </c>
      <c r="DT31" s="168">
        <f>'4-5_Prison and Probation'!EF31/E31*100</f>
        <v>0.21776680145111882</v>
      </c>
      <c r="DU31" s="168">
        <f>'4-5_Prison and Probation'!EG31/F31*100</f>
        <v>0.11746349332513698</v>
      </c>
      <c r="DV31" s="168" t="e">
        <f>'4-5_Prison and Probation'!EH31/G31*100</f>
        <v>#VALUE!</v>
      </c>
      <c r="DW31" s="168" t="e">
        <f>'4-5_Prison and Probation'!EI31/H31*100</f>
        <v>#VALUE!</v>
      </c>
      <c r="DX31" s="6" t="e">
        <f t="shared" si="14"/>
        <v>#VALUE!</v>
      </c>
      <c r="DY31" s="171" t="s">
        <v>3336</v>
      </c>
      <c r="DZ31" s="168" t="e">
        <f>'4-5_Prison and Probation'!EK31/C31*100</f>
        <v>#VALUE!</v>
      </c>
      <c r="EA31" s="168" t="e">
        <f>'4-5_Prison and Probation'!EL31/D31*100</f>
        <v>#VALUE!</v>
      </c>
      <c r="EB31" s="168">
        <f>'4-5_Prison and Probation'!EM31/E31*100</f>
        <v>0.21776680145111882</v>
      </c>
      <c r="EC31" s="168">
        <f>'4-5_Prison and Probation'!EN31/F31*100</f>
        <v>0</v>
      </c>
      <c r="ED31" s="168">
        <f>'4-5_Prison and Probation'!EO31/G31*100</f>
        <v>0</v>
      </c>
      <c r="EE31" s="168">
        <f>'4-5_Prison and Probation'!EP31/H31*100</f>
        <v>9.595601069410549E-3</v>
      </c>
      <c r="EF31" s="6" t="e">
        <f t="shared" si="15"/>
        <v>#VALUE!</v>
      </c>
      <c r="EG31" s="171" t="s">
        <v>3336</v>
      </c>
      <c r="EH31" s="133">
        <f>'4-5_Prison and Probation'!ER31/C31*100</f>
        <v>214.64116553750222</v>
      </c>
      <c r="EI31" s="133">
        <f>'4-5_Prison and Probation'!ES31/D31*100</f>
        <v>209.33157101970167</v>
      </c>
      <c r="EJ31" s="133">
        <f>'4-5_Prison and Probation'!ET31/E31*100</f>
        <v>195.9703243240568</v>
      </c>
      <c r="EK31" s="133">
        <f>'4-5_Prison and Probation'!EU31/F31*100</f>
        <v>174.7661008189163</v>
      </c>
      <c r="EL31" s="133">
        <f>'4-5_Prison and Probation'!EV31/G31*100</f>
        <v>174.52844705296224</v>
      </c>
      <c r="EM31" s="133">
        <f>'4-5_Prison and Probation'!EW31/H31*100</f>
        <v>163.24996099388167</v>
      </c>
      <c r="EN31" s="340">
        <f t="shared" si="16"/>
        <v>-23.942846385001317</v>
      </c>
      <c r="EO31" s="171" t="s">
        <v>3336</v>
      </c>
      <c r="EP31" s="168">
        <f>'4-5_Prison and Probation'!EY31/C31*100</f>
        <v>39.631689498923336</v>
      </c>
      <c r="EQ31" s="168">
        <f>'4-5_Prison and Probation'!EZ31/D31*100</f>
        <v>41.758008130978148</v>
      </c>
      <c r="ER31" s="168">
        <f>'4-5_Prison and Probation'!FA31/E31*100</f>
        <v>38.188378181746195</v>
      </c>
      <c r="ES31" s="168">
        <f>'4-5_Prison and Probation'!FB31/F31*100</f>
        <v>31.969647433324784</v>
      </c>
      <c r="ET31" s="168">
        <f>'4-5_Prison and Probation'!FC31/G31*100</f>
        <v>38.343224310959094</v>
      </c>
      <c r="EU31" s="168">
        <f>'4-5_Prison and Probation'!FD31/H31*100</f>
        <v>35.762805185693111</v>
      </c>
      <c r="EV31" s="6">
        <f t="shared" si="17"/>
        <v>-9.7620978619529524</v>
      </c>
      <c r="EW31" s="171" t="s">
        <v>3336</v>
      </c>
      <c r="EX31" s="168">
        <f>'4-5_Prison and Probation'!FF31/C31*100</f>
        <v>145.3771666593839</v>
      </c>
      <c r="EY31" s="168">
        <f>'4-5_Prison and Probation'!FG31/D31*100</f>
        <v>147.27620254840178</v>
      </c>
      <c r="EZ31" s="168">
        <f>'4-5_Prison and Probation'!FH31/E31*100</f>
        <v>138.77684347021298</v>
      </c>
      <c r="FA31" s="168">
        <f>'4-5_Prison and Probation'!FI31/F31*100</f>
        <v>130.56067283088976</v>
      </c>
      <c r="FB31" s="168">
        <f>'4-5_Prison and Probation'!FJ31/G31*100</f>
        <v>115.06838391148501</v>
      </c>
      <c r="FC31" s="168">
        <f>'4-5_Prison and Probation'!FK31/H31*100</f>
        <v>108.13282845118748</v>
      </c>
      <c r="FD31" s="6">
        <f t="shared" si="18"/>
        <v>-25.619111352926041</v>
      </c>
      <c r="FE31" s="171" t="s">
        <v>3336</v>
      </c>
      <c r="FF31" s="168" t="e">
        <f>'4-5_Prison and Probation'!FM31/C31*100</f>
        <v>#VALUE!</v>
      </c>
      <c r="FG31" s="168" t="e">
        <f>'4-5_Prison and Probation'!FN31/D31*100</f>
        <v>#VALUE!</v>
      </c>
      <c r="FH31" s="168" t="e">
        <f>'4-5_Prison and Probation'!FO31/E31*100</f>
        <v>#VALUE!</v>
      </c>
      <c r="FI31" s="168" t="e">
        <f>'4-5_Prison and Probation'!FP31/F31*100</f>
        <v>#VALUE!</v>
      </c>
      <c r="FJ31" s="168">
        <f>'4-5_Prison and Probation'!FQ31/G31*100</f>
        <v>1.2193958261435756</v>
      </c>
      <c r="FK31" s="168">
        <f>'4-5_Prison and Probation'!FR31/H31*100</f>
        <v>1.1130897240516235</v>
      </c>
      <c r="FL31" s="6" t="e">
        <f t="shared" si="19"/>
        <v>#VALUE!</v>
      </c>
      <c r="FM31" s="171" t="s">
        <v>3336</v>
      </c>
      <c r="FN31" s="168" t="e">
        <f>'4-5_Prison and Probation'!FT31/C31*100</f>
        <v>#VALUE!</v>
      </c>
      <c r="FO31" s="168" t="e">
        <f>'4-5_Prison and Probation'!FU31/D31*100</f>
        <v>#VALUE!</v>
      </c>
      <c r="FP31" s="168" t="e">
        <f>'4-5_Prison and Probation'!FV31/E31*100</f>
        <v>#VALUE!</v>
      </c>
      <c r="FQ31" s="168" t="e">
        <f>'4-5_Prison and Probation'!FW31/F31*100</f>
        <v>#VALUE!</v>
      </c>
      <c r="FR31" s="168">
        <f>'4-5_Prison and Probation'!FX31/G31*100</f>
        <v>1.1806848475358429</v>
      </c>
      <c r="FS31" s="168">
        <f>'4-5_Prison and Probation'!FY31/H31*100</f>
        <v>1.0651117187045709</v>
      </c>
      <c r="FT31" s="6" t="e">
        <f t="shared" si="20"/>
        <v>#VALUE!</v>
      </c>
      <c r="FU31" s="171" t="s">
        <v>3336</v>
      </c>
      <c r="FV31" s="168">
        <f>'4-5_Prison and Probation'!GA31/C31*100</f>
        <v>29.754253039191674</v>
      </c>
      <c r="FW31" s="168">
        <f>'4-5_Prison and Probation'!GB31/D31*100</f>
        <v>20.417700421390851</v>
      </c>
      <c r="FX31" s="168">
        <f>'4-5_Prison and Probation'!GC31/E31*100</f>
        <v>19.24266645549886</v>
      </c>
      <c r="FY31" s="168">
        <f>'4-5_Prison and Probation'!GD31/F31*100</f>
        <v>12.353244048026907</v>
      </c>
      <c r="FZ31" s="168">
        <f>'4-5_Prison and Probation'!GE31/G31*100</f>
        <v>19.897443004374534</v>
      </c>
      <c r="GA31" s="168">
        <f>'4-5_Prison and Probation'!GF31/H31*100</f>
        <v>18.749804489628215</v>
      </c>
      <c r="GB31" s="6">
        <f t="shared" si="21"/>
        <v>-36.984455751816839</v>
      </c>
      <c r="GC31" s="171" t="s">
        <v>3336</v>
      </c>
      <c r="GE31" s="168">
        <f>'4-5_Prison and Probation'!HA31/G31*100</f>
        <v>51.892066823665481</v>
      </c>
      <c r="GF31" s="168">
        <f>'4-5_Prison and Probation'!HB31/G31*100</f>
        <v>9.3293458444635444</v>
      </c>
      <c r="GG31" s="168">
        <f>'4-5_Prison and Probation'!HC31/E31*100</f>
        <v>3.9593963900203415E-2</v>
      </c>
      <c r="GH31" s="168">
        <f>'4-5_Prison and Probation'!HD31/G31*100</f>
        <v>23.652407929324589</v>
      </c>
      <c r="GI31" s="168">
        <f>'4-5_Prison and Probation'!HE31/G31*100</f>
        <v>9.697100141237005</v>
      </c>
      <c r="GJ31" s="171" t="s">
        <v>3336</v>
      </c>
      <c r="GK31" s="168" t="e">
        <f>'4-5_Prison and Probation'!HG31/G31*100</f>
        <v>#VALUE!</v>
      </c>
      <c r="GL31" s="168" t="e">
        <f>'4-5_Prison and Probation'!HH31/G31*100</f>
        <v>#VALUE!</v>
      </c>
      <c r="GM31" s="168" t="e">
        <f>'4-5_Prison and Probation'!HI31/G31*100</f>
        <v>#VALUE!</v>
      </c>
      <c r="GN31" s="168" t="e">
        <f>'4-5_Prison and Probation'!HJ31/G31*100</f>
        <v>#VALUE!</v>
      </c>
      <c r="GO31" s="168" t="e">
        <f>'4-5_Prison and Probation'!HK31/G31*100</f>
        <v>#VALUE!</v>
      </c>
      <c r="GP31" s="171" t="s">
        <v>3336</v>
      </c>
      <c r="GQ31" s="168">
        <f>'4-5_Prison and Probation'!HM31/G31*100</f>
        <v>3.6001210105191279</v>
      </c>
      <c r="GR31" s="168" t="e">
        <f>'4-5_Prison and Probation'!HN31/G31*100</f>
        <v>#VALUE!</v>
      </c>
      <c r="GS31" s="168" t="e">
        <f>'4-5_Prison and Probation'!HO31/G31*100</f>
        <v>#VALUE!</v>
      </c>
      <c r="GT31" s="168" t="e">
        <f>'4-5_Prison and Probation'!HP31/G31*100</f>
        <v>#VALUE!</v>
      </c>
      <c r="GU31" s="168" t="e">
        <f>'4-5_Prison and Probation'!HQ31/G31*100</f>
        <v>#VALUE!</v>
      </c>
      <c r="GV31" s="171" t="s">
        <v>3336</v>
      </c>
      <c r="GW31" s="168">
        <f>'4-5_Prison and Probation'!HS31/G31*100</f>
        <v>7.3937969140769182</v>
      </c>
      <c r="GX31" s="168" t="e">
        <f>'4-5_Prison and Probation'!HT31/G31*100</f>
        <v>#VALUE!</v>
      </c>
      <c r="GY31" s="168" t="e">
        <f>'4-5_Prison and Probation'!HU31/G31*100</f>
        <v>#VALUE!</v>
      </c>
      <c r="GZ31" s="168" t="e">
        <f>'4-5_Prison and Probation'!HV31/G31*100</f>
        <v>#VALUE!</v>
      </c>
      <c r="HA31" s="168" t="e">
        <f>'4-5_Prison and Probation'!HW31/G31*100</f>
        <v>#VALUE!</v>
      </c>
      <c r="HB31" s="171" t="s">
        <v>3336</v>
      </c>
      <c r="HC31" s="168" t="e">
        <f>'4-5_Prison and Probation'!HY31/G31*100</f>
        <v>#VALUE!</v>
      </c>
      <c r="HD31" s="168" t="e">
        <f>'4-5_Prison and Probation'!HZ31/G31*100</f>
        <v>#VALUE!</v>
      </c>
      <c r="HE31" s="168" t="e">
        <f>'4-5_Prison and Probation'!IA31/G31*100</f>
        <v>#VALUE!</v>
      </c>
      <c r="HF31" s="168" t="e">
        <f>'4-5_Prison and Probation'!IB31/G31*100</f>
        <v>#VALUE!</v>
      </c>
      <c r="HG31" s="168" t="e">
        <f>'4-5_Prison and Probation'!IC31/G31*100</f>
        <v>#VALUE!</v>
      </c>
      <c r="HH31" s="171" t="s">
        <v>3336</v>
      </c>
      <c r="HI31" s="168" t="e">
        <f>'4-5_Prison and Probation'!IE31/G31*100</f>
        <v>#VALUE!</v>
      </c>
      <c r="HJ31" s="168" t="e">
        <f>'4-5_Prison and Probation'!IF31/G31*100</f>
        <v>#VALUE!</v>
      </c>
      <c r="HK31" s="168" t="e">
        <f>'4-5_Prison and Probation'!IG31/G31*100</f>
        <v>#VALUE!</v>
      </c>
      <c r="HL31" s="168" t="e">
        <f>'4-5_Prison and Probation'!IH31/G31*100</f>
        <v>#VALUE!</v>
      </c>
      <c r="HM31" s="168" t="e">
        <f>'4-5_Prison and Probation'!II31/G31*100</f>
        <v>#VALUE!</v>
      </c>
      <c r="HN31" s="171" t="s">
        <v>3336</v>
      </c>
      <c r="HO31" s="168">
        <f>'4-5_Prison and Probation'!IK31/G31*100</f>
        <v>4.3936960719776454</v>
      </c>
      <c r="HP31" s="168" t="e">
        <f>'4-5_Prison and Probation'!IL31/G31*100</f>
        <v>#VALUE!</v>
      </c>
      <c r="HQ31" s="168" t="e">
        <f>'4-5_Prison and Probation'!IM31/G31*100</f>
        <v>#VALUE!</v>
      </c>
      <c r="HR31" s="168" t="e">
        <f>'4-5_Prison and Probation'!IN31/G31*100</f>
        <v>#VALUE!</v>
      </c>
      <c r="HS31" s="168" t="e">
        <f>'4-5_Prison and Probation'!IO31/G31*100</f>
        <v>#VALUE!</v>
      </c>
      <c r="HT31" s="171" t="s">
        <v>3336</v>
      </c>
      <c r="HU31" s="168" t="e">
        <f>'4-5_Prison and Probation'!IQ31/G31*100</f>
        <v>#VALUE!</v>
      </c>
      <c r="HV31" s="168" t="e">
        <f>'4-5_Prison and Probation'!IR31/G31*100</f>
        <v>#VALUE!</v>
      </c>
      <c r="HW31" s="168" t="e">
        <f>'4-5_Prison and Probation'!IS31/G31*100</f>
        <v>#VALUE!</v>
      </c>
      <c r="HX31" s="168" t="e">
        <f>'4-5_Prison and Probation'!IT31/G31*100</f>
        <v>#VALUE!</v>
      </c>
      <c r="HY31" s="168" t="e">
        <f>'4-5_Prison and Probation'!IU31/G31*100</f>
        <v>#VALUE!</v>
      </c>
      <c r="HZ31" s="171" t="s">
        <v>3336</v>
      </c>
      <c r="IA31" s="168">
        <f>'4-5_Prison and Probation'!IW31/G31*100</f>
        <v>4.3936960719776454</v>
      </c>
      <c r="IB31" s="168" t="e">
        <f>'4-5_Prison and Probation'!IX31/G31*100</f>
        <v>#VALUE!</v>
      </c>
      <c r="IC31" s="168" t="e">
        <f>'4-5_Prison and Probation'!IY31/G31*100</f>
        <v>#VALUE!</v>
      </c>
      <c r="ID31" s="168" t="e">
        <f>'4-5_Prison and Probation'!IZ31/G31*100</f>
        <v>#VALUE!</v>
      </c>
      <c r="IE31" s="168" t="e">
        <f>'4-5_Prison and Probation'!JA31/G31*100</f>
        <v>#VALUE!</v>
      </c>
      <c r="IF31" s="171" t="s">
        <v>3336</v>
      </c>
      <c r="IG31" s="168">
        <f>'4-5_Prison and Probation'!JC31/G31*100</f>
        <v>1.9936153982982268</v>
      </c>
      <c r="IH31" s="168" t="e">
        <f>'4-5_Prison and Probation'!JD31/G31*100</f>
        <v>#VALUE!</v>
      </c>
      <c r="II31" s="168" t="e">
        <f>'4-5_Prison and Probation'!JE31/G31*100</f>
        <v>#VALUE!</v>
      </c>
      <c r="IJ31" s="168" t="e">
        <f>'4-5_Prison and Probation'!JF31/G31*100</f>
        <v>#VALUE!</v>
      </c>
      <c r="IK31" s="168" t="e">
        <f>'4-5_Prison and Probation'!JG31/G31*100</f>
        <v>#VALUE!</v>
      </c>
      <c r="IL31" s="171" t="s">
        <v>3336</v>
      </c>
      <c r="IM31" s="168" t="e">
        <f>'4-5_Prison and Probation'!JI31/G31*100</f>
        <v>#VALUE!</v>
      </c>
      <c r="IN31" s="168" t="e">
        <f>'4-5_Prison and Probation'!JJ31/G31*100</f>
        <v>#VALUE!</v>
      </c>
      <c r="IO31" s="168" t="e">
        <f>'4-5_Prison and Probation'!JK31/G31*100</f>
        <v>#VALUE!</v>
      </c>
      <c r="IP31" s="168" t="e">
        <f>'4-5_Prison and Probation'!JL31/G31*100</f>
        <v>#VALUE!</v>
      </c>
      <c r="IQ31" s="168" t="e">
        <f>'4-5_Prison and Probation'!JM31/G31*100</f>
        <v>#VALUE!</v>
      </c>
      <c r="IR31" s="171" t="s">
        <v>3336</v>
      </c>
      <c r="IS31" s="168">
        <f>'4-5_Prison and Probation'!JO31/G31*100</f>
        <v>12.871400387071075</v>
      </c>
      <c r="IT31" s="168" t="e">
        <f>'4-5_Prison and Probation'!JP31/G31*100</f>
        <v>#VALUE!</v>
      </c>
      <c r="IU31" s="168" t="e">
        <f>'4-5_Prison and Probation'!JQ31/G31*100</f>
        <v>#VALUE!</v>
      </c>
      <c r="IV31" s="168" t="e">
        <f>'4-5_Prison and Probation'!JR31/G31*100</f>
        <v>#VALUE!</v>
      </c>
      <c r="IW31" s="168" t="e">
        <f>'4-5_Prison and Probation'!JS31/G31*100</f>
        <v>#VALUE!</v>
      </c>
      <c r="IX31" s="171" t="s">
        <v>3336</v>
      </c>
      <c r="IY31" s="168">
        <f>'4-5_Prison and Probation'!KO31/H31*100</f>
        <v>81.18838064828266</v>
      </c>
      <c r="IZ31" s="168">
        <f>'4-5_Prison and Probation'!KP31/H31*100</f>
        <v>74.030062250502382</v>
      </c>
      <c r="JA31" s="168">
        <f>'4-5_Prison and Probation'!KQ31/H31*100</f>
        <v>7.1583183977802696</v>
      </c>
      <c r="JB31" s="171" t="s">
        <v>3336</v>
      </c>
      <c r="JC31" s="168">
        <f>'4-5_Prison and Probation'!KS31/H31*100</f>
        <v>4.5156898632646048</v>
      </c>
      <c r="JD31" s="168">
        <f>'4-5_Prison and Probation'!KT31/H31*100</f>
        <v>0</v>
      </c>
      <c r="JE31" s="168">
        <f>'4-5_Prison and Probation'!KU31/H31*100</f>
        <v>1.8845760500322317</v>
      </c>
      <c r="JF31" s="168">
        <f>'4-5_Prison and Probation'!KV31/H31*100</f>
        <v>0</v>
      </c>
      <c r="JG31" s="168">
        <f>'4-5_Prison and Probation'!KW31/H31*100</f>
        <v>1.9459878968764592</v>
      </c>
      <c r="JH31" s="168">
        <f>'4-5_Prison and Probation'!KX31/H31*100</f>
        <v>0</v>
      </c>
      <c r="JI31" s="168">
        <f>'4-5_Prison and Probation'!KY31/H31*100</f>
        <v>0.68512591635591324</v>
      </c>
      <c r="JJ31" s="168">
        <f>'4-5_Prison and Probation'!KZ31/H31*100</f>
        <v>0</v>
      </c>
      <c r="JK31" s="168">
        <f>'4-5_Prison and Probation'!LA31/H31*100</f>
        <v>69.514372387237771</v>
      </c>
      <c r="JL31" s="168">
        <f>'4-5_Prison and Probation'!LB31/H31*100</f>
        <v>7.1583183977802696</v>
      </c>
      <c r="JM31" s="171" t="s">
        <v>3336</v>
      </c>
      <c r="JN31" s="168">
        <f>'4-5_Prison and Probation'!LD31/H31*100</f>
        <v>2.8172684739789373</v>
      </c>
      <c r="JO31" s="168">
        <f>'4-5_Prison and Probation'!LE31/H31*100</f>
        <v>0</v>
      </c>
      <c r="JP31" s="168">
        <f>'4-5_Prison and Probation'!LF31/H31*100</f>
        <v>51.323031879849268</v>
      </c>
      <c r="JQ31" s="168">
        <f>'4-5_Prison and Probation'!LG31/H31*100</f>
        <v>0</v>
      </c>
      <c r="JR31" s="168">
        <f>'4-5_Prison and Probation'!LH31/H31*100</f>
        <v>10.18860921550012</v>
      </c>
      <c r="JS31" s="168">
        <f>'4-5_Prison and Probation'!LI31/H31*100</f>
        <v>0</v>
      </c>
      <c r="JT31" s="171" t="s">
        <v>3336</v>
      </c>
      <c r="JU31" s="168" t="e">
        <f>'4-5_Prison and Probation'!LK31/H31*100</f>
        <v>#VALUE!</v>
      </c>
      <c r="JV31" s="168">
        <f>'4-5_Prison and Probation'!LL31/H31*100</f>
        <v>2.3605178630749948</v>
      </c>
      <c r="JW31" s="168" t="e">
        <f>'4-5_Prison and Probation'!LM31/H31*100</f>
        <v>#VALUE!</v>
      </c>
      <c r="JX31" s="168">
        <f>'4-5_Prison and Probation'!LN31/H31*100</f>
        <v>0</v>
      </c>
      <c r="JY31" s="168" t="e">
        <f>'4-5_Prison and Probation'!LO31/H31*100</f>
        <v>#VALUE!</v>
      </c>
      <c r="JZ31" s="168">
        <f>'4-5_Prison and Probation'!LP31/H31*100</f>
        <v>4.7978005347052743</v>
      </c>
      <c r="KA31" s="171" t="s">
        <v>3336</v>
      </c>
      <c r="KB31" s="168" t="e">
        <f>'4-5_Prison and Probation'!LR31/H31*100</f>
        <v>#VALUE!</v>
      </c>
      <c r="KC31" s="168">
        <f>'4-5_Prison and Probation'!LS31/H31*100</f>
        <v>0</v>
      </c>
      <c r="KD31" s="168">
        <f>'4-5_Prison and Probation'!LT31/H31*100</f>
        <v>5.1873819381233428</v>
      </c>
      <c r="KE31" s="168">
        <f>'4-5_Prison and Probation'!LU31/H31*100</f>
        <v>0</v>
      </c>
      <c r="KF31" s="171" t="s">
        <v>3336</v>
      </c>
      <c r="KG31" s="168">
        <f>'4-5_Prison and Probation'!OT31/G31*100</f>
        <v>43.607917401610727</v>
      </c>
      <c r="KH31" s="168" t="e">
        <f>'4-5_Prison and Probation'!OU31/G31*100</f>
        <v>#VALUE!</v>
      </c>
      <c r="KI31" s="168" t="e">
        <f>'4-5_Prison and Probation'!OV31/G31*100</f>
        <v>#VALUE!</v>
      </c>
      <c r="KJ31" s="168" t="e">
        <f>'4-5_Prison and Probation'!OW31/G31*100</f>
        <v>#VALUE!</v>
      </c>
      <c r="KK31" s="168" t="e">
        <f>'4-5_Prison and Probation'!OX31/G31*100</f>
        <v>#VALUE!</v>
      </c>
      <c r="KL31" s="171" t="s">
        <v>3336</v>
      </c>
      <c r="KM31" s="168">
        <f>'4-5_Prison and Probation'!OZ31/G31*100</f>
        <v>127.03007630127439</v>
      </c>
      <c r="KN31" s="168">
        <f>'4-5_Prison and Probation'!PA31/G31*100</f>
        <v>18.929668539181218</v>
      </c>
      <c r="KO31" s="168">
        <f>'4-5_Prison and Probation'!PB31/G31*100</f>
        <v>1.0645519117126452</v>
      </c>
      <c r="KP31" s="168">
        <f>'4-5_Prison and Probation'!PC31/G31*100</f>
        <v>11.303605753457905</v>
      </c>
      <c r="KQ31" s="168" t="e">
        <f>'4-5_Prison and Probation'!PD31/G31*100</f>
        <v>#VALUE!</v>
      </c>
      <c r="KR31" s="171" t="s">
        <v>3336</v>
      </c>
      <c r="KS31" s="168">
        <f>'4-5_Prison and Probation'!PF31/G31*100</f>
        <v>128.21076114881023</v>
      </c>
      <c r="KT31" s="168">
        <f>'4-5_Prison and Probation'!PG31/G31*100</f>
        <v>117.77815241402629</v>
      </c>
      <c r="KU31" s="168">
        <f>'4-5_Prison and Probation'!PH31/G31*100</f>
        <v>11.806848475358429</v>
      </c>
      <c r="KV31" s="168" t="e">
        <f>'4-5_Prison and Probation'!PI31/G31*100</f>
        <v>#VALUE!</v>
      </c>
      <c r="KW31" s="168" t="e">
        <f>'4-5_Prison and Probation'!PJ31/G31*100</f>
        <v>#VALUE!</v>
      </c>
      <c r="KX31" s="168">
        <f>'4-5_Prison and Probation'!PK31/G31*100</f>
        <v>0.56130918981212208</v>
      </c>
      <c r="KY31" s="168" t="e">
        <f>'4-5_Prison and Probation'!PL31/G31*100</f>
        <v>#VALUE!</v>
      </c>
      <c r="KZ31" s="171" t="s">
        <v>3336</v>
      </c>
      <c r="LA31" s="168">
        <f>'4-5_Prison and Probation'!PN31/G31*100</f>
        <v>43.607917401610727</v>
      </c>
      <c r="LB31" s="168">
        <f>'4-5_Prison and Probation'!PO31/G31*100</f>
        <v>127.03007630127439</v>
      </c>
      <c r="LC31" s="171" t="s">
        <v>3336</v>
      </c>
      <c r="LD31" s="168" t="e">
        <f>'4-5_Prison and Probation'!PQ31/G31*100</f>
        <v>#VALUE!</v>
      </c>
      <c r="LE31" s="168" t="e">
        <f>'4-5_Prison and Probation'!PR31/G31*100</f>
        <v>#VALUE!</v>
      </c>
      <c r="LF31" s="168">
        <f>'4-5_Prison and Probation'!PS31/G31*100</f>
        <v>10.490675202695522</v>
      </c>
      <c r="LG31" s="168">
        <f>'4-5_Prison and Probation'!PT31/G31*100</f>
        <v>11.477805157192703</v>
      </c>
      <c r="LH31" s="168" t="e">
        <f>'4-5_Prison and Probation'!PU31/G31*100</f>
        <v>#VALUE!</v>
      </c>
      <c r="LI31" s="168" t="e">
        <f>'4-5_Prison and Probation'!PV31/G31*100</f>
        <v>#VALUE!</v>
      </c>
      <c r="LJ31" s="171" t="s">
        <v>3336</v>
      </c>
      <c r="LK31" s="168" t="e">
        <f>'4-5_Prison and Probation'!PX31/G31*100</f>
        <v>#VALUE!</v>
      </c>
      <c r="LL31" s="168" t="e">
        <f>'4-5_Prison and Probation'!PY31/G31*100</f>
        <v>#VALUE!</v>
      </c>
      <c r="LM31" s="168">
        <f>'4-5_Prison and Probation'!PZ31/G31*100</f>
        <v>20.652307087225317</v>
      </c>
      <c r="LN31" s="168">
        <f>'4-5_Prison and Probation'!QA31/G31*100</f>
        <v>37.046406527600055</v>
      </c>
      <c r="LO31" s="168">
        <f>'4-5_Prison and Probation'!QB31/G31*100</f>
        <v>5.2066266227400284</v>
      </c>
      <c r="LP31" s="168">
        <f>'4-5_Prison and Probation'!QC31/G31*100</f>
        <v>61.898854793764357</v>
      </c>
      <c r="LQ31" s="171" t="s">
        <v>3336</v>
      </c>
      <c r="LR31" s="168">
        <f>'4-5_Prison and Probation'!QE31/G31*100</f>
        <v>0.36775429677345928</v>
      </c>
      <c r="LS31" s="168">
        <f>'4-5_Prison and Probation'!QF31/G31*100</f>
        <v>1.258106804751308</v>
      </c>
      <c r="LT31" s="168" t="e">
        <f>'4-5_Prison and Probation'!QG31/G31*100</f>
        <v>#VALUE!</v>
      </c>
      <c r="LU31" s="168" t="e">
        <f>'4-5_Prison and Probation'!QH31/G31*100</f>
        <v>#VALUE!</v>
      </c>
      <c r="LV31" s="168" t="e">
        <f>'4-5_Prison and Probation'!QI31/G31*100</f>
        <v>#VALUE!</v>
      </c>
      <c r="LW31" s="168" t="e">
        <f>'4-5_Prison and Probation'!QJ31/G31*100</f>
        <v>#VALUE!</v>
      </c>
      <c r="LX31" s="171" t="s">
        <v>3336</v>
      </c>
      <c r="LY31" s="168">
        <f>'4-5_Prison and Probation'!QL31/G31*100</f>
        <v>0</v>
      </c>
      <c r="LZ31" s="168">
        <f>'4-5_Prison and Probation'!QM31/G31*100</f>
        <v>0</v>
      </c>
      <c r="MA31" s="168">
        <f>'4-5_Prison and Probation'!QN31/G31*100</f>
        <v>6.7163547884415973</v>
      </c>
      <c r="MB31" s="168">
        <f>'4-5_Prison and Probation'!QO31/G31*100</f>
        <v>14.710171870938371</v>
      </c>
      <c r="MC31" s="168">
        <f>'4-5_Prison and Probation'!QP31/G31*100</f>
        <v>0.1741994037347965</v>
      </c>
      <c r="MD31" s="168">
        <f>'4-5_Prison and Probation'!QQ31/G31*100</f>
        <v>0.63873114702758715</v>
      </c>
      <c r="ME31" s="171" t="s">
        <v>3336</v>
      </c>
      <c r="MF31" s="168">
        <f>'4-5_Prison and Probation'!QS31/G31*100</f>
        <v>128.21076114881023</v>
      </c>
      <c r="MG31" s="168">
        <f>'4-5_Prison and Probation'!QT31/G31*100</f>
        <v>117.77815241402629</v>
      </c>
      <c r="MH31" s="168">
        <f>'4-5_Prison and Probation'!QU31/G31*100</f>
        <v>11.806848475358429</v>
      </c>
      <c r="MI31" s="168" t="e">
        <f>'4-5_Prison and Probation'!QV31/G31*100</f>
        <v>#VALUE!</v>
      </c>
      <c r="MJ31" s="168" t="e">
        <f>'4-5_Prison and Probation'!QW31/G31*100</f>
        <v>#VALUE!</v>
      </c>
      <c r="MK31" s="168">
        <f>'4-5_Prison and Probation'!QX31/G31*100</f>
        <v>0.56130918981212208</v>
      </c>
      <c r="ML31" s="168" t="e">
        <f>'4-5_Prison and Probation'!QY31/G31*100</f>
        <v>#VALUE!</v>
      </c>
      <c r="MM31" s="171" t="s">
        <v>3336</v>
      </c>
      <c r="MN31" s="168" t="e">
        <f>'4-5_Prison and Probation'!RY31/G31*100</f>
        <v>#VALUE!</v>
      </c>
      <c r="MO31" s="171" t="s">
        <v>3336</v>
      </c>
      <c r="MP31" s="168" t="e">
        <f>'4-5_Prison and Probation'!SA31/G31*100</f>
        <v>#VALUE!</v>
      </c>
      <c r="MQ31" s="168" t="e">
        <f>'4-5_Prison and Probation'!SB31/G31*100</f>
        <v>#VALUE!</v>
      </c>
      <c r="MR31" s="168">
        <f>'4-5_Prison and Probation'!SC31/G31*100</f>
        <v>0.29033233955799415</v>
      </c>
      <c r="MS31" s="168" t="e">
        <f>'4-5_Prison and Probation'!SD31/G31*100</f>
        <v>#VALUE!</v>
      </c>
      <c r="MT31" s="171" t="s">
        <v>3336</v>
      </c>
      <c r="MU31" s="168" t="e">
        <f>'4-5_Prison and Probation'!SF31/G31*100</f>
        <v>#VALUE!</v>
      </c>
      <c r="MV31" s="168" t="e">
        <f>'4-5_Prison and Probation'!SG31/G31*100</f>
        <v>#VALUE!</v>
      </c>
      <c r="MW31" s="168" t="e">
        <f>'4-5_Prison and Probation'!SH31/G31*100</f>
        <v>#VALUE!</v>
      </c>
      <c r="MX31" s="168" t="e">
        <f>'4-5_Prison and Probation'!SI31/G31*100</f>
        <v>#VALUE!</v>
      </c>
      <c r="MY31" s="171" t="s">
        <v>3336</v>
      </c>
      <c r="MZ31" s="168">
        <f>'4-5_Prison and Probation'!SK31/G31*100</f>
        <v>35.091502107909562</v>
      </c>
      <c r="NA31" s="168">
        <f>'4-5_Prison and Probation'!SL31/G31*100</f>
        <v>35.091502107909562</v>
      </c>
      <c r="NB31" s="168" t="e">
        <f>'4-5_Prison and Probation'!SM31/G31*100</f>
        <v>#VALUE!</v>
      </c>
      <c r="NC31" s="168" t="e">
        <f>'4-5_Prison and Probation'!SN31/G31*100</f>
        <v>#VALUE!</v>
      </c>
    </row>
    <row r="32" spans="1:367" ht="16.5" customHeight="1">
      <c r="A32" s="133">
        <v>31</v>
      </c>
      <c r="B32" s="150" t="s">
        <v>54</v>
      </c>
      <c r="C32" s="5">
        <v>38062.718000000001</v>
      </c>
      <c r="D32" s="5">
        <v>38063.792000000001</v>
      </c>
      <c r="E32" s="5">
        <v>38062.535000000003</v>
      </c>
      <c r="F32" s="5">
        <v>38017.856</v>
      </c>
      <c r="G32" s="5">
        <v>38005.614000000001</v>
      </c>
      <c r="H32" s="5">
        <v>37967.209000000003</v>
      </c>
      <c r="I32" s="171" t="s">
        <v>3336</v>
      </c>
      <c r="J32" s="285">
        <f>'4-5_Prison and Probation'!AJ32/C32*100</f>
        <v>214.2358829971102</v>
      </c>
      <c r="K32" s="285">
        <f>'4-5_Prison and Probation'!AK32/D32*100</f>
        <v>221.02106905165937</v>
      </c>
      <c r="L32" s="285">
        <f>'4-5_Prison and Probation'!AL32/E32*100</f>
        <v>219.66482263990034</v>
      </c>
      <c r="M32" s="285">
        <f>'4-5_Prison and Probation'!AM32/F32*100</f>
        <v>204.9905181396868</v>
      </c>
      <c r="N32" s="285">
        <f>'4-5_Prison and Probation'!AN32/G32*100</f>
        <v>192.24002011913294</v>
      </c>
      <c r="O32" s="285">
        <f>'4-5_Prison and Probation'!AO32/H32*100</f>
        <v>186.87441576229634</v>
      </c>
      <c r="P32" s="340">
        <f t="shared" si="0"/>
        <v>-12.771654706967524</v>
      </c>
      <c r="Q32" s="171" t="s">
        <v>3336</v>
      </c>
      <c r="R32" s="167">
        <f>'4-5_Prison and Probation'!AQ32/C32*100</f>
        <v>22.51809763033738</v>
      </c>
      <c r="S32" s="167">
        <f>'4-5_Prison and Probation'!AR32/D32*100</f>
        <v>19.540880214982259</v>
      </c>
      <c r="T32" s="167">
        <f>'4-5_Prison and Probation'!AS32/E32*100</f>
        <v>17.778637182205546</v>
      </c>
      <c r="U32" s="167">
        <f>'4-5_Prison and Probation'!AT32/F32*100</f>
        <v>17.673274368759774</v>
      </c>
      <c r="V32" s="167">
        <f>'4-5_Prison and Probation'!AU32/G32*100</f>
        <v>11.932447664179296</v>
      </c>
      <c r="W32" s="167">
        <f>'4-5_Prison and Probation'!AV32/H32*100</f>
        <v>13.674958304151353</v>
      </c>
      <c r="X32" s="6">
        <f t="shared" si="1"/>
        <v>-39.2712540435572</v>
      </c>
      <c r="Y32" s="171" t="s">
        <v>3336</v>
      </c>
      <c r="Z32" s="168">
        <f>'4-5_Prison and Probation'!AX32/C32*100</f>
        <v>6.8176949423317588</v>
      </c>
      <c r="AA32" s="168">
        <f>'4-5_Prison and Probation'!AY32/D32*100</f>
        <v>7.1248813045216295</v>
      </c>
      <c r="AB32" s="168">
        <f>'4-5_Prison and Probation'!AZ32/E32*100</f>
        <v>7.5270866746001017</v>
      </c>
      <c r="AC32" s="168">
        <f>'4-5_Prison and Probation'!BA32/F32*100</f>
        <v>6.9099109639428375</v>
      </c>
      <c r="AD32" s="168">
        <f>'4-5_Prison and Probation'!BB32/G32*100</f>
        <v>6.7200598311607322</v>
      </c>
      <c r="AE32" s="168">
        <f>'4-5_Prison and Probation'!BC32/H32*100</f>
        <v>6.5503893109446096</v>
      </c>
      <c r="AF32" s="6">
        <f t="shared" si="2"/>
        <v>-3.9207625692874757</v>
      </c>
      <c r="AG32" s="171" t="s">
        <v>3336</v>
      </c>
      <c r="AH32" s="168">
        <f>'4-5_Prison and Probation'!BE32/C32*100</f>
        <v>1.5448187383780632</v>
      </c>
      <c r="AI32" s="168">
        <f>'4-5_Prison and Probation'!BF32/D32*100</f>
        <v>1.4948589462657844</v>
      </c>
      <c r="AJ32" s="168">
        <f>'4-5_Prison and Probation'!BG32/E32*100</f>
        <v>1.4318541841734922</v>
      </c>
      <c r="AK32" s="168">
        <f>'4-5_Prison and Probation'!BH32/F32*100</f>
        <v>1.375669369677238</v>
      </c>
      <c r="AL32" s="168">
        <f>'4-5_Prison and Probation'!BI32/G32*100</f>
        <v>1.3761124869604791</v>
      </c>
      <c r="AM32" s="168">
        <f>'4-5_Prison and Probation'!BJ32/H32*100</f>
        <v>1.6645943082094865</v>
      </c>
      <c r="AN32" s="6">
        <f t="shared" si="3"/>
        <v>7.7533737037121995</v>
      </c>
      <c r="AO32" s="171" t="s">
        <v>3336</v>
      </c>
      <c r="AP32" s="168" t="e">
        <f>'4-5_Prison and Probation'!BL32/C32*100</f>
        <v>#VALUE!</v>
      </c>
      <c r="AQ32" s="168" t="e">
        <f>'4-5_Prison and Probation'!BM32/D32*100</f>
        <v>#VALUE!</v>
      </c>
      <c r="AR32" s="168" t="e">
        <f>'4-5_Prison and Probation'!BN32/E32*100</f>
        <v>#VALUE!</v>
      </c>
      <c r="AS32" s="168" t="e">
        <f>'4-5_Prison and Probation'!BO32/F32*100</f>
        <v>#VALUE!</v>
      </c>
      <c r="AT32" s="168" t="e">
        <f>'4-5_Prison and Probation'!BP32/G32*100</f>
        <v>#VALUE!</v>
      </c>
      <c r="AU32" s="168">
        <f>'4-5_Prison and Probation'!BQ32/H32*100</f>
        <v>0.54520731297367686</v>
      </c>
      <c r="AV32" s="6" t="e">
        <f t="shared" si="4"/>
        <v>#VALUE!</v>
      </c>
      <c r="AW32" s="171" t="s">
        <v>3336</v>
      </c>
      <c r="AX32" s="168" t="e">
        <f>'4-5_Prison and Probation'!BS32/C32*100</f>
        <v>#VALUE!</v>
      </c>
      <c r="AY32" s="168" t="e">
        <f>'4-5_Prison and Probation'!BT32/D32*100</f>
        <v>#VALUE!</v>
      </c>
      <c r="AZ32" s="168" t="e">
        <f>'4-5_Prison and Probation'!BU32/E32*100</f>
        <v>#VALUE!</v>
      </c>
      <c r="BA32" s="168" t="e">
        <f>'4-5_Prison and Probation'!BV32/F32*100</f>
        <v>#VALUE!</v>
      </c>
      <c r="BB32" s="168" t="e">
        <f>'4-5_Prison and Probation'!BW32/G32*100</f>
        <v>#VALUE!</v>
      </c>
      <c r="BC32" s="168" t="e">
        <f>'4-5_Prison and Probation'!BX32/H32*100</f>
        <v>#VALUE!</v>
      </c>
      <c r="BD32" s="6" t="e">
        <f t="shared" si="5"/>
        <v>#VALUE!</v>
      </c>
      <c r="BE32" s="171" t="s">
        <v>3336</v>
      </c>
      <c r="BF32" s="168">
        <f>'4-5_Prison and Probation'!BZ32/C32*100</f>
        <v>235.19077118980309</v>
      </c>
      <c r="BG32" s="168">
        <f>'4-5_Prison and Probation'!CA32/D32*100</f>
        <v>251.10477694918046</v>
      </c>
      <c r="BH32" s="168">
        <f>'4-5_Prison and Probation'!CB32/E32*100</f>
        <v>233.99124624778668</v>
      </c>
      <c r="BI32" s="168">
        <f>'4-5_Prison and Probation'!CC32/F32*100</f>
        <v>222.93997851956723</v>
      </c>
      <c r="BJ32" s="168">
        <f>'4-5_Prison and Probation'!CD32/G32*100</f>
        <v>207.28779700809463</v>
      </c>
      <c r="BK32" s="168">
        <f>'4-5_Prison and Probation'!CE32/H32*100</f>
        <v>206.61513465474903</v>
      </c>
      <c r="BL32" s="6">
        <f t="shared" si="6"/>
        <v>-12.149982072210236</v>
      </c>
      <c r="BM32" s="171" t="s">
        <v>3336</v>
      </c>
      <c r="BN32" s="168">
        <f>'4-5_Prison and Probation'!CG32/C32*100</f>
        <v>56.049596878499322</v>
      </c>
      <c r="BO32" s="168">
        <f>'4-5_Prison and Probation'!CH32/D32*100</f>
        <v>48.169136695576732</v>
      </c>
      <c r="BP32" s="168">
        <f>'4-5_Prison and Probation'!CI32/E32*100</f>
        <v>42.448565236130484</v>
      </c>
      <c r="BQ32" s="168">
        <f>'4-5_Prison and Probation'!CJ32/F32*100</f>
        <v>42.440583708876169</v>
      </c>
      <c r="BR32" s="168">
        <f>'4-5_Prison and Probation'!CK32/G32*100</f>
        <v>31.774253140601804</v>
      </c>
      <c r="BS32" s="168">
        <f>'4-5_Prison and Probation'!CL32/H32*100</f>
        <v>32.40427812326157</v>
      </c>
      <c r="BT32" s="6">
        <f t="shared" si="7"/>
        <v>-42.186420727511276</v>
      </c>
      <c r="BU32" s="171" t="s">
        <v>3336</v>
      </c>
      <c r="BV32" s="168" t="e">
        <f>'4-5_Prison and Probation'!CN32/C32*100</f>
        <v>#VALUE!</v>
      </c>
      <c r="BW32" s="168" t="e">
        <f>'4-5_Prison and Probation'!CO32/D32*100</f>
        <v>#VALUE!</v>
      </c>
      <c r="BX32" s="168" t="e">
        <f>'4-5_Prison and Probation'!CP32/E32*100</f>
        <v>#VALUE!</v>
      </c>
      <c r="BY32" s="168" t="e">
        <f>'4-5_Prison and Probation'!CQ32/F32*100</f>
        <v>#VALUE!</v>
      </c>
      <c r="BZ32" s="168" t="e">
        <f>'4-5_Prison and Probation'!CR32/G32*100</f>
        <v>#VALUE!</v>
      </c>
      <c r="CA32" s="168" t="e">
        <f>'4-5_Prison and Probation'!CS32/H32*100</f>
        <v>#VALUE!</v>
      </c>
      <c r="CB32" s="6" t="e">
        <f t="shared" si="8"/>
        <v>#VALUE!</v>
      </c>
      <c r="CC32" s="171" t="s">
        <v>3336</v>
      </c>
      <c r="CD32" s="168" t="e">
        <f>'4-5_Prison and Probation'!CU32/C32*100</f>
        <v>#VALUE!</v>
      </c>
      <c r="CE32" s="168" t="e">
        <f>'4-5_Prison and Probation'!CV32/D32*100</f>
        <v>#VALUE!</v>
      </c>
      <c r="CF32" s="168" t="e">
        <f>'4-5_Prison and Probation'!CW32/E32*100</f>
        <v>#VALUE!</v>
      </c>
      <c r="CG32" s="168" t="e">
        <f>'4-5_Prison and Probation'!CX32/F32*100</f>
        <v>#VALUE!</v>
      </c>
      <c r="CH32" s="168" t="e">
        <f>'4-5_Prison and Probation'!CY32/G32*100</f>
        <v>#VALUE!</v>
      </c>
      <c r="CI32" s="168" t="e">
        <f>'4-5_Prison and Probation'!CZ32/H32*100</f>
        <v>#VALUE!</v>
      </c>
      <c r="CJ32" s="6" t="e">
        <f t="shared" si="9"/>
        <v>#VALUE!</v>
      </c>
      <c r="CK32" s="171" t="s">
        <v>3336</v>
      </c>
      <c r="CL32" s="168" t="e">
        <f>'4-5_Prison and Probation'!DB32/C32*100</f>
        <v>#VALUE!</v>
      </c>
      <c r="CM32" s="168" t="e">
        <f>'4-5_Prison and Probation'!DC32/D32*100</f>
        <v>#VALUE!</v>
      </c>
      <c r="CN32" s="168" t="e">
        <f>'4-5_Prison and Probation'!DD32/E32*100</f>
        <v>#VALUE!</v>
      </c>
      <c r="CO32" s="168" t="e">
        <f>'4-5_Prison and Probation'!DE32/F32*100</f>
        <v>#VALUE!</v>
      </c>
      <c r="CP32" s="168" t="e">
        <f>'4-5_Prison and Probation'!DF32/G32*100</f>
        <v>#VALUE!</v>
      </c>
      <c r="CQ32" s="168" t="e">
        <f>'4-5_Prison and Probation'!DG32/H32*100</f>
        <v>#VALUE!</v>
      </c>
      <c r="CR32" s="6" t="e">
        <f t="shared" si="10"/>
        <v>#VALUE!</v>
      </c>
      <c r="CS32" s="171" t="s">
        <v>3336</v>
      </c>
      <c r="CT32" s="168" t="e">
        <f>'4-5_Prison and Probation'!DI32/C32*100</f>
        <v>#VALUE!</v>
      </c>
      <c r="CU32" s="168" t="e">
        <f>'4-5_Prison and Probation'!DJ32/D32*100</f>
        <v>#VALUE!</v>
      </c>
      <c r="CV32" s="168" t="e">
        <f>'4-5_Prison and Probation'!DK32/E32*100</f>
        <v>#VALUE!</v>
      </c>
      <c r="CW32" s="168" t="e">
        <f>'4-5_Prison and Probation'!DL32/F32*100</f>
        <v>#VALUE!</v>
      </c>
      <c r="CX32" s="168" t="e">
        <f>'4-5_Prison and Probation'!DM32/G32*100</f>
        <v>#VALUE!</v>
      </c>
      <c r="CY32" s="168" t="e">
        <f>'4-5_Prison and Probation'!DN32/H32*100</f>
        <v>#VALUE!</v>
      </c>
      <c r="CZ32" s="6" t="e">
        <f t="shared" si="11"/>
        <v>#VALUE!</v>
      </c>
      <c r="DA32" s="171" t="s">
        <v>3336</v>
      </c>
      <c r="DB32" s="168">
        <f>'4-5_Prison and Probation'!DP32/C32*100</f>
        <v>233.8613863571172</v>
      </c>
      <c r="DC32" s="168">
        <f>'4-5_Prison and Probation'!DQ32/D32*100</f>
        <v>243.47547926911747</v>
      </c>
      <c r="DD32" s="168">
        <f>'4-5_Prison and Probation'!DR32/E32*100</f>
        <v>248.0023992096165</v>
      </c>
      <c r="DE32" s="168">
        <f>'4-5_Prison and Probation'!DS32/F32*100</f>
        <v>227.74561511306689</v>
      </c>
      <c r="DF32" s="168">
        <f>'4-5_Prison and Probation'!DT32/G32*100</f>
        <v>224.90361555532297</v>
      </c>
      <c r="DG32" s="168">
        <f>'4-5_Prison and Probation'!DU32/H32*100</f>
        <v>205.13490996928425</v>
      </c>
      <c r="DH32" s="6">
        <f t="shared" si="12"/>
        <v>-12.283548316936034</v>
      </c>
      <c r="DI32" s="171" t="s">
        <v>3336</v>
      </c>
      <c r="DJ32" s="168">
        <f>'4-5_Prison and Probation'!DW32/C32*100</f>
        <v>0.33365982954764289</v>
      </c>
      <c r="DK32" s="168">
        <f>'4-5_Prison and Probation'!DX32/D32*100</f>
        <v>0.28110704261940062</v>
      </c>
      <c r="DL32" s="168">
        <f>'4-5_Prison and Probation'!DY32/E32*100</f>
        <v>0.28637083683469844</v>
      </c>
      <c r="DM32" s="168">
        <f>'4-5_Prison and Probation'!DZ32/F32*100</f>
        <v>0.28144669704677722</v>
      </c>
      <c r="DN32" s="168">
        <f>'4-5_Prison and Probation'!EA32/G32*100</f>
        <v>0.27627497348154934</v>
      </c>
      <c r="DO32" s="168">
        <f>'4-5_Prison and Probation'!EB32/H32*100</f>
        <v>0.3239637656800109</v>
      </c>
      <c r="DP32" s="6">
        <f t="shared" si="13"/>
        <v>-2.9059727929422507</v>
      </c>
      <c r="DQ32" s="171" t="s">
        <v>3336</v>
      </c>
      <c r="DR32" s="168">
        <f>'4-5_Prison and Probation'!ED32/C32*100</f>
        <v>5.7799340551560184E-2</v>
      </c>
      <c r="DS32" s="168">
        <f>'4-5_Prison and Probation'!EE32/D32*100</f>
        <v>4.7289035207001971E-2</v>
      </c>
      <c r="DT32" s="168">
        <f>'4-5_Prison and Probation'!EF32/E32*100</f>
        <v>4.9917852292286881E-2</v>
      </c>
      <c r="DU32" s="168">
        <f>'4-5_Prison and Probation'!EG32/F32*100</f>
        <v>6.8388917039403793E-2</v>
      </c>
      <c r="DV32" s="168">
        <f>'4-5_Prison and Probation'!EH32/G32*100</f>
        <v>6.0517375143577468E-2</v>
      </c>
      <c r="DW32" s="168">
        <f>'4-5_Prison and Probation'!EI32/H32*100</f>
        <v>6.3212442083904558E-2</v>
      </c>
      <c r="DX32" s="6">
        <f t="shared" si="14"/>
        <v>9.3653344150450835</v>
      </c>
      <c r="DY32" s="171" t="s">
        <v>3336</v>
      </c>
      <c r="DZ32" s="168" t="e">
        <f>'4-5_Prison and Probation'!EK32/C32*100</f>
        <v>#VALUE!</v>
      </c>
      <c r="EA32" s="168" t="e">
        <f>'4-5_Prison and Probation'!EL32/D32*100</f>
        <v>#VALUE!</v>
      </c>
      <c r="EB32" s="168" t="e">
        <f>'4-5_Prison and Probation'!EM32/E32*100</f>
        <v>#VALUE!</v>
      </c>
      <c r="EC32" s="168" t="e">
        <f>'4-5_Prison and Probation'!EN32/F32*100</f>
        <v>#VALUE!</v>
      </c>
      <c r="ED32" s="168" t="e">
        <f>'4-5_Prison and Probation'!EO32/G32*100</f>
        <v>#VALUE!</v>
      </c>
      <c r="EE32" s="168" t="e">
        <f>'4-5_Prison and Probation'!EP32/H32*100</f>
        <v>#VALUE!</v>
      </c>
      <c r="EF32" s="6" t="e">
        <f t="shared" si="15"/>
        <v>#VALUE!</v>
      </c>
      <c r="EG32" s="171" t="s">
        <v>3336</v>
      </c>
      <c r="EH32" s="133">
        <f>'4-5_Prison and Probation'!ER32/C32*100</f>
        <v>233.52772652756957</v>
      </c>
      <c r="EI32" s="133">
        <f>'4-5_Prison and Probation'!ES32/D32*100</f>
        <v>243.19437222649807</v>
      </c>
      <c r="EJ32" s="133">
        <f>'4-5_Prison and Probation'!ET32/E32*100</f>
        <v>247.71602837278178</v>
      </c>
      <c r="EK32" s="133">
        <f>'4-5_Prison and Probation'!EU32/F32*100</f>
        <v>227.46416841602007</v>
      </c>
      <c r="EL32" s="133">
        <f>'4-5_Prison and Probation'!EV32/G32*100</f>
        <v>224.62734058184139</v>
      </c>
      <c r="EM32" s="133">
        <f>'4-5_Prison and Probation'!EW32/H32*100</f>
        <v>204.81094620360426</v>
      </c>
      <c r="EN32" s="340">
        <f t="shared" si="16"/>
        <v>-12.29694681268397</v>
      </c>
      <c r="EO32" s="171" t="s">
        <v>3336</v>
      </c>
      <c r="EP32" s="168">
        <f>'4-5_Prison and Probation'!EY32/C32*100</f>
        <v>43.183989120272493</v>
      </c>
      <c r="EQ32" s="168">
        <f>'4-5_Prison and Probation'!EZ32/D32*100</f>
        <v>38.771754532496395</v>
      </c>
      <c r="ER32" s="168">
        <f>'4-5_Prison and Probation'!FA32/E32*100</f>
        <v>33.702432063445059</v>
      </c>
      <c r="ES32" s="168">
        <f>'4-5_Prison and Probation'!FB32/F32*100</f>
        <v>33.52372106412313</v>
      </c>
      <c r="ET32" s="168">
        <f>'4-5_Prison and Probation'!FC32/G32*100</f>
        <v>29.298303140162396</v>
      </c>
      <c r="EU32" s="168">
        <f>'4-5_Prison and Probation'!FD32/H32*100</f>
        <v>21.41321475592267</v>
      </c>
      <c r="EV32" s="6">
        <f t="shared" si="17"/>
        <v>-50.413995575340785</v>
      </c>
      <c r="EW32" s="171" t="s">
        <v>3336</v>
      </c>
      <c r="EX32" s="168">
        <f>'4-5_Prison and Probation'!FF32/C32*100</f>
        <v>163.56687927541066</v>
      </c>
      <c r="EY32" s="168">
        <f>'4-5_Prison and Probation'!FG32/D32*100</f>
        <v>172.51828194101103</v>
      </c>
      <c r="EZ32" s="168">
        <f>'4-5_Prison and Probation'!FH32/E32*100</f>
        <v>169.8862148829551</v>
      </c>
      <c r="FA32" s="168">
        <f>'4-5_Prison and Probation'!FI32/F32*100</f>
        <v>137.15397312252432</v>
      </c>
      <c r="FB32" s="168">
        <f>'4-5_Prison and Probation'!FJ32/G32*100</f>
        <v>131.52793689900653</v>
      </c>
      <c r="FC32" s="168">
        <f>'4-5_Prison and Probation'!FK32/H32*100</f>
        <v>122.5294174243885</v>
      </c>
      <c r="FD32" s="6">
        <f t="shared" si="18"/>
        <v>-25.089102410472776</v>
      </c>
      <c r="FE32" s="171" t="s">
        <v>3336</v>
      </c>
      <c r="FF32" s="168" t="e">
        <f>'4-5_Prison and Probation'!FM32/C32*100</f>
        <v>#VALUE!</v>
      </c>
      <c r="FG32" s="168" t="e">
        <f>'4-5_Prison and Probation'!FN32/D32*100</f>
        <v>#VALUE!</v>
      </c>
      <c r="FH32" s="168" t="e">
        <f>'4-5_Prison and Probation'!FO32/E32*100</f>
        <v>#VALUE!</v>
      </c>
      <c r="FI32" s="168" t="e">
        <f>'4-5_Prison and Probation'!FP32/F32*100</f>
        <v>#VALUE!</v>
      </c>
      <c r="FJ32" s="168" t="e">
        <f>'4-5_Prison and Probation'!FQ32/G32*100</f>
        <v>#VALUE!</v>
      </c>
      <c r="FK32" s="168" t="e">
        <f>'4-5_Prison and Probation'!FR32/H32*100</f>
        <v>#VALUE!</v>
      </c>
      <c r="FL32" s="6" t="e">
        <f t="shared" si="19"/>
        <v>#VALUE!</v>
      </c>
      <c r="FM32" s="171" t="s">
        <v>3336</v>
      </c>
      <c r="FN32" s="168" t="e">
        <f>'4-5_Prison and Probation'!FT32/C32*100</f>
        <v>#VALUE!</v>
      </c>
      <c r="FO32" s="168" t="e">
        <f>'4-5_Prison and Probation'!FU32/D32*100</f>
        <v>#VALUE!</v>
      </c>
      <c r="FP32" s="168" t="e">
        <f>'4-5_Prison and Probation'!FV32/E32*100</f>
        <v>#VALUE!</v>
      </c>
      <c r="FQ32" s="168" t="e">
        <f>'4-5_Prison and Probation'!FW32/F32*100</f>
        <v>#VALUE!</v>
      </c>
      <c r="FR32" s="168" t="e">
        <f>'4-5_Prison and Probation'!FX32/G32*100</f>
        <v>#VALUE!</v>
      </c>
      <c r="FS32" s="168" t="e">
        <f>'4-5_Prison and Probation'!FY32/H32*100</f>
        <v>#VALUE!</v>
      </c>
      <c r="FT32" s="6" t="e">
        <f t="shared" si="20"/>
        <v>#VALUE!</v>
      </c>
      <c r="FU32" s="171" t="s">
        <v>3336</v>
      </c>
      <c r="FV32" s="168">
        <f>'4-5_Prison and Probation'!GA32/C32*100</f>
        <v>18.461634820718793</v>
      </c>
      <c r="FW32" s="168">
        <f>'4-5_Prison and Probation'!GB32/D32*100</f>
        <v>0</v>
      </c>
      <c r="FX32" s="168" t="e">
        <f>'4-5_Prison and Probation'!GC32/E32*100</f>
        <v>#VALUE!</v>
      </c>
      <c r="FY32" s="168" t="e">
        <f>'4-5_Prison and Probation'!GD32/F32*100</f>
        <v>#VALUE!</v>
      </c>
      <c r="FZ32" s="168" t="e">
        <f>'4-5_Prison and Probation'!GE32/G32*100</f>
        <v>#VALUE!</v>
      </c>
      <c r="GA32" s="168" t="e">
        <f>'4-5_Prison and Probation'!GF32/H32*100</f>
        <v>#VALUE!</v>
      </c>
      <c r="GB32" s="6" t="e">
        <f t="shared" si="21"/>
        <v>#VALUE!</v>
      </c>
      <c r="GC32" s="171" t="s">
        <v>3336</v>
      </c>
      <c r="GE32" s="168">
        <f>'4-5_Prison and Probation'!HA32/G32*100</f>
        <v>174.57157776743193</v>
      </c>
      <c r="GF32" s="168" t="e">
        <f>'4-5_Prison and Probation'!HB32/G32*100</f>
        <v>#VALUE!</v>
      </c>
      <c r="GG32" s="168" t="e">
        <f>'4-5_Prison and Probation'!HC32/E32*100</f>
        <v>#VALUE!</v>
      </c>
      <c r="GH32" s="168" t="e">
        <f>'4-5_Prison and Probation'!HD32/G32*100</f>
        <v>#VALUE!</v>
      </c>
      <c r="GI32" s="168" t="e">
        <f>'4-5_Prison and Probation'!HE32/G32*100</f>
        <v>#VALUE!</v>
      </c>
      <c r="GJ32" s="171" t="s">
        <v>3336</v>
      </c>
      <c r="GK32" s="168">
        <f>'4-5_Prison and Probation'!HG32/G32*100</f>
        <v>12.274502393251691</v>
      </c>
      <c r="GL32" s="168" t="e">
        <f>'4-5_Prison and Probation'!HH32/G32*100</f>
        <v>#VALUE!</v>
      </c>
      <c r="GM32" s="168" t="e">
        <f>'4-5_Prison and Probation'!HI32/G32*100</f>
        <v>#VALUE!</v>
      </c>
      <c r="GN32" s="168" t="e">
        <f>'4-5_Prison and Probation'!HJ32/G32*100</f>
        <v>#VALUE!</v>
      </c>
      <c r="GO32" s="168" t="e">
        <f>'4-5_Prison and Probation'!HK32/G32*100</f>
        <v>#VALUE!</v>
      </c>
      <c r="GP32" s="171" t="s">
        <v>3336</v>
      </c>
      <c r="GQ32" s="168">
        <f>'4-5_Prison and Probation'!HM32/G32*100</f>
        <v>14.282100533884284</v>
      </c>
      <c r="GR32" s="168" t="e">
        <f>'4-5_Prison and Probation'!HN32/G32*100</f>
        <v>#VALUE!</v>
      </c>
      <c r="GS32" s="168" t="e">
        <f>'4-5_Prison and Probation'!HO32/G32*100</f>
        <v>#VALUE!</v>
      </c>
      <c r="GT32" s="168" t="e">
        <f>'4-5_Prison and Probation'!HP32/G32*100</f>
        <v>#VALUE!</v>
      </c>
      <c r="GU32" s="168" t="e">
        <f>'4-5_Prison and Probation'!HQ32/G32*100</f>
        <v>#VALUE!</v>
      </c>
      <c r="GV32" s="171" t="s">
        <v>3336</v>
      </c>
      <c r="GW32" s="168" t="e">
        <f>'4-5_Prison and Probation'!HS32/G32*100</f>
        <v>#VALUE!</v>
      </c>
      <c r="GX32" s="168" t="e">
        <f>'4-5_Prison and Probation'!HT32/G32*100</f>
        <v>#VALUE!</v>
      </c>
      <c r="GY32" s="168" t="e">
        <f>'4-5_Prison and Probation'!HU32/G32*100</f>
        <v>#VALUE!</v>
      </c>
      <c r="GZ32" s="168" t="e">
        <f>'4-5_Prison and Probation'!HV32/G32*100</f>
        <v>#VALUE!</v>
      </c>
      <c r="HA32" s="168" t="e">
        <f>'4-5_Prison and Probation'!HW32/G32*100</f>
        <v>#VALUE!</v>
      </c>
      <c r="HB32" s="171" t="s">
        <v>3336</v>
      </c>
      <c r="HC32" s="168" t="e">
        <f>'4-5_Prison and Probation'!HY32/G32*100</f>
        <v>#VALUE!</v>
      </c>
      <c r="HD32" s="168" t="e">
        <f>'4-5_Prison and Probation'!HZ32/G32*100</f>
        <v>#VALUE!</v>
      </c>
      <c r="HE32" s="168" t="e">
        <f>'4-5_Prison and Probation'!IA32/G32*100</f>
        <v>#VALUE!</v>
      </c>
      <c r="HF32" s="168" t="e">
        <f>'4-5_Prison and Probation'!IB32/G32*100</f>
        <v>#VALUE!</v>
      </c>
      <c r="HG32" s="168" t="e">
        <f>'4-5_Prison and Probation'!IC32/G32*100</f>
        <v>#VALUE!</v>
      </c>
      <c r="HH32" s="171" t="s">
        <v>3336</v>
      </c>
      <c r="HI32" s="168" t="e">
        <f>'4-5_Prison and Probation'!IE32/G32*100</f>
        <v>#VALUE!</v>
      </c>
      <c r="HJ32" s="168" t="e">
        <f>'4-5_Prison and Probation'!IF32/G32*100</f>
        <v>#VALUE!</v>
      </c>
      <c r="HK32" s="168" t="e">
        <f>'4-5_Prison and Probation'!IG32/G32*100</f>
        <v>#VALUE!</v>
      </c>
      <c r="HL32" s="168" t="e">
        <f>'4-5_Prison and Probation'!IH32/G32*100</f>
        <v>#VALUE!</v>
      </c>
      <c r="HM32" s="168" t="e">
        <f>'4-5_Prison and Probation'!II32/G32*100</f>
        <v>#VALUE!</v>
      </c>
      <c r="HN32" s="171" t="s">
        <v>3336</v>
      </c>
      <c r="HO32" s="168">
        <f>'4-5_Prison and Probation'!IK32/G32*100</f>
        <v>5.0492540391532685</v>
      </c>
      <c r="HP32" s="168" t="e">
        <f>'4-5_Prison and Probation'!IL32/G32*100</f>
        <v>#VALUE!</v>
      </c>
      <c r="HQ32" s="168" t="e">
        <f>'4-5_Prison and Probation'!IM32/G32*100</f>
        <v>#VALUE!</v>
      </c>
      <c r="HR32" s="168" t="e">
        <f>'4-5_Prison and Probation'!IN32/G32*100</f>
        <v>#VALUE!</v>
      </c>
      <c r="HS32" s="168" t="e">
        <f>'4-5_Prison and Probation'!IO32/G32*100</f>
        <v>#VALUE!</v>
      </c>
      <c r="HT32" s="171" t="s">
        <v>3336</v>
      </c>
      <c r="HU32" s="168" t="e">
        <f>'4-5_Prison and Probation'!IQ32/G32*100</f>
        <v>#VALUE!</v>
      </c>
      <c r="HV32" s="168" t="e">
        <f>'4-5_Prison and Probation'!IR32/G32*100</f>
        <v>#VALUE!</v>
      </c>
      <c r="HW32" s="168" t="e">
        <f>'4-5_Prison and Probation'!IS32/G32*100</f>
        <v>#VALUE!</v>
      </c>
      <c r="HX32" s="168" t="e">
        <f>'4-5_Prison and Probation'!IT32/G32*100</f>
        <v>#VALUE!</v>
      </c>
      <c r="HY32" s="168" t="e">
        <f>'4-5_Prison and Probation'!IU32/G32*100</f>
        <v>#VALUE!</v>
      </c>
      <c r="HZ32" s="171" t="s">
        <v>3336</v>
      </c>
      <c r="IA32" s="168">
        <f>'4-5_Prison and Probation'!IW32/G32*100</f>
        <v>27.56171759256409</v>
      </c>
      <c r="IB32" s="168" t="e">
        <f>'4-5_Prison and Probation'!IX32/G32*100</f>
        <v>#VALUE!</v>
      </c>
      <c r="IC32" s="168" t="e">
        <f>'4-5_Prison and Probation'!IY32/G32*100</f>
        <v>#VALUE!</v>
      </c>
      <c r="ID32" s="168" t="e">
        <f>'4-5_Prison and Probation'!IZ32/G32*100</f>
        <v>#VALUE!</v>
      </c>
      <c r="IE32" s="168" t="e">
        <f>'4-5_Prison and Probation'!JA32/G32*100</f>
        <v>#VALUE!</v>
      </c>
      <c r="IF32" s="171" t="s">
        <v>3336</v>
      </c>
      <c r="IG32" s="168">
        <f>'4-5_Prison and Probation'!JC32/G32*100</f>
        <v>44.832850220496375</v>
      </c>
      <c r="IH32" s="168" t="e">
        <f>'4-5_Prison and Probation'!JD32/G32*100</f>
        <v>#VALUE!</v>
      </c>
      <c r="II32" s="168" t="e">
        <f>'4-5_Prison and Probation'!JE32/G32*100</f>
        <v>#VALUE!</v>
      </c>
      <c r="IJ32" s="168" t="e">
        <f>'4-5_Prison and Probation'!JF32/G32*100</f>
        <v>#VALUE!</v>
      </c>
      <c r="IK32" s="168" t="e">
        <f>'4-5_Prison and Probation'!JG32/G32*100</f>
        <v>#VALUE!</v>
      </c>
      <c r="IL32" s="171" t="s">
        <v>3336</v>
      </c>
      <c r="IM32" s="168" t="e">
        <f>'4-5_Prison and Probation'!JI32/G32*100</f>
        <v>#VALUE!</v>
      </c>
      <c r="IN32" s="168" t="e">
        <f>'4-5_Prison and Probation'!JJ32/G32*100</f>
        <v>#VALUE!</v>
      </c>
      <c r="IO32" s="168" t="e">
        <f>'4-5_Prison and Probation'!JK32/G32*100</f>
        <v>#VALUE!</v>
      </c>
      <c r="IP32" s="168" t="e">
        <f>'4-5_Prison and Probation'!JL32/G32*100</f>
        <v>#VALUE!</v>
      </c>
      <c r="IQ32" s="168" t="e">
        <f>'4-5_Prison and Probation'!JM32/G32*100</f>
        <v>#VALUE!</v>
      </c>
      <c r="IR32" s="171" t="s">
        <v>3336</v>
      </c>
      <c r="IS32" s="168">
        <f>'4-5_Prison and Probation'!JO32/G32*100</f>
        <v>5.6360094590236063</v>
      </c>
      <c r="IT32" s="168" t="e">
        <f>'4-5_Prison and Probation'!JP32/G32*100</f>
        <v>#VALUE!</v>
      </c>
      <c r="IU32" s="168" t="e">
        <f>'4-5_Prison and Probation'!JQ32/G32*100</f>
        <v>#VALUE!</v>
      </c>
      <c r="IV32" s="168" t="e">
        <f>'4-5_Prison and Probation'!JR32/G32*100</f>
        <v>#VALUE!</v>
      </c>
      <c r="IW32" s="168" t="e">
        <f>'4-5_Prison and Probation'!JS32/G32*100</f>
        <v>#VALUE!</v>
      </c>
      <c r="IX32" s="171" t="s">
        <v>3336</v>
      </c>
      <c r="IY32" s="168">
        <f>'4-5_Prison and Probation'!KO32/H32*100</f>
        <v>76.897935795069898</v>
      </c>
      <c r="IZ32" s="168">
        <f>'4-5_Prison and Probation'!KP32/H32*100</f>
        <v>76.897935795069898</v>
      </c>
      <c r="JA32" s="168" t="e">
        <f>'4-5_Prison and Probation'!KQ32/H32*100</f>
        <v>#VALUE!</v>
      </c>
      <c r="JB32" s="171" t="s">
        <v>3336</v>
      </c>
      <c r="JC32" s="168">
        <f>'4-5_Prison and Probation'!KS32/H32*100</f>
        <v>3.4029364655168619</v>
      </c>
      <c r="JD32" s="168" t="e">
        <f>'4-5_Prison and Probation'!KT32/H32*100</f>
        <v>#VALUE!</v>
      </c>
      <c r="JE32" s="168">
        <f>'4-5_Prison and Probation'!KU32/H32*100</f>
        <v>1.0113990733424729</v>
      </c>
      <c r="JF32" s="168" t="e">
        <f>'4-5_Prison and Probation'!KV32/H32*100</f>
        <v>#VALUE!</v>
      </c>
      <c r="JG32" s="168">
        <f>'4-5_Prison and Probation'!KW32/H32*100</f>
        <v>1.2853196557060593</v>
      </c>
      <c r="JH32" s="168">
        <f>'4-5_Prison and Probation'!KX32/H32*100</f>
        <v>0</v>
      </c>
      <c r="JI32" s="168">
        <f>'4-5_Prison and Probation'!KY32/H32*100</f>
        <v>1.1062177364683297</v>
      </c>
      <c r="JJ32" s="168" t="e">
        <f>'4-5_Prison and Probation'!KZ32/H32*100</f>
        <v>#VALUE!</v>
      </c>
      <c r="JK32" s="168">
        <f>'4-5_Prison and Probation'!LA32/H32*100</f>
        <v>73.494999329553039</v>
      </c>
      <c r="JL32" s="168" t="e">
        <f>'4-5_Prison and Probation'!LB32/H32*100</f>
        <v>#VALUE!</v>
      </c>
      <c r="JM32" s="171" t="s">
        <v>3336</v>
      </c>
      <c r="JN32" s="168">
        <f>'4-5_Prison and Probation'!LD32/H32*100</f>
        <v>4.5170557572456795</v>
      </c>
      <c r="JO32" s="168" t="e">
        <f>'4-5_Prison and Probation'!LE32/H32*100</f>
        <v>#VALUE!</v>
      </c>
      <c r="JP32" s="168">
        <f>'4-5_Prison and Probation'!LF32/H32*100</f>
        <v>37.010884840126117</v>
      </c>
      <c r="JQ32" s="168" t="e">
        <f>'4-5_Prison and Probation'!LG32/H32*100</f>
        <v>#VALUE!</v>
      </c>
      <c r="JR32" s="168">
        <f>'4-5_Prison and Probation'!LH32/H32*100</f>
        <v>4.1667534740307088</v>
      </c>
      <c r="JS32" s="168" t="e">
        <f>'4-5_Prison and Probation'!LI32/H32*100</f>
        <v>#VALUE!</v>
      </c>
      <c r="JT32" s="171" t="s">
        <v>3336</v>
      </c>
      <c r="JU32" s="168">
        <f>'4-5_Prison and Probation'!LK32/H32*100</f>
        <v>4.2958122099520137</v>
      </c>
      <c r="JV32" s="168" t="e">
        <f>'4-5_Prison and Probation'!LL32/H32*100</f>
        <v>#VALUE!</v>
      </c>
      <c r="JW32" s="168">
        <f>'4-5_Prison and Probation'!LM32/H32*100</f>
        <v>7.2062183975651202</v>
      </c>
      <c r="JX32" s="168" t="e">
        <f>'4-5_Prison and Probation'!LN32/H32*100</f>
        <v>#VALUE!</v>
      </c>
      <c r="JY32" s="168">
        <f>'4-5_Prison and Probation'!LO32/H32*100</f>
        <v>0.55574271998766089</v>
      </c>
      <c r="JZ32" s="168" t="e">
        <f>'4-5_Prison and Probation'!LP32/H32*100</f>
        <v>#VALUE!</v>
      </c>
      <c r="KA32" s="171" t="s">
        <v>3336</v>
      </c>
      <c r="KB32" s="168" t="e">
        <f>'4-5_Prison and Probation'!LR32/H32*100</f>
        <v>#VALUE!</v>
      </c>
      <c r="KC32" s="168" t="e">
        <f>'4-5_Prison and Probation'!LS32/H32*100</f>
        <v>#VALUE!</v>
      </c>
      <c r="KD32" s="168">
        <f>'4-5_Prison and Probation'!LT32/H32*100</f>
        <v>15.742531930645731</v>
      </c>
      <c r="KE32" s="168" t="e">
        <f>'4-5_Prison and Probation'!LU32/H32*100</f>
        <v>#VALUE!</v>
      </c>
      <c r="KF32" s="171" t="s">
        <v>3336</v>
      </c>
      <c r="KG32" s="168">
        <f>'4-5_Prison and Probation'!OT32/G32*100</f>
        <v>909.14200202106986</v>
      </c>
      <c r="KH32" s="168" t="e">
        <f>'4-5_Prison and Probation'!OU32/G32*100</f>
        <v>#VALUE!</v>
      </c>
      <c r="KI32" s="168">
        <f>'4-5_Prison and Probation'!OV32/G32*100</f>
        <v>104.59507376989094</v>
      </c>
      <c r="KJ32" s="168" t="e">
        <f>'4-5_Prison and Probation'!OW32/G32*100</f>
        <v>#VALUE!</v>
      </c>
      <c r="KK32" s="168" t="e">
        <f>'4-5_Prison and Probation'!OX32/G32*100</f>
        <v>#VALUE!</v>
      </c>
      <c r="KL32" s="171" t="s">
        <v>3336</v>
      </c>
      <c r="KM32" s="168" t="e">
        <f>'4-5_Prison and Probation'!OZ32/G32*100</f>
        <v>#VALUE!</v>
      </c>
      <c r="KN32" s="168" t="e">
        <f>'4-5_Prison and Probation'!PA32/G32*100</f>
        <v>#VALUE!</v>
      </c>
      <c r="KO32" s="168" t="e">
        <f>'4-5_Prison and Probation'!PB32/G32*100</f>
        <v>#VALUE!</v>
      </c>
      <c r="KP32" s="168" t="e">
        <f>'4-5_Prison and Probation'!PC32/G32*100</f>
        <v>#VALUE!</v>
      </c>
      <c r="KQ32" s="168" t="e">
        <f>'4-5_Prison and Probation'!PD32/G32*100</f>
        <v>#VALUE!</v>
      </c>
      <c r="KR32" s="171" t="s">
        <v>3336</v>
      </c>
      <c r="KS32" s="168" t="e">
        <f>'4-5_Prison and Probation'!PF32/G32*100</f>
        <v>#VALUE!</v>
      </c>
      <c r="KT32" s="168" t="e">
        <f>'4-5_Prison and Probation'!PG32/G32*100</f>
        <v>#VALUE!</v>
      </c>
      <c r="KU32" s="168" t="e">
        <f>'4-5_Prison and Probation'!PH32/G32*100</f>
        <v>#VALUE!</v>
      </c>
      <c r="KV32" s="168" t="e">
        <f>'4-5_Prison and Probation'!PI32/G32*100</f>
        <v>#VALUE!</v>
      </c>
      <c r="KW32" s="168" t="e">
        <f>'4-5_Prison and Probation'!PJ32/G32*100</f>
        <v>#VALUE!</v>
      </c>
      <c r="KX32" s="168" t="e">
        <f>'4-5_Prison and Probation'!PK32/G32*100</f>
        <v>#VALUE!</v>
      </c>
      <c r="KY32" s="168" t="e">
        <f>'4-5_Prison and Probation'!PL32/G32*100</f>
        <v>#VALUE!</v>
      </c>
      <c r="KZ32" s="171" t="s">
        <v>3336</v>
      </c>
      <c r="LA32" s="168">
        <f>'4-5_Prison and Probation'!PN32/G32*100</f>
        <v>909.14200202106986</v>
      </c>
      <c r="LB32" s="168" t="e">
        <f>'4-5_Prison and Probation'!PO32/G32*100</f>
        <v>#VALUE!</v>
      </c>
      <c r="LC32" s="171" t="s">
        <v>3336</v>
      </c>
      <c r="LD32" s="168">
        <f>'4-5_Prison and Probation'!PQ33/G32*100</f>
        <v>17.305338100839524</v>
      </c>
      <c r="LE32" s="168" t="e">
        <f>'4-5_Prison and Probation'!PR32/G32*100</f>
        <v>#VALUE!</v>
      </c>
      <c r="LF32" s="168">
        <f>'4-5_Prison and Probation'!PS32/G32*100</f>
        <v>355.65008895791027</v>
      </c>
      <c r="LG32" s="168" t="e">
        <f>'4-5_Prison and Probation'!PT32/G32*100</f>
        <v>#VALUE!</v>
      </c>
      <c r="LH32" s="168" t="e">
        <f>'4-5_Prison and Probation'!PU32/G32*100</f>
        <v>#VALUE!</v>
      </c>
      <c r="LI32" s="168" t="e">
        <f>'4-5_Prison and Probation'!PV32/G32*100</f>
        <v>#VALUE!</v>
      </c>
      <c r="LJ32" s="171" t="s">
        <v>3336</v>
      </c>
      <c r="LK32" s="168">
        <f>'4-5_Prison and Probation'!PX32/G32*100</f>
        <v>7.9777687580576906</v>
      </c>
      <c r="LL32" s="168" t="e">
        <f>'4-5_Prison and Probation'!PY32/G32*100</f>
        <v>#VALUE!</v>
      </c>
      <c r="LM32" s="168">
        <f>'4-5_Prison and Probation'!PZ32/G32*100</f>
        <v>237.11233819298377</v>
      </c>
      <c r="LN32" s="168" t="e">
        <f>'4-5_Prison and Probation'!QA32/G32*100</f>
        <v>#VALUE!</v>
      </c>
      <c r="LO32" s="168">
        <f>'4-5_Prison and Probation'!QB32/G32*100</f>
        <v>9.0065641354985093</v>
      </c>
      <c r="LP32" s="168" t="e">
        <f>'4-5_Prison and Probation'!QC32/G32*100</f>
        <v>#VALUE!</v>
      </c>
      <c r="LQ32" s="171" t="s">
        <v>3336</v>
      </c>
      <c r="LR32" s="168" t="e">
        <f>'4-5_Prison and Probation'!QE32/G32*100</f>
        <v>#VALUE!</v>
      </c>
      <c r="LS32" s="168" t="e">
        <f>'4-5_Prison and Probation'!QF32/G32*100</f>
        <v>#VALUE!</v>
      </c>
      <c r="LT32" s="168" t="e">
        <f>'4-5_Prison and Probation'!QG32/G32*100</f>
        <v>#VALUE!</v>
      </c>
      <c r="LU32" s="168" t="e">
        <f>'4-5_Prison and Probation'!QH32/G32*100</f>
        <v>#VALUE!</v>
      </c>
      <c r="LV32" s="168">
        <f>'4-5_Prison and Probation'!QI32/G32*100</f>
        <v>55.362873495478851</v>
      </c>
      <c r="LW32" s="168" t="e">
        <f>'4-5_Prison and Probation'!QJ32/G32*100</f>
        <v>#VALUE!</v>
      </c>
      <c r="LX32" s="171" t="s">
        <v>3336</v>
      </c>
      <c r="LY32" s="168">
        <f>'4-5_Prison and Probation'!QL32/G32*100</f>
        <v>0.66832231680298593</v>
      </c>
      <c r="LZ32" s="168" t="e">
        <f>'4-5_Prison and Probation'!QM32/G32*100</f>
        <v>#VALUE!</v>
      </c>
      <c r="MA32" s="168">
        <f>'4-5_Prison and Probation'!QN32/G32*100</f>
        <v>81.945788324851165</v>
      </c>
      <c r="MB32" s="168" t="e">
        <f>'4-5_Prison and Probation'!QO32/G32*100</f>
        <v>#VALUE!</v>
      </c>
      <c r="MC32" s="168">
        <f>'4-5_Prison and Probation'!QP32/G32*100</f>
        <v>112.89647892545558</v>
      </c>
      <c r="MD32" s="168" t="e">
        <f>'4-5_Prison and Probation'!QQ32/G32*100</f>
        <v>#VALUE!</v>
      </c>
      <c r="ME32" s="171" t="s">
        <v>3336</v>
      </c>
      <c r="MF32" s="168" t="e">
        <f>'4-5_Prison and Probation'!QS32/G32*100</f>
        <v>#VALUE!</v>
      </c>
      <c r="MG32" s="168" t="e">
        <f>'4-5_Prison and Probation'!QT32/G32*100</f>
        <v>#VALUE!</v>
      </c>
      <c r="MH32" s="168" t="e">
        <f>'4-5_Prison and Probation'!QU32/G32*100</f>
        <v>#VALUE!</v>
      </c>
      <c r="MI32" s="168" t="e">
        <f>'4-5_Prison and Probation'!QV32/G32*100</f>
        <v>#VALUE!</v>
      </c>
      <c r="MJ32" s="168" t="e">
        <f>'4-5_Prison and Probation'!QW32/G32*100</f>
        <v>#VALUE!</v>
      </c>
      <c r="MK32" s="168" t="e">
        <f>'4-5_Prison and Probation'!QX32/G32*100</f>
        <v>#VALUE!</v>
      </c>
      <c r="ML32" s="168" t="e">
        <f>'4-5_Prison and Probation'!QY32/G32*100</f>
        <v>#VALUE!</v>
      </c>
      <c r="MM32" s="171" t="s">
        <v>3336</v>
      </c>
      <c r="MN32" s="168">
        <f>'4-5_Prison and Probation'!RY32/G32*100</f>
        <v>86.08728173685077</v>
      </c>
      <c r="MO32" s="171" t="s">
        <v>3336</v>
      </c>
      <c r="MP32" s="168">
        <f>'4-5_Prison and Probation'!SA32/G32*100</f>
        <v>0.24733188102157749</v>
      </c>
      <c r="MQ32" s="168" t="e">
        <f>'4-5_Prison and Probation'!SB32/G32*100</f>
        <v>#VALUE!</v>
      </c>
      <c r="MR32" s="168">
        <f>'4-5_Prison and Probation'!SC32/G32*100</f>
        <v>1.415580340314986</v>
      </c>
      <c r="MS32" s="168">
        <f>'4-5_Prison and Probation'!SD32/G32*100</f>
        <v>13.46380037433417</v>
      </c>
      <c r="MT32" s="171" t="s">
        <v>3336</v>
      </c>
      <c r="MU32" s="168" t="e">
        <f>'4-5_Prison and Probation'!SF32/G32*100</f>
        <v>#VALUE!</v>
      </c>
      <c r="MV32" s="168" t="e">
        <f>'4-5_Prison and Probation'!SG32/G32*100</f>
        <v>#VALUE!</v>
      </c>
      <c r="MW32" s="168">
        <f>'4-5_Prison and Probation'!SH32/G32*100</f>
        <v>69.739696877413948</v>
      </c>
      <c r="MX32" s="168">
        <f>'4-5_Prison and Probation'!SI32/G32*100</f>
        <v>1.2208722637660845</v>
      </c>
      <c r="MY32" s="171" t="s">
        <v>3336</v>
      </c>
      <c r="MZ32" s="168">
        <f>'4-5_Prison and Probation'!SK32/G32*100</f>
        <v>1931.5251688868912</v>
      </c>
      <c r="NA32" s="168">
        <f>'4-5_Prison and Probation'!SL32/G32*100</f>
        <v>755.02003467171983</v>
      </c>
      <c r="NB32" s="168">
        <f>'4-5_Prison and Probation'!SM32/G32*100</f>
        <v>894.74676030756916</v>
      </c>
      <c r="NC32" s="168">
        <f>'4-5_Prison and Probation'!SN32/G32*100</f>
        <v>281.75837390760216</v>
      </c>
    </row>
    <row r="33" spans="1:367">
      <c r="A33" s="133">
        <v>32</v>
      </c>
      <c r="B33" s="150" t="s">
        <v>55</v>
      </c>
      <c r="C33" s="5">
        <v>10572.721</v>
      </c>
      <c r="D33" s="5">
        <v>10542.397999999999</v>
      </c>
      <c r="E33" s="5">
        <v>10487.289000000001</v>
      </c>
      <c r="F33" s="5">
        <v>10427.300999999999</v>
      </c>
      <c r="G33" s="5">
        <v>10374.822</v>
      </c>
      <c r="H33" s="5">
        <v>10341.33</v>
      </c>
      <c r="I33" s="171" t="s">
        <v>3336</v>
      </c>
      <c r="J33" s="285">
        <f>'4-5_Prison and Probation'!AJ33/C33*100</f>
        <v>119.94074183930515</v>
      </c>
      <c r="K33" s="285">
        <f>'4-5_Prison and Probation'!AK33/D33*100</f>
        <v>129.13570517827159</v>
      </c>
      <c r="L33" s="285">
        <f>'4-5_Prison and Probation'!AL33/E33*100</f>
        <v>136.20297867256255</v>
      </c>
      <c r="M33" s="285">
        <f>'4-5_Prison and Probation'!AM33/F33*100</f>
        <v>134.29170213845367</v>
      </c>
      <c r="N33" s="285">
        <f>'4-5_Prison and Probation'!AN33/G33*100</f>
        <v>137.08186993473237</v>
      </c>
      <c r="O33" s="285">
        <f>'4-5_Prison and Probation'!AO33/H33*100</f>
        <v>133.24204913681316</v>
      </c>
      <c r="P33" s="340">
        <f t="shared" si="0"/>
        <v>11.089899139800977</v>
      </c>
      <c r="Q33" s="171" t="s">
        <v>3336</v>
      </c>
      <c r="R33" s="167">
        <f>'4-5_Prison and Probation'!AQ33/C33*100</f>
        <v>17.611360405708236</v>
      </c>
      <c r="S33" s="167">
        <f>'4-5_Prison and Probation'!AR33/D33*100</f>
        <v>18.449312955173959</v>
      </c>
      <c r="T33" s="167">
        <f>'4-5_Prison and Probation'!AS33/E33*100</f>
        <v>17.840644994144817</v>
      </c>
      <c r="U33" s="167">
        <f>'4-5_Prison and Probation'!AT33/F33*100</f>
        <v>15.344335029745473</v>
      </c>
      <c r="V33" s="167">
        <f>'4-5_Prison and Probation'!AU33/G33*100</f>
        <v>16.52076536831186</v>
      </c>
      <c r="W33" s="167">
        <f>'4-5_Prison and Probation'!AV33/H33*100</f>
        <v>16.574270427498202</v>
      </c>
      <c r="X33" s="6">
        <f t="shared" si="1"/>
        <v>-5.8887556345385406</v>
      </c>
      <c r="Y33" s="171" t="s">
        <v>3336</v>
      </c>
      <c r="Z33" s="168">
        <f>'4-5_Prison and Probation'!AX33/C33*100</f>
        <v>6.7248535168950365</v>
      </c>
      <c r="AA33" s="168">
        <f>'4-5_Prison and Probation'!AY33/D33*100</f>
        <v>7.1900150231474846</v>
      </c>
      <c r="AB33" s="168">
        <f>'4-5_Prison and Probation'!AZ33/E33*100</f>
        <v>8.1336558952461413</v>
      </c>
      <c r="AC33" s="168">
        <f>'4-5_Prison and Probation'!BA33/F33*100</f>
        <v>8.0653661000099639</v>
      </c>
      <c r="AD33" s="168">
        <f>'4-5_Prison and Probation'!BB33/G33*100</f>
        <v>8.3085762820798266</v>
      </c>
      <c r="AE33" s="168">
        <f>'4-5_Prison and Probation'!BC33/H33*100</f>
        <v>8.4031744466137326</v>
      </c>
      <c r="AF33" s="6">
        <f t="shared" si="2"/>
        <v>24.956988661570151</v>
      </c>
      <c r="AG33" s="171" t="s">
        <v>3336</v>
      </c>
      <c r="AH33" s="168">
        <f>'4-5_Prison and Probation'!BE33/C33*100</f>
        <v>24.099756344653379</v>
      </c>
      <c r="AI33" s="168">
        <f>'4-5_Prison and Probation'!BF33/D33*100</f>
        <v>24.681291675764854</v>
      </c>
      <c r="AJ33" s="168">
        <f>'4-5_Prison and Probation'!BG33/E33*100</f>
        <v>25.240078727686438</v>
      </c>
      <c r="AK33" s="168">
        <f>'4-5_Prison and Probation'!BH33/F33*100</f>
        <v>23.678226992775983</v>
      </c>
      <c r="AL33" s="168">
        <f>'4-5_Prison and Probation'!BI33/G33*100</f>
        <v>24.04860536402456</v>
      </c>
      <c r="AM33" s="168">
        <f>'4-5_Prison and Probation'!BJ33/H33*100</f>
        <v>22.192503285360782</v>
      </c>
      <c r="AN33" s="6">
        <f t="shared" si="3"/>
        <v>-7.9139931209957268</v>
      </c>
      <c r="AO33" s="171" t="s">
        <v>3336</v>
      </c>
      <c r="AP33" s="168">
        <f>'4-5_Prison and Probation'!BL33/C33*100</f>
        <v>5.2493582304876867</v>
      </c>
      <c r="AQ33" s="168">
        <f>'4-5_Prison and Probation'!BM33/D33*100</f>
        <v>5.7577033232856509</v>
      </c>
      <c r="AR33" s="168">
        <f>'4-5_Prison and Probation'!BN33/E33*100</f>
        <v>5.5591106529056269</v>
      </c>
      <c r="AS33" s="168">
        <f>'4-5_Prison and Probation'!BO33/F33*100</f>
        <v>5.2362543289006425</v>
      </c>
      <c r="AT33" s="168">
        <f>'4-5_Prison and Probation'!BP33/G33*100</f>
        <v>6.2748064496913782</v>
      </c>
      <c r="AU33" s="168">
        <f>'4-5_Prison and Probation'!BQ33/H33*100</f>
        <v>4.2741117438472616</v>
      </c>
      <c r="AV33" s="6">
        <f t="shared" si="4"/>
        <v>-18.578394611674668</v>
      </c>
      <c r="AW33" s="171" t="s">
        <v>3336</v>
      </c>
      <c r="AX33" s="168">
        <f>'4-5_Prison and Probation'!BS33/C33*100</f>
        <v>0.22699927483189994</v>
      </c>
      <c r="AY33" s="168">
        <f>'4-5_Prison and Probation'!BT33/D33*100</f>
        <v>0.92009427077217165</v>
      </c>
      <c r="AZ33" s="168">
        <f>'4-5_Prison and Probation'!BU33/E33*100</f>
        <v>9.5353527494093079E-2</v>
      </c>
      <c r="BA33" s="168">
        <f>'4-5_Prison and Probation'!BV33/F33*100</f>
        <v>8.6311884542318293E-2</v>
      </c>
      <c r="BB33" s="168">
        <f>'4-5_Prison and Probation'!BW33/G33*100</f>
        <v>5.7832317508676297E-2</v>
      </c>
      <c r="BC33" s="168">
        <f>'4-5_Prison and Probation'!BX33/H33*100</f>
        <v>4.8349680360263145E-2</v>
      </c>
      <c r="BD33" s="6">
        <f t="shared" si="5"/>
        <v>-78.700513296323265</v>
      </c>
      <c r="BE33" s="171" t="s">
        <v>3336</v>
      </c>
      <c r="BF33" s="168">
        <f>'4-5_Prison and Probation'!BZ33/C33*100</f>
        <v>59.454893399721797</v>
      </c>
      <c r="BG33" s="168">
        <f>'4-5_Prison and Probation'!CA33/D33*100</f>
        <v>62.651779984022617</v>
      </c>
      <c r="BH33" s="168">
        <f>'4-5_Prison and Probation'!CB33/E33*100</f>
        <v>58.632884056117838</v>
      </c>
      <c r="BI33" s="168">
        <f>'4-5_Prison and Probation'!CC33/F33*100</f>
        <v>51.930983866294831</v>
      </c>
      <c r="BJ33" s="168">
        <f>'4-5_Prison and Probation'!CD33/G33*100</f>
        <v>53.65875192846682</v>
      </c>
      <c r="BK33" s="168">
        <f>'4-5_Prison and Probation'!CE33/H33*100</f>
        <v>51.990411291390949</v>
      </c>
      <c r="BL33" s="6">
        <f t="shared" si="6"/>
        <v>-12.554865851236698</v>
      </c>
      <c r="BM33" s="171" t="s">
        <v>3336</v>
      </c>
      <c r="BN33" s="168">
        <f>'4-5_Prison and Probation'!CG33/C33*100</f>
        <v>25.319877446874838</v>
      </c>
      <c r="BO33" s="168">
        <f>'4-5_Prison and Probation'!CH33/D33*100</f>
        <v>26.891415027207284</v>
      </c>
      <c r="BP33" s="168">
        <f>'4-5_Prison and Probation'!CI33/E33*100</f>
        <v>24.067230339509095</v>
      </c>
      <c r="BQ33" s="168">
        <f>'4-5_Prison and Probation'!CJ33/F33*100</f>
        <v>22.364368305854029</v>
      </c>
      <c r="BR33" s="168">
        <f>'4-5_Prison and Probation'!CK33/G33*100</f>
        <v>23.595585543539926</v>
      </c>
      <c r="BS33" s="168">
        <f>'4-5_Prison and Probation'!CL33/H33*100</f>
        <v>22.158658509108598</v>
      </c>
      <c r="BT33" s="6">
        <f t="shared" si="7"/>
        <v>-12.485127324960331</v>
      </c>
      <c r="BU33" s="171" t="s">
        <v>3336</v>
      </c>
      <c r="BV33" s="168">
        <f>'4-5_Prison and Probation'!CN33/C33*100</f>
        <v>4.1238201594461819</v>
      </c>
      <c r="BW33" s="168">
        <f>'4-5_Prison and Probation'!CO33/D33*100</f>
        <v>4.4392177187770754</v>
      </c>
      <c r="BX33" s="168">
        <f>'4-5_Prison and Probation'!CP33/E33*100</f>
        <v>4.5674339669670587</v>
      </c>
      <c r="BY33" s="168">
        <f>'4-5_Prison and Probation'!CQ33/F33*100</f>
        <v>3.7689522916812317</v>
      </c>
      <c r="BZ33" s="168">
        <f>'4-5_Prison and Probation'!CR33/G33*100</f>
        <v>4.2121204585485899</v>
      </c>
      <c r="CA33" s="168">
        <f>'4-5_Prison and Probation'!CS33/H33*100</f>
        <v>3.945333917397472</v>
      </c>
      <c r="CB33" s="6">
        <f t="shared" si="8"/>
        <v>-4.3281771548611943</v>
      </c>
      <c r="CC33" s="171" t="s">
        <v>3336</v>
      </c>
      <c r="CD33" s="168">
        <f>'4-5_Prison and Probation'!CU33/C33*100</f>
        <v>11.425630166538964</v>
      </c>
      <c r="CE33" s="168">
        <f>'4-5_Prison and Probation'!CV33/D33*100</f>
        <v>11.781000869062238</v>
      </c>
      <c r="CF33" s="168">
        <f>'4-5_Prison and Probation'!CW33/E33*100</f>
        <v>9.9358375648844994</v>
      </c>
      <c r="CG33" s="168">
        <f>'4-5_Prison and Probation'!CX33/F33*100</f>
        <v>8.6791395011997849</v>
      </c>
      <c r="CH33" s="168">
        <f>'4-5_Prison and Probation'!CY33/G33*100</f>
        <v>9.4845000714229126</v>
      </c>
      <c r="CI33" s="168">
        <f>'4-5_Prison and Probation'!CZ33/H33*100</f>
        <v>8.3354848941093653</v>
      </c>
      <c r="CJ33" s="6">
        <f t="shared" si="9"/>
        <v>-27.045731634823781</v>
      </c>
      <c r="CK33" s="171" t="s">
        <v>3336</v>
      </c>
      <c r="CL33" s="168" t="e">
        <f>'4-5_Prison and Probation'!DB33/C33*100</f>
        <v>#VALUE!</v>
      </c>
      <c r="CM33" s="168" t="e">
        <f>'4-5_Prison and Probation'!DC33/D33*100</f>
        <v>#VALUE!</v>
      </c>
      <c r="CN33" s="168" t="e">
        <f>'4-5_Prison and Probation'!DD33/E33*100</f>
        <v>#VALUE!</v>
      </c>
      <c r="CO33" s="168" t="e">
        <f>'4-5_Prison and Probation'!DE33/F33*100</f>
        <v>#VALUE!</v>
      </c>
      <c r="CP33" s="168" t="e">
        <f>'4-5_Prison and Probation'!DF33/G33*100</f>
        <v>#VALUE!</v>
      </c>
      <c r="CQ33" s="168" t="e">
        <f>'4-5_Prison and Probation'!DG33/H33*100</f>
        <v>#VALUE!</v>
      </c>
      <c r="CR33" s="6" t="e">
        <f t="shared" si="10"/>
        <v>#VALUE!</v>
      </c>
      <c r="CS33" s="171" t="s">
        <v>3336</v>
      </c>
      <c r="CT33" s="168">
        <f>'4-5_Prison and Probation'!DI33/C33*100</f>
        <v>0.53912327772576241</v>
      </c>
      <c r="CU33" s="168">
        <f>'4-5_Prison and Probation'!DJ33/D33*100</f>
        <v>0.67347106417344527</v>
      </c>
      <c r="CV33" s="168">
        <f>'4-5_Prison and Probation'!DK33/E33*100</f>
        <v>0.44816157922223748</v>
      </c>
      <c r="CW33" s="168">
        <f>'4-5_Prison and Probation'!DL33/F33*100</f>
        <v>0.40278879453081867</v>
      </c>
      <c r="CX33" s="168">
        <f>'4-5_Prison and Probation'!DM33/G33*100</f>
        <v>0.37591006380639591</v>
      </c>
      <c r="CY33" s="168">
        <f>'4-5_Prison and Probation'!DN33/H33*100</f>
        <v>0.35778763466594721</v>
      </c>
      <c r="CZ33" s="6">
        <f t="shared" si="11"/>
        <v>-33.63528353380724</v>
      </c>
      <c r="DA33" s="171" t="s">
        <v>3336</v>
      </c>
      <c r="DB33" s="168">
        <f>'4-5_Prison and Probation'!DP33/C33*100</f>
        <v>49.958757069253984</v>
      </c>
      <c r="DC33" s="168">
        <f>'4-5_Prison and Probation'!DQ33/D33*100</f>
        <v>54.4278445947497</v>
      </c>
      <c r="DD33" s="168">
        <f>'4-5_Prison and Probation'!DR33/E33*100</f>
        <v>52.835389584476978</v>
      </c>
      <c r="DE33" s="168">
        <f>'4-5_Prison and Probation'!DS33/F33*100</f>
        <v>55.325917991626028</v>
      </c>
      <c r="DF33" s="168">
        <f>'4-5_Prison and Probation'!DT33/G33*100</f>
        <v>52.19366655158035</v>
      </c>
      <c r="DG33" s="168">
        <f>'4-5_Prison and Probation'!DU33/H33*100</f>
        <v>56.298367811490401</v>
      </c>
      <c r="DH33" s="6">
        <f t="shared" si="12"/>
        <v>12.689688683504073</v>
      </c>
      <c r="DI33" s="171" t="s">
        <v>3336</v>
      </c>
      <c r="DJ33" s="168">
        <f>'4-5_Prison and Probation'!DW33/C33*100</f>
        <v>0.60533139955173321</v>
      </c>
      <c r="DK33" s="168">
        <f>'4-5_Prison and Probation'!DX33/D33*100</f>
        <v>0.626043524442921</v>
      </c>
      <c r="DL33" s="168">
        <f>'4-5_Prison and Probation'!DY33/E33*100</f>
        <v>0.59119187046337707</v>
      </c>
      <c r="DM33" s="168">
        <f>'4-5_Prison and Probation'!DZ33/F33*100</f>
        <v>0.70008528573213724</v>
      </c>
      <c r="DN33" s="168">
        <f>'4-5_Prison and Probation'!EA33/G33*100</f>
        <v>0.6457942121802186</v>
      </c>
      <c r="DO33" s="168">
        <f>'4-5_Prison and Probation'!EB33/H33*100</f>
        <v>0.65755565289957874</v>
      </c>
      <c r="DP33" s="6">
        <f t="shared" si="13"/>
        <v>8.6273821887513549</v>
      </c>
      <c r="DQ33" s="171" t="s">
        <v>3336</v>
      </c>
      <c r="DR33" s="168">
        <f>'4-5_Prison and Probation'!ED33/C33*100</f>
        <v>7.5666424943966651E-2</v>
      </c>
      <c r="DS33" s="168">
        <f>'4-5_Prison and Probation'!EE33/D33*100</f>
        <v>0.15176812713767779</v>
      </c>
      <c r="DT33" s="168">
        <f>'4-5_Prison and Probation'!EF33/E33*100</f>
        <v>0.12395958574232102</v>
      </c>
      <c r="DU33" s="168">
        <f>'4-5_Prison and Probation'!EG33/F33*100</f>
        <v>0.21098460665900023</v>
      </c>
      <c r="DV33" s="168">
        <f>'4-5_Prison and Probation'!EH33/G33*100</f>
        <v>0.10602591543257321</v>
      </c>
      <c r="DW33" s="168">
        <f>'4-5_Prison and Probation'!EI33/H33*100</f>
        <v>8.7029424648473644E-2</v>
      </c>
      <c r="DX33" s="6">
        <f t="shared" si="14"/>
        <v>15.017228199854358</v>
      </c>
      <c r="DY33" s="171" t="s">
        <v>3336</v>
      </c>
      <c r="DZ33" s="168" t="e">
        <f>'4-5_Prison and Probation'!EK33/C33*100</f>
        <v>#VALUE!</v>
      </c>
      <c r="EA33" s="168" t="e">
        <f>'4-5_Prison and Probation'!EL33/D33*100</f>
        <v>#VALUE!</v>
      </c>
      <c r="EB33" s="168" t="e">
        <f>'4-5_Prison and Probation'!EM33/E33*100</f>
        <v>#VALUE!</v>
      </c>
      <c r="EC33" s="168" t="e">
        <f>'4-5_Prison and Probation'!EN33/F33*100</f>
        <v>#VALUE!</v>
      </c>
      <c r="ED33" s="168" t="e">
        <f>'4-5_Prison and Probation'!EO33/G33*100</f>
        <v>#VALUE!</v>
      </c>
      <c r="EE33" s="168" t="e">
        <f>'4-5_Prison and Probation'!EP33/H33*100</f>
        <v>#VALUE!</v>
      </c>
      <c r="EF33" s="6" t="e">
        <f t="shared" si="15"/>
        <v>#VALUE!</v>
      </c>
      <c r="EG33" s="171" t="s">
        <v>3336</v>
      </c>
      <c r="EH33" s="133">
        <f>'4-5_Prison and Probation'!ER33/C33*100</f>
        <v>49.353425669702247</v>
      </c>
      <c r="EI33" s="133">
        <f>'4-5_Prison and Probation'!ES33/D33*100</f>
        <v>53.801801070306773</v>
      </c>
      <c r="EJ33" s="133">
        <f>'4-5_Prison and Probation'!ET33/E33*100</f>
        <v>52.244197714013595</v>
      </c>
      <c r="EK33" s="133">
        <f>'4-5_Prison and Probation'!EU33/F33*100</f>
        <v>54.625832705893885</v>
      </c>
      <c r="EL33" s="133">
        <f>'4-5_Prison and Probation'!EV33/G33*100</f>
        <v>51.547872339400136</v>
      </c>
      <c r="EM33" s="133">
        <f>'4-5_Prison and Probation'!EW33/H33*100</f>
        <v>55.640812158590826</v>
      </c>
      <c r="EN33" s="340">
        <f t="shared" si="16"/>
        <v>12.739513830239275</v>
      </c>
      <c r="EO33" s="171" t="s">
        <v>3336</v>
      </c>
      <c r="EP33" s="168" t="e">
        <f>'4-5_Prison and Probation'!EY33/C33*100</f>
        <v>#VALUE!</v>
      </c>
      <c r="EQ33" s="168" t="e">
        <f>'4-5_Prison and Probation'!EZ33/D33*100</f>
        <v>#VALUE!</v>
      </c>
      <c r="ER33" s="168" t="e">
        <f>'4-5_Prison and Probation'!FA33/E33*100</f>
        <v>#VALUE!</v>
      </c>
      <c r="ES33" s="168">
        <f>'4-5_Prison and Probation'!FB33/F33*100</f>
        <v>11.258905828075742</v>
      </c>
      <c r="ET33" s="168">
        <f>'4-5_Prison and Probation'!FC33/G33*100</f>
        <v>10.843559532876805</v>
      </c>
      <c r="EU33" s="168">
        <f>'4-5_Prison and Probation'!FD33/H33*100</f>
        <v>10.540230318537363</v>
      </c>
      <c r="EV33" s="6" t="e">
        <f t="shared" si="17"/>
        <v>#VALUE!</v>
      </c>
      <c r="EW33" s="171" t="s">
        <v>3336</v>
      </c>
      <c r="EX33" s="168" t="e">
        <f>'4-5_Prison and Probation'!FF33/C33*100</f>
        <v>#VALUE!</v>
      </c>
      <c r="EY33" s="168" t="e">
        <f>'4-5_Prison and Probation'!FG33/D33*100</f>
        <v>#VALUE!</v>
      </c>
      <c r="EZ33" s="168" t="e">
        <f>'4-5_Prison and Probation'!FH33/E33*100</f>
        <v>#VALUE!</v>
      </c>
      <c r="FA33" s="168" t="e">
        <f>'4-5_Prison and Probation'!FI33/F33*100</f>
        <v>#VALUE!</v>
      </c>
      <c r="FB33" s="168">
        <f>'4-5_Prison and Probation'!FJ33/G33*100</f>
        <v>40.704312806523326</v>
      </c>
      <c r="FC33" s="168">
        <f>'4-5_Prison and Probation'!FK33/H33*100</f>
        <v>45.100581840053458</v>
      </c>
      <c r="FD33" s="6" t="e">
        <f t="shared" si="18"/>
        <v>#VALUE!</v>
      </c>
      <c r="FE33" s="171" t="s">
        <v>3336</v>
      </c>
      <c r="FF33" s="168" t="e">
        <f>'4-5_Prison and Probation'!FM33/C33*100</f>
        <v>#VALUE!</v>
      </c>
      <c r="FG33" s="168" t="e">
        <f>'4-5_Prison and Probation'!FN33/D33*100</f>
        <v>#VALUE!</v>
      </c>
      <c r="FH33" s="168" t="e">
        <f>'4-5_Prison and Probation'!FO33/E33*100</f>
        <v>#VALUE!</v>
      </c>
      <c r="FI33" s="168" t="e">
        <f>'4-5_Prison and Probation'!FP33/F33*100</f>
        <v>#VALUE!</v>
      </c>
      <c r="FJ33" s="168" t="e">
        <f>'4-5_Prison and Probation'!FQ33/G33*100</f>
        <v>#VALUE!</v>
      </c>
      <c r="FK33" s="168" t="e">
        <f>'4-5_Prison and Probation'!FR33/H33*100</f>
        <v>#VALUE!</v>
      </c>
      <c r="FL33" s="6" t="e">
        <f t="shared" si="19"/>
        <v>#VALUE!</v>
      </c>
      <c r="FM33" s="171" t="s">
        <v>3336</v>
      </c>
      <c r="FN33" s="168" t="e">
        <f>'4-5_Prison and Probation'!FT33/C33*100</f>
        <v>#VALUE!</v>
      </c>
      <c r="FO33" s="168" t="e">
        <f>'4-5_Prison and Probation'!FU33/D33*100</f>
        <v>#VALUE!</v>
      </c>
      <c r="FP33" s="168" t="e">
        <f>'4-5_Prison and Probation'!FV33/E33*100</f>
        <v>#VALUE!</v>
      </c>
      <c r="FQ33" s="168" t="e">
        <f>'4-5_Prison and Probation'!FW33/F33*100</f>
        <v>#VALUE!</v>
      </c>
      <c r="FR33" s="168" t="e">
        <f>'4-5_Prison and Probation'!FX33/G33*100</f>
        <v>#VALUE!</v>
      </c>
      <c r="FS33" s="168" t="e">
        <f>'4-5_Prison and Probation'!FY33/H33*100</f>
        <v>#VALUE!</v>
      </c>
      <c r="FT33" s="6" t="e">
        <f t="shared" si="20"/>
        <v>#VALUE!</v>
      </c>
      <c r="FU33" s="171" t="s">
        <v>3336</v>
      </c>
      <c r="FV33" s="168">
        <f>'4-5_Prison and Probation'!GA33/C33*100</f>
        <v>12.711959390586397</v>
      </c>
      <c r="FW33" s="168">
        <f>'4-5_Prison and Probation'!GB33/D33*100</f>
        <v>15.404464904474297</v>
      </c>
      <c r="FX33" s="168">
        <f>'4-5_Prison and Probation'!GC33/E33*100</f>
        <v>15.561695687035989</v>
      </c>
      <c r="FY33" s="168">
        <f>'4-5_Prison and Probation'!GD33/F33*100</f>
        <v>0</v>
      </c>
      <c r="FZ33" s="168">
        <f>'4-5_Prison and Probation'!GE33/G33*100</f>
        <v>0</v>
      </c>
      <c r="GA33" s="168">
        <f>'4-5_Prison and Probation'!GF33/H33*100</f>
        <v>3.6745757073799985</v>
      </c>
      <c r="GB33" s="6">
        <f t="shared" si="21"/>
        <v>-71.093553759295858</v>
      </c>
      <c r="GC33" s="171" t="s">
        <v>3336</v>
      </c>
      <c r="GE33" s="168">
        <f>'4-5_Prison and Probation'!HA33/G33*100</f>
        <v>112.2428895647559</v>
      </c>
      <c r="GF33" s="168">
        <f>'4-5_Prison and Probation'!HB33/G33*100</f>
        <v>6.2940838888609365</v>
      </c>
      <c r="GG33" s="168">
        <f>'4-5_Prison and Probation'!HC33/E33*100</f>
        <v>0.10488888024350237</v>
      </c>
      <c r="GH33" s="168">
        <f>'4-5_Prison and Probation'!HD33/G33*100</f>
        <v>17.619579400976708</v>
      </c>
      <c r="GI33" s="168" t="e">
        <f>'4-5_Prison and Probation'!HE33/G33*100</f>
        <v>#VALUE!</v>
      </c>
      <c r="GJ33" s="171" t="s">
        <v>3336</v>
      </c>
      <c r="GK33" s="168" t="e">
        <f>'4-5_Prison and Probation'!HG33/G33*100</f>
        <v>#VALUE!</v>
      </c>
      <c r="GL33" s="168" t="e">
        <f>'4-5_Prison and Probation'!HH33/G33*100</f>
        <v>#VALUE!</v>
      </c>
      <c r="GM33" s="168" t="e">
        <f>'4-5_Prison and Probation'!HI33/G33*100</f>
        <v>#VALUE!</v>
      </c>
      <c r="GN33" s="168" t="e">
        <f>'4-5_Prison and Probation'!HJ33/G33*100</f>
        <v>#VALUE!</v>
      </c>
      <c r="GO33" s="168" t="e">
        <f>'4-5_Prison and Probation'!HK33/G33*100</f>
        <v>#VALUE!</v>
      </c>
      <c r="GP33" s="171" t="s">
        <v>3336</v>
      </c>
      <c r="GQ33" s="168">
        <f>'4-5_Prison and Probation'!HM33/G33*100</f>
        <v>10.371262273222614</v>
      </c>
      <c r="GR33" s="168" t="e">
        <f>'4-5_Prison and Probation'!HN33/G33*100</f>
        <v>#VALUE!</v>
      </c>
      <c r="GS33" s="168" t="e">
        <f>'4-5_Prison and Probation'!HO33/G33*100</f>
        <v>#VALUE!</v>
      </c>
      <c r="GT33" s="168" t="e">
        <f>'4-5_Prison and Probation'!HP33/G33*100</f>
        <v>#VALUE!</v>
      </c>
      <c r="GU33" s="168" t="e">
        <f>'4-5_Prison and Probation'!HQ33/G33*100</f>
        <v>#VALUE!</v>
      </c>
      <c r="GV33" s="171" t="s">
        <v>3336</v>
      </c>
      <c r="GW33" s="168">
        <f>'4-5_Prison and Probation'!HS33/G33*100</f>
        <v>3.9133201514204288</v>
      </c>
      <c r="GX33" s="168">
        <f>'4-5_Prison and Probation'!HT33/G33*100</f>
        <v>0.13494207418691134</v>
      </c>
      <c r="GY33" s="168" t="e">
        <f>'4-5_Prison and Probation'!HU33/G33*100</f>
        <v>#VALUE!</v>
      </c>
      <c r="GZ33" s="168">
        <f>'4-5_Prison and Probation'!HV33/G33*100</f>
        <v>0.45301982048463091</v>
      </c>
      <c r="HA33" s="168" t="e">
        <f>'4-5_Prison and Probation'!HW33/G33*100</f>
        <v>#VALUE!</v>
      </c>
      <c r="HB33" s="171" t="s">
        <v>3336</v>
      </c>
      <c r="HC33" s="168" t="e">
        <f>'4-5_Prison and Probation'!HY33/G33*100</f>
        <v>#VALUE!</v>
      </c>
      <c r="HD33" s="168" t="e">
        <f>'4-5_Prison and Probation'!HZ33/G33*100</f>
        <v>#VALUE!</v>
      </c>
      <c r="HE33" s="168" t="e">
        <f>'4-5_Prison and Probation'!IA33/G33*100</f>
        <v>#VALUE!</v>
      </c>
      <c r="HF33" s="168" t="e">
        <f>'4-5_Prison and Probation'!IB33/G33*100</f>
        <v>#VALUE!</v>
      </c>
      <c r="HG33" s="168" t="e">
        <f>'4-5_Prison and Probation'!IC33/G33*100</f>
        <v>#VALUE!</v>
      </c>
      <c r="HH33" s="171" t="s">
        <v>3336</v>
      </c>
      <c r="HI33" s="168" t="e">
        <f>'4-5_Prison and Probation'!IE33/G33*100</f>
        <v>#VALUE!</v>
      </c>
      <c r="HJ33" s="168" t="e">
        <f>'4-5_Prison and Probation'!IF33/G33*100</f>
        <v>#VALUE!</v>
      </c>
      <c r="HK33" s="168" t="e">
        <f>'4-5_Prison and Probation'!IG33/G33*100</f>
        <v>#VALUE!</v>
      </c>
      <c r="HL33" s="168" t="e">
        <f>'4-5_Prison and Probation'!IH33/G33*100</f>
        <v>#VALUE!</v>
      </c>
      <c r="HM33" s="168" t="e">
        <f>'4-5_Prison and Probation'!II33/G33*100</f>
        <v>#VALUE!</v>
      </c>
      <c r="HN33" s="171" t="s">
        <v>3336</v>
      </c>
      <c r="HO33" s="168">
        <f>'4-5_Prison and Probation'!IK33/G33*100</f>
        <v>1.9662987952949942</v>
      </c>
      <c r="HP33" s="168" t="e">
        <f>'4-5_Prison and Probation'!IL33/G33*100</f>
        <v>#VALUE!</v>
      </c>
      <c r="HQ33" s="168" t="e">
        <f>'4-5_Prison and Probation'!IM33/G33*100</f>
        <v>#VALUE!</v>
      </c>
      <c r="HR33" s="168">
        <f>'4-5_Prison and Probation'!IN33/G33*100</f>
        <v>0.35663262463683715</v>
      </c>
      <c r="HS33" s="168" t="e">
        <f>'4-5_Prison and Probation'!IO33/G33*100</f>
        <v>#VALUE!</v>
      </c>
      <c r="HT33" s="171" t="s">
        <v>3336</v>
      </c>
      <c r="HU33" s="168">
        <f>'4-5_Prison and Probation'!IQ33/G33*100</f>
        <v>3.1229451454685195</v>
      </c>
      <c r="HV33" s="168" t="e">
        <f>'4-5_Prison and Probation'!IR33/G33*100</f>
        <v>#VALUE!</v>
      </c>
      <c r="HW33" s="168" t="e">
        <f>'4-5_Prison and Probation'!IS33/G33*100</f>
        <v>#VALUE!</v>
      </c>
      <c r="HX33" s="168">
        <f>'4-5_Prison and Probation'!IT33/G33*100</f>
        <v>0.47229725965418973</v>
      </c>
      <c r="HY33" s="168" t="e">
        <f>'4-5_Prison and Probation'!IU33/G33*100</f>
        <v>#VALUE!</v>
      </c>
      <c r="HZ33" s="171" t="s">
        <v>3336</v>
      </c>
      <c r="IA33" s="168">
        <f>'4-5_Prison and Probation'!IW33/G33*100</f>
        <v>14.101446752532237</v>
      </c>
      <c r="IB33" s="168">
        <f>'4-5_Prison and Probation'!IX33/G33*100</f>
        <v>0.6457942121802186</v>
      </c>
      <c r="IC33" s="168">
        <f>'4-5_Prison and Probation'!IY33/G33*100</f>
        <v>3.8554878339117526E-2</v>
      </c>
      <c r="ID33" s="168">
        <f>'4-5_Prison and Probation'!IZ33/G33*100</f>
        <v>2.2361829436688168</v>
      </c>
      <c r="IE33" s="168" t="e">
        <f>'4-5_Prison and Probation'!JA33/G33*100</f>
        <v>#VALUE!</v>
      </c>
      <c r="IF33" s="171" t="s">
        <v>3336</v>
      </c>
      <c r="IG33" s="168">
        <f>'4-5_Prison and Probation'!JC33/G33*100</f>
        <v>14.284582424643045</v>
      </c>
      <c r="IH33" s="168">
        <f>'4-5_Prison and Probation'!JD33/G33*100</f>
        <v>0.66507165134977742</v>
      </c>
      <c r="II33" s="168" t="e">
        <f>'4-5_Prison and Probation'!JE33/G33*100</f>
        <v>#VALUE!</v>
      </c>
      <c r="IJ33" s="168">
        <f>'4-5_Prison and Probation'!JF33/G33*100</f>
        <v>1.031342995571394</v>
      </c>
      <c r="IK33" s="168" t="e">
        <f>'4-5_Prison and Probation'!JG33/G33*100</f>
        <v>#VALUE!</v>
      </c>
      <c r="IL33" s="171" t="s">
        <v>3336</v>
      </c>
      <c r="IM33" s="168" t="e">
        <f>'4-5_Prison and Probation'!JI33/G33*100</f>
        <v>#VALUE!</v>
      </c>
      <c r="IN33" s="168" t="e">
        <f>'4-5_Prison and Probation'!JJ33/G33*100</f>
        <v>#VALUE!</v>
      </c>
      <c r="IO33" s="168" t="e">
        <f>'4-5_Prison and Probation'!JK33/G33*100</f>
        <v>#VALUE!</v>
      </c>
      <c r="IP33" s="168" t="e">
        <f>'4-5_Prison and Probation'!JL33/G33*100</f>
        <v>#VALUE!</v>
      </c>
      <c r="IQ33" s="168" t="e">
        <f>'4-5_Prison and Probation'!JM33/G33*100</f>
        <v>#VALUE!</v>
      </c>
      <c r="IR33" s="171" t="s">
        <v>3336</v>
      </c>
      <c r="IS33" s="168">
        <f>'4-5_Prison and Probation'!JO33/G33*100</f>
        <v>22.111222727483902</v>
      </c>
      <c r="IT33" s="168">
        <f>'4-5_Prison and Probation'!JP33/G33*100</f>
        <v>2.4771509332883013</v>
      </c>
      <c r="IU33" s="168" t="e">
        <f>'4-5_Prison and Probation'!JQ33/G33*100</f>
        <v>#VALUE!</v>
      </c>
      <c r="IV33" s="168">
        <f>'4-5_Prison and Probation'!JR33/G33*100</f>
        <v>5.9663674229784371</v>
      </c>
      <c r="IW33" s="168" t="e">
        <f>'4-5_Prison and Probation'!JS33/G33*100</f>
        <v>#VALUE!</v>
      </c>
      <c r="IX33" s="171" t="s">
        <v>3336</v>
      </c>
      <c r="IY33" s="168">
        <f>'4-5_Prison and Probation'!KO33/H33*100</f>
        <v>60.910927317859496</v>
      </c>
      <c r="IZ33" s="168">
        <f>'4-5_Prison and Probation'!KP33/H33*100</f>
        <v>60.910927317859496</v>
      </c>
      <c r="JA33" s="168" t="e">
        <f>'4-5_Prison and Probation'!KQ33/H33*100</f>
        <v>#VALUE!</v>
      </c>
      <c r="JB33" s="171" t="s">
        <v>3336</v>
      </c>
      <c r="JC33" s="168" t="e">
        <f>'4-5_Prison and Probation'!KS33/H33*100</f>
        <v>#VALUE!</v>
      </c>
      <c r="JD33" s="168" t="e">
        <f>'4-5_Prison and Probation'!KT33/H33*100</f>
        <v>#VALUE!</v>
      </c>
      <c r="JE33" s="168">
        <f>'4-5_Prison and Probation'!KU33/H33*100</f>
        <v>4.7962882917381027</v>
      </c>
      <c r="JF33" s="168" t="e">
        <f>'4-5_Prison and Probation'!KV33/H33*100</f>
        <v>#VALUE!</v>
      </c>
      <c r="JG33" s="168">
        <f>'4-5_Prison and Probation'!KW33/H33*100</f>
        <v>5.8599812596638925</v>
      </c>
      <c r="JH33" s="168">
        <f>'4-5_Prison and Probation'!KX33/H33*100</f>
        <v>0</v>
      </c>
      <c r="JI33" s="168">
        <f>'4-5_Prison and Probation'!KY33/H33*100</f>
        <v>2.185405552283894</v>
      </c>
      <c r="JJ33" s="168" t="e">
        <f>'4-5_Prison and Probation'!KZ33/H33*100</f>
        <v>#VALUE!</v>
      </c>
      <c r="JK33" s="168">
        <f>'4-5_Prison and Probation'!LA33/H33*100</f>
        <v>48.069252214173616</v>
      </c>
      <c r="JL33" s="168" t="e">
        <f>'4-5_Prison and Probation'!LB33/H33*100</f>
        <v>#VALUE!</v>
      </c>
      <c r="JM33" s="171" t="s">
        <v>3336</v>
      </c>
      <c r="JN33" s="168">
        <f>'4-5_Prison and Probation'!LD33/H33*100</f>
        <v>0.46415693145852616</v>
      </c>
      <c r="JO33" s="168" t="e">
        <f>'4-5_Prison and Probation'!LE33/H33*100</f>
        <v>#VALUE!</v>
      </c>
      <c r="JP33" s="168">
        <f>'4-5_Prison and Probation'!LF33/H33*100</f>
        <v>37.625721256356776</v>
      </c>
      <c r="JQ33" s="168" t="e">
        <f>'4-5_Prison and Probation'!LG33/H33*100</f>
        <v>#VALUE!</v>
      </c>
      <c r="JR33" s="168">
        <f>'4-5_Prison and Probation'!LH33/H33*100</f>
        <v>1.479500219024052</v>
      </c>
      <c r="JS33" s="168" t="e">
        <f>'4-5_Prison and Probation'!LI33/H33*100</f>
        <v>#VALUE!</v>
      </c>
      <c r="JT33" s="171" t="s">
        <v>3336</v>
      </c>
      <c r="JU33" s="168" t="e">
        <f>'4-5_Prison and Probation'!LK33/H33*100</f>
        <v>#VALUE!</v>
      </c>
      <c r="JV33" s="168" t="e">
        <f>'4-5_Prison and Probation'!LL33/H33*100</f>
        <v>#VALUE!</v>
      </c>
      <c r="JW33" s="168" t="e">
        <f>'4-5_Prison and Probation'!LM33/H33*100</f>
        <v>#VALUE!</v>
      </c>
      <c r="JX33" s="168" t="e">
        <f>'4-5_Prison and Probation'!LN33/H33*100</f>
        <v>#VALUE!</v>
      </c>
      <c r="JY33" s="168">
        <f>'4-5_Prison and Probation'!LO33/H33*100</f>
        <v>2.6108827394542096</v>
      </c>
      <c r="JZ33" s="168" t="e">
        <f>'4-5_Prison and Probation'!LP33/H33*100</f>
        <v>#VALUE!</v>
      </c>
      <c r="KA33" s="171" t="s">
        <v>3336</v>
      </c>
      <c r="KB33" s="168" t="e">
        <f>'4-5_Prison and Probation'!LR33/H33*100</f>
        <v>#VALUE!</v>
      </c>
      <c r="KC33" s="168" t="e">
        <f>'4-5_Prison and Probation'!LS33/H33*100</f>
        <v>#VALUE!</v>
      </c>
      <c r="KD33" s="168" t="e">
        <f>'4-5_Prison and Probation'!LT33/H33*100</f>
        <v>#VALUE!</v>
      </c>
      <c r="KE33" s="168" t="e">
        <f>'4-5_Prison and Probation'!LU33/H33*100</f>
        <v>#VALUE!</v>
      </c>
      <c r="KF33" s="171" t="s">
        <v>3336</v>
      </c>
      <c r="KG33" s="168">
        <f>'4-5_Prison and Probation'!OT33/G33*100</f>
        <v>283.36871707292903</v>
      </c>
      <c r="KH33" s="168">
        <f>'4-5_Prison and Probation'!OU33/G33*100</f>
        <v>28.964352352262047</v>
      </c>
      <c r="KI33" s="168">
        <f>'4-5_Prison and Probation'!OV33/G33*100</f>
        <v>1.4747240964712454</v>
      </c>
      <c r="KJ33" s="168">
        <f>'4-5_Prison and Probation'!OW33/G33*100</f>
        <v>21.407596197795005</v>
      </c>
      <c r="KK33" s="168" t="e">
        <f>'4-5_Prison and Probation'!OX33/G33*100</f>
        <v>#VALUE!</v>
      </c>
      <c r="KL33" s="171" t="s">
        <v>3336</v>
      </c>
      <c r="KM33" s="168">
        <f>'4-5_Prison and Probation'!OZ33/G33*100</f>
        <v>351.28313526728459</v>
      </c>
      <c r="KN33" s="168">
        <f>'4-5_Prison and Probation'!PA33/G33*100</f>
        <v>39.991047557249651</v>
      </c>
      <c r="KO33" s="168">
        <f>'4-5_Prison and Probation'!PB33/G33*100</f>
        <v>7.7109756678235053</v>
      </c>
      <c r="KP33" s="168">
        <f>'4-5_Prison and Probation'!PC33/G33*100</f>
        <v>27.383602340358227</v>
      </c>
      <c r="KQ33" s="168" t="e">
        <f>'4-5_Prison and Probation'!PD33/G33*100</f>
        <v>#VALUE!</v>
      </c>
      <c r="KR33" s="171" t="s">
        <v>3336</v>
      </c>
      <c r="KS33" s="168" t="e">
        <f>'4-5_Prison and Probation'!PF33/G33*100</f>
        <v>#VALUE!</v>
      </c>
      <c r="KT33" s="168" t="e">
        <f>'4-5_Prison and Probation'!PG33/G33*100</f>
        <v>#VALUE!</v>
      </c>
      <c r="KU33" s="168" t="e">
        <f>'4-5_Prison and Probation'!PH33/G33*100</f>
        <v>#VALUE!</v>
      </c>
      <c r="KV33" s="168" t="e">
        <f>'4-5_Prison and Probation'!PI33/G33*100</f>
        <v>#VALUE!</v>
      </c>
      <c r="KW33" s="168" t="e">
        <f>'4-5_Prison and Probation'!PJ33/G33*100</f>
        <v>#VALUE!</v>
      </c>
      <c r="KX33" s="168">
        <f>'4-5_Prison and Probation'!PK33/G33*100</f>
        <v>0</v>
      </c>
      <c r="KY33" s="168" t="e">
        <f>'4-5_Prison and Probation'!PL33/G33*100</f>
        <v>#VALUE!</v>
      </c>
      <c r="KZ33" s="171" t="s">
        <v>3336</v>
      </c>
      <c r="LA33" s="168" t="e">
        <f>'4-5_Prison and Probation'!PN33/G33*100</f>
        <v>#VALUE!</v>
      </c>
      <c r="LB33" s="168" t="e">
        <f>'4-5_Prison and Probation'!PO33/G33*100</f>
        <v>#VALUE!</v>
      </c>
      <c r="LC33" s="171" t="s">
        <v>3336</v>
      </c>
      <c r="LD33" s="168" t="e">
        <f>'4-5_Prison and Probation'!#REF!/G33*100</f>
        <v>#REF!</v>
      </c>
      <c r="LE33" s="168">
        <f>'4-5_Prison and Probation'!PR33/G33*100</f>
        <v>147.03866726580947</v>
      </c>
      <c r="LF33" s="168">
        <f>'4-5_Prison and Probation'!PS33/G33*100</f>
        <v>131.86732263936673</v>
      </c>
      <c r="LG33" s="168">
        <f>'4-5_Prison and Probation'!PT33/G33*100</f>
        <v>90.324441228967586</v>
      </c>
      <c r="LH33" s="168" t="e">
        <f>'4-5_Prison and Probation'!PU33/G33*100</f>
        <v>#VALUE!</v>
      </c>
      <c r="LI33" s="168" t="e">
        <f>'4-5_Prison and Probation'!PV33/G33*100</f>
        <v>#VALUE!</v>
      </c>
      <c r="LJ33" s="171" t="s">
        <v>3336</v>
      </c>
      <c r="LK33" s="168">
        <f>'4-5_Prison and Probation'!PX33/G33*100</f>
        <v>0</v>
      </c>
      <c r="LL33" s="168">
        <f>'4-5_Prison and Probation'!PY33/G33*100</f>
        <v>0</v>
      </c>
      <c r="LM33" s="168">
        <f>'4-5_Prison and Probation'!PZ33/G33*100</f>
        <v>68.868651433248687</v>
      </c>
      <c r="LN33" s="168">
        <f>'4-5_Prison and Probation'!QA33/G33*100</f>
        <v>117.80443076517362</v>
      </c>
      <c r="LO33" s="168">
        <f>'4-5_Prison and Probation'!QB33/G33*100</f>
        <v>1.8217180015233032</v>
      </c>
      <c r="LP33" s="168">
        <f>'4-5_Prison and Probation'!QC33/G33*100</f>
        <v>1.4458079377169073</v>
      </c>
      <c r="LQ33" s="171" t="s">
        <v>3336</v>
      </c>
      <c r="LR33" s="168">
        <f>'4-5_Prison and Probation'!QE33/G33*100</f>
        <v>0.78073628636712988</v>
      </c>
      <c r="LS33" s="168">
        <f>'4-5_Prison and Probation'!QF33/G33*100</f>
        <v>1.1180914718344084</v>
      </c>
      <c r="LT33" s="168">
        <f>'4-5_Prison and Probation'!QG33/G33*100</f>
        <v>0</v>
      </c>
      <c r="LU33" s="168">
        <f>'4-5_Prison and Probation'!QH33/G33*100</f>
        <v>0</v>
      </c>
      <c r="LV33" s="168">
        <f>'4-5_Prison and Probation'!QI33/G33*100</f>
        <v>4.2121204585485899</v>
      </c>
      <c r="LW33" s="168">
        <f>'4-5_Prison and Probation'!QJ33/G33*100</f>
        <v>1.4843628160560249</v>
      </c>
      <c r="LX33" s="171" t="s">
        <v>3336</v>
      </c>
      <c r="LY33" s="168" t="e">
        <f>'4-5_Prison and Probation'!QL33/G33*100</f>
        <v>#VALUE!</v>
      </c>
      <c r="LZ33" s="168" t="e">
        <f>'4-5_Prison and Probation'!QM33/G33*100</f>
        <v>#VALUE!</v>
      </c>
      <c r="MA33" s="168">
        <f>'4-5_Prison and Probation'!QN33/G33*100</f>
        <v>27.855899600012414</v>
      </c>
      <c r="MB33" s="168">
        <f>'4-5_Prison and Probation'!QO33/G33*100</f>
        <v>14.573744012186426</v>
      </c>
      <c r="MC33" s="168">
        <f>'4-5_Prison and Probation'!QP33/G33*100</f>
        <v>0.1734969525260289</v>
      </c>
      <c r="MD33" s="168">
        <f>'4-5_Prison and Probation'!QQ33/G33*100</f>
        <v>0.15421951335647011</v>
      </c>
      <c r="ME33" s="171" t="s">
        <v>3336</v>
      </c>
      <c r="MF33" s="168">
        <f>'4-5_Prison and Probation'!QS33/G33*100</f>
        <v>284.66030549728953</v>
      </c>
      <c r="MG33" s="168">
        <f>'4-5_Prison and Probation'!QT33/G33*100</f>
        <v>258.04780072371358</v>
      </c>
      <c r="MH33" s="168">
        <f>'4-5_Prison and Probation'!QU33/G33*100</f>
        <v>7.7591692657474027</v>
      </c>
      <c r="MI33" s="168" t="e">
        <f>'4-5_Prison and Probation'!QV33/G33*100</f>
        <v>#VALUE!</v>
      </c>
      <c r="MJ33" s="168" t="e">
        <f>'4-5_Prison and Probation'!QW33/G33*100</f>
        <v>#VALUE!</v>
      </c>
      <c r="MK33" s="168">
        <f>'4-5_Prison and Probation'!QX33/G33*100</f>
        <v>1.3205045831147753</v>
      </c>
      <c r="ML33" s="168">
        <f>'4-5_Prison and Probation'!QY33/G33*100</f>
        <v>17.532830924713696</v>
      </c>
      <c r="MM33" s="171" t="s">
        <v>3336</v>
      </c>
      <c r="MN33" s="168" t="e">
        <f>'4-5_Prison and Probation'!RY33/G33*100</f>
        <v>#VALUE!</v>
      </c>
      <c r="MO33" s="171" t="s">
        <v>3336</v>
      </c>
      <c r="MP33" s="168" t="e">
        <f>'4-5_Prison and Probation'!SA33/G33*100</f>
        <v>#VALUE!</v>
      </c>
      <c r="MQ33" s="168">
        <f>'4-5_Prison and Probation'!SB33/G33*100</f>
        <v>8.6748476263014448E-2</v>
      </c>
      <c r="MR33" s="168">
        <f>'4-5_Prison and Probation'!SC33/G33*100</f>
        <v>0.53976829674764537</v>
      </c>
      <c r="MS33" s="168">
        <f>'4-5_Prison and Probation'!SD33/G33*100</f>
        <v>3.7205457597248417</v>
      </c>
      <c r="MT33" s="171" t="s">
        <v>3336</v>
      </c>
      <c r="MU33" s="168">
        <f>'4-5_Prison and Probation'!SF33/G33*100</f>
        <v>2.6024542878904331</v>
      </c>
      <c r="MV33" s="168" t="e">
        <f>'4-5_Prison and Probation'!SG33/G33*100</f>
        <v>#VALUE!</v>
      </c>
      <c r="MW33" s="168" t="e">
        <f>'4-5_Prison and Probation'!SH33/G33*100</f>
        <v>#VALUE!</v>
      </c>
      <c r="MX33" s="168" t="e">
        <f>'4-5_Prison and Probation'!SI33/G33*100</f>
        <v>#VALUE!</v>
      </c>
      <c r="MY33" s="171" t="s">
        <v>3336</v>
      </c>
      <c r="MZ33" s="168" t="e">
        <f>'4-5_Prison and Probation'!SK33/G33*100</f>
        <v>#VALUE!</v>
      </c>
      <c r="NA33" s="168">
        <f>'4-5_Prison and Probation'!SL33/G33*100</f>
        <v>179.96453336741584</v>
      </c>
      <c r="NB33" s="168">
        <f>'4-5_Prison and Probation'!SM33/G33*100</f>
        <v>59.451622398919227</v>
      </c>
      <c r="NC33" s="168">
        <f>'4-5_Prison and Probation'!SN33/G33*100</f>
        <v>328.96949942852029</v>
      </c>
    </row>
    <row r="34" spans="1:367">
      <c r="A34" s="133">
        <v>33</v>
      </c>
      <c r="B34" s="150" t="s">
        <v>56</v>
      </c>
      <c r="C34" s="5">
        <v>20199.059000000001</v>
      </c>
      <c r="D34" s="5">
        <v>20095.995999999999</v>
      </c>
      <c r="E34" s="5">
        <v>20020.074000000001</v>
      </c>
      <c r="F34" s="5">
        <v>19947.311000000002</v>
      </c>
      <c r="G34" s="5">
        <v>19870.647000000001</v>
      </c>
      <c r="H34" s="5">
        <v>19760.584999999999</v>
      </c>
      <c r="I34" s="171" t="s">
        <v>3336</v>
      </c>
      <c r="J34" s="285">
        <f>'4-5_Prison and Probation'!AJ34/C34*100</f>
        <v>147.64549180236563</v>
      </c>
      <c r="K34" s="285">
        <f>'4-5_Prison and Probation'!AK34/D34*100</f>
        <v>158.6534949549154</v>
      </c>
      <c r="L34" s="285">
        <f>'4-5_Prison and Probation'!AL34/E34*100</f>
        <v>165.44394391349402</v>
      </c>
      <c r="M34" s="285">
        <f>'4-5_Prison and Probation'!AM34/F34*100</f>
        <v>158.60283122873051</v>
      </c>
      <c r="N34" s="285">
        <f>'4-5_Prison and Probation'!AN34/G34*100</f>
        <v>144.14226169887675</v>
      </c>
      <c r="O34" s="285">
        <f>'4-5_Prison and Probation'!AO34/H34*100</f>
        <v>140.50697385730231</v>
      </c>
      <c r="P34" s="340">
        <f t="shared" si="0"/>
        <v>-4.8349041057201703</v>
      </c>
      <c r="Q34" s="171" t="s">
        <v>3336</v>
      </c>
      <c r="R34" s="167">
        <f>'4-5_Prison and Probation'!AQ34/C34*100</f>
        <v>17.550322517499453</v>
      </c>
      <c r="S34" s="167">
        <f>'4-5_Prison and Probation'!AR34/D34*100</f>
        <v>17.058124414435593</v>
      </c>
      <c r="T34" s="167">
        <f>'4-5_Prison and Probation'!AS34/E34*100</f>
        <v>18.031901380584305</v>
      </c>
      <c r="U34" s="167">
        <f>'4-5_Prison and Probation'!AT34/F34*100</f>
        <v>12.974179828047999</v>
      </c>
      <c r="V34" s="167">
        <f>'4-5_Prison and Probation'!AU34/G34*100</f>
        <v>12.153605265092777</v>
      </c>
      <c r="W34" s="167">
        <f>'4-5_Prison and Probation'!AV34/H34*100</f>
        <v>11.533059370458922</v>
      </c>
      <c r="X34" s="6">
        <f t="shared" si="1"/>
        <v>-34.28576962640264</v>
      </c>
      <c r="Y34" s="171" t="s">
        <v>3336</v>
      </c>
      <c r="Z34" s="168">
        <f>'4-5_Prison and Probation'!AX34/C34*100</f>
        <v>6.71318401515635</v>
      </c>
      <c r="AA34" s="168">
        <f>'4-5_Prison and Probation'!AY34/D34*100</f>
        <v>7.3347944535816989</v>
      </c>
      <c r="AB34" s="168">
        <f>'4-5_Prison and Probation'!AZ34/E34*100</f>
        <v>7.5124597441547909</v>
      </c>
      <c r="AC34" s="168">
        <f>'4-5_Prison and Probation'!BA34/F34*100</f>
        <v>7.8607086438868876</v>
      </c>
      <c r="AD34" s="168">
        <f>'4-5_Prison and Probation'!BB34/G34*100</f>
        <v>4.3380570345796992</v>
      </c>
      <c r="AE34" s="168">
        <f>'4-5_Prison and Probation'!BC34/H34*100</f>
        <v>7.0595076006100026</v>
      </c>
      <c r="AF34" s="6">
        <f t="shared" si="2"/>
        <v>5.1588573271901623</v>
      </c>
      <c r="AG34" s="171" t="s">
        <v>3336</v>
      </c>
      <c r="AH34" s="168">
        <f>'4-5_Prison and Probation'!BE34/C34*100</f>
        <v>1.029750940377965</v>
      </c>
      <c r="AI34" s="168">
        <f>'4-5_Prison and Probation'!BF34/D34*100</f>
        <v>0.91062916214752432</v>
      </c>
      <c r="AJ34" s="168">
        <f>'4-5_Prison and Probation'!BG34/E34*100</f>
        <v>0.90409256229522417</v>
      </c>
      <c r="AK34" s="168">
        <f>'4-5_Prison and Probation'!BH34/F34*100</f>
        <v>1.3084470383000495</v>
      </c>
      <c r="AL34" s="168">
        <f>'4-5_Prison and Probation'!BI34/G34*100</f>
        <v>1.2581371910033932</v>
      </c>
      <c r="AM34" s="168">
        <f>'4-5_Prison and Probation'!BJ34/H34*100</f>
        <v>1.4878102039995273</v>
      </c>
      <c r="AN34" s="6">
        <f t="shared" si="3"/>
        <v>44.482529285521593</v>
      </c>
      <c r="AO34" s="171" t="s">
        <v>3336</v>
      </c>
      <c r="AP34" s="168">
        <f>'4-5_Prison and Probation'!BL34/C34*100</f>
        <v>0.3217971688681141</v>
      </c>
      <c r="AQ34" s="168">
        <f>'4-5_Prison and Probation'!BM34/D34*100</f>
        <v>0.31349528532947557</v>
      </c>
      <c r="AR34" s="168">
        <f>'4-5_Prison and Probation'!BN34/E34*100</f>
        <v>0.30968916498510446</v>
      </c>
      <c r="AS34" s="168">
        <f>'4-5_Prison and Probation'!BO34/F34*100</f>
        <v>0.35593770007395986</v>
      </c>
      <c r="AT34" s="168">
        <f>'4-5_Prison and Probation'!BP34/G34*100</f>
        <v>0.42776664494115363</v>
      </c>
      <c r="AU34" s="168">
        <f>'4-5_Prison and Probation'!BQ34/H34*100</f>
        <v>0.50099731359167765</v>
      </c>
      <c r="AV34" s="6">
        <f t="shared" si="4"/>
        <v>55.687296862766118</v>
      </c>
      <c r="AW34" s="171" t="s">
        <v>3336</v>
      </c>
      <c r="AX34" s="168">
        <f>'4-5_Prison and Probation'!BS34/C34*100</f>
        <v>1.1584698079252107</v>
      </c>
      <c r="AY34" s="168">
        <f>'4-5_Prison and Probation'!BT34/D34*100</f>
        <v>1.0947454408330894</v>
      </c>
      <c r="AZ34" s="168">
        <f>'4-5_Prison and Probation'!BU34/E34*100</f>
        <v>1.2337616734084</v>
      </c>
      <c r="BA34" s="168">
        <f>'4-5_Prison and Probation'!BV34/F34*100</f>
        <v>0.98258858048586095</v>
      </c>
      <c r="BB34" s="168">
        <f>'4-5_Prison and Probation'!BW34/G34*100</f>
        <v>0.78507760718611719</v>
      </c>
      <c r="BC34" s="168">
        <f>'4-5_Prison and Probation'!BX34/H34*100</f>
        <v>0.86535899620380674</v>
      </c>
      <c r="BD34" s="6">
        <f t="shared" si="5"/>
        <v>-25.30154948503646</v>
      </c>
      <c r="BE34" s="171" t="s">
        <v>3336</v>
      </c>
      <c r="BF34" s="168">
        <f>'4-5_Prison and Probation'!BZ34/C34*100</f>
        <v>73.577684980275563</v>
      </c>
      <c r="BG34" s="168">
        <f>'4-5_Prison and Probation'!CA34/D34*100</f>
        <v>76.109688716100464</v>
      </c>
      <c r="BH34" s="168">
        <f>'4-5_Prison and Probation'!CB34/E34*100</f>
        <v>79.03067690958585</v>
      </c>
      <c r="BI34" s="168">
        <f>'4-5_Prison and Probation'!CC34/F34*100</f>
        <v>62.880655944051803</v>
      </c>
      <c r="BJ34" s="168">
        <f>'4-5_Prison and Probation'!CD34/G34*100</f>
        <v>64.01402027825263</v>
      </c>
      <c r="BK34" s="168">
        <f>'4-5_Prison and Probation'!CE34/H34*100</f>
        <v>63.454599142687329</v>
      </c>
      <c r="BL34" s="6">
        <f t="shared" si="6"/>
        <v>-13.758364156608067</v>
      </c>
      <c r="BM34" s="171" t="s">
        <v>3336</v>
      </c>
      <c r="BN34" s="168">
        <f>'4-5_Prison and Probation'!CG34/C34*100</f>
        <v>7.6934276987853742</v>
      </c>
      <c r="BO34" s="168">
        <f>'4-5_Prison and Probation'!CH34/D34*100</f>
        <v>24.681533575146013</v>
      </c>
      <c r="BP34" s="168">
        <f>'4-5_Prison and Probation'!CI34/E34*100</f>
        <v>7.8820887475241106</v>
      </c>
      <c r="BQ34" s="168">
        <f>'4-5_Prison and Probation'!CJ34/F34*100</f>
        <v>6.3316804956818489</v>
      </c>
      <c r="BR34" s="168" t="e">
        <f>'4-5_Prison and Probation'!CK34/G34*100</f>
        <v>#VALUE!</v>
      </c>
      <c r="BS34" s="168" t="e">
        <f>'4-5_Prison and Probation'!CL34/H34*100</f>
        <v>#VALUE!</v>
      </c>
      <c r="BT34" s="6" t="e">
        <f t="shared" si="7"/>
        <v>#VALUE!</v>
      </c>
      <c r="BU34" s="171" t="s">
        <v>3336</v>
      </c>
      <c r="BV34" s="168" t="e">
        <f>'4-5_Prison and Probation'!CN34/C34*100</f>
        <v>#VALUE!</v>
      </c>
      <c r="BW34" s="168" t="e">
        <f>'4-5_Prison and Probation'!CO34/D34*100</f>
        <v>#VALUE!</v>
      </c>
      <c r="BX34" s="168" t="e">
        <f>'4-5_Prison and Probation'!CP34/E34*100</f>
        <v>#VALUE!</v>
      </c>
      <c r="BY34" s="168" t="e">
        <f>'4-5_Prison and Probation'!CQ34/F34*100</f>
        <v>#VALUE!</v>
      </c>
      <c r="BZ34" s="168" t="e">
        <f>'4-5_Prison and Probation'!CR34/G34*100</f>
        <v>#VALUE!</v>
      </c>
      <c r="CA34" s="168" t="e">
        <f>'4-5_Prison and Probation'!CS34/H34*100</f>
        <v>#VALUE!</v>
      </c>
      <c r="CB34" s="6" t="e">
        <f t="shared" si="8"/>
        <v>#VALUE!</v>
      </c>
      <c r="CC34" s="171" t="s">
        <v>3336</v>
      </c>
      <c r="CD34" s="168" t="e">
        <f>'4-5_Prison and Probation'!CU34/C34*100</f>
        <v>#VALUE!</v>
      </c>
      <c r="CE34" s="168" t="e">
        <f>'4-5_Prison and Probation'!CV34/D34*100</f>
        <v>#VALUE!</v>
      </c>
      <c r="CF34" s="168" t="e">
        <f>'4-5_Prison and Probation'!CW34/E34*100</f>
        <v>#VALUE!</v>
      </c>
      <c r="CG34" s="168" t="e">
        <f>'4-5_Prison and Probation'!CX34/F34*100</f>
        <v>#VALUE!</v>
      </c>
      <c r="CH34" s="168" t="e">
        <f>'4-5_Prison and Probation'!CY34/G34*100</f>
        <v>#VALUE!</v>
      </c>
      <c r="CI34" s="168" t="e">
        <f>'4-5_Prison and Probation'!CZ34/H34*100</f>
        <v>#VALUE!</v>
      </c>
      <c r="CJ34" s="6" t="e">
        <f t="shared" si="9"/>
        <v>#VALUE!</v>
      </c>
      <c r="CK34" s="171" t="s">
        <v>3336</v>
      </c>
      <c r="CL34" s="168" t="e">
        <f>'4-5_Prison and Probation'!DB34/C34*100</f>
        <v>#VALUE!</v>
      </c>
      <c r="CM34" s="168" t="e">
        <f>'4-5_Prison and Probation'!DC34/D34*100</f>
        <v>#VALUE!</v>
      </c>
      <c r="CN34" s="168" t="e">
        <f>'4-5_Prison and Probation'!DD34/E34*100</f>
        <v>#VALUE!</v>
      </c>
      <c r="CO34" s="168" t="e">
        <f>'4-5_Prison and Probation'!DE34/F34*100</f>
        <v>#VALUE!</v>
      </c>
      <c r="CP34" s="168" t="e">
        <f>'4-5_Prison and Probation'!DF34/G34*100</f>
        <v>#VALUE!</v>
      </c>
      <c r="CQ34" s="168" t="e">
        <f>'4-5_Prison and Probation'!DG34/H34*100</f>
        <v>#VALUE!</v>
      </c>
      <c r="CR34" s="6" t="e">
        <f t="shared" si="10"/>
        <v>#VALUE!</v>
      </c>
      <c r="CS34" s="171" t="s">
        <v>3336</v>
      </c>
      <c r="CT34" s="168" t="e">
        <f>'4-5_Prison and Probation'!DI34/C34*100</f>
        <v>#VALUE!</v>
      </c>
      <c r="CU34" s="168" t="e">
        <f>'4-5_Prison and Probation'!DJ34/D34*100</f>
        <v>#VALUE!</v>
      </c>
      <c r="CV34" s="168" t="e">
        <f>'4-5_Prison and Probation'!DK34/E34*100</f>
        <v>#VALUE!</v>
      </c>
      <c r="CW34" s="168" t="e">
        <f>'4-5_Prison and Probation'!DL34/F34*100</f>
        <v>#VALUE!</v>
      </c>
      <c r="CX34" s="168" t="e">
        <f>'4-5_Prison and Probation'!DM34/G34*100</f>
        <v>#VALUE!</v>
      </c>
      <c r="CY34" s="168" t="e">
        <f>'4-5_Prison and Probation'!DN34/H34*100</f>
        <v>#VALUE!</v>
      </c>
      <c r="CZ34" s="6" t="e">
        <f t="shared" si="11"/>
        <v>#VALUE!</v>
      </c>
      <c r="DA34" s="171" t="s">
        <v>3336</v>
      </c>
      <c r="DB34" s="168">
        <f>'4-5_Prison and Probation'!DP34/C34*100</f>
        <v>60.794911287699094</v>
      </c>
      <c r="DC34" s="168">
        <f>'4-5_Prison and Probation'!DQ34/D34*100</f>
        <v>69.386956486257262</v>
      </c>
      <c r="DD34" s="168">
        <f>'4-5_Prison and Probation'!DR34/E34*100</f>
        <v>70.983753606505147</v>
      </c>
      <c r="DE34" s="168">
        <f>'4-5_Prison and Probation'!DS34/F34*100</f>
        <v>79.248776940410664</v>
      </c>
      <c r="DF34" s="168">
        <f>'4-5_Prison and Probation'!DT34/G34*100</f>
        <v>72.257335153706876</v>
      </c>
      <c r="DG34" s="168">
        <f>'4-5_Prison and Probation'!DU34/H34*100</f>
        <v>74.959825329057821</v>
      </c>
      <c r="DH34" s="6">
        <f t="shared" si="12"/>
        <v>23.299506062812171</v>
      </c>
      <c r="DI34" s="171" t="s">
        <v>3336</v>
      </c>
      <c r="DJ34" s="168">
        <f>'4-5_Prison and Probation'!DW34/C34*100</f>
        <v>0.43566385939067759</v>
      </c>
      <c r="DK34" s="168">
        <f>'4-5_Prison and Probation'!DX34/D34*100</f>
        <v>0.57225329861729668</v>
      </c>
      <c r="DL34" s="168">
        <f>'4-5_Prison and Probation'!DY34/E34*100</f>
        <v>0.50948862626581704</v>
      </c>
      <c r="DM34" s="168">
        <f>'4-5_Prison and Probation'!DZ34/F34*100</f>
        <v>0.61161125928201554</v>
      </c>
      <c r="DN34" s="168">
        <f>'4-5_Prison and Probation'!EA34/G34*100</f>
        <v>0.56867801033353371</v>
      </c>
      <c r="DO34" s="168">
        <f>'4-5_Prison and Probation'!EB34/H34*100</f>
        <v>0.48075499789100373</v>
      </c>
      <c r="DP34" s="6">
        <f t="shared" si="13"/>
        <v>10.349983715287038</v>
      </c>
      <c r="DQ34" s="171" t="s">
        <v>3336</v>
      </c>
      <c r="DR34" s="168">
        <f>'4-5_Prison and Probation'!ED34/C34*100</f>
        <v>4.4556531074046571E-2</v>
      </c>
      <c r="DS34" s="168">
        <f>'4-5_Prison and Probation'!EE34/D34*100</f>
        <v>0.10947454408330895</v>
      </c>
      <c r="DT34" s="168">
        <f>'4-5_Prison and Probation'!EF34/E34*100</f>
        <v>9.4904744108338462E-2</v>
      </c>
      <c r="DU34" s="168">
        <f>'4-5_Prison and Probation'!EG34/F34*100</f>
        <v>6.5171691562837711E-2</v>
      </c>
      <c r="DV34" s="168">
        <f>'4-5_Prison and Probation'!EH34/G34*100</f>
        <v>5.5358036404149297E-2</v>
      </c>
      <c r="DW34" s="168">
        <f>'4-5_Prison and Probation'!EI34/H34*100</f>
        <v>5.0605789251684609E-2</v>
      </c>
      <c r="DX34" s="6">
        <f t="shared" si="14"/>
        <v>13.57659142626035</v>
      </c>
      <c r="DY34" s="171" t="s">
        <v>3336</v>
      </c>
      <c r="DZ34" s="168" t="e">
        <f>'4-5_Prison and Probation'!EK34/C34*100</f>
        <v>#VALUE!</v>
      </c>
      <c r="EA34" s="168" t="e">
        <f>'4-5_Prison and Probation'!EL34/D34*100</f>
        <v>#VALUE!</v>
      </c>
      <c r="EB34" s="168">
        <f>'4-5_Prison and Probation'!EM34/E34*100</f>
        <v>1.4984959596053442E-2</v>
      </c>
      <c r="EC34" s="168">
        <f>'4-5_Prison and Probation'!EN34/F34*100</f>
        <v>0</v>
      </c>
      <c r="ED34" s="168">
        <f>'4-5_Prison and Probation'!EO34/G34*100</f>
        <v>1.0065097528027143E-2</v>
      </c>
      <c r="EE34" s="168">
        <f>'4-5_Prison and Probation'!EP34/H34*100</f>
        <v>1.5181736775505382E-2</v>
      </c>
      <c r="EF34" s="6" t="e">
        <f t="shared" si="15"/>
        <v>#VALUE!</v>
      </c>
      <c r="EG34" s="171" t="s">
        <v>3336</v>
      </c>
      <c r="EH34" s="133">
        <f>'4-5_Prison and Probation'!ER34/C34*100</f>
        <v>60.359247428308414</v>
      </c>
      <c r="EI34" s="133">
        <f>'4-5_Prison and Probation'!ES34/D34*100</f>
        <v>68.814703187639964</v>
      </c>
      <c r="EJ34" s="133">
        <f>'4-5_Prison and Probation'!ET34/E34*100</f>
        <v>70.474264980239326</v>
      </c>
      <c r="EK34" s="133">
        <f>'4-5_Prison and Probation'!EU34/F34*100</f>
        <v>78.637165681128636</v>
      </c>
      <c r="EL34" s="133">
        <f>'4-5_Prison and Probation'!EV34/G34*100</f>
        <v>71.688657143373334</v>
      </c>
      <c r="EM34" s="133">
        <f>'4-5_Prison and Probation'!EW34/H34*100</f>
        <v>74.479070331166824</v>
      </c>
      <c r="EN34" s="340">
        <f t="shared" si="16"/>
        <v>23.392973743798251</v>
      </c>
      <c r="EO34" s="171" t="s">
        <v>3336</v>
      </c>
      <c r="EP34" s="168">
        <f>'4-5_Prison and Probation'!EY34/C34*100</f>
        <v>8.0795843014271096</v>
      </c>
      <c r="EQ34" s="168">
        <f>'4-5_Prison and Probation'!EZ34/D34*100</f>
        <v>6.7227322298431993</v>
      </c>
      <c r="ER34" s="168">
        <f>'4-5_Prison and Probation'!FA34/E34*100</f>
        <v>6.8880864276525653</v>
      </c>
      <c r="ES34" s="168">
        <f>'4-5_Prison and Probation'!FB34/F34*100</f>
        <v>6.953318169050454</v>
      </c>
      <c r="ET34" s="168">
        <f>'4-5_Prison and Probation'!FC34/G34*100</f>
        <v>13.572784016544603</v>
      </c>
      <c r="EU34" s="168">
        <f>'4-5_Prison and Probation'!FD34/H34*100</f>
        <v>9.9617496141941153</v>
      </c>
      <c r="EV34" s="6">
        <f t="shared" si="17"/>
        <v>23.295323652165564</v>
      </c>
      <c r="EW34" s="171" t="s">
        <v>3336</v>
      </c>
      <c r="EX34" s="168">
        <f>'4-5_Prison and Probation'!FF34/C34*100</f>
        <v>52.715326986271982</v>
      </c>
      <c r="EY34" s="168">
        <f>'4-5_Prison and Probation'!FG34/D34*100</f>
        <v>62.664224256414073</v>
      </c>
      <c r="EZ34" s="168">
        <f>'4-5_Prison and Probation'!FH34/E34*100</f>
        <v>64.095667178852594</v>
      </c>
      <c r="FA34" s="168">
        <f>'4-5_Prison and Probation'!FI34/F34*100</f>
        <v>71.638728648688527</v>
      </c>
      <c r="FB34" s="168">
        <f>'4-5_Prison and Probation'!FJ34/G34*100</f>
        <v>58.080645285480635</v>
      </c>
      <c r="FC34" s="168">
        <f>'4-5_Prison and Probation'!FK34/H34*100</f>
        <v>64.499608690734618</v>
      </c>
      <c r="FD34" s="6">
        <f t="shared" si="18"/>
        <v>22.354564370873533</v>
      </c>
      <c r="FE34" s="171" t="s">
        <v>3336</v>
      </c>
      <c r="FF34" s="168" t="e">
        <f>'4-5_Prison and Probation'!FM34/C34*100</f>
        <v>#VALUE!</v>
      </c>
      <c r="FG34" s="168" t="e">
        <f>'4-5_Prison and Probation'!FN34/D34*100</f>
        <v>#VALUE!</v>
      </c>
      <c r="FH34" s="168" t="e">
        <f>'4-5_Prison and Probation'!FO34/E34*100</f>
        <v>#VALUE!</v>
      </c>
      <c r="FI34" s="168" t="e">
        <f>'4-5_Prison and Probation'!FP34/F34*100</f>
        <v>#VALUE!</v>
      </c>
      <c r="FJ34" s="168">
        <f>'4-5_Prison and Probation'!FQ34/G34*100</f>
        <v>6.5423133932176442E-2</v>
      </c>
      <c r="FK34" s="168">
        <f>'4-5_Prison and Probation'!FR34/H34*100</f>
        <v>6.5787526027189985E-2</v>
      </c>
      <c r="FL34" s="6" t="e">
        <f t="shared" si="19"/>
        <v>#VALUE!</v>
      </c>
      <c r="FM34" s="171" t="s">
        <v>3336</v>
      </c>
      <c r="FN34" s="168" t="e">
        <f>'4-5_Prison and Probation'!FT34/C34*100</f>
        <v>#VALUE!</v>
      </c>
      <c r="FO34" s="168" t="e">
        <f>'4-5_Prison and Probation'!FU34/D34*100</f>
        <v>#VALUE!</v>
      </c>
      <c r="FP34" s="168" t="e">
        <f>'4-5_Prison and Probation'!FV34/E34*100</f>
        <v>#VALUE!</v>
      </c>
      <c r="FQ34" s="168" t="e">
        <f>'4-5_Prison and Probation'!FW34/F34*100</f>
        <v>#VALUE!</v>
      </c>
      <c r="FR34" s="168">
        <f>'4-5_Prison and Probation'!FX34/G34*100</f>
        <v>5.0325487640135724E-2</v>
      </c>
      <c r="FS34" s="168">
        <f>'4-5_Prison and Probation'!FY34/H34*100</f>
        <v>5.8196657639437294E-2</v>
      </c>
      <c r="FT34" s="6" t="e">
        <f t="shared" si="20"/>
        <v>#VALUE!</v>
      </c>
      <c r="FU34" s="171" t="s">
        <v>3336</v>
      </c>
      <c r="FV34" s="168">
        <f>'4-5_Prison and Probation'!GA34/C34*100</f>
        <v>4.9853807546183209</v>
      </c>
      <c r="FW34" s="168">
        <f>'4-5_Prison and Probation'!GB34/D34*100</f>
        <v>0</v>
      </c>
      <c r="FX34" s="168">
        <f>'4-5_Prison and Probation'!GC34/E34*100</f>
        <v>0.55943849158599512</v>
      </c>
      <c r="FY34" s="168">
        <f>'4-5_Prison and Probation'!GD34/F34*100</f>
        <v>0.65673012267167241</v>
      </c>
      <c r="FZ34" s="168">
        <f>'4-5_Prison and Probation'!GE34/G34*100</f>
        <v>0.53848271774945222</v>
      </c>
      <c r="GA34" s="168" t="e">
        <f>'4-5_Prison and Probation'!GF34/H34*100</f>
        <v>#VALUE!</v>
      </c>
      <c r="GB34" s="6" t="e">
        <f t="shared" si="21"/>
        <v>#VALUE!</v>
      </c>
      <c r="GC34" s="171" t="s">
        <v>3336</v>
      </c>
      <c r="GE34" s="168">
        <f>'4-5_Prison and Probation'!HA34/G34*100</f>
        <v>131.98865643378394</v>
      </c>
      <c r="GF34" s="168">
        <f>'4-5_Prison and Probation'!HB34/G34*100</f>
        <v>4.3380570345796992</v>
      </c>
      <c r="GG34" s="168">
        <f>'4-5_Prison and Probation'!HC34/E34*100</f>
        <v>3.6013852895848437</v>
      </c>
      <c r="GH34" s="168">
        <f>'4-5_Prison and Probation'!HD34/G34*100</f>
        <v>1.2581371910033932</v>
      </c>
      <c r="GI34" s="168">
        <f>'4-5_Prison and Probation'!HE34/G34*100</f>
        <v>0.42776664494115363</v>
      </c>
      <c r="GJ34" s="171" t="s">
        <v>3336</v>
      </c>
      <c r="GK34" s="168" t="e">
        <f>'4-5_Prison and Probation'!HG34/G34*100</f>
        <v>#VALUE!</v>
      </c>
      <c r="GL34" s="168" t="e">
        <f>'4-5_Prison and Probation'!HH34/G34*100</f>
        <v>#VALUE!</v>
      </c>
      <c r="GM34" s="168" t="e">
        <f>'4-5_Prison and Probation'!HI34/G34*100</f>
        <v>#VALUE!</v>
      </c>
      <c r="GN34" s="168" t="e">
        <f>'4-5_Prison and Probation'!HJ34/G34*100</f>
        <v>#VALUE!</v>
      </c>
      <c r="GO34" s="168" t="e">
        <f>'4-5_Prison and Probation'!HK34/G34*100</f>
        <v>#VALUE!</v>
      </c>
      <c r="GP34" s="171" t="s">
        <v>3336</v>
      </c>
      <c r="GQ34" s="168">
        <f>'4-5_Prison and Probation'!HM34/G34*100</f>
        <v>29.173685184986674</v>
      </c>
      <c r="GR34" s="168" t="e">
        <f>'4-5_Prison and Probation'!HN34/G34*100</f>
        <v>#VALUE!</v>
      </c>
      <c r="GS34" s="168" t="e">
        <f>'4-5_Prison and Probation'!HO34/G34*100</f>
        <v>#VALUE!</v>
      </c>
      <c r="GT34" s="168" t="e">
        <f>'4-5_Prison and Probation'!HP34/G34*100</f>
        <v>#VALUE!</v>
      </c>
      <c r="GU34" s="168" t="e">
        <f>'4-5_Prison and Probation'!HQ34/G34*100</f>
        <v>#VALUE!</v>
      </c>
      <c r="GV34" s="171" t="s">
        <v>3336</v>
      </c>
      <c r="GW34" s="168">
        <f>'4-5_Prison and Probation'!HS34/G34*100</f>
        <v>2.2646469438061074</v>
      </c>
      <c r="GX34" s="168" t="e">
        <f>'4-5_Prison and Probation'!HT34/G34*100</f>
        <v>#VALUE!</v>
      </c>
      <c r="GY34" s="168" t="e">
        <f>'4-5_Prison and Probation'!HU34/G34*100</f>
        <v>#VALUE!</v>
      </c>
      <c r="GZ34" s="168" t="e">
        <f>'4-5_Prison and Probation'!HV34/G34*100</f>
        <v>#VALUE!</v>
      </c>
      <c r="HA34" s="168" t="e">
        <f>'4-5_Prison and Probation'!HW34/G34*100</f>
        <v>#VALUE!</v>
      </c>
      <c r="HB34" s="171" t="s">
        <v>3336</v>
      </c>
      <c r="HC34" s="168" t="e">
        <f>'4-5_Prison and Probation'!HY34/G34*100</f>
        <v>#VALUE!</v>
      </c>
      <c r="HD34" s="168" t="e">
        <f>'4-5_Prison and Probation'!HZ34/G34*100</f>
        <v>#VALUE!</v>
      </c>
      <c r="HE34" s="168" t="e">
        <f>'4-5_Prison and Probation'!IA34/G34*100</f>
        <v>#VALUE!</v>
      </c>
      <c r="HF34" s="168" t="e">
        <f>'4-5_Prison and Probation'!IB34/G34*100</f>
        <v>#VALUE!</v>
      </c>
      <c r="HG34" s="168" t="e">
        <f>'4-5_Prison and Probation'!IC34/G34*100</f>
        <v>#VALUE!</v>
      </c>
      <c r="HH34" s="171" t="s">
        <v>3336</v>
      </c>
      <c r="HI34" s="168" t="e">
        <f>'4-5_Prison and Probation'!IE34/G34*100</f>
        <v>#VALUE!</v>
      </c>
      <c r="HJ34" s="168" t="e">
        <f>'4-5_Prison and Probation'!IF34/G34*100</f>
        <v>#VALUE!</v>
      </c>
      <c r="HK34" s="168" t="e">
        <f>'4-5_Prison and Probation'!IG34/G34*100</f>
        <v>#VALUE!</v>
      </c>
      <c r="HL34" s="168" t="e">
        <f>'4-5_Prison and Probation'!IH34/G34*100</f>
        <v>#VALUE!</v>
      </c>
      <c r="HM34" s="168" t="e">
        <f>'4-5_Prison and Probation'!II34/G34*100</f>
        <v>#VALUE!</v>
      </c>
      <c r="HN34" s="171" t="s">
        <v>3336</v>
      </c>
      <c r="HO34" s="168">
        <f>'4-5_Prison and Probation'!IK34/G34*100</f>
        <v>8.5150725087109631</v>
      </c>
      <c r="HP34" s="168" t="e">
        <f>'4-5_Prison and Probation'!IL34/G34*100</f>
        <v>#VALUE!</v>
      </c>
      <c r="HQ34" s="168" t="e">
        <f>'4-5_Prison and Probation'!IM34/G34*100</f>
        <v>#VALUE!</v>
      </c>
      <c r="HR34" s="168" t="e">
        <f>'4-5_Prison and Probation'!IN34/G34*100</f>
        <v>#VALUE!</v>
      </c>
      <c r="HS34" s="168" t="e">
        <f>'4-5_Prison and Probation'!IO34/G34*100</f>
        <v>#VALUE!</v>
      </c>
      <c r="HT34" s="171" t="s">
        <v>3336</v>
      </c>
      <c r="HU34" s="168" t="e">
        <f>'4-5_Prison and Probation'!IQ34/G34*100</f>
        <v>#VALUE!</v>
      </c>
      <c r="HV34" s="168" t="e">
        <f>'4-5_Prison and Probation'!IR34/G34*100</f>
        <v>#VALUE!</v>
      </c>
      <c r="HW34" s="168" t="e">
        <f>'4-5_Prison and Probation'!IS34/G34*100</f>
        <v>#VALUE!</v>
      </c>
      <c r="HX34" s="168" t="e">
        <f>'4-5_Prison and Probation'!IT34/G34*100</f>
        <v>#VALUE!</v>
      </c>
      <c r="HY34" s="168" t="e">
        <f>'4-5_Prison and Probation'!IU34/G34*100</f>
        <v>#VALUE!</v>
      </c>
      <c r="HZ34" s="171" t="s">
        <v>3336</v>
      </c>
      <c r="IA34" s="168">
        <f>'4-5_Prison and Probation'!IW34/G34*100</f>
        <v>22.565948657836856</v>
      </c>
      <c r="IB34" s="168" t="e">
        <f>'4-5_Prison and Probation'!IX34/G34*100</f>
        <v>#VALUE!</v>
      </c>
      <c r="IC34" s="168" t="e">
        <f>'4-5_Prison and Probation'!IY34/G34*100</f>
        <v>#VALUE!</v>
      </c>
      <c r="ID34" s="168" t="e">
        <f>'4-5_Prison and Probation'!IZ34/G34*100</f>
        <v>#VALUE!</v>
      </c>
      <c r="IE34" s="168" t="e">
        <f>'4-5_Prison and Probation'!JA34/G34*100</f>
        <v>#VALUE!</v>
      </c>
      <c r="IF34" s="171" t="s">
        <v>3336</v>
      </c>
      <c r="IG34" s="168">
        <f>'4-5_Prison and Probation'!JC34/G34*100</f>
        <v>29.993990633520891</v>
      </c>
      <c r="IH34" s="168" t="e">
        <f>'4-5_Prison and Probation'!JD34/G34*100</f>
        <v>#VALUE!</v>
      </c>
      <c r="II34" s="168" t="e">
        <f>'4-5_Prison and Probation'!JE34/G34*100</f>
        <v>#VALUE!</v>
      </c>
      <c r="IJ34" s="168" t="e">
        <f>'4-5_Prison and Probation'!JF34/G34*100</f>
        <v>#VALUE!</v>
      </c>
      <c r="IK34" s="168" t="e">
        <f>'4-5_Prison and Probation'!JG34/G34*100</f>
        <v>#VALUE!</v>
      </c>
      <c r="IL34" s="171" t="s">
        <v>3336</v>
      </c>
      <c r="IM34" s="168" t="e">
        <f>'4-5_Prison and Probation'!JI34/G34*100</f>
        <v>#VALUE!</v>
      </c>
      <c r="IN34" s="168" t="e">
        <f>'4-5_Prison and Probation'!JJ34/G34*100</f>
        <v>#VALUE!</v>
      </c>
      <c r="IO34" s="168" t="e">
        <f>'4-5_Prison and Probation'!JK34/G34*100</f>
        <v>#VALUE!</v>
      </c>
      <c r="IP34" s="168" t="e">
        <f>'4-5_Prison and Probation'!JL34/G34*100</f>
        <v>#VALUE!</v>
      </c>
      <c r="IQ34" s="168" t="e">
        <f>'4-5_Prison and Probation'!JM34/G34*100</f>
        <v>#VALUE!</v>
      </c>
      <c r="IR34" s="171" t="s">
        <v>3336</v>
      </c>
      <c r="IS34" s="168">
        <f>'4-5_Prison and Probation'!JO34/G34*100</f>
        <v>6.4215322228813179</v>
      </c>
      <c r="IT34" s="168" t="e">
        <f>'4-5_Prison and Probation'!JP34/G34*100</f>
        <v>#VALUE!</v>
      </c>
      <c r="IU34" s="168" t="e">
        <f>'4-5_Prison and Probation'!JQ34/G34*100</f>
        <v>#VALUE!</v>
      </c>
      <c r="IV34" s="168" t="e">
        <f>'4-5_Prison and Probation'!JR34/G34*100</f>
        <v>#VALUE!</v>
      </c>
      <c r="IW34" s="168" t="e">
        <f>'4-5_Prison and Probation'!JS34/G34*100</f>
        <v>#VALUE!</v>
      </c>
      <c r="IX34" s="171" t="s">
        <v>3336</v>
      </c>
      <c r="IY34" s="168">
        <f>'4-5_Prison and Probation'!KO34/H34*100</f>
        <v>61.926304307286451</v>
      </c>
      <c r="IZ34" s="168">
        <f>'4-5_Prison and Probation'!KP34/H34*100</f>
        <v>61.926304307286451</v>
      </c>
      <c r="JA34" s="168" t="e">
        <f>'4-5_Prison and Probation'!KQ34/H34*100</f>
        <v>#VALUE!</v>
      </c>
      <c r="JB34" s="171" t="s">
        <v>3336</v>
      </c>
      <c r="JC34" s="168">
        <f>'4-5_Prison and Probation'!KS34/H34*100</f>
        <v>3.3298609327608468</v>
      </c>
      <c r="JD34" s="168" t="e">
        <f>'4-5_Prison and Probation'!KT34/H34*100</f>
        <v>#VALUE!</v>
      </c>
      <c r="JE34" s="168">
        <f>'4-5_Prison and Probation'!KU34/H34*100</f>
        <v>1.4523861515233483</v>
      </c>
      <c r="JF34" s="168" t="e">
        <f>'4-5_Prison and Probation'!KV34/H34*100</f>
        <v>#VALUE!</v>
      </c>
      <c r="JG34" s="168">
        <f>'4-5_Prison and Probation'!KW34/H34*100</f>
        <v>0</v>
      </c>
      <c r="JH34" s="168">
        <f>'4-5_Prison and Probation'!KX34/H34*100</f>
        <v>0</v>
      </c>
      <c r="JI34" s="168">
        <f>'4-5_Prison and Probation'!KY34/H34*100</f>
        <v>1.8774747812374988</v>
      </c>
      <c r="JJ34" s="168" t="e">
        <f>'4-5_Prison and Probation'!KZ34/H34*100</f>
        <v>#VALUE!</v>
      </c>
      <c r="JK34" s="168">
        <f>'4-5_Prison and Probation'!LA34/H34*100</f>
        <v>58.596443374525606</v>
      </c>
      <c r="JL34" s="168" t="e">
        <f>'4-5_Prison and Probation'!LB34/H34*100</f>
        <v>#VALUE!</v>
      </c>
      <c r="JM34" s="171" t="s">
        <v>3336</v>
      </c>
      <c r="JN34" s="168">
        <f>'4-5_Prison and Probation'!LD34/H34*100</f>
        <v>3.6739802996723023</v>
      </c>
      <c r="JO34" s="168" t="e">
        <f>'4-5_Prison and Probation'!LE34/H34*100</f>
        <v>#VALUE!</v>
      </c>
      <c r="JP34" s="168">
        <f>'4-5_Prison and Probation'!LF34/H34*100</f>
        <v>10.789154268459159</v>
      </c>
      <c r="JQ34" s="168" t="e">
        <f>'4-5_Prison and Probation'!LG34/H34*100</f>
        <v>#VALUE!</v>
      </c>
      <c r="JR34" s="168">
        <f>'4-5_Prison and Probation'!LH34/H34*100</f>
        <v>10.0604309032349</v>
      </c>
      <c r="JS34" s="168" t="e">
        <f>'4-5_Prison and Probation'!LI34/H34*100</f>
        <v>#VALUE!</v>
      </c>
      <c r="JT34" s="171" t="s">
        <v>3336</v>
      </c>
      <c r="JU34" s="168">
        <f>'4-5_Prison and Probation'!LK34/H34*100</f>
        <v>3.2792551435091624</v>
      </c>
      <c r="JV34" s="168" t="e">
        <f>'4-5_Prison and Probation'!LL34/H34*100</f>
        <v>#VALUE!</v>
      </c>
      <c r="JW34" s="168">
        <f>'4-5_Prison and Probation'!LM34/H34*100</f>
        <v>0.4200280507889822</v>
      </c>
      <c r="JX34" s="168" t="e">
        <f>'4-5_Prison and Probation'!LN34/H34*100</f>
        <v>#VALUE!</v>
      </c>
      <c r="JY34" s="168">
        <f>'4-5_Prison and Probation'!LO34/H34*100</f>
        <v>2.3278663055774915</v>
      </c>
      <c r="JZ34" s="168" t="e">
        <f>'4-5_Prison and Probation'!LP34/H34*100</f>
        <v>#VALUE!</v>
      </c>
      <c r="KA34" s="171" t="s">
        <v>3336</v>
      </c>
      <c r="KB34" s="168">
        <f>'4-5_Prison and Probation'!LR34/H34*100</f>
        <v>0</v>
      </c>
      <c r="KC34" s="168" t="e">
        <f>'4-5_Prison and Probation'!LS34/H34*100</f>
        <v>#VALUE!</v>
      </c>
      <c r="KD34" s="168">
        <f>'4-5_Prison and Probation'!LT34/H34*100</f>
        <v>28.045728403283611</v>
      </c>
      <c r="KE34" s="168" t="e">
        <f>'4-5_Prison and Probation'!LU34/H34*100</f>
        <v>#VALUE!</v>
      </c>
      <c r="KF34" s="171" t="s">
        <v>3336</v>
      </c>
      <c r="KG34" s="168">
        <f>'4-5_Prison and Probation'!OT34/G34*100</f>
        <v>202.72616186075871</v>
      </c>
      <c r="KH34" s="168">
        <f>'4-5_Prison and Probation'!OU34/G34*100</f>
        <v>18.182598684381034</v>
      </c>
      <c r="KI34" s="168">
        <f>'4-5_Prison and Probation'!OV34/G34*100</f>
        <v>2.6773159424552202</v>
      </c>
      <c r="KJ34" s="168" t="e">
        <f>'4-5_Prison and Probation'!OW34/G34*100</f>
        <v>#VALUE!</v>
      </c>
      <c r="KK34" s="168" t="e">
        <f>'4-5_Prison and Probation'!OX34/G34*100</f>
        <v>#VALUE!</v>
      </c>
      <c r="KL34" s="171" t="s">
        <v>3336</v>
      </c>
      <c r="KM34" s="168">
        <f>'4-5_Prison and Probation'!OZ34/G34*100</f>
        <v>103.67050453867958</v>
      </c>
      <c r="KN34" s="168">
        <f>'4-5_Prison and Probation'!PA34/G34*100</f>
        <v>8.2785427168023258</v>
      </c>
      <c r="KO34" s="168">
        <f>'4-5_Prison and Probation'!PB34/G34*100</f>
        <v>0.55358036404149291</v>
      </c>
      <c r="KP34" s="168" t="e">
        <f>'4-5_Prison and Probation'!PC34/G34*100</f>
        <v>#VALUE!</v>
      </c>
      <c r="KQ34" s="168" t="e">
        <f>'4-5_Prison and Probation'!PD34/G34*100</f>
        <v>#VALUE!</v>
      </c>
      <c r="KR34" s="171" t="s">
        <v>3336</v>
      </c>
      <c r="KS34" s="168">
        <f>'4-5_Prison and Probation'!PF34/G34*100</f>
        <v>21.141737357621015</v>
      </c>
      <c r="KT34" s="168">
        <f>'4-5_Prison and Probation'!PG34/G34*100</f>
        <v>14.624586708223442</v>
      </c>
      <c r="KU34" s="168">
        <f>'4-5_Prison and Probation'!PH34/G34*100</f>
        <v>0.89579367999441595</v>
      </c>
      <c r="KV34" s="168" t="e">
        <f>'4-5_Prison and Probation'!PI34/G34*100</f>
        <v>#VALUE!</v>
      </c>
      <c r="KW34" s="168" t="e">
        <f>'4-5_Prison and Probation'!PJ34/G34*100</f>
        <v>#VALUE!</v>
      </c>
      <c r="KX34" s="168">
        <f>'4-5_Prison and Probation'!PK34/G34*100</f>
        <v>0.67939408314183225</v>
      </c>
      <c r="KY34" s="168">
        <f>'4-5_Prison and Probation'!PL34/G34*100</f>
        <v>4.9419628862613276</v>
      </c>
      <c r="KZ34" s="171" t="s">
        <v>3336</v>
      </c>
      <c r="LA34" s="168">
        <f>'4-5_Prison and Probation'!PN34/G34*100</f>
        <v>202.72616186075871</v>
      </c>
      <c r="LB34" s="168">
        <f>'4-5_Prison and Probation'!PO34/G34*100</f>
        <v>103.67050453867958</v>
      </c>
      <c r="LC34" s="171" t="s">
        <v>3336</v>
      </c>
      <c r="LD34" s="168" t="e">
        <f>'4-5_Prison and Probation'!PQ34/G34*100</f>
        <v>#VALUE!</v>
      </c>
      <c r="LE34" s="168" t="e">
        <f>'4-5_Prison and Probation'!PR34/G34*100</f>
        <v>#VALUE!</v>
      </c>
      <c r="LF34" s="168">
        <f>'4-5_Prison and Probation'!PS34/G34*100</f>
        <v>153.87017845971499</v>
      </c>
      <c r="LG34" s="168">
        <f>'4-5_Prison and Probation'!PT34/G34*100</f>
        <v>62.826338769945437</v>
      </c>
      <c r="LH34" s="168" t="e">
        <f>'4-5_Prison and Probation'!PU34/G34*100</f>
        <v>#VALUE!</v>
      </c>
      <c r="LI34" s="168" t="e">
        <f>'4-5_Prison and Probation'!PV34/G34*100</f>
        <v>#VALUE!</v>
      </c>
      <c r="LJ34" s="171" t="s">
        <v>3336</v>
      </c>
      <c r="LK34" s="168" t="e">
        <f>'4-5_Prison and Probation'!PX34/G34*100</f>
        <v>#VALUE!</v>
      </c>
      <c r="LL34" s="168" t="e">
        <f>'4-5_Prison and Probation'!PY34/G34*100</f>
        <v>#VALUE!</v>
      </c>
      <c r="LM34" s="168" t="e">
        <f>'4-5_Prison and Probation'!PZ34/G34*100</f>
        <v>#VALUE!</v>
      </c>
      <c r="LN34" s="168" t="e">
        <f>'4-5_Prison and Probation'!QA34/G34*100</f>
        <v>#VALUE!</v>
      </c>
      <c r="LO34" s="168" t="e">
        <f>'4-5_Prison and Probation'!QB34/G34*100</f>
        <v>#VALUE!</v>
      </c>
      <c r="LP34" s="168" t="e">
        <f>'4-5_Prison and Probation'!QC34/G34*100</f>
        <v>#VALUE!</v>
      </c>
      <c r="LQ34" s="171" t="s">
        <v>3336</v>
      </c>
      <c r="LR34" s="168" t="e">
        <f>'4-5_Prison and Probation'!QE34/G34*100</f>
        <v>#VALUE!</v>
      </c>
      <c r="LS34" s="168" t="e">
        <f>'4-5_Prison and Probation'!QF34/G34*100</f>
        <v>#VALUE!</v>
      </c>
      <c r="LT34" s="168" t="e">
        <f>'4-5_Prison and Probation'!QG34/G34*100</f>
        <v>#VALUE!</v>
      </c>
      <c r="LU34" s="168" t="e">
        <f>'4-5_Prison and Probation'!QH34/G34*100</f>
        <v>#VALUE!</v>
      </c>
      <c r="LV34" s="168" t="e">
        <f>'4-5_Prison and Probation'!QI34/G34*100</f>
        <v>#VALUE!</v>
      </c>
      <c r="LW34" s="168" t="e">
        <f>'4-5_Prison and Probation'!QJ34/G34*100</f>
        <v>#VALUE!</v>
      </c>
      <c r="LX34" s="171" t="s">
        <v>3336</v>
      </c>
      <c r="LY34" s="168">
        <f>'4-5_Prison and Probation'!QL34/G34*100</f>
        <v>9.4460940300534748</v>
      </c>
      <c r="LZ34" s="168">
        <f>'4-5_Prison and Probation'!QM34/G34*100</f>
        <v>8.3339007532064766</v>
      </c>
      <c r="MA34" s="168">
        <f>'4-5_Prison and Probation'!QN34/G34*100</f>
        <v>0.32711566966088218</v>
      </c>
      <c r="MB34" s="168">
        <f>'4-5_Prison and Probation'!QO34/G34*100</f>
        <v>0.29692037707680075</v>
      </c>
      <c r="MC34" s="168">
        <f>'4-5_Prison and Probation'!QP34/G34*100</f>
        <v>39.082773701329401</v>
      </c>
      <c r="MD34" s="168">
        <f>'4-5_Prison and Probation'!QQ34/G34*100</f>
        <v>32.213344638450877</v>
      </c>
      <c r="ME34" s="171" t="s">
        <v>3336</v>
      </c>
      <c r="MF34" s="168">
        <f>'4-5_Prison and Probation'!QS34/G34*100</f>
        <v>21.141737357621015</v>
      </c>
      <c r="MG34" s="168">
        <f>'4-5_Prison and Probation'!QT34/G34*100</f>
        <v>14.624586708223442</v>
      </c>
      <c r="MH34" s="168">
        <f>'4-5_Prison and Probation'!QU34/G34*100</f>
        <v>0.89579367999441595</v>
      </c>
      <c r="MI34" s="168" t="e">
        <f>'4-5_Prison and Probation'!QV34/G34*100</f>
        <v>#VALUE!</v>
      </c>
      <c r="MJ34" s="168" t="e">
        <f>'4-5_Prison and Probation'!QW34/G34*100</f>
        <v>#VALUE!</v>
      </c>
      <c r="MK34" s="168">
        <f>'4-5_Prison and Probation'!QX34/G34*100</f>
        <v>0.67939408314183225</v>
      </c>
      <c r="ML34" s="168">
        <f>'4-5_Prison and Probation'!QY34/G34*100</f>
        <v>4.9419628862613276</v>
      </c>
      <c r="MM34" s="171" t="s">
        <v>3336</v>
      </c>
      <c r="MN34" s="168">
        <f>'4-5_Prison and Probation'!RY34/G34*100</f>
        <v>2.2143214561659716</v>
      </c>
      <c r="MO34" s="171" t="s">
        <v>3336</v>
      </c>
      <c r="MP34" s="168">
        <f>'4-5_Prison and Probation'!SA34/G34*100</f>
        <v>5.0325487640135716E-3</v>
      </c>
      <c r="MQ34" s="168">
        <f>'4-5_Prison and Probation'!SB34/G34*100</f>
        <v>0</v>
      </c>
      <c r="MR34" s="168">
        <f>'4-5_Prison and Probation'!SC34/G34*100</f>
        <v>0.21136704808857004</v>
      </c>
      <c r="MS34" s="168">
        <f>'4-5_Prison and Probation'!SD34/G34*100</f>
        <v>1.5751877631362481</v>
      </c>
      <c r="MT34" s="171" t="s">
        <v>3336</v>
      </c>
      <c r="MU34" s="168" t="e">
        <f>'4-5_Prison and Probation'!SF34/G34*100</f>
        <v>#VALUE!</v>
      </c>
      <c r="MV34" s="168" t="e">
        <f>'4-5_Prison and Probation'!SG34/G34*100</f>
        <v>#VALUE!</v>
      </c>
      <c r="MW34" s="168">
        <f>'4-5_Prison and Probation'!SH34/G34*100</f>
        <v>0.27175763325673291</v>
      </c>
      <c r="MX34" s="168">
        <f>'4-5_Prison and Probation'!SI34/G34*100</f>
        <v>0.15097646292040717</v>
      </c>
      <c r="MY34" s="171" t="s">
        <v>3336</v>
      </c>
      <c r="MZ34" s="168">
        <f>'4-5_Prison and Probation'!SK34/G34*100</f>
        <v>33.365798305409982</v>
      </c>
      <c r="NA34" s="168">
        <f>'4-5_Prison and Probation'!SL34/G34*100</f>
        <v>26.290034743206903</v>
      </c>
      <c r="NB34" s="168">
        <f>'4-5_Prison and Probation'!SM34/G34*100</f>
        <v>4.5141962413201746</v>
      </c>
      <c r="NC34" s="168">
        <f>'4-5_Prison and Probation'!SN34/G34*100</f>
        <v>2.5766649671749486</v>
      </c>
    </row>
    <row r="35" spans="1:367" ht="18" customHeight="1">
      <c r="A35" s="133">
        <v>34</v>
      </c>
      <c r="B35" s="150" t="s">
        <v>57</v>
      </c>
      <c r="C35" s="5">
        <v>142856.53599999999</v>
      </c>
      <c r="D35" s="5">
        <v>143056.383</v>
      </c>
      <c r="E35" s="8">
        <v>143500</v>
      </c>
      <c r="F35" s="5">
        <v>143666.93100000001</v>
      </c>
      <c r="G35" s="8">
        <v>144100</v>
      </c>
      <c r="H35" s="8">
        <v>144300</v>
      </c>
      <c r="I35" s="171" t="s">
        <v>3336</v>
      </c>
      <c r="J35" s="285">
        <f>'4-5_Prison and Probation'!AJ35/C35*100</f>
        <v>542.3588039401991</v>
      </c>
      <c r="K35" s="285">
        <f>'4-5_Prison and Probation'!AK35/D35*100</f>
        <v>498.08333263955092</v>
      </c>
      <c r="L35" s="285">
        <f>'4-5_Prison and Probation'!AL35/E35*100</f>
        <v>474.32404181184671</v>
      </c>
      <c r="M35" s="285">
        <f>'4-5_Prison and Probation'!AM35/F35*100</f>
        <v>467.35459254711856</v>
      </c>
      <c r="N35" s="285">
        <f>'4-5_Prison and Probation'!AN35/G35*100</f>
        <v>445.85010409437888</v>
      </c>
      <c r="O35" s="285">
        <f>'4-5_Prison and Probation'!AO35/H35*100</f>
        <v>443.76784476784479</v>
      </c>
      <c r="P35" s="340">
        <f t="shared" si="0"/>
        <v>-18.178179916339118</v>
      </c>
      <c r="Q35" s="171" t="s">
        <v>3336</v>
      </c>
      <c r="R35" s="167">
        <f>'4-5_Prison and Probation'!AQ35/C35*100</f>
        <v>79.045735786285618</v>
      </c>
      <c r="S35" s="167">
        <f>'4-5_Prison and Probation'!AR35/D35*100</f>
        <v>78.211120436338717</v>
      </c>
      <c r="T35" s="167">
        <f>'4-5_Prison and Probation'!AS35/E35*100</f>
        <v>78.825087108013932</v>
      </c>
      <c r="U35" s="167">
        <f>'4-5_Prison and Probation'!AT35/F35*100</f>
        <v>78.617256743655219</v>
      </c>
      <c r="V35" s="167">
        <f>'4-5_Prison and Probation'!AU35/G35*100</f>
        <v>79.766828591256072</v>
      </c>
      <c r="W35" s="167">
        <f>'4-5_Prison and Probation'!AV35/H35*100</f>
        <v>74.837144837144848</v>
      </c>
      <c r="X35" s="6">
        <f t="shared" si="1"/>
        <v>-5.3242479271993233</v>
      </c>
      <c r="Y35" s="171" t="s">
        <v>3336</v>
      </c>
      <c r="Z35" s="168">
        <f>'4-5_Prison and Probation'!AX35/C35*100</f>
        <v>44.289188140471225</v>
      </c>
      <c r="AA35" s="168">
        <f>'4-5_Prison and Probation'!AY35/D35*100</f>
        <v>40.855919025996897</v>
      </c>
      <c r="AB35" s="168">
        <f>'4-5_Prison and Probation'!AZ35/E35*100</f>
        <v>39.086411149825786</v>
      </c>
      <c r="AC35" s="168">
        <f>'4-5_Prison and Probation'!BA35/F35*100</f>
        <v>38.060254798649524</v>
      </c>
      <c r="AD35" s="168">
        <f>'4-5_Prison and Probation'!BB35/G35*100</f>
        <v>36.184594031922273</v>
      </c>
      <c r="AE35" s="168">
        <f>'4-5_Prison and Probation'!BC35/H35*100</f>
        <v>35.07137907137907</v>
      </c>
      <c r="AF35" s="6">
        <f t="shared" si="2"/>
        <v>-20.812774982138293</v>
      </c>
      <c r="AG35" s="171" t="s">
        <v>3336</v>
      </c>
      <c r="AH35" s="168">
        <f>'4-5_Prison and Probation'!BE35/C35*100</f>
        <v>18.583678943468151</v>
      </c>
      <c r="AI35" s="168">
        <f>'4-5_Prison and Probation'!BF35/D35*100</f>
        <v>18.493407595800882</v>
      </c>
      <c r="AJ35" s="168">
        <f>'4-5_Prison and Probation'!BG35/E35*100</f>
        <v>18.84390243902439</v>
      </c>
      <c r="AK35" s="168">
        <f>'4-5_Prison and Probation'!BH35/F35*100</f>
        <v>19.557040582985653</v>
      </c>
      <c r="AL35" s="168">
        <f>'4-5_Prison and Probation'!BI35/G35*100</f>
        <v>19.278972935461486</v>
      </c>
      <c r="AM35" s="168">
        <f>'4-5_Prison and Probation'!BJ35/H35*100</f>
        <v>20.539847539847539</v>
      </c>
      <c r="AN35" s="6">
        <f t="shared" si="3"/>
        <v>10.526272017129031</v>
      </c>
      <c r="AO35" s="171" t="s">
        <v>3336</v>
      </c>
      <c r="AP35" s="168" t="e">
        <f>'4-5_Prison and Probation'!BL35/C35*100</f>
        <v>#VALUE!</v>
      </c>
      <c r="AQ35" s="168" t="e">
        <f>'4-5_Prison and Probation'!BM35/D35*100</f>
        <v>#VALUE!</v>
      </c>
      <c r="AR35" s="168" t="e">
        <f>'4-5_Prison and Probation'!BN35/E35*100</f>
        <v>#VALUE!</v>
      </c>
      <c r="AS35" s="168" t="e">
        <f>'4-5_Prison and Probation'!BO35/F35*100</f>
        <v>#VALUE!</v>
      </c>
      <c r="AT35" s="168" t="e">
        <f>'4-5_Prison and Probation'!BP35/G35*100</f>
        <v>#VALUE!</v>
      </c>
      <c r="AU35" s="168" t="e">
        <f>'4-5_Prison and Probation'!BQ35/H35*100</f>
        <v>#VALUE!</v>
      </c>
      <c r="AV35" s="6" t="e">
        <f t="shared" si="4"/>
        <v>#VALUE!</v>
      </c>
      <c r="AW35" s="171" t="s">
        <v>3336</v>
      </c>
      <c r="AX35" s="168">
        <f>'4-5_Prison and Probation'!BS35/C35*100</f>
        <v>3.2837139492168563</v>
      </c>
      <c r="AY35" s="168">
        <f>'4-5_Prison and Probation'!BT35/D35*100</f>
        <v>2.7282948989420484</v>
      </c>
      <c r="AZ35" s="168">
        <f>'4-5_Prison and Probation'!BU35/E35*100</f>
        <v>2.4543554006968638</v>
      </c>
      <c r="BA35" s="168">
        <f>'4-5_Prison and Probation'!BV35/F35*100</f>
        <v>2.0965158641831083</v>
      </c>
      <c r="BB35" s="168">
        <f>'4-5_Prison and Probation'!BW35/G35*100</f>
        <v>2.0020818875780706</v>
      </c>
      <c r="BC35" s="168">
        <f>'4-5_Prison and Probation'!BX35/H35*100</f>
        <v>1.8579348579348578</v>
      </c>
      <c r="BD35" s="6">
        <f t="shared" si="5"/>
        <v>-43.419710526918372</v>
      </c>
      <c r="BE35" s="171" t="s">
        <v>3336</v>
      </c>
      <c r="BF35" s="168" t="e">
        <f>'4-5_Prison and Probation'!BZ35/C35*100</f>
        <v>#VALUE!</v>
      </c>
      <c r="BG35" s="168" t="e">
        <f>'4-5_Prison and Probation'!CA35/D35*100</f>
        <v>#VALUE!</v>
      </c>
      <c r="BH35" s="168">
        <f>'4-5_Prison and Probation'!CB35/E35*100</f>
        <v>213.67595818815332</v>
      </c>
      <c r="BI35" s="168">
        <f>'4-5_Prison and Probation'!CC35/F35*100</f>
        <v>222.3023752069987</v>
      </c>
      <c r="BJ35" s="168">
        <f>'4-5_Prison and Probation'!CD35/G35*100</f>
        <v>221.65440666204023</v>
      </c>
      <c r="BK35" s="168">
        <f>'4-5_Prison and Probation'!CE35/H35*100</f>
        <v>218.43173943173943</v>
      </c>
      <c r="BL35" s="6" t="e">
        <f t="shared" si="6"/>
        <v>#VALUE!</v>
      </c>
      <c r="BM35" s="171" t="s">
        <v>3336</v>
      </c>
      <c r="BN35" s="168">
        <f>'4-5_Prison and Probation'!CG35/C35*100</f>
        <v>144.92651564783847</v>
      </c>
      <c r="BO35" s="168">
        <f>'4-5_Prison and Probation'!CH35/D35*100</f>
        <v>134.29460187036884</v>
      </c>
      <c r="BP35" s="168">
        <f>'4-5_Prison and Probation'!CI35/E35*100</f>
        <v>137.66759581881533</v>
      </c>
      <c r="BQ35" s="168">
        <f>'4-5_Prison and Probation'!CJ35/F35*100</f>
        <v>141.18071471854577</v>
      </c>
      <c r="BR35" s="168">
        <f>'4-5_Prison and Probation'!CK35/G35*100</f>
        <v>142.39625260235945</v>
      </c>
      <c r="BS35" s="168">
        <f>'4-5_Prison and Probation'!CL35/H35*100</f>
        <v>133.3215523215523</v>
      </c>
      <c r="BT35" s="6">
        <f t="shared" si="7"/>
        <v>-8.0074810840587958</v>
      </c>
      <c r="BU35" s="171" t="s">
        <v>3336</v>
      </c>
      <c r="BV35" s="168" t="e">
        <f>'4-5_Prison and Probation'!CN35/C35*100</f>
        <v>#VALUE!</v>
      </c>
      <c r="BW35" s="168" t="e">
        <f>'4-5_Prison and Probation'!CO35/D35*100</f>
        <v>#VALUE!</v>
      </c>
      <c r="BX35" s="168" t="e">
        <f>'4-5_Prison and Probation'!CP35/E35*100</f>
        <v>#VALUE!</v>
      </c>
      <c r="BY35" s="168" t="e">
        <f>'4-5_Prison and Probation'!CQ35/F35*100</f>
        <v>#VALUE!</v>
      </c>
      <c r="BZ35" s="168" t="e">
        <f>'4-5_Prison and Probation'!CR35/G35*100</f>
        <v>#VALUE!</v>
      </c>
      <c r="CA35" s="168" t="e">
        <f>'4-5_Prison and Probation'!CS35/H35*100</f>
        <v>#VALUE!</v>
      </c>
      <c r="CB35" s="6" t="e">
        <f t="shared" si="8"/>
        <v>#VALUE!</v>
      </c>
      <c r="CC35" s="171" t="s">
        <v>3336</v>
      </c>
      <c r="CD35" s="168" t="e">
        <f>'4-5_Prison and Probation'!CU35/C35*100</f>
        <v>#VALUE!</v>
      </c>
      <c r="CE35" s="168" t="e">
        <f>'4-5_Prison and Probation'!CV35/D35*100</f>
        <v>#VALUE!</v>
      </c>
      <c r="CF35" s="168" t="e">
        <f>'4-5_Prison and Probation'!CW35/E35*100</f>
        <v>#VALUE!</v>
      </c>
      <c r="CG35" s="168" t="e">
        <f>'4-5_Prison and Probation'!CX35/F35*100</f>
        <v>#VALUE!</v>
      </c>
      <c r="CH35" s="168" t="e">
        <f>'4-5_Prison and Probation'!CY35/G35*100</f>
        <v>#VALUE!</v>
      </c>
      <c r="CI35" s="168" t="e">
        <f>'4-5_Prison and Probation'!CZ35/H35*100</f>
        <v>#VALUE!</v>
      </c>
      <c r="CJ35" s="6" t="e">
        <f t="shared" si="9"/>
        <v>#VALUE!</v>
      </c>
      <c r="CK35" s="171" t="s">
        <v>3336</v>
      </c>
      <c r="CL35" s="168" t="e">
        <f>'4-5_Prison and Probation'!DB35/C35*100</f>
        <v>#VALUE!</v>
      </c>
      <c r="CM35" s="168" t="e">
        <f>'4-5_Prison and Probation'!DC35/D35*100</f>
        <v>#VALUE!</v>
      </c>
      <c r="CN35" s="168" t="e">
        <f>'4-5_Prison and Probation'!DD35/E35*100</f>
        <v>#VALUE!</v>
      </c>
      <c r="CO35" s="168" t="e">
        <f>'4-5_Prison and Probation'!DE35/F35*100</f>
        <v>#VALUE!</v>
      </c>
      <c r="CP35" s="168" t="e">
        <f>'4-5_Prison and Probation'!DF35/G35*100</f>
        <v>#VALUE!</v>
      </c>
      <c r="CQ35" s="168" t="e">
        <f>'4-5_Prison and Probation'!DG35/H35*100</f>
        <v>#VALUE!</v>
      </c>
      <c r="CR35" s="6" t="e">
        <f t="shared" si="10"/>
        <v>#VALUE!</v>
      </c>
      <c r="CS35" s="171" t="s">
        <v>3336</v>
      </c>
      <c r="CT35" s="168" t="e">
        <f>'4-5_Prison and Probation'!DI35/C35*100</f>
        <v>#VALUE!</v>
      </c>
      <c r="CU35" s="168" t="e">
        <f>'4-5_Prison and Probation'!DJ35/D35*100</f>
        <v>#VALUE!</v>
      </c>
      <c r="CV35" s="168" t="e">
        <f>'4-5_Prison and Probation'!DK35/E35*100</f>
        <v>#VALUE!</v>
      </c>
      <c r="CW35" s="168" t="e">
        <f>'4-5_Prison and Probation'!DL35/F35*100</f>
        <v>#VALUE!</v>
      </c>
      <c r="CX35" s="168" t="e">
        <f>'4-5_Prison and Probation'!DM35/G35*100</f>
        <v>#VALUE!</v>
      </c>
      <c r="CY35" s="168" t="e">
        <f>'4-5_Prison and Probation'!DN35/H35*100</f>
        <v>#VALUE!</v>
      </c>
      <c r="CZ35" s="6" t="e">
        <f t="shared" si="11"/>
        <v>#VALUE!</v>
      </c>
      <c r="DA35" s="171" t="s">
        <v>3336</v>
      </c>
      <c r="DB35" s="168" t="e">
        <f>'4-5_Prison and Probation'!DP35/C35*100</f>
        <v>#VALUE!</v>
      </c>
      <c r="DC35" s="168">
        <f>'4-5_Prison and Probation'!DQ35/D35*100</f>
        <v>177.9137670494577</v>
      </c>
      <c r="DD35" s="168">
        <f>'4-5_Prison and Probation'!DR35/E35*100</f>
        <v>200.69407665505227</v>
      </c>
      <c r="DE35" s="168">
        <f>'4-5_Prison and Probation'!DS35/F35*100</f>
        <v>194.80404993129559</v>
      </c>
      <c r="DF35" s="168" t="e">
        <f>'4-5_Prison and Probation'!DT35/G35*100</f>
        <v>#VALUE!</v>
      </c>
      <c r="DG35" s="168" t="e">
        <f>'4-5_Prison and Probation'!DU35/H35*100</f>
        <v>#VALUE!</v>
      </c>
      <c r="DH35" s="6" t="e">
        <f t="shared" si="12"/>
        <v>#VALUE!</v>
      </c>
      <c r="DI35" s="171" t="s">
        <v>3336</v>
      </c>
      <c r="DJ35" s="168" t="e">
        <f>'4-5_Prison and Probation'!DW35/C35*100</f>
        <v>#VALUE!</v>
      </c>
      <c r="DK35" s="168">
        <f>'4-5_Prison and Probation'!DX35/D35*100</f>
        <v>2.8827794422846549</v>
      </c>
      <c r="DL35" s="168">
        <f>'4-5_Prison and Probation'!DY35/E35*100</f>
        <v>2.9268292682926833</v>
      </c>
      <c r="DM35" s="168">
        <f>'4-5_Prison and Probation'!DZ35/F35*100</f>
        <v>2.8517348922835968</v>
      </c>
      <c r="DN35" s="168" t="e">
        <f>'4-5_Prison and Probation'!EA35/G35*100</f>
        <v>#VALUE!</v>
      </c>
      <c r="DO35" s="168" t="e">
        <f>'4-5_Prison and Probation'!EB35/H35*100</f>
        <v>#VALUE!</v>
      </c>
      <c r="DP35" s="6" t="e">
        <f t="shared" si="13"/>
        <v>#VALUE!</v>
      </c>
      <c r="DQ35" s="171" t="s">
        <v>3336</v>
      </c>
      <c r="DR35" s="168" t="e">
        <f>'4-5_Prison and Probation'!ED35/C35*100</f>
        <v>#VALUE!</v>
      </c>
      <c r="DS35" s="168" t="e">
        <f>'4-5_Prison and Probation'!EE35/D35*100</f>
        <v>#VALUE!</v>
      </c>
      <c r="DT35" s="168">
        <f>'4-5_Prison and Probation'!EF35/E35*100</f>
        <v>0.32125435540069686</v>
      </c>
      <c r="DU35" s="168">
        <f>'4-5_Prison and Probation'!EG35/F35*100</f>
        <v>0.28120597912681794</v>
      </c>
      <c r="DV35" s="168" t="e">
        <f>'4-5_Prison and Probation'!EH35/G35*100</f>
        <v>#VALUE!</v>
      </c>
      <c r="DW35" s="168" t="e">
        <f>'4-5_Prison and Probation'!EI35/H35*100</f>
        <v>#VALUE!</v>
      </c>
      <c r="DX35" s="6" t="e">
        <f t="shared" si="14"/>
        <v>#VALUE!</v>
      </c>
      <c r="DY35" s="171" t="s">
        <v>3336</v>
      </c>
      <c r="DZ35" s="168" t="e">
        <f>'4-5_Prison and Probation'!EK35/C35*100</f>
        <v>#VALUE!</v>
      </c>
      <c r="EA35" s="168" t="e">
        <f>'4-5_Prison and Probation'!EL35/D35*100</f>
        <v>#VALUE!</v>
      </c>
      <c r="EB35" s="168" t="e">
        <f>'4-5_Prison and Probation'!EM35/E35*100</f>
        <v>#VALUE!</v>
      </c>
      <c r="EC35" s="168" t="e">
        <f>'4-5_Prison and Probation'!EN35/F35*100</f>
        <v>#VALUE!</v>
      </c>
      <c r="ED35" s="168" t="e">
        <f>'4-5_Prison and Probation'!EO35/G35*100</f>
        <v>#VALUE!</v>
      </c>
      <c r="EE35" s="168" t="e">
        <f>'4-5_Prison and Probation'!EP35/H35*100</f>
        <v>#VALUE!</v>
      </c>
      <c r="EF35" s="6" t="e">
        <f t="shared" si="15"/>
        <v>#VALUE!</v>
      </c>
      <c r="EG35" s="171" t="s">
        <v>3336</v>
      </c>
      <c r="EH35" s="133" t="e">
        <f>'4-5_Prison and Probation'!ER35/C35*100</f>
        <v>#VALUE!</v>
      </c>
      <c r="EI35" s="133">
        <f>'4-5_Prison and Probation'!ES35/D35*100</f>
        <v>175.03098760717305</v>
      </c>
      <c r="EJ35" s="133">
        <f>'4-5_Prison and Probation'!ET35/E35*100</f>
        <v>197.76724738675961</v>
      </c>
      <c r="EK35" s="133">
        <f>'4-5_Prison and Probation'!EU35/F35*100</f>
        <v>191.95231503901201</v>
      </c>
      <c r="EL35" s="133" t="e">
        <f>'4-5_Prison and Probation'!EV35/G35*100</f>
        <v>#VALUE!</v>
      </c>
      <c r="EM35" s="133" t="e">
        <f>'4-5_Prison and Probation'!EW35/H35*100</f>
        <v>#VALUE!</v>
      </c>
      <c r="EN35" s="340" t="e">
        <f t="shared" si="16"/>
        <v>#VALUE!</v>
      </c>
      <c r="EO35" s="171" t="s">
        <v>3336</v>
      </c>
      <c r="EP35" s="168" t="e">
        <f>'4-5_Prison and Probation'!EY35/C35*100</f>
        <v>#VALUE!</v>
      </c>
      <c r="EQ35" s="168">
        <f>'4-5_Prison and Probation'!EZ35/D35*100</f>
        <v>49.86076014517996</v>
      </c>
      <c r="ER35" s="168">
        <f>'4-5_Prison and Probation'!FA35/E35*100</f>
        <v>6.1965156794425091</v>
      </c>
      <c r="ES35" s="168">
        <f>'4-5_Prison and Probation'!FB35/F35*100</f>
        <v>36.491348172531083</v>
      </c>
      <c r="ET35" s="168" t="e">
        <f>'4-5_Prison and Probation'!FC35/G35*100</f>
        <v>#VALUE!</v>
      </c>
      <c r="EU35" s="168" t="e">
        <f>'4-5_Prison and Probation'!FD35/H35*100</f>
        <v>#VALUE!</v>
      </c>
      <c r="EV35" s="6" t="e">
        <f t="shared" si="17"/>
        <v>#VALUE!</v>
      </c>
      <c r="EW35" s="171" t="s">
        <v>3336</v>
      </c>
      <c r="EX35" s="168" t="e">
        <f>'4-5_Prison and Probation'!FF35/C35*100</f>
        <v>#VALUE!</v>
      </c>
      <c r="EY35" s="168">
        <f>'4-5_Prison and Probation'!FG35/D35*100</f>
        <v>108.70608968213602</v>
      </c>
      <c r="EZ35" s="168">
        <f>'4-5_Prison and Probation'!FH35/E35*100</f>
        <v>191.57073170731707</v>
      </c>
      <c r="FA35" s="168">
        <f>'4-5_Prison and Probation'!FI35/F35*100</f>
        <v>155.4609668664809</v>
      </c>
      <c r="FB35" s="168" t="e">
        <f>'4-5_Prison and Probation'!FJ35/G35*100</f>
        <v>#VALUE!</v>
      </c>
      <c r="FC35" s="168" t="e">
        <f>'4-5_Prison and Probation'!FK35/H35*100</f>
        <v>#VALUE!</v>
      </c>
      <c r="FD35" s="6" t="e">
        <f t="shared" si="18"/>
        <v>#VALUE!</v>
      </c>
      <c r="FE35" s="171" t="s">
        <v>3336</v>
      </c>
      <c r="FF35" s="168" t="e">
        <f>'4-5_Prison and Probation'!FM35/C35*100</f>
        <v>#VALUE!</v>
      </c>
      <c r="FG35" s="168" t="e">
        <f>'4-5_Prison and Probation'!FN35/D35*100</f>
        <v>#VALUE!</v>
      </c>
      <c r="FH35" s="168" t="e">
        <f>'4-5_Prison and Probation'!FO35/E35*100</f>
        <v>#VALUE!</v>
      </c>
      <c r="FI35" s="168" t="e">
        <f>'4-5_Prison and Probation'!FP35/F35*100</f>
        <v>#VALUE!</v>
      </c>
      <c r="FJ35" s="168" t="e">
        <f>'4-5_Prison and Probation'!FQ35/G35*100</f>
        <v>#VALUE!</v>
      </c>
      <c r="FK35" s="168" t="e">
        <f>'4-5_Prison and Probation'!FR35/H35*100</f>
        <v>#VALUE!</v>
      </c>
      <c r="FL35" s="6" t="e">
        <f t="shared" si="19"/>
        <v>#VALUE!</v>
      </c>
      <c r="FM35" s="171" t="s">
        <v>3336</v>
      </c>
      <c r="FN35" s="168" t="e">
        <f>'4-5_Prison and Probation'!FT35/C35*100</f>
        <v>#VALUE!</v>
      </c>
      <c r="FO35" s="168" t="e">
        <f>'4-5_Prison and Probation'!FU35/D35*100</f>
        <v>#VALUE!</v>
      </c>
      <c r="FP35" s="168" t="e">
        <f>'4-5_Prison and Probation'!FV35/E35*100</f>
        <v>#VALUE!</v>
      </c>
      <c r="FQ35" s="168" t="e">
        <f>'4-5_Prison and Probation'!FW35/F35*100</f>
        <v>#VALUE!</v>
      </c>
      <c r="FR35" s="168" t="e">
        <f>'4-5_Prison and Probation'!FX35/G35*100</f>
        <v>#VALUE!</v>
      </c>
      <c r="FS35" s="168" t="e">
        <f>'4-5_Prison and Probation'!FY35/H35*100</f>
        <v>#VALUE!</v>
      </c>
      <c r="FT35" s="6" t="e">
        <f t="shared" si="20"/>
        <v>#VALUE!</v>
      </c>
      <c r="FU35" s="171" t="s">
        <v>3336</v>
      </c>
      <c r="FV35" s="168" t="e">
        <f>'4-5_Prison and Probation'!GA35/C35*100</f>
        <v>#VALUE!</v>
      </c>
      <c r="FW35" s="168" t="e">
        <f>'4-5_Prison and Probation'!GB35/D35*100</f>
        <v>#VALUE!</v>
      </c>
      <c r="FX35" s="168" t="e">
        <f>'4-5_Prison and Probation'!GC35/E35*100</f>
        <v>#VALUE!</v>
      </c>
      <c r="FY35" s="168" t="e">
        <f>'4-5_Prison and Probation'!GD35/F35*100</f>
        <v>#VALUE!</v>
      </c>
      <c r="FZ35" s="168" t="e">
        <f>'4-5_Prison and Probation'!GE35/G35*100</f>
        <v>#VALUE!</v>
      </c>
      <c r="GA35" s="168" t="e">
        <f>'4-5_Prison and Probation'!GF35/H35*100</f>
        <v>#VALUE!</v>
      </c>
      <c r="GB35" s="6" t="e">
        <f t="shared" si="21"/>
        <v>#VALUE!</v>
      </c>
      <c r="GC35" s="171" t="s">
        <v>3336</v>
      </c>
      <c r="GE35" s="168">
        <f>'4-5_Prison and Probation'!HA35/G35*100</f>
        <v>366.08327550312282</v>
      </c>
      <c r="GF35" s="168">
        <f>'4-5_Prison and Probation'!HB35/G35*100</f>
        <v>30.427480916030536</v>
      </c>
      <c r="GG35" s="168">
        <f>'4-5_Prison and Probation'!HC35/E35*100</f>
        <v>1.1114982578397212</v>
      </c>
      <c r="GH35" s="168">
        <f>'4-5_Prison and Probation'!HD35/G35*100</f>
        <v>19.769604441360165</v>
      </c>
      <c r="GI35" s="168" t="e">
        <f>'4-5_Prison and Probation'!HE35/G35*100</f>
        <v>#VALUE!</v>
      </c>
      <c r="GJ35" s="171" t="s">
        <v>3336</v>
      </c>
      <c r="GK35" s="168" t="e">
        <f>'4-5_Prison and Probation'!HG35/G35*100</f>
        <v>#VALUE!</v>
      </c>
      <c r="GL35" s="168" t="e">
        <f>'4-5_Prison and Probation'!HH35/G35*100</f>
        <v>#VALUE!</v>
      </c>
      <c r="GM35" s="168" t="e">
        <f>'4-5_Prison and Probation'!HI35/G35*100</f>
        <v>#VALUE!</v>
      </c>
      <c r="GN35" s="168" t="e">
        <f>'4-5_Prison and Probation'!HJ35/G35*100</f>
        <v>#VALUE!</v>
      </c>
      <c r="GO35" s="168" t="e">
        <f>'4-5_Prison and Probation'!HK35/G35*100</f>
        <v>#VALUE!</v>
      </c>
      <c r="GP35" s="171" t="s">
        <v>3336</v>
      </c>
      <c r="GQ35" s="168">
        <f>'4-5_Prison and Probation'!HM35/G35*100</f>
        <v>102.87369882026371</v>
      </c>
      <c r="GR35" s="168">
        <f>'4-5_Prison and Probation'!HN35/G35*100</f>
        <v>7.9083969465648858</v>
      </c>
      <c r="GS35" s="168">
        <f>'4-5_Prison and Probation'!HO35/G35*100</f>
        <v>0.17210270645385148</v>
      </c>
      <c r="GT35" s="168">
        <f>'4-5_Prison and Probation'!HP35/G35*100</f>
        <v>2.4871616932685638</v>
      </c>
      <c r="GU35" s="168" t="e">
        <f>'4-5_Prison and Probation'!HQ35/G35*100</f>
        <v>#VALUE!</v>
      </c>
      <c r="GV35" s="171" t="s">
        <v>3336</v>
      </c>
      <c r="GW35" s="168">
        <f>'4-5_Prison and Probation'!HS35/G35*100</f>
        <v>40.854961832061072</v>
      </c>
      <c r="GX35" s="168" t="e">
        <f>'4-5_Prison and Probation'!HT35/G35*100</f>
        <v>#VALUE!</v>
      </c>
      <c r="GY35" s="168">
        <f>'4-5_Prison and Probation'!HU35/G35*100</f>
        <v>0.13532269257460097</v>
      </c>
      <c r="GZ35" s="168" t="e">
        <f>'4-5_Prison and Probation'!HV35/G35*100</f>
        <v>#VALUE!</v>
      </c>
      <c r="HA35" s="168" t="e">
        <f>'4-5_Prison and Probation'!HW35/G35*100</f>
        <v>#VALUE!</v>
      </c>
      <c r="HB35" s="171" t="s">
        <v>3336</v>
      </c>
      <c r="HC35" s="168" t="e">
        <f>'4-5_Prison and Probation'!HY35/G35*100</f>
        <v>#VALUE!</v>
      </c>
      <c r="HD35" s="168" t="e">
        <f>'4-5_Prison and Probation'!HZ35/G35*100</f>
        <v>#VALUE!</v>
      </c>
      <c r="HE35" s="168" t="e">
        <f>'4-5_Prison and Probation'!IA35/G35*100</f>
        <v>#VALUE!</v>
      </c>
      <c r="HF35" s="168" t="e">
        <f>'4-5_Prison and Probation'!IB35/G35*100</f>
        <v>#VALUE!</v>
      </c>
      <c r="HG35" s="168" t="e">
        <f>'4-5_Prison and Probation'!IC35/G35*100</f>
        <v>#VALUE!</v>
      </c>
      <c r="HH35" s="171" t="s">
        <v>3336</v>
      </c>
      <c r="HI35" s="168" t="e">
        <f>'4-5_Prison and Probation'!IE35/G35*100</f>
        <v>#VALUE!</v>
      </c>
      <c r="HJ35" s="168" t="e">
        <f>'4-5_Prison and Probation'!IF35/G35*100</f>
        <v>#VALUE!</v>
      </c>
      <c r="HK35" s="168" t="e">
        <f>'4-5_Prison and Probation'!IG35/G35*100</f>
        <v>#VALUE!</v>
      </c>
      <c r="HL35" s="168" t="e">
        <f>'4-5_Prison and Probation'!IH35/G35*100</f>
        <v>#VALUE!</v>
      </c>
      <c r="HM35" s="168" t="e">
        <f>'4-5_Prison and Probation'!II35/G35*100</f>
        <v>#VALUE!</v>
      </c>
      <c r="HN35" s="171" t="s">
        <v>3336</v>
      </c>
      <c r="HO35" s="168">
        <f>'4-5_Prison and Probation'!IK35/G35*100</f>
        <v>7.8056904927133939</v>
      </c>
      <c r="HP35" s="168">
        <f>'4-5_Prison and Probation'!IL35/G35*100</f>
        <v>3.4698126301179737E-2</v>
      </c>
      <c r="HQ35" s="168">
        <f>'4-5_Prison and Probation'!IM35/G35*100</f>
        <v>2.8452463566967384E-2</v>
      </c>
      <c r="HR35" s="168" t="e">
        <f>'4-5_Prison and Probation'!IN35/G35*100</f>
        <v>#VALUE!</v>
      </c>
      <c r="HS35" s="168" t="e">
        <f>'4-5_Prison and Probation'!IO35/G35*100</f>
        <v>#VALUE!</v>
      </c>
      <c r="HT35" s="171" t="s">
        <v>3336</v>
      </c>
      <c r="HU35" s="168">
        <f>'4-5_Prison and Probation'!IQ35/G35*100</f>
        <v>6.3629424011103399</v>
      </c>
      <c r="HV35" s="168">
        <f>'4-5_Prison and Probation'!IR35/G35*100</f>
        <v>3.6086051353226921E-2</v>
      </c>
      <c r="HW35" s="168">
        <f>'4-5_Prison and Probation'!IS35/G35*100</f>
        <v>0.15267175572519084</v>
      </c>
      <c r="HX35" s="168" t="e">
        <f>'4-5_Prison and Probation'!IT35/G35*100</f>
        <v>#VALUE!</v>
      </c>
      <c r="HY35" s="168" t="e">
        <f>'4-5_Prison and Probation'!IU35/G35*100</f>
        <v>#VALUE!</v>
      </c>
      <c r="HZ35" s="171" t="s">
        <v>3336</v>
      </c>
      <c r="IA35" s="168">
        <f>'4-5_Prison and Probation'!IW35/G35*100</f>
        <v>24.272033310201248</v>
      </c>
      <c r="IB35" s="168">
        <f>'4-5_Prison and Probation'!IX35/G35*100</f>
        <v>0.9292158223455933</v>
      </c>
      <c r="IC35" s="168">
        <f>'4-5_Prison and Probation'!IY35/G35*100</f>
        <v>0.17557251908396945</v>
      </c>
      <c r="ID35" s="168">
        <f>'4-5_Prison and Probation'!IZ35/G35*100</f>
        <v>1.4122137404580153</v>
      </c>
      <c r="IE35" s="168" t="e">
        <f>'4-5_Prison and Probation'!JA35/G35*100</f>
        <v>#VALUE!</v>
      </c>
      <c r="IF35" s="171" t="s">
        <v>3336</v>
      </c>
      <c r="IG35" s="168">
        <f>'4-5_Prison and Probation'!JC35/G35*100</f>
        <v>54.749479528105482</v>
      </c>
      <c r="IH35" s="168">
        <f>'4-5_Prison and Probation'!JD35/G35*100</f>
        <v>3.9160305343511448</v>
      </c>
      <c r="II35" s="168">
        <f>'4-5_Prison and Probation'!JE35/G35*100</f>
        <v>0.18390006939625261</v>
      </c>
      <c r="IJ35" s="168">
        <f>'4-5_Prison and Probation'!JF35/G35*100</f>
        <v>1.5419847328244274</v>
      </c>
      <c r="IK35" s="168" t="e">
        <f>'4-5_Prison and Probation'!JG35/G35*100</f>
        <v>#VALUE!</v>
      </c>
      <c r="IL35" s="171" t="s">
        <v>3336</v>
      </c>
      <c r="IM35" s="168">
        <f>'4-5_Prison and Probation'!JI35/G35*100</f>
        <v>5.569049271339348</v>
      </c>
      <c r="IN35" s="168">
        <f>'4-5_Prison and Probation'!JJ35/G35*100</f>
        <v>1.109646079111728</v>
      </c>
      <c r="IO35" s="168">
        <f>'4-5_Prison and Probation'!JK35/G35*100</f>
        <v>0</v>
      </c>
      <c r="IP35" s="168">
        <f>'4-5_Prison and Probation'!JL35/G35*100</f>
        <v>0.20888272033310201</v>
      </c>
      <c r="IQ35" s="168" t="e">
        <f>'4-5_Prison and Probation'!JM35/G35*100</f>
        <v>#VALUE!</v>
      </c>
      <c r="IR35" s="171" t="s">
        <v>3336</v>
      </c>
      <c r="IS35" s="168">
        <f>'4-5_Prison and Probation'!JO35/G35*100</f>
        <v>89.275503122831367</v>
      </c>
      <c r="IT35" s="168">
        <f>'4-5_Prison and Probation'!JP35/G35*100</f>
        <v>11.564885496183207</v>
      </c>
      <c r="IU35" s="168">
        <f>'4-5_Prison and Probation'!JQ35/G35*100</f>
        <v>7.147814018043025E-2</v>
      </c>
      <c r="IV35" s="168">
        <f>'4-5_Prison and Probation'!JR35/G35*100</f>
        <v>7.4316446911866754</v>
      </c>
      <c r="IW35" s="168" t="e">
        <f>'4-5_Prison and Probation'!JS35/G35*100</f>
        <v>#VALUE!</v>
      </c>
      <c r="IX35" s="171" t="s">
        <v>3336</v>
      </c>
      <c r="IY35" s="168">
        <f>'4-5_Prison and Probation'!KO35/H35*100</f>
        <v>205.10533610533611</v>
      </c>
      <c r="IZ35" s="168">
        <f>'4-5_Prison and Probation'!KP35/H35*100</f>
        <v>205.10533610533611</v>
      </c>
      <c r="JA35" s="168" t="e">
        <f>'4-5_Prison and Probation'!KQ35/H35*100</f>
        <v>#VALUE!</v>
      </c>
      <c r="JB35" s="171" t="s">
        <v>3336</v>
      </c>
      <c r="JC35" s="168">
        <f>'4-5_Prison and Probation'!KS35/H35*100</f>
        <v>24.806999306999309</v>
      </c>
      <c r="JD35" s="168" t="e">
        <f>'4-5_Prison and Probation'!KT35/H35*100</f>
        <v>#VALUE!</v>
      </c>
      <c r="JE35" s="168">
        <f>'4-5_Prison and Probation'!KU35/H35*100</f>
        <v>0.51212751212751217</v>
      </c>
      <c r="JF35" s="168" t="e">
        <f>'4-5_Prison and Probation'!KV35/H35*100</f>
        <v>#VALUE!</v>
      </c>
      <c r="JG35" s="168">
        <f>'4-5_Prison and Probation'!KW35/H35*100</f>
        <v>11.649341649341649</v>
      </c>
      <c r="JH35" s="168" t="e">
        <f>'4-5_Prison and Probation'!KX35/H35*100</f>
        <v>#VALUE!</v>
      </c>
      <c r="JI35" s="168">
        <f>'4-5_Prison and Probation'!KY35/H35*100</f>
        <v>12.645530145530145</v>
      </c>
      <c r="JJ35" s="168" t="e">
        <f>'4-5_Prison and Probation'!KZ35/H35*100</f>
        <v>#VALUE!</v>
      </c>
      <c r="JK35" s="168">
        <f>'4-5_Prison and Probation'!LA35/H35*100</f>
        <v>180.29833679833681</v>
      </c>
      <c r="JL35" s="168" t="e">
        <f>'4-5_Prison and Probation'!LB35/H35*100</f>
        <v>#VALUE!</v>
      </c>
      <c r="JM35" s="171" t="s">
        <v>3336</v>
      </c>
      <c r="JN35" s="168">
        <f>'4-5_Prison and Probation'!LD35/H35*100</f>
        <v>0.72279972279972282</v>
      </c>
      <c r="JO35" s="168" t="e">
        <f>'4-5_Prison and Probation'!LE35/H35*100</f>
        <v>#VALUE!</v>
      </c>
      <c r="JP35" s="168">
        <f>'4-5_Prison and Probation'!LF35/H35*100</f>
        <v>131.88704088704088</v>
      </c>
      <c r="JQ35" s="168" t="e">
        <f>'4-5_Prison and Probation'!LG35/H35*100</f>
        <v>#VALUE!</v>
      </c>
      <c r="JR35" s="168" t="e">
        <f>'4-5_Prison and Probation'!LH35/H35*100</f>
        <v>#VALUE!</v>
      </c>
      <c r="JS35" s="168" t="e">
        <f>'4-5_Prison and Probation'!LI35/H35*100</f>
        <v>#VALUE!</v>
      </c>
      <c r="JT35" s="171" t="s">
        <v>3336</v>
      </c>
      <c r="JU35" s="168">
        <f>'4-5_Prison and Probation'!LK35/H35*100</f>
        <v>19.752772002772005</v>
      </c>
      <c r="JV35" s="168" t="e">
        <f>'4-5_Prison and Probation'!LL35/H35*100</f>
        <v>#VALUE!</v>
      </c>
      <c r="JW35" s="168">
        <f>'4-5_Prison and Probation'!LM35/H35*100</f>
        <v>2.1046431046431047</v>
      </c>
      <c r="JX35" s="168" t="e">
        <f>'4-5_Prison and Probation'!LN35/H35*100</f>
        <v>#VALUE!</v>
      </c>
      <c r="JY35" s="168">
        <f>'4-5_Prison and Probation'!LO35/H35*100</f>
        <v>4.3170478170478175</v>
      </c>
      <c r="JZ35" s="168" t="e">
        <f>'4-5_Prison and Probation'!LP35/H35*100</f>
        <v>#VALUE!</v>
      </c>
      <c r="KA35" s="171" t="s">
        <v>3336</v>
      </c>
      <c r="KB35" s="168">
        <f>'4-5_Prison and Probation'!LR35/H35*100</f>
        <v>10.845460845460845</v>
      </c>
      <c r="KC35" s="168" t="e">
        <f>'4-5_Prison and Probation'!LS35/H35*100</f>
        <v>#VALUE!</v>
      </c>
      <c r="KD35" s="168">
        <f>'4-5_Prison and Probation'!LT35/H35*100</f>
        <v>10.668572418572419</v>
      </c>
      <c r="KE35" s="168" t="e">
        <f>'4-5_Prison and Probation'!LU35/H35*100</f>
        <v>#VALUE!</v>
      </c>
      <c r="KF35" s="171" t="s">
        <v>3336</v>
      </c>
      <c r="KG35" s="168">
        <f>'4-5_Prison and Probation'!OT35/G35*100</f>
        <v>186.53088133240806</v>
      </c>
      <c r="KH35" s="168">
        <f>'4-5_Prison and Probation'!OU35/G35*100</f>
        <v>30.806384455239417</v>
      </c>
      <c r="KI35" s="168">
        <f>'4-5_Prison and Probation'!OV35/G35*100</f>
        <v>3.7536433032616237</v>
      </c>
      <c r="KJ35" s="168" t="e">
        <f>'4-5_Prison and Probation'!OW35/G35*100</f>
        <v>#VALUE!</v>
      </c>
      <c r="KK35" s="168" t="e">
        <f>'4-5_Prison and Probation'!OX35/G35*100</f>
        <v>#VALUE!</v>
      </c>
      <c r="KL35" s="171" t="s">
        <v>3336</v>
      </c>
      <c r="KM35" s="168">
        <f>'4-5_Prison and Probation'!OZ35/G35*100</f>
        <v>210.56557945870921</v>
      </c>
      <c r="KN35" s="168">
        <f>'4-5_Prison and Probation'!PA35/G35*100</f>
        <v>75.534351145038173</v>
      </c>
      <c r="KO35" s="168">
        <f>'4-5_Prison and Probation'!PB35/G35*100</f>
        <v>6.5780707841776547</v>
      </c>
      <c r="KP35" s="168">
        <f>'4-5_Prison and Probation'!PC35/G35*100</f>
        <v>2.2997918112421929</v>
      </c>
      <c r="KQ35" s="168" t="e">
        <f>'4-5_Prison and Probation'!PD35/G35*100</f>
        <v>#VALUE!</v>
      </c>
      <c r="KR35" s="171" t="s">
        <v>3336</v>
      </c>
      <c r="KS35" s="168" t="e">
        <f>'4-5_Prison and Probation'!PF35/G35*100</f>
        <v>#VALUE!</v>
      </c>
      <c r="KT35" s="168" t="e">
        <f>'4-5_Prison and Probation'!PG35/G35*100</f>
        <v>#VALUE!</v>
      </c>
      <c r="KU35" s="168" t="e">
        <f>'4-5_Prison and Probation'!PH35/G35*100</f>
        <v>#VALUE!</v>
      </c>
      <c r="KV35" s="168" t="e">
        <f>'4-5_Prison and Probation'!PI35/G35*100</f>
        <v>#VALUE!</v>
      </c>
      <c r="KW35" s="168" t="e">
        <f>'4-5_Prison and Probation'!PJ35/G35*100</f>
        <v>#VALUE!</v>
      </c>
      <c r="KX35" s="168" t="e">
        <f>'4-5_Prison and Probation'!PK35/G35*100</f>
        <v>#VALUE!</v>
      </c>
      <c r="KY35" s="168" t="e">
        <f>'4-5_Prison and Probation'!PL35/G35*100</f>
        <v>#VALUE!</v>
      </c>
      <c r="KZ35" s="171" t="s">
        <v>3336</v>
      </c>
      <c r="LA35" s="168">
        <f>'4-5_Prison and Probation'!PN35/G35*100</f>
        <v>186.53088133240806</v>
      </c>
      <c r="LB35" s="168">
        <f>'4-5_Prison and Probation'!PO35/G35*100</f>
        <v>210.56557945870921</v>
      </c>
      <c r="LC35" s="171" t="s">
        <v>3336</v>
      </c>
      <c r="LD35" s="168" t="e">
        <f>'4-5_Prison and Probation'!PQ35/G35*100</f>
        <v>#VALUE!</v>
      </c>
      <c r="LE35" s="168" t="e">
        <f>'4-5_Prison and Probation'!PR35/G35*100</f>
        <v>#VALUE!</v>
      </c>
      <c r="LF35" s="168" t="e">
        <f>'4-5_Prison and Probation'!PS35/G35*100</f>
        <v>#VALUE!</v>
      </c>
      <c r="LG35" s="168" t="e">
        <f>'4-5_Prison and Probation'!PT35/G35*100</f>
        <v>#VALUE!</v>
      </c>
      <c r="LH35" s="168" t="e">
        <f>'4-5_Prison and Probation'!PU35/G35*100</f>
        <v>#VALUE!</v>
      </c>
      <c r="LI35" s="168" t="e">
        <f>'4-5_Prison and Probation'!PV35/G35*100</f>
        <v>#VALUE!</v>
      </c>
      <c r="LJ35" s="171" t="s">
        <v>3336</v>
      </c>
      <c r="LK35" s="168" t="e">
        <f>'4-5_Prison and Probation'!PX35/G35*100</f>
        <v>#VALUE!</v>
      </c>
      <c r="LL35" s="168" t="e">
        <f>'4-5_Prison and Probation'!PY35/G35*100</f>
        <v>#VALUE!</v>
      </c>
      <c r="LM35" s="168">
        <f>'4-5_Prison and Probation'!PZ35/G35*100</f>
        <v>6.9375433726578768</v>
      </c>
      <c r="LN35" s="168">
        <f>'4-5_Prison and Probation'!QA35/G35*100</f>
        <v>31.579458709229701</v>
      </c>
      <c r="LO35" s="168" t="e">
        <f>'4-5_Prison and Probation'!QB35/G35*100</f>
        <v>#VALUE!</v>
      </c>
      <c r="LP35" s="168" t="e">
        <f>'4-5_Prison and Probation'!QC35/G35*100</f>
        <v>#VALUE!</v>
      </c>
      <c r="LQ35" s="171" t="s">
        <v>3336</v>
      </c>
      <c r="LR35" s="168">
        <f>'4-5_Prison and Probation'!QE35/G35*100</f>
        <v>2.6731436502428871</v>
      </c>
      <c r="LS35" s="168">
        <f>'4-5_Prison and Probation'!QF35/G35*100</f>
        <v>5.2102706453851493</v>
      </c>
      <c r="LT35" s="168" t="e">
        <f>'4-5_Prison and Probation'!QG35/G35*100</f>
        <v>#VALUE!</v>
      </c>
      <c r="LU35" s="168" t="e">
        <f>'4-5_Prison and Probation'!QH35/G35*100</f>
        <v>#VALUE!</v>
      </c>
      <c r="LV35" s="168">
        <f>'4-5_Prison and Probation'!QI35/G35*100</f>
        <v>4.0943789035392086E-2</v>
      </c>
      <c r="LW35" s="168">
        <f>'4-5_Prison and Probation'!QJ35/G35*100</f>
        <v>0.10131852879944483</v>
      </c>
      <c r="LX35" s="171" t="s">
        <v>3336</v>
      </c>
      <c r="LY35" s="168" t="e">
        <f>'4-5_Prison and Probation'!QL35/G35*100</f>
        <v>#VALUE!</v>
      </c>
      <c r="LZ35" s="168" t="e">
        <f>'4-5_Prison and Probation'!QM35/G35*100</f>
        <v>#VALUE!</v>
      </c>
      <c r="MA35" s="168" t="e">
        <f>'4-5_Prison and Probation'!QN35/G35*100</f>
        <v>#VALUE!</v>
      </c>
      <c r="MB35" s="168" t="e">
        <f>'4-5_Prison and Probation'!QO35/G35*100</f>
        <v>#VALUE!</v>
      </c>
      <c r="MC35" s="168">
        <f>'4-5_Prison and Probation'!QP35/G35*100</f>
        <v>176.87925052047189</v>
      </c>
      <c r="MD35" s="168">
        <f>'4-5_Prison and Probation'!QQ35/G35*100</f>
        <v>173.62456627342124</v>
      </c>
      <c r="ME35" s="171" t="s">
        <v>3336</v>
      </c>
      <c r="MF35" s="168">
        <f>'4-5_Prison and Probation'!QS35/G35*100</f>
        <v>324.98820263705761</v>
      </c>
      <c r="MG35" s="168">
        <f>'4-5_Prison and Probation'!QT35/G35*100</f>
        <v>116.91950034698127</v>
      </c>
      <c r="MH35" s="168" t="e">
        <f>'4-5_Prison and Probation'!QU35/G35*100</f>
        <v>#VALUE!</v>
      </c>
      <c r="MI35" s="168">
        <f>'4-5_Prison and Probation'!QV35/G35*100</f>
        <v>26.261623872310896</v>
      </c>
      <c r="MJ35" s="168" t="e">
        <f>'4-5_Prison and Probation'!QW35/G35*100</f>
        <v>#VALUE!</v>
      </c>
      <c r="MK35" s="168" t="e">
        <f>'4-5_Prison and Probation'!QX35/G35*100</f>
        <v>#VALUE!</v>
      </c>
      <c r="ML35" s="168">
        <f>'4-5_Prison and Probation'!QY35/G35*100</f>
        <v>181.80707841776544</v>
      </c>
      <c r="MM35" s="171" t="s">
        <v>3336</v>
      </c>
      <c r="MN35" s="168">
        <f>'4-5_Prison and Probation'!RY35/G35*100</f>
        <v>7.2477446217904236</v>
      </c>
      <c r="MO35" s="171" t="s">
        <v>3336</v>
      </c>
      <c r="MP35" s="168" t="e">
        <f>'4-5_Prison and Probation'!SA35/G35*100</f>
        <v>#VALUE!</v>
      </c>
      <c r="MQ35" s="168">
        <f>'4-5_Prison and Probation'!SB35/G35*100</f>
        <v>5.6210964607911175E-2</v>
      </c>
      <c r="MR35" s="168">
        <f>'4-5_Prison and Probation'!SC35/G35*100</f>
        <v>1.6703678001387925</v>
      </c>
      <c r="MS35" s="168">
        <f>'4-5_Prison and Probation'!SD35/G35*100</f>
        <v>5.1873698820263705</v>
      </c>
      <c r="MT35" s="171" t="s">
        <v>3336</v>
      </c>
      <c r="MU35" s="168" t="e">
        <f>'4-5_Prison and Probation'!SF35/G35*100</f>
        <v>#VALUE!</v>
      </c>
      <c r="MV35" s="168" t="e">
        <f>'4-5_Prison and Probation'!SG35/G35*100</f>
        <v>#VALUE!</v>
      </c>
      <c r="MW35" s="168" t="e">
        <f>'4-5_Prison and Probation'!SH35/G35*100</f>
        <v>#VALUE!</v>
      </c>
      <c r="MX35" s="168">
        <f>'4-5_Prison and Probation'!SI35/G35*100</f>
        <v>0.33379597501734909</v>
      </c>
      <c r="MY35" s="171" t="s">
        <v>3336</v>
      </c>
      <c r="MZ35" s="168">
        <f>'4-5_Prison and Probation'!SK35/G35*100</f>
        <v>4.1637751561415682E-3</v>
      </c>
      <c r="NA35" s="168" t="e">
        <f>'4-5_Prison and Probation'!SL35/G35*100</f>
        <v>#VALUE!</v>
      </c>
      <c r="NB35" s="168" t="e">
        <f>'4-5_Prison and Probation'!SM35/G35*100</f>
        <v>#VALUE!</v>
      </c>
      <c r="NC35" s="168">
        <f>'4-5_Prison and Probation'!SN35/G35*100</f>
        <v>4.1637751561415682E-3</v>
      </c>
    </row>
    <row r="36" spans="1:367" ht="21" customHeight="1">
      <c r="A36" s="133">
        <v>35</v>
      </c>
      <c r="B36" s="150" t="s">
        <v>58</v>
      </c>
      <c r="C36" s="5">
        <v>7251.549</v>
      </c>
      <c r="D36" s="5">
        <v>7216.6490000000003</v>
      </c>
      <c r="E36" s="5">
        <v>7181.5050000000001</v>
      </c>
      <c r="F36" s="5">
        <v>7146.759</v>
      </c>
      <c r="G36" s="5">
        <v>7114.393</v>
      </c>
      <c r="H36" s="5">
        <v>7076.3720000000003</v>
      </c>
      <c r="I36" s="171" t="s">
        <v>3336</v>
      </c>
      <c r="J36" s="285">
        <f>'4-5_Prison and Probation'!AJ36/C36*100</f>
        <v>151.07117113874565</v>
      </c>
      <c r="K36" s="285">
        <f>'4-5_Prison and Probation'!AK36/D36*100</f>
        <v>153.3952946859408</v>
      </c>
      <c r="L36" s="285">
        <f>'4-5_Prison and Probation'!AL36/E36*100</f>
        <v>139.67824293097337</v>
      </c>
      <c r="M36" s="285">
        <f>'4-5_Prison and Probation'!AM36/F36*100</f>
        <v>143.95336403536206</v>
      </c>
      <c r="N36" s="285">
        <f>'4-5_Prison and Probation'!AN36/G36*100</f>
        <v>141.45971413162022</v>
      </c>
      <c r="O36" s="285">
        <f>'4-5_Prison and Probation'!AO36/H36*100</f>
        <v>150.8117436449073</v>
      </c>
      <c r="P36" s="340">
        <f t="shared" si="0"/>
        <v>-0.17172534765094838</v>
      </c>
      <c r="Q36" s="171" t="s">
        <v>3336</v>
      </c>
      <c r="R36" s="167">
        <f>'4-5_Prison and Probation'!AQ36/C36*100</f>
        <v>40.929186302126617</v>
      </c>
      <c r="S36" s="167">
        <f>'4-5_Prison and Probation'!AR36/D36*100</f>
        <v>38.286467860637259</v>
      </c>
      <c r="T36" s="167">
        <f>'4-5_Prison and Probation'!AS36/E36*100</f>
        <v>26.373301975003848</v>
      </c>
      <c r="U36" s="167">
        <f>'4-5_Prison and Probation'!AT36/F36*100</f>
        <v>130.54868647452642</v>
      </c>
      <c r="V36" s="167">
        <f>'4-5_Prison and Probation'!AU36/G36*100</f>
        <v>21.618147886966604</v>
      </c>
      <c r="W36" s="167">
        <f>'4-5_Prison and Probation'!AV36/H36*100</f>
        <v>24.475818964859393</v>
      </c>
      <c r="X36" s="6">
        <f t="shared" si="1"/>
        <v>-40.199595505792729</v>
      </c>
      <c r="Y36" s="171" t="s">
        <v>3336</v>
      </c>
      <c r="Z36" s="168">
        <f>'4-5_Prison and Probation'!AX36/C36*100</f>
        <v>5.3230006444140416</v>
      </c>
      <c r="AA36" s="168">
        <f>'4-5_Prison and Probation'!AY36/D36*100</f>
        <v>6.0000146882576662</v>
      </c>
      <c r="AB36" s="168">
        <f>'4-5_Prison and Probation'!AZ36/E36*100</f>
        <v>5.7648083514527944</v>
      </c>
      <c r="AC36" s="168">
        <f>'4-5_Prison and Probation'!BA36/F36*100</f>
        <v>4.6454623697259132</v>
      </c>
      <c r="AD36" s="168">
        <f>'4-5_Prison and Probation'!BB36/G36*100</f>
        <v>5.1445007325291137</v>
      </c>
      <c r="AE36" s="168">
        <f>'4-5_Prison and Probation'!BC36/H36*100</f>
        <v>5.666745614843312</v>
      </c>
      <c r="AF36" s="6">
        <f t="shared" si="2"/>
        <v>6.4577292657290286</v>
      </c>
      <c r="AG36" s="171" t="s">
        <v>3336</v>
      </c>
      <c r="AH36" s="168">
        <f>'4-5_Prison and Probation'!BE36/C36*100</f>
        <v>3.2820573921516631</v>
      </c>
      <c r="AI36" s="168">
        <f>'4-5_Prison and Probation'!BF36/D36*100</f>
        <v>3.1039336955420724</v>
      </c>
      <c r="AJ36" s="168">
        <f>'4-5_Prison and Probation'!BG36/E36*100</f>
        <v>4.9014795645202502</v>
      </c>
      <c r="AK36" s="168">
        <f>'4-5_Prison and Probation'!BH36/F36*100</f>
        <v>4.211699317131024</v>
      </c>
      <c r="AL36" s="168">
        <f>'4-5_Prison and Probation'!BI36/G36*100</f>
        <v>4.9617725644338178</v>
      </c>
      <c r="AM36" s="168">
        <f>'4-5_Prison and Probation'!BJ36/H36*100</f>
        <v>5.1156157420780026</v>
      </c>
      <c r="AN36" s="6">
        <f t="shared" si="3"/>
        <v>55.866126969957975</v>
      </c>
      <c r="AO36" s="171" t="s">
        <v>3336</v>
      </c>
      <c r="AP36" s="168">
        <f>'4-5_Prison and Probation'!BL36/C36*100</f>
        <v>0.95152084058178465</v>
      </c>
      <c r="AQ36" s="168">
        <f>'4-5_Prison and Probation'!BM36/D36*100</f>
        <v>0.78984027074061658</v>
      </c>
      <c r="AR36" s="168">
        <f>'4-5_Prison and Probation'!BN36/E36*100</f>
        <v>0.94687673405504835</v>
      </c>
      <c r="AS36" s="168">
        <f>'4-5_Prison and Probation'!BO36/F36*100</f>
        <v>0.54570190487744163</v>
      </c>
      <c r="AT36" s="168">
        <f>'4-5_Prison and Probation'!BP36/G36*100</f>
        <v>0.71685665945077814</v>
      </c>
      <c r="AU36" s="168">
        <f>'4-5_Prison and Probation'!BQ36/H36*100</f>
        <v>1.568600407101266</v>
      </c>
      <c r="AV36" s="6">
        <f t="shared" si="4"/>
        <v>64.851923384272169</v>
      </c>
      <c r="AW36" s="171" t="s">
        <v>3336</v>
      </c>
      <c r="AX36" s="168">
        <f>'4-5_Prison and Probation'!BS36/C36*100</f>
        <v>3.4337491203603534</v>
      </c>
      <c r="AY36" s="168">
        <f>'4-5_Prison and Probation'!BT36/D36*100</f>
        <v>3.0069357675563824</v>
      </c>
      <c r="AZ36" s="168">
        <f>'4-5_Prison and Probation'!BU36/E36*100</f>
        <v>3.3279932270464196</v>
      </c>
      <c r="BA36" s="168">
        <f>'4-5_Prison and Probation'!BV36/F36*100</f>
        <v>3.3861502815472018</v>
      </c>
      <c r="BB36" s="168">
        <f>'4-5_Prison and Probation'!BW36/G36*100</f>
        <v>2.9658187283159645</v>
      </c>
      <c r="BC36" s="168">
        <f>'4-5_Prison and Probation'!BX36/H36*100</f>
        <v>4.324249770927814</v>
      </c>
      <c r="BD36" s="6">
        <f t="shared" si="5"/>
        <v>25.933771494465148</v>
      </c>
      <c r="BE36" s="171" t="s">
        <v>3336</v>
      </c>
      <c r="BF36" s="168">
        <f>'4-5_Prison and Probation'!BZ36/C36*100</f>
        <v>370.34845934296243</v>
      </c>
      <c r="BG36" s="168">
        <f>'4-5_Prison and Probation'!CA36/D36*100</f>
        <v>377.97321166652279</v>
      </c>
      <c r="BH36" s="168">
        <f>'4-5_Prison and Probation'!CB36/E36*100</f>
        <v>361.30309733126967</v>
      </c>
      <c r="BI36" s="168">
        <f>'4-5_Prison and Probation'!CC36/F36*100</f>
        <v>325.32228944616713</v>
      </c>
      <c r="BJ36" s="168">
        <f>'4-5_Prison and Probation'!CD36/G36*100</f>
        <v>312.77439972742582</v>
      </c>
      <c r="BK36" s="168">
        <f>'4-5_Prison and Probation'!CE36/H36*100</f>
        <v>293.3282761279367</v>
      </c>
      <c r="BL36" s="6">
        <f t="shared" si="6"/>
        <v>-20.796679794933596</v>
      </c>
      <c r="BM36" s="171" t="s">
        <v>3336</v>
      </c>
      <c r="BN36" s="168">
        <f>'4-5_Prison and Probation'!CG36/C36*100</f>
        <v>117.35423700508679</v>
      </c>
      <c r="BO36" s="168">
        <f>'4-5_Prison and Probation'!CH36/D36*100</f>
        <v>120.09729169313901</v>
      </c>
      <c r="BP36" s="168">
        <f>'4-5_Prison and Probation'!CI36/E36*100</f>
        <v>115.56073552827715</v>
      </c>
      <c r="BQ36" s="168">
        <f>'4-5_Prison and Probation'!CJ36/F36*100</f>
        <v>93.818750569314005</v>
      </c>
      <c r="BR36" s="168">
        <f>'4-5_Prison and Probation'!CK36/G36*100</f>
        <v>108.63892393911891</v>
      </c>
      <c r="BS36" s="168">
        <f>'4-5_Prison and Probation'!CL36/H36*100</f>
        <v>118.97339484131133</v>
      </c>
      <c r="BT36" s="6">
        <f t="shared" si="7"/>
        <v>1.3797182594731225</v>
      </c>
      <c r="BU36" s="171" t="s">
        <v>3336</v>
      </c>
      <c r="BV36" s="168">
        <f>'4-5_Prison and Probation'!CN36/C36*100</f>
        <v>5.460902215512851</v>
      </c>
      <c r="BW36" s="168">
        <f>'4-5_Prison and Probation'!CO36/D36*100</f>
        <v>15.04853568463701</v>
      </c>
      <c r="BX36" s="168">
        <f>'4-5_Prison and Probation'!CP36/E36*100</f>
        <v>15.05255513990452</v>
      </c>
      <c r="BY36" s="168">
        <f>'4-5_Prison and Probation'!CQ36/F36*100</f>
        <v>12.495174386039881</v>
      </c>
      <c r="BZ36" s="168">
        <f>'4-5_Prison and Probation'!CR36/G36*100</f>
        <v>12.144395171872006</v>
      </c>
      <c r="CA36" s="168">
        <f>'4-5_Prison and Probation'!CS36/H36*100</f>
        <v>10.881282103315087</v>
      </c>
      <c r="CB36" s="6">
        <f t="shared" si="8"/>
        <v>99.257955441950543</v>
      </c>
      <c r="CC36" s="171" t="s">
        <v>3336</v>
      </c>
      <c r="CD36" s="168">
        <f>'4-5_Prison and Probation'!CU36/C36*100</f>
        <v>71.433013829183253</v>
      </c>
      <c r="CE36" s="168">
        <f>'4-5_Prison and Probation'!CV36/D36*100</f>
        <v>70.25421355534958</v>
      </c>
      <c r="CF36" s="168">
        <f>'4-5_Prison and Probation'!CW36/E36*100</f>
        <v>59.110172589171775</v>
      </c>
      <c r="CG36" s="168">
        <f>'4-5_Prison and Probation'!CX36/F36*100</f>
        <v>43.726114172871924</v>
      </c>
      <c r="CH36" s="168">
        <f>'4-5_Prison and Probation'!CY36/G36*100</f>
        <v>31.724421183929536</v>
      </c>
      <c r="CI36" s="168">
        <f>'4-5_Prison and Probation'!CZ36/H36*100</f>
        <v>19.275414011586729</v>
      </c>
      <c r="CJ36" s="6">
        <f t="shared" si="9"/>
        <v>-73.016098609979196</v>
      </c>
      <c r="CK36" s="171" t="s">
        <v>3336</v>
      </c>
      <c r="CL36" s="168">
        <f>'4-5_Prison and Probation'!DB36/C36*100</f>
        <v>4.7576042029089232</v>
      </c>
      <c r="CM36" s="168">
        <f>'4-5_Prison and Probation'!DC36/D36*100</f>
        <v>3.4364980200644371</v>
      </c>
      <c r="CN36" s="168">
        <f>'4-5_Prison and Probation'!DD36/E36*100</f>
        <v>4.0520754354414565</v>
      </c>
      <c r="CO36" s="168">
        <f>'4-5_Prison and Probation'!DE36/F36*100</f>
        <v>4.3935999520901712</v>
      </c>
      <c r="CP36" s="168">
        <f>'4-5_Prison and Probation'!DF36/G36*100</f>
        <v>4.736876357547299</v>
      </c>
      <c r="CQ36" s="168">
        <f>'4-5_Prison and Probation'!DG36/H36*100</f>
        <v>3.6883306869678418</v>
      </c>
      <c r="CR36" s="6">
        <f t="shared" si="10"/>
        <v>-22.475041435504437</v>
      </c>
      <c r="CS36" s="171" t="s">
        <v>3336</v>
      </c>
      <c r="CT36" s="168">
        <f>'4-5_Prison and Probation'!DI36/C36*100</f>
        <v>1.4755468107572602</v>
      </c>
      <c r="CU36" s="168">
        <f>'4-5_Prison and Probation'!DJ36/D36*100</f>
        <v>1.1501182889731785</v>
      </c>
      <c r="CV36" s="168">
        <f>'4-5_Prison and Probation'!DK36/E36*100</f>
        <v>1.6013356531813319</v>
      </c>
      <c r="CW36" s="168">
        <f>'4-5_Prison and Probation'!DL36/F36*100</f>
        <v>1.1753579489667976</v>
      </c>
      <c r="CX36" s="168">
        <f>'4-5_Prison and Probation'!DM36/G36*100</f>
        <v>1.0682569827109636</v>
      </c>
      <c r="CY36" s="168">
        <f>'4-5_Prison and Probation'!DN36/H36*100</f>
        <v>1.3424958439154979</v>
      </c>
      <c r="CZ36" s="6">
        <f t="shared" si="11"/>
        <v>-9.0170617341160124</v>
      </c>
      <c r="DA36" s="171" t="s">
        <v>3336</v>
      </c>
      <c r="DB36" s="168">
        <f>'4-5_Prison and Probation'!DP36/C36*100</f>
        <v>371.34135065487385</v>
      </c>
      <c r="DC36" s="168">
        <f>'4-5_Prison and Probation'!DQ36/D36*100</f>
        <v>389.7931020339218</v>
      </c>
      <c r="DD36" s="168">
        <f>'4-5_Prison and Probation'!DR36/E36*100</f>
        <v>365.35517276671118</v>
      </c>
      <c r="DE36" s="168">
        <f>'4-5_Prison and Probation'!DS36/F36*100</f>
        <v>322.06207037343779</v>
      </c>
      <c r="DF36" s="168">
        <f>'4-5_Prison and Probation'!DT36/G36*100</f>
        <v>313.99727285237122</v>
      </c>
      <c r="DG36" s="168">
        <f>'4-5_Prison and Probation'!DU36/H36*100</f>
        <v>282.50352016541808</v>
      </c>
      <c r="DH36" s="6">
        <f t="shared" si="12"/>
        <v>-23.923495278074213</v>
      </c>
      <c r="DI36" s="171" t="s">
        <v>3336</v>
      </c>
      <c r="DJ36" s="168">
        <f>'4-5_Prison and Probation'!DW36/C36*100</f>
        <v>0.8687798979224991</v>
      </c>
      <c r="DK36" s="168">
        <f>'4-5_Prison and Probation'!DX36/D36*100</f>
        <v>1.2471162169588683</v>
      </c>
      <c r="DL36" s="168">
        <f>'4-5_Prison and Probation'!DY36/E36*100</f>
        <v>0.96080139190879899</v>
      </c>
      <c r="DM36" s="168">
        <f>'4-5_Prison and Probation'!DZ36/F36*100</f>
        <v>0.51771719180680364</v>
      </c>
      <c r="DN36" s="168">
        <f>'4-5_Prison and Probation'!EA36/G36*100</f>
        <v>0.85741678875485228</v>
      </c>
      <c r="DO36" s="168">
        <f>'4-5_Prison and Probation'!EB36/H36*100</f>
        <v>0.6783136895573042</v>
      </c>
      <c r="DP36" s="6">
        <f t="shared" si="13"/>
        <v>-21.923413377847936</v>
      </c>
      <c r="DQ36" s="171" t="s">
        <v>3336</v>
      </c>
      <c r="DR36" s="168">
        <f>'4-5_Prison and Probation'!ED36/C36*100</f>
        <v>5.5160628439523747E-2</v>
      </c>
      <c r="DS36" s="168">
        <f>'4-5_Prison and Probation'!EE36/D36*100</f>
        <v>9.6997927985689764E-2</v>
      </c>
      <c r="DT36" s="168">
        <f>'4-5_Prison and Probation'!EF36/E36*100</f>
        <v>8.3547947122504268E-2</v>
      </c>
      <c r="DU36" s="168">
        <f>'4-5_Prison and Probation'!EG36/F36*100</f>
        <v>2.7984713070638035E-2</v>
      </c>
      <c r="DV36" s="168">
        <f>'4-5_Prison and Probation'!EH36/G36*100</f>
        <v>0.14056012930407413</v>
      </c>
      <c r="DW36" s="168">
        <f>'4-5_Prison and Probation'!EI36/H36*100</f>
        <v>0.11305228159288402</v>
      </c>
      <c r="DX36" s="6">
        <f t="shared" si="14"/>
        <v>104.95103988314915</v>
      </c>
      <c r="DY36" s="171" t="s">
        <v>3336</v>
      </c>
      <c r="DZ36" s="168" t="e">
        <f>'4-5_Prison and Probation'!EK36/C36*100</f>
        <v>#VALUE!</v>
      </c>
      <c r="EA36" s="168" t="e">
        <f>'4-5_Prison and Probation'!EL36/D36*100</f>
        <v>#VALUE!</v>
      </c>
      <c r="EB36" s="168" t="e">
        <f>'4-5_Prison and Probation'!EM36/E36*100</f>
        <v>#VALUE!</v>
      </c>
      <c r="EC36" s="168" t="e">
        <f>'4-5_Prison and Probation'!EN36/F36*100</f>
        <v>#VALUE!</v>
      </c>
      <c r="ED36" s="168" t="e">
        <f>'4-5_Prison and Probation'!EO36/G36*100</f>
        <v>#VALUE!</v>
      </c>
      <c r="EE36" s="168" t="e">
        <f>'4-5_Prison and Probation'!EP36/H36*100</f>
        <v>#VALUE!</v>
      </c>
      <c r="EF36" s="6" t="e">
        <f t="shared" si="15"/>
        <v>#VALUE!</v>
      </c>
      <c r="EG36" s="171" t="s">
        <v>3336</v>
      </c>
      <c r="EH36" s="133">
        <f>'4-5_Prison and Probation'!ER36/C36*100</f>
        <v>370.47257075695137</v>
      </c>
      <c r="EI36" s="133">
        <f>'4-5_Prison and Probation'!ES36/D36*100</f>
        <v>388.54598581696297</v>
      </c>
      <c r="EJ36" s="133">
        <f>'4-5_Prison and Probation'!ET36/E36*100</f>
        <v>364.39437137480235</v>
      </c>
      <c r="EK36" s="133">
        <f>'4-5_Prison and Probation'!EU36/F36*100</f>
        <v>321.54435318163104</v>
      </c>
      <c r="EL36" s="133">
        <f>'4-5_Prison and Probation'!EV36/G36*100</f>
        <v>313.13985606361643</v>
      </c>
      <c r="EM36" s="133">
        <f>'4-5_Prison and Probation'!EW36/H36*100</f>
        <v>281.8252064758608</v>
      </c>
      <c r="EN36" s="340">
        <f t="shared" si="16"/>
        <v>-23.928185587387986</v>
      </c>
      <c r="EO36" s="171" t="s">
        <v>3336</v>
      </c>
      <c r="EP36" s="168">
        <f>'4-5_Prison and Probation'!EY36/C36*100</f>
        <v>120.42944204059023</v>
      </c>
      <c r="EQ36" s="168">
        <f>'4-5_Prison and Probation'!EZ36/D36*100</f>
        <v>129.10424214895306</v>
      </c>
      <c r="ER36" s="168">
        <f>'4-5_Prison and Probation'!FA36/E36*100</f>
        <v>124.34719463399384</v>
      </c>
      <c r="ES36" s="168">
        <f>'4-5_Prison and Probation'!FB36/F36*100</f>
        <v>97.162923781255245</v>
      </c>
      <c r="ET36" s="168">
        <f>'4-5_Prison and Probation'!FC36/G36*100</f>
        <v>109.60878883131701</v>
      </c>
      <c r="EU36" s="168">
        <f>'4-5_Prison and Probation'!FD36/H36*100</f>
        <v>115.89272016790524</v>
      </c>
      <c r="EV36" s="6">
        <f t="shared" si="17"/>
        <v>-3.7671202289186851</v>
      </c>
      <c r="EW36" s="171" t="s">
        <v>3336</v>
      </c>
      <c r="EX36" s="168">
        <f>'4-5_Prison and Probation'!FF36/C36*100</f>
        <v>248.63653269115332</v>
      </c>
      <c r="EY36" s="168">
        <f>'4-5_Prison and Probation'!FG36/D36*100</f>
        <v>258.95675402808143</v>
      </c>
      <c r="EZ36" s="168">
        <f>'4-5_Prison and Probation'!FH36/E36*100</f>
        <v>239.46234111095097</v>
      </c>
      <c r="FA36" s="168">
        <f>'4-5_Prison and Probation'!FI36/F36*100</f>
        <v>223.97565106085148</v>
      </c>
      <c r="FB36" s="168">
        <f>'4-5_Prison and Probation'!FJ36/G36*100</f>
        <v>203.08127481852631</v>
      </c>
      <c r="FC36" s="168">
        <f>'4-5_Prison and Probation'!FK36/H36*100</f>
        <v>165.480277181584</v>
      </c>
      <c r="FD36" s="6">
        <f t="shared" si="18"/>
        <v>-33.444906349648477</v>
      </c>
      <c r="FE36" s="171" t="s">
        <v>3336</v>
      </c>
      <c r="FF36" s="168">
        <f>'4-5_Prison and Probation'!FM36/C36*100</f>
        <v>1.4065960252078558</v>
      </c>
      <c r="FG36" s="168">
        <f>'4-5_Prison and Probation'!FN36/D36*100</f>
        <v>0.48498963992844879</v>
      </c>
      <c r="FH36" s="168">
        <f>'4-5_Prison and Probation'!FO36/E36*100</f>
        <v>0.5848356298575299</v>
      </c>
      <c r="FI36" s="168">
        <f>'4-5_Prison and Probation'!FP36/F36*100</f>
        <v>0.40577833952425146</v>
      </c>
      <c r="FJ36" s="168">
        <f>'4-5_Prison and Probation'!FQ36/G36*100</f>
        <v>0.44979241377303725</v>
      </c>
      <c r="FK36" s="168">
        <f>'4-5_Prison and Probation'!FR36/H36*100</f>
        <v>0.4522091263715361</v>
      </c>
      <c r="FL36" s="6">
        <f t="shared" si="19"/>
        <v>-67.850817273231513</v>
      </c>
      <c r="FM36" s="171" t="s">
        <v>3336</v>
      </c>
      <c r="FN36" s="168" t="e">
        <f>'4-5_Prison and Probation'!FT36/C36*100</f>
        <v>#VALUE!</v>
      </c>
      <c r="FO36" s="168" t="e">
        <f>'4-5_Prison and Probation'!FU36/D36*100</f>
        <v>#VALUE!</v>
      </c>
      <c r="FP36" s="168" t="e">
        <f>'4-5_Prison and Probation'!FV36/E36*100</f>
        <v>#VALUE!</v>
      </c>
      <c r="FQ36" s="168">
        <f>'4-5_Prison and Probation'!FW36/F36*100</f>
        <v>0.16790827842382822</v>
      </c>
      <c r="FR36" s="168">
        <f>'4-5_Prison and Probation'!FX36/G36*100</f>
        <v>0.18272816809529641</v>
      </c>
      <c r="FS36" s="168">
        <f>'4-5_Prison and Probation'!FY36/H36*100</f>
        <v>0.16957842238932605</v>
      </c>
      <c r="FT36" s="6" t="e">
        <f t="shared" si="20"/>
        <v>#VALUE!</v>
      </c>
      <c r="FU36" s="171" t="s">
        <v>3336</v>
      </c>
      <c r="FV36" s="168">
        <f>'4-5_Prison and Probation'!GA36/C36*100</f>
        <v>0.6205570699446421</v>
      </c>
      <c r="FW36" s="168">
        <f>'4-5_Prison and Probation'!GB36/D36*100</f>
        <v>0.48498963992844879</v>
      </c>
      <c r="FX36" s="168">
        <f>'4-5_Prison and Probation'!GC36/E36*100</f>
        <v>0.54306165629627767</v>
      </c>
      <c r="FY36" s="168">
        <f>'4-5_Prison and Probation'!GD36/F36*100</f>
        <v>0.26585477417106135</v>
      </c>
      <c r="FZ36" s="168">
        <f>'4-5_Prison and Probation'!GE36/G36*100</f>
        <v>0.23895221981692605</v>
      </c>
      <c r="GA36" s="168">
        <f>'4-5_Prison and Probation'!GF36/H36*100</f>
        <v>0.5228668023670886</v>
      </c>
      <c r="GB36" s="6">
        <f t="shared" si="21"/>
        <v>-15.7423502702609</v>
      </c>
      <c r="GC36" s="171" t="s">
        <v>3336</v>
      </c>
      <c r="GE36" s="168" t="e">
        <f>'4-5_Prison and Probation'!HA36/G36*100</f>
        <v>#VALUE!</v>
      </c>
      <c r="GF36" s="168">
        <f>'4-5_Prison and Probation'!HB36/G36*100</f>
        <v>5.1445007325291137</v>
      </c>
      <c r="GG36" s="168">
        <f>'4-5_Prison and Probation'!HC36/E36*100</f>
        <v>2.9381028071414002</v>
      </c>
      <c r="GH36" s="168">
        <f>'4-5_Prison and Probation'!HD36/G36*100</f>
        <v>4.9617725644338178</v>
      </c>
      <c r="GI36" s="168">
        <f>'4-5_Prison and Probation'!HE36/G36*100</f>
        <v>0.71685665945077814</v>
      </c>
      <c r="GJ36" s="171" t="s">
        <v>3336</v>
      </c>
      <c r="GK36" s="168">
        <f>'4-5_Prison and Probation'!HG36/G36*100</f>
        <v>1.8835057326745934</v>
      </c>
      <c r="GL36" s="168">
        <f>'4-5_Prison and Probation'!HH36/G36*100</f>
        <v>1.4056012930407414E-2</v>
      </c>
      <c r="GM36" s="168">
        <f>'4-5_Prison and Probation'!HI36/G36*100</f>
        <v>0</v>
      </c>
      <c r="GN36" s="168">
        <f>'4-5_Prison and Probation'!HJ36/G36*100</f>
        <v>0</v>
      </c>
      <c r="GO36" s="168">
        <f>'4-5_Prison and Probation'!HK36/G36*100</f>
        <v>0</v>
      </c>
      <c r="GP36" s="171" t="s">
        <v>3336</v>
      </c>
      <c r="GQ36" s="168">
        <f>'4-5_Prison and Probation'!HM36/G36*100</f>
        <v>10.345225516779857</v>
      </c>
      <c r="GR36" s="168">
        <f>'4-5_Prison and Probation'!HN36/G36*100</f>
        <v>0.60440855600751886</v>
      </c>
      <c r="GS36" s="168">
        <f>'4-5_Prison and Probation'!HO36/G36*100</f>
        <v>0.46384842670344467</v>
      </c>
      <c r="GT36" s="168">
        <f>'4-5_Prison and Probation'!HP36/G36*100</f>
        <v>0</v>
      </c>
      <c r="GU36" s="168">
        <f>'4-5_Prison and Probation'!HQ36/G36*100</f>
        <v>0</v>
      </c>
      <c r="GV36" s="171" t="s">
        <v>3336</v>
      </c>
      <c r="GW36" s="168">
        <f>'4-5_Prison and Probation'!HS36/G36*100</f>
        <v>1.9397297843962231</v>
      </c>
      <c r="GX36" s="168">
        <f>'4-5_Prison and Probation'!HT36/G36*100</f>
        <v>4.2168038791222245E-2</v>
      </c>
      <c r="GY36" s="168">
        <f>'4-5_Prison and Probation'!HU36/G36*100</f>
        <v>2.8112025860814828E-2</v>
      </c>
      <c r="GZ36" s="168">
        <f>'4-5_Prison and Probation'!HV36/G36*100</f>
        <v>1.4056012930407414E-2</v>
      </c>
      <c r="HA36" s="168" t="e">
        <f>'4-5_Prison and Probation'!HW36/G36*100</f>
        <v>#VALUE!</v>
      </c>
      <c r="HB36" s="171" t="s">
        <v>3336</v>
      </c>
      <c r="HC36" s="168" t="e">
        <f>'4-5_Prison and Probation'!HY36/G36*100</f>
        <v>#VALUE!</v>
      </c>
      <c r="HD36" s="168" t="e">
        <f>'4-5_Prison and Probation'!HZ36/G36*100</f>
        <v>#VALUE!</v>
      </c>
      <c r="HE36" s="168" t="e">
        <f>'4-5_Prison and Probation'!IA36/G36*100</f>
        <v>#VALUE!</v>
      </c>
      <c r="HF36" s="168" t="e">
        <f>'4-5_Prison and Probation'!IB36/G36*100</f>
        <v>#VALUE!</v>
      </c>
      <c r="HG36" s="168" t="e">
        <f>'4-5_Prison and Probation'!IC36/G36*100</f>
        <v>#VALUE!</v>
      </c>
      <c r="HH36" s="171" t="s">
        <v>3336</v>
      </c>
      <c r="HI36" s="168">
        <f>'4-5_Prison and Probation'!IE36/G36*100</f>
        <v>4.3995320472175203</v>
      </c>
      <c r="HJ36" s="168">
        <f>'4-5_Prison and Probation'!IF36/G36*100</f>
        <v>4.2168038791222245E-2</v>
      </c>
      <c r="HK36" s="168">
        <f>'4-5_Prison and Probation'!IG36/G36*100</f>
        <v>5.6224051721629656E-2</v>
      </c>
      <c r="HL36" s="168">
        <f>'4-5_Prison and Probation'!IH36/G36*100</f>
        <v>0.12650411637366674</v>
      </c>
      <c r="HM36" s="168" t="e">
        <f>'4-5_Prison and Probation'!II36/G36*100</f>
        <v>#VALUE!</v>
      </c>
      <c r="HN36" s="171" t="s">
        <v>3336</v>
      </c>
      <c r="HO36" s="168">
        <f>'4-5_Prison and Probation'!IK36/G36*100</f>
        <v>2.5722503662645568</v>
      </c>
      <c r="HP36" s="168">
        <f>'4-5_Prison and Probation'!IL36/G36*100</f>
        <v>0</v>
      </c>
      <c r="HQ36" s="168">
        <f>'4-5_Prison and Probation'!IM36/G36*100</f>
        <v>1.4056012930407414E-2</v>
      </c>
      <c r="HR36" s="168">
        <f>'4-5_Prison and Probation'!IN36/G36*100</f>
        <v>9.8392090512851915E-2</v>
      </c>
      <c r="HS36" s="168" t="e">
        <f>'4-5_Prison and Probation'!IO36/G36*100</f>
        <v>#VALUE!</v>
      </c>
      <c r="HT36" s="171" t="s">
        <v>3336</v>
      </c>
      <c r="HU36" s="168">
        <f>'4-5_Prison and Probation'!IQ36/G36*100</f>
        <v>0.59035254307711138</v>
      </c>
      <c r="HV36" s="168">
        <f>'4-5_Prison and Probation'!IR36/G36*100</f>
        <v>0</v>
      </c>
      <c r="HW36" s="168">
        <f>'4-5_Prison and Probation'!IS36/G36*100</f>
        <v>0</v>
      </c>
      <c r="HX36" s="168">
        <f>'4-5_Prison and Probation'!IT36/G36*100</f>
        <v>1.4056012930407414E-2</v>
      </c>
      <c r="HY36" s="168" t="e">
        <f>'4-5_Prison and Probation'!IU36/G36*100</f>
        <v>#VALUE!</v>
      </c>
      <c r="HZ36" s="171" t="s">
        <v>3336</v>
      </c>
      <c r="IA36" s="168">
        <f>'4-5_Prison and Probation'!IW36/G36*100</f>
        <v>16.164414869968528</v>
      </c>
      <c r="IB36" s="168">
        <f>'4-5_Prison and Probation'!IX36/G36*100</f>
        <v>0.36545633619059281</v>
      </c>
      <c r="IC36" s="168">
        <f>'4-5_Prison and Probation'!IY36/G36*100</f>
        <v>0.59035254307711138</v>
      </c>
      <c r="ID36" s="168">
        <f>'4-5_Prison and Probation'!IZ36/G36*100</f>
        <v>0.22489620688651862</v>
      </c>
      <c r="IE36" s="168" t="e">
        <f>'4-5_Prison and Probation'!JA36/G36*100</f>
        <v>#VALUE!</v>
      </c>
      <c r="IF36" s="171" t="s">
        <v>3336</v>
      </c>
      <c r="IG36" s="168">
        <f>'4-5_Prison and Probation'!JC36/G36*100</f>
        <v>26.228520128140236</v>
      </c>
      <c r="IH36" s="168">
        <f>'4-5_Prison and Probation'!JD36/G36*100</f>
        <v>0.94175286633729671</v>
      </c>
      <c r="II36" s="168">
        <f>'4-5_Prison and Probation'!JE36/G36*100</f>
        <v>0.96986489219811156</v>
      </c>
      <c r="IJ36" s="168">
        <f>'4-5_Prison and Probation'!JF36/G36*100</f>
        <v>0.23895221981692605</v>
      </c>
      <c r="IK36" s="168" t="e">
        <f>'4-5_Prison and Probation'!JG36/G36*100</f>
        <v>#VALUE!</v>
      </c>
      <c r="IL36" s="171" t="s">
        <v>3336</v>
      </c>
      <c r="IM36" s="168">
        <f>'4-5_Prison and Probation'!JI36/G36*100</f>
        <v>1.8553937068137787</v>
      </c>
      <c r="IN36" s="168">
        <f>'4-5_Prison and Probation'!JJ36/G36*100</f>
        <v>0.14056012930407413</v>
      </c>
      <c r="IO36" s="168">
        <f>'4-5_Prison and Probation'!JK36/G36*100</f>
        <v>1.4056012930407414E-2</v>
      </c>
      <c r="IP36" s="168">
        <f>'4-5_Prison and Probation'!JL36/G36*100</f>
        <v>4.2168038791222245E-2</v>
      </c>
      <c r="IQ36" s="168" t="e">
        <f>'4-5_Prison and Probation'!JM36/G36*100</f>
        <v>#VALUE!</v>
      </c>
      <c r="IR36" s="171" t="s">
        <v>3336</v>
      </c>
      <c r="IS36" s="168">
        <f>'4-5_Prison and Probation'!JO36/G36*100</f>
        <v>23.712493813597309</v>
      </c>
      <c r="IT36" s="168">
        <f>'4-5_Prison and Probation'!JP36/G36*100</f>
        <v>0.88552881461566713</v>
      </c>
      <c r="IU36" s="168">
        <f>'4-5_Prison and Probation'!JQ36/G36*100</f>
        <v>4.2168038791222245E-2</v>
      </c>
      <c r="IV36" s="168">
        <f>'4-5_Prison and Probation'!JR36/G36*100</f>
        <v>0.96986489219811156</v>
      </c>
      <c r="IW36" s="168" t="e">
        <f>'4-5_Prison and Probation'!JS36/G36*100</f>
        <v>#VALUE!</v>
      </c>
      <c r="IX36" s="171" t="s">
        <v>3336</v>
      </c>
      <c r="IY36" s="168">
        <f>'4-5_Prison and Probation'!KO36/H36*100</f>
        <v>57.45882211958331</v>
      </c>
      <c r="IZ36" s="168">
        <f>'4-5_Prison and Probation'!KP36/H36*100</f>
        <v>56.441351585247354</v>
      </c>
      <c r="JA36" s="168">
        <f>'4-5_Prison and Probation'!KQ36/H36*100</f>
        <v>1.0174705343359562</v>
      </c>
      <c r="JB36" s="171" t="s">
        <v>3336</v>
      </c>
      <c r="JC36" s="168">
        <f>'4-5_Prison and Probation'!KS36/H36*100</f>
        <v>1.0316020695350667</v>
      </c>
      <c r="JD36" s="168">
        <f>'4-5_Prison and Probation'!KT36/H36*100</f>
        <v>0</v>
      </c>
      <c r="JE36" s="168">
        <f>'4-5_Prison and Probation'!KU36/H36*100</f>
        <v>1.0316020695350667</v>
      </c>
      <c r="JF36" s="168">
        <f>'4-5_Prison and Probation'!KV36/H36*100</f>
        <v>0</v>
      </c>
      <c r="JG36" s="168" t="e">
        <f>'4-5_Prison and Probation'!KW36/H36*100</f>
        <v>#VALUE!</v>
      </c>
      <c r="JH36" s="168">
        <f>'4-5_Prison and Probation'!KX36/H36*100</f>
        <v>0</v>
      </c>
      <c r="JI36" s="168" t="e">
        <f>'4-5_Prison and Probation'!KY36/H36*100</f>
        <v>#VALUE!</v>
      </c>
      <c r="JJ36" s="168">
        <f>'4-5_Prison and Probation'!KZ36/H36*100</f>
        <v>0</v>
      </c>
      <c r="JK36" s="168">
        <f>'4-5_Prison and Probation'!LA36/H36*100</f>
        <v>55.409749515712278</v>
      </c>
      <c r="JL36" s="168">
        <f>'4-5_Prison and Probation'!LB36/H36*100</f>
        <v>1.0174705343359562</v>
      </c>
      <c r="JM36" s="171" t="s">
        <v>3336</v>
      </c>
      <c r="JN36" s="168">
        <f>'4-5_Prison and Probation'!LD36/H36*100</f>
        <v>0.55112987276530967</v>
      </c>
      <c r="JO36" s="168">
        <f>'4-5_Prison and Probation'!LE36/H36*100</f>
        <v>0</v>
      </c>
      <c r="JP36" s="168">
        <f>'4-5_Prison and Probation'!LF36/H36*100</f>
        <v>32.446004817157721</v>
      </c>
      <c r="JQ36" s="168">
        <f>'4-5_Prison and Probation'!LG36/H36*100</f>
        <v>0</v>
      </c>
      <c r="JR36" s="168" t="e">
        <f>'4-5_Prison and Probation'!LH36/H36*100</f>
        <v>#VALUE!</v>
      </c>
      <c r="JS36" s="168">
        <f>'4-5_Prison and Probation'!LI36/H36*100</f>
        <v>0</v>
      </c>
      <c r="JT36" s="171" t="s">
        <v>3336</v>
      </c>
      <c r="JU36" s="168">
        <f>'4-5_Prison and Probation'!LK36/H36*100</f>
        <v>3.7307252925651726</v>
      </c>
      <c r="JV36" s="168">
        <f>'4-5_Prison and Probation'!LL36/H36*100</f>
        <v>0.6783136895573042</v>
      </c>
      <c r="JW36" s="168">
        <f>'4-5_Prison and Probation'!LM36/H36*100</f>
        <v>4.168802883737599</v>
      </c>
      <c r="JX36" s="168">
        <f>'4-5_Prison and Probation'!LN36/H36*100</f>
        <v>0</v>
      </c>
      <c r="JY36" s="168" t="e">
        <f>'4-5_Prison and Probation'!LO36/H36*100</f>
        <v>#VALUE!</v>
      </c>
      <c r="JZ36" s="168">
        <f>'4-5_Prison and Probation'!LP36/H36*100</f>
        <v>0</v>
      </c>
      <c r="KA36" s="171" t="s">
        <v>3336</v>
      </c>
      <c r="KB36" s="168">
        <f>'4-5_Prison and Probation'!LR36/H36*100</f>
        <v>6.1896124172104008</v>
      </c>
      <c r="KC36" s="168">
        <f>'4-5_Prison and Probation'!LS36/H36*100</f>
        <v>0.15544688719021554</v>
      </c>
      <c r="KD36" s="168">
        <f>'4-5_Prison and Probation'!LT36/H36*100</f>
        <v>8.3234742322760873</v>
      </c>
      <c r="KE36" s="168">
        <f>'4-5_Prison and Probation'!LU36/H36*100</f>
        <v>0.18370995758843656</v>
      </c>
      <c r="KF36" s="171" t="s">
        <v>3336</v>
      </c>
      <c r="KG36" s="168">
        <f>'4-5_Prison and Probation'!OT36/G36*100</f>
        <v>16.726655387184824</v>
      </c>
      <c r="KH36" s="168">
        <f>'4-5_Prison and Probation'!OU36/G36*100</f>
        <v>1.3212652154582969</v>
      </c>
      <c r="KI36" s="168" t="e">
        <f>'4-5_Prison and Probation'!OV36/G36*100</f>
        <v>#VALUE!</v>
      </c>
      <c r="KJ36" s="168">
        <f>'4-5_Prison and Probation'!OW36/G36*100</f>
        <v>2.8112025860814828E-2</v>
      </c>
      <c r="KK36" s="168" t="e">
        <f>'4-5_Prison and Probation'!OX36/G36*100</f>
        <v>#VALUE!</v>
      </c>
      <c r="KL36" s="171" t="s">
        <v>3336</v>
      </c>
      <c r="KM36" s="168">
        <f>'4-5_Prison and Probation'!OZ36/G36*100</f>
        <v>42.491327088621617</v>
      </c>
      <c r="KN36" s="168">
        <f>'4-5_Prison and Probation'!PA36/G36*100</f>
        <v>3.5842832972538909</v>
      </c>
      <c r="KO36" s="168" t="e">
        <f>'4-5_Prison and Probation'!PB36/G36*100</f>
        <v>#VALUE!</v>
      </c>
      <c r="KP36" s="168">
        <f>'4-5_Prison and Probation'!PC36/G36*100</f>
        <v>9.8392090512851915E-2</v>
      </c>
      <c r="KQ36" s="168" t="e">
        <f>'4-5_Prison and Probation'!PD36/G36*100</f>
        <v>#VALUE!</v>
      </c>
      <c r="KR36" s="171" t="s">
        <v>3336</v>
      </c>
      <c r="KS36" s="168">
        <f>'4-5_Prison and Probation'!PF36/G36*100</f>
        <v>27.212441033268753</v>
      </c>
      <c r="KT36" s="168">
        <f>'4-5_Prison and Probation'!PG36/G36*100</f>
        <v>25.342991313524571</v>
      </c>
      <c r="KU36" s="168">
        <f>'4-5_Prison and Probation'!PH36/G36*100</f>
        <v>0.12650411637366674</v>
      </c>
      <c r="KV36" s="168">
        <f>'4-5_Prison and Probation'!PI36/G36*100</f>
        <v>0.46384842670344467</v>
      </c>
      <c r="KW36" s="168">
        <f>'4-5_Prison and Probation'!PJ36/G36*100</f>
        <v>1.0963690085717783</v>
      </c>
      <c r="KX36" s="168">
        <f>'4-5_Prison and Probation'!PK36/G36*100</f>
        <v>8.4336077582444491E-2</v>
      </c>
      <c r="KY36" s="168">
        <f>'4-5_Prison and Probation'!PL36/G36*100</f>
        <v>9.8392090512851915E-2</v>
      </c>
      <c r="KZ36" s="171" t="s">
        <v>3336</v>
      </c>
      <c r="LA36" s="168">
        <f>'4-5_Prison and Probation'!PN36/G36*100</f>
        <v>16.726655387184824</v>
      </c>
      <c r="LB36" s="168">
        <f>'4-5_Prison and Probation'!PO36/G36*100</f>
        <v>42.491327088621617</v>
      </c>
      <c r="LC36" s="171" t="s">
        <v>3336</v>
      </c>
      <c r="LD36" s="168">
        <f>'4-5_Prison and Probation'!PQ36/G36*100</f>
        <v>3.9637956463748911</v>
      </c>
      <c r="LE36" s="168">
        <f>'4-5_Prison and Probation'!PR36/G36*100</f>
        <v>7.7026950858632635</v>
      </c>
      <c r="LF36" s="168" t="e">
        <f>'4-5_Prison and Probation'!PS36/G36*100</f>
        <v>#VALUE!</v>
      </c>
      <c r="LG36" s="168" t="e">
        <f>'4-5_Prison and Probation'!PT36/G36*100</f>
        <v>#VALUE!</v>
      </c>
      <c r="LH36" s="168" t="e">
        <f>'4-5_Prison and Probation'!PU36/G36*100</f>
        <v>#VALUE!</v>
      </c>
      <c r="LI36" s="168" t="e">
        <f>'4-5_Prison and Probation'!PV36/G36*100</f>
        <v>#VALUE!</v>
      </c>
      <c r="LJ36" s="171" t="s">
        <v>3336</v>
      </c>
      <c r="LK36" s="168" t="e">
        <f>'4-5_Prison and Probation'!PX36/G36*100</f>
        <v>#VALUE!</v>
      </c>
      <c r="LL36" s="168" t="e">
        <f>'4-5_Prison and Probation'!PY36/G36*100</f>
        <v>#VALUE!</v>
      </c>
      <c r="LM36" s="168">
        <f>'4-5_Prison and Probation'!PZ36/G36*100</f>
        <v>2.1646259912827417</v>
      </c>
      <c r="LN36" s="168">
        <f>'4-5_Prison and Probation'!QA36/G36*100</f>
        <v>7.056118491064522</v>
      </c>
      <c r="LO36" s="168">
        <f>'4-5_Prison and Probation'!QB36/G36*100</f>
        <v>5.5240130816501143</v>
      </c>
      <c r="LP36" s="168">
        <f>'4-5_Prison and Probation'!QC36/G36*100</f>
        <v>17.935472499199861</v>
      </c>
      <c r="LQ36" s="171" t="s">
        <v>3336</v>
      </c>
      <c r="LR36" s="168">
        <f>'4-5_Prison and Probation'!QE36/G36*100</f>
        <v>4.680652305825669</v>
      </c>
      <c r="LS36" s="168">
        <f>'4-5_Prison and Probation'!QF36/G36*100</f>
        <v>9.3894166375121539</v>
      </c>
      <c r="LT36" s="168" t="e">
        <f>'4-5_Prison and Probation'!QG36/G36*100</f>
        <v>#VALUE!</v>
      </c>
      <c r="LU36" s="168" t="e">
        <f>'4-5_Prison and Probation'!QH36/G36*100</f>
        <v>#VALUE!</v>
      </c>
      <c r="LV36" s="168" t="e">
        <f>'4-5_Prison and Probation'!QI36/G36*100</f>
        <v>#VALUE!</v>
      </c>
      <c r="LW36" s="168" t="e">
        <f>'4-5_Prison and Probation'!QJ36/G36*100</f>
        <v>#VALUE!</v>
      </c>
      <c r="LX36" s="171" t="s">
        <v>3336</v>
      </c>
      <c r="LY36" s="168" t="e">
        <f>'4-5_Prison and Probation'!QL36/G36*100</f>
        <v>#VALUE!</v>
      </c>
      <c r="LZ36" s="168" t="e">
        <f>'4-5_Prison and Probation'!QM36/G36*100</f>
        <v>#VALUE!</v>
      </c>
      <c r="MA36" s="168">
        <f>'4-5_Prison and Probation'!QN36/G36*100</f>
        <v>1.4056012930407414E-2</v>
      </c>
      <c r="MB36" s="168">
        <f>'4-5_Prison and Probation'!QO36/G36*100</f>
        <v>5.6224051721629656E-2</v>
      </c>
      <c r="MC36" s="168">
        <f>'4-5_Prison and Probation'!QP36/G36*100</f>
        <v>0.37951234912100018</v>
      </c>
      <c r="MD36" s="168">
        <f>'4-5_Prison and Probation'!QQ36/G36*100</f>
        <v>0.35140032326018539</v>
      </c>
      <c r="ME36" s="171" t="s">
        <v>3336</v>
      </c>
      <c r="MF36" s="168">
        <f>'4-5_Prison and Probation'!QS36/G36*100</f>
        <v>27.212441033268753</v>
      </c>
      <c r="MG36" s="168">
        <f>'4-5_Prison and Probation'!QT36/G36*100</f>
        <v>25.342991313524571</v>
      </c>
      <c r="MH36" s="168">
        <f>'4-5_Prison and Probation'!QU36/G36*100</f>
        <v>0.12650411637366674</v>
      </c>
      <c r="MI36" s="168">
        <f>'4-5_Prison and Probation'!QV36/G36*100</f>
        <v>0.46384842670344467</v>
      </c>
      <c r="MJ36" s="168">
        <f>'4-5_Prison and Probation'!QW36/G36*100</f>
        <v>1.0963690085717783</v>
      </c>
      <c r="MK36" s="168">
        <f>'4-5_Prison and Probation'!QX36/G36*100</f>
        <v>8.4336077582444491E-2</v>
      </c>
      <c r="ML36" s="168">
        <f>'4-5_Prison and Probation'!QY36/G36*100</f>
        <v>9.8392090512851915E-2</v>
      </c>
      <c r="MM36" s="171" t="s">
        <v>3336</v>
      </c>
      <c r="MN36" s="168">
        <f>'4-5_Prison and Probation'!RY36/G36*100</f>
        <v>0.99797691805892652</v>
      </c>
      <c r="MO36" s="171" t="s">
        <v>3336</v>
      </c>
      <c r="MP36" s="168">
        <f>'4-5_Prison and Probation'!SA36/G36*100</f>
        <v>1.4056012930407414E-2</v>
      </c>
      <c r="MQ36" s="168" t="e">
        <f>'4-5_Prison and Probation'!SB36/G36*100</f>
        <v>#VALUE!</v>
      </c>
      <c r="MR36" s="168">
        <f>'4-5_Prison and Probation'!SC36/G36*100</f>
        <v>2.8112025860814828E-2</v>
      </c>
      <c r="MS36" s="168">
        <f>'4-5_Prison and Probation'!SD36/G36*100</f>
        <v>0.84336077582444491</v>
      </c>
      <c r="MT36" s="171" t="s">
        <v>3336</v>
      </c>
      <c r="MU36" s="168" t="e">
        <f>'4-5_Prison and Probation'!SF36/G36*100</f>
        <v>#VALUE!</v>
      </c>
      <c r="MV36" s="168" t="e">
        <f>'4-5_Prison and Probation'!SG36/G36*100</f>
        <v>#VALUE!</v>
      </c>
      <c r="MW36" s="168" t="e">
        <f>'4-5_Prison and Probation'!SH36/G36*100</f>
        <v>#VALUE!</v>
      </c>
      <c r="MX36" s="168">
        <f>'4-5_Prison and Probation'!SI36/G36*100</f>
        <v>0.11244810344325931</v>
      </c>
      <c r="MY36" s="171" t="s">
        <v>3336</v>
      </c>
      <c r="MZ36" s="168">
        <f>'4-5_Prison and Probation'!SK36/G36*100</f>
        <v>22.644236830886346</v>
      </c>
      <c r="NA36" s="168" t="e">
        <f>'4-5_Prison and Probation'!SL36/G36*100</f>
        <v>#VALUE!</v>
      </c>
      <c r="NB36" s="168">
        <f>'4-5_Prison and Probation'!SM36/G36*100</f>
        <v>14.08412495626823</v>
      </c>
      <c r="NC36" s="168">
        <f>'4-5_Prison and Probation'!SN36/G36*100</f>
        <v>8.5601118746181157</v>
      </c>
    </row>
    <row r="37" spans="1:367" ht="21" customHeight="1">
      <c r="A37" s="133">
        <v>36</v>
      </c>
      <c r="B37" s="150" t="s">
        <v>59</v>
      </c>
      <c r="C37" s="5">
        <v>5392.4459999999999</v>
      </c>
      <c r="D37" s="5">
        <v>5404.3220000000001</v>
      </c>
      <c r="E37" s="5">
        <v>5410.8360000000002</v>
      </c>
      <c r="F37" s="5">
        <v>5415.9489999999996</v>
      </c>
      <c r="G37" s="5">
        <v>5421.3490000000002</v>
      </c>
      <c r="H37" s="5">
        <v>5426.2520000000004</v>
      </c>
      <c r="I37" s="171" t="s">
        <v>3336</v>
      </c>
      <c r="J37" s="285">
        <f>'4-5_Prison and Probation'!AJ37/C37*100</f>
        <v>195.18044316067329</v>
      </c>
      <c r="K37" s="285">
        <f>'4-5_Prison and Probation'!AK37/D37*100</f>
        <v>200.76523937692832</v>
      </c>
      <c r="L37" s="285">
        <f>'4-5_Prison and Probation'!AL37/E37*100</f>
        <v>180.24941062711935</v>
      </c>
      <c r="M37" s="285">
        <f>'4-5_Prison and Probation'!AM37/F37*100</f>
        <v>185.00912767088465</v>
      </c>
      <c r="N37" s="285">
        <f>'4-5_Prison and Probation'!AN37/G37*100</f>
        <v>182.85116859290923</v>
      </c>
      <c r="O37" s="285">
        <f>'4-5_Prison and Probation'!AO37/H37*100</f>
        <v>184.19712169652274</v>
      </c>
      <c r="P37" s="340">
        <f t="shared" si="0"/>
        <v>-5.6272653582966967</v>
      </c>
      <c r="Q37" s="171" t="s">
        <v>3336</v>
      </c>
      <c r="R37" s="167">
        <f>'4-5_Prison and Probation'!AQ37/C37*100</f>
        <v>26.092055442001644</v>
      </c>
      <c r="S37" s="167">
        <f>'4-5_Prison and Probation'!AR37/D37*100</f>
        <v>24.202850977421402</v>
      </c>
      <c r="T37" s="167">
        <f>'4-5_Prison and Probation'!AS37/E37*100</f>
        <v>22.473421852002168</v>
      </c>
      <c r="U37" s="167">
        <f>'4-5_Prison and Probation'!AT37/F37*100</f>
        <v>24.353995947893896</v>
      </c>
      <c r="V37" s="167">
        <f>'4-5_Prison and Probation'!AU37/G37*100</f>
        <v>24.827768881877923</v>
      </c>
      <c r="W37" s="167">
        <f>'4-5_Prison and Probation'!AV37/H37*100</f>
        <v>26.500796498209073</v>
      </c>
      <c r="X37" s="6">
        <f t="shared" si="1"/>
        <v>1.5665345228013763</v>
      </c>
      <c r="Y37" s="171" t="s">
        <v>3336</v>
      </c>
      <c r="Z37" s="168">
        <f>'4-5_Prison and Probation'!AX37/C37*100</f>
        <v>11.72009881971929</v>
      </c>
      <c r="AA37" s="168">
        <f>'4-5_Prison and Probation'!AY37/D37*100</f>
        <v>12.582521914867398</v>
      </c>
      <c r="AB37" s="168">
        <f>'4-5_Prison and Probation'!AZ37/E37*100</f>
        <v>11.624821007326778</v>
      </c>
      <c r="AC37" s="168">
        <f>'4-5_Prison and Probation'!BA37/F37*100</f>
        <v>12.518581692700579</v>
      </c>
      <c r="AD37" s="168">
        <f>'4-5_Prison and Probation'!BB37/G37*100</f>
        <v>11.97119019638839</v>
      </c>
      <c r="AE37" s="168">
        <f>'4-5_Prison and Probation'!BC37/H37*100</f>
        <v>12.752817230014383</v>
      </c>
      <c r="AF37" s="6">
        <f t="shared" si="2"/>
        <v>8.8115162353198286</v>
      </c>
      <c r="AG37" s="171" t="s">
        <v>3336</v>
      </c>
      <c r="AH37" s="168">
        <f>'4-5_Prison and Probation'!BE37/C37*100</f>
        <v>3.5976252706100351</v>
      </c>
      <c r="AI37" s="168">
        <f>'4-5_Prison and Probation'!BF37/D37*100</f>
        <v>3.8117639918568877</v>
      </c>
      <c r="AJ37" s="168">
        <f>'4-5_Prison and Probation'!BG37/E37*100</f>
        <v>3.4745092994871776</v>
      </c>
      <c r="AK37" s="168">
        <f>'4-5_Prison and Probation'!BH37/F37*100</f>
        <v>3.2681253091563458</v>
      </c>
      <c r="AL37" s="168">
        <f>'4-5_Prison and Probation'!BI37/G37*100</f>
        <v>3.3939892082210537</v>
      </c>
      <c r="AM37" s="168">
        <f>'4-5_Prison and Probation'!BJ37/H37*100</f>
        <v>3.8885035195564086</v>
      </c>
      <c r="AN37" s="6">
        <f t="shared" si="3"/>
        <v>8.0852847939065811</v>
      </c>
      <c r="AO37" s="171" t="s">
        <v>3336</v>
      </c>
      <c r="AP37" s="168">
        <f>'4-5_Prison and Probation'!BL37/C37*100</f>
        <v>1.5021012727804786</v>
      </c>
      <c r="AQ37" s="168">
        <f>'4-5_Prison and Probation'!BM37/D37*100</f>
        <v>1.8318671611351061</v>
      </c>
      <c r="AR37" s="168">
        <f>'4-5_Prison and Probation'!BN37/E37*100</f>
        <v>1.9590318390725572</v>
      </c>
      <c r="AS37" s="168">
        <f>'4-5_Prison and Probation'!BO37/F37*100</f>
        <v>1.4217268294069978</v>
      </c>
      <c r="AT37" s="168">
        <f>'4-5_Prison and Probation'!BP37/G37*100</f>
        <v>1.6232122300187648</v>
      </c>
      <c r="AU37" s="168">
        <f>'4-5_Prison and Probation'!BQ37/H37*100</f>
        <v>2.3404736823870325</v>
      </c>
      <c r="AV37" s="6">
        <f t="shared" si="4"/>
        <v>55.813307983866963</v>
      </c>
      <c r="AW37" s="171" t="s">
        <v>3336</v>
      </c>
      <c r="AX37" s="168">
        <f>'4-5_Prison and Probation'!BS37/C37*100</f>
        <v>1.6875458743583154</v>
      </c>
      <c r="AY37" s="168">
        <f>'4-5_Prison and Probation'!BT37/D37*100</f>
        <v>1.9984005394201161</v>
      </c>
      <c r="AZ37" s="168">
        <f>'4-5_Prison and Probation'!BU37/E37*100</f>
        <v>1.1828116764211667</v>
      </c>
      <c r="BA37" s="168">
        <f>'4-5_Prison and Probation'!BV37/F37*100</f>
        <v>0.92319923987467378</v>
      </c>
      <c r="BB37" s="168">
        <f>'4-5_Prison and Probation'!BW37/G37*100</f>
        <v>1.162072391945252</v>
      </c>
      <c r="BC37" s="168">
        <f>'4-5_Prison and Probation'!BX37/H37*100</f>
        <v>0.84773062511656283</v>
      </c>
      <c r="BD37" s="6">
        <f t="shared" si="5"/>
        <v>-49.76547671991969</v>
      </c>
      <c r="BE37" s="171" t="s">
        <v>3336</v>
      </c>
      <c r="BF37" s="168">
        <f>'4-5_Prison and Probation'!BZ37/C37*100</f>
        <v>138.30458385675072</v>
      </c>
      <c r="BG37" s="168">
        <f>'4-5_Prison and Probation'!CA37/D37*100</f>
        <v>167.05148212856301</v>
      </c>
      <c r="BH37" s="168">
        <f>'4-5_Prison and Probation'!CB37/E37*100</f>
        <v>148.33197679619192</v>
      </c>
      <c r="BI37" s="168">
        <f>'4-5_Prison and Probation'!CC37/F37*100</f>
        <v>166.10200723825133</v>
      </c>
      <c r="BJ37" s="168">
        <f>'4-5_Prison and Probation'!CD37/G37*100</f>
        <v>156.08661239112257</v>
      </c>
      <c r="BK37" s="168">
        <f>'4-5_Prison and Probation'!CE37/H37*100</f>
        <v>159.33649966864789</v>
      </c>
      <c r="BL37" s="6">
        <f t="shared" si="6"/>
        <v>15.206954986886771</v>
      </c>
      <c r="BM37" s="171" t="s">
        <v>3336</v>
      </c>
      <c r="BN37" s="168">
        <f>'4-5_Prison and Probation'!CG37/C37*100</f>
        <v>55.169768969406462</v>
      </c>
      <c r="BO37" s="168">
        <f>'4-5_Prison and Probation'!CH37/D37*100</f>
        <v>53.346192177298093</v>
      </c>
      <c r="BP37" s="168">
        <f>'4-5_Prison and Probation'!CI37/E37*100</f>
        <v>53.651598385166352</v>
      </c>
      <c r="BQ37" s="168">
        <f>'4-5_Prison and Probation'!CJ37/F37*100</f>
        <v>59.121679321574113</v>
      </c>
      <c r="BR37" s="168">
        <f>'4-5_Prison and Probation'!CK37/G37*100</f>
        <v>55.041651072454478</v>
      </c>
      <c r="BS37" s="168">
        <f>'4-5_Prison and Probation'!CL37/H37*100</f>
        <v>58.797490422486817</v>
      </c>
      <c r="BT37" s="6">
        <f t="shared" si="7"/>
        <v>6.5755603491688532</v>
      </c>
      <c r="BU37" s="171" t="s">
        <v>3336</v>
      </c>
      <c r="BV37" s="168" t="e">
        <f>'4-5_Prison and Probation'!CN37/C37*100</f>
        <v>#VALUE!</v>
      </c>
      <c r="BW37" s="168" t="e">
        <f>'4-5_Prison and Probation'!CO37/D37*100</f>
        <v>#VALUE!</v>
      </c>
      <c r="BX37" s="168" t="e">
        <f>'4-5_Prison and Probation'!CP37/E37*100</f>
        <v>#VALUE!</v>
      </c>
      <c r="BY37" s="168" t="e">
        <f>'4-5_Prison and Probation'!CQ37/F37*100</f>
        <v>#VALUE!</v>
      </c>
      <c r="BZ37" s="168" t="e">
        <f>'4-5_Prison and Probation'!CR37/G37*100</f>
        <v>#VALUE!</v>
      </c>
      <c r="CA37" s="168" t="e">
        <f>'4-5_Prison and Probation'!CS37/H37*100</f>
        <v>#VALUE!</v>
      </c>
      <c r="CB37" s="6" t="e">
        <f t="shared" si="8"/>
        <v>#VALUE!</v>
      </c>
      <c r="CC37" s="171" t="s">
        <v>3336</v>
      </c>
      <c r="CD37" s="168" t="e">
        <f>'4-5_Prison and Probation'!CU37/C37*100</f>
        <v>#VALUE!</v>
      </c>
      <c r="CE37" s="168" t="e">
        <f>'4-5_Prison and Probation'!CV37/D37*100</f>
        <v>#VALUE!</v>
      </c>
      <c r="CF37" s="168" t="e">
        <f>'4-5_Prison and Probation'!CW37/E37*100</f>
        <v>#VALUE!</v>
      </c>
      <c r="CG37" s="168" t="e">
        <f>'4-5_Prison and Probation'!CX37/F37*100</f>
        <v>#VALUE!</v>
      </c>
      <c r="CH37" s="168" t="e">
        <f>'4-5_Prison and Probation'!CY37/G37*100</f>
        <v>#VALUE!</v>
      </c>
      <c r="CI37" s="168" t="e">
        <f>'4-5_Prison and Probation'!CZ37/H37*100</f>
        <v>#VALUE!</v>
      </c>
      <c r="CJ37" s="6" t="e">
        <f t="shared" si="9"/>
        <v>#VALUE!</v>
      </c>
      <c r="CK37" s="171" t="s">
        <v>3336</v>
      </c>
      <c r="CL37" s="168" t="e">
        <f>'4-5_Prison and Probation'!DB37/C37*100</f>
        <v>#VALUE!</v>
      </c>
      <c r="CM37" s="168" t="e">
        <f>'4-5_Prison and Probation'!DC37/D37*100</f>
        <v>#VALUE!</v>
      </c>
      <c r="CN37" s="168" t="e">
        <f>'4-5_Prison and Probation'!DD37/E37*100</f>
        <v>#VALUE!</v>
      </c>
      <c r="CO37" s="168" t="e">
        <f>'4-5_Prison and Probation'!DE37/F37*100</f>
        <v>#VALUE!</v>
      </c>
      <c r="CP37" s="168" t="e">
        <f>'4-5_Prison and Probation'!DF37/G37*100</f>
        <v>#VALUE!</v>
      </c>
      <c r="CQ37" s="168" t="e">
        <f>'4-5_Prison and Probation'!DG37/H37*100</f>
        <v>#VALUE!</v>
      </c>
      <c r="CR37" s="6" t="e">
        <f t="shared" si="10"/>
        <v>#VALUE!</v>
      </c>
      <c r="CS37" s="171" t="s">
        <v>3336</v>
      </c>
      <c r="CT37" s="168" t="e">
        <f>'4-5_Prison and Probation'!DI37/C37*100</f>
        <v>#VALUE!</v>
      </c>
      <c r="CU37" s="168" t="e">
        <f>'4-5_Prison and Probation'!DJ37/D37*100</f>
        <v>#VALUE!</v>
      </c>
      <c r="CV37" s="168" t="e">
        <f>'4-5_Prison and Probation'!DK37/E37*100</f>
        <v>#VALUE!</v>
      </c>
      <c r="CW37" s="168" t="e">
        <f>'4-5_Prison and Probation'!DL37/F37*100</f>
        <v>#VALUE!</v>
      </c>
      <c r="CX37" s="168" t="e">
        <f>'4-5_Prison and Probation'!DM37/G37*100</f>
        <v>#VALUE!</v>
      </c>
      <c r="CY37" s="168" t="e">
        <f>'4-5_Prison and Probation'!DN37/H37*100</f>
        <v>#VALUE!</v>
      </c>
      <c r="CZ37" s="6" t="e">
        <f t="shared" si="11"/>
        <v>#VALUE!</v>
      </c>
      <c r="DA37" s="171" t="s">
        <v>3336</v>
      </c>
      <c r="DB37" s="168">
        <f>'4-5_Prison and Probation'!DP37/C37*100</f>
        <v>128.43893105280981</v>
      </c>
      <c r="DC37" s="168">
        <f>'4-5_Prison and Probation'!DQ37/D37*100</f>
        <v>129.45194605354752</v>
      </c>
      <c r="DD37" s="168">
        <f>'4-5_Prison and Probation'!DR37/E37*100</f>
        <v>138.42592900616467</v>
      </c>
      <c r="DE37" s="168">
        <f>'4-5_Prison and Probation'!DS37/F37*100</f>
        <v>127.27224720912255</v>
      </c>
      <c r="DF37" s="168">
        <f>'4-5_Prison and Probation'!DT37/G37*100</f>
        <v>128.30754854557418</v>
      </c>
      <c r="DG37" s="168">
        <f>'4-5_Prison and Probation'!DU37/H37*100</f>
        <v>127.86910744285373</v>
      </c>
      <c r="DH37" s="6">
        <f t="shared" si="12"/>
        <v>-0.44365334193086881</v>
      </c>
      <c r="DI37" s="171" t="s">
        <v>3336</v>
      </c>
      <c r="DJ37" s="168">
        <f>'4-5_Prison and Probation'!DW37/C37*100</f>
        <v>0.27816690236675529</v>
      </c>
      <c r="DK37" s="168">
        <f>'4-5_Prison and Probation'!DX37/D37*100</f>
        <v>0.42558530006169132</v>
      </c>
      <c r="DL37" s="168">
        <f>'4-5_Prison and Probation'!DY37/E37*100</f>
        <v>0.22177718932896873</v>
      </c>
      <c r="DM37" s="168">
        <f>'4-5_Prison and Probation'!DZ37/F37*100</f>
        <v>0.33235172635488264</v>
      </c>
      <c r="DN37" s="168">
        <f>'4-5_Prison and Probation'!EA37/G37*100</f>
        <v>0.33202068341292912</v>
      </c>
      <c r="DO37" s="168">
        <f>'4-5_Prison and Probation'!EB37/H37*100</f>
        <v>0.43307977587476582</v>
      </c>
      <c r="DP37" s="6">
        <f t="shared" si="13"/>
        <v>55.690620339785141</v>
      </c>
      <c r="DQ37" s="171" t="s">
        <v>3336</v>
      </c>
      <c r="DR37" s="168">
        <f>'4-5_Prison and Probation'!ED37/C37*100</f>
        <v>0.12981122110448579</v>
      </c>
      <c r="DS37" s="168">
        <f>'4-5_Prison and Probation'!EE37/D37*100</f>
        <v>0.11102225219000643</v>
      </c>
      <c r="DT37" s="168">
        <f>'4-5_Prison and Probation'!EF37/E37*100</f>
        <v>7.3925729776322918E-2</v>
      </c>
      <c r="DU37" s="168">
        <f>'4-5_Prison and Probation'!EG37/F37*100</f>
        <v>0.11078390878496086</v>
      </c>
      <c r="DV37" s="168">
        <f>'4-5_Prison and Probation'!EH37/G37*100</f>
        <v>9.2227967614702533E-2</v>
      </c>
      <c r="DW37" s="168">
        <f>'4-5_Prison and Probation'!EI37/H37*100</f>
        <v>0.1382169497472657</v>
      </c>
      <c r="DX37" s="6">
        <f t="shared" si="14"/>
        <v>6.4753482566920013</v>
      </c>
      <c r="DY37" s="171" t="s">
        <v>3336</v>
      </c>
      <c r="DZ37" s="168" t="e">
        <f>'4-5_Prison and Probation'!EK37/C37*100</f>
        <v>#VALUE!</v>
      </c>
      <c r="EA37" s="168" t="e">
        <f>'4-5_Prison and Probation'!EL37/D37*100</f>
        <v>#VALUE!</v>
      </c>
      <c r="EB37" s="168">
        <f>'4-5_Prison and Probation'!EM37/E37*100</f>
        <v>3.6962864888161459E-2</v>
      </c>
      <c r="EC37" s="168">
        <f>'4-5_Prison and Probation'!EN37/F37*100</f>
        <v>1.846398479749348E-2</v>
      </c>
      <c r="ED37" s="168">
        <f>'4-5_Prison and Probation'!EO37/G37*100</f>
        <v>3.6891187045881013E-2</v>
      </c>
      <c r="EE37" s="168">
        <f>'4-5_Prison and Probation'!EP37/H37*100</f>
        <v>8.2930169848359422E-2</v>
      </c>
      <c r="EF37" s="6" t="e">
        <f t="shared" si="15"/>
        <v>#VALUE!</v>
      </c>
      <c r="EG37" s="171" t="s">
        <v>3336</v>
      </c>
      <c r="EH37" s="133">
        <f>'4-5_Prison and Probation'!ER37/C37*100</f>
        <v>128.16076415044304</v>
      </c>
      <c r="EI37" s="133">
        <f>'4-5_Prison and Probation'!ES37/D37*100</f>
        <v>129.02636075348582</v>
      </c>
      <c r="EJ37" s="133">
        <f>'4-5_Prison and Probation'!ET37/E37*100</f>
        <v>138.20415181683569</v>
      </c>
      <c r="EK37" s="133">
        <f>'4-5_Prison and Probation'!EU37/F37*100</f>
        <v>126.93989548276767</v>
      </c>
      <c r="EL37" s="133">
        <f>'4-5_Prison and Probation'!EV37/G37*100</f>
        <v>127.97552786216124</v>
      </c>
      <c r="EM37" s="133">
        <f>'4-5_Prison and Probation'!EW37/H37*100</f>
        <v>127.43602766697897</v>
      </c>
      <c r="EN37" s="340">
        <f t="shared" si="16"/>
        <v>-0.56549013909852874</v>
      </c>
      <c r="EO37" s="171" t="s">
        <v>3336</v>
      </c>
      <c r="EP37" s="168">
        <f>'4-5_Prison and Probation'!EY37/C37*100</f>
        <v>21.84537406586918</v>
      </c>
      <c r="EQ37" s="168">
        <f>'4-5_Prison and Probation'!EZ37/D37*100</f>
        <v>20.909190829117879</v>
      </c>
      <c r="ER37" s="168">
        <f>'4-5_Prison and Probation'!FA37/E37*100</f>
        <v>23.545344933758848</v>
      </c>
      <c r="ES37" s="168">
        <f>'4-5_Prison and Probation'!FB37/F37*100</f>
        <v>21.307438456307473</v>
      </c>
      <c r="ET37" s="168">
        <f>'4-5_Prison and Probation'!FC37/G37*100</f>
        <v>21.710463576500977</v>
      </c>
      <c r="EU37" s="168">
        <f>'4-5_Prison and Probation'!FD37/H37*100</f>
        <v>23.109873997742824</v>
      </c>
      <c r="EV37" s="6">
        <f t="shared" si="17"/>
        <v>5.7884105260036591</v>
      </c>
      <c r="EW37" s="171" t="s">
        <v>3336</v>
      </c>
      <c r="EX37" s="168">
        <f>'4-5_Prison and Probation'!FF37/C37*100</f>
        <v>105.18417801494905</v>
      </c>
      <c r="EY37" s="168">
        <f>'4-5_Prison and Probation'!FG37/D37*100</f>
        <v>108.11716992436793</v>
      </c>
      <c r="EZ37" s="168">
        <f>'4-5_Prison and Probation'!FH37/E37*100</f>
        <v>114.65880688307683</v>
      </c>
      <c r="FA37" s="168">
        <f>'4-5_Prison and Probation'!FI37/F37*100</f>
        <v>105.63245702646017</v>
      </c>
      <c r="FB37" s="168">
        <f>'4-5_Prison and Probation'!FJ37/G37*100</f>
        <v>105.96993478929322</v>
      </c>
      <c r="FC37" s="168">
        <f>'4-5_Prison and Probation'!FK37/H37*100</f>
        <v>104.17872225617239</v>
      </c>
      <c r="FD37" s="6">
        <f t="shared" si="18"/>
        <v>-0.95590019121866021</v>
      </c>
      <c r="FE37" s="171" t="s">
        <v>3336</v>
      </c>
      <c r="FF37" s="168" t="e">
        <f>'4-5_Prison and Probation'!FM37/C37*100</f>
        <v>#VALUE!</v>
      </c>
      <c r="FG37" s="168" t="e">
        <f>'4-5_Prison and Probation'!FN37/D37*100</f>
        <v>#VALUE!</v>
      </c>
      <c r="FH37" s="168" t="e">
        <f>'4-5_Prison and Probation'!FO37/E37*100</f>
        <v>#VALUE!</v>
      </c>
      <c r="FI37" s="168" t="e">
        <f>'4-5_Prison and Probation'!FP37/F37*100</f>
        <v>#VALUE!</v>
      </c>
      <c r="FJ37" s="168">
        <f>'4-5_Prison and Probation'!FQ37/G37*100</f>
        <v>0.59025899273409621</v>
      </c>
      <c r="FK37" s="168">
        <f>'4-5_Prison and Probation'!FR37/H37*100</f>
        <v>0.38700745929234392</v>
      </c>
      <c r="FL37" s="6" t="e">
        <f t="shared" si="19"/>
        <v>#VALUE!</v>
      </c>
      <c r="FM37" s="171" t="s">
        <v>3336</v>
      </c>
      <c r="FN37" s="168" t="e">
        <f>'4-5_Prison and Probation'!FT37/C37*100</f>
        <v>#VALUE!</v>
      </c>
      <c r="FO37" s="168" t="e">
        <f>'4-5_Prison and Probation'!FU37/D37*100</f>
        <v>#VALUE!</v>
      </c>
      <c r="FP37" s="168" t="e">
        <f>'4-5_Prison and Probation'!FV37/E37*100</f>
        <v>#VALUE!</v>
      </c>
      <c r="FQ37" s="168" t="e">
        <f>'4-5_Prison and Probation'!FW37/F37*100</f>
        <v>#VALUE!</v>
      </c>
      <c r="FR37" s="168" t="e">
        <f>'4-5_Prison and Probation'!FX37/G37*100</f>
        <v>#VALUE!</v>
      </c>
      <c r="FS37" s="168" t="e">
        <f>'4-5_Prison and Probation'!FY37/H37*100</f>
        <v>#VALUE!</v>
      </c>
      <c r="FT37" s="6" t="e">
        <f t="shared" si="20"/>
        <v>#VALUE!</v>
      </c>
      <c r="FU37" s="171" t="s">
        <v>3336</v>
      </c>
      <c r="FV37" s="168">
        <f>'4-5_Prison and Probation'!GA37/C37*100</f>
        <v>1.1312120696248047</v>
      </c>
      <c r="FW37" s="168">
        <f>'4-5_Prison and Probation'!GB37/D37*100</f>
        <v>0</v>
      </c>
      <c r="FX37" s="168">
        <f>'4-5_Prison and Probation'!GC37/E37*100</f>
        <v>0</v>
      </c>
      <c r="FY37" s="168">
        <f>'4-5_Prison and Probation'!GD37/F37*100</f>
        <v>0</v>
      </c>
      <c r="FZ37" s="168">
        <f>'4-5_Prison and Probation'!GE37/G37*100</f>
        <v>0</v>
      </c>
      <c r="GA37" s="168">
        <f>'4-5_Prison and Probation'!GF37/H37*100</f>
        <v>0</v>
      </c>
      <c r="GB37" s="6">
        <f t="shared" si="21"/>
        <v>-100</v>
      </c>
      <c r="GC37" s="171" t="s">
        <v>3336</v>
      </c>
      <c r="GE37" s="168">
        <f>'4-5_Prison and Probation'!HA37/G37*100</f>
        <v>161.21448739050004</v>
      </c>
      <c r="GF37" s="168" t="e">
        <f>'4-5_Prison and Probation'!HB37/G37*100</f>
        <v>#VALUE!</v>
      </c>
      <c r="GG37" s="168" t="e">
        <f>'4-5_Prison and Probation'!HC37/E37*100</f>
        <v>#VALUE!</v>
      </c>
      <c r="GH37" s="168" t="e">
        <f>'4-5_Prison and Probation'!HD37/G37*100</f>
        <v>#VALUE!</v>
      </c>
      <c r="GI37" s="168" t="e">
        <f>'4-5_Prison and Probation'!HE37/G37*100</f>
        <v>#VALUE!</v>
      </c>
      <c r="GJ37" s="171" t="s">
        <v>3336</v>
      </c>
      <c r="GK37" s="168" t="e">
        <f>'4-5_Prison and Probation'!HG37/G37*100</f>
        <v>#VALUE!</v>
      </c>
      <c r="GL37" s="168" t="e">
        <f>'4-5_Prison and Probation'!HH37/G37*100</f>
        <v>#VALUE!</v>
      </c>
      <c r="GM37" s="168" t="e">
        <f>'4-5_Prison and Probation'!HI37/G37*100</f>
        <v>#VALUE!</v>
      </c>
      <c r="GN37" s="168" t="e">
        <f>'4-5_Prison and Probation'!HJ37/G37*100</f>
        <v>#VALUE!</v>
      </c>
      <c r="GO37" s="168" t="e">
        <f>'4-5_Prison and Probation'!HK37/G37*100</f>
        <v>#VALUE!</v>
      </c>
      <c r="GP37" s="171" t="s">
        <v>3336</v>
      </c>
      <c r="GQ37" s="168">
        <f>'4-5_Prison and Probation'!HM37/G37*100</f>
        <v>10.864454585011959</v>
      </c>
      <c r="GR37" s="168" t="e">
        <f>'4-5_Prison and Probation'!HN37/G37*100</f>
        <v>#VALUE!</v>
      </c>
      <c r="GS37" s="168" t="e">
        <f>'4-5_Prison and Probation'!HO37/G37*100</f>
        <v>#VALUE!</v>
      </c>
      <c r="GT37" s="168" t="e">
        <f>'4-5_Prison and Probation'!HP37/G37*100</f>
        <v>#VALUE!</v>
      </c>
      <c r="GU37" s="168" t="e">
        <f>'4-5_Prison and Probation'!HQ37/G37*100</f>
        <v>#VALUE!</v>
      </c>
      <c r="GV37" s="171" t="s">
        <v>3336</v>
      </c>
      <c r="GW37" s="168">
        <f>'4-5_Prison and Probation'!HS37/G37*100</f>
        <v>7.1753358804238569</v>
      </c>
      <c r="GX37" s="168" t="e">
        <f>'4-5_Prison and Probation'!HT37/G37*100</f>
        <v>#VALUE!</v>
      </c>
      <c r="GY37" s="168" t="e">
        <f>'4-5_Prison and Probation'!HU37/G37*100</f>
        <v>#VALUE!</v>
      </c>
      <c r="GZ37" s="168" t="e">
        <f>'4-5_Prison and Probation'!HV37/G37*100</f>
        <v>#VALUE!</v>
      </c>
      <c r="HA37" s="168" t="e">
        <f>'4-5_Prison and Probation'!HW37/G37*100</f>
        <v>#VALUE!</v>
      </c>
      <c r="HB37" s="171" t="s">
        <v>3336</v>
      </c>
      <c r="HC37" s="168" t="e">
        <f>'4-5_Prison and Probation'!HY37/G37*100</f>
        <v>#VALUE!</v>
      </c>
      <c r="HD37" s="168" t="e">
        <f>'4-5_Prison and Probation'!HZ37/G37*100</f>
        <v>#VALUE!</v>
      </c>
      <c r="HE37" s="168" t="e">
        <f>'4-5_Prison and Probation'!IA37/G37*100</f>
        <v>#VALUE!</v>
      </c>
      <c r="HF37" s="168" t="e">
        <f>'4-5_Prison and Probation'!IB37/G37*100</f>
        <v>#VALUE!</v>
      </c>
      <c r="HG37" s="168" t="e">
        <f>'4-5_Prison and Probation'!IC37/G37*100</f>
        <v>#VALUE!</v>
      </c>
      <c r="HH37" s="171" t="s">
        <v>3336</v>
      </c>
      <c r="HI37" s="168" t="e">
        <f>'4-5_Prison and Probation'!IE37/G37*100</f>
        <v>#VALUE!</v>
      </c>
      <c r="HJ37" s="168" t="e">
        <f>'4-5_Prison and Probation'!IF37/G37*100</f>
        <v>#VALUE!</v>
      </c>
      <c r="HK37" s="168" t="e">
        <f>'4-5_Prison and Probation'!IG37/G37*100</f>
        <v>#VALUE!</v>
      </c>
      <c r="HL37" s="168" t="e">
        <f>'4-5_Prison and Probation'!IH37/G37*100</f>
        <v>#VALUE!</v>
      </c>
      <c r="HM37" s="168" t="e">
        <f>'4-5_Prison and Probation'!II37/G37*100</f>
        <v>#VALUE!</v>
      </c>
      <c r="HN37" s="171" t="s">
        <v>3336</v>
      </c>
      <c r="HO37" s="168">
        <f>'4-5_Prison and Probation'!IK37/G37*100</f>
        <v>2.4532639385510877</v>
      </c>
      <c r="HP37" s="168" t="e">
        <f>'4-5_Prison and Probation'!IL37/G37*100</f>
        <v>#VALUE!</v>
      </c>
      <c r="HQ37" s="168" t="e">
        <f>'4-5_Prison and Probation'!IM37/G37*100</f>
        <v>#VALUE!</v>
      </c>
      <c r="HR37" s="168" t="e">
        <f>'4-5_Prison and Probation'!IN37/G37*100</f>
        <v>#VALUE!</v>
      </c>
      <c r="HS37" s="168" t="e">
        <f>'4-5_Prison and Probation'!IO37/G37*100</f>
        <v>#VALUE!</v>
      </c>
      <c r="HT37" s="171" t="s">
        <v>3336</v>
      </c>
      <c r="HU37" s="168" t="e">
        <f>'4-5_Prison and Probation'!IQ37/G37*100</f>
        <v>#VALUE!</v>
      </c>
      <c r="HV37" s="168" t="e">
        <f>'4-5_Prison and Probation'!IR37/G37*100</f>
        <v>#VALUE!</v>
      </c>
      <c r="HW37" s="168" t="e">
        <f>'4-5_Prison and Probation'!IS37/G37*100</f>
        <v>#VALUE!</v>
      </c>
      <c r="HX37" s="168" t="e">
        <f>'4-5_Prison and Probation'!IT37/G37*100</f>
        <v>#VALUE!</v>
      </c>
      <c r="HY37" s="168" t="e">
        <f>'4-5_Prison and Probation'!IU37/G37*100</f>
        <v>#VALUE!</v>
      </c>
      <c r="HZ37" s="171" t="s">
        <v>3336</v>
      </c>
      <c r="IA37" s="168">
        <f>'4-5_Prison and Probation'!IW37/G37*100</f>
        <v>22.300722569235074</v>
      </c>
      <c r="IB37" s="168" t="e">
        <f>'4-5_Prison and Probation'!IX37/G37*100</f>
        <v>#VALUE!</v>
      </c>
      <c r="IC37" s="168" t="e">
        <f>'4-5_Prison and Probation'!IY37/G37*100</f>
        <v>#VALUE!</v>
      </c>
      <c r="ID37" s="168" t="e">
        <f>'4-5_Prison and Probation'!IZ37/G37*100</f>
        <v>#VALUE!</v>
      </c>
      <c r="IE37" s="168" t="e">
        <f>'4-5_Prison and Probation'!JA37/G37*100</f>
        <v>#VALUE!</v>
      </c>
      <c r="IF37" s="171" t="s">
        <v>3336</v>
      </c>
      <c r="IG37" s="168">
        <f>'4-5_Prison and Probation'!JC37/G37*100</f>
        <v>30.287664564668315</v>
      </c>
      <c r="IH37" s="168" t="e">
        <f>'4-5_Prison and Probation'!JD37/G37*100</f>
        <v>#VALUE!</v>
      </c>
      <c r="II37" s="168" t="e">
        <f>'4-5_Prison and Probation'!JE37/G37*100</f>
        <v>#VALUE!</v>
      </c>
      <c r="IJ37" s="168" t="e">
        <f>'4-5_Prison and Probation'!JF37/G37*100</f>
        <v>#VALUE!</v>
      </c>
      <c r="IK37" s="168" t="e">
        <f>'4-5_Prison and Probation'!JG37/G37*100</f>
        <v>#VALUE!</v>
      </c>
      <c r="IL37" s="171" t="s">
        <v>3336</v>
      </c>
      <c r="IM37" s="168" t="e">
        <f>'4-5_Prison and Probation'!JI37/G37*100</f>
        <v>#VALUE!</v>
      </c>
      <c r="IN37" s="168" t="e">
        <f>'4-5_Prison and Probation'!JJ37/G37*100</f>
        <v>#VALUE!</v>
      </c>
      <c r="IO37" s="168" t="e">
        <f>'4-5_Prison and Probation'!JK37/G37*100</f>
        <v>#VALUE!</v>
      </c>
      <c r="IP37" s="168" t="e">
        <f>'4-5_Prison and Probation'!JL37/G37*100</f>
        <v>#VALUE!</v>
      </c>
      <c r="IQ37" s="168" t="e">
        <f>'4-5_Prison and Probation'!JM37/G37*100</f>
        <v>#VALUE!</v>
      </c>
      <c r="IR37" s="171" t="s">
        <v>3336</v>
      </c>
      <c r="IS37" s="168">
        <f>'4-5_Prison and Probation'!JO37/G37*100</f>
        <v>18.408702335894628</v>
      </c>
      <c r="IT37" s="168" t="e">
        <f>'4-5_Prison and Probation'!JP37/G37*100</f>
        <v>#VALUE!</v>
      </c>
      <c r="IU37" s="168" t="e">
        <f>'4-5_Prison and Probation'!JQ37/G37*100</f>
        <v>#VALUE!</v>
      </c>
      <c r="IV37" s="168" t="e">
        <f>'4-5_Prison and Probation'!JR37/G37*100</f>
        <v>#VALUE!</v>
      </c>
      <c r="IW37" s="168" t="e">
        <f>'4-5_Prison and Probation'!JS37/G37*100</f>
        <v>#VALUE!</v>
      </c>
      <c r="IX37" s="171" t="s">
        <v>3336</v>
      </c>
      <c r="IY37" s="168">
        <f>'4-5_Prison and Probation'!KO37/H37*100</f>
        <v>100.76937082907318</v>
      </c>
      <c r="IZ37" s="168">
        <f>'4-5_Prison and Probation'!KP37/H37*100</f>
        <v>100.76937082907318</v>
      </c>
      <c r="JA37" s="168" t="e">
        <f>'4-5_Prison and Probation'!KQ37/H37*100</f>
        <v>#VALUE!</v>
      </c>
      <c r="JB37" s="171" t="s">
        <v>3336</v>
      </c>
      <c r="JC37" s="168">
        <f>'4-5_Prison and Probation'!KS37/H37*100</f>
        <v>9.5830418491437541</v>
      </c>
      <c r="JD37" s="168" t="e">
        <f>'4-5_Prison and Probation'!KT37/H37*100</f>
        <v>#VALUE!</v>
      </c>
      <c r="JE37" s="168">
        <f>'4-5_Prison and Probation'!KU37/H37*100</f>
        <v>3.0223439678068766</v>
      </c>
      <c r="JF37" s="168" t="e">
        <f>'4-5_Prison and Probation'!KV37/H37*100</f>
        <v>#VALUE!</v>
      </c>
      <c r="JG37" s="168" t="e">
        <f>'4-5_Prison and Probation'!KW37/H37*100</f>
        <v>#VALUE!</v>
      </c>
      <c r="JH37" s="168" t="e">
        <f>'4-5_Prison and Probation'!KX37/H37*100</f>
        <v>#VALUE!</v>
      </c>
      <c r="JI37" s="168">
        <f>'4-5_Prison and Probation'!KY37/H37*100</f>
        <v>6.5606978813368784</v>
      </c>
      <c r="JJ37" s="168" t="e">
        <f>'4-5_Prison and Probation'!KZ37/H37*100</f>
        <v>#VALUE!</v>
      </c>
      <c r="JK37" s="168">
        <f>'4-5_Prison and Probation'!LA37/H37*100</f>
        <v>91.186328979929414</v>
      </c>
      <c r="JL37" s="168" t="e">
        <f>'4-5_Prison and Probation'!LB37/H37*100</f>
        <v>#VALUE!</v>
      </c>
      <c r="JM37" s="171" t="s">
        <v>3336</v>
      </c>
      <c r="JN37" s="168">
        <f>'4-5_Prison and Probation'!LD37/H37*100</f>
        <v>0.97673311154734421</v>
      </c>
      <c r="JO37" s="168" t="e">
        <f>'4-5_Prison and Probation'!LE37/H37*100</f>
        <v>#VALUE!</v>
      </c>
      <c r="JP37" s="168">
        <f>'4-5_Prison and Probation'!LF37/H37*100</f>
        <v>55.710645211464559</v>
      </c>
      <c r="JQ37" s="168" t="e">
        <f>'4-5_Prison and Probation'!LG37/H37*100</f>
        <v>#VALUE!</v>
      </c>
      <c r="JR37" s="168" t="e">
        <f>'4-5_Prison and Probation'!LH37/H37*100</f>
        <v>#VALUE!</v>
      </c>
      <c r="JS37" s="168" t="e">
        <f>'4-5_Prison and Probation'!LI37/H37*100</f>
        <v>#VALUE!</v>
      </c>
      <c r="JT37" s="171" t="s">
        <v>3336</v>
      </c>
      <c r="JU37" s="168">
        <f>'4-5_Prison and Probation'!LK37/H37*100</f>
        <v>5.4733912099917212</v>
      </c>
      <c r="JV37" s="168" t="e">
        <f>'4-5_Prison and Probation'!LL37/H37*100</f>
        <v>#VALUE!</v>
      </c>
      <c r="JW37" s="168">
        <f>'4-5_Prison and Probation'!LM37/H37*100</f>
        <v>1.0873066713451567</v>
      </c>
      <c r="JX37" s="168" t="e">
        <f>'4-5_Prison and Probation'!LN37/H37*100</f>
        <v>#VALUE!</v>
      </c>
      <c r="JY37" s="168">
        <f>'4-5_Prison and Probation'!LO37/H37*100</f>
        <v>0.47915209245718771</v>
      </c>
      <c r="JZ37" s="168" t="e">
        <f>'4-5_Prison and Probation'!LP37/H37*100</f>
        <v>#VALUE!</v>
      </c>
      <c r="KA37" s="171" t="s">
        <v>3336</v>
      </c>
      <c r="KB37" s="168" t="e">
        <f>'4-5_Prison and Probation'!LR37/H37*100</f>
        <v>#VALUE!</v>
      </c>
      <c r="KC37" s="168" t="e">
        <f>'4-5_Prison and Probation'!LS37/H37*100</f>
        <v>#VALUE!</v>
      </c>
      <c r="KD37" s="168">
        <f>'4-5_Prison and Probation'!LT37/H37*100</f>
        <v>27.459100683123449</v>
      </c>
      <c r="KE37" s="168" t="e">
        <f>'4-5_Prison and Probation'!LU37/H37*100</f>
        <v>#VALUE!</v>
      </c>
      <c r="KF37" s="171" t="s">
        <v>3336</v>
      </c>
      <c r="KG37" s="168">
        <f>'4-5_Prison and Probation'!OT37/G37*100</f>
        <v>247.15250761387986</v>
      </c>
      <c r="KH37" s="168" t="e">
        <f>'4-5_Prison and Probation'!OU37/G37*100</f>
        <v>#VALUE!</v>
      </c>
      <c r="KI37" s="168" t="e">
        <f>'4-5_Prison and Probation'!OV37/G37*100</f>
        <v>#VALUE!</v>
      </c>
      <c r="KJ37" s="168" t="e">
        <f>'4-5_Prison and Probation'!OW37/G37*100</f>
        <v>#VALUE!</v>
      </c>
      <c r="KK37" s="168" t="e">
        <f>'4-5_Prison and Probation'!OX37/G37*100</f>
        <v>#VALUE!</v>
      </c>
      <c r="KL37" s="171" t="s">
        <v>3336</v>
      </c>
      <c r="KM37" s="168">
        <f>'4-5_Prison and Probation'!OZ37/G37*100</f>
        <v>149.98112093502925</v>
      </c>
      <c r="KN37" s="168">
        <f>'4-5_Prison and Probation'!PA37/G37*100</f>
        <v>16.029220771435302</v>
      </c>
      <c r="KO37" s="168">
        <f>'4-5_Prison and Probation'!PB37/G37*100</f>
        <v>2.729947841395195</v>
      </c>
      <c r="KP37" s="168" t="e">
        <f>'4-5_Prison and Probation'!PC37/G37*100</f>
        <v>#VALUE!</v>
      </c>
      <c r="KQ37" s="168" t="e">
        <f>'4-5_Prison and Probation'!PD37/G37*100</f>
        <v>#VALUE!</v>
      </c>
      <c r="KR37" s="171" t="s">
        <v>3336</v>
      </c>
      <c r="KS37" s="168" t="e">
        <f>'4-5_Prison and Probation'!PF37/G37*100</f>
        <v>#VALUE!</v>
      </c>
      <c r="KT37" s="168" t="e">
        <f>'4-5_Prison and Probation'!PG37/G37*100</f>
        <v>#VALUE!</v>
      </c>
      <c r="KU37" s="168" t="e">
        <f>'4-5_Prison and Probation'!PH37/G37*100</f>
        <v>#VALUE!</v>
      </c>
      <c r="KV37" s="168" t="e">
        <f>'4-5_Prison and Probation'!PI37/G37*100</f>
        <v>#VALUE!</v>
      </c>
      <c r="KW37" s="168" t="e">
        <f>'4-5_Prison and Probation'!PJ37/G37*100</f>
        <v>#VALUE!</v>
      </c>
      <c r="KX37" s="168" t="e">
        <f>'4-5_Prison and Probation'!PK37/G37*100</f>
        <v>#VALUE!</v>
      </c>
      <c r="KY37" s="168" t="e">
        <f>'4-5_Prison and Probation'!PL37/G37*100</f>
        <v>#VALUE!</v>
      </c>
      <c r="KZ37" s="171" t="s">
        <v>3336</v>
      </c>
      <c r="LA37" s="168" t="e">
        <f>'4-5_Prison and Probation'!PN37/G37*100</f>
        <v>#VALUE!</v>
      </c>
      <c r="LB37" s="168" t="e">
        <f>'4-5_Prison and Probation'!PO37/G37*100</f>
        <v>#VALUE!</v>
      </c>
      <c r="LC37" s="171" t="s">
        <v>3336</v>
      </c>
      <c r="LD37" s="168" t="e">
        <f>'4-5_Prison and Probation'!PQ37/G37*100</f>
        <v>#VALUE!</v>
      </c>
      <c r="LE37" s="168">
        <f>'4-5_Prison and Probation'!PR37/G37*100</f>
        <v>2.8406214025328382</v>
      </c>
      <c r="LF37" s="168" t="e">
        <f>'4-5_Prison and Probation'!PS37/G37*100</f>
        <v>#VALUE!</v>
      </c>
      <c r="LG37" s="168">
        <f>'4-5_Prison and Probation'!PT37/G37*100</f>
        <v>34.696161416651094</v>
      </c>
      <c r="LH37" s="168" t="e">
        <f>'4-5_Prison and Probation'!PU37/G37*100</f>
        <v>#VALUE!</v>
      </c>
      <c r="LI37" s="168" t="e">
        <f>'4-5_Prison and Probation'!PV37/G37*100</f>
        <v>#VALUE!</v>
      </c>
      <c r="LJ37" s="171" t="s">
        <v>3336</v>
      </c>
      <c r="LK37" s="168" t="e">
        <f>'4-5_Prison and Probation'!PX37/G37*100</f>
        <v>#VALUE!</v>
      </c>
      <c r="LL37" s="168">
        <f>'4-5_Prison and Probation'!PY37/G37*100</f>
        <v>0</v>
      </c>
      <c r="LM37" s="168" t="e">
        <f>'4-5_Prison and Probation'!PZ37/G37*100</f>
        <v>#VALUE!</v>
      </c>
      <c r="LN37" s="168">
        <f>'4-5_Prison and Probation'!QA37/G37*100</f>
        <v>59.321028769776674</v>
      </c>
      <c r="LO37" s="168" t="e">
        <f>'4-5_Prison and Probation'!QB37/G37*100</f>
        <v>#VALUE!</v>
      </c>
      <c r="LP37" s="168" t="e">
        <f>'4-5_Prison and Probation'!QC37/G37*100</f>
        <v>#VALUE!</v>
      </c>
      <c r="LQ37" s="171" t="s">
        <v>3336</v>
      </c>
      <c r="LR37" s="168" t="e">
        <f>'4-5_Prison and Probation'!QE37/G37*100</f>
        <v>#VALUE!</v>
      </c>
      <c r="LS37" s="168">
        <f>'4-5_Prison and Probation'!QF37/G37*100</f>
        <v>0.64559577330291773</v>
      </c>
      <c r="LT37" s="168" t="e">
        <f>'4-5_Prison and Probation'!QG37/G37*100</f>
        <v>#VALUE!</v>
      </c>
      <c r="LU37" s="168" t="e">
        <f>'4-5_Prison and Probation'!QH37/G37*100</f>
        <v>#VALUE!</v>
      </c>
      <c r="LV37" s="168" t="e">
        <f>'4-5_Prison and Probation'!QI37/G37*100</f>
        <v>#VALUE!</v>
      </c>
      <c r="LW37" s="168">
        <f>'4-5_Prison and Probation'!QJ37/G37*100</f>
        <v>16.822381292921744</v>
      </c>
      <c r="LX37" s="171" t="s">
        <v>3336</v>
      </c>
      <c r="LY37" s="168" t="e">
        <f>'4-5_Prison and Probation'!QL37/G37*100</f>
        <v>#VALUE!</v>
      </c>
      <c r="LZ37" s="168" t="e">
        <f>'4-5_Prison and Probation'!QM37/G37*100</f>
        <v>#VALUE!</v>
      </c>
      <c r="MA37" s="168" t="e">
        <f>'4-5_Prison and Probation'!QN37/G37*100</f>
        <v>#VALUE!</v>
      </c>
      <c r="MB37" s="168">
        <f>'4-5_Prison and Probation'!QO37/G37*100</f>
        <v>13.428392084700688</v>
      </c>
      <c r="MC37" s="168" t="e">
        <f>'4-5_Prison and Probation'!QP37/G37*100</f>
        <v>#VALUE!</v>
      </c>
      <c r="MD37" s="168" t="e">
        <f>'4-5_Prison and Probation'!QQ37/G37*100</f>
        <v>#VALUE!</v>
      </c>
      <c r="ME37" s="171" t="s">
        <v>3336</v>
      </c>
      <c r="MF37" s="168">
        <f>'4-5_Prison and Probation'!QS37/G37*100</f>
        <v>50.596263033425814</v>
      </c>
      <c r="MG37" s="168" t="e">
        <f>'4-5_Prison and Probation'!QT37/G37*100</f>
        <v>#VALUE!</v>
      </c>
      <c r="MH37" s="168" t="e">
        <f>'4-5_Prison and Probation'!QU37/G37*100</f>
        <v>#VALUE!</v>
      </c>
      <c r="MI37" s="168" t="e">
        <f>'4-5_Prison and Probation'!QV37/G37*100</f>
        <v>#VALUE!</v>
      </c>
      <c r="MJ37" s="168" t="e">
        <f>'4-5_Prison and Probation'!QW37/G37*100</f>
        <v>#VALUE!</v>
      </c>
      <c r="MK37" s="168" t="e">
        <f>'4-5_Prison and Probation'!QX37/G37*100</f>
        <v>#VALUE!</v>
      </c>
      <c r="ML37" s="168" t="e">
        <f>'4-5_Prison and Probation'!QY37/G37*100</f>
        <v>#VALUE!</v>
      </c>
      <c r="MM37" s="171" t="s">
        <v>3336</v>
      </c>
      <c r="MN37" s="168">
        <f>'4-5_Prison and Probation'!RY37/G37*100</f>
        <v>1.3280827336517165</v>
      </c>
      <c r="MO37" s="171" t="s">
        <v>3336</v>
      </c>
      <c r="MP37" s="168" t="e">
        <f>'4-5_Prison and Probation'!SA37/G37*100</f>
        <v>#VALUE!</v>
      </c>
      <c r="MQ37" s="168" t="e">
        <f>'4-5_Prison and Probation'!SB37/G37*100</f>
        <v>#VALUE!</v>
      </c>
      <c r="MR37" s="168">
        <f>'4-5_Prison and Probation'!SC37/G37*100</f>
        <v>0.14756474818352405</v>
      </c>
      <c r="MS37" s="168">
        <f>'4-5_Prison and Probation'!SD37/G37*100</f>
        <v>1.1805179854681924</v>
      </c>
      <c r="MT37" s="171" t="s">
        <v>3336</v>
      </c>
      <c r="MU37" s="168" t="e">
        <f>'4-5_Prison and Probation'!SF37/G37*100</f>
        <v>#VALUE!</v>
      </c>
      <c r="MV37" s="168" t="e">
        <f>'4-5_Prison and Probation'!SG37/G37*100</f>
        <v>#VALUE!</v>
      </c>
      <c r="MW37" s="168" t="e">
        <f>'4-5_Prison and Probation'!SH37/G37*100</f>
        <v>#VALUE!</v>
      </c>
      <c r="MX37" s="168" t="e">
        <f>'4-5_Prison and Probation'!SI37/G37*100</f>
        <v>#VALUE!</v>
      </c>
      <c r="MY37" s="171" t="s">
        <v>3336</v>
      </c>
      <c r="MZ37" s="168" t="e">
        <f>'4-5_Prison and Probation'!SK37/G37*100</f>
        <v>#VALUE!</v>
      </c>
      <c r="NA37" s="168" t="e">
        <f>'4-5_Prison and Probation'!SL37/G37*100</f>
        <v>#VALUE!</v>
      </c>
      <c r="NB37" s="168" t="e">
        <f>'4-5_Prison and Probation'!SM37/G37*100</f>
        <v>#VALUE!</v>
      </c>
      <c r="NC37" s="168" t="e">
        <f>'4-5_Prison and Probation'!SN37/G37*100</f>
        <v>#VALUE!</v>
      </c>
    </row>
    <row r="38" spans="1:367" ht="23.25" customHeight="1">
      <c r="A38" s="133">
        <v>37</v>
      </c>
      <c r="B38" s="150" t="s">
        <v>60</v>
      </c>
      <c r="C38" s="5">
        <v>2050.1889999999999</v>
      </c>
      <c r="D38" s="5">
        <v>2055.4960000000001</v>
      </c>
      <c r="E38" s="5">
        <v>2058.8209999999999</v>
      </c>
      <c r="F38" s="5">
        <v>2061.085</v>
      </c>
      <c r="G38" s="5">
        <v>2062.8739999999998</v>
      </c>
      <c r="H38" s="5">
        <v>2064.1880000000001</v>
      </c>
      <c r="I38" s="171" t="s">
        <v>3336</v>
      </c>
      <c r="J38" s="285">
        <f>'4-5_Prison and Probation'!AJ38/C38*100</f>
        <v>62.091836411179656</v>
      </c>
      <c r="K38" s="285">
        <f>'4-5_Prison and Probation'!AK38/D38*100</f>
        <v>66.99113012139162</v>
      </c>
      <c r="L38" s="285">
        <f>'4-5_Prison and Probation'!AL38/E38*100</f>
        <v>66.057224013160933</v>
      </c>
      <c r="M38" s="285">
        <f>'4-5_Prison and Probation'!AM38/F38*100</f>
        <v>73.844601265838136</v>
      </c>
      <c r="N38" s="285">
        <f>'4-5_Prison and Probation'!AN38/G38*100</f>
        <v>67.818005365330123</v>
      </c>
      <c r="O38" s="285">
        <f>'4-5_Prison and Probation'!AO38/H38*100</f>
        <v>63.366321284689185</v>
      </c>
      <c r="P38" s="340">
        <f t="shared" si="0"/>
        <v>2.0525804150319118</v>
      </c>
      <c r="Q38" s="171" t="s">
        <v>3336</v>
      </c>
      <c r="R38" s="167">
        <f>'4-5_Prison and Probation'!AQ38/C38*100</f>
        <v>15.754645059553047</v>
      </c>
      <c r="S38" s="167">
        <f>'4-5_Prison and Probation'!AR38/D38*100</f>
        <v>16.005869143019495</v>
      </c>
      <c r="T38" s="167">
        <f>'4-5_Prison and Probation'!AS38/E38*100</f>
        <v>12.385729502467676</v>
      </c>
      <c r="U38" s="167">
        <f>'4-5_Prison and Probation'!AT38/F38*100</f>
        <v>13.148414548647921</v>
      </c>
      <c r="V38" s="167">
        <f>'4-5_Prison and Probation'!AU38/G38*100</f>
        <v>11.731206074631801</v>
      </c>
      <c r="W38" s="167">
        <f>'4-5_Prison and Probation'!AV38/H38*100</f>
        <v>9.8343755510641468</v>
      </c>
      <c r="X38" s="6">
        <f t="shared" si="1"/>
        <v>-37.577930103217795</v>
      </c>
      <c r="Y38" s="171" t="s">
        <v>3336</v>
      </c>
      <c r="Z38" s="168">
        <f>'4-5_Prison and Probation'!AX38/C38*100</f>
        <v>2.7802314810975965</v>
      </c>
      <c r="AA38" s="168">
        <f>'4-5_Prison and Probation'!AY38/D38*100</f>
        <v>3.4055040729828714</v>
      </c>
      <c r="AB38" s="168">
        <f>'4-5_Prison and Probation'!AZ38/E38*100</f>
        <v>3.1085752476781616</v>
      </c>
      <c r="AC38" s="168">
        <f>'4-5_Prison and Probation'!BA38/F38*100</f>
        <v>4.3181140030614937</v>
      </c>
      <c r="AD38" s="168">
        <f>'4-5_Prison and Probation'!BB38/G38*100</f>
        <v>3.9265607109304788</v>
      </c>
      <c r="AE38" s="168">
        <f>'4-5_Prison and Probation'!BC38/H38*100</f>
        <v>5.0383007749294144</v>
      </c>
      <c r="AF38" s="6">
        <f t="shared" si="2"/>
        <v>81.21875135880282</v>
      </c>
      <c r="AG38" s="171" t="s">
        <v>3336</v>
      </c>
      <c r="AH38" s="168">
        <f>'4-5_Prison and Probation'!BE38/C38*100</f>
        <v>6.4872067892277254</v>
      </c>
      <c r="AI38" s="168">
        <f>'4-5_Prison and Probation'!BF38/D38*100</f>
        <v>7.6867091933041944</v>
      </c>
      <c r="AJ38" s="168">
        <f>'4-5_Prison and Probation'!BG38/E38*100</f>
        <v>7.0428657955208349</v>
      </c>
      <c r="AK38" s="168">
        <f>'4-5_Prison and Probation'!BH38/F38*100</f>
        <v>7.908455983135096</v>
      </c>
      <c r="AL38" s="168">
        <f>'4-5_Prison and Probation'!BI38/G38*100</f>
        <v>6.3503636189122563</v>
      </c>
      <c r="AM38" s="168">
        <f>'4-5_Prison and Probation'!BJ38/H38*100</f>
        <v>5.7165335715545291</v>
      </c>
      <c r="AN38" s="6">
        <f t="shared" si="3"/>
        <v>-11.879892883219497</v>
      </c>
      <c r="AO38" s="171" t="s">
        <v>3336</v>
      </c>
      <c r="AP38" s="168">
        <f>'4-5_Prison and Probation'!BL38/C38*100</f>
        <v>1.4632797268934719</v>
      </c>
      <c r="AQ38" s="168">
        <f>'4-5_Prison and Probation'!BM38/D38*100</f>
        <v>1.9946523856042528</v>
      </c>
      <c r="AR38" s="168">
        <f>'4-5_Prison and Probation'!BN38/E38*100</f>
        <v>1.7000020885739948</v>
      </c>
      <c r="AS38" s="168">
        <f>'4-5_Prison and Probation'!BO38/F38*100</f>
        <v>1.6496165854392224</v>
      </c>
      <c r="AT38" s="168">
        <f>'4-5_Prison and Probation'!BP38/G38*100</f>
        <v>0.58171269791562652</v>
      </c>
      <c r="AU38" s="168">
        <f>'4-5_Prison and Probation'!BQ38/H38*100</f>
        <v>1.0173491949376703</v>
      </c>
      <c r="AV38" s="6">
        <f t="shared" si="4"/>
        <v>-30.474729045997762</v>
      </c>
      <c r="AW38" s="171" t="s">
        <v>3336</v>
      </c>
      <c r="AX38" s="168">
        <f>'4-5_Prison and Probation'!BS38/C38*100</f>
        <v>0</v>
      </c>
      <c r="AY38" s="168">
        <f>'4-5_Prison and Probation'!BT38/D38*100</f>
        <v>0</v>
      </c>
      <c r="AZ38" s="168">
        <f>'4-5_Prison and Probation'!BU38/E38*100</f>
        <v>9.7142976489942551E-2</v>
      </c>
      <c r="BA38" s="168">
        <f>'4-5_Prison and Probation'!BV38/F38*100</f>
        <v>0</v>
      </c>
      <c r="BB38" s="168">
        <f>'4-5_Prison and Probation'!BW38/G38*100</f>
        <v>0</v>
      </c>
      <c r="BC38" s="168">
        <f>'4-5_Prison and Probation'!BX38/H38*100</f>
        <v>0</v>
      </c>
      <c r="BD38" s="6" t="e">
        <f t="shared" si="5"/>
        <v>#DIV/0!</v>
      </c>
      <c r="BE38" s="171" t="s">
        <v>3336</v>
      </c>
      <c r="BF38" s="168">
        <f>'4-5_Prison and Probation'!BZ38/C38*100</f>
        <v>167.10654481123447</v>
      </c>
      <c r="BG38" s="168">
        <f>'4-5_Prison and Probation'!CA38/D38*100</f>
        <v>186.08647255942117</v>
      </c>
      <c r="BH38" s="168">
        <f>'4-5_Prison and Probation'!CB38/E38*100</f>
        <v>188.84594629644832</v>
      </c>
      <c r="BI38" s="168">
        <f>'4-5_Prison and Probation'!CC38/F38*100</f>
        <v>158.55726474162879</v>
      </c>
      <c r="BJ38" s="168">
        <f>'4-5_Prison and Probation'!CD38/G38*100</f>
        <v>166.46678372018846</v>
      </c>
      <c r="BK38" s="168">
        <f>'4-5_Prison and Probation'!CE38/H38*100</f>
        <v>113.21643183663504</v>
      </c>
      <c r="BL38" s="6">
        <f t="shared" si="6"/>
        <v>-32.248954124133405</v>
      </c>
      <c r="BM38" s="171" t="s">
        <v>3336</v>
      </c>
      <c r="BN38" s="168">
        <f>'4-5_Prison and Probation'!CG38/C38*100</f>
        <v>49.166198823620654</v>
      </c>
      <c r="BO38" s="168">
        <f>'4-5_Prison and Probation'!CH38/D38*100</f>
        <v>42.179600446802134</v>
      </c>
      <c r="BP38" s="168">
        <f>'4-5_Prison and Probation'!CI38/E38*100</f>
        <v>41.140050543490666</v>
      </c>
      <c r="BQ38" s="168">
        <f>'4-5_Prison and Probation'!CJ38/F38*100</f>
        <v>40.80375142218783</v>
      </c>
      <c r="BR38" s="168">
        <f>'4-5_Prison and Probation'!CK38/G38*100</f>
        <v>33.25457589750998</v>
      </c>
      <c r="BS38" s="168">
        <f>'4-5_Prison and Probation'!CL38/H38*100</f>
        <v>41.711316992444488</v>
      </c>
      <c r="BT38" s="6">
        <f t="shared" si="7"/>
        <v>-15.162615800175814</v>
      </c>
      <c r="BU38" s="171" t="s">
        <v>3336</v>
      </c>
      <c r="BV38" s="168" t="e">
        <f>'4-5_Prison and Probation'!CN38/C38*100</f>
        <v>#VALUE!</v>
      </c>
      <c r="BW38" s="168" t="e">
        <f>'4-5_Prison and Probation'!CO38/D38*100</f>
        <v>#VALUE!</v>
      </c>
      <c r="BX38" s="168" t="e">
        <f>'4-5_Prison and Probation'!CP38/E38*100</f>
        <v>#VALUE!</v>
      </c>
      <c r="BY38" s="168" t="e">
        <f>'4-5_Prison and Probation'!CQ38/F38*100</f>
        <v>#VALUE!</v>
      </c>
      <c r="BZ38" s="168" t="e">
        <f>'4-5_Prison and Probation'!CR38/G38*100</f>
        <v>#VALUE!</v>
      </c>
      <c r="CA38" s="168" t="e">
        <f>'4-5_Prison and Probation'!CS38/H38*100</f>
        <v>#VALUE!</v>
      </c>
      <c r="CB38" s="6" t="e">
        <f t="shared" si="8"/>
        <v>#VALUE!</v>
      </c>
      <c r="CC38" s="171" t="s">
        <v>3336</v>
      </c>
      <c r="CD38" s="168" t="e">
        <f>'4-5_Prison and Probation'!CU38/C38*100</f>
        <v>#VALUE!</v>
      </c>
      <c r="CE38" s="168" t="e">
        <f>'4-5_Prison and Probation'!CV38/D38*100</f>
        <v>#VALUE!</v>
      </c>
      <c r="CF38" s="168" t="e">
        <f>'4-5_Prison and Probation'!CW38/E38*100</f>
        <v>#VALUE!</v>
      </c>
      <c r="CG38" s="168" t="e">
        <f>'4-5_Prison and Probation'!CX38/F38*100</f>
        <v>#VALUE!</v>
      </c>
      <c r="CH38" s="168" t="e">
        <f>'4-5_Prison and Probation'!CY38/G38*100</f>
        <v>#VALUE!</v>
      </c>
      <c r="CI38" s="168" t="e">
        <f>'4-5_Prison and Probation'!CZ38/H38*100</f>
        <v>#VALUE!</v>
      </c>
      <c r="CJ38" s="6" t="e">
        <f t="shared" si="9"/>
        <v>#VALUE!</v>
      </c>
      <c r="CK38" s="171" t="s">
        <v>3336</v>
      </c>
      <c r="CL38" s="168" t="e">
        <f>'4-5_Prison and Probation'!DB38/C38*100</f>
        <v>#VALUE!</v>
      </c>
      <c r="CM38" s="168" t="e">
        <f>'4-5_Prison and Probation'!DC38/D38*100</f>
        <v>#VALUE!</v>
      </c>
      <c r="CN38" s="168" t="e">
        <f>'4-5_Prison and Probation'!DD38/E38*100</f>
        <v>#VALUE!</v>
      </c>
      <c r="CO38" s="168" t="e">
        <f>'4-5_Prison and Probation'!DE38/F38*100</f>
        <v>#VALUE!</v>
      </c>
      <c r="CP38" s="168" t="e">
        <f>'4-5_Prison and Probation'!DF38/G38*100</f>
        <v>#VALUE!</v>
      </c>
      <c r="CQ38" s="168" t="e">
        <f>'4-5_Prison and Probation'!DG38/H38*100</f>
        <v>#VALUE!</v>
      </c>
      <c r="CR38" s="6" t="e">
        <f t="shared" si="10"/>
        <v>#VALUE!</v>
      </c>
      <c r="CS38" s="171" t="s">
        <v>3336</v>
      </c>
      <c r="CT38" s="168" t="e">
        <f>'4-5_Prison and Probation'!DI38/C38*100</f>
        <v>#VALUE!</v>
      </c>
      <c r="CU38" s="168" t="e">
        <f>'4-5_Prison and Probation'!DJ38/D38*100</f>
        <v>#VALUE!</v>
      </c>
      <c r="CV38" s="168" t="e">
        <f>'4-5_Prison and Probation'!DK38/E38*100</f>
        <v>#VALUE!</v>
      </c>
      <c r="CW38" s="168" t="e">
        <f>'4-5_Prison and Probation'!DL38/F38*100</f>
        <v>#VALUE!</v>
      </c>
      <c r="CX38" s="168" t="e">
        <f>'4-5_Prison and Probation'!DM38/G38*100</f>
        <v>#VALUE!</v>
      </c>
      <c r="CY38" s="168" t="e">
        <f>'4-5_Prison and Probation'!DN38/H38*100</f>
        <v>#VALUE!</v>
      </c>
      <c r="CZ38" s="6" t="e">
        <f t="shared" si="11"/>
        <v>#VALUE!</v>
      </c>
      <c r="DA38" s="171" t="s">
        <v>3336</v>
      </c>
      <c r="DB38" s="168">
        <f>'4-5_Prison and Probation'!DP38/C38*100</f>
        <v>181.30035816210116</v>
      </c>
      <c r="DC38" s="168">
        <f>'4-5_Prison and Probation'!DQ38/D38*100</f>
        <v>187.10812378131604</v>
      </c>
      <c r="DD38" s="168">
        <f>'4-5_Prison and Probation'!DR38/E38*100</f>
        <v>156.40019214880749</v>
      </c>
      <c r="DE38" s="168">
        <f>'4-5_Prison and Probation'!DS38/F38*100</f>
        <v>163.31204195848304</v>
      </c>
      <c r="DF38" s="168">
        <f>'4-5_Prison and Probation'!DT38/G38*100</f>
        <v>130.35212039125997</v>
      </c>
      <c r="DG38" s="168">
        <f>'4-5_Prison and Probation'!DU38/H38*100</f>
        <v>117.14049301710889</v>
      </c>
      <c r="DH38" s="6">
        <f t="shared" si="12"/>
        <v>-35.388713952581796</v>
      </c>
      <c r="DI38" s="171" t="s">
        <v>3336</v>
      </c>
      <c r="DJ38" s="168">
        <f>'4-5_Prison and Probation'!DW38/C38*100</f>
        <v>0.19510396358579626</v>
      </c>
      <c r="DK38" s="168">
        <f>'4-5_Prison and Probation'!DX38/D38*100</f>
        <v>0.29190034911281754</v>
      </c>
      <c r="DL38" s="168">
        <f>'4-5_Prison and Probation'!DY38/E38*100</f>
        <v>0.1942859529798851</v>
      </c>
      <c r="DM38" s="168">
        <f>'4-5_Prison and Probation'!DZ38/F38*100</f>
        <v>0.29110880919515691</v>
      </c>
      <c r="DN38" s="168">
        <f>'4-5_Prison and Probation'!EA38/G38*100</f>
        <v>0.24238029079817772</v>
      </c>
      <c r="DO38" s="168">
        <f>'4-5_Prison and Probation'!EB38/H38*100</f>
        <v>0.14533559927681006</v>
      </c>
      <c r="DP38" s="6">
        <f t="shared" si="13"/>
        <v>-25.508638263569026</v>
      </c>
      <c r="DQ38" s="171" t="s">
        <v>3336</v>
      </c>
      <c r="DR38" s="168">
        <f>'4-5_Prison and Probation'!ED38/C38*100</f>
        <v>4.8775990896449066E-2</v>
      </c>
      <c r="DS38" s="168">
        <f>'4-5_Prison and Probation'!EE38/D38*100</f>
        <v>9.7300116370939174E-2</v>
      </c>
      <c r="DT38" s="168">
        <f>'4-5_Prison and Probation'!EF38/E38*100</f>
        <v>0.14571446473491384</v>
      </c>
      <c r="DU38" s="168">
        <f>'4-5_Prison and Probation'!EG38/F38*100</f>
        <v>0</v>
      </c>
      <c r="DV38" s="168">
        <f>'4-5_Prison and Probation'!EH38/G38*100</f>
        <v>0</v>
      </c>
      <c r="DW38" s="168">
        <f>'4-5_Prison and Probation'!EI38/H38*100</f>
        <v>0</v>
      </c>
      <c r="DX38" s="6">
        <f t="shared" si="14"/>
        <v>-100</v>
      </c>
      <c r="DY38" s="171" t="s">
        <v>3336</v>
      </c>
      <c r="DZ38" s="168" t="e">
        <f>'4-5_Prison and Probation'!EK38/C38*100</f>
        <v>#VALUE!</v>
      </c>
      <c r="EA38" s="168" t="e">
        <f>'4-5_Prison and Probation'!EL38/D38*100</f>
        <v>#VALUE!</v>
      </c>
      <c r="EB38" s="168">
        <f>'4-5_Prison and Probation'!EM38/E38*100</f>
        <v>0</v>
      </c>
      <c r="EC38" s="168">
        <f>'4-5_Prison and Probation'!EN38/F38*100</f>
        <v>0</v>
      </c>
      <c r="ED38" s="168">
        <f>'4-5_Prison and Probation'!EO38/G38*100</f>
        <v>0</v>
      </c>
      <c r="EE38" s="168">
        <f>'4-5_Prison and Probation'!EP38/H38*100</f>
        <v>0</v>
      </c>
      <c r="EF38" s="6" t="e">
        <f t="shared" si="15"/>
        <v>#VALUE!</v>
      </c>
      <c r="EG38" s="171" t="s">
        <v>3336</v>
      </c>
      <c r="EH38" s="133">
        <f>'4-5_Prison and Probation'!ER38/C38*100</f>
        <v>181.10525419851538</v>
      </c>
      <c r="EI38" s="133">
        <f>'4-5_Prison and Probation'!ES38/D38*100</f>
        <v>186.8162234322032</v>
      </c>
      <c r="EJ38" s="133">
        <f>'4-5_Prison and Probation'!ET38/E38*100</f>
        <v>156.20590619582762</v>
      </c>
      <c r="EK38" s="133">
        <f>'4-5_Prison and Probation'!EU38/F38*100</f>
        <v>163.02093314928788</v>
      </c>
      <c r="EL38" s="133">
        <f>'4-5_Prison and Probation'!EV38/G38*100</f>
        <v>130.10974010046178</v>
      </c>
      <c r="EM38" s="133">
        <f>'4-5_Prison and Probation'!EW38/H38*100</f>
        <v>116.99515741783209</v>
      </c>
      <c r="EN38" s="340">
        <f t="shared" si="16"/>
        <v>-35.399357718473553</v>
      </c>
      <c r="EO38" s="171" t="s">
        <v>3336</v>
      </c>
      <c r="EP38" s="168">
        <f>'4-5_Prison and Probation'!EY38/C38*100</f>
        <v>40.484072444052721</v>
      </c>
      <c r="EQ38" s="168">
        <f>'4-5_Prison and Probation'!EZ38/D38*100</f>
        <v>43.882352483293566</v>
      </c>
      <c r="ER38" s="168">
        <f>'4-5_Prison and Probation'!FA38/E38*100</f>
        <v>41.771479890675295</v>
      </c>
      <c r="ES38" s="168">
        <f>'4-5_Prison and Probation'!FB38/F38*100</f>
        <v>41.191896501114705</v>
      </c>
      <c r="ET38" s="168">
        <f>'4-5_Prison and Probation'!FC38/G38*100</f>
        <v>44.404069274226153</v>
      </c>
      <c r="EU38" s="168">
        <f>'4-5_Prison and Probation'!FD38/H38*100</f>
        <v>31.004927845719475</v>
      </c>
      <c r="EV38" s="6">
        <f t="shared" si="17"/>
        <v>-23.4145035962798</v>
      </c>
      <c r="EW38" s="171" t="s">
        <v>3336</v>
      </c>
      <c r="EX38" s="168">
        <f>'4-5_Prison and Probation'!FF38/C38*100</f>
        <v>45.995759415351465</v>
      </c>
      <c r="EY38" s="168">
        <f>'4-5_Prison and Probation'!FG38/D38*100</f>
        <v>51.033911036557598</v>
      </c>
      <c r="EZ38" s="168">
        <f>'4-5_Prison and Probation'!FH38/E38*100</f>
        <v>53.574351534203316</v>
      </c>
      <c r="FA38" s="168">
        <f>'4-5_Prison and Probation'!FI38/F38*100</f>
        <v>49.925160776969413</v>
      </c>
      <c r="FB38" s="168">
        <f>'4-5_Prison and Probation'!FJ38/G38*100</f>
        <v>85.851099000714555</v>
      </c>
      <c r="FC38" s="168">
        <f>'4-5_Prison and Probation'!FK38/H38*100</f>
        <v>73.539813234065889</v>
      </c>
      <c r="FD38" s="6">
        <f t="shared" si="18"/>
        <v>59.883898361120146</v>
      </c>
      <c r="FE38" s="171" t="s">
        <v>3336</v>
      </c>
      <c r="FF38" s="168" t="e">
        <f>'4-5_Prison and Probation'!FM38/C38*100</f>
        <v>#VALUE!</v>
      </c>
      <c r="FG38" s="168" t="e">
        <f>'4-5_Prison and Probation'!FN38/D38*100</f>
        <v>#VALUE!</v>
      </c>
      <c r="FH38" s="168" t="e">
        <f>'4-5_Prison and Probation'!FO38/E38*100</f>
        <v>#VALUE!</v>
      </c>
      <c r="FI38" s="168" t="e">
        <f>'4-5_Prison and Probation'!FP38/F38*100</f>
        <v>#VALUE!</v>
      </c>
      <c r="FJ38" s="168">
        <f>'4-5_Prison and Probation'!FQ38/G38*100</f>
        <v>9.6952116319271087E-2</v>
      </c>
      <c r="FK38" s="168">
        <f>'4-5_Prison and Probation'!FR38/H38*100</f>
        <v>7.2667799638405028E-2</v>
      </c>
      <c r="FL38" s="6" t="e">
        <f t="shared" si="19"/>
        <v>#VALUE!</v>
      </c>
      <c r="FM38" s="171" t="s">
        <v>3336</v>
      </c>
      <c r="FN38" s="168" t="e">
        <f>'4-5_Prison and Probation'!FT38/C38*100</f>
        <v>#VALUE!</v>
      </c>
      <c r="FO38" s="168" t="e">
        <f>'4-5_Prison and Probation'!FU38/D38*100</f>
        <v>#VALUE!</v>
      </c>
      <c r="FP38" s="168" t="e">
        <f>'4-5_Prison and Probation'!FV38/E38*100</f>
        <v>#VALUE!</v>
      </c>
      <c r="FQ38" s="168" t="e">
        <f>'4-5_Prison and Probation'!FW38/F38*100</f>
        <v>#VALUE!</v>
      </c>
      <c r="FR38" s="168">
        <f>'4-5_Prison and Probation'!FX38/G38*100</f>
        <v>9.6952116319271087E-2</v>
      </c>
      <c r="FS38" s="168">
        <f>'4-5_Prison and Probation'!FY38/H38*100</f>
        <v>7.2667799638405028E-2</v>
      </c>
      <c r="FT38" s="6" t="e">
        <f t="shared" si="20"/>
        <v>#VALUE!</v>
      </c>
      <c r="FU38" s="171" t="s">
        <v>3336</v>
      </c>
      <c r="FV38" s="168">
        <f>'4-5_Prison and Probation'!GA38/C38*100</f>
        <v>94.820526302696976</v>
      </c>
      <c r="FW38" s="168">
        <f>'4-5_Prison and Probation'!GB38/D38*100</f>
        <v>92.191860261464868</v>
      </c>
      <c r="FX38" s="168">
        <f>'4-5_Prison and Probation'!GC38/E38*100</f>
        <v>61.054360723928895</v>
      </c>
      <c r="FY38" s="168">
        <f>'4-5_Prison and Probation'!GD38/F38*100</f>
        <v>72.194984680398903</v>
      </c>
      <c r="FZ38" s="168">
        <f>'4-5_Prison and Probation'!GE38/G38*100</f>
        <v>0</v>
      </c>
      <c r="GA38" s="168">
        <f>'4-5_Prison and Probation'!GF38/H38*100</f>
        <v>2.2769243886700243</v>
      </c>
      <c r="GB38" s="6">
        <f t="shared" si="21"/>
        <v>-97.598700959113685</v>
      </c>
      <c r="GC38" s="171" t="s">
        <v>3336</v>
      </c>
      <c r="GE38" s="168">
        <f>'4-5_Prison and Probation'!HA38/G38*100</f>
        <v>55.311182360144151</v>
      </c>
      <c r="GF38" s="168">
        <f>'4-5_Prison and Probation'!HB38/G38*100</f>
        <v>3.9265607109304788</v>
      </c>
      <c r="GG38" s="168">
        <f>'4-5_Prison and Probation'!HC38/E38*100</f>
        <v>0.87428678840948304</v>
      </c>
      <c r="GH38" s="168">
        <f>'4-5_Prison and Probation'!HD38/G38*100</f>
        <v>6.3503636189122563</v>
      </c>
      <c r="GI38" s="168">
        <f>'4-5_Prison and Probation'!HE38/G38*100</f>
        <v>0.58171269791562652</v>
      </c>
      <c r="GJ38" s="171" t="s">
        <v>3336</v>
      </c>
      <c r="GK38" s="168" t="e">
        <f>'4-5_Prison and Probation'!HG38/G38*100</f>
        <v>#VALUE!</v>
      </c>
      <c r="GL38" s="168" t="e">
        <f>'4-5_Prison and Probation'!HH38/G38*100</f>
        <v>#VALUE!</v>
      </c>
      <c r="GM38" s="168" t="e">
        <f>'4-5_Prison and Probation'!HI38/G38*100</f>
        <v>#VALUE!</v>
      </c>
      <c r="GN38" s="168" t="e">
        <f>'4-5_Prison and Probation'!HJ38/G38*100</f>
        <v>#VALUE!</v>
      </c>
      <c r="GO38" s="168" t="e">
        <f>'4-5_Prison and Probation'!HK38/G38*100</f>
        <v>#VALUE!</v>
      </c>
      <c r="GP38" s="171" t="s">
        <v>3336</v>
      </c>
      <c r="GQ38" s="168">
        <f>'4-5_Prison and Probation'!HM38/G38*100</f>
        <v>5.5262706301984519</v>
      </c>
      <c r="GR38" s="168" t="e">
        <f>'4-5_Prison and Probation'!HN38/G38*100</f>
        <v>#VALUE!</v>
      </c>
      <c r="GS38" s="168" t="e">
        <f>'4-5_Prison and Probation'!HO38/G38*100</f>
        <v>#VALUE!</v>
      </c>
      <c r="GT38" s="168" t="e">
        <f>'4-5_Prison and Probation'!HP38/G38*100</f>
        <v>#VALUE!</v>
      </c>
      <c r="GU38" s="168" t="e">
        <f>'4-5_Prison and Probation'!HQ38/G38*100</f>
        <v>#VALUE!</v>
      </c>
      <c r="GV38" s="171" t="s">
        <v>3336</v>
      </c>
      <c r="GW38" s="168">
        <f>'4-5_Prison and Probation'!HS38/G38*100</f>
        <v>2.3268507916625061</v>
      </c>
      <c r="GX38" s="168" t="e">
        <f>'4-5_Prison and Probation'!HT38/G38*100</f>
        <v>#VALUE!</v>
      </c>
      <c r="GY38" s="168" t="e">
        <f>'4-5_Prison and Probation'!HU38/G38*100</f>
        <v>#VALUE!</v>
      </c>
      <c r="GZ38" s="168" t="e">
        <f>'4-5_Prison and Probation'!HV38/G38*100</f>
        <v>#VALUE!</v>
      </c>
      <c r="HA38" s="168" t="e">
        <f>'4-5_Prison and Probation'!HW38/G38*100</f>
        <v>#VALUE!</v>
      </c>
      <c r="HB38" s="171" t="s">
        <v>3336</v>
      </c>
      <c r="HC38" s="168" t="e">
        <f>'4-5_Prison and Probation'!HY38/G38*100</f>
        <v>#VALUE!</v>
      </c>
      <c r="HD38" s="168" t="e">
        <f>'4-5_Prison and Probation'!HZ38/G38*100</f>
        <v>#VALUE!</v>
      </c>
      <c r="HE38" s="168" t="e">
        <f>'4-5_Prison and Probation'!IA38/G38*100</f>
        <v>#VALUE!</v>
      </c>
      <c r="HF38" s="168" t="e">
        <f>'4-5_Prison and Probation'!IB38/G38*100</f>
        <v>#VALUE!</v>
      </c>
      <c r="HG38" s="168" t="e">
        <f>'4-5_Prison and Probation'!IC38/G38*100</f>
        <v>#VALUE!</v>
      </c>
      <c r="HH38" s="171" t="s">
        <v>3336</v>
      </c>
      <c r="HI38" s="168">
        <f>'4-5_Prison and Probation'!IE38/G38*100</f>
        <v>4.9445579322828257</v>
      </c>
      <c r="HJ38" s="168" t="e">
        <f>'4-5_Prison and Probation'!IF38/G38*100</f>
        <v>#VALUE!</v>
      </c>
      <c r="HK38" s="168" t="e">
        <f>'4-5_Prison and Probation'!IG38/G38*100</f>
        <v>#VALUE!</v>
      </c>
      <c r="HL38" s="168" t="e">
        <f>'4-5_Prison and Probation'!IH38/G38*100</f>
        <v>#VALUE!</v>
      </c>
      <c r="HM38" s="168" t="e">
        <f>'4-5_Prison and Probation'!II38/G38*100</f>
        <v>#VALUE!</v>
      </c>
      <c r="HN38" s="171" t="s">
        <v>3336</v>
      </c>
      <c r="HO38" s="168">
        <f>'4-5_Prison and Probation'!IK38/G38*100</f>
        <v>1.1149493376716175</v>
      </c>
      <c r="HP38" s="168" t="e">
        <f>'4-5_Prison and Probation'!IL38/G38*100</f>
        <v>#VALUE!</v>
      </c>
      <c r="HQ38" s="168" t="e">
        <f>'4-5_Prison and Probation'!IM38/G38*100</f>
        <v>#VALUE!</v>
      </c>
      <c r="HR38" s="168" t="e">
        <f>'4-5_Prison and Probation'!IN38/G38*100</f>
        <v>#VALUE!</v>
      </c>
      <c r="HS38" s="168" t="e">
        <f>'4-5_Prison and Probation'!IO38/G38*100</f>
        <v>#VALUE!</v>
      </c>
      <c r="HT38" s="171" t="s">
        <v>3336</v>
      </c>
      <c r="HU38" s="168" t="e">
        <f>'4-5_Prison and Probation'!IQ38/G38*100</f>
        <v>#VALUE!</v>
      </c>
      <c r="HV38" s="168" t="e">
        <f>'4-5_Prison and Probation'!IR38/G38*100</f>
        <v>#VALUE!</v>
      </c>
      <c r="HW38" s="168" t="e">
        <f>'4-5_Prison and Probation'!IS38/G38*100</f>
        <v>#VALUE!</v>
      </c>
      <c r="HX38" s="168" t="e">
        <f>'4-5_Prison and Probation'!IT38/G38*100</f>
        <v>#VALUE!</v>
      </c>
      <c r="HY38" s="168" t="e">
        <f>'4-5_Prison and Probation'!IU38/G38*100</f>
        <v>#VALUE!</v>
      </c>
      <c r="HZ38" s="171" t="s">
        <v>3336</v>
      </c>
      <c r="IA38" s="168">
        <f>'4-5_Prison and Probation'!IW38/G38*100</f>
        <v>10.616256736960183</v>
      </c>
      <c r="IB38" s="168" t="e">
        <f>'4-5_Prison and Probation'!IX38/G38*100</f>
        <v>#VALUE!</v>
      </c>
      <c r="IC38" s="168" t="e">
        <f>'4-5_Prison and Probation'!IY38/G38*100</f>
        <v>#VALUE!</v>
      </c>
      <c r="ID38" s="168" t="e">
        <f>'4-5_Prison and Probation'!IZ38/G38*100</f>
        <v>#VALUE!</v>
      </c>
      <c r="IE38" s="168" t="e">
        <f>'4-5_Prison and Probation'!JA38/G38*100</f>
        <v>#VALUE!</v>
      </c>
      <c r="IF38" s="171" t="s">
        <v>3336</v>
      </c>
      <c r="IG38" s="168">
        <f>'4-5_Prison and Probation'!JC38/G38*100</f>
        <v>12.458346947026335</v>
      </c>
      <c r="IH38" s="168" t="e">
        <f>'4-5_Prison and Probation'!JD38/G38*100</f>
        <v>#VALUE!</v>
      </c>
      <c r="II38" s="168" t="e">
        <f>'4-5_Prison and Probation'!JE38/G38*100</f>
        <v>#VALUE!</v>
      </c>
      <c r="IJ38" s="168" t="e">
        <f>'4-5_Prison and Probation'!JF38/G38*100</f>
        <v>#VALUE!</v>
      </c>
      <c r="IK38" s="168" t="e">
        <f>'4-5_Prison and Probation'!JG38/G38*100</f>
        <v>#VALUE!</v>
      </c>
      <c r="IL38" s="171" t="s">
        <v>3336</v>
      </c>
      <c r="IM38" s="168" t="e">
        <f>'4-5_Prison and Probation'!JI38/G38*100</f>
        <v>#VALUE!</v>
      </c>
      <c r="IN38" s="168" t="e">
        <f>'4-5_Prison and Probation'!JJ38/G38*100</f>
        <v>#VALUE!</v>
      </c>
      <c r="IO38" s="168" t="e">
        <f>'4-5_Prison and Probation'!JK38/G38*100</f>
        <v>#VALUE!</v>
      </c>
      <c r="IP38" s="168" t="e">
        <f>'4-5_Prison and Probation'!JL38/G38*100</f>
        <v>#VALUE!</v>
      </c>
      <c r="IQ38" s="168" t="e">
        <f>'4-5_Prison and Probation'!JM38/G38*100</f>
        <v>#VALUE!</v>
      </c>
      <c r="IR38" s="171" t="s">
        <v>3336</v>
      </c>
      <c r="IS38" s="168">
        <f>'4-5_Prison and Probation'!JO38/G38*100</f>
        <v>11.343397609354717</v>
      </c>
      <c r="IT38" s="168" t="e">
        <f>'4-5_Prison and Probation'!JP38/G38*100</f>
        <v>#VALUE!</v>
      </c>
      <c r="IU38" s="168" t="e">
        <f>'4-5_Prison and Probation'!JQ38/G38*100</f>
        <v>#VALUE!</v>
      </c>
      <c r="IV38" s="168" t="e">
        <f>'4-5_Prison and Probation'!JR38/G38*100</f>
        <v>#VALUE!</v>
      </c>
      <c r="IW38" s="168" t="e">
        <f>'4-5_Prison and Probation'!JS38/G38*100</f>
        <v>#VALUE!</v>
      </c>
      <c r="IX38" s="171" t="s">
        <v>3336</v>
      </c>
      <c r="IY38" s="168">
        <f>'4-5_Prison and Probation'!KO38/H38*100</f>
        <v>40.11262540039958</v>
      </c>
      <c r="IZ38" s="168">
        <f>'4-5_Prison and Probation'!KP38/H38*100</f>
        <v>40.11262540039958</v>
      </c>
      <c r="JA38" s="168">
        <f>'4-5_Prison and Probation'!KQ38/H38*100</f>
        <v>0</v>
      </c>
      <c r="JB38" s="171" t="s">
        <v>3336</v>
      </c>
      <c r="JC38" s="168">
        <f>'4-5_Prison and Probation'!KS38/H38*100</f>
        <v>2.6644859867415174</v>
      </c>
      <c r="JD38" s="168">
        <f>'4-5_Prison and Probation'!KT38/H38*100</f>
        <v>0</v>
      </c>
      <c r="JE38" s="168">
        <f>'4-5_Prison and Probation'!KU38/H38*100</f>
        <v>2.6644859867415174</v>
      </c>
      <c r="JF38" s="168">
        <f>'4-5_Prison and Probation'!KV38/H38*100</f>
        <v>0</v>
      </c>
      <c r="JG38" s="168">
        <f>'4-5_Prison and Probation'!KW38/H38*100</f>
        <v>0</v>
      </c>
      <c r="JH38" s="168">
        <f>'4-5_Prison and Probation'!KX38/H38*100</f>
        <v>0</v>
      </c>
      <c r="JI38" s="168">
        <f>'4-5_Prison and Probation'!KY38/H38*100</f>
        <v>0</v>
      </c>
      <c r="JJ38" s="168">
        <f>'4-5_Prison and Probation'!KZ38/H38*100</f>
        <v>0</v>
      </c>
      <c r="JK38" s="168">
        <f>'4-5_Prison and Probation'!LA38/H38*100</f>
        <v>37.448139413658055</v>
      </c>
      <c r="JL38" s="168">
        <f>'4-5_Prison and Probation'!LB38/H38*100</f>
        <v>0</v>
      </c>
      <c r="JM38" s="171" t="s">
        <v>3336</v>
      </c>
      <c r="JN38" s="168">
        <f>'4-5_Prison and Probation'!LD38/H38*100</f>
        <v>2.5191503874647072</v>
      </c>
      <c r="JO38" s="168">
        <f>'4-5_Prison and Probation'!LE38/H38*100</f>
        <v>0</v>
      </c>
      <c r="JP38" s="168">
        <f>'4-5_Prison and Probation'!LF38/H38*100</f>
        <v>24.028819080432594</v>
      </c>
      <c r="JQ38" s="168">
        <f>'4-5_Prison and Probation'!LG38/H38*100</f>
        <v>0</v>
      </c>
      <c r="JR38" s="168">
        <f>'4-5_Prison and Probation'!LH38/H38*100</f>
        <v>0</v>
      </c>
      <c r="JS38" s="168">
        <f>'4-5_Prison and Probation'!LI38/H38*100</f>
        <v>0</v>
      </c>
      <c r="JT38" s="171" t="s">
        <v>3336</v>
      </c>
      <c r="JU38" s="168">
        <f>'4-5_Prison and Probation'!LK38/H38*100</f>
        <v>0.6297875968661768</v>
      </c>
      <c r="JV38" s="168">
        <f>'4-5_Prison and Probation'!LL38/H38*100</f>
        <v>0</v>
      </c>
      <c r="JW38" s="168">
        <f>'4-5_Prison and Probation'!LM38/H38*100</f>
        <v>0.3391163983125568</v>
      </c>
      <c r="JX38" s="168">
        <f>'4-5_Prison and Probation'!LN38/H38*100</f>
        <v>0</v>
      </c>
      <c r="JY38" s="168">
        <f>'4-5_Prison and Probation'!LO38/H38*100</f>
        <v>3.3911639831255678</v>
      </c>
      <c r="JZ38" s="168">
        <f>'4-5_Prison and Probation'!LP38/H38*100</f>
        <v>0</v>
      </c>
      <c r="KA38" s="171" t="s">
        <v>3336</v>
      </c>
      <c r="KB38" s="168">
        <f>'4-5_Prison and Probation'!LR38/H38*100</f>
        <v>4.2631775787864283</v>
      </c>
      <c r="KC38" s="168">
        <f>'4-5_Prison and Probation'!LS38/H38*100</f>
        <v>0</v>
      </c>
      <c r="KD38" s="168">
        <f>'4-5_Prison and Probation'!LT38/H38*100</f>
        <v>2.2769243886700243</v>
      </c>
      <c r="KE38" s="168">
        <f>'4-5_Prison and Probation'!LU38/H38*100</f>
        <v>0</v>
      </c>
      <c r="KF38" s="171" t="s">
        <v>3336</v>
      </c>
      <c r="KG38" s="168">
        <f>'4-5_Prison and Probation'!OT38/G38*100</f>
        <v>2.4722789661414128</v>
      </c>
      <c r="KH38" s="168" t="e">
        <f>'4-5_Prison and Probation'!OU38/G38*100</f>
        <v>#VALUE!</v>
      </c>
      <c r="KI38" s="168" t="e">
        <f>'4-5_Prison and Probation'!OV38/G38*100</f>
        <v>#VALUE!</v>
      </c>
      <c r="KJ38" s="168" t="e">
        <f>'4-5_Prison and Probation'!OW38/G38*100</f>
        <v>#VALUE!</v>
      </c>
      <c r="KK38" s="168" t="e">
        <f>'4-5_Prison and Probation'!OX38/G38*100</f>
        <v>#VALUE!</v>
      </c>
      <c r="KL38" s="171" t="s">
        <v>3336</v>
      </c>
      <c r="KM38" s="168">
        <f>'4-5_Prison and Probation'!OZ38/G38*100</f>
        <v>102.13905454235208</v>
      </c>
      <c r="KN38" s="168" t="e">
        <f>'4-5_Prison and Probation'!PA38/G38*100</f>
        <v>#VALUE!</v>
      </c>
      <c r="KO38" s="168" t="e">
        <f>'4-5_Prison and Probation'!PB38/G38*100</f>
        <v>#VALUE!</v>
      </c>
      <c r="KP38" s="168" t="e">
        <f>'4-5_Prison and Probation'!PC38/G38*100</f>
        <v>#VALUE!</v>
      </c>
      <c r="KQ38" s="168" t="e">
        <f>'4-5_Prison and Probation'!PD38/G38*100</f>
        <v>#VALUE!</v>
      </c>
      <c r="KR38" s="171" t="s">
        <v>3336</v>
      </c>
      <c r="KS38" s="168" t="e">
        <f>'4-5_Prison and Probation'!PF38/G38*100</f>
        <v>#VALUE!</v>
      </c>
      <c r="KT38" s="168" t="e">
        <f>'4-5_Prison and Probation'!PG38/G38*100</f>
        <v>#VALUE!</v>
      </c>
      <c r="KU38" s="168" t="e">
        <f>'4-5_Prison and Probation'!PH38/G38*100</f>
        <v>#VALUE!</v>
      </c>
      <c r="KV38" s="168" t="e">
        <f>'4-5_Prison and Probation'!PI38/G38*100</f>
        <v>#VALUE!</v>
      </c>
      <c r="KW38" s="168" t="e">
        <f>'4-5_Prison and Probation'!PJ38/G38*100</f>
        <v>#VALUE!</v>
      </c>
      <c r="KX38" s="168" t="e">
        <f>'4-5_Prison and Probation'!PK38/G38*100</f>
        <v>#VALUE!</v>
      </c>
      <c r="KY38" s="168" t="e">
        <f>'4-5_Prison and Probation'!PL38/G38*100</f>
        <v>#VALUE!</v>
      </c>
      <c r="KZ38" s="171" t="s">
        <v>3336</v>
      </c>
      <c r="LA38" s="168">
        <f>'4-5_Prison and Probation'!PN38/G38*100</f>
        <v>2.4722789661414128</v>
      </c>
      <c r="LB38" s="168">
        <f>'4-5_Prison and Probation'!PO38/G38*100</f>
        <v>102.13905454235208</v>
      </c>
      <c r="LC38" s="171" t="s">
        <v>3336</v>
      </c>
      <c r="LD38" s="168" t="e">
        <f>'4-5_Prison and Probation'!PQ38/G38*100</f>
        <v>#VALUE!</v>
      </c>
      <c r="LE38" s="168">
        <f>'4-5_Prison and Probation'!PR38/G38*100</f>
        <v>79.549211439961923</v>
      </c>
      <c r="LF38" s="168" t="e">
        <f>'4-5_Prison and Probation'!PS38/G38*100</f>
        <v>#VALUE!</v>
      </c>
      <c r="LG38" s="168">
        <f>'4-5_Prison and Probation'!PT38/G38*100</f>
        <v>8.7741665268940316</v>
      </c>
      <c r="LH38" s="168" t="e">
        <f>'4-5_Prison and Probation'!PU38/G38*100</f>
        <v>#VALUE!</v>
      </c>
      <c r="LI38" s="168" t="e">
        <f>'4-5_Prison and Probation'!PV38/G38*100</f>
        <v>#VALUE!</v>
      </c>
      <c r="LJ38" s="171" t="s">
        <v>3336</v>
      </c>
      <c r="LK38" s="168" t="e">
        <f>'4-5_Prison and Probation'!PX38/G38*100</f>
        <v>#VALUE!</v>
      </c>
      <c r="LL38" s="168" t="e">
        <f>'4-5_Prison and Probation'!PY38/G38*100</f>
        <v>#VALUE!</v>
      </c>
      <c r="LM38" s="168" t="e">
        <f>'4-5_Prison and Probation'!PZ38/G38*100</f>
        <v>#VALUE!</v>
      </c>
      <c r="LN38" s="168">
        <f>'4-5_Prison and Probation'!QA38/G38*100</f>
        <v>4.1689410017286566</v>
      </c>
      <c r="LO38" s="168" t="e">
        <f>'4-5_Prison and Probation'!QB38/G38*100</f>
        <v>#VALUE!</v>
      </c>
      <c r="LP38" s="168" t="e">
        <f>'4-5_Prison and Probation'!QC38/G38*100</f>
        <v>#VALUE!</v>
      </c>
      <c r="LQ38" s="171" t="s">
        <v>3336</v>
      </c>
      <c r="LR38" s="168">
        <f>'4-5_Prison and Probation'!QE38/G38*100</f>
        <v>0.14542817447890663</v>
      </c>
      <c r="LS38" s="168">
        <f>'4-5_Prison and Probation'!QF38/G38*100</f>
        <v>1.163425395831253</v>
      </c>
      <c r="LT38" s="168">
        <f>'4-5_Prison and Probation'!QG38/G38*100</f>
        <v>2.3268507916625061</v>
      </c>
      <c r="LU38" s="168">
        <f>'4-5_Prison and Probation'!QH38/G38*100</f>
        <v>3.4418001293341236</v>
      </c>
      <c r="LV38" s="168" t="e">
        <f>'4-5_Prison and Probation'!QI38/G38*100</f>
        <v>#VALUE!</v>
      </c>
      <c r="LW38" s="168" t="e">
        <f>'4-5_Prison and Probation'!QJ38/G38*100</f>
        <v>#VALUE!</v>
      </c>
      <c r="LX38" s="171" t="s">
        <v>3336</v>
      </c>
      <c r="LY38" s="168" t="e">
        <f>'4-5_Prison and Probation'!QL38/G38*100</f>
        <v>#VALUE!</v>
      </c>
      <c r="LZ38" s="168" t="e">
        <f>'4-5_Prison and Probation'!QM38/G38*100</f>
        <v>#VALUE!</v>
      </c>
      <c r="MA38" s="168" t="e">
        <f>'4-5_Prison and Probation'!QN38/G38*100</f>
        <v>#VALUE!</v>
      </c>
      <c r="MB38" s="168">
        <f>'4-5_Prison and Probation'!QO38/G38*100</f>
        <v>1.5512338611083374</v>
      </c>
      <c r="MC38" s="168" t="e">
        <f>'4-5_Prison and Probation'!QP38/G38*100</f>
        <v>#VALUE!</v>
      </c>
      <c r="MD38" s="168">
        <f>'4-5_Prison and Probation'!QQ38/G38*100</f>
        <v>3.4902761874937593</v>
      </c>
      <c r="ME38" s="171" t="s">
        <v>3336</v>
      </c>
      <c r="MF38" s="168" t="e">
        <f>'4-5_Prison and Probation'!QS38/G38*100</f>
        <v>#VALUE!</v>
      </c>
      <c r="MG38" s="168" t="e">
        <f>'4-5_Prison and Probation'!QT38/G38*100</f>
        <v>#VALUE!</v>
      </c>
      <c r="MH38" s="168" t="e">
        <f>'4-5_Prison and Probation'!QU38/G38*100</f>
        <v>#VALUE!</v>
      </c>
      <c r="MI38" s="168" t="e">
        <f>'4-5_Prison and Probation'!QV38/G38*100</f>
        <v>#VALUE!</v>
      </c>
      <c r="MJ38" s="168" t="e">
        <f>'4-5_Prison and Probation'!QW38/G38*100</f>
        <v>#VALUE!</v>
      </c>
      <c r="MK38" s="168" t="e">
        <f>'4-5_Prison and Probation'!QX38/G38*100</f>
        <v>#VALUE!</v>
      </c>
      <c r="ML38" s="168" t="e">
        <f>'4-5_Prison and Probation'!QY38/G38*100</f>
        <v>#VALUE!</v>
      </c>
      <c r="MM38" s="171" t="s">
        <v>3336</v>
      </c>
      <c r="MN38" s="168" t="e">
        <f>'4-5_Prison and Probation'!RY38/G38*100</f>
        <v>#VALUE!</v>
      </c>
      <c r="MO38" s="171" t="s">
        <v>3336</v>
      </c>
      <c r="MP38" s="168" t="e">
        <f>'4-5_Prison and Probation'!SA38/G38*100</f>
        <v>#VALUE!</v>
      </c>
      <c r="MQ38" s="168" t="e">
        <f>'4-5_Prison and Probation'!SB38/G38*100</f>
        <v>#VALUE!</v>
      </c>
      <c r="MR38" s="168" t="e">
        <f>'4-5_Prison and Probation'!SC38/G38*100</f>
        <v>#VALUE!</v>
      </c>
      <c r="MS38" s="168" t="e">
        <f>'4-5_Prison and Probation'!SD38/G38*100</f>
        <v>#VALUE!</v>
      </c>
      <c r="MT38" s="171" t="s">
        <v>3336</v>
      </c>
      <c r="MU38" s="168" t="e">
        <f>'4-5_Prison and Probation'!SF38/G38*100</f>
        <v>#VALUE!</v>
      </c>
      <c r="MV38" s="168" t="e">
        <f>'4-5_Prison and Probation'!SG38/G38*100</f>
        <v>#VALUE!</v>
      </c>
      <c r="MW38" s="168" t="e">
        <f>'4-5_Prison and Probation'!SH38/G38*100</f>
        <v>#VALUE!</v>
      </c>
      <c r="MX38" s="168" t="e">
        <f>'4-5_Prison and Probation'!SI38/G38*100</f>
        <v>#VALUE!</v>
      </c>
      <c r="MY38" s="171" t="s">
        <v>3336</v>
      </c>
      <c r="MZ38" s="168">
        <f>'4-5_Prison and Probation'!SK38/G38*100</f>
        <v>48.37910604331627</v>
      </c>
      <c r="NA38" s="168" t="e">
        <f>'4-5_Prison and Probation'!SL38/G38*100</f>
        <v>#VALUE!</v>
      </c>
      <c r="NB38" s="168">
        <f>'4-5_Prison and Probation'!SM38/G38*100</f>
        <v>42.658931180479279</v>
      </c>
      <c r="NC38" s="168">
        <f>'4-5_Prison and Probation'!SN38/G38*100</f>
        <v>5.7201748628369939</v>
      </c>
    </row>
    <row r="39" spans="1:367">
      <c r="A39" s="133">
        <v>38</v>
      </c>
      <c r="B39" s="150" t="s">
        <v>61</v>
      </c>
      <c r="C39" s="4">
        <v>46667.173999999999</v>
      </c>
      <c r="D39" s="4">
        <v>46818.218999999997</v>
      </c>
      <c r="E39" s="4">
        <v>46727.89</v>
      </c>
      <c r="F39" s="4">
        <v>46512.199000000001</v>
      </c>
      <c r="G39" s="4">
        <v>46449.565000000002</v>
      </c>
      <c r="H39" s="4">
        <v>46440.099000000002</v>
      </c>
      <c r="I39" s="171" t="s">
        <v>3336</v>
      </c>
      <c r="J39" s="285">
        <f>'4-5_Prison and Probation'!AJ39/C39*100</f>
        <v>154.27332282859038</v>
      </c>
      <c r="K39" s="285">
        <f>'4-5_Prison and Probation'!AK39/D39*100</f>
        <v>148.70493044598729</v>
      </c>
      <c r="L39" s="285">
        <f>'4-5_Prison and Probation'!AL39/E39*100</f>
        <v>145.73523435361622</v>
      </c>
      <c r="M39" s="285">
        <f>'4-5_Prison and Probation'!AM39/F39*100</f>
        <v>141.74990952373591</v>
      </c>
      <c r="N39" s="285">
        <f>'4-5_Prison and Probation'!AN39/G39*100</f>
        <v>137.82045106342758</v>
      </c>
      <c r="O39" s="285">
        <f>'4-5_Prison and Probation'!AO39/H39*100</f>
        <v>130.67801599647751</v>
      </c>
      <c r="P39" s="340">
        <f t="shared" si="0"/>
        <v>-15.294482804605877</v>
      </c>
      <c r="Q39" s="171" t="s">
        <v>3336</v>
      </c>
      <c r="R39" s="167">
        <f>'4-5_Prison and Probation'!AQ39/C39*100</f>
        <v>25.857576034066259</v>
      </c>
      <c r="S39" s="167">
        <f>'4-5_Prison and Probation'!AR39/D39*100</f>
        <v>23.16192335295796</v>
      </c>
      <c r="T39" s="167">
        <f>'4-5_Prison and Probation'!AS39/E39*100</f>
        <v>21.135129362785264</v>
      </c>
      <c r="U39" s="167">
        <f>'4-5_Prison and Probation'!AT39/F39*100</f>
        <v>18.567172022978315</v>
      </c>
      <c r="V39" s="167">
        <f>'4-5_Prison and Probation'!AU39/G39*100</f>
        <v>17.45764465178522</v>
      </c>
      <c r="W39" s="167">
        <f>'4-5_Prison and Probation'!AV39/H39*100</f>
        <v>17.461203086582564</v>
      </c>
      <c r="X39" s="6">
        <f t="shared" si="1"/>
        <v>-32.471616583170174</v>
      </c>
      <c r="Y39" s="171" t="s">
        <v>3336</v>
      </c>
      <c r="Z39" s="168">
        <f>'4-5_Prison and Probation'!AX39/C39*100</f>
        <v>11.734158147223571</v>
      </c>
      <c r="AA39" s="168">
        <f>'4-5_Prison and Probation'!AY39/D39*100</f>
        <v>11.365233692464894</v>
      </c>
      <c r="AB39" s="168">
        <f>'4-5_Prison and Probation'!AZ39/E39*100</f>
        <v>11.085456672663799</v>
      </c>
      <c r="AC39" s="168">
        <f>'4-5_Prison and Probation'!BA39/F39*100</f>
        <v>10.721918350925529</v>
      </c>
      <c r="AD39" s="168">
        <f>'4-5_Prison and Probation'!BB39/G39*100</f>
        <v>10.605050876149216</v>
      </c>
      <c r="AE39" s="168">
        <f>'4-5_Prison and Probation'!BC39/H39*100</f>
        <v>9.9892121246339283</v>
      </c>
      <c r="AF39" s="6">
        <f t="shared" si="2"/>
        <v>-14.870653699196268</v>
      </c>
      <c r="AG39" s="171" t="s">
        <v>3336</v>
      </c>
      <c r="AH39" s="168">
        <f>'4-5_Prison and Probation'!BE39/C39*100</f>
        <v>54.607977761841767</v>
      </c>
      <c r="AI39" s="168">
        <f>'4-5_Prison and Probation'!BF39/D39*100</f>
        <v>50.029669005563839</v>
      </c>
      <c r="AJ39" s="168">
        <f>'4-5_Prison and Probation'!BG39/E39*100</f>
        <v>46.685180948679687</v>
      </c>
      <c r="AK39" s="168">
        <f>'4-5_Prison and Probation'!BH39/F39*100</f>
        <v>43.268218731176312</v>
      </c>
      <c r="AL39" s="168">
        <f>'4-5_Prison and Probation'!BI39/G39*100</f>
        <v>40.215661868953987</v>
      </c>
      <c r="AM39" s="168">
        <f>'4-5_Prison and Probation'!BJ39/H39*100</f>
        <v>37.303968710316489</v>
      </c>
      <c r="AN39" s="6">
        <f t="shared" si="3"/>
        <v>-31.687694290735564</v>
      </c>
      <c r="AO39" s="171" t="s">
        <v>3336</v>
      </c>
      <c r="AP39" s="168">
        <f>'4-5_Prison and Probation'!BL39/C39*100</f>
        <v>10.152746767995852</v>
      </c>
      <c r="AQ39" s="168">
        <f>'4-5_Prison and Probation'!BM39/D39*100</f>
        <v>10.412613089788829</v>
      </c>
      <c r="AR39" s="168">
        <f>'4-5_Prison and Probation'!BN39/E39*100</f>
        <v>10.319318933510587</v>
      </c>
      <c r="AS39" s="168">
        <f>'4-5_Prison and Probation'!BO39/F39*100</f>
        <v>9.9285780919538968</v>
      </c>
      <c r="AT39" s="168">
        <f>'4-5_Prison and Probation'!BP39/G39*100</f>
        <v>9.6125765655717128</v>
      </c>
      <c r="AU39" s="168">
        <f>'4-5_Prison and Probation'!BQ39/H39*100</f>
        <v>8.880256693681897</v>
      </c>
      <c r="AV39" s="6">
        <f t="shared" si="4"/>
        <v>-12.533456249742983</v>
      </c>
      <c r="AW39" s="171" t="s">
        <v>3336</v>
      </c>
      <c r="AX39" s="168" t="e">
        <f>'4-5_Prison and Probation'!BS39/C39*100</f>
        <v>#VALUE!</v>
      </c>
      <c r="AY39" s="168" t="e">
        <f>'4-5_Prison and Probation'!BT39/D39*100</f>
        <v>#VALUE!</v>
      </c>
      <c r="AZ39" s="168" t="e">
        <f>'4-5_Prison and Probation'!BU39/E39*100</f>
        <v>#VALUE!</v>
      </c>
      <c r="BA39" s="168" t="e">
        <f>'4-5_Prison and Probation'!BV39/F39*100</f>
        <v>#VALUE!</v>
      </c>
      <c r="BB39" s="168" t="e">
        <f>'4-5_Prison and Probation'!BW39/G39*100</f>
        <v>#VALUE!</v>
      </c>
      <c r="BC39" s="168" t="e">
        <f>'4-5_Prison and Probation'!BX39/H39*100</f>
        <v>#VALUE!</v>
      </c>
      <c r="BD39" s="6" t="e">
        <f t="shared" si="5"/>
        <v>#VALUE!</v>
      </c>
      <c r="BE39" s="171" t="s">
        <v>3336</v>
      </c>
      <c r="BF39" s="168">
        <f>'4-5_Prison and Probation'!BZ39/C39*100</f>
        <v>97.552510893417292</v>
      </c>
      <c r="BG39" s="168">
        <f>'4-5_Prison and Probation'!CA39/D39*100</f>
        <v>111.78340637007145</v>
      </c>
      <c r="BH39" s="168">
        <f>'4-5_Prison and Probation'!CB39/E39*100</f>
        <v>92.942351987217904</v>
      </c>
      <c r="BI39" s="168">
        <f>'4-5_Prison and Probation'!CC39/F39*100</f>
        <v>97.969997075390907</v>
      </c>
      <c r="BJ39" s="168">
        <f>'4-5_Prison and Probation'!CD39/G39*100</f>
        <v>75.477563675784694</v>
      </c>
      <c r="BK39" s="168">
        <f>'4-5_Prison and Probation'!CE39/H39*100</f>
        <v>73.463452349660159</v>
      </c>
      <c r="BL39" s="6">
        <f t="shared" si="6"/>
        <v>-24.693427491657346</v>
      </c>
      <c r="BM39" s="171" t="s">
        <v>3336</v>
      </c>
      <c r="BN39" s="168">
        <f>'4-5_Prison and Probation'!CG39/C39*100</f>
        <v>53.549417841328896</v>
      </c>
      <c r="BO39" s="168">
        <f>'4-5_Prison and Probation'!CH39/D39*100</f>
        <v>71.457224803873899</v>
      </c>
      <c r="BP39" s="168">
        <f>'4-5_Prison and Probation'!CI39/E39*100</f>
        <v>61.43440245215438</v>
      </c>
      <c r="BQ39" s="168" t="e">
        <f>'4-5_Prison and Probation'!CJ39/F39*100</f>
        <v>#VALUE!</v>
      </c>
      <c r="BR39" s="168" t="e">
        <f>'4-5_Prison and Probation'!CK39/G39*100</f>
        <v>#VALUE!</v>
      </c>
      <c r="BS39" s="168" t="e">
        <f>'4-5_Prison and Probation'!CL39/H39*100</f>
        <v>#VALUE!</v>
      </c>
      <c r="BT39" s="6" t="e">
        <f t="shared" si="7"/>
        <v>#VALUE!</v>
      </c>
      <c r="BU39" s="171" t="s">
        <v>3336</v>
      </c>
      <c r="BV39" s="168" t="e">
        <f>'4-5_Prison and Probation'!CN39/C39*100</f>
        <v>#VALUE!</v>
      </c>
      <c r="BW39" s="168" t="e">
        <f>'4-5_Prison and Probation'!CO39/D39*100</f>
        <v>#VALUE!</v>
      </c>
      <c r="BX39" s="168" t="e">
        <f>'4-5_Prison and Probation'!CP39/E39*100</f>
        <v>#VALUE!</v>
      </c>
      <c r="BY39" s="168" t="e">
        <f>'4-5_Prison and Probation'!CQ39/F39*100</f>
        <v>#VALUE!</v>
      </c>
      <c r="BZ39" s="168" t="e">
        <f>'4-5_Prison and Probation'!CR39/G39*100</f>
        <v>#VALUE!</v>
      </c>
      <c r="CA39" s="168" t="e">
        <f>'4-5_Prison and Probation'!CS39/H39*100</f>
        <v>#VALUE!</v>
      </c>
      <c r="CB39" s="6" t="e">
        <f t="shared" si="8"/>
        <v>#VALUE!</v>
      </c>
      <c r="CC39" s="171" t="s">
        <v>3336</v>
      </c>
      <c r="CD39" s="168" t="e">
        <f>'4-5_Prison and Probation'!CU39/C39*100</f>
        <v>#VALUE!</v>
      </c>
      <c r="CE39" s="168" t="e">
        <f>'4-5_Prison and Probation'!CV39/D39*100</f>
        <v>#VALUE!</v>
      </c>
      <c r="CF39" s="168" t="e">
        <f>'4-5_Prison and Probation'!CW39/E39*100</f>
        <v>#VALUE!</v>
      </c>
      <c r="CG39" s="168" t="e">
        <f>'4-5_Prison and Probation'!CX39/F39*100</f>
        <v>#VALUE!</v>
      </c>
      <c r="CH39" s="168" t="e">
        <f>'4-5_Prison and Probation'!CY39/G39*100</f>
        <v>#VALUE!</v>
      </c>
      <c r="CI39" s="168" t="e">
        <f>'4-5_Prison and Probation'!CZ39/H39*100</f>
        <v>#VALUE!</v>
      </c>
      <c r="CJ39" s="6" t="e">
        <f t="shared" si="9"/>
        <v>#VALUE!</v>
      </c>
      <c r="CK39" s="171" t="s">
        <v>3336</v>
      </c>
      <c r="CL39" s="168" t="e">
        <f>'4-5_Prison and Probation'!DB39/C39*100</f>
        <v>#VALUE!</v>
      </c>
      <c r="CM39" s="168" t="e">
        <f>'4-5_Prison and Probation'!DC39/D39*100</f>
        <v>#VALUE!</v>
      </c>
      <c r="CN39" s="168" t="e">
        <f>'4-5_Prison and Probation'!DD39/E39*100</f>
        <v>#VALUE!</v>
      </c>
      <c r="CO39" s="168" t="e">
        <f>'4-5_Prison and Probation'!DE39/F39*100</f>
        <v>#VALUE!</v>
      </c>
      <c r="CP39" s="168" t="e">
        <f>'4-5_Prison and Probation'!DF39/G39*100</f>
        <v>#VALUE!</v>
      </c>
      <c r="CQ39" s="168" t="e">
        <f>'4-5_Prison and Probation'!DG39/H39*100</f>
        <v>#VALUE!</v>
      </c>
      <c r="CR39" s="6" t="e">
        <f t="shared" si="10"/>
        <v>#VALUE!</v>
      </c>
      <c r="CS39" s="171" t="s">
        <v>3336</v>
      </c>
      <c r="CT39" s="168" t="e">
        <f>'4-5_Prison and Probation'!DI39/C39*100</f>
        <v>#VALUE!</v>
      </c>
      <c r="CU39" s="168" t="e">
        <f>'4-5_Prison and Probation'!DJ39/D39*100</f>
        <v>#VALUE!</v>
      </c>
      <c r="CV39" s="168" t="e">
        <f>'4-5_Prison and Probation'!DK39/E39*100</f>
        <v>#VALUE!</v>
      </c>
      <c r="CW39" s="168" t="e">
        <f>'4-5_Prison and Probation'!DL39/F39*100</f>
        <v>#VALUE!</v>
      </c>
      <c r="CX39" s="168" t="e">
        <f>'4-5_Prison and Probation'!DM39/G39*100</f>
        <v>#VALUE!</v>
      </c>
      <c r="CY39" s="168" t="e">
        <f>'4-5_Prison and Probation'!DN39/H39*100</f>
        <v>#VALUE!</v>
      </c>
      <c r="CZ39" s="6" t="e">
        <f t="shared" si="11"/>
        <v>#VALUE!</v>
      </c>
      <c r="DA39" s="171" t="s">
        <v>3336</v>
      </c>
      <c r="DB39" s="168">
        <f>'4-5_Prison and Probation'!DP39/C39*100</f>
        <v>100.87604619041213</v>
      </c>
      <c r="DC39" s="168">
        <f>'4-5_Prison and Probation'!DQ39/D39*100</f>
        <v>114.55796727338135</v>
      </c>
      <c r="DD39" s="168">
        <f>'4-5_Prison and Probation'!DR39/E39*100</f>
        <v>97.500657530224458</v>
      </c>
      <c r="DE39" s="168">
        <f>'4-5_Prison and Probation'!DS39/F39*100</f>
        <v>89.217454543484394</v>
      </c>
      <c r="DF39" s="168">
        <f>'4-5_Prison and Probation'!DT39/G39*100</f>
        <v>82.71336879042893</v>
      </c>
      <c r="DG39" s="168">
        <f>'4-5_Prison and Probation'!DU39/H39*100</f>
        <v>77.594580493896018</v>
      </c>
      <c r="DH39" s="6">
        <f t="shared" si="12"/>
        <v>-23.079280538583319</v>
      </c>
      <c r="DI39" s="171" t="s">
        <v>3336</v>
      </c>
      <c r="DJ39" s="168">
        <f>'4-5_Prison and Probation'!DW39/C39*100</f>
        <v>0.43713810482717463</v>
      </c>
      <c r="DK39" s="168">
        <f>'4-5_Prison and Probation'!DX39/D39*100</f>
        <v>0.40796084105634178</v>
      </c>
      <c r="DL39" s="168">
        <f>'4-5_Prison and Probation'!DY39/E39*100</f>
        <v>0.34668802721458214</v>
      </c>
      <c r="DM39" s="168">
        <f>'4-5_Prison and Probation'!DZ39/F39*100</f>
        <v>0.33754585544321397</v>
      </c>
      <c r="DN39" s="168">
        <f>'4-5_Prison and Probation'!EA39/G39*100</f>
        <v>0.44779751973995874</v>
      </c>
      <c r="DO39" s="168">
        <f>'4-5_Prison and Probation'!EB39/H39*100</f>
        <v>0.35421974444972648</v>
      </c>
      <c r="DP39" s="6">
        <f t="shared" si="13"/>
        <v>-18.968458585926854</v>
      </c>
      <c r="DQ39" s="171" t="s">
        <v>3336</v>
      </c>
      <c r="DR39" s="168">
        <f>'4-5_Prison and Probation'!ED39/C39*100</f>
        <v>3.6428175402264555E-2</v>
      </c>
      <c r="DS39" s="168">
        <f>'4-5_Prison and Probation'!EE39/D39*100</f>
        <v>6.4077619014085097E-2</v>
      </c>
      <c r="DT39" s="168">
        <f>'4-5_Prison and Probation'!EF39/E39*100</f>
        <v>8.3461932477584586E-2</v>
      </c>
      <c r="DU39" s="168">
        <f>'4-5_Prison and Probation'!EG39/F39*100</f>
        <v>6.6649181648023137E-2</v>
      </c>
      <c r="DV39" s="168">
        <f>'4-5_Prison and Probation'!EH39/G39*100</f>
        <v>6.4586180731724827E-2</v>
      </c>
      <c r="DW39" s="168">
        <f>'4-5_Prison and Probation'!EI39/H39*100</f>
        <v>6.9982624283380618E-2</v>
      </c>
      <c r="DX39" s="6">
        <f t="shared" si="14"/>
        <v>92.111253200538158</v>
      </c>
      <c r="DY39" s="171" t="s">
        <v>3336</v>
      </c>
      <c r="DZ39" s="168" t="e">
        <f>'4-5_Prison and Probation'!EK39/C39*100</f>
        <v>#VALUE!</v>
      </c>
      <c r="EA39" s="168" t="e">
        <f>'4-5_Prison and Probation'!EL39/D39*100</f>
        <v>#VALUE!</v>
      </c>
      <c r="EB39" s="168">
        <f>'4-5_Prison and Probation'!EM39/E39*100</f>
        <v>2.354054505778027E-2</v>
      </c>
      <c r="EC39" s="168">
        <f>'4-5_Prison and Probation'!EN39/F39*100</f>
        <v>1.2899841609294801E-2</v>
      </c>
      <c r="ED39" s="168">
        <f>'4-5_Prison and Probation'!EO39/G39*100</f>
        <v>1.0764363455287472E-2</v>
      </c>
      <c r="EE39" s="168">
        <f>'4-5_Prison and Probation'!EP39/H39*100</f>
        <v>1.0766557582058557E-2</v>
      </c>
      <c r="EF39" s="6" t="e">
        <f t="shared" si="15"/>
        <v>#VALUE!</v>
      </c>
      <c r="EG39" s="171" t="s">
        <v>3336</v>
      </c>
      <c r="EH39" s="133">
        <f>'4-5_Prison and Probation'!ER39/C39*100</f>
        <v>100.43890808558496</v>
      </c>
      <c r="EI39" s="133">
        <f>'4-5_Prison and Probation'!ES39/D39*100</f>
        <v>114.150006432325</v>
      </c>
      <c r="EJ39" s="133">
        <f>'4-5_Prison and Probation'!ET39/E39*100</f>
        <v>97.153969503009876</v>
      </c>
      <c r="EK39" s="133">
        <f>'4-5_Prison and Probation'!EU39/F39*100</f>
        <v>88.879908688041169</v>
      </c>
      <c r="EL39" s="133">
        <f>'4-5_Prison and Probation'!EV39/G39*100</f>
        <v>82.265571270688966</v>
      </c>
      <c r="EM39" s="133">
        <f>'4-5_Prison and Probation'!EW39/H39*100</f>
        <v>77.240360749446296</v>
      </c>
      <c r="EN39" s="340">
        <f t="shared" si="16"/>
        <v>-23.097171980773581</v>
      </c>
      <c r="EO39" s="171" t="s">
        <v>3336</v>
      </c>
      <c r="EP39" s="168">
        <f>'4-5_Prison and Probation'!EY39/C39*100</f>
        <v>53.495846995149101</v>
      </c>
      <c r="EQ39" s="168">
        <f>'4-5_Prison and Probation'!EZ39/D39*100</f>
        <v>35.776670616197514</v>
      </c>
      <c r="ER39" s="168">
        <f>'4-5_Prison and Probation'!FA39/E39*100</f>
        <v>34.352075387953533</v>
      </c>
      <c r="ES39" s="168" t="e">
        <f>'4-5_Prison and Probation'!FB39/F39*100</f>
        <v>#VALUE!</v>
      </c>
      <c r="ET39" s="168">
        <f>'4-5_Prison and Probation'!FC39/G39*100</f>
        <v>18.417825871996861</v>
      </c>
      <c r="EU39" s="168" t="e">
        <f>'4-5_Prison and Probation'!FD39/H39*100</f>
        <v>#VALUE!</v>
      </c>
      <c r="EV39" s="6" t="e">
        <f t="shared" si="17"/>
        <v>#VALUE!</v>
      </c>
      <c r="EW39" s="171" t="s">
        <v>3336</v>
      </c>
      <c r="EX39" s="168">
        <f>'4-5_Prison and Probation'!FF39/C39*100</f>
        <v>46.943061090435862</v>
      </c>
      <c r="EY39" s="168">
        <f>'4-5_Prison and Probation'!FG39/D39*100</f>
        <v>78.373335816127494</v>
      </c>
      <c r="EZ39" s="168">
        <f>'4-5_Prison and Probation'!FH39/E39*100</f>
        <v>76.53245203239436</v>
      </c>
      <c r="FA39" s="168" t="e">
        <f>'4-5_Prison and Probation'!FI39/F39*100</f>
        <v>#VALUE!</v>
      </c>
      <c r="FB39" s="168">
        <f>'4-5_Prison and Probation'!FJ39/G39*100</f>
        <v>63.847745398692105</v>
      </c>
      <c r="FC39" s="168" t="e">
        <f>'4-5_Prison and Probation'!FK39/H39*100</f>
        <v>#VALUE!</v>
      </c>
      <c r="FD39" s="6" t="e">
        <f t="shared" si="18"/>
        <v>#VALUE!</v>
      </c>
      <c r="FE39" s="171" t="s">
        <v>3336</v>
      </c>
      <c r="FF39" s="168" t="e">
        <f>'4-5_Prison and Probation'!FM39/C39*100</f>
        <v>#VALUE!</v>
      </c>
      <c r="FG39" s="168" t="e">
        <f>'4-5_Prison and Probation'!FN39/D39*100</f>
        <v>#VALUE!</v>
      </c>
      <c r="FH39" s="168" t="e">
        <f>'4-5_Prison and Probation'!FO39/E39*100</f>
        <v>#VALUE!</v>
      </c>
      <c r="FI39" s="168" t="e">
        <f>'4-5_Prison and Probation'!FP39/F39*100</f>
        <v>#VALUE!</v>
      </c>
      <c r="FJ39" s="168">
        <f>'4-5_Prison and Probation'!FQ39/G39*100</f>
        <v>0.94080536599212494</v>
      </c>
      <c r="FK39" s="168">
        <f>'4-5_Prison and Probation'!FR39/H39*100</f>
        <v>2.2362140097935619</v>
      </c>
      <c r="FL39" s="6" t="e">
        <f t="shared" si="19"/>
        <v>#VALUE!</v>
      </c>
      <c r="FM39" s="171" t="s">
        <v>3336</v>
      </c>
      <c r="FN39" s="168" t="e">
        <f>'4-5_Prison and Probation'!FT39/C39*100</f>
        <v>#VALUE!</v>
      </c>
      <c r="FO39" s="168" t="e">
        <f>'4-5_Prison and Probation'!FU39/D39*100</f>
        <v>#VALUE!</v>
      </c>
      <c r="FP39" s="168" t="e">
        <f>'4-5_Prison and Probation'!FV39/E39*100</f>
        <v>#VALUE!</v>
      </c>
      <c r="FQ39" s="168" t="e">
        <f>'4-5_Prison and Probation'!FW39/F39*100</f>
        <v>#VALUE!</v>
      </c>
      <c r="FR39" s="168">
        <f>'4-5_Prison and Probation'!FX39/G39*100</f>
        <v>0.2949435586748767</v>
      </c>
      <c r="FS39" s="168">
        <f>'4-5_Prison and Probation'!FY39/H39*100</f>
        <v>0.31330682563790402</v>
      </c>
      <c r="FT39" s="6" t="e">
        <f t="shared" si="20"/>
        <v>#VALUE!</v>
      </c>
      <c r="FU39" s="171" t="s">
        <v>3336</v>
      </c>
      <c r="FV39" s="168" t="e">
        <f>'4-5_Prison and Probation'!GA39/C39*100</f>
        <v>#VALUE!</v>
      </c>
      <c r="FW39" s="168" t="e">
        <f>'4-5_Prison and Probation'!GB39/D39*100</f>
        <v>#VALUE!</v>
      </c>
      <c r="FX39" s="168" t="e">
        <f>'4-5_Prison and Probation'!GC39/E39*100</f>
        <v>#VALUE!</v>
      </c>
      <c r="FY39" s="168" t="e">
        <f>'4-5_Prison and Probation'!GD39/F39*100</f>
        <v>#VALUE!</v>
      </c>
      <c r="FZ39" s="168" t="e">
        <f>'4-5_Prison and Probation'!GE39/G39*100</f>
        <v>#VALUE!</v>
      </c>
      <c r="GA39" s="168" t="e">
        <f>'4-5_Prison and Probation'!GF39/H39*100</f>
        <v>#VALUE!</v>
      </c>
      <c r="GB39" s="6" t="e">
        <f t="shared" si="21"/>
        <v>#VALUE!</v>
      </c>
      <c r="GC39" s="171" t="s">
        <v>3336</v>
      </c>
      <c r="GE39" s="168">
        <f>'4-5_Prison and Probation'!HA39/G39*100</f>
        <v>120.36280641164238</v>
      </c>
      <c r="GF39" s="168" t="e">
        <f>'4-5_Prison and Probation'!HB39/G39*100</f>
        <v>#VALUE!</v>
      </c>
      <c r="GG39" s="168" t="e">
        <f>'4-5_Prison and Probation'!HC39/E39*100</f>
        <v>#VALUE!</v>
      </c>
      <c r="GH39" s="168" t="e">
        <f>'4-5_Prison and Probation'!HD39/G39*100</f>
        <v>#VALUE!</v>
      </c>
      <c r="GI39" s="168" t="e">
        <f>'4-5_Prison and Probation'!HE39/G39*100</f>
        <v>#VALUE!</v>
      </c>
      <c r="GJ39" s="171" t="s">
        <v>3336</v>
      </c>
      <c r="GK39" s="168" t="e">
        <f>'4-5_Prison and Probation'!HG39/G39*100</f>
        <v>#VALUE!</v>
      </c>
      <c r="GL39" s="168" t="e">
        <f>'4-5_Prison and Probation'!HH39/G39*100</f>
        <v>#VALUE!</v>
      </c>
      <c r="GM39" s="168" t="e">
        <f>'4-5_Prison and Probation'!HI39/G39*100</f>
        <v>#VALUE!</v>
      </c>
      <c r="GN39" s="168" t="e">
        <f>'4-5_Prison and Probation'!HJ39/G39*100</f>
        <v>#VALUE!</v>
      </c>
      <c r="GO39" s="168" t="e">
        <f>'4-5_Prison and Probation'!HK39/G39*100</f>
        <v>#VALUE!</v>
      </c>
      <c r="GP39" s="171" t="s">
        <v>3336</v>
      </c>
      <c r="GQ39" s="168">
        <f>'4-5_Prison and Probation'!HM39/G39*100</f>
        <v>9.3477732245716396</v>
      </c>
      <c r="GR39" s="168" t="e">
        <f>'4-5_Prison and Probation'!HN39/G39*100</f>
        <v>#VALUE!</v>
      </c>
      <c r="GS39" s="168" t="e">
        <f>'4-5_Prison and Probation'!HO39/G39*100</f>
        <v>#VALUE!</v>
      </c>
      <c r="GT39" s="168" t="e">
        <f>'4-5_Prison and Probation'!HP39/G39*100</f>
        <v>#VALUE!</v>
      </c>
      <c r="GU39" s="168" t="e">
        <f>'4-5_Prison and Probation'!HQ39/G39*100</f>
        <v>#VALUE!</v>
      </c>
      <c r="GV39" s="171" t="s">
        <v>3336</v>
      </c>
      <c r="GW39" s="168">
        <f>'4-5_Prison and Probation'!HS39/G39*100</f>
        <v>6.1529101510423185</v>
      </c>
      <c r="GX39" s="168" t="e">
        <f>'4-5_Prison and Probation'!HT39/G39*100</f>
        <v>#VALUE!</v>
      </c>
      <c r="GY39" s="168" t="e">
        <f>'4-5_Prison and Probation'!HU39/G39*100</f>
        <v>#VALUE!</v>
      </c>
      <c r="GZ39" s="168" t="e">
        <f>'4-5_Prison and Probation'!HV39/G39*100</f>
        <v>#VALUE!</v>
      </c>
      <c r="HA39" s="168" t="e">
        <f>'4-5_Prison and Probation'!HW39/G39*100</f>
        <v>#VALUE!</v>
      </c>
      <c r="HB39" s="171" t="s">
        <v>3336</v>
      </c>
      <c r="HC39" s="168" t="e">
        <f>'4-5_Prison and Probation'!HY39/G39*100</f>
        <v>#VALUE!</v>
      </c>
      <c r="HD39" s="168" t="e">
        <f>'4-5_Prison and Probation'!HZ39/G39*100</f>
        <v>#VALUE!</v>
      </c>
      <c r="HE39" s="168" t="e">
        <f>'4-5_Prison and Probation'!IA39/G39*100</f>
        <v>#VALUE!</v>
      </c>
      <c r="HF39" s="168" t="e">
        <f>'4-5_Prison and Probation'!IB39/G39*100</f>
        <v>#VALUE!</v>
      </c>
      <c r="HG39" s="168" t="e">
        <f>'4-5_Prison and Probation'!IC39/G39*100</f>
        <v>#VALUE!</v>
      </c>
      <c r="HH39" s="171" t="s">
        <v>3336</v>
      </c>
      <c r="HI39" s="168" t="e">
        <f>'4-5_Prison and Probation'!IE39/G39*100</f>
        <v>#VALUE!</v>
      </c>
      <c r="HJ39" s="168" t="e">
        <f>'4-5_Prison and Probation'!IF39/G39*100</f>
        <v>#VALUE!</v>
      </c>
      <c r="HK39" s="168" t="e">
        <f>'4-5_Prison and Probation'!IG39/G39*100</f>
        <v>#VALUE!</v>
      </c>
      <c r="HL39" s="168" t="e">
        <f>'4-5_Prison and Probation'!IH39/G39*100</f>
        <v>#VALUE!</v>
      </c>
      <c r="HM39" s="168" t="e">
        <f>'4-5_Prison and Probation'!II39/G39*100</f>
        <v>#VALUE!</v>
      </c>
      <c r="HN39" s="171" t="s">
        <v>3336</v>
      </c>
      <c r="HO39" s="168">
        <f>'4-5_Prison and Probation'!IK39/G39*100</f>
        <v>4.0021903326758821</v>
      </c>
      <c r="HP39" s="168" t="e">
        <f>'4-5_Prison and Probation'!IL39/G39*100</f>
        <v>#VALUE!</v>
      </c>
      <c r="HQ39" s="168" t="e">
        <f>'4-5_Prison and Probation'!IM39/G39*100</f>
        <v>#VALUE!</v>
      </c>
      <c r="HR39" s="168" t="e">
        <f>'4-5_Prison and Probation'!IN39/G39*100</f>
        <v>#VALUE!</v>
      </c>
      <c r="HS39" s="168" t="e">
        <f>'4-5_Prison and Probation'!IO39/G39*100</f>
        <v>#VALUE!</v>
      </c>
      <c r="HT39" s="171" t="s">
        <v>3336</v>
      </c>
      <c r="HU39" s="168" t="e">
        <f>'4-5_Prison and Probation'!IQ39/G39*100</f>
        <v>#VALUE!</v>
      </c>
      <c r="HV39" s="168" t="e">
        <f>'4-5_Prison and Probation'!IR39/G39*100</f>
        <v>#VALUE!</v>
      </c>
      <c r="HW39" s="168" t="e">
        <f>'4-5_Prison and Probation'!IS39/G39*100</f>
        <v>#VALUE!</v>
      </c>
      <c r="HX39" s="168" t="e">
        <f>'4-5_Prison and Probation'!IT39/G39*100</f>
        <v>#VALUE!</v>
      </c>
      <c r="HY39" s="168" t="e">
        <f>'4-5_Prison and Probation'!IU39/G39*100</f>
        <v>#VALUE!</v>
      </c>
      <c r="HZ39" s="171" t="s">
        <v>3336</v>
      </c>
      <c r="IA39" s="168">
        <f>'4-5_Prison and Probation'!IW39/G39*100</f>
        <v>37.078926358083223</v>
      </c>
      <c r="IB39" s="168" t="e">
        <f>'4-5_Prison and Probation'!IX39/G39*100</f>
        <v>#VALUE!</v>
      </c>
      <c r="IC39" s="168" t="e">
        <f>'4-5_Prison and Probation'!IY39/G39*100</f>
        <v>#VALUE!</v>
      </c>
      <c r="ID39" s="168" t="e">
        <f>'4-5_Prison and Probation'!IZ39/G39*100</f>
        <v>#VALUE!</v>
      </c>
      <c r="IE39" s="168" t="e">
        <f>'4-5_Prison and Probation'!JA39/G39*100</f>
        <v>#VALUE!</v>
      </c>
      <c r="IF39" s="171" t="s">
        <v>3336</v>
      </c>
      <c r="IG39" s="168">
        <f>'4-5_Prison and Probation'!JC39/G39*100</f>
        <v>4.3294269817166207</v>
      </c>
      <c r="IH39" s="168" t="e">
        <f>'4-5_Prison and Probation'!JD39/G39*100</f>
        <v>#VALUE!</v>
      </c>
      <c r="II39" s="168" t="e">
        <f>'4-5_Prison and Probation'!JE39/G39*100</f>
        <v>#VALUE!</v>
      </c>
      <c r="IJ39" s="168" t="e">
        <f>'4-5_Prison and Probation'!JF39/G39*100</f>
        <v>#VALUE!</v>
      </c>
      <c r="IK39" s="168" t="e">
        <f>'4-5_Prison and Probation'!JG39/G39*100</f>
        <v>#VALUE!</v>
      </c>
      <c r="IL39" s="171" t="s">
        <v>3336</v>
      </c>
      <c r="IM39" s="168" t="e">
        <f>'4-5_Prison and Probation'!JI39/G39*100</f>
        <v>#VALUE!</v>
      </c>
      <c r="IN39" s="168" t="e">
        <f>'4-5_Prison and Probation'!JJ39/G39*100</f>
        <v>#VALUE!</v>
      </c>
      <c r="IO39" s="168" t="e">
        <f>'4-5_Prison and Probation'!JK39/G39*100</f>
        <v>#VALUE!</v>
      </c>
      <c r="IP39" s="168" t="e">
        <f>'4-5_Prison and Probation'!JL39/G39*100</f>
        <v>#VALUE!</v>
      </c>
      <c r="IQ39" s="168" t="e">
        <f>'4-5_Prison and Probation'!JM39/G39*100</f>
        <v>#VALUE!</v>
      </c>
      <c r="IR39" s="171" t="s">
        <v>3336</v>
      </c>
      <c r="IS39" s="168">
        <f>'4-5_Prison and Probation'!JO39/G39*100</f>
        <v>27.102514307722796</v>
      </c>
      <c r="IT39" s="168" t="e">
        <f>'4-5_Prison and Probation'!JP39/G39*100</f>
        <v>#VALUE!</v>
      </c>
      <c r="IU39" s="168" t="e">
        <f>'4-5_Prison and Probation'!JQ39/G39*100</f>
        <v>#VALUE!</v>
      </c>
      <c r="IV39" s="168" t="e">
        <f>'4-5_Prison and Probation'!JR39/G39*100</f>
        <v>#VALUE!</v>
      </c>
      <c r="IW39" s="168" t="e">
        <f>'4-5_Prison and Probation'!JS39/G39*100</f>
        <v>#VALUE!</v>
      </c>
      <c r="IX39" s="171" t="s">
        <v>3336</v>
      </c>
      <c r="IY39" s="168">
        <f>'4-5_Prison and Probation'!KO39/H39*100</f>
        <v>52.385762571264117</v>
      </c>
      <c r="IZ39" s="168">
        <f>'4-5_Prison and Probation'!KP39/H39*100</f>
        <v>52.385762571264117</v>
      </c>
      <c r="JA39" s="168" t="e">
        <f>'4-5_Prison and Probation'!KQ39/H39*100</f>
        <v>#VALUE!</v>
      </c>
      <c r="JB39" s="171" t="s">
        <v>3336</v>
      </c>
      <c r="JC39" s="168">
        <f>'4-5_Prison and Probation'!KS39/H39*100</f>
        <v>1.6558965561206058</v>
      </c>
      <c r="JD39" s="168" t="e">
        <f>'4-5_Prison and Probation'!KT39/H39*100</f>
        <v>#VALUE!</v>
      </c>
      <c r="JE39" s="168">
        <f>'4-5_Prison and Probation'!KU39/H39*100</f>
        <v>1.2080077607069699</v>
      </c>
      <c r="JF39" s="168" t="e">
        <f>'4-5_Prison and Probation'!KV39/H39*100</f>
        <v>#VALUE!</v>
      </c>
      <c r="JG39" s="168">
        <f>'4-5_Prison and Probation'!KW39/H39*100</f>
        <v>0.1701116097965252</v>
      </c>
      <c r="JH39" s="168">
        <f>'4-5_Prison and Probation'!KX39/H39*100</f>
        <v>0</v>
      </c>
      <c r="JI39" s="168">
        <f>'4-5_Prison and Probation'!KY39/H39*100</f>
        <v>0.27777718561711073</v>
      </c>
      <c r="JJ39" s="168" t="e">
        <f>'4-5_Prison and Probation'!KZ39/H39*100</f>
        <v>#VALUE!</v>
      </c>
      <c r="JK39" s="168">
        <f>'4-5_Prison and Probation'!LA39/H39*100</f>
        <v>62.840089983442972</v>
      </c>
      <c r="JL39" s="168" t="e">
        <f>'4-5_Prison and Probation'!LB39/H39*100</f>
        <v>#VALUE!</v>
      </c>
      <c r="JM39" s="171" t="s">
        <v>3336</v>
      </c>
      <c r="JN39" s="168">
        <f>'4-5_Prison and Probation'!LD39/H39*100</f>
        <v>1.0357428393940331</v>
      </c>
      <c r="JO39" s="168" t="e">
        <f>'4-5_Prison and Probation'!LE39/H39*100</f>
        <v>#VALUE!</v>
      </c>
      <c r="JP39" s="168">
        <f>'4-5_Prison and Probation'!LF39/H39*100</f>
        <v>39.489579899474379</v>
      </c>
      <c r="JQ39" s="168" t="e">
        <f>'4-5_Prison and Probation'!LG39/H39*100</f>
        <v>#VALUE!</v>
      </c>
      <c r="JR39" s="168" t="e">
        <f>'4-5_Prison and Probation'!LH39/H39*100</f>
        <v>#VALUE!</v>
      </c>
      <c r="JS39" s="168" t="e">
        <f>'4-5_Prison and Probation'!LI39/H39*100</f>
        <v>#VALUE!</v>
      </c>
      <c r="JT39" s="171" t="s">
        <v>3336</v>
      </c>
      <c r="JU39" s="168">
        <f>'4-5_Prison and Probation'!LK39/H39*100</f>
        <v>2.7196324452279912</v>
      </c>
      <c r="JV39" s="168" t="e">
        <f>'4-5_Prison and Probation'!LL39/H39*100</f>
        <v>#VALUE!</v>
      </c>
      <c r="JW39" s="168">
        <f>'4-5_Prison and Probation'!LM39/H39*100</f>
        <v>1.7355690822278391</v>
      </c>
      <c r="JX39" s="168" t="e">
        <f>'4-5_Prison and Probation'!LN39/H39*100</f>
        <v>#VALUE!</v>
      </c>
      <c r="JY39" s="168">
        <f>'4-5_Prison and Probation'!LO39/H39*100</f>
        <v>4.0245392241734885</v>
      </c>
      <c r="JZ39" s="168" t="e">
        <f>'4-5_Prison and Probation'!LP39/H39*100</f>
        <v>#VALUE!</v>
      </c>
      <c r="KA39" s="171" t="s">
        <v>3336</v>
      </c>
      <c r="KB39" s="168">
        <f>'4-5_Prison and Probation'!LR39/H39*100</f>
        <v>1.7678687549740149</v>
      </c>
      <c r="KC39" s="168" t="e">
        <f>'4-5_Prison and Probation'!LS39/H39*100</f>
        <v>#VALUE!</v>
      </c>
      <c r="KD39" s="168">
        <f>'4-5_Prison and Probation'!LT39/H39*100</f>
        <v>12.067157737971231</v>
      </c>
      <c r="KE39" s="168" t="e">
        <f>'4-5_Prison and Probation'!LU39/H39*100</f>
        <v>#VALUE!</v>
      </c>
      <c r="KF39" s="171" t="s">
        <v>3336</v>
      </c>
      <c r="KG39" s="168">
        <f>'4-5_Prison and Probation'!OT39/G39*100</f>
        <v>167.36647587550067</v>
      </c>
      <c r="KH39" s="168">
        <f>'4-5_Prison and Probation'!OU39/G39*100</f>
        <v>10.187393574084062</v>
      </c>
      <c r="KI39" s="168" t="e">
        <f>'4-5_Prison and Probation'!OV39/G39*100</f>
        <v>#VALUE!</v>
      </c>
      <c r="KJ39" s="168">
        <f>'4-5_Prison and Probation'!OW39/G39*100</f>
        <v>8.1486231356526151</v>
      </c>
      <c r="KK39" s="168" t="e">
        <f>'4-5_Prison and Probation'!OX39/G39*100</f>
        <v>#VALUE!</v>
      </c>
      <c r="KL39" s="171" t="s">
        <v>3336</v>
      </c>
      <c r="KM39" s="168" t="e">
        <f>'4-5_Prison and Probation'!OZ39/G39*100</f>
        <v>#VALUE!</v>
      </c>
      <c r="KN39" s="168">
        <f>'4-5_Prison and Probation'!PA39/G39*100</f>
        <v>28.46312984847113</v>
      </c>
      <c r="KO39" s="168" t="e">
        <f>'4-5_Prison and Probation'!PB39/G39*100</f>
        <v>#VALUE!</v>
      </c>
      <c r="KP39" s="168" t="e">
        <f>'4-5_Prison and Probation'!PC39/G39*100</f>
        <v>#VALUE!</v>
      </c>
      <c r="KQ39" s="168" t="e">
        <f>'4-5_Prison and Probation'!PD39/G39*100</f>
        <v>#VALUE!</v>
      </c>
      <c r="KR39" s="171" t="s">
        <v>3336</v>
      </c>
      <c r="KS39" s="168" t="e">
        <f>'4-5_Prison and Probation'!PF39/G39*100</f>
        <v>#VALUE!</v>
      </c>
      <c r="KT39" s="168" t="e">
        <f>'4-5_Prison and Probation'!PG39/G39*100</f>
        <v>#VALUE!</v>
      </c>
      <c r="KU39" s="168" t="e">
        <f>'4-5_Prison and Probation'!PH39/G39*100</f>
        <v>#VALUE!</v>
      </c>
      <c r="KV39" s="168" t="e">
        <f>'4-5_Prison and Probation'!PI39/G39*100</f>
        <v>#VALUE!</v>
      </c>
      <c r="KW39" s="168" t="e">
        <f>'4-5_Prison and Probation'!PJ39/G39*100</f>
        <v>#VALUE!</v>
      </c>
      <c r="KX39" s="168" t="e">
        <f>'4-5_Prison and Probation'!PK39/G39*100</f>
        <v>#VALUE!</v>
      </c>
      <c r="KY39" s="168" t="e">
        <f>'4-5_Prison and Probation'!PL39/G39*100</f>
        <v>#VALUE!</v>
      </c>
      <c r="KZ39" s="171" t="s">
        <v>3336</v>
      </c>
      <c r="LA39" s="168" t="e">
        <f>'4-5_Prison and Probation'!PN39/G39*100</f>
        <v>#VALUE!</v>
      </c>
      <c r="LB39" s="168" t="e">
        <f>'4-5_Prison and Probation'!PO39/G39*100</f>
        <v>#VALUE!</v>
      </c>
      <c r="LC39" s="171" t="s">
        <v>3336</v>
      </c>
      <c r="LD39" s="168" t="e">
        <f>'4-5_Prison and Probation'!PQ39/G39*100</f>
        <v>#VALUE!</v>
      </c>
      <c r="LE39" s="168" t="e">
        <f>'4-5_Prison and Probation'!PR39/G39*100</f>
        <v>#VALUE!</v>
      </c>
      <c r="LF39" s="168">
        <f>'4-5_Prison and Probation'!PS39/G39*100</f>
        <v>40.140311324766984</v>
      </c>
      <c r="LG39" s="168">
        <f>'4-5_Prison and Probation'!PT39/G39*100</f>
        <v>23.474923823290915</v>
      </c>
      <c r="LH39" s="168" t="e">
        <f>'4-5_Prison and Probation'!PU39/G39*100</f>
        <v>#VALUE!</v>
      </c>
      <c r="LI39" s="168" t="e">
        <f>'4-5_Prison and Probation'!PV39/G39*100</f>
        <v>#VALUE!</v>
      </c>
      <c r="LJ39" s="171" t="s">
        <v>3336</v>
      </c>
      <c r="LK39" s="168" t="e">
        <f>'4-5_Prison and Probation'!PX39/G39*100</f>
        <v>#VALUE!</v>
      </c>
      <c r="LL39" s="168" t="e">
        <f>'4-5_Prison and Probation'!PY39/G39*100</f>
        <v>#VALUE!</v>
      </c>
      <c r="LM39" s="168">
        <f>'4-5_Prison and Probation'!PZ39/G39*100</f>
        <v>92.823258947634926</v>
      </c>
      <c r="LN39" s="168" t="e">
        <f>'4-5_Prison and Probation'!QA39/G39*100</f>
        <v>#VALUE!</v>
      </c>
      <c r="LO39" s="168">
        <f>'4-5_Prison and Probation'!QB39/G39*100</f>
        <v>3.9376041519441567</v>
      </c>
      <c r="LP39" s="168">
        <f>'4-5_Prison and Probation'!QC39/G39*100</f>
        <v>9.7008443459050682</v>
      </c>
      <c r="LQ39" s="171" t="s">
        <v>3336</v>
      </c>
      <c r="LR39" s="168">
        <f>'4-5_Prison and Probation'!QE39/G39*100</f>
        <v>0.15285396106508209</v>
      </c>
      <c r="LS39" s="168">
        <f>'4-5_Prison and Probation'!QF39/G39*100</f>
        <v>0.24112174139843934</v>
      </c>
      <c r="LT39" s="168">
        <f>'4-5_Prison and Probation'!QG39/G39*100</f>
        <v>11.317651736889246</v>
      </c>
      <c r="LU39" s="168">
        <f>'4-5_Prison and Probation'!QH39/G39*100</f>
        <v>25.636408005112642</v>
      </c>
      <c r="LV39" s="168">
        <f>'4-5_Prison and Probation'!QI39/G39*100</f>
        <v>0.35091824864237153</v>
      </c>
      <c r="LW39" s="168">
        <f>'4-5_Prison and Probation'!QJ39/G39*100</f>
        <v>18.96250266283441</v>
      </c>
      <c r="LX39" s="171" t="s">
        <v>3336</v>
      </c>
      <c r="LY39" s="168" t="e">
        <f>'4-5_Prison and Probation'!QL39/G39*100</f>
        <v>#VALUE!</v>
      </c>
      <c r="LZ39" s="168" t="e">
        <f>'4-5_Prison and Probation'!QM39/G39*100</f>
        <v>#VALUE!</v>
      </c>
      <c r="MA39" s="168">
        <f>'4-5_Prison and Probation'!QN39/G39*100</f>
        <v>18.643877504557899</v>
      </c>
      <c r="MB39" s="168">
        <f>'4-5_Prison and Probation'!QO39/G39*100</f>
        <v>21.238089097282181</v>
      </c>
      <c r="MC39" s="168" t="e">
        <f>'4-5_Prison and Probation'!QP39/G39*100</f>
        <v>#VALUE!</v>
      </c>
      <c r="MD39" s="168" t="e">
        <f>'4-5_Prison and Probation'!QQ39/G39*100</f>
        <v>#VALUE!</v>
      </c>
      <c r="ME39" s="171" t="s">
        <v>3336</v>
      </c>
      <c r="MF39" s="168">
        <f>'4-5_Prison and Probation'!QS39/G39*100</f>
        <v>241.84080087725258</v>
      </c>
      <c r="MG39" s="168">
        <f>'4-5_Prison and Probation'!QT39/G39*100</f>
        <v>234.15073962479516</v>
      </c>
      <c r="MH39" s="168">
        <f>'4-5_Prison and Probation'!QU39/G39*100</f>
        <v>3.1388883835618269</v>
      </c>
      <c r="MI39" s="168">
        <f>'4-5_Prison and Probation'!QV39/G39*100</f>
        <v>0.18084130604882953</v>
      </c>
      <c r="MJ39" s="168" t="e">
        <f>'4-5_Prison and Probation'!QW39/G39*100</f>
        <v>#VALUE!</v>
      </c>
      <c r="MK39" s="168">
        <f>'4-5_Prison and Probation'!QX39/G39*100</f>
        <v>0.72551809688637559</v>
      </c>
      <c r="ML39" s="168" t="e">
        <f>'4-5_Prison and Probation'!QY39/G39*100</f>
        <v>#VALUE!</v>
      </c>
      <c r="MM39" s="171" t="s">
        <v>3336</v>
      </c>
      <c r="MN39" s="168" t="e">
        <f>'4-5_Prison and Probation'!RY39/G39*100</f>
        <v>#VALUE!</v>
      </c>
      <c r="MO39" s="171" t="s">
        <v>3336</v>
      </c>
      <c r="MP39" s="168">
        <f>'4-5_Prison and Probation'!SA39/G39*100</f>
        <v>8.0732725914656023E-2</v>
      </c>
      <c r="MQ39" s="168">
        <f>'4-5_Prison and Probation'!SB39/G39*100</f>
        <v>0.13132523415450714</v>
      </c>
      <c r="MR39" s="168">
        <f>'4-5_Prison and Probation'!SC39/G39*100</f>
        <v>0.14101316126426586</v>
      </c>
      <c r="MS39" s="168">
        <f>'4-5_Prison and Probation'!SD39/G39*100</f>
        <v>0.97740420174010234</v>
      </c>
      <c r="MT39" s="171" t="s">
        <v>3336</v>
      </c>
      <c r="MU39" s="168">
        <f>'4-5_Prison and Probation'!SF39/G39*100</f>
        <v>0.43272741090255634</v>
      </c>
      <c r="MV39" s="168">
        <f>'4-5_Prison and Probation'!SG39/G39*100</f>
        <v>0.62218020771561589</v>
      </c>
      <c r="MW39" s="168" t="e">
        <f>'4-5_Prison and Probation'!SH39/G39*100</f>
        <v>#VALUE!</v>
      </c>
      <c r="MX39" s="168">
        <f>'4-5_Prison and Probation'!SI39/G39*100</f>
        <v>0.17222981528459955</v>
      </c>
      <c r="MY39" s="171" t="s">
        <v>3336</v>
      </c>
      <c r="MZ39" s="168" t="e">
        <f>'4-5_Prison and Probation'!SK39/G39*100</f>
        <v>#VALUE!</v>
      </c>
      <c r="NA39" s="168">
        <f>'4-5_Prison and Probation'!SL39/G39*100</f>
        <v>0.84823184027665277</v>
      </c>
      <c r="NB39" s="168" t="e">
        <f>'4-5_Prison and Probation'!SM39/G39*100</f>
        <v>#VALUE!</v>
      </c>
      <c r="NC39" s="168" t="e">
        <f>'4-5_Prison and Probation'!SN39/G39*100</f>
        <v>#VALUE!</v>
      </c>
    </row>
    <row r="40" spans="1:367" ht="15" customHeight="1">
      <c r="A40" s="133">
        <v>39</v>
      </c>
      <c r="B40" s="150" t="s">
        <v>62</v>
      </c>
      <c r="C40" s="5">
        <v>9415.57</v>
      </c>
      <c r="D40" s="5">
        <v>9482.8549999999996</v>
      </c>
      <c r="E40" s="5">
        <v>9555.893</v>
      </c>
      <c r="F40" s="5">
        <v>9644.8639999999996</v>
      </c>
      <c r="G40" s="5">
        <v>9747.3549999999996</v>
      </c>
      <c r="H40" s="5">
        <v>9851.0169999999998</v>
      </c>
      <c r="I40" s="171" t="s">
        <v>3336</v>
      </c>
      <c r="J40" s="285">
        <f>'4-5_Prison and Probation'!AJ40/C40*100</f>
        <v>71.604799284589248</v>
      </c>
      <c r="K40" s="285">
        <f>'4-5_Prison and Probation'!AK40/D40*100</f>
        <v>67.817128913180696</v>
      </c>
      <c r="L40" s="285">
        <f>'4-5_Prison and Probation'!AL40/E40*100</f>
        <v>61.407133796914636</v>
      </c>
      <c r="M40" s="285">
        <f>'4-5_Prison and Probation'!AM40/F40*100</f>
        <v>60.768093775091081</v>
      </c>
      <c r="N40" s="285">
        <f>'4-5_Prison and Probation'!AN40/G40*100</f>
        <v>58.385069590673581</v>
      </c>
      <c r="O40" s="285">
        <f>'4-5_Prison and Probation'!AO40/H40*100</f>
        <v>58.491422763761349</v>
      </c>
      <c r="P40" s="340">
        <f t="shared" si="0"/>
        <v>-18.313544136489398</v>
      </c>
      <c r="Q40" s="171" t="s">
        <v>3336</v>
      </c>
      <c r="R40" s="167">
        <f>'4-5_Prison and Probation'!AQ40/C40*100</f>
        <v>16.929405229848008</v>
      </c>
      <c r="S40" s="167">
        <f>'4-5_Prison and Probation'!AR40/D40*100</f>
        <v>16.651103491511787</v>
      </c>
      <c r="T40" s="167">
        <f>'4-5_Prison and Probation'!AS40/E40*100</f>
        <v>15.602937370688434</v>
      </c>
      <c r="U40" s="167">
        <f>'4-5_Prison and Probation'!AT40/F40*100</f>
        <v>15.987783757241161</v>
      </c>
      <c r="V40" s="167">
        <f>'4-5_Prison and Probation'!AU40/G40*100</f>
        <v>14.352611554621742</v>
      </c>
      <c r="W40" s="167">
        <f>'4-5_Prison and Probation'!AV40/H40*100</f>
        <v>15.003527047004386</v>
      </c>
      <c r="X40" s="6">
        <f t="shared" si="1"/>
        <v>-11.375935283586529</v>
      </c>
      <c r="Y40" s="171" t="s">
        <v>3336</v>
      </c>
      <c r="Z40" s="168">
        <f>'4-5_Prison and Probation'!AX40/C40*100</f>
        <v>4.2482823663357605</v>
      </c>
      <c r="AA40" s="168">
        <f>'4-5_Prison and Probation'!AY40/D40*100</f>
        <v>4.1021401255212702</v>
      </c>
      <c r="AB40" s="168">
        <f>'4-5_Prison and Probation'!AZ40/E40*100</f>
        <v>3.5684786340742827</v>
      </c>
      <c r="AC40" s="168">
        <f>'4-5_Prison and Probation'!BA40/F40*100</f>
        <v>3.4526147802602507</v>
      </c>
      <c r="AD40" s="168">
        <f>'4-5_Prison and Probation'!BB40/G40*100</f>
        <v>3.3547562390002215</v>
      </c>
      <c r="AE40" s="168">
        <f>'4-5_Prison and Probation'!BC40/H40*100</f>
        <v>3.5326301842743746</v>
      </c>
      <c r="AF40" s="6">
        <f t="shared" si="2"/>
        <v>-16.845683039629307</v>
      </c>
      <c r="AG40" s="171" t="s">
        <v>3336</v>
      </c>
      <c r="AH40" s="168">
        <f>'4-5_Prison and Probation'!BE40/C40*100</f>
        <v>15.070781694576112</v>
      </c>
      <c r="AI40" s="168">
        <f>'4-5_Prison and Probation'!BF40/D40*100</f>
        <v>15.59656875487393</v>
      </c>
      <c r="AJ40" s="168">
        <f>'4-5_Prison and Probation'!BG40/E40*100</f>
        <v>14.472744724119451</v>
      </c>
      <c r="AK40" s="168">
        <f>'4-5_Prison and Probation'!BH40/F40*100</f>
        <v>13.727513420614329</v>
      </c>
      <c r="AL40" s="168">
        <f>'4-5_Prison and Probation'!BI40/G40*100</f>
        <v>13.59343124365533</v>
      </c>
      <c r="AM40" s="168">
        <f>'4-5_Prison and Probation'!BJ40/H40*100</f>
        <v>12.465718006577392</v>
      </c>
      <c r="AN40" s="6">
        <f t="shared" si="3"/>
        <v>-17.285524671465893</v>
      </c>
      <c r="AO40" s="171" t="s">
        <v>3336</v>
      </c>
      <c r="AP40" s="168">
        <f>'4-5_Prison and Probation'!BL40/C40*100</f>
        <v>5.7033190768057596</v>
      </c>
      <c r="AQ40" s="168">
        <f>'4-5_Prison and Probation'!BM40/D40*100</f>
        <v>5.4941259778832432</v>
      </c>
      <c r="AR40" s="168">
        <f>'4-5_Prison and Probation'!BN40/E40*100</f>
        <v>5.1486553899253575</v>
      </c>
      <c r="AS40" s="168">
        <f>'4-5_Prison and Probation'!BO40/F40*100</f>
        <v>4.7279049243203435</v>
      </c>
      <c r="AT40" s="168">
        <f>'4-5_Prison and Probation'!BP40/G40*100</f>
        <v>4.8936352477159186</v>
      </c>
      <c r="AU40" s="168">
        <f>'4-5_Prison and Probation'!BQ40/H40*100</f>
        <v>4.4157877303429691</v>
      </c>
      <c r="AV40" s="6">
        <f t="shared" si="4"/>
        <v>-22.575123873025433</v>
      </c>
      <c r="AW40" s="171" t="s">
        <v>3336</v>
      </c>
      <c r="AX40" s="168" t="e">
        <f>'4-5_Prison and Probation'!BS40/C40*100</f>
        <v>#VALUE!</v>
      </c>
      <c r="AY40" s="168" t="e">
        <f>'4-5_Prison and Probation'!BT40/D40*100</f>
        <v>#VALUE!</v>
      </c>
      <c r="AZ40" s="168" t="e">
        <f>'4-5_Prison and Probation'!BU40/E40*100</f>
        <v>#VALUE!</v>
      </c>
      <c r="BA40" s="168" t="e">
        <f>'4-5_Prison and Probation'!BV40/F40*100</f>
        <v>#VALUE!</v>
      </c>
      <c r="BB40" s="168" t="e">
        <f>'4-5_Prison and Probation'!BW40/G40*100</f>
        <v>#VALUE!</v>
      </c>
      <c r="BC40" s="168" t="e">
        <f>'4-5_Prison and Probation'!BX40/H40*100</f>
        <v>#VALUE!</v>
      </c>
      <c r="BD40" s="6" t="e">
        <f t="shared" si="5"/>
        <v>#VALUE!</v>
      </c>
      <c r="BE40" s="171" t="s">
        <v>3336</v>
      </c>
      <c r="BF40" s="168">
        <f>'4-5_Prison and Probation'!BZ40/C40*100</f>
        <v>413.51718483320712</v>
      </c>
      <c r="BG40" s="168">
        <f>'4-5_Prison and Probation'!CA40/D40*100</f>
        <v>411.08927638353646</v>
      </c>
      <c r="BH40" s="168">
        <f>'4-5_Prison and Probation'!CB40/E40*100</f>
        <v>392.49079076126117</v>
      </c>
      <c r="BI40" s="168">
        <f>'4-5_Prison and Probation'!CC40/F40*100</f>
        <v>401.46755827764918</v>
      </c>
      <c r="BJ40" s="168">
        <f>'4-5_Prison and Probation'!CD40/G40*100</f>
        <v>423.11991304307685</v>
      </c>
      <c r="BK40" s="168" t="e">
        <f>'4-5_Prison and Probation'!CE40/H40*100</f>
        <v>#VALUE!</v>
      </c>
      <c r="BL40" s="6" t="e">
        <f t="shared" si="6"/>
        <v>#VALUE!</v>
      </c>
      <c r="BM40" s="171" t="s">
        <v>3336</v>
      </c>
      <c r="BN40" s="168">
        <f>'4-5_Prison and Probation'!CG40/C40*100</f>
        <v>313.01344475161886</v>
      </c>
      <c r="BO40" s="168">
        <f>'4-5_Prison and Probation'!CH40/D40*100</f>
        <v>310.90847640293987</v>
      </c>
      <c r="BP40" s="168">
        <f>'4-5_Prison and Probation'!CI40/E40*100</f>
        <v>298.56968888203335</v>
      </c>
      <c r="BQ40" s="168">
        <f>'4-5_Prison and Probation'!CJ40/F40*100</f>
        <v>308.74463341318238</v>
      </c>
      <c r="BR40" s="168">
        <f>'4-5_Prison and Probation'!CK40/G40*100</f>
        <v>335.08577455114749</v>
      </c>
      <c r="BS40" s="168" t="e">
        <f>'4-5_Prison and Probation'!CL40/H40*100</f>
        <v>#VALUE!</v>
      </c>
      <c r="BT40" s="6" t="e">
        <f t="shared" si="7"/>
        <v>#VALUE!</v>
      </c>
      <c r="BU40" s="171" t="s">
        <v>3336</v>
      </c>
      <c r="BV40" s="168" t="e">
        <f>'4-5_Prison and Probation'!CN40/C40*100</f>
        <v>#VALUE!</v>
      </c>
      <c r="BW40" s="168" t="e">
        <f>'4-5_Prison and Probation'!CO40/D40*100</f>
        <v>#VALUE!</v>
      </c>
      <c r="BX40" s="168" t="e">
        <f>'4-5_Prison and Probation'!CP40/E40*100</f>
        <v>#VALUE!</v>
      </c>
      <c r="BY40" s="168" t="e">
        <f>'4-5_Prison and Probation'!CQ40/F40*100</f>
        <v>#VALUE!</v>
      </c>
      <c r="BZ40" s="168" t="e">
        <f>'4-5_Prison and Probation'!CR40/G40*100</f>
        <v>#VALUE!</v>
      </c>
      <c r="CA40" s="168" t="e">
        <f>'4-5_Prison and Probation'!CS40/H40*100</f>
        <v>#VALUE!</v>
      </c>
      <c r="CB40" s="6" t="e">
        <f t="shared" si="8"/>
        <v>#VALUE!</v>
      </c>
      <c r="CC40" s="171" t="s">
        <v>3336</v>
      </c>
      <c r="CD40" s="168" t="e">
        <f>'4-5_Prison and Probation'!CU40/C40*100</f>
        <v>#VALUE!</v>
      </c>
      <c r="CE40" s="168" t="e">
        <f>'4-5_Prison and Probation'!CV40/D40*100</f>
        <v>#VALUE!</v>
      </c>
      <c r="CF40" s="168" t="e">
        <f>'4-5_Prison and Probation'!CW40/E40*100</f>
        <v>#VALUE!</v>
      </c>
      <c r="CG40" s="168" t="e">
        <f>'4-5_Prison and Probation'!CX40/F40*100</f>
        <v>#VALUE!</v>
      </c>
      <c r="CH40" s="168" t="e">
        <f>'4-5_Prison and Probation'!CY40/G40*100</f>
        <v>#VALUE!</v>
      </c>
      <c r="CI40" s="168" t="e">
        <f>'4-5_Prison and Probation'!CZ40/H40*100</f>
        <v>#VALUE!</v>
      </c>
      <c r="CJ40" s="6" t="e">
        <f t="shared" si="9"/>
        <v>#VALUE!</v>
      </c>
      <c r="CK40" s="171" t="s">
        <v>3336</v>
      </c>
      <c r="CL40" s="168" t="e">
        <f>'4-5_Prison and Probation'!DB40/C40*100</f>
        <v>#VALUE!</v>
      </c>
      <c r="CM40" s="168" t="e">
        <f>'4-5_Prison and Probation'!DC40/D40*100</f>
        <v>#VALUE!</v>
      </c>
      <c r="CN40" s="168" t="e">
        <f>'4-5_Prison and Probation'!DD40/E40*100</f>
        <v>#VALUE!</v>
      </c>
      <c r="CO40" s="168" t="e">
        <f>'4-5_Prison and Probation'!DE40/F40*100</f>
        <v>#VALUE!</v>
      </c>
      <c r="CP40" s="168" t="e">
        <f>'4-5_Prison and Probation'!DF40/G40*100</f>
        <v>#VALUE!</v>
      </c>
      <c r="CQ40" s="168" t="e">
        <f>'4-5_Prison and Probation'!DG40/H40*100</f>
        <v>#VALUE!</v>
      </c>
      <c r="CR40" s="6" t="e">
        <f t="shared" si="10"/>
        <v>#VALUE!</v>
      </c>
      <c r="CS40" s="171" t="s">
        <v>3336</v>
      </c>
      <c r="CT40" s="168" t="e">
        <f>'4-5_Prison and Probation'!DI40/C40*100</f>
        <v>#VALUE!</v>
      </c>
      <c r="CU40" s="168" t="e">
        <f>'4-5_Prison and Probation'!DJ40/D40*100</f>
        <v>#VALUE!</v>
      </c>
      <c r="CV40" s="168" t="e">
        <f>'4-5_Prison and Probation'!DK40/E40*100</f>
        <v>#VALUE!</v>
      </c>
      <c r="CW40" s="168" t="e">
        <f>'4-5_Prison and Probation'!DL40/F40*100</f>
        <v>#VALUE!</v>
      </c>
      <c r="CX40" s="168" t="e">
        <f>'4-5_Prison and Probation'!DM40/G40*100</f>
        <v>#VALUE!</v>
      </c>
      <c r="CY40" s="168" t="e">
        <f>'4-5_Prison and Probation'!DN40/H40*100</f>
        <v>#VALUE!</v>
      </c>
      <c r="CZ40" s="6" t="e">
        <f t="shared" si="11"/>
        <v>#VALUE!</v>
      </c>
      <c r="DA40" s="171" t="s">
        <v>3336</v>
      </c>
      <c r="DB40" s="168" t="e">
        <f>'4-5_Prison and Probation'!DP40/C40*100</f>
        <v>#VALUE!</v>
      </c>
      <c r="DC40" s="168" t="e">
        <f>'4-5_Prison and Probation'!DQ40/D40*100</f>
        <v>#VALUE!</v>
      </c>
      <c r="DD40" s="168" t="e">
        <f>'4-5_Prison and Probation'!DR40/E40*100</f>
        <v>#VALUE!</v>
      </c>
      <c r="DE40" s="168" t="e">
        <f>'4-5_Prison and Probation'!DS40/F40*100</f>
        <v>#VALUE!</v>
      </c>
      <c r="DF40" s="168" t="e">
        <f>'4-5_Prison and Probation'!DT40/G40*100</f>
        <v>#VALUE!</v>
      </c>
      <c r="DG40" s="168" t="e">
        <f>'4-5_Prison and Probation'!DU40/H40*100</f>
        <v>#VALUE!</v>
      </c>
      <c r="DH40" s="6" t="e">
        <f t="shared" si="12"/>
        <v>#VALUE!</v>
      </c>
      <c r="DI40" s="171" t="s">
        <v>3336</v>
      </c>
      <c r="DJ40" s="168">
        <f>'4-5_Prison and Probation'!DW40/C40*100</f>
        <v>0.14868988282175163</v>
      </c>
      <c r="DK40" s="168">
        <f>'4-5_Prison and Probation'!DX40/D40*100</f>
        <v>0.16872555786205737</v>
      </c>
      <c r="DL40" s="168">
        <f>'4-5_Prison and Probation'!DY40/E40*100</f>
        <v>0.13604170745737734</v>
      </c>
      <c r="DM40" s="168">
        <f>'4-5_Prison and Probation'!DZ40/F40*100</f>
        <v>0.16589140085334536</v>
      </c>
      <c r="DN40" s="168">
        <f>'4-5_Prison and Probation'!EA40/G40*100</f>
        <v>8.2073547131503888E-2</v>
      </c>
      <c r="DO40" s="168">
        <f>'4-5_Prison and Probation'!EB40/H40*100</f>
        <v>6.0907416970247846E-2</v>
      </c>
      <c r="DP40" s="6">
        <f t="shared" si="13"/>
        <v>-59.037282285531674</v>
      </c>
      <c r="DQ40" s="171" t="s">
        <v>3336</v>
      </c>
      <c r="DR40" s="168">
        <f>'4-5_Prison and Probation'!ED40/C40*100</f>
        <v>7.4344941410875817E-2</v>
      </c>
      <c r="DS40" s="168">
        <f>'4-5_Prison and Probation'!EE40/D40*100</f>
        <v>7.3817431564650093E-2</v>
      </c>
      <c r="DT40" s="168">
        <f>'4-5_Prison and Probation'!EF40/E40*100</f>
        <v>6.2788480364943389E-2</v>
      </c>
      <c r="DU40" s="168">
        <f>'4-5_Prison and Probation'!EG40/F40*100</f>
        <v>7.2577487873338592E-2</v>
      </c>
      <c r="DV40" s="168">
        <f>'4-5_Prison and Probation'!EH40/G40*100</f>
        <v>3.0777580174313958E-2</v>
      </c>
      <c r="DW40" s="168">
        <f>'4-5_Prison and Probation'!EI40/H40*100</f>
        <v>2.0302472323415949E-2</v>
      </c>
      <c r="DX40" s="6">
        <f t="shared" si="14"/>
        <v>-72.691521523687783</v>
      </c>
      <c r="DY40" s="171" t="s">
        <v>3336</v>
      </c>
      <c r="DZ40" s="168" t="e">
        <f>'4-5_Prison and Probation'!EK40/C40*100</f>
        <v>#VALUE!</v>
      </c>
      <c r="EA40" s="168" t="e">
        <f>'4-5_Prison and Probation'!EL40/D40*100</f>
        <v>#VALUE!</v>
      </c>
      <c r="EB40" s="168">
        <f>'4-5_Prison and Probation'!EM40/E40*100</f>
        <v>4.1858986909962259E-2</v>
      </c>
      <c r="EC40" s="168">
        <f>'4-5_Prison and Probation'!EN40/F40*100</f>
        <v>4.147285021333634E-2</v>
      </c>
      <c r="ED40" s="168">
        <f>'4-5_Prison and Probation'!EO40/G40*100</f>
        <v>1.0259193391437986E-2</v>
      </c>
      <c r="EE40" s="168">
        <f>'4-5_Prison and Probation'!EP40/H40*100</f>
        <v>1.0151236161707974E-2</v>
      </c>
      <c r="EF40" s="6" t="e">
        <f t="shared" si="15"/>
        <v>#VALUE!</v>
      </c>
      <c r="EG40" s="171" t="s">
        <v>3336</v>
      </c>
      <c r="EH40" s="133" t="e">
        <f>'4-5_Prison and Probation'!ER40/C40*100</f>
        <v>#VALUE!</v>
      </c>
      <c r="EI40" s="133" t="e">
        <f>'4-5_Prison and Probation'!ES40/D40*100</f>
        <v>#VALUE!</v>
      </c>
      <c r="EJ40" s="133" t="e">
        <f>'4-5_Prison and Probation'!ET40/E40*100</f>
        <v>#VALUE!</v>
      </c>
      <c r="EK40" s="133" t="e">
        <f>'4-5_Prison and Probation'!EU40/F40*100</f>
        <v>#VALUE!</v>
      </c>
      <c r="EL40" s="133" t="e">
        <f>'4-5_Prison and Probation'!EV40/G40*100</f>
        <v>#VALUE!</v>
      </c>
      <c r="EM40" s="133" t="e">
        <f>'4-5_Prison and Probation'!EW40/H40*100</f>
        <v>#VALUE!</v>
      </c>
      <c r="EN40" s="340" t="e">
        <f t="shared" si="16"/>
        <v>#VALUE!</v>
      </c>
      <c r="EO40" s="171" t="s">
        <v>3336</v>
      </c>
      <c r="EP40" s="168" t="e">
        <f>'4-5_Prison and Probation'!EY40/C40*100</f>
        <v>#VALUE!</v>
      </c>
      <c r="EQ40" s="168" t="e">
        <f>'4-5_Prison and Probation'!EZ40/D40*100</f>
        <v>#VALUE!</v>
      </c>
      <c r="ER40" s="168" t="e">
        <f>'4-5_Prison and Probation'!FA40/E40*100</f>
        <v>#VALUE!</v>
      </c>
      <c r="ES40" s="168" t="e">
        <f>'4-5_Prison and Probation'!FB40/F40*100</f>
        <v>#VALUE!</v>
      </c>
      <c r="ET40" s="168" t="e">
        <f>'4-5_Prison and Probation'!FC40/G40*100</f>
        <v>#VALUE!</v>
      </c>
      <c r="EU40" s="168" t="e">
        <f>'4-5_Prison and Probation'!FD40/H40*100</f>
        <v>#VALUE!</v>
      </c>
      <c r="EV40" s="6" t="e">
        <f t="shared" si="17"/>
        <v>#VALUE!</v>
      </c>
      <c r="EW40" s="171" t="s">
        <v>3336</v>
      </c>
      <c r="EX40" s="168">
        <f>'4-5_Prison and Probation'!FF40/C40*100</f>
        <v>101.31091373119206</v>
      </c>
      <c r="EY40" s="168">
        <f>'4-5_Prison and Probation'!FG40/D40*100</f>
        <v>100.20189067532932</v>
      </c>
      <c r="EZ40" s="168">
        <f>'4-5_Prison and Probation'!FH40/E40*100</f>
        <v>92.979274673753679</v>
      </c>
      <c r="FA40" s="168">
        <f>'4-5_Prison and Probation'!FI40/F40*100</f>
        <v>91.737944671899996</v>
      </c>
      <c r="FB40" s="168">
        <f>'4-5_Prison and Probation'!FJ40/G40*100</f>
        <v>88.372691873846804</v>
      </c>
      <c r="FC40" s="168">
        <f>'4-5_Prison and Probation'!FK40/H40*100</f>
        <v>85.843928601483483</v>
      </c>
      <c r="FD40" s="6">
        <f t="shared" si="18"/>
        <v>-15.266849898074241</v>
      </c>
      <c r="FE40" s="171" t="s">
        <v>3336</v>
      </c>
      <c r="FF40" s="168" t="e">
        <f>'4-5_Prison and Probation'!FM40/C40*100</f>
        <v>#VALUE!</v>
      </c>
      <c r="FG40" s="168" t="e">
        <f>'4-5_Prison and Probation'!FN40/D40*100</f>
        <v>#VALUE!</v>
      </c>
      <c r="FH40" s="168" t="e">
        <f>'4-5_Prison and Probation'!FO40/E40*100</f>
        <v>#VALUE!</v>
      </c>
      <c r="FI40" s="168" t="e">
        <f>'4-5_Prison and Probation'!FP40/F40*100</f>
        <v>#VALUE!</v>
      </c>
      <c r="FJ40" s="168">
        <f>'4-5_Prison and Probation'!FQ40/G40*100</f>
        <v>0.66684757044346898</v>
      </c>
      <c r="FK40" s="168">
        <f>'4-5_Prison and Probation'!FR40/H40*100</f>
        <v>0.58877169737906243</v>
      </c>
      <c r="FL40" s="6" t="e">
        <f t="shared" si="19"/>
        <v>#VALUE!</v>
      </c>
      <c r="FM40" s="171" t="s">
        <v>3336</v>
      </c>
      <c r="FN40" s="168" t="e">
        <f>'4-5_Prison and Probation'!FT40/C40*100</f>
        <v>#VALUE!</v>
      </c>
      <c r="FO40" s="168" t="e">
        <f>'4-5_Prison and Probation'!FU40/D40*100</f>
        <v>#VALUE!</v>
      </c>
      <c r="FP40" s="168" t="e">
        <f>'4-5_Prison and Probation'!FV40/E40*100</f>
        <v>#VALUE!</v>
      </c>
      <c r="FQ40" s="168" t="e">
        <f>'4-5_Prison and Probation'!FW40/F40*100</f>
        <v>#VALUE!</v>
      </c>
      <c r="FR40" s="168" t="e">
        <f>'4-5_Prison and Probation'!FX40/G40*100</f>
        <v>#VALUE!</v>
      </c>
      <c r="FS40" s="168" t="e">
        <f>'4-5_Prison and Probation'!FY40/H40*100</f>
        <v>#VALUE!</v>
      </c>
      <c r="FT40" s="6" t="e">
        <f t="shared" si="20"/>
        <v>#VALUE!</v>
      </c>
      <c r="FU40" s="171" t="s">
        <v>3336</v>
      </c>
      <c r="FV40" s="168">
        <f>'4-5_Prison and Probation'!GA40/C40*100</f>
        <v>1.3594503572274435</v>
      </c>
      <c r="FW40" s="168">
        <f>'4-5_Prison and Probation'!GB40/D40*100</f>
        <v>1.0861707787369943</v>
      </c>
      <c r="FX40" s="168">
        <f>'4-5_Prison and Probation'!GC40/E40*100</f>
        <v>1.4545997951211884</v>
      </c>
      <c r="FY40" s="168">
        <f>'4-5_Prison and Probation'!GD40/F40*100</f>
        <v>1.0575576804400768</v>
      </c>
      <c r="FZ40" s="168">
        <f>'4-5_Prison and Probation'!GE40/G40*100</f>
        <v>0.28725741496026358</v>
      </c>
      <c r="GA40" s="168">
        <f>'4-5_Prison and Probation'!GF40/H40*100</f>
        <v>0.20302472323415949</v>
      </c>
      <c r="GB40" s="6">
        <f t="shared" si="21"/>
        <v>-85.065675833266752</v>
      </c>
      <c r="GC40" s="171" t="s">
        <v>3336</v>
      </c>
      <c r="GE40" s="168">
        <f>'4-5_Prison and Probation'!HA40/G40*100</f>
        <v>44.032458036051835</v>
      </c>
      <c r="GF40" s="168">
        <f>'4-5_Prison and Probation'!HB40/G40*100</f>
        <v>2.3390960932478606</v>
      </c>
      <c r="GG40" s="168" t="e">
        <f>'4-5_Prison and Probation'!HC40/E40*100</f>
        <v>#VALUE!</v>
      </c>
      <c r="GH40" s="168">
        <f>'4-5_Prison and Probation'!HD40/G40*100</f>
        <v>13.59343124365533</v>
      </c>
      <c r="GI40" s="168">
        <f>'4-5_Prison and Probation'!HE40/G40*100</f>
        <v>4.8936352477159186</v>
      </c>
      <c r="GJ40" s="171" t="s">
        <v>3336</v>
      </c>
      <c r="GK40" s="168" t="e">
        <f>'4-5_Prison and Probation'!HG40/G40*100</f>
        <v>#VALUE!</v>
      </c>
      <c r="GL40" s="168" t="e">
        <f>'4-5_Prison and Probation'!HH40/G40*100</f>
        <v>#VALUE!</v>
      </c>
      <c r="GM40" s="168" t="e">
        <f>'4-5_Prison and Probation'!HI40/G40*100</f>
        <v>#VALUE!</v>
      </c>
      <c r="GN40" s="168" t="e">
        <f>'4-5_Prison and Probation'!HJ40/G40*100</f>
        <v>#VALUE!</v>
      </c>
      <c r="GO40" s="168" t="e">
        <f>'4-5_Prison and Probation'!HK40/G40*100</f>
        <v>#VALUE!</v>
      </c>
      <c r="GP40" s="171" t="s">
        <v>3336</v>
      </c>
      <c r="GQ40" s="168">
        <f>'4-5_Prison and Probation'!HM40/G40*100</f>
        <v>5.8477402331196515</v>
      </c>
      <c r="GR40" s="168" t="e">
        <f>'4-5_Prison and Probation'!HN40/G40*100</f>
        <v>#VALUE!</v>
      </c>
      <c r="GS40" s="168" t="e">
        <f>'4-5_Prison and Probation'!HO40/G40*100</f>
        <v>#VALUE!</v>
      </c>
      <c r="GT40" s="168" t="e">
        <f>'4-5_Prison and Probation'!HP40/G40*100</f>
        <v>#VALUE!</v>
      </c>
      <c r="GU40" s="168" t="e">
        <f>'4-5_Prison and Probation'!HQ40/G40*100</f>
        <v>#VALUE!</v>
      </c>
      <c r="GV40" s="171" t="s">
        <v>3336</v>
      </c>
      <c r="GW40" s="168">
        <f>'4-5_Prison and Probation'!HS40/G40*100</f>
        <v>4.6166370261470933</v>
      </c>
      <c r="GX40" s="168" t="e">
        <f>'4-5_Prison and Probation'!HT40/G40*100</f>
        <v>#VALUE!</v>
      </c>
      <c r="GY40" s="168" t="e">
        <f>'4-5_Prison and Probation'!HU40/G40*100</f>
        <v>#VALUE!</v>
      </c>
      <c r="GZ40" s="168" t="e">
        <f>'4-5_Prison and Probation'!HV40/G40*100</f>
        <v>#VALUE!</v>
      </c>
      <c r="HA40" s="168" t="e">
        <f>'4-5_Prison and Probation'!HW40/G40*100</f>
        <v>#VALUE!</v>
      </c>
      <c r="HB40" s="171" t="s">
        <v>3336</v>
      </c>
      <c r="HC40" s="168" t="e">
        <f>'4-5_Prison and Probation'!HY40/G40*100</f>
        <v>#VALUE!</v>
      </c>
      <c r="HD40" s="168" t="e">
        <f>'4-5_Prison and Probation'!HZ40/G40*100</f>
        <v>#VALUE!</v>
      </c>
      <c r="HE40" s="168" t="e">
        <f>'4-5_Prison and Probation'!IA40/G40*100</f>
        <v>#VALUE!</v>
      </c>
      <c r="HF40" s="168" t="e">
        <f>'4-5_Prison and Probation'!IB40/G40*100</f>
        <v>#VALUE!</v>
      </c>
      <c r="HG40" s="168" t="e">
        <f>'4-5_Prison and Probation'!IC40/G40*100</f>
        <v>#VALUE!</v>
      </c>
      <c r="HH40" s="171" t="s">
        <v>3336</v>
      </c>
      <c r="HI40" s="168" t="e">
        <f>'4-5_Prison and Probation'!IE40/G40*100</f>
        <v>#VALUE!</v>
      </c>
      <c r="HJ40" s="168" t="e">
        <f>'4-5_Prison and Probation'!IF40/G40*100</f>
        <v>#VALUE!</v>
      </c>
      <c r="HK40" s="168" t="e">
        <f>'4-5_Prison and Probation'!IG40/G40*100</f>
        <v>#VALUE!</v>
      </c>
      <c r="HL40" s="168" t="e">
        <f>'4-5_Prison and Probation'!IH40/G40*100</f>
        <v>#VALUE!</v>
      </c>
      <c r="HM40" s="168" t="e">
        <f>'4-5_Prison and Probation'!II40/G40*100</f>
        <v>#VALUE!</v>
      </c>
      <c r="HN40" s="171" t="s">
        <v>3336</v>
      </c>
      <c r="HO40" s="168">
        <f>'4-5_Prison and Probation'!IK40/G40*100</f>
        <v>2.1646898055934152</v>
      </c>
      <c r="HP40" s="168" t="e">
        <f>'4-5_Prison and Probation'!IL40/G40*100</f>
        <v>#VALUE!</v>
      </c>
      <c r="HQ40" s="168" t="e">
        <f>'4-5_Prison and Probation'!IM40/G40*100</f>
        <v>#VALUE!</v>
      </c>
      <c r="HR40" s="168" t="e">
        <f>'4-5_Prison and Probation'!IN40/G40*100</f>
        <v>#VALUE!</v>
      </c>
      <c r="HS40" s="168" t="e">
        <f>'4-5_Prison and Probation'!IO40/G40*100</f>
        <v>#VALUE!</v>
      </c>
      <c r="HT40" s="171" t="s">
        <v>3336</v>
      </c>
      <c r="HU40" s="168" t="e">
        <f>'4-5_Prison and Probation'!IQ40/G40*100</f>
        <v>#VALUE!</v>
      </c>
      <c r="HV40" s="168" t="e">
        <f>'4-5_Prison and Probation'!IR40/G40*100</f>
        <v>#VALUE!</v>
      </c>
      <c r="HW40" s="168" t="e">
        <f>'4-5_Prison and Probation'!IS40/G40*100</f>
        <v>#VALUE!</v>
      </c>
      <c r="HX40" s="168" t="e">
        <f>'4-5_Prison and Probation'!IT40/G40*100</f>
        <v>#VALUE!</v>
      </c>
      <c r="HY40" s="168" t="e">
        <f>'4-5_Prison and Probation'!IU40/G40*100</f>
        <v>#VALUE!</v>
      </c>
      <c r="HZ40" s="171" t="s">
        <v>3336</v>
      </c>
      <c r="IA40" s="168">
        <f>'4-5_Prison and Probation'!IW40/G40*100</f>
        <v>4.4114531583183343</v>
      </c>
      <c r="IB40" s="168" t="e">
        <f>'4-5_Prison and Probation'!IX40/G40*100</f>
        <v>#VALUE!</v>
      </c>
      <c r="IC40" s="168" t="e">
        <f>'4-5_Prison and Probation'!IY40/G40*100</f>
        <v>#VALUE!</v>
      </c>
      <c r="ID40" s="168" t="e">
        <f>'4-5_Prison and Probation'!IZ40/G40*100</f>
        <v>#VALUE!</v>
      </c>
      <c r="IE40" s="168" t="e">
        <f>'4-5_Prison and Probation'!JA40/G40*100</f>
        <v>#VALUE!</v>
      </c>
      <c r="IF40" s="171" t="s">
        <v>3336</v>
      </c>
      <c r="IG40" s="168">
        <f>'4-5_Prison and Probation'!JC40/G40*100</f>
        <v>3.6009768803947328</v>
      </c>
      <c r="IH40" s="168" t="e">
        <f>'4-5_Prison and Probation'!JD40/G40*100</f>
        <v>#VALUE!</v>
      </c>
      <c r="II40" s="168" t="e">
        <f>'4-5_Prison and Probation'!JE40/G40*100</f>
        <v>#VALUE!</v>
      </c>
      <c r="IJ40" s="168" t="e">
        <f>'4-5_Prison and Probation'!JF40/G40*100</f>
        <v>#VALUE!</v>
      </c>
      <c r="IK40" s="168" t="e">
        <f>'4-5_Prison and Probation'!JG40/G40*100</f>
        <v>#VALUE!</v>
      </c>
      <c r="IL40" s="171" t="s">
        <v>3336</v>
      </c>
      <c r="IM40" s="168" t="e">
        <f>'4-5_Prison and Probation'!JI40/G40*100</f>
        <v>#VALUE!</v>
      </c>
      <c r="IN40" s="168" t="e">
        <f>'4-5_Prison and Probation'!JJ40/G40*100</f>
        <v>#VALUE!</v>
      </c>
      <c r="IO40" s="168" t="e">
        <f>'4-5_Prison and Probation'!JK40/G40*100</f>
        <v>#VALUE!</v>
      </c>
      <c r="IP40" s="168" t="e">
        <f>'4-5_Prison and Probation'!JL40/G40*100</f>
        <v>#VALUE!</v>
      </c>
      <c r="IQ40" s="168" t="e">
        <f>'4-5_Prison and Probation'!JM40/G40*100</f>
        <v>#VALUE!</v>
      </c>
      <c r="IR40" s="171" t="s">
        <v>3336</v>
      </c>
      <c r="IS40" s="168">
        <f>'4-5_Prison and Probation'!JO40/G40*100</f>
        <v>8.8126471232452293</v>
      </c>
      <c r="IT40" s="168" t="e">
        <f>'4-5_Prison and Probation'!JP40/G40*100</f>
        <v>#VALUE!</v>
      </c>
      <c r="IU40" s="168" t="e">
        <f>'4-5_Prison and Probation'!JQ40/G40*100</f>
        <v>#VALUE!</v>
      </c>
      <c r="IV40" s="168" t="e">
        <f>'4-5_Prison and Probation'!JR40/G40*100</f>
        <v>#VALUE!</v>
      </c>
      <c r="IW40" s="168" t="e">
        <f>'4-5_Prison and Probation'!JS40/G40*100</f>
        <v>#VALUE!</v>
      </c>
      <c r="IX40" s="171" t="s">
        <v>3336</v>
      </c>
      <c r="IY40" s="168">
        <f>'4-5_Prison and Probation'!KO40/H40*100</f>
        <v>74.398409829157742</v>
      </c>
      <c r="IZ40" s="168">
        <f>'4-5_Prison and Probation'!KP40/H40*100</f>
        <v>74.37810735683432</v>
      </c>
      <c r="JA40" s="168" t="e">
        <f>'4-5_Prison and Probation'!KQ40/H40*100</f>
        <v>#VALUE!</v>
      </c>
      <c r="JB40" s="171" t="s">
        <v>3336</v>
      </c>
      <c r="JC40" s="168">
        <f>'4-5_Prison and Probation'!KS40/H40*100</f>
        <v>12.57738160435618</v>
      </c>
      <c r="JD40" s="168" t="e">
        <f>'4-5_Prison and Probation'!KT40/H40*100</f>
        <v>#VALUE!</v>
      </c>
      <c r="JE40" s="168">
        <f>'4-5_Prison and Probation'!KU40/H40*100</f>
        <v>7.4916122873404847</v>
      </c>
      <c r="JF40" s="168" t="e">
        <f>'4-5_Prison and Probation'!KV40/H40*100</f>
        <v>#VALUE!</v>
      </c>
      <c r="JG40" s="168">
        <f>'4-5_Prison and Probation'!KW40/H40*100</f>
        <v>0.56846922505564657</v>
      </c>
      <c r="JH40" s="168">
        <f>'4-5_Prison and Probation'!KX40/H40*100</f>
        <v>0</v>
      </c>
      <c r="JI40" s="168">
        <f>'4-5_Prison and Probation'!KY40/H40*100</f>
        <v>4.5173000919600481</v>
      </c>
      <c r="JJ40" s="168" t="e">
        <f>'4-5_Prison and Probation'!KZ40/H40*100</f>
        <v>#VALUE!</v>
      </c>
      <c r="JK40" s="168">
        <f>'4-5_Prison and Probation'!LA40/H40*100</f>
        <v>61.800725752478144</v>
      </c>
      <c r="JL40" s="168" t="e">
        <f>'4-5_Prison and Probation'!LB40/H40*100</f>
        <v>#VALUE!</v>
      </c>
      <c r="JM40" s="171" t="s">
        <v>3336</v>
      </c>
      <c r="JN40" s="168">
        <f>'4-5_Prison and Probation'!LD40/H40*100</f>
        <v>3.0656733208358085</v>
      </c>
      <c r="JO40" s="168" t="e">
        <f>'4-5_Prison and Probation'!LE40/H40*100</f>
        <v>#VALUE!</v>
      </c>
      <c r="JP40" s="168">
        <f>'4-5_Prison and Probation'!LF40/H40*100</f>
        <v>44.371053262825555</v>
      </c>
      <c r="JQ40" s="168" t="e">
        <f>'4-5_Prison and Probation'!LG40/H40*100</f>
        <v>#VALUE!</v>
      </c>
      <c r="JR40" s="168">
        <f>'4-5_Prison and Probation'!LH40/H40*100</f>
        <v>0</v>
      </c>
      <c r="JS40" s="168" t="e">
        <f>'4-5_Prison and Probation'!LI40/H40*100</f>
        <v>#VALUE!</v>
      </c>
      <c r="JT40" s="171" t="s">
        <v>3336</v>
      </c>
      <c r="JU40" s="168">
        <f>'4-5_Prison and Probation'!LK40/H40*100</f>
        <v>1.0455773246559215</v>
      </c>
      <c r="JV40" s="168" t="e">
        <f>'4-5_Prison and Probation'!LL40/H40*100</f>
        <v>#VALUE!</v>
      </c>
      <c r="JW40" s="168">
        <f>'4-5_Prison and Probation'!LM40/H40*100</f>
        <v>0.32483955717465518</v>
      </c>
      <c r="JX40" s="168" t="e">
        <f>'4-5_Prison and Probation'!LN40/H40*100</f>
        <v>#VALUE!</v>
      </c>
      <c r="JY40" s="168">
        <f>'4-5_Prison and Probation'!LO40/H40*100</f>
        <v>2.3753892618396657</v>
      </c>
      <c r="JZ40" s="168" t="e">
        <f>'4-5_Prison and Probation'!LP40/H40*100</f>
        <v>#VALUE!</v>
      </c>
      <c r="KA40" s="171" t="s">
        <v>3336</v>
      </c>
      <c r="KB40" s="168">
        <f>'4-5_Prison and Probation'!LR40/H40*100</f>
        <v>3.3194542248785077</v>
      </c>
      <c r="KC40" s="168" t="e">
        <f>'4-5_Prison and Probation'!LS40/H40*100</f>
        <v>#VALUE!</v>
      </c>
      <c r="KD40" s="168">
        <f>'4-5_Prison and Probation'!LT40/H40*100</f>
        <v>7.2378313832977854</v>
      </c>
      <c r="KE40" s="168" t="e">
        <f>'4-5_Prison and Probation'!LU40/H40*100</f>
        <v>#VALUE!</v>
      </c>
      <c r="KF40" s="171" t="s">
        <v>3336</v>
      </c>
      <c r="KG40" s="168">
        <f>'4-5_Prison and Probation'!OT40/G40*100</f>
        <v>119.09897608120357</v>
      </c>
      <c r="KH40" s="168">
        <f>'4-5_Prison and Probation'!OU40/G40*100</f>
        <v>15.429826860722731</v>
      </c>
      <c r="KI40" s="168">
        <f>'4-5_Prison and Probation'!OV40/G40*100</f>
        <v>8.2073547131503888E-2</v>
      </c>
      <c r="KJ40" s="168">
        <f>'4-5_Prison and Probation'!OW40/G40*100</f>
        <v>16.712226034652478</v>
      </c>
      <c r="KK40" s="168" t="e">
        <f>'4-5_Prison and Probation'!OX40/G40*100</f>
        <v>#VALUE!</v>
      </c>
      <c r="KL40" s="171" t="s">
        <v>3336</v>
      </c>
      <c r="KM40" s="168">
        <f>'4-5_Prison and Probation'!OZ40/G40*100</f>
        <v>167.92247743105696</v>
      </c>
      <c r="KN40" s="168">
        <f>'4-5_Prison and Probation'!PA40/G40*100</f>
        <v>19.882316792606815</v>
      </c>
      <c r="KO40" s="168">
        <f>'4-5_Prison and Probation'!PB40/G40*100</f>
        <v>0.35907176870032947</v>
      </c>
      <c r="KP40" s="168">
        <f>'4-5_Prison and Probation'!PC40/G40*100</f>
        <v>24.745174460148419</v>
      </c>
      <c r="KQ40" s="168" t="e">
        <f>'4-5_Prison and Probation'!PD40/G40*100</f>
        <v>#VALUE!</v>
      </c>
      <c r="KR40" s="171" t="s">
        <v>3336</v>
      </c>
      <c r="KS40" s="168">
        <f>'4-5_Prison and Probation'!PF40/G40*100</f>
        <v>150.11251770352061</v>
      </c>
      <c r="KT40" s="168" t="e">
        <f>'4-5_Prison and Probation'!PG40/G40*100</f>
        <v>#VALUE!</v>
      </c>
      <c r="KU40" s="168" t="e">
        <f>'4-5_Prison and Probation'!PH40/G40*100</f>
        <v>#VALUE!</v>
      </c>
      <c r="KV40" s="168" t="e">
        <f>'4-5_Prison and Probation'!PI40/G40*100</f>
        <v>#VALUE!</v>
      </c>
      <c r="KW40" s="168" t="e">
        <f>'4-5_Prison and Probation'!PJ40/G40*100</f>
        <v>#VALUE!</v>
      </c>
      <c r="KX40" s="168" t="e">
        <f>'4-5_Prison and Probation'!PK40/G40*100</f>
        <v>#VALUE!</v>
      </c>
      <c r="KY40" s="168" t="e">
        <f>'4-5_Prison and Probation'!PL40/G40*100</f>
        <v>#VALUE!</v>
      </c>
      <c r="KZ40" s="171" t="s">
        <v>3336</v>
      </c>
      <c r="LA40" s="168">
        <f>'4-5_Prison and Probation'!PN40/G40*100</f>
        <v>119.09897608120357</v>
      </c>
      <c r="LB40" s="168">
        <f>'4-5_Prison and Probation'!PO40/G40*100</f>
        <v>167.92247743105696</v>
      </c>
      <c r="LC40" s="171" t="s">
        <v>3336</v>
      </c>
      <c r="LD40" s="168" t="e">
        <f>'4-5_Prison and Probation'!PQ40/G40*100</f>
        <v>#VALUE!</v>
      </c>
      <c r="LE40" s="168" t="e">
        <f>'4-5_Prison and Probation'!PR40/G40*100</f>
        <v>#VALUE!</v>
      </c>
      <c r="LF40" s="168" t="e">
        <f>'4-5_Prison and Probation'!PS40/G40*100</f>
        <v>#VALUE!</v>
      </c>
      <c r="LG40" s="168" t="e">
        <f>'4-5_Prison and Probation'!PT40/G40*100</f>
        <v>#VALUE!</v>
      </c>
      <c r="LH40" s="168" t="e">
        <f>'4-5_Prison and Probation'!PU40/G40*100</f>
        <v>#VALUE!</v>
      </c>
      <c r="LI40" s="168" t="e">
        <f>'4-5_Prison and Probation'!PV40/G40*100</f>
        <v>#VALUE!</v>
      </c>
      <c r="LJ40" s="171" t="s">
        <v>3336</v>
      </c>
      <c r="LK40" s="168">
        <f>'4-5_Prison and Probation'!PX40/G40*100</f>
        <v>1.0259193391437986E-2</v>
      </c>
      <c r="LL40" s="168" t="e">
        <f>'4-5_Prison and Probation'!PY40/G40*100</f>
        <v>#VALUE!</v>
      </c>
      <c r="LM40" s="168">
        <f>'4-5_Prison and Probation'!PZ40/G40*100</f>
        <v>22.005969824634477</v>
      </c>
      <c r="LN40" s="168">
        <f>'4-5_Prison and Probation'!QA40/G40*100</f>
        <v>50.208492457697496</v>
      </c>
      <c r="LO40" s="168">
        <f>'4-5_Prison and Probation'!QB40/G40*100</f>
        <v>2.5750575412509344</v>
      </c>
      <c r="LP40" s="168">
        <f>'4-5_Prison and Probation'!QC40/G40*100</f>
        <v>18.743546326157198</v>
      </c>
      <c r="LQ40" s="171" t="s">
        <v>3336</v>
      </c>
      <c r="LR40" s="168" t="e">
        <f>'4-5_Prison and Probation'!QE40/G40*100</f>
        <v>#VALUE!</v>
      </c>
      <c r="LS40" s="168" t="e">
        <f>'4-5_Prison and Probation'!QF40/G40*100</f>
        <v>#VALUE!</v>
      </c>
      <c r="LT40" s="168" t="e">
        <f>'4-5_Prison and Probation'!QG40/G40*100</f>
        <v>#VALUE!</v>
      </c>
      <c r="LU40" s="168" t="e">
        <f>'4-5_Prison and Probation'!QH40/G40*100</f>
        <v>#VALUE!</v>
      </c>
      <c r="LV40" s="168">
        <f>'4-5_Prison and Probation'!QI40/G40*100</f>
        <v>9.5307906606458879</v>
      </c>
      <c r="LW40" s="168">
        <f>'4-5_Prison and Probation'!QJ40/G40*100</f>
        <v>7.6430990766212989</v>
      </c>
      <c r="LX40" s="171" t="s">
        <v>3336</v>
      </c>
      <c r="LY40" s="168" t="e">
        <f>'4-5_Prison and Probation'!QL40/G40*100</f>
        <v>#VALUE!</v>
      </c>
      <c r="LZ40" s="168" t="e">
        <f>'4-5_Prison and Probation'!QM40/G40*100</f>
        <v>#VALUE!</v>
      </c>
      <c r="MA40" s="168">
        <f>'4-5_Prison and Probation'!QN40/G40*100</f>
        <v>36.512469280127789</v>
      </c>
      <c r="MB40" s="168">
        <f>'4-5_Prison and Probation'!QO40/G40*100</f>
        <v>40.800812117748869</v>
      </c>
      <c r="MC40" s="168">
        <f>'4-5_Prison and Probation'!QP40/G40*100</f>
        <v>48.587539901850299</v>
      </c>
      <c r="MD40" s="168">
        <f>'4-5_Prison and Probation'!QQ40/G40*100</f>
        <v>50.526527452832084</v>
      </c>
      <c r="ME40" s="171" t="s">
        <v>3336</v>
      </c>
      <c r="MF40" s="168">
        <f>'4-5_Prison and Probation'!QS40/G40*100</f>
        <v>150.11251770352061</v>
      </c>
      <c r="MG40" s="168" t="e">
        <f>'4-5_Prison and Probation'!QT40/G40*100</f>
        <v>#VALUE!</v>
      </c>
      <c r="MH40" s="168" t="e">
        <f>'4-5_Prison and Probation'!QU40/G40*100</f>
        <v>#VALUE!</v>
      </c>
      <c r="MI40" s="168" t="e">
        <f>'4-5_Prison and Probation'!QV40/G40*100</f>
        <v>#VALUE!</v>
      </c>
      <c r="MJ40" s="168" t="e">
        <f>'4-5_Prison and Probation'!QW40/G40*100</f>
        <v>#VALUE!</v>
      </c>
      <c r="MK40" s="168" t="e">
        <f>'4-5_Prison and Probation'!QX40/G40*100</f>
        <v>#VALUE!</v>
      </c>
      <c r="ML40" s="168" t="e">
        <f>'4-5_Prison and Probation'!QY40/G40*100</f>
        <v>#VALUE!</v>
      </c>
      <c r="MM40" s="171" t="s">
        <v>3336</v>
      </c>
      <c r="MN40" s="168">
        <f>'4-5_Prison and Probation'!RY40/G40*100</f>
        <v>12.331550456508458</v>
      </c>
      <c r="MO40" s="171" t="s">
        <v>3336</v>
      </c>
      <c r="MP40" s="168">
        <f>'4-5_Prison and Probation'!SA40/G40*100</f>
        <v>1.0259193391437986E-2</v>
      </c>
      <c r="MQ40" s="168">
        <f>'4-5_Prison and Probation'!SB40/G40*100</f>
        <v>0</v>
      </c>
      <c r="MR40" s="168">
        <f>'4-5_Prison and Probation'!SC40/G40*100</f>
        <v>0.75918031096641092</v>
      </c>
      <c r="MS40" s="168">
        <f>'4-5_Prison and Probation'!SD40/G40*100</f>
        <v>8.5664264818507174</v>
      </c>
      <c r="MT40" s="171" t="s">
        <v>3336</v>
      </c>
      <c r="MU40" s="168">
        <f>'4-5_Prison and Probation'!SF40/G40*100</f>
        <v>0.28725741496026358</v>
      </c>
      <c r="MV40" s="168" t="e">
        <f>'4-5_Prison and Probation'!SG40/G40*100</f>
        <v>#VALUE!</v>
      </c>
      <c r="MW40" s="168" t="e">
        <f>'4-5_Prison and Probation'!SH40/G40*100</f>
        <v>#VALUE!</v>
      </c>
      <c r="MX40" s="168">
        <f>'4-5_Prison and Probation'!SI40/G40*100</f>
        <v>2.7084270553396279</v>
      </c>
      <c r="MY40" s="171" t="s">
        <v>3336</v>
      </c>
      <c r="MZ40" s="168" t="e">
        <f>'4-5_Prison and Probation'!SK40/G40*100</f>
        <v>#VALUE!</v>
      </c>
      <c r="NA40" s="168" t="e">
        <f>'4-5_Prison and Probation'!SL40/G40*100</f>
        <v>#VALUE!</v>
      </c>
      <c r="NB40" s="168" t="e">
        <f>'4-5_Prison and Probation'!SM40/G40*100</f>
        <v>#VALUE!</v>
      </c>
      <c r="NC40" s="168" t="e">
        <f>'4-5_Prison and Probation'!SN40/G40*100</f>
        <v>#VALUE!</v>
      </c>
    </row>
    <row r="41" spans="1:367" ht="21.75" customHeight="1">
      <c r="A41" s="133">
        <v>40</v>
      </c>
      <c r="B41" s="150" t="s">
        <v>63</v>
      </c>
      <c r="C41" s="5">
        <v>7870.134</v>
      </c>
      <c r="D41" s="5">
        <v>7954.6620000000003</v>
      </c>
      <c r="E41" s="5">
        <v>8039.06</v>
      </c>
      <c r="F41" s="5">
        <v>8139.6310000000003</v>
      </c>
      <c r="G41" s="5">
        <v>8237.6659999999993</v>
      </c>
      <c r="H41" s="5">
        <v>8327.1260000000002</v>
      </c>
      <c r="I41" s="171" t="s">
        <v>3336</v>
      </c>
      <c r="J41" s="285">
        <f>'4-5_Prison and Probation'!AJ41/C41*100</f>
        <v>77.063490913877715</v>
      </c>
      <c r="K41" s="285">
        <f>'4-5_Prison and Probation'!AK41/D41*100</f>
        <v>82.957641694895386</v>
      </c>
      <c r="L41" s="285">
        <f>'4-5_Prison and Probation'!AL41/E41*100</f>
        <v>87.746577336156221</v>
      </c>
      <c r="M41" s="285">
        <f>'4-5_Prison and Probation'!AM41/F41*100</f>
        <v>85.0529956456257</v>
      </c>
      <c r="N41" s="285">
        <f>'4-5_Prison and Probation'!AN41/G41*100</f>
        <v>83.56735997793551</v>
      </c>
      <c r="O41" s="285">
        <f>'4-5_Prison and Probation'!AO41/H41*100</f>
        <v>83.0058293821902</v>
      </c>
      <c r="P41" s="340">
        <f t="shared" si="0"/>
        <v>7.7109645538291858</v>
      </c>
      <c r="Q41" s="171" t="s">
        <v>3336</v>
      </c>
      <c r="R41" s="167">
        <f>'4-5_Prison and Probation'!AQ41/C41*100</f>
        <v>21.638767522890969</v>
      </c>
      <c r="S41" s="167">
        <f>'4-5_Prison and Probation'!AR41/D41*100</f>
        <v>25.783622233100541</v>
      </c>
      <c r="T41" s="167">
        <f>'4-5_Prison and Probation'!AS41/E41*100</f>
        <v>26.08513930733195</v>
      </c>
      <c r="U41" s="167">
        <f>'4-5_Prison and Probation'!AT41/F41*100</f>
        <v>23.244296946630627</v>
      </c>
      <c r="V41" s="167">
        <f>'4-5_Prison and Probation'!AU41/G41*100</f>
        <v>22.445678181174138</v>
      </c>
      <c r="W41" s="167">
        <f>'4-5_Prison and Probation'!AV41/H41*100</f>
        <v>20.955609414340554</v>
      </c>
      <c r="X41" s="6">
        <f t="shared" si="1"/>
        <v>-3.1571026761469909</v>
      </c>
      <c r="Y41" s="171" t="s">
        <v>3336</v>
      </c>
      <c r="Z41" s="168">
        <f>'4-5_Prison and Probation'!AX41/C41*100</f>
        <v>4.1168295228518348</v>
      </c>
      <c r="AA41" s="168">
        <f>'4-5_Prison and Probation'!AY41/D41*100</f>
        <v>4.0730831806555701</v>
      </c>
      <c r="AB41" s="168">
        <f>'4-5_Prison and Probation'!AZ41/E41*100</f>
        <v>4.6025281562769775</v>
      </c>
      <c r="AC41" s="168">
        <f>'4-5_Prison and Probation'!BA41/F41*100</f>
        <v>4.029666701107212</v>
      </c>
      <c r="AD41" s="168">
        <f>'4-5_Prison and Probation'!BB41/G41*100</f>
        <v>4.5522603125691186</v>
      </c>
      <c r="AE41" s="168">
        <f>'4-5_Prison and Probation'!BC41/H41*100</f>
        <v>4.6114349656772333</v>
      </c>
      <c r="AF41" s="6">
        <f t="shared" si="2"/>
        <v>12.014231827670443</v>
      </c>
      <c r="AG41" s="171" t="s">
        <v>3336</v>
      </c>
      <c r="AH41" s="168">
        <f>'4-5_Prison and Probation'!BE41/C41*100</f>
        <v>55.056241736163578</v>
      </c>
      <c r="AI41" s="168">
        <f>'4-5_Prison and Probation'!BF41/D41*100</f>
        <v>61.548812507684168</v>
      </c>
      <c r="AJ41" s="168">
        <f>'4-5_Prison and Probation'!BG41/E41*100</f>
        <v>65.40565688028201</v>
      </c>
      <c r="AK41" s="168">
        <f>'4-5_Prison and Probation'!BH41/F41*100</f>
        <v>62.103552360051694</v>
      </c>
      <c r="AL41" s="168">
        <f>'4-5_Prison and Probation'!BI41/G41*100</f>
        <v>59.300777671733719</v>
      </c>
      <c r="AM41" s="168">
        <f>'4-5_Prison and Probation'!BJ41/H41*100</f>
        <v>59.73249353978791</v>
      </c>
      <c r="AN41" s="6">
        <f t="shared" si="3"/>
        <v>8.4935906559578029</v>
      </c>
      <c r="AO41" s="171" t="s">
        <v>3336</v>
      </c>
      <c r="AP41" s="168" t="e">
        <f>'4-5_Prison and Probation'!BL41/C41*100</f>
        <v>#VALUE!</v>
      </c>
      <c r="AQ41" s="168" t="e">
        <f>'4-5_Prison and Probation'!BM41/D41*100</f>
        <v>#VALUE!</v>
      </c>
      <c r="AR41" s="168" t="e">
        <f>'4-5_Prison and Probation'!BN41/E41*100</f>
        <v>#VALUE!</v>
      </c>
      <c r="AS41" s="168" t="e">
        <f>'4-5_Prison and Probation'!BO41/F41*100</f>
        <v>#VALUE!</v>
      </c>
      <c r="AT41" s="168" t="e">
        <f>'4-5_Prison and Probation'!BP41/G41*100</f>
        <v>#VALUE!</v>
      </c>
      <c r="AU41" s="168" t="e">
        <f>'4-5_Prison and Probation'!BQ41/H41*100</f>
        <v>#VALUE!</v>
      </c>
      <c r="AV41" s="6" t="e">
        <f t="shared" si="4"/>
        <v>#VALUE!</v>
      </c>
      <c r="AW41" s="171" t="s">
        <v>3336</v>
      </c>
      <c r="AX41" s="168">
        <f>'4-5_Prison and Probation'!BS41/C41*100</f>
        <v>0.36848165482315803</v>
      </c>
      <c r="AY41" s="168">
        <f>'4-5_Prison and Probation'!BT41/D41*100</f>
        <v>0.67884719677592831</v>
      </c>
      <c r="AZ41" s="168">
        <f>'4-5_Prison and Probation'!BU41/E41*100</f>
        <v>2.4878530574470148E-2</v>
      </c>
      <c r="BA41" s="168">
        <f>'4-5_Prison and Probation'!BV41/F41*100</f>
        <v>1.228556921069272E-2</v>
      </c>
      <c r="BB41" s="168">
        <f>'4-5_Prison and Probation'!BW41/G41*100</f>
        <v>2.2093636717002125</v>
      </c>
      <c r="BC41" s="168">
        <f>'4-5_Prison and Probation'!BX41/H41*100</f>
        <v>2.0655385783762608</v>
      </c>
      <c r="BD41" s="6">
        <f t="shared" si="5"/>
        <v>460.55397910312672</v>
      </c>
      <c r="BE41" s="171" t="s">
        <v>3336</v>
      </c>
      <c r="BF41" s="168">
        <f>'4-5_Prison and Probation'!BZ41/C41*100</f>
        <v>672.98727061064017</v>
      </c>
      <c r="BG41" s="168">
        <f>'4-5_Prison and Probation'!CA41/D41*100</f>
        <v>724.98366366792197</v>
      </c>
      <c r="BH41" s="168">
        <f>'4-5_Prison and Probation'!CB41/E41*100</f>
        <v>669.64296820772574</v>
      </c>
      <c r="BI41" s="168">
        <f>'4-5_Prison and Probation'!CC41/F41*100</f>
        <v>645.01695469978927</v>
      </c>
      <c r="BJ41" s="168">
        <f>'4-5_Prison and Probation'!CD41/G41*100</f>
        <v>646.09320164230985</v>
      </c>
      <c r="BK41" s="168">
        <f>'4-5_Prison and Probation'!CE41/H41*100</f>
        <v>637.4468213883157</v>
      </c>
      <c r="BL41" s="6">
        <f t="shared" si="6"/>
        <v>-5.2809987312355133</v>
      </c>
      <c r="BM41" s="171" t="s">
        <v>3336</v>
      </c>
      <c r="BN41" s="168">
        <f>'4-5_Prison and Probation'!CG41/C41*100</f>
        <v>178.7390151171505</v>
      </c>
      <c r="BO41" s="168">
        <f>'4-5_Prison and Probation'!CH41/D41*100</f>
        <v>200.07135438312775</v>
      </c>
      <c r="BP41" s="168">
        <f>'4-5_Prison and Probation'!CI41/E41*100</f>
        <v>188.11900893885601</v>
      </c>
      <c r="BQ41" s="168">
        <f>'4-5_Prison and Probation'!CJ41/F41*100</f>
        <v>165.05662234565671</v>
      </c>
      <c r="BR41" s="168">
        <f>'4-5_Prison and Probation'!CK41/G41*100</f>
        <v>164.9132169233373</v>
      </c>
      <c r="BS41" s="168">
        <f>'4-5_Prison and Probation'!CL41/H41*100</f>
        <v>163.66991444587245</v>
      </c>
      <c r="BT41" s="6">
        <f t="shared" si="7"/>
        <v>-8.4307842142921885</v>
      </c>
      <c r="BU41" s="171" t="s">
        <v>3336</v>
      </c>
      <c r="BV41" s="168" t="e">
        <f>'4-5_Prison and Probation'!CN41/C41*100</f>
        <v>#VALUE!</v>
      </c>
      <c r="BW41" s="168" t="e">
        <f>'4-5_Prison and Probation'!CO41/D41*100</f>
        <v>#VALUE!</v>
      </c>
      <c r="BX41" s="168" t="e">
        <f>'4-5_Prison and Probation'!CP41/E41*100</f>
        <v>#VALUE!</v>
      </c>
      <c r="BY41" s="168" t="e">
        <f>'4-5_Prison and Probation'!CQ41/F41*100</f>
        <v>#VALUE!</v>
      </c>
      <c r="BZ41" s="168" t="e">
        <f>'4-5_Prison and Probation'!CR41/G41*100</f>
        <v>#VALUE!</v>
      </c>
      <c r="CA41" s="168" t="e">
        <f>'4-5_Prison and Probation'!CS41/H41*100</f>
        <v>#VALUE!</v>
      </c>
      <c r="CB41" s="6" t="e">
        <f t="shared" si="8"/>
        <v>#VALUE!</v>
      </c>
      <c r="CC41" s="171" t="s">
        <v>3336</v>
      </c>
      <c r="CD41" s="168" t="e">
        <f>'4-5_Prison and Probation'!CU41/C41*100</f>
        <v>#VALUE!</v>
      </c>
      <c r="CE41" s="168" t="e">
        <f>'4-5_Prison and Probation'!CV41/D41*100</f>
        <v>#VALUE!</v>
      </c>
      <c r="CF41" s="168" t="e">
        <f>'4-5_Prison and Probation'!CW41/E41*100</f>
        <v>#VALUE!</v>
      </c>
      <c r="CG41" s="168" t="e">
        <f>'4-5_Prison and Probation'!CX41/F41*100</f>
        <v>#VALUE!</v>
      </c>
      <c r="CH41" s="168" t="e">
        <f>'4-5_Prison and Probation'!CY41/G41*100</f>
        <v>#VALUE!</v>
      </c>
      <c r="CI41" s="168" t="e">
        <f>'4-5_Prison and Probation'!CZ41/H41*100</f>
        <v>#VALUE!</v>
      </c>
      <c r="CJ41" s="6" t="e">
        <f t="shared" si="9"/>
        <v>#VALUE!</v>
      </c>
      <c r="CK41" s="171" t="s">
        <v>3336</v>
      </c>
      <c r="CL41" s="168" t="e">
        <f>'4-5_Prison and Probation'!DB41/C41*100</f>
        <v>#VALUE!</v>
      </c>
      <c r="CM41" s="168" t="e">
        <f>'4-5_Prison and Probation'!DC41/D41*100</f>
        <v>#VALUE!</v>
      </c>
      <c r="CN41" s="168" t="e">
        <f>'4-5_Prison and Probation'!DD41/E41*100</f>
        <v>#VALUE!</v>
      </c>
      <c r="CO41" s="168" t="e">
        <f>'4-5_Prison and Probation'!DE41/F41*100</f>
        <v>#VALUE!</v>
      </c>
      <c r="CP41" s="168" t="e">
        <f>'4-5_Prison and Probation'!DF41/G41*100</f>
        <v>#VALUE!</v>
      </c>
      <c r="CQ41" s="168" t="e">
        <f>'4-5_Prison and Probation'!DG41/H41*100</f>
        <v>#VALUE!</v>
      </c>
      <c r="CR41" s="6" t="e">
        <f t="shared" si="10"/>
        <v>#VALUE!</v>
      </c>
      <c r="CS41" s="171" t="s">
        <v>3336</v>
      </c>
      <c r="CT41" s="168" t="e">
        <f>'4-5_Prison and Probation'!DI41/C41*100</f>
        <v>#VALUE!</v>
      </c>
      <c r="CU41" s="168" t="e">
        <f>'4-5_Prison and Probation'!DJ41/D41*100</f>
        <v>#VALUE!</v>
      </c>
      <c r="CV41" s="168" t="e">
        <f>'4-5_Prison and Probation'!DK41/E41*100</f>
        <v>#VALUE!</v>
      </c>
      <c r="CW41" s="168" t="e">
        <f>'4-5_Prison and Probation'!DL41/F41*100</f>
        <v>#VALUE!</v>
      </c>
      <c r="CX41" s="168" t="e">
        <f>'4-5_Prison and Probation'!DM41/G41*100</f>
        <v>#VALUE!</v>
      </c>
      <c r="CY41" s="168" t="e">
        <f>'4-5_Prison and Probation'!DN41/H41*100</f>
        <v>#VALUE!</v>
      </c>
      <c r="CZ41" s="6" t="e">
        <f t="shared" si="11"/>
        <v>#VALUE!</v>
      </c>
      <c r="DA41" s="171" t="s">
        <v>3336</v>
      </c>
      <c r="DB41" s="168" t="e">
        <f>'4-5_Prison and Probation'!DP41/C41*100</f>
        <v>#VALUE!</v>
      </c>
      <c r="DC41" s="168" t="e">
        <f>'4-5_Prison and Probation'!DQ41/D41*100</f>
        <v>#VALUE!</v>
      </c>
      <c r="DD41" s="168" t="e">
        <f>'4-5_Prison and Probation'!DR41/E41*100</f>
        <v>#VALUE!</v>
      </c>
      <c r="DE41" s="168" t="e">
        <f>'4-5_Prison and Probation'!DS41/F41*100</f>
        <v>#VALUE!</v>
      </c>
      <c r="DF41" s="168" t="e">
        <f>'4-5_Prison and Probation'!DT41/G41*100</f>
        <v>#VALUE!</v>
      </c>
      <c r="DG41" s="168" t="e">
        <f>'4-5_Prison and Probation'!DU41/H41*100</f>
        <v>#VALUE!</v>
      </c>
      <c r="DH41" s="6" t="e">
        <f t="shared" si="12"/>
        <v>#VALUE!</v>
      </c>
      <c r="DI41" s="171" t="s">
        <v>3336</v>
      </c>
      <c r="DJ41" s="168">
        <f>'4-5_Prison and Probation'!DW41/C41*100</f>
        <v>0.12706263959419242</v>
      </c>
      <c r="DK41" s="168">
        <f>'4-5_Prison and Probation'!DX41/D41*100</f>
        <v>0.36456608715744299</v>
      </c>
      <c r="DL41" s="168">
        <f>'4-5_Prison and Probation'!DY41/E41*100</f>
        <v>0.12439265287235075</v>
      </c>
      <c r="DM41" s="168">
        <f>'4-5_Prison and Probation'!DZ41/F41*100</f>
        <v>0.18428353816039081</v>
      </c>
      <c r="DN41" s="168">
        <f>'4-5_Prison and Probation'!EA41/G41*100</f>
        <v>0.29134466000442361</v>
      </c>
      <c r="DO41" s="168">
        <f>'4-5_Prison and Probation'!EB41/H41*100</f>
        <v>0.20415206879300252</v>
      </c>
      <c r="DP41" s="6">
        <f t="shared" si="13"/>
        <v>60.670413777814787</v>
      </c>
      <c r="DQ41" s="171" t="s">
        <v>3336</v>
      </c>
      <c r="DR41" s="168">
        <f>'4-5_Prison and Probation'!ED41/C41*100</f>
        <v>7.6237583756515459E-2</v>
      </c>
      <c r="DS41" s="168">
        <f>'4-5_Prison and Probation'!EE41/D41*100</f>
        <v>0.11314119946265473</v>
      </c>
      <c r="DT41" s="168">
        <f>'4-5_Prison and Probation'!EF41/E41*100</f>
        <v>2.4878530574470148E-2</v>
      </c>
      <c r="DU41" s="168">
        <f>'4-5_Prison and Probation'!EG41/F41*100</f>
        <v>0.1105701228962345</v>
      </c>
      <c r="DV41" s="168">
        <f>'4-5_Prison and Probation'!EH41/G41*100</f>
        <v>0.1213936083351765</v>
      </c>
      <c r="DW41" s="168">
        <f>'4-5_Prison and Probation'!EI41/H41*100</f>
        <v>6.0044726115588982E-2</v>
      </c>
      <c r="DX41" s="6">
        <f t="shared" si="14"/>
        <v>-21.239993246169206</v>
      </c>
      <c r="DY41" s="171" t="s">
        <v>3336</v>
      </c>
      <c r="DZ41" s="168">
        <f>'4-5_Prison and Probation'!EK41/C41*100</f>
        <v>2.5412527918838482E-2</v>
      </c>
      <c r="EA41" s="168">
        <f>'4-5_Prison and Probation'!EL41/D41*100</f>
        <v>3.7713733154218242E-2</v>
      </c>
      <c r="EB41" s="168">
        <f>'4-5_Prison and Probation'!EM41/E41*100</f>
        <v>0</v>
      </c>
      <c r="EC41" s="168">
        <f>'4-5_Prison and Probation'!EN41/F41*100</f>
        <v>4.9142276842770879E-2</v>
      </c>
      <c r="ED41" s="168">
        <f>'4-5_Prison and Probation'!EO41/G41*100</f>
        <v>0.10925424750165885</v>
      </c>
      <c r="EE41" s="168">
        <f>'4-5_Prison and Probation'!EP41/H41*100</f>
        <v>2.401789044623559E-2</v>
      </c>
      <c r="EF41" s="6">
        <f t="shared" si="15"/>
        <v>-5.4879918954030416</v>
      </c>
      <c r="EG41" s="171" t="s">
        <v>3336</v>
      </c>
      <c r="EH41" s="133" t="e">
        <f>'4-5_Prison and Probation'!ER41/C41*100</f>
        <v>#VALUE!</v>
      </c>
      <c r="EI41" s="133" t="e">
        <f>'4-5_Prison and Probation'!ES41/D41*100</f>
        <v>#VALUE!</v>
      </c>
      <c r="EJ41" s="133" t="e">
        <f>'4-5_Prison and Probation'!ET41/E41*100</f>
        <v>#VALUE!</v>
      </c>
      <c r="EK41" s="133" t="e">
        <f>'4-5_Prison and Probation'!EU41/F41*100</f>
        <v>#VALUE!</v>
      </c>
      <c r="EL41" s="133" t="e">
        <f>'4-5_Prison and Probation'!EV41/G41*100</f>
        <v>#VALUE!</v>
      </c>
      <c r="EM41" s="133" t="e">
        <f>'4-5_Prison and Probation'!EW41/H41*100</f>
        <v>#VALUE!</v>
      </c>
      <c r="EN41" s="340" t="e">
        <f t="shared" si="16"/>
        <v>#VALUE!</v>
      </c>
      <c r="EO41" s="171" t="s">
        <v>3336</v>
      </c>
      <c r="EP41" s="168" t="e">
        <f>'4-5_Prison and Probation'!EY41/C41*100</f>
        <v>#VALUE!</v>
      </c>
      <c r="EQ41" s="168" t="e">
        <f>'4-5_Prison and Probation'!EZ41/D41*100</f>
        <v>#VALUE!</v>
      </c>
      <c r="ER41" s="168" t="e">
        <f>'4-5_Prison and Probation'!FA41/E41*100</f>
        <v>#VALUE!</v>
      </c>
      <c r="ES41" s="168" t="e">
        <f>'4-5_Prison and Probation'!FB41/F41*100</f>
        <v>#VALUE!</v>
      </c>
      <c r="ET41" s="168" t="e">
        <f>'4-5_Prison and Probation'!FC41/G41*100</f>
        <v>#VALUE!</v>
      </c>
      <c r="EU41" s="168" t="e">
        <f>'4-5_Prison and Probation'!FD41/H41*100</f>
        <v>#VALUE!</v>
      </c>
      <c r="EV41" s="6" t="e">
        <f t="shared" si="17"/>
        <v>#VALUE!</v>
      </c>
      <c r="EW41" s="171" t="s">
        <v>3336</v>
      </c>
      <c r="EX41" s="168" t="e">
        <f>'4-5_Prison and Probation'!FF41/C41*100</f>
        <v>#VALUE!</v>
      </c>
      <c r="EY41" s="168" t="e">
        <f>'4-5_Prison and Probation'!FG41/D41*100</f>
        <v>#VALUE!</v>
      </c>
      <c r="EZ41" s="168" t="e">
        <f>'4-5_Prison and Probation'!FH41/E41*100</f>
        <v>#VALUE!</v>
      </c>
      <c r="FA41" s="168" t="e">
        <f>'4-5_Prison and Probation'!FI41/F41*100</f>
        <v>#VALUE!</v>
      </c>
      <c r="FB41" s="168" t="e">
        <f>'4-5_Prison and Probation'!FJ41/G41*100</f>
        <v>#VALUE!</v>
      </c>
      <c r="FC41" s="168" t="e">
        <f>'4-5_Prison and Probation'!FK41/H41*100</f>
        <v>#VALUE!</v>
      </c>
      <c r="FD41" s="6" t="e">
        <f t="shared" si="18"/>
        <v>#VALUE!</v>
      </c>
      <c r="FE41" s="171" t="s">
        <v>3336</v>
      </c>
      <c r="FF41" s="168" t="e">
        <f>'4-5_Prison and Probation'!FM41/C41*100</f>
        <v>#VALUE!</v>
      </c>
      <c r="FG41" s="168" t="e">
        <f>'4-5_Prison and Probation'!FN41/D41*100</f>
        <v>#VALUE!</v>
      </c>
      <c r="FH41" s="168" t="e">
        <f>'4-5_Prison and Probation'!FO41/E41*100</f>
        <v>#VALUE!</v>
      </c>
      <c r="FI41" s="168" t="e">
        <f>'4-5_Prison and Probation'!FP41/F41*100</f>
        <v>#VALUE!</v>
      </c>
      <c r="FJ41" s="168" t="e">
        <f>'4-5_Prison and Probation'!FQ41/G41*100</f>
        <v>#VALUE!</v>
      </c>
      <c r="FK41" s="168" t="e">
        <f>'4-5_Prison and Probation'!FR41/H41*100</f>
        <v>#VALUE!</v>
      </c>
      <c r="FL41" s="6" t="e">
        <f t="shared" si="19"/>
        <v>#VALUE!</v>
      </c>
      <c r="FM41" s="171" t="s">
        <v>3336</v>
      </c>
      <c r="FN41" s="168" t="e">
        <f>'4-5_Prison and Probation'!FT41/C41*100</f>
        <v>#VALUE!</v>
      </c>
      <c r="FO41" s="168" t="e">
        <f>'4-5_Prison and Probation'!FU41/D41*100</f>
        <v>#VALUE!</v>
      </c>
      <c r="FP41" s="168" t="e">
        <f>'4-5_Prison and Probation'!FV41/E41*100</f>
        <v>#VALUE!</v>
      </c>
      <c r="FQ41" s="168" t="e">
        <f>'4-5_Prison and Probation'!FW41/F41*100</f>
        <v>#VALUE!</v>
      </c>
      <c r="FR41" s="168" t="e">
        <f>'4-5_Prison and Probation'!FX41/G41*100</f>
        <v>#VALUE!</v>
      </c>
      <c r="FS41" s="168" t="e">
        <f>'4-5_Prison and Probation'!FY41/H41*100</f>
        <v>#VALUE!</v>
      </c>
      <c r="FT41" s="6" t="e">
        <f t="shared" si="20"/>
        <v>#VALUE!</v>
      </c>
      <c r="FU41" s="171" t="s">
        <v>3336</v>
      </c>
      <c r="FV41" s="168" t="e">
        <f>'4-5_Prison and Probation'!GA41/C41*100</f>
        <v>#VALUE!</v>
      </c>
      <c r="FW41" s="168" t="e">
        <f>'4-5_Prison and Probation'!GB41/D41*100</f>
        <v>#VALUE!</v>
      </c>
      <c r="FX41" s="168" t="e">
        <f>'4-5_Prison and Probation'!GC41/E41*100</f>
        <v>#VALUE!</v>
      </c>
      <c r="FY41" s="168" t="e">
        <f>'4-5_Prison and Probation'!GD41/F41*100</f>
        <v>#VALUE!</v>
      </c>
      <c r="FZ41" s="168" t="e">
        <f>'4-5_Prison and Probation'!GE41/G41*100</f>
        <v>#VALUE!</v>
      </c>
      <c r="GA41" s="168" t="e">
        <f>'4-5_Prison and Probation'!GF41/H41*100</f>
        <v>#VALUE!</v>
      </c>
      <c r="GB41" s="6" t="e">
        <f t="shared" si="21"/>
        <v>#VALUE!</v>
      </c>
      <c r="GC41" s="171" t="s">
        <v>3336</v>
      </c>
      <c r="GE41" s="168">
        <f>'4-5_Prison and Probation'!HA41/G41*100</f>
        <v>44.587872341510334</v>
      </c>
      <c r="GF41" s="168">
        <f>'4-5_Prison and Probation'!HB41/G41*100</f>
        <v>2.1243881458655887</v>
      </c>
      <c r="GG41" s="168" t="e">
        <f>'4-5_Prison and Probation'!HC41/E41*100</f>
        <v>#VALUE!</v>
      </c>
      <c r="GH41" s="168">
        <f>'4-5_Prison and Probation'!HD41/G41*100</f>
        <v>28.576055402100547</v>
      </c>
      <c r="GI41" s="168" t="e">
        <f>'4-5_Prison and Probation'!HE41/G41*100</f>
        <v>#VALUE!</v>
      </c>
      <c r="GJ41" s="171" t="s">
        <v>3336</v>
      </c>
      <c r="GK41" s="168">
        <f>'4-5_Prison and Probation'!HG41/G41*100</f>
        <v>1.0318456708490003</v>
      </c>
      <c r="GL41" s="168">
        <f>'4-5_Prison and Probation'!HH41/G41*100</f>
        <v>1.2139360833517649E-2</v>
      </c>
      <c r="GM41" s="168" t="e">
        <f>'4-5_Prison and Probation'!HI41/G41*100</f>
        <v>#VALUE!</v>
      </c>
      <c r="GN41" s="168">
        <f>'4-5_Prison and Probation'!HJ41/G41*100</f>
        <v>0.57054995917532958</v>
      </c>
      <c r="GO41" s="168" t="e">
        <f>'4-5_Prison and Probation'!HK41/G41*100</f>
        <v>#VALUE!</v>
      </c>
      <c r="GP41" s="171" t="s">
        <v>3336</v>
      </c>
      <c r="GQ41" s="168">
        <f>'4-5_Prison and Probation'!HM41/G41*100</f>
        <v>5.2442038800796249</v>
      </c>
      <c r="GR41" s="168">
        <f>'4-5_Prison and Probation'!HN41/G41*100</f>
        <v>0.42487762917311778</v>
      </c>
      <c r="GS41" s="168" t="e">
        <f>'4-5_Prison and Probation'!HO41/G41*100</f>
        <v>#VALUE!</v>
      </c>
      <c r="GT41" s="168">
        <f>'4-5_Prison and Probation'!HP41/G41*100</f>
        <v>2.5614051358722243</v>
      </c>
      <c r="GU41" s="168" t="e">
        <f>'4-5_Prison and Probation'!HQ41/G41*100</f>
        <v>#VALUE!</v>
      </c>
      <c r="GV41" s="171" t="s">
        <v>3336</v>
      </c>
      <c r="GW41" s="168">
        <f>'4-5_Prison and Probation'!HS41/G41*100</f>
        <v>2.1850849500331773</v>
      </c>
      <c r="GX41" s="168">
        <f>'4-5_Prison and Probation'!HT41/G41*100</f>
        <v>6.0696804167588249E-2</v>
      </c>
      <c r="GY41" s="168" t="e">
        <f>'4-5_Prison and Probation'!HU41/G41*100</f>
        <v>#VALUE!</v>
      </c>
      <c r="GZ41" s="168">
        <f>'4-5_Prison and Probation'!HV41/G41*100</f>
        <v>1.1410999183506592</v>
      </c>
      <c r="HA41" s="168" t="e">
        <f>'4-5_Prison and Probation'!HW41/G41*100</f>
        <v>#VALUE!</v>
      </c>
      <c r="HB41" s="171" t="s">
        <v>3336</v>
      </c>
      <c r="HC41" s="168">
        <f>'4-5_Prison and Probation'!HY41/G41*100</f>
        <v>1.3231903308534239</v>
      </c>
      <c r="HD41" s="168">
        <f>'4-5_Prison and Probation'!HZ41/G41*100</f>
        <v>1.2139360833517649E-2</v>
      </c>
      <c r="HE41" s="168" t="e">
        <f>'4-5_Prison and Probation'!IA41/G41*100</f>
        <v>#VALUE!</v>
      </c>
      <c r="HF41" s="168">
        <f>'4-5_Prison and Probation'!IB41/G41*100</f>
        <v>0.64338612417643548</v>
      </c>
      <c r="HG41" s="168" t="e">
        <f>'4-5_Prison and Probation'!IC41/G41*100</f>
        <v>#VALUE!</v>
      </c>
      <c r="HH41" s="171" t="s">
        <v>3336</v>
      </c>
      <c r="HI41" s="168">
        <f>'4-5_Prison and Probation'!IE41/G41*100</f>
        <v>4.406587982566907</v>
      </c>
      <c r="HJ41" s="168">
        <f>'4-5_Prison and Probation'!IF41/G41*100</f>
        <v>6.0696804167588249E-2</v>
      </c>
      <c r="HK41" s="168" t="e">
        <f>'4-5_Prison and Probation'!IG41/G41*100</f>
        <v>#VALUE!</v>
      </c>
      <c r="HL41" s="168">
        <f>'4-5_Prison and Probation'!IH41/G41*100</f>
        <v>1.6995105166924711</v>
      </c>
      <c r="HM41" s="168" t="e">
        <f>'4-5_Prison and Probation'!II41/G41*100</f>
        <v>#VALUE!</v>
      </c>
      <c r="HN41" s="171" t="s">
        <v>3336</v>
      </c>
      <c r="HO41" s="168">
        <f>'4-5_Prison and Probation'!IK41/G41*100</f>
        <v>1.8209041250276474</v>
      </c>
      <c r="HP41" s="168">
        <f>'4-5_Prison and Probation'!IL41/G41*100</f>
        <v>0</v>
      </c>
      <c r="HQ41" s="168" t="e">
        <f>'4-5_Prison and Probation'!IM41/G41*100</f>
        <v>#VALUE!</v>
      </c>
      <c r="HR41" s="168">
        <f>'4-5_Prison and Probation'!IN41/G41*100</f>
        <v>0.97114886668141198</v>
      </c>
      <c r="HS41" s="168" t="e">
        <f>'4-5_Prison and Probation'!IO41/G41*100</f>
        <v>#VALUE!</v>
      </c>
      <c r="HT41" s="171" t="s">
        <v>3336</v>
      </c>
      <c r="HU41" s="168">
        <f>'4-5_Prison and Probation'!IQ41/G41*100</f>
        <v>0.87403398001327082</v>
      </c>
      <c r="HV41" s="168">
        <f>'4-5_Prison and Probation'!IR41/G41*100</f>
        <v>1.2139360833517649E-2</v>
      </c>
      <c r="HW41" s="168" t="e">
        <f>'4-5_Prison and Probation'!IS41/G41*100</f>
        <v>#VALUE!</v>
      </c>
      <c r="HX41" s="168">
        <f>'4-5_Prison and Probation'!IT41/G41*100</f>
        <v>0.35204146417201188</v>
      </c>
      <c r="HY41" s="168" t="e">
        <f>'4-5_Prison and Probation'!IU41/G41*100</f>
        <v>#VALUE!</v>
      </c>
      <c r="HZ41" s="171" t="s">
        <v>3336</v>
      </c>
      <c r="IA41" s="168">
        <f>'4-5_Prison and Probation'!IW41/G41*100</f>
        <v>3.8238986625580598</v>
      </c>
      <c r="IB41" s="168">
        <f>'4-5_Prison and Probation'!IX41/G41*100</f>
        <v>0.1456723300022118</v>
      </c>
      <c r="IC41" s="168" t="e">
        <f>'4-5_Prison and Probation'!IY41/G41*100</f>
        <v>#VALUE!</v>
      </c>
      <c r="ID41" s="168">
        <f>'4-5_Prison and Probation'!IZ41/G41*100</f>
        <v>2.4400115275370475</v>
      </c>
      <c r="IE41" s="168" t="e">
        <f>'4-5_Prison and Probation'!JA41/G41*100</f>
        <v>#VALUE!</v>
      </c>
      <c r="IF41" s="171" t="s">
        <v>3336</v>
      </c>
      <c r="IG41" s="168">
        <f>'4-5_Prison and Probation'!JC41/G41*100</f>
        <v>9.2380535943069315</v>
      </c>
      <c r="IH41" s="168">
        <f>'4-5_Prison and Probation'!JD41/G41*100</f>
        <v>0.36418082500552951</v>
      </c>
      <c r="II41" s="168" t="e">
        <f>'4-5_Prison and Probation'!JE41/G41*100</f>
        <v>#VALUE!</v>
      </c>
      <c r="IJ41" s="168">
        <f>'4-5_Prison and Probation'!JF41/G41*100</f>
        <v>7.3807313867787316</v>
      </c>
      <c r="IK41" s="168" t="e">
        <f>'4-5_Prison and Probation'!JG41/G41*100</f>
        <v>#VALUE!</v>
      </c>
      <c r="IL41" s="171" t="s">
        <v>3336</v>
      </c>
      <c r="IM41" s="168">
        <f>'4-5_Prison and Probation'!JI41/G41*100</f>
        <v>0.72836165001105901</v>
      </c>
      <c r="IN41" s="168">
        <f>'4-5_Prison and Probation'!JJ41/G41*100</f>
        <v>0.10925424750165885</v>
      </c>
      <c r="IO41" s="168" t="e">
        <f>'4-5_Prison and Probation'!JK41/G41*100</f>
        <v>#VALUE!</v>
      </c>
      <c r="IP41" s="168">
        <f>'4-5_Prison and Probation'!JL41/G41*100</f>
        <v>0.35204146417201188</v>
      </c>
      <c r="IQ41" s="168" t="e">
        <f>'4-5_Prison and Probation'!JM41/G41*100</f>
        <v>#VALUE!</v>
      </c>
      <c r="IR41" s="171" t="s">
        <v>3336</v>
      </c>
      <c r="IS41" s="168">
        <f>'4-5_Prison and Probation'!JO41/G41*100</f>
        <v>8.8010366043002968</v>
      </c>
      <c r="IT41" s="168">
        <f>'4-5_Prison and Probation'!JP41/G41*100</f>
        <v>0.31562338167145892</v>
      </c>
      <c r="IU41" s="168" t="e">
        <f>'4-5_Prison and Probation'!JQ41/G41*100</f>
        <v>#VALUE!</v>
      </c>
      <c r="IV41" s="168">
        <f>'4-5_Prison and Probation'!JR41/G41*100</f>
        <v>7.2107803351094848</v>
      </c>
      <c r="IW41" s="168" t="e">
        <f>'4-5_Prison and Probation'!JS41/G41*100</f>
        <v>#VALUE!</v>
      </c>
      <c r="IX41" s="171" t="s">
        <v>3336</v>
      </c>
      <c r="IY41" s="168">
        <f>'4-5_Prison and Probation'!KO41/H41*100</f>
        <v>52.479090625024774</v>
      </c>
      <c r="IZ41" s="168">
        <f>'4-5_Prison and Probation'!KP41/H41*100</f>
        <v>50.065292635178096</v>
      </c>
      <c r="JA41" s="168">
        <f>'4-5_Prison and Probation'!KQ41/H41*100</f>
        <v>2.4137979898466768</v>
      </c>
      <c r="JB41" s="171" t="s">
        <v>3336</v>
      </c>
      <c r="JC41" s="168" t="e">
        <f>'4-5_Prison and Probation'!KS41/H41*100</f>
        <v>#VALUE!</v>
      </c>
      <c r="JD41" s="168" t="e">
        <f>'4-5_Prison and Probation'!KT41/H41*100</f>
        <v>#VALUE!</v>
      </c>
      <c r="JE41" s="168" t="e">
        <f>'4-5_Prison and Probation'!KU41/H41*100</f>
        <v>#VALUE!</v>
      </c>
      <c r="JF41" s="168" t="e">
        <f>'4-5_Prison and Probation'!KV41/H41*100</f>
        <v>#VALUE!</v>
      </c>
      <c r="JG41" s="168" t="e">
        <f>'4-5_Prison and Probation'!KW41/H41*100</f>
        <v>#VALUE!</v>
      </c>
      <c r="JH41" s="168" t="e">
        <f>'4-5_Prison and Probation'!KX41/H41*100</f>
        <v>#VALUE!</v>
      </c>
      <c r="JI41" s="168" t="e">
        <f>'4-5_Prison and Probation'!KY41/H41*100</f>
        <v>#VALUE!</v>
      </c>
      <c r="JJ41" s="168" t="e">
        <f>'4-5_Prison and Probation'!KZ41/H41*100</f>
        <v>#VALUE!</v>
      </c>
      <c r="JK41" s="168">
        <f>'4-5_Prison and Probation'!LA41/H41*100</f>
        <v>4.8516138701395892</v>
      </c>
      <c r="JL41" s="168" t="e">
        <f>'4-5_Prison and Probation'!LB41/H41*100</f>
        <v>#VALUE!</v>
      </c>
      <c r="JM41" s="171" t="s">
        <v>3336</v>
      </c>
      <c r="JN41" s="168">
        <f>'4-5_Prison and Probation'!LD41/H41*100</f>
        <v>4.8516138701395892</v>
      </c>
      <c r="JO41" s="168" t="e">
        <f>'4-5_Prison and Probation'!LE41/H41*100</f>
        <v>#VALUE!</v>
      </c>
      <c r="JP41" s="168">
        <f>'4-5_Prison and Probation'!LF41/H41*100</f>
        <v>25.230793913770487</v>
      </c>
      <c r="JQ41" s="168" t="e">
        <f>'4-5_Prison and Probation'!LG41/H41*100</f>
        <v>#VALUE!</v>
      </c>
      <c r="JR41" s="168" t="e">
        <f>'4-5_Prison and Probation'!LH41/H41*100</f>
        <v>#VALUE!</v>
      </c>
      <c r="JS41" s="168" t="e">
        <f>'4-5_Prison and Probation'!LI41/H41*100</f>
        <v>#VALUE!</v>
      </c>
      <c r="JT41" s="171" t="s">
        <v>3336</v>
      </c>
      <c r="JU41" s="168">
        <f>'4-5_Prison and Probation'!LK41/H41*100</f>
        <v>3.2063883745724513</v>
      </c>
      <c r="JV41" s="168" t="e">
        <f>'4-5_Prison and Probation'!LL41/H41*100</f>
        <v>#VALUE!</v>
      </c>
      <c r="JW41" s="168">
        <f>'4-5_Prison and Probation'!LM41/H41*100</f>
        <v>7.3975102574405618</v>
      </c>
      <c r="JX41" s="168" t="e">
        <f>'4-5_Prison and Probation'!LN41/H41*100</f>
        <v>#VALUE!</v>
      </c>
      <c r="JY41" s="168">
        <f>'4-5_Prison and Probation'!LO41/H41*100</f>
        <v>0</v>
      </c>
      <c r="JZ41" s="168" t="e">
        <f>'4-5_Prison and Probation'!LP41/H41*100</f>
        <v>#VALUE!</v>
      </c>
      <c r="KA41" s="171" t="s">
        <v>3336</v>
      </c>
      <c r="KB41" s="168">
        <f>'4-5_Prison and Probation'!LR41/H41*100</f>
        <v>0</v>
      </c>
      <c r="KC41" s="168" t="e">
        <f>'4-5_Prison and Probation'!LS41/H41*100</f>
        <v>#VALUE!</v>
      </c>
      <c r="KD41" s="168">
        <f>'4-5_Prison and Probation'!LT41/H41*100</f>
        <v>0</v>
      </c>
      <c r="KE41" s="168">
        <f>'4-5_Prison and Probation'!LU41/H41*100</f>
        <v>0</v>
      </c>
      <c r="KF41" s="171" t="s">
        <v>3336</v>
      </c>
      <c r="KG41" s="168">
        <f>'4-5_Prison and Probation'!OT41/G41*100</f>
        <v>44.502896815675705</v>
      </c>
      <c r="KH41" s="168">
        <f>'4-5_Prison and Probation'!OU41/G41*100</f>
        <v>5.6569421484192253</v>
      </c>
      <c r="KI41" s="168" t="e">
        <f>'4-5_Prison and Probation'!OV41/G41*100</f>
        <v>#VALUE!</v>
      </c>
      <c r="KJ41" s="168">
        <f>'4-5_Prison and Probation'!OW41/G41*100</f>
        <v>16.521670094417523</v>
      </c>
      <c r="KK41" s="168">
        <f>'4-5_Prison and Probation'!OX41/G41*100</f>
        <v>7.5506824384479785</v>
      </c>
      <c r="KL41" s="171" t="s">
        <v>3336</v>
      </c>
      <c r="KM41" s="168">
        <f>'4-5_Prison and Probation'!OZ41/G41*100</f>
        <v>71.24590873191508</v>
      </c>
      <c r="KN41" s="168">
        <f>'4-5_Prison and Probation'!PA41/G41*100</f>
        <v>12.70991079269298</v>
      </c>
      <c r="KO41" s="168" t="e">
        <f>'4-5_Prison and Probation'!PB41/G41*100</f>
        <v>#VALUE!</v>
      </c>
      <c r="KP41" s="168">
        <f>'4-5_Prison and Probation'!PC41/G41*100</f>
        <v>28.017644803758735</v>
      </c>
      <c r="KQ41" s="168">
        <f>'4-5_Prison and Probation'!PD41/G41*100</f>
        <v>11.071097080168098</v>
      </c>
      <c r="KR41" s="171" t="s">
        <v>3336</v>
      </c>
      <c r="KS41" s="168" t="e">
        <f>'4-5_Prison and Probation'!PF41/G41*100</f>
        <v>#VALUE!</v>
      </c>
      <c r="KT41" s="168" t="e">
        <f>'4-5_Prison and Probation'!PG41/G41*100</f>
        <v>#VALUE!</v>
      </c>
      <c r="KU41" s="168" t="e">
        <f>'4-5_Prison and Probation'!PH41/G41*100</f>
        <v>#VALUE!</v>
      </c>
      <c r="KV41" s="168" t="e">
        <f>'4-5_Prison and Probation'!PI41/G41*100</f>
        <v>#VALUE!</v>
      </c>
      <c r="KW41" s="168" t="e">
        <f>'4-5_Prison and Probation'!PJ41/G41*100</f>
        <v>#VALUE!</v>
      </c>
      <c r="KX41" s="168" t="e">
        <f>'4-5_Prison and Probation'!PK41/G41*100</f>
        <v>#VALUE!</v>
      </c>
      <c r="KY41" s="168" t="e">
        <f>'4-5_Prison and Probation'!PL41/G41*100</f>
        <v>#VALUE!</v>
      </c>
      <c r="KZ41" s="171" t="s">
        <v>3336</v>
      </c>
      <c r="LA41" s="168">
        <f>'4-5_Prison and Probation'!PN41/G41*100</f>
        <v>44.502896815675705</v>
      </c>
      <c r="LB41" s="168">
        <f>'4-5_Prison and Probation'!PO41/G41*100</f>
        <v>71.24590873191508</v>
      </c>
      <c r="LC41" s="171" t="s">
        <v>3336</v>
      </c>
      <c r="LD41" s="168" t="e">
        <f>'4-5_Prison and Probation'!PQ41/G41*100</f>
        <v>#VALUE!</v>
      </c>
      <c r="LE41" s="168" t="e">
        <f>'4-5_Prison and Probation'!PR41/G41*100</f>
        <v>#VALUE!</v>
      </c>
      <c r="LF41" s="168">
        <f>'4-5_Prison and Probation'!PS41/G41*100</f>
        <v>8.6553642742980852</v>
      </c>
      <c r="LG41" s="168">
        <f>'4-5_Prison and Probation'!PT41/G41*100</f>
        <v>2.8648891567101655</v>
      </c>
      <c r="LH41" s="168">
        <f>'4-5_Prison and Probation'!PU41/G41*100</f>
        <v>3.2533487033827302</v>
      </c>
      <c r="LI41" s="168">
        <f>'4-5_Prison and Probation'!PV41/G41*100</f>
        <v>1.1410999183506592</v>
      </c>
      <c r="LJ41" s="171" t="s">
        <v>3336</v>
      </c>
      <c r="LK41" s="168" t="e">
        <f>'4-5_Prison and Probation'!PX41/G41*100</f>
        <v>#VALUE!</v>
      </c>
      <c r="LL41" s="168" t="e">
        <f>'4-5_Prison and Probation'!PY41/G41*100</f>
        <v>#VALUE!</v>
      </c>
      <c r="LM41" s="168">
        <f>'4-5_Prison and Probation'!PZ41/G41*100</f>
        <v>11.593089596009357</v>
      </c>
      <c r="LN41" s="168">
        <f>'4-5_Prison and Probation'!QA41/G41*100</f>
        <v>46.396637105704457</v>
      </c>
      <c r="LO41" s="168">
        <f>'4-5_Prison and Probation'!QB41/G41*100</f>
        <v>1.0561243925160355</v>
      </c>
      <c r="LP41" s="168">
        <f>'4-5_Prison and Probation'!QC41/G41*100</f>
        <v>3.1440944558810711</v>
      </c>
      <c r="LQ41" s="171" t="s">
        <v>3336</v>
      </c>
      <c r="LR41" s="168" t="e">
        <f>'4-5_Prison and Probation'!QE41/G41*100</f>
        <v>#VALUE!</v>
      </c>
      <c r="LS41" s="168" t="e">
        <f>'4-5_Prison and Probation'!QF41/G41*100</f>
        <v>#VALUE!</v>
      </c>
      <c r="LT41" s="168">
        <f>'4-5_Prison and Probation'!QG41/G41*100</f>
        <v>3.5568327242206719</v>
      </c>
      <c r="LU41" s="168">
        <f>'4-5_Prison and Probation'!QH41/G41*100</f>
        <v>3.6053901675547424</v>
      </c>
      <c r="LV41" s="168">
        <f>'4-5_Prison and Probation'!QI41/G41*100</f>
        <v>2.5128476925381538</v>
      </c>
      <c r="LW41" s="168">
        <f>'4-5_Prison and Probation'!QJ41/G41*100</f>
        <v>0.94687014501437672</v>
      </c>
      <c r="LX41" s="171" t="s">
        <v>3336</v>
      </c>
      <c r="LY41" s="168">
        <f>'4-5_Prison and Probation'!QL41/G41*100</f>
        <v>0</v>
      </c>
      <c r="LZ41" s="168">
        <f>'4-5_Prison and Probation'!QM41/G41*100</f>
        <v>0</v>
      </c>
      <c r="MA41" s="168">
        <f>'4-5_Prison and Probation'!QN41/G41*100</f>
        <v>12.24861508101931</v>
      </c>
      <c r="MB41" s="168">
        <f>'4-5_Prison and Probation'!QO41/G41*100</f>
        <v>9.2744716768074849</v>
      </c>
      <c r="MC41" s="168">
        <f>'4-5_Prison and Probation'!QP41/G41*100</f>
        <v>16.388137125248829</v>
      </c>
      <c r="MD41" s="168">
        <f>'4-5_Prison and Probation'!QQ41/G41*100</f>
        <v>4.6129571167367072</v>
      </c>
      <c r="ME41" s="171" t="s">
        <v>3336</v>
      </c>
      <c r="MF41" s="168" t="e">
        <f>'4-5_Prison and Probation'!QS41/G41*100</f>
        <v>#VALUE!</v>
      </c>
      <c r="MG41" s="168" t="e">
        <f>'4-5_Prison and Probation'!QT41/G41*100</f>
        <v>#VALUE!</v>
      </c>
      <c r="MH41" s="168" t="e">
        <f>'4-5_Prison and Probation'!QU41/G41*100</f>
        <v>#VALUE!</v>
      </c>
      <c r="MI41" s="168" t="e">
        <f>'4-5_Prison and Probation'!QV41/G41*100</f>
        <v>#VALUE!</v>
      </c>
      <c r="MJ41" s="168" t="e">
        <f>'4-5_Prison and Probation'!QW41/G41*100</f>
        <v>#VALUE!</v>
      </c>
      <c r="MK41" s="168" t="e">
        <f>'4-5_Prison and Probation'!QX41/G41*100</f>
        <v>#VALUE!</v>
      </c>
      <c r="ML41" s="168" t="e">
        <f>'4-5_Prison and Probation'!QY41/G41*100</f>
        <v>#VALUE!</v>
      </c>
      <c r="MM41" s="171" t="s">
        <v>3336</v>
      </c>
      <c r="MN41" s="168" t="e">
        <f>'4-5_Prison and Probation'!RY41/G41*100</f>
        <v>#VALUE!</v>
      </c>
      <c r="MO41" s="171" t="s">
        <v>3336</v>
      </c>
      <c r="MP41" s="168" t="e">
        <f>'4-5_Prison and Probation'!SA41/G41*100</f>
        <v>#VALUE!</v>
      </c>
      <c r="MQ41" s="168" t="e">
        <f>'4-5_Prison and Probation'!SB41/G41*100</f>
        <v>#VALUE!</v>
      </c>
      <c r="MR41" s="168" t="e">
        <f>'4-5_Prison and Probation'!SC41/G41*100</f>
        <v>#VALUE!</v>
      </c>
      <c r="MS41" s="168" t="e">
        <f>'4-5_Prison and Probation'!SD41/G41*100</f>
        <v>#VALUE!</v>
      </c>
      <c r="MT41" s="171" t="s">
        <v>3336</v>
      </c>
      <c r="MU41" s="168" t="e">
        <f>'4-5_Prison and Probation'!SF41/G41*100</f>
        <v>#VALUE!</v>
      </c>
      <c r="MV41" s="168" t="e">
        <f>'4-5_Prison and Probation'!SG41/G41*100</f>
        <v>#VALUE!</v>
      </c>
      <c r="MW41" s="168" t="e">
        <f>'4-5_Prison and Probation'!SH41/G41*100</f>
        <v>#VALUE!</v>
      </c>
      <c r="MX41" s="168" t="e">
        <f>'4-5_Prison and Probation'!SI41/G41*100</f>
        <v>#VALUE!</v>
      </c>
      <c r="MY41" s="171" t="s">
        <v>3336</v>
      </c>
      <c r="MZ41" s="168" t="e">
        <f>'4-5_Prison and Probation'!SK41/G41*100</f>
        <v>#VALUE!</v>
      </c>
      <c r="NA41" s="168" t="e">
        <f>'4-5_Prison and Probation'!SL41/G41*100</f>
        <v>#VALUE!</v>
      </c>
      <c r="NB41" s="168" t="e">
        <f>'4-5_Prison and Probation'!SM41/G41*100</f>
        <v>#VALUE!</v>
      </c>
      <c r="NC41" s="168" t="e">
        <f>'4-5_Prison and Probation'!SN41/G41*100</f>
        <v>#VALUE!</v>
      </c>
    </row>
    <row r="42" spans="1:367">
      <c r="A42" s="133">
        <v>41</v>
      </c>
      <c r="B42" s="150" t="s">
        <v>3326</v>
      </c>
      <c r="C42" s="5">
        <v>2057.2840000000001</v>
      </c>
      <c r="D42" s="5">
        <v>2059.7939999999999</v>
      </c>
      <c r="E42" s="5">
        <v>2062.2939999999999</v>
      </c>
      <c r="F42" s="5">
        <v>2065.7689999999998</v>
      </c>
      <c r="G42" s="5">
        <v>2069.172</v>
      </c>
      <c r="H42" s="5">
        <v>2071.2779999999998</v>
      </c>
      <c r="I42" s="171" t="s">
        <v>3336</v>
      </c>
      <c r="J42" s="285">
        <f>'4-5_Prison and Probation'!AJ42/C42*100</f>
        <v>122.24855683512826</v>
      </c>
      <c r="K42" s="285">
        <f>'4-5_Prison and Probation'!AK42/D42*100</f>
        <v>123.45894783653124</v>
      </c>
      <c r="L42" s="285">
        <f>'4-5_Prison and Probation'!AL42/E42*100</f>
        <v>138.00166222662725</v>
      </c>
      <c r="M42" s="285">
        <f>'4-5_Prison and Probation'!AM42/F42*100</f>
        <v>150.83971150694973</v>
      </c>
      <c r="N42" s="285">
        <f>'4-5_Prison and Probation'!AN42/G42*100</f>
        <v>169.05312849777593</v>
      </c>
      <c r="O42" s="285">
        <f>'4-5_Prison and Probation'!AO42/H42*100</f>
        <v>161.68761508595176</v>
      </c>
      <c r="P42" s="340">
        <f t="shared" si="0"/>
        <v>32.261369190650981</v>
      </c>
      <c r="Q42" s="171" t="s">
        <v>3336</v>
      </c>
      <c r="R42" s="167">
        <f>'4-5_Prison and Probation'!AQ42/C42*100</f>
        <v>5.2982475924568506</v>
      </c>
      <c r="S42" s="167">
        <f>'4-5_Prison and Probation'!AR42/D42*100</f>
        <v>4.0780777106836901</v>
      </c>
      <c r="T42" s="167">
        <f>'4-5_Prison and Probation'!AS42/E42*100</f>
        <v>5.2368866902585181</v>
      </c>
      <c r="U42" s="167">
        <f>'4-5_Prison and Probation'!AT42/F42*100</f>
        <v>11.037052061484125</v>
      </c>
      <c r="V42" s="167">
        <f>'4-5_Prison and Probation'!AU42/G42*100</f>
        <v>11.550513925376913</v>
      </c>
      <c r="W42" s="167">
        <f>'4-5_Prison and Probation'!AV42/H42*100</f>
        <v>11.538769783679449</v>
      </c>
      <c r="X42" s="6">
        <f t="shared" si="1"/>
        <v>117.78464638208436</v>
      </c>
      <c r="Y42" s="171" t="s">
        <v>3336</v>
      </c>
      <c r="Z42" s="168">
        <f>'4-5_Prison and Probation'!AX42/C42*100</f>
        <v>3.159505445043076</v>
      </c>
      <c r="AA42" s="168">
        <f>'4-5_Prison and Probation'!AY42/D42*100</f>
        <v>2.9129126504883502</v>
      </c>
      <c r="AB42" s="168">
        <f>'4-5_Prison and Probation'!AZ42/E42*100</f>
        <v>4.1216237839997598</v>
      </c>
      <c r="AC42" s="168">
        <f>'4-5_Prison and Probation'!BA42/F42*100</f>
        <v>4.9376285538218463</v>
      </c>
      <c r="AD42" s="168">
        <f>'4-5_Prison and Probation'!BB42/G42*100</f>
        <v>5.4127931365783022</v>
      </c>
      <c r="AE42" s="168">
        <f>'4-5_Prison and Probation'!BC42/H42*100</f>
        <v>4.8279371479830333</v>
      </c>
      <c r="AF42" s="6">
        <f t="shared" si="2"/>
        <v>52.80673611617118</v>
      </c>
      <c r="AG42" s="171" t="s">
        <v>3336</v>
      </c>
      <c r="AH42" s="168">
        <f>'4-5_Prison and Probation'!BE42/C42*100</f>
        <v>7.388381963793039</v>
      </c>
      <c r="AI42" s="168">
        <f>'4-5_Prison and Probation'!BF42/D42*100</f>
        <v>3.3498495480616022</v>
      </c>
      <c r="AJ42" s="168">
        <f>'4-5_Prison and Probation'!BG42/E42*100</f>
        <v>4.2670928587291632</v>
      </c>
      <c r="AK42" s="168">
        <f>'4-5_Prison and Probation'!BH42/F42*100</f>
        <v>5.7605666461254863</v>
      </c>
      <c r="AL42" s="168">
        <f>'4-5_Prison and Probation'!BI42/G42*100</f>
        <v>9.5690450093080699</v>
      </c>
      <c r="AM42" s="168">
        <f>'4-5_Prison and Probation'!BJ42/H42*100</f>
        <v>8.7868456093291201</v>
      </c>
      <c r="AN42" s="6">
        <f t="shared" si="3"/>
        <v>18.927874227256922</v>
      </c>
      <c r="AO42" s="171" t="s">
        <v>3336</v>
      </c>
      <c r="AP42" s="168">
        <f>'4-5_Prison and Probation'!BL42/C42*100</f>
        <v>0.14582332823275737</v>
      </c>
      <c r="AQ42" s="168">
        <f>'4-5_Prison and Probation'!BM42/D42*100</f>
        <v>0</v>
      </c>
      <c r="AR42" s="168">
        <f>'4-5_Prison and Probation'!BN42/E42*100</f>
        <v>0.87281444837641975</v>
      </c>
      <c r="AS42" s="168">
        <f>'4-5_Prison and Probation'!BO42/F42*100</f>
        <v>1.4038355692238582</v>
      </c>
      <c r="AT42" s="168">
        <f>'4-5_Prison and Probation'!BP42/G42*100</f>
        <v>0.38662808118416447</v>
      </c>
      <c r="AU42" s="168">
        <f>'4-5_Prison and Probation'!BQ42/H42*100</f>
        <v>4.827937147983033E-2</v>
      </c>
      <c r="AV42" s="6">
        <f t="shared" si="4"/>
        <v>-66.891873841496249</v>
      </c>
      <c r="AW42" s="171" t="s">
        <v>3336</v>
      </c>
      <c r="AX42" s="168">
        <f>'4-5_Prison and Probation'!BS42/C42*100</f>
        <v>1.166586625862059</v>
      </c>
      <c r="AY42" s="168">
        <f>'4-5_Prison and Probation'!BT42/D42*100</f>
        <v>0.92242233932131079</v>
      </c>
      <c r="AZ42" s="168">
        <f>'4-5_Prison and Probation'!BU42/E42*100</f>
        <v>0</v>
      </c>
      <c r="BA42" s="168">
        <f>'4-5_Prison and Probation'!BV42/F42*100</f>
        <v>1.0165705846103801</v>
      </c>
      <c r="BB42" s="168">
        <f>'4-5_Prison and Probation'!BW42/G42*100</f>
        <v>1.0148987131084317</v>
      </c>
      <c r="BC42" s="168">
        <f>'4-5_Prison and Probation'!BX42/H42*100</f>
        <v>4.827937147983033E-2</v>
      </c>
      <c r="BD42" s="6">
        <f t="shared" si="5"/>
        <v>-95.861484230187031</v>
      </c>
      <c r="BE42" s="171" t="s">
        <v>3336</v>
      </c>
      <c r="BF42" s="168">
        <f>'4-5_Prison and Probation'!BZ42/C42*100</f>
        <v>108.63837953340423</v>
      </c>
      <c r="BG42" s="168">
        <f>'4-5_Prison and Probation'!CA42/D42*100</f>
        <v>114.57456425254178</v>
      </c>
      <c r="BH42" s="168">
        <f>'4-5_Prison and Probation'!CB42/E42*100</f>
        <v>113.95077520469926</v>
      </c>
      <c r="BI42" s="168">
        <f>'4-5_Prison and Probation'!CC42/F42*100</f>
        <v>152.77603643001711</v>
      </c>
      <c r="BJ42" s="168">
        <f>'4-5_Prison and Probation'!CD42/G42*100</f>
        <v>118.40484986265037</v>
      </c>
      <c r="BK42" s="168">
        <f>'4-5_Prison and Probation'!CE42/H42*100</f>
        <v>102.20742942280081</v>
      </c>
      <c r="BL42" s="6">
        <f t="shared" si="6"/>
        <v>-5.9195931844933511</v>
      </c>
      <c r="BM42" s="171" t="s">
        <v>3336</v>
      </c>
      <c r="BN42" s="168">
        <f>'4-5_Prison and Probation'!CG42/C42*100</f>
        <v>4.2288765187499635</v>
      </c>
      <c r="BO42" s="168">
        <f>'4-5_Prison and Probation'!CH42/D42*100</f>
        <v>6.0685680218507292</v>
      </c>
      <c r="BP42" s="168">
        <f>'4-5_Prison and Probation'!CI42/E42*100</f>
        <v>16.87441266861078</v>
      </c>
      <c r="BQ42" s="345">
        <f>'4-5_Prison and Probation'!CJ42/F42*100</f>
        <v>5.0344447999752155</v>
      </c>
      <c r="BR42" s="168">
        <f>'4-5_Prison and Probation'!CJ42/G42*100</f>
        <v>5.0261650553941379</v>
      </c>
      <c r="BS42" s="168">
        <f>'4-5_Prison and Probation'!CL42/H42*100</f>
        <v>5.5762674059204036</v>
      </c>
      <c r="BT42" s="6">
        <f t="shared" si="7"/>
        <v>31.861674872661524</v>
      </c>
      <c r="BU42" s="171" t="s">
        <v>3336</v>
      </c>
      <c r="BV42" s="168" t="e">
        <f>'4-5_Prison and Probation'!CN42/C42*100</f>
        <v>#VALUE!</v>
      </c>
      <c r="BW42" s="168" t="e">
        <f>'4-5_Prison and Probation'!CO42/D42*100</f>
        <v>#VALUE!</v>
      </c>
      <c r="BX42" s="168" t="e">
        <f>'4-5_Prison and Probation'!CP42/E42*100</f>
        <v>#VALUE!</v>
      </c>
      <c r="BY42" s="168" t="e">
        <f>'4-5_Prison and Probation'!CQ42/F42*100</f>
        <v>#VALUE!</v>
      </c>
      <c r="BZ42" s="168" t="e">
        <f>'4-5_Prison and Probation'!CR42/G42*100</f>
        <v>#VALUE!</v>
      </c>
      <c r="CA42" s="168" t="e">
        <f>'4-5_Prison and Probation'!CS42/H42*100</f>
        <v>#VALUE!</v>
      </c>
      <c r="CB42" s="6" t="e">
        <f t="shared" si="8"/>
        <v>#VALUE!</v>
      </c>
      <c r="CC42" s="171" t="s">
        <v>3336</v>
      </c>
      <c r="CD42" s="168" t="e">
        <f>'4-5_Prison and Probation'!CU42/C42*100</f>
        <v>#VALUE!</v>
      </c>
      <c r="CE42" s="168" t="e">
        <f>'4-5_Prison and Probation'!CV42/D42*100</f>
        <v>#VALUE!</v>
      </c>
      <c r="CF42" s="168" t="e">
        <f>'4-5_Prison and Probation'!CW42/E42*100</f>
        <v>#VALUE!</v>
      </c>
      <c r="CG42" s="168" t="e">
        <f>'4-5_Prison and Probation'!CX42/F42*100</f>
        <v>#VALUE!</v>
      </c>
      <c r="CH42" s="168" t="e">
        <f>'4-5_Prison and Probation'!CY42/G42*100</f>
        <v>#VALUE!</v>
      </c>
      <c r="CI42" s="168" t="e">
        <f>'4-5_Prison and Probation'!CZ42/H42*100</f>
        <v>#VALUE!</v>
      </c>
      <c r="CJ42" s="6" t="e">
        <f t="shared" si="9"/>
        <v>#VALUE!</v>
      </c>
      <c r="CK42" s="171" t="s">
        <v>3336</v>
      </c>
      <c r="CL42" s="168" t="e">
        <f>'4-5_Prison and Probation'!DB42/C42*100</f>
        <v>#VALUE!</v>
      </c>
      <c r="CM42" s="168" t="e">
        <f>'4-5_Prison and Probation'!DC42/D42*100</f>
        <v>#VALUE!</v>
      </c>
      <c r="CN42" s="168" t="e">
        <f>'4-5_Prison and Probation'!DD42/E42*100</f>
        <v>#VALUE!</v>
      </c>
      <c r="CO42" s="168" t="e">
        <f>'4-5_Prison and Probation'!DE42/F42*100</f>
        <v>#VALUE!</v>
      </c>
      <c r="CP42" s="168" t="e">
        <f>'4-5_Prison and Probation'!DF42/G42*100</f>
        <v>#VALUE!</v>
      </c>
      <c r="CQ42" s="168" t="e">
        <f>'4-5_Prison and Probation'!DG42/H42*100</f>
        <v>#VALUE!</v>
      </c>
      <c r="CR42" s="6" t="e">
        <f t="shared" si="10"/>
        <v>#VALUE!</v>
      </c>
      <c r="CS42" s="171" t="s">
        <v>3336</v>
      </c>
      <c r="CT42" s="168" t="e">
        <f>'4-5_Prison and Probation'!DI42/C42*100</f>
        <v>#VALUE!</v>
      </c>
      <c r="CU42" s="168" t="e">
        <f>'4-5_Prison and Probation'!DJ42/D42*100</f>
        <v>#VALUE!</v>
      </c>
      <c r="CV42" s="168" t="e">
        <f>'4-5_Prison and Probation'!DK42/E42*100</f>
        <v>#VALUE!</v>
      </c>
      <c r="CW42" s="168" t="e">
        <f>'4-5_Prison and Probation'!DL42/F42*100</f>
        <v>#VALUE!</v>
      </c>
      <c r="CX42" s="168" t="e">
        <f>'4-5_Prison and Probation'!DM42/G42*100</f>
        <v>#VALUE!</v>
      </c>
      <c r="CY42" s="168" t="e">
        <f>'4-5_Prison and Probation'!DN42/H42*100</f>
        <v>#VALUE!</v>
      </c>
      <c r="CZ42" s="6" t="e">
        <f t="shared" si="11"/>
        <v>#VALUE!</v>
      </c>
      <c r="DA42" s="171" t="s">
        <v>3336</v>
      </c>
      <c r="DB42" s="168">
        <f>'4-5_Prison and Probation'!DP42/C42*100</f>
        <v>102.07632976293016</v>
      </c>
      <c r="DC42" s="168">
        <f>'4-5_Prison and Probation'!DQ42/D42*100</f>
        <v>146.66515195208842</v>
      </c>
      <c r="DD42" s="168">
        <f>'4-5_Prison and Probation'!DR42/E42*100</f>
        <v>123.89116197787513</v>
      </c>
      <c r="DE42" s="168">
        <f>'4-5_Prison and Probation'!DS42/F42*100</f>
        <v>153.93783138385754</v>
      </c>
      <c r="DF42" s="168">
        <f>'4-5_Prison and Probation'!DT42/G42*100</f>
        <v>119.08144900472266</v>
      </c>
      <c r="DG42" s="168">
        <f>'4-5_Prison and Probation'!DU42/H42*100</f>
        <v>103.31785496683692</v>
      </c>
      <c r="DH42" s="6">
        <f t="shared" si="12"/>
        <v>1.2162713988543317</v>
      </c>
      <c r="DI42" s="171" t="s">
        <v>3336</v>
      </c>
      <c r="DJ42" s="168">
        <f>'4-5_Prison and Probation'!DW42/C42*100</f>
        <v>0.58329331293102948</v>
      </c>
      <c r="DK42" s="168">
        <f>'4-5_Prison and Probation'!DX42/D42*100</f>
        <v>0.38838835339844668</v>
      </c>
      <c r="DL42" s="168">
        <f>'4-5_Prison and Probation'!DY42/E42*100</f>
        <v>0.63036599049408093</v>
      </c>
      <c r="DM42" s="168">
        <f>'4-5_Prison and Probation'!DZ42/F42*100</f>
        <v>0.48408123076684767</v>
      </c>
      <c r="DN42" s="168">
        <f>'4-5_Prison and Probation'!EA42/G42*100</f>
        <v>0.62827063192426724</v>
      </c>
      <c r="DO42" s="168">
        <f>'4-5_Prison and Probation'!EB42/H42*100</f>
        <v>0.70005088645753977</v>
      </c>
      <c r="DP42" s="6">
        <f t="shared" si="13"/>
        <v>20.016957324576083</v>
      </c>
      <c r="DQ42" s="171" t="s">
        <v>3336</v>
      </c>
      <c r="DR42" s="168">
        <f>'4-5_Prison and Probation'!ED42/C42*100</f>
        <v>9.7215552155171567E-2</v>
      </c>
      <c r="DS42" s="168">
        <f>'4-5_Prison and Probation'!EE42/D42*100</f>
        <v>0</v>
      </c>
      <c r="DT42" s="168">
        <f>'4-5_Prison and Probation'!EF42/E42*100</f>
        <v>4.8489691576467764E-2</v>
      </c>
      <c r="DU42" s="168">
        <f>'4-5_Prison and Probation'!EG42/F42*100</f>
        <v>0</v>
      </c>
      <c r="DV42" s="168">
        <f>'4-5_Prison and Probation'!EH42/G42*100</f>
        <v>4.8328510148020559E-2</v>
      </c>
      <c r="DW42" s="168">
        <f>'4-5_Prison and Probation'!EI42/H42*100</f>
        <v>7.2419057219745495E-2</v>
      </c>
      <c r="DX42" s="6">
        <f t="shared" si="14"/>
        <v>-25.506716143366546</v>
      </c>
      <c r="DY42" s="171" t="s">
        <v>3336</v>
      </c>
      <c r="DZ42" s="168" t="e">
        <f>'4-5_Prison and Probation'!EK42/C42*100</f>
        <v>#VALUE!</v>
      </c>
      <c r="EA42" s="168" t="e">
        <f>'4-5_Prison and Probation'!EL42/D42*100</f>
        <v>#VALUE!</v>
      </c>
      <c r="EB42" s="168" t="e">
        <f>'4-5_Prison and Probation'!EM42/E42*100</f>
        <v>#VALUE!</v>
      </c>
      <c r="EC42" s="168" t="e">
        <f>'4-5_Prison and Probation'!EN42/F42*100</f>
        <v>#VALUE!</v>
      </c>
      <c r="ED42" s="168" t="e">
        <f>'4-5_Prison and Probation'!EO42/G42*100</f>
        <v>#VALUE!</v>
      </c>
      <c r="EE42" s="168" t="e">
        <f>'4-5_Prison and Probation'!EP42/H42*100</f>
        <v>#VALUE!</v>
      </c>
      <c r="EF42" s="6" t="e">
        <f t="shared" si="15"/>
        <v>#VALUE!</v>
      </c>
      <c r="EG42" s="171" t="s">
        <v>3336</v>
      </c>
      <c r="EH42" s="133">
        <f>'4-5_Prison and Probation'!ER42/C42*100</f>
        <v>101.49303644999912</v>
      </c>
      <c r="EI42" s="133">
        <f>'4-5_Prison and Probation'!ES42/D42*100</f>
        <v>146.27676359868997</v>
      </c>
      <c r="EJ42" s="133">
        <f>'4-5_Prison and Probation'!ET42/E42*100</f>
        <v>123.26079598738104</v>
      </c>
      <c r="EK42" s="133">
        <f>'4-5_Prison and Probation'!EU42/F42*100</f>
        <v>153.45375015309071</v>
      </c>
      <c r="EL42" s="133">
        <f>'4-5_Prison and Probation'!EV42/G42*100</f>
        <v>118.45317837279839</v>
      </c>
      <c r="EM42" s="133">
        <f>'4-5_Prison and Probation'!EW42/H42*100</f>
        <v>102.61780408037937</v>
      </c>
      <c r="EN42" s="340">
        <f t="shared" si="16"/>
        <v>1.1082214797409904</v>
      </c>
      <c r="EO42" s="171" t="s">
        <v>3336</v>
      </c>
      <c r="EP42" s="168">
        <f>'4-5_Prison and Probation'!EY42/C42*100</f>
        <v>18.957032670258457</v>
      </c>
      <c r="EQ42" s="168">
        <f>'4-5_Prison and Probation'!EZ42/D42*100</f>
        <v>40.052548944214813</v>
      </c>
      <c r="ER42" s="168">
        <f>'4-5_Prison and Probation'!FA42/E42*100</f>
        <v>45.386351315573826</v>
      </c>
      <c r="ES42" s="168">
        <f>'4-5_Prison and Probation'!FB42/F42*100</f>
        <v>37.709927876737432</v>
      </c>
      <c r="ET42" s="168">
        <f>'4-5_Prison and Probation'!FC42/G42*100</f>
        <v>24.11592656386226</v>
      </c>
      <c r="EU42" s="168">
        <f>'4-5_Prison and Probation'!FD42/H42*100</f>
        <v>16.077030702783503</v>
      </c>
      <c r="EV42" s="6">
        <f t="shared" si="17"/>
        <v>-15.192261455524971</v>
      </c>
      <c r="EW42" s="171" t="s">
        <v>3336</v>
      </c>
      <c r="EX42" s="168">
        <f>'4-5_Prison and Probation'!FF42/C42*100</f>
        <v>82.390180451507916</v>
      </c>
      <c r="EY42" s="168">
        <f>'4-5_Prison and Probation'!FG42/D42*100</f>
        <v>105.49598649185307</v>
      </c>
      <c r="EZ42" s="168">
        <f>'4-5_Prison and Probation'!FH42/E42*100</f>
        <v>77.777465288654284</v>
      </c>
      <c r="FA42" s="168">
        <f>'4-5_Prison and Probation'!FI42/F42*100</f>
        <v>115.59859790712321</v>
      </c>
      <c r="FB42" s="168">
        <f>'4-5_Prison and Probation'!FJ42/G42*100</f>
        <v>92.210797362423222</v>
      </c>
      <c r="FC42" s="168">
        <f>'4-5_Prison and Probation'!FK42/H42*100</f>
        <v>84.126804803604344</v>
      </c>
      <c r="FD42" s="6">
        <f t="shared" si="18"/>
        <v>2.1078050109606608</v>
      </c>
      <c r="FE42" s="171" t="s">
        <v>3336</v>
      </c>
      <c r="FF42" s="168" t="e">
        <f>'4-5_Prison and Probation'!FM42/C42*100</f>
        <v>#VALUE!</v>
      </c>
      <c r="FG42" s="168" t="e">
        <f>'4-5_Prison and Probation'!FN42/D42*100</f>
        <v>#VALUE!</v>
      </c>
      <c r="FH42" s="168" t="e">
        <f>'4-5_Prison and Probation'!FO42/E42*100</f>
        <v>#VALUE!</v>
      </c>
      <c r="FI42" s="168" t="e">
        <f>'4-5_Prison and Probation'!FP42/F42*100</f>
        <v>#VALUE!</v>
      </c>
      <c r="FJ42" s="168" t="e">
        <f>'4-5_Prison and Probation'!FQ42/G42*100</f>
        <v>#VALUE!</v>
      </c>
      <c r="FK42" s="168" t="e">
        <f>'4-5_Prison and Probation'!FR42/H42*100</f>
        <v>#VALUE!</v>
      </c>
      <c r="FL42" s="6" t="e">
        <f t="shared" si="19"/>
        <v>#VALUE!</v>
      </c>
      <c r="FM42" s="171" t="s">
        <v>3336</v>
      </c>
      <c r="FN42" s="168" t="e">
        <f>'4-5_Prison and Probation'!FT42/C42*100</f>
        <v>#VALUE!</v>
      </c>
      <c r="FO42" s="168" t="e">
        <f>'4-5_Prison and Probation'!FU42/D42*100</f>
        <v>#VALUE!</v>
      </c>
      <c r="FP42" s="168" t="e">
        <f>'4-5_Prison and Probation'!FV42/E42*100</f>
        <v>#VALUE!</v>
      </c>
      <c r="FQ42" s="168" t="e">
        <f>'4-5_Prison and Probation'!FW42/F42*100</f>
        <v>#VALUE!</v>
      </c>
      <c r="FR42" s="168">
        <f>'4-5_Prison and Probation'!FX42/G42*100</f>
        <v>0.43495659133218501</v>
      </c>
      <c r="FS42" s="168">
        <f>'4-5_Prison and Probation'!FY42/H42*100</f>
        <v>0.4827937147983033</v>
      </c>
      <c r="FT42" s="6" t="e">
        <f t="shared" si="20"/>
        <v>#VALUE!</v>
      </c>
      <c r="FU42" s="171" t="s">
        <v>3336</v>
      </c>
      <c r="FV42" s="168">
        <f>'4-5_Prison and Probation'!GA42/C42*100</f>
        <v>0.14582332823275737</v>
      </c>
      <c r="FW42" s="168">
        <f>'4-5_Prison and Probation'!GB42/D42*100</f>
        <v>0.72822816262208756</v>
      </c>
      <c r="FX42" s="168">
        <f>'4-5_Prison and Probation'!GC42/E42*100</f>
        <v>9.6979383152935528E-2</v>
      </c>
      <c r="FY42" s="168">
        <f>'4-5_Prison and Probation'!GD42/F42*100</f>
        <v>0.1452243692300543</v>
      </c>
      <c r="FZ42" s="168">
        <f>'4-5_Prison and Probation'!GE42/G42*100</f>
        <v>1.4498553044406168</v>
      </c>
      <c r="GA42" s="168">
        <f>'4-5_Prison and Probation'!GF42/H42*100</f>
        <v>0.72419057219745497</v>
      </c>
      <c r="GB42" s="6">
        <f t="shared" si="21"/>
        <v>396.62189237755626</v>
      </c>
      <c r="GC42" s="171" t="s">
        <v>3336</v>
      </c>
      <c r="GE42" s="168">
        <f>'4-5_Prison and Probation'!HA42/G42*100</f>
        <v>151.07492272271227</v>
      </c>
      <c r="GF42" s="168" t="e">
        <f>'4-5_Prison and Probation'!HB42/G42*100</f>
        <v>#VALUE!</v>
      </c>
      <c r="GG42" s="168" t="e">
        <f>'4-5_Prison and Probation'!HC42/E42*100</f>
        <v>#VALUE!</v>
      </c>
      <c r="GH42" s="168" t="e">
        <f>'4-5_Prison and Probation'!HD42/G42*100</f>
        <v>#VALUE!</v>
      </c>
      <c r="GI42" s="168" t="e">
        <f>'4-5_Prison and Probation'!HE42/G42*100</f>
        <v>#VALUE!</v>
      </c>
      <c r="GJ42" s="171" t="s">
        <v>3336</v>
      </c>
      <c r="GK42" s="168" t="e">
        <f>'4-5_Prison and Probation'!HG42/G42*100</f>
        <v>#VALUE!</v>
      </c>
      <c r="GL42" s="168" t="e">
        <f>'4-5_Prison and Probation'!HH42/G42*100</f>
        <v>#VALUE!</v>
      </c>
      <c r="GM42" s="168" t="e">
        <f>'4-5_Prison and Probation'!HI42/G42*100</f>
        <v>#VALUE!</v>
      </c>
      <c r="GN42" s="168" t="e">
        <f>'4-5_Prison and Probation'!HJ42/G42*100</f>
        <v>#VALUE!</v>
      </c>
      <c r="GO42" s="168" t="e">
        <f>'4-5_Prison and Probation'!HK42/G42*100</f>
        <v>#VALUE!</v>
      </c>
      <c r="GP42" s="171" t="s">
        <v>3336</v>
      </c>
      <c r="GQ42" s="168">
        <f>'4-5_Prison and Probation'!HM42/G42*100</f>
        <v>13.725296882037838</v>
      </c>
      <c r="GR42" s="168" t="e">
        <f>'4-5_Prison and Probation'!HN42/G42*100</f>
        <v>#VALUE!</v>
      </c>
      <c r="GS42" s="168" t="e">
        <f>'4-5_Prison and Probation'!HO42/G42*100</f>
        <v>#VALUE!</v>
      </c>
      <c r="GT42" s="168" t="e">
        <f>'4-5_Prison and Probation'!HP42/G42*100</f>
        <v>#VALUE!</v>
      </c>
      <c r="GU42" s="168" t="e">
        <f>'4-5_Prison and Probation'!HQ42/G42*100</f>
        <v>#VALUE!</v>
      </c>
      <c r="GV42" s="171" t="s">
        <v>3336</v>
      </c>
      <c r="GW42" s="168">
        <f>'4-5_Prison and Probation'!HS42/G42*100</f>
        <v>5.9444067482065286</v>
      </c>
      <c r="GX42" s="168" t="e">
        <f>'4-5_Prison and Probation'!HT42/G42*100</f>
        <v>#VALUE!</v>
      </c>
      <c r="GY42" s="168" t="e">
        <f>'4-5_Prison and Probation'!HU42/G42*100</f>
        <v>#VALUE!</v>
      </c>
      <c r="GZ42" s="168" t="e">
        <f>'4-5_Prison and Probation'!HV42/G42*100</f>
        <v>#VALUE!</v>
      </c>
      <c r="HA42" s="168" t="e">
        <f>'4-5_Prison and Probation'!HW42/G42*100</f>
        <v>#VALUE!</v>
      </c>
      <c r="HB42" s="171" t="s">
        <v>3336</v>
      </c>
      <c r="HC42" s="168" t="e">
        <f>'4-5_Prison and Probation'!HY42/G42*100</f>
        <v>#VALUE!</v>
      </c>
      <c r="HD42" s="168" t="e">
        <f>'4-5_Prison and Probation'!HZ42/G42*100</f>
        <v>#VALUE!</v>
      </c>
      <c r="HE42" s="168" t="e">
        <f>'4-5_Prison and Probation'!IA42/G42*100</f>
        <v>#VALUE!</v>
      </c>
      <c r="HF42" s="168" t="e">
        <f>'4-5_Prison and Probation'!IB42/G42*100</f>
        <v>#VALUE!</v>
      </c>
      <c r="HG42" s="168" t="e">
        <f>'4-5_Prison and Probation'!IC42/G42*100</f>
        <v>#VALUE!</v>
      </c>
      <c r="HH42" s="171" t="s">
        <v>3336</v>
      </c>
      <c r="HI42" s="168" t="e">
        <f>'4-5_Prison and Probation'!IE42/G42*100</f>
        <v>#VALUE!</v>
      </c>
      <c r="HJ42" s="168" t="e">
        <f>'4-5_Prison and Probation'!IF42/G42*100</f>
        <v>#VALUE!</v>
      </c>
      <c r="HK42" s="168" t="e">
        <f>'4-5_Prison and Probation'!IG42/G42*100</f>
        <v>#VALUE!</v>
      </c>
      <c r="HL42" s="168" t="e">
        <f>'4-5_Prison and Probation'!IH42/G42*100</f>
        <v>#VALUE!</v>
      </c>
      <c r="HM42" s="168" t="e">
        <f>'4-5_Prison and Probation'!II42/G42*100</f>
        <v>#VALUE!</v>
      </c>
      <c r="HN42" s="171" t="s">
        <v>3336</v>
      </c>
      <c r="HO42" s="168">
        <f>'4-5_Prison and Probation'!IK42/G42*100</f>
        <v>1.981468916068843</v>
      </c>
      <c r="HP42" s="168" t="e">
        <f>'4-5_Prison and Probation'!IL42/G42*100</f>
        <v>#VALUE!</v>
      </c>
      <c r="HQ42" s="168" t="e">
        <f>'4-5_Prison and Probation'!IM42/G42*100</f>
        <v>#VALUE!</v>
      </c>
      <c r="HR42" s="168" t="e">
        <f>'4-5_Prison and Probation'!IN42/G42*100</f>
        <v>#VALUE!</v>
      </c>
      <c r="HS42" s="168" t="e">
        <f>'4-5_Prison and Probation'!IO42/G42*100</f>
        <v>#VALUE!</v>
      </c>
      <c r="HT42" s="171" t="s">
        <v>3336</v>
      </c>
      <c r="HU42" s="168" t="e">
        <f>'4-5_Prison and Probation'!IQ42/G42*100</f>
        <v>#VALUE!</v>
      </c>
      <c r="HV42" s="168" t="e">
        <f>'4-5_Prison and Probation'!IR42/G42*100</f>
        <v>#VALUE!</v>
      </c>
      <c r="HW42" s="168" t="e">
        <f>'4-5_Prison and Probation'!IS42/G42*100</f>
        <v>#VALUE!</v>
      </c>
      <c r="HX42" s="168" t="e">
        <f>'4-5_Prison and Probation'!IT42/G42*100</f>
        <v>#VALUE!</v>
      </c>
      <c r="HY42" s="168" t="e">
        <f>'4-5_Prison and Probation'!IU42/G42*100</f>
        <v>#VALUE!</v>
      </c>
      <c r="HZ42" s="171" t="s">
        <v>3336</v>
      </c>
      <c r="IA42" s="168">
        <f>'4-5_Prison and Probation'!IW42/G42*100</f>
        <v>34.69987028627876</v>
      </c>
      <c r="IB42" s="168" t="e">
        <f>'4-5_Prison and Probation'!IX42/G42*100</f>
        <v>#VALUE!</v>
      </c>
      <c r="IC42" s="168" t="e">
        <f>'4-5_Prison and Probation'!IY42/G42*100</f>
        <v>#VALUE!</v>
      </c>
      <c r="ID42" s="168" t="e">
        <f>'4-5_Prison and Probation'!IZ42/G42*100</f>
        <v>#VALUE!</v>
      </c>
      <c r="IE42" s="168" t="e">
        <f>'4-5_Prison and Probation'!JA42/G42*100</f>
        <v>#VALUE!</v>
      </c>
      <c r="IF42" s="171" t="s">
        <v>3336</v>
      </c>
      <c r="IG42" s="168">
        <f>'4-5_Prison and Probation'!JC42/G42*100</f>
        <v>23.052699340605805</v>
      </c>
      <c r="IH42" s="168" t="e">
        <f>'4-5_Prison and Probation'!JD42/G42*100</f>
        <v>#VALUE!</v>
      </c>
      <c r="II42" s="168" t="e">
        <f>'4-5_Prison and Probation'!JE42/G42*100</f>
        <v>#VALUE!</v>
      </c>
      <c r="IJ42" s="168" t="e">
        <f>'4-5_Prison and Probation'!JF42/G42*100</f>
        <v>#VALUE!</v>
      </c>
      <c r="IK42" s="168" t="e">
        <f>'4-5_Prison and Probation'!JG42/G42*100</f>
        <v>#VALUE!</v>
      </c>
      <c r="IL42" s="171" t="s">
        <v>3336</v>
      </c>
      <c r="IM42" s="168" t="e">
        <f>'4-5_Prison and Probation'!JI42/G42*100</f>
        <v>#VALUE!</v>
      </c>
      <c r="IN42" s="168" t="e">
        <f>'4-5_Prison and Probation'!JJ42/G42*100</f>
        <v>#VALUE!</v>
      </c>
      <c r="IO42" s="168" t="e">
        <f>'4-5_Prison and Probation'!JK42/G42*100</f>
        <v>#VALUE!</v>
      </c>
      <c r="IP42" s="168" t="e">
        <f>'4-5_Prison and Probation'!JL42/G42*100</f>
        <v>#VALUE!</v>
      </c>
      <c r="IQ42" s="168" t="e">
        <f>'4-5_Prison and Probation'!JM42/G42*100</f>
        <v>#VALUE!</v>
      </c>
      <c r="IR42" s="171" t="s">
        <v>3336</v>
      </c>
      <c r="IS42" s="168">
        <f>'4-5_Prison and Probation'!JO42/G42*100</f>
        <v>26.290709520523187</v>
      </c>
      <c r="IT42" s="168" t="e">
        <f>'4-5_Prison and Probation'!JP42/G42*100</f>
        <v>#VALUE!</v>
      </c>
      <c r="IU42" s="168" t="e">
        <f>'4-5_Prison and Probation'!JQ42/G42*100</f>
        <v>#VALUE!</v>
      </c>
      <c r="IV42" s="168" t="e">
        <f>'4-5_Prison and Probation'!JR42/G42*100</f>
        <v>#VALUE!</v>
      </c>
      <c r="IW42" s="168" t="e">
        <f>'4-5_Prison and Probation'!JS42/G42*100</f>
        <v>#VALUE!</v>
      </c>
      <c r="IX42" s="171" t="s">
        <v>3336</v>
      </c>
      <c r="IY42" s="168">
        <f>'4-5_Prison and Probation'!KO42/H42*100</f>
        <v>41.230583243775101</v>
      </c>
      <c r="IZ42" s="168">
        <f>'4-5_Prison and Probation'!KP42/H42*100</f>
        <v>41.230583243775101</v>
      </c>
      <c r="JA42" s="168" t="e">
        <f>'4-5_Prison and Probation'!KQ42/H42*100</f>
        <v>#VALUE!</v>
      </c>
      <c r="JB42" s="171" t="s">
        <v>3336</v>
      </c>
      <c r="JC42" s="168">
        <f>'4-5_Prison and Probation'!KS42/H42*100</f>
        <v>1.2069842869957583</v>
      </c>
      <c r="JD42" s="168" t="e">
        <f>'4-5_Prison and Probation'!KT42/H42*100</f>
        <v>#VALUE!</v>
      </c>
      <c r="JE42" s="168">
        <f>'4-5_Prison and Probation'!KU42/H42*100</f>
        <v>1.2069842869957583</v>
      </c>
      <c r="JF42" s="168" t="e">
        <f>'4-5_Prison and Probation'!KV42/H42*100</f>
        <v>#VALUE!</v>
      </c>
      <c r="JG42" s="168" t="e">
        <f>'4-5_Prison and Probation'!KW42/H42*100</f>
        <v>#VALUE!</v>
      </c>
      <c r="JH42" s="168">
        <f>'4-5_Prison and Probation'!KX42/H42*100</f>
        <v>0</v>
      </c>
      <c r="JI42" s="168" t="e">
        <f>'4-5_Prison and Probation'!KY42/H42*100</f>
        <v>#VALUE!</v>
      </c>
      <c r="JJ42" s="168" t="e">
        <f>'4-5_Prison and Probation'!KZ42/H42*100</f>
        <v>#VALUE!</v>
      </c>
      <c r="JK42" s="168">
        <f>'4-5_Prison and Probation'!LA42/H42*100</f>
        <v>40.023598956779345</v>
      </c>
      <c r="JL42" s="168" t="e">
        <f>'4-5_Prison and Probation'!LB42/H42*100</f>
        <v>#VALUE!</v>
      </c>
      <c r="JM42" s="171" t="s">
        <v>3336</v>
      </c>
      <c r="JN42" s="168">
        <f>'4-5_Prison and Probation'!LD42/H42*100</f>
        <v>1.6897780017940616</v>
      </c>
      <c r="JO42" s="168" t="e">
        <f>'4-5_Prison and Probation'!LE42/H42*100</f>
        <v>#VALUE!</v>
      </c>
      <c r="JP42" s="168">
        <f>'4-5_Prison and Probation'!LF42/H42*100</f>
        <v>7.6764200652930228</v>
      </c>
      <c r="JQ42" s="168" t="e">
        <f>'4-5_Prison and Probation'!LG42/H42*100</f>
        <v>#VALUE!</v>
      </c>
      <c r="JR42" s="168">
        <f>'4-5_Prison and Probation'!LH42/H42*100</f>
        <v>18.539278648254847</v>
      </c>
      <c r="JS42" s="168" t="e">
        <f>'4-5_Prison and Probation'!LI42/H42*100</f>
        <v>#VALUE!</v>
      </c>
      <c r="JT42" s="171" t="s">
        <v>3336</v>
      </c>
      <c r="JU42" s="168">
        <f>'4-5_Prison and Probation'!LK42/H42*100</f>
        <v>0.86902868663694588</v>
      </c>
      <c r="JV42" s="168" t="e">
        <f>'4-5_Prison and Probation'!LL42/H42*100</f>
        <v>#VALUE!</v>
      </c>
      <c r="JW42" s="168">
        <f>'4-5_Prison and Probation'!LM42/H42*100</f>
        <v>1.6414986303142314</v>
      </c>
      <c r="JX42" s="168" t="e">
        <f>'4-5_Prison and Probation'!LN42/H42*100</f>
        <v>#VALUE!</v>
      </c>
      <c r="JY42" s="168">
        <f>'4-5_Prison and Probation'!LO42/H42*100</f>
        <v>1.9311748591932132</v>
      </c>
      <c r="JZ42" s="168" t="e">
        <f>'4-5_Prison and Probation'!LP42/H42*100</f>
        <v>#VALUE!</v>
      </c>
      <c r="KA42" s="171" t="s">
        <v>3336</v>
      </c>
      <c r="KB42" s="168">
        <f>'4-5_Prison and Probation'!LR42/H42*100</f>
        <v>0.72419057219745497</v>
      </c>
      <c r="KC42" s="168" t="e">
        <f>'4-5_Prison and Probation'!LS42/H42*100</f>
        <v>#VALUE!</v>
      </c>
      <c r="KD42" s="168">
        <f>'4-5_Prison and Probation'!LT42/H42*100</f>
        <v>6.952229493095567</v>
      </c>
      <c r="KE42" s="168" t="e">
        <f>'4-5_Prison and Probation'!LU42/H42*100</f>
        <v>#VALUE!</v>
      </c>
      <c r="KF42" s="171" t="s">
        <v>3336</v>
      </c>
      <c r="KG42" s="168" t="e">
        <f>'4-5_Prison and Probation'!OT42/G42*100</f>
        <v>#VALUE!</v>
      </c>
      <c r="KH42" s="168" t="e">
        <f>'4-5_Prison and Probation'!OU42/G42*100</f>
        <v>#VALUE!</v>
      </c>
      <c r="KI42" s="168" t="e">
        <f>'4-5_Prison and Probation'!OV42/G42*100</f>
        <v>#VALUE!</v>
      </c>
      <c r="KJ42" s="168" t="e">
        <f>'4-5_Prison and Probation'!OW42/G42*100</f>
        <v>#VALUE!</v>
      </c>
      <c r="KK42" s="168" t="e">
        <f>'4-5_Prison and Probation'!OX42/G42*100</f>
        <v>#VALUE!</v>
      </c>
      <c r="KL42" s="171" t="s">
        <v>3336</v>
      </c>
      <c r="KM42" s="168" t="e">
        <f>'4-5_Prison and Probation'!OZ42/G42*100</f>
        <v>#VALUE!</v>
      </c>
      <c r="KN42" s="168" t="e">
        <f>'4-5_Prison and Probation'!PA42/G42*100</f>
        <v>#VALUE!</v>
      </c>
      <c r="KO42" s="168" t="e">
        <f>'4-5_Prison and Probation'!PB42/G42*100</f>
        <v>#VALUE!</v>
      </c>
      <c r="KP42" s="168" t="e">
        <f>'4-5_Prison and Probation'!PC42/G42*100</f>
        <v>#VALUE!</v>
      </c>
      <c r="KQ42" s="168" t="e">
        <f>'4-5_Prison and Probation'!PD42/G42*100</f>
        <v>#VALUE!</v>
      </c>
      <c r="KR42" s="171" t="s">
        <v>3336</v>
      </c>
      <c r="KS42" s="168" t="e">
        <f>'4-5_Prison and Probation'!PF42/G42*100</f>
        <v>#VALUE!</v>
      </c>
      <c r="KT42" s="168" t="e">
        <f>'4-5_Prison and Probation'!PG42/G42*100</f>
        <v>#VALUE!</v>
      </c>
      <c r="KU42" s="168" t="e">
        <f>'4-5_Prison and Probation'!PH42/G42*100</f>
        <v>#VALUE!</v>
      </c>
      <c r="KV42" s="168" t="e">
        <f>'4-5_Prison and Probation'!PI42/G42*100</f>
        <v>#VALUE!</v>
      </c>
      <c r="KW42" s="168" t="e">
        <f>'4-5_Prison and Probation'!PJ42/G42*100</f>
        <v>#VALUE!</v>
      </c>
      <c r="KX42" s="168" t="e">
        <f>'4-5_Prison and Probation'!PK42/G42*100</f>
        <v>#VALUE!</v>
      </c>
      <c r="KY42" s="168" t="e">
        <f>'4-5_Prison and Probation'!PL42/G42*100</f>
        <v>#VALUE!</v>
      </c>
      <c r="KZ42" s="171" t="s">
        <v>3336</v>
      </c>
      <c r="LA42" s="168" t="e">
        <f>'4-5_Prison and Probation'!PN42/G42*100</f>
        <v>#VALUE!</v>
      </c>
      <c r="LB42" s="168" t="e">
        <f>'4-5_Prison and Probation'!PO42/G42*100</f>
        <v>#VALUE!</v>
      </c>
      <c r="LC42" s="171" t="s">
        <v>3336</v>
      </c>
      <c r="LD42" s="168" t="e">
        <f>'4-5_Prison and Probation'!PQ42/G42*100</f>
        <v>#VALUE!</v>
      </c>
      <c r="LE42" s="168" t="e">
        <f>'4-5_Prison and Probation'!PR42/G42*100</f>
        <v>#VALUE!</v>
      </c>
      <c r="LF42" s="168" t="e">
        <f>'4-5_Prison and Probation'!PS42/G42*100</f>
        <v>#VALUE!</v>
      </c>
      <c r="LG42" s="168">
        <f>'4-5_Prison and Probation'!PT42/G42*100</f>
        <v>0</v>
      </c>
      <c r="LH42" s="168" t="e">
        <f>'4-5_Prison and Probation'!PU42/G42*100</f>
        <v>#VALUE!</v>
      </c>
      <c r="LI42" s="168" t="e">
        <f>'4-5_Prison and Probation'!PV42/G42*100</f>
        <v>#VALUE!</v>
      </c>
      <c r="LJ42" s="171" t="s">
        <v>3336</v>
      </c>
      <c r="LK42" s="168" t="e">
        <f>'4-5_Prison and Probation'!PX42/G42*100</f>
        <v>#VALUE!</v>
      </c>
      <c r="LL42" s="168" t="e">
        <f>'4-5_Prison and Probation'!PY42/G42*100</f>
        <v>#VALUE!</v>
      </c>
      <c r="LM42" s="168" t="e">
        <f>'4-5_Prison and Probation'!PZ42/G42*100</f>
        <v>#VALUE!</v>
      </c>
      <c r="LN42" s="168" t="e">
        <f>'4-5_Prison and Probation'!QA42/G42*100</f>
        <v>#VALUE!</v>
      </c>
      <c r="LO42" s="168" t="e">
        <f>'4-5_Prison and Probation'!QB42/G42*100</f>
        <v>#VALUE!</v>
      </c>
      <c r="LP42" s="168" t="e">
        <f>'4-5_Prison and Probation'!QC42/G42*100</f>
        <v>#VALUE!</v>
      </c>
      <c r="LQ42" s="171" t="s">
        <v>3336</v>
      </c>
      <c r="LR42" s="168" t="e">
        <f>'4-5_Prison and Probation'!QE42/G42*100</f>
        <v>#VALUE!</v>
      </c>
      <c r="LS42" s="168" t="e">
        <f>'4-5_Prison and Probation'!QF42/G42*100</f>
        <v>#VALUE!</v>
      </c>
      <c r="LT42" s="168" t="e">
        <f>'4-5_Prison and Probation'!QG42/G42*100</f>
        <v>#VALUE!</v>
      </c>
      <c r="LU42" s="168" t="e">
        <f>'4-5_Prison and Probation'!QH42/G42*100</f>
        <v>#VALUE!</v>
      </c>
      <c r="LV42" s="168" t="e">
        <f>'4-5_Prison and Probation'!QI42/G42*100</f>
        <v>#VALUE!</v>
      </c>
      <c r="LW42" s="168" t="e">
        <f>'4-5_Prison and Probation'!QJ42/G42*100</f>
        <v>#VALUE!</v>
      </c>
      <c r="LX42" s="171" t="s">
        <v>3336</v>
      </c>
      <c r="LY42" s="168" t="e">
        <f>'4-5_Prison and Probation'!QL42/G42*100</f>
        <v>#VALUE!</v>
      </c>
      <c r="LZ42" s="168" t="e">
        <f>'4-5_Prison and Probation'!QM42/G42*100</f>
        <v>#VALUE!</v>
      </c>
      <c r="MA42" s="168" t="e">
        <f>'4-5_Prison and Probation'!QN42/G42*100</f>
        <v>#VALUE!</v>
      </c>
      <c r="MB42" s="168" t="e">
        <f>'4-5_Prison and Probation'!QO42/G42*100</f>
        <v>#VALUE!</v>
      </c>
      <c r="MC42" s="168" t="e">
        <f>'4-5_Prison and Probation'!QP42/G42*100</f>
        <v>#VALUE!</v>
      </c>
      <c r="MD42" s="168" t="e">
        <f>'4-5_Prison and Probation'!QQ42/G42*100</f>
        <v>#VALUE!</v>
      </c>
      <c r="ME42" s="171" t="s">
        <v>3336</v>
      </c>
      <c r="MF42" s="168" t="e">
        <f>'4-5_Prison and Probation'!QS42/G42*100</f>
        <v>#VALUE!</v>
      </c>
      <c r="MG42" s="168" t="e">
        <f>'4-5_Prison and Probation'!QT42/G42*100</f>
        <v>#VALUE!</v>
      </c>
      <c r="MH42" s="168" t="e">
        <f>'4-5_Prison and Probation'!QU42/G42*100</f>
        <v>#VALUE!</v>
      </c>
      <c r="MI42" s="168" t="e">
        <f>'4-5_Prison and Probation'!QV42/G42*100</f>
        <v>#VALUE!</v>
      </c>
      <c r="MJ42" s="168" t="e">
        <f>'4-5_Prison and Probation'!QW42/G42*100</f>
        <v>#VALUE!</v>
      </c>
      <c r="MK42" s="168" t="e">
        <f>'4-5_Prison and Probation'!QX42/G42*100</f>
        <v>#VALUE!</v>
      </c>
      <c r="ML42" s="168" t="e">
        <f>'4-5_Prison and Probation'!QY42/G42*100</f>
        <v>#VALUE!</v>
      </c>
      <c r="MM42" s="171" t="s">
        <v>3336</v>
      </c>
      <c r="MN42" s="168" t="e">
        <f>'4-5_Prison and Probation'!RY42/G42*100</f>
        <v>#VALUE!</v>
      </c>
      <c r="MO42" s="171" t="s">
        <v>3336</v>
      </c>
      <c r="MP42" s="168" t="e">
        <f>'4-5_Prison and Probation'!SA42/G42*100</f>
        <v>#VALUE!</v>
      </c>
      <c r="MQ42" s="168" t="e">
        <f>'4-5_Prison and Probation'!SB42/G42*100</f>
        <v>#VALUE!</v>
      </c>
      <c r="MR42" s="168" t="e">
        <f>'4-5_Prison and Probation'!SC42/G42*100</f>
        <v>#VALUE!</v>
      </c>
      <c r="MS42" s="168" t="e">
        <f>'4-5_Prison and Probation'!SD42/G42*100</f>
        <v>#VALUE!</v>
      </c>
      <c r="MT42" s="171" t="s">
        <v>3336</v>
      </c>
      <c r="MU42" s="168" t="e">
        <f>'4-5_Prison and Probation'!SF42/G42*100</f>
        <v>#VALUE!</v>
      </c>
      <c r="MV42" s="168" t="e">
        <f>'4-5_Prison and Probation'!SG42/G42*100</f>
        <v>#VALUE!</v>
      </c>
      <c r="MW42" s="168" t="e">
        <f>'4-5_Prison and Probation'!SH42/G42*100</f>
        <v>#VALUE!</v>
      </c>
      <c r="MX42" s="168" t="e">
        <f>'4-5_Prison and Probation'!SI42/G42*100</f>
        <v>#VALUE!</v>
      </c>
      <c r="MY42" s="171" t="s">
        <v>3336</v>
      </c>
      <c r="MZ42" s="168" t="e">
        <f>'4-5_Prison and Probation'!SK42/G42*100</f>
        <v>#VALUE!</v>
      </c>
      <c r="NA42" s="168" t="e">
        <f>'4-5_Prison and Probation'!SL42/G42*100</f>
        <v>#VALUE!</v>
      </c>
      <c r="NB42" s="168" t="e">
        <f>'4-5_Prison and Probation'!SM42/G42*100</f>
        <v>#VALUE!</v>
      </c>
      <c r="NC42" s="168" t="e">
        <f>'4-5_Prison and Probation'!SN42/G42*100</f>
        <v>#VALUE!</v>
      </c>
    </row>
    <row r="43" spans="1:367" ht="15" customHeight="1">
      <c r="A43" s="133">
        <v>42</v>
      </c>
      <c r="B43" s="150" t="s">
        <v>65</v>
      </c>
      <c r="C43" s="5">
        <v>73722.987999999998</v>
      </c>
      <c r="D43" s="5">
        <v>74724.269</v>
      </c>
      <c r="E43" s="5">
        <v>75627.384000000005</v>
      </c>
      <c r="F43" s="5">
        <v>76667.864000000001</v>
      </c>
      <c r="G43" s="5">
        <v>77695.903999999995</v>
      </c>
      <c r="H43" s="5">
        <v>78741.053</v>
      </c>
      <c r="I43" s="171" t="s">
        <v>3336</v>
      </c>
      <c r="J43" s="285">
        <f>'4-5_Prison and Probation'!AJ43/C43*100</f>
        <v>174.06375335736527</v>
      </c>
      <c r="K43" s="285">
        <f>'4-5_Prison and Probation'!AK43/D43*100</f>
        <v>182.85625517460733</v>
      </c>
      <c r="L43" s="285">
        <f>'4-5_Prison and Probation'!AL43/E43*100</f>
        <v>190.53680344146241</v>
      </c>
      <c r="M43" s="285">
        <f>'4-5_Prison and Probation'!AM43/F43*100</f>
        <v>207.90327483233392</v>
      </c>
      <c r="N43" s="285">
        <f>'4-5_Prison and Probation'!AN43/G43*100</f>
        <v>229.42908290249125</v>
      </c>
      <c r="O43" s="285">
        <f>'4-5_Prison and Probation'!AO43/H43*100</f>
        <v>254.9203907649038</v>
      </c>
      <c r="P43" s="340">
        <f t="shared" si="0"/>
        <v>46.452311781151877</v>
      </c>
      <c r="Q43" s="171" t="s">
        <v>3336</v>
      </c>
      <c r="R43" s="167">
        <f>'4-5_Prison and Probation'!AQ43/C43*100</f>
        <v>48.311932229333955</v>
      </c>
      <c r="S43" s="167">
        <f>'4-5_Prison and Probation'!AR43/D43*100</f>
        <v>41.809709774477689</v>
      </c>
      <c r="T43" s="167">
        <f>'4-5_Prison and Probation'!AS43/E43*100</f>
        <v>37.166431672421723</v>
      </c>
      <c r="U43" s="167">
        <f>'4-5_Prison and Probation'!AT43/F43*100</f>
        <v>28.965199813053356</v>
      </c>
      <c r="V43" s="167">
        <f>'4-5_Prison and Probation'!AU43/G43*100</f>
        <v>33.371128547522922</v>
      </c>
      <c r="W43" s="167">
        <f>'4-5_Prison and Probation'!AV43/H43*100</f>
        <v>92.253020797169171</v>
      </c>
      <c r="X43" s="6">
        <f t="shared" si="1"/>
        <v>90.952869281339048</v>
      </c>
      <c r="Y43" s="171" t="s">
        <v>3336</v>
      </c>
      <c r="Z43" s="168">
        <f>'4-5_Prison and Probation'!AX43/C43*100</f>
        <v>6.1717520185155816</v>
      </c>
      <c r="AA43" s="168">
        <f>'4-5_Prison and Probation'!AY43/D43*100</f>
        <v>6.0863760340030897</v>
      </c>
      <c r="AB43" s="168">
        <f>'4-5_Prison and Probation'!AZ43/E43*100</f>
        <v>6.5426036685336086</v>
      </c>
      <c r="AC43" s="168">
        <f>'4-5_Prison and Probation'!BA43/F43*100</f>
        <v>7.1424971484793156</v>
      </c>
      <c r="AD43" s="168">
        <f>'4-5_Prison and Probation'!BB43/G43*100</f>
        <v>8.0943777937122672</v>
      </c>
      <c r="AE43" s="168">
        <f>'4-5_Prison and Probation'!BC43/H43*100</f>
        <v>10.025265981647465</v>
      </c>
      <c r="AF43" s="6">
        <f t="shared" si="2"/>
        <v>62.43792607951741</v>
      </c>
      <c r="AG43" s="171" t="s">
        <v>3336</v>
      </c>
      <c r="AH43" s="168">
        <f>'4-5_Prison and Probation'!BE43/C43*100</f>
        <v>3.0451831388060397</v>
      </c>
      <c r="AI43" s="168">
        <f>'4-5_Prison and Probation'!BF43/D43*100</f>
        <v>2.9347894992455532</v>
      </c>
      <c r="AJ43" s="168">
        <f>'4-5_Prison and Probation'!BG43/E43*100</f>
        <v>3.2594013829699571</v>
      </c>
      <c r="AK43" s="168">
        <f>'4-5_Prison and Probation'!BH43/F43*100</f>
        <v>3.8386357026980691</v>
      </c>
      <c r="AL43" s="168">
        <f>'4-5_Prison and Probation'!BI43/G43*100</f>
        <v>4.5884014683708427</v>
      </c>
      <c r="AM43" s="168">
        <f>'4-5_Prison and Probation'!BJ43/H43*100</f>
        <v>5.6400058556494033</v>
      </c>
      <c r="AN43" s="6">
        <f t="shared" si="3"/>
        <v>85.21072784675755</v>
      </c>
      <c r="AO43" s="171" t="s">
        <v>3336</v>
      </c>
      <c r="AP43" s="168">
        <f>'4-5_Prison and Probation'!BL43/C43*100</f>
        <v>0.31876081853871685</v>
      </c>
      <c r="AQ43" s="168">
        <f>'4-5_Prison and Probation'!BM43/D43*100</f>
        <v>0.4335940710239668</v>
      </c>
      <c r="AR43" s="168">
        <f>'4-5_Prison and Probation'!BN43/E43*100</f>
        <v>0.42973851905283406</v>
      </c>
      <c r="AS43" s="168">
        <f>'4-5_Prison and Probation'!BO43/F43*100</f>
        <v>0.43955835263651016</v>
      </c>
      <c r="AT43" s="168">
        <f>'4-5_Prison and Probation'!BP43/G43*100</f>
        <v>0.43889057523547187</v>
      </c>
      <c r="AU43" s="168" t="e">
        <f>'4-5_Prison and Probation'!BQ43/H43*100</f>
        <v>#VALUE!</v>
      </c>
      <c r="AV43" s="6" t="e">
        <f t="shared" si="4"/>
        <v>#VALUE!</v>
      </c>
      <c r="AW43" s="171" t="s">
        <v>3336</v>
      </c>
      <c r="AX43" s="168">
        <f>'4-5_Prison and Probation'!BS43/C43*100</f>
        <v>2.7115016011016806</v>
      </c>
      <c r="AY43" s="168">
        <f>'4-5_Prison and Probation'!BT43/D43*100</f>
        <v>0.84176132924097258</v>
      </c>
      <c r="AZ43" s="168">
        <f>'4-5_Prison and Probation'!BU43/E43*100</f>
        <v>2.343066633112683</v>
      </c>
      <c r="BA43" s="168">
        <f>'4-5_Prison and Probation'!BV43/F43*100</f>
        <v>2.3138769067571778</v>
      </c>
      <c r="BB43" s="168">
        <f>'4-5_Prison and Probation'!BW43/G43*100</f>
        <v>3.1044107550380007</v>
      </c>
      <c r="BC43" s="168">
        <f>'4-5_Prison and Probation'!BX43/H43*100</f>
        <v>1.2953852674538147</v>
      </c>
      <c r="BD43" s="6">
        <f t="shared" si="5"/>
        <v>-52.226276874500066</v>
      </c>
      <c r="BE43" s="171" t="s">
        <v>3336</v>
      </c>
      <c r="BF43" s="168">
        <f>'4-5_Prison and Probation'!BZ43/C43*100</f>
        <v>108.64453839011516</v>
      </c>
      <c r="BG43" s="168">
        <f>'4-5_Prison and Probation'!CA43/D43*100</f>
        <v>154.57494806673853</v>
      </c>
      <c r="BH43" s="168">
        <f>'4-5_Prison and Probation'!CB43/E43*100</f>
        <v>213.82598662939336</v>
      </c>
      <c r="BI43" s="168">
        <f>'4-5_Prison and Probation'!CC43/F43*100</f>
        <v>222.69173952726788</v>
      </c>
      <c r="BJ43" s="168">
        <f>'4-5_Prison and Probation'!CD43/G43*100</f>
        <v>217.16202697120303</v>
      </c>
      <c r="BK43" s="168">
        <f>'4-5_Prison and Probation'!CE43/H43*100</f>
        <v>238.41438848931827</v>
      </c>
      <c r="BL43" s="6">
        <f t="shared" si="6"/>
        <v>119.44443045377236</v>
      </c>
      <c r="BM43" s="171" t="s">
        <v>3336</v>
      </c>
      <c r="BN43" s="168" t="e">
        <f>'4-5_Prison and Probation'!CG43/C43*100</f>
        <v>#VALUE!</v>
      </c>
      <c r="BO43" s="168">
        <f>'4-5_Prison and Probation'!CH43/D43*100</f>
        <v>77.628059499651982</v>
      </c>
      <c r="BP43" s="168">
        <f>'4-5_Prison and Probation'!CI43/E43*100</f>
        <v>77.538051560794429</v>
      </c>
      <c r="BQ43" s="345">
        <f>'4-5_Prison and Probation'!CJ43/F43*100</f>
        <v>69.407176910524072</v>
      </c>
      <c r="BR43" s="168">
        <f>'4-5_Prison and Probation'!CJ43/G43*100</f>
        <v>68.488809912038604</v>
      </c>
      <c r="BS43" s="168" t="e">
        <f>'4-5_Prison and Probation'!CL43/H43*100</f>
        <v>#VALUE!</v>
      </c>
      <c r="BT43" s="6" t="e">
        <f t="shared" si="7"/>
        <v>#VALUE!</v>
      </c>
      <c r="BU43" s="171" t="s">
        <v>3336</v>
      </c>
      <c r="BV43" s="168">
        <f>'4-5_Prison and Probation'!CN43/C43*100</f>
        <v>4.5345421973401292</v>
      </c>
      <c r="BW43" s="168">
        <f>'4-5_Prison and Probation'!CO43/D43*100</f>
        <v>5.2004523456763421</v>
      </c>
      <c r="BX43" s="168">
        <f>'4-5_Prison and Probation'!CP43/E43*100</f>
        <v>7.3081993686308122</v>
      </c>
      <c r="BY43" s="168">
        <f>'4-5_Prison and Probation'!CQ43/F43*100</f>
        <v>8.1976980602981175</v>
      </c>
      <c r="BZ43" s="168">
        <f>'4-5_Prison and Probation'!CR43/G43*100</f>
        <v>8.0918036554410904</v>
      </c>
      <c r="CA43" s="168">
        <f>'4-5_Prison and Probation'!CS43/H43*100</f>
        <v>9.1667557455702298</v>
      </c>
      <c r="CB43" s="6">
        <f t="shared" si="8"/>
        <v>102.15394072079124</v>
      </c>
      <c r="CC43" s="171" t="s">
        <v>3336</v>
      </c>
      <c r="CD43" s="168">
        <f>'4-5_Prison and Probation'!CU43/C43*100</f>
        <v>0.37166155012599328</v>
      </c>
      <c r="CE43" s="168">
        <f>'4-5_Prison and Probation'!CV43/D43*100</f>
        <v>0.57277241480943764</v>
      </c>
      <c r="CF43" s="168">
        <f>'4-5_Prison and Probation'!CW43/E43*100</f>
        <v>0.73782798040455821</v>
      </c>
      <c r="CG43" s="168">
        <f>'4-5_Prison and Probation'!CX43/F43*100</f>
        <v>0.88563834255249374</v>
      </c>
      <c r="CH43" s="168">
        <f>'4-5_Prison and Probation'!CY43/G43*100</f>
        <v>1.2613277528761362</v>
      </c>
      <c r="CI43" s="168">
        <f>'4-5_Prison and Probation'!CZ43/H43*100</f>
        <v>1.2153761774051968</v>
      </c>
      <c r="CJ43" s="6">
        <f t="shared" si="9"/>
        <v>227.01154504499704</v>
      </c>
      <c r="CK43" s="171" t="s">
        <v>3336</v>
      </c>
      <c r="CL43" s="168" t="e">
        <f>'4-5_Prison and Probation'!DB43/C43*100</f>
        <v>#VALUE!</v>
      </c>
      <c r="CM43" s="168" t="e">
        <f>'4-5_Prison and Probation'!DC43/D43*100</f>
        <v>#VALUE!</v>
      </c>
      <c r="CN43" s="168" t="e">
        <f>'4-5_Prison and Probation'!DD43/E43*100</f>
        <v>#VALUE!</v>
      </c>
      <c r="CO43" s="168" t="e">
        <f>'4-5_Prison and Probation'!DE43/F43*100</f>
        <v>#VALUE!</v>
      </c>
      <c r="CP43" s="168" t="e">
        <f>'4-5_Prison and Probation'!DF43/G43*100</f>
        <v>#VALUE!</v>
      </c>
      <c r="CQ43" s="168" t="e">
        <f>'4-5_Prison and Probation'!DG43/H43*100</f>
        <v>#VALUE!</v>
      </c>
      <c r="CR43" s="6" t="e">
        <f t="shared" si="10"/>
        <v>#VALUE!</v>
      </c>
      <c r="CS43" s="171" t="s">
        <v>3336</v>
      </c>
      <c r="CT43" s="168">
        <f>'4-5_Prison and Probation'!DI43/C43*100</f>
        <v>2.2584543100721852</v>
      </c>
      <c r="CU43" s="168">
        <f>'4-5_Prison and Probation'!DJ43/D43*100</f>
        <v>4.1070993949770189</v>
      </c>
      <c r="CV43" s="168">
        <f>'4-5_Prison and Probation'!DK43/E43*100</f>
        <v>8.1081741502522409</v>
      </c>
      <c r="CW43" s="168">
        <f>'4-5_Prison and Probation'!DL43/F43*100</f>
        <v>9.9063670275201616</v>
      </c>
      <c r="CX43" s="168">
        <f>'4-5_Prison and Probation'!DM43/G43*100</f>
        <v>11.574612736341933</v>
      </c>
      <c r="CY43" s="168">
        <f>'4-5_Prison and Probation'!DN43/H43*100</f>
        <v>11.685137103767206</v>
      </c>
      <c r="CZ43" s="6">
        <f t="shared" si="11"/>
        <v>417.3953288164472</v>
      </c>
      <c r="DA43" s="171" t="s">
        <v>3336</v>
      </c>
      <c r="DB43" s="168" t="e">
        <f>'4-5_Prison and Probation'!DP43/C43*100</f>
        <v>#VALUE!</v>
      </c>
      <c r="DC43" s="168">
        <f>'4-5_Prison and Probation'!DQ43/D43*100</f>
        <v>161.05477057259668</v>
      </c>
      <c r="DD43" s="168">
        <f>'4-5_Prison and Probation'!DR43/E43*100</f>
        <v>335.03472763252</v>
      </c>
      <c r="DE43" s="168">
        <f>'4-5_Prison and Probation'!DS43/F43*100</f>
        <v>220.37394963814302</v>
      </c>
      <c r="DF43" s="168">
        <f>'4-5_Prison and Probation'!DT43/G43*100</f>
        <v>212.55045825839161</v>
      </c>
      <c r="DG43" s="168" t="e">
        <f>'4-5_Prison and Probation'!DU43/H43*100</f>
        <v>#VALUE!</v>
      </c>
      <c r="DH43" s="6" t="e">
        <f t="shared" si="12"/>
        <v>#VALUE!</v>
      </c>
      <c r="DI43" s="171" t="s">
        <v>3336</v>
      </c>
      <c r="DJ43" s="168">
        <f>'4-5_Prison and Probation'!DW43/C43*100</f>
        <v>0.36623583406575982</v>
      </c>
      <c r="DK43" s="168">
        <f>'4-5_Prison and Probation'!DX43/D43*100</f>
        <v>0.46169739044218688</v>
      </c>
      <c r="DL43" s="168">
        <f>'4-5_Prison and Probation'!DY43/E43*100</f>
        <v>0.41519352302335349</v>
      </c>
      <c r="DM43" s="168">
        <f>'4-5_Prison and Probation'!DZ43/F43*100</f>
        <v>0.49564443323998175</v>
      </c>
      <c r="DN43" s="168">
        <f>'4-5_Prison and Probation'!EA43/G43*100</f>
        <v>0.55215265916720657</v>
      </c>
      <c r="DO43" s="168" t="e">
        <f>'4-5_Prison and Probation'!EB43/H43*100</f>
        <v>#VALUE!</v>
      </c>
      <c r="DP43" s="6" t="e">
        <f t="shared" si="13"/>
        <v>#VALUE!</v>
      </c>
      <c r="DQ43" s="171" t="s">
        <v>3336</v>
      </c>
      <c r="DR43" s="168">
        <f>'4-5_Prison and Probation'!ED43/C43*100</f>
        <v>4.2049299466809457E-2</v>
      </c>
      <c r="DS43" s="168">
        <f>'4-5_Prison and Probation'!EE43/D43*100</f>
        <v>5.2191878919551557E-2</v>
      </c>
      <c r="DT43" s="168">
        <f>'4-5_Prison and Probation'!EF43/E43*100</f>
        <v>5.8179984117922148E-2</v>
      </c>
      <c r="DU43" s="168">
        <f>'4-5_Prison and Probation'!EG43/F43*100</f>
        <v>6.9129355162418513E-2</v>
      </c>
      <c r="DV43" s="168">
        <f>'4-5_Prison and Probation'!EH43/G43*100</f>
        <v>5.5343972830279448E-2</v>
      </c>
      <c r="DW43" s="168">
        <f>'4-5_Prison and Probation'!EI43/H43*100</f>
        <v>5.5879364478399848E-2</v>
      </c>
      <c r="DX43" s="6">
        <f t="shared" si="14"/>
        <v>32.890119899635437</v>
      </c>
      <c r="DY43" s="171" t="s">
        <v>3336</v>
      </c>
      <c r="DZ43" s="168" t="e">
        <f>'4-5_Prison and Probation'!EK43/C43*100</f>
        <v>#VALUE!</v>
      </c>
      <c r="EA43" s="168" t="e">
        <f>'4-5_Prison and Probation'!EL43/D43*100</f>
        <v>#VALUE!</v>
      </c>
      <c r="EB43" s="168">
        <f>'4-5_Prison and Probation'!EM43/E43*100</f>
        <v>2.2478630227379014E-2</v>
      </c>
      <c r="EC43" s="168">
        <f>'4-5_Prison and Probation'!EN43/F43*100</f>
        <v>0</v>
      </c>
      <c r="ED43" s="168" t="e">
        <f>'4-5_Prison and Probation'!EO43/G43*100</f>
        <v>#VALUE!</v>
      </c>
      <c r="EE43" s="168" t="e">
        <f>'4-5_Prison and Probation'!EP43/H43*100</f>
        <v>#VALUE!</v>
      </c>
      <c r="EF43" s="6" t="e">
        <f t="shared" si="15"/>
        <v>#VALUE!</v>
      </c>
      <c r="EG43" s="171" t="s">
        <v>3336</v>
      </c>
      <c r="EH43" s="133" t="e">
        <f>'4-5_Prison and Probation'!ER43/C43*100</f>
        <v>#VALUE!</v>
      </c>
      <c r="EI43" s="133">
        <f>'4-5_Prison and Probation'!ES43/D43*100</f>
        <v>160.59307318215451</v>
      </c>
      <c r="EJ43" s="133">
        <f>'4-5_Prison and Probation'!ET43/E43*100</f>
        <v>334.61953410949661</v>
      </c>
      <c r="EK43" s="133">
        <f>'4-5_Prison and Probation'!EU43/F43*100</f>
        <v>219.87830520490306</v>
      </c>
      <c r="EL43" s="133">
        <f>'4-5_Prison and Probation'!EV43/G43*100</f>
        <v>211.99830559922441</v>
      </c>
      <c r="EM43" s="133">
        <f>'4-5_Prison and Probation'!EW43/H43*100</f>
        <v>234.19613146397725</v>
      </c>
      <c r="EN43" s="340" t="e">
        <f t="shared" si="16"/>
        <v>#VALUE!</v>
      </c>
      <c r="EO43" s="171" t="s">
        <v>3336</v>
      </c>
      <c r="EP43" s="168" t="e">
        <f>'4-5_Prison and Probation'!EY43/C43*100</f>
        <v>#VALUE!</v>
      </c>
      <c r="EQ43" s="168" t="e">
        <f>'4-5_Prison and Probation'!EZ43/D43*100</f>
        <v>#VALUE!</v>
      </c>
      <c r="ER43" s="168" t="e">
        <f>'4-5_Prison and Probation'!FA43/E43*100</f>
        <v>#VALUE!</v>
      </c>
      <c r="ES43" s="168">
        <f>'4-5_Prison and Probation'!FB43/F43*100</f>
        <v>60.916005172649648</v>
      </c>
      <c r="ET43" s="168" t="e">
        <f>'4-5_Prison and Probation'!FC43/G43*100</f>
        <v>#VALUE!</v>
      </c>
      <c r="EU43" s="168" t="e">
        <f>'4-5_Prison and Probation'!FD43/H43*100</f>
        <v>#VALUE!</v>
      </c>
      <c r="EV43" s="6" t="e">
        <f t="shared" si="17"/>
        <v>#VALUE!</v>
      </c>
      <c r="EW43" s="171" t="s">
        <v>3336</v>
      </c>
      <c r="EX43" s="168">
        <f>'4-5_Prison and Probation'!FF43/C43*100</f>
        <v>98.189183542045257</v>
      </c>
      <c r="EY43" s="168">
        <f>'4-5_Prison and Probation'!FG43/D43*100</f>
        <v>145.91778743262111</v>
      </c>
      <c r="EZ43" s="168">
        <f>'4-5_Prison and Probation'!FH43/E43*100</f>
        <v>207.18685707811866</v>
      </c>
      <c r="FA43" s="168">
        <f>'4-5_Prison and Probation'!FI43/F43*100</f>
        <v>177.10679927120444</v>
      </c>
      <c r="FB43" s="168">
        <f>'4-5_Prison and Probation'!FJ43/G43*100</f>
        <v>177.85750970861992</v>
      </c>
      <c r="FC43" s="168">
        <f>'4-5_Prison and Probation'!FK43/H43*100</f>
        <v>252.51376813566361</v>
      </c>
      <c r="FD43" s="6">
        <f t="shared" si="18"/>
        <v>157.17065671244279</v>
      </c>
      <c r="FE43" s="171" t="s">
        <v>3336</v>
      </c>
      <c r="FF43" s="168" t="e">
        <f>'4-5_Prison and Probation'!FM43/C43*100</f>
        <v>#VALUE!</v>
      </c>
      <c r="FG43" s="168" t="e">
        <f>'4-5_Prison and Probation'!FN43/D43*100</f>
        <v>#VALUE!</v>
      </c>
      <c r="FH43" s="168" t="e">
        <f>'4-5_Prison and Probation'!FO43/E43*100</f>
        <v>#VALUE!</v>
      </c>
      <c r="FI43" s="168" t="e">
        <f>'4-5_Prison and Probation'!FP43/F43*100</f>
        <v>#VALUE!</v>
      </c>
      <c r="FJ43" s="168" t="e">
        <f>'4-5_Prison and Probation'!FQ43/G43*100</f>
        <v>#VALUE!</v>
      </c>
      <c r="FK43" s="168" t="e">
        <f>'4-5_Prison and Probation'!FR43/H43*100</f>
        <v>#VALUE!</v>
      </c>
      <c r="FL43" s="6" t="e">
        <f t="shared" si="19"/>
        <v>#VALUE!</v>
      </c>
      <c r="FM43" s="171" t="s">
        <v>3336</v>
      </c>
      <c r="FN43" s="168" t="e">
        <f>'4-5_Prison and Probation'!FT43/C43*100</f>
        <v>#VALUE!</v>
      </c>
      <c r="FO43" s="168" t="e">
        <f>'4-5_Prison and Probation'!FU43/D43*100</f>
        <v>#VALUE!</v>
      </c>
      <c r="FP43" s="168" t="e">
        <f>'4-5_Prison and Probation'!FV43/E43*100</f>
        <v>#VALUE!</v>
      </c>
      <c r="FQ43" s="168" t="e">
        <f>'4-5_Prison and Probation'!FW43/F43*100</f>
        <v>#VALUE!</v>
      </c>
      <c r="FR43" s="168" t="e">
        <f>'4-5_Prison and Probation'!FX43/G43*100</f>
        <v>#VALUE!</v>
      </c>
      <c r="FS43" s="168" t="e">
        <f>'4-5_Prison and Probation'!FY43/H43*100</f>
        <v>#VALUE!</v>
      </c>
      <c r="FT43" s="6" t="e">
        <f t="shared" si="20"/>
        <v>#VALUE!</v>
      </c>
      <c r="FU43" s="171" t="s">
        <v>3336</v>
      </c>
      <c r="FV43" s="168" t="e">
        <f>'4-5_Prison and Probation'!GA43/C43*100</f>
        <v>#VALUE!</v>
      </c>
      <c r="FW43" s="168" t="e">
        <f>'4-5_Prison and Probation'!GB43/D43*100</f>
        <v>#VALUE!</v>
      </c>
      <c r="FX43" s="168">
        <f>'4-5_Prison and Probation'!GC43/E43*100</f>
        <v>0</v>
      </c>
      <c r="FY43" s="168" t="e">
        <f>'4-5_Prison and Probation'!GD43/F43*100</f>
        <v>#VALUE!</v>
      </c>
      <c r="FZ43" s="168" t="e">
        <f>'4-5_Prison and Probation'!GE43/G43*100</f>
        <v>#VALUE!</v>
      </c>
      <c r="GA43" s="168" t="e">
        <f>'4-5_Prison and Probation'!GF43/H43*100</f>
        <v>#VALUE!</v>
      </c>
      <c r="GB43" s="6" t="e">
        <f t="shared" si="21"/>
        <v>#VALUE!</v>
      </c>
      <c r="GC43" s="171" t="s">
        <v>3336</v>
      </c>
      <c r="GE43" s="168">
        <f>'4-5_Prison and Probation'!HA43/G43*100</f>
        <v>174.92685328688628</v>
      </c>
      <c r="GF43" s="168" t="e">
        <f>'4-5_Prison and Probation'!HB43/G43*100</f>
        <v>#VALUE!</v>
      </c>
      <c r="GG43" s="168" t="e">
        <f>'4-5_Prison and Probation'!HC43/E43*100</f>
        <v>#VALUE!</v>
      </c>
      <c r="GH43" s="168" t="e">
        <f>'4-5_Prison and Probation'!HD43/G43*100</f>
        <v>#VALUE!</v>
      </c>
      <c r="GI43" s="168" t="e">
        <f>'4-5_Prison and Probation'!HE43/G43*100</f>
        <v>#VALUE!</v>
      </c>
      <c r="GJ43" s="171" t="s">
        <v>3336</v>
      </c>
      <c r="GK43" s="168" t="e">
        <f>'4-5_Prison and Probation'!HG43/G43*100</f>
        <v>#VALUE!</v>
      </c>
      <c r="GL43" s="168" t="e">
        <f>'4-5_Prison and Probation'!HH43/G43*100</f>
        <v>#VALUE!</v>
      </c>
      <c r="GM43" s="168" t="e">
        <f>'4-5_Prison and Probation'!HI43/G43*100</f>
        <v>#VALUE!</v>
      </c>
      <c r="GN43" s="168" t="e">
        <f>'4-5_Prison and Probation'!HJ43/G43*100</f>
        <v>#VALUE!</v>
      </c>
      <c r="GO43" s="168" t="e">
        <f>'4-5_Prison and Probation'!HK43/G43*100</f>
        <v>#VALUE!</v>
      </c>
      <c r="GP43" s="171" t="s">
        <v>3336</v>
      </c>
      <c r="GQ43" s="168">
        <f>'4-5_Prison and Probation'!HM43/G43*100</f>
        <v>31.535767960174582</v>
      </c>
      <c r="GR43" s="168" t="e">
        <f>'4-5_Prison and Probation'!HN43/G43*100</f>
        <v>#VALUE!</v>
      </c>
      <c r="GS43" s="168" t="e">
        <f>'4-5_Prison and Probation'!HO43/G43*100</f>
        <v>#VALUE!</v>
      </c>
      <c r="GT43" s="168" t="e">
        <f>'4-5_Prison and Probation'!HP43/G43*100</f>
        <v>#VALUE!</v>
      </c>
      <c r="GU43" s="168" t="e">
        <f>'4-5_Prison and Probation'!HQ43/G43*100</f>
        <v>#VALUE!</v>
      </c>
      <c r="GV43" s="171" t="s">
        <v>3336</v>
      </c>
      <c r="GW43" s="168">
        <f>'4-5_Prison and Probation'!HS43/G43*100</f>
        <v>26.042556889485454</v>
      </c>
      <c r="GX43" s="168" t="e">
        <f>'4-5_Prison and Probation'!HT43/G43*100</f>
        <v>#VALUE!</v>
      </c>
      <c r="GY43" s="168" t="e">
        <f>'4-5_Prison and Probation'!HU43/G43*100</f>
        <v>#VALUE!</v>
      </c>
      <c r="GZ43" s="168" t="e">
        <f>'4-5_Prison and Probation'!HV43/G43*100</f>
        <v>#VALUE!</v>
      </c>
      <c r="HA43" s="168" t="e">
        <f>'4-5_Prison and Probation'!HW43/G43*100</f>
        <v>#VALUE!</v>
      </c>
      <c r="HB43" s="171" t="s">
        <v>3336</v>
      </c>
      <c r="HC43" s="168" t="e">
        <f>'4-5_Prison and Probation'!HY43/G43*100</f>
        <v>#VALUE!</v>
      </c>
      <c r="HD43" s="168" t="e">
        <f>'4-5_Prison and Probation'!HZ43/G43*100</f>
        <v>#VALUE!</v>
      </c>
      <c r="HE43" s="168" t="e">
        <f>'4-5_Prison and Probation'!IA43/G43*100</f>
        <v>#VALUE!</v>
      </c>
      <c r="HF43" s="168" t="e">
        <f>'4-5_Prison and Probation'!IB43/G43*100</f>
        <v>#VALUE!</v>
      </c>
      <c r="HG43" s="168" t="e">
        <f>'4-5_Prison and Probation'!IC43/G43*100</f>
        <v>#VALUE!</v>
      </c>
      <c r="HH43" s="171" t="s">
        <v>3336</v>
      </c>
      <c r="HI43" s="168" t="e">
        <f>'4-5_Prison and Probation'!IE43/G43*100</f>
        <v>#VALUE!</v>
      </c>
      <c r="HJ43" s="168" t="e">
        <f>'4-5_Prison and Probation'!IF43/G43*100</f>
        <v>#VALUE!</v>
      </c>
      <c r="HK43" s="168" t="e">
        <f>'4-5_Prison and Probation'!IG43/G43*100</f>
        <v>#VALUE!</v>
      </c>
      <c r="HL43" s="168" t="e">
        <f>'4-5_Prison and Probation'!IH43/G43*100</f>
        <v>#VALUE!</v>
      </c>
      <c r="HM43" s="168" t="e">
        <f>'4-5_Prison and Probation'!II43/G43*100</f>
        <v>#VALUE!</v>
      </c>
      <c r="HN43" s="171" t="s">
        <v>3336</v>
      </c>
      <c r="HO43" s="168">
        <f>'4-5_Prison and Probation'!IK43/G43*100</f>
        <v>15.770458118358466</v>
      </c>
      <c r="HP43" s="168" t="e">
        <f>'4-5_Prison and Probation'!IL43/G43*100</f>
        <v>#VALUE!</v>
      </c>
      <c r="HQ43" s="168" t="e">
        <f>'4-5_Prison and Probation'!IM43/G43*100</f>
        <v>#VALUE!</v>
      </c>
      <c r="HR43" s="168" t="e">
        <f>'4-5_Prison and Probation'!IN43/G43*100</f>
        <v>#VALUE!</v>
      </c>
      <c r="HS43" s="168" t="e">
        <f>'4-5_Prison and Probation'!IO43/G43*100</f>
        <v>#VALUE!</v>
      </c>
      <c r="HT43" s="171" t="s">
        <v>3336</v>
      </c>
      <c r="HU43" s="168" t="e">
        <f>'4-5_Prison and Probation'!IQ43/G43*100</f>
        <v>#VALUE!</v>
      </c>
      <c r="HV43" s="168" t="e">
        <f>'4-5_Prison and Probation'!IR43/G43*100</f>
        <v>#VALUE!</v>
      </c>
      <c r="HW43" s="168" t="e">
        <f>'4-5_Prison and Probation'!IS43/G43*100</f>
        <v>#VALUE!</v>
      </c>
      <c r="HX43" s="168" t="e">
        <f>'4-5_Prison and Probation'!IT43/G43*100</f>
        <v>#VALUE!</v>
      </c>
      <c r="HY43" s="168" t="e">
        <f>'4-5_Prison and Probation'!IU43/G43*100</f>
        <v>#VALUE!</v>
      </c>
      <c r="HZ43" s="171" t="s">
        <v>3336</v>
      </c>
      <c r="IA43" s="168">
        <f>'4-5_Prison and Probation'!IW43/G43*100</f>
        <v>24.75291361562638</v>
      </c>
      <c r="IB43" s="168" t="e">
        <f>'4-5_Prison and Probation'!IX43/G43*100</f>
        <v>#VALUE!</v>
      </c>
      <c r="IC43" s="168" t="e">
        <f>'4-5_Prison and Probation'!IY43/G43*100</f>
        <v>#VALUE!</v>
      </c>
      <c r="ID43" s="168" t="e">
        <f>'4-5_Prison and Probation'!IZ43/G43*100</f>
        <v>#VALUE!</v>
      </c>
      <c r="IE43" s="168" t="e">
        <f>'4-5_Prison and Probation'!JA43/G43*100</f>
        <v>#VALUE!</v>
      </c>
      <c r="IF43" s="171" t="s">
        <v>3336</v>
      </c>
      <c r="IG43" s="168">
        <f>'4-5_Prison and Probation'!JC43/G43*100</f>
        <v>45.612443096099383</v>
      </c>
      <c r="IH43" s="168" t="e">
        <f>'4-5_Prison and Probation'!JD43/G43*100</f>
        <v>#VALUE!</v>
      </c>
      <c r="II43" s="168" t="e">
        <f>'4-5_Prison and Probation'!JE43/G43*100</f>
        <v>#VALUE!</v>
      </c>
      <c r="IJ43" s="168" t="e">
        <f>'4-5_Prison and Probation'!JF43/G43*100</f>
        <v>#VALUE!</v>
      </c>
      <c r="IK43" s="168" t="e">
        <f>'4-5_Prison and Probation'!JG43/G43*100</f>
        <v>#VALUE!</v>
      </c>
      <c r="IL43" s="171" t="s">
        <v>3336</v>
      </c>
      <c r="IM43" s="168" t="e">
        <f>'4-5_Prison and Probation'!JI43/G43*100</f>
        <v>#VALUE!</v>
      </c>
      <c r="IN43" s="168" t="e">
        <f>'4-5_Prison and Probation'!JJ43/G43*100</f>
        <v>#VALUE!</v>
      </c>
      <c r="IO43" s="168" t="e">
        <f>'4-5_Prison and Probation'!JK43/G43*100</f>
        <v>#VALUE!</v>
      </c>
      <c r="IP43" s="168" t="e">
        <f>'4-5_Prison and Probation'!JL43/G43*100</f>
        <v>#VALUE!</v>
      </c>
      <c r="IQ43" s="168" t="e">
        <f>'4-5_Prison and Probation'!JM43/G43*100</f>
        <v>#VALUE!</v>
      </c>
      <c r="IR43" s="171" t="s">
        <v>3336</v>
      </c>
      <c r="IS43" s="168">
        <f>'4-5_Prison and Probation'!JO43/G43*100</f>
        <v>30.360673839382834</v>
      </c>
      <c r="IT43" s="168" t="e">
        <f>'4-5_Prison and Probation'!JP43/G43*100</f>
        <v>#VALUE!</v>
      </c>
      <c r="IU43" s="168" t="e">
        <f>'4-5_Prison and Probation'!JQ43/G43*100</f>
        <v>#VALUE!</v>
      </c>
      <c r="IV43" s="168" t="e">
        <f>'4-5_Prison and Probation'!JR43/G43*100</f>
        <v>#VALUE!</v>
      </c>
      <c r="IW43" s="168" t="e">
        <f>'4-5_Prison and Probation'!JS43/G43*100</f>
        <v>#VALUE!</v>
      </c>
      <c r="IX43" s="171" t="s">
        <v>3336</v>
      </c>
      <c r="IY43" s="168">
        <f>'4-5_Prison and Probation'!KO43/H43*100</f>
        <v>72.860341352051776</v>
      </c>
      <c r="IZ43" s="168">
        <f>'4-5_Prison and Probation'!KP43/H43*100</f>
        <v>72.860341352051776</v>
      </c>
      <c r="JA43" s="168" t="e">
        <f>'4-5_Prison and Probation'!KQ43/H43*100</f>
        <v>#VALUE!</v>
      </c>
      <c r="JB43" s="171" t="s">
        <v>3336</v>
      </c>
      <c r="JC43" s="168">
        <f>'4-5_Prison and Probation'!KS43/H43*100</f>
        <v>0.89533981721072486</v>
      </c>
      <c r="JD43" s="168" t="e">
        <f>'4-5_Prison and Probation'!KT43/H43*100</f>
        <v>#VALUE!</v>
      </c>
      <c r="JE43" s="168">
        <f>'4-5_Prison and Probation'!KU43/H43*100</f>
        <v>0.55752365922767122</v>
      </c>
      <c r="JF43" s="168" t="e">
        <f>'4-5_Prison and Probation'!KV43/H43*100</f>
        <v>#VALUE!</v>
      </c>
      <c r="JG43" s="168">
        <f>'4-5_Prison and Probation'!KW43/H43*100</f>
        <v>21.66341361983056</v>
      </c>
      <c r="JH43" s="168">
        <f>'4-5_Prison and Probation'!KX43/H43*100</f>
        <v>0</v>
      </c>
      <c r="JI43" s="168">
        <f>'4-5_Prison and Probation'!KY43/H43*100</f>
        <v>0.1117587289567997</v>
      </c>
      <c r="JJ43" s="168" t="e">
        <f>'4-5_Prison and Probation'!KZ43/H43*100</f>
        <v>#VALUE!</v>
      </c>
      <c r="JK43" s="168">
        <f>'4-5_Prison and Probation'!LA43/H43*100</f>
        <v>66.81394011837763</v>
      </c>
      <c r="JL43" s="168" t="e">
        <f>'4-5_Prison and Probation'!LB43/H43*100</f>
        <v>#VALUE!</v>
      </c>
      <c r="JM43" s="171" t="s">
        <v>3336</v>
      </c>
      <c r="JN43" s="168">
        <f>'4-5_Prison and Probation'!LD43/H43*100</f>
        <v>1.3360248052562873</v>
      </c>
      <c r="JO43" s="168">
        <f>'4-5_Prison and Probation'!LE43/H43*100</f>
        <v>0</v>
      </c>
      <c r="JP43" s="168">
        <f>'4-5_Prison and Probation'!LF43/H43*100</f>
        <v>34.36580915421591</v>
      </c>
      <c r="JQ43" s="168" t="e">
        <f>'4-5_Prison and Probation'!LG43/H43*100</f>
        <v>#VALUE!</v>
      </c>
      <c r="JR43" s="168">
        <f>'4-5_Prison and Probation'!LH43/H43*100</f>
        <v>12.028033203975568</v>
      </c>
      <c r="JS43" s="168" t="e">
        <f>'4-5_Prison and Probation'!LI43/H43*100</f>
        <v>#VALUE!</v>
      </c>
      <c r="JT43" s="171" t="s">
        <v>3336</v>
      </c>
      <c r="JU43" s="168">
        <f>'4-5_Prison and Probation'!LK43/H43*100</f>
        <v>0.88136997609112488</v>
      </c>
      <c r="JV43" s="168" t="e">
        <f>'4-5_Prison and Probation'!LL43/H43*100</f>
        <v>#VALUE!</v>
      </c>
      <c r="JW43" s="168">
        <f>'4-5_Prison and Probation'!LM43/H43*100</f>
        <v>0.85724025052090691</v>
      </c>
      <c r="JX43" s="168" t="e">
        <f>'4-5_Prison and Probation'!LN43/H43*100</f>
        <v>#VALUE!</v>
      </c>
      <c r="JY43" s="168">
        <f>'4-5_Prison and Probation'!LO43/H43*100</f>
        <v>1.6852708332462865</v>
      </c>
      <c r="JZ43" s="168" t="e">
        <f>'4-5_Prison and Probation'!LP43/H43*100</f>
        <v>#VALUE!</v>
      </c>
      <c r="KA43" s="171" t="s">
        <v>3336</v>
      </c>
      <c r="KB43" s="168">
        <f>'4-5_Prison and Probation'!LR43/H43*100</f>
        <v>8.3590449317460873</v>
      </c>
      <c r="KC43" s="168" t="e">
        <f>'4-5_Prison and Probation'!LS43/H43*100</f>
        <v>#VALUE!</v>
      </c>
      <c r="KD43" s="168">
        <f>'4-5_Prison and Probation'!LT43/H43*100</f>
        <v>4.6646569483900606</v>
      </c>
      <c r="KE43" s="168" t="e">
        <f>'4-5_Prison and Probation'!LU43/H43*100</f>
        <v>#VALUE!</v>
      </c>
      <c r="KF43" s="171" t="s">
        <v>3336</v>
      </c>
      <c r="KG43" s="168">
        <f>'4-5_Prison and Probation'!OT43/G43*100</f>
        <v>292.12608170438432</v>
      </c>
      <c r="KH43" s="168" t="e">
        <f>'4-5_Prison and Probation'!OU43/G43*100</f>
        <v>#VALUE!</v>
      </c>
      <c r="KI43" s="168">
        <f>'4-5_Prison and Probation'!OV43/G43*100</f>
        <v>14.591502790159955</v>
      </c>
      <c r="KJ43" s="168" t="e">
        <f>'4-5_Prison and Probation'!OW43/G43*100</f>
        <v>#VALUE!</v>
      </c>
      <c r="KK43" s="168" t="e">
        <f>'4-5_Prison and Probation'!OX43/G43*100</f>
        <v>#VALUE!</v>
      </c>
      <c r="KL43" s="171" t="s">
        <v>3336</v>
      </c>
      <c r="KM43" s="168">
        <f>'4-5_Prison and Probation'!OZ43/G43*100</f>
        <v>397.98751810648866</v>
      </c>
      <c r="KN43" s="168">
        <f>'4-5_Prison and Probation'!PA43/G43*100</f>
        <v>19.769381922630053</v>
      </c>
      <c r="KO43" s="168">
        <f>'4-5_Prison and Probation'!PB43/G43*100</f>
        <v>28.480265832288922</v>
      </c>
      <c r="KP43" s="168">
        <f>'4-5_Prison and Probation'!PC43/G43*100</f>
        <v>5.370939502808282</v>
      </c>
      <c r="KQ43" s="168" t="e">
        <f>'4-5_Prison and Probation'!PD43/G43*100</f>
        <v>#VALUE!</v>
      </c>
      <c r="KR43" s="171" t="s">
        <v>3336</v>
      </c>
      <c r="KS43" s="168" t="e">
        <f>'4-5_Prison and Probation'!PF43/G43*100</f>
        <v>#VALUE!</v>
      </c>
      <c r="KT43" s="168" t="e">
        <f>'4-5_Prison and Probation'!PG43/G43*100</f>
        <v>#VALUE!</v>
      </c>
      <c r="KU43" s="168" t="e">
        <f>'4-5_Prison and Probation'!PH43/G43*100</f>
        <v>#VALUE!</v>
      </c>
      <c r="KV43" s="168" t="e">
        <f>'4-5_Prison and Probation'!PI43/G43*100</f>
        <v>#VALUE!</v>
      </c>
      <c r="KW43" s="168" t="e">
        <f>'4-5_Prison and Probation'!PJ43/G43*100</f>
        <v>#VALUE!</v>
      </c>
      <c r="KX43" s="168" t="e">
        <f>'4-5_Prison and Probation'!PK43/G43*100</f>
        <v>#VALUE!</v>
      </c>
      <c r="KY43" s="168" t="e">
        <f>'4-5_Prison and Probation'!PL43/G43*100</f>
        <v>#VALUE!</v>
      </c>
      <c r="KZ43" s="171" t="s">
        <v>3336</v>
      </c>
      <c r="LA43" s="168">
        <f>'4-5_Prison and Probation'!PN43/G43*100</f>
        <v>292.12608170438432</v>
      </c>
      <c r="LB43" s="168" t="e">
        <f>'4-5_Prison and Probation'!PO43/G43*100</f>
        <v>#VALUE!</v>
      </c>
      <c r="LC43" s="171" t="s">
        <v>3336</v>
      </c>
      <c r="LD43" s="168" t="e">
        <f>'4-5_Prison and Probation'!PQ43/G43*100</f>
        <v>#VALUE!</v>
      </c>
      <c r="LE43" s="168" t="e">
        <f>'4-5_Prison and Probation'!PR43/G43*100</f>
        <v>#VALUE!</v>
      </c>
      <c r="LF43" s="168" t="e">
        <f>'4-5_Prison and Probation'!PS43/G43*100</f>
        <v>#VALUE!</v>
      </c>
      <c r="LG43" s="168">
        <f>'4-5_Prison and Probation'!PT43/G43*100</f>
        <v>3.5664685747140545</v>
      </c>
      <c r="LH43" s="168" t="e">
        <f>'4-5_Prison and Probation'!PU43/G43*100</f>
        <v>#VALUE!</v>
      </c>
      <c r="LI43" s="168" t="e">
        <f>'4-5_Prison and Probation'!PV43/G43*100</f>
        <v>#VALUE!</v>
      </c>
      <c r="LJ43" s="171" t="s">
        <v>3336</v>
      </c>
      <c r="LK43" s="168" t="e">
        <f>'4-5_Prison and Probation'!PX43/G43*100</f>
        <v>#VALUE!</v>
      </c>
      <c r="LL43" s="168">
        <f>'4-5_Prison and Probation'!PY43/G43*100</f>
        <v>98.6525621736765</v>
      </c>
      <c r="LM43" s="168">
        <f>'4-5_Prison and Probation'!PZ43/G43*100</f>
        <v>0</v>
      </c>
      <c r="LN43" s="168" t="e">
        <f>'4-5_Prison and Probation'!#REF!/G43*100</f>
        <v>#REF!</v>
      </c>
      <c r="LO43" s="168">
        <f>'4-5_Prison and Probation'!QA43/G43*100</f>
        <v>130.20506203261374</v>
      </c>
      <c r="LP43" s="168">
        <f>'4-5_Prison and Probation'!QC43/G43*100</f>
        <v>10.529512598244562</v>
      </c>
      <c r="LQ43" s="171" t="s">
        <v>3336</v>
      </c>
      <c r="LR43" s="168" t="e">
        <f>'4-5_Prison and Probation'!QE43/G43*100</f>
        <v>#VALUE!</v>
      </c>
      <c r="LS43" s="168">
        <f>'4-5_Prison and Probation'!QF43/G43*100</f>
        <v>0.17246726416877783</v>
      </c>
      <c r="LT43" s="168" t="e">
        <f>'4-5_Prison and Probation'!QG43/G43*100</f>
        <v>#VALUE!</v>
      </c>
      <c r="LU43" s="168" t="e">
        <f>'4-5_Prison and Probation'!QH43/G43*100</f>
        <v>#VALUE!</v>
      </c>
      <c r="LV43" s="168" t="e">
        <f>'4-5_Prison and Probation'!QI43/G43*100</f>
        <v>#VALUE!</v>
      </c>
      <c r="LW43" s="168">
        <f>'4-5_Prison and Probation'!QJ43/G43*100</f>
        <v>119.61119597758976</v>
      </c>
      <c r="LX43" s="171" t="s">
        <v>3336</v>
      </c>
      <c r="LY43" s="168" t="e">
        <f>'4-5_Prison and Probation'!QL43/G43*100</f>
        <v>#VALUE!</v>
      </c>
      <c r="LZ43" s="168" t="e">
        <f>'4-5_Prison and Probation'!QM43/G43*100</f>
        <v>#VALUE!</v>
      </c>
      <c r="MA43" s="168" t="e">
        <f>'4-5_Prison and Probation'!QN43/G43*100</f>
        <v>#VALUE!</v>
      </c>
      <c r="MB43" s="168">
        <f>'4-5_Prison and Probation'!QO43/G43*100</f>
        <v>1.6731898762642625E-2</v>
      </c>
      <c r="MC43" s="168" t="e">
        <f>'4-5_Prison and Probation'!QP43/G43*100</f>
        <v>#VALUE!</v>
      </c>
      <c r="MD43" s="168">
        <f>'4-5_Prison and Probation'!QQ43/G43*100</f>
        <v>15.273649432021541</v>
      </c>
      <c r="ME43" s="171" t="s">
        <v>3336</v>
      </c>
      <c r="MF43" s="168">
        <f>'4-5_Prison and Probation'!QS43/G43*100</f>
        <v>418.95644846348665</v>
      </c>
      <c r="MG43" s="168">
        <f>'4-5_Prison and Probation'!QT43/G43*100</f>
        <v>235.33801730397528</v>
      </c>
      <c r="MH43" s="168">
        <f>'4-5_Prison and Probation'!QU43/G43*100</f>
        <v>115.64573597084346</v>
      </c>
      <c r="MI43" s="168">
        <f>'4-5_Prison and Probation'!QV43/G43*100</f>
        <v>4.30267212027033</v>
      </c>
      <c r="MJ43" s="168" t="e">
        <f>'4-5_Prison and Probation'!QW43/G43*100</f>
        <v>#VALUE!</v>
      </c>
      <c r="MK43" s="168" t="e">
        <f>'4-5_Prison and Probation'!QX43/G43*100</f>
        <v>#VALUE!</v>
      </c>
      <c r="ML43" s="168" t="e">
        <f>'4-5_Prison and Probation'!QY43/G43*100</f>
        <v>#VALUE!</v>
      </c>
      <c r="MM43" s="171" t="s">
        <v>3336</v>
      </c>
      <c r="MN43" s="168">
        <f>'4-5_Prison and Probation'!RY43/G43*100</f>
        <v>5.368365364537107</v>
      </c>
      <c r="MO43" s="171" t="s">
        <v>3336</v>
      </c>
      <c r="MP43" s="168">
        <f>'4-5_Prison and Probation'!SA43/G43*100</f>
        <v>6.4353456779394705E-3</v>
      </c>
      <c r="MQ43" s="168">
        <f>'4-5_Prison and Probation'!SB43/G43*100</f>
        <v>0.11197501479614679</v>
      </c>
      <c r="MR43" s="168">
        <f>'4-5_Prison and Probation'!SC43/G43*100</f>
        <v>7.3362940728509976E-2</v>
      </c>
      <c r="MS43" s="168">
        <f>'4-5_Prison and Probation'!SD43/G43*100</f>
        <v>1.4132019108755076</v>
      </c>
      <c r="MT43" s="171" t="s">
        <v>3336</v>
      </c>
      <c r="MU43" s="168">
        <f>'4-5_Prison and Probation'!SF43/G43*100</f>
        <v>3.3875659648673375</v>
      </c>
      <c r="MV43" s="168" t="e">
        <f>'4-5_Prison and Probation'!SG43/G43*100</f>
        <v>#VALUE!</v>
      </c>
      <c r="MW43" s="168" t="e">
        <f>'4-5_Prison and Probation'!SH43/G43*100</f>
        <v>#VALUE!</v>
      </c>
      <c r="MX43" s="168">
        <f>'4-5_Prison and Probation'!SI43/G43*100</f>
        <v>0.37582418759166508</v>
      </c>
      <c r="MY43" s="171" t="s">
        <v>3336</v>
      </c>
      <c r="MZ43" s="168" t="e">
        <f>'4-5_Prison and Probation'!SK43/G43*100</f>
        <v>#VALUE!</v>
      </c>
      <c r="NA43" s="168" t="e">
        <f>'4-5_Prison and Probation'!SL43/G43*100</f>
        <v>#VALUE!</v>
      </c>
      <c r="NB43" s="168" t="e">
        <f>'4-5_Prison and Probation'!SM43/G43*100</f>
        <v>#VALUE!</v>
      </c>
      <c r="NC43" s="168" t="e">
        <f>'4-5_Prison and Probation'!SN43/G43*100</f>
        <v>#VALUE!</v>
      </c>
    </row>
    <row r="44" spans="1:367">
      <c r="A44" s="133">
        <v>43</v>
      </c>
      <c r="B44" s="150" t="s">
        <v>66</v>
      </c>
      <c r="C44" s="5">
        <v>45598.178999999996</v>
      </c>
      <c r="D44" s="5">
        <v>45453.281999999999</v>
      </c>
      <c r="E44" s="5">
        <v>45372.692000000003</v>
      </c>
      <c r="F44" s="5">
        <v>45245.894</v>
      </c>
      <c r="G44" s="5">
        <v>42759.661</v>
      </c>
      <c r="H44" s="5">
        <v>42590.879000000001</v>
      </c>
      <c r="I44" s="171" t="s">
        <v>3336</v>
      </c>
      <c r="J44" s="285">
        <f>'4-5_Prison and Probation'!AJ44/C44*100</f>
        <v>347.6717787348482</v>
      </c>
      <c r="K44" s="285">
        <f>'4-5_Prison and Probation'!AK44/D44*100</f>
        <v>332.4776415485245</v>
      </c>
      <c r="L44" s="285">
        <f>'4-5_Prison and Probation'!AL44/E44*100</f>
        <v>324.23026608163343</v>
      </c>
      <c r="M44" s="285">
        <f>'4-5_Prison and Probation'!AM44/F44*100</f>
        <v>203.97430980145955</v>
      </c>
      <c r="N44" s="285">
        <f>'4-5_Prison and Probation'!AN44/G44*100</f>
        <v>171.7296121688149</v>
      </c>
      <c r="O44" s="285">
        <f>'4-5_Prison and Probation'!AO44/H44*100</f>
        <v>157.37172271086493</v>
      </c>
      <c r="P44" s="340">
        <f t="shared" si="0"/>
        <v>-54.735548774327057</v>
      </c>
      <c r="Q44" s="171" t="s">
        <v>3336</v>
      </c>
      <c r="R44" s="167">
        <f>'4-5_Prison and Probation'!AQ44/C44*100</f>
        <v>84.023092237959773</v>
      </c>
      <c r="S44" s="167">
        <f>'4-5_Prison and Probation'!AR44/D44*100</f>
        <v>70.844169184526649</v>
      </c>
      <c r="T44" s="167" t="e">
        <f>'4-5_Prison and Probation'!AS44/E44*100</f>
        <v>#VALUE!</v>
      </c>
      <c r="U44" s="167">
        <f>'4-5_Prison and Probation'!AT44/F44*100</f>
        <v>40.549535831914383</v>
      </c>
      <c r="V44" s="167" t="e">
        <f>'4-5_Prison and Probation'!AU44/G44*100</f>
        <v>#VALUE!</v>
      </c>
      <c r="W44" s="167" t="e">
        <f>'4-5_Prison and Probation'!AV44/H44*100</f>
        <v>#VALUE!</v>
      </c>
      <c r="X44" s="6" t="e">
        <f t="shared" si="1"/>
        <v>#VALUE!</v>
      </c>
      <c r="Y44" s="171" t="s">
        <v>3336</v>
      </c>
      <c r="Z44" s="168">
        <f>'4-5_Prison and Probation'!AX44/C44*100</f>
        <v>15.752822058968627</v>
      </c>
      <c r="AA44" s="168">
        <f>'4-5_Prison and Probation'!AY44/D44*100</f>
        <v>21.045784988639546</v>
      </c>
      <c r="AB44" s="168">
        <f>'4-5_Prison and Probation'!AZ44/E44*100</f>
        <v>17.581059550092377</v>
      </c>
      <c r="AC44" s="168">
        <f>'4-5_Prison and Probation'!BA44/F44*100</f>
        <v>10.971161272667086</v>
      </c>
      <c r="AD44" s="168">
        <f>'4-5_Prison and Probation'!BB44/G44*100</f>
        <v>6.4383110988648848</v>
      </c>
      <c r="AE44" s="168" t="e">
        <f>'4-5_Prison and Probation'!BC44/H44*100</f>
        <v>#VALUE!</v>
      </c>
      <c r="AF44" s="6" t="e">
        <f t="shared" si="2"/>
        <v>#VALUE!</v>
      </c>
      <c r="AG44" s="171" t="s">
        <v>3336</v>
      </c>
      <c r="AH44" s="168">
        <f>'4-5_Prison and Probation'!BE44/C44*100</f>
        <v>5.756808840984637</v>
      </c>
      <c r="AI44" s="168">
        <f>'4-5_Prison and Probation'!BF44/D44*100</f>
        <v>5.4935526987908156</v>
      </c>
      <c r="AJ44" s="168" t="e">
        <f>'4-5_Prison and Probation'!BG44/E44*100</f>
        <v>#VALUE!</v>
      </c>
      <c r="AK44" s="168">
        <f>'4-5_Prison and Probation'!BH44/F44*100</f>
        <v>4.1219209858026007</v>
      </c>
      <c r="AL44" s="168" t="e">
        <f>'4-5_Prison and Probation'!BI44/G44*100</f>
        <v>#VALUE!</v>
      </c>
      <c r="AM44" s="168" t="e">
        <f>'4-5_Prison and Probation'!BJ44/H44*100</f>
        <v>#VALUE!</v>
      </c>
      <c r="AN44" s="6" t="e">
        <f t="shared" si="3"/>
        <v>#VALUE!</v>
      </c>
      <c r="AO44" s="171" t="s">
        <v>3336</v>
      </c>
      <c r="AP44" s="168">
        <f>'4-5_Prison and Probation'!BL44/C44*100</f>
        <v>0.17544560277286514</v>
      </c>
      <c r="AQ44" s="168">
        <f>'4-5_Prison and Probation'!BM44/D44*100</f>
        <v>0.1496041583971868</v>
      </c>
      <c r="AR44" s="168" t="e">
        <f>'4-5_Prison and Probation'!BN44/E44*100</f>
        <v>#VALUE!</v>
      </c>
      <c r="AS44" s="168">
        <f>'4-5_Prison and Probation'!BO44/F44*100</f>
        <v>6.4094213720254922E-2</v>
      </c>
      <c r="AT44" s="168" t="e">
        <f>'4-5_Prison and Probation'!BP44/G44*100</f>
        <v>#VALUE!</v>
      </c>
      <c r="AU44" s="168" t="e">
        <f>'4-5_Prison and Probation'!BQ44/H44*100</f>
        <v>#VALUE!</v>
      </c>
      <c r="AV44" s="6" t="e">
        <f t="shared" si="4"/>
        <v>#VALUE!</v>
      </c>
      <c r="AW44" s="171" t="s">
        <v>3336</v>
      </c>
      <c r="AX44" s="168" t="e">
        <f>'4-5_Prison and Probation'!BS44/C44*100</f>
        <v>#VALUE!</v>
      </c>
      <c r="AY44" s="168" t="e">
        <f>'4-5_Prison and Probation'!BT44/D44*100</f>
        <v>#VALUE!</v>
      </c>
      <c r="AZ44" s="168" t="e">
        <f>'4-5_Prison and Probation'!BU44/E44*100</f>
        <v>#VALUE!</v>
      </c>
      <c r="BA44" s="168" t="e">
        <f>'4-5_Prison and Probation'!BV44/F44*100</f>
        <v>#VALUE!</v>
      </c>
      <c r="BB44" s="168" t="e">
        <f>'4-5_Prison and Probation'!BW44/G44*100</f>
        <v>#VALUE!</v>
      </c>
      <c r="BC44" s="168" t="e">
        <f>'4-5_Prison and Probation'!BX44/H44*100</f>
        <v>#VALUE!</v>
      </c>
      <c r="BD44" s="6" t="e">
        <f t="shared" si="5"/>
        <v>#VALUE!</v>
      </c>
      <c r="BE44" s="171" t="s">
        <v>3336</v>
      </c>
      <c r="BF44" s="168">
        <f>'4-5_Prison and Probation'!BZ44/C44*100</f>
        <v>107.89465956524273</v>
      </c>
      <c r="BG44" s="168" t="e">
        <f>'4-5_Prison and Probation'!CA44/D44*100</f>
        <v>#VALUE!</v>
      </c>
      <c r="BH44" s="168" t="e">
        <f>'4-5_Prison and Probation'!CB44/E44*100</f>
        <v>#VALUE!</v>
      </c>
      <c r="BI44" s="168" t="e">
        <f>'4-5_Prison and Probation'!CC44/F44*100</f>
        <v>#VALUE!</v>
      </c>
      <c r="BJ44" s="168" t="e">
        <f>'4-5_Prison and Probation'!CD44/G44*100</f>
        <v>#VALUE!</v>
      </c>
      <c r="BK44" s="168" t="e">
        <f>'4-5_Prison and Probation'!CE44/H44*100</f>
        <v>#VALUE!</v>
      </c>
      <c r="BL44" s="6" t="e">
        <f t="shared" si="6"/>
        <v>#VALUE!</v>
      </c>
      <c r="BM44" s="171" t="s">
        <v>3336</v>
      </c>
      <c r="BN44" s="168" t="e">
        <f>'4-5_Prison and Probation'!CG44/C44*100</f>
        <v>#VALUE!</v>
      </c>
      <c r="BO44" s="168" t="e">
        <f>'4-5_Prison and Probation'!CH44/D44*100</f>
        <v>#VALUE!</v>
      </c>
      <c r="BP44" s="168" t="e">
        <f>'4-5_Prison and Probation'!CI44/E44*100</f>
        <v>#VALUE!</v>
      </c>
      <c r="BQ44" s="168" t="e">
        <f>'4-5_Prison and Probation'!CJ44/F44*100</f>
        <v>#VALUE!</v>
      </c>
      <c r="BR44" s="168" t="e">
        <f>'4-5_Prison and Probation'!CK44/G44*100</f>
        <v>#VALUE!</v>
      </c>
      <c r="BS44" s="168" t="e">
        <f>'4-5_Prison and Probation'!CL44/H44*100</f>
        <v>#VALUE!</v>
      </c>
      <c r="BT44" s="6" t="e">
        <f t="shared" si="7"/>
        <v>#VALUE!</v>
      </c>
      <c r="BU44" s="171" t="s">
        <v>3336</v>
      </c>
      <c r="BV44" s="168" t="e">
        <f>'4-5_Prison and Probation'!CN44/C44*100</f>
        <v>#VALUE!</v>
      </c>
      <c r="BW44" s="168" t="e">
        <f>'4-5_Prison and Probation'!CO44/D44*100</f>
        <v>#VALUE!</v>
      </c>
      <c r="BX44" s="168" t="e">
        <f>'4-5_Prison and Probation'!CP44/E44*100</f>
        <v>#VALUE!</v>
      </c>
      <c r="BY44" s="168" t="e">
        <f>'4-5_Prison and Probation'!CQ44/F44*100</f>
        <v>#VALUE!</v>
      </c>
      <c r="BZ44" s="168" t="e">
        <f>'4-5_Prison and Probation'!CR44/G44*100</f>
        <v>#VALUE!</v>
      </c>
      <c r="CA44" s="168" t="e">
        <f>'4-5_Prison and Probation'!CS44/H44*100</f>
        <v>#VALUE!</v>
      </c>
      <c r="CB44" s="6" t="e">
        <f t="shared" si="8"/>
        <v>#VALUE!</v>
      </c>
      <c r="CC44" s="171" t="s">
        <v>3336</v>
      </c>
      <c r="CD44" s="168" t="e">
        <f>'4-5_Prison and Probation'!CU44/C44*100</f>
        <v>#VALUE!</v>
      </c>
      <c r="CE44" s="168" t="e">
        <f>'4-5_Prison and Probation'!CV44/D44*100</f>
        <v>#VALUE!</v>
      </c>
      <c r="CF44" s="168" t="e">
        <f>'4-5_Prison and Probation'!CW44/E44*100</f>
        <v>#VALUE!</v>
      </c>
      <c r="CG44" s="168" t="e">
        <f>'4-5_Prison and Probation'!CX44/F44*100</f>
        <v>#VALUE!</v>
      </c>
      <c r="CH44" s="168" t="e">
        <f>'4-5_Prison and Probation'!CY44/G44*100</f>
        <v>#VALUE!</v>
      </c>
      <c r="CI44" s="168" t="e">
        <f>'4-5_Prison and Probation'!CZ44/H44*100</f>
        <v>#VALUE!</v>
      </c>
      <c r="CJ44" s="6" t="e">
        <f t="shared" si="9"/>
        <v>#VALUE!</v>
      </c>
      <c r="CK44" s="171" t="s">
        <v>3336</v>
      </c>
      <c r="CL44" s="168" t="e">
        <f>'4-5_Prison and Probation'!DB44/C44*100</f>
        <v>#VALUE!</v>
      </c>
      <c r="CM44" s="168" t="e">
        <f>'4-5_Prison and Probation'!DC44/D44*100</f>
        <v>#VALUE!</v>
      </c>
      <c r="CN44" s="168" t="e">
        <f>'4-5_Prison and Probation'!DD44/E44*100</f>
        <v>#VALUE!</v>
      </c>
      <c r="CO44" s="168" t="e">
        <f>'4-5_Prison and Probation'!DE44/F44*100</f>
        <v>#VALUE!</v>
      </c>
      <c r="CP44" s="168" t="e">
        <f>'4-5_Prison and Probation'!DF44/G44*100</f>
        <v>#VALUE!</v>
      </c>
      <c r="CQ44" s="168" t="e">
        <f>'4-5_Prison and Probation'!DG44/H44*100</f>
        <v>#VALUE!</v>
      </c>
      <c r="CR44" s="6" t="e">
        <f t="shared" si="10"/>
        <v>#VALUE!</v>
      </c>
      <c r="CS44" s="171" t="s">
        <v>3336</v>
      </c>
      <c r="CT44" s="168" t="e">
        <f>'4-5_Prison and Probation'!DI44/C44*100</f>
        <v>#VALUE!</v>
      </c>
      <c r="CU44" s="168" t="e">
        <f>'4-5_Prison and Probation'!DJ44/D44*100</f>
        <v>#VALUE!</v>
      </c>
      <c r="CV44" s="168" t="e">
        <f>'4-5_Prison and Probation'!DK44/E44*100</f>
        <v>#VALUE!</v>
      </c>
      <c r="CW44" s="168" t="e">
        <f>'4-5_Prison and Probation'!DL44/F44*100</f>
        <v>#VALUE!</v>
      </c>
      <c r="CX44" s="168" t="e">
        <f>'4-5_Prison and Probation'!DM44/G44*100</f>
        <v>#VALUE!</v>
      </c>
      <c r="CY44" s="168" t="e">
        <f>'4-5_Prison and Probation'!DN44/H44*100</f>
        <v>#VALUE!</v>
      </c>
      <c r="CZ44" s="6" t="e">
        <f t="shared" si="11"/>
        <v>#VALUE!</v>
      </c>
      <c r="DA44" s="171" t="s">
        <v>3336</v>
      </c>
      <c r="DB44" s="168">
        <f>'4-5_Prison and Probation'!DP44/C44*100</f>
        <v>124.31417491474825</v>
      </c>
      <c r="DC44" s="168">
        <f>'4-5_Prison and Probation'!DQ44/D44*100</f>
        <v>124.71046645212552</v>
      </c>
      <c r="DD44" s="168">
        <f>'4-5_Prison and Probation'!DR44/E44*100</f>
        <v>117.61700187416695</v>
      </c>
      <c r="DE44" s="168" t="e">
        <f>'4-5_Prison and Probation'!DS44/F44*100</f>
        <v>#VALUE!</v>
      </c>
      <c r="DF44" s="168" t="e">
        <f>'4-5_Prison and Probation'!DT44/G44*100</f>
        <v>#VALUE!</v>
      </c>
      <c r="DG44" s="168" t="e">
        <f>'4-5_Prison and Probation'!DU44/H44*100</f>
        <v>#VALUE!</v>
      </c>
      <c r="DH44" s="6" t="e">
        <f t="shared" si="12"/>
        <v>#VALUE!</v>
      </c>
      <c r="DI44" s="171" t="s">
        <v>3336</v>
      </c>
      <c r="DJ44" s="168">
        <f>'4-5_Prison and Probation'!DW44/C44*100</f>
        <v>2.2128076649727615</v>
      </c>
      <c r="DK44" s="168">
        <f>'4-5_Prison and Probation'!DX44/D44*100</f>
        <v>2.219861703275904</v>
      </c>
      <c r="DL44" s="168">
        <f>'4-5_Prison and Probation'!DY44/E44*100</f>
        <v>1.7455433325401983</v>
      </c>
      <c r="DM44" s="168" t="e">
        <f>'4-5_Prison and Probation'!DZ44/F44*100</f>
        <v>#VALUE!</v>
      </c>
      <c r="DN44" s="168" t="e">
        <f>'4-5_Prison and Probation'!EA44/G44*100</f>
        <v>#VALUE!</v>
      </c>
      <c r="DO44" s="168" t="e">
        <f>'4-5_Prison and Probation'!EB44/H44*100</f>
        <v>#VALUE!</v>
      </c>
      <c r="DP44" s="6" t="e">
        <f t="shared" si="13"/>
        <v>#VALUE!</v>
      </c>
      <c r="DQ44" s="171" t="s">
        <v>3336</v>
      </c>
      <c r="DR44" s="168">
        <f>'4-5_Prison and Probation'!ED44/C44*100</f>
        <v>0.10526736166371908</v>
      </c>
      <c r="DS44" s="168">
        <f>'4-5_Prison and Probation'!EE44/D44*100</f>
        <v>0.10560293533919068</v>
      </c>
      <c r="DT44" s="168">
        <f>'4-5_Prison and Probation'!EF44/E44*100</f>
        <v>0.13664606896148018</v>
      </c>
      <c r="DU44" s="168" t="e">
        <f>'4-5_Prison and Probation'!EG44/F44*100</f>
        <v>#VALUE!</v>
      </c>
      <c r="DV44" s="168" t="e">
        <f>'4-5_Prison and Probation'!EH44/G44*100</f>
        <v>#VALUE!</v>
      </c>
      <c r="DW44" s="168" t="e">
        <f>'4-5_Prison and Probation'!EI44/H44*100</f>
        <v>#VALUE!</v>
      </c>
      <c r="DX44" s="6" t="e">
        <f t="shared" si="14"/>
        <v>#VALUE!</v>
      </c>
      <c r="DY44" s="171" t="s">
        <v>3336</v>
      </c>
      <c r="DZ44" s="168" t="e">
        <f>'4-5_Prison and Probation'!EK44/C44*100</f>
        <v>#VALUE!</v>
      </c>
      <c r="EA44" s="168" t="e">
        <f>'4-5_Prison and Probation'!EL44/D44*100</f>
        <v>#VALUE!</v>
      </c>
      <c r="EB44" s="168" t="e">
        <f>'4-5_Prison and Probation'!EM44/E44*100</f>
        <v>#VALUE!</v>
      </c>
      <c r="EC44" s="168">
        <f>'4-5_Prison and Probation'!EN44/F44*100</f>
        <v>4.4202906013968916E-2</v>
      </c>
      <c r="ED44" s="168">
        <f>'4-5_Prison and Probation'!EO44/G44*100</f>
        <v>3.5079791675616881E-2</v>
      </c>
      <c r="EE44" s="168" t="e">
        <f>'4-5_Prison and Probation'!EP44/H44*100</f>
        <v>#VALUE!</v>
      </c>
      <c r="EF44" s="6" t="e">
        <f t="shared" si="15"/>
        <v>#VALUE!</v>
      </c>
      <c r="EG44" s="171" t="s">
        <v>3336</v>
      </c>
      <c r="EH44" s="133">
        <f>'4-5_Prison and Probation'!ER44/C44*100</f>
        <v>122.10136724977549</v>
      </c>
      <c r="EI44" s="133">
        <f>'4-5_Prison and Probation'!ES44/D44*100</f>
        <v>122.49060474884961</v>
      </c>
      <c r="EJ44" s="133">
        <f>'4-5_Prison and Probation'!ET44/E44*100</f>
        <v>115.87145854162675</v>
      </c>
      <c r="EK44" s="133" t="e">
        <f>'4-5_Prison and Probation'!EU44/F44*100</f>
        <v>#VALUE!</v>
      </c>
      <c r="EL44" s="133" t="e">
        <f>'4-5_Prison and Probation'!EV44/G44*100</f>
        <v>#VALUE!</v>
      </c>
      <c r="EM44" s="133" t="e">
        <f>'4-5_Prison and Probation'!EW44/H44*100</f>
        <v>#VALUE!</v>
      </c>
      <c r="EN44" s="340" t="e">
        <f t="shared" si="16"/>
        <v>#VALUE!</v>
      </c>
      <c r="EO44" s="171" t="s">
        <v>3336</v>
      </c>
      <c r="EP44" s="168">
        <f>'4-5_Prison and Probation'!EY44/C44*100</f>
        <v>31.391604476134894</v>
      </c>
      <c r="EQ44" s="168">
        <f>'4-5_Prison and Probation'!EZ44/D44*100</f>
        <v>31.491675342607824</v>
      </c>
      <c r="ER44" s="168">
        <f>'4-5_Prison and Probation'!FA44/E44*100</f>
        <v>20.058320542232757</v>
      </c>
      <c r="ES44" s="168" t="e">
        <f>'4-5_Prison and Probation'!FB44/F44*100</f>
        <v>#VALUE!</v>
      </c>
      <c r="ET44" s="168" t="e">
        <f>'4-5_Prison and Probation'!FC44/G44*100</f>
        <v>#VALUE!</v>
      </c>
      <c r="EU44" s="168" t="e">
        <f>'4-5_Prison and Probation'!FD44/H44*100</f>
        <v>#VALUE!</v>
      </c>
      <c r="EV44" s="6" t="e">
        <f t="shared" si="17"/>
        <v>#VALUE!</v>
      </c>
      <c r="EW44" s="171" t="s">
        <v>3336</v>
      </c>
      <c r="EX44" s="168">
        <f>'4-5_Prison and Probation'!FF44/C44*100</f>
        <v>90.709762773640591</v>
      </c>
      <c r="EY44" s="168">
        <f>'4-5_Prison and Probation'!FG44/D44*100</f>
        <v>90.998929406241786</v>
      </c>
      <c r="EZ44" s="168">
        <f>'4-5_Prison and Probation'!FH44/E44*100</f>
        <v>95.813137999393987</v>
      </c>
      <c r="FA44" s="168" t="e">
        <f>'4-5_Prison and Probation'!FI44/F44*100</f>
        <v>#VALUE!</v>
      </c>
      <c r="FB44" s="168" t="e">
        <f>'4-5_Prison and Probation'!FJ44/G44*100</f>
        <v>#VALUE!</v>
      </c>
      <c r="FC44" s="168" t="e">
        <f>'4-5_Prison and Probation'!FK44/H44*100</f>
        <v>#VALUE!</v>
      </c>
      <c r="FD44" s="6" t="e">
        <f t="shared" si="18"/>
        <v>#VALUE!</v>
      </c>
      <c r="FE44" s="171" t="s">
        <v>3336</v>
      </c>
      <c r="FF44" s="168" t="e">
        <f>'4-5_Prison and Probation'!FM44/C44*100</f>
        <v>#VALUE!</v>
      </c>
      <c r="FG44" s="168" t="e">
        <f>'4-5_Prison and Probation'!FN44/D44*100</f>
        <v>#VALUE!</v>
      </c>
      <c r="FH44" s="168" t="e">
        <f>'4-5_Prison and Probation'!FO44/E44*100</f>
        <v>#VALUE!</v>
      </c>
      <c r="FI44" s="168" t="e">
        <f>'4-5_Prison and Probation'!FP44/F44*100</f>
        <v>#VALUE!</v>
      </c>
      <c r="FJ44" s="168" t="e">
        <f>'4-5_Prison and Probation'!FQ44/G44*100</f>
        <v>#VALUE!</v>
      </c>
      <c r="FK44" s="168" t="e">
        <f>'4-5_Prison and Probation'!FR44/H44*100</f>
        <v>#VALUE!</v>
      </c>
      <c r="FL44" s="6" t="e">
        <f t="shared" si="19"/>
        <v>#VALUE!</v>
      </c>
      <c r="FM44" s="171" t="s">
        <v>3336</v>
      </c>
      <c r="FN44" s="168" t="e">
        <f>'4-5_Prison and Probation'!FT44/C44*100</f>
        <v>#VALUE!</v>
      </c>
      <c r="FO44" s="168" t="e">
        <f>'4-5_Prison and Probation'!FU44/D44*100</f>
        <v>#VALUE!</v>
      </c>
      <c r="FP44" s="168" t="e">
        <f>'4-5_Prison and Probation'!FV44/E44*100</f>
        <v>#VALUE!</v>
      </c>
      <c r="FQ44" s="168" t="e">
        <f>'4-5_Prison and Probation'!FW44/F44*100</f>
        <v>#VALUE!</v>
      </c>
      <c r="FR44" s="168" t="e">
        <f>'4-5_Prison and Probation'!FX44/G44*100</f>
        <v>#VALUE!</v>
      </c>
      <c r="FS44" s="168" t="e">
        <f>'4-5_Prison and Probation'!FY44/H44*100</f>
        <v>#VALUE!</v>
      </c>
      <c r="FT44" s="6" t="e">
        <f t="shared" si="20"/>
        <v>#VALUE!</v>
      </c>
      <c r="FU44" s="171" t="s">
        <v>3336</v>
      </c>
      <c r="FV44" s="168" t="e">
        <f>'4-5_Prison and Probation'!GA44/C44*100</f>
        <v>#VALUE!</v>
      </c>
      <c r="FW44" s="168" t="e">
        <f>'4-5_Prison and Probation'!GB44/D44*100</f>
        <v>#VALUE!</v>
      </c>
      <c r="FX44" s="168" t="e">
        <f>'4-5_Prison and Probation'!GC44/E44*100</f>
        <v>#VALUE!</v>
      </c>
      <c r="FY44" s="168" t="e">
        <f>'4-5_Prison and Probation'!GD44/F44*100</f>
        <v>#VALUE!</v>
      </c>
      <c r="FZ44" s="168" t="e">
        <f>'4-5_Prison and Probation'!GE44/G44*100</f>
        <v>#VALUE!</v>
      </c>
      <c r="GA44" s="168" t="e">
        <f>'4-5_Prison and Probation'!GF44/H44*100</f>
        <v>#VALUE!</v>
      </c>
      <c r="GB44" s="6" t="e">
        <f t="shared" si="21"/>
        <v>#VALUE!</v>
      </c>
      <c r="GC44" s="171" t="s">
        <v>3336</v>
      </c>
      <c r="GE44" s="168" t="e">
        <f>'4-5_Prison and Probation'!HA44/G44*100</f>
        <v>#VALUE!</v>
      </c>
      <c r="GF44" s="168" t="e">
        <f>'4-5_Prison and Probation'!HB44/G44*100</f>
        <v>#VALUE!</v>
      </c>
      <c r="GG44" s="168" t="e">
        <f>'4-5_Prison and Probation'!HC44/E44*100</f>
        <v>#VALUE!</v>
      </c>
      <c r="GH44" s="168" t="e">
        <f>'4-5_Prison and Probation'!HD44/G44*100</f>
        <v>#VALUE!</v>
      </c>
      <c r="GI44" s="168" t="e">
        <f>'4-5_Prison and Probation'!HE44/G44*100</f>
        <v>#VALUE!</v>
      </c>
      <c r="GJ44" s="171" t="s">
        <v>3336</v>
      </c>
      <c r="GK44" s="168" t="e">
        <f>'4-5_Prison and Probation'!HG44/G44*100</f>
        <v>#VALUE!</v>
      </c>
      <c r="GL44" s="168" t="e">
        <f>'4-5_Prison and Probation'!HH44/G44*100</f>
        <v>#VALUE!</v>
      </c>
      <c r="GM44" s="168" t="e">
        <f>'4-5_Prison and Probation'!HI44/G44*100</f>
        <v>#VALUE!</v>
      </c>
      <c r="GN44" s="168" t="e">
        <f>'4-5_Prison and Probation'!HJ44/G44*100</f>
        <v>#VALUE!</v>
      </c>
      <c r="GO44" s="168" t="e">
        <f>'4-5_Prison and Probation'!HK44/G44*100</f>
        <v>#VALUE!</v>
      </c>
      <c r="GP44" s="171" t="s">
        <v>3336</v>
      </c>
      <c r="GQ44" s="168" t="e">
        <f>'4-5_Prison and Probation'!HM44/G44*100</f>
        <v>#VALUE!</v>
      </c>
      <c r="GR44" s="168" t="e">
        <f>'4-5_Prison and Probation'!HN44/G44*100</f>
        <v>#VALUE!</v>
      </c>
      <c r="GS44" s="168" t="e">
        <f>'4-5_Prison and Probation'!HO44/G44*100</f>
        <v>#VALUE!</v>
      </c>
      <c r="GT44" s="168" t="e">
        <f>'4-5_Prison and Probation'!HP44/G44*100</f>
        <v>#VALUE!</v>
      </c>
      <c r="GU44" s="168" t="e">
        <f>'4-5_Prison and Probation'!HQ44/G44*100</f>
        <v>#VALUE!</v>
      </c>
      <c r="GV44" s="171" t="s">
        <v>3336</v>
      </c>
      <c r="GW44" s="168" t="e">
        <f>'4-5_Prison and Probation'!HS44/G44*100</f>
        <v>#VALUE!</v>
      </c>
      <c r="GX44" s="168" t="e">
        <f>'4-5_Prison and Probation'!HT44/G44*100</f>
        <v>#VALUE!</v>
      </c>
      <c r="GY44" s="168" t="e">
        <f>'4-5_Prison and Probation'!HU44/G44*100</f>
        <v>#VALUE!</v>
      </c>
      <c r="GZ44" s="168" t="e">
        <f>'4-5_Prison and Probation'!HV44/G44*100</f>
        <v>#VALUE!</v>
      </c>
      <c r="HA44" s="168" t="e">
        <f>'4-5_Prison and Probation'!HW44/G44*100</f>
        <v>#VALUE!</v>
      </c>
      <c r="HB44" s="171" t="s">
        <v>3336</v>
      </c>
      <c r="HC44" s="168" t="e">
        <f>'4-5_Prison and Probation'!HY44/G44*100</f>
        <v>#VALUE!</v>
      </c>
      <c r="HD44" s="168" t="e">
        <f>'4-5_Prison and Probation'!HZ44/G44*100</f>
        <v>#VALUE!</v>
      </c>
      <c r="HE44" s="168" t="e">
        <f>'4-5_Prison and Probation'!IA44/G44*100</f>
        <v>#VALUE!</v>
      </c>
      <c r="HF44" s="168" t="e">
        <f>'4-5_Prison and Probation'!IB44/G44*100</f>
        <v>#VALUE!</v>
      </c>
      <c r="HG44" s="168" t="e">
        <f>'4-5_Prison and Probation'!IC44/G44*100</f>
        <v>#VALUE!</v>
      </c>
      <c r="HH44" s="171" t="s">
        <v>3336</v>
      </c>
      <c r="HI44" s="168" t="e">
        <f>'4-5_Prison and Probation'!IE44/G44*100</f>
        <v>#VALUE!</v>
      </c>
      <c r="HJ44" s="168" t="e">
        <f>'4-5_Prison and Probation'!IF44/G44*100</f>
        <v>#VALUE!</v>
      </c>
      <c r="HK44" s="168" t="e">
        <f>'4-5_Prison and Probation'!IG44/G44*100</f>
        <v>#VALUE!</v>
      </c>
      <c r="HL44" s="168" t="e">
        <f>'4-5_Prison and Probation'!IH44/G44*100</f>
        <v>#VALUE!</v>
      </c>
      <c r="HM44" s="168" t="e">
        <f>'4-5_Prison and Probation'!II44/G44*100</f>
        <v>#VALUE!</v>
      </c>
      <c r="HN44" s="171" t="s">
        <v>3336</v>
      </c>
      <c r="HO44" s="168" t="e">
        <f>'4-5_Prison and Probation'!IK44/G44*100</f>
        <v>#VALUE!</v>
      </c>
      <c r="HP44" s="168" t="e">
        <f>'4-5_Prison and Probation'!IL44/G44*100</f>
        <v>#VALUE!</v>
      </c>
      <c r="HQ44" s="168" t="e">
        <f>'4-5_Prison and Probation'!IM44/G44*100</f>
        <v>#VALUE!</v>
      </c>
      <c r="HR44" s="168" t="e">
        <f>'4-5_Prison and Probation'!IN44/G44*100</f>
        <v>#VALUE!</v>
      </c>
      <c r="HS44" s="168" t="e">
        <f>'4-5_Prison and Probation'!IO44/G44*100</f>
        <v>#VALUE!</v>
      </c>
      <c r="HT44" s="171" t="s">
        <v>3336</v>
      </c>
      <c r="HU44" s="168" t="e">
        <f>'4-5_Prison and Probation'!IQ44/G44*100</f>
        <v>#VALUE!</v>
      </c>
      <c r="HV44" s="168" t="e">
        <f>'4-5_Prison and Probation'!IR44/G44*100</f>
        <v>#VALUE!</v>
      </c>
      <c r="HW44" s="168" t="e">
        <f>'4-5_Prison and Probation'!IS44/G44*100</f>
        <v>#VALUE!</v>
      </c>
      <c r="HX44" s="168" t="e">
        <f>'4-5_Prison and Probation'!IT44/G44*100</f>
        <v>#VALUE!</v>
      </c>
      <c r="HY44" s="168" t="e">
        <f>'4-5_Prison and Probation'!IU44/G44*100</f>
        <v>#VALUE!</v>
      </c>
      <c r="HZ44" s="171" t="s">
        <v>3336</v>
      </c>
      <c r="IA44" s="168" t="e">
        <f>'4-5_Prison and Probation'!IW44/G44*100</f>
        <v>#VALUE!</v>
      </c>
      <c r="IB44" s="168" t="e">
        <f>'4-5_Prison and Probation'!IX44/G44*100</f>
        <v>#VALUE!</v>
      </c>
      <c r="IC44" s="168" t="e">
        <f>'4-5_Prison and Probation'!IY44/G44*100</f>
        <v>#VALUE!</v>
      </c>
      <c r="ID44" s="168" t="e">
        <f>'4-5_Prison and Probation'!IZ44/G44*100</f>
        <v>#VALUE!</v>
      </c>
      <c r="IE44" s="168" t="e">
        <f>'4-5_Prison and Probation'!JA44/G44*100</f>
        <v>#VALUE!</v>
      </c>
      <c r="IF44" s="171" t="s">
        <v>3336</v>
      </c>
      <c r="IG44" s="168" t="e">
        <f>'4-5_Prison and Probation'!JC44/G44*100</f>
        <v>#VALUE!</v>
      </c>
      <c r="IH44" s="168" t="e">
        <f>'4-5_Prison and Probation'!JD44/G44*100</f>
        <v>#VALUE!</v>
      </c>
      <c r="II44" s="168" t="e">
        <f>'4-5_Prison and Probation'!JE44/G44*100</f>
        <v>#VALUE!</v>
      </c>
      <c r="IJ44" s="168" t="e">
        <f>'4-5_Prison and Probation'!JF44/G44*100</f>
        <v>#VALUE!</v>
      </c>
      <c r="IK44" s="168" t="e">
        <f>'4-5_Prison and Probation'!JG44/G44*100</f>
        <v>#VALUE!</v>
      </c>
      <c r="IL44" s="171" t="s">
        <v>3336</v>
      </c>
      <c r="IM44" s="168" t="e">
        <f>'4-5_Prison and Probation'!JI44/G44*100</f>
        <v>#VALUE!</v>
      </c>
      <c r="IN44" s="168" t="e">
        <f>'4-5_Prison and Probation'!JJ44/G44*100</f>
        <v>#VALUE!</v>
      </c>
      <c r="IO44" s="168" t="e">
        <f>'4-5_Prison and Probation'!JK44/G44*100</f>
        <v>#VALUE!</v>
      </c>
      <c r="IP44" s="168" t="e">
        <f>'4-5_Prison and Probation'!JL44/G44*100</f>
        <v>#VALUE!</v>
      </c>
      <c r="IQ44" s="168" t="e">
        <f>'4-5_Prison and Probation'!JM44/G44*100</f>
        <v>#VALUE!</v>
      </c>
      <c r="IR44" s="171" t="s">
        <v>3336</v>
      </c>
      <c r="IS44" s="168" t="e">
        <f>'4-5_Prison and Probation'!JO44/G44*100</f>
        <v>#VALUE!</v>
      </c>
      <c r="IT44" s="168" t="e">
        <f>'4-5_Prison and Probation'!JP44/G44*100</f>
        <v>#VALUE!</v>
      </c>
      <c r="IU44" s="168" t="e">
        <f>'4-5_Prison and Probation'!JQ44/G44*100</f>
        <v>#VALUE!</v>
      </c>
      <c r="IV44" s="168" t="e">
        <f>'4-5_Prison and Probation'!JR44/G44*100</f>
        <v>#VALUE!</v>
      </c>
      <c r="IW44" s="168" t="e">
        <f>'4-5_Prison and Probation'!JS44/G44*100</f>
        <v>#VALUE!</v>
      </c>
      <c r="IX44" s="171" t="s">
        <v>3336</v>
      </c>
      <c r="IY44" s="168" t="e">
        <f>'4-5_Prison and Probation'!KO44/H44*100</f>
        <v>#VALUE!</v>
      </c>
      <c r="IZ44" s="168" t="e">
        <f>'4-5_Prison and Probation'!KP44/H44*100</f>
        <v>#VALUE!</v>
      </c>
      <c r="JA44" s="168" t="e">
        <f>'4-5_Prison and Probation'!KQ44/H44*100</f>
        <v>#VALUE!</v>
      </c>
      <c r="JB44" s="171" t="s">
        <v>3336</v>
      </c>
      <c r="JC44" s="168" t="e">
        <f>'4-5_Prison and Probation'!KS44/H44*100</f>
        <v>#VALUE!</v>
      </c>
      <c r="JD44" s="168" t="e">
        <f>'4-5_Prison and Probation'!KT44/H44*100</f>
        <v>#VALUE!</v>
      </c>
      <c r="JE44" s="168" t="e">
        <f>'4-5_Prison and Probation'!KU44/H44*100</f>
        <v>#VALUE!</v>
      </c>
      <c r="JF44" s="168" t="e">
        <f>'4-5_Prison and Probation'!KV44/H44*100</f>
        <v>#VALUE!</v>
      </c>
      <c r="JG44" s="168">
        <f>'4-5_Prison and Probation'!KW44/H44*100</f>
        <v>0</v>
      </c>
      <c r="JH44" s="168">
        <f>'4-5_Prison and Probation'!KX44/H44*100</f>
        <v>0</v>
      </c>
      <c r="JI44" s="168" t="e">
        <f>'4-5_Prison and Probation'!KY44/H44*100</f>
        <v>#VALUE!</v>
      </c>
      <c r="JJ44" s="168" t="e">
        <f>'4-5_Prison and Probation'!KZ44/H44*100</f>
        <v>#VALUE!</v>
      </c>
      <c r="JK44" s="168" t="e">
        <f>'4-5_Prison and Probation'!LA44/H44*100</f>
        <v>#VALUE!</v>
      </c>
      <c r="JL44" s="168" t="e">
        <f>'4-5_Prison and Probation'!LB44/H44*100</f>
        <v>#VALUE!</v>
      </c>
      <c r="JM44" s="171" t="s">
        <v>3336</v>
      </c>
      <c r="JN44" s="168" t="e">
        <f>'4-5_Prison and Probation'!LD44/H44*100</f>
        <v>#VALUE!</v>
      </c>
      <c r="JO44" s="168" t="e">
        <f>'4-5_Prison and Probation'!LE44/H44*100</f>
        <v>#VALUE!</v>
      </c>
      <c r="JP44" s="168" t="e">
        <f>'4-5_Prison and Probation'!LF44/H44*100</f>
        <v>#VALUE!</v>
      </c>
      <c r="JQ44" s="168" t="e">
        <f>'4-5_Prison and Probation'!LG44/H44*100</f>
        <v>#VALUE!</v>
      </c>
      <c r="JR44" s="168" t="e">
        <f>'4-5_Prison and Probation'!LH44/H44*100</f>
        <v>#VALUE!</v>
      </c>
      <c r="JS44" s="168" t="e">
        <f>'4-5_Prison and Probation'!LI44/H44*100</f>
        <v>#VALUE!</v>
      </c>
      <c r="JT44" s="171" t="s">
        <v>3336</v>
      </c>
      <c r="JU44" s="168" t="e">
        <f>'4-5_Prison and Probation'!LK44/H44*100</f>
        <v>#VALUE!</v>
      </c>
      <c r="JV44" s="168" t="e">
        <f>'4-5_Prison and Probation'!LL44/H44*100</f>
        <v>#VALUE!</v>
      </c>
      <c r="JW44" s="168" t="e">
        <f>'4-5_Prison and Probation'!LM44/H44*100</f>
        <v>#VALUE!</v>
      </c>
      <c r="JX44" s="168" t="e">
        <f>'4-5_Prison and Probation'!LN44/H44*100</f>
        <v>#VALUE!</v>
      </c>
      <c r="JY44" s="168" t="e">
        <f>'4-5_Prison and Probation'!LO44/H44*100</f>
        <v>#VALUE!</v>
      </c>
      <c r="JZ44" s="168" t="e">
        <f>'4-5_Prison and Probation'!LP44/H44*100</f>
        <v>#VALUE!</v>
      </c>
      <c r="KA44" s="171" t="s">
        <v>3336</v>
      </c>
      <c r="KB44" s="168" t="e">
        <f>'4-5_Prison and Probation'!LR44/H44*100</f>
        <v>#VALUE!</v>
      </c>
      <c r="KC44" s="168" t="e">
        <f>'4-5_Prison and Probation'!LS44/H44*100</f>
        <v>#VALUE!</v>
      </c>
      <c r="KD44" s="168" t="e">
        <f>'4-5_Prison and Probation'!LT44/H44*100</f>
        <v>#VALUE!</v>
      </c>
      <c r="KE44" s="168" t="e">
        <f>'4-5_Prison and Probation'!LU44/H44*100</f>
        <v>#VALUE!</v>
      </c>
      <c r="KF44" s="171" t="s">
        <v>3336</v>
      </c>
      <c r="KG44" s="168" t="e">
        <f>'4-5_Prison and Probation'!OT44/G44*100</f>
        <v>#VALUE!</v>
      </c>
      <c r="KH44" s="168" t="e">
        <f>'4-5_Prison and Probation'!OU44/G44*100</f>
        <v>#VALUE!</v>
      </c>
      <c r="KI44" s="168" t="e">
        <f>'4-5_Prison and Probation'!OV44/G44*100</f>
        <v>#VALUE!</v>
      </c>
      <c r="KJ44" s="168" t="e">
        <f>'4-5_Prison and Probation'!OW44/G44*100</f>
        <v>#VALUE!</v>
      </c>
      <c r="KK44" s="168" t="e">
        <f>'4-5_Prison and Probation'!OX44/G44*100</f>
        <v>#VALUE!</v>
      </c>
      <c r="KL44" s="171" t="s">
        <v>3336</v>
      </c>
      <c r="KM44" s="168" t="e">
        <f>'4-5_Prison and Probation'!OZ44/G44*100</f>
        <v>#VALUE!</v>
      </c>
      <c r="KN44" s="168" t="e">
        <f>'4-5_Prison and Probation'!PA44/G44*100</f>
        <v>#VALUE!</v>
      </c>
      <c r="KO44" s="168" t="e">
        <f>'4-5_Prison and Probation'!PB44/G44*100</f>
        <v>#VALUE!</v>
      </c>
      <c r="KP44" s="168" t="e">
        <f>'4-5_Prison and Probation'!PC44/G44*100</f>
        <v>#VALUE!</v>
      </c>
      <c r="KQ44" s="168" t="e">
        <f>'4-5_Prison and Probation'!PD44/G44*100</f>
        <v>#VALUE!</v>
      </c>
      <c r="KR44" s="171" t="s">
        <v>3336</v>
      </c>
      <c r="KS44" s="168" t="e">
        <f>'4-5_Prison and Probation'!PF44/G44*100</f>
        <v>#VALUE!</v>
      </c>
      <c r="KT44" s="168" t="e">
        <f>'4-5_Prison and Probation'!PG44/G44*100</f>
        <v>#VALUE!</v>
      </c>
      <c r="KU44" s="168" t="e">
        <f>'4-5_Prison and Probation'!PH44/G44*100</f>
        <v>#VALUE!</v>
      </c>
      <c r="KV44" s="168" t="e">
        <f>'4-5_Prison and Probation'!PI44/G44*100</f>
        <v>#VALUE!</v>
      </c>
      <c r="KW44" s="168" t="e">
        <f>'4-5_Prison and Probation'!PJ44/G44*100</f>
        <v>#VALUE!</v>
      </c>
      <c r="KX44" s="168" t="e">
        <f>'4-5_Prison and Probation'!PK44/G44*100</f>
        <v>#VALUE!</v>
      </c>
      <c r="KY44" s="168" t="e">
        <f>'4-5_Prison and Probation'!PL44/G44*100</f>
        <v>#VALUE!</v>
      </c>
      <c r="KZ44" s="171" t="s">
        <v>3336</v>
      </c>
      <c r="LA44" s="168" t="e">
        <f>'4-5_Prison and Probation'!PN44/G44*100</f>
        <v>#VALUE!</v>
      </c>
      <c r="LB44" s="168" t="e">
        <f>'4-5_Prison and Probation'!PO44/G44*100</f>
        <v>#VALUE!</v>
      </c>
      <c r="LC44" s="171" t="s">
        <v>3336</v>
      </c>
      <c r="LD44" s="168" t="e">
        <f>'4-5_Prison and Probation'!PQ44/G44*100</f>
        <v>#VALUE!</v>
      </c>
      <c r="LE44" s="168" t="e">
        <f>'4-5_Prison and Probation'!PR44/G44*100</f>
        <v>#VALUE!</v>
      </c>
      <c r="LF44" s="168" t="e">
        <f>'4-5_Prison and Probation'!PS44/G44*100</f>
        <v>#VALUE!</v>
      </c>
      <c r="LG44" s="168" t="e">
        <f>'4-5_Prison and Probation'!PT44/G44*100</f>
        <v>#VALUE!</v>
      </c>
      <c r="LH44" s="168" t="e">
        <f>'4-5_Prison and Probation'!PU44/G44*100</f>
        <v>#VALUE!</v>
      </c>
      <c r="LI44" s="168" t="e">
        <f>'4-5_Prison and Probation'!PV44/G44*100</f>
        <v>#VALUE!</v>
      </c>
      <c r="LJ44" s="171" t="s">
        <v>3336</v>
      </c>
      <c r="LK44" s="168" t="e">
        <f>'4-5_Prison and Probation'!PX44/G44*100</f>
        <v>#VALUE!</v>
      </c>
      <c r="LL44" s="168" t="e">
        <f>'4-5_Prison and Probation'!PY44/G44*100</f>
        <v>#VALUE!</v>
      </c>
      <c r="LM44" s="168" t="e">
        <f>'4-5_Prison and Probation'!PZ44/G44*100</f>
        <v>#VALUE!</v>
      </c>
      <c r="LN44" s="168" t="e">
        <f>'4-5_Prison and Probation'!QA44/G44*100</f>
        <v>#VALUE!</v>
      </c>
      <c r="LO44" s="168" t="e">
        <f>'4-5_Prison and Probation'!QB44/G44*100</f>
        <v>#VALUE!</v>
      </c>
      <c r="LP44" s="168" t="e">
        <f>'4-5_Prison and Probation'!QC44/G44*100</f>
        <v>#VALUE!</v>
      </c>
      <c r="LQ44" s="171" t="s">
        <v>3336</v>
      </c>
      <c r="LR44" s="168" t="e">
        <f>'4-5_Prison and Probation'!QE44/G44*100</f>
        <v>#VALUE!</v>
      </c>
      <c r="LS44" s="168" t="e">
        <f>'4-5_Prison and Probation'!QF44/G44*100</f>
        <v>#VALUE!</v>
      </c>
      <c r="LT44" s="168" t="e">
        <f>'4-5_Prison and Probation'!QG44/G44*100</f>
        <v>#VALUE!</v>
      </c>
      <c r="LU44" s="168" t="e">
        <f>'4-5_Prison and Probation'!QH44/G44*100</f>
        <v>#VALUE!</v>
      </c>
      <c r="LV44" s="168" t="e">
        <f>'4-5_Prison and Probation'!QI44/G44*100</f>
        <v>#VALUE!</v>
      </c>
      <c r="LW44" s="168" t="e">
        <f>'4-5_Prison and Probation'!QJ44/G44*100</f>
        <v>#VALUE!</v>
      </c>
      <c r="LX44" s="171" t="s">
        <v>3336</v>
      </c>
      <c r="LY44" s="168" t="e">
        <f>'4-5_Prison and Probation'!QL44/G44*100</f>
        <v>#VALUE!</v>
      </c>
      <c r="LZ44" s="168" t="e">
        <f>'4-5_Prison and Probation'!QM44/G44*100</f>
        <v>#VALUE!</v>
      </c>
      <c r="MA44" s="168" t="e">
        <f>'4-5_Prison and Probation'!QN44/G44*100</f>
        <v>#VALUE!</v>
      </c>
      <c r="MB44" s="168" t="e">
        <f>'4-5_Prison and Probation'!QO44/G44*100</f>
        <v>#VALUE!</v>
      </c>
      <c r="MC44" s="168" t="e">
        <f>'4-5_Prison and Probation'!QP44/G44*100</f>
        <v>#VALUE!</v>
      </c>
      <c r="MD44" s="168" t="e">
        <f>'4-5_Prison and Probation'!QQ44/G44*100</f>
        <v>#VALUE!</v>
      </c>
      <c r="ME44" s="171" t="s">
        <v>3336</v>
      </c>
      <c r="MF44" s="168" t="e">
        <f>'4-5_Prison and Probation'!QS44/G44*100</f>
        <v>#VALUE!</v>
      </c>
      <c r="MG44" s="168" t="e">
        <f>'4-5_Prison and Probation'!QT44/G44*100</f>
        <v>#VALUE!</v>
      </c>
      <c r="MH44" s="168" t="e">
        <f>'4-5_Prison and Probation'!QU44/G44*100</f>
        <v>#VALUE!</v>
      </c>
      <c r="MI44" s="168" t="e">
        <f>'4-5_Prison and Probation'!QV44/G44*100</f>
        <v>#VALUE!</v>
      </c>
      <c r="MJ44" s="168" t="e">
        <f>'4-5_Prison and Probation'!QW44/G44*100</f>
        <v>#VALUE!</v>
      </c>
      <c r="MK44" s="168" t="e">
        <f>'4-5_Prison and Probation'!QX44/G44*100</f>
        <v>#VALUE!</v>
      </c>
      <c r="ML44" s="168" t="e">
        <f>'4-5_Prison and Probation'!QY44/G44*100</f>
        <v>#VALUE!</v>
      </c>
      <c r="MM44" s="171" t="s">
        <v>3336</v>
      </c>
      <c r="MN44" s="168" t="e">
        <f>'4-5_Prison and Probation'!RY44/G44*100</f>
        <v>#VALUE!</v>
      </c>
      <c r="MO44" s="171" t="s">
        <v>3336</v>
      </c>
      <c r="MP44" s="168" t="e">
        <f>'4-5_Prison and Probation'!SA44/G44*100</f>
        <v>#VALUE!</v>
      </c>
      <c r="MQ44" s="168" t="e">
        <f>'4-5_Prison and Probation'!SB44/G44*100</f>
        <v>#VALUE!</v>
      </c>
      <c r="MR44" s="168" t="e">
        <f>'4-5_Prison and Probation'!SC44/G44*100</f>
        <v>#VALUE!</v>
      </c>
      <c r="MS44" s="168" t="e">
        <f>'4-5_Prison and Probation'!SD44/G44*100</f>
        <v>#VALUE!</v>
      </c>
      <c r="MT44" s="171" t="s">
        <v>3336</v>
      </c>
      <c r="MU44" s="168" t="e">
        <f>'4-5_Prison and Probation'!SF44/G44*100</f>
        <v>#VALUE!</v>
      </c>
      <c r="MV44" s="168" t="e">
        <f>'4-5_Prison and Probation'!SG44/G44*100</f>
        <v>#VALUE!</v>
      </c>
      <c r="MW44" s="168" t="e">
        <f>'4-5_Prison and Probation'!SH44/G44*100</f>
        <v>#VALUE!</v>
      </c>
      <c r="MX44" s="168" t="e">
        <f>'4-5_Prison and Probation'!SI44/G44*100</f>
        <v>#VALUE!</v>
      </c>
      <c r="MY44" s="171" t="s">
        <v>3336</v>
      </c>
      <c r="MZ44" s="168" t="e">
        <f>'4-5_Prison and Probation'!SK44/G44*100</f>
        <v>#VALUE!</v>
      </c>
      <c r="NA44" s="168">
        <f>'4-5_Prison and Probation'!SL44/G44*100</f>
        <v>0</v>
      </c>
      <c r="NB44" s="168" t="e">
        <f>'4-5_Prison and Probation'!SM44/G44*100</f>
        <v>#VALUE!</v>
      </c>
      <c r="NC44" s="168" t="e">
        <f>'4-5_Prison and Probation'!SN44/G44*100</f>
        <v>#VALUE!</v>
      </c>
    </row>
    <row r="45" spans="1:367" ht="14.25" customHeight="1">
      <c r="A45" s="133">
        <v>44</v>
      </c>
      <c r="B45" s="150" t="s">
        <v>67</v>
      </c>
      <c r="C45" s="5">
        <v>56170.927000000003</v>
      </c>
      <c r="D45" s="5">
        <v>56567.796000000002</v>
      </c>
      <c r="E45" s="5">
        <v>56948.228999999999</v>
      </c>
      <c r="F45" s="5">
        <v>57408.654000000002</v>
      </c>
      <c r="G45" s="5">
        <v>57885.413</v>
      </c>
      <c r="H45" s="5">
        <v>58381.216999999997</v>
      </c>
      <c r="I45" s="171" t="s">
        <v>3336</v>
      </c>
      <c r="J45" s="285">
        <f>'4-5_Prison and Probation'!AJ45/C45*100</f>
        <v>151.98965827998529</v>
      </c>
      <c r="K45" s="285">
        <f>'4-5_Prison and Probation'!AK45/D45*100</f>
        <v>152.1148181201898</v>
      </c>
      <c r="L45" s="285">
        <f>'4-5_Prison and Probation'!AL45/E45*100</f>
        <v>147.22494706551805</v>
      </c>
      <c r="M45" s="285">
        <f>'4-5_Prison and Probation'!AM45/F45*100</f>
        <v>148.94792691011358</v>
      </c>
      <c r="N45" s="285">
        <f>'4-5_Prison and Probation'!AN45/G45*100</f>
        <v>148.90279870681755</v>
      </c>
      <c r="O45" s="285">
        <f>'4-5_Prison and Probation'!AO45/H45*100</f>
        <v>145.82429824989777</v>
      </c>
      <c r="P45" s="340">
        <f t="shared" si="0"/>
        <v>-4.0564339046871964</v>
      </c>
      <c r="Q45" s="171" t="s">
        <v>3336</v>
      </c>
      <c r="R45" s="167">
        <f>'4-5_Prison and Probation'!AQ45/C45*100</f>
        <v>22.189414819520426</v>
      </c>
      <c r="S45" s="167">
        <f>'4-5_Prison and Probation'!AR45/D45*100</f>
        <v>20.018457144768377</v>
      </c>
      <c r="T45" s="167">
        <f>'4-5_Prison and Probation'!AS45/E45*100</f>
        <v>19.264865989072284</v>
      </c>
      <c r="U45" s="167">
        <f>'4-5_Prison and Probation'!AT45/F45*100</f>
        <v>21.245925744923404</v>
      </c>
      <c r="V45" s="167">
        <f>'4-5_Prison and Probation'!AU45/G45*100</f>
        <v>20.359187901103859</v>
      </c>
      <c r="W45" s="167">
        <f>'4-5_Prison and Probation'!AV45/H45*100</f>
        <v>14.167227791774195</v>
      </c>
      <c r="X45" s="6">
        <f t="shared" si="1"/>
        <v>-36.153215814817116</v>
      </c>
      <c r="Y45" s="171" t="s">
        <v>3336</v>
      </c>
      <c r="Z45" s="168">
        <f>'4-5_Prison and Probation'!AX45/C45*100</f>
        <v>7.4504734450973178</v>
      </c>
      <c r="AA45" s="168">
        <f>'4-5_Prison and Probation'!AY45/D45*100</f>
        <v>7.2885993295549287</v>
      </c>
      <c r="AB45" s="168">
        <f>'4-5_Prison and Probation'!AZ45/E45*100</f>
        <v>6.7657942444531507</v>
      </c>
      <c r="AC45" s="168">
        <f>'4-5_Prison and Probation'!BA45/F45*100</f>
        <v>6.843915901599086</v>
      </c>
      <c r="AD45" s="168">
        <f>'4-5_Prison and Probation'!BB45/G45*100</f>
        <v>6.7443588940101371</v>
      </c>
      <c r="AE45" s="168">
        <f>'4-5_Prison and Probation'!BC45/H45*100</f>
        <v>6.6151413047795842</v>
      </c>
      <c r="AF45" s="6">
        <f t="shared" si="2"/>
        <v>-11.211799444334815</v>
      </c>
      <c r="AG45" s="171" t="s">
        <v>3336</v>
      </c>
      <c r="AH45" s="168">
        <f>'4-5_Prison and Probation'!BE45/C45*100</f>
        <v>19.189642357157467</v>
      </c>
      <c r="AI45" s="168">
        <f>'4-5_Prison and Probation'!BF45/D45*100</f>
        <v>19.199970244553985</v>
      </c>
      <c r="AJ45" s="168">
        <f>'4-5_Prison and Probation'!BG45/E45*100</f>
        <v>18.940009530410506</v>
      </c>
      <c r="AK45" s="168">
        <f>'4-5_Prison and Probation'!BH45/F45*100</f>
        <v>18.871719235918683</v>
      </c>
      <c r="AL45" s="168">
        <f>'4-5_Prison and Probation'!BI45/G45*100</f>
        <v>18.160015546576474</v>
      </c>
      <c r="AM45" s="168">
        <f>'4-5_Prison and Probation'!BJ45/H45*100</f>
        <v>16.942092865244657</v>
      </c>
      <c r="AN45" s="6">
        <f t="shared" si="3"/>
        <v>-11.712305263857644</v>
      </c>
      <c r="AO45" s="171" t="s">
        <v>3336</v>
      </c>
      <c r="AP45" s="168">
        <f>'4-5_Prison and Probation'!BL45/C45*100</f>
        <v>1.1482808535454647</v>
      </c>
      <c r="AQ45" s="168">
        <f>'4-5_Prison and Probation'!BM45/D45*100</f>
        <v>6.7317453909641447</v>
      </c>
      <c r="AR45" s="168">
        <f>'4-5_Prison and Probation'!BN45/E45*100</f>
        <v>7.0204114688096801</v>
      </c>
      <c r="AS45" s="168">
        <f>'4-5_Prison and Probation'!BO45/F45*100</f>
        <v>7.4065488454057817</v>
      </c>
      <c r="AT45" s="168">
        <f>'4-5_Prison and Probation'!BP45/G45*100</f>
        <v>7.1278752040691149</v>
      </c>
      <c r="AU45" s="168">
        <f>'4-5_Prison and Probation'!BQ45/H45*100</f>
        <v>7.2026590332983291</v>
      </c>
      <c r="AV45" s="6">
        <f t="shared" si="4"/>
        <v>527.25586785316443</v>
      </c>
      <c r="AW45" s="171" t="s">
        <v>3336</v>
      </c>
      <c r="AX45" s="168">
        <f>'4-5_Prison and Probation'!BS45/C45*100</f>
        <v>2.8146233014812094</v>
      </c>
      <c r="AY45" s="168">
        <f>'4-5_Prison and Probation'!BT45/D45*100</f>
        <v>2.2663071405504289</v>
      </c>
      <c r="AZ45" s="168">
        <f>'4-5_Prison and Probation'!BU45/E45*100</f>
        <v>1.52067942270865</v>
      </c>
      <c r="BA45" s="168">
        <f>'4-5_Prison and Probation'!BV45/F45*100</f>
        <v>1.2907461652035945</v>
      </c>
      <c r="BB45" s="168">
        <f>'4-5_Prison and Probation'!BW45/G45*100</f>
        <v>1.1747346434238968</v>
      </c>
      <c r="BC45" s="168">
        <f>'4-5_Prison and Probation'!BX45/H45*100</f>
        <v>1.0876785936134221</v>
      </c>
      <c r="BD45" s="6">
        <f t="shared" si="5"/>
        <v>-61.356157570321187</v>
      </c>
      <c r="BE45" s="171" t="s">
        <v>3336</v>
      </c>
      <c r="BF45" s="168">
        <f>'4-5_Prison and Probation'!BZ45/C45*100</f>
        <v>214.98666027000053</v>
      </c>
      <c r="BG45" s="168">
        <f>'4-5_Prison and Probation'!CA45/D45*100</f>
        <v>199.35724559606317</v>
      </c>
      <c r="BH45" s="168">
        <f>'4-5_Prison and Probation'!CB45/E45*100</f>
        <v>188.44835367926893</v>
      </c>
      <c r="BI45" s="168">
        <f>'4-5_Prison and Probation'!CC45/F45*100</f>
        <v>211.44024731881018</v>
      </c>
      <c r="BJ45" s="168">
        <f>'4-5_Prison and Probation'!CD45/G45*100</f>
        <v>196.59184257698911</v>
      </c>
      <c r="BK45" s="168">
        <f>'4-5_Prison and Probation'!CE45/H45*100</f>
        <v>217.95109204386748</v>
      </c>
      <c r="BL45" s="6">
        <f t="shared" si="6"/>
        <v>1.3788910298638655</v>
      </c>
      <c r="BM45" s="171" t="s">
        <v>3336</v>
      </c>
      <c r="BN45" s="168">
        <f>'4-5_Prison and Probation'!CG45/C45*100</f>
        <v>167.75226088043732</v>
      </c>
      <c r="BO45" s="168">
        <f>'4-5_Prison and Probation'!CH45/D45*100</f>
        <v>105.09513221975273</v>
      </c>
      <c r="BP45" s="168">
        <f>'4-5_Prison and Probation'!CI45/E45*100</f>
        <v>144.98607147203825</v>
      </c>
      <c r="BQ45" s="168">
        <f>'4-5_Prison and Probation'!CJ45/F45*100</f>
        <v>95.652826140114684</v>
      </c>
      <c r="BR45" s="168">
        <f>'4-5_Prison and Probation'!CK45/G45*100</f>
        <v>89.58215431580318</v>
      </c>
      <c r="BS45" s="168">
        <f>'4-5_Prison and Probation'!CL45/H45*100</f>
        <v>91.339308668402722</v>
      </c>
      <c r="BT45" s="6">
        <f t="shared" si="7"/>
        <v>-45.551071449640062</v>
      </c>
      <c r="BU45" s="171" t="s">
        <v>3336</v>
      </c>
      <c r="BV45" s="168" t="e">
        <f>'4-5_Prison and Probation'!CN45/C45*100</f>
        <v>#VALUE!</v>
      </c>
      <c r="BW45" s="168" t="e">
        <f>'4-5_Prison and Probation'!CO45/D45*100</f>
        <v>#VALUE!</v>
      </c>
      <c r="BX45" s="168" t="e">
        <f>'4-5_Prison and Probation'!CP45/E45*100</f>
        <v>#VALUE!</v>
      </c>
      <c r="BY45" s="168" t="e">
        <f>'4-5_Prison and Probation'!CQ45/F45*100</f>
        <v>#VALUE!</v>
      </c>
      <c r="BZ45" s="168" t="e">
        <f>'4-5_Prison and Probation'!CR45/G45*100</f>
        <v>#VALUE!</v>
      </c>
      <c r="CA45" s="168" t="e">
        <f>'4-5_Prison and Probation'!CS45/H45*100</f>
        <v>#VALUE!</v>
      </c>
      <c r="CB45" s="6" t="e">
        <f t="shared" si="8"/>
        <v>#VALUE!</v>
      </c>
      <c r="CC45" s="171" t="s">
        <v>3336</v>
      </c>
      <c r="CD45" s="168" t="e">
        <f>'4-5_Prison and Probation'!CU45/C45*100</f>
        <v>#VALUE!</v>
      </c>
      <c r="CE45" s="168" t="e">
        <f>'4-5_Prison and Probation'!CV45/D45*100</f>
        <v>#VALUE!</v>
      </c>
      <c r="CF45" s="168" t="e">
        <f>'4-5_Prison and Probation'!CW45/E45*100</f>
        <v>#VALUE!</v>
      </c>
      <c r="CG45" s="168" t="e">
        <f>'4-5_Prison and Probation'!CX45/F45*100</f>
        <v>#VALUE!</v>
      </c>
      <c r="CH45" s="168" t="e">
        <f>'4-5_Prison and Probation'!CY45/G45*100</f>
        <v>#VALUE!</v>
      </c>
      <c r="CI45" s="168" t="e">
        <f>'4-5_Prison and Probation'!CZ45/H45*100</f>
        <v>#VALUE!</v>
      </c>
      <c r="CJ45" s="6" t="e">
        <f t="shared" si="9"/>
        <v>#VALUE!</v>
      </c>
      <c r="CK45" s="171" t="s">
        <v>3336</v>
      </c>
      <c r="CL45" s="168" t="e">
        <f>'4-5_Prison and Probation'!DB45/C45*100</f>
        <v>#VALUE!</v>
      </c>
      <c r="CM45" s="168" t="e">
        <f>'4-5_Prison and Probation'!DC45/D45*100</f>
        <v>#VALUE!</v>
      </c>
      <c r="CN45" s="168" t="e">
        <f>'4-5_Prison and Probation'!DD45/E45*100</f>
        <v>#VALUE!</v>
      </c>
      <c r="CO45" s="168" t="e">
        <f>'4-5_Prison and Probation'!DE45/F45*100</f>
        <v>#VALUE!</v>
      </c>
      <c r="CP45" s="168" t="e">
        <f>'4-5_Prison and Probation'!DF45/G45*100</f>
        <v>#VALUE!</v>
      </c>
      <c r="CQ45" s="168" t="e">
        <f>'4-5_Prison and Probation'!DG45/H45*100</f>
        <v>#VALUE!</v>
      </c>
      <c r="CR45" s="6" t="e">
        <f t="shared" si="10"/>
        <v>#VALUE!</v>
      </c>
      <c r="CS45" s="171" t="s">
        <v>3336</v>
      </c>
      <c r="CT45" s="168" t="e">
        <f>'4-5_Prison and Probation'!DI45/C45*100</f>
        <v>#VALUE!</v>
      </c>
      <c r="CU45" s="168" t="e">
        <f>'4-5_Prison and Probation'!DJ45/D45*100</f>
        <v>#VALUE!</v>
      </c>
      <c r="CV45" s="168" t="e">
        <f>'4-5_Prison and Probation'!DK45/E45*100</f>
        <v>#VALUE!</v>
      </c>
      <c r="CW45" s="168" t="e">
        <f>'4-5_Prison and Probation'!DL45/F45*100</f>
        <v>#VALUE!</v>
      </c>
      <c r="CX45" s="168" t="e">
        <f>'4-5_Prison and Probation'!DM45/G45*100</f>
        <v>#VALUE!</v>
      </c>
      <c r="CY45" s="168" t="e">
        <f>'4-5_Prison and Probation'!DN45/H45*100</f>
        <v>#VALUE!</v>
      </c>
      <c r="CZ45" s="6" t="e">
        <f t="shared" si="11"/>
        <v>#VALUE!</v>
      </c>
      <c r="DA45" s="171" t="s">
        <v>3336</v>
      </c>
      <c r="DB45" s="168" t="e">
        <f>'4-5_Prison and Probation'!DP45/C45*100</f>
        <v>#VALUE!</v>
      </c>
      <c r="DC45" s="168" t="e">
        <f>'4-5_Prison and Probation'!DQ45/D45*100</f>
        <v>#VALUE!</v>
      </c>
      <c r="DD45" s="168" t="e">
        <f>'4-5_Prison and Probation'!DR45/E45*100</f>
        <v>#VALUE!</v>
      </c>
      <c r="DE45" s="168" t="e">
        <f>'4-5_Prison and Probation'!DS45/F45*100</f>
        <v>#VALUE!</v>
      </c>
      <c r="DF45" s="168" t="e">
        <f>'4-5_Prison and Probation'!DT45/G45*100</f>
        <v>#VALUE!</v>
      </c>
      <c r="DG45" s="168" t="e">
        <f>'4-5_Prison and Probation'!DU45/H45*100</f>
        <v>#VALUE!</v>
      </c>
      <c r="DH45" s="6" t="e">
        <f t="shared" si="12"/>
        <v>#VALUE!</v>
      </c>
      <c r="DI45" s="171" t="s">
        <v>3336</v>
      </c>
      <c r="DJ45" s="168">
        <f>'4-5_Prison and Probation'!DW45/C45*100</f>
        <v>0.34181383547399885</v>
      </c>
      <c r="DK45" s="168">
        <f>'4-5_Prison and Probation'!DX45/D45*100</f>
        <v>0.33941573399819214</v>
      </c>
      <c r="DL45" s="168">
        <f>'4-5_Prison and Probation'!DY45/E45*100</f>
        <v>0.37753588439071561</v>
      </c>
      <c r="DM45" s="168">
        <f>'4-5_Prison and Probation'!DZ45/F45*100</f>
        <v>0.42328113109915444</v>
      </c>
      <c r="DN45" s="168">
        <f>'4-5_Prison and Probation'!EA45/G45*100</f>
        <v>0.44398059317638455</v>
      </c>
      <c r="DO45" s="168">
        <f>'4-5_Prison and Probation'!EB45/H45*100</f>
        <v>0.47275479029496764</v>
      </c>
      <c r="DP45" s="6">
        <f t="shared" si="13"/>
        <v>38.307681325827787</v>
      </c>
      <c r="DQ45" s="171" t="s">
        <v>3336</v>
      </c>
      <c r="DR45" s="168">
        <f>'4-5_Prison and Probation'!ED45/C45*100</f>
        <v>0.10147598240634341</v>
      </c>
      <c r="DS45" s="168">
        <f>'4-5_Prison and Probation'!EE45/D45*100</f>
        <v>0.10606741687443505</v>
      </c>
      <c r="DT45" s="168">
        <f>'4-5_Prison and Probation'!EF45/E45*100</f>
        <v>0.13169856432234267</v>
      </c>
      <c r="DU45" s="168">
        <f>'4-5_Prison and Probation'!EG45/F45*100</f>
        <v>0.1550288916371389</v>
      </c>
      <c r="DV45" s="168">
        <f>'4-5_Prison and Probation'!EH45/G45*100</f>
        <v>0.15547958515904517</v>
      </c>
      <c r="DW45" s="168">
        <f>'4-5_Prison and Probation'!EI45/H45*100</f>
        <v>0.13703037399854134</v>
      </c>
      <c r="DX45" s="6">
        <f t="shared" si="14"/>
        <v>35.037247976399357</v>
      </c>
      <c r="DY45" s="171" t="s">
        <v>3336</v>
      </c>
      <c r="DZ45" s="168" t="e">
        <f>'4-5_Prison and Probation'!EK45/C45*100</f>
        <v>#VALUE!</v>
      </c>
      <c r="EA45" s="168" t="e">
        <f>'4-5_Prison and Probation'!EL45/D45*100</f>
        <v>#VALUE!</v>
      </c>
      <c r="EB45" s="168" t="e">
        <f>'4-5_Prison and Probation'!EM45/E45*100</f>
        <v>#VALUE!</v>
      </c>
      <c r="EC45" s="168" t="e">
        <f>'4-5_Prison and Probation'!EN45/F45*100</f>
        <v>#VALUE!</v>
      </c>
      <c r="ED45" s="168" t="e">
        <f>'4-5_Prison and Probation'!EO45/G45*100</f>
        <v>#VALUE!</v>
      </c>
      <c r="EE45" s="168" t="e">
        <f>'4-5_Prison and Probation'!EP45/H45*100</f>
        <v>#VALUE!</v>
      </c>
      <c r="EF45" s="6" t="e">
        <f t="shared" si="15"/>
        <v>#VALUE!</v>
      </c>
      <c r="EG45" s="171" t="s">
        <v>3336</v>
      </c>
      <c r="EH45" s="133" t="e">
        <f>'4-5_Prison and Probation'!ER45/C45*100</f>
        <v>#VALUE!</v>
      </c>
      <c r="EI45" s="133" t="e">
        <f>'4-5_Prison and Probation'!ES45/D45*100</f>
        <v>#VALUE!</v>
      </c>
      <c r="EJ45" s="133" t="e">
        <f>'4-5_Prison and Probation'!ET45/E45*100</f>
        <v>#VALUE!</v>
      </c>
      <c r="EK45" s="133" t="e">
        <f>'4-5_Prison and Probation'!EU45/F45*100</f>
        <v>#VALUE!</v>
      </c>
      <c r="EL45" s="133" t="e">
        <f>'4-5_Prison and Probation'!EV45/G45*100</f>
        <v>#VALUE!</v>
      </c>
      <c r="EM45" s="133" t="e">
        <f>'4-5_Prison and Probation'!EW45/H45*100</f>
        <v>#VALUE!</v>
      </c>
      <c r="EN45" s="340" t="e">
        <f t="shared" si="16"/>
        <v>#VALUE!</v>
      </c>
      <c r="EO45" s="171" t="s">
        <v>3336</v>
      </c>
      <c r="EP45" s="168" t="e">
        <f>'4-5_Prison and Probation'!EY45/C45*100</f>
        <v>#VALUE!</v>
      </c>
      <c r="EQ45" s="168" t="e">
        <f>'4-5_Prison and Probation'!EZ45/D45*100</f>
        <v>#VALUE!</v>
      </c>
      <c r="ER45" s="168" t="e">
        <f>'4-5_Prison and Probation'!FA45/E45*100</f>
        <v>#VALUE!</v>
      </c>
      <c r="ES45" s="168" t="e">
        <f>'4-5_Prison and Probation'!FB45/F45*100</f>
        <v>#VALUE!</v>
      </c>
      <c r="ET45" s="168" t="e">
        <f>'4-5_Prison and Probation'!FC45/G45*100</f>
        <v>#VALUE!</v>
      </c>
      <c r="EU45" s="168" t="e">
        <f>'4-5_Prison and Probation'!FD45/H45*100</f>
        <v>#VALUE!</v>
      </c>
      <c r="EV45" s="6" t="e">
        <f t="shared" si="17"/>
        <v>#VALUE!</v>
      </c>
      <c r="EW45" s="171" t="s">
        <v>3336</v>
      </c>
      <c r="EX45" s="168">
        <f>'4-5_Prison and Probation'!FF45/C45*100</f>
        <v>153.23585455515092</v>
      </c>
      <c r="EY45" s="168">
        <f>'4-5_Prison and Probation'!FG45/D45*100</f>
        <v>152.48605407925032</v>
      </c>
      <c r="EZ45" s="168">
        <f>'4-5_Prison and Probation'!FH45/E45*100</f>
        <v>139.61452602854428</v>
      </c>
      <c r="FA45" s="168">
        <f>'4-5_Prison and Probation'!FI45/F45*100</f>
        <v>127.92496406552225</v>
      </c>
      <c r="FB45" s="168">
        <f>'4-5_Prison and Probation'!FJ45/G45*100</f>
        <v>128.79065059102194</v>
      </c>
      <c r="FC45" s="168">
        <f>'4-5_Prison and Probation'!FK45/H45*100</f>
        <v>125.07961250619357</v>
      </c>
      <c r="FD45" s="6">
        <f t="shared" si="18"/>
        <v>-18.374447762696207</v>
      </c>
      <c r="FE45" s="171" t="s">
        <v>3336</v>
      </c>
      <c r="FF45" s="168" t="e">
        <f>'4-5_Prison and Probation'!FM45/C45*100</f>
        <v>#VALUE!</v>
      </c>
      <c r="FG45" s="168" t="e">
        <f>'4-5_Prison and Probation'!FN45/D45*100</f>
        <v>#VALUE!</v>
      </c>
      <c r="FH45" s="168" t="e">
        <f>'4-5_Prison and Probation'!FO45/E45*100</f>
        <v>#VALUE!</v>
      </c>
      <c r="FI45" s="168" t="e">
        <f>'4-5_Prison and Probation'!FP45/F45*100</f>
        <v>#VALUE!</v>
      </c>
      <c r="FJ45" s="168" t="e">
        <f>'4-5_Prison and Probation'!FQ45/G45*100</f>
        <v>#VALUE!</v>
      </c>
      <c r="FK45" s="168" t="e">
        <f>'4-5_Prison and Probation'!FR45/H45*100</f>
        <v>#VALUE!</v>
      </c>
      <c r="FL45" s="6" t="e">
        <f t="shared" si="19"/>
        <v>#VALUE!</v>
      </c>
      <c r="FM45" s="171" t="s">
        <v>3336</v>
      </c>
      <c r="FN45" s="168" t="e">
        <f>'4-5_Prison and Probation'!FT45/C45*100</f>
        <v>#VALUE!</v>
      </c>
      <c r="FO45" s="168" t="e">
        <f>'4-5_Prison and Probation'!FU45/D45*100</f>
        <v>#VALUE!</v>
      </c>
      <c r="FP45" s="168" t="e">
        <f>'4-5_Prison and Probation'!FV45/E45*100</f>
        <v>#VALUE!</v>
      </c>
      <c r="FQ45" s="168" t="e">
        <f>'4-5_Prison and Probation'!FW45/F45*100</f>
        <v>#VALUE!</v>
      </c>
      <c r="FR45" s="168" t="e">
        <f>'4-5_Prison and Probation'!FX45/G45*100</f>
        <v>#VALUE!</v>
      </c>
      <c r="FS45" s="168" t="e">
        <f>'4-5_Prison and Probation'!FY45/H45*100</f>
        <v>#VALUE!</v>
      </c>
      <c r="FT45" s="6" t="e">
        <f t="shared" si="20"/>
        <v>#VALUE!</v>
      </c>
      <c r="FU45" s="171" t="s">
        <v>3336</v>
      </c>
      <c r="FV45" s="168" t="e">
        <f>'4-5_Prison and Probation'!GA45/C45*100</f>
        <v>#VALUE!</v>
      </c>
      <c r="FW45" s="168" t="e">
        <f>'4-5_Prison and Probation'!GB45/D45*100</f>
        <v>#VALUE!</v>
      </c>
      <c r="FX45" s="168">
        <f>'4-5_Prison and Probation'!GC45/E45*100</f>
        <v>0</v>
      </c>
      <c r="FY45" s="168">
        <f>'4-5_Prison and Probation'!GD45/F45*100</f>
        <v>0</v>
      </c>
      <c r="FZ45" s="168" t="e">
        <f>'4-5_Prison and Probation'!GE45/G45*100</f>
        <v>#VALUE!</v>
      </c>
      <c r="GA45" s="168" t="e">
        <f>'4-5_Prison and Probation'!GF45/H45*100</f>
        <v>#VALUE!</v>
      </c>
      <c r="GB45" s="6" t="e">
        <f t="shared" si="21"/>
        <v>#VALUE!</v>
      </c>
      <c r="GC45" s="171" t="s">
        <v>3336</v>
      </c>
      <c r="GE45" s="168">
        <f>'4-5_Prison and Probation'!HA45/G45*100</f>
        <v>125.52212420078959</v>
      </c>
      <c r="GF45" s="168">
        <f>'4-5_Prison and Probation'!HB45/G45*100</f>
        <v>6.7443588940101371</v>
      </c>
      <c r="GG45" s="168">
        <f>'4-5_Prison and Probation'!HC45/E45*100</f>
        <v>1.1940669831892401</v>
      </c>
      <c r="GH45" s="168">
        <f>'4-5_Prison and Probation'!HD45/G45*100</f>
        <v>18.160015546576474</v>
      </c>
      <c r="GI45" s="168">
        <f>'4-5_Prison and Probation'!HE45/G45*100</f>
        <v>7.1278752040691149</v>
      </c>
      <c r="GJ45" s="171" t="s">
        <v>3336</v>
      </c>
      <c r="GK45" s="168" t="e">
        <f>'4-5_Prison and Probation'!HG45/G45*100</f>
        <v>#VALUE!</v>
      </c>
      <c r="GL45" s="168" t="e">
        <f>'4-5_Prison and Probation'!HH45/G45*100</f>
        <v>#VALUE!</v>
      </c>
      <c r="GM45" s="168" t="e">
        <f>'4-5_Prison and Probation'!HI45/G45*100</f>
        <v>#VALUE!</v>
      </c>
      <c r="GN45" s="168" t="e">
        <f>'4-5_Prison and Probation'!HJ45/G45*100</f>
        <v>#VALUE!</v>
      </c>
      <c r="GO45" s="168" t="e">
        <f>'4-5_Prison and Probation'!HK45/G45*100</f>
        <v>#VALUE!</v>
      </c>
      <c r="GP45" s="171" t="s">
        <v>3336</v>
      </c>
      <c r="GQ45" s="168">
        <f>'4-5_Prison and Probation'!HM45/G45*100</f>
        <v>11.906281121290437</v>
      </c>
      <c r="GR45" s="168" t="e">
        <f>'4-5_Prison and Probation'!HN45/G45*100</f>
        <v>#VALUE!</v>
      </c>
      <c r="GS45" s="168" t="e">
        <f>'4-5_Prison and Probation'!HO45/G45*100</f>
        <v>#VALUE!</v>
      </c>
      <c r="GT45" s="168" t="e">
        <f>'4-5_Prison and Probation'!HP45/G45*100</f>
        <v>#VALUE!</v>
      </c>
      <c r="GU45" s="168" t="e">
        <f>'4-5_Prison and Probation'!HQ45/G45*100</f>
        <v>#VALUE!</v>
      </c>
      <c r="GV45" s="171" t="s">
        <v>3336</v>
      </c>
      <c r="GW45" s="168">
        <f>'4-5_Prison and Probation'!HS45/G45*100</f>
        <v>20.117330768634233</v>
      </c>
      <c r="GX45" s="168" t="e">
        <f>'4-5_Prison and Probation'!HT45/G45*100</f>
        <v>#VALUE!</v>
      </c>
      <c r="GY45" s="168" t="e">
        <f>'4-5_Prison and Probation'!HU45/G45*100</f>
        <v>#VALUE!</v>
      </c>
      <c r="GZ45" s="168" t="e">
        <f>'4-5_Prison and Probation'!HV45/G45*100</f>
        <v>#VALUE!</v>
      </c>
      <c r="HA45" s="168" t="e">
        <f>'4-5_Prison and Probation'!HW45/G45*100</f>
        <v>#VALUE!</v>
      </c>
      <c r="HB45" s="171" t="s">
        <v>3336</v>
      </c>
      <c r="HC45" s="168" t="e">
        <f>'4-5_Prison and Probation'!HY45/G45*100</f>
        <v>#VALUE!</v>
      </c>
      <c r="HD45" s="168" t="e">
        <f>'4-5_Prison and Probation'!HZ45/G45*100</f>
        <v>#VALUE!</v>
      </c>
      <c r="HE45" s="168" t="e">
        <f>'4-5_Prison and Probation'!IA45/G45*100</f>
        <v>#VALUE!</v>
      </c>
      <c r="HF45" s="168" t="e">
        <f>'4-5_Prison and Probation'!IB45/G45*100</f>
        <v>#VALUE!</v>
      </c>
      <c r="HG45" s="168" t="e">
        <f>'4-5_Prison and Probation'!IC45/G45*100</f>
        <v>#VALUE!</v>
      </c>
      <c r="HH45" s="171" t="s">
        <v>3336</v>
      </c>
      <c r="HI45" s="168" t="e">
        <f>'4-5_Prison and Probation'!IE45/G45*100</f>
        <v>#VALUE!</v>
      </c>
      <c r="HJ45" s="168" t="e">
        <f>'4-5_Prison and Probation'!IF45/G45*100</f>
        <v>#VALUE!</v>
      </c>
      <c r="HK45" s="168" t="e">
        <f>'4-5_Prison and Probation'!IG45/G45*100</f>
        <v>#VALUE!</v>
      </c>
      <c r="HL45" s="168" t="e">
        <f>'4-5_Prison and Probation'!IH45/G45*100</f>
        <v>#VALUE!</v>
      </c>
      <c r="HM45" s="168" t="e">
        <f>'4-5_Prison and Probation'!II45/G45*100</f>
        <v>#VALUE!</v>
      </c>
      <c r="HN45" s="171" t="s">
        <v>3336</v>
      </c>
      <c r="HO45" s="168">
        <f>'4-5_Prison and Probation'!IK45/G45*100</f>
        <v>10.66762709285671</v>
      </c>
      <c r="HP45" s="168" t="e">
        <f>'4-5_Prison and Probation'!IL45/G45*100</f>
        <v>#VALUE!</v>
      </c>
      <c r="HQ45" s="168" t="e">
        <f>'4-5_Prison and Probation'!IM45/G45*100</f>
        <v>#VALUE!</v>
      </c>
      <c r="HR45" s="168" t="e">
        <f>'4-5_Prison and Probation'!IN45/G45*100</f>
        <v>#VALUE!</v>
      </c>
      <c r="HS45" s="168" t="e">
        <f>'4-5_Prison and Probation'!IO45/G45*100</f>
        <v>#VALUE!</v>
      </c>
      <c r="HT45" s="171" t="s">
        <v>3336</v>
      </c>
      <c r="HU45" s="168" t="e">
        <f>'4-5_Prison and Probation'!IQ45/G45*100</f>
        <v>#VALUE!</v>
      </c>
      <c r="HV45" s="168" t="e">
        <f>'4-5_Prison and Probation'!IR45/G45*100</f>
        <v>#VALUE!</v>
      </c>
      <c r="HW45" s="168" t="e">
        <f>'4-5_Prison and Probation'!IS45/G45*100</f>
        <v>#VALUE!</v>
      </c>
      <c r="HX45" s="168" t="e">
        <f>'4-5_Prison and Probation'!IT45/G45*100</f>
        <v>#VALUE!</v>
      </c>
      <c r="HY45" s="168" t="e">
        <f>'4-5_Prison and Probation'!IU45/G45*100</f>
        <v>#VALUE!</v>
      </c>
      <c r="HZ45" s="171" t="s">
        <v>3336</v>
      </c>
      <c r="IA45" s="168">
        <f>'4-5_Prison and Probation'!IW45/G45*100</f>
        <v>14.245385102460961</v>
      </c>
      <c r="IB45" s="168" t="e">
        <f>'4-5_Prison and Probation'!IX45/G45*100</f>
        <v>#VALUE!</v>
      </c>
      <c r="IC45" s="168" t="e">
        <f>'4-5_Prison and Probation'!IY45/G45*100</f>
        <v>#VALUE!</v>
      </c>
      <c r="ID45" s="168" t="e">
        <f>'4-5_Prison and Probation'!IZ45/G45*100</f>
        <v>#VALUE!</v>
      </c>
      <c r="IE45" s="168" t="e">
        <f>'4-5_Prison and Probation'!JA45/G45*100</f>
        <v>#VALUE!</v>
      </c>
      <c r="IF45" s="171" t="s">
        <v>3336</v>
      </c>
      <c r="IG45" s="168">
        <f>'4-5_Prison and Probation'!JC45/G45*100</f>
        <v>19.982581794829727</v>
      </c>
      <c r="IH45" s="168" t="e">
        <f>'4-5_Prison and Probation'!JD45/G45*100</f>
        <v>#VALUE!</v>
      </c>
      <c r="II45" s="168" t="e">
        <f>'4-5_Prison and Probation'!JE45/G45*100</f>
        <v>#VALUE!</v>
      </c>
      <c r="IJ45" s="168" t="e">
        <f>'4-5_Prison and Probation'!JF45/G45*100</f>
        <v>#VALUE!</v>
      </c>
      <c r="IK45" s="168" t="e">
        <f>'4-5_Prison and Probation'!JG45/G45*100</f>
        <v>#VALUE!</v>
      </c>
      <c r="IL45" s="171" t="s">
        <v>3336</v>
      </c>
      <c r="IM45" s="168" t="e">
        <f>'4-5_Prison and Probation'!JI45/G45*100</f>
        <v>#VALUE!</v>
      </c>
      <c r="IN45" s="168" t="e">
        <f>'4-5_Prison and Probation'!JJ45/G45*100</f>
        <v>#VALUE!</v>
      </c>
      <c r="IO45" s="168" t="e">
        <f>'4-5_Prison and Probation'!JK45/G45*100</f>
        <v>#VALUE!</v>
      </c>
      <c r="IP45" s="168" t="e">
        <f>'4-5_Prison and Probation'!JL45/G45*100</f>
        <v>#VALUE!</v>
      </c>
      <c r="IQ45" s="168" t="e">
        <f>'4-5_Prison and Probation'!JM45/G45*100</f>
        <v>#VALUE!</v>
      </c>
      <c r="IR45" s="171" t="s">
        <v>3336</v>
      </c>
      <c r="IS45" s="168">
        <f>'4-5_Prison and Probation'!JO45/G45*100</f>
        <v>18.039086980341661</v>
      </c>
      <c r="IT45" s="168" t="e">
        <f>'4-5_Prison and Probation'!JP45/G45*100</f>
        <v>#VALUE!</v>
      </c>
      <c r="IU45" s="168" t="e">
        <f>'4-5_Prison and Probation'!JQ45/G45*100</f>
        <v>#VALUE!</v>
      </c>
      <c r="IV45" s="168" t="e">
        <f>'4-5_Prison and Probation'!JR45/G45*100</f>
        <v>#VALUE!</v>
      </c>
      <c r="IW45" s="168" t="e">
        <f>'4-5_Prison and Probation'!JS45/G45*100</f>
        <v>#VALUE!</v>
      </c>
      <c r="IX45" s="171" t="s">
        <v>3336</v>
      </c>
      <c r="IY45" s="168" t="e">
        <f>'4-5_Prison and Probation'!KO45/H45*100</f>
        <v>#VALUE!</v>
      </c>
      <c r="IZ45" s="168">
        <f>'4-5_Prison and Probation'!KP45/H45*100</f>
        <v>73.756598804714883</v>
      </c>
      <c r="JA45" s="168" t="e">
        <f>'4-5_Prison and Probation'!KQ45/H45*100</f>
        <v>#VALUE!</v>
      </c>
      <c r="JB45" s="171" t="s">
        <v>3336</v>
      </c>
      <c r="JC45" s="168">
        <f>'4-5_Prison and Probation'!KS45/H45*100</f>
        <v>20.730982706304324</v>
      </c>
      <c r="JD45" s="168" t="e">
        <f>'4-5_Prison and Probation'!KT45/H45*100</f>
        <v>#VALUE!</v>
      </c>
      <c r="JE45" s="168">
        <f>'4-5_Prison and Probation'!KU45/H45*100</f>
        <v>3.7974542394345772</v>
      </c>
      <c r="JF45" s="168" t="e">
        <f>'4-5_Prison and Probation'!KV45/H45*100</f>
        <v>#VALUE!</v>
      </c>
      <c r="JG45" s="168">
        <f>'4-5_Prison and Probation'!KW45/H45*100</f>
        <v>2.0451783319282297</v>
      </c>
      <c r="JH45" s="168">
        <f>'4-5_Prison and Probation'!KX45/H45*100</f>
        <v>0</v>
      </c>
      <c r="JI45" s="168">
        <f>'4-5_Prison and Probation'!KY45/H45*100</f>
        <v>14.888350134941518</v>
      </c>
      <c r="JJ45" s="168" t="e">
        <f>'4-5_Prison and Probation'!KZ45/H45*100</f>
        <v>#VALUE!</v>
      </c>
      <c r="JK45" s="168">
        <f>'4-5_Prison and Probation'!LA45/H45*100</f>
        <v>53.025616098410552</v>
      </c>
      <c r="JL45" s="168" t="e">
        <f>'4-5_Prison and Probation'!LB45/H45*100</f>
        <v>#VALUE!</v>
      </c>
      <c r="JM45" s="171" t="s">
        <v>3336</v>
      </c>
      <c r="JN45" s="168">
        <f>'4-5_Prison and Probation'!LD45/H45*100</f>
        <v>0.28433802604697328</v>
      </c>
      <c r="JO45" s="168" t="e">
        <f>'4-5_Prison and Probation'!LE45/H45*100</f>
        <v>#VALUE!</v>
      </c>
      <c r="JP45" s="168">
        <f>'4-5_Prison and Probation'!LF45/H45*100</f>
        <v>30.478980936625561</v>
      </c>
      <c r="JQ45" s="168" t="e">
        <f>'4-5_Prison and Probation'!LG45/H45*100</f>
        <v>#VALUE!</v>
      </c>
      <c r="JR45" s="168">
        <f>'4-5_Prison and Probation'!LH45/H45*100</f>
        <v>8.0042867211897963</v>
      </c>
      <c r="JS45" s="168" t="e">
        <f>'4-5_Prison and Probation'!LI45/H45*100</f>
        <v>#VALUE!</v>
      </c>
      <c r="JT45" s="171" t="s">
        <v>3336</v>
      </c>
      <c r="JU45" s="168" t="e">
        <f>'4-5_Prison and Probation'!LK45/H45*100</f>
        <v>#VALUE!</v>
      </c>
      <c r="JV45" s="168" t="e">
        <f>'4-5_Prison and Probation'!LL45/H45*100</f>
        <v>#VALUE!</v>
      </c>
      <c r="JW45" s="168">
        <f>'4-5_Prison and Probation'!LM45/H45*100</f>
        <v>0.90268758871539112</v>
      </c>
      <c r="JX45" s="168" t="e">
        <f>'4-5_Prison and Probation'!LN45/H45*100</f>
        <v>#VALUE!</v>
      </c>
      <c r="JY45" s="168">
        <f>'4-5_Prison and Probation'!LO45/H45*100</f>
        <v>2.0862874441277919</v>
      </c>
      <c r="JZ45" s="168" t="e">
        <f>'4-5_Prison and Probation'!LP45/H45*100</f>
        <v>#VALUE!</v>
      </c>
      <c r="KA45" s="171" t="s">
        <v>3336</v>
      </c>
      <c r="KB45" s="168" t="e">
        <f>'4-5_Prison and Probation'!LR45/H45*100</f>
        <v>#VALUE!</v>
      </c>
      <c r="KC45" s="168" t="e">
        <f>'4-5_Prison and Probation'!LS45/H45*100</f>
        <v>#VALUE!</v>
      </c>
      <c r="KD45" s="168">
        <f>'4-5_Prison and Probation'!LT45/H45*100</f>
        <v>11.274174020729989</v>
      </c>
      <c r="KE45" s="168" t="e">
        <f>'4-5_Prison and Probation'!LU45/H45*100</f>
        <v>#VALUE!</v>
      </c>
      <c r="KF45" s="171" t="s">
        <v>3336</v>
      </c>
      <c r="KG45" s="168">
        <f>'4-5_Prison and Probation'!OT45/G45*100</f>
        <v>287.31590806823817</v>
      </c>
      <c r="KH45" s="168">
        <f>'4-5_Prison and Probation'!OU45/G45*100</f>
        <v>35.261042363125235</v>
      </c>
      <c r="KI45" s="168" t="e">
        <f>'4-5_Prison and Probation'!OV45/G45*100</f>
        <v>#VALUE!</v>
      </c>
      <c r="KJ45" s="168" t="e">
        <f>'4-5_Prison and Probation'!OW45/G45*100</f>
        <v>#VALUE!</v>
      </c>
      <c r="KK45" s="168" t="e">
        <f>'4-5_Prison and Probation'!OX45/G45*100</f>
        <v>#VALUE!</v>
      </c>
      <c r="KL45" s="171" t="s">
        <v>3336</v>
      </c>
      <c r="KM45" s="168" t="e">
        <f>'4-5_Prison and Probation'!OZ45/G45*100</f>
        <v>#VALUE!</v>
      </c>
      <c r="KN45" s="168">
        <f>'4-5_Prison and Probation'!PA45/G45*100</f>
        <v>44.949148069479953</v>
      </c>
      <c r="KO45" s="168" t="e">
        <f>'4-5_Prison and Probation'!PB45/G45*100</f>
        <v>#VALUE!</v>
      </c>
      <c r="KP45" s="168" t="e">
        <f>'4-5_Prison and Probation'!PC45/G45*100</f>
        <v>#VALUE!</v>
      </c>
      <c r="KQ45" s="168" t="e">
        <f>'4-5_Prison and Probation'!PD45/G45*100</f>
        <v>#VALUE!</v>
      </c>
      <c r="KR45" s="171" t="s">
        <v>3336</v>
      </c>
      <c r="KS45" s="168">
        <f>'4-5_Prison and Probation'!PF45/G45*100</f>
        <v>288.00347334483041</v>
      </c>
      <c r="KT45" s="168">
        <f>'4-5_Prison and Probation'!PG45/G45*100</f>
        <v>197.75275681284333</v>
      </c>
      <c r="KU45" s="168">
        <f>'4-5_Prison and Probation'!PH45/G45*100</f>
        <v>20.022315466592595</v>
      </c>
      <c r="KV45" s="168">
        <f>'4-5_Prison and Probation'!PI45/G45*100</f>
        <v>28.820732435648338</v>
      </c>
      <c r="KW45" s="168">
        <f>'4-5_Prison and Probation'!PJ45/G45*100</f>
        <v>3.5743029077118273</v>
      </c>
      <c r="KX45" s="168">
        <f>'4-5_Prison and Probation'!PK45/G45*100</f>
        <v>1.7707397198669033</v>
      </c>
      <c r="KY45" s="168">
        <f>'4-5_Prison and Probation'!PL45/G45*100</f>
        <v>36.06262600216742</v>
      </c>
      <c r="KZ45" s="171" t="s">
        <v>3336</v>
      </c>
      <c r="LA45" s="168">
        <f>'4-5_Prison and Probation'!PN45/G45*100</f>
        <v>287.31590806823817</v>
      </c>
      <c r="LB45" s="168" t="e">
        <f>'4-5_Prison and Probation'!PO45/G45*100</f>
        <v>#VALUE!</v>
      </c>
      <c r="LC45" s="171" t="s">
        <v>3336</v>
      </c>
      <c r="LD45" s="168" t="e">
        <f>'4-5_Prison and Probation'!PQ45/G45*100</f>
        <v>#VALUE!</v>
      </c>
      <c r="LE45" s="168" t="e">
        <f>'4-5_Prison and Probation'!PR45/G45*100</f>
        <v>#VALUE!</v>
      </c>
      <c r="LF45" s="168">
        <f>'4-5_Prison and Probation'!PS45/G45*100</f>
        <v>72.945838703785356</v>
      </c>
      <c r="LG45" s="168">
        <f>'4-5_Prison and Probation'!PT45/G45*100</f>
        <v>80.357032263033176</v>
      </c>
      <c r="LH45" s="168" t="e">
        <f>'4-5_Prison and Probation'!PU45/G45*100</f>
        <v>#VALUE!</v>
      </c>
      <c r="LI45" s="168" t="e">
        <f>'4-5_Prison and Probation'!PV45/G45*100</f>
        <v>#VALUE!</v>
      </c>
      <c r="LJ45" s="171" t="s">
        <v>3336</v>
      </c>
      <c r="LK45" s="168" t="e">
        <f>'4-5_Prison and Probation'!PX45/G45*100</f>
        <v>#VALUE!</v>
      </c>
      <c r="LL45" s="168" t="e">
        <f>'4-5_Prison and Probation'!PY45/G45*100</f>
        <v>#VALUE!</v>
      </c>
      <c r="LM45" s="168">
        <f>'4-5_Prison and Probation'!PZ45/G45*100</f>
        <v>23.639807147959711</v>
      </c>
      <c r="LN45" s="168">
        <f>'4-5_Prison and Probation'!QA45/G45*100</f>
        <v>43.639664452251552</v>
      </c>
      <c r="LO45" s="168">
        <f>'4-5_Prison and Probation'!QB45/G45*100</f>
        <v>0.93633261284669422</v>
      </c>
      <c r="LP45" s="168">
        <f>'4-5_Prison and Probation'!QC45/G45*100</f>
        <v>14.758467733485809</v>
      </c>
      <c r="LQ45" s="171" t="s">
        <v>3336</v>
      </c>
      <c r="LR45" s="168" t="e">
        <f>'4-5_Prison and Probation'!QE45/G45*100</f>
        <v>#VALUE!</v>
      </c>
      <c r="LS45" s="168" t="e">
        <f>'4-5_Prison and Probation'!QF45/G45*100</f>
        <v>#VALUE!</v>
      </c>
      <c r="LT45" s="168" t="e">
        <f>'4-5_Prison and Probation'!QG45/G45*100</f>
        <v>#VALUE!</v>
      </c>
      <c r="LU45" s="168" t="e">
        <f>'4-5_Prison and Probation'!QH45/G45*100</f>
        <v>#VALUE!</v>
      </c>
      <c r="LV45" s="168">
        <f>'4-5_Prison and Probation'!QI45/G45*100</f>
        <v>24.667699960955623</v>
      </c>
      <c r="LW45" s="168">
        <f>'4-5_Prison and Probation'!QJ45/G45*100</f>
        <v>21.64966845792393</v>
      </c>
      <c r="LX45" s="171" t="s">
        <v>3336</v>
      </c>
      <c r="LY45" s="168">
        <f>'4-5_Prison and Probation'!QL45/G45*100</f>
        <v>49.673999907368717</v>
      </c>
      <c r="LZ45" s="168">
        <f>'4-5_Prison and Probation'!QM45/G45*100</f>
        <v>48.817134638047762</v>
      </c>
      <c r="MA45" s="168">
        <f>'4-5_Prison and Probation'!QN45/G45*100</f>
        <v>99.705602860603236</v>
      </c>
      <c r="MB45" s="168">
        <f>'4-5_Prison and Probation'!QO45/G45*100</f>
        <v>87.807959494043857</v>
      </c>
      <c r="MC45" s="168">
        <f>'4-5_Prison and Probation'!QP45/G45*100</f>
        <v>23.090445947064417</v>
      </c>
      <c r="MD45" s="168">
        <f>'4-5_Prison and Probation'!QQ45/G45*100</f>
        <v>28.729172235499124</v>
      </c>
      <c r="ME45" s="171" t="s">
        <v>3336</v>
      </c>
      <c r="MF45" s="168">
        <f>'4-5_Prison and Probation'!QS45/G45*100</f>
        <v>288.00347334483041</v>
      </c>
      <c r="MG45" s="168">
        <f>'4-5_Prison and Probation'!QT45/G45*100</f>
        <v>197.75275681284333</v>
      </c>
      <c r="MH45" s="168">
        <f>'4-5_Prison and Probation'!QU45/G45*100</f>
        <v>20.022315466592595</v>
      </c>
      <c r="MI45" s="168">
        <f>'4-5_Prison and Probation'!QV45/G45*100</f>
        <v>28.820732435648338</v>
      </c>
      <c r="MJ45" s="168">
        <f>'4-5_Prison and Probation'!QW45/G45*100</f>
        <v>3.5743029077118273</v>
      </c>
      <c r="MK45" s="168">
        <f>'4-5_Prison and Probation'!QX45/G45*100</f>
        <v>1.7707397198669033</v>
      </c>
      <c r="ML45" s="168">
        <f>'4-5_Prison and Probation'!QY45/G45*100</f>
        <v>36.06262600216742</v>
      </c>
      <c r="MM45" s="171" t="s">
        <v>3336</v>
      </c>
      <c r="MN45" s="168">
        <f>'4-5_Prison and Probation'!RY45/G45*100</f>
        <v>15.389023828853048</v>
      </c>
      <c r="MO45" s="171" t="s">
        <v>3336</v>
      </c>
      <c r="MP45" s="168">
        <f>'4-5_Prison and Probation'!SA45/G45*100</f>
        <v>5.7009181224983226E-2</v>
      </c>
      <c r="MQ45" s="168">
        <f>'4-5_Prison and Probation'!SB45/G45*100</f>
        <v>0.85341016742853681</v>
      </c>
      <c r="MR45" s="168">
        <f>'4-5_Prison and Probation'!SC45/G45*100</f>
        <v>0.86723057499822964</v>
      </c>
      <c r="MS45" s="168">
        <f>'4-5_Prison and Probation'!SD45/G45*100</f>
        <v>5.5851722091021445</v>
      </c>
      <c r="MT45" s="171" t="s">
        <v>3336</v>
      </c>
      <c r="MU45" s="168">
        <f>'4-5_Prison and Probation'!SF45/G45*100</f>
        <v>7.8914527222946482</v>
      </c>
      <c r="MV45" s="168" t="e">
        <f>'4-5_Prison and Probation'!SG45/G45*100</f>
        <v>#VALUE!</v>
      </c>
      <c r="MW45" s="168" t="e">
        <f>'4-5_Prison and Probation'!SH45/G45*100</f>
        <v>#VALUE!</v>
      </c>
      <c r="MX45" s="168">
        <f>'4-5_Prison and Probation'!SI45/G45*100</f>
        <v>0.13474897380450582</v>
      </c>
      <c r="MY45" s="171" t="s">
        <v>3336</v>
      </c>
      <c r="MZ45" s="168">
        <f>'4-5_Prison and Probation'!SK45/G45*100</f>
        <v>275.16085961069325</v>
      </c>
      <c r="NA45" s="168">
        <f>'4-5_Prison and Probation'!SL45/G45*100</f>
        <v>275.16085961069325</v>
      </c>
      <c r="NB45" s="168" t="e">
        <f>'4-5_Prison and Probation'!SM45/G45*100</f>
        <v>#VALUE!</v>
      </c>
      <c r="NC45" s="168" t="e">
        <f>'4-5_Prison and Probation'!SN45/G45*100</f>
        <v>#VALUE!</v>
      </c>
    </row>
    <row r="46" spans="1:367" ht="16.5" customHeight="1">
      <c r="A46" s="133">
        <v>45</v>
      </c>
      <c r="B46" s="150" t="s">
        <v>68</v>
      </c>
      <c r="C46" s="5">
        <v>1814.318</v>
      </c>
      <c r="D46" s="5">
        <v>1823.634</v>
      </c>
      <c r="E46" s="5">
        <v>1829.7249999999999</v>
      </c>
      <c r="F46" s="5">
        <v>1840.498</v>
      </c>
      <c r="G46" s="5">
        <v>1851.6210000000001</v>
      </c>
      <c r="H46" s="5">
        <v>1862.1369999999999</v>
      </c>
      <c r="I46" s="171" t="s">
        <v>3336</v>
      </c>
      <c r="J46" s="285">
        <f>'4-5_Prison and Probation'!AJ46/C46*100</f>
        <v>93.864471388146953</v>
      </c>
      <c r="K46" s="285">
        <f>'4-5_Prison and Probation'!AK46/D46*100</f>
        <v>97.55246940998029</v>
      </c>
      <c r="L46" s="285">
        <f>'4-5_Prison and Probation'!AL46/E46*100</f>
        <v>99.5778054079165</v>
      </c>
      <c r="M46" s="285">
        <f>'4-5_Prison and Probation'!AM46/F46*100</f>
        <v>101.05960452008098</v>
      </c>
      <c r="N46" s="285">
        <f>'4-5_Prison and Probation'!AN46/G46*100</f>
        <v>91.271377889967766</v>
      </c>
      <c r="O46" s="285">
        <f>'4-5_Prison and Probation'!AO46/H46*100</f>
        <v>80.552612401772805</v>
      </c>
      <c r="P46" s="340">
        <f t="shared" si="0"/>
        <v>-14.181999631497575</v>
      </c>
      <c r="Q46" s="171" t="s">
        <v>3336</v>
      </c>
      <c r="R46" s="167">
        <f>'4-5_Prison and Probation'!AQ46/C46*100</f>
        <v>35.385197082319635</v>
      </c>
      <c r="S46" s="167">
        <f>'4-5_Prison and Probation'!AR46/D46*100</f>
        <v>36.520486018576101</v>
      </c>
      <c r="T46" s="167">
        <f>'4-5_Prison and Probation'!AS46/E46*100</f>
        <v>31.808058588039188</v>
      </c>
      <c r="U46" s="167">
        <f>'4-5_Prison and Probation'!AT46/F46*100</f>
        <v>30.046215752475685</v>
      </c>
      <c r="V46" s="167">
        <f>'4-5_Prison and Probation'!AU46/G46*100</f>
        <v>26.733332577239079</v>
      </c>
      <c r="W46" s="167">
        <f>'4-5_Prison and Probation'!AV46/H46*100</f>
        <v>23.306555854912929</v>
      </c>
      <c r="X46" s="6">
        <f t="shared" si="1"/>
        <v>-34.134729274806972</v>
      </c>
      <c r="Y46" s="171" t="s">
        <v>3336</v>
      </c>
      <c r="Z46" s="168">
        <f>'4-5_Prison and Probation'!AX46/C46*100</f>
        <v>2.9763249882324931</v>
      </c>
      <c r="AA46" s="168">
        <f>'4-5_Prison and Probation'!AY46/D46*100</f>
        <v>3.2352983109549394</v>
      </c>
      <c r="AB46" s="168">
        <f>'4-5_Prison and Probation'!AZ46/E46*100</f>
        <v>3.4977933842517324</v>
      </c>
      <c r="AC46" s="168">
        <f>'4-5_Prison and Probation'!BA46/F46*100</f>
        <v>3.3143203632929783</v>
      </c>
      <c r="AD46" s="168">
        <f>'4-5_Prison and Probation'!BB46/G46*100</f>
        <v>2.8623568214013559</v>
      </c>
      <c r="AE46" s="168">
        <f>'4-5_Prison and Probation'!BC46/H46*100</f>
        <v>2.899894046463821</v>
      </c>
      <c r="AF46" s="6">
        <f t="shared" si="2"/>
        <v>-2.5679635816269126</v>
      </c>
      <c r="AG46" s="171" t="s">
        <v>3336</v>
      </c>
      <c r="AH46" s="168">
        <f>'4-5_Prison and Probation'!BE46/C46*100</f>
        <v>7.9368666352866475</v>
      </c>
      <c r="AI46" s="168">
        <f>'4-5_Prison and Probation'!BF46/D46*100</f>
        <v>6.909281138649531</v>
      </c>
      <c r="AJ46" s="168">
        <f>'4-5_Prison and Probation'!BG46/E46*100</f>
        <v>7.0502397901323972</v>
      </c>
      <c r="AK46" s="168">
        <f>'4-5_Prison and Probation'!BH46/F46*100</f>
        <v>6.7373069680053979</v>
      </c>
      <c r="AL46" s="168">
        <f>'4-5_Prison and Probation'!BI46/G46*100</f>
        <v>7.3989223496601086</v>
      </c>
      <c r="AM46" s="168">
        <f>'4-5_Prison and Probation'!BJ46/H46*100</f>
        <v>7.303436857760734</v>
      </c>
      <c r="AN46" s="6">
        <f t="shared" si="3"/>
        <v>-7.9808544937587556</v>
      </c>
      <c r="AO46" s="171" t="s">
        <v>3336</v>
      </c>
      <c r="AP46" s="168">
        <f>'4-5_Prison and Probation'!BL46/C46*100</f>
        <v>2.7558564705856416</v>
      </c>
      <c r="AQ46" s="168">
        <f>'4-5_Prison and Probation'!BM46/D46*100</f>
        <v>3.9481606506568756</v>
      </c>
      <c r="AR46" s="168">
        <f>'4-5_Prison and Probation'!BN46/E46*100</f>
        <v>3.716405470767465</v>
      </c>
      <c r="AS46" s="168">
        <f>'4-5_Prison and Probation'!BO46/F46*100</f>
        <v>4.0749840532290715</v>
      </c>
      <c r="AT46" s="168">
        <f>'4-5_Prison and Probation'!BP46/G46*100</f>
        <v>4.9146126556136487</v>
      </c>
      <c r="AU46" s="168">
        <f>'4-5_Prison and Probation'!BQ46/H46*100</f>
        <v>5.2627706769158236</v>
      </c>
      <c r="AV46" s="6">
        <f t="shared" si="4"/>
        <v>90.966791380011273</v>
      </c>
      <c r="AW46" s="171" t="s">
        <v>3336</v>
      </c>
      <c r="AX46" s="168">
        <f>'4-5_Prison and Probation'!BS46/C46*100</f>
        <v>0.77163981176397967</v>
      </c>
      <c r="AY46" s="168">
        <f>'4-5_Prison and Probation'!BT46/D46*100</f>
        <v>2.0289158899208943</v>
      </c>
      <c r="AZ46" s="168">
        <f>'4-5_Prison and Probation'!BU46/E46*100</f>
        <v>1.5302846056101327</v>
      </c>
      <c r="BA46" s="168">
        <f>'4-5_Prison and Probation'!BV46/F46*100</f>
        <v>2.0646585869693963</v>
      </c>
      <c r="BB46" s="168">
        <f>'4-5_Prison and Probation'!BW46/G46*100</f>
        <v>1.2421548470232298</v>
      </c>
      <c r="BC46" s="168">
        <f>'4-5_Prison and Probation'!BX46/H46*100</f>
        <v>1.1814383152260011</v>
      </c>
      <c r="BD46" s="6">
        <f t="shared" si="5"/>
        <v>53.107485800300566</v>
      </c>
      <c r="BE46" s="171" t="s">
        <v>3336</v>
      </c>
      <c r="BF46" s="168">
        <f>'4-5_Prison and Probation'!BZ46/C46*100</f>
        <v>349.44260047025938</v>
      </c>
      <c r="BG46" s="168">
        <f>'4-5_Prison and Probation'!CA46/D46*100</f>
        <v>348.86386193720892</v>
      </c>
      <c r="BH46" s="168">
        <f>'4-5_Prison and Probation'!CB46/E46*100</f>
        <v>239.10696962658324</v>
      </c>
      <c r="BI46" s="168">
        <f>'4-5_Prison and Probation'!CC46/F46*100</f>
        <v>219.12547582230459</v>
      </c>
      <c r="BJ46" s="168">
        <f>'4-5_Prison and Probation'!CD46/G46*100</f>
        <v>206.89979212808666</v>
      </c>
      <c r="BK46" s="168">
        <f>'4-5_Prison and Probation'!CE46/H46*100</f>
        <v>215.29028207913811</v>
      </c>
      <c r="BL46" s="6">
        <f t="shared" si="6"/>
        <v>-38.390373185921497</v>
      </c>
      <c r="BM46" s="171" t="s">
        <v>3336</v>
      </c>
      <c r="BN46" s="168" t="e">
        <f>'4-5_Prison and Probation'!CG46/C46*100</f>
        <v>#VALUE!</v>
      </c>
      <c r="BO46" s="168" t="e">
        <f>'4-5_Prison and Probation'!CH46/D46*100</f>
        <v>#VALUE!</v>
      </c>
      <c r="BP46" s="168" t="e">
        <f>'4-5_Prison and Probation'!CI46/E46*100</f>
        <v>#VALUE!</v>
      </c>
      <c r="BQ46" s="168">
        <f>'4-5_Prison and Probation'!CJ46/F46*100</f>
        <v>161.80403347354903</v>
      </c>
      <c r="BR46" s="168">
        <f>'4-5_Prison and Probation'!CK46/G46*100</f>
        <v>146.89831234361674</v>
      </c>
      <c r="BS46" s="168">
        <f>'4-5_Prison and Probation'!CL46/H46*100</f>
        <v>148.64642075207141</v>
      </c>
      <c r="BT46" s="6" t="e">
        <f t="shared" si="7"/>
        <v>#VALUE!</v>
      </c>
      <c r="BU46" s="171" t="s">
        <v>3336</v>
      </c>
      <c r="BV46" s="168" t="e">
        <f>'4-5_Prison and Probation'!CN46/C46*100</f>
        <v>#VALUE!</v>
      </c>
      <c r="BW46" s="168" t="e">
        <f>'4-5_Prison and Probation'!CO46/D46*100</f>
        <v>#VALUE!</v>
      </c>
      <c r="BX46" s="168" t="e">
        <f>'4-5_Prison and Probation'!CP46/E46*100</f>
        <v>#VALUE!</v>
      </c>
      <c r="BY46" s="168" t="e">
        <f>'4-5_Prison and Probation'!CQ46/F46*100</f>
        <v>#VALUE!</v>
      </c>
      <c r="BZ46" s="168" t="e">
        <f>'4-5_Prison and Probation'!CR46/G46*100</f>
        <v>#VALUE!</v>
      </c>
      <c r="CA46" s="168" t="e">
        <f>'4-5_Prison and Probation'!CS46/H46*100</f>
        <v>#VALUE!</v>
      </c>
      <c r="CB46" s="6" t="e">
        <f t="shared" si="8"/>
        <v>#VALUE!</v>
      </c>
      <c r="CC46" s="171" t="s">
        <v>3336</v>
      </c>
      <c r="CD46" s="168" t="e">
        <f>'4-5_Prison and Probation'!CU46/C46*100</f>
        <v>#VALUE!</v>
      </c>
      <c r="CE46" s="168" t="e">
        <f>'4-5_Prison and Probation'!CV46/D46*100</f>
        <v>#VALUE!</v>
      </c>
      <c r="CF46" s="168" t="e">
        <f>'4-5_Prison and Probation'!CW46/E46*100</f>
        <v>#VALUE!</v>
      </c>
      <c r="CG46" s="168" t="e">
        <f>'4-5_Prison and Probation'!CX46/F46*100</f>
        <v>#VALUE!</v>
      </c>
      <c r="CH46" s="168" t="e">
        <f>'4-5_Prison and Probation'!CY46/G46*100</f>
        <v>#VALUE!</v>
      </c>
      <c r="CI46" s="168" t="e">
        <f>'4-5_Prison and Probation'!CZ46/H46*100</f>
        <v>#VALUE!</v>
      </c>
      <c r="CJ46" s="6" t="e">
        <f t="shared" si="9"/>
        <v>#VALUE!</v>
      </c>
      <c r="CK46" s="171" t="s">
        <v>3336</v>
      </c>
      <c r="CL46" s="168" t="e">
        <f>'4-5_Prison and Probation'!DB46/C46*100</f>
        <v>#VALUE!</v>
      </c>
      <c r="CM46" s="168" t="e">
        <f>'4-5_Prison and Probation'!DC46/D46*100</f>
        <v>#VALUE!</v>
      </c>
      <c r="CN46" s="168" t="e">
        <f>'4-5_Prison and Probation'!DD46/E46*100</f>
        <v>#VALUE!</v>
      </c>
      <c r="CO46" s="168" t="e">
        <f>'4-5_Prison and Probation'!DE46/F46*100</f>
        <v>#VALUE!</v>
      </c>
      <c r="CP46" s="168" t="e">
        <f>'4-5_Prison and Probation'!DF46/G46*100</f>
        <v>#VALUE!</v>
      </c>
      <c r="CQ46" s="168" t="e">
        <f>'4-5_Prison and Probation'!DG46/H46*100</f>
        <v>#VALUE!</v>
      </c>
      <c r="CR46" s="6" t="e">
        <f t="shared" si="10"/>
        <v>#VALUE!</v>
      </c>
      <c r="CS46" s="171" t="s">
        <v>3336</v>
      </c>
      <c r="CT46" s="168" t="e">
        <f>'4-5_Prison and Probation'!DI46/C46*100</f>
        <v>#VALUE!</v>
      </c>
      <c r="CU46" s="168" t="e">
        <f>'4-5_Prison and Probation'!DJ46/D46*100</f>
        <v>#VALUE!</v>
      </c>
      <c r="CV46" s="168" t="e">
        <f>'4-5_Prison and Probation'!DK46/E46*100</f>
        <v>#VALUE!</v>
      </c>
      <c r="CW46" s="168" t="e">
        <f>'4-5_Prison and Probation'!DL46/F46*100</f>
        <v>#VALUE!</v>
      </c>
      <c r="CX46" s="168" t="e">
        <f>'4-5_Prison and Probation'!DM46/G46*100</f>
        <v>#VALUE!</v>
      </c>
      <c r="CY46" s="168" t="e">
        <f>'4-5_Prison and Probation'!DN46/H46*100</f>
        <v>#VALUE!</v>
      </c>
      <c r="CZ46" s="6" t="e">
        <f t="shared" si="11"/>
        <v>#VALUE!</v>
      </c>
      <c r="DA46" s="171" t="s">
        <v>3336</v>
      </c>
      <c r="DB46" s="168">
        <f>'4-5_Prison and Probation'!DP46/C46*100</f>
        <v>329.93113665851303</v>
      </c>
      <c r="DC46" s="168">
        <f>'4-5_Prison and Probation'!DQ46/D46*100</f>
        <v>349.85090209987311</v>
      </c>
      <c r="DD46" s="168">
        <f>'4-5_Prison and Probation'!DR46/E46*100</f>
        <v>233.91493257183456</v>
      </c>
      <c r="DE46" s="168">
        <f>'4-5_Prison and Probation'!DS46/F46*100</f>
        <v>224.77612037611561</v>
      </c>
      <c r="DF46" s="168">
        <f>'4-5_Prison and Probation'!DT46/G46*100</f>
        <v>220.45548198038367</v>
      </c>
      <c r="DG46" s="168">
        <f>'4-5_Prison and Probation'!DU46/H46*100</f>
        <v>221.76134194208052</v>
      </c>
      <c r="DH46" s="6">
        <f t="shared" si="12"/>
        <v>-32.785567258658276</v>
      </c>
      <c r="DI46" s="171" t="s">
        <v>3336</v>
      </c>
      <c r="DJ46" s="168">
        <f>'4-5_Prison and Probation'!DW46/C46*100</f>
        <v>0.2204685176468513</v>
      </c>
      <c r="DK46" s="168">
        <f>'4-5_Prison and Probation'!DX46/D46*100</f>
        <v>0.38384895214719622</v>
      </c>
      <c r="DL46" s="168">
        <f>'4-5_Prison and Probation'!DY46/E46*100</f>
        <v>0.16395906488679993</v>
      </c>
      <c r="DM46" s="168">
        <f>'4-5_Prison and Probation'!DZ46/F46*100</f>
        <v>5.4333120709720961E-2</v>
      </c>
      <c r="DN46" s="168">
        <f>'4-5_Prison and Probation'!EA46/G46*100</f>
        <v>0.10801346495854174</v>
      </c>
      <c r="DO46" s="168">
        <f>'4-5_Prison and Probation'!EB46/H46*100</f>
        <v>0.16110522480354561</v>
      </c>
      <c r="DP46" s="6">
        <f t="shared" si="13"/>
        <v>-26.925972686220177</v>
      </c>
      <c r="DQ46" s="171" t="s">
        <v>3336</v>
      </c>
      <c r="DR46" s="168">
        <f>'4-5_Prison and Probation'!ED46/C46*100</f>
        <v>0.11023425882342565</v>
      </c>
      <c r="DS46" s="168">
        <f>'4-5_Prison and Probation'!EE46/D46*100</f>
        <v>0</v>
      </c>
      <c r="DT46" s="168">
        <f>'4-5_Prison and Probation'!EF46/E46*100</f>
        <v>0</v>
      </c>
      <c r="DU46" s="168" t="e">
        <f>'4-5_Prison and Probation'!EG46/F46*100</f>
        <v>#VALUE!</v>
      </c>
      <c r="DV46" s="168" t="e">
        <f>'4-5_Prison and Probation'!EH46/G46*100</f>
        <v>#VALUE!</v>
      </c>
      <c r="DW46" s="168" t="e">
        <f>'4-5_Prison and Probation'!EI46/H46*100</f>
        <v>#VALUE!</v>
      </c>
      <c r="DX46" s="6" t="e">
        <f t="shared" si="14"/>
        <v>#VALUE!</v>
      </c>
      <c r="DY46" s="171" t="s">
        <v>3336</v>
      </c>
      <c r="DZ46" s="168" t="e">
        <f>'4-5_Prison and Probation'!EK46/C46*100</f>
        <v>#VALUE!</v>
      </c>
      <c r="EA46" s="168" t="e">
        <f>'4-5_Prison and Probation'!EL46/D46*100</f>
        <v>#VALUE!</v>
      </c>
      <c r="EB46" s="168">
        <f>'4-5_Prison and Probation'!EM46/E46*100</f>
        <v>0</v>
      </c>
      <c r="EC46" s="168" t="e">
        <f>'4-5_Prison and Probation'!EN46/F46*100</f>
        <v>#VALUE!</v>
      </c>
      <c r="ED46" s="168" t="e">
        <f>'4-5_Prison and Probation'!EO46/G46*100</f>
        <v>#VALUE!</v>
      </c>
      <c r="EE46" s="168" t="e">
        <f>'4-5_Prison and Probation'!EP46/H46*100</f>
        <v>#VALUE!</v>
      </c>
      <c r="EF46" s="6" t="e">
        <f t="shared" si="15"/>
        <v>#VALUE!</v>
      </c>
      <c r="EG46" s="171" t="s">
        <v>3336</v>
      </c>
      <c r="EH46" s="133">
        <f>'4-5_Prison and Probation'!ER46/C46*100</f>
        <v>329.71066814086612</v>
      </c>
      <c r="EI46" s="133">
        <f>'4-5_Prison and Probation'!ES46/D46*100</f>
        <v>349.46705314772595</v>
      </c>
      <c r="EJ46" s="133">
        <f>'4-5_Prison and Probation'!ET46/E46*100</f>
        <v>233.75097350694776</v>
      </c>
      <c r="EK46" s="133">
        <f>'4-5_Prison and Probation'!EU46/F46*100</f>
        <v>224.72178725540587</v>
      </c>
      <c r="EL46" s="133">
        <f>'4-5_Prison and Probation'!EV46/G46*100</f>
        <v>220.34746851542511</v>
      </c>
      <c r="EM46" s="133">
        <f>'4-5_Prison and Probation'!EW46/H46*100</f>
        <v>221.600236717277</v>
      </c>
      <c r="EN46" s="340">
        <f t="shared" si="16"/>
        <v>-32.789485409492372</v>
      </c>
      <c r="EO46" s="171" t="s">
        <v>3336</v>
      </c>
      <c r="EP46" s="168">
        <f>'4-5_Prison and Probation'!EY46/C46*100</f>
        <v>130.57247957634769</v>
      </c>
      <c r="EQ46" s="168">
        <f>'4-5_Prison and Probation'!EZ46/D46*100</f>
        <v>128.80874122768057</v>
      </c>
      <c r="ER46" s="168">
        <f>'4-5_Prison and Probation'!FA46/E46*100</f>
        <v>113.45967290166557</v>
      </c>
      <c r="ES46" s="168">
        <f>'4-5_Prison and Probation'!FB46/F46*100</f>
        <v>110.51356752357242</v>
      </c>
      <c r="ET46" s="168">
        <f>'4-5_Prison and Probation'!FC46/G46*100</f>
        <v>105.25912160209892</v>
      </c>
      <c r="EU46" s="168">
        <f>'4-5_Prison and Probation'!FD46/H46*100</f>
        <v>109.63210547881279</v>
      </c>
      <c r="EV46" s="6">
        <f t="shared" si="17"/>
        <v>-16.03735654364344</v>
      </c>
      <c r="EW46" s="171" t="s">
        <v>3336</v>
      </c>
      <c r="EX46" s="168">
        <f>'4-5_Prison and Probation'!FF46/C46*100</f>
        <v>198.69725152922476</v>
      </c>
      <c r="EY46" s="168">
        <f>'4-5_Prison and Probation'!FG46/D46*100</f>
        <v>215.22959102539215</v>
      </c>
      <c r="EZ46" s="168">
        <f>'4-5_Prison and Probation'!FH46/E46*100</f>
        <v>112.6945305988605</v>
      </c>
      <c r="FA46" s="168">
        <f>'4-5_Prison and Probation'!FI46/F46*100</f>
        <v>107.41657964311833</v>
      </c>
      <c r="FB46" s="168">
        <f>'4-5_Prison and Probation'!FJ46/G46*100</f>
        <v>107.9054514935832</v>
      </c>
      <c r="FC46" s="168">
        <f>'4-5_Prison and Probation'!FK46/H46*100</f>
        <v>108.3969654219856</v>
      </c>
      <c r="FD46" s="6">
        <f t="shared" si="18"/>
        <v>-45.44616768086378</v>
      </c>
      <c r="FE46" s="171" t="s">
        <v>3336</v>
      </c>
      <c r="FF46" s="168" t="e">
        <f>'4-5_Prison and Probation'!FM46/C46*100</f>
        <v>#VALUE!</v>
      </c>
      <c r="FG46" s="168" t="e">
        <f>'4-5_Prison and Probation'!FN46/D46*100</f>
        <v>#VALUE!</v>
      </c>
      <c r="FH46" s="168" t="e">
        <f>'4-5_Prison and Probation'!FO46/E46*100</f>
        <v>#VALUE!</v>
      </c>
      <c r="FI46" s="168" t="e">
        <f>'4-5_Prison and Probation'!FP46/F46*100</f>
        <v>#VALUE!</v>
      </c>
      <c r="FJ46" s="168">
        <f>'4-5_Prison and Probation'!FQ46/G46*100</f>
        <v>5.0226261205721903</v>
      </c>
      <c r="FK46" s="168" t="e">
        <f>'4-5_Prison and Probation'!FR46/H46*100</f>
        <v>#VALUE!</v>
      </c>
      <c r="FL46" s="6" t="e">
        <f t="shared" si="19"/>
        <v>#VALUE!</v>
      </c>
      <c r="FM46" s="171" t="s">
        <v>3336</v>
      </c>
      <c r="FN46" s="168" t="e">
        <f>'4-5_Prison and Probation'!FT46/C46*100</f>
        <v>#VALUE!</v>
      </c>
      <c r="FO46" s="168" t="e">
        <f>'4-5_Prison and Probation'!FU46/D46*100</f>
        <v>#VALUE!</v>
      </c>
      <c r="FP46" s="168" t="e">
        <f>'4-5_Prison and Probation'!FV46/E46*100</f>
        <v>#VALUE!</v>
      </c>
      <c r="FQ46" s="168" t="e">
        <f>'4-5_Prison and Probation'!FW46/F46*100</f>
        <v>#VALUE!</v>
      </c>
      <c r="FR46" s="168" t="e">
        <f>'4-5_Prison and Probation'!FX46/G46*100</f>
        <v>#VALUE!</v>
      </c>
      <c r="FS46" s="168" t="e">
        <f>'4-5_Prison and Probation'!FY46/H46*100</f>
        <v>#VALUE!</v>
      </c>
      <c r="FT46" s="6" t="e">
        <f t="shared" si="20"/>
        <v>#VALUE!</v>
      </c>
      <c r="FU46" s="171" t="s">
        <v>3336</v>
      </c>
      <c r="FV46" s="168">
        <f>'4-5_Prison and Probation'!GA46/C46*100</f>
        <v>0.66140555294055403</v>
      </c>
      <c r="FW46" s="168">
        <f>'4-5_Prison and Probation'!GB46/D46*100</f>
        <v>5.8125698468003995</v>
      </c>
      <c r="FX46" s="168">
        <f>'4-5_Prison and Probation'!GC46/E46*100</f>
        <v>7.7607290713085311</v>
      </c>
      <c r="FY46" s="168">
        <f>'4-5_Prison and Probation'!GD46/F46*100</f>
        <v>6.84597320942484</v>
      </c>
      <c r="FZ46" s="168">
        <f>'4-5_Prison and Probation'!GE46/G46*100</f>
        <v>2.2682827641293763</v>
      </c>
      <c r="GA46" s="168" t="e">
        <f>'4-5_Prison and Probation'!GF46/H46*100</f>
        <v>#VALUE!</v>
      </c>
      <c r="GB46" s="6" t="e">
        <f t="shared" si="21"/>
        <v>#VALUE!</v>
      </c>
      <c r="GC46" s="171" t="s">
        <v>3336</v>
      </c>
      <c r="GE46" s="168">
        <f>'4-5_Prison and Probation'!HA46/G46*100</f>
        <v>64.538045312728684</v>
      </c>
      <c r="GF46" s="168">
        <f>'4-5_Prison and Probation'!HB46/G46*100</f>
        <v>2.8623568214013559</v>
      </c>
      <c r="GG46" s="168">
        <f>'4-5_Prison and Probation'!HC46/E46*100</f>
        <v>1.2570194974654663</v>
      </c>
      <c r="GH46" s="168">
        <f>'4-5_Prison and Probation'!HD46/G46*100</f>
        <v>7.3989223496601086</v>
      </c>
      <c r="GI46" s="168">
        <f>'4-5_Prison and Probation'!HE46/G46*100</f>
        <v>4.9146126556136487</v>
      </c>
      <c r="GJ46" s="171" t="s">
        <v>3336</v>
      </c>
      <c r="GK46" s="168" t="e">
        <f>'4-5_Prison and Probation'!HG46/G46*100</f>
        <v>#VALUE!</v>
      </c>
      <c r="GL46" s="168" t="e">
        <f>'4-5_Prison and Probation'!HH46/G46*100</f>
        <v>#VALUE!</v>
      </c>
      <c r="GM46" s="168" t="e">
        <f>'4-5_Prison and Probation'!HI46/G46*100</f>
        <v>#VALUE!</v>
      </c>
      <c r="GN46" s="168" t="e">
        <f>'4-5_Prison and Probation'!HJ46/G46*100</f>
        <v>#VALUE!</v>
      </c>
      <c r="GO46" s="168" t="e">
        <f>'4-5_Prison and Probation'!HK46/G46*100</f>
        <v>#VALUE!</v>
      </c>
      <c r="GP46" s="171" t="s">
        <v>3336</v>
      </c>
      <c r="GQ46" s="168">
        <f>'4-5_Prison and Probation'!HM46/G46*100</f>
        <v>10.207272438582194</v>
      </c>
      <c r="GR46" s="168" t="e">
        <f>'4-5_Prison and Probation'!HN46/G46*100</f>
        <v>#VALUE!</v>
      </c>
      <c r="GS46" s="168" t="e">
        <f>'4-5_Prison and Probation'!HO46/G46*100</f>
        <v>#VALUE!</v>
      </c>
      <c r="GT46" s="168" t="e">
        <f>'4-5_Prison and Probation'!HP46/G46*100</f>
        <v>#VALUE!</v>
      </c>
      <c r="GU46" s="168" t="e">
        <f>'4-5_Prison and Probation'!HQ46/G46*100</f>
        <v>#VALUE!</v>
      </c>
      <c r="GV46" s="171" t="s">
        <v>3336</v>
      </c>
      <c r="GW46" s="168">
        <f>'4-5_Prison and Probation'!HS46/G46*100</f>
        <v>11.935487877918861</v>
      </c>
      <c r="GX46" s="168" t="e">
        <f>'4-5_Prison and Probation'!HT46/G46*100</f>
        <v>#VALUE!</v>
      </c>
      <c r="GY46" s="168" t="e">
        <f>'4-5_Prison and Probation'!HU46/G46*100</f>
        <v>#VALUE!</v>
      </c>
      <c r="GZ46" s="168" t="e">
        <f>'4-5_Prison and Probation'!HV46/G46*100</f>
        <v>#VALUE!</v>
      </c>
      <c r="HA46" s="168" t="e">
        <f>'4-5_Prison and Probation'!HW46/G46*100</f>
        <v>#VALUE!</v>
      </c>
      <c r="HB46" s="171" t="s">
        <v>3336</v>
      </c>
      <c r="HC46" s="168" t="e">
        <f>'4-5_Prison and Probation'!HY46/G46*100</f>
        <v>#VALUE!</v>
      </c>
      <c r="HD46" s="168" t="e">
        <f>'4-5_Prison and Probation'!HZ46/G46*100</f>
        <v>#VALUE!</v>
      </c>
      <c r="HE46" s="168" t="e">
        <f>'4-5_Prison and Probation'!IA46/G46*100</f>
        <v>#VALUE!</v>
      </c>
      <c r="HF46" s="168" t="e">
        <f>'4-5_Prison and Probation'!IB46/G46*100</f>
        <v>#VALUE!</v>
      </c>
      <c r="HG46" s="168" t="e">
        <f>'4-5_Prison and Probation'!IC46/G46*100</f>
        <v>#VALUE!</v>
      </c>
      <c r="HH46" s="171" t="s">
        <v>3336</v>
      </c>
      <c r="HI46" s="168" t="e">
        <f>'4-5_Prison and Probation'!IE46/G46*100</f>
        <v>#VALUE!</v>
      </c>
      <c r="HJ46" s="168" t="e">
        <f>'4-5_Prison and Probation'!IF46/G46*100</f>
        <v>#VALUE!</v>
      </c>
      <c r="HK46" s="168" t="e">
        <f>'4-5_Prison and Probation'!IG46/G46*100</f>
        <v>#VALUE!</v>
      </c>
      <c r="HL46" s="168" t="e">
        <f>'4-5_Prison and Probation'!IH46/G46*100</f>
        <v>#VALUE!</v>
      </c>
      <c r="HM46" s="168" t="e">
        <f>'4-5_Prison and Probation'!II46/G46*100</f>
        <v>#VALUE!</v>
      </c>
      <c r="HN46" s="171" t="s">
        <v>3336</v>
      </c>
      <c r="HO46" s="168">
        <f>'4-5_Prison and Probation'!IK46/G46*100</f>
        <v>3.0243770188391683</v>
      </c>
      <c r="HP46" s="168" t="e">
        <f>'4-5_Prison and Probation'!IL46/G46*100</f>
        <v>#VALUE!</v>
      </c>
      <c r="HQ46" s="168" t="e">
        <f>'4-5_Prison and Probation'!IM46/G46*100</f>
        <v>#VALUE!</v>
      </c>
      <c r="HR46" s="168" t="e">
        <f>'4-5_Prison and Probation'!IN46/G46*100</f>
        <v>#VALUE!</v>
      </c>
      <c r="HS46" s="168" t="e">
        <f>'4-5_Prison and Probation'!IO46/G46*100</f>
        <v>#VALUE!</v>
      </c>
      <c r="HT46" s="171" t="s">
        <v>3336</v>
      </c>
      <c r="HU46" s="168" t="e">
        <f>'4-5_Prison and Probation'!IQ46/G46*100</f>
        <v>#VALUE!</v>
      </c>
      <c r="HV46" s="168" t="e">
        <f>'4-5_Prison and Probation'!IR46/G46*100</f>
        <v>#VALUE!</v>
      </c>
      <c r="HW46" s="168" t="e">
        <f>'4-5_Prison and Probation'!IS46/G46*100</f>
        <v>#VALUE!</v>
      </c>
      <c r="HX46" s="168" t="e">
        <f>'4-5_Prison and Probation'!IT46/G46*100</f>
        <v>#VALUE!</v>
      </c>
      <c r="HY46" s="168" t="e">
        <f>'4-5_Prison and Probation'!IU46/G46*100</f>
        <v>#VALUE!</v>
      </c>
      <c r="HZ46" s="171" t="s">
        <v>3336</v>
      </c>
      <c r="IA46" s="168">
        <f>'4-5_Prison and Probation'!IW46/G46*100</f>
        <v>6.6428280949503167</v>
      </c>
      <c r="IB46" s="168" t="e">
        <f>'4-5_Prison and Probation'!IX46/G46*100</f>
        <v>#VALUE!</v>
      </c>
      <c r="IC46" s="168" t="e">
        <f>'4-5_Prison and Probation'!IY46/G46*100</f>
        <v>#VALUE!</v>
      </c>
      <c r="ID46" s="168" t="e">
        <f>'4-5_Prison and Probation'!IZ46/G46*100</f>
        <v>#VALUE!</v>
      </c>
      <c r="IE46" s="168" t="e">
        <f>'4-5_Prison and Probation'!JA46/G46*100</f>
        <v>#VALUE!</v>
      </c>
      <c r="IF46" s="171" t="s">
        <v>3336</v>
      </c>
      <c r="IG46" s="168">
        <f>'4-5_Prison and Probation'!JC46/G46*100</f>
        <v>6.3187877000746902</v>
      </c>
      <c r="IH46" s="168" t="e">
        <f>'4-5_Prison and Probation'!JD46/G46*100</f>
        <v>#VALUE!</v>
      </c>
      <c r="II46" s="168" t="e">
        <f>'4-5_Prison and Probation'!JE46/G46*100</f>
        <v>#VALUE!</v>
      </c>
      <c r="IJ46" s="168" t="e">
        <f>'4-5_Prison and Probation'!JF46/G46*100</f>
        <v>#VALUE!</v>
      </c>
      <c r="IK46" s="168" t="e">
        <f>'4-5_Prison and Probation'!JG46/G46*100</f>
        <v>#VALUE!</v>
      </c>
      <c r="IL46" s="171" t="s">
        <v>3336</v>
      </c>
      <c r="IM46" s="168" t="e">
        <f>'4-5_Prison and Probation'!JI46/G46*100</f>
        <v>#VALUE!</v>
      </c>
      <c r="IN46" s="168" t="e">
        <f>'4-5_Prison and Probation'!JJ46/G46*100</f>
        <v>#VALUE!</v>
      </c>
      <c r="IO46" s="168" t="e">
        <f>'4-5_Prison and Probation'!JK46/G46*100</f>
        <v>#VALUE!</v>
      </c>
      <c r="IP46" s="168" t="e">
        <f>'4-5_Prison and Probation'!JL46/G46*100</f>
        <v>#VALUE!</v>
      </c>
      <c r="IQ46" s="168" t="e">
        <f>'4-5_Prison and Probation'!JM46/G46*100</f>
        <v>#VALUE!</v>
      </c>
      <c r="IR46" s="171" t="s">
        <v>3336</v>
      </c>
      <c r="IS46" s="168">
        <f>'4-5_Prison and Probation'!JO46/G46*100</f>
        <v>4.6985857256965646</v>
      </c>
      <c r="IT46" s="168" t="e">
        <f>'4-5_Prison and Probation'!JP46/G46*100</f>
        <v>#VALUE!</v>
      </c>
      <c r="IU46" s="168" t="e">
        <f>'4-5_Prison and Probation'!JQ46/G46*100</f>
        <v>#VALUE!</v>
      </c>
      <c r="IV46" s="168" t="e">
        <f>'4-5_Prison and Probation'!JR46/G46*100</f>
        <v>#VALUE!</v>
      </c>
      <c r="IW46" s="168" t="e">
        <f>'4-5_Prison and Probation'!JS46/G46*100</f>
        <v>#VALUE!</v>
      </c>
      <c r="IX46" s="171" t="s">
        <v>3336</v>
      </c>
      <c r="IY46" s="168">
        <f>'4-5_Prison and Probation'!KO46/H46*100</f>
        <v>83.7784760197558</v>
      </c>
      <c r="IZ46" s="168">
        <f>'4-5_Prison and Probation'!KP46/H46*100</f>
        <v>83.7784760197558</v>
      </c>
      <c r="JA46" s="168" t="e">
        <f>'4-5_Prison and Probation'!KQ46/H46*100</f>
        <v>#VALUE!</v>
      </c>
      <c r="JB46" s="171" t="s">
        <v>3336</v>
      </c>
      <c r="JC46" s="168">
        <f>'4-5_Prison and Probation'!KS46/H46*100</f>
        <v>6.0194282160764754</v>
      </c>
      <c r="JD46" s="168" t="e">
        <f>'4-5_Prison and Probation'!KT46/H46*100</f>
        <v>#VALUE!</v>
      </c>
      <c r="JE46" s="168">
        <f>'4-5_Prison and Probation'!KU46/H46*100</f>
        <v>5.1709406987778026</v>
      </c>
      <c r="JF46" s="168" t="e">
        <f>'4-5_Prison and Probation'!KV46/H46*100</f>
        <v>#VALUE!</v>
      </c>
      <c r="JG46" s="168">
        <f>'4-5_Prison and Probation'!KW46/H46*100</f>
        <v>0.84848751729867355</v>
      </c>
      <c r="JH46" s="168">
        <f>'4-5_Prison and Probation'!KX46/H46*100</f>
        <v>0</v>
      </c>
      <c r="JI46" s="168">
        <f>'4-5_Prison and Probation'!KY46/H46*100</f>
        <v>0.84848751729867355</v>
      </c>
      <c r="JJ46" s="168" t="e">
        <f>'4-5_Prison and Probation'!KZ46/H46*100</f>
        <v>#VALUE!</v>
      </c>
      <c r="JK46" s="168">
        <f>'4-5_Prison and Probation'!LA46/H46*100</f>
        <v>77.758510786263315</v>
      </c>
      <c r="JL46" s="168" t="e">
        <f>'4-5_Prison and Probation'!LB46/H46*100</f>
        <v>#VALUE!</v>
      </c>
      <c r="JM46" s="171" t="s">
        <v>3336</v>
      </c>
      <c r="JN46" s="168">
        <f>'4-5_Prison and Probation'!LD46/H46*100</f>
        <v>1.8258592144401835</v>
      </c>
      <c r="JO46" s="168" t="e">
        <f>'4-5_Prison and Probation'!LE46/H46*100</f>
        <v>#VALUE!</v>
      </c>
      <c r="JP46" s="168">
        <f>'4-5_Prison and Probation'!LF46/H46*100</f>
        <v>64.847538070507156</v>
      </c>
      <c r="JQ46" s="168" t="e">
        <f>'4-5_Prison and Probation'!LG46/H46*100</f>
        <v>#VALUE!</v>
      </c>
      <c r="JR46" s="168">
        <f>'4-5_Prison and Probation'!LH46/H46*100</f>
        <v>0</v>
      </c>
      <c r="JS46" s="168" t="e">
        <f>'4-5_Prison and Probation'!LI46/H46*100</f>
        <v>#VALUE!</v>
      </c>
      <c r="JT46" s="171" t="s">
        <v>3336</v>
      </c>
      <c r="JU46" s="168">
        <f>'4-5_Prison and Probation'!LK46/H46*100</f>
        <v>2.8998940464638211E-2</v>
      </c>
      <c r="JV46" s="168" t="e">
        <f>'4-5_Prison and Probation'!LL46/H46*100</f>
        <v>#VALUE!</v>
      </c>
      <c r="JW46" s="168">
        <f>'4-5_Prison and Probation'!LM46/H46*100</f>
        <v>1.0632944837034011</v>
      </c>
      <c r="JX46" s="168" t="e">
        <f>'4-5_Prison and Probation'!LN46/H46*100</f>
        <v>#VALUE!</v>
      </c>
      <c r="JY46" s="168">
        <f>'4-5_Prison and Probation'!LO46/H46*100</f>
        <v>0.95589100050103726</v>
      </c>
      <c r="JZ46" s="168" t="e">
        <f>'4-5_Prison and Probation'!LP46/H46*100</f>
        <v>#VALUE!</v>
      </c>
      <c r="KA46" s="171" t="s">
        <v>3336</v>
      </c>
      <c r="KB46" s="168">
        <f>'4-5_Prison and Probation'!LR46/H46*100</f>
        <v>0</v>
      </c>
      <c r="KC46" s="168" t="e">
        <f>'4-5_Prison and Probation'!LS46/H46*100</f>
        <v>#VALUE!</v>
      </c>
      <c r="KD46" s="168">
        <f>'4-5_Prison and Probation'!LT46/H46*100</f>
        <v>9.0369290766468851</v>
      </c>
      <c r="KE46" s="168" t="e">
        <f>'4-5_Prison and Probation'!LU46/H46*100</f>
        <v>#VALUE!</v>
      </c>
      <c r="KF46" s="171" t="s">
        <v>3336</v>
      </c>
      <c r="KG46" s="168">
        <f>'4-5_Prison and Probation'!OT46/G46*100</f>
        <v>234.65925262243189</v>
      </c>
      <c r="KH46" s="168">
        <f>'4-5_Prison and Probation'!OU46/G46*100</f>
        <v>22.088753584021784</v>
      </c>
      <c r="KI46" s="168">
        <f>'4-5_Prison and Probation'!OV46/G46*100</f>
        <v>2.2142760316501056</v>
      </c>
      <c r="KJ46" s="168" t="e">
        <f>'4-5_Prison and Probation'!OW46/G46*100</f>
        <v>#VALUE!</v>
      </c>
      <c r="KK46" s="168" t="e">
        <f>'4-5_Prison and Probation'!OX46/G46*100</f>
        <v>#VALUE!</v>
      </c>
      <c r="KL46" s="171" t="s">
        <v>3336</v>
      </c>
      <c r="KM46" s="168" t="e">
        <f>'4-5_Prison and Probation'!OZ46/G46*100</f>
        <v>#VALUE!</v>
      </c>
      <c r="KN46" s="168">
        <f>'4-5_Prison and Probation'!PA46/G46*100</f>
        <v>22.898854571210848</v>
      </c>
      <c r="KO46" s="168">
        <f>'4-5_Prison and Probation'!PB46/G46*100</f>
        <v>3.9424914709867731</v>
      </c>
      <c r="KP46" s="168" t="e">
        <f>'4-5_Prison and Probation'!PC46/G46*100</f>
        <v>#VALUE!</v>
      </c>
      <c r="KQ46" s="168" t="e">
        <f>'4-5_Prison and Probation'!PD46/G46*100</f>
        <v>#VALUE!</v>
      </c>
      <c r="KR46" s="171" t="s">
        <v>3336</v>
      </c>
      <c r="KS46" s="168" t="e">
        <f>'4-5_Prison and Probation'!PF46/G46*100</f>
        <v>#VALUE!</v>
      </c>
      <c r="KT46" s="168" t="e">
        <f>'4-5_Prison and Probation'!PG46/G46*100</f>
        <v>#VALUE!</v>
      </c>
      <c r="KU46" s="168" t="e">
        <f>'4-5_Prison and Probation'!PH46/G46*100</f>
        <v>#VALUE!</v>
      </c>
      <c r="KV46" s="168" t="e">
        <f>'4-5_Prison and Probation'!PI46/G46*100</f>
        <v>#VALUE!</v>
      </c>
      <c r="KW46" s="168" t="e">
        <f>'4-5_Prison and Probation'!PJ46/G46*100</f>
        <v>#VALUE!</v>
      </c>
      <c r="KX46" s="168" t="e">
        <f>'4-5_Prison and Probation'!PK46/G46*100</f>
        <v>#VALUE!</v>
      </c>
      <c r="KY46" s="168" t="e">
        <f>'4-5_Prison and Probation'!PL46/G46*100</f>
        <v>#VALUE!</v>
      </c>
      <c r="KZ46" s="171" t="s">
        <v>3336</v>
      </c>
      <c r="LA46" s="168">
        <f>'4-5_Prison and Probation'!PN46/G46*100</f>
        <v>234.65925262243189</v>
      </c>
      <c r="LB46" s="168" t="e">
        <f>'4-5_Prison and Probation'!PO46/G46*100</f>
        <v>#VALUE!</v>
      </c>
      <c r="LC46" s="171" t="s">
        <v>3336</v>
      </c>
      <c r="LD46" s="168" t="e">
        <f>'4-5_Prison and Probation'!PQ46/G46*100</f>
        <v>#VALUE!</v>
      </c>
      <c r="LE46" s="168" t="e">
        <f>'4-5_Prison and Probation'!PR46/G46*100</f>
        <v>#VALUE!</v>
      </c>
      <c r="LF46" s="168" t="e">
        <f>'4-5_Prison and Probation'!PS46/G46*100</f>
        <v>#VALUE!</v>
      </c>
      <c r="LG46" s="168" t="e">
        <f>'4-5_Prison and Probation'!PT46/G46*100</f>
        <v>#VALUE!</v>
      </c>
      <c r="LH46" s="168" t="e">
        <f>'4-5_Prison and Probation'!PU46/G46*100</f>
        <v>#VALUE!</v>
      </c>
      <c r="LI46" s="168" t="e">
        <f>'4-5_Prison and Probation'!PV46/G46*100</f>
        <v>#VALUE!</v>
      </c>
      <c r="LJ46" s="171" t="s">
        <v>3336</v>
      </c>
      <c r="LK46" s="168" t="e">
        <f>'4-5_Prison and Probation'!PX46/G46*100</f>
        <v>#VALUE!</v>
      </c>
      <c r="LL46" s="168" t="e">
        <f>'4-5_Prison and Probation'!PY46/G46*100</f>
        <v>#VALUE!</v>
      </c>
      <c r="LM46" s="168">
        <f>'4-5_Prison and Probation'!PZ46/G46*100</f>
        <v>41.26114361416294</v>
      </c>
      <c r="LN46" s="168">
        <f>'4-5_Prison and Probation'!QA46/G46*100</f>
        <v>64.376025115290872</v>
      </c>
      <c r="LO46" s="168">
        <f>'4-5_Prison and Probation'!QB46/G46*100</f>
        <v>0</v>
      </c>
      <c r="LP46" s="168">
        <f>'4-5_Prison and Probation'!QC46/G46*100</f>
        <v>0</v>
      </c>
      <c r="LQ46" s="171" t="s">
        <v>3336</v>
      </c>
      <c r="LR46" s="168" t="e">
        <f>'4-5_Prison and Probation'!QE46/G46*100</f>
        <v>#VALUE!</v>
      </c>
      <c r="LS46" s="168" t="e">
        <f>'4-5_Prison and Probation'!QF46/G46*100</f>
        <v>#VALUE!</v>
      </c>
      <c r="LT46" s="168" t="e">
        <f>'4-5_Prison and Probation'!QG46/G46*100</f>
        <v>#VALUE!</v>
      </c>
      <c r="LU46" s="168" t="e">
        <f>'4-5_Prison and Probation'!QH46/G46*100</f>
        <v>#VALUE!</v>
      </c>
      <c r="LV46" s="168" t="e">
        <f>'4-5_Prison and Probation'!QI46/G46*100</f>
        <v>#VALUE!</v>
      </c>
      <c r="LW46" s="168" t="e">
        <f>'4-5_Prison and Probation'!QJ46/G46*100</f>
        <v>#VALUE!</v>
      </c>
      <c r="LX46" s="171" t="s">
        <v>3336</v>
      </c>
      <c r="LY46" s="168">
        <f>'4-5_Prison and Probation'!QL46/G46*100</f>
        <v>93.647674119055679</v>
      </c>
      <c r="LZ46" s="168">
        <f>'4-5_Prison and Probation'!QM46/G46*100</f>
        <v>44.663567760357004</v>
      </c>
      <c r="MA46" s="168">
        <f>'4-5_Prison and Probation'!QN46/G46*100</f>
        <v>31.863972162769809</v>
      </c>
      <c r="MB46" s="168">
        <f>'4-5_Prison and Probation'!QO46/G46*100</f>
        <v>2.8083500889220852</v>
      </c>
      <c r="MC46" s="168">
        <f>'4-5_Prison and Probation'!QP46/G46*100</f>
        <v>76.041479330813374</v>
      </c>
      <c r="MD46" s="168">
        <f>'4-5_Prison and Probation'!QQ46/G46*100</f>
        <v>57.571176822902736</v>
      </c>
      <c r="ME46" s="171" t="s">
        <v>3336</v>
      </c>
      <c r="MF46" s="168" t="e">
        <f>'4-5_Prison and Probation'!QS46/G46*100</f>
        <v>#VALUE!</v>
      </c>
      <c r="MG46" s="168" t="e">
        <f>'4-5_Prison and Probation'!QT46/G46*100</f>
        <v>#VALUE!</v>
      </c>
      <c r="MH46" s="168" t="e">
        <f>'4-5_Prison and Probation'!QU46/G46*100</f>
        <v>#VALUE!</v>
      </c>
      <c r="MI46" s="168" t="e">
        <f>'4-5_Prison and Probation'!QV46/G46*100</f>
        <v>#VALUE!</v>
      </c>
      <c r="MJ46" s="168" t="e">
        <f>'4-5_Prison and Probation'!QW46/G46*100</f>
        <v>#VALUE!</v>
      </c>
      <c r="MK46" s="168" t="e">
        <f>'4-5_Prison and Probation'!QX46/G46*100</f>
        <v>#VALUE!</v>
      </c>
      <c r="ML46" s="168" t="e">
        <f>'4-5_Prison and Probation'!QY46/G46*100</f>
        <v>#VALUE!</v>
      </c>
      <c r="MM46" s="171" t="s">
        <v>3336</v>
      </c>
      <c r="MN46" s="168">
        <f>'4-5_Prison and Probation'!RY46/G46*100</f>
        <v>19.863676205875823</v>
      </c>
      <c r="MO46" s="171" t="s">
        <v>3336</v>
      </c>
      <c r="MP46" s="168">
        <f>'4-5_Prison and Probation'!SA46/G46*100</f>
        <v>0.21602692991708347</v>
      </c>
      <c r="MQ46" s="168">
        <f>'4-5_Prison and Probation'!SB46/G46*100</f>
        <v>0.21602692991708347</v>
      </c>
      <c r="MR46" s="168">
        <f>'4-5_Prison and Probation'!SC46/G46*100</f>
        <v>1.6364039941219071</v>
      </c>
      <c r="MS46" s="168">
        <f>'4-5_Prison and Probation'!SD46/G46*100</f>
        <v>9.0623297100216522</v>
      </c>
      <c r="MT46" s="171" t="s">
        <v>3336</v>
      </c>
      <c r="MU46" s="168">
        <f>'4-5_Prison and Probation'!SF46/G46*100</f>
        <v>2.9109628806326993</v>
      </c>
      <c r="MV46" s="168">
        <f>'4-5_Prison and Probation'!SG46/G46*100</f>
        <v>0.10801346495854174</v>
      </c>
      <c r="MW46" s="168">
        <f>'4-5_Prison and Probation'!SH46/G46*100</f>
        <v>0</v>
      </c>
      <c r="MX46" s="168">
        <f>'4-5_Prison and Probation'!SI46/G46*100</f>
        <v>5.7085116230589303</v>
      </c>
      <c r="MY46" s="171" t="s">
        <v>3336</v>
      </c>
      <c r="MZ46" s="168">
        <f>'4-5_Prison and Probation'!SK46/G46*100</f>
        <v>458.84119914388526</v>
      </c>
      <c r="NA46" s="168">
        <f>'4-5_Prison and Probation'!SL46/G46*100</f>
        <v>285.15554749055013</v>
      </c>
      <c r="NB46" s="168">
        <f>'4-5_Prison and Probation'!SM46/G46*100</f>
        <v>0.48606059231343773</v>
      </c>
      <c r="NC46" s="168">
        <f>'4-5_Prison and Probation'!SN46/G46*100</f>
        <v>173.19959106102166</v>
      </c>
    </row>
    <row r="47" spans="1:367" ht="15.75" customHeight="1">
      <c r="A47" s="133">
        <v>46</v>
      </c>
      <c r="B47" s="150" t="s">
        <v>69</v>
      </c>
      <c r="C47" s="5">
        <v>5299.9</v>
      </c>
      <c r="D47" s="5">
        <v>5313.6</v>
      </c>
      <c r="E47" s="5">
        <v>5327.7</v>
      </c>
      <c r="F47" s="5">
        <v>5347.6</v>
      </c>
      <c r="G47" s="5">
        <v>5373</v>
      </c>
      <c r="H47" s="5">
        <v>5404.7</v>
      </c>
      <c r="I47" s="171" t="s">
        <v>3336</v>
      </c>
      <c r="J47" s="285">
        <f>'4-5_Prison and Probation'!AJ47/C47*100</f>
        <v>155.98407517122965</v>
      </c>
      <c r="K47" s="285">
        <f>'4-5_Prison and Probation'!AK47/D47*100</f>
        <v>153.28590785907858</v>
      </c>
      <c r="L47" s="285">
        <f>'4-5_Prison and Probation'!AL47/E47*100</f>
        <v>148.80717758132027</v>
      </c>
      <c r="M47" s="285">
        <f>'4-5_Prison and Probation'!AM47/F47*100</f>
        <v>147.33712319545216</v>
      </c>
      <c r="N47" s="285">
        <f>'4-5_Prison and Probation'!AN47/G47*100</f>
        <v>144.16527079843661</v>
      </c>
      <c r="O47" s="285">
        <f>'4-5_Prison and Probation'!AO47/H47*100</f>
        <v>141.67298832497642</v>
      </c>
      <c r="P47" s="340">
        <f t="shared" si="0"/>
        <v>-9.1747101943217046</v>
      </c>
      <c r="Q47" s="171" t="s">
        <v>3336</v>
      </c>
      <c r="R47" s="167">
        <f>'4-5_Prison and Probation'!AQ47/C47*100</f>
        <v>30.208117134285555</v>
      </c>
      <c r="S47" s="167">
        <f>'4-5_Prison and Probation'!AR47/D47*100</f>
        <v>29.038693164709422</v>
      </c>
      <c r="T47" s="167">
        <f>'4-5_Prison and Probation'!AS47/E47*100</f>
        <v>28.323666873134751</v>
      </c>
      <c r="U47" s="167">
        <f>'4-5_Prison and Probation'!AT47/F47*100</f>
        <v>30.275263669683593</v>
      </c>
      <c r="V47" s="167">
        <f>'4-5_Prison and Probation'!AU47/G47*100</f>
        <v>29.871580122836406</v>
      </c>
      <c r="W47" s="167">
        <f>'4-5_Prison and Probation'!AV47/H47*100</f>
        <v>25.07077173571151</v>
      </c>
      <c r="X47" s="6">
        <f t="shared" si="1"/>
        <v>-17.00650648213778</v>
      </c>
      <c r="Y47" s="171" t="s">
        <v>3336</v>
      </c>
      <c r="Z47" s="168">
        <f>'4-5_Prison and Probation'!AX47/C47*100</f>
        <v>8.8114870091888537</v>
      </c>
      <c r="AA47" s="168">
        <f>'4-5_Prison and Probation'!AY47/D47*100</f>
        <v>8.8264077085215291</v>
      </c>
      <c r="AB47" s="168">
        <f>'4-5_Prison and Probation'!AZ47/E47*100</f>
        <v>8.6341197890271602</v>
      </c>
      <c r="AC47" s="168">
        <f>'4-5_Prison and Probation'!BA47/F47*100</f>
        <v>7.9474904630114436</v>
      </c>
      <c r="AD47" s="168">
        <f>'4-5_Prison and Probation'!BB47/G47*100</f>
        <v>7.5935231714126177</v>
      </c>
      <c r="AE47" s="168">
        <f>'4-5_Prison and Probation'!BC47/H47*100</f>
        <v>7.3084537532147937</v>
      </c>
      <c r="AF47" s="6">
        <f t="shared" si="2"/>
        <v>-17.057657287659353</v>
      </c>
      <c r="AG47" s="171" t="s">
        <v>3336</v>
      </c>
      <c r="AH47" s="168">
        <f>'4-5_Prison and Probation'!BE47/C47*100</f>
        <v>5.2453819883394033</v>
      </c>
      <c r="AI47" s="168">
        <f>'4-5_Prison and Probation'!BF47/D47*100</f>
        <v>5.5141523637458594</v>
      </c>
      <c r="AJ47" s="168">
        <f>'4-5_Prison and Probation'!BG47/E47*100</f>
        <v>5.4620192578410949</v>
      </c>
      <c r="AK47" s="168">
        <f>'4-5_Prison and Probation'!BH47/F47*100</f>
        <v>5.3855935372877548</v>
      </c>
      <c r="AL47" s="168">
        <f>'4-5_Prison and Probation'!BI47/G47*100</f>
        <v>5.4904150381537313</v>
      </c>
      <c r="AM47" s="168">
        <f>'4-5_Prison and Probation'!BJ47/H47*100</f>
        <v>5.45821229670472</v>
      </c>
      <c r="AN47" s="6">
        <f t="shared" si="3"/>
        <v>4.0574796809544722</v>
      </c>
      <c r="AO47" s="171" t="s">
        <v>3336</v>
      </c>
      <c r="AP47" s="168">
        <f>'4-5_Prison and Probation'!BL47/C47*100</f>
        <v>2.0377742976282573</v>
      </c>
      <c r="AQ47" s="168">
        <f>'4-5_Prison and Probation'!BM47/D47*100</f>
        <v>2.5030111412225229</v>
      </c>
      <c r="AR47" s="168">
        <f>'4-5_Prison and Probation'!BN47/E47*100</f>
        <v>2.7967040186196672</v>
      </c>
      <c r="AS47" s="168">
        <f>'4-5_Prison and Probation'!BO47/F47*100</f>
        <v>2.9732964320442812</v>
      </c>
      <c r="AT47" s="168">
        <f>'4-5_Prison and Probation'!BP47/G47*100</f>
        <v>3.0709101060859854</v>
      </c>
      <c r="AU47" s="168">
        <f>'4-5_Prison and Probation'!BQ47/H47*100</f>
        <v>3.1824153051973281</v>
      </c>
      <c r="AV47" s="6">
        <f t="shared" si="4"/>
        <v>56.171137740882557</v>
      </c>
      <c r="AW47" s="171" t="s">
        <v>3336</v>
      </c>
      <c r="AX47" s="168">
        <f>'4-5_Prison and Probation'!BS47/C47*100</f>
        <v>2.283061944564992</v>
      </c>
      <c r="AY47" s="168">
        <f>'4-5_Prison and Probation'!BT47/D47*100</f>
        <v>1.7690454682324601</v>
      </c>
      <c r="AZ47" s="168">
        <f>'4-5_Prison and Probation'!BU47/E47*100</f>
        <v>1.3138877939823939</v>
      </c>
      <c r="BA47" s="168">
        <f>'4-5_Prison and Probation'!BV47/F47*100</f>
        <v>1.1967985638417233</v>
      </c>
      <c r="BB47" s="168">
        <f>'4-5_Prison and Probation'!BW47/G47*100</f>
        <v>1.3772566536385633</v>
      </c>
      <c r="BC47" s="168">
        <f>'4-5_Prison and Probation'!BX47/H47*100</f>
        <v>1.3136714341221529</v>
      </c>
      <c r="BD47" s="6">
        <f t="shared" si="5"/>
        <v>-42.460105506578536</v>
      </c>
      <c r="BE47" s="171" t="s">
        <v>3336</v>
      </c>
      <c r="BF47" s="168">
        <f>'4-5_Prison and Probation'!BZ47/C47*100</f>
        <v>699.82452499103761</v>
      </c>
      <c r="BG47" s="168">
        <f>'4-5_Prison and Probation'!CA47/D47*100</f>
        <v>657.65206263173729</v>
      </c>
      <c r="BH47" s="168">
        <f>'4-5_Prison and Probation'!CB47/E47*100</f>
        <v>626.64939842708861</v>
      </c>
      <c r="BI47" s="168" t="e">
        <f>'4-5_Prison and Probation'!CC47/F47*100</f>
        <v>#VALUE!</v>
      </c>
      <c r="BJ47" s="168">
        <f>'4-5_Prison and Probation'!CD47/G47*100</f>
        <v>582.54234133631121</v>
      </c>
      <c r="BK47" s="168" t="e">
        <f>'4-5_Prison and Probation'!CE47/H47*100</f>
        <v>#VALUE!</v>
      </c>
      <c r="BL47" s="6" t="e">
        <f t="shared" si="6"/>
        <v>#VALUE!</v>
      </c>
      <c r="BM47" s="171" t="s">
        <v>3336</v>
      </c>
      <c r="BN47" s="168" t="e">
        <f>'4-5_Prison and Probation'!CG47/C47*100</f>
        <v>#VALUE!</v>
      </c>
      <c r="BO47" s="168" t="e">
        <f>'4-5_Prison and Probation'!CH47/D47*100</f>
        <v>#VALUE!</v>
      </c>
      <c r="BP47" s="168" t="e">
        <f>'4-5_Prison and Probation'!CI47/E47*100</f>
        <v>#VALUE!</v>
      </c>
      <c r="BQ47" s="168" t="e">
        <f>'4-5_Prison and Probation'!CJ47/F47*100</f>
        <v>#VALUE!</v>
      </c>
      <c r="BR47" s="168">
        <f>'4-5_Prison and Probation'!CK47/G47*100</f>
        <v>333.14721756932812</v>
      </c>
      <c r="BS47" s="168" t="e">
        <f>'4-5_Prison and Probation'!CL47/H47*100</f>
        <v>#VALUE!</v>
      </c>
      <c r="BT47" s="6" t="e">
        <f t="shared" si="7"/>
        <v>#VALUE!</v>
      </c>
      <c r="BU47" s="171" t="s">
        <v>3336</v>
      </c>
      <c r="BV47" s="168" t="e">
        <f>'4-5_Prison and Probation'!CN47/C47*100</f>
        <v>#VALUE!</v>
      </c>
      <c r="BW47" s="168" t="e">
        <f>'4-5_Prison and Probation'!CO47/D47*100</f>
        <v>#VALUE!</v>
      </c>
      <c r="BX47" s="168" t="e">
        <f>'4-5_Prison and Probation'!CP47/E47*100</f>
        <v>#VALUE!</v>
      </c>
      <c r="BY47" s="168" t="e">
        <f>'4-5_Prison and Probation'!CQ47/F47*100</f>
        <v>#VALUE!</v>
      </c>
      <c r="BZ47" s="168" t="e">
        <f>'4-5_Prison and Probation'!CR47/G47*100</f>
        <v>#VALUE!</v>
      </c>
      <c r="CA47" s="168" t="e">
        <f>'4-5_Prison and Probation'!CS47/H47*100</f>
        <v>#VALUE!</v>
      </c>
      <c r="CB47" s="6" t="e">
        <f t="shared" si="8"/>
        <v>#VALUE!</v>
      </c>
      <c r="CC47" s="171" t="s">
        <v>3336</v>
      </c>
      <c r="CD47" s="168" t="e">
        <f>'4-5_Prison and Probation'!CU47/C47*100</f>
        <v>#VALUE!</v>
      </c>
      <c r="CE47" s="168" t="e">
        <f>'4-5_Prison and Probation'!CV47/D47*100</f>
        <v>#VALUE!</v>
      </c>
      <c r="CF47" s="168" t="e">
        <f>'4-5_Prison and Probation'!CW47/E47*100</f>
        <v>#VALUE!</v>
      </c>
      <c r="CG47" s="168" t="e">
        <f>'4-5_Prison and Probation'!CX47/F47*100</f>
        <v>#VALUE!</v>
      </c>
      <c r="CH47" s="168" t="e">
        <f>'4-5_Prison and Probation'!CY47/G47*100</f>
        <v>#VALUE!</v>
      </c>
      <c r="CI47" s="168" t="e">
        <f>'4-5_Prison and Probation'!CZ47/H47*100</f>
        <v>#VALUE!</v>
      </c>
      <c r="CJ47" s="6" t="e">
        <f t="shared" si="9"/>
        <v>#VALUE!</v>
      </c>
      <c r="CK47" s="171" t="s">
        <v>3336</v>
      </c>
      <c r="CL47" s="168" t="e">
        <f>'4-5_Prison and Probation'!DB47/C47*100</f>
        <v>#VALUE!</v>
      </c>
      <c r="CM47" s="168" t="e">
        <f>'4-5_Prison and Probation'!DC47/D47*100</f>
        <v>#VALUE!</v>
      </c>
      <c r="CN47" s="168" t="e">
        <f>'4-5_Prison and Probation'!DD47/E47*100</f>
        <v>#VALUE!</v>
      </c>
      <c r="CO47" s="168" t="e">
        <f>'4-5_Prison and Probation'!DE47/F47*100</f>
        <v>#VALUE!</v>
      </c>
      <c r="CP47" s="168" t="e">
        <f>'4-5_Prison and Probation'!DF47/G47*100</f>
        <v>#VALUE!</v>
      </c>
      <c r="CQ47" s="168" t="e">
        <f>'4-5_Prison and Probation'!DG47/H47*100</f>
        <v>#VALUE!</v>
      </c>
      <c r="CR47" s="6" t="e">
        <f t="shared" si="10"/>
        <v>#VALUE!</v>
      </c>
      <c r="CS47" s="171" t="s">
        <v>3336</v>
      </c>
      <c r="CT47" s="168" t="e">
        <f>'4-5_Prison and Probation'!DI47/C47*100</f>
        <v>#VALUE!</v>
      </c>
      <c r="CU47" s="168" t="e">
        <f>'4-5_Prison and Probation'!DJ47/D47*100</f>
        <v>#VALUE!</v>
      </c>
      <c r="CV47" s="168" t="e">
        <f>'4-5_Prison and Probation'!DK47/E47*100</f>
        <v>#VALUE!</v>
      </c>
      <c r="CW47" s="168" t="e">
        <f>'4-5_Prison and Probation'!DL47/F47*100</f>
        <v>#VALUE!</v>
      </c>
      <c r="CX47" s="168" t="e">
        <f>'4-5_Prison and Probation'!DM47/G47*100</f>
        <v>#VALUE!</v>
      </c>
      <c r="CY47" s="168" t="e">
        <f>'4-5_Prison and Probation'!DN47/H47*100</f>
        <v>#VALUE!</v>
      </c>
      <c r="CZ47" s="6" t="e">
        <f t="shared" si="11"/>
        <v>#VALUE!</v>
      </c>
      <c r="DA47" s="171" t="s">
        <v>3336</v>
      </c>
      <c r="DB47" s="168" t="e">
        <f>'4-5_Prison and Probation'!DP47/C47*100</f>
        <v>#VALUE!</v>
      </c>
      <c r="DC47" s="168" t="e">
        <f>'4-5_Prison and Probation'!DQ47/D47*100</f>
        <v>#VALUE!</v>
      </c>
      <c r="DD47" s="168" t="e">
        <f>'4-5_Prison and Probation'!DR47/E47*100</f>
        <v>#VALUE!</v>
      </c>
      <c r="DE47" s="168" t="e">
        <f>'4-5_Prison and Probation'!DS47/F47*100</f>
        <v>#VALUE!</v>
      </c>
      <c r="DF47" s="168">
        <f>'4-5_Prison and Probation'!DT47/G47*100</f>
        <v>310.81332588870276</v>
      </c>
      <c r="DG47" s="168" t="e">
        <f>'4-5_Prison and Probation'!DU47/H47*100</f>
        <v>#VALUE!</v>
      </c>
      <c r="DH47" s="6" t="e">
        <f t="shared" si="12"/>
        <v>#VALUE!</v>
      </c>
      <c r="DI47" s="171" t="s">
        <v>3336</v>
      </c>
      <c r="DJ47" s="168">
        <f>'4-5_Prison and Probation'!DW47/C47*100</f>
        <v>0.4528387328062794</v>
      </c>
      <c r="DK47" s="168">
        <f>'4-5_Prison and Probation'!DX47/D47*100</f>
        <v>0.33875338753387529</v>
      </c>
      <c r="DL47" s="168">
        <f>'4-5_Prison and Probation'!DY47/E47*100</f>
        <v>0.45047581507967788</v>
      </c>
      <c r="DM47" s="168">
        <f>'4-5_Prison and Probation'!DZ47/F47*100</f>
        <v>0.44879946144064625</v>
      </c>
      <c r="DN47" s="168">
        <f>'4-5_Prison and Probation'!EA47/G47*100</f>
        <v>0.44667783361250701</v>
      </c>
      <c r="DO47" s="168">
        <f>'4-5_Prison and Probation'!EB47/H47*100</f>
        <v>0.49031398597516979</v>
      </c>
      <c r="DP47" s="6">
        <f t="shared" si="13"/>
        <v>8.2756289279084143</v>
      </c>
      <c r="DQ47" s="171" t="s">
        <v>3336</v>
      </c>
      <c r="DR47" s="168" t="e">
        <f>'4-5_Prison and Probation'!ED47/C47*100</f>
        <v>#VALUE!</v>
      </c>
      <c r="DS47" s="168">
        <f>'4-5_Prison and Probation'!EE47/D47*100</f>
        <v>1.8819632640770852E-2</v>
      </c>
      <c r="DT47" s="168">
        <f>'4-5_Prison and Probation'!EF47/E47*100</f>
        <v>9.3849128141599569E-2</v>
      </c>
      <c r="DU47" s="168">
        <f>'4-5_Prison and Probation'!EG47/F47*100</f>
        <v>5.6099932680080782E-2</v>
      </c>
      <c r="DV47" s="168">
        <f>'4-5_Prison and Probation'!EH47/G47*100</f>
        <v>3.7223152801042249E-2</v>
      </c>
      <c r="DW47" s="168">
        <f>'4-5_Prison and Probation'!EI47/H47*100</f>
        <v>4.6256036412751868E-2</v>
      </c>
      <c r="DX47" s="6" t="e">
        <f t="shared" si="14"/>
        <v>#VALUE!</v>
      </c>
      <c r="DY47" s="171" t="s">
        <v>3336</v>
      </c>
      <c r="DZ47" s="168" t="e">
        <f>'4-5_Prison and Probation'!EK47/C47*100</f>
        <v>#VALUE!</v>
      </c>
      <c r="EA47" s="168" t="e">
        <f>'4-5_Prison and Probation'!EL47/D47*100</f>
        <v>#VALUE!</v>
      </c>
      <c r="EB47" s="168">
        <f>'4-5_Prison and Probation'!EM47/E47*100</f>
        <v>1.8769825628319914E-2</v>
      </c>
      <c r="EC47" s="168">
        <f>'4-5_Prison and Probation'!EN47/F47*100</f>
        <v>1.8699977560026927E-2</v>
      </c>
      <c r="ED47" s="168">
        <f>'4-5_Prison and Probation'!EO47/G47*100</f>
        <v>3.7223152801042249E-2</v>
      </c>
      <c r="EE47" s="168" t="e">
        <f>'4-5_Prison and Probation'!EP47/H47*100</f>
        <v>#VALUE!</v>
      </c>
      <c r="EF47" s="6" t="e">
        <f t="shared" si="15"/>
        <v>#VALUE!</v>
      </c>
      <c r="EG47" s="171" t="s">
        <v>3336</v>
      </c>
      <c r="EH47" s="133" t="e">
        <f>'4-5_Prison and Probation'!ER47/C47*100</f>
        <v>#VALUE!</v>
      </c>
      <c r="EI47" s="133" t="e">
        <f>'4-5_Prison and Probation'!ES47/D47*100</f>
        <v>#VALUE!</v>
      </c>
      <c r="EJ47" s="133" t="e">
        <f>'4-5_Prison and Probation'!ET47/E47*100</f>
        <v>#VALUE!</v>
      </c>
      <c r="EK47" s="133" t="e">
        <f>'4-5_Prison and Probation'!EU47/F47*100</f>
        <v>#VALUE!</v>
      </c>
      <c r="EL47" s="133">
        <f>'4-5_Prison and Probation'!EV47/G47*100</f>
        <v>310.36664805509025</v>
      </c>
      <c r="EM47" s="133" t="e">
        <f>'4-5_Prison and Probation'!EW47/H47*100</f>
        <v>#VALUE!</v>
      </c>
      <c r="EN47" s="340" t="e">
        <f t="shared" si="16"/>
        <v>#VALUE!</v>
      </c>
      <c r="EO47" s="171" t="s">
        <v>3336</v>
      </c>
      <c r="EP47" s="168" t="e">
        <f>'4-5_Prison and Probation'!EY47/C47*100</f>
        <v>#VALUE!</v>
      </c>
      <c r="EQ47" s="168" t="e">
        <f>'4-5_Prison and Probation'!EZ47/D47*100</f>
        <v>#VALUE!</v>
      </c>
      <c r="ER47" s="168" t="e">
        <f>'4-5_Prison and Probation'!FA47/E47*100</f>
        <v>#VALUE!</v>
      </c>
      <c r="ES47" s="168" t="e">
        <f>'4-5_Prison and Probation'!FB47/F47*100</f>
        <v>#VALUE!</v>
      </c>
      <c r="ET47" s="168">
        <f>'4-5_Prison and Probation'!FC47/G47*100</f>
        <v>132.14219244369997</v>
      </c>
      <c r="EU47" s="168" t="e">
        <f>'4-5_Prison and Probation'!FD47/H47*100</f>
        <v>#VALUE!</v>
      </c>
      <c r="EV47" s="6" t="e">
        <f t="shared" si="17"/>
        <v>#VALUE!</v>
      </c>
      <c r="EW47" s="171" t="s">
        <v>3336</v>
      </c>
      <c r="EX47" s="168" t="e">
        <f>'4-5_Prison and Probation'!FF47/C47*100</f>
        <v>#VALUE!</v>
      </c>
      <c r="EY47" s="168" t="e">
        <f>'4-5_Prison and Probation'!FG47/D47*100</f>
        <v>#VALUE!</v>
      </c>
      <c r="EZ47" s="168" t="e">
        <f>'4-5_Prison and Probation'!FH47/E47*100</f>
        <v>#VALUE!</v>
      </c>
      <c r="FA47" s="168" t="e">
        <f>'4-5_Prison and Probation'!FI47/F47*100</f>
        <v>#VALUE!</v>
      </c>
      <c r="FB47" s="168">
        <f>'4-5_Prison and Probation'!FJ47/G47*100</f>
        <v>178.67113344500279</v>
      </c>
      <c r="FC47" s="168" t="e">
        <f>'4-5_Prison and Probation'!FK47/H47*100</f>
        <v>#VALUE!</v>
      </c>
      <c r="FD47" s="6" t="e">
        <f t="shared" si="18"/>
        <v>#VALUE!</v>
      </c>
      <c r="FE47" s="171" t="s">
        <v>3336</v>
      </c>
      <c r="FF47" s="168" t="e">
        <f>'4-5_Prison and Probation'!FM47/C47*100</f>
        <v>#VALUE!</v>
      </c>
      <c r="FG47" s="168" t="e">
        <f>'4-5_Prison and Probation'!FN47/D47*100</f>
        <v>#VALUE!</v>
      </c>
      <c r="FH47" s="168" t="e">
        <f>'4-5_Prison and Probation'!FO47/E47*100</f>
        <v>#VALUE!</v>
      </c>
      <c r="FI47" s="168" t="e">
        <f>'4-5_Prison and Probation'!FP47/F47*100</f>
        <v>#VALUE!</v>
      </c>
      <c r="FJ47" s="168" t="e">
        <f>'4-5_Prison and Probation'!FQ47/G47*100</f>
        <v>#VALUE!</v>
      </c>
      <c r="FK47" s="168" t="e">
        <f>'4-5_Prison and Probation'!FR47/H47*100</f>
        <v>#VALUE!</v>
      </c>
      <c r="FL47" s="6" t="e">
        <f t="shared" si="19"/>
        <v>#VALUE!</v>
      </c>
      <c r="FM47" s="171" t="s">
        <v>3336</v>
      </c>
      <c r="FN47" s="168" t="e">
        <f>'4-5_Prison and Probation'!FT47/C47*100</f>
        <v>#VALUE!</v>
      </c>
      <c r="FO47" s="168" t="e">
        <f>'4-5_Prison and Probation'!FU47/D47*100</f>
        <v>#VALUE!</v>
      </c>
      <c r="FP47" s="168" t="e">
        <f>'4-5_Prison and Probation'!FV47/E47*100</f>
        <v>#VALUE!</v>
      </c>
      <c r="FQ47" s="168" t="e">
        <f>'4-5_Prison and Probation'!FW47/F47*100</f>
        <v>#VALUE!</v>
      </c>
      <c r="FR47" s="168" t="e">
        <f>'4-5_Prison and Probation'!FX47/G47*100</f>
        <v>#VALUE!</v>
      </c>
      <c r="FS47" s="168" t="e">
        <f>'4-5_Prison and Probation'!FY47/H47*100</f>
        <v>#VALUE!</v>
      </c>
      <c r="FT47" s="6" t="e">
        <f t="shared" si="20"/>
        <v>#VALUE!</v>
      </c>
      <c r="FU47" s="171" t="s">
        <v>3336</v>
      </c>
      <c r="FV47" s="168" t="e">
        <f>'4-5_Prison and Probation'!GA47/C47*100</f>
        <v>#VALUE!</v>
      </c>
      <c r="FW47" s="168" t="e">
        <f>'4-5_Prison and Probation'!GB47/D47*100</f>
        <v>#VALUE!</v>
      </c>
      <c r="FX47" s="168" t="e">
        <f>'4-5_Prison and Probation'!GC47/E47*100</f>
        <v>#VALUE!</v>
      </c>
      <c r="FY47" s="168" t="e">
        <f>'4-5_Prison and Probation'!GD47/F47*100</f>
        <v>#VALUE!</v>
      </c>
      <c r="FZ47" s="168" t="e">
        <f>'4-5_Prison and Probation'!GE47/G47*100</f>
        <v>#VALUE!</v>
      </c>
      <c r="GA47" s="168" t="e">
        <f>'4-5_Prison and Probation'!GF47/H47*100</f>
        <v>#VALUE!</v>
      </c>
      <c r="GB47" s="6" t="e">
        <f t="shared" si="21"/>
        <v>#VALUE!</v>
      </c>
      <c r="GC47" s="171" t="s">
        <v>3336</v>
      </c>
      <c r="GE47" s="168">
        <f>'4-5_Prison and Probation'!HA47/G47*100</f>
        <v>114.29369067560022</v>
      </c>
      <c r="GF47" s="168">
        <f>'4-5_Prison and Probation'!HB47/G47*100</f>
        <v>7.5935231714126177</v>
      </c>
      <c r="GG47" s="168">
        <f>'4-5_Prison and Probation'!HC47/E47*100</f>
        <v>9.7039998498413951</v>
      </c>
      <c r="GH47" s="168">
        <f>'4-5_Prison and Probation'!HD47/G47*100</f>
        <v>5.4904150381537313</v>
      </c>
      <c r="GI47" s="168">
        <f>'4-5_Prison and Probation'!HE47/G47*100</f>
        <v>3.0709101060859854</v>
      </c>
      <c r="GJ47" s="171" t="s">
        <v>3336</v>
      </c>
      <c r="GK47" s="168" t="e">
        <f>'4-5_Prison and Probation'!HG47/G47*100</f>
        <v>#VALUE!</v>
      </c>
      <c r="GL47" s="168" t="e">
        <f>'4-5_Prison and Probation'!HH47/G47*100</f>
        <v>#VALUE!</v>
      </c>
      <c r="GM47" s="168" t="e">
        <f>'4-5_Prison and Probation'!HI47/G47*100</f>
        <v>#VALUE!</v>
      </c>
      <c r="GN47" s="168" t="e">
        <f>'4-5_Prison and Probation'!HJ47/G47*100</f>
        <v>#VALUE!</v>
      </c>
      <c r="GO47" s="168" t="e">
        <f>'4-5_Prison and Probation'!HK47/G47*100</f>
        <v>#VALUE!</v>
      </c>
      <c r="GP47" s="171" t="s">
        <v>3336</v>
      </c>
      <c r="GQ47" s="168" t="e">
        <f>'4-5_Prison and Probation'!HM47/G47*100</f>
        <v>#VALUE!</v>
      </c>
      <c r="GR47" s="168" t="e">
        <f>'4-5_Prison and Probation'!HN47/G47*100</f>
        <v>#VALUE!</v>
      </c>
      <c r="GS47" s="168" t="e">
        <f>'4-5_Prison and Probation'!HO47/G47*100</f>
        <v>#VALUE!</v>
      </c>
      <c r="GT47" s="168" t="e">
        <f>'4-5_Prison and Probation'!HP47/G47*100</f>
        <v>#VALUE!</v>
      </c>
      <c r="GU47" s="168" t="e">
        <f>'4-5_Prison and Probation'!HQ47/G47*100</f>
        <v>#VALUE!</v>
      </c>
      <c r="GV47" s="171" t="s">
        <v>3336</v>
      </c>
      <c r="GW47" s="168" t="e">
        <f>'4-5_Prison and Probation'!HS47/G47*100</f>
        <v>#VALUE!</v>
      </c>
      <c r="GX47" s="168" t="e">
        <f>'4-5_Prison and Probation'!HT47/G47*100</f>
        <v>#VALUE!</v>
      </c>
      <c r="GY47" s="168" t="e">
        <f>'4-5_Prison and Probation'!HU47/G47*100</f>
        <v>#VALUE!</v>
      </c>
      <c r="GZ47" s="168" t="e">
        <f>'4-5_Prison and Probation'!HV47/G47*100</f>
        <v>#VALUE!</v>
      </c>
      <c r="HA47" s="168" t="e">
        <f>'4-5_Prison and Probation'!HW47/G47*100</f>
        <v>#VALUE!</v>
      </c>
      <c r="HB47" s="171" t="s">
        <v>3336</v>
      </c>
      <c r="HC47" s="168" t="e">
        <f>'4-5_Prison and Probation'!HY47/G47*100</f>
        <v>#VALUE!</v>
      </c>
      <c r="HD47" s="168" t="e">
        <f>'4-5_Prison and Probation'!HZ47/G47*100</f>
        <v>#VALUE!</v>
      </c>
      <c r="HE47" s="168" t="e">
        <f>'4-5_Prison and Probation'!IA47/G47*100</f>
        <v>#VALUE!</v>
      </c>
      <c r="HF47" s="168" t="e">
        <f>'4-5_Prison and Probation'!IB47/G47*100</f>
        <v>#VALUE!</v>
      </c>
      <c r="HG47" s="168" t="e">
        <f>'4-5_Prison and Probation'!IC47/G47*100</f>
        <v>#VALUE!</v>
      </c>
      <c r="HH47" s="171" t="s">
        <v>3336</v>
      </c>
      <c r="HI47" s="168" t="e">
        <f>'4-5_Prison and Probation'!IE47/G47*100</f>
        <v>#VALUE!</v>
      </c>
      <c r="HJ47" s="168" t="e">
        <f>'4-5_Prison and Probation'!IF47/G47*100</f>
        <v>#VALUE!</v>
      </c>
      <c r="HK47" s="168" t="e">
        <f>'4-5_Prison and Probation'!IG47/G47*100</f>
        <v>#VALUE!</v>
      </c>
      <c r="HL47" s="168" t="e">
        <f>'4-5_Prison and Probation'!IH47/G47*100</f>
        <v>#VALUE!</v>
      </c>
      <c r="HM47" s="168" t="e">
        <f>'4-5_Prison and Probation'!II47/G47*100</f>
        <v>#VALUE!</v>
      </c>
      <c r="HN47" s="171" t="s">
        <v>3336</v>
      </c>
      <c r="HO47" s="168" t="e">
        <f>'4-5_Prison and Probation'!IK47/G47*100</f>
        <v>#VALUE!</v>
      </c>
      <c r="HP47" s="168" t="e">
        <f>'4-5_Prison and Probation'!IL47/G47*100</f>
        <v>#VALUE!</v>
      </c>
      <c r="HQ47" s="168" t="e">
        <f>'4-5_Prison and Probation'!IM47/G47*100</f>
        <v>#VALUE!</v>
      </c>
      <c r="HR47" s="168" t="e">
        <f>'4-5_Prison and Probation'!IN47/G47*100</f>
        <v>#VALUE!</v>
      </c>
      <c r="HS47" s="168" t="e">
        <f>'4-5_Prison and Probation'!IO47/G47*100</f>
        <v>#VALUE!</v>
      </c>
      <c r="HT47" s="171" t="s">
        <v>3336</v>
      </c>
      <c r="HU47" s="168" t="e">
        <f>'4-5_Prison and Probation'!IQ47/G47*100</f>
        <v>#VALUE!</v>
      </c>
      <c r="HV47" s="168" t="e">
        <f>'4-5_Prison and Probation'!IR47/G47*100</f>
        <v>#VALUE!</v>
      </c>
      <c r="HW47" s="168" t="e">
        <f>'4-5_Prison and Probation'!IS47/G47*100</f>
        <v>#VALUE!</v>
      </c>
      <c r="HX47" s="168" t="e">
        <f>'4-5_Prison and Probation'!IT47/G47*100</f>
        <v>#VALUE!</v>
      </c>
      <c r="HY47" s="168" t="e">
        <f>'4-5_Prison and Probation'!IU47/G47*100</f>
        <v>#VALUE!</v>
      </c>
      <c r="HZ47" s="171" t="s">
        <v>3336</v>
      </c>
      <c r="IA47" s="168" t="e">
        <f>'4-5_Prison and Probation'!IW47/G47*100</f>
        <v>#VALUE!</v>
      </c>
      <c r="IB47" s="168" t="e">
        <f>'4-5_Prison and Probation'!IX47/G47*100</f>
        <v>#VALUE!</v>
      </c>
      <c r="IC47" s="168" t="e">
        <f>'4-5_Prison and Probation'!IY47/G47*100</f>
        <v>#VALUE!</v>
      </c>
      <c r="ID47" s="168" t="e">
        <f>'4-5_Prison and Probation'!IZ47/G47*100</f>
        <v>#VALUE!</v>
      </c>
      <c r="IE47" s="168" t="e">
        <f>'4-5_Prison and Probation'!JA47/G47*100</f>
        <v>#VALUE!</v>
      </c>
      <c r="IF47" s="171" t="s">
        <v>3336</v>
      </c>
      <c r="IG47" s="168" t="e">
        <f>'4-5_Prison and Probation'!JC47/G47*100</f>
        <v>#VALUE!</v>
      </c>
      <c r="IH47" s="168" t="e">
        <f>'4-5_Prison and Probation'!JD47/G47*100</f>
        <v>#VALUE!</v>
      </c>
      <c r="II47" s="168" t="e">
        <f>'4-5_Prison and Probation'!JE47/G47*100</f>
        <v>#VALUE!</v>
      </c>
      <c r="IJ47" s="168" t="e">
        <f>'4-5_Prison and Probation'!JF47/G47*100</f>
        <v>#VALUE!</v>
      </c>
      <c r="IK47" s="168" t="e">
        <f>'4-5_Prison and Probation'!JG47/G47*100</f>
        <v>#VALUE!</v>
      </c>
      <c r="IL47" s="171" t="s">
        <v>3336</v>
      </c>
      <c r="IM47" s="168" t="e">
        <f>'4-5_Prison and Probation'!JI47/G47*100</f>
        <v>#VALUE!</v>
      </c>
      <c r="IN47" s="168" t="e">
        <f>'4-5_Prison and Probation'!JJ47/G47*100</f>
        <v>#VALUE!</v>
      </c>
      <c r="IO47" s="168" t="e">
        <f>'4-5_Prison and Probation'!JK47/G47*100</f>
        <v>#VALUE!</v>
      </c>
      <c r="IP47" s="168" t="e">
        <f>'4-5_Prison and Probation'!JL47/G47*100</f>
        <v>#VALUE!</v>
      </c>
      <c r="IQ47" s="168" t="e">
        <f>'4-5_Prison and Probation'!JM47/G47*100</f>
        <v>#VALUE!</v>
      </c>
      <c r="IR47" s="171" t="s">
        <v>3336</v>
      </c>
      <c r="IS47" s="168" t="e">
        <f>'4-5_Prison and Probation'!JO47/G47*100</f>
        <v>#VALUE!</v>
      </c>
      <c r="IT47" s="168" t="e">
        <f>'4-5_Prison and Probation'!JP47/G47*100</f>
        <v>#VALUE!</v>
      </c>
      <c r="IU47" s="168" t="e">
        <f>'4-5_Prison and Probation'!JQ47/G47*100</f>
        <v>#VALUE!</v>
      </c>
      <c r="IV47" s="168" t="e">
        <f>'4-5_Prison and Probation'!JR47/G47*100</f>
        <v>#VALUE!</v>
      </c>
      <c r="IW47" s="168" t="e">
        <f>'4-5_Prison and Probation'!JS47/G47*100</f>
        <v>#VALUE!</v>
      </c>
      <c r="IX47" s="171" t="s">
        <v>3336</v>
      </c>
      <c r="IY47" s="168">
        <f>'4-5_Prison and Probation'!KO47/H47*100</f>
        <v>126.55651562528911</v>
      </c>
      <c r="IZ47" s="168">
        <f>'4-5_Prison and Probation'!KP47/H47*100</f>
        <v>103.78004329565009</v>
      </c>
      <c r="JA47" s="168">
        <f>'4-5_Prison and Probation'!KQ47/H47*100</f>
        <v>22.77647232963902</v>
      </c>
      <c r="JB47" s="171" t="s">
        <v>3336</v>
      </c>
      <c r="JC47" s="168">
        <f>'4-5_Prison and Probation'!KS47/H47*100</f>
        <v>81.003570966011068</v>
      </c>
      <c r="JD47" s="168">
        <f>'4-5_Prison and Probation'!KT47/H47*100</f>
        <v>0.25903380391141045</v>
      </c>
      <c r="JE47" s="168">
        <f>'4-5_Prison and Probation'!KU47/H47*100</f>
        <v>6.9384054619127804</v>
      </c>
      <c r="JF47" s="168">
        <f>'4-5_Prison and Probation'!KV47/H47*100</f>
        <v>0.25903380391141045</v>
      </c>
      <c r="JG47" s="168">
        <f>'4-5_Prison and Probation'!KW47/H47*100</f>
        <v>5.2916905656188131</v>
      </c>
      <c r="JH47" s="168">
        <f>'4-5_Prison and Probation'!KX47/H47*100</f>
        <v>0</v>
      </c>
      <c r="JI47" s="168">
        <f>'4-5_Prison and Probation'!KY47/H47*100</f>
        <v>7.345458582344996</v>
      </c>
      <c r="JJ47" s="168" t="e">
        <f>'4-5_Prison and Probation'!KZ47/H47*100</f>
        <v>#VALUE!</v>
      </c>
      <c r="JK47" s="168">
        <f>'4-5_Prison and Probation'!LA47/H47*100</f>
        <v>74.065165504098289</v>
      </c>
      <c r="JL47" s="168">
        <f>'4-5_Prison and Probation'!LB47/H47*100</f>
        <v>22.517438525727609</v>
      </c>
      <c r="JM47" s="171" t="s">
        <v>3336</v>
      </c>
      <c r="JN47" s="168">
        <f>'4-5_Prison and Probation'!LD47/H47*100</f>
        <v>74.065165504098289</v>
      </c>
      <c r="JO47" s="168" t="e">
        <f>'4-5_Prison and Probation'!LE47/H47*100</f>
        <v>#VALUE!</v>
      </c>
      <c r="JP47" s="168">
        <f>'4-5_Prison and Probation'!LF47/H47*100</f>
        <v>1.7947342128147723</v>
      </c>
      <c r="JQ47" s="168" t="e">
        <f>'4-5_Prison and Probation'!LG47/H47*100</f>
        <v>#VALUE!</v>
      </c>
      <c r="JR47" s="168">
        <f>'4-5_Prison and Probation'!LH47/H47*100</f>
        <v>59.05970729180158</v>
      </c>
      <c r="JS47" s="168" t="e">
        <f>'4-5_Prison and Probation'!LI47/H47*100</f>
        <v>#VALUE!</v>
      </c>
      <c r="JT47" s="171" t="s">
        <v>3336</v>
      </c>
      <c r="JU47" s="168" t="e">
        <f>'4-5_Prison and Probation'!LK47/H47*100</f>
        <v>#VALUE!</v>
      </c>
      <c r="JV47" s="168">
        <f>'4-5_Prison and Probation'!LL47/H47*100</f>
        <v>12.415120173182601</v>
      </c>
      <c r="JW47" s="168" t="e">
        <f>'4-5_Prison and Probation'!LM47/H47*100</f>
        <v>#VALUE!</v>
      </c>
      <c r="JX47" s="168" t="e">
        <f>'4-5_Prison and Probation'!LN47/H47*100</f>
        <v>#VALUE!</v>
      </c>
      <c r="JY47" s="168">
        <f>'4-5_Prison and Probation'!LO47/H47*100</f>
        <v>1.0176328010805411</v>
      </c>
      <c r="JZ47" s="168">
        <f>'4-5_Prison and Probation'!LP47/H47*100</f>
        <v>5.6987436860510297</v>
      </c>
      <c r="KA47" s="171" t="s">
        <v>3336</v>
      </c>
      <c r="KB47" s="168" t="e">
        <f>'4-5_Prison and Probation'!LR47/H47*100</f>
        <v>#VALUE!</v>
      </c>
      <c r="KC47" s="168" t="e">
        <f>'4-5_Prison and Probation'!LS47/H47*100</f>
        <v>#VALUE!</v>
      </c>
      <c r="KD47" s="168" t="e">
        <f>'4-5_Prison and Probation'!LT47/H47*100</f>
        <v>#VALUE!</v>
      </c>
      <c r="KE47" s="168">
        <f>'4-5_Prison and Probation'!LU47/H47*100</f>
        <v>4.4035746664939781</v>
      </c>
      <c r="KF47" s="171" t="s">
        <v>3336</v>
      </c>
      <c r="KG47" s="168">
        <f>'4-5_Prison and Probation'!OT47/G47*100</f>
        <v>406.47682858738136</v>
      </c>
      <c r="KH47" s="168">
        <f>'4-5_Prison and Probation'!OU47/G47*100</f>
        <v>57.695886841615483</v>
      </c>
      <c r="KI47" s="168">
        <f>'4-5_Prison and Probation'!OV47/G47*100</f>
        <v>7.4446305602084495</v>
      </c>
      <c r="KJ47" s="168" t="e">
        <f>'4-5_Prison and Probation'!OW47/G47*100</f>
        <v>#VALUE!</v>
      </c>
      <c r="KK47" s="168" t="e">
        <f>'4-5_Prison and Probation'!OX47/G47*100</f>
        <v>#VALUE!</v>
      </c>
      <c r="KL47" s="171" t="s">
        <v>3336</v>
      </c>
      <c r="KM47" s="168">
        <f>'4-5_Prison and Probation'!OZ47/G47*100</f>
        <v>434.78503629257392</v>
      </c>
      <c r="KN47" s="168">
        <f>'4-5_Prison and Probation'!PA47/G47*100</f>
        <v>67.001675041876055</v>
      </c>
      <c r="KO47" s="168">
        <f>'4-5_Prison and Probation'!PB47/G47*100</f>
        <v>13.028103480364786</v>
      </c>
      <c r="KP47" s="168" t="e">
        <f>'4-5_Prison and Probation'!PC47/G47*100</f>
        <v>#VALUE!</v>
      </c>
      <c r="KQ47" s="168" t="e">
        <f>'4-5_Prison and Probation'!PD47/G47*100</f>
        <v>#VALUE!</v>
      </c>
      <c r="KR47" s="171" t="s">
        <v>3336</v>
      </c>
      <c r="KS47" s="168">
        <f>'4-5_Prison and Probation'!PF47/G47*100</f>
        <v>373.66461939326263</v>
      </c>
      <c r="KT47" s="168">
        <f>'4-5_Prison and Probation'!PG47/G47*100</f>
        <v>260.13400335008379</v>
      </c>
      <c r="KU47" s="168">
        <f>'4-5_Prison and Probation'!PH47/G47*100</f>
        <v>42.806625721198586</v>
      </c>
      <c r="KV47" s="168">
        <f>'4-5_Prison and Probation'!PI47/G47*100</f>
        <v>46.528941001302812</v>
      </c>
      <c r="KW47" s="168" t="e">
        <f>'4-5_Prison and Probation'!PJ47/G47*100</f>
        <v>#VALUE!</v>
      </c>
      <c r="KX47" s="168">
        <f>'4-5_Prison and Probation'!PK47/G47*100</f>
        <v>3.5361995160990136</v>
      </c>
      <c r="KY47" s="168">
        <f>'4-5_Prison and Probation'!PL47/G47*100</f>
        <v>20.658849804578448</v>
      </c>
      <c r="KZ47" s="171" t="s">
        <v>3336</v>
      </c>
      <c r="LA47" s="168">
        <f>'4-5_Prison and Probation'!PN47/G47*100</f>
        <v>406.47682858738136</v>
      </c>
      <c r="LB47" s="168">
        <f>'4-5_Prison and Probation'!PO47/G47*100</f>
        <v>434.78503629257392</v>
      </c>
      <c r="LC47" s="171" t="s">
        <v>3336</v>
      </c>
      <c r="LD47" s="168" t="e">
        <f>'4-5_Prison and Probation'!PQ47/G47*100</f>
        <v>#VALUE!</v>
      </c>
      <c r="LE47" s="168">
        <f>'4-5_Prison and Probation'!PR47/G47*100</f>
        <v>7.5749115950120975</v>
      </c>
      <c r="LF47" s="168" t="e">
        <f>'4-5_Prison and Probation'!PS47/G47*100</f>
        <v>#VALUE!</v>
      </c>
      <c r="LG47" s="168" t="e">
        <f>'4-5_Prison and Probation'!PT47/G47*100</f>
        <v>#VALUE!</v>
      </c>
      <c r="LH47" s="168" t="e">
        <f>'4-5_Prison and Probation'!PU47/G47*100</f>
        <v>#VALUE!</v>
      </c>
      <c r="LI47" s="168" t="e">
        <f>'4-5_Prison and Probation'!PV47/G47*100</f>
        <v>#VALUE!</v>
      </c>
      <c r="LJ47" s="171" t="s">
        <v>3336</v>
      </c>
      <c r="LK47" s="168" t="e">
        <f>'4-5_Prison and Probation'!PX47/G47*100</f>
        <v>#VALUE!</v>
      </c>
      <c r="LL47" s="168" t="e">
        <f>'4-5_Prison and Probation'!PY47/G47*100</f>
        <v>#VALUE!</v>
      </c>
      <c r="LM47" s="168">
        <f>'4-5_Prison and Probation'!PZ47/G47*100</f>
        <v>117.25293132328306</v>
      </c>
      <c r="LN47" s="168">
        <f>'4-5_Prison and Probation'!QA47/G47*100</f>
        <v>178.74557975060489</v>
      </c>
      <c r="LO47" s="168">
        <f>'4-5_Prison and Probation'!QB47/G47*100</f>
        <v>11.166945840312675</v>
      </c>
      <c r="LP47" s="168">
        <f>'4-5_Prison and Probation'!QC47/G47*100</f>
        <v>33.500837520938028</v>
      </c>
      <c r="LQ47" s="171" t="s">
        <v>3336</v>
      </c>
      <c r="LR47" s="168" t="e">
        <f>'4-5_Prison and Probation'!QE47/G47*100</f>
        <v>#VALUE!</v>
      </c>
      <c r="LS47" s="168" t="e">
        <f>'4-5_Prison and Probation'!QF47/G47*100</f>
        <v>#VALUE!</v>
      </c>
      <c r="LT47" s="168" t="e">
        <f>'4-5_Prison and Probation'!QG47/G47*100</f>
        <v>#VALUE!</v>
      </c>
      <c r="LU47" s="168" t="e">
        <f>'4-5_Prison and Probation'!QH47/G47*100</f>
        <v>#VALUE!</v>
      </c>
      <c r="LV47" s="168">
        <f>'4-5_Prison and Probation'!QI47/G47*100</f>
        <v>28.084868788386373</v>
      </c>
      <c r="LW47" s="168">
        <f>'4-5_Prison and Probation'!QJ47/G47*100</f>
        <v>20.5285687697748</v>
      </c>
      <c r="LX47" s="171" t="s">
        <v>3336</v>
      </c>
      <c r="LY47" s="168">
        <f>'4-5_Prison and Probation'!QL47/G47*100</f>
        <v>156.46752279918107</v>
      </c>
      <c r="LZ47" s="168">
        <f>'4-5_Prison and Probation'!QM47/G47*100</f>
        <v>118.9465847757305</v>
      </c>
      <c r="MA47" s="168">
        <f>'4-5_Prison and Probation'!QN47/G47*100</f>
        <v>46.975618834915316</v>
      </c>
      <c r="MB47" s="168">
        <f>'4-5_Prison and Probation'!QO47/G47*100</f>
        <v>20.19356039456542</v>
      </c>
      <c r="MC47" s="168">
        <f>'4-5_Prison and Probation'!QP47/G47*100</f>
        <v>46.528941001302812</v>
      </c>
      <c r="MD47" s="168">
        <f>'4-5_Prison and Probation'!QQ47/G47*100</f>
        <v>55.294993485948261</v>
      </c>
      <c r="ME47" s="171" t="s">
        <v>3336</v>
      </c>
      <c r="MF47" s="168">
        <f>'4-5_Prison and Probation'!QS47/G47*100</f>
        <v>373.66461939326263</v>
      </c>
      <c r="MG47" s="168">
        <f>'4-5_Prison and Probation'!QT47/G47*100</f>
        <v>260.13400335008379</v>
      </c>
      <c r="MH47" s="168">
        <f>'4-5_Prison and Probation'!QU47/G47*100</f>
        <v>42.806625721198586</v>
      </c>
      <c r="MI47" s="168">
        <f>'4-5_Prison and Probation'!QV47/G47*100</f>
        <v>46.528941001302812</v>
      </c>
      <c r="MJ47" s="168" t="e">
        <f>'4-5_Prison and Probation'!QW47/G47*100</f>
        <v>#VALUE!</v>
      </c>
      <c r="MK47" s="168">
        <f>'4-5_Prison and Probation'!QX47/G47*100</f>
        <v>3.5361995160990136</v>
      </c>
      <c r="ML47" s="168">
        <f>'4-5_Prison and Probation'!QY47/G47*100</f>
        <v>20.658849804578448</v>
      </c>
      <c r="MM47" s="171" t="s">
        <v>3336</v>
      </c>
      <c r="MN47" s="168" t="e">
        <f>'4-5_Prison and Probation'!RY47/G47*100</f>
        <v>#VALUE!</v>
      </c>
      <c r="MO47" s="171" t="s">
        <v>3336</v>
      </c>
      <c r="MP47" s="168" t="e">
        <f>'4-5_Prison and Probation'!SA47/G47*100</f>
        <v>#VALUE!</v>
      </c>
      <c r="MQ47" s="168" t="e">
        <f>'4-5_Prison and Probation'!SB47/G47*100</f>
        <v>#VALUE!</v>
      </c>
      <c r="MR47" s="168" t="e">
        <f>'4-5_Prison and Probation'!SC47/G47*100</f>
        <v>#VALUE!</v>
      </c>
      <c r="MS47" s="168" t="e">
        <f>'4-5_Prison and Probation'!SD47/G47*100</f>
        <v>#VALUE!</v>
      </c>
      <c r="MT47" s="171" t="s">
        <v>3336</v>
      </c>
      <c r="MU47" s="168" t="e">
        <f>'4-5_Prison and Probation'!SF47/G47*100</f>
        <v>#VALUE!</v>
      </c>
      <c r="MV47" s="168" t="e">
        <f>'4-5_Prison and Probation'!SG47/G47*100</f>
        <v>#VALUE!</v>
      </c>
      <c r="MW47" s="168" t="e">
        <f>'4-5_Prison and Probation'!SH47/G47*100</f>
        <v>#VALUE!</v>
      </c>
      <c r="MX47" s="168" t="e">
        <f>'4-5_Prison and Probation'!SI47/G47*100</f>
        <v>#VALUE!</v>
      </c>
      <c r="MY47" s="171" t="s">
        <v>3336</v>
      </c>
      <c r="MZ47" s="168">
        <f>'4-5_Prison and Probation'!SK47/G47*100</f>
        <v>655.38805136795088</v>
      </c>
      <c r="NA47" s="168">
        <f>'4-5_Prison and Probation'!SL47/G47*100</f>
        <v>573.94379303927042</v>
      </c>
      <c r="NB47" s="168">
        <f>'4-5_Prison and Probation'!SM47/G47*100</f>
        <v>81.444258328680448</v>
      </c>
      <c r="NC47" s="168" t="e">
        <f>'4-5_Prison and Probation'!SN47/G47*100</f>
        <v>#VALUE!</v>
      </c>
    </row>
    <row r="48" spans="1:367">
      <c r="B48" s="54" t="s">
        <v>3327</v>
      </c>
      <c r="C48" s="169">
        <f t="shared" ref="C48:H48" si="22">AVERAGE(C2:C47)</f>
        <v>17769.3665</v>
      </c>
      <c r="D48" s="169">
        <f t="shared" si="22"/>
        <v>17820.919217391303</v>
      </c>
      <c r="E48" s="169">
        <f t="shared" si="22"/>
        <v>17853.492934782611</v>
      </c>
      <c r="F48" s="169">
        <f t="shared" si="22"/>
        <v>17936.878152173907</v>
      </c>
      <c r="G48" s="169">
        <f t="shared" si="22"/>
        <v>17932.104891304345</v>
      </c>
      <c r="H48" s="169">
        <f t="shared" si="22"/>
        <v>17998.025565217387</v>
      </c>
      <c r="J48" s="339">
        <f t="shared" ref="J48:O48" si="23">AVERAGE(J2:J47)</f>
        <v>160.38588559951603</v>
      </c>
      <c r="K48" s="339">
        <f t="shared" si="23"/>
        <v>159.33851749995426</v>
      </c>
      <c r="L48" s="339">
        <f t="shared" si="23"/>
        <v>148.75319059614225</v>
      </c>
      <c r="M48" s="339">
        <f t="shared" si="23"/>
        <v>143.94019941983203</v>
      </c>
      <c r="N48" s="339">
        <f>AVERAGE(N2:N47)</f>
        <v>141.56872137680148</v>
      </c>
      <c r="O48" s="339">
        <f t="shared" si="23"/>
        <v>139.28972220399663</v>
      </c>
      <c r="P48" s="169"/>
      <c r="Q48" s="152"/>
      <c r="R48" s="169">
        <f t="shared" ref="R48:W48" si="24">AVERAGE(R2:R47)</f>
        <v>35.685298184280548</v>
      </c>
      <c r="S48" s="169">
        <f t="shared" si="24"/>
        <v>31.696647585289647</v>
      </c>
      <c r="T48" s="169" t="e">
        <f t="shared" si="24"/>
        <v>#VALUE!</v>
      </c>
      <c r="U48" s="169">
        <f t="shared" si="24"/>
        <v>30.013975364667839</v>
      </c>
      <c r="V48" s="169" t="e">
        <f t="shared" si="24"/>
        <v>#VALUE!</v>
      </c>
      <c r="W48" s="169" t="e">
        <f t="shared" si="24"/>
        <v>#VALUE!</v>
      </c>
      <c r="Y48" s="152"/>
      <c r="Z48" s="169" t="e">
        <f t="shared" ref="Z48:AE48" si="25">AVERAGE(Z2:Z47)</f>
        <v>#VALUE!</v>
      </c>
      <c r="AA48" s="169" t="e">
        <f t="shared" si="25"/>
        <v>#VALUE!</v>
      </c>
      <c r="AB48" s="169" t="e">
        <f t="shared" si="25"/>
        <v>#VALUE!</v>
      </c>
      <c r="AC48" s="169" t="e">
        <f t="shared" si="25"/>
        <v>#VALUE!</v>
      </c>
      <c r="AD48" s="169" t="e">
        <f t="shared" si="25"/>
        <v>#VALUE!</v>
      </c>
      <c r="AE48" s="169" t="e">
        <f t="shared" si="25"/>
        <v>#VALUE!</v>
      </c>
      <c r="AG48" s="152"/>
      <c r="AH48" s="169">
        <f t="shared" ref="AH48:AM48" si="26">AVERAGE(AH2:AH47)</f>
        <v>18.622595014325633</v>
      </c>
      <c r="AI48" s="169">
        <f t="shared" si="26"/>
        <v>18.79601766022332</v>
      </c>
      <c r="AJ48" s="169" t="e">
        <f t="shared" si="26"/>
        <v>#VALUE!</v>
      </c>
      <c r="AK48" s="169">
        <f t="shared" si="26"/>
        <v>18.172654256897452</v>
      </c>
      <c r="AL48" s="169" t="e">
        <f t="shared" si="26"/>
        <v>#VALUE!</v>
      </c>
      <c r="AM48" s="169" t="e">
        <f t="shared" si="26"/>
        <v>#VALUE!</v>
      </c>
      <c r="AO48" s="152"/>
      <c r="AP48" s="169" t="e">
        <f t="shared" ref="AP48:AU48" si="27">AVERAGE(AP2:AP47)</f>
        <v>#VALUE!</v>
      </c>
      <c r="AQ48" s="169" t="e">
        <f t="shared" si="27"/>
        <v>#VALUE!</v>
      </c>
      <c r="AR48" s="169" t="e">
        <f t="shared" si="27"/>
        <v>#VALUE!</v>
      </c>
      <c r="AS48" s="169" t="e">
        <f t="shared" si="27"/>
        <v>#VALUE!</v>
      </c>
      <c r="AT48" s="169" t="e">
        <f t="shared" si="27"/>
        <v>#VALUE!</v>
      </c>
      <c r="AU48" s="169" t="e">
        <f t="shared" si="27"/>
        <v>#VALUE!</v>
      </c>
      <c r="AW48" s="152"/>
      <c r="AX48" s="169" t="e">
        <f t="shared" ref="AX48:BC48" si="28">AVERAGE(AX2:AX47)</f>
        <v>#VALUE!</v>
      </c>
      <c r="AY48" s="169" t="e">
        <f t="shared" si="28"/>
        <v>#VALUE!</v>
      </c>
      <c r="AZ48" s="169" t="e">
        <f t="shared" si="28"/>
        <v>#VALUE!</v>
      </c>
      <c r="BA48" s="169" t="e">
        <f t="shared" si="28"/>
        <v>#VALUE!</v>
      </c>
      <c r="BB48" s="169" t="e">
        <f t="shared" si="28"/>
        <v>#VALUE!</v>
      </c>
      <c r="BC48" s="169" t="e">
        <f t="shared" si="28"/>
        <v>#VALUE!</v>
      </c>
      <c r="BE48" s="152"/>
      <c r="BF48" s="169" t="e">
        <f t="shared" ref="BF48:BK48" si="29">AVERAGE(BF2:BF47)</f>
        <v>#VALUE!</v>
      </c>
      <c r="BG48" s="169" t="e">
        <f t="shared" si="29"/>
        <v>#VALUE!</v>
      </c>
      <c r="BH48" s="169" t="e">
        <f t="shared" si="29"/>
        <v>#VALUE!</v>
      </c>
      <c r="BI48" s="169" t="e">
        <f t="shared" si="29"/>
        <v>#VALUE!</v>
      </c>
      <c r="BJ48" s="169" t="e">
        <f t="shared" si="29"/>
        <v>#VALUE!</v>
      </c>
      <c r="BK48" s="169" t="e">
        <f t="shared" si="29"/>
        <v>#VALUE!</v>
      </c>
      <c r="BM48" s="152"/>
      <c r="BN48" s="169" t="e">
        <f t="shared" ref="BN48:BS48" si="30">AVERAGE(BN2:BN47)</f>
        <v>#VALUE!</v>
      </c>
      <c r="BO48" s="169" t="e">
        <f t="shared" si="30"/>
        <v>#VALUE!</v>
      </c>
      <c r="BP48" s="169" t="e">
        <f t="shared" si="30"/>
        <v>#VALUE!</v>
      </c>
      <c r="BQ48" s="169" t="e">
        <f t="shared" si="30"/>
        <v>#VALUE!</v>
      </c>
      <c r="BR48" s="169" t="e">
        <f t="shared" si="30"/>
        <v>#VALUE!</v>
      </c>
      <c r="BS48" s="169" t="e">
        <f t="shared" si="30"/>
        <v>#VALUE!</v>
      </c>
      <c r="BU48" s="152"/>
      <c r="BV48" s="169" t="e">
        <f t="shared" ref="BV48:CA48" si="31">AVERAGE(BV2:BV47)</f>
        <v>#VALUE!</v>
      </c>
      <c r="BW48" s="169" t="e">
        <f t="shared" si="31"/>
        <v>#VALUE!</v>
      </c>
      <c r="BX48" s="169" t="e">
        <f t="shared" si="31"/>
        <v>#VALUE!</v>
      </c>
      <c r="BY48" s="169" t="e">
        <f t="shared" si="31"/>
        <v>#VALUE!</v>
      </c>
      <c r="BZ48" s="169" t="e">
        <f t="shared" si="31"/>
        <v>#VALUE!</v>
      </c>
      <c r="CA48" s="169" t="e">
        <f t="shared" si="31"/>
        <v>#VALUE!</v>
      </c>
      <c r="CC48" s="152"/>
      <c r="CD48" s="169" t="e">
        <f t="shared" ref="CD48:CI48" si="32">AVERAGE(CD2:CD47)</f>
        <v>#VALUE!</v>
      </c>
      <c r="CE48" s="169" t="e">
        <f t="shared" si="32"/>
        <v>#VALUE!</v>
      </c>
      <c r="CF48" s="169" t="e">
        <f t="shared" si="32"/>
        <v>#VALUE!</v>
      </c>
      <c r="CG48" s="169" t="e">
        <f t="shared" si="32"/>
        <v>#VALUE!</v>
      </c>
      <c r="CH48" s="169" t="e">
        <f t="shared" si="32"/>
        <v>#VALUE!</v>
      </c>
      <c r="CI48" s="169" t="e">
        <f t="shared" si="32"/>
        <v>#VALUE!</v>
      </c>
      <c r="CK48" s="152"/>
      <c r="CL48" s="169" t="e">
        <f t="shared" ref="CL48:CQ48" si="33">AVERAGE(CL2:CL47)</f>
        <v>#VALUE!</v>
      </c>
      <c r="CM48" s="169" t="e">
        <f t="shared" si="33"/>
        <v>#VALUE!</v>
      </c>
      <c r="CN48" s="169" t="e">
        <f t="shared" si="33"/>
        <v>#VALUE!</v>
      </c>
      <c r="CO48" s="169" t="e">
        <f t="shared" si="33"/>
        <v>#VALUE!</v>
      </c>
      <c r="CP48" s="169" t="e">
        <f t="shared" si="33"/>
        <v>#VALUE!</v>
      </c>
      <c r="CQ48" s="169" t="e">
        <f t="shared" si="33"/>
        <v>#VALUE!</v>
      </c>
      <c r="CS48" s="152"/>
      <c r="CT48" s="169" t="e">
        <f t="shared" ref="CT48:CY48" si="34">AVERAGE(CT2:CT47)</f>
        <v>#VALUE!</v>
      </c>
      <c r="CU48" s="169" t="e">
        <f t="shared" si="34"/>
        <v>#VALUE!</v>
      </c>
      <c r="CV48" s="169" t="e">
        <f t="shared" si="34"/>
        <v>#VALUE!</v>
      </c>
      <c r="CW48" s="169" t="e">
        <f t="shared" si="34"/>
        <v>#VALUE!</v>
      </c>
      <c r="CX48" s="169" t="e">
        <f t="shared" si="34"/>
        <v>#VALUE!</v>
      </c>
      <c r="CY48" s="169" t="e">
        <f t="shared" si="34"/>
        <v>#VALUE!</v>
      </c>
      <c r="DA48" s="152"/>
      <c r="DB48" s="169" t="e">
        <f t="shared" ref="DB48:DG48" si="35">AVERAGE(DB2:DB47)</f>
        <v>#VALUE!</v>
      </c>
      <c r="DC48" s="169" t="e">
        <f t="shared" si="35"/>
        <v>#VALUE!</v>
      </c>
      <c r="DD48" s="169" t="e">
        <f t="shared" si="35"/>
        <v>#VALUE!</v>
      </c>
      <c r="DE48" s="169" t="e">
        <f t="shared" si="35"/>
        <v>#VALUE!</v>
      </c>
      <c r="DF48" s="169" t="e">
        <f t="shared" si="35"/>
        <v>#VALUE!</v>
      </c>
      <c r="DG48" s="169" t="e">
        <f t="shared" si="35"/>
        <v>#VALUE!</v>
      </c>
      <c r="DI48" s="152"/>
      <c r="DJ48" s="169" t="e">
        <f t="shared" ref="DJ48:DO48" si="36">AVERAGE(DJ2:DJ47)</f>
        <v>#VALUE!</v>
      </c>
      <c r="DK48" s="169" t="e">
        <f t="shared" si="36"/>
        <v>#VALUE!</v>
      </c>
      <c r="DL48" s="169" t="e">
        <f t="shared" si="36"/>
        <v>#VALUE!</v>
      </c>
      <c r="DM48" s="169" t="e">
        <f t="shared" si="36"/>
        <v>#VALUE!</v>
      </c>
      <c r="DN48" s="169" t="e">
        <f t="shared" si="36"/>
        <v>#VALUE!</v>
      </c>
      <c r="DO48" s="169" t="e">
        <f t="shared" si="36"/>
        <v>#VALUE!</v>
      </c>
      <c r="DQ48" s="152"/>
      <c r="DR48" s="169" t="e">
        <f t="shared" ref="DR48:DW48" si="37">AVERAGE(DR2:DR47)</f>
        <v>#VALUE!</v>
      </c>
      <c r="DS48" s="169" t="e">
        <f t="shared" si="37"/>
        <v>#VALUE!</v>
      </c>
      <c r="DT48" s="169" t="e">
        <f t="shared" si="37"/>
        <v>#VALUE!</v>
      </c>
      <c r="DU48" s="169" t="e">
        <f t="shared" si="37"/>
        <v>#VALUE!</v>
      </c>
      <c r="DV48" s="169" t="e">
        <f t="shared" si="37"/>
        <v>#VALUE!</v>
      </c>
      <c r="DW48" s="169" t="e">
        <f t="shared" si="37"/>
        <v>#VALUE!</v>
      </c>
      <c r="DY48" s="152"/>
      <c r="DZ48" s="169" t="e">
        <f t="shared" ref="DZ48:EE48" si="38">AVERAGE(DZ2:DZ47)</f>
        <v>#VALUE!</v>
      </c>
      <c r="EA48" s="169" t="e">
        <f t="shared" si="38"/>
        <v>#VALUE!</v>
      </c>
      <c r="EB48" s="169" t="e">
        <f t="shared" si="38"/>
        <v>#VALUE!</v>
      </c>
      <c r="EC48" s="169" t="e">
        <f t="shared" si="38"/>
        <v>#VALUE!</v>
      </c>
      <c r="ED48" s="169" t="e">
        <f t="shared" si="38"/>
        <v>#VALUE!</v>
      </c>
      <c r="EE48" s="169" t="e">
        <f t="shared" si="38"/>
        <v>#VALUE!</v>
      </c>
      <c r="EG48" s="152"/>
      <c r="EH48" s="10" t="e">
        <f t="shared" ref="EH48:EM48" si="39">AVERAGE(EH2:EH47)</f>
        <v>#VALUE!</v>
      </c>
      <c r="EI48" s="10" t="e">
        <f t="shared" si="39"/>
        <v>#VALUE!</v>
      </c>
      <c r="EJ48" s="10" t="e">
        <f t="shared" si="39"/>
        <v>#VALUE!</v>
      </c>
      <c r="EK48" s="10" t="e">
        <f t="shared" si="39"/>
        <v>#VALUE!</v>
      </c>
      <c r="EL48" s="10" t="e">
        <f t="shared" si="39"/>
        <v>#VALUE!</v>
      </c>
      <c r="EM48" s="10" t="e">
        <f t="shared" si="39"/>
        <v>#VALUE!</v>
      </c>
      <c r="EO48" s="152"/>
      <c r="EP48" s="169" t="e">
        <f t="shared" ref="EP48:EU48" si="40">AVERAGE(EP2:EP47)</f>
        <v>#VALUE!</v>
      </c>
      <c r="EQ48" s="169" t="e">
        <f t="shared" si="40"/>
        <v>#VALUE!</v>
      </c>
      <c r="ER48" s="169" t="e">
        <f t="shared" si="40"/>
        <v>#VALUE!</v>
      </c>
      <c r="ES48" s="169" t="e">
        <f t="shared" si="40"/>
        <v>#VALUE!</v>
      </c>
      <c r="ET48" s="169" t="e">
        <f t="shared" si="40"/>
        <v>#VALUE!</v>
      </c>
      <c r="EU48" s="169" t="e">
        <f t="shared" si="40"/>
        <v>#VALUE!</v>
      </c>
      <c r="EW48" s="152"/>
      <c r="EX48" s="169" t="e">
        <f t="shared" ref="EX48:FC48" si="41">AVERAGE(EX2:EX47)</f>
        <v>#VALUE!</v>
      </c>
      <c r="EY48" s="169" t="e">
        <f t="shared" si="41"/>
        <v>#VALUE!</v>
      </c>
      <c r="EZ48" s="169" t="e">
        <f t="shared" si="41"/>
        <v>#VALUE!</v>
      </c>
      <c r="FA48" s="169" t="e">
        <f t="shared" si="41"/>
        <v>#VALUE!</v>
      </c>
      <c r="FB48" s="169" t="e">
        <f t="shared" si="41"/>
        <v>#VALUE!</v>
      </c>
      <c r="FC48" s="169" t="e">
        <f t="shared" si="41"/>
        <v>#VALUE!</v>
      </c>
      <c r="FE48" s="152"/>
      <c r="FF48" s="169" t="e">
        <f t="shared" ref="FF48:FK48" si="42">AVERAGE(FF2:FF47)</f>
        <v>#VALUE!</v>
      </c>
      <c r="FG48" s="169" t="e">
        <f t="shared" si="42"/>
        <v>#VALUE!</v>
      </c>
      <c r="FH48" s="169" t="e">
        <f t="shared" si="42"/>
        <v>#VALUE!</v>
      </c>
      <c r="FI48" s="169" t="e">
        <f t="shared" si="42"/>
        <v>#VALUE!</v>
      </c>
      <c r="FJ48" s="169" t="e">
        <f t="shared" si="42"/>
        <v>#VALUE!</v>
      </c>
      <c r="FK48" s="169" t="e">
        <f t="shared" si="42"/>
        <v>#VALUE!</v>
      </c>
      <c r="FM48" s="152"/>
      <c r="FN48" s="169" t="e">
        <f t="shared" ref="FN48:FS48" si="43">AVERAGE(FN2:FN47)</f>
        <v>#VALUE!</v>
      </c>
      <c r="FO48" s="169" t="e">
        <f t="shared" si="43"/>
        <v>#VALUE!</v>
      </c>
      <c r="FP48" s="169" t="e">
        <f t="shared" si="43"/>
        <v>#VALUE!</v>
      </c>
      <c r="FQ48" s="169" t="e">
        <f t="shared" si="43"/>
        <v>#VALUE!</v>
      </c>
      <c r="FR48" s="169" t="e">
        <f t="shared" si="43"/>
        <v>#VALUE!</v>
      </c>
      <c r="FS48" s="169" t="e">
        <f t="shared" si="43"/>
        <v>#VALUE!</v>
      </c>
      <c r="FU48" s="152"/>
      <c r="FV48" s="169" t="e">
        <f t="shared" ref="FV48:GA48" si="44">AVERAGE(FV2:FV47)</f>
        <v>#VALUE!</v>
      </c>
      <c r="FW48" s="169" t="e">
        <f t="shared" si="44"/>
        <v>#VALUE!</v>
      </c>
      <c r="FX48" s="169" t="e">
        <f t="shared" si="44"/>
        <v>#VALUE!</v>
      </c>
      <c r="FY48" s="169" t="e">
        <f t="shared" si="44"/>
        <v>#VALUE!</v>
      </c>
      <c r="FZ48" s="169" t="e">
        <f t="shared" si="44"/>
        <v>#VALUE!</v>
      </c>
      <c r="GA48" s="169" t="e">
        <f t="shared" si="44"/>
        <v>#VALUE!</v>
      </c>
      <c r="GC48" s="152"/>
      <c r="GE48" s="169" t="e">
        <f>AVERAGE(GE2:GE47)</f>
        <v>#VALUE!</v>
      </c>
      <c r="GF48" s="169" t="e">
        <f>AVERAGE(GF2:GF47)</f>
        <v>#VALUE!</v>
      </c>
      <c r="GG48" s="169" t="e">
        <f>AVERAGE(GG2:GG47)</f>
        <v>#VALUE!</v>
      </c>
      <c r="GH48" s="169" t="e">
        <f>AVERAGE(GH2:GH47)</f>
        <v>#VALUE!</v>
      </c>
      <c r="GI48" s="169" t="e">
        <f>AVERAGE(GI2:GI47)</f>
        <v>#VALUE!</v>
      </c>
      <c r="GJ48" s="152"/>
      <c r="GK48" s="169" t="e">
        <f>AVERAGE(GK2:GK47)</f>
        <v>#VALUE!</v>
      </c>
      <c r="GL48" s="169" t="e">
        <f>AVERAGE(GL2:GL47)</f>
        <v>#VALUE!</v>
      </c>
      <c r="GM48" s="169" t="e">
        <f>AVERAGE(GM2:GM47)</f>
        <v>#VALUE!</v>
      </c>
      <c r="GN48" s="169" t="e">
        <f>AVERAGE(GN2:GN47)</f>
        <v>#VALUE!</v>
      </c>
      <c r="GO48" s="169" t="e">
        <f>AVERAGE(GO2:GO47)</f>
        <v>#VALUE!</v>
      </c>
      <c r="GP48" s="152"/>
      <c r="GQ48" s="169" t="e">
        <f>AVERAGE(GQ2:GQ47)</f>
        <v>#VALUE!</v>
      </c>
      <c r="GR48" s="169" t="e">
        <f>AVERAGE(GR2:GR47)</f>
        <v>#VALUE!</v>
      </c>
      <c r="GS48" s="169" t="e">
        <f>AVERAGE(GS2:GS47)</f>
        <v>#VALUE!</v>
      </c>
      <c r="GT48" s="169" t="e">
        <f>AVERAGE(GT2:GT47)</f>
        <v>#VALUE!</v>
      </c>
      <c r="GU48" s="169" t="e">
        <f>AVERAGE(GU2:GU47)</f>
        <v>#VALUE!</v>
      </c>
      <c r="GV48" s="152"/>
      <c r="GW48" s="169" t="e">
        <f>AVERAGE(GW2:GW47)</f>
        <v>#VALUE!</v>
      </c>
      <c r="GX48" s="169" t="e">
        <f>AVERAGE(GX2:GX47)</f>
        <v>#VALUE!</v>
      </c>
      <c r="GY48" s="169" t="e">
        <f>AVERAGE(GY2:GY47)</f>
        <v>#VALUE!</v>
      </c>
      <c r="GZ48" s="169" t="e">
        <f>AVERAGE(GZ2:GZ47)</f>
        <v>#VALUE!</v>
      </c>
      <c r="HA48" s="169" t="e">
        <f>AVERAGE(HA2:HA47)</f>
        <v>#VALUE!</v>
      </c>
      <c r="HB48" s="152"/>
      <c r="HC48" s="169" t="e">
        <f>AVERAGE(HC2:HC47)</f>
        <v>#VALUE!</v>
      </c>
      <c r="HD48" s="169" t="e">
        <f>AVERAGE(HD2:HD47)</f>
        <v>#VALUE!</v>
      </c>
      <c r="HE48" s="169" t="e">
        <f>AVERAGE(HE2:HE47)</f>
        <v>#VALUE!</v>
      </c>
      <c r="HF48" s="169" t="e">
        <f>AVERAGE(HF2:HF47)</f>
        <v>#VALUE!</v>
      </c>
      <c r="HG48" s="169" t="e">
        <f>AVERAGE(HG2:HG47)</f>
        <v>#VALUE!</v>
      </c>
      <c r="HH48" s="152"/>
      <c r="HI48" s="169" t="e">
        <f>AVERAGE(HI2:HI47)</f>
        <v>#VALUE!</v>
      </c>
      <c r="HJ48" s="169" t="e">
        <f>AVERAGE(HJ2:HJ47)</f>
        <v>#VALUE!</v>
      </c>
      <c r="HK48" s="169" t="e">
        <f>AVERAGE(HK2:HK47)</f>
        <v>#VALUE!</v>
      </c>
      <c r="HL48" s="169" t="e">
        <f>AVERAGE(HL2:HL47)</f>
        <v>#VALUE!</v>
      </c>
      <c r="HM48" s="169" t="e">
        <f>AVERAGE(HM2:HM47)</f>
        <v>#VALUE!</v>
      </c>
      <c r="HN48" s="152"/>
      <c r="HO48" s="169" t="e">
        <f>AVERAGE(HO2:HO47)</f>
        <v>#VALUE!</v>
      </c>
      <c r="HP48" s="169" t="e">
        <f>AVERAGE(HP2:HP47)</f>
        <v>#VALUE!</v>
      </c>
      <c r="HQ48" s="169" t="e">
        <f>AVERAGE(HQ2:HQ47)</f>
        <v>#VALUE!</v>
      </c>
      <c r="HR48" s="169" t="e">
        <f>AVERAGE(HR2:HR47)</f>
        <v>#VALUE!</v>
      </c>
      <c r="HS48" s="169" t="e">
        <f>AVERAGE(HS2:HS47)</f>
        <v>#VALUE!</v>
      </c>
      <c r="HT48" s="152"/>
      <c r="HU48" s="169" t="e">
        <f>AVERAGE(HU2:HU47)</f>
        <v>#VALUE!</v>
      </c>
      <c r="HV48" s="169" t="e">
        <f>AVERAGE(HV2:HV47)</f>
        <v>#VALUE!</v>
      </c>
      <c r="HW48" s="169" t="e">
        <f>AVERAGE(HW2:HW47)</f>
        <v>#VALUE!</v>
      </c>
      <c r="HX48" s="169" t="e">
        <f>AVERAGE(HX2:HX47)</f>
        <v>#VALUE!</v>
      </c>
      <c r="HY48" s="169" t="e">
        <f>AVERAGE(HY2:HY47)</f>
        <v>#VALUE!</v>
      </c>
      <c r="HZ48" s="152"/>
      <c r="IA48" s="169" t="e">
        <f>AVERAGE(IA2:IA47)</f>
        <v>#VALUE!</v>
      </c>
      <c r="IB48" s="169" t="e">
        <f>AVERAGE(IB2:IB47)</f>
        <v>#VALUE!</v>
      </c>
      <c r="IC48" s="169" t="e">
        <f>AVERAGE(IC2:IC47)</f>
        <v>#VALUE!</v>
      </c>
      <c r="ID48" s="169" t="e">
        <f>AVERAGE(ID2:ID47)</f>
        <v>#VALUE!</v>
      </c>
      <c r="IE48" s="169" t="e">
        <f>AVERAGE(IE2:IE47)</f>
        <v>#VALUE!</v>
      </c>
      <c r="IF48" s="152"/>
      <c r="IG48" s="169" t="e">
        <f>AVERAGE(IG2:IG47)</f>
        <v>#VALUE!</v>
      </c>
      <c r="IH48" s="169" t="e">
        <f>AVERAGE(IH2:IH47)</f>
        <v>#VALUE!</v>
      </c>
      <c r="II48" s="169" t="e">
        <f>AVERAGE(II2:II47)</f>
        <v>#VALUE!</v>
      </c>
      <c r="IJ48" s="169" t="e">
        <f>AVERAGE(IJ2:IJ47)</f>
        <v>#VALUE!</v>
      </c>
      <c r="IK48" s="169" t="e">
        <f>AVERAGE(IK2:IK47)</f>
        <v>#VALUE!</v>
      </c>
      <c r="IL48" s="152"/>
      <c r="IM48" s="169" t="e">
        <f>AVERAGE(IM2:IM47)</f>
        <v>#VALUE!</v>
      </c>
      <c r="IN48" s="169" t="e">
        <f>AVERAGE(IN2:IN47)</f>
        <v>#VALUE!</v>
      </c>
      <c r="IO48" s="169" t="e">
        <f>AVERAGE(IO2:IO47)</f>
        <v>#VALUE!</v>
      </c>
      <c r="IP48" s="169" t="e">
        <f>AVERAGE(IP2:IP47)</f>
        <v>#VALUE!</v>
      </c>
      <c r="IQ48" s="169" t="e">
        <f>AVERAGE(IQ2:IQ47)</f>
        <v>#VALUE!</v>
      </c>
      <c r="IR48" s="152"/>
      <c r="IS48" s="169" t="e">
        <f>AVERAGE(IS2:IS47)</f>
        <v>#VALUE!</v>
      </c>
      <c r="IT48" s="169" t="e">
        <f>AVERAGE(IT2:IT47)</f>
        <v>#VALUE!</v>
      </c>
      <c r="IU48" s="169" t="e">
        <f>AVERAGE(IU2:IU47)</f>
        <v>#VALUE!</v>
      </c>
      <c r="IV48" s="169" t="e">
        <f>AVERAGE(IV2:IV47)</f>
        <v>#VALUE!</v>
      </c>
      <c r="IW48" s="169" t="e">
        <f>AVERAGE(IW2:IW47)</f>
        <v>#VALUE!</v>
      </c>
      <c r="IX48" s="152"/>
      <c r="IY48" s="169" t="e">
        <f>AVERAGE(IY2:IY47)</f>
        <v>#VALUE!</v>
      </c>
      <c r="IZ48" s="169" t="e">
        <f>AVERAGE(IZ2:IZ47)</f>
        <v>#VALUE!</v>
      </c>
      <c r="JA48" s="169" t="e">
        <f>AVERAGE(JA2:JA47)</f>
        <v>#VALUE!</v>
      </c>
      <c r="JB48" s="152"/>
      <c r="JC48" s="169" t="e">
        <f t="shared" ref="JC48:JL48" si="45">AVERAGE(JC2:JC47)</f>
        <v>#VALUE!</v>
      </c>
      <c r="JD48" s="169" t="e">
        <f t="shared" si="45"/>
        <v>#VALUE!</v>
      </c>
      <c r="JE48" s="169" t="e">
        <f t="shared" si="45"/>
        <v>#VALUE!</v>
      </c>
      <c r="JF48" s="169" t="e">
        <f t="shared" si="45"/>
        <v>#VALUE!</v>
      </c>
      <c r="JG48" s="169" t="e">
        <f t="shared" si="45"/>
        <v>#VALUE!</v>
      </c>
      <c r="JH48" s="169" t="e">
        <f t="shared" si="45"/>
        <v>#VALUE!</v>
      </c>
      <c r="JI48" s="169" t="e">
        <f t="shared" si="45"/>
        <v>#VALUE!</v>
      </c>
      <c r="JJ48" s="169" t="e">
        <f t="shared" si="45"/>
        <v>#VALUE!</v>
      </c>
      <c r="JK48" s="169" t="e">
        <f t="shared" si="45"/>
        <v>#VALUE!</v>
      </c>
      <c r="JL48" s="169" t="e">
        <f t="shared" si="45"/>
        <v>#VALUE!</v>
      </c>
      <c r="JM48" s="152"/>
      <c r="JN48" s="169" t="e">
        <f t="shared" ref="JN48:JS48" si="46">AVERAGE(JN2:JN47)</f>
        <v>#VALUE!</v>
      </c>
      <c r="JO48" s="169" t="e">
        <f t="shared" si="46"/>
        <v>#VALUE!</v>
      </c>
      <c r="JP48" s="169" t="e">
        <f t="shared" si="46"/>
        <v>#VALUE!</v>
      </c>
      <c r="JQ48" s="169" t="e">
        <f t="shared" si="46"/>
        <v>#VALUE!</v>
      </c>
      <c r="JR48" s="169" t="e">
        <f t="shared" si="46"/>
        <v>#VALUE!</v>
      </c>
      <c r="JS48" s="169" t="e">
        <f t="shared" si="46"/>
        <v>#VALUE!</v>
      </c>
      <c r="JT48" s="152"/>
      <c r="JU48" s="169" t="e">
        <f t="shared" ref="JU48:JZ48" si="47">AVERAGE(JU2:JU47)</f>
        <v>#VALUE!</v>
      </c>
      <c r="JV48" s="169" t="e">
        <f t="shared" si="47"/>
        <v>#VALUE!</v>
      </c>
      <c r="JW48" s="169" t="e">
        <f t="shared" si="47"/>
        <v>#VALUE!</v>
      </c>
      <c r="JX48" s="169" t="e">
        <f t="shared" si="47"/>
        <v>#VALUE!</v>
      </c>
      <c r="JY48" s="169" t="e">
        <f t="shared" si="47"/>
        <v>#VALUE!</v>
      </c>
      <c r="JZ48" s="169" t="e">
        <f t="shared" si="47"/>
        <v>#VALUE!</v>
      </c>
      <c r="KA48" s="152"/>
      <c r="KB48" s="169" t="e">
        <f>AVERAGE(KB2:KB47)</f>
        <v>#VALUE!</v>
      </c>
      <c r="KC48" s="169" t="e">
        <f>AVERAGE(KC2:KC47)</f>
        <v>#VALUE!</v>
      </c>
      <c r="KD48" s="169" t="e">
        <f>AVERAGE(KD2:KD47)</f>
        <v>#VALUE!</v>
      </c>
      <c r="KE48" s="169" t="e">
        <f>AVERAGE(KE2:KE47)</f>
        <v>#VALUE!</v>
      </c>
      <c r="KF48" s="152"/>
      <c r="KG48" s="169" t="e">
        <f>AVERAGE(KG2:KG47)</f>
        <v>#VALUE!</v>
      </c>
      <c r="KH48" s="169" t="e">
        <f>AVERAGE(KH2:KH47)</f>
        <v>#VALUE!</v>
      </c>
      <c r="KI48" s="169" t="e">
        <f>AVERAGE(KI2:KI47)</f>
        <v>#VALUE!</v>
      </c>
      <c r="KJ48" s="169" t="e">
        <f>AVERAGE(KJ2:KJ47)</f>
        <v>#VALUE!</v>
      </c>
      <c r="KK48" s="169" t="e">
        <f>AVERAGE(KK2:KK47)</f>
        <v>#VALUE!</v>
      </c>
      <c r="KL48" s="152"/>
      <c r="KM48" s="169" t="e">
        <f>AVERAGE(KM2:KM47)</f>
        <v>#VALUE!</v>
      </c>
      <c r="KN48" s="169" t="e">
        <f>AVERAGE(KN2:KN47)</f>
        <v>#VALUE!</v>
      </c>
      <c r="KO48" s="169" t="e">
        <f>AVERAGE(KO2:KO47)</f>
        <v>#VALUE!</v>
      </c>
      <c r="KP48" s="169" t="e">
        <f>AVERAGE(KP2:KP47)</f>
        <v>#VALUE!</v>
      </c>
      <c r="KQ48" s="169" t="e">
        <f>AVERAGE(KQ2:KQ47)</f>
        <v>#VALUE!</v>
      </c>
      <c r="KR48" s="152"/>
      <c r="KS48" s="169" t="e">
        <f t="shared" ref="KS48:KY48" si="48">AVERAGE(KS2:KS47)</f>
        <v>#VALUE!</v>
      </c>
      <c r="KT48" s="169" t="e">
        <f t="shared" si="48"/>
        <v>#VALUE!</v>
      </c>
      <c r="KU48" s="169" t="e">
        <f t="shared" si="48"/>
        <v>#VALUE!</v>
      </c>
      <c r="KV48" s="169" t="e">
        <f t="shared" si="48"/>
        <v>#VALUE!</v>
      </c>
      <c r="KW48" s="169" t="e">
        <f t="shared" si="48"/>
        <v>#VALUE!</v>
      </c>
      <c r="KX48" s="169" t="e">
        <f t="shared" si="48"/>
        <v>#VALUE!</v>
      </c>
      <c r="KY48" s="169" t="e">
        <f t="shared" si="48"/>
        <v>#VALUE!</v>
      </c>
      <c r="KZ48" s="152"/>
      <c r="LA48" s="169" t="e">
        <f>AVERAGE(LA2:LA47)</f>
        <v>#VALUE!</v>
      </c>
      <c r="LB48" s="169" t="e">
        <f>AVERAGE(LB2:LB47)</f>
        <v>#VALUE!</v>
      </c>
      <c r="LC48" s="152"/>
      <c r="LD48" s="169" t="e">
        <f t="shared" ref="LD48:LI48" si="49">AVERAGE(LD2:LD47)</f>
        <v>#VALUE!</v>
      </c>
      <c r="LE48" s="169" t="e">
        <f t="shared" si="49"/>
        <v>#VALUE!</v>
      </c>
      <c r="LF48" s="169" t="e">
        <f t="shared" si="49"/>
        <v>#VALUE!</v>
      </c>
      <c r="LG48" s="169" t="e">
        <f t="shared" si="49"/>
        <v>#VALUE!</v>
      </c>
      <c r="LH48" s="169" t="e">
        <f t="shared" si="49"/>
        <v>#VALUE!</v>
      </c>
      <c r="LI48" s="169" t="e">
        <f t="shared" si="49"/>
        <v>#VALUE!</v>
      </c>
      <c r="LJ48" s="152"/>
      <c r="LK48" s="169" t="e">
        <f t="shared" ref="LK48:LP48" si="50">AVERAGE(LK2:LK47)</f>
        <v>#VALUE!</v>
      </c>
      <c r="LL48" s="169" t="e">
        <f t="shared" si="50"/>
        <v>#VALUE!</v>
      </c>
      <c r="LM48" s="169" t="e">
        <f t="shared" si="50"/>
        <v>#VALUE!</v>
      </c>
      <c r="LN48" s="169" t="e">
        <f t="shared" si="50"/>
        <v>#VALUE!</v>
      </c>
      <c r="LO48" s="169" t="e">
        <f t="shared" si="50"/>
        <v>#VALUE!</v>
      </c>
      <c r="LP48" s="169" t="e">
        <f t="shared" si="50"/>
        <v>#VALUE!</v>
      </c>
      <c r="LQ48" s="152"/>
      <c r="LR48" s="169" t="e">
        <f t="shared" ref="LR48:LW48" si="51">AVERAGE(LR2:LR47)</f>
        <v>#VALUE!</v>
      </c>
      <c r="LS48" s="169" t="e">
        <f t="shared" si="51"/>
        <v>#VALUE!</v>
      </c>
      <c r="LT48" s="169" t="e">
        <f t="shared" si="51"/>
        <v>#VALUE!</v>
      </c>
      <c r="LU48" s="169" t="e">
        <f t="shared" si="51"/>
        <v>#VALUE!</v>
      </c>
      <c r="LV48" s="169" t="e">
        <f t="shared" si="51"/>
        <v>#VALUE!</v>
      </c>
      <c r="LW48" s="169" t="e">
        <f t="shared" si="51"/>
        <v>#VALUE!</v>
      </c>
      <c r="LX48" s="152"/>
      <c r="LY48" s="169" t="e">
        <f t="shared" ref="LY48:MD48" si="52">AVERAGE(LY2:LY47)</f>
        <v>#VALUE!</v>
      </c>
      <c r="LZ48" s="169" t="e">
        <f t="shared" si="52"/>
        <v>#VALUE!</v>
      </c>
      <c r="MA48" s="169" t="e">
        <f t="shared" si="52"/>
        <v>#VALUE!</v>
      </c>
      <c r="MB48" s="169" t="e">
        <f t="shared" si="52"/>
        <v>#VALUE!</v>
      </c>
      <c r="MC48" s="169" t="e">
        <f t="shared" si="52"/>
        <v>#VALUE!</v>
      </c>
      <c r="MD48" s="169" t="e">
        <f t="shared" si="52"/>
        <v>#VALUE!</v>
      </c>
      <c r="ME48" s="152"/>
      <c r="MF48" s="169" t="e">
        <f t="shared" ref="MF48:ML48" si="53">AVERAGE(MF2:MF47)</f>
        <v>#VALUE!</v>
      </c>
      <c r="MG48" s="169" t="e">
        <f t="shared" si="53"/>
        <v>#VALUE!</v>
      </c>
      <c r="MH48" s="169" t="e">
        <f t="shared" si="53"/>
        <v>#VALUE!</v>
      </c>
      <c r="MI48" s="169" t="e">
        <f t="shared" si="53"/>
        <v>#VALUE!</v>
      </c>
      <c r="MJ48" s="169" t="e">
        <f t="shared" si="53"/>
        <v>#VALUE!</v>
      </c>
      <c r="MK48" s="169" t="e">
        <f t="shared" si="53"/>
        <v>#VALUE!</v>
      </c>
      <c r="ML48" s="169" t="e">
        <f t="shared" si="53"/>
        <v>#VALUE!</v>
      </c>
      <c r="MM48" s="152"/>
      <c r="MN48" s="169" t="e">
        <f>AVERAGE(MN2:MN47)</f>
        <v>#VALUE!</v>
      </c>
      <c r="MO48" s="152"/>
      <c r="MP48" s="169" t="e">
        <f>AVERAGE(MP2:MP47)</f>
        <v>#VALUE!</v>
      </c>
      <c r="MQ48" s="169" t="e">
        <f>AVERAGE(MQ2:MQ47)</f>
        <v>#VALUE!</v>
      </c>
      <c r="MR48" s="169" t="e">
        <f>AVERAGE(MR2:MR47)</f>
        <v>#VALUE!</v>
      </c>
      <c r="MS48" s="169" t="e">
        <f>AVERAGE(MS2:MS47)</f>
        <v>#VALUE!</v>
      </c>
      <c r="MT48" s="152"/>
      <c r="MU48" s="169" t="e">
        <f>AVERAGE(MU2:MU47)</f>
        <v>#VALUE!</v>
      </c>
      <c r="MV48" s="169" t="e">
        <f>AVERAGE(MV2:MV47)</f>
        <v>#VALUE!</v>
      </c>
      <c r="MW48" s="169" t="e">
        <f>AVERAGE(MW2:MW47)</f>
        <v>#VALUE!</v>
      </c>
      <c r="MX48" s="169" t="e">
        <f>AVERAGE(MX2:MX47)</f>
        <v>#VALUE!</v>
      </c>
      <c r="MY48" s="152"/>
      <c r="MZ48" s="169" t="e">
        <f>AVERAGE(MZ2:MZ47)</f>
        <v>#VALUE!</v>
      </c>
      <c r="NA48" s="169" t="e">
        <f>AVERAGE(NA2:NA47)</f>
        <v>#VALUE!</v>
      </c>
      <c r="NB48" s="169" t="e">
        <f>AVERAGE(NB2:NB47)</f>
        <v>#VALUE!</v>
      </c>
      <c r="NC48" s="169" t="e">
        <f>AVERAGE(NC2:NC47)</f>
        <v>#VALUE!</v>
      </c>
    </row>
    <row r="49" spans="2:367">
      <c r="B49" s="54" t="s">
        <v>3328</v>
      </c>
      <c r="C49" s="170">
        <f t="shared" ref="C49:H49" si="54">MEDIAN(C2:C47)</f>
        <v>5476.5370000000003</v>
      </c>
      <c r="D49" s="170">
        <f t="shared" si="54"/>
        <v>5492.4189999999999</v>
      </c>
      <c r="E49" s="170">
        <f t="shared" si="54"/>
        <v>5514.6509999999998</v>
      </c>
      <c r="F49" s="170">
        <f t="shared" si="54"/>
        <v>5539.2525000000005</v>
      </c>
      <c r="G49" s="170">
        <f t="shared" si="54"/>
        <v>5565.7340000000004</v>
      </c>
      <c r="H49" s="170">
        <f t="shared" si="54"/>
        <v>5597.2795000000006</v>
      </c>
      <c r="J49" s="339">
        <f t="shared" ref="J49:O49" si="55">MEDIAN(J2:J47)</f>
        <v>129.97787760643203</v>
      </c>
      <c r="K49" s="339">
        <f t="shared" si="55"/>
        <v>129.34681935745078</v>
      </c>
      <c r="L49" s="339">
        <f t="shared" si="55"/>
        <v>136.38405846498623</v>
      </c>
      <c r="M49" s="339">
        <f t="shared" si="55"/>
        <v>133.63025808886243</v>
      </c>
      <c r="N49" s="339">
        <f>MEDIAN(N2:N47)</f>
        <v>129.50385262350136</v>
      </c>
      <c r="O49" s="339">
        <f t="shared" si="55"/>
        <v>127.96763396126148</v>
      </c>
      <c r="P49" s="170"/>
      <c r="Q49" s="152"/>
      <c r="R49" s="170">
        <f t="shared" ref="R49:W49" si="56">MEDIAN(R2:R47)</f>
        <v>28.150086288143598</v>
      </c>
      <c r="S49" s="170">
        <f t="shared" si="56"/>
        <v>25.84813907674414</v>
      </c>
      <c r="T49" s="170" t="e">
        <f t="shared" si="56"/>
        <v>#VALUE!</v>
      </c>
      <c r="U49" s="170">
        <f t="shared" si="56"/>
        <v>24.012235944206687</v>
      </c>
      <c r="V49" s="170" t="e">
        <f t="shared" si="56"/>
        <v>#VALUE!</v>
      </c>
      <c r="W49" s="170" t="e">
        <f t="shared" si="56"/>
        <v>#VALUE!</v>
      </c>
      <c r="Y49" s="152"/>
      <c r="Z49" s="170" t="e">
        <f t="shared" ref="Z49:AE49" si="57">MEDIAN(Z2:Z47)</f>
        <v>#VALUE!</v>
      </c>
      <c r="AA49" s="170" t="e">
        <f t="shared" si="57"/>
        <v>#VALUE!</v>
      </c>
      <c r="AB49" s="170" t="e">
        <f t="shared" si="57"/>
        <v>#VALUE!</v>
      </c>
      <c r="AC49" s="170" t="e">
        <f t="shared" si="57"/>
        <v>#VALUE!</v>
      </c>
      <c r="AD49" s="170" t="e">
        <f t="shared" si="57"/>
        <v>#VALUE!</v>
      </c>
      <c r="AE49" s="170" t="e">
        <f t="shared" si="57"/>
        <v>#VALUE!</v>
      </c>
      <c r="AG49" s="152"/>
      <c r="AH49" s="170">
        <f t="shared" ref="AH49:AM49" si="58">MEDIAN(AH2:AH47)</f>
        <v>8.7402299303919371</v>
      </c>
      <c r="AI49" s="170">
        <f t="shared" si="58"/>
        <v>10.176797800928194</v>
      </c>
      <c r="AJ49" s="170" t="e">
        <f t="shared" si="58"/>
        <v>#VALUE!</v>
      </c>
      <c r="AK49" s="170">
        <f t="shared" si="58"/>
        <v>8.5127987466393016</v>
      </c>
      <c r="AL49" s="170" t="e">
        <f t="shared" si="58"/>
        <v>#VALUE!</v>
      </c>
      <c r="AM49" s="170" t="e">
        <f t="shared" si="58"/>
        <v>#VALUE!</v>
      </c>
      <c r="AO49" s="152"/>
      <c r="AP49" s="170" t="e">
        <f t="shared" ref="AP49:AU49" si="59">MEDIAN(AP2:AP47)</f>
        <v>#VALUE!</v>
      </c>
      <c r="AQ49" s="170" t="e">
        <f t="shared" si="59"/>
        <v>#VALUE!</v>
      </c>
      <c r="AR49" s="170" t="e">
        <f t="shared" si="59"/>
        <v>#VALUE!</v>
      </c>
      <c r="AS49" s="170" t="e">
        <f t="shared" si="59"/>
        <v>#VALUE!</v>
      </c>
      <c r="AT49" s="170" t="e">
        <f t="shared" si="59"/>
        <v>#VALUE!</v>
      </c>
      <c r="AU49" s="170" t="e">
        <f t="shared" si="59"/>
        <v>#VALUE!</v>
      </c>
      <c r="AW49" s="152"/>
      <c r="AX49" s="170" t="e">
        <f t="shared" ref="AX49:BC49" si="60">MEDIAN(AX2:AX47)</f>
        <v>#VALUE!</v>
      </c>
      <c r="AY49" s="170" t="e">
        <f t="shared" si="60"/>
        <v>#VALUE!</v>
      </c>
      <c r="AZ49" s="170" t="e">
        <f t="shared" si="60"/>
        <v>#VALUE!</v>
      </c>
      <c r="BA49" s="170" t="e">
        <f t="shared" si="60"/>
        <v>#VALUE!</v>
      </c>
      <c r="BB49" s="170" t="e">
        <f t="shared" si="60"/>
        <v>#VALUE!</v>
      </c>
      <c r="BC49" s="170" t="e">
        <f t="shared" si="60"/>
        <v>#VALUE!</v>
      </c>
      <c r="BE49" s="152"/>
      <c r="BF49" s="170" t="e">
        <f t="shared" ref="BF49:BK49" si="61">MEDIAN(BF2:BF47)</f>
        <v>#VALUE!</v>
      </c>
      <c r="BG49" s="170" t="e">
        <f t="shared" si="61"/>
        <v>#VALUE!</v>
      </c>
      <c r="BH49" s="170" t="e">
        <f t="shared" si="61"/>
        <v>#VALUE!</v>
      </c>
      <c r="BI49" s="170" t="e">
        <f t="shared" si="61"/>
        <v>#VALUE!</v>
      </c>
      <c r="BJ49" s="170" t="e">
        <f t="shared" si="61"/>
        <v>#VALUE!</v>
      </c>
      <c r="BK49" s="170" t="e">
        <f t="shared" si="61"/>
        <v>#VALUE!</v>
      </c>
      <c r="BM49" s="152"/>
      <c r="BN49" s="170" t="e">
        <f t="shared" ref="BN49:BS49" si="62">MEDIAN(BN2:BN47)</f>
        <v>#VALUE!</v>
      </c>
      <c r="BO49" s="170" t="e">
        <f t="shared" si="62"/>
        <v>#VALUE!</v>
      </c>
      <c r="BP49" s="170" t="e">
        <f t="shared" si="62"/>
        <v>#VALUE!</v>
      </c>
      <c r="BQ49" s="170" t="e">
        <f t="shared" si="62"/>
        <v>#VALUE!</v>
      </c>
      <c r="BR49" s="170" t="e">
        <f t="shared" si="62"/>
        <v>#VALUE!</v>
      </c>
      <c r="BS49" s="170" t="e">
        <f t="shared" si="62"/>
        <v>#VALUE!</v>
      </c>
      <c r="BU49" s="152"/>
      <c r="BV49" s="170" t="e">
        <f t="shared" ref="BV49:CA49" si="63">MEDIAN(BV2:BV47)</f>
        <v>#VALUE!</v>
      </c>
      <c r="BW49" s="170" t="e">
        <f t="shared" si="63"/>
        <v>#VALUE!</v>
      </c>
      <c r="BX49" s="170" t="e">
        <f t="shared" si="63"/>
        <v>#VALUE!</v>
      </c>
      <c r="BY49" s="170" t="e">
        <f t="shared" si="63"/>
        <v>#VALUE!</v>
      </c>
      <c r="BZ49" s="170" t="e">
        <f t="shared" si="63"/>
        <v>#VALUE!</v>
      </c>
      <c r="CA49" s="170" t="e">
        <f t="shared" si="63"/>
        <v>#VALUE!</v>
      </c>
      <c r="CC49" s="152"/>
      <c r="CD49" s="170" t="e">
        <f t="shared" ref="CD49:CI49" si="64">MEDIAN(CD2:CD47)</f>
        <v>#VALUE!</v>
      </c>
      <c r="CE49" s="170" t="e">
        <f t="shared" si="64"/>
        <v>#VALUE!</v>
      </c>
      <c r="CF49" s="170" t="e">
        <f t="shared" si="64"/>
        <v>#VALUE!</v>
      </c>
      <c r="CG49" s="170" t="e">
        <f t="shared" si="64"/>
        <v>#VALUE!</v>
      </c>
      <c r="CH49" s="170" t="e">
        <f t="shared" si="64"/>
        <v>#VALUE!</v>
      </c>
      <c r="CI49" s="170" t="e">
        <f t="shared" si="64"/>
        <v>#VALUE!</v>
      </c>
      <c r="CK49" s="152"/>
      <c r="CL49" s="170" t="e">
        <f t="shared" ref="CL49:CQ49" si="65">MEDIAN(CL2:CL47)</f>
        <v>#VALUE!</v>
      </c>
      <c r="CM49" s="170" t="e">
        <f t="shared" si="65"/>
        <v>#VALUE!</v>
      </c>
      <c r="CN49" s="170" t="e">
        <f t="shared" si="65"/>
        <v>#VALUE!</v>
      </c>
      <c r="CO49" s="170" t="e">
        <f t="shared" si="65"/>
        <v>#VALUE!</v>
      </c>
      <c r="CP49" s="170" t="e">
        <f t="shared" si="65"/>
        <v>#VALUE!</v>
      </c>
      <c r="CQ49" s="170" t="e">
        <f t="shared" si="65"/>
        <v>#VALUE!</v>
      </c>
      <c r="CS49" s="152"/>
      <c r="CT49" s="170" t="e">
        <f t="shared" ref="CT49:CY49" si="66">MEDIAN(CT2:CT47)</f>
        <v>#VALUE!</v>
      </c>
      <c r="CU49" s="170" t="e">
        <f t="shared" si="66"/>
        <v>#VALUE!</v>
      </c>
      <c r="CV49" s="170" t="e">
        <f t="shared" si="66"/>
        <v>#VALUE!</v>
      </c>
      <c r="CW49" s="170" t="e">
        <f t="shared" si="66"/>
        <v>#VALUE!</v>
      </c>
      <c r="CX49" s="170" t="e">
        <f t="shared" si="66"/>
        <v>#VALUE!</v>
      </c>
      <c r="CY49" s="170" t="e">
        <f t="shared" si="66"/>
        <v>#VALUE!</v>
      </c>
      <c r="DA49" s="152"/>
      <c r="DB49" s="170" t="e">
        <f t="shared" ref="DB49:DG49" si="67">MEDIAN(DB2:DB47)</f>
        <v>#VALUE!</v>
      </c>
      <c r="DC49" s="170" t="e">
        <f t="shared" si="67"/>
        <v>#VALUE!</v>
      </c>
      <c r="DD49" s="170" t="e">
        <f t="shared" si="67"/>
        <v>#VALUE!</v>
      </c>
      <c r="DE49" s="170" t="e">
        <f t="shared" si="67"/>
        <v>#VALUE!</v>
      </c>
      <c r="DF49" s="170" t="e">
        <f t="shared" si="67"/>
        <v>#VALUE!</v>
      </c>
      <c r="DG49" s="170" t="e">
        <f t="shared" si="67"/>
        <v>#VALUE!</v>
      </c>
      <c r="DI49" s="152"/>
      <c r="DJ49" s="170" t="e">
        <f t="shared" ref="DJ49:DO49" si="68">MEDIAN(DJ2:DJ47)</f>
        <v>#VALUE!</v>
      </c>
      <c r="DK49" s="170" t="e">
        <f t="shared" si="68"/>
        <v>#VALUE!</v>
      </c>
      <c r="DL49" s="170" t="e">
        <f t="shared" si="68"/>
        <v>#VALUE!</v>
      </c>
      <c r="DM49" s="170" t="e">
        <f t="shared" si="68"/>
        <v>#VALUE!</v>
      </c>
      <c r="DN49" s="170" t="e">
        <f t="shared" si="68"/>
        <v>#VALUE!</v>
      </c>
      <c r="DO49" s="170" t="e">
        <f t="shared" si="68"/>
        <v>#VALUE!</v>
      </c>
      <c r="DQ49" s="152"/>
      <c r="DR49" s="170" t="e">
        <f t="shared" ref="DR49:DW49" si="69">MEDIAN(DR2:DR47)</f>
        <v>#VALUE!</v>
      </c>
      <c r="DS49" s="170" t="e">
        <f t="shared" si="69"/>
        <v>#VALUE!</v>
      </c>
      <c r="DT49" s="170" t="e">
        <f t="shared" si="69"/>
        <v>#VALUE!</v>
      </c>
      <c r="DU49" s="170" t="e">
        <f t="shared" si="69"/>
        <v>#VALUE!</v>
      </c>
      <c r="DV49" s="170" t="e">
        <f t="shared" si="69"/>
        <v>#VALUE!</v>
      </c>
      <c r="DW49" s="170" t="e">
        <f t="shared" si="69"/>
        <v>#VALUE!</v>
      </c>
      <c r="DY49" s="152"/>
      <c r="DZ49" s="170" t="e">
        <f t="shared" ref="DZ49:EE49" si="70">MEDIAN(DZ2:DZ47)</f>
        <v>#VALUE!</v>
      </c>
      <c r="EA49" s="170" t="e">
        <f t="shared" si="70"/>
        <v>#VALUE!</v>
      </c>
      <c r="EB49" s="170" t="e">
        <f t="shared" si="70"/>
        <v>#VALUE!</v>
      </c>
      <c r="EC49" s="170" t="e">
        <f t="shared" si="70"/>
        <v>#VALUE!</v>
      </c>
      <c r="ED49" s="170" t="e">
        <f t="shared" si="70"/>
        <v>#VALUE!</v>
      </c>
      <c r="EE49" s="170" t="e">
        <f t="shared" si="70"/>
        <v>#VALUE!</v>
      </c>
      <c r="EG49" s="152"/>
      <c r="EH49" s="10" t="e">
        <f t="shared" ref="EH49:EM49" si="71">MEDIAN(EH2:EH47)</f>
        <v>#VALUE!</v>
      </c>
      <c r="EI49" s="10" t="e">
        <f t="shared" si="71"/>
        <v>#VALUE!</v>
      </c>
      <c r="EJ49" s="10" t="e">
        <f t="shared" si="71"/>
        <v>#VALUE!</v>
      </c>
      <c r="EK49" s="10" t="e">
        <f t="shared" si="71"/>
        <v>#VALUE!</v>
      </c>
      <c r="EL49" s="10" t="e">
        <f t="shared" si="71"/>
        <v>#VALUE!</v>
      </c>
      <c r="EM49" s="10" t="e">
        <f t="shared" si="71"/>
        <v>#VALUE!</v>
      </c>
      <c r="EO49" s="152"/>
      <c r="EP49" s="170" t="e">
        <f t="shared" ref="EP49:EU49" si="72">MEDIAN(EP2:EP47)</f>
        <v>#VALUE!</v>
      </c>
      <c r="EQ49" s="170" t="e">
        <f t="shared" si="72"/>
        <v>#VALUE!</v>
      </c>
      <c r="ER49" s="170" t="e">
        <f t="shared" si="72"/>
        <v>#VALUE!</v>
      </c>
      <c r="ES49" s="170" t="e">
        <f t="shared" si="72"/>
        <v>#VALUE!</v>
      </c>
      <c r="ET49" s="170" t="e">
        <f t="shared" si="72"/>
        <v>#VALUE!</v>
      </c>
      <c r="EU49" s="170" t="e">
        <f t="shared" si="72"/>
        <v>#VALUE!</v>
      </c>
      <c r="EW49" s="152"/>
      <c r="EX49" s="170" t="e">
        <f t="shared" ref="EX49:FC49" si="73">MEDIAN(EX2:EX47)</f>
        <v>#VALUE!</v>
      </c>
      <c r="EY49" s="170" t="e">
        <f t="shared" si="73"/>
        <v>#VALUE!</v>
      </c>
      <c r="EZ49" s="170" t="e">
        <f t="shared" si="73"/>
        <v>#VALUE!</v>
      </c>
      <c r="FA49" s="170" t="e">
        <f t="shared" si="73"/>
        <v>#VALUE!</v>
      </c>
      <c r="FB49" s="170" t="e">
        <f t="shared" si="73"/>
        <v>#VALUE!</v>
      </c>
      <c r="FC49" s="170" t="e">
        <f t="shared" si="73"/>
        <v>#VALUE!</v>
      </c>
      <c r="FE49" s="152"/>
      <c r="FF49" s="170" t="e">
        <f t="shared" ref="FF49:FK49" si="74">MEDIAN(FF2:FF47)</f>
        <v>#VALUE!</v>
      </c>
      <c r="FG49" s="170" t="e">
        <f t="shared" si="74"/>
        <v>#VALUE!</v>
      </c>
      <c r="FH49" s="170" t="e">
        <f t="shared" si="74"/>
        <v>#VALUE!</v>
      </c>
      <c r="FI49" s="170" t="e">
        <f t="shared" si="74"/>
        <v>#VALUE!</v>
      </c>
      <c r="FJ49" s="170" t="e">
        <f t="shared" si="74"/>
        <v>#VALUE!</v>
      </c>
      <c r="FK49" s="170" t="e">
        <f t="shared" si="74"/>
        <v>#VALUE!</v>
      </c>
      <c r="FM49" s="152"/>
      <c r="FN49" s="170" t="e">
        <f t="shared" ref="FN49:FS49" si="75">MEDIAN(FN2:FN47)</f>
        <v>#VALUE!</v>
      </c>
      <c r="FO49" s="170" t="e">
        <f t="shared" si="75"/>
        <v>#VALUE!</v>
      </c>
      <c r="FP49" s="170" t="e">
        <f t="shared" si="75"/>
        <v>#VALUE!</v>
      </c>
      <c r="FQ49" s="170" t="e">
        <f t="shared" si="75"/>
        <v>#VALUE!</v>
      </c>
      <c r="FR49" s="170" t="e">
        <f t="shared" si="75"/>
        <v>#VALUE!</v>
      </c>
      <c r="FS49" s="170" t="e">
        <f t="shared" si="75"/>
        <v>#VALUE!</v>
      </c>
      <c r="FU49" s="152"/>
      <c r="FV49" s="170" t="e">
        <f t="shared" ref="FV49:GA49" si="76">MEDIAN(FV2:FV47)</f>
        <v>#VALUE!</v>
      </c>
      <c r="FW49" s="170" t="e">
        <f t="shared" si="76"/>
        <v>#VALUE!</v>
      </c>
      <c r="FX49" s="170" t="e">
        <f t="shared" si="76"/>
        <v>#VALUE!</v>
      </c>
      <c r="FY49" s="170" t="e">
        <f t="shared" si="76"/>
        <v>#VALUE!</v>
      </c>
      <c r="FZ49" s="170" t="e">
        <f t="shared" si="76"/>
        <v>#VALUE!</v>
      </c>
      <c r="GA49" s="170" t="e">
        <f t="shared" si="76"/>
        <v>#VALUE!</v>
      </c>
      <c r="GC49" s="152"/>
      <c r="GE49" s="170" t="e">
        <f>MEDIAN(GE2:GE47)</f>
        <v>#VALUE!</v>
      </c>
      <c r="GF49" s="170" t="e">
        <f>MEDIAN(GF2:GF47)</f>
        <v>#VALUE!</v>
      </c>
      <c r="GG49" s="170" t="e">
        <f>MEDIAN(GG2:GG47)</f>
        <v>#VALUE!</v>
      </c>
      <c r="GH49" s="170" t="e">
        <f>MEDIAN(GH2:GH47)</f>
        <v>#VALUE!</v>
      </c>
      <c r="GI49" s="170" t="e">
        <f>MEDIAN(GI2:GI47)</f>
        <v>#VALUE!</v>
      </c>
      <c r="GJ49" s="152"/>
      <c r="GK49" s="170" t="e">
        <f>MEDIAN(GK2:GK47)</f>
        <v>#VALUE!</v>
      </c>
      <c r="GL49" s="170" t="e">
        <f>MEDIAN(GL2:GL47)</f>
        <v>#VALUE!</v>
      </c>
      <c r="GM49" s="170" t="e">
        <f>MEDIAN(GM2:GM47)</f>
        <v>#VALUE!</v>
      </c>
      <c r="GN49" s="170" t="e">
        <f>MEDIAN(GN2:GN47)</f>
        <v>#VALUE!</v>
      </c>
      <c r="GO49" s="170" t="e">
        <f>MEDIAN(GO2:GO47)</f>
        <v>#VALUE!</v>
      </c>
      <c r="GP49" s="152"/>
      <c r="GQ49" s="170" t="e">
        <f>MEDIAN(GQ2:GQ47)</f>
        <v>#VALUE!</v>
      </c>
      <c r="GR49" s="170" t="e">
        <f>MEDIAN(GR2:GR47)</f>
        <v>#VALUE!</v>
      </c>
      <c r="GS49" s="170" t="e">
        <f>MEDIAN(GS2:GS47)</f>
        <v>#VALUE!</v>
      </c>
      <c r="GT49" s="170" t="e">
        <f>MEDIAN(GT2:GT47)</f>
        <v>#VALUE!</v>
      </c>
      <c r="GU49" s="170" t="e">
        <f>MEDIAN(GU2:GU47)</f>
        <v>#VALUE!</v>
      </c>
      <c r="GV49" s="152"/>
      <c r="GW49" s="170" t="e">
        <f>MEDIAN(GW2:GW47)</f>
        <v>#VALUE!</v>
      </c>
      <c r="GX49" s="170" t="e">
        <f>MEDIAN(GX2:GX47)</f>
        <v>#VALUE!</v>
      </c>
      <c r="GY49" s="170" t="e">
        <f>MEDIAN(GY2:GY47)</f>
        <v>#VALUE!</v>
      </c>
      <c r="GZ49" s="170" t="e">
        <f>MEDIAN(GZ2:GZ47)</f>
        <v>#VALUE!</v>
      </c>
      <c r="HA49" s="170" t="e">
        <f>MEDIAN(HA2:HA47)</f>
        <v>#VALUE!</v>
      </c>
      <c r="HB49" s="152"/>
      <c r="HC49" s="170" t="e">
        <f>MEDIAN(HC2:HC47)</f>
        <v>#VALUE!</v>
      </c>
      <c r="HD49" s="170" t="e">
        <f>MEDIAN(HD2:HD47)</f>
        <v>#VALUE!</v>
      </c>
      <c r="HE49" s="170" t="e">
        <f>MEDIAN(HE2:HE47)</f>
        <v>#VALUE!</v>
      </c>
      <c r="HF49" s="170" t="e">
        <f>MEDIAN(HF2:HF47)</f>
        <v>#VALUE!</v>
      </c>
      <c r="HG49" s="170" t="e">
        <f>MEDIAN(HG2:HG47)</f>
        <v>#VALUE!</v>
      </c>
      <c r="HH49" s="152"/>
      <c r="HI49" s="170" t="e">
        <f>MEDIAN(HI2:HI47)</f>
        <v>#VALUE!</v>
      </c>
      <c r="HJ49" s="170" t="e">
        <f>MEDIAN(HJ2:HJ47)</f>
        <v>#VALUE!</v>
      </c>
      <c r="HK49" s="170" t="e">
        <f>MEDIAN(HK2:HK47)</f>
        <v>#VALUE!</v>
      </c>
      <c r="HL49" s="170" t="e">
        <f>MEDIAN(HL2:HL47)</f>
        <v>#VALUE!</v>
      </c>
      <c r="HM49" s="170" t="e">
        <f>MEDIAN(HM2:HM47)</f>
        <v>#VALUE!</v>
      </c>
      <c r="HN49" s="152"/>
      <c r="HO49" s="170" t="e">
        <f>MEDIAN(HO2:HO47)</f>
        <v>#VALUE!</v>
      </c>
      <c r="HP49" s="170" t="e">
        <f>MEDIAN(HP2:HP47)</f>
        <v>#VALUE!</v>
      </c>
      <c r="HQ49" s="170" t="e">
        <f>MEDIAN(HQ2:HQ47)</f>
        <v>#VALUE!</v>
      </c>
      <c r="HR49" s="170" t="e">
        <f>MEDIAN(HR2:HR47)</f>
        <v>#VALUE!</v>
      </c>
      <c r="HS49" s="170" t="e">
        <f>MEDIAN(HS2:HS47)</f>
        <v>#VALUE!</v>
      </c>
      <c r="HT49" s="152"/>
      <c r="HU49" s="170" t="e">
        <f>MEDIAN(HU2:HU47)</f>
        <v>#VALUE!</v>
      </c>
      <c r="HV49" s="170" t="e">
        <f>MEDIAN(HV2:HV47)</f>
        <v>#VALUE!</v>
      </c>
      <c r="HW49" s="170" t="e">
        <f>MEDIAN(HW2:HW47)</f>
        <v>#VALUE!</v>
      </c>
      <c r="HX49" s="170" t="e">
        <f>MEDIAN(HX2:HX47)</f>
        <v>#VALUE!</v>
      </c>
      <c r="HY49" s="170" t="e">
        <f>MEDIAN(HY2:HY47)</f>
        <v>#VALUE!</v>
      </c>
      <c r="HZ49" s="152"/>
      <c r="IA49" s="170" t="e">
        <f>MEDIAN(IA2:IA47)</f>
        <v>#VALUE!</v>
      </c>
      <c r="IB49" s="170" t="e">
        <f>MEDIAN(IB2:IB47)</f>
        <v>#VALUE!</v>
      </c>
      <c r="IC49" s="170" t="e">
        <f>MEDIAN(IC2:IC47)</f>
        <v>#VALUE!</v>
      </c>
      <c r="ID49" s="170" t="e">
        <f>MEDIAN(ID2:ID47)</f>
        <v>#VALUE!</v>
      </c>
      <c r="IE49" s="170" t="e">
        <f>MEDIAN(IE2:IE47)</f>
        <v>#VALUE!</v>
      </c>
      <c r="IF49" s="152"/>
      <c r="IG49" s="170" t="e">
        <f>MEDIAN(IG2:IG47)</f>
        <v>#VALUE!</v>
      </c>
      <c r="IH49" s="170" t="e">
        <f>MEDIAN(IH2:IH47)</f>
        <v>#VALUE!</v>
      </c>
      <c r="II49" s="170" t="e">
        <f>MEDIAN(II2:II47)</f>
        <v>#VALUE!</v>
      </c>
      <c r="IJ49" s="170" t="e">
        <f>MEDIAN(IJ2:IJ47)</f>
        <v>#VALUE!</v>
      </c>
      <c r="IK49" s="170" t="e">
        <f>MEDIAN(IK2:IK47)</f>
        <v>#VALUE!</v>
      </c>
      <c r="IL49" s="152"/>
      <c r="IM49" s="170" t="e">
        <f>MEDIAN(IM2:IM47)</f>
        <v>#VALUE!</v>
      </c>
      <c r="IN49" s="170" t="e">
        <f>MEDIAN(IN2:IN47)</f>
        <v>#VALUE!</v>
      </c>
      <c r="IO49" s="170" t="e">
        <f>MEDIAN(IO2:IO47)</f>
        <v>#VALUE!</v>
      </c>
      <c r="IP49" s="170" t="e">
        <f>MEDIAN(IP2:IP47)</f>
        <v>#VALUE!</v>
      </c>
      <c r="IQ49" s="170" t="e">
        <f>MEDIAN(IQ2:IQ47)</f>
        <v>#VALUE!</v>
      </c>
      <c r="IR49" s="152"/>
      <c r="IS49" s="170" t="e">
        <f>MEDIAN(IS2:IS47)</f>
        <v>#VALUE!</v>
      </c>
      <c r="IT49" s="170" t="e">
        <f>MEDIAN(IT2:IT47)</f>
        <v>#VALUE!</v>
      </c>
      <c r="IU49" s="170" t="e">
        <f>MEDIAN(IU2:IU47)</f>
        <v>#VALUE!</v>
      </c>
      <c r="IV49" s="170" t="e">
        <f>MEDIAN(IV2:IV47)</f>
        <v>#VALUE!</v>
      </c>
      <c r="IW49" s="170" t="e">
        <f>MEDIAN(IW2:IW47)</f>
        <v>#VALUE!</v>
      </c>
      <c r="IX49" s="152"/>
      <c r="IY49" s="170" t="e">
        <f>MEDIAN(IY2:IY47)</f>
        <v>#VALUE!</v>
      </c>
      <c r="IZ49" s="170" t="e">
        <f>MEDIAN(IZ2:IZ47)</f>
        <v>#VALUE!</v>
      </c>
      <c r="JA49" s="170" t="e">
        <f>MEDIAN(JA2:JA47)</f>
        <v>#VALUE!</v>
      </c>
      <c r="JB49" s="152"/>
      <c r="JC49" s="170" t="e">
        <f t="shared" ref="JC49:JL49" si="77">MEDIAN(JC2:JC47)</f>
        <v>#VALUE!</v>
      </c>
      <c r="JD49" s="170" t="e">
        <f t="shared" si="77"/>
        <v>#VALUE!</v>
      </c>
      <c r="JE49" s="170" t="e">
        <f t="shared" si="77"/>
        <v>#VALUE!</v>
      </c>
      <c r="JF49" s="170" t="e">
        <f t="shared" si="77"/>
        <v>#VALUE!</v>
      </c>
      <c r="JG49" s="170" t="e">
        <f t="shared" si="77"/>
        <v>#VALUE!</v>
      </c>
      <c r="JH49" s="170" t="e">
        <f t="shared" si="77"/>
        <v>#VALUE!</v>
      </c>
      <c r="JI49" s="170" t="e">
        <f t="shared" si="77"/>
        <v>#VALUE!</v>
      </c>
      <c r="JJ49" s="170" t="e">
        <f t="shared" si="77"/>
        <v>#VALUE!</v>
      </c>
      <c r="JK49" s="170" t="e">
        <f t="shared" si="77"/>
        <v>#VALUE!</v>
      </c>
      <c r="JL49" s="170" t="e">
        <f t="shared" si="77"/>
        <v>#VALUE!</v>
      </c>
      <c r="JM49" s="152"/>
      <c r="JN49" s="170" t="e">
        <f t="shared" ref="JN49:JS49" si="78">MEDIAN(JN2:JN47)</f>
        <v>#VALUE!</v>
      </c>
      <c r="JO49" s="170" t="e">
        <f t="shared" si="78"/>
        <v>#VALUE!</v>
      </c>
      <c r="JP49" s="170" t="e">
        <f t="shared" si="78"/>
        <v>#VALUE!</v>
      </c>
      <c r="JQ49" s="170" t="e">
        <f t="shared" si="78"/>
        <v>#VALUE!</v>
      </c>
      <c r="JR49" s="170" t="e">
        <f t="shared" si="78"/>
        <v>#VALUE!</v>
      </c>
      <c r="JS49" s="170" t="e">
        <f t="shared" si="78"/>
        <v>#VALUE!</v>
      </c>
      <c r="JT49" s="152"/>
      <c r="JU49" s="170" t="e">
        <f t="shared" ref="JU49:JZ49" si="79">MEDIAN(JU2:JU47)</f>
        <v>#VALUE!</v>
      </c>
      <c r="JV49" s="170" t="e">
        <f t="shared" si="79"/>
        <v>#VALUE!</v>
      </c>
      <c r="JW49" s="170" t="e">
        <f t="shared" si="79"/>
        <v>#VALUE!</v>
      </c>
      <c r="JX49" s="170" t="e">
        <f t="shared" si="79"/>
        <v>#VALUE!</v>
      </c>
      <c r="JY49" s="170" t="e">
        <f t="shared" si="79"/>
        <v>#VALUE!</v>
      </c>
      <c r="JZ49" s="170" t="e">
        <f t="shared" si="79"/>
        <v>#VALUE!</v>
      </c>
      <c r="KA49" s="152"/>
      <c r="KB49" s="170" t="e">
        <f>MEDIAN(KB2:KB47)</f>
        <v>#VALUE!</v>
      </c>
      <c r="KC49" s="170" t="e">
        <f>MEDIAN(KC2:KC47)</f>
        <v>#VALUE!</v>
      </c>
      <c r="KD49" s="170" t="e">
        <f>MEDIAN(KD2:KD47)</f>
        <v>#VALUE!</v>
      </c>
      <c r="KE49" s="170" t="e">
        <f>MEDIAN(KE2:KE47)</f>
        <v>#VALUE!</v>
      </c>
      <c r="KF49" s="152"/>
      <c r="KG49" s="170" t="e">
        <f>MEDIAN(KG2:KG47)</f>
        <v>#VALUE!</v>
      </c>
      <c r="KH49" s="170" t="e">
        <f>MEDIAN(KH2:KH47)</f>
        <v>#VALUE!</v>
      </c>
      <c r="KI49" s="170" t="e">
        <f>MEDIAN(KI2:KI47)</f>
        <v>#VALUE!</v>
      </c>
      <c r="KJ49" s="170" t="e">
        <f>MEDIAN(KJ2:KJ47)</f>
        <v>#VALUE!</v>
      </c>
      <c r="KK49" s="170" t="e">
        <f>MEDIAN(KK2:KK47)</f>
        <v>#VALUE!</v>
      </c>
      <c r="KL49" s="152"/>
      <c r="KM49" s="170" t="e">
        <f>MEDIAN(KM2:KM47)</f>
        <v>#VALUE!</v>
      </c>
      <c r="KN49" s="170" t="e">
        <f>MEDIAN(KN2:KN47)</f>
        <v>#VALUE!</v>
      </c>
      <c r="KO49" s="170" t="e">
        <f>MEDIAN(KO2:KO47)</f>
        <v>#VALUE!</v>
      </c>
      <c r="KP49" s="170" t="e">
        <f>MEDIAN(KP2:KP47)</f>
        <v>#VALUE!</v>
      </c>
      <c r="KQ49" s="170" t="e">
        <f>MEDIAN(KQ2:KQ47)</f>
        <v>#VALUE!</v>
      </c>
      <c r="KR49" s="152"/>
      <c r="KS49" s="170" t="e">
        <f t="shared" ref="KS49:KY49" si="80">MEDIAN(KS2:KS47)</f>
        <v>#VALUE!</v>
      </c>
      <c r="KT49" s="170" t="e">
        <f t="shared" si="80"/>
        <v>#VALUE!</v>
      </c>
      <c r="KU49" s="170" t="e">
        <f t="shared" si="80"/>
        <v>#VALUE!</v>
      </c>
      <c r="KV49" s="170" t="e">
        <f t="shared" si="80"/>
        <v>#VALUE!</v>
      </c>
      <c r="KW49" s="170" t="e">
        <f t="shared" si="80"/>
        <v>#VALUE!</v>
      </c>
      <c r="KX49" s="170" t="e">
        <f t="shared" si="80"/>
        <v>#VALUE!</v>
      </c>
      <c r="KY49" s="170" t="e">
        <f t="shared" si="80"/>
        <v>#VALUE!</v>
      </c>
      <c r="KZ49" s="152"/>
      <c r="LA49" s="170" t="e">
        <f>MEDIAN(LA2:LA47)</f>
        <v>#VALUE!</v>
      </c>
      <c r="LB49" s="170" t="e">
        <f>MEDIAN(LB2:LB47)</f>
        <v>#VALUE!</v>
      </c>
      <c r="LC49" s="152"/>
      <c r="LD49" s="170" t="e">
        <f t="shared" ref="LD49:LI49" si="81">MEDIAN(LD2:LD47)</f>
        <v>#VALUE!</v>
      </c>
      <c r="LE49" s="170" t="e">
        <f t="shared" si="81"/>
        <v>#VALUE!</v>
      </c>
      <c r="LF49" s="170" t="e">
        <f t="shared" si="81"/>
        <v>#VALUE!</v>
      </c>
      <c r="LG49" s="170" t="e">
        <f t="shared" si="81"/>
        <v>#VALUE!</v>
      </c>
      <c r="LH49" s="170" t="e">
        <f t="shared" si="81"/>
        <v>#VALUE!</v>
      </c>
      <c r="LI49" s="170" t="e">
        <f t="shared" si="81"/>
        <v>#VALUE!</v>
      </c>
      <c r="LJ49" s="152"/>
      <c r="LK49" s="170" t="e">
        <f t="shared" ref="LK49:LP49" si="82">MEDIAN(LK2:LK47)</f>
        <v>#VALUE!</v>
      </c>
      <c r="LL49" s="170" t="e">
        <f t="shared" si="82"/>
        <v>#VALUE!</v>
      </c>
      <c r="LM49" s="170" t="e">
        <f t="shared" si="82"/>
        <v>#VALUE!</v>
      </c>
      <c r="LN49" s="170" t="e">
        <f t="shared" si="82"/>
        <v>#VALUE!</v>
      </c>
      <c r="LO49" s="170" t="e">
        <f t="shared" si="82"/>
        <v>#VALUE!</v>
      </c>
      <c r="LP49" s="170" t="e">
        <f t="shared" si="82"/>
        <v>#VALUE!</v>
      </c>
      <c r="LQ49" s="152"/>
      <c r="LR49" s="170" t="e">
        <f t="shared" ref="LR49:LW49" si="83">MEDIAN(LR2:LR47)</f>
        <v>#VALUE!</v>
      </c>
      <c r="LS49" s="170" t="e">
        <f t="shared" si="83"/>
        <v>#VALUE!</v>
      </c>
      <c r="LT49" s="170" t="e">
        <f t="shared" si="83"/>
        <v>#VALUE!</v>
      </c>
      <c r="LU49" s="170" t="e">
        <f t="shared" si="83"/>
        <v>#VALUE!</v>
      </c>
      <c r="LV49" s="170" t="e">
        <f t="shared" si="83"/>
        <v>#VALUE!</v>
      </c>
      <c r="LW49" s="170" t="e">
        <f t="shared" si="83"/>
        <v>#VALUE!</v>
      </c>
      <c r="LX49" s="152"/>
      <c r="LY49" s="170" t="e">
        <f t="shared" ref="LY49:MD49" si="84">MEDIAN(LY2:LY47)</f>
        <v>#VALUE!</v>
      </c>
      <c r="LZ49" s="170" t="e">
        <f t="shared" si="84"/>
        <v>#VALUE!</v>
      </c>
      <c r="MA49" s="170" t="e">
        <f t="shared" si="84"/>
        <v>#VALUE!</v>
      </c>
      <c r="MB49" s="170" t="e">
        <f t="shared" si="84"/>
        <v>#VALUE!</v>
      </c>
      <c r="MC49" s="170" t="e">
        <f t="shared" si="84"/>
        <v>#VALUE!</v>
      </c>
      <c r="MD49" s="170" t="e">
        <f t="shared" si="84"/>
        <v>#VALUE!</v>
      </c>
      <c r="ME49" s="152"/>
      <c r="MF49" s="170" t="e">
        <f t="shared" ref="MF49:ML49" si="85">MEDIAN(MF2:MF47)</f>
        <v>#VALUE!</v>
      </c>
      <c r="MG49" s="170" t="e">
        <f t="shared" si="85"/>
        <v>#VALUE!</v>
      </c>
      <c r="MH49" s="170" t="e">
        <f t="shared" si="85"/>
        <v>#VALUE!</v>
      </c>
      <c r="MI49" s="170" t="e">
        <f t="shared" si="85"/>
        <v>#VALUE!</v>
      </c>
      <c r="MJ49" s="170" t="e">
        <f t="shared" si="85"/>
        <v>#VALUE!</v>
      </c>
      <c r="MK49" s="170" t="e">
        <f t="shared" si="85"/>
        <v>#VALUE!</v>
      </c>
      <c r="ML49" s="170" t="e">
        <f t="shared" si="85"/>
        <v>#VALUE!</v>
      </c>
      <c r="MM49" s="152"/>
      <c r="MN49" s="170" t="e">
        <f>MEDIAN(MN2:MN47)</f>
        <v>#VALUE!</v>
      </c>
      <c r="MO49" s="152"/>
      <c r="MP49" s="170" t="e">
        <f>MEDIAN(MP2:MP47)</f>
        <v>#VALUE!</v>
      </c>
      <c r="MQ49" s="170" t="e">
        <f>MEDIAN(MQ2:MQ47)</f>
        <v>#VALUE!</v>
      </c>
      <c r="MR49" s="170" t="e">
        <f>MEDIAN(MR2:MR47)</f>
        <v>#VALUE!</v>
      </c>
      <c r="MS49" s="170" t="e">
        <f>MEDIAN(MS2:MS47)</f>
        <v>#VALUE!</v>
      </c>
      <c r="MT49" s="152"/>
      <c r="MU49" s="170" t="e">
        <f>MEDIAN(MU2:MU47)</f>
        <v>#VALUE!</v>
      </c>
      <c r="MV49" s="170" t="e">
        <f>MEDIAN(MV2:MV47)</f>
        <v>#VALUE!</v>
      </c>
      <c r="MW49" s="170" t="e">
        <f>MEDIAN(MW2:MW47)</f>
        <v>#VALUE!</v>
      </c>
      <c r="MX49" s="170" t="e">
        <f>MEDIAN(MX2:MX47)</f>
        <v>#VALUE!</v>
      </c>
      <c r="MY49" s="152"/>
      <c r="MZ49" s="170" t="e">
        <f>MEDIAN(MZ2:MZ47)</f>
        <v>#VALUE!</v>
      </c>
      <c r="NA49" s="170" t="e">
        <f>MEDIAN(NA2:NA47)</f>
        <v>#VALUE!</v>
      </c>
      <c r="NB49" s="170" t="e">
        <f>MEDIAN(NB2:NB47)</f>
        <v>#VALUE!</v>
      </c>
      <c r="NC49" s="170" t="e">
        <f>MEDIAN(NC2:NC47)</f>
        <v>#VALUE!</v>
      </c>
    </row>
    <row r="50" spans="2:367">
      <c r="B50" s="54" t="s">
        <v>3329</v>
      </c>
      <c r="C50" s="170">
        <f t="shared" ref="C50:H50" si="86">MIN(C2:C47)</f>
        <v>318.452</v>
      </c>
      <c r="D50" s="170">
        <f t="shared" si="86"/>
        <v>319.57499999999999</v>
      </c>
      <c r="E50" s="170">
        <f t="shared" si="86"/>
        <v>321.85700000000003</v>
      </c>
      <c r="F50" s="170">
        <f t="shared" si="86"/>
        <v>325.67099999999999</v>
      </c>
      <c r="G50" s="170">
        <f t="shared" si="86"/>
        <v>329.1</v>
      </c>
      <c r="H50" s="170">
        <f t="shared" si="86"/>
        <v>332.529</v>
      </c>
      <c r="J50" s="339">
        <f t="shared" ref="J50:O50" si="87">MIN(J2:J47)</f>
        <v>46.788841018426638</v>
      </c>
      <c r="K50" s="339">
        <f t="shared" si="87"/>
        <v>47.563169834937028</v>
      </c>
      <c r="L50" s="339">
        <f t="shared" si="87"/>
        <v>47.225941955588965</v>
      </c>
      <c r="M50" s="339">
        <f t="shared" si="87"/>
        <v>47.286985945939307</v>
      </c>
      <c r="N50" s="339">
        <f t="shared" si="87"/>
        <v>44.363415375265873</v>
      </c>
      <c r="O50" s="339">
        <f t="shared" si="87"/>
        <v>37.289980723485769</v>
      </c>
      <c r="P50" s="170"/>
      <c r="Q50" s="152"/>
      <c r="R50" s="170">
        <f t="shared" ref="R50:W50" si="88">MIN(R2:R47)</f>
        <v>1.884114403426576</v>
      </c>
      <c r="S50" s="170">
        <f t="shared" si="88"/>
        <v>4.0780777106836901</v>
      </c>
      <c r="T50" s="170" t="e">
        <f t="shared" si="88"/>
        <v>#VALUE!</v>
      </c>
      <c r="U50" s="170">
        <f t="shared" si="88"/>
        <v>2.4564668023864575</v>
      </c>
      <c r="V50" s="170" t="e">
        <f t="shared" si="88"/>
        <v>#VALUE!</v>
      </c>
      <c r="W50" s="170" t="e">
        <f t="shared" si="88"/>
        <v>#VALUE!</v>
      </c>
      <c r="Y50" s="152"/>
      <c r="Z50" s="170" t="e">
        <f t="shared" ref="Z50:AE50" si="89">MIN(Z2:Z47)</f>
        <v>#VALUE!</v>
      </c>
      <c r="AA50" s="170" t="e">
        <f t="shared" si="89"/>
        <v>#VALUE!</v>
      </c>
      <c r="AB50" s="170" t="e">
        <f t="shared" si="89"/>
        <v>#VALUE!</v>
      </c>
      <c r="AC50" s="170" t="e">
        <f t="shared" si="89"/>
        <v>#VALUE!</v>
      </c>
      <c r="AD50" s="170" t="e">
        <f t="shared" si="89"/>
        <v>#VALUE!</v>
      </c>
      <c r="AE50" s="170" t="e">
        <f t="shared" si="89"/>
        <v>#VALUE!</v>
      </c>
      <c r="AG50" s="152"/>
      <c r="AH50" s="170">
        <f t="shared" ref="AH50:AM50" si="90">MIN(AH2:AH47)</f>
        <v>1.029750940377965</v>
      </c>
      <c r="AI50" s="170">
        <f t="shared" si="90"/>
        <v>0.91062916214752432</v>
      </c>
      <c r="AJ50" s="170" t="e">
        <f t="shared" si="90"/>
        <v>#VALUE!</v>
      </c>
      <c r="AK50" s="170">
        <f t="shared" si="90"/>
        <v>1.3084470383000495</v>
      </c>
      <c r="AL50" s="170" t="e">
        <f t="shared" si="90"/>
        <v>#VALUE!</v>
      </c>
      <c r="AM50" s="170" t="e">
        <f t="shared" si="90"/>
        <v>#VALUE!</v>
      </c>
      <c r="AO50" s="152"/>
      <c r="AP50" s="170" t="e">
        <f t="shared" ref="AP50:AU50" si="91">MIN(AP2:AP47)</f>
        <v>#VALUE!</v>
      </c>
      <c r="AQ50" s="170" t="e">
        <f t="shared" si="91"/>
        <v>#VALUE!</v>
      </c>
      <c r="AR50" s="170" t="e">
        <f t="shared" si="91"/>
        <v>#VALUE!</v>
      </c>
      <c r="AS50" s="170" t="e">
        <f t="shared" si="91"/>
        <v>#VALUE!</v>
      </c>
      <c r="AT50" s="170" t="e">
        <f t="shared" si="91"/>
        <v>#VALUE!</v>
      </c>
      <c r="AU50" s="170" t="e">
        <f t="shared" si="91"/>
        <v>#VALUE!</v>
      </c>
      <c r="AW50" s="152"/>
      <c r="AX50" s="170" t="e">
        <f t="shared" ref="AX50:BC50" si="92">MIN(AX2:AX47)</f>
        <v>#VALUE!</v>
      </c>
      <c r="AY50" s="170" t="e">
        <f t="shared" si="92"/>
        <v>#VALUE!</v>
      </c>
      <c r="AZ50" s="170" t="e">
        <f t="shared" si="92"/>
        <v>#VALUE!</v>
      </c>
      <c r="BA50" s="170" t="e">
        <f t="shared" si="92"/>
        <v>#VALUE!</v>
      </c>
      <c r="BB50" s="170" t="e">
        <f t="shared" si="92"/>
        <v>#VALUE!</v>
      </c>
      <c r="BC50" s="170" t="e">
        <f t="shared" si="92"/>
        <v>#VALUE!</v>
      </c>
      <c r="BE50" s="152"/>
      <c r="BF50" s="170" t="e">
        <f t="shared" ref="BF50:BK50" si="93">MIN(BF2:BF47)</f>
        <v>#VALUE!</v>
      </c>
      <c r="BG50" s="170" t="e">
        <f t="shared" si="93"/>
        <v>#VALUE!</v>
      </c>
      <c r="BH50" s="170" t="e">
        <f t="shared" si="93"/>
        <v>#VALUE!</v>
      </c>
      <c r="BI50" s="170" t="e">
        <f t="shared" si="93"/>
        <v>#VALUE!</v>
      </c>
      <c r="BJ50" s="170" t="e">
        <f t="shared" si="93"/>
        <v>#VALUE!</v>
      </c>
      <c r="BK50" s="170" t="e">
        <f t="shared" si="93"/>
        <v>#VALUE!</v>
      </c>
      <c r="BM50" s="152"/>
      <c r="BN50" s="170" t="e">
        <f t="shared" ref="BN50:BS50" si="94">MIN(BN2:BN47)</f>
        <v>#VALUE!</v>
      </c>
      <c r="BO50" s="170" t="e">
        <f t="shared" si="94"/>
        <v>#VALUE!</v>
      </c>
      <c r="BP50" s="170" t="e">
        <f t="shared" si="94"/>
        <v>#VALUE!</v>
      </c>
      <c r="BQ50" s="170" t="e">
        <f t="shared" si="94"/>
        <v>#VALUE!</v>
      </c>
      <c r="BR50" s="170" t="e">
        <f t="shared" si="94"/>
        <v>#VALUE!</v>
      </c>
      <c r="BS50" s="170" t="e">
        <f t="shared" si="94"/>
        <v>#VALUE!</v>
      </c>
      <c r="BU50" s="152"/>
      <c r="BV50" s="170" t="e">
        <f t="shared" ref="BV50:CA50" si="95">MIN(BV2:BV47)</f>
        <v>#VALUE!</v>
      </c>
      <c r="BW50" s="170" t="e">
        <f t="shared" si="95"/>
        <v>#VALUE!</v>
      </c>
      <c r="BX50" s="170" t="e">
        <f t="shared" si="95"/>
        <v>#VALUE!</v>
      </c>
      <c r="BY50" s="170" t="e">
        <f t="shared" si="95"/>
        <v>#VALUE!</v>
      </c>
      <c r="BZ50" s="170" t="e">
        <f t="shared" si="95"/>
        <v>#VALUE!</v>
      </c>
      <c r="CA50" s="170" t="e">
        <f t="shared" si="95"/>
        <v>#VALUE!</v>
      </c>
      <c r="CC50" s="152"/>
      <c r="CD50" s="170" t="e">
        <f t="shared" ref="CD50:CI50" si="96">MIN(CD2:CD47)</f>
        <v>#VALUE!</v>
      </c>
      <c r="CE50" s="170" t="e">
        <f t="shared" si="96"/>
        <v>#VALUE!</v>
      </c>
      <c r="CF50" s="170" t="e">
        <f t="shared" si="96"/>
        <v>#VALUE!</v>
      </c>
      <c r="CG50" s="170" t="e">
        <f t="shared" si="96"/>
        <v>#VALUE!</v>
      </c>
      <c r="CH50" s="170" t="e">
        <f t="shared" si="96"/>
        <v>#VALUE!</v>
      </c>
      <c r="CI50" s="170" t="e">
        <f t="shared" si="96"/>
        <v>#VALUE!</v>
      </c>
      <c r="CK50" s="152"/>
      <c r="CL50" s="170" t="e">
        <f t="shared" ref="CL50:CQ50" si="97">MIN(CL2:CL47)</f>
        <v>#VALUE!</v>
      </c>
      <c r="CM50" s="170" t="e">
        <f t="shared" si="97"/>
        <v>#VALUE!</v>
      </c>
      <c r="CN50" s="170" t="e">
        <f t="shared" si="97"/>
        <v>#VALUE!</v>
      </c>
      <c r="CO50" s="170" t="e">
        <f t="shared" si="97"/>
        <v>#VALUE!</v>
      </c>
      <c r="CP50" s="170" t="e">
        <f t="shared" si="97"/>
        <v>#VALUE!</v>
      </c>
      <c r="CQ50" s="170" t="e">
        <f t="shared" si="97"/>
        <v>#VALUE!</v>
      </c>
      <c r="CS50" s="152"/>
      <c r="CT50" s="170" t="e">
        <f t="shared" ref="CT50:CY50" si="98">MIN(CT2:CT47)</f>
        <v>#VALUE!</v>
      </c>
      <c r="CU50" s="170" t="e">
        <f t="shared" si="98"/>
        <v>#VALUE!</v>
      </c>
      <c r="CV50" s="170" t="e">
        <f t="shared" si="98"/>
        <v>#VALUE!</v>
      </c>
      <c r="CW50" s="170" t="e">
        <f t="shared" si="98"/>
        <v>#VALUE!</v>
      </c>
      <c r="CX50" s="170" t="e">
        <f t="shared" si="98"/>
        <v>#VALUE!</v>
      </c>
      <c r="CY50" s="170" t="e">
        <f t="shared" si="98"/>
        <v>#VALUE!</v>
      </c>
      <c r="DA50" s="152"/>
      <c r="DB50" s="170" t="e">
        <f t="shared" ref="DB50:DG50" si="99">MIN(DB2:DB47)</f>
        <v>#VALUE!</v>
      </c>
      <c r="DC50" s="170" t="e">
        <f t="shared" si="99"/>
        <v>#VALUE!</v>
      </c>
      <c r="DD50" s="170" t="e">
        <f t="shared" si="99"/>
        <v>#VALUE!</v>
      </c>
      <c r="DE50" s="170" t="e">
        <f t="shared" si="99"/>
        <v>#VALUE!</v>
      </c>
      <c r="DF50" s="170" t="e">
        <f t="shared" si="99"/>
        <v>#VALUE!</v>
      </c>
      <c r="DG50" s="170" t="e">
        <f t="shared" si="99"/>
        <v>#VALUE!</v>
      </c>
      <c r="DI50" s="152"/>
      <c r="DJ50" s="170" t="e">
        <f t="shared" ref="DJ50:DO50" si="100">MIN(DJ2:DJ47)</f>
        <v>#VALUE!</v>
      </c>
      <c r="DK50" s="170" t="e">
        <f t="shared" si="100"/>
        <v>#VALUE!</v>
      </c>
      <c r="DL50" s="170" t="e">
        <f t="shared" si="100"/>
        <v>#VALUE!</v>
      </c>
      <c r="DM50" s="170" t="e">
        <f t="shared" si="100"/>
        <v>#VALUE!</v>
      </c>
      <c r="DN50" s="170" t="e">
        <f t="shared" si="100"/>
        <v>#VALUE!</v>
      </c>
      <c r="DO50" s="170" t="e">
        <f t="shared" si="100"/>
        <v>#VALUE!</v>
      </c>
      <c r="DQ50" s="152"/>
      <c r="DR50" s="170" t="e">
        <f t="shared" ref="DR50:DW50" si="101">MIN(DR2:DR47)</f>
        <v>#VALUE!</v>
      </c>
      <c r="DS50" s="170" t="e">
        <f t="shared" si="101"/>
        <v>#VALUE!</v>
      </c>
      <c r="DT50" s="170" t="e">
        <f t="shared" si="101"/>
        <v>#VALUE!</v>
      </c>
      <c r="DU50" s="170" t="e">
        <f t="shared" si="101"/>
        <v>#VALUE!</v>
      </c>
      <c r="DV50" s="170" t="e">
        <f t="shared" si="101"/>
        <v>#VALUE!</v>
      </c>
      <c r="DW50" s="170" t="e">
        <f t="shared" si="101"/>
        <v>#VALUE!</v>
      </c>
      <c r="DY50" s="152"/>
      <c r="DZ50" s="170" t="e">
        <f t="shared" ref="DZ50:EE50" si="102">MIN(DZ2:DZ47)</f>
        <v>#VALUE!</v>
      </c>
      <c r="EA50" s="170" t="e">
        <f t="shared" si="102"/>
        <v>#VALUE!</v>
      </c>
      <c r="EB50" s="170" t="e">
        <f t="shared" si="102"/>
        <v>#VALUE!</v>
      </c>
      <c r="EC50" s="170" t="e">
        <f t="shared" si="102"/>
        <v>#VALUE!</v>
      </c>
      <c r="ED50" s="170" t="e">
        <f t="shared" si="102"/>
        <v>#VALUE!</v>
      </c>
      <c r="EE50" s="170" t="e">
        <f t="shared" si="102"/>
        <v>#VALUE!</v>
      </c>
      <c r="EG50" s="152"/>
      <c r="EH50" s="10" t="e">
        <f t="shared" ref="EH50:EM50" si="103">MIN(EH2:EH47)</f>
        <v>#VALUE!</v>
      </c>
      <c r="EI50" s="10" t="e">
        <f t="shared" si="103"/>
        <v>#VALUE!</v>
      </c>
      <c r="EJ50" s="10" t="e">
        <f t="shared" si="103"/>
        <v>#VALUE!</v>
      </c>
      <c r="EK50" s="10" t="e">
        <f t="shared" si="103"/>
        <v>#VALUE!</v>
      </c>
      <c r="EL50" s="10" t="e">
        <f t="shared" si="103"/>
        <v>#VALUE!</v>
      </c>
      <c r="EM50" s="10" t="e">
        <f t="shared" si="103"/>
        <v>#VALUE!</v>
      </c>
      <c r="EO50" s="152"/>
      <c r="EP50" s="170" t="e">
        <f t="shared" ref="EP50:EU50" si="104">MIN(EP2:EP47)</f>
        <v>#VALUE!</v>
      </c>
      <c r="EQ50" s="170" t="e">
        <f t="shared" si="104"/>
        <v>#VALUE!</v>
      </c>
      <c r="ER50" s="170" t="e">
        <f t="shared" si="104"/>
        <v>#VALUE!</v>
      </c>
      <c r="ES50" s="170" t="e">
        <f t="shared" si="104"/>
        <v>#VALUE!</v>
      </c>
      <c r="ET50" s="170" t="e">
        <f t="shared" si="104"/>
        <v>#VALUE!</v>
      </c>
      <c r="EU50" s="170" t="e">
        <f t="shared" si="104"/>
        <v>#VALUE!</v>
      </c>
      <c r="EW50" s="152"/>
      <c r="EX50" s="170" t="e">
        <f t="shared" ref="EX50:FC50" si="105">MIN(EX2:EX47)</f>
        <v>#VALUE!</v>
      </c>
      <c r="EY50" s="170" t="e">
        <f t="shared" si="105"/>
        <v>#VALUE!</v>
      </c>
      <c r="EZ50" s="170" t="e">
        <f t="shared" si="105"/>
        <v>#VALUE!</v>
      </c>
      <c r="FA50" s="170" t="e">
        <f t="shared" si="105"/>
        <v>#VALUE!</v>
      </c>
      <c r="FB50" s="170" t="e">
        <f t="shared" si="105"/>
        <v>#VALUE!</v>
      </c>
      <c r="FC50" s="170" t="e">
        <f t="shared" si="105"/>
        <v>#VALUE!</v>
      </c>
      <c r="FE50" s="152"/>
      <c r="FF50" s="170" t="e">
        <f t="shared" ref="FF50:FK50" si="106">MIN(FF2:FF47)</f>
        <v>#VALUE!</v>
      </c>
      <c r="FG50" s="170" t="e">
        <f t="shared" si="106"/>
        <v>#VALUE!</v>
      </c>
      <c r="FH50" s="170" t="e">
        <f t="shared" si="106"/>
        <v>#VALUE!</v>
      </c>
      <c r="FI50" s="170" t="e">
        <f t="shared" si="106"/>
        <v>#VALUE!</v>
      </c>
      <c r="FJ50" s="170" t="e">
        <f t="shared" si="106"/>
        <v>#VALUE!</v>
      </c>
      <c r="FK50" s="170" t="e">
        <f t="shared" si="106"/>
        <v>#VALUE!</v>
      </c>
      <c r="FM50" s="152"/>
      <c r="FN50" s="170" t="e">
        <f t="shared" ref="FN50:FS50" si="107">MIN(FN2:FN47)</f>
        <v>#VALUE!</v>
      </c>
      <c r="FO50" s="170" t="e">
        <f t="shared" si="107"/>
        <v>#VALUE!</v>
      </c>
      <c r="FP50" s="170" t="e">
        <f t="shared" si="107"/>
        <v>#VALUE!</v>
      </c>
      <c r="FQ50" s="170" t="e">
        <f t="shared" si="107"/>
        <v>#VALUE!</v>
      </c>
      <c r="FR50" s="170" t="e">
        <f t="shared" si="107"/>
        <v>#VALUE!</v>
      </c>
      <c r="FS50" s="170" t="e">
        <f t="shared" si="107"/>
        <v>#VALUE!</v>
      </c>
      <c r="FU50" s="152"/>
      <c r="FV50" s="170" t="e">
        <f t="shared" ref="FV50:GA50" si="108">MIN(FV2:FV47)</f>
        <v>#VALUE!</v>
      </c>
      <c r="FW50" s="170" t="e">
        <f t="shared" si="108"/>
        <v>#VALUE!</v>
      </c>
      <c r="FX50" s="170" t="e">
        <f t="shared" si="108"/>
        <v>#VALUE!</v>
      </c>
      <c r="FY50" s="170" t="e">
        <f t="shared" si="108"/>
        <v>#VALUE!</v>
      </c>
      <c r="FZ50" s="170" t="e">
        <f t="shared" si="108"/>
        <v>#VALUE!</v>
      </c>
      <c r="GA50" s="170" t="e">
        <f t="shared" si="108"/>
        <v>#VALUE!</v>
      </c>
      <c r="GC50" s="152"/>
      <c r="GE50" s="170" t="e">
        <f>MIN(GE2:GE47)</f>
        <v>#VALUE!</v>
      </c>
      <c r="GF50" s="170" t="e">
        <f>MIN(GF2:GF47)</f>
        <v>#VALUE!</v>
      </c>
      <c r="GG50" s="170" t="e">
        <f>MIN(GG2:GG47)</f>
        <v>#VALUE!</v>
      </c>
      <c r="GH50" s="170" t="e">
        <f>MIN(GH2:GH47)</f>
        <v>#VALUE!</v>
      </c>
      <c r="GI50" s="170" t="e">
        <f>MIN(GI2:GI47)</f>
        <v>#VALUE!</v>
      </c>
      <c r="GJ50" s="152"/>
      <c r="GK50" s="170" t="e">
        <f>MIN(GK2:GK47)</f>
        <v>#VALUE!</v>
      </c>
      <c r="GL50" s="170" t="e">
        <f>MIN(GL2:GL47)</f>
        <v>#VALUE!</v>
      </c>
      <c r="GM50" s="170" t="e">
        <f>MIN(GM2:GM47)</f>
        <v>#VALUE!</v>
      </c>
      <c r="GN50" s="170" t="e">
        <f>MIN(GN2:GN47)</f>
        <v>#VALUE!</v>
      </c>
      <c r="GO50" s="170" t="e">
        <f>MIN(GO2:GO47)</f>
        <v>#VALUE!</v>
      </c>
      <c r="GP50" s="152"/>
      <c r="GQ50" s="170" t="e">
        <f>MIN(GQ2:GQ47)</f>
        <v>#VALUE!</v>
      </c>
      <c r="GR50" s="170" t="e">
        <f>MIN(GR2:GR47)</f>
        <v>#VALUE!</v>
      </c>
      <c r="GS50" s="170" t="e">
        <f>MIN(GS2:GS47)</f>
        <v>#VALUE!</v>
      </c>
      <c r="GT50" s="170" t="e">
        <f>MIN(GT2:GT47)</f>
        <v>#VALUE!</v>
      </c>
      <c r="GU50" s="170" t="e">
        <f>MIN(GU2:GU47)</f>
        <v>#VALUE!</v>
      </c>
      <c r="GV50" s="152"/>
      <c r="GW50" s="170" t="e">
        <f>MIN(GW2:GW47)</f>
        <v>#VALUE!</v>
      </c>
      <c r="GX50" s="170" t="e">
        <f>MIN(GX2:GX47)</f>
        <v>#VALUE!</v>
      </c>
      <c r="GY50" s="170" t="e">
        <f>MIN(GY2:GY47)</f>
        <v>#VALUE!</v>
      </c>
      <c r="GZ50" s="170" t="e">
        <f>MIN(GZ2:GZ47)</f>
        <v>#VALUE!</v>
      </c>
      <c r="HA50" s="170" t="e">
        <f>MIN(HA2:HA47)</f>
        <v>#VALUE!</v>
      </c>
      <c r="HB50" s="152"/>
      <c r="HC50" s="170" t="e">
        <f>MIN(HC2:HC47)</f>
        <v>#VALUE!</v>
      </c>
      <c r="HD50" s="170" t="e">
        <f>MIN(HD2:HD47)</f>
        <v>#VALUE!</v>
      </c>
      <c r="HE50" s="170" t="e">
        <f>MIN(HE2:HE47)</f>
        <v>#VALUE!</v>
      </c>
      <c r="HF50" s="170" t="e">
        <f>MIN(HF2:HF47)</f>
        <v>#VALUE!</v>
      </c>
      <c r="HG50" s="170" t="e">
        <f>MIN(HG2:HG47)</f>
        <v>#VALUE!</v>
      </c>
      <c r="HH50" s="152"/>
      <c r="HI50" s="170" t="e">
        <f>MIN(HI2:HI47)</f>
        <v>#VALUE!</v>
      </c>
      <c r="HJ50" s="170" t="e">
        <f>MIN(HJ2:HJ47)</f>
        <v>#VALUE!</v>
      </c>
      <c r="HK50" s="170" t="e">
        <f>MIN(HK2:HK47)</f>
        <v>#VALUE!</v>
      </c>
      <c r="HL50" s="170" t="e">
        <f>MIN(HL2:HL47)</f>
        <v>#VALUE!</v>
      </c>
      <c r="HM50" s="170" t="e">
        <f>MIN(HM2:HM47)</f>
        <v>#VALUE!</v>
      </c>
      <c r="HN50" s="152"/>
      <c r="HO50" s="170" t="e">
        <f>MIN(HO2:HO47)</f>
        <v>#VALUE!</v>
      </c>
      <c r="HP50" s="170" t="e">
        <f>MIN(HP2:HP47)</f>
        <v>#VALUE!</v>
      </c>
      <c r="HQ50" s="170" t="e">
        <f>MIN(HQ2:HQ47)</f>
        <v>#VALUE!</v>
      </c>
      <c r="HR50" s="170" t="e">
        <f>MIN(HR2:HR47)</f>
        <v>#VALUE!</v>
      </c>
      <c r="HS50" s="170" t="e">
        <f>MIN(HS2:HS47)</f>
        <v>#VALUE!</v>
      </c>
      <c r="HT50" s="152"/>
      <c r="HU50" s="170" t="e">
        <f>MIN(HU2:HU47)</f>
        <v>#VALUE!</v>
      </c>
      <c r="HV50" s="170" t="e">
        <f>MIN(HV2:HV47)</f>
        <v>#VALUE!</v>
      </c>
      <c r="HW50" s="170" t="e">
        <f>MIN(HW2:HW47)</f>
        <v>#VALUE!</v>
      </c>
      <c r="HX50" s="170" t="e">
        <f>MIN(HX2:HX47)</f>
        <v>#VALUE!</v>
      </c>
      <c r="HY50" s="170" t="e">
        <f>MIN(HY2:HY47)</f>
        <v>#VALUE!</v>
      </c>
      <c r="HZ50" s="152"/>
      <c r="IA50" s="170" t="e">
        <f>MIN(IA2:IA47)</f>
        <v>#VALUE!</v>
      </c>
      <c r="IB50" s="170" t="e">
        <f>MIN(IB2:IB47)</f>
        <v>#VALUE!</v>
      </c>
      <c r="IC50" s="170" t="e">
        <f>MIN(IC2:IC47)</f>
        <v>#VALUE!</v>
      </c>
      <c r="ID50" s="170" t="e">
        <f>MIN(ID2:ID47)</f>
        <v>#VALUE!</v>
      </c>
      <c r="IE50" s="170" t="e">
        <f>MIN(IE2:IE47)</f>
        <v>#VALUE!</v>
      </c>
      <c r="IF50" s="152"/>
      <c r="IG50" s="170" t="e">
        <f>MIN(IG2:IG47)</f>
        <v>#VALUE!</v>
      </c>
      <c r="IH50" s="170" t="e">
        <f>MIN(IH2:IH47)</f>
        <v>#VALUE!</v>
      </c>
      <c r="II50" s="170" t="e">
        <f>MIN(II2:II47)</f>
        <v>#VALUE!</v>
      </c>
      <c r="IJ50" s="170" t="e">
        <f>MIN(IJ2:IJ47)</f>
        <v>#VALUE!</v>
      </c>
      <c r="IK50" s="170" t="e">
        <f>MIN(IK2:IK47)</f>
        <v>#VALUE!</v>
      </c>
      <c r="IL50" s="152"/>
      <c r="IM50" s="170" t="e">
        <f>MIN(IM2:IM47)</f>
        <v>#VALUE!</v>
      </c>
      <c r="IN50" s="170" t="e">
        <f>MIN(IN2:IN47)</f>
        <v>#VALUE!</v>
      </c>
      <c r="IO50" s="170" t="e">
        <f>MIN(IO2:IO47)</f>
        <v>#VALUE!</v>
      </c>
      <c r="IP50" s="170" t="e">
        <f>MIN(IP2:IP47)</f>
        <v>#VALUE!</v>
      </c>
      <c r="IQ50" s="170" t="e">
        <f>MIN(IQ2:IQ47)</f>
        <v>#VALUE!</v>
      </c>
      <c r="IR50" s="152"/>
      <c r="IS50" s="170" t="e">
        <f>MIN(IS2:IS47)</f>
        <v>#VALUE!</v>
      </c>
      <c r="IT50" s="170" t="e">
        <f>MIN(IT2:IT47)</f>
        <v>#VALUE!</v>
      </c>
      <c r="IU50" s="170" t="e">
        <f>MIN(IU2:IU47)</f>
        <v>#VALUE!</v>
      </c>
      <c r="IV50" s="170" t="e">
        <f>MIN(IV2:IV47)</f>
        <v>#VALUE!</v>
      </c>
      <c r="IW50" s="170" t="e">
        <f>MIN(IW2:IW47)</f>
        <v>#VALUE!</v>
      </c>
      <c r="IX50" s="152"/>
      <c r="IY50" s="170" t="e">
        <f>MIN(IY2:IY47)</f>
        <v>#VALUE!</v>
      </c>
      <c r="IZ50" s="170" t="e">
        <f>MIN(IZ2:IZ47)</f>
        <v>#VALUE!</v>
      </c>
      <c r="JA50" s="170" t="e">
        <f>MIN(JA2:JA47)</f>
        <v>#VALUE!</v>
      </c>
      <c r="JB50" s="152"/>
      <c r="JC50" s="170" t="e">
        <f t="shared" ref="JC50:JL50" si="109">MIN(JC2:JC47)</f>
        <v>#VALUE!</v>
      </c>
      <c r="JD50" s="170" t="e">
        <f t="shared" si="109"/>
        <v>#VALUE!</v>
      </c>
      <c r="JE50" s="170" t="e">
        <f t="shared" si="109"/>
        <v>#VALUE!</v>
      </c>
      <c r="JF50" s="170" t="e">
        <f t="shared" si="109"/>
        <v>#VALUE!</v>
      </c>
      <c r="JG50" s="170" t="e">
        <f t="shared" si="109"/>
        <v>#VALUE!</v>
      </c>
      <c r="JH50" s="170" t="e">
        <f t="shared" si="109"/>
        <v>#VALUE!</v>
      </c>
      <c r="JI50" s="170" t="e">
        <f t="shared" si="109"/>
        <v>#VALUE!</v>
      </c>
      <c r="JJ50" s="170" t="e">
        <f t="shared" si="109"/>
        <v>#VALUE!</v>
      </c>
      <c r="JK50" s="170" t="e">
        <f t="shared" si="109"/>
        <v>#VALUE!</v>
      </c>
      <c r="JL50" s="170" t="e">
        <f t="shared" si="109"/>
        <v>#VALUE!</v>
      </c>
      <c r="JM50" s="152"/>
      <c r="JN50" s="170" t="e">
        <f t="shared" ref="JN50:JS50" si="110">MIN(JN2:JN47)</f>
        <v>#VALUE!</v>
      </c>
      <c r="JO50" s="170" t="e">
        <f t="shared" si="110"/>
        <v>#VALUE!</v>
      </c>
      <c r="JP50" s="170" t="e">
        <f t="shared" si="110"/>
        <v>#VALUE!</v>
      </c>
      <c r="JQ50" s="170" t="e">
        <f t="shared" si="110"/>
        <v>#VALUE!</v>
      </c>
      <c r="JR50" s="170" t="e">
        <f t="shared" si="110"/>
        <v>#VALUE!</v>
      </c>
      <c r="JS50" s="170" t="e">
        <f t="shared" si="110"/>
        <v>#VALUE!</v>
      </c>
      <c r="JT50" s="152"/>
      <c r="JU50" s="170" t="e">
        <f t="shared" ref="JU50:JZ50" si="111">MIN(JU2:JU47)</f>
        <v>#VALUE!</v>
      </c>
      <c r="JV50" s="170" t="e">
        <f t="shared" si="111"/>
        <v>#VALUE!</v>
      </c>
      <c r="JW50" s="170" t="e">
        <f t="shared" si="111"/>
        <v>#VALUE!</v>
      </c>
      <c r="JX50" s="170" t="e">
        <f t="shared" si="111"/>
        <v>#VALUE!</v>
      </c>
      <c r="JY50" s="170" t="e">
        <f t="shared" si="111"/>
        <v>#VALUE!</v>
      </c>
      <c r="JZ50" s="170" t="e">
        <f t="shared" si="111"/>
        <v>#VALUE!</v>
      </c>
      <c r="KA50" s="152"/>
      <c r="KB50" s="170" t="e">
        <f>MIN(KB2:KB47)</f>
        <v>#VALUE!</v>
      </c>
      <c r="KC50" s="170" t="e">
        <f>MIN(KC2:KC47)</f>
        <v>#VALUE!</v>
      </c>
      <c r="KD50" s="170" t="e">
        <f>MIN(KD2:KD47)</f>
        <v>#VALUE!</v>
      </c>
      <c r="KE50" s="170" t="e">
        <f>MIN(KE2:KE47)</f>
        <v>#VALUE!</v>
      </c>
      <c r="KF50" s="152"/>
      <c r="KG50" s="170" t="e">
        <f>MIN(KG2:KG47)</f>
        <v>#VALUE!</v>
      </c>
      <c r="KH50" s="170" t="e">
        <f>MIN(KH2:KH47)</f>
        <v>#VALUE!</v>
      </c>
      <c r="KI50" s="170" t="e">
        <f>MIN(KI2:KI47)</f>
        <v>#VALUE!</v>
      </c>
      <c r="KJ50" s="170" t="e">
        <f>MIN(KJ2:KJ47)</f>
        <v>#VALUE!</v>
      </c>
      <c r="KK50" s="170" t="e">
        <f>MIN(KK2:KK47)</f>
        <v>#VALUE!</v>
      </c>
      <c r="KL50" s="152"/>
      <c r="KM50" s="170" t="e">
        <f>MIN(KM2:KM47)</f>
        <v>#VALUE!</v>
      </c>
      <c r="KN50" s="170" t="e">
        <f>MIN(KN2:KN47)</f>
        <v>#VALUE!</v>
      </c>
      <c r="KO50" s="170" t="e">
        <f>MIN(KO2:KO47)</f>
        <v>#VALUE!</v>
      </c>
      <c r="KP50" s="170" t="e">
        <f>MIN(KP2:KP47)</f>
        <v>#VALUE!</v>
      </c>
      <c r="KQ50" s="170" t="e">
        <f>MIN(KQ2:KQ47)</f>
        <v>#VALUE!</v>
      </c>
      <c r="KR50" s="152"/>
      <c r="KS50" s="170" t="e">
        <f t="shared" ref="KS50:KY50" si="112">MIN(KS2:KS47)</f>
        <v>#VALUE!</v>
      </c>
      <c r="KT50" s="170" t="e">
        <f t="shared" si="112"/>
        <v>#VALUE!</v>
      </c>
      <c r="KU50" s="170" t="e">
        <f t="shared" si="112"/>
        <v>#VALUE!</v>
      </c>
      <c r="KV50" s="170" t="e">
        <f t="shared" si="112"/>
        <v>#VALUE!</v>
      </c>
      <c r="KW50" s="170" t="e">
        <f t="shared" si="112"/>
        <v>#VALUE!</v>
      </c>
      <c r="KX50" s="170" t="e">
        <f t="shared" si="112"/>
        <v>#VALUE!</v>
      </c>
      <c r="KY50" s="170" t="e">
        <f t="shared" si="112"/>
        <v>#VALUE!</v>
      </c>
      <c r="KZ50" s="152"/>
      <c r="LA50" s="170" t="e">
        <f>MIN(LA2:LA47)</f>
        <v>#VALUE!</v>
      </c>
      <c r="LB50" s="170" t="e">
        <f>MIN(LB2:LB47)</f>
        <v>#VALUE!</v>
      </c>
      <c r="LC50" s="152"/>
      <c r="LD50" s="170" t="e">
        <f t="shared" ref="LD50:LI50" si="113">MIN(LD2:LD47)</f>
        <v>#VALUE!</v>
      </c>
      <c r="LE50" s="170" t="e">
        <f t="shared" si="113"/>
        <v>#VALUE!</v>
      </c>
      <c r="LF50" s="170" t="e">
        <f t="shared" si="113"/>
        <v>#VALUE!</v>
      </c>
      <c r="LG50" s="170" t="e">
        <f t="shared" si="113"/>
        <v>#VALUE!</v>
      </c>
      <c r="LH50" s="170" t="e">
        <f t="shared" si="113"/>
        <v>#VALUE!</v>
      </c>
      <c r="LI50" s="170" t="e">
        <f t="shared" si="113"/>
        <v>#VALUE!</v>
      </c>
      <c r="LJ50" s="152"/>
      <c r="LK50" s="170" t="e">
        <f t="shared" ref="LK50:LP50" si="114">MIN(LK2:LK47)</f>
        <v>#VALUE!</v>
      </c>
      <c r="LL50" s="170" t="e">
        <f t="shared" si="114"/>
        <v>#VALUE!</v>
      </c>
      <c r="LM50" s="170" t="e">
        <f t="shared" si="114"/>
        <v>#VALUE!</v>
      </c>
      <c r="LN50" s="170" t="e">
        <f t="shared" si="114"/>
        <v>#VALUE!</v>
      </c>
      <c r="LO50" s="170" t="e">
        <f t="shared" si="114"/>
        <v>#VALUE!</v>
      </c>
      <c r="LP50" s="170" t="e">
        <f t="shared" si="114"/>
        <v>#VALUE!</v>
      </c>
      <c r="LQ50" s="152"/>
      <c r="LR50" s="170" t="e">
        <f t="shared" ref="LR50:LW50" si="115">MIN(LR2:LR47)</f>
        <v>#VALUE!</v>
      </c>
      <c r="LS50" s="170" t="e">
        <f t="shared" si="115"/>
        <v>#VALUE!</v>
      </c>
      <c r="LT50" s="170" t="e">
        <f t="shared" si="115"/>
        <v>#VALUE!</v>
      </c>
      <c r="LU50" s="170" t="e">
        <f t="shared" si="115"/>
        <v>#VALUE!</v>
      </c>
      <c r="LV50" s="170" t="e">
        <f t="shared" si="115"/>
        <v>#VALUE!</v>
      </c>
      <c r="LW50" s="170" t="e">
        <f t="shared" si="115"/>
        <v>#VALUE!</v>
      </c>
      <c r="LX50" s="152"/>
      <c r="LY50" s="170" t="e">
        <f t="shared" ref="LY50:MD50" si="116">MIN(LY2:LY47)</f>
        <v>#VALUE!</v>
      </c>
      <c r="LZ50" s="170" t="e">
        <f t="shared" si="116"/>
        <v>#VALUE!</v>
      </c>
      <c r="MA50" s="170" t="e">
        <f t="shared" si="116"/>
        <v>#VALUE!</v>
      </c>
      <c r="MB50" s="170" t="e">
        <f t="shared" si="116"/>
        <v>#VALUE!</v>
      </c>
      <c r="MC50" s="170" t="e">
        <f t="shared" si="116"/>
        <v>#VALUE!</v>
      </c>
      <c r="MD50" s="170" t="e">
        <f t="shared" si="116"/>
        <v>#VALUE!</v>
      </c>
      <c r="ME50" s="152"/>
      <c r="MF50" s="170" t="e">
        <f t="shared" ref="MF50:ML50" si="117">MIN(MF2:MF47)</f>
        <v>#VALUE!</v>
      </c>
      <c r="MG50" s="170" t="e">
        <f t="shared" si="117"/>
        <v>#VALUE!</v>
      </c>
      <c r="MH50" s="170" t="e">
        <f t="shared" si="117"/>
        <v>#VALUE!</v>
      </c>
      <c r="MI50" s="170" t="e">
        <f t="shared" si="117"/>
        <v>#VALUE!</v>
      </c>
      <c r="MJ50" s="170" t="e">
        <f t="shared" si="117"/>
        <v>#VALUE!</v>
      </c>
      <c r="MK50" s="170" t="e">
        <f t="shared" si="117"/>
        <v>#VALUE!</v>
      </c>
      <c r="ML50" s="170" t="e">
        <f t="shared" si="117"/>
        <v>#VALUE!</v>
      </c>
      <c r="MM50" s="152"/>
      <c r="MN50" s="170" t="e">
        <f>MIN(MN2:MN47)</f>
        <v>#VALUE!</v>
      </c>
      <c r="MO50" s="152"/>
      <c r="MP50" s="170" t="e">
        <f>MIN(MP2:MP47)</f>
        <v>#VALUE!</v>
      </c>
      <c r="MQ50" s="170" t="e">
        <f>MIN(MQ2:MQ47)</f>
        <v>#VALUE!</v>
      </c>
      <c r="MR50" s="170" t="e">
        <f>MIN(MR2:MR47)</f>
        <v>#VALUE!</v>
      </c>
      <c r="MS50" s="170" t="e">
        <f>MIN(MS2:MS47)</f>
        <v>#VALUE!</v>
      </c>
      <c r="MT50" s="152"/>
      <c r="MU50" s="170" t="e">
        <f>MIN(MU2:MU47)</f>
        <v>#VALUE!</v>
      </c>
      <c r="MV50" s="170" t="e">
        <f>MIN(MV2:MV47)</f>
        <v>#VALUE!</v>
      </c>
      <c r="MW50" s="170" t="e">
        <f>MIN(MW2:MW47)</f>
        <v>#VALUE!</v>
      </c>
      <c r="MX50" s="170" t="e">
        <f>MIN(MX2:MX47)</f>
        <v>#VALUE!</v>
      </c>
      <c r="MY50" s="152"/>
      <c r="MZ50" s="170" t="e">
        <f>MIN(MZ2:MZ47)</f>
        <v>#VALUE!</v>
      </c>
      <c r="NA50" s="170" t="e">
        <f>MIN(NA2:NA47)</f>
        <v>#VALUE!</v>
      </c>
      <c r="NB50" s="170" t="e">
        <f>MIN(NB2:NB47)</f>
        <v>#VALUE!</v>
      </c>
      <c r="NC50" s="170" t="e">
        <f>MIN(NC2:NC47)</f>
        <v>#VALUE!</v>
      </c>
    </row>
    <row r="51" spans="2:367">
      <c r="B51" s="54" t="s">
        <v>3330</v>
      </c>
      <c r="C51" s="170">
        <f t="shared" ref="C51:H51" si="118">MAX(C2:C47)</f>
        <v>142856.53599999999</v>
      </c>
      <c r="D51" s="170">
        <f t="shared" si="118"/>
        <v>143056.383</v>
      </c>
      <c r="E51" s="170">
        <f t="shared" si="118"/>
        <v>143500</v>
      </c>
      <c r="F51" s="170">
        <f t="shared" si="118"/>
        <v>143666.93100000001</v>
      </c>
      <c r="G51" s="170">
        <f t="shared" si="118"/>
        <v>144100</v>
      </c>
      <c r="H51" s="170">
        <f t="shared" si="118"/>
        <v>144300</v>
      </c>
      <c r="J51" s="339">
        <f t="shared" ref="J51:O51" si="119">MAX(J2:J47)</f>
        <v>542.3588039401991</v>
      </c>
      <c r="K51" s="339">
        <f t="shared" si="119"/>
        <v>516.42903341925285</v>
      </c>
      <c r="L51" s="339">
        <f t="shared" si="119"/>
        <v>474.32404181184671</v>
      </c>
      <c r="M51" s="339">
        <f t="shared" si="119"/>
        <v>467.35459254711856</v>
      </c>
      <c r="N51" s="339">
        <f t="shared" si="119"/>
        <v>445.85010409437888</v>
      </c>
      <c r="O51" s="339">
        <f t="shared" si="119"/>
        <v>443.76784476784479</v>
      </c>
      <c r="P51" s="170"/>
      <c r="Q51" s="152"/>
      <c r="R51" s="170">
        <f t="shared" ref="R51:W51" si="120">MAX(R2:R47)</f>
        <v>185.70799196319032</v>
      </c>
      <c r="S51" s="170">
        <f t="shared" si="120"/>
        <v>82.843761263254876</v>
      </c>
      <c r="T51" s="170" t="e">
        <f t="shared" si="120"/>
        <v>#VALUE!</v>
      </c>
      <c r="U51" s="170">
        <f t="shared" si="120"/>
        <v>130.54868647452642</v>
      </c>
      <c r="V51" s="170" t="e">
        <f t="shared" si="120"/>
        <v>#VALUE!</v>
      </c>
      <c r="W51" s="170" t="e">
        <f t="shared" si="120"/>
        <v>#VALUE!</v>
      </c>
      <c r="Y51" s="152"/>
      <c r="Z51" s="170" t="e">
        <f t="shared" ref="Z51:AE51" si="121">MAX(Z2:Z47)</f>
        <v>#VALUE!</v>
      </c>
      <c r="AA51" s="170" t="e">
        <f t="shared" si="121"/>
        <v>#VALUE!</v>
      </c>
      <c r="AB51" s="170" t="e">
        <f t="shared" si="121"/>
        <v>#VALUE!</v>
      </c>
      <c r="AC51" s="170" t="e">
        <f t="shared" si="121"/>
        <v>#VALUE!</v>
      </c>
      <c r="AD51" s="170" t="e">
        <f t="shared" si="121"/>
        <v>#VALUE!</v>
      </c>
      <c r="AE51" s="170" t="e">
        <f t="shared" si="121"/>
        <v>#VALUE!</v>
      </c>
      <c r="AG51" s="152"/>
      <c r="AH51" s="170">
        <f t="shared" ref="AH51:AM51" si="122">MAX(AH2:AH47)</f>
        <v>86.355110972178807</v>
      </c>
      <c r="AI51" s="170">
        <f t="shared" si="122"/>
        <v>86.500410591156012</v>
      </c>
      <c r="AJ51" s="170" t="e">
        <f t="shared" si="122"/>
        <v>#VALUE!</v>
      </c>
      <c r="AK51" s="170">
        <f t="shared" si="122"/>
        <v>86.777761606753018</v>
      </c>
      <c r="AL51" s="170" t="e">
        <f t="shared" si="122"/>
        <v>#VALUE!</v>
      </c>
      <c r="AM51" s="170" t="e">
        <f t="shared" si="122"/>
        <v>#VALUE!</v>
      </c>
      <c r="AO51" s="152"/>
      <c r="AP51" s="170" t="e">
        <f t="shared" ref="AP51:AU51" si="123">MAX(AP2:AP47)</f>
        <v>#VALUE!</v>
      </c>
      <c r="AQ51" s="170" t="e">
        <f t="shared" si="123"/>
        <v>#VALUE!</v>
      </c>
      <c r="AR51" s="170" t="e">
        <f t="shared" si="123"/>
        <v>#VALUE!</v>
      </c>
      <c r="AS51" s="170" t="e">
        <f t="shared" si="123"/>
        <v>#VALUE!</v>
      </c>
      <c r="AT51" s="170" t="e">
        <f t="shared" si="123"/>
        <v>#VALUE!</v>
      </c>
      <c r="AU51" s="170" t="e">
        <f t="shared" si="123"/>
        <v>#VALUE!</v>
      </c>
      <c r="AW51" s="152"/>
      <c r="AX51" s="170" t="e">
        <f t="shared" ref="AX51:BC51" si="124">MAX(AX2:AX47)</f>
        <v>#VALUE!</v>
      </c>
      <c r="AY51" s="170" t="e">
        <f t="shared" si="124"/>
        <v>#VALUE!</v>
      </c>
      <c r="AZ51" s="170" t="e">
        <f t="shared" si="124"/>
        <v>#VALUE!</v>
      </c>
      <c r="BA51" s="170" t="e">
        <f t="shared" si="124"/>
        <v>#VALUE!</v>
      </c>
      <c r="BB51" s="170" t="e">
        <f t="shared" si="124"/>
        <v>#VALUE!</v>
      </c>
      <c r="BC51" s="170" t="e">
        <f t="shared" si="124"/>
        <v>#VALUE!</v>
      </c>
      <c r="BE51" s="152"/>
      <c r="BF51" s="170" t="e">
        <f t="shared" ref="BF51:BK51" si="125">MAX(BF2:BF47)</f>
        <v>#VALUE!</v>
      </c>
      <c r="BG51" s="170" t="e">
        <f t="shared" si="125"/>
        <v>#VALUE!</v>
      </c>
      <c r="BH51" s="170" t="e">
        <f t="shared" si="125"/>
        <v>#VALUE!</v>
      </c>
      <c r="BI51" s="170" t="e">
        <f t="shared" si="125"/>
        <v>#VALUE!</v>
      </c>
      <c r="BJ51" s="170" t="e">
        <f t="shared" si="125"/>
        <v>#VALUE!</v>
      </c>
      <c r="BK51" s="170" t="e">
        <f t="shared" si="125"/>
        <v>#VALUE!</v>
      </c>
      <c r="BM51" s="152"/>
      <c r="BN51" s="170" t="e">
        <f t="shared" ref="BN51:BS51" si="126">MAX(BN2:BN47)</f>
        <v>#VALUE!</v>
      </c>
      <c r="BO51" s="170" t="e">
        <f t="shared" si="126"/>
        <v>#VALUE!</v>
      </c>
      <c r="BP51" s="170" t="e">
        <f t="shared" si="126"/>
        <v>#VALUE!</v>
      </c>
      <c r="BQ51" s="170" t="e">
        <f t="shared" si="126"/>
        <v>#VALUE!</v>
      </c>
      <c r="BR51" s="170" t="e">
        <f t="shared" si="126"/>
        <v>#VALUE!</v>
      </c>
      <c r="BS51" s="170" t="e">
        <f t="shared" si="126"/>
        <v>#VALUE!</v>
      </c>
      <c r="BU51" s="152"/>
      <c r="BV51" s="170" t="e">
        <f t="shared" ref="BV51:CA51" si="127">MAX(BV2:BV47)</f>
        <v>#VALUE!</v>
      </c>
      <c r="BW51" s="170" t="e">
        <f t="shared" si="127"/>
        <v>#VALUE!</v>
      </c>
      <c r="BX51" s="170" t="e">
        <f t="shared" si="127"/>
        <v>#VALUE!</v>
      </c>
      <c r="BY51" s="170" t="e">
        <f t="shared" si="127"/>
        <v>#VALUE!</v>
      </c>
      <c r="BZ51" s="170" t="e">
        <f t="shared" si="127"/>
        <v>#VALUE!</v>
      </c>
      <c r="CA51" s="170" t="e">
        <f t="shared" si="127"/>
        <v>#VALUE!</v>
      </c>
      <c r="CC51" s="152"/>
      <c r="CD51" s="170" t="e">
        <f t="shared" ref="CD51:CI51" si="128">MAX(CD2:CD47)</f>
        <v>#VALUE!</v>
      </c>
      <c r="CE51" s="170" t="e">
        <f t="shared" si="128"/>
        <v>#VALUE!</v>
      </c>
      <c r="CF51" s="170" t="e">
        <f t="shared" si="128"/>
        <v>#VALUE!</v>
      </c>
      <c r="CG51" s="170" t="e">
        <f t="shared" si="128"/>
        <v>#VALUE!</v>
      </c>
      <c r="CH51" s="170" t="e">
        <f t="shared" si="128"/>
        <v>#VALUE!</v>
      </c>
      <c r="CI51" s="170" t="e">
        <f t="shared" si="128"/>
        <v>#VALUE!</v>
      </c>
      <c r="CK51" s="152"/>
      <c r="CL51" s="170" t="e">
        <f t="shared" ref="CL51:CQ51" si="129">MAX(CL2:CL47)</f>
        <v>#VALUE!</v>
      </c>
      <c r="CM51" s="170" t="e">
        <f t="shared" si="129"/>
        <v>#VALUE!</v>
      </c>
      <c r="CN51" s="170" t="e">
        <f t="shared" si="129"/>
        <v>#VALUE!</v>
      </c>
      <c r="CO51" s="170" t="e">
        <f t="shared" si="129"/>
        <v>#VALUE!</v>
      </c>
      <c r="CP51" s="170" t="e">
        <f t="shared" si="129"/>
        <v>#VALUE!</v>
      </c>
      <c r="CQ51" s="170" t="e">
        <f t="shared" si="129"/>
        <v>#VALUE!</v>
      </c>
      <c r="CS51" s="152"/>
      <c r="CT51" s="170" t="e">
        <f t="shared" ref="CT51:CY51" si="130">MAX(CT2:CT47)</f>
        <v>#VALUE!</v>
      </c>
      <c r="CU51" s="170" t="e">
        <f t="shared" si="130"/>
        <v>#VALUE!</v>
      </c>
      <c r="CV51" s="170" t="e">
        <f t="shared" si="130"/>
        <v>#VALUE!</v>
      </c>
      <c r="CW51" s="170" t="e">
        <f t="shared" si="130"/>
        <v>#VALUE!</v>
      </c>
      <c r="CX51" s="170" t="e">
        <f t="shared" si="130"/>
        <v>#VALUE!</v>
      </c>
      <c r="CY51" s="170" t="e">
        <f t="shared" si="130"/>
        <v>#VALUE!</v>
      </c>
      <c r="DA51" s="152"/>
      <c r="DB51" s="170" t="e">
        <f t="shared" ref="DB51:DG51" si="131">MAX(DB2:DB47)</f>
        <v>#VALUE!</v>
      </c>
      <c r="DC51" s="170" t="e">
        <f t="shared" si="131"/>
        <v>#VALUE!</v>
      </c>
      <c r="DD51" s="170" t="e">
        <f t="shared" si="131"/>
        <v>#VALUE!</v>
      </c>
      <c r="DE51" s="170" t="e">
        <f t="shared" si="131"/>
        <v>#VALUE!</v>
      </c>
      <c r="DF51" s="170" t="e">
        <f t="shared" si="131"/>
        <v>#VALUE!</v>
      </c>
      <c r="DG51" s="170" t="e">
        <f t="shared" si="131"/>
        <v>#VALUE!</v>
      </c>
      <c r="DI51" s="152"/>
      <c r="DJ51" s="170" t="e">
        <f t="shared" ref="DJ51:DO51" si="132">MAX(DJ2:DJ47)</f>
        <v>#VALUE!</v>
      </c>
      <c r="DK51" s="170" t="e">
        <f t="shared" si="132"/>
        <v>#VALUE!</v>
      </c>
      <c r="DL51" s="170" t="e">
        <f t="shared" si="132"/>
        <v>#VALUE!</v>
      </c>
      <c r="DM51" s="170" t="e">
        <f t="shared" si="132"/>
        <v>#VALUE!</v>
      </c>
      <c r="DN51" s="170" t="e">
        <f t="shared" si="132"/>
        <v>#VALUE!</v>
      </c>
      <c r="DO51" s="170" t="e">
        <f t="shared" si="132"/>
        <v>#VALUE!</v>
      </c>
      <c r="DQ51" s="152"/>
      <c r="DR51" s="170" t="e">
        <f t="shared" ref="DR51:DW51" si="133">MAX(DR2:DR47)</f>
        <v>#VALUE!</v>
      </c>
      <c r="DS51" s="170" t="e">
        <f t="shared" si="133"/>
        <v>#VALUE!</v>
      </c>
      <c r="DT51" s="170" t="e">
        <f t="shared" si="133"/>
        <v>#VALUE!</v>
      </c>
      <c r="DU51" s="170" t="e">
        <f t="shared" si="133"/>
        <v>#VALUE!</v>
      </c>
      <c r="DV51" s="170" t="e">
        <f t="shared" si="133"/>
        <v>#VALUE!</v>
      </c>
      <c r="DW51" s="170" t="e">
        <f t="shared" si="133"/>
        <v>#VALUE!</v>
      </c>
      <c r="DY51" s="152"/>
      <c r="DZ51" s="170" t="e">
        <f t="shared" ref="DZ51:EE51" si="134">MAX(DZ2:DZ47)</f>
        <v>#VALUE!</v>
      </c>
      <c r="EA51" s="170" t="e">
        <f t="shared" si="134"/>
        <v>#VALUE!</v>
      </c>
      <c r="EB51" s="170" t="e">
        <f t="shared" si="134"/>
        <v>#VALUE!</v>
      </c>
      <c r="EC51" s="170" t="e">
        <f t="shared" si="134"/>
        <v>#VALUE!</v>
      </c>
      <c r="ED51" s="170" t="e">
        <f t="shared" si="134"/>
        <v>#VALUE!</v>
      </c>
      <c r="EE51" s="170" t="e">
        <f t="shared" si="134"/>
        <v>#VALUE!</v>
      </c>
      <c r="EG51" s="152"/>
      <c r="EH51" s="10" t="e">
        <f t="shared" ref="EH51:EM51" si="135">MAX(EH2:EH47)</f>
        <v>#VALUE!</v>
      </c>
      <c r="EI51" s="10" t="e">
        <f t="shared" si="135"/>
        <v>#VALUE!</v>
      </c>
      <c r="EJ51" s="10" t="e">
        <f t="shared" si="135"/>
        <v>#VALUE!</v>
      </c>
      <c r="EK51" s="10" t="e">
        <f t="shared" si="135"/>
        <v>#VALUE!</v>
      </c>
      <c r="EL51" s="10" t="e">
        <f t="shared" si="135"/>
        <v>#VALUE!</v>
      </c>
      <c r="EM51" s="10" t="e">
        <f t="shared" si="135"/>
        <v>#VALUE!</v>
      </c>
      <c r="EO51" s="152"/>
      <c r="EP51" s="170" t="e">
        <f t="shared" ref="EP51:EU51" si="136">MAX(EP2:EP47)</f>
        <v>#VALUE!</v>
      </c>
      <c r="EQ51" s="170" t="e">
        <f t="shared" si="136"/>
        <v>#VALUE!</v>
      </c>
      <c r="ER51" s="170" t="e">
        <f t="shared" si="136"/>
        <v>#VALUE!</v>
      </c>
      <c r="ES51" s="170" t="e">
        <f t="shared" si="136"/>
        <v>#VALUE!</v>
      </c>
      <c r="ET51" s="170" t="e">
        <f t="shared" si="136"/>
        <v>#VALUE!</v>
      </c>
      <c r="EU51" s="170" t="e">
        <f t="shared" si="136"/>
        <v>#VALUE!</v>
      </c>
      <c r="EW51" s="152"/>
      <c r="EX51" s="170" t="e">
        <f t="shared" ref="EX51:FC51" si="137">MAX(EX2:EX47)</f>
        <v>#VALUE!</v>
      </c>
      <c r="EY51" s="170" t="e">
        <f t="shared" si="137"/>
        <v>#VALUE!</v>
      </c>
      <c r="EZ51" s="170" t="e">
        <f t="shared" si="137"/>
        <v>#VALUE!</v>
      </c>
      <c r="FA51" s="170" t="e">
        <f t="shared" si="137"/>
        <v>#VALUE!</v>
      </c>
      <c r="FB51" s="170" t="e">
        <f t="shared" si="137"/>
        <v>#VALUE!</v>
      </c>
      <c r="FC51" s="170" t="e">
        <f t="shared" si="137"/>
        <v>#VALUE!</v>
      </c>
      <c r="FE51" s="152"/>
      <c r="FF51" s="170" t="e">
        <f t="shared" ref="FF51:FK51" si="138">MAX(FF2:FF47)</f>
        <v>#VALUE!</v>
      </c>
      <c r="FG51" s="170" t="e">
        <f t="shared" si="138"/>
        <v>#VALUE!</v>
      </c>
      <c r="FH51" s="170" t="e">
        <f t="shared" si="138"/>
        <v>#VALUE!</v>
      </c>
      <c r="FI51" s="170" t="e">
        <f t="shared" si="138"/>
        <v>#VALUE!</v>
      </c>
      <c r="FJ51" s="170" t="e">
        <f t="shared" si="138"/>
        <v>#VALUE!</v>
      </c>
      <c r="FK51" s="170" t="e">
        <f t="shared" si="138"/>
        <v>#VALUE!</v>
      </c>
      <c r="FM51" s="152"/>
      <c r="FN51" s="170" t="e">
        <f t="shared" ref="FN51:FS51" si="139">MAX(FN2:FN47)</f>
        <v>#VALUE!</v>
      </c>
      <c r="FO51" s="170" t="e">
        <f t="shared" si="139"/>
        <v>#VALUE!</v>
      </c>
      <c r="FP51" s="170" t="e">
        <f t="shared" si="139"/>
        <v>#VALUE!</v>
      </c>
      <c r="FQ51" s="170" t="e">
        <f t="shared" si="139"/>
        <v>#VALUE!</v>
      </c>
      <c r="FR51" s="170" t="e">
        <f t="shared" si="139"/>
        <v>#VALUE!</v>
      </c>
      <c r="FS51" s="170" t="e">
        <f t="shared" si="139"/>
        <v>#VALUE!</v>
      </c>
      <c r="FU51" s="152"/>
      <c r="FV51" s="170" t="e">
        <f t="shared" ref="FV51:GA51" si="140">MAX(FV2:FV47)</f>
        <v>#VALUE!</v>
      </c>
      <c r="FW51" s="170" t="e">
        <f t="shared" si="140"/>
        <v>#VALUE!</v>
      </c>
      <c r="FX51" s="170" t="e">
        <f t="shared" si="140"/>
        <v>#VALUE!</v>
      </c>
      <c r="FY51" s="170" t="e">
        <f t="shared" si="140"/>
        <v>#VALUE!</v>
      </c>
      <c r="FZ51" s="170" t="e">
        <f t="shared" si="140"/>
        <v>#VALUE!</v>
      </c>
      <c r="GA51" s="170" t="e">
        <f t="shared" si="140"/>
        <v>#VALUE!</v>
      </c>
      <c r="GC51" s="152"/>
      <c r="GE51" s="170" t="e">
        <f>MAX(GE2:GE47)</f>
        <v>#VALUE!</v>
      </c>
      <c r="GF51" s="170" t="e">
        <f>MAX(GF2:GF47)</f>
        <v>#VALUE!</v>
      </c>
      <c r="GG51" s="170" t="e">
        <f>MAX(GG2:GG47)</f>
        <v>#VALUE!</v>
      </c>
      <c r="GH51" s="170" t="e">
        <f>MAX(GH2:GH47)</f>
        <v>#VALUE!</v>
      </c>
      <c r="GI51" s="170" t="e">
        <f>MAX(GI2:GI47)</f>
        <v>#VALUE!</v>
      </c>
      <c r="GJ51" s="152"/>
      <c r="GK51" s="170" t="e">
        <f>MAX(GK2:GK47)</f>
        <v>#VALUE!</v>
      </c>
      <c r="GL51" s="170" t="e">
        <f>MAX(GL2:GL47)</f>
        <v>#VALUE!</v>
      </c>
      <c r="GM51" s="170" t="e">
        <f>MAX(GM2:GM47)</f>
        <v>#VALUE!</v>
      </c>
      <c r="GN51" s="170" t="e">
        <f>MAX(GN2:GN47)</f>
        <v>#VALUE!</v>
      </c>
      <c r="GO51" s="170" t="e">
        <f>MAX(GO2:GO47)</f>
        <v>#VALUE!</v>
      </c>
      <c r="GP51" s="152"/>
      <c r="GQ51" s="170" t="e">
        <f>MAX(GQ2:GQ47)</f>
        <v>#VALUE!</v>
      </c>
      <c r="GR51" s="170" t="e">
        <f>MAX(GR2:GR47)</f>
        <v>#VALUE!</v>
      </c>
      <c r="GS51" s="170" t="e">
        <f>MAX(GS2:GS47)</f>
        <v>#VALUE!</v>
      </c>
      <c r="GT51" s="170" t="e">
        <f>MAX(GT2:GT47)</f>
        <v>#VALUE!</v>
      </c>
      <c r="GU51" s="170" t="e">
        <f>MAX(GU2:GU47)</f>
        <v>#VALUE!</v>
      </c>
      <c r="GV51" s="152"/>
      <c r="GW51" s="170" t="e">
        <f>MAX(GW2:GW47)</f>
        <v>#VALUE!</v>
      </c>
      <c r="GX51" s="170" t="e">
        <f>MAX(GX2:GX47)</f>
        <v>#VALUE!</v>
      </c>
      <c r="GY51" s="170" t="e">
        <f>MAX(GY2:GY47)</f>
        <v>#VALUE!</v>
      </c>
      <c r="GZ51" s="170" t="e">
        <f>MAX(GZ2:GZ47)</f>
        <v>#VALUE!</v>
      </c>
      <c r="HA51" s="170" t="e">
        <f>MAX(HA2:HA47)</f>
        <v>#VALUE!</v>
      </c>
      <c r="HB51" s="152"/>
      <c r="HC51" s="170" t="e">
        <f>MAX(HC2:HC47)</f>
        <v>#VALUE!</v>
      </c>
      <c r="HD51" s="170" t="e">
        <f>MAX(HD2:HD47)</f>
        <v>#VALUE!</v>
      </c>
      <c r="HE51" s="170" t="e">
        <f>MAX(HE2:HE47)</f>
        <v>#VALUE!</v>
      </c>
      <c r="HF51" s="170" t="e">
        <f>MAX(HF2:HF47)</f>
        <v>#VALUE!</v>
      </c>
      <c r="HG51" s="170" t="e">
        <f>MAX(HG2:HG47)</f>
        <v>#VALUE!</v>
      </c>
      <c r="HH51" s="152"/>
      <c r="HI51" s="170" t="e">
        <f>MAX(HI2:HI47)</f>
        <v>#VALUE!</v>
      </c>
      <c r="HJ51" s="170" t="e">
        <f>MAX(HJ2:HJ47)</f>
        <v>#VALUE!</v>
      </c>
      <c r="HK51" s="170" t="e">
        <f>MAX(HK2:HK47)</f>
        <v>#VALUE!</v>
      </c>
      <c r="HL51" s="170" t="e">
        <f>MAX(HL2:HL47)</f>
        <v>#VALUE!</v>
      </c>
      <c r="HM51" s="170" t="e">
        <f>MAX(HM2:HM47)</f>
        <v>#VALUE!</v>
      </c>
      <c r="HN51" s="152"/>
      <c r="HO51" s="170" t="e">
        <f>MAX(HO2:HO47)</f>
        <v>#VALUE!</v>
      </c>
      <c r="HP51" s="170" t="e">
        <f>MAX(HP2:HP47)</f>
        <v>#VALUE!</v>
      </c>
      <c r="HQ51" s="170" t="e">
        <f>MAX(HQ2:HQ47)</f>
        <v>#VALUE!</v>
      </c>
      <c r="HR51" s="170" t="e">
        <f>MAX(HR2:HR47)</f>
        <v>#VALUE!</v>
      </c>
      <c r="HS51" s="170" t="e">
        <f>MAX(HS2:HS47)</f>
        <v>#VALUE!</v>
      </c>
      <c r="HT51" s="152"/>
      <c r="HU51" s="170" t="e">
        <f>MAX(HU2:HU47)</f>
        <v>#VALUE!</v>
      </c>
      <c r="HV51" s="170" t="e">
        <f>MAX(HV2:HV47)</f>
        <v>#VALUE!</v>
      </c>
      <c r="HW51" s="170" t="e">
        <f>MAX(HW2:HW47)</f>
        <v>#VALUE!</v>
      </c>
      <c r="HX51" s="170" t="e">
        <f>MAX(HX2:HX47)</f>
        <v>#VALUE!</v>
      </c>
      <c r="HY51" s="170" t="e">
        <f>MAX(HY2:HY47)</f>
        <v>#VALUE!</v>
      </c>
      <c r="HZ51" s="152"/>
      <c r="IA51" s="170" t="e">
        <f>MAX(IA2:IA47)</f>
        <v>#VALUE!</v>
      </c>
      <c r="IB51" s="170" t="e">
        <f>MAX(IB2:IB47)</f>
        <v>#VALUE!</v>
      </c>
      <c r="IC51" s="170" t="e">
        <f>MAX(IC2:IC47)</f>
        <v>#VALUE!</v>
      </c>
      <c r="ID51" s="170" t="e">
        <f>MAX(ID2:ID47)</f>
        <v>#VALUE!</v>
      </c>
      <c r="IE51" s="170" t="e">
        <f>MAX(IE2:IE47)</f>
        <v>#VALUE!</v>
      </c>
      <c r="IF51" s="152"/>
      <c r="IG51" s="170" t="e">
        <f>MAX(IG2:IG47)</f>
        <v>#VALUE!</v>
      </c>
      <c r="IH51" s="170" t="e">
        <f>MAX(IH2:IH47)</f>
        <v>#VALUE!</v>
      </c>
      <c r="II51" s="170" t="e">
        <f>MAX(II2:II47)</f>
        <v>#VALUE!</v>
      </c>
      <c r="IJ51" s="170" t="e">
        <f>MAX(IJ2:IJ47)</f>
        <v>#VALUE!</v>
      </c>
      <c r="IK51" s="170" t="e">
        <f>MAX(IK2:IK47)</f>
        <v>#VALUE!</v>
      </c>
      <c r="IL51" s="152"/>
      <c r="IM51" s="170" t="e">
        <f>MAX(IM2:IM47)</f>
        <v>#VALUE!</v>
      </c>
      <c r="IN51" s="170" t="e">
        <f>MAX(IN2:IN47)</f>
        <v>#VALUE!</v>
      </c>
      <c r="IO51" s="170" t="e">
        <f>MAX(IO2:IO47)</f>
        <v>#VALUE!</v>
      </c>
      <c r="IP51" s="170" t="e">
        <f>MAX(IP2:IP47)</f>
        <v>#VALUE!</v>
      </c>
      <c r="IQ51" s="170" t="e">
        <f>MAX(IQ2:IQ47)</f>
        <v>#VALUE!</v>
      </c>
      <c r="IR51" s="152"/>
      <c r="IS51" s="170" t="e">
        <f>MAX(IS2:IS47)</f>
        <v>#VALUE!</v>
      </c>
      <c r="IT51" s="170" t="e">
        <f>MAX(IT2:IT47)</f>
        <v>#VALUE!</v>
      </c>
      <c r="IU51" s="170" t="e">
        <f>MAX(IU2:IU47)</f>
        <v>#VALUE!</v>
      </c>
      <c r="IV51" s="170" t="e">
        <f>MAX(IV2:IV47)</f>
        <v>#VALUE!</v>
      </c>
      <c r="IW51" s="170" t="e">
        <f>MAX(IW2:IW47)</f>
        <v>#VALUE!</v>
      </c>
      <c r="IX51" s="152"/>
      <c r="IY51" s="170" t="e">
        <f>MAX(IY2:IY47)</f>
        <v>#VALUE!</v>
      </c>
      <c r="IZ51" s="170" t="e">
        <f>MAX(IZ2:IZ47)</f>
        <v>#VALUE!</v>
      </c>
      <c r="JA51" s="170" t="e">
        <f>MAX(JA2:JA47)</f>
        <v>#VALUE!</v>
      </c>
      <c r="JB51" s="152"/>
      <c r="JC51" s="170" t="e">
        <f t="shared" ref="JC51:JL51" si="141">MAX(JC2:JC47)</f>
        <v>#VALUE!</v>
      </c>
      <c r="JD51" s="170" t="e">
        <f t="shared" si="141"/>
        <v>#VALUE!</v>
      </c>
      <c r="JE51" s="170" t="e">
        <f t="shared" si="141"/>
        <v>#VALUE!</v>
      </c>
      <c r="JF51" s="170" t="e">
        <f t="shared" si="141"/>
        <v>#VALUE!</v>
      </c>
      <c r="JG51" s="170" t="e">
        <f t="shared" si="141"/>
        <v>#VALUE!</v>
      </c>
      <c r="JH51" s="170" t="e">
        <f t="shared" si="141"/>
        <v>#VALUE!</v>
      </c>
      <c r="JI51" s="170" t="e">
        <f t="shared" si="141"/>
        <v>#VALUE!</v>
      </c>
      <c r="JJ51" s="170" t="e">
        <f t="shared" si="141"/>
        <v>#VALUE!</v>
      </c>
      <c r="JK51" s="170" t="e">
        <f t="shared" si="141"/>
        <v>#VALUE!</v>
      </c>
      <c r="JL51" s="170" t="e">
        <f t="shared" si="141"/>
        <v>#VALUE!</v>
      </c>
      <c r="JM51" s="152"/>
      <c r="JN51" s="170" t="e">
        <f t="shared" ref="JN51:JS51" si="142">MAX(JN2:JN47)</f>
        <v>#VALUE!</v>
      </c>
      <c r="JO51" s="170" t="e">
        <f t="shared" si="142"/>
        <v>#VALUE!</v>
      </c>
      <c r="JP51" s="170" t="e">
        <f t="shared" si="142"/>
        <v>#VALUE!</v>
      </c>
      <c r="JQ51" s="170" t="e">
        <f t="shared" si="142"/>
        <v>#VALUE!</v>
      </c>
      <c r="JR51" s="170" t="e">
        <f t="shared" si="142"/>
        <v>#VALUE!</v>
      </c>
      <c r="JS51" s="170" t="e">
        <f t="shared" si="142"/>
        <v>#VALUE!</v>
      </c>
      <c r="JT51" s="152"/>
      <c r="JU51" s="170" t="e">
        <f t="shared" ref="JU51:JZ51" si="143">MAX(JU2:JU47)</f>
        <v>#VALUE!</v>
      </c>
      <c r="JV51" s="170" t="e">
        <f t="shared" si="143"/>
        <v>#VALUE!</v>
      </c>
      <c r="JW51" s="170" t="e">
        <f t="shared" si="143"/>
        <v>#VALUE!</v>
      </c>
      <c r="JX51" s="170" t="e">
        <f t="shared" si="143"/>
        <v>#VALUE!</v>
      </c>
      <c r="JY51" s="170" t="e">
        <f t="shared" si="143"/>
        <v>#VALUE!</v>
      </c>
      <c r="JZ51" s="170" t="e">
        <f t="shared" si="143"/>
        <v>#VALUE!</v>
      </c>
      <c r="KA51" s="152"/>
      <c r="KB51" s="170" t="e">
        <f>MAX(KB2:KB47)</f>
        <v>#VALUE!</v>
      </c>
      <c r="KC51" s="170" t="e">
        <f>MAX(KC2:KC47)</f>
        <v>#VALUE!</v>
      </c>
      <c r="KD51" s="170" t="e">
        <f>MAX(KD2:KD47)</f>
        <v>#VALUE!</v>
      </c>
      <c r="KE51" s="170" t="e">
        <f>MAX(KE2:KE47)</f>
        <v>#VALUE!</v>
      </c>
      <c r="KF51" s="152"/>
      <c r="KG51" s="170" t="e">
        <f>MAX(KG2:KG47)</f>
        <v>#VALUE!</v>
      </c>
      <c r="KH51" s="170" t="e">
        <f>MAX(KH2:KH47)</f>
        <v>#VALUE!</v>
      </c>
      <c r="KI51" s="170" t="e">
        <f>MAX(KI2:KI47)</f>
        <v>#VALUE!</v>
      </c>
      <c r="KJ51" s="170" t="e">
        <f>MAX(KJ2:KJ47)</f>
        <v>#VALUE!</v>
      </c>
      <c r="KK51" s="170" t="e">
        <f>MAX(KK2:KK47)</f>
        <v>#VALUE!</v>
      </c>
      <c r="KL51" s="152"/>
      <c r="KM51" s="170" t="e">
        <f>MAX(KM2:KM47)</f>
        <v>#VALUE!</v>
      </c>
      <c r="KN51" s="170" t="e">
        <f>MAX(KN2:KN47)</f>
        <v>#VALUE!</v>
      </c>
      <c r="KO51" s="170" t="e">
        <f>MAX(KO2:KO47)</f>
        <v>#VALUE!</v>
      </c>
      <c r="KP51" s="170" t="e">
        <f>MAX(KP2:KP47)</f>
        <v>#VALUE!</v>
      </c>
      <c r="KQ51" s="170" t="e">
        <f>MAX(KQ2:KQ47)</f>
        <v>#VALUE!</v>
      </c>
      <c r="KR51" s="152"/>
      <c r="KS51" s="170" t="e">
        <f t="shared" ref="KS51:KY51" si="144">MAX(KS2:KS47)</f>
        <v>#VALUE!</v>
      </c>
      <c r="KT51" s="170" t="e">
        <f t="shared" si="144"/>
        <v>#VALUE!</v>
      </c>
      <c r="KU51" s="170" t="e">
        <f t="shared" si="144"/>
        <v>#VALUE!</v>
      </c>
      <c r="KV51" s="170" t="e">
        <f t="shared" si="144"/>
        <v>#VALUE!</v>
      </c>
      <c r="KW51" s="170" t="e">
        <f t="shared" si="144"/>
        <v>#VALUE!</v>
      </c>
      <c r="KX51" s="170" t="e">
        <f t="shared" si="144"/>
        <v>#VALUE!</v>
      </c>
      <c r="KY51" s="170" t="e">
        <f t="shared" si="144"/>
        <v>#VALUE!</v>
      </c>
      <c r="KZ51" s="152"/>
      <c r="LA51" s="170" t="e">
        <f>MAX(LA2:LA47)</f>
        <v>#VALUE!</v>
      </c>
      <c r="LB51" s="170" t="e">
        <f>MAX(LB2:LB47)</f>
        <v>#VALUE!</v>
      </c>
      <c r="LC51" s="152"/>
      <c r="LD51" s="170" t="e">
        <f t="shared" ref="LD51:LI51" si="145">MAX(LD2:LD47)</f>
        <v>#VALUE!</v>
      </c>
      <c r="LE51" s="170" t="e">
        <f t="shared" si="145"/>
        <v>#VALUE!</v>
      </c>
      <c r="LF51" s="170" t="e">
        <f t="shared" si="145"/>
        <v>#VALUE!</v>
      </c>
      <c r="LG51" s="170" t="e">
        <f t="shared" si="145"/>
        <v>#VALUE!</v>
      </c>
      <c r="LH51" s="170" t="e">
        <f t="shared" si="145"/>
        <v>#VALUE!</v>
      </c>
      <c r="LI51" s="170" t="e">
        <f t="shared" si="145"/>
        <v>#VALUE!</v>
      </c>
      <c r="LJ51" s="152"/>
      <c r="LK51" s="170" t="e">
        <f t="shared" ref="LK51:LP51" si="146">MAX(LK2:LK47)</f>
        <v>#VALUE!</v>
      </c>
      <c r="LL51" s="170" t="e">
        <f t="shared" si="146"/>
        <v>#VALUE!</v>
      </c>
      <c r="LM51" s="170" t="e">
        <f t="shared" si="146"/>
        <v>#VALUE!</v>
      </c>
      <c r="LN51" s="170" t="e">
        <f t="shared" si="146"/>
        <v>#VALUE!</v>
      </c>
      <c r="LO51" s="170" t="e">
        <f t="shared" si="146"/>
        <v>#VALUE!</v>
      </c>
      <c r="LP51" s="170" t="e">
        <f t="shared" si="146"/>
        <v>#VALUE!</v>
      </c>
      <c r="LQ51" s="152"/>
      <c r="LR51" s="170" t="e">
        <f t="shared" ref="LR51:LW51" si="147">MAX(LR2:LR47)</f>
        <v>#VALUE!</v>
      </c>
      <c r="LS51" s="170" t="e">
        <f t="shared" si="147"/>
        <v>#VALUE!</v>
      </c>
      <c r="LT51" s="170" t="e">
        <f t="shared" si="147"/>
        <v>#VALUE!</v>
      </c>
      <c r="LU51" s="170" t="e">
        <f t="shared" si="147"/>
        <v>#VALUE!</v>
      </c>
      <c r="LV51" s="170" t="e">
        <f t="shared" si="147"/>
        <v>#VALUE!</v>
      </c>
      <c r="LW51" s="170" t="e">
        <f t="shared" si="147"/>
        <v>#VALUE!</v>
      </c>
      <c r="LX51" s="152"/>
      <c r="LY51" s="170" t="e">
        <f t="shared" ref="LY51:MD51" si="148">MAX(LY2:LY47)</f>
        <v>#VALUE!</v>
      </c>
      <c r="LZ51" s="170" t="e">
        <f t="shared" si="148"/>
        <v>#VALUE!</v>
      </c>
      <c r="MA51" s="170" t="e">
        <f t="shared" si="148"/>
        <v>#VALUE!</v>
      </c>
      <c r="MB51" s="170" t="e">
        <f t="shared" si="148"/>
        <v>#VALUE!</v>
      </c>
      <c r="MC51" s="170" t="e">
        <f t="shared" si="148"/>
        <v>#VALUE!</v>
      </c>
      <c r="MD51" s="170" t="e">
        <f t="shared" si="148"/>
        <v>#VALUE!</v>
      </c>
      <c r="ME51" s="152"/>
      <c r="MF51" s="170" t="e">
        <f t="shared" ref="MF51:ML51" si="149">MAX(MF2:MF47)</f>
        <v>#VALUE!</v>
      </c>
      <c r="MG51" s="170" t="e">
        <f t="shared" si="149"/>
        <v>#VALUE!</v>
      </c>
      <c r="MH51" s="170" t="e">
        <f t="shared" si="149"/>
        <v>#VALUE!</v>
      </c>
      <c r="MI51" s="170" t="e">
        <f t="shared" si="149"/>
        <v>#VALUE!</v>
      </c>
      <c r="MJ51" s="170" t="e">
        <f t="shared" si="149"/>
        <v>#VALUE!</v>
      </c>
      <c r="MK51" s="170" t="e">
        <f t="shared" si="149"/>
        <v>#VALUE!</v>
      </c>
      <c r="ML51" s="170" t="e">
        <f t="shared" si="149"/>
        <v>#VALUE!</v>
      </c>
      <c r="MM51" s="152"/>
      <c r="MN51" s="170" t="e">
        <f>MAX(MN2:MN47)</f>
        <v>#VALUE!</v>
      </c>
      <c r="MO51" s="152"/>
      <c r="MP51" s="170" t="e">
        <f>MAX(MP2:MP47)</f>
        <v>#VALUE!</v>
      </c>
      <c r="MQ51" s="170" t="e">
        <f>MAX(MQ2:MQ47)</f>
        <v>#VALUE!</v>
      </c>
      <c r="MR51" s="170" t="e">
        <f>MAX(MR2:MR47)</f>
        <v>#VALUE!</v>
      </c>
      <c r="MS51" s="170" t="e">
        <f>MAX(MS2:MS47)</f>
        <v>#VALUE!</v>
      </c>
      <c r="MT51" s="152"/>
      <c r="MU51" s="170" t="e">
        <f>MAX(MU2:MU47)</f>
        <v>#VALUE!</v>
      </c>
      <c r="MV51" s="170" t="e">
        <f>MAX(MV2:MV47)</f>
        <v>#VALUE!</v>
      </c>
      <c r="MW51" s="170" t="e">
        <f>MAX(MW2:MW47)</f>
        <v>#VALUE!</v>
      </c>
      <c r="MX51" s="170" t="e">
        <f>MAX(MX2:MX47)</f>
        <v>#VALUE!</v>
      </c>
      <c r="MY51" s="152"/>
      <c r="MZ51" s="170" t="e">
        <f>MAX(MZ2:MZ47)</f>
        <v>#VALUE!</v>
      </c>
      <c r="NA51" s="170" t="e">
        <f>MAX(NA2:NA47)</f>
        <v>#VALUE!</v>
      </c>
      <c r="NB51" s="170" t="e">
        <f>MAX(NB2:NB47)</f>
        <v>#VALUE!</v>
      </c>
      <c r="NC51" s="170" t="e">
        <f>MAX(NC2:NC47)</f>
        <v>#VALUE!</v>
      </c>
    </row>
    <row r="54" spans="2:367">
      <c r="N54" s="338" t="s">
        <v>3458</v>
      </c>
    </row>
  </sheetData>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48D15-8AF2-4588-8A9B-8C4BAD6E27AD}">
  <sheetPr>
    <tabColor rgb="FF92D050"/>
  </sheetPr>
  <dimension ref="A1:AWX56"/>
  <sheetViews>
    <sheetView zoomScale="80" zoomScaleNormal="80" workbookViewId="0">
      <pane xSplit="2" ySplit="2" topLeftCell="KR3" activePane="bottomRight" state="frozen"/>
      <selection activeCell="B1" sqref="B1"/>
      <selection pane="topRight" activeCell="C1" sqref="C1"/>
      <selection pane="bottomLeft" activeCell="B2" sqref="B2"/>
      <selection pane="bottomRight" activeCell="LZ3" sqref="LZ3"/>
    </sheetView>
  </sheetViews>
  <sheetFormatPr baseColWidth="10" defaultColWidth="8.453125" defaultRowHeight="14"/>
  <cols>
    <col min="1" max="1" width="6.453125" style="285" customWidth="1"/>
    <col min="2" max="3" width="13.453125" style="285" customWidth="1"/>
    <col min="4" max="4" width="12.453125" style="285" customWidth="1"/>
    <col min="5" max="5" width="10.453125" style="285" customWidth="1"/>
    <col min="6" max="6" width="12.453125" style="285" customWidth="1"/>
    <col min="7" max="7" width="11.453125" style="285" customWidth="1"/>
    <col min="8" max="8" width="10.453125" style="285" customWidth="1"/>
    <col min="9" max="9" width="9.453125" style="286" customWidth="1"/>
    <col min="10" max="10" width="12.453125" style="285" customWidth="1"/>
    <col min="11" max="11" width="12" style="285" customWidth="1"/>
    <col min="12" max="12" width="12.453125" style="285" customWidth="1"/>
    <col min="13" max="13" width="12" style="285" customWidth="1"/>
    <col min="14" max="15" width="12.453125" style="285" customWidth="1"/>
    <col min="16" max="16" width="9.453125" style="286" customWidth="1"/>
    <col min="17" max="18" width="11.453125" style="285" customWidth="1"/>
    <col min="19" max="19" width="10.453125" style="285" customWidth="1"/>
    <col min="20" max="21" width="11.453125" style="285" customWidth="1"/>
    <col min="22" max="22" width="12" style="285" customWidth="1"/>
    <col min="23" max="24" width="11.36328125" style="286" customWidth="1"/>
    <col min="25" max="28" width="11.453125" style="285" customWidth="1"/>
    <col min="29" max="29" width="10.453125" style="285" customWidth="1"/>
    <col min="30" max="30" width="11.453125" style="285" customWidth="1"/>
    <col min="31" max="32" width="9.453125" style="286" customWidth="1"/>
    <col min="33" max="34" width="11.453125" style="285" customWidth="1"/>
    <col min="35" max="35" width="10.453125" style="285" customWidth="1"/>
    <col min="36" max="36" width="11.453125" style="285" customWidth="1"/>
    <col min="37" max="37" width="10.453125" style="285" customWidth="1"/>
    <col min="38" max="38" width="11.453125" style="285" customWidth="1"/>
    <col min="39" max="40" width="9.453125" style="286" customWidth="1"/>
    <col min="41" max="41" width="9.453125" style="285" customWidth="1"/>
    <col min="42" max="42" width="15.1796875" style="285" customWidth="1"/>
    <col min="43" max="43" width="12" style="285" customWidth="1"/>
    <col min="44" max="44" width="12.36328125" style="285" customWidth="1"/>
    <col min="45" max="45" width="14" style="285" customWidth="1"/>
    <col min="46" max="46" width="13.1796875" style="285" customWidth="1"/>
    <col min="47" max="47" width="14.1796875" style="286" customWidth="1"/>
    <col min="48" max="48" width="12.453125" style="286" customWidth="1"/>
    <col min="49" max="49" width="9.453125" style="285" customWidth="1"/>
    <col min="50" max="50" width="12.36328125" style="285" customWidth="1"/>
    <col min="51" max="51" width="13.1796875" style="285" customWidth="1"/>
    <col min="52" max="52" width="12.453125" style="285" customWidth="1"/>
    <col min="53" max="53" width="12.1796875" style="285" customWidth="1"/>
    <col min="54" max="54" width="11.81640625" style="285" customWidth="1"/>
    <col min="55" max="55" width="13.453125" style="286" customWidth="1"/>
    <col min="56" max="56" width="13.36328125" style="286" customWidth="1"/>
    <col min="57" max="57" width="12" style="285" customWidth="1"/>
    <col min="58" max="58" width="11.453125" style="285" customWidth="1"/>
    <col min="59" max="59" width="12.453125" style="285" customWidth="1"/>
    <col min="60" max="62" width="12" style="285" customWidth="1"/>
    <col min="63" max="63" width="17.6328125" style="286" customWidth="1"/>
    <col min="64" max="64" width="12.6328125" style="286" customWidth="1"/>
    <col min="65" max="65" width="12.453125" style="285" customWidth="1"/>
    <col min="66" max="66" width="11.453125" style="285" customWidth="1"/>
    <col min="67" max="67" width="12" style="285" customWidth="1"/>
    <col min="68" max="68" width="12.453125" style="285" customWidth="1"/>
    <col min="69" max="70" width="12" style="285" customWidth="1"/>
    <col min="71" max="71" width="12.81640625" style="286" customWidth="1"/>
    <col min="72" max="72" width="11.6328125" style="286" customWidth="1"/>
    <col min="73" max="73" width="10" style="285" customWidth="1"/>
    <col min="74" max="74" width="13.453125" style="285" customWidth="1"/>
    <col min="75" max="75" width="12.453125" style="285" customWidth="1"/>
    <col min="76" max="77" width="11.453125" style="285" customWidth="1"/>
    <col min="78" max="78" width="12.453125" style="285" customWidth="1"/>
    <col min="79" max="79" width="11.453125" style="286" customWidth="1"/>
    <col min="80" max="80" width="13.1796875" style="286" customWidth="1"/>
    <col min="81" max="82" width="11.453125" style="285" customWidth="1"/>
    <col min="83" max="83" width="10.453125" style="285" customWidth="1"/>
    <col min="84" max="84" width="11.453125" style="285" customWidth="1"/>
    <col min="85" max="85" width="10.453125" style="285" customWidth="1"/>
    <col min="86" max="86" width="11.453125" style="285" customWidth="1"/>
    <col min="87" max="87" width="10.81640625" style="286" customWidth="1"/>
    <col min="88" max="88" width="9.453125" style="286" customWidth="1"/>
    <col min="89" max="89" width="11" style="285" customWidth="1"/>
    <col min="90" max="90" width="10.453125" style="285" customWidth="1"/>
    <col min="91" max="91" width="11.453125" style="285" customWidth="1"/>
    <col min="92" max="92" width="10.81640625" style="285" customWidth="1"/>
    <col min="93" max="93" width="11.453125" style="285" customWidth="1"/>
    <col min="94" max="94" width="13.81640625" style="285" customWidth="1"/>
    <col min="95" max="95" width="12.453125" style="286" customWidth="1"/>
    <col min="96" max="96" width="9.453125" style="286" customWidth="1"/>
    <col min="97" max="97" width="11" style="285" customWidth="1"/>
    <col min="98" max="98" width="12.1796875" style="285" customWidth="1"/>
    <col min="99" max="99" width="11.6328125" style="285" customWidth="1"/>
    <col min="100" max="100" width="11.453125" style="285" customWidth="1"/>
    <col min="101" max="101" width="10.81640625" style="285" customWidth="1"/>
    <col min="102" max="102" width="11.81640625" style="285" customWidth="1"/>
    <col min="103" max="103" width="10.6328125" style="286" customWidth="1"/>
    <col min="104" max="104" width="9.453125" style="286" customWidth="1"/>
    <col min="105" max="110" width="11.453125" style="285" customWidth="1"/>
    <col min="111" max="111" width="11.453125" style="286" customWidth="1"/>
    <col min="112" max="112" width="11.1796875" style="152" customWidth="1"/>
    <col min="113" max="113" width="9.1796875" style="285" customWidth="1"/>
    <col min="114" max="114" width="10.6328125" style="285" customWidth="1"/>
    <col min="115" max="115" width="10.81640625" style="285" customWidth="1"/>
    <col min="116" max="116" width="11.1796875" style="285" customWidth="1"/>
    <col min="117" max="117" width="10.453125" style="285" customWidth="1"/>
    <col min="118" max="118" width="11.453125" style="285" customWidth="1"/>
    <col min="119" max="119" width="11" style="286" customWidth="1"/>
    <col min="120" max="120" width="9.453125" style="152" customWidth="1"/>
    <col min="121" max="126" width="10.453125" style="285" customWidth="1"/>
    <col min="127" max="127" width="11.6328125" style="286" customWidth="1"/>
    <col min="128" max="128" width="9.453125" style="152" customWidth="1"/>
    <col min="129" max="134" width="10.453125" style="285" customWidth="1"/>
    <col min="135" max="135" width="12.453125" style="286" customWidth="1"/>
    <col min="136" max="136" width="9.453125" style="152" customWidth="1"/>
    <col min="137" max="141" width="11.453125" style="285" customWidth="1"/>
    <col min="142" max="142" width="10.453125" style="285" customWidth="1"/>
    <col min="143" max="143" width="11.81640625" style="286" customWidth="1"/>
    <col min="144" max="144" width="9.453125" style="152" customWidth="1"/>
    <col min="145" max="150" width="10.453125" style="285" customWidth="1"/>
    <col min="151" max="151" width="11.453125" style="286" customWidth="1"/>
    <col min="152" max="152" width="13.1796875" style="152" customWidth="1"/>
    <col min="153" max="153" width="11.453125" style="285" customWidth="1"/>
    <col min="154" max="156" width="12" style="285" customWidth="1"/>
    <col min="157" max="157" width="11.453125" style="285" customWidth="1"/>
    <col min="158" max="158" width="12" style="285" customWidth="1"/>
    <col min="159" max="159" width="12.36328125" style="286" customWidth="1"/>
    <col min="160" max="160" width="9.453125" style="152" customWidth="1"/>
    <col min="161" max="166" width="10.453125" style="285" customWidth="1"/>
    <col min="167" max="167" width="12.453125" style="286" customWidth="1"/>
    <col min="168" max="168" width="9.453125" style="152" customWidth="1"/>
    <col min="169" max="174" width="10.453125" style="285" customWidth="1"/>
    <col min="175" max="175" width="10" style="286" customWidth="1"/>
    <col min="176" max="176" width="9.453125" style="152" customWidth="1"/>
    <col min="177" max="177" width="10.1796875" style="285" customWidth="1"/>
    <col min="178" max="182" width="10.453125" style="285" customWidth="1"/>
    <col min="183" max="183" width="12.453125" style="286" customWidth="1"/>
    <col min="184" max="184" width="9.453125" style="152" customWidth="1"/>
    <col min="185" max="185" width="8.453125" style="285" customWidth="1"/>
    <col min="186" max="186" width="12.453125" style="285" customWidth="1"/>
    <col min="187" max="190" width="13.1796875" style="285" customWidth="1"/>
    <col min="191" max="191" width="13.1796875" style="286" customWidth="1"/>
    <col min="192" max="196" width="13.1796875" style="285" customWidth="1"/>
    <col min="197" max="197" width="13.1796875" style="286" customWidth="1"/>
    <col min="198" max="202" width="13.1796875" style="285" customWidth="1"/>
    <col min="203" max="203" width="13.1796875" style="286" customWidth="1"/>
    <col min="204" max="208" width="13.1796875" style="285" customWidth="1"/>
    <col min="209" max="209" width="13.1796875" style="286" customWidth="1"/>
    <col min="210" max="214" width="13.1796875" style="285" customWidth="1"/>
    <col min="215" max="215" width="13.1796875" style="286" customWidth="1"/>
    <col min="216" max="220" width="13.1796875" style="285" customWidth="1"/>
    <col min="221" max="221" width="13.1796875" style="286" customWidth="1"/>
    <col min="222" max="226" width="13.1796875" style="285" customWidth="1"/>
    <col min="227" max="227" width="13.1796875" style="286" customWidth="1"/>
    <col min="228" max="232" width="13.1796875" style="285" customWidth="1"/>
    <col min="233" max="233" width="13.1796875" style="286" customWidth="1"/>
    <col min="234" max="238" width="13.1796875" style="285" customWidth="1"/>
    <col min="239" max="239" width="13.1796875" style="286" customWidth="1"/>
    <col min="240" max="244" width="13.1796875" style="285" customWidth="1"/>
    <col min="245" max="245" width="13.1796875" style="286" customWidth="1"/>
    <col min="246" max="250" width="13.1796875" style="285" customWidth="1"/>
    <col min="251" max="251" width="13.1796875" style="286" customWidth="1"/>
    <col min="252" max="256" width="13.1796875" style="285" customWidth="1"/>
    <col min="257" max="257" width="13.1796875" style="286" customWidth="1"/>
    <col min="258" max="258" width="12.453125" style="344" customWidth="1"/>
    <col min="259" max="260" width="13.81640625" style="285" customWidth="1"/>
    <col min="261" max="261" width="13.1796875" style="133" customWidth="1"/>
    <col min="262" max="262" width="14.453125" style="152" customWidth="1"/>
    <col min="263" max="263" width="11.453125" style="285" customWidth="1"/>
    <col min="264" max="265" width="10.453125" style="285" customWidth="1"/>
    <col min="266" max="266" width="13.1796875" style="285" customWidth="1"/>
    <col min="267" max="270" width="10.453125" style="285" customWidth="1"/>
    <col min="271" max="271" width="12" style="285" customWidth="1"/>
    <col min="272" max="272" width="10.453125" style="285" customWidth="1"/>
    <col min="273" max="273" width="12" style="286" customWidth="1"/>
    <col min="274" max="274" width="10.453125" style="285" customWidth="1"/>
    <col min="275" max="275" width="13.453125" style="285" customWidth="1"/>
    <col min="276" max="276" width="13.6328125" style="285" customWidth="1"/>
    <col min="277" max="277" width="12.1796875" style="285" customWidth="1"/>
    <col min="278" max="278" width="12.81640625" style="285" customWidth="1"/>
    <col min="279" max="279" width="14.1796875" style="285" customWidth="1"/>
    <col min="280" max="280" width="12.81640625" style="286" customWidth="1"/>
    <col min="281" max="281" width="11.453125" style="285" customWidth="1"/>
    <col min="282" max="282" width="10" style="285" customWidth="1"/>
    <col min="283" max="286" width="10.453125" style="285" customWidth="1"/>
    <col min="287" max="287" width="12" style="286" customWidth="1"/>
    <col min="288" max="289" width="11" style="285" customWidth="1"/>
    <col min="290" max="291" width="10.453125" style="285" customWidth="1"/>
    <col min="292" max="292" width="11.81640625" style="286" customWidth="1"/>
    <col min="293" max="293" width="15.1796875" style="285" customWidth="1"/>
    <col min="294" max="294" width="15.453125" style="285" customWidth="1"/>
    <col min="295" max="295" width="15.1796875" style="285" customWidth="1"/>
    <col min="296" max="296" width="15" style="285" customWidth="1"/>
    <col min="297" max="297" width="14.453125" style="285" customWidth="1"/>
    <col min="298" max="298" width="12" style="286" customWidth="1"/>
    <col min="299" max="299" width="13.81640625" style="285" customWidth="1"/>
    <col min="300" max="301" width="15.81640625" style="285" customWidth="1"/>
    <col min="302" max="302" width="16" style="285" customWidth="1"/>
    <col min="303" max="303" width="15.81640625" style="285" customWidth="1"/>
    <col min="304" max="304" width="12.81640625" style="286" customWidth="1"/>
    <col min="305" max="306" width="11.453125" style="285" customWidth="1"/>
    <col min="307" max="307" width="14.81640625" style="285" customWidth="1"/>
    <col min="308" max="311" width="11.453125" style="285" customWidth="1"/>
    <col min="312" max="312" width="11.81640625" style="286" customWidth="1"/>
    <col min="313" max="313" width="13.453125" style="285" customWidth="1"/>
    <col min="314" max="314" width="14" style="285" customWidth="1"/>
    <col min="315" max="315" width="10.81640625" style="286" customWidth="1"/>
    <col min="316" max="317" width="10.453125" style="285" customWidth="1"/>
    <col min="318" max="318" width="12" style="285" customWidth="1"/>
    <col min="319" max="320" width="10.453125" style="285" customWidth="1"/>
    <col min="321" max="321" width="11.36328125" style="285" customWidth="1"/>
    <col min="322" max="322" width="12.81640625" style="286" customWidth="1"/>
    <col min="323" max="323" width="10.453125" style="285" customWidth="1"/>
    <col min="324" max="324" width="10" style="285" customWidth="1"/>
    <col min="325" max="327" width="11.453125" style="285" customWidth="1"/>
    <col min="328" max="328" width="11" style="285" customWidth="1"/>
    <col min="329" max="329" width="12.81640625" style="286" customWidth="1"/>
    <col min="330" max="331" width="10.453125" style="285" customWidth="1"/>
    <col min="332" max="332" width="10" style="285" customWidth="1"/>
    <col min="333" max="333" width="12.1796875" style="285" customWidth="1"/>
    <col min="334" max="335" width="10.453125" style="285" customWidth="1"/>
    <col min="336" max="336" width="12.1796875" style="286" customWidth="1"/>
    <col min="337" max="338" width="11.453125" style="285" customWidth="1"/>
    <col min="339" max="339" width="10.453125" style="285" customWidth="1"/>
    <col min="340" max="340" width="11.453125" style="285" customWidth="1"/>
    <col min="341" max="341" width="12.453125" style="285" customWidth="1"/>
    <col min="342" max="342" width="12" style="285" customWidth="1"/>
    <col min="343" max="343" width="11.36328125" style="286" customWidth="1"/>
    <col min="344" max="344" width="12.453125" style="285" bestFit="1" customWidth="1"/>
    <col min="345" max="345" width="11.453125" style="285" bestFit="1" customWidth="1"/>
    <col min="346" max="346" width="10.453125" style="285" bestFit="1" customWidth="1"/>
    <col min="347" max="349" width="11.453125" style="285" bestFit="1" customWidth="1"/>
    <col min="350" max="350" width="12" style="285" bestFit="1" customWidth="1"/>
    <col min="351" max="351" width="13.453125" style="286" customWidth="1"/>
    <col min="352" max="352" width="11.453125" style="285" bestFit="1" customWidth="1"/>
    <col min="353" max="353" width="12.453125" style="286" customWidth="1"/>
    <col min="354" max="357" width="12.453125" style="285" bestFit="1" customWidth="1"/>
    <col min="358" max="358" width="13.1796875" style="286" customWidth="1"/>
    <col min="359" max="362" width="12.453125" style="285" bestFit="1" customWidth="1"/>
    <col min="363" max="363" width="13.81640625" style="286" customWidth="1"/>
    <col min="364" max="366" width="12.453125" style="285" bestFit="1" customWidth="1"/>
    <col min="367" max="367" width="12" style="285" bestFit="1" customWidth="1"/>
    <col min="368" max="368" width="14.81640625" style="285" customWidth="1"/>
    <col min="369" max="369" width="8.453125" style="285"/>
    <col min="370" max="370" width="8.453125" style="382"/>
    <col min="371" max="371" width="11" style="285" customWidth="1"/>
    <col min="372" max="372" width="10.1796875" style="285" bestFit="1" customWidth="1"/>
    <col min="373" max="373" width="10.453125" style="285" bestFit="1" customWidth="1"/>
    <col min="374" max="374" width="10.1796875" style="285" bestFit="1" customWidth="1"/>
    <col min="375" max="375" width="10.36328125" style="285" bestFit="1" customWidth="1"/>
    <col min="376" max="376" width="10.1796875" style="285" bestFit="1" customWidth="1"/>
    <col min="377" max="377" width="10.36328125" style="285" bestFit="1" customWidth="1"/>
    <col min="378" max="379" width="10.453125" style="285" bestFit="1" customWidth="1"/>
    <col min="380" max="381" width="10.1796875" style="285" bestFit="1" customWidth="1"/>
    <col min="382" max="382" width="10.36328125" style="285" bestFit="1" customWidth="1"/>
    <col min="383" max="383" width="10.36328125" style="285" customWidth="1"/>
    <col min="384" max="384" width="10.36328125" style="393" customWidth="1"/>
    <col min="385" max="397" width="10.36328125" style="285" customWidth="1"/>
    <col min="398" max="398" width="8.453125" style="393"/>
    <col min="399" max="419" width="11" style="285" customWidth="1"/>
    <col min="420" max="420" width="8.453125" style="285"/>
    <col min="421" max="421" width="8.453125" style="387"/>
    <col min="422" max="427" width="12" style="285" customWidth="1"/>
    <col min="428" max="429" width="8.453125" style="285"/>
    <col min="430" max="430" width="8.453125" style="393"/>
    <col min="431" max="431" width="11.36328125" style="285" bestFit="1" customWidth="1"/>
    <col min="432" max="432" width="11.36328125" style="285" customWidth="1"/>
    <col min="433" max="433" width="11.1796875" style="285" bestFit="1" customWidth="1"/>
    <col min="434" max="435" width="11.36328125" style="285" bestFit="1" customWidth="1"/>
    <col min="436" max="436" width="11.1796875" style="285" bestFit="1" customWidth="1"/>
    <col min="437" max="438" width="8.453125" style="285"/>
    <col min="439" max="439" width="8.453125" style="393"/>
    <col min="440" max="440" width="10.1796875" style="285" customWidth="1"/>
    <col min="441" max="441" width="10.36328125" style="285" customWidth="1"/>
    <col min="442" max="443" width="11" style="285" customWidth="1"/>
    <col min="444" max="444" width="12" style="285" customWidth="1"/>
    <col min="445" max="445" width="11" style="285" customWidth="1"/>
    <col min="446" max="16384" width="8.453125" style="285"/>
  </cols>
  <sheetData>
    <row r="1" spans="1:1298" ht="14.5" thickBot="1">
      <c r="J1" s="426" t="s">
        <v>3391</v>
      </c>
      <c r="K1" s="426"/>
      <c r="L1" s="426"/>
      <c r="M1" s="426"/>
      <c r="N1" s="426"/>
      <c r="O1" s="426"/>
      <c r="P1" s="426"/>
      <c r="Q1" s="426"/>
      <c r="R1" s="426"/>
      <c r="S1" s="426"/>
      <c r="T1" s="426"/>
      <c r="U1" s="426"/>
      <c r="V1" s="426"/>
      <c r="W1" s="426"/>
      <c r="X1" s="426"/>
      <c r="Y1" s="426"/>
      <c r="Z1" s="426"/>
      <c r="AA1" s="426"/>
      <c r="AB1" s="426"/>
      <c r="AC1" s="426"/>
      <c r="AD1" s="426"/>
      <c r="AE1" s="426"/>
      <c r="AF1" s="426"/>
      <c r="AG1" s="426"/>
      <c r="AH1" s="426"/>
      <c r="AI1" s="426"/>
      <c r="AJ1" s="426"/>
      <c r="AK1" s="426"/>
      <c r="AL1" s="426"/>
      <c r="AM1" s="426"/>
      <c r="AN1" s="426"/>
      <c r="AO1" s="426"/>
      <c r="AP1" s="426"/>
      <c r="AQ1" s="426"/>
      <c r="AR1" s="426"/>
      <c r="AS1" s="426"/>
      <c r="AT1" s="426"/>
      <c r="AU1" s="426"/>
      <c r="AV1" s="426"/>
      <c r="AW1" s="426"/>
      <c r="AX1" s="426"/>
      <c r="AY1" s="426"/>
      <c r="AZ1" s="426"/>
      <c r="BA1" s="426"/>
      <c r="BB1" s="426"/>
      <c r="BC1" s="426"/>
      <c r="BD1" s="426"/>
      <c r="BF1" s="425" t="s">
        <v>3393</v>
      </c>
      <c r="BG1" s="425"/>
      <c r="BH1" s="425"/>
      <c r="BI1" s="425"/>
      <c r="BJ1" s="425"/>
      <c r="BK1" s="425"/>
      <c r="BL1" s="425"/>
      <c r="BM1" s="425"/>
      <c r="BN1" s="425"/>
      <c r="BO1" s="425"/>
      <c r="BP1" s="425"/>
      <c r="BQ1" s="425"/>
      <c r="BR1" s="425"/>
      <c r="BS1" s="425"/>
      <c r="BT1" s="425"/>
      <c r="BU1" s="425"/>
      <c r="BV1" s="425"/>
      <c r="BW1" s="425"/>
      <c r="BX1" s="425"/>
      <c r="BY1" s="425"/>
      <c r="BZ1" s="425"/>
      <c r="CA1" s="425"/>
      <c r="CB1" s="425"/>
      <c r="CC1" s="425"/>
      <c r="CD1" s="425"/>
      <c r="CE1" s="425"/>
      <c r="CF1" s="425"/>
      <c r="CG1" s="425"/>
      <c r="CH1" s="425"/>
      <c r="CI1" s="425"/>
      <c r="CJ1" s="425"/>
      <c r="CK1" s="425"/>
      <c r="CL1" s="425"/>
      <c r="CM1" s="425"/>
      <c r="CN1" s="425"/>
      <c r="CO1" s="425"/>
      <c r="CP1" s="425"/>
      <c r="CQ1" s="425"/>
      <c r="CR1" s="425"/>
      <c r="CS1" s="425"/>
      <c r="CT1" s="425"/>
      <c r="CU1" s="425"/>
      <c r="CV1" s="425"/>
      <c r="CW1" s="425"/>
      <c r="CX1" s="425"/>
      <c r="CY1" s="425"/>
      <c r="CZ1" s="425"/>
      <c r="DB1" s="427" t="s">
        <v>3394</v>
      </c>
      <c r="DC1" s="427"/>
      <c r="DD1" s="427"/>
      <c r="DE1" s="427"/>
      <c r="DF1" s="427"/>
      <c r="DG1" s="427"/>
      <c r="DH1" s="427"/>
      <c r="DI1" s="427"/>
      <c r="DJ1" s="427"/>
      <c r="DK1" s="427"/>
      <c r="DL1" s="427"/>
      <c r="DM1" s="427"/>
      <c r="DN1" s="427"/>
      <c r="DO1" s="427"/>
      <c r="DP1" s="427"/>
      <c r="DQ1" s="427"/>
      <c r="DR1" s="427"/>
      <c r="DS1" s="427"/>
      <c r="DT1" s="427"/>
      <c r="DU1" s="427"/>
      <c r="DV1" s="427"/>
      <c r="DW1" s="427"/>
      <c r="DX1" s="427"/>
      <c r="DY1" s="427"/>
      <c r="DZ1" s="427"/>
      <c r="EA1" s="427"/>
      <c r="EB1" s="427"/>
      <c r="EC1" s="427"/>
      <c r="ED1" s="427"/>
      <c r="EE1" s="427"/>
      <c r="EF1" s="427"/>
      <c r="EG1" s="427"/>
      <c r="EH1" s="427"/>
      <c r="EI1" s="427"/>
      <c r="EJ1" s="427"/>
      <c r="EK1" s="427"/>
      <c r="EL1" s="427"/>
      <c r="EM1" s="427"/>
      <c r="EN1" s="427"/>
      <c r="EO1" s="427"/>
      <c r="EP1" s="427"/>
      <c r="EQ1" s="427"/>
      <c r="ER1" s="427"/>
      <c r="ES1" s="427"/>
      <c r="ET1" s="427"/>
      <c r="EU1" s="427"/>
      <c r="EV1" s="427"/>
      <c r="EW1" s="427"/>
      <c r="EX1" s="427"/>
      <c r="EY1" s="427"/>
      <c r="EZ1" s="427"/>
      <c r="FA1" s="427"/>
      <c r="FB1" s="427"/>
      <c r="FC1" s="427"/>
      <c r="FD1" s="427"/>
      <c r="FE1" s="427"/>
      <c r="FF1" s="427"/>
      <c r="FG1" s="427"/>
      <c r="FH1" s="427"/>
      <c r="FI1" s="427"/>
      <c r="FJ1" s="427"/>
      <c r="FK1" s="427"/>
      <c r="FL1" s="427"/>
      <c r="FM1" s="427"/>
      <c r="FN1" s="427"/>
      <c r="FO1" s="427"/>
      <c r="FP1" s="427"/>
      <c r="FQ1" s="427"/>
      <c r="FR1" s="427"/>
      <c r="FS1" s="427"/>
      <c r="FT1" s="427"/>
      <c r="FU1" s="427"/>
      <c r="FV1" s="427"/>
      <c r="FW1" s="427"/>
      <c r="FX1" s="427"/>
      <c r="FY1" s="427"/>
      <c r="FZ1" s="427"/>
      <c r="GA1" s="427"/>
      <c r="GB1" s="427"/>
      <c r="GD1" s="428" t="s">
        <v>3395</v>
      </c>
      <c r="GE1" s="428"/>
      <c r="GF1" s="428"/>
      <c r="GG1" s="428"/>
      <c r="GH1" s="428"/>
      <c r="GI1" s="428"/>
      <c r="GJ1" s="428"/>
      <c r="GK1" s="428"/>
      <c r="GL1" s="428"/>
      <c r="GM1" s="428"/>
      <c r="GN1" s="428"/>
      <c r="GO1" s="428"/>
      <c r="GP1" s="428"/>
      <c r="GQ1" s="428"/>
      <c r="GR1" s="428"/>
      <c r="GS1" s="428"/>
      <c r="GT1" s="428"/>
      <c r="GU1" s="428"/>
      <c r="GV1" s="428"/>
      <c r="GW1" s="428"/>
      <c r="GX1" s="428"/>
      <c r="GY1" s="428"/>
      <c r="GZ1" s="428"/>
      <c r="HA1" s="428"/>
      <c r="HB1" s="428"/>
      <c r="HC1" s="428"/>
      <c r="HD1" s="428"/>
      <c r="HE1" s="428"/>
      <c r="HF1" s="428"/>
      <c r="HG1" s="428"/>
      <c r="HH1" s="428"/>
      <c r="HI1" s="428"/>
      <c r="HJ1" s="428"/>
      <c r="HK1" s="428"/>
      <c r="HL1" s="428"/>
      <c r="HM1" s="428"/>
      <c r="HN1" s="428"/>
      <c r="HO1" s="428"/>
      <c r="HP1" s="428"/>
      <c r="HQ1" s="428"/>
      <c r="HR1" s="428"/>
      <c r="HS1" s="428"/>
      <c r="HT1" s="428"/>
      <c r="HU1" s="428"/>
      <c r="HV1" s="428"/>
      <c r="HW1" s="428"/>
      <c r="HX1" s="428"/>
      <c r="HY1" s="428"/>
      <c r="HZ1" s="428"/>
      <c r="IA1" s="428"/>
      <c r="IB1" s="428"/>
      <c r="IC1" s="428"/>
      <c r="ID1" s="428"/>
      <c r="IE1" s="428"/>
      <c r="IF1" s="428"/>
      <c r="IG1" s="428"/>
      <c r="IH1" s="428"/>
      <c r="II1" s="428"/>
      <c r="IJ1" s="428"/>
      <c r="IK1" s="428"/>
      <c r="IL1" s="428"/>
      <c r="IM1" s="428"/>
      <c r="IN1" s="428"/>
      <c r="IO1" s="428"/>
      <c r="IP1" s="428"/>
      <c r="IQ1" s="428"/>
      <c r="IR1" s="428"/>
      <c r="IS1" s="428"/>
      <c r="IT1" s="428"/>
      <c r="IU1" s="428"/>
      <c r="IV1" s="428"/>
      <c r="IW1" s="428"/>
      <c r="IY1" s="425" t="s">
        <v>3396</v>
      </c>
      <c r="IZ1" s="425"/>
      <c r="JA1" s="425"/>
      <c r="JB1" s="425"/>
      <c r="JC1" s="425"/>
      <c r="JD1" s="425"/>
      <c r="JE1" s="425"/>
      <c r="JF1" s="425"/>
      <c r="JG1" s="425"/>
      <c r="JH1" s="425"/>
      <c r="JI1" s="425"/>
      <c r="JJ1" s="425"/>
      <c r="JK1" s="425"/>
      <c r="JL1" s="425"/>
      <c r="JM1" s="425"/>
      <c r="JN1" s="425"/>
      <c r="JO1" s="425"/>
      <c r="JP1" s="425"/>
      <c r="JQ1" s="425"/>
      <c r="JR1" s="425"/>
      <c r="JS1" s="425"/>
      <c r="JT1" s="425"/>
      <c r="JU1" s="425"/>
      <c r="JV1" s="425"/>
      <c r="JW1" s="425"/>
      <c r="JX1" s="425"/>
      <c r="JY1" s="425"/>
      <c r="JZ1" s="425"/>
      <c r="KA1" s="425"/>
      <c r="KB1" s="425"/>
      <c r="KC1" s="425"/>
      <c r="KD1" s="425"/>
      <c r="KE1" s="425"/>
      <c r="KF1" s="425"/>
      <c r="KH1" s="425" t="s">
        <v>3397</v>
      </c>
      <c r="KI1" s="425"/>
      <c r="KJ1" s="425"/>
      <c r="KK1" s="425"/>
      <c r="KL1" s="425"/>
      <c r="KM1" s="425"/>
      <c r="KN1" s="425"/>
      <c r="KO1" s="425"/>
      <c r="KP1" s="425"/>
      <c r="KQ1" s="425"/>
      <c r="KR1" s="425"/>
      <c r="LE1" s="425" t="s">
        <v>3398</v>
      </c>
      <c r="LF1" s="425"/>
      <c r="LG1" s="425"/>
      <c r="LH1" s="425"/>
      <c r="LI1" s="425"/>
      <c r="LJ1" s="425"/>
      <c r="LK1" s="425"/>
      <c r="LL1" s="425"/>
      <c r="LM1" s="425"/>
      <c r="LN1" s="425"/>
      <c r="LO1" s="425"/>
      <c r="LP1" s="425"/>
      <c r="LQ1" s="425"/>
      <c r="LR1" s="425"/>
      <c r="LS1" s="425"/>
      <c r="LT1" s="425"/>
      <c r="LU1" s="425"/>
      <c r="LV1" s="425"/>
      <c r="LW1" s="425"/>
      <c r="LX1" s="425"/>
      <c r="LY1" s="425"/>
      <c r="LZ1" s="425"/>
      <c r="MA1" s="425"/>
      <c r="MB1" s="425"/>
      <c r="MC1" s="425"/>
      <c r="MD1" s="425"/>
      <c r="ME1" s="425"/>
      <c r="NG1" s="294" t="s">
        <v>3739</v>
      </c>
      <c r="NU1" s="294" t="s">
        <v>3740</v>
      </c>
      <c r="OI1" s="385" t="s">
        <v>3731</v>
      </c>
      <c r="OP1" s="385" t="s">
        <v>3744</v>
      </c>
      <c r="OW1" s="385" t="s">
        <v>3745</v>
      </c>
      <c r="PF1" s="383" t="s">
        <v>3746</v>
      </c>
      <c r="PO1" s="390" t="s">
        <v>3761</v>
      </c>
      <c r="PX1" s="390" t="s">
        <v>3768</v>
      </c>
    </row>
    <row r="2" spans="1:1298" s="287" customFormat="1" ht="27.75" customHeight="1">
      <c r="A2" s="287" t="s">
        <v>0</v>
      </c>
      <c r="B2" s="287" t="s">
        <v>1</v>
      </c>
      <c r="C2" s="287">
        <v>2011</v>
      </c>
      <c r="D2" s="287">
        <v>2012</v>
      </c>
      <c r="E2" s="287">
        <v>2013</v>
      </c>
      <c r="F2" s="287">
        <v>2014</v>
      </c>
      <c r="G2" s="287">
        <v>2015</v>
      </c>
      <c r="H2" s="287">
        <v>2016</v>
      </c>
      <c r="I2" s="288" t="s">
        <v>3336</v>
      </c>
      <c r="J2" s="287" t="s">
        <v>3460</v>
      </c>
      <c r="K2" s="287" t="s">
        <v>3461</v>
      </c>
      <c r="L2" s="287" t="s">
        <v>3462</v>
      </c>
      <c r="M2" s="287" t="s">
        <v>3463</v>
      </c>
      <c r="N2" s="287" t="s">
        <v>3464</v>
      </c>
      <c r="O2" s="287" t="s">
        <v>3465</v>
      </c>
      <c r="P2" s="287" t="s">
        <v>3524</v>
      </c>
      <c r="Q2" s="288" t="s">
        <v>3336</v>
      </c>
      <c r="R2" s="289" t="s">
        <v>3525</v>
      </c>
      <c r="S2" s="289" t="s">
        <v>3526</v>
      </c>
      <c r="T2" s="289" t="s">
        <v>3527</v>
      </c>
      <c r="U2" s="289" t="s">
        <v>3528</v>
      </c>
      <c r="V2" s="289" t="s">
        <v>3529</v>
      </c>
      <c r="W2" s="289" t="s">
        <v>3530</v>
      </c>
      <c r="X2" s="287" t="s">
        <v>3524</v>
      </c>
      <c r="Y2" s="288" t="s">
        <v>3336</v>
      </c>
      <c r="Z2" s="289" t="s">
        <v>3531</v>
      </c>
      <c r="AA2" s="289" t="s">
        <v>3532</v>
      </c>
      <c r="AB2" s="289" t="s">
        <v>3533</v>
      </c>
      <c r="AC2" s="289" t="s">
        <v>3534</v>
      </c>
      <c r="AD2" s="289" t="s">
        <v>3535</v>
      </c>
      <c r="AE2" s="289" t="s">
        <v>3536</v>
      </c>
      <c r="AF2" s="287" t="s">
        <v>3524</v>
      </c>
      <c r="AG2" s="288" t="s">
        <v>3336</v>
      </c>
      <c r="AH2" s="289" t="s">
        <v>3537</v>
      </c>
      <c r="AI2" s="289" t="s">
        <v>3538</v>
      </c>
      <c r="AJ2" s="289" t="s">
        <v>3539</v>
      </c>
      <c r="AK2" s="289" t="s">
        <v>3540</v>
      </c>
      <c r="AL2" s="289" t="s">
        <v>3541</v>
      </c>
      <c r="AM2" s="289" t="s">
        <v>3542</v>
      </c>
      <c r="AN2" s="287" t="s">
        <v>3524</v>
      </c>
      <c r="AO2" s="288" t="s">
        <v>3336</v>
      </c>
      <c r="AP2" s="289" t="s">
        <v>3543</v>
      </c>
      <c r="AQ2" s="289" t="s">
        <v>3544</v>
      </c>
      <c r="AR2" s="289" t="s">
        <v>3545</v>
      </c>
      <c r="AS2" s="289" t="s">
        <v>3546</v>
      </c>
      <c r="AT2" s="289" t="s">
        <v>3547</v>
      </c>
      <c r="AU2" s="289" t="s">
        <v>3548</v>
      </c>
      <c r="AV2" s="287" t="s">
        <v>3524</v>
      </c>
      <c r="AW2" s="288" t="s">
        <v>3336</v>
      </c>
      <c r="AX2" s="289" t="s">
        <v>3549</v>
      </c>
      <c r="AY2" s="289" t="s">
        <v>3550</v>
      </c>
      <c r="AZ2" s="289" t="s">
        <v>3551</v>
      </c>
      <c r="BA2" s="289" t="s">
        <v>3552</v>
      </c>
      <c r="BB2" s="289" t="s">
        <v>3553</v>
      </c>
      <c r="BC2" s="289" t="s">
        <v>3554</v>
      </c>
      <c r="BD2" s="287" t="s">
        <v>3524</v>
      </c>
      <c r="BE2" s="288" t="s">
        <v>3336</v>
      </c>
      <c r="BF2" s="287" t="s">
        <v>3513</v>
      </c>
      <c r="BG2" s="287" t="s">
        <v>3514</v>
      </c>
      <c r="BH2" s="287" t="s">
        <v>3515</v>
      </c>
      <c r="BI2" s="287" t="s">
        <v>3516</v>
      </c>
      <c r="BJ2" s="287" t="s">
        <v>3517</v>
      </c>
      <c r="BK2" s="287" t="s">
        <v>3518</v>
      </c>
      <c r="BL2" s="287" t="s">
        <v>3524</v>
      </c>
      <c r="BM2" s="288" t="s">
        <v>3336</v>
      </c>
      <c r="BN2" s="289" t="s">
        <v>3555</v>
      </c>
      <c r="BO2" s="289" t="s">
        <v>3556</v>
      </c>
      <c r="BP2" s="289" t="s">
        <v>3557</v>
      </c>
      <c r="BQ2" s="289" t="s">
        <v>3558</v>
      </c>
      <c r="BR2" s="289" t="s">
        <v>3559</v>
      </c>
      <c r="BS2" s="289" t="s">
        <v>3560</v>
      </c>
      <c r="BT2" s="287" t="s">
        <v>3524</v>
      </c>
      <c r="BU2" s="288" t="s">
        <v>3336</v>
      </c>
      <c r="BV2" s="289" t="s">
        <v>3561</v>
      </c>
      <c r="BW2" s="289" t="s">
        <v>3562</v>
      </c>
      <c r="BX2" s="289" t="s">
        <v>3563</v>
      </c>
      <c r="BY2" s="289" t="s">
        <v>3564</v>
      </c>
      <c r="BZ2" s="289" t="s">
        <v>3565</v>
      </c>
      <c r="CA2" s="289" t="s">
        <v>3566</v>
      </c>
      <c r="CB2" s="287" t="s">
        <v>3524</v>
      </c>
      <c r="CC2" s="288" t="s">
        <v>3336</v>
      </c>
      <c r="CD2" s="289" t="s">
        <v>3567</v>
      </c>
      <c r="CE2" s="289" t="s">
        <v>3568</v>
      </c>
      <c r="CF2" s="289" t="s">
        <v>3569</v>
      </c>
      <c r="CG2" s="289" t="s">
        <v>3570</v>
      </c>
      <c r="CH2" s="289" t="s">
        <v>3571</v>
      </c>
      <c r="CI2" s="289" t="s">
        <v>3572</v>
      </c>
      <c r="CJ2" s="287" t="s">
        <v>3524</v>
      </c>
      <c r="CK2" s="288" t="s">
        <v>3336</v>
      </c>
      <c r="CL2" s="289" t="s">
        <v>3573</v>
      </c>
      <c r="CM2" s="289" t="s">
        <v>3574</v>
      </c>
      <c r="CN2" s="289" t="s">
        <v>3575</v>
      </c>
      <c r="CO2" s="289" t="s">
        <v>3576</v>
      </c>
      <c r="CP2" s="289" t="s">
        <v>3577</v>
      </c>
      <c r="CQ2" s="289" t="s">
        <v>3578</v>
      </c>
      <c r="CR2" s="287" t="s">
        <v>3524</v>
      </c>
      <c r="CS2" s="288" t="s">
        <v>3336</v>
      </c>
      <c r="CT2" s="289" t="s">
        <v>3579</v>
      </c>
      <c r="CU2" s="289" t="s">
        <v>3580</v>
      </c>
      <c r="CV2" s="289" t="s">
        <v>3581</v>
      </c>
      <c r="CW2" s="289" t="s">
        <v>3582</v>
      </c>
      <c r="CX2" s="289" t="s">
        <v>3583</v>
      </c>
      <c r="CY2" s="289" t="s">
        <v>3584</v>
      </c>
      <c r="CZ2" s="287" t="s">
        <v>3524</v>
      </c>
      <c r="DA2" s="288" t="s">
        <v>3336</v>
      </c>
      <c r="DB2" s="287" t="s">
        <v>3594</v>
      </c>
      <c r="DC2" s="287" t="s">
        <v>3595</v>
      </c>
      <c r="DD2" s="287" t="s">
        <v>3596</v>
      </c>
      <c r="DE2" s="287" t="s">
        <v>3597</v>
      </c>
      <c r="DF2" s="287" t="s">
        <v>3598</v>
      </c>
      <c r="DG2" s="287" t="s">
        <v>3599</v>
      </c>
      <c r="DH2" s="147" t="s">
        <v>3524</v>
      </c>
      <c r="DI2" s="288" t="s">
        <v>3336</v>
      </c>
      <c r="DJ2" s="289" t="s">
        <v>3600</v>
      </c>
      <c r="DK2" s="289" t="s">
        <v>3601</v>
      </c>
      <c r="DL2" s="289" t="s">
        <v>3602</v>
      </c>
      <c r="DM2" s="289" t="s">
        <v>3603</v>
      </c>
      <c r="DN2" s="289" t="s">
        <v>3604</v>
      </c>
      <c r="DO2" s="289" t="s">
        <v>3605</v>
      </c>
      <c r="DP2" s="147" t="s">
        <v>3524</v>
      </c>
      <c r="DQ2" s="288" t="s">
        <v>3336</v>
      </c>
      <c r="DR2" s="289" t="s">
        <v>3606</v>
      </c>
      <c r="DS2" s="289" t="s">
        <v>3607</v>
      </c>
      <c r="DT2" s="289" t="s">
        <v>3608</v>
      </c>
      <c r="DU2" s="289" t="s">
        <v>3609</v>
      </c>
      <c r="DV2" s="289" t="s">
        <v>3610</v>
      </c>
      <c r="DW2" s="289" t="s">
        <v>3611</v>
      </c>
      <c r="DX2" s="147" t="s">
        <v>3524</v>
      </c>
      <c r="DY2" s="288" t="s">
        <v>3336</v>
      </c>
      <c r="DZ2" s="289" t="s">
        <v>3612</v>
      </c>
      <c r="EA2" s="289" t="s">
        <v>3613</v>
      </c>
      <c r="EB2" s="289" t="s">
        <v>3614</v>
      </c>
      <c r="EC2" s="289" t="s">
        <v>3615</v>
      </c>
      <c r="ED2" s="289" t="s">
        <v>3616</v>
      </c>
      <c r="EE2" s="289" t="s">
        <v>3617</v>
      </c>
      <c r="EF2" s="147" t="s">
        <v>3524</v>
      </c>
      <c r="EG2" s="288" t="s">
        <v>3336</v>
      </c>
      <c r="EH2" s="289" t="s">
        <v>3618</v>
      </c>
      <c r="EI2" s="289" t="s">
        <v>3619</v>
      </c>
      <c r="EJ2" s="289" t="s">
        <v>3620</v>
      </c>
      <c r="EK2" s="289" t="s">
        <v>3621</v>
      </c>
      <c r="EL2" s="289" t="s">
        <v>3622</v>
      </c>
      <c r="EM2" s="289" t="s">
        <v>3623</v>
      </c>
      <c r="EN2" s="147" t="s">
        <v>3524</v>
      </c>
      <c r="EO2" s="288" t="s">
        <v>3336</v>
      </c>
      <c r="EP2" s="289" t="s">
        <v>3624</v>
      </c>
      <c r="EQ2" s="289" t="s">
        <v>3625</v>
      </c>
      <c r="ER2" s="289" t="s">
        <v>3626</v>
      </c>
      <c r="ES2" s="289" t="s">
        <v>3627</v>
      </c>
      <c r="ET2" s="289" t="s">
        <v>3628</v>
      </c>
      <c r="EU2" s="289" t="s">
        <v>3629</v>
      </c>
      <c r="EV2" s="147" t="s">
        <v>3524</v>
      </c>
      <c r="EW2" s="288" t="s">
        <v>3336</v>
      </c>
      <c r="EX2" s="289" t="s">
        <v>3630</v>
      </c>
      <c r="EY2" s="289" t="s">
        <v>3631</v>
      </c>
      <c r="EZ2" s="289" t="s">
        <v>3632</v>
      </c>
      <c r="FA2" s="289" t="s">
        <v>3633</v>
      </c>
      <c r="FB2" s="289" t="s">
        <v>3634</v>
      </c>
      <c r="FC2" s="289" t="s">
        <v>3635</v>
      </c>
      <c r="FD2" s="147" t="s">
        <v>3524</v>
      </c>
      <c r="FE2" s="288" t="s">
        <v>3336</v>
      </c>
      <c r="FF2" s="289" t="s">
        <v>3636</v>
      </c>
      <c r="FG2" s="289" t="s">
        <v>3637</v>
      </c>
      <c r="FH2" s="289" t="s">
        <v>3638</v>
      </c>
      <c r="FI2" s="289" t="s">
        <v>3639</v>
      </c>
      <c r="FJ2" s="289" t="s">
        <v>3640</v>
      </c>
      <c r="FK2" s="289" t="s">
        <v>3641</v>
      </c>
      <c r="FL2" s="147" t="s">
        <v>3524</v>
      </c>
      <c r="FM2" s="288" t="s">
        <v>3336</v>
      </c>
      <c r="FN2" s="289" t="s">
        <v>3642</v>
      </c>
      <c r="FO2" s="289" t="s">
        <v>3643</v>
      </c>
      <c r="FP2" s="289" t="s">
        <v>3644</v>
      </c>
      <c r="FQ2" s="289" t="s">
        <v>3645</v>
      </c>
      <c r="FR2" s="289" t="s">
        <v>3646</v>
      </c>
      <c r="FS2" s="289" t="s">
        <v>3647</v>
      </c>
      <c r="FT2" s="147" t="s">
        <v>3524</v>
      </c>
      <c r="FU2" s="288" t="s">
        <v>3336</v>
      </c>
      <c r="FV2" s="289" t="s">
        <v>3648</v>
      </c>
      <c r="FW2" s="289" t="s">
        <v>3649</v>
      </c>
      <c r="FX2" s="289" t="s">
        <v>3650</v>
      </c>
      <c r="FY2" s="289" t="s">
        <v>3651</v>
      </c>
      <c r="FZ2" s="289" t="s">
        <v>3652</v>
      </c>
      <c r="GA2" s="289" t="s">
        <v>3653</v>
      </c>
      <c r="GB2" s="147" t="s">
        <v>3524</v>
      </c>
      <c r="GC2" s="288" t="s">
        <v>3336</v>
      </c>
      <c r="GD2" s="287" t="s">
        <v>602</v>
      </c>
      <c r="GE2" s="287" t="s">
        <v>3660</v>
      </c>
      <c r="GF2" s="289" t="s">
        <v>3668</v>
      </c>
      <c r="GG2" s="289" t="s">
        <v>3669</v>
      </c>
      <c r="GH2" s="289" t="s">
        <v>3670</v>
      </c>
      <c r="GI2" s="289" t="s">
        <v>3671</v>
      </c>
      <c r="GJ2" s="288" t="s">
        <v>3336</v>
      </c>
      <c r="GK2" s="289" t="s">
        <v>3661</v>
      </c>
      <c r="GL2" s="289" t="s">
        <v>3672</v>
      </c>
      <c r="GM2" s="289" t="s">
        <v>3673</v>
      </c>
      <c r="GN2" s="289" t="s">
        <v>3674</v>
      </c>
      <c r="GO2" s="289" t="s">
        <v>3675</v>
      </c>
      <c r="GP2" s="288" t="s">
        <v>3336</v>
      </c>
      <c r="GQ2" s="289" t="s">
        <v>3662</v>
      </c>
      <c r="GR2" s="289" t="s">
        <v>3676</v>
      </c>
      <c r="GS2" s="289" t="s">
        <v>3677</v>
      </c>
      <c r="GT2" s="289" t="s">
        <v>3678</v>
      </c>
      <c r="GU2" s="289" t="s">
        <v>3679</v>
      </c>
      <c r="GV2" s="288" t="s">
        <v>3336</v>
      </c>
      <c r="GW2" s="289" t="s">
        <v>3663</v>
      </c>
      <c r="GX2" s="289" t="s">
        <v>3680</v>
      </c>
      <c r="GY2" s="289" t="s">
        <v>3681</v>
      </c>
      <c r="GZ2" s="289" t="s">
        <v>3682</v>
      </c>
      <c r="HA2" s="289" t="s">
        <v>3683</v>
      </c>
      <c r="HB2" s="288" t="s">
        <v>3336</v>
      </c>
      <c r="HC2" s="289" t="s">
        <v>3664</v>
      </c>
      <c r="HD2" s="289" t="s">
        <v>3684</v>
      </c>
      <c r="HE2" s="289" t="s">
        <v>3685</v>
      </c>
      <c r="HF2" s="289" t="s">
        <v>3686</v>
      </c>
      <c r="HG2" s="289" t="s">
        <v>3687</v>
      </c>
      <c r="HH2" s="288" t="s">
        <v>3336</v>
      </c>
      <c r="HI2" s="289" t="s">
        <v>3665</v>
      </c>
      <c r="HJ2" s="289" t="s">
        <v>3688</v>
      </c>
      <c r="HK2" s="289" t="s">
        <v>3689</v>
      </c>
      <c r="HL2" s="289" t="s">
        <v>3690</v>
      </c>
      <c r="HM2" s="289" t="s">
        <v>3691</v>
      </c>
      <c r="HN2" s="288" t="s">
        <v>3336</v>
      </c>
      <c r="HO2" s="289" t="s">
        <v>3666</v>
      </c>
      <c r="HP2" s="289" t="s">
        <v>3692</v>
      </c>
      <c r="HQ2" s="289" t="s">
        <v>3693</v>
      </c>
      <c r="HR2" s="289" t="s">
        <v>3694</v>
      </c>
      <c r="HS2" s="289" t="s">
        <v>3695</v>
      </c>
      <c r="HT2" s="288" t="s">
        <v>3336</v>
      </c>
      <c r="HU2" s="289" t="s">
        <v>3700</v>
      </c>
      <c r="HV2" s="289" t="s">
        <v>3704</v>
      </c>
      <c r="HW2" s="289" t="s">
        <v>3705</v>
      </c>
      <c r="HX2" s="289" t="s">
        <v>3706</v>
      </c>
      <c r="HY2" s="289" t="s">
        <v>3707</v>
      </c>
      <c r="HZ2" s="288" t="s">
        <v>3336</v>
      </c>
      <c r="IA2" s="289" t="s">
        <v>3701</v>
      </c>
      <c r="IB2" s="289" t="s">
        <v>3708</v>
      </c>
      <c r="IC2" s="289" t="s">
        <v>3709</v>
      </c>
      <c r="ID2" s="289" t="s">
        <v>3710</v>
      </c>
      <c r="IE2" s="289" t="s">
        <v>3711</v>
      </c>
      <c r="IF2" s="288" t="s">
        <v>3336</v>
      </c>
      <c r="IG2" s="289" t="s">
        <v>3702</v>
      </c>
      <c r="IH2" s="289" t="s">
        <v>3712</v>
      </c>
      <c r="II2" s="289" t="s">
        <v>3713</v>
      </c>
      <c r="IJ2" s="289" t="s">
        <v>3714</v>
      </c>
      <c r="IK2" s="289" t="s">
        <v>3715</v>
      </c>
      <c r="IL2" s="288" t="s">
        <v>3336</v>
      </c>
      <c r="IM2" s="289" t="s">
        <v>3703</v>
      </c>
      <c r="IN2" s="289" t="s">
        <v>3716</v>
      </c>
      <c r="IO2" s="289" t="s">
        <v>3717</v>
      </c>
      <c r="IP2" s="289" t="s">
        <v>3718</v>
      </c>
      <c r="IQ2" s="289" t="s">
        <v>3719</v>
      </c>
      <c r="IR2" s="288" t="s">
        <v>3336</v>
      </c>
      <c r="IS2" s="289" t="s">
        <v>3667</v>
      </c>
      <c r="IT2" s="289" t="s">
        <v>3696</v>
      </c>
      <c r="IU2" s="289" t="s">
        <v>3697</v>
      </c>
      <c r="IV2" s="289" t="s">
        <v>3698</v>
      </c>
      <c r="IW2" s="289" t="s">
        <v>3699</v>
      </c>
      <c r="IX2" s="381" t="s">
        <v>3336</v>
      </c>
      <c r="IY2" s="287" t="s">
        <v>3741</v>
      </c>
      <c r="IZ2" s="287" t="s">
        <v>3742</v>
      </c>
      <c r="JA2" s="391" t="s">
        <v>3747</v>
      </c>
      <c r="JB2" s="391" t="s">
        <v>3748</v>
      </c>
      <c r="JC2" s="288" t="s">
        <v>3336</v>
      </c>
      <c r="JD2" s="289" t="s">
        <v>781</v>
      </c>
      <c r="JE2" s="289" t="s">
        <v>782</v>
      </c>
      <c r="JF2" s="289" t="s">
        <v>783</v>
      </c>
      <c r="JG2" s="289" t="s">
        <v>784</v>
      </c>
      <c r="JH2" s="289" t="s">
        <v>785</v>
      </c>
      <c r="JI2" s="289" t="s">
        <v>786</v>
      </c>
      <c r="JJ2" s="289" t="s">
        <v>787</v>
      </c>
      <c r="JK2" s="289" t="s">
        <v>788</v>
      </c>
      <c r="JL2" s="289" t="s">
        <v>789</v>
      </c>
      <c r="JM2" s="289" t="s">
        <v>790</v>
      </c>
      <c r="JN2" s="288" t="s">
        <v>3336</v>
      </c>
      <c r="JO2" s="289" t="s">
        <v>791</v>
      </c>
      <c r="JP2" s="289" t="s">
        <v>792</v>
      </c>
      <c r="JQ2" s="289" t="s">
        <v>793</v>
      </c>
      <c r="JR2" s="289" t="s">
        <v>794</v>
      </c>
      <c r="JS2" s="289" t="s">
        <v>795</v>
      </c>
      <c r="JT2" s="289" t="s">
        <v>796</v>
      </c>
      <c r="JU2" s="288" t="s">
        <v>3336</v>
      </c>
      <c r="JV2" s="289" t="s">
        <v>797</v>
      </c>
      <c r="JW2" s="289" t="s">
        <v>798</v>
      </c>
      <c r="JX2" s="289" t="s">
        <v>1012</v>
      </c>
      <c r="JY2" s="289" t="s">
        <v>1013</v>
      </c>
      <c r="JZ2" s="289" t="s">
        <v>799</v>
      </c>
      <c r="KA2" s="289" t="s">
        <v>800</v>
      </c>
      <c r="KB2" s="288" t="s">
        <v>3336</v>
      </c>
      <c r="KC2" s="289" t="s">
        <v>801</v>
      </c>
      <c r="KD2" s="289" t="s">
        <v>802</v>
      </c>
      <c r="KE2" s="289" t="s">
        <v>803</v>
      </c>
      <c r="KF2" s="289" t="s">
        <v>804</v>
      </c>
      <c r="KG2" s="288" t="s">
        <v>3336</v>
      </c>
      <c r="KH2" s="290" t="s">
        <v>805</v>
      </c>
      <c r="KI2" s="291" t="s">
        <v>806</v>
      </c>
      <c r="KJ2" s="291" t="s">
        <v>807</v>
      </c>
      <c r="KK2" s="291" t="s">
        <v>658</v>
      </c>
      <c r="KL2" s="291" t="s">
        <v>661</v>
      </c>
      <c r="KM2" s="288" t="s">
        <v>3336</v>
      </c>
      <c r="KN2" s="290" t="s">
        <v>664</v>
      </c>
      <c r="KO2" s="291" t="s">
        <v>808</v>
      </c>
      <c r="KP2" s="291" t="s">
        <v>809</v>
      </c>
      <c r="KQ2" s="291" t="s">
        <v>810</v>
      </c>
      <c r="KR2" s="291" t="s">
        <v>1025</v>
      </c>
      <c r="KS2" s="288" t="s">
        <v>3336</v>
      </c>
      <c r="KT2" s="287" t="s">
        <v>1014</v>
      </c>
      <c r="KU2" s="287" t="s">
        <v>1015</v>
      </c>
      <c r="KV2" s="287" t="s">
        <v>1016</v>
      </c>
      <c r="KW2" s="287" t="s">
        <v>1017</v>
      </c>
      <c r="KX2" s="287" t="s">
        <v>1018</v>
      </c>
      <c r="KY2" s="287" t="s">
        <v>1019</v>
      </c>
      <c r="KZ2" s="287" t="s">
        <v>1020</v>
      </c>
      <c r="LA2" s="288" t="s">
        <v>3336</v>
      </c>
      <c r="LB2" s="287" t="s">
        <v>1021</v>
      </c>
      <c r="LC2" s="287" t="s">
        <v>1022</v>
      </c>
      <c r="LD2" s="288" t="s">
        <v>3336</v>
      </c>
      <c r="LE2" s="289" t="s">
        <v>659</v>
      </c>
      <c r="LF2" s="289" t="s">
        <v>660</v>
      </c>
      <c r="LG2" s="289" t="s">
        <v>826</v>
      </c>
      <c r="LH2" s="289" t="s">
        <v>827</v>
      </c>
      <c r="LI2" s="289" t="s">
        <v>828</v>
      </c>
      <c r="LJ2" s="289" t="s">
        <v>829</v>
      </c>
      <c r="LK2" s="288" t="s">
        <v>3336</v>
      </c>
      <c r="LL2" s="289" t="s">
        <v>830</v>
      </c>
      <c r="LM2" s="289" t="s">
        <v>831</v>
      </c>
      <c r="LN2" s="289" t="s">
        <v>670</v>
      </c>
      <c r="LO2" s="289" t="s">
        <v>671</v>
      </c>
      <c r="LP2" s="289" t="s">
        <v>672</v>
      </c>
      <c r="LQ2" s="289" t="s">
        <v>673</v>
      </c>
      <c r="LR2" s="288" t="s">
        <v>3336</v>
      </c>
      <c r="LS2" s="289" t="s">
        <v>832</v>
      </c>
      <c r="LT2" s="289" t="s">
        <v>833</v>
      </c>
      <c r="LU2" s="289" t="s">
        <v>834</v>
      </c>
      <c r="LV2" s="289" t="s">
        <v>835</v>
      </c>
      <c r="LW2" s="289" t="s">
        <v>836</v>
      </c>
      <c r="LX2" s="289" t="s">
        <v>837</v>
      </c>
      <c r="LY2" s="288" t="s">
        <v>3336</v>
      </c>
      <c r="LZ2" s="289" t="s">
        <v>838</v>
      </c>
      <c r="MA2" s="289" t="s">
        <v>839</v>
      </c>
      <c r="MB2" s="289" t="s">
        <v>662</v>
      </c>
      <c r="MC2" s="289" t="s">
        <v>663</v>
      </c>
      <c r="MD2" s="289" t="s">
        <v>2106</v>
      </c>
      <c r="ME2" s="289" t="s">
        <v>2107</v>
      </c>
      <c r="MF2" s="288" t="s">
        <v>3336</v>
      </c>
      <c r="MG2" s="287" t="s">
        <v>665</v>
      </c>
      <c r="MH2" s="289" t="s">
        <v>666</v>
      </c>
      <c r="MI2" s="289" t="s">
        <v>667</v>
      </c>
      <c r="MJ2" s="289" t="s">
        <v>668</v>
      </c>
      <c r="MK2" s="289" t="s">
        <v>1023</v>
      </c>
      <c r="ML2" s="289" t="s">
        <v>1024</v>
      </c>
      <c r="MM2" s="289" t="s">
        <v>669</v>
      </c>
      <c r="MN2" s="288" t="s">
        <v>3336</v>
      </c>
      <c r="MO2" s="287" t="s">
        <v>674</v>
      </c>
      <c r="MP2" s="288" t="s">
        <v>3336</v>
      </c>
      <c r="MQ2" s="289" t="s">
        <v>840</v>
      </c>
      <c r="MR2" s="289" t="s">
        <v>841</v>
      </c>
      <c r="MS2" s="289" t="s">
        <v>842</v>
      </c>
      <c r="MT2" s="289" t="s">
        <v>843</v>
      </c>
      <c r="MU2" s="288" t="s">
        <v>3336</v>
      </c>
      <c r="MV2" s="289" t="s">
        <v>844</v>
      </c>
      <c r="MW2" s="289" t="s">
        <v>845</v>
      </c>
      <c r="MX2" s="289" t="s">
        <v>846</v>
      </c>
      <c r="MY2" s="289" t="s">
        <v>847</v>
      </c>
      <c r="MZ2" s="288" t="s">
        <v>3336</v>
      </c>
      <c r="NA2" s="287" t="s">
        <v>675</v>
      </c>
      <c r="NB2" s="289" t="s">
        <v>676</v>
      </c>
      <c r="NC2" s="289" t="s">
        <v>848</v>
      </c>
      <c r="ND2" s="289" t="s">
        <v>849</v>
      </c>
      <c r="NE2" s="281"/>
      <c r="NF2" s="384"/>
      <c r="NG2" s="132" t="str">
        <f>GE2</f>
        <v>R43TCT15</v>
      </c>
      <c r="NH2" s="132" t="s">
        <v>3720</v>
      </c>
      <c r="NI2" s="132" t="s">
        <v>3721</v>
      </c>
      <c r="NJ2" s="132" t="s">
        <v>3722</v>
      </c>
      <c r="NK2" s="132" t="s">
        <v>3723</v>
      </c>
      <c r="NL2" s="132" t="s">
        <v>3724</v>
      </c>
      <c r="NM2" s="132" t="s">
        <v>3725</v>
      </c>
      <c r="NN2" s="132" t="s">
        <v>3726</v>
      </c>
      <c r="NO2" s="132" t="s">
        <v>3727</v>
      </c>
      <c r="NP2" s="132" t="s">
        <v>3728</v>
      </c>
      <c r="NQ2" s="132" t="s">
        <v>3729</v>
      </c>
      <c r="NR2" s="132" t="s">
        <v>3730</v>
      </c>
      <c r="NS2" s="132"/>
      <c r="NT2" s="395"/>
      <c r="NU2" s="132" t="str">
        <f>GS2</f>
        <v>P43HOM15</v>
      </c>
      <c r="NV2" s="132" t="s">
        <v>3661</v>
      </c>
      <c r="NW2" s="132" t="s">
        <v>3662</v>
      </c>
      <c r="NX2" s="132" t="s">
        <v>3663</v>
      </c>
      <c r="NY2" s="132" t="s">
        <v>3664</v>
      </c>
      <c r="NZ2" s="132" t="s">
        <v>3665</v>
      </c>
      <c r="OA2" s="132" t="s">
        <v>3666</v>
      </c>
      <c r="OB2" s="132" t="s">
        <v>3700</v>
      </c>
      <c r="OC2" s="132" t="s">
        <v>3701</v>
      </c>
      <c r="OD2" s="132" t="s">
        <v>3702</v>
      </c>
      <c r="OE2" s="132" t="s">
        <v>3703</v>
      </c>
      <c r="OF2" s="132" t="s">
        <v>3667</v>
      </c>
      <c r="OG2" s="132"/>
      <c r="OH2" s="392"/>
      <c r="OI2" s="132" t="s">
        <v>3732</v>
      </c>
      <c r="OJ2" s="132" t="s">
        <v>3733</v>
      </c>
      <c r="OK2" s="132" t="s">
        <v>3734</v>
      </c>
      <c r="OL2" s="132" t="s">
        <v>3735</v>
      </c>
      <c r="OM2" s="132" t="s">
        <v>3736</v>
      </c>
      <c r="ON2" s="132" t="s">
        <v>3737</v>
      </c>
      <c r="OO2" s="360"/>
      <c r="OP2" s="132" t="s">
        <v>3606</v>
      </c>
      <c r="OQ2" s="132" t="s">
        <v>3607</v>
      </c>
      <c r="OR2" s="132" t="s">
        <v>3608</v>
      </c>
      <c r="OS2" s="132" t="s">
        <v>3609</v>
      </c>
      <c r="OT2" s="132" t="s">
        <v>3610</v>
      </c>
      <c r="OU2" s="132" t="s">
        <v>3611</v>
      </c>
      <c r="OV2" s="360"/>
      <c r="OW2" s="132" t="s">
        <v>3612</v>
      </c>
      <c r="OX2" s="132" t="s">
        <v>3613</v>
      </c>
      <c r="OY2" s="132" t="s">
        <v>3614</v>
      </c>
      <c r="OZ2" s="132" t="s">
        <v>3615</v>
      </c>
      <c r="PA2" s="132" t="s">
        <v>3616</v>
      </c>
      <c r="PB2" s="132" t="s">
        <v>3617</v>
      </c>
      <c r="PC2" s="132"/>
      <c r="PD2" s="281"/>
      <c r="PE2" s="392"/>
      <c r="PF2" s="389" t="s">
        <v>3755</v>
      </c>
      <c r="PG2" s="389" t="s">
        <v>3756</v>
      </c>
      <c r="PH2" s="389" t="s">
        <v>3757</v>
      </c>
      <c r="PI2" s="389" t="s">
        <v>3758</v>
      </c>
      <c r="PJ2" s="389" t="s">
        <v>3759</v>
      </c>
      <c r="PK2" s="389" t="s">
        <v>3760</v>
      </c>
      <c r="PL2" s="281"/>
      <c r="PM2" s="281"/>
      <c r="PN2" s="392"/>
      <c r="PO2" s="394" t="s">
        <v>3749</v>
      </c>
      <c r="PP2" s="394" t="s">
        <v>3750</v>
      </c>
      <c r="PQ2" s="389" t="s">
        <v>3751</v>
      </c>
      <c r="PR2" s="394" t="s">
        <v>3752</v>
      </c>
      <c r="PS2" s="394" t="s">
        <v>3753</v>
      </c>
      <c r="PT2" s="389" t="s">
        <v>3754</v>
      </c>
      <c r="PU2" s="281"/>
      <c r="PV2" s="281"/>
      <c r="PW2" s="392"/>
      <c r="PX2" s="388" t="s">
        <v>3762</v>
      </c>
      <c r="PY2" s="388" t="s">
        <v>3763</v>
      </c>
      <c r="PZ2" s="388" t="s">
        <v>3764</v>
      </c>
      <c r="QA2" s="388" t="s">
        <v>3765</v>
      </c>
      <c r="QB2" s="388" t="s">
        <v>3766</v>
      </c>
      <c r="QC2" s="388" t="s">
        <v>3767</v>
      </c>
      <c r="QD2" s="281"/>
      <c r="QE2" s="281"/>
      <c r="QF2" s="281"/>
      <c r="QG2" s="281"/>
      <c r="QH2" s="281"/>
      <c r="QI2" s="281"/>
      <c r="QJ2" s="281"/>
      <c r="QK2" s="281"/>
      <c r="QL2" s="281"/>
      <c r="QM2" s="281"/>
      <c r="QN2" s="281"/>
      <c r="QO2" s="281"/>
      <c r="QP2" s="281"/>
      <c r="QQ2" s="281"/>
      <c r="QR2" s="281"/>
      <c r="QS2" s="281"/>
      <c r="QT2" s="281"/>
      <c r="QU2" s="281"/>
      <c r="QV2" s="281"/>
      <c r="QW2" s="281"/>
      <c r="QX2" s="281"/>
      <c r="QY2" s="281"/>
      <c r="QZ2" s="281"/>
      <c r="RA2" s="281"/>
      <c r="RB2" s="281"/>
      <c r="RC2" s="281"/>
      <c r="RD2" s="281"/>
      <c r="RE2" s="281"/>
      <c r="RF2" s="281"/>
      <c r="RG2" s="281"/>
      <c r="RH2" s="281"/>
      <c r="RI2" s="281"/>
      <c r="RJ2" s="281"/>
      <c r="RK2" s="281"/>
      <c r="RL2" s="281"/>
      <c r="RM2" s="281"/>
      <c r="RN2" s="281"/>
      <c r="RO2" s="281"/>
      <c r="RP2" s="281"/>
      <c r="RQ2" s="281"/>
      <c r="RR2" s="281"/>
      <c r="RS2" s="281"/>
      <c r="RT2" s="281"/>
      <c r="RU2" s="281"/>
      <c r="RV2" s="281"/>
      <c r="RW2" s="281"/>
      <c r="RX2" s="281"/>
      <c r="RY2" s="281"/>
      <c r="RZ2" s="281"/>
      <c r="SA2" s="281"/>
      <c r="SB2" s="281"/>
      <c r="SC2" s="281"/>
      <c r="SD2" s="281"/>
      <c r="SE2" s="281"/>
      <c r="SF2" s="281"/>
      <c r="SG2" s="281"/>
      <c r="SH2" s="281"/>
      <c r="SI2" s="281"/>
      <c r="SJ2" s="281"/>
      <c r="SK2" s="281"/>
      <c r="SL2" s="281"/>
      <c r="SM2" s="281"/>
      <c r="SN2" s="281"/>
      <c r="SO2" s="281"/>
      <c r="SP2" s="281"/>
      <c r="SQ2" s="281"/>
      <c r="SR2" s="281"/>
      <c r="SS2" s="281"/>
      <c r="ST2" s="281"/>
      <c r="SU2" s="281"/>
      <c r="SV2" s="281"/>
      <c r="SW2" s="281"/>
      <c r="SX2" s="281"/>
      <c r="SY2" s="281"/>
      <c r="SZ2" s="281"/>
      <c r="TA2" s="281"/>
      <c r="TB2" s="281"/>
      <c r="TC2" s="281"/>
      <c r="TD2" s="281"/>
      <c r="TE2" s="281"/>
      <c r="TF2" s="281"/>
      <c r="TG2" s="281"/>
      <c r="TH2" s="281"/>
      <c r="TI2" s="281"/>
      <c r="TJ2" s="281"/>
      <c r="TK2" s="281"/>
      <c r="TL2" s="281"/>
      <c r="TM2" s="281"/>
      <c r="TN2" s="281"/>
      <c r="TO2" s="281"/>
      <c r="TP2" s="281"/>
      <c r="TQ2" s="281"/>
      <c r="TR2" s="281"/>
      <c r="TS2" s="281"/>
      <c r="TT2" s="281"/>
      <c r="TU2" s="281"/>
      <c r="TV2" s="281"/>
      <c r="TW2" s="281"/>
      <c r="TX2" s="281"/>
      <c r="TY2" s="281"/>
      <c r="TZ2" s="281"/>
      <c r="UA2" s="281"/>
      <c r="UB2" s="281"/>
      <c r="UC2" s="281"/>
      <c r="UD2" s="281"/>
      <c r="UE2" s="281"/>
      <c r="UF2" s="281"/>
      <c r="UG2" s="281"/>
      <c r="UH2" s="281"/>
      <c r="UI2" s="281"/>
      <c r="UJ2" s="281"/>
      <c r="UK2" s="281"/>
      <c r="UL2" s="281"/>
      <c r="UM2" s="281"/>
      <c r="UN2" s="281"/>
      <c r="UO2" s="281"/>
      <c r="UP2" s="281"/>
      <c r="UQ2" s="281"/>
      <c r="UR2" s="281"/>
      <c r="US2" s="281"/>
      <c r="UT2" s="281"/>
      <c r="UU2" s="281"/>
      <c r="UV2" s="281"/>
      <c r="UW2" s="281"/>
      <c r="UX2" s="281"/>
      <c r="UY2" s="281"/>
      <c r="UZ2" s="281"/>
      <c r="VA2" s="281"/>
      <c r="VB2" s="281"/>
      <c r="VC2" s="281"/>
      <c r="VD2" s="281"/>
      <c r="VE2" s="281"/>
      <c r="VF2" s="281"/>
      <c r="VG2" s="281"/>
      <c r="VH2" s="281"/>
      <c r="VI2" s="281"/>
      <c r="VJ2" s="281"/>
      <c r="VK2" s="281"/>
      <c r="VL2" s="281"/>
      <c r="VM2" s="281"/>
      <c r="VN2" s="281"/>
      <c r="VO2" s="281"/>
      <c r="VP2" s="281"/>
      <c r="VQ2" s="281"/>
      <c r="VR2" s="281"/>
      <c r="VS2" s="281"/>
      <c r="VT2" s="281"/>
      <c r="VU2" s="281"/>
      <c r="VV2" s="281"/>
      <c r="VW2" s="281"/>
      <c r="VX2" s="281"/>
      <c r="VY2" s="281"/>
      <c r="VZ2" s="281"/>
      <c r="WA2" s="281"/>
      <c r="WB2" s="281"/>
      <c r="WC2" s="281"/>
      <c r="WD2" s="281"/>
      <c r="WE2" s="281"/>
      <c r="WF2" s="281"/>
      <c r="WG2" s="281"/>
      <c r="WH2" s="281"/>
      <c r="WI2" s="281"/>
      <c r="WJ2" s="281"/>
      <c r="WK2" s="281"/>
      <c r="WL2" s="281"/>
      <c r="WM2" s="281"/>
      <c r="WN2" s="281"/>
      <c r="WO2" s="281"/>
      <c r="WP2" s="281"/>
      <c r="WQ2" s="281"/>
      <c r="WR2" s="281"/>
      <c r="WS2" s="281"/>
      <c r="WT2" s="281"/>
      <c r="WU2" s="281"/>
      <c r="WV2" s="281"/>
      <c r="WW2" s="281"/>
      <c r="WX2" s="281"/>
      <c r="WY2" s="281"/>
      <c r="WZ2" s="281"/>
      <c r="XA2" s="281"/>
      <c r="XB2" s="281"/>
      <c r="XC2" s="281"/>
      <c r="XD2" s="281"/>
      <c r="XE2" s="281"/>
      <c r="XF2" s="281"/>
      <c r="XG2" s="281"/>
      <c r="XH2" s="281"/>
      <c r="XI2" s="281"/>
      <c r="XJ2" s="281"/>
      <c r="XK2" s="281"/>
      <c r="XL2" s="281"/>
      <c r="XM2" s="281"/>
      <c r="XN2" s="281"/>
      <c r="XO2" s="281"/>
      <c r="XP2" s="281"/>
      <c r="XQ2" s="281"/>
      <c r="XR2" s="281"/>
      <c r="XS2" s="281"/>
      <c r="XT2" s="281"/>
      <c r="XU2" s="281"/>
      <c r="XV2" s="281"/>
      <c r="XW2" s="281"/>
      <c r="XX2" s="281"/>
      <c r="XY2" s="281"/>
      <c r="XZ2" s="281"/>
      <c r="YA2" s="281"/>
      <c r="YB2" s="281"/>
      <c r="YC2" s="281"/>
      <c r="YD2" s="281"/>
      <c r="YE2" s="281"/>
      <c r="YF2" s="281"/>
      <c r="YG2" s="281"/>
      <c r="YH2" s="281"/>
      <c r="YI2" s="281"/>
      <c r="YJ2" s="281"/>
      <c r="YK2" s="281"/>
      <c r="YL2" s="281"/>
      <c r="YM2" s="281"/>
      <c r="YN2" s="281"/>
      <c r="YO2" s="281"/>
      <c r="YP2" s="281"/>
      <c r="YQ2" s="281"/>
      <c r="YR2" s="281"/>
      <c r="YS2" s="281"/>
      <c r="YT2" s="281"/>
      <c r="YU2" s="281"/>
      <c r="YV2" s="281"/>
      <c r="YW2" s="281"/>
      <c r="YX2" s="281"/>
      <c r="YY2" s="281"/>
      <c r="YZ2" s="281"/>
      <c r="ZA2" s="281"/>
      <c r="ZB2" s="281"/>
      <c r="ZC2" s="281"/>
      <c r="ZD2" s="281"/>
      <c r="ZE2" s="281"/>
      <c r="ZF2" s="281"/>
      <c r="ZG2" s="281"/>
      <c r="ZH2" s="281"/>
      <c r="ZI2" s="281"/>
      <c r="ZJ2" s="281"/>
      <c r="ZK2" s="281"/>
      <c r="ZL2" s="281"/>
      <c r="ZM2" s="281"/>
      <c r="ZN2" s="281"/>
      <c r="ZO2" s="281"/>
      <c r="ZP2" s="281"/>
      <c r="ZQ2" s="281"/>
      <c r="ZR2" s="281"/>
      <c r="ZS2" s="281"/>
      <c r="ZT2" s="281"/>
      <c r="ZU2" s="281"/>
      <c r="ZV2" s="281"/>
      <c r="ZW2" s="281"/>
      <c r="ZX2" s="281"/>
      <c r="ZY2" s="281"/>
      <c r="ZZ2" s="281"/>
      <c r="AAA2" s="281"/>
      <c r="AAB2" s="281"/>
      <c r="AAC2" s="281"/>
      <c r="AAD2" s="281"/>
      <c r="AAE2" s="281"/>
      <c r="AAF2" s="281"/>
      <c r="AAG2" s="281"/>
      <c r="AAH2" s="281"/>
      <c r="AAI2" s="281"/>
      <c r="AAJ2" s="281"/>
      <c r="AAK2" s="281"/>
      <c r="AAL2" s="281"/>
      <c r="AAM2" s="281"/>
      <c r="AAN2" s="281"/>
      <c r="AAO2" s="281"/>
      <c r="AAP2" s="281"/>
      <c r="AAQ2" s="281"/>
      <c r="AAR2" s="281"/>
      <c r="AAS2" s="281"/>
      <c r="AAT2" s="281"/>
      <c r="AAU2" s="281"/>
      <c r="AAV2" s="281"/>
      <c r="AAW2" s="281"/>
      <c r="AAX2" s="281"/>
      <c r="AAY2" s="281"/>
      <c r="AAZ2" s="281"/>
      <c r="ABA2" s="281"/>
      <c r="ABB2" s="281"/>
      <c r="ABC2" s="281"/>
      <c r="ABD2" s="281"/>
      <c r="ABE2" s="281"/>
      <c r="ABF2" s="281"/>
      <c r="ABG2" s="281"/>
      <c r="ABH2" s="281"/>
      <c r="ABI2" s="281"/>
      <c r="ABJ2" s="281"/>
      <c r="ABK2" s="281"/>
      <c r="ABL2" s="281"/>
      <c r="ABM2" s="281"/>
      <c r="ABN2" s="281"/>
      <c r="ABO2" s="281"/>
      <c r="ABP2" s="281"/>
      <c r="ABQ2" s="281"/>
      <c r="ABR2" s="281"/>
      <c r="ABS2" s="281"/>
      <c r="ABT2" s="281"/>
      <c r="ABU2" s="281"/>
      <c r="ABV2" s="281"/>
      <c r="ABW2" s="281"/>
      <c r="ABX2" s="281"/>
      <c r="ABY2" s="281"/>
      <c r="ABZ2" s="281"/>
      <c r="ACA2" s="281"/>
      <c r="ACB2" s="281"/>
      <c r="ACC2" s="281"/>
      <c r="ACD2" s="281"/>
      <c r="ACE2" s="281"/>
      <c r="ACF2" s="281"/>
      <c r="ACG2" s="281"/>
      <c r="ACH2" s="281"/>
      <c r="ACI2" s="281"/>
      <c r="ACJ2" s="281"/>
      <c r="ACK2" s="281"/>
      <c r="ACL2" s="281"/>
      <c r="ACM2" s="281"/>
      <c r="ACN2" s="281"/>
      <c r="ACO2" s="281"/>
      <c r="ACP2" s="281"/>
      <c r="ACQ2" s="281"/>
      <c r="ACR2" s="281"/>
      <c r="ACS2" s="281"/>
      <c r="ACT2" s="281"/>
      <c r="ACU2" s="281"/>
      <c r="ACV2" s="281"/>
      <c r="ACW2" s="281"/>
      <c r="ACX2" s="281"/>
      <c r="ACY2" s="281"/>
      <c r="ACZ2" s="281"/>
      <c r="ADA2" s="281"/>
      <c r="ADB2" s="281"/>
      <c r="ADC2" s="281"/>
      <c r="ADD2" s="281"/>
      <c r="ADE2" s="281"/>
      <c r="ADF2" s="281"/>
      <c r="ADG2" s="281"/>
      <c r="ADH2" s="281"/>
      <c r="ADI2" s="281"/>
      <c r="ADJ2" s="281"/>
      <c r="ADK2" s="281"/>
      <c r="ADL2" s="281"/>
      <c r="ADM2" s="281"/>
      <c r="ADN2" s="281"/>
      <c r="ADO2" s="281"/>
      <c r="ADP2" s="281"/>
      <c r="ADQ2" s="281"/>
      <c r="ADR2" s="281"/>
      <c r="ADS2" s="281"/>
      <c r="ADT2" s="281"/>
      <c r="ADU2" s="281"/>
      <c r="ADV2" s="281"/>
      <c r="ADW2" s="281"/>
      <c r="ADX2" s="281"/>
      <c r="ADY2" s="281"/>
      <c r="ADZ2" s="281"/>
      <c r="AEA2" s="281"/>
      <c r="AEB2" s="281"/>
      <c r="AEC2" s="281"/>
      <c r="AED2" s="281"/>
      <c r="AEE2" s="281"/>
      <c r="AEF2" s="281"/>
      <c r="AEG2" s="281"/>
      <c r="AEH2" s="281"/>
      <c r="AEI2" s="281"/>
      <c r="AEJ2" s="281"/>
      <c r="AEK2" s="281"/>
      <c r="AEL2" s="281"/>
      <c r="AEM2" s="281"/>
      <c r="AEN2" s="281"/>
      <c r="AEO2" s="281"/>
      <c r="AEP2" s="281"/>
      <c r="AEQ2" s="281"/>
      <c r="AER2" s="281"/>
      <c r="AES2" s="281"/>
      <c r="AET2" s="281"/>
      <c r="AEU2" s="281"/>
      <c r="AEV2" s="281"/>
      <c r="AEW2" s="281"/>
      <c r="AEX2" s="281"/>
      <c r="AEY2" s="281"/>
      <c r="AEZ2" s="281"/>
      <c r="AFA2" s="281"/>
      <c r="AFB2" s="281"/>
      <c r="AFC2" s="281"/>
      <c r="AFD2" s="281"/>
      <c r="AFE2" s="281"/>
      <c r="AFF2" s="281"/>
      <c r="AFG2" s="281"/>
      <c r="AFH2" s="281"/>
      <c r="AFI2" s="281"/>
      <c r="AFJ2" s="281"/>
      <c r="AFK2" s="281"/>
      <c r="AFL2" s="281"/>
      <c r="AFM2" s="281"/>
      <c r="AFN2" s="281"/>
      <c r="AFO2" s="281"/>
      <c r="AFP2" s="281"/>
      <c r="AFQ2" s="281"/>
      <c r="AFR2" s="281"/>
      <c r="AFS2" s="281"/>
      <c r="AFT2" s="281"/>
      <c r="AFU2" s="281"/>
      <c r="AFV2" s="281"/>
      <c r="AFW2" s="281"/>
      <c r="AFX2" s="281"/>
      <c r="AFY2" s="281"/>
      <c r="AFZ2" s="281"/>
      <c r="AGA2" s="281"/>
      <c r="AGB2" s="281"/>
      <c r="AGC2" s="281"/>
      <c r="AGD2" s="281"/>
      <c r="AGE2" s="281"/>
      <c r="AGF2" s="281"/>
      <c r="AGG2" s="281"/>
      <c r="AGH2" s="281"/>
      <c r="AGI2" s="281"/>
      <c r="AGJ2" s="281"/>
      <c r="AGK2" s="281"/>
      <c r="AGL2" s="281"/>
      <c r="AGM2" s="281"/>
      <c r="AGN2" s="281"/>
      <c r="AGO2" s="281"/>
      <c r="AGP2" s="281"/>
      <c r="AGQ2" s="281"/>
      <c r="AGR2" s="281"/>
      <c r="AGS2" s="281"/>
      <c r="AGT2" s="281"/>
      <c r="AGU2" s="281"/>
      <c r="AGV2" s="281"/>
      <c r="AGW2" s="281"/>
      <c r="AGX2" s="281"/>
      <c r="AGY2" s="281"/>
      <c r="AGZ2" s="281"/>
      <c r="AHA2" s="281"/>
      <c r="AHB2" s="281"/>
      <c r="AHC2" s="281"/>
      <c r="AHD2" s="281"/>
      <c r="AHE2" s="281"/>
      <c r="AHF2" s="281"/>
      <c r="AHG2" s="281"/>
      <c r="AHH2" s="281"/>
      <c r="AHI2" s="281"/>
      <c r="AHJ2" s="281"/>
      <c r="AHK2" s="281"/>
      <c r="AHL2" s="281"/>
      <c r="AHM2" s="281"/>
      <c r="AHN2" s="281"/>
      <c r="AHO2" s="281"/>
      <c r="AHP2" s="281"/>
      <c r="AHQ2" s="281"/>
      <c r="AHR2" s="281"/>
      <c r="AHS2" s="281"/>
      <c r="AHT2" s="281"/>
      <c r="AHU2" s="281"/>
      <c r="AHV2" s="281"/>
      <c r="AHW2" s="281"/>
      <c r="AHX2" s="281"/>
      <c r="AHY2" s="281"/>
      <c r="AHZ2" s="281"/>
      <c r="AIA2" s="281"/>
      <c r="AIB2" s="281"/>
      <c r="AIC2" s="281"/>
      <c r="AID2" s="281"/>
      <c r="AIE2" s="281"/>
      <c r="AIF2" s="281"/>
      <c r="AIG2" s="281"/>
      <c r="AIH2" s="281"/>
      <c r="AII2" s="281"/>
      <c r="AIJ2" s="281"/>
      <c r="AIK2" s="281"/>
      <c r="AIL2" s="281"/>
      <c r="AIM2" s="281"/>
      <c r="AIN2" s="281"/>
      <c r="AIO2" s="281"/>
      <c r="AIP2" s="281"/>
      <c r="AIQ2" s="281"/>
      <c r="AIR2" s="281"/>
      <c r="AIS2" s="281"/>
      <c r="AIT2" s="281"/>
      <c r="AIU2" s="281"/>
      <c r="AIV2" s="281"/>
      <c r="AIW2" s="281"/>
      <c r="AIX2" s="281"/>
      <c r="AIY2" s="281"/>
      <c r="AIZ2" s="281"/>
      <c r="AJA2" s="281"/>
      <c r="AJB2" s="281"/>
      <c r="AJC2" s="281"/>
      <c r="AJD2" s="281"/>
      <c r="AJE2" s="281"/>
      <c r="AJF2" s="281"/>
      <c r="AJG2" s="281"/>
      <c r="AJH2" s="281"/>
      <c r="AJI2" s="281"/>
      <c r="AJJ2" s="281"/>
      <c r="AJK2" s="281"/>
      <c r="AJL2" s="281"/>
      <c r="AJM2" s="281"/>
      <c r="AJN2" s="281"/>
      <c r="AJO2" s="281"/>
      <c r="AJP2" s="281"/>
      <c r="AJQ2" s="281"/>
      <c r="AJR2" s="281"/>
      <c r="AJS2" s="281"/>
      <c r="AJT2" s="281"/>
      <c r="AJU2" s="281"/>
      <c r="AJV2" s="281"/>
      <c r="AJW2" s="281"/>
      <c r="AJX2" s="281"/>
      <c r="AJY2" s="281"/>
      <c r="AJZ2" s="281"/>
      <c r="AKA2" s="281"/>
      <c r="AKB2" s="281"/>
      <c r="AKC2" s="281"/>
      <c r="AKD2" s="281"/>
      <c r="AKE2" s="281"/>
      <c r="AKF2" s="281"/>
      <c r="AKG2" s="281"/>
      <c r="AKH2" s="281"/>
      <c r="AKI2" s="281"/>
      <c r="AKJ2" s="281"/>
      <c r="AKK2" s="281"/>
      <c r="AKL2" s="281"/>
      <c r="AKM2" s="281"/>
      <c r="AKN2" s="281"/>
      <c r="AKO2" s="281"/>
      <c r="AKP2" s="281"/>
      <c r="AKQ2" s="281"/>
      <c r="AKR2" s="281"/>
      <c r="AKS2" s="281"/>
      <c r="AKT2" s="281"/>
      <c r="AKU2" s="281"/>
      <c r="AKV2" s="281"/>
      <c r="AKW2" s="281"/>
      <c r="AKX2" s="281"/>
      <c r="AKY2" s="281"/>
      <c r="AKZ2" s="281"/>
      <c r="ALA2" s="281"/>
      <c r="ALB2" s="281"/>
      <c r="ALC2" s="281"/>
      <c r="ALD2" s="281"/>
      <c r="ALE2" s="281"/>
      <c r="ALF2" s="281"/>
      <c r="ALG2" s="281"/>
      <c r="ALH2" s="281"/>
      <c r="ALI2" s="281"/>
      <c r="ALJ2" s="281"/>
      <c r="ALK2" s="281"/>
      <c r="ALL2" s="281"/>
      <c r="ALM2" s="281"/>
      <c r="ALN2" s="281"/>
      <c r="ALO2" s="281"/>
      <c r="ALP2" s="281"/>
      <c r="ALQ2" s="281"/>
      <c r="ALR2" s="281"/>
      <c r="ALS2" s="281"/>
      <c r="ALT2" s="281"/>
      <c r="ALU2" s="281"/>
      <c r="ALV2" s="281"/>
      <c r="ALW2" s="281"/>
      <c r="ALX2" s="281"/>
      <c r="ALY2" s="281"/>
      <c r="ALZ2" s="281"/>
      <c r="AMA2" s="281"/>
      <c r="AMB2" s="281"/>
      <c r="AMC2" s="281"/>
      <c r="AMD2" s="281"/>
      <c r="AME2" s="281"/>
      <c r="AMF2" s="281"/>
      <c r="AMG2" s="281"/>
      <c r="AMH2" s="281"/>
      <c r="AMI2" s="281"/>
      <c r="AMJ2" s="281"/>
      <c r="AMK2" s="281"/>
      <c r="AML2" s="281"/>
      <c r="AMM2" s="281"/>
      <c r="AMN2" s="281"/>
      <c r="AMO2" s="281"/>
      <c r="AMP2" s="281"/>
      <c r="AMQ2" s="281"/>
      <c r="AMR2" s="281"/>
      <c r="AMS2" s="281"/>
      <c r="AMT2" s="281"/>
      <c r="AMU2" s="281"/>
      <c r="AMV2" s="281"/>
      <c r="AMW2" s="281"/>
      <c r="AMX2" s="281"/>
      <c r="AMY2" s="281"/>
      <c r="AMZ2" s="281"/>
      <c r="ANA2" s="281"/>
      <c r="ANB2" s="281"/>
      <c r="ANC2" s="281"/>
      <c r="AND2" s="281"/>
      <c r="ANE2" s="281"/>
      <c r="ANF2" s="281"/>
      <c r="ANG2" s="281"/>
      <c r="ANH2" s="281"/>
      <c r="ANI2" s="281"/>
      <c r="ANJ2" s="281"/>
      <c r="ANK2" s="281"/>
      <c r="ANL2" s="281"/>
      <c r="ANM2" s="281"/>
      <c r="ANN2" s="281"/>
      <c r="ANO2" s="281"/>
      <c r="ANP2" s="281"/>
      <c r="ANQ2" s="281"/>
      <c r="ANR2" s="281"/>
      <c r="ANS2" s="281"/>
      <c r="ANT2" s="281"/>
      <c r="ANU2" s="281"/>
      <c r="ANV2" s="281"/>
      <c r="ANW2" s="281"/>
      <c r="ANX2" s="281"/>
      <c r="ANY2" s="281"/>
      <c r="ANZ2" s="281"/>
      <c r="AOA2" s="281"/>
      <c r="AOB2" s="281"/>
      <c r="AOC2" s="281"/>
      <c r="AOD2" s="281"/>
      <c r="AOE2" s="281"/>
      <c r="AOF2" s="281"/>
      <c r="AOG2" s="281"/>
      <c r="AOH2" s="281"/>
      <c r="AOI2" s="281"/>
      <c r="AOJ2" s="281"/>
      <c r="AOK2" s="281"/>
      <c r="AOL2" s="281"/>
      <c r="AOM2" s="281"/>
      <c r="AON2" s="281"/>
      <c r="AOO2" s="281"/>
      <c r="AOP2" s="281"/>
      <c r="AOQ2" s="281"/>
      <c r="AOR2" s="281"/>
      <c r="AOS2" s="281"/>
      <c r="AOT2" s="281"/>
      <c r="AOU2" s="281"/>
      <c r="AOV2" s="281"/>
      <c r="AOW2" s="281"/>
      <c r="AOX2" s="281"/>
      <c r="AOY2" s="281"/>
      <c r="AOZ2" s="281"/>
      <c r="APA2" s="281"/>
      <c r="APB2" s="281"/>
      <c r="APC2" s="281"/>
      <c r="APD2" s="281"/>
      <c r="APE2" s="281"/>
      <c r="APF2" s="281"/>
      <c r="APG2" s="281"/>
      <c r="APH2" s="281"/>
      <c r="API2" s="281"/>
      <c r="APJ2" s="281"/>
      <c r="APK2" s="281"/>
      <c r="APL2" s="281"/>
      <c r="APM2" s="281"/>
      <c r="APN2" s="281"/>
      <c r="APO2" s="281"/>
      <c r="APP2" s="281"/>
      <c r="APQ2" s="281"/>
      <c r="APR2" s="281"/>
      <c r="APS2" s="281"/>
      <c r="APT2" s="281"/>
      <c r="APU2" s="281"/>
      <c r="APV2" s="281"/>
      <c r="APW2" s="281"/>
      <c r="APX2" s="281"/>
      <c r="APY2" s="281"/>
      <c r="APZ2" s="281"/>
      <c r="AQA2" s="281"/>
      <c r="AQB2" s="281"/>
      <c r="AQC2" s="281"/>
      <c r="AQD2" s="281"/>
      <c r="AQE2" s="281"/>
      <c r="AQF2" s="281"/>
      <c r="AQG2" s="281"/>
      <c r="AQH2" s="281"/>
      <c r="AQI2" s="281"/>
      <c r="AQJ2" s="281"/>
      <c r="AQK2" s="281"/>
      <c r="AQL2" s="281"/>
      <c r="AQM2" s="281"/>
      <c r="AQN2" s="281"/>
      <c r="AQO2" s="281"/>
      <c r="AQP2" s="281"/>
      <c r="AQQ2" s="281"/>
      <c r="AQR2" s="281"/>
      <c r="AQS2" s="281"/>
      <c r="AQT2" s="281"/>
      <c r="AQU2" s="281"/>
      <c r="AQV2" s="281"/>
      <c r="AQW2" s="281"/>
      <c r="AQX2" s="281"/>
      <c r="AQY2" s="281"/>
      <c r="AQZ2" s="281"/>
      <c r="ARA2" s="281"/>
      <c r="ARB2" s="281"/>
      <c r="ARC2" s="281"/>
      <c r="ARD2" s="281"/>
      <c r="ARE2" s="281"/>
      <c r="ARF2" s="281"/>
      <c r="ARG2" s="281"/>
      <c r="ARH2" s="281"/>
      <c r="ARI2" s="281"/>
      <c r="ARJ2" s="281"/>
      <c r="ARK2" s="281"/>
      <c r="ARL2" s="281"/>
      <c r="ARM2" s="281"/>
      <c r="ARN2" s="281"/>
      <c r="ARO2" s="281"/>
      <c r="ARP2" s="281"/>
      <c r="ARQ2" s="281"/>
      <c r="ARR2" s="281"/>
      <c r="ARS2" s="281"/>
      <c r="ART2" s="281"/>
      <c r="ARU2" s="281"/>
      <c r="ARV2" s="281"/>
      <c r="ARW2" s="281"/>
      <c r="ARX2" s="281"/>
      <c r="ARY2" s="281"/>
      <c r="ARZ2" s="281"/>
      <c r="ASA2" s="281"/>
      <c r="ASB2" s="281"/>
      <c r="ASC2" s="281"/>
      <c r="ASD2" s="281"/>
      <c r="ASE2" s="281"/>
      <c r="ASF2" s="281"/>
      <c r="ASG2" s="281"/>
      <c r="ASH2" s="281"/>
      <c r="ASI2" s="281"/>
      <c r="ASJ2" s="281"/>
      <c r="ASK2" s="281"/>
      <c r="ASL2" s="281"/>
      <c r="ASM2" s="281"/>
      <c r="ASN2" s="281"/>
      <c r="ASO2" s="281"/>
      <c r="ASP2" s="281"/>
      <c r="ASQ2" s="281"/>
      <c r="ASR2" s="281"/>
      <c r="ASS2" s="281"/>
      <c r="AST2" s="281"/>
      <c r="ASU2" s="281"/>
      <c r="ASV2" s="281"/>
      <c r="ASW2" s="281"/>
      <c r="ASX2" s="281"/>
      <c r="ASY2" s="281"/>
      <c r="ASZ2" s="281"/>
      <c r="ATA2" s="281"/>
      <c r="ATB2" s="281"/>
      <c r="ATC2" s="281"/>
      <c r="ATD2" s="281"/>
      <c r="ATE2" s="281"/>
      <c r="ATF2" s="281"/>
      <c r="ATG2" s="281"/>
      <c r="ATH2" s="281"/>
      <c r="ATI2" s="281"/>
      <c r="ATJ2" s="281"/>
      <c r="ATK2" s="281"/>
      <c r="ATL2" s="281"/>
      <c r="ATM2" s="281"/>
      <c r="ATN2" s="281"/>
      <c r="ATO2" s="281"/>
      <c r="ATP2" s="281"/>
      <c r="ATQ2" s="281"/>
      <c r="ATR2" s="281"/>
      <c r="ATS2" s="281"/>
      <c r="ATT2" s="281"/>
      <c r="ATU2" s="281"/>
      <c r="ATV2" s="281"/>
      <c r="ATW2" s="281"/>
      <c r="ATX2" s="281"/>
      <c r="ATY2" s="281"/>
      <c r="ATZ2" s="281"/>
      <c r="AUA2" s="281"/>
      <c r="AUB2" s="281"/>
      <c r="AUC2" s="281"/>
      <c r="AUD2" s="281"/>
      <c r="AUE2" s="281"/>
      <c r="AUF2" s="281"/>
      <c r="AUG2" s="281"/>
      <c r="AUH2" s="281"/>
      <c r="AUI2" s="281"/>
      <c r="AUJ2" s="281"/>
      <c r="AUK2" s="281"/>
      <c r="AUL2" s="281"/>
      <c r="AUM2" s="281"/>
      <c r="AUN2" s="281"/>
      <c r="AUO2" s="281"/>
      <c r="AUP2" s="281"/>
      <c r="AUQ2" s="281"/>
      <c r="AUR2" s="281"/>
      <c r="AUS2" s="281"/>
      <c r="AUT2" s="281"/>
      <c r="AUU2" s="281"/>
      <c r="AUV2" s="281"/>
      <c r="AUW2" s="281"/>
      <c r="AUX2" s="281"/>
      <c r="AUY2" s="281"/>
      <c r="AUZ2" s="281"/>
      <c r="AVA2" s="281"/>
      <c r="AVB2" s="281"/>
      <c r="AVC2" s="281"/>
      <c r="AVD2" s="281"/>
      <c r="AVE2" s="281"/>
      <c r="AVF2" s="281"/>
      <c r="AVG2" s="281"/>
      <c r="AVH2" s="281"/>
      <c r="AVI2" s="281"/>
      <c r="AVJ2" s="281"/>
      <c r="AVK2" s="281"/>
      <c r="AVL2" s="281"/>
      <c r="AVM2" s="281"/>
      <c r="AVN2" s="281"/>
      <c r="AVO2" s="281"/>
      <c r="AVP2" s="281"/>
      <c r="AVQ2" s="281"/>
      <c r="AVR2" s="281"/>
      <c r="AVS2" s="281"/>
      <c r="AVT2" s="281"/>
      <c r="AVU2" s="281"/>
      <c r="AVV2" s="281"/>
      <c r="AVW2" s="281"/>
      <c r="AVX2" s="281"/>
      <c r="AVY2" s="281"/>
      <c r="AVZ2" s="281"/>
      <c r="AWA2" s="281"/>
      <c r="AWB2" s="281"/>
      <c r="AWC2" s="281"/>
      <c r="AWD2" s="281"/>
      <c r="AWE2" s="281"/>
      <c r="AWF2" s="281"/>
      <c r="AWG2" s="281"/>
      <c r="AWH2" s="281"/>
      <c r="AWI2" s="281"/>
      <c r="AWJ2" s="281"/>
      <c r="AWK2" s="281"/>
      <c r="AWL2" s="281"/>
      <c r="AWM2" s="281"/>
      <c r="AWN2" s="281"/>
      <c r="AWO2" s="281"/>
      <c r="AWP2" s="281"/>
      <c r="AWQ2" s="281"/>
      <c r="AWR2" s="281"/>
      <c r="AWS2" s="281"/>
      <c r="AWT2" s="281"/>
      <c r="AWU2" s="281"/>
      <c r="AWV2" s="281"/>
      <c r="AWW2" s="281"/>
      <c r="AWX2" s="281"/>
    </row>
    <row r="3" spans="1:1298" ht="15" customHeight="1">
      <c r="A3" s="285">
        <v>1</v>
      </c>
      <c r="B3" s="292" t="s">
        <v>24</v>
      </c>
      <c r="C3" s="247">
        <v>2907.3609999999999</v>
      </c>
      <c r="D3" s="248">
        <v>2903.0079999999998</v>
      </c>
      <c r="E3" s="248">
        <v>2897.77</v>
      </c>
      <c r="F3" s="248">
        <v>2892.3939999999998</v>
      </c>
      <c r="G3" s="248">
        <v>2885.7959999999998</v>
      </c>
      <c r="H3" s="248">
        <v>2875.5920000000001</v>
      </c>
      <c r="I3" s="288" t="s">
        <v>3336</v>
      </c>
      <c r="J3" s="133">
        <f>'4-5_Prison and Probation 100K'!J2</f>
        <v>160.24841772315168</v>
      </c>
      <c r="K3" s="133">
        <f>'4-5_Prison and Probation 100K'!K2</f>
        <v>168.44597052436646</v>
      </c>
      <c r="L3" s="133">
        <f>'4-5_Prison and Probation 100K'!L2</f>
        <v>172.47745680298991</v>
      </c>
      <c r="M3" s="133">
        <f>'4-5_Prison and Probation 100K'!M2</f>
        <v>188.07949401084363</v>
      </c>
      <c r="N3" s="133">
        <f>'4-5_Prison and Probation 100K'!N2</f>
        <v>207.25650738998874</v>
      </c>
      <c r="O3" s="133">
        <f>'4-5_Prison and Probation 100K'!O2</f>
        <v>205.5228975459662</v>
      </c>
      <c r="P3" s="346">
        <f>(O3*100/J3)-100</f>
        <v>28.252684467082588</v>
      </c>
      <c r="Q3" s="288" t="s">
        <v>3336</v>
      </c>
      <c r="R3" s="133">
        <f>'4-5_Prison and Probation 100K'!R2/'4-5_Prison and Probation 100K'!J2*100</f>
        <v>39.70809186520713</v>
      </c>
      <c r="S3" s="133">
        <f>'4-5_Prison and Probation 100K'!S2/'4-5_Prison and Probation 100K'!K2*100</f>
        <v>41.329243353783234</v>
      </c>
      <c r="T3" s="133">
        <f>'4-5_Prison and Probation 100K'!T2/'4-5_Prison and Probation 100K'!L2*100</f>
        <v>39.515806322529009</v>
      </c>
      <c r="U3" s="133">
        <f>'4-5_Prison and Probation 100K'!U2/'4-5_Prison and Probation 100K'!M2*100</f>
        <v>32.518382352941174</v>
      </c>
      <c r="V3" s="133">
        <f>'4-5_Prison and Probation 100K'!V2/'4-5_Prison and Probation 100K'!N2*100</f>
        <v>30.797525497408461</v>
      </c>
      <c r="W3" s="133">
        <f>'4-5_Prison and Probation 100K'!W2/'4-5_Prison and Probation 100K'!O2*100</f>
        <v>50.372250423011842</v>
      </c>
      <c r="X3" s="346">
        <f>(W3*100/R3)-100</f>
        <v>26.856386335574115</v>
      </c>
      <c r="Y3" s="288" t="s">
        <v>3336</v>
      </c>
      <c r="Z3" s="285">
        <f>'4-5_Prison and Probation 100K'!Z2/'4-5_Prison and Probation 100K'!J2*100</f>
        <v>1.8029620090148104</v>
      </c>
      <c r="AA3" s="285">
        <f>'4-5_Prison and Probation 100K'!AA2/'4-5_Prison and Probation 100K'!K2*100</f>
        <v>1.8404907975460121</v>
      </c>
      <c r="AB3" s="285">
        <f>'4-5_Prison and Probation 100K'!AB2/'4-5_Prison and Probation 100K'!L2*100</f>
        <v>1.7807122849139652</v>
      </c>
      <c r="AC3" s="285">
        <f>'4-5_Prison and Probation 100K'!AC2/'4-5_Prison and Probation 100K'!M2*100</f>
        <v>1.6176470588235292</v>
      </c>
      <c r="AD3" s="285">
        <f>'4-5_Prison and Probation 100K'!AD2/'4-5_Prison and Probation 100K'!N2*100</f>
        <v>2.0230730647048993</v>
      </c>
      <c r="AE3" s="285">
        <f>'4-5_Prison and Probation 100K'!AE2/'4-5_Prison and Probation 100K'!O2*100</f>
        <v>1.9289340101522841</v>
      </c>
      <c r="AF3" s="346">
        <f>(AE3*100/Z3)-100</f>
        <v>6.9869470630891612</v>
      </c>
      <c r="AG3" s="288" t="s">
        <v>3336</v>
      </c>
      <c r="AH3" s="285">
        <f>'4-5_Prison and Probation 100K'!AH2/'4-5_Prison and Probation 100K'!J2*100</f>
        <v>1.4810045074050227</v>
      </c>
      <c r="AI3" s="285">
        <f>'4-5_Prison and Probation 100K'!AI2/'4-5_Prison and Probation 100K'!K2*100</f>
        <v>1.8404907975460121</v>
      </c>
      <c r="AJ3" s="285">
        <f>'4-5_Prison and Probation 100K'!AJ2/'4-5_Prison and Probation 100K'!L2*100</f>
        <v>1.6806722689075626</v>
      </c>
      <c r="AK3" s="285">
        <f>'4-5_Prison and Probation 100K'!AK2/'4-5_Prison and Probation 100K'!M2*100</f>
        <v>1.8198529411764708</v>
      </c>
      <c r="AL3" s="285">
        <f>'4-5_Prison and Probation 100K'!AL2/'4-5_Prison and Probation 100K'!N2*100</f>
        <v>1.4880454773449259</v>
      </c>
      <c r="AM3" s="285">
        <f>'4-5_Prison and Probation 100K'!AM2/'4-5_Prison and Probation 100K'!O2*100</f>
        <v>1.505922165820643</v>
      </c>
      <c r="AN3" s="346">
        <f>(AM3*100/AH3)-100</f>
        <v>1.6824836312808031</v>
      </c>
      <c r="AO3" s="288" t="s">
        <v>3336</v>
      </c>
      <c r="AP3" s="341" t="s">
        <v>1183</v>
      </c>
      <c r="AQ3" s="133">
        <f>'4-5_Prison and Probation 100K'!AQ2/'4-5_Prison and Probation 100K'!AI2*100</f>
        <v>25.555555555555561</v>
      </c>
      <c r="AR3" s="133">
        <f>'4-5_Prison and Probation 100K'!AR2/'4-5_Prison and Probation 100K'!AJ2*100</f>
        <v>59.523809523809533</v>
      </c>
      <c r="AS3" s="133">
        <f>'4-5_Prison and Probation 100K'!AS2/'4-5_Prison and Probation 100K'!AK2*100</f>
        <v>35.353535353535349</v>
      </c>
      <c r="AT3" s="133">
        <f>'4-5_Prison and Probation 100K'!AT2/'4-5_Prison and Probation 100K'!AL2*100</f>
        <v>31.460674157303377</v>
      </c>
      <c r="AU3" s="133">
        <f>'4-5_Prison and Probation 100K'!AU2/'4-5_Prison and Probation 100K'!AM2*100</f>
        <v>8.9887640449438209</v>
      </c>
      <c r="AV3" s="347" t="s">
        <v>1183</v>
      </c>
      <c r="AW3" s="288" t="s">
        <v>3336</v>
      </c>
      <c r="AX3" s="285">
        <f>'4-5_Prison and Probation 100K'!AX2/'4-5_Prison and Probation 100K'!J2*100</f>
        <v>2.597123846318953</v>
      </c>
      <c r="AY3" s="285">
        <f>'4-5_Prison and Probation 100K'!AY2/'4-5_Prison and Probation 100K'!K2*100</f>
        <v>2.8220858895705523</v>
      </c>
      <c r="AZ3" s="285">
        <f>'4-5_Prison and Probation 100K'!AZ2/'4-5_Prison and Probation 100K'!L2*100</f>
        <v>2.1408563425370146</v>
      </c>
      <c r="BA3" s="285">
        <f>'4-5_Prison and Probation 100K'!BA2/'4-5_Prison and Probation 100K'!M2*100</f>
        <v>1.7279411764705883</v>
      </c>
      <c r="BB3" s="285">
        <f>'4-5_Prison and Probation 100K'!BB2/'4-5_Prison and Probation 100K'!N2*100</f>
        <v>1.4880454773449259</v>
      </c>
      <c r="BC3" s="285">
        <f>'4-5_Prison and Probation 100K'!BC2/'4-5_Prison and Probation 100K'!O2*100</f>
        <v>1.0829103214890015</v>
      </c>
      <c r="BD3" s="346">
        <f>(BC3*100/AX3)-100</f>
        <v>-58.30347778663424</v>
      </c>
      <c r="BE3" s="288" t="s">
        <v>3336</v>
      </c>
      <c r="BF3" s="133">
        <f>'4-5_Prison and Probation 100K'!BF2</f>
        <v>121.34715984702278</v>
      </c>
      <c r="BG3" s="133">
        <f>'4-5_Prison and Probation 100K'!BG2</f>
        <v>140.88834753469507</v>
      </c>
      <c r="BH3" s="133">
        <f>'4-5_Prison and Probation 100K'!BH2</f>
        <v>157.25885767331431</v>
      </c>
      <c r="BI3" s="133">
        <f>'4-5_Prison and Probation 100K'!BI2</f>
        <v>222.79122415549196</v>
      </c>
      <c r="BJ3" s="133">
        <f>'4-5_Prison and Probation 100K'!BJ2</f>
        <v>215.85032344628655</v>
      </c>
      <c r="BK3" s="133">
        <f>'4-5_Prison and Probation 100K'!BK2</f>
        <v>260.01602452642794</v>
      </c>
      <c r="BL3" s="346">
        <f>(BK3*100/BF3)-100</f>
        <v>114.27450370838437</v>
      </c>
      <c r="BM3" s="288" t="s">
        <v>3336</v>
      </c>
      <c r="BN3" s="133">
        <f>'4-5_Prison and Probation 100K'!BN2/'4-5_Prison and Probation 100K'!BF2*100</f>
        <v>79.393424036281189</v>
      </c>
      <c r="BO3" s="133">
        <f>'4-5_Prison and Probation 100K'!BO2/'4-5_Prison and Probation 100K'!BG2*100</f>
        <v>88.508557457212703</v>
      </c>
      <c r="BP3" s="133">
        <f>'4-5_Prison and Probation 100K'!BP2/'4-5_Prison and Probation 100K'!BH2*100</f>
        <v>88.654816765415845</v>
      </c>
      <c r="BQ3" s="133">
        <f>'4-5_Prison and Probation 100K'!BQ2/'4-5_Prison and Probation 100K'!BI2*100</f>
        <v>79.019242706393541</v>
      </c>
      <c r="BR3" s="133">
        <f>'4-5_Prison and Probation 100K'!BR2/'4-5_Prison and Probation 100K'!BJ2*100</f>
        <v>82.388826456895174</v>
      </c>
      <c r="BS3" s="341" t="s">
        <v>1183</v>
      </c>
      <c r="BT3" s="349" t="s">
        <v>1183</v>
      </c>
      <c r="BU3" s="288" t="s">
        <v>3336</v>
      </c>
      <c r="BV3" s="285" t="e">
        <f>'4-5_Prison and Probation 100K'!BV2/'4-5_Prison and Probation 100K'!BF2*100</f>
        <v>#VALUE!</v>
      </c>
      <c r="BW3" s="285" t="e">
        <f>'4-5_Prison and Probation 100K'!BW2/'4-5_Prison and Probation 100K'!BG2*100</f>
        <v>#VALUE!</v>
      </c>
      <c r="BX3" s="285" t="e">
        <f>'4-5_Prison and Probation 100K'!BX2/'4-5_Prison and Probation 100K'!BH2*100</f>
        <v>#VALUE!</v>
      </c>
      <c r="BY3" s="285" t="e">
        <f>'4-5_Prison and Probation 100K'!BY2/'4-5_Prison and Probation 100K'!BI2*100</f>
        <v>#VALUE!</v>
      </c>
      <c r="BZ3" s="285" t="e">
        <f>'4-5_Prison and Probation 100K'!BZ2/'4-5_Prison and Probation 100K'!BJ2*100</f>
        <v>#VALUE!</v>
      </c>
      <c r="CA3" s="285" t="e">
        <f>'4-5_Prison and Probation 100K'!CA2/'4-5_Prison and Probation 100K'!BK2*100</f>
        <v>#VALUE!</v>
      </c>
      <c r="CB3" s="346" t="e">
        <f>(CA3*100/BV3)-100</f>
        <v>#VALUE!</v>
      </c>
      <c r="CC3" s="288" t="s">
        <v>3336</v>
      </c>
      <c r="CD3" s="285" t="e">
        <f>'4-5_Prison and Probation 100K'!CD2/'4-5_Prison and Probation 100K'!BF2*100</f>
        <v>#VALUE!</v>
      </c>
      <c r="CE3" s="285" t="e">
        <f>'4-5_Prison and Probation 100K'!CE2/'4-5_Prison and Probation 100K'!BG2*100</f>
        <v>#VALUE!</v>
      </c>
      <c r="CF3" s="285" t="e">
        <f>'4-5_Prison and Probation 100K'!CF2/'4-5_Prison and Probation 100K'!BH2*100</f>
        <v>#VALUE!</v>
      </c>
      <c r="CG3" s="285" t="e">
        <f>'4-5_Prison and Probation 100K'!CG2/'4-5_Prison and Probation 100K'!BI2*100</f>
        <v>#VALUE!</v>
      </c>
      <c r="CH3" s="285" t="e">
        <f>'4-5_Prison and Probation 100K'!CH2/'4-5_Prison and Probation 100K'!BJ2*100</f>
        <v>#VALUE!</v>
      </c>
      <c r="CI3" s="285" t="e">
        <f>'4-5_Prison and Probation 100K'!CI2/'4-5_Prison and Probation 100K'!BK2*100</f>
        <v>#VALUE!</v>
      </c>
      <c r="CJ3" s="346" t="e">
        <f>(CI3*100/CD3)-100</f>
        <v>#VALUE!</v>
      </c>
      <c r="CK3" s="288" t="s">
        <v>3336</v>
      </c>
      <c r="CL3" s="285" t="e">
        <f>'4-5_Prison and Probation 100K'!CL2/'4-5_Prison and Probation 100K'!CD2*100</f>
        <v>#VALUE!</v>
      </c>
      <c r="CM3" s="285" t="e">
        <f>'4-5_Prison and Probation 100K'!CM2/'4-5_Prison and Probation 100K'!CE2*100</f>
        <v>#VALUE!</v>
      </c>
      <c r="CN3" s="285" t="e">
        <f>'4-5_Prison and Probation 100K'!CN2/'4-5_Prison and Probation 100K'!CF2*100</f>
        <v>#VALUE!</v>
      </c>
      <c r="CO3" s="285" t="e">
        <f>'4-5_Prison and Probation 100K'!CO2/'4-5_Prison and Probation 100K'!CG2*100</f>
        <v>#VALUE!</v>
      </c>
      <c r="CP3" s="285" t="e">
        <f>'4-5_Prison and Probation 100K'!CP2/'4-5_Prison and Probation 100K'!CH2*100</f>
        <v>#VALUE!</v>
      </c>
      <c r="CQ3" s="285" t="e">
        <f>'4-5_Prison and Probation 100K'!CQ2/'4-5_Prison and Probation 100K'!CI2*100</f>
        <v>#VALUE!</v>
      </c>
      <c r="CR3" s="346" t="e">
        <f>(CQ3*100/CL3)-100</f>
        <v>#VALUE!</v>
      </c>
      <c r="CS3" s="288" t="s">
        <v>3336</v>
      </c>
      <c r="CT3" s="285" t="e">
        <f>'4-5_Prison and Probation 100K'!CT2/'4-5_Prison and Probation 100K'!BF2*100</f>
        <v>#VALUE!</v>
      </c>
      <c r="CU3" s="285" t="e">
        <f>'4-5_Prison and Probation 100K'!CU2/'4-5_Prison and Probation 100K'!BG2*100</f>
        <v>#VALUE!</v>
      </c>
      <c r="CV3" s="285" t="e">
        <f>'4-5_Prison and Probation 100K'!CV2/'4-5_Prison and Probation 100K'!BH2*100</f>
        <v>#VALUE!</v>
      </c>
      <c r="CW3" s="285" t="e">
        <f>'4-5_Prison and Probation 100K'!CW2/'4-5_Prison and Probation 100K'!BI2*100</f>
        <v>#VALUE!</v>
      </c>
      <c r="CX3" s="285" t="e">
        <f>'4-5_Prison and Probation 100K'!CX2/'4-5_Prison and Probation 100K'!BJ2*100</f>
        <v>#VALUE!</v>
      </c>
      <c r="CY3" s="285" t="e">
        <f>'4-5_Prison and Probation 100K'!CY2/'4-5_Prison and Probation 100K'!BK2*100</f>
        <v>#VALUE!</v>
      </c>
      <c r="CZ3" s="346" t="e">
        <f>(CY3*100/CT3)-100</f>
        <v>#VALUE!</v>
      </c>
      <c r="DA3" s="288" t="s">
        <v>3336</v>
      </c>
      <c r="DB3" s="133">
        <f>'4-5_Prison and Probation'!DP2/C3*100</f>
        <v>109.75589202716829</v>
      </c>
      <c r="DC3" s="133">
        <f>'4-5_Prison and Probation'!DQ2/D3*100</f>
        <v>142.09399354049319</v>
      </c>
      <c r="DD3" s="133">
        <f>'4-5_Prison and Probation'!DR2/E3*100</f>
        <v>123.57778567657198</v>
      </c>
      <c r="DE3" s="133">
        <f>'4-5_Prison and Probation'!DS2/F3*100</f>
        <v>155.09643568614788</v>
      </c>
      <c r="DF3" s="133">
        <f>'4-5_Prison and Probation'!DT2/G3*100</f>
        <v>193.15294636211294</v>
      </c>
      <c r="DG3" s="133">
        <f>'4-5_Prison and Probation'!DU2/H3*100</f>
        <v>165.63545871597918</v>
      </c>
      <c r="DH3" s="346">
        <f>(DG3*100/DB3)-100</f>
        <v>50.912589435270434</v>
      </c>
      <c r="DI3" s="288" t="s">
        <v>3336</v>
      </c>
      <c r="DJ3" s="285">
        <f>'4-5_Prison and Probation 100K'!DJ2/'4-5_Prison and Probation 100K'!DB2*100</f>
        <v>0.28204324663115016</v>
      </c>
      <c r="DK3" s="285">
        <f>'4-5_Prison and Probation 100K'!DK2/'4-5_Prison and Probation 100K'!DC2*100</f>
        <v>0.19393939393939394</v>
      </c>
      <c r="DL3" s="285">
        <f>'4-5_Prison and Probation 100K'!DL2/'4-5_Prison and Probation 100K'!DD2*100</f>
        <v>0.33510192683607931</v>
      </c>
      <c r="DM3" s="285">
        <f>'4-5_Prison and Probation 100K'!DM2/'4-5_Prison and Probation 100K'!DE2*100</f>
        <v>0.26749888542131073</v>
      </c>
      <c r="DN3" s="285">
        <f>'4-5_Prison and Probation 100K'!DN2/'4-5_Prison and Probation 100K'!DF2*100</f>
        <v>0.2152852529601722</v>
      </c>
      <c r="DO3" s="285">
        <f>'4-5_Prison and Probation 100K'!DO2/'4-5_Prison and Probation 100K'!DG2*100</f>
        <v>0.35691790888095737</v>
      </c>
      <c r="DP3" s="346">
        <f>(DO3*100/DJ3)-100</f>
        <v>26.547227471014978</v>
      </c>
      <c r="DQ3" s="288" t="s">
        <v>3336</v>
      </c>
      <c r="DR3" s="285">
        <f>'4-5_Prison and Probation 100K'!DR2/'4-5_Prison and Probation 100K'!DJ2*100</f>
        <v>22.222222222222218</v>
      </c>
      <c r="DS3" s="285">
        <f>'4-5_Prison and Probation 100K'!DS2/'4-5_Prison and Probation 100K'!DK2*100</f>
        <v>0</v>
      </c>
      <c r="DT3" s="285">
        <f>'4-5_Prison and Probation 100K'!DT2/'4-5_Prison and Probation 100K'!DL2*100</f>
        <v>33.333333333333336</v>
      </c>
      <c r="DU3" s="285">
        <f>'4-5_Prison and Probation 100K'!DU2/'4-5_Prison and Probation 100K'!DM2*100</f>
        <v>25</v>
      </c>
      <c r="DV3" s="285">
        <f>'4-5_Prison and Probation 100K'!DV2/'4-5_Prison and Probation 100K'!DN2*100</f>
        <v>8.3333333333333321</v>
      </c>
      <c r="DW3" s="285">
        <f>'4-5_Prison and Probation 100K'!DW2/'4-5_Prison and Probation 100K'!DO2*100</f>
        <v>5.882352941176471</v>
      </c>
      <c r="DX3" s="346">
        <f>(DW3*100/DR3)-100</f>
        <v>-73.529411764705884</v>
      </c>
      <c r="DY3" s="288" t="s">
        <v>3336</v>
      </c>
      <c r="DZ3" s="285" t="e">
        <f>'4-5_Prison and Probation 100K'!DZ2/'4-5_Prison and Probation 100K'!DR2*100</f>
        <v>#VALUE!</v>
      </c>
      <c r="EA3" s="285" t="e">
        <f>'4-5_Prison and Probation 100K'!EA2/'4-5_Prison and Probation 100K'!DS2*100</f>
        <v>#DIV/0!</v>
      </c>
      <c r="EB3" s="285">
        <f>'4-5_Prison and Probation 100K'!EB2/'4-5_Prison and Probation 100K'!DT2*100</f>
        <v>25</v>
      </c>
      <c r="EC3" s="285">
        <f>'4-5_Prison and Probation 100K'!EC2/'4-5_Prison and Probation 100K'!DU2*100</f>
        <v>66.666666666666671</v>
      </c>
      <c r="ED3" s="285" t="e">
        <f>'4-5_Prison and Probation 100K'!ED2/'4-5_Prison and Probation 100K'!DV2*100</f>
        <v>#VALUE!</v>
      </c>
      <c r="EE3" s="285" t="e">
        <f>'4-5_Prison and Probation 100K'!EE2/'4-5_Prison and Probation 100K'!DW2*100</f>
        <v>#VALUE!</v>
      </c>
      <c r="EF3" s="346" t="e">
        <f>(EE3*100/DZ3)-100</f>
        <v>#VALUE!</v>
      </c>
      <c r="EG3" s="288" t="s">
        <v>3336</v>
      </c>
      <c r="EH3" s="285">
        <f>'4-5_Prison and Probation 100K'!EH2/'4-5_Prison and Probation 100K'!DB2*100</f>
        <v>99.717956753368838</v>
      </c>
      <c r="EI3" s="285">
        <f>'4-5_Prison and Probation 100K'!EI2/'4-5_Prison and Probation 100K'!DC2*100</f>
        <v>99.806060606060598</v>
      </c>
      <c r="EJ3" s="285">
        <f>'4-5_Prison and Probation 100K'!EJ2/'4-5_Prison and Probation 100K'!DD2*100</f>
        <v>99.664898073163926</v>
      </c>
      <c r="EK3" s="285">
        <f>'4-5_Prison and Probation 100K'!EK2/'4-5_Prison and Probation 100K'!DE2*100</f>
        <v>99.73250111457871</v>
      </c>
      <c r="EL3" s="285">
        <f>'4-5_Prison and Probation 100K'!EL2/'4-5_Prison and Probation 100K'!DF2*100</f>
        <v>99.784714747039814</v>
      </c>
      <c r="EM3" s="285">
        <f>'4-5_Prison and Probation 100K'!EM2/'4-5_Prison and Probation 100K'!DG2*100</f>
        <v>99.643082091119041</v>
      </c>
      <c r="EN3" s="346">
        <f>(EM3*100/EH3)-100</f>
        <v>-7.5086438478649598E-2</v>
      </c>
      <c r="EO3" s="288" t="s">
        <v>3336</v>
      </c>
      <c r="EP3" s="285">
        <f>'4-5_Prison and Probation 100K'!EP2/'4-5_Prison and Probation 100K'!EH2*100</f>
        <v>58.108108108108112</v>
      </c>
      <c r="EQ3" s="285">
        <f>'4-5_Prison and Probation 100K'!EQ2/'4-5_Prison and Probation 100K'!EI2*100</f>
        <v>55.112946320136025</v>
      </c>
      <c r="ER3" s="285">
        <f>'4-5_Prison and Probation 100K'!ER2/'4-5_Prison and Probation 100K'!EJ2*100</f>
        <v>64.247688428131127</v>
      </c>
      <c r="ES3" s="285">
        <f>'4-5_Prison and Probation 100K'!ES2/'4-5_Prison and Probation 100K'!EK2*100</f>
        <v>67.344658024139463</v>
      </c>
      <c r="ET3" s="285">
        <f>'4-5_Prison and Probation 100K'!ET2/'4-5_Prison and Probation 100K'!EL2*100</f>
        <v>76.339446242358861</v>
      </c>
      <c r="EU3" s="285" t="e">
        <f>'4-5_Prison and Probation 100K'!EU2/'4-5_Prison and Probation 100K'!EM2*100</f>
        <v>#VALUE!</v>
      </c>
      <c r="EV3" s="346" t="e">
        <f>(EU3*100/EP3)-100</f>
        <v>#VALUE!</v>
      </c>
      <c r="EW3" s="288" t="s">
        <v>3336</v>
      </c>
      <c r="EX3" s="285">
        <f>'4-5_Prison and Probation 100K'!EX2/'4-5_Prison and Probation 100K'!EH2*100</f>
        <v>41.483343808925213</v>
      </c>
      <c r="EY3" s="285">
        <f>'4-5_Prison and Probation 100K'!EY2/'4-5_Prison and Probation 100K'!EI2*100</f>
        <v>44.887053679863982</v>
      </c>
      <c r="EZ3" s="285">
        <f>'4-5_Prison and Probation 100K'!EZ2/'4-5_Prison and Probation 100K'!EJ2*100</f>
        <v>35.752311571868873</v>
      </c>
      <c r="FA3" s="285">
        <f>'4-5_Prison and Probation 100K'!FA2/'4-5_Prison and Probation 100K'!EK2*100</f>
        <v>32.655341975860516</v>
      </c>
      <c r="FB3" s="285">
        <f>'4-5_Prison and Probation 100K'!FB2/'4-5_Prison and Probation 100K'!EL2*100</f>
        <v>21.952535059331179</v>
      </c>
      <c r="FC3" s="285" t="e">
        <f>'4-5_Prison and Probation 100K'!FC2/'4-5_Prison and Probation 100K'!EM2*100</f>
        <v>#VALUE!</v>
      </c>
      <c r="FD3" s="346" t="e">
        <f>(FC3*100/EX3)-100</f>
        <v>#VALUE!</v>
      </c>
      <c r="FE3" s="288" t="s">
        <v>3336</v>
      </c>
      <c r="FF3" s="285" t="e">
        <f>'4-5_Prison and Probation 100K'!FF2/'4-5_Prison and Probation 100K'!EH2*100</f>
        <v>#VALUE!</v>
      </c>
      <c r="FG3" s="285" t="e">
        <f>'4-5_Prison and Probation 100K'!FG2/'4-5_Prison and Probation 100K'!EI2*100</f>
        <v>#VALUE!</v>
      </c>
      <c r="FH3" s="285" t="e">
        <f>'4-5_Prison and Probation 100K'!FH2/'4-5_Prison and Probation 100K'!EJ2*100</f>
        <v>#VALUE!</v>
      </c>
      <c r="FI3" s="285">
        <f>'4-5_Prison and Probation 100K'!FI2/'4-5_Prison and Probation 100K'!EK2*100</f>
        <v>1.855163164953062</v>
      </c>
      <c r="FJ3" s="285">
        <f>'4-5_Prison and Probation 100K'!FJ2/'4-5_Prison and Probation 100K'!EL2*100</f>
        <v>1.4922689679971233</v>
      </c>
      <c r="FK3" s="285" t="e">
        <f>'4-5_Prison and Probation 100K'!FK2/'4-5_Prison and Probation 100K'!EM2*100</f>
        <v>#VALUE!</v>
      </c>
      <c r="FL3" s="346" t="e">
        <f>(FK3*100/FF3)-100</f>
        <v>#VALUE!</v>
      </c>
      <c r="FM3" s="288" t="s">
        <v>3336</v>
      </c>
      <c r="FN3" s="285" t="e">
        <f>'4-5_Prison and Probation 100K'!FN2/'4-5_Prison and Probation 100K'!FF2*100</f>
        <v>#VALUE!</v>
      </c>
      <c r="FO3" s="285" t="e">
        <f>'4-5_Prison and Probation 100K'!FO2/'4-5_Prison and Probation 100K'!FG2*100</f>
        <v>#VALUE!</v>
      </c>
      <c r="FP3" s="285" t="e">
        <f>'4-5_Prison and Probation 100K'!FP2/'4-5_Prison and Probation 100K'!FH2*100</f>
        <v>#VALUE!</v>
      </c>
      <c r="FQ3" s="285" t="e">
        <f>'4-5_Prison and Probation 100K'!FQ2/'4-5_Prison and Probation 100K'!FI2*100</f>
        <v>#VALUE!</v>
      </c>
      <c r="FR3" s="285">
        <f>'4-5_Prison and Probation 100K'!FR2/'4-5_Prison and Probation 100K'!FJ2*100</f>
        <v>15.66265060240964</v>
      </c>
      <c r="FS3" s="285" t="e">
        <f>'4-5_Prison and Probation 100K'!FS2/'4-5_Prison and Probation 100K'!FK2*100</f>
        <v>#VALUE!</v>
      </c>
      <c r="FT3" s="346" t="e">
        <f>(FS3*100/FN3)-100</f>
        <v>#VALUE!</v>
      </c>
      <c r="FU3" s="288" t="s">
        <v>3336</v>
      </c>
      <c r="FV3" s="285">
        <f>'4-5_Prison and Probation 100K'!FV2/'4-5_Prison and Probation 100K'!EH2*100</f>
        <v>0.40854808296668765</v>
      </c>
      <c r="FW3" s="285">
        <f>'4-5_Prison and Probation 100K'!FW2/'4-5_Prison and Probation 100K'!EI2*100</f>
        <v>0</v>
      </c>
      <c r="FX3" s="285">
        <f>'4-5_Prison and Probation 100K'!FX2/'4-5_Prison and Probation 100K'!EJ2*100</f>
        <v>0</v>
      </c>
      <c r="FY3" s="285">
        <f>'4-5_Prison and Probation 100K'!FY2/'4-5_Prison and Probation 100K'!EK2*100</f>
        <v>0</v>
      </c>
      <c r="FZ3" s="285">
        <f>'4-5_Prison and Probation 100K'!FZ2/'4-5_Prison and Probation 100K'!EL2*100</f>
        <v>0.21574973031283715</v>
      </c>
      <c r="GA3" s="285" t="e">
        <f>'4-5_Prison and Probation 100K'!GA2/'4-5_Prison and Probation 100K'!EM2*100</f>
        <v>#VALUE!</v>
      </c>
      <c r="GB3" s="346" t="e">
        <f>(GA3*100/FV3)-100</f>
        <v>#VALUE!</v>
      </c>
      <c r="GC3" s="288" t="s">
        <v>3336</v>
      </c>
      <c r="GE3" s="133">
        <f>'4-5_Prison and Probation'!HA2/'4-5_Prison and Probation 100K'!$G2*100</f>
        <v>105.20494172145224</v>
      </c>
      <c r="GF3" s="285">
        <f>'4-5_Prison and Probation 100K'!GF2/'4-5_Prison and Probation 100K'!GE2*100</f>
        <v>3.7549407114624511</v>
      </c>
      <c r="GG3" s="285">
        <f>'4-5_Prison and Probation 100K'!GG2/'4-5_Prison and Probation 100K'!GE2*100</f>
        <v>0.36082168732148007</v>
      </c>
      <c r="GH3" s="285">
        <f>'4-5_Prison and Probation 100K'!GH2/'4-5_Prison and Probation 100K'!GE2*100</f>
        <v>1.4163372859025034</v>
      </c>
      <c r="GI3" s="285" t="e">
        <f>'4-5_Prison and Probation 100K'!GI2/'4-5_Prison and Probation 100K'!GH2*100</f>
        <v>#VALUE!</v>
      </c>
      <c r="GJ3" s="288" t="s">
        <v>3336</v>
      </c>
      <c r="GK3" s="133">
        <f>'4-5_Prison and Probation'!HG2/'4-5_Prison and Probation 100K'!$G2*100</f>
        <v>5.1632201305982823</v>
      </c>
      <c r="GL3" s="285">
        <f>'4-5_Prison and Probation 100K'!GL2/'4-5_Prison and Probation 100K'!GK2*100</f>
        <v>0</v>
      </c>
      <c r="GM3" s="285">
        <f>'4-5_Prison and Probation 100K'!GM2/'4-5_Prison and Probation 100K'!GK2*100</f>
        <v>0</v>
      </c>
      <c r="GN3" s="285">
        <f>'4-5_Prison and Probation 100K'!GN2/'4-5_Prison and Probation 100K'!GK2*100</f>
        <v>0</v>
      </c>
      <c r="GO3" s="285" t="e">
        <f>'4-5_Prison and Probation 100K'!GO2/'4-5_Prison and Probation 100K'!GN2*100</f>
        <v>#VALUE!</v>
      </c>
      <c r="GP3" s="288" t="s">
        <v>3336</v>
      </c>
      <c r="GQ3" s="133">
        <f>'4-5_Prison and Probation'!HM2/'4-5_Prison and Probation 100K'!$G2*100</f>
        <v>33.78617199552567</v>
      </c>
      <c r="GR3" s="285">
        <f>'4-5_Prison and Probation 100K'!GR2/'4-5_Prison and Probation 100K'!GQ2*100</f>
        <v>1.9487179487179489</v>
      </c>
      <c r="GS3" s="285">
        <f>'4-5_Prison and Probation 100K'!GS2/'4-5_Prison and Probation 100K'!GQ2*100</f>
        <v>0.10256410256410256</v>
      </c>
      <c r="GT3" s="285">
        <f>'4-5_Prison and Probation 100K'!GT2/'4-5_Prison and Probation 100K'!GQ2*100</f>
        <v>0.20512820512820512</v>
      </c>
      <c r="GU3" s="285" t="e">
        <f>'4-5_Prison and Probation 100K'!GU2/'4-5_Prison and Probation 100K'!GT2*100</f>
        <v>#VALUE!</v>
      </c>
      <c r="GV3" s="288" t="s">
        <v>3336</v>
      </c>
      <c r="GW3" s="133">
        <f>'4-5_Prison and Probation'!HS2/'4-5_Prison and Probation 100K'!$G2*100</f>
        <v>3.0147661165238295</v>
      </c>
      <c r="GX3" s="285">
        <f>'4-5_Prison and Probation 100K'!GX2/'4-5_Prison and Probation 100K'!GW2*100</f>
        <v>1.1494252873563215</v>
      </c>
      <c r="GY3" s="285">
        <f>'4-5_Prison and Probation 100K'!GY2/'4-5_Prison and Probation 100K'!GW2*100</f>
        <v>0</v>
      </c>
      <c r="GZ3" s="285">
        <f>'4-5_Prison and Probation 100K'!GZ2/'4-5_Prison and Probation 100K'!GW2*100</f>
        <v>0</v>
      </c>
      <c r="HA3" s="285" t="e">
        <f>'4-5_Prison and Probation 100K'!HA2/'4-5_Prison and Probation 100K'!GZ2*100</f>
        <v>#VALUE!</v>
      </c>
      <c r="HB3" s="288" t="s">
        <v>3336</v>
      </c>
      <c r="HC3" s="133" t="e">
        <f>'4-5_Prison and Probation'!HY2/'4-5_Prison and Probation 100K'!$G2*100</f>
        <v>#VALUE!</v>
      </c>
      <c r="HD3" s="285" t="e">
        <f>'4-5_Prison and Probation 100K'!HD2/'4-5_Prison and Probation 100K'!HC2*100</f>
        <v>#VALUE!</v>
      </c>
      <c r="HE3" s="285" t="e">
        <f>'4-5_Prison and Probation 100K'!HE2/'4-5_Prison and Probation 100K'!HC2*100</f>
        <v>#VALUE!</v>
      </c>
      <c r="HF3" s="285" t="e">
        <f>'4-5_Prison and Probation 100K'!HF2/'4-5_Prison and Probation 100K'!HC2*100</f>
        <v>#VALUE!</v>
      </c>
      <c r="HG3" s="285" t="e">
        <f>'4-5_Prison and Probation 100K'!HG2/'4-5_Prison and Probation 100K'!HF2*100</f>
        <v>#VALUE!</v>
      </c>
      <c r="HH3" s="288" t="s">
        <v>3336</v>
      </c>
      <c r="HI3" s="133">
        <f>'4-5_Prison and Probation'!IE2/'4-5_Prison and Probation 100K'!$G2*100</f>
        <v>2.287063950466353</v>
      </c>
      <c r="HJ3" s="285" t="e">
        <f>'4-5_Prison and Probation 100K'!HJ2/'4-5_Prison and Probation 100K'!HI2*100</f>
        <v>#VALUE!</v>
      </c>
      <c r="HK3" s="285">
        <f>'4-5_Prison and Probation 100K'!HK2/'4-5_Prison and Probation 100K'!HI2*100</f>
        <v>0</v>
      </c>
      <c r="HL3" s="285">
        <f>'4-5_Prison and Probation 100K'!HL2/'4-5_Prison and Probation 100K'!HI2*100</f>
        <v>1.5151515151515154</v>
      </c>
      <c r="HM3" s="285" t="e">
        <f>'4-5_Prison and Probation 100K'!HM2/'4-5_Prison and Probation 100K'!HL2*100</f>
        <v>#VALUE!</v>
      </c>
      <c r="HN3" s="288" t="s">
        <v>3336</v>
      </c>
      <c r="HO3" s="133">
        <f>'4-5_Prison and Probation'!IK2/'4-5_Prison and Probation 100K'!$G2*100</f>
        <v>2.7028937596420537</v>
      </c>
      <c r="HP3" s="285" t="e">
        <f>'4-5_Prison and Probation 100K'!HP2/'4-5_Prison and Probation 100K'!HO2*100</f>
        <v>#VALUE!</v>
      </c>
      <c r="HQ3" s="285">
        <f>'4-5_Prison and Probation 100K'!HQ2/'4-5_Prison and Probation 100K'!HO2*100</f>
        <v>0</v>
      </c>
      <c r="HR3" s="285" t="e">
        <f>'4-5_Prison and Probation 100K'!HR2/'4-5_Prison and Probation 100K'!HO2*100</f>
        <v>#VALUE!</v>
      </c>
      <c r="HS3" s="285" t="e">
        <f>'4-5_Prison and Probation 100K'!HS2/'4-5_Prison and Probation 100K'!HR2*100</f>
        <v>#VALUE!</v>
      </c>
      <c r="HT3" s="288" t="s">
        <v>3336</v>
      </c>
      <c r="HU3" s="133" t="e">
        <f>'4-5_Prison and Probation'!IQ2/'4-5_Prison and Probation 100K'!$G2*100</f>
        <v>#VALUE!</v>
      </c>
      <c r="HV3" s="285" t="e">
        <f>'4-5_Prison and Probation 100K'!HV2/'4-5_Prison and Probation 100K'!HU2*100</f>
        <v>#VALUE!</v>
      </c>
      <c r="HW3" s="285" t="e">
        <f>'4-5_Prison and Probation 100K'!HW2/'4-5_Prison and Probation 100K'!HU2*100</f>
        <v>#VALUE!</v>
      </c>
      <c r="HX3" s="285" t="e">
        <f>'4-5_Prison and Probation 100K'!HX2/'4-5_Prison and Probation 100K'!HU2*100</f>
        <v>#VALUE!</v>
      </c>
      <c r="HY3" s="285" t="e">
        <f>'4-5_Prison and Probation 100K'!HY2/'4-5_Prison and Probation 100K'!HX2*100</f>
        <v>#VALUE!</v>
      </c>
      <c r="HZ3" s="288" t="s">
        <v>3336</v>
      </c>
      <c r="IA3" s="133">
        <f>'4-5_Prison and Probation'!IW2/'4-5_Prison and Probation 100K'!$G2*100</f>
        <v>13.237248925426471</v>
      </c>
      <c r="IB3" s="285">
        <f>'4-5_Prison and Probation 100K'!IB2/'4-5_Prison and Probation 100K'!IA2*100</f>
        <v>0.26178010471204188</v>
      </c>
      <c r="IC3" s="285">
        <f>'4-5_Prison and Probation 100K'!IC2/'4-5_Prison and Probation 100K'!IA2*100</f>
        <v>0</v>
      </c>
      <c r="ID3" s="285">
        <f>'4-5_Prison and Probation 100K'!ID2/'4-5_Prison and Probation 100K'!IA2*100</f>
        <v>0.26178010471204188</v>
      </c>
      <c r="IE3" s="285" t="e">
        <f>'4-5_Prison and Probation 100K'!IE2/'4-5_Prison and Probation 100K'!ID2*100</f>
        <v>#VALUE!</v>
      </c>
      <c r="IF3" s="288" t="s">
        <v>3336</v>
      </c>
      <c r="IG3" s="133">
        <f>'4-5_Prison and Probation'!JC2/'4-5_Prison and Probation 100K'!$G2*100</f>
        <v>8.9749933813755369</v>
      </c>
      <c r="IH3" s="285" t="e">
        <f>'4-5_Prison and Probation 100K'!IH2/'4-5_Prison and Probation 100K'!IG2*100</f>
        <v>#VALUE!</v>
      </c>
      <c r="II3" s="285">
        <f>'4-5_Prison and Probation 100K'!II2/'4-5_Prison and Probation 100K'!IG2*100</f>
        <v>3.4749034749034755</v>
      </c>
      <c r="IJ3" s="285">
        <f>'4-5_Prison and Probation 100K'!IJ2/'4-5_Prison and Probation 100K'!IG2*100</f>
        <v>3.4749034749034755</v>
      </c>
      <c r="IK3" s="285">
        <f>'4-5_Prison and Probation 100K'!IK2/'4-5_Prison and Probation 100K'!IJ2*100</f>
        <v>100</v>
      </c>
      <c r="IL3" s="288" t="s">
        <v>3336</v>
      </c>
      <c r="IM3" s="133">
        <f>'4-5_Prison and Probation'!JI2/'4-5_Prison and Probation 100K'!$G2*100</f>
        <v>3.6038583461894049</v>
      </c>
      <c r="IN3" s="285">
        <f>'4-5_Prison and Probation 100K'!IN2/'4-5_Prison and Probation 100K'!IM2*100</f>
        <v>1.9230769230769231</v>
      </c>
      <c r="IO3" s="285">
        <f>'4-5_Prison and Probation 100K'!IO2/'4-5_Prison and Probation 100K'!IM2*100</f>
        <v>0</v>
      </c>
      <c r="IP3" s="285" t="e">
        <f>'4-5_Prison and Probation 100K'!IP2/'4-5_Prison and Probation 100K'!IM2*100</f>
        <v>#VALUE!</v>
      </c>
      <c r="IQ3" s="285" t="e">
        <f>'4-5_Prison and Probation 100K'!IQ2/'4-5_Prison and Probation 100K'!IP2*100</f>
        <v>#VALUE!</v>
      </c>
      <c r="IR3" s="288" t="s">
        <v>3336</v>
      </c>
      <c r="IS3" s="133">
        <f>'4-5_Prison and Probation'!JO2/'4-5_Prison and Probation 100K'!$G2*100</f>
        <v>15.420355423598897</v>
      </c>
      <c r="IT3" s="285">
        <f>'4-5_Prison and Probation 100K'!IT2/'4-5_Prison and Probation 100K'!IS2*100</f>
        <v>1.348314606741573</v>
      </c>
      <c r="IU3" s="285">
        <f>'4-5_Prison and Probation 100K'!IU2/'4-5_Prison and Probation 100K'!IS2*100</f>
        <v>0</v>
      </c>
      <c r="IV3" s="285">
        <f>'4-5_Prison and Probation 100K'!IV2/'4-5_Prison and Probation 100K'!IS2*100</f>
        <v>5.1685393258426968</v>
      </c>
      <c r="IW3" s="285" t="e">
        <f>'4-5_Prison and Probation 100K'!IW2/'4-5_Prison and Probation 100K'!IV2*100</f>
        <v>#VALUE!</v>
      </c>
      <c r="IX3" s="381" t="s">
        <v>3336</v>
      </c>
      <c r="IY3" s="133">
        <f>'4-5_Prison and Probation'!KO2/'4-5_Prison and Probation 100K'!H2*100</f>
        <v>144.52676179374541</v>
      </c>
      <c r="JA3" s="133">
        <f>'4-5_Prison and Probation 100K'!IZ2/'4-5_Prison and Probation 100K'!IY2*100</f>
        <v>100</v>
      </c>
      <c r="JB3" s="133" t="e">
        <f>'4-5_Prison and Probation 100K'!JA2/'4-5_Prison and Probation 100K'!IY2*100</f>
        <v>#VALUE!</v>
      </c>
      <c r="JC3" s="288" t="s">
        <v>3336</v>
      </c>
      <c r="JD3" s="285">
        <f>'4-5_Prison and Probation 100K'!JC2/'4-5_Prison and Probation 100K'!IY2*100</f>
        <v>15.784408084696826</v>
      </c>
      <c r="JE3" s="285" t="e">
        <f>'4-5_Prison and Probation 100K'!JD2/'4-5_Prison and Probation 100K'!IY2*100</f>
        <v>#VALUE!</v>
      </c>
      <c r="JF3" s="285">
        <f>'4-5_Prison and Probation 100K'!JE2/'4-5_Prison and Probation 100K'!JC2*100</f>
        <v>29.268292682926834</v>
      </c>
      <c r="JG3" s="285" t="e">
        <f>'4-5_Prison and Probation 100K'!JF2/'4-5_Prison and Probation 100K'!JD2*100</f>
        <v>#VALUE!</v>
      </c>
      <c r="JH3" s="285">
        <f>'4-5_Prison and Probation 100K'!JG2/'4-5_Prison and Probation 100K'!JC2*100</f>
        <v>64.176829268292678</v>
      </c>
      <c r="JI3" s="285" t="e">
        <f>'4-5_Prison and Probation 100K'!JH2/'4-5_Prison and Probation 100K'!JD2*100</f>
        <v>#VALUE!</v>
      </c>
      <c r="JJ3" s="285">
        <f>'4-5_Prison and Probation 100K'!JI2/'4-5_Prison and Probation 100K'!JC2*100</f>
        <v>6.5548780487804867</v>
      </c>
      <c r="JK3" s="285" t="e">
        <f>'4-5_Prison and Probation 100K'!JJ2/'4-5_Prison and Probation 100K'!JD2*100</f>
        <v>#VALUE!</v>
      </c>
      <c r="JL3" s="285">
        <f>'4-5_Prison and Probation 100K'!JK2/'4-5_Prison and Probation 100K'!IZ2*100</f>
        <v>84.215591915303207</v>
      </c>
      <c r="JM3" s="285" t="e">
        <f>'4-5_Prison and Probation 100K'!JL2/'4-5_Prison and Probation 100K'!JA2*100</f>
        <v>#VALUE!</v>
      </c>
      <c r="JN3" s="288" t="s">
        <v>3336</v>
      </c>
      <c r="JO3" s="285">
        <f>'4-5_Prison and Probation 100K'!JN2/'4-5_Prison and Probation 100K'!JK2*100</f>
        <v>0.65714285714285714</v>
      </c>
      <c r="JP3" s="285" t="e">
        <f>'4-5_Prison and Probation 100K'!JO2/'4-5_Prison and Probation 100K'!JL2</f>
        <v>#VALUE!</v>
      </c>
      <c r="JQ3" s="285">
        <f>'4-5_Prison and Probation 100K'!JP2/'4-5_Prison and Probation 100K'!JK2*100</f>
        <v>59.485714285714288</v>
      </c>
      <c r="JR3" s="285" t="e">
        <f>'4-5_Prison and Probation 100K'!JQ2/'4-5_Prison and Probation 100K'!JL2*100</f>
        <v>#VALUE!</v>
      </c>
      <c r="JS3" s="285">
        <f>'4-5_Prison and Probation 100K'!JR2/'4-5_Prison and Probation 100K'!JK2*100</f>
        <v>28.228571428571424</v>
      </c>
      <c r="JT3" s="285" t="e">
        <f>'4-5_Prison and Probation 100K'!JS2/'4-5_Prison and Probation 100K'!JL2*100</f>
        <v>#VALUE!</v>
      </c>
      <c r="JU3" s="288" t="s">
        <v>3336</v>
      </c>
      <c r="JV3" s="285">
        <f>'4-5_Prison and Probation 100K'!JU2/'4-5_Prison and Probation 100K'!JK2*100</f>
        <v>7.3999999999999995</v>
      </c>
      <c r="JW3" s="285" t="e">
        <f>'4-5_Prison and Probation 100K'!JV2/'4-5_Prison and Probation 100K'!JL2*100</f>
        <v>#VALUE!</v>
      </c>
      <c r="JX3" s="285">
        <f>'4-5_Prison and Probation 100K'!JW2/'4-5_Prison and Probation 100K'!JK2*100</f>
        <v>0.22857142857142854</v>
      </c>
      <c r="JY3" s="285" t="e">
        <f>'4-5_Prison and Probation 100K'!JX2/'4-5_Prison and Probation 100K'!JL2*100</f>
        <v>#VALUE!</v>
      </c>
      <c r="JZ3" s="285">
        <f>'4-5_Prison and Probation 100K'!JY2/'4-5_Prison and Probation 100K'!JK2*100</f>
        <v>4</v>
      </c>
      <c r="KA3" s="285" t="e">
        <f>'4-5_Prison and Probation 100K'!JZ2/'4-5_Prison and Probation 100K'!JL2*100</f>
        <v>#VALUE!</v>
      </c>
      <c r="KB3" s="288" t="s">
        <v>3336</v>
      </c>
      <c r="KC3" s="285">
        <f>'4-5_Prison and Probation 100K'!KB2/'4-5_Prison and Probation 100K'!JK2*100</f>
        <v>0</v>
      </c>
      <c r="KD3" s="285" t="e">
        <f>'4-5_Prison and Probation 100K'!KC2/'4-5_Prison and Probation 100K'!JL2*100</f>
        <v>#VALUE!</v>
      </c>
      <c r="KE3" s="285">
        <f>'4-5_Prison and Probation 100K'!KD2/'4-5_Prison and Probation 100K'!JK2*100</f>
        <v>0</v>
      </c>
      <c r="KF3" s="285" t="e">
        <f>'4-5_Prison and Probation 100K'!KE2/'4-5_Prison and Probation 100K'!JL2*100</f>
        <v>#VALUE!</v>
      </c>
      <c r="KG3" s="288" t="s">
        <v>3336</v>
      </c>
      <c r="KH3" s="285">
        <f>'4-5_Prison and Probation 100K'!KG2</f>
        <v>275.72981596758746</v>
      </c>
      <c r="KI3" s="285" t="e">
        <f>'4-5_Prison and Probation 100K'!KH2/'4-5_Prison and Probation 100K'!KG2*100</f>
        <v>#VALUE!</v>
      </c>
      <c r="KJ3" s="285" t="e">
        <f>'4-5_Prison and Probation 100K'!KI2/'4-5_Prison and Probation 100K'!KG2*100</f>
        <v>#VALUE!</v>
      </c>
      <c r="KK3" s="285" t="e">
        <f>'4-5_Prison and Probation 100K'!KJ2/'4-5_Prison and Probation 100K'!KG2*100</f>
        <v>#VALUE!</v>
      </c>
      <c r="KL3" s="285" t="e">
        <f>'4-5_Prison and Probation 100K'!KK2/'4-5_Prison and Probation 100K'!KJ2*100</f>
        <v>#VALUE!</v>
      </c>
      <c r="KM3" s="288" t="s">
        <v>3336</v>
      </c>
      <c r="KN3" s="285">
        <f>'4-5_Prison and Probation'!OZ2/G3*100</f>
        <v>206.25158535114753</v>
      </c>
      <c r="KO3" s="285">
        <f>'4-5_Prison and Probation 100K'!KN2/'4-5_Prison and Probation 100K'!KM2*100</f>
        <v>9.07258064516129</v>
      </c>
      <c r="KP3" s="285">
        <f>'4-5_Prison and Probation 100K'!KO2/'4-5_Prison and Probation 100K'!KM2*100</f>
        <v>6.9724462365591391</v>
      </c>
      <c r="KQ3" s="285">
        <f>'4-5_Prison and Probation 100K'!KP2/'4-5_Prison and Probation 100K'!KM2*100</f>
        <v>0</v>
      </c>
      <c r="KR3" s="285" t="e">
        <f>'4-5_Prison and Probation 100K'!KQ2/'4-5_Prison and Probation 100K'!KP2*100</f>
        <v>#VALUE!</v>
      </c>
      <c r="KS3" s="288" t="s">
        <v>3336</v>
      </c>
      <c r="KT3" s="285" t="e">
        <f>'4-5_Prison and Probation'!PF2/G3*100</f>
        <v>#VALUE!</v>
      </c>
      <c r="KU3" s="285" t="e">
        <f>'4-5_Prison and Probation'!PG2/'4-5_Prison and Probation'!PF2*100</f>
        <v>#VALUE!</v>
      </c>
      <c r="KV3" s="285" t="e">
        <f>'4-5_Prison and Probation'!PH2/'4-5_Prison and Probation'!PF2*100</f>
        <v>#VALUE!</v>
      </c>
      <c r="KW3" s="285" t="e">
        <f>'4-5_Prison and Probation'!PI2/'4-5_Prison and Probation'!PF2*100</f>
        <v>#VALUE!</v>
      </c>
      <c r="KX3" s="285" t="e">
        <f>'4-5_Prison and Probation'!PJ2/'4-5_Prison and Probation'!PF2*100</f>
        <v>#VALUE!</v>
      </c>
      <c r="KY3" s="285" t="e">
        <f>'4-5_Prison and Probation'!PK2/'4-5_Prison and Probation'!PF2*100</f>
        <v>#VALUE!</v>
      </c>
      <c r="KZ3" s="285" t="e">
        <f>'4-5_Prison and Probation'!PL2/'4-5_Prison and Probation'!PF2*100</f>
        <v>#VALUE!</v>
      </c>
      <c r="LA3" s="288" t="s">
        <v>3336</v>
      </c>
      <c r="LB3" s="285" t="e">
        <f>'4-5_Prison and Probation'!PN2/G3*100</f>
        <v>#VALUE!</v>
      </c>
      <c r="LC3" s="285">
        <f>'4-5_Prison and Probation'!PO2/G3*100</f>
        <v>206.25158535114753</v>
      </c>
      <c r="LD3" s="288" t="s">
        <v>3336</v>
      </c>
      <c r="LE3" s="285" t="e">
        <f>'4-5_Prison and Probation 100K'!LD2/'4-5_Prison and Probation 100K'!LA2*100</f>
        <v>#VALUE!</v>
      </c>
      <c r="LF3" s="285" t="e">
        <f>'4-5_Prison and Probation 100K'!LE2/'4-5_Prison and Probation 100K'!LB2*100</f>
        <v>#VALUE!</v>
      </c>
      <c r="LG3" s="285" t="e">
        <f>'4-5_Prison and Probation 100K'!LF2/'4-5_Prison and Probation 100K'!LA2*100</f>
        <v>#VALUE!</v>
      </c>
      <c r="LH3" s="285">
        <f>'4-5_Prison and Probation 100K'!LG2/'4-5_Prison and Probation 100K'!LB2*100</f>
        <v>80.611559139784944</v>
      </c>
      <c r="LI3" s="285" t="e">
        <f>'4-5_Prison and Probation 100K'!LH2/'4-5_Prison and Probation 100K'!LA2*100</f>
        <v>#VALUE!</v>
      </c>
      <c r="LJ3" s="285" t="e">
        <f>'4-5_Prison and Probation 100K'!LI2/'4-5_Prison and Probation 100K'!LB2*100</f>
        <v>#VALUE!</v>
      </c>
      <c r="LK3" s="288" t="s">
        <v>3336</v>
      </c>
      <c r="LL3" s="285" t="e">
        <f>'4-5_Prison and Probation 100K'!LK2/'4-5_Prison and Probation 100K'!LA2*100</f>
        <v>#VALUE!</v>
      </c>
      <c r="LM3" s="285">
        <f>'4-5_Prison and Probation 100K'!LL2/'4-5_Prison and Probation 100K'!LB2*100</f>
        <v>1.428091397849462</v>
      </c>
      <c r="LN3" s="285" t="e">
        <f>'4-5_Prison and Probation 100K'!LM2/'4-5_Prison and Probation 100K'!LA2*100</f>
        <v>#VALUE!</v>
      </c>
      <c r="LO3" s="285">
        <f>'4-5_Prison and Probation 100K'!LN2/'4-5_Prison and Probation 100K'!LB2*100</f>
        <v>16.364247311827953</v>
      </c>
      <c r="LP3" s="285" t="e">
        <f>'4-5_Prison and Probation 100K'!LO2/'4-5_Prison and Probation 100K'!LA2*100</f>
        <v>#VALUE!</v>
      </c>
      <c r="LQ3" s="285">
        <f>'4-5_Prison and Probation 100K'!LP2/'4-5_Prison and Probation 100K'!LB2*100</f>
        <v>0.65524193548387077</v>
      </c>
      <c r="LR3" s="288" t="s">
        <v>3336</v>
      </c>
      <c r="LS3" s="285" t="e">
        <f>'4-5_Prison and Probation 100K'!LR2/'4-5_Prison and Probation 100K'!LA2*100</f>
        <v>#VALUE!</v>
      </c>
      <c r="LT3" s="285">
        <f>'4-5_Prison and Probation 100K'!LS2/'4-5_Prison and Probation 100K'!LB2*100</f>
        <v>1.5456989247311825</v>
      </c>
      <c r="LU3" s="285" t="e">
        <f>'4-5_Prison and Probation 100K'!LT2/'4-5_Prison and Probation 100K'!LA2*100</f>
        <v>#VALUE!</v>
      </c>
      <c r="LV3" s="285">
        <f>'4-5_Prison and Probation 100K'!LU2/'4-5_Prison and Probation 100K'!LB2*100</f>
        <v>5.040322580645161E-2</v>
      </c>
      <c r="LW3" s="285" t="e">
        <f>'4-5_Prison and Probation 100K'!LV2/'4-5_Prison and Probation 100K'!LA2*100</f>
        <v>#VALUE!</v>
      </c>
      <c r="LX3" s="285">
        <f>'4-5_Prison and Probation 100K'!LW2/'4-5_Prison and Probation 100K'!LB2*100</f>
        <v>6.7204301075268799E-2</v>
      </c>
      <c r="LY3" s="288" t="s">
        <v>3336</v>
      </c>
      <c r="LZ3" s="285" t="e">
        <f>'4-5_Prison and Probation 100K'!LY2/'4-5_Prison and Probation 100K'!LA2*100</f>
        <v>#VALUE!</v>
      </c>
      <c r="MA3" s="285" t="e">
        <f>'4-5_Prison and Probation 100K'!LZ2/'4-5_Prison and Probation 100K'!LB2*100</f>
        <v>#VALUE!</v>
      </c>
      <c r="MB3" s="285" t="e">
        <f>'4-5_Prison and Probation 100K'!MA2/'4-5_Prison and Probation 100K'!LA2*100</f>
        <v>#VALUE!</v>
      </c>
      <c r="MC3" s="285">
        <f>'4-5_Prison and Probation 100K'!MB2/'4-5_Prison and Probation 100K'!LB2*100</f>
        <v>0</v>
      </c>
      <c r="MD3" s="285" t="e">
        <f>'4-5_Prison and Probation 100K'!MC2/'4-5_Prison and Probation 100K'!LA2*100</f>
        <v>#VALUE!</v>
      </c>
      <c r="ME3" s="285">
        <f>'4-5_Prison and Probation 100K'!MD2/'4-5_Prison and Probation 100K'!LB2*100</f>
        <v>0</v>
      </c>
      <c r="MF3" s="288" t="s">
        <v>3336</v>
      </c>
      <c r="MG3" s="285">
        <f>'4-5_Prison and Probation 100K'!MF2</f>
        <v>62.44377634455104</v>
      </c>
      <c r="MH3" s="285">
        <f>'4-5_Prison and Probation 100K'!MG2/'4-5_Prison and Probation 100K'!MF2*100</f>
        <v>99.278579356270797</v>
      </c>
      <c r="MI3" s="285">
        <f>'4-5_Prison and Probation 100K'!MH2/'4-5_Prison and Probation 100K'!MF2*100</f>
        <v>1.8312985571587121</v>
      </c>
      <c r="MJ3" s="285">
        <f>'4-5_Prison and Probation 100K'!MI2/'4-5_Prison and Probation 100K'!MF2*100</f>
        <v>1.3318534961154274</v>
      </c>
      <c r="MK3" s="285" t="e">
        <f>'4-5_Prison and Probation 100K'!MJ2/'4-5_Prison and Probation 100K'!MF2*100</f>
        <v>#VALUE!</v>
      </c>
      <c r="ML3" s="285">
        <f>'4-5_Prison and Probation 100K'!MK2/'4-5_Prison and Probation 100K'!MF2*100</f>
        <v>0.72142064372918968</v>
      </c>
      <c r="MM3" s="285">
        <f>'4-5_Prison and Probation 100K'!ML2/'4-5_Prison and Probation 100K'!MF2*100</f>
        <v>4.4950055493895666</v>
      </c>
      <c r="MN3" s="288" t="s">
        <v>3336</v>
      </c>
      <c r="MO3" s="285">
        <f>'4-5_Prison and Probation 100K'!MN2</f>
        <v>4.019688155365106</v>
      </c>
      <c r="MP3" s="288" t="s">
        <v>3336</v>
      </c>
      <c r="MQ3" s="285">
        <f>'4-5_Prison and Probation 100K'!MP2/'4-5_Prison and Probation 100K'!MN2*100</f>
        <v>0.86206896551724133</v>
      </c>
      <c r="MR3" s="285">
        <f>'4-5_Prison and Probation 100K'!MQ2/'4-5_Prison and Probation 100K'!MN2*100</f>
        <v>18.96551724137931</v>
      </c>
      <c r="MS3" s="285">
        <f>'4-5_Prison and Probation 100K'!MR2/'4-5_Prison and Probation 100K'!MN2*100</f>
        <v>14.655172413793101</v>
      </c>
      <c r="MT3" s="285">
        <f>'4-5_Prison and Probation 100K'!MS2/'4-5_Prison and Probation 100K'!MN2*100</f>
        <v>75.862068965517238</v>
      </c>
      <c r="MU3" s="288" t="s">
        <v>3336</v>
      </c>
      <c r="MV3" s="285">
        <f>'4-5_Prison and Probation 100K'!MU2/'4-5_Prison and Probation 100K'!MN2*100</f>
        <v>0</v>
      </c>
      <c r="MW3" s="285">
        <f>'4-5_Prison and Probation 100K'!MV2/'4-5_Prison and Probation 100K'!MN2*100</f>
        <v>0</v>
      </c>
      <c r="MX3" s="285">
        <f>'4-5_Prison and Probation 100K'!MW2/'4-5_Prison and Probation 100K'!MN2*100</f>
        <v>0</v>
      </c>
      <c r="MY3" s="285">
        <f>'4-5_Prison and Probation 100K'!MX2/'4-5_Prison and Probation 100K'!MN2*100</f>
        <v>28.448275862068961</v>
      </c>
      <c r="MZ3" s="288" t="s">
        <v>3336</v>
      </c>
      <c r="NA3" s="285" t="e">
        <f>'4-5_Prison and Probation 100K'!MZ2</f>
        <v>#VALUE!</v>
      </c>
      <c r="NB3" s="285" t="e">
        <f>'4-5_Prison and Probation 100K'!NA2/'4-5_Prison and Probation 100K'!MZ2*100</f>
        <v>#VALUE!</v>
      </c>
      <c r="NC3" s="285" t="e">
        <f>'4-5_Prison and Probation 100K'!NB2/'4-5_Prison and Probation 100K'!MZ2*100</f>
        <v>#VALUE!</v>
      </c>
      <c r="ND3" s="285" t="e">
        <f>'4-5_Prison and Probation 100K'!NC2/'4-5_Prison and Probation 100K'!MZ2*100</f>
        <v>#VALUE!</v>
      </c>
      <c r="NG3" s="133">
        <f t="shared" ref="NG3:NG48" si="0">GE3</f>
        <v>105.20494172145224</v>
      </c>
      <c r="NH3" s="285">
        <f>'4-5_Prison and Probation'!HG2/'4-5_Prison and Probation'!$HA2*100</f>
        <v>4.9077733860342549</v>
      </c>
      <c r="NI3" s="285">
        <f>'4-5_Prison and Probation'!HM2/'4-5_Prison and Probation'!$HA2*100</f>
        <v>32.114624505928852</v>
      </c>
      <c r="NJ3" s="285">
        <f>'4-5_Prison and Probation'!HS2/'4-5_Prison and Probation'!$HA2*100</f>
        <v>2.8656126482213438</v>
      </c>
      <c r="NK3" s="285" t="e">
        <f>'4-5_Prison and Probation'!HY2/'4-5_Prison and Probation'!$HA2*100</f>
        <v>#VALUE!</v>
      </c>
      <c r="NL3" s="285">
        <f>'4-5_Prison and Probation'!IE2/'4-5_Prison and Probation'!$HA2*100</f>
        <v>2.1739130434782608</v>
      </c>
      <c r="NM3" s="285">
        <f>'4-5_Prison and Probation'!IK2/'4-5_Prison and Probation'!$HA2*100</f>
        <v>2.5691699604743086</v>
      </c>
      <c r="NN3" s="285" t="e">
        <f>'4-5_Prison and Probation'!IQ2/'4-5_Prison and Probation'!$HA2*100</f>
        <v>#VALUE!</v>
      </c>
      <c r="NO3" s="285">
        <f>'4-5_Prison and Probation'!IW2/'4-5_Prison and Probation'!$HA2*100</f>
        <v>12.582345191040844</v>
      </c>
      <c r="NP3" s="285">
        <f>'4-5_Prison and Probation'!JC2/'4-5_Prison and Probation'!$HA2*100</f>
        <v>8.5309617918313574</v>
      </c>
      <c r="NQ3" s="285">
        <f>'4-5_Prison and Probation'!JI2/'4-5_Prison and Probation'!$HA2*100</f>
        <v>3.4255599472990776</v>
      </c>
      <c r="NR3" s="285">
        <f>'4-5_Prison and Probation'!JO2/'4-5_Prison and Probation'!$HA2*100</f>
        <v>14.657444005270094</v>
      </c>
      <c r="NU3" s="285">
        <f>'4-5_Prison and Probation'!HA2/'4-5_Prison and Probation 100K'!$G2*100</f>
        <v>105.20494172145224</v>
      </c>
      <c r="NV3" s="285">
        <f>'4-5_Prison and Probation'!HG2/'4-5_Prison and Probation 100K'!$G2*100</f>
        <v>5.1632201305982823</v>
      </c>
      <c r="NW3" s="285">
        <f>'4-5_Prison and Probation'!HM2/'4-5_Prison and Probation 100K'!$G2*100</f>
        <v>33.78617199552567</v>
      </c>
      <c r="NX3" s="285">
        <f>'4-5_Prison and Probation'!HS2/'4-5_Prison and Probation 100K'!$G2*100</f>
        <v>3.0147661165238295</v>
      </c>
      <c r="NY3" s="285" t="e">
        <f>'4-5_Prison and Probation'!HY2/'4-5_Prison and Probation 100K'!$G2*100</f>
        <v>#VALUE!</v>
      </c>
      <c r="NZ3" s="285">
        <f>'4-5_Prison and Probation'!IE2/'4-5_Prison and Probation 100K'!$G2*100</f>
        <v>2.287063950466353</v>
      </c>
      <c r="OA3" s="285">
        <f>'4-5_Prison and Probation'!IK2/'4-5_Prison and Probation 100K'!$G2*100</f>
        <v>2.7028937596420537</v>
      </c>
      <c r="OB3" s="285" t="e">
        <f>'4-5_Prison and Probation'!IQ2/'4-5_Prison and Probation 100K'!$G2*100</f>
        <v>#VALUE!</v>
      </c>
      <c r="OC3" s="285">
        <f>'4-5_Prison and Probation'!IW2/'4-5_Prison and Probation 100K'!$G2*100</f>
        <v>13.237248925426471</v>
      </c>
      <c r="OD3" s="285">
        <f>'4-5_Prison and Probation'!JC2/'4-5_Prison and Probation 100K'!$G2*100</f>
        <v>8.9749933813755369</v>
      </c>
      <c r="OE3" s="285">
        <f>'4-5_Prison and Probation'!JI2/'4-5_Prison and Probation 100K'!$G2*100</f>
        <v>3.6038583461894049</v>
      </c>
      <c r="OF3" s="285">
        <f>'4-5_Prison and Probation'!JO2/'4-5_Prison and Probation 100K'!$G2*100</f>
        <v>15.420355423598897</v>
      </c>
      <c r="OI3" s="133">
        <f>10000/'4-5_Prison and Probation'!$AJ2*'4-5_Prison and Probation'!DW2</f>
        <v>19.317450096587251</v>
      </c>
      <c r="OJ3" s="133">
        <f>10000/'4-5_Prison and Probation'!$AJ2*'4-5_Prison and Probation'!DX2</f>
        <v>17.171066752522002</v>
      </c>
      <c r="OK3" s="133">
        <f>10000/'4-5_Prison and Probation'!$AJ2*'4-5_Prison and Probation'!DY2</f>
        <v>25.756600128783003</v>
      </c>
      <c r="OL3" s="133">
        <f>10000/'4-5_Prison and Probation'!$AJ2*'4-5_Prison and Probation'!DZ2</f>
        <v>25.756600128783003</v>
      </c>
      <c r="OM3" s="133">
        <f>10000/'4-5_Prison and Probation'!$AJ2*'4-5_Prison and Probation'!EA2</f>
        <v>25.756600128783003</v>
      </c>
      <c r="ON3" s="133">
        <f>10000/'4-5_Prison and Probation'!$AJ2*'4-5_Prison and Probation'!EB2</f>
        <v>36.488516849109253</v>
      </c>
      <c r="OP3" s="133">
        <f>'4-5_Prison and Probation'!ED2/'4-5_Prison and Probation'!DW2*100</f>
        <v>22.222222222222221</v>
      </c>
      <c r="OQ3" s="133">
        <f>'4-5_Prison and Probation'!EE2/'4-5_Prison and Probation'!DX2*100</f>
        <v>0</v>
      </c>
      <c r="OR3" s="133">
        <f>'4-5_Prison and Probation'!EF2/'4-5_Prison and Probation'!DY2*100</f>
        <v>33.333333333333329</v>
      </c>
      <c r="OS3" s="133">
        <f>'4-5_Prison and Probation'!EG2/'4-5_Prison and Probation'!DZ2*100</f>
        <v>25</v>
      </c>
      <c r="OT3" s="133">
        <f>'4-5_Prison and Probation'!EH2/'4-5_Prison and Probation'!EA2*100</f>
        <v>8.3333333333333321</v>
      </c>
      <c r="OU3" s="133">
        <f>'4-5_Prison and Probation'!EI2/'4-5_Prison and Probation'!EB2*100</f>
        <v>5.8823529411764701</v>
      </c>
      <c r="OW3" s="133" t="e">
        <f>'4-5_Prison and Probation'!EK2/'4-5_Prison and Probation'!ED2*100</f>
        <v>#VALUE!</v>
      </c>
      <c r="OX3" s="133" t="e">
        <f>'4-5_Prison and Probation'!EL2/'4-5_Prison and Probation'!EE2*100</f>
        <v>#DIV/0!</v>
      </c>
      <c r="OY3" s="133">
        <f>'4-5_Prison and Probation'!EM2/'4-5_Prison and Probation'!EF2*100</f>
        <v>25</v>
      </c>
      <c r="OZ3" s="133">
        <f>'4-5_Prison and Probation'!EN2/'4-5_Prison and Probation'!EG2*100</f>
        <v>66.666666666666657</v>
      </c>
      <c r="PA3" s="133" t="e">
        <f>'4-5_Prison and Probation'!EO2/'4-5_Prison and Probation'!EH2*100</f>
        <v>#VALUE!</v>
      </c>
      <c r="PB3" s="133" t="e">
        <f>'4-5_Prison and Probation'!EP2/'4-5_Prison and Probation'!EI2*100</f>
        <v>#VALUE!</v>
      </c>
      <c r="PC3" s="133"/>
      <c r="PF3" s="285">
        <f>'4-5_Prison and Probation'!$AO2/'4-5_Prison and Probation'!LF2</f>
        <v>2.8386167146974062</v>
      </c>
      <c r="PG3" s="285">
        <f>'4-5_Prison and Probation'!$AO2/'4-5_Prison and Probation'!LH2</f>
        <v>5.9817813765182191</v>
      </c>
      <c r="PH3" s="285">
        <f>'4-5_Prison and Probation'!$AO2/'4-5_Prison and Probation'!LK2</f>
        <v>22.81853281853282</v>
      </c>
      <c r="PI3" s="285">
        <f>'4-5_Prison and Probation'!$AO2/'4-5_Prison and Probation'!LM2</f>
        <v>738.75</v>
      </c>
      <c r="PJ3" s="285">
        <f>'4-5_Prison and Probation'!$AO2/'4-5_Prison and Probation'!LO2</f>
        <v>42.214285714285715</v>
      </c>
      <c r="PK3" s="285" t="e">
        <f>'4-5_Prison and Probation'!$AO2/'4-5_Prison and Probation'!LR2</f>
        <v>#DIV/0!</v>
      </c>
      <c r="PO3" s="133">
        <f>'4-5_Prison and Probation'!KP2/'4-5_Prison and Probation 100K'!H2*100</f>
        <v>144.52676179374541</v>
      </c>
      <c r="PP3" s="133">
        <f>'4-5_Prison and Probation'!KS2/'4-5_Prison and Probation'!KP2*100</f>
        <v>15.784408084696825</v>
      </c>
      <c r="PQ3" s="133">
        <f>'4-5_Prison and Probation'!LA2/'4-5_Prison and Probation'!KP2*100</f>
        <v>84.215591915303179</v>
      </c>
      <c r="PR3" s="133" t="e">
        <f>'4-5_Prison and Probation'!KQ2/'4-5_Prison and Probation 100K'!H2*100</f>
        <v>#VALUE!</v>
      </c>
      <c r="PS3" s="133" t="e">
        <f>'4-5_Prison and Probation'!KT2/'4-5_Prison and Probation'!KQ2*100</f>
        <v>#VALUE!</v>
      </c>
      <c r="PT3" s="133" t="e">
        <f>'4-5_Prison and Probation'!LB2/'4-5_Prison and Probation'!KQ2*100</f>
        <v>#VALUE!</v>
      </c>
      <c r="PX3" s="133" t="e">
        <f>'4-5_Prison and Probation'!LG2/'4-5_Prison and Probation'!$KQ2*100</f>
        <v>#VALUE!</v>
      </c>
      <c r="PY3" s="133" t="e">
        <f>'4-5_Prison and Probation'!LI2/'4-5_Prison and Probation'!$KQ2*100</f>
        <v>#VALUE!</v>
      </c>
      <c r="PZ3" s="133" t="e">
        <f>'4-5_Prison and Probation'!LL2/'4-5_Prison and Probation'!$KQ2*100</f>
        <v>#VALUE!</v>
      </c>
      <c r="QA3" s="133" t="e">
        <f>'4-5_Prison and Probation'!LN2/'4-5_Prison and Probation'!$KQ2*100</f>
        <v>#VALUE!</v>
      </c>
      <c r="QB3" s="133" t="e">
        <f>'4-5_Prison and Probation'!LP2/'4-5_Prison and Probation'!$KQ2*100</f>
        <v>#VALUE!</v>
      </c>
      <c r="QC3" s="133" t="e">
        <f>'4-5_Prison and Probation'!LS2/'4-5_Prison and Probation'!$KQ2*100</f>
        <v>#VALUE!</v>
      </c>
    </row>
    <row r="4" spans="1:1298" ht="21" customHeight="1">
      <c r="A4" s="285">
        <v>2</v>
      </c>
      <c r="B4" s="292" t="s">
        <v>25</v>
      </c>
      <c r="C4" s="248">
        <v>3262.65</v>
      </c>
      <c r="D4" s="248">
        <v>3274.2849999999999</v>
      </c>
      <c r="E4" s="254">
        <v>2894</v>
      </c>
      <c r="F4" s="254">
        <v>2906</v>
      </c>
      <c r="G4" s="248">
        <v>3010.598</v>
      </c>
      <c r="H4" s="248">
        <v>2998.5770000000002</v>
      </c>
      <c r="I4" s="288" t="s">
        <v>3336</v>
      </c>
      <c r="J4" s="133">
        <f>'4-5_Prison and Probation 100K'!J3</f>
        <v>138.35379216281243</v>
      </c>
      <c r="K4" s="133">
        <f>'4-5_Prison and Probation 100K'!K3</f>
        <v>143.97036299527991</v>
      </c>
      <c r="L4" s="133">
        <f>'4-5_Prison and Probation 100K'!L3</f>
        <v>162.33586731167932</v>
      </c>
      <c r="M4" s="133">
        <f>'4-5_Prison and Probation 100K'!M3</f>
        <v>136.92360633172746</v>
      </c>
      <c r="N4" s="133">
        <f>'4-5_Prison and Probation 100K'!N3</f>
        <v>129.14377807996951</v>
      </c>
      <c r="O4" s="133">
        <f>'4-5_Prison and Probation 100K'!O3</f>
        <v>130.2951366598223</v>
      </c>
      <c r="P4" s="346">
        <f t="shared" ref="P4:P48" si="1">(O4*100/J4)-100</f>
        <v>-5.8246726576939949</v>
      </c>
      <c r="Q4" s="288" t="s">
        <v>3336</v>
      </c>
      <c r="R4" s="133">
        <f>'4-5_Prison and Probation 100K'!R3/'4-5_Prison and Probation 100K'!J3*100</f>
        <v>26.628267611874172</v>
      </c>
      <c r="S4" s="133">
        <f>'4-5_Prison and Probation 100K'!S3/'4-5_Prison and Probation 100K'!K3*100</f>
        <v>24.734832414085698</v>
      </c>
      <c r="T4" s="133">
        <f>'4-5_Prison and Probation 100K'!T3/'4-5_Prison and Probation 100K'!L3*100</f>
        <v>35.653469561515536</v>
      </c>
      <c r="U4" s="133">
        <f>'4-5_Prison and Probation 100K'!U3/'4-5_Prison and Probation 100K'!M3*100</f>
        <v>27.745664739884397</v>
      </c>
      <c r="V4" s="133">
        <f>'4-5_Prison and Probation 100K'!V3/'4-5_Prison and Probation 100K'!N3*100</f>
        <v>26.723251028806576</v>
      </c>
      <c r="W4" s="133">
        <f>'4-5_Prison and Probation 100K'!W3/'4-5_Prison and Probation 100K'!O3*100</f>
        <v>32.045047350908625</v>
      </c>
      <c r="X4" s="346">
        <f t="shared" ref="X4:X48" si="2">(W4*100/R4)-100</f>
        <v>20.342216091515411</v>
      </c>
      <c r="Y4" s="288" t="s">
        <v>3336</v>
      </c>
      <c r="Z4" s="285">
        <f>'4-5_Prison and Probation 100K'!Z3/'4-5_Prison and Probation 100K'!J3*100</f>
        <v>4.2534337616304834</v>
      </c>
      <c r="AA4" s="285">
        <f>'4-5_Prison and Probation 100K'!AA3/'4-5_Prison and Probation 100K'!K3*100</f>
        <v>4.2851081883750526</v>
      </c>
      <c r="AB4" s="285">
        <f>'4-5_Prison and Probation 100K'!AB3/'4-5_Prison and Probation 100K'!L3*100</f>
        <v>4.4699872286079181</v>
      </c>
      <c r="AC4" s="285">
        <f>'4-5_Prison and Probation 100K'!AC3/'4-5_Prison and Probation 100K'!M3*100</f>
        <v>4.8002010555415939</v>
      </c>
      <c r="AD4" s="285">
        <f>'4-5_Prison and Probation 100K'!AD3/'4-5_Prison and Probation 100K'!N3*100</f>
        <v>4.3981481481481479</v>
      </c>
      <c r="AE4" s="285">
        <f>'4-5_Prison and Probation 100K'!AE3/'4-5_Prison and Probation 100K'!O3*100</f>
        <v>4.0440235474788837</v>
      </c>
      <c r="AF4" s="346">
        <f t="shared" ref="AF4:AF48" si="3">(AE4*100/Z4)-100</f>
        <v>-4.9233213889600052</v>
      </c>
      <c r="AG4" s="288" t="s">
        <v>3336</v>
      </c>
      <c r="AH4" s="285">
        <f>'4-5_Prison and Probation 100K'!AH3/'4-5_Prison and Probation 100K'!J3*100</f>
        <v>3.6552946389011973</v>
      </c>
      <c r="AI4" s="285">
        <f>'4-5_Prison and Probation 100K'!AI3/'4-5_Prison and Probation 100K'!K3*100</f>
        <v>2.6516758591429777</v>
      </c>
      <c r="AJ4" s="285">
        <f>'4-5_Prison and Probation 100K'!AJ3/'4-5_Prison and Probation 100K'!L3*100</f>
        <v>3.1289910600255433</v>
      </c>
      <c r="AK4" s="285">
        <f>'4-5_Prison and Probation 100K'!AK3/'4-5_Prison and Probation 100K'!M3*100</f>
        <v>3.2671525508921841</v>
      </c>
      <c r="AL4" s="285">
        <f>'4-5_Prison and Probation 100K'!AL3/'4-5_Prison and Probation 100K'!N3*100</f>
        <v>3.2407407407407405</v>
      </c>
      <c r="AM4" s="285">
        <f>'4-5_Prison and Probation 100K'!AM3/'4-5_Prison and Probation 100K'!O3*100</f>
        <v>3.9416432045047349</v>
      </c>
      <c r="AN4" s="346">
        <f t="shared" ref="AN4:AN48" si="4">(AM4*100/AH4)-100</f>
        <v>7.8338025765719266</v>
      </c>
      <c r="AO4" s="288" t="s">
        <v>3336</v>
      </c>
      <c r="AP4" s="341" t="s">
        <v>1183</v>
      </c>
      <c r="AQ4" s="341" t="s">
        <v>1183</v>
      </c>
      <c r="AR4" s="133">
        <f>'4-5_Prison and Probation 100K'!AR3/'4-5_Prison and Probation 100K'!AJ3*100</f>
        <v>4.0816326530612246</v>
      </c>
      <c r="AS4" s="133">
        <f>'4-5_Prison and Probation 100K'!AS3/'4-5_Prison and Probation 100K'!AK3*100</f>
        <v>3.8461538461538463</v>
      </c>
      <c r="AT4" s="133">
        <f>'4-5_Prison and Probation 100K'!AT3/'4-5_Prison and Probation 100K'!AL3*100</f>
        <v>9.5238095238095219</v>
      </c>
      <c r="AU4" s="133">
        <f>'4-5_Prison and Probation 100K'!AU3/'4-5_Prison and Probation 100K'!AM3*100</f>
        <v>10.38961038961039</v>
      </c>
      <c r="AV4" s="347" t="s">
        <v>1183</v>
      </c>
      <c r="AW4" s="288" t="s">
        <v>3336</v>
      </c>
      <c r="AX4" s="285">
        <f>'4-5_Prison and Probation 100K'!AX3/'4-5_Prison and Probation 100K'!J3*100</f>
        <v>0.46521931767833402</v>
      </c>
      <c r="AY4" s="285">
        <f>'4-5_Prison and Probation 100K'!AY3/'4-5_Prison and Probation 100K'!K3*100</f>
        <v>0.29698769622401355</v>
      </c>
      <c r="AZ4" s="285">
        <f>'4-5_Prison and Probation 100K'!AZ3/'4-5_Prison and Probation 100K'!L3*100</f>
        <v>0.38314176245210729</v>
      </c>
      <c r="BA4" s="285">
        <f>'4-5_Prison and Probation 100K'!BA3/'4-5_Prison and Probation 100K'!M3*100</f>
        <v>0.40211108318673028</v>
      </c>
      <c r="BB4" s="285">
        <f>'4-5_Prison and Probation 100K'!BB3/'4-5_Prison and Probation 100K'!N3*100</f>
        <v>0.15432098765432095</v>
      </c>
      <c r="BC4" s="285">
        <f>'4-5_Prison and Probation 100K'!BC3/'4-5_Prison and Probation 100K'!O3*100</f>
        <v>0.20476068594829791</v>
      </c>
      <c r="BD4" s="346">
        <f t="shared" ref="BD4:BD48" si="5">(BC4*100/AX4)-100</f>
        <v>-55.986203029970625</v>
      </c>
      <c r="BE4" s="288" t="s">
        <v>3336</v>
      </c>
      <c r="BF4" s="341" t="s">
        <v>1183</v>
      </c>
      <c r="BG4" s="341" t="s">
        <v>1183</v>
      </c>
      <c r="BH4" s="341" t="s">
        <v>1183</v>
      </c>
      <c r="BI4" s="341" t="s">
        <v>1183</v>
      </c>
      <c r="BJ4" s="341" t="s">
        <v>1183</v>
      </c>
      <c r="BK4" s="341" t="s">
        <v>1183</v>
      </c>
      <c r="BL4" s="349" t="s">
        <v>1183</v>
      </c>
      <c r="BM4" s="288" t="s">
        <v>3336</v>
      </c>
      <c r="BN4" s="341" t="s">
        <v>1183</v>
      </c>
      <c r="BO4" s="341" t="s">
        <v>1183</v>
      </c>
      <c r="BP4" s="341" t="s">
        <v>1183</v>
      </c>
      <c r="BQ4" s="341" t="s">
        <v>1183</v>
      </c>
      <c r="BR4" s="341" t="s">
        <v>1183</v>
      </c>
      <c r="BS4" s="341" t="s">
        <v>1183</v>
      </c>
      <c r="BT4" s="349" t="s">
        <v>1183</v>
      </c>
      <c r="BU4" s="288" t="s">
        <v>3336</v>
      </c>
      <c r="BV4" s="285" t="e">
        <f>'4-5_Prison and Probation 100K'!BV3/'4-5_Prison and Probation 100K'!BF3*100</f>
        <v>#VALUE!</v>
      </c>
      <c r="BW4" s="285" t="e">
        <f>'4-5_Prison and Probation 100K'!BW3/'4-5_Prison and Probation 100K'!BG3*100</f>
        <v>#VALUE!</v>
      </c>
      <c r="BX4" s="285" t="e">
        <f>'4-5_Prison and Probation 100K'!BX3/'4-5_Prison and Probation 100K'!BH3*100</f>
        <v>#VALUE!</v>
      </c>
      <c r="BY4" s="285" t="e">
        <f>'4-5_Prison and Probation 100K'!BY3/'4-5_Prison and Probation 100K'!BI3*100</f>
        <v>#VALUE!</v>
      </c>
      <c r="BZ4" s="285" t="e">
        <f>'4-5_Prison and Probation 100K'!BZ3/'4-5_Prison and Probation 100K'!BJ3*100</f>
        <v>#VALUE!</v>
      </c>
      <c r="CA4" s="285" t="e">
        <f>'4-5_Prison and Probation 100K'!CA3/'4-5_Prison and Probation 100K'!BK3*100</f>
        <v>#VALUE!</v>
      </c>
      <c r="CB4" s="346" t="e">
        <f t="shared" ref="CB4:CB48" si="6">(CA4*100/BV4)-100</f>
        <v>#VALUE!</v>
      </c>
      <c r="CC4" s="288" t="s">
        <v>3336</v>
      </c>
      <c r="CD4" s="285" t="e">
        <f>'4-5_Prison and Probation 100K'!CD3/'4-5_Prison and Probation 100K'!BF3*100</f>
        <v>#VALUE!</v>
      </c>
      <c r="CE4" s="285" t="e">
        <f>'4-5_Prison and Probation 100K'!CE3/'4-5_Prison and Probation 100K'!BG3*100</f>
        <v>#VALUE!</v>
      </c>
      <c r="CF4" s="285" t="e">
        <f>'4-5_Prison and Probation 100K'!CF3/'4-5_Prison and Probation 100K'!BH3*100</f>
        <v>#VALUE!</v>
      </c>
      <c r="CG4" s="285" t="e">
        <f>'4-5_Prison and Probation 100K'!CG3/'4-5_Prison and Probation 100K'!BI3*100</f>
        <v>#VALUE!</v>
      </c>
      <c r="CH4" s="285" t="e">
        <f>'4-5_Prison and Probation 100K'!CH3/'4-5_Prison and Probation 100K'!BJ3*100</f>
        <v>#VALUE!</v>
      </c>
      <c r="CI4" s="285" t="e">
        <f>'4-5_Prison and Probation 100K'!CI3/'4-5_Prison and Probation 100K'!BK3*100</f>
        <v>#VALUE!</v>
      </c>
      <c r="CJ4" s="346" t="e">
        <f t="shared" ref="CJ4:CJ48" si="7">(CI4*100/CD4)-100</f>
        <v>#VALUE!</v>
      </c>
      <c r="CK4" s="288" t="s">
        <v>3336</v>
      </c>
      <c r="CL4" s="285" t="e">
        <f>'4-5_Prison and Probation 100K'!CL3/'4-5_Prison and Probation 100K'!CD3*100</f>
        <v>#VALUE!</v>
      </c>
      <c r="CM4" s="285" t="e">
        <f>'4-5_Prison and Probation 100K'!CM3/'4-5_Prison and Probation 100K'!CE3*100</f>
        <v>#VALUE!</v>
      </c>
      <c r="CN4" s="285" t="e">
        <f>'4-5_Prison and Probation 100K'!CN3/'4-5_Prison and Probation 100K'!CF3*100</f>
        <v>#VALUE!</v>
      </c>
      <c r="CO4" s="285" t="e">
        <f>'4-5_Prison and Probation 100K'!CO3/'4-5_Prison and Probation 100K'!CG3*100</f>
        <v>#VALUE!</v>
      </c>
      <c r="CP4" s="285" t="e">
        <f>'4-5_Prison and Probation 100K'!CP3/'4-5_Prison and Probation 100K'!CH3*100</f>
        <v>#VALUE!</v>
      </c>
      <c r="CQ4" s="285" t="e">
        <f>'4-5_Prison and Probation 100K'!CQ3/'4-5_Prison and Probation 100K'!CI3*100</f>
        <v>#VALUE!</v>
      </c>
      <c r="CR4" s="346" t="e">
        <f t="shared" ref="CR4:CR48" si="8">(CQ4*100/CL4)-100</f>
        <v>#VALUE!</v>
      </c>
      <c r="CS4" s="288" t="s">
        <v>3336</v>
      </c>
      <c r="CT4" s="285" t="e">
        <f>'4-5_Prison and Probation 100K'!CT3/'4-5_Prison and Probation 100K'!BF3*100</f>
        <v>#VALUE!</v>
      </c>
      <c r="CU4" s="285" t="e">
        <f>'4-5_Prison and Probation 100K'!CU3/'4-5_Prison and Probation 100K'!BG3*100</f>
        <v>#VALUE!</v>
      </c>
      <c r="CV4" s="285" t="e">
        <f>'4-5_Prison and Probation 100K'!CV3/'4-5_Prison and Probation 100K'!BH3*100</f>
        <v>#VALUE!</v>
      </c>
      <c r="CW4" s="285" t="e">
        <f>'4-5_Prison and Probation 100K'!CW3/'4-5_Prison and Probation 100K'!BI3*100</f>
        <v>#VALUE!</v>
      </c>
      <c r="CX4" s="285" t="e">
        <f>'4-5_Prison and Probation 100K'!CX3/'4-5_Prison and Probation 100K'!BJ3*100</f>
        <v>#VALUE!</v>
      </c>
      <c r="CY4" s="285" t="e">
        <f>'4-5_Prison and Probation 100K'!CY3/'4-5_Prison and Probation 100K'!BK3*100</f>
        <v>#VALUE!</v>
      </c>
      <c r="CZ4" s="346" t="e">
        <f t="shared" ref="CZ4:CZ48" si="9">(CY4*100/CT4)-100</f>
        <v>#VALUE!</v>
      </c>
      <c r="DA4" s="288" t="s">
        <v>3336</v>
      </c>
      <c r="DB4" s="133">
        <f>'4-5_Prison and Probation'!DP3/C4*100</f>
        <v>84.072762938102457</v>
      </c>
      <c r="DC4" s="133">
        <f>'4-5_Prison and Probation'!DQ3/D4*100</f>
        <v>54.363013604496857</v>
      </c>
      <c r="DD4" s="133">
        <f>'4-5_Prison and Probation'!DR3/E4*100</f>
        <v>88.113337940566694</v>
      </c>
      <c r="DE4" s="133">
        <f>'4-5_Prison and Probation'!DS3/F4*100</f>
        <v>51.686166551961456</v>
      </c>
      <c r="DF4" s="133">
        <f>'4-5_Prison and Probation'!DT3/G4*100</f>
        <v>49.69112448756028</v>
      </c>
      <c r="DG4" s="133" t="e">
        <f>'4-5_Prison and Probation'!DU3/H4*100</f>
        <v>#VALUE!</v>
      </c>
      <c r="DH4" s="346" t="e">
        <f t="shared" ref="DH4:DH48" si="10">(DG4*100/DB4)-100</f>
        <v>#VALUE!</v>
      </c>
      <c r="DI4" s="288" t="s">
        <v>3336</v>
      </c>
      <c r="DJ4" s="285">
        <f>'4-5_Prison and Probation 100K'!DJ3/'4-5_Prison and Probation 100K'!DB3*100</f>
        <v>1.1666059059423988</v>
      </c>
      <c r="DK4" s="285">
        <f>'4-5_Prison and Probation 100K'!DK3/'4-5_Prison and Probation 100K'!DC3*100</f>
        <v>1.5730337078651691</v>
      </c>
      <c r="DL4" s="285">
        <f>'4-5_Prison and Probation 100K'!DL3/'4-5_Prison and Probation 100K'!DD3*100</f>
        <v>0.74509803921568618</v>
      </c>
      <c r="DM4" s="285">
        <f>'4-5_Prison and Probation 100K'!DM3/'4-5_Prison and Probation 100K'!DE3*100</f>
        <v>2.5299600532623168</v>
      </c>
      <c r="DN4" s="285">
        <f>'4-5_Prison and Probation 100K'!DN3/'4-5_Prison and Probation 100K'!DF3*100</f>
        <v>1.8716577540106953</v>
      </c>
      <c r="DO4" s="285" t="e">
        <f>'4-5_Prison and Probation 100K'!DO3/'4-5_Prison and Probation 100K'!DG3*100</f>
        <v>#VALUE!</v>
      </c>
      <c r="DP4" s="346" t="e">
        <f t="shared" ref="DP4:DP48" si="11">(DO4*100/DJ4)-100</f>
        <v>#VALUE!</v>
      </c>
      <c r="DQ4" s="288" t="s">
        <v>3336</v>
      </c>
      <c r="DR4" s="285">
        <f>'4-5_Prison and Probation 100K'!DR3/'4-5_Prison and Probation 100K'!DJ3*100</f>
        <v>18.750000000000004</v>
      </c>
      <c r="DS4" s="285">
        <f>'4-5_Prison and Probation 100K'!DS3/'4-5_Prison and Probation 100K'!DK3*100</f>
        <v>10.714285714285712</v>
      </c>
      <c r="DT4" s="285">
        <f>'4-5_Prison and Probation 100K'!DT3/'4-5_Prison and Probation 100K'!DL3*100</f>
        <v>10.526315789473683</v>
      </c>
      <c r="DU4" s="285">
        <f>'4-5_Prison and Probation 100K'!DU3/'4-5_Prison and Probation 100K'!DM3*100</f>
        <v>10.526315789473683</v>
      </c>
      <c r="DV4" s="285">
        <f>'4-5_Prison and Probation 100K'!DV3/'4-5_Prison and Probation 100K'!DN3*100</f>
        <v>10.714285714285712</v>
      </c>
      <c r="DW4" s="285" t="e">
        <f>'4-5_Prison and Probation 100K'!DW3/'4-5_Prison and Probation 100K'!DO3*100</f>
        <v>#VALUE!</v>
      </c>
      <c r="DX4" s="346" t="e">
        <f t="shared" ref="DX4:DX48" si="12">(DW4*100/DR4)-100</f>
        <v>#VALUE!</v>
      </c>
      <c r="DY4" s="288" t="s">
        <v>3336</v>
      </c>
      <c r="DZ4" s="285" t="e">
        <f>'4-5_Prison and Probation 100K'!DZ3/'4-5_Prison and Probation 100K'!DR3*100</f>
        <v>#VALUE!</v>
      </c>
      <c r="EA4" s="285" t="e">
        <f>'4-5_Prison and Probation 100K'!EA3/'4-5_Prison and Probation 100K'!DS3*100</f>
        <v>#VALUE!</v>
      </c>
      <c r="EB4" s="285">
        <f>'4-5_Prison and Probation 100K'!EB3/'4-5_Prison and Probation 100K'!DT3*100</f>
        <v>0</v>
      </c>
      <c r="EC4" s="285">
        <f>'4-5_Prison and Probation 100K'!EC3/'4-5_Prison and Probation 100K'!DU3*100</f>
        <v>0</v>
      </c>
      <c r="ED4" s="285" t="e">
        <f>'4-5_Prison and Probation 100K'!ED3/'4-5_Prison and Probation 100K'!DV3*100</f>
        <v>#VALUE!</v>
      </c>
      <c r="EE4" s="285" t="e">
        <f>'4-5_Prison and Probation 100K'!EE3/'4-5_Prison and Probation 100K'!DW3*100</f>
        <v>#VALUE!</v>
      </c>
      <c r="EF4" s="346" t="e">
        <f t="shared" ref="EF4:EF48" si="13">(EE4*100/DZ4)-100</f>
        <v>#VALUE!</v>
      </c>
      <c r="EG4" s="288" t="s">
        <v>3336</v>
      </c>
      <c r="EH4" s="285">
        <f>'4-5_Prison and Probation 100K'!EH3/'4-5_Prison and Probation 100K'!DB3*100</f>
        <v>98.83339409405761</v>
      </c>
      <c r="EI4" s="285">
        <f>'4-5_Prison and Probation 100K'!EI3/'4-5_Prison and Probation 100K'!DC3*100</f>
        <v>98.42696629213485</v>
      </c>
      <c r="EJ4" s="285">
        <f>'4-5_Prison and Probation 100K'!EJ3/'4-5_Prison and Probation 100K'!DD3*100</f>
        <v>99.254901960784309</v>
      </c>
      <c r="EK4" s="285">
        <f>'4-5_Prison and Probation 100K'!EK3/'4-5_Prison and Probation 100K'!DE3*100</f>
        <v>97.470039946737685</v>
      </c>
      <c r="EL4" s="285">
        <f>'4-5_Prison and Probation 100K'!EL3/'4-5_Prison and Probation 100K'!DF3*100</f>
        <v>98.128342245989302</v>
      </c>
      <c r="EM4" s="285" t="e">
        <f>'4-5_Prison and Probation 100K'!EM3/'4-5_Prison and Probation 100K'!DG3*100</f>
        <v>#VALUE!</v>
      </c>
      <c r="EN4" s="346" t="e">
        <f t="shared" ref="EN4:EN48" si="14">(EM4*100/EH4)-100</f>
        <v>#VALUE!</v>
      </c>
      <c r="EO4" s="288" t="s">
        <v>3336</v>
      </c>
      <c r="EP4" s="285">
        <f>'4-5_Prison and Probation 100K'!EP3/'4-5_Prison and Probation 100K'!EH3*100</f>
        <v>27.148653633345628</v>
      </c>
      <c r="EQ4" s="285">
        <f>'4-5_Prison and Probation 100K'!EQ3/'4-5_Prison and Probation 100K'!EI3*100</f>
        <v>23.630136986301366</v>
      </c>
      <c r="ER4" s="285">
        <f>'4-5_Prison and Probation 100K'!ER3/'4-5_Prison and Probation 100K'!EJ3*100</f>
        <v>21.532990912682731</v>
      </c>
      <c r="ES4" s="285">
        <f>'4-5_Prison and Probation 100K'!ES3/'4-5_Prison and Probation 100K'!EK3*100</f>
        <v>33.060109289617486</v>
      </c>
      <c r="ET4" s="285">
        <f>'4-5_Prison and Probation 100K'!ET3/'4-5_Prison and Probation 100K'!EL3*100</f>
        <v>35.081743869209802</v>
      </c>
      <c r="EU4" s="285">
        <f>'4-5_Prison and Probation 100K'!EU3/'4-5_Prison and Probation 100K'!EM3*100</f>
        <v>34.216133942161335</v>
      </c>
      <c r="EV4" s="346">
        <f t="shared" ref="EV4:EV48" si="15">(EU4*100/EP4)-100</f>
        <v>26.032525974455694</v>
      </c>
      <c r="EW4" s="288" t="s">
        <v>3336</v>
      </c>
      <c r="EX4" s="285">
        <f>'4-5_Prison and Probation 100K'!EX3/'4-5_Prison and Probation 100K'!EH3*100</f>
        <v>72.851346366654369</v>
      </c>
      <c r="EY4" s="285">
        <f>'4-5_Prison and Probation 100K'!EY3/'4-5_Prison and Probation 100K'!EI3*100</f>
        <v>74.600456621004568</v>
      </c>
      <c r="EZ4" s="285">
        <f>'4-5_Prison and Probation 100K'!EZ3/'4-5_Prison and Probation 100K'!EJ3*100</f>
        <v>77.439747135519539</v>
      </c>
      <c r="FA4" s="285">
        <f>'4-5_Prison and Probation 100K'!FA3/'4-5_Prison and Probation 100K'!EK3*100</f>
        <v>63.866120218579233</v>
      </c>
      <c r="FB4" s="285">
        <f>'4-5_Prison and Probation 100K'!FB3/'4-5_Prison and Probation 100K'!EL3*100</f>
        <v>61.376021798365123</v>
      </c>
      <c r="FC4" s="285">
        <f>'4-5_Prison and Probation 100K'!FC3/'4-5_Prison and Probation 100K'!EM3*100</f>
        <v>63.348554033485541</v>
      </c>
      <c r="FD4" s="346">
        <f t="shared" ref="FD4:FD48" si="16">(FC4*100/EX4)-100</f>
        <v>-13.04408608365604</v>
      </c>
      <c r="FE4" s="288" t="s">
        <v>3336</v>
      </c>
      <c r="FF4" s="285" t="e">
        <f>'4-5_Prison and Probation 100K'!FF3/'4-5_Prison and Probation 100K'!EH3*100</f>
        <v>#VALUE!</v>
      </c>
      <c r="FG4" s="285" t="e">
        <f>'4-5_Prison and Probation 100K'!FG3/'4-5_Prison and Probation 100K'!EI3*100</f>
        <v>#VALUE!</v>
      </c>
      <c r="FH4" s="285" t="e">
        <f>'4-5_Prison and Probation 100K'!FH3/'4-5_Prison and Probation 100K'!EJ3*100</f>
        <v>#VALUE!</v>
      </c>
      <c r="FI4" s="285" t="e">
        <f>'4-5_Prison and Probation 100K'!FI3/'4-5_Prison and Probation 100K'!EK3*100</f>
        <v>#VALUE!</v>
      </c>
      <c r="FJ4" s="285">
        <f>'4-5_Prison and Probation 100K'!FJ3/'4-5_Prison and Probation 100K'!EL3*100</f>
        <v>2.2479564032697543</v>
      </c>
      <c r="FK4" s="285">
        <f>'4-5_Prison and Probation 100K'!FK3/'4-5_Prison and Probation 100K'!EM3*100</f>
        <v>2.1613394216133939</v>
      </c>
      <c r="FL4" s="346" t="e">
        <f t="shared" ref="FL4:FL48" si="17">(FK4*100/FF4)-100</f>
        <v>#VALUE!</v>
      </c>
      <c r="FM4" s="288" t="s">
        <v>3336</v>
      </c>
      <c r="FN4" s="285" t="e">
        <f>'4-5_Prison and Probation 100K'!FN3/'4-5_Prison and Probation 100K'!FF3*100</f>
        <v>#VALUE!</v>
      </c>
      <c r="FO4" s="285" t="e">
        <f>'4-5_Prison and Probation 100K'!FO3/'4-5_Prison and Probation 100K'!FG3*100</f>
        <v>#VALUE!</v>
      </c>
      <c r="FP4" s="285" t="e">
        <f>'4-5_Prison and Probation 100K'!FP3/'4-5_Prison and Probation 100K'!FH3*100</f>
        <v>#VALUE!</v>
      </c>
      <c r="FQ4" s="285" t="e">
        <f>'4-5_Prison and Probation 100K'!FQ3/'4-5_Prison and Probation 100K'!FI3*100</f>
        <v>#VALUE!</v>
      </c>
      <c r="FR4" s="285" t="e">
        <f>'4-5_Prison and Probation 100K'!FR3/'4-5_Prison and Probation 100K'!FJ3*100</f>
        <v>#VALUE!</v>
      </c>
      <c r="FS4" s="285" t="e">
        <f>'4-5_Prison and Probation 100K'!FS3/'4-5_Prison and Probation 100K'!FK3*100</f>
        <v>#VALUE!</v>
      </c>
      <c r="FT4" s="346" t="e">
        <f t="shared" ref="FT4:FT48" si="18">(FS4*100/FN4)-100</f>
        <v>#VALUE!</v>
      </c>
      <c r="FU4" s="288" t="s">
        <v>3336</v>
      </c>
      <c r="FV4" s="285">
        <f>'4-5_Prison and Probation 100K'!FV3/'4-5_Prison and Probation 100K'!EH3*100</f>
        <v>24.898561416451493</v>
      </c>
      <c r="FW4" s="285">
        <f>'4-5_Prison and Probation 100K'!FW3/'4-5_Prison and Probation 100K'!EI3*100</f>
        <v>1.7694063926940637</v>
      </c>
      <c r="FX4" s="285">
        <f>'4-5_Prison and Probation 100K'!FX3/'4-5_Prison and Probation 100K'!EJ3*100</f>
        <v>1.0272619517977084</v>
      </c>
      <c r="FY4" s="285">
        <f>'4-5_Prison and Probation 100K'!FY3/'4-5_Prison and Probation 100K'!EK3*100</f>
        <v>3.0737704918032791</v>
      </c>
      <c r="FZ4" s="285" t="e">
        <f>'4-5_Prison and Probation 100K'!FZ3/'4-5_Prison and Probation 100K'!EL3*100</f>
        <v>#VALUE!</v>
      </c>
      <c r="GA4" s="285" t="e">
        <f>'4-5_Prison and Probation 100K'!GA3/'4-5_Prison and Probation 100K'!EM3*100</f>
        <v>#VALUE!</v>
      </c>
      <c r="GB4" s="346" t="e">
        <f t="shared" ref="GB4:GB48" si="19">(GA4*100/FV4)-100</f>
        <v>#VALUE!</v>
      </c>
      <c r="GC4" s="288" t="s">
        <v>3336</v>
      </c>
      <c r="GE4" s="133">
        <f>'4-5_Prison and Probation'!HA3/'4-5_Prison and Probation 100K'!$G3*100</f>
        <v>94.632362075574363</v>
      </c>
      <c r="GF4" s="285">
        <f>'4-5_Prison and Probation 100K'!GF3/'4-5_Prison and Probation 100K'!GE3*100</f>
        <v>6.0021060021060011</v>
      </c>
      <c r="GG4" s="285">
        <f>'4-5_Prison and Probation 100K'!GG3/'4-5_Prison and Probation 100K'!GE3*100</f>
        <v>0.21908520139342527</v>
      </c>
      <c r="GH4" s="285">
        <f>'4-5_Prison and Probation 100K'!GH3/'4-5_Prison and Probation 100K'!GE3*100</f>
        <v>4.4226044226044223</v>
      </c>
      <c r="GI4" s="285">
        <f>'4-5_Prison and Probation 100K'!GI3/'4-5_Prison and Probation 100K'!GH3*100</f>
        <v>9.5238095238095219</v>
      </c>
      <c r="GJ4" s="288" t="s">
        <v>3336</v>
      </c>
      <c r="GK4" s="133" t="e">
        <f>'4-5_Prison and Probation'!HG3/'4-5_Prison and Probation 100K'!$G3*100</f>
        <v>#VALUE!</v>
      </c>
      <c r="GL4" s="285" t="e">
        <f>'4-5_Prison and Probation 100K'!GL3/'4-5_Prison and Probation 100K'!GK3*100</f>
        <v>#VALUE!</v>
      </c>
      <c r="GM4" s="285" t="e">
        <f>'4-5_Prison and Probation 100K'!GM3/'4-5_Prison and Probation 100K'!GK3*100</f>
        <v>#VALUE!</v>
      </c>
      <c r="GN4" s="285" t="e">
        <f>'4-5_Prison and Probation 100K'!GN3/'4-5_Prison and Probation 100K'!GK3*100</f>
        <v>#VALUE!</v>
      </c>
      <c r="GO4" s="285" t="e">
        <f>'4-5_Prison and Probation 100K'!GO3/'4-5_Prison and Probation 100K'!GN3*100</f>
        <v>#VALUE!</v>
      </c>
      <c r="GP4" s="288" t="s">
        <v>3336</v>
      </c>
      <c r="GQ4" s="133" t="e">
        <f>'4-5_Prison and Probation'!HM3/'4-5_Prison and Probation 100K'!$G3*100</f>
        <v>#VALUE!</v>
      </c>
      <c r="GR4" s="285" t="e">
        <f>'4-5_Prison and Probation 100K'!GR3/'4-5_Prison and Probation 100K'!GQ3*100</f>
        <v>#VALUE!</v>
      </c>
      <c r="GS4" s="285" t="e">
        <f>'4-5_Prison and Probation 100K'!GS3/'4-5_Prison and Probation 100K'!GQ3*100</f>
        <v>#VALUE!</v>
      </c>
      <c r="GT4" s="285" t="e">
        <f>'4-5_Prison and Probation 100K'!GT3/'4-5_Prison and Probation 100K'!GQ3*100</f>
        <v>#VALUE!</v>
      </c>
      <c r="GU4" s="285" t="e">
        <f>'4-5_Prison and Probation 100K'!GU3/'4-5_Prison and Probation 100K'!GT3*100</f>
        <v>#VALUE!</v>
      </c>
      <c r="GV4" s="288" t="s">
        <v>3336</v>
      </c>
      <c r="GW4" s="133" t="e">
        <f>'4-5_Prison and Probation'!HS3/'4-5_Prison and Probation 100K'!$G3*100</f>
        <v>#VALUE!</v>
      </c>
      <c r="GX4" s="285" t="e">
        <f>'4-5_Prison and Probation 100K'!GX3/'4-5_Prison and Probation 100K'!GW3*100</f>
        <v>#VALUE!</v>
      </c>
      <c r="GY4" s="285" t="e">
        <f>'4-5_Prison and Probation 100K'!GY3/'4-5_Prison and Probation 100K'!GW3*100</f>
        <v>#VALUE!</v>
      </c>
      <c r="GZ4" s="285" t="e">
        <f>'4-5_Prison and Probation 100K'!GZ3/'4-5_Prison and Probation 100K'!GW3*100</f>
        <v>#VALUE!</v>
      </c>
      <c r="HA4" s="285" t="e">
        <f>'4-5_Prison and Probation 100K'!HA3/'4-5_Prison and Probation 100K'!GZ3*100</f>
        <v>#VALUE!</v>
      </c>
      <c r="HB4" s="288" t="s">
        <v>3336</v>
      </c>
      <c r="HC4" s="133" t="e">
        <f>'4-5_Prison and Probation'!HY3/'4-5_Prison and Probation 100K'!$G3*100</f>
        <v>#VALUE!</v>
      </c>
      <c r="HD4" s="285" t="e">
        <f>'4-5_Prison and Probation 100K'!HD3/'4-5_Prison and Probation 100K'!HC3*100</f>
        <v>#VALUE!</v>
      </c>
      <c r="HE4" s="285" t="e">
        <f>'4-5_Prison and Probation 100K'!HE3/'4-5_Prison and Probation 100K'!HC3*100</f>
        <v>#VALUE!</v>
      </c>
      <c r="HF4" s="285" t="e">
        <f>'4-5_Prison and Probation 100K'!HF3/'4-5_Prison and Probation 100K'!HC3*100</f>
        <v>#VALUE!</v>
      </c>
      <c r="HG4" s="285" t="e">
        <f>'4-5_Prison and Probation 100K'!HG3/'4-5_Prison and Probation 100K'!HF3*100</f>
        <v>#VALUE!</v>
      </c>
      <c r="HH4" s="288" t="s">
        <v>3336</v>
      </c>
      <c r="HI4" s="133" t="e">
        <f>'4-5_Prison and Probation'!IE3/'4-5_Prison and Probation 100K'!$G3*100</f>
        <v>#VALUE!</v>
      </c>
      <c r="HJ4" s="285" t="e">
        <f>'4-5_Prison and Probation 100K'!HJ3/'4-5_Prison and Probation 100K'!HI3*100</f>
        <v>#VALUE!</v>
      </c>
      <c r="HK4" s="285" t="e">
        <f>'4-5_Prison and Probation 100K'!HK3/'4-5_Prison and Probation 100K'!HI3*100</f>
        <v>#VALUE!</v>
      </c>
      <c r="HL4" s="285" t="e">
        <f>'4-5_Prison and Probation 100K'!HL3/'4-5_Prison and Probation 100K'!HI3*100</f>
        <v>#VALUE!</v>
      </c>
      <c r="HM4" s="285" t="e">
        <f>'4-5_Prison and Probation 100K'!HM3/'4-5_Prison and Probation 100K'!HL3*100</f>
        <v>#VALUE!</v>
      </c>
      <c r="HN4" s="288" t="s">
        <v>3336</v>
      </c>
      <c r="HO4" s="133" t="e">
        <f>'4-5_Prison and Probation'!IK3/'4-5_Prison and Probation 100K'!$G3*100</f>
        <v>#VALUE!</v>
      </c>
      <c r="HP4" s="285" t="e">
        <f>'4-5_Prison and Probation 100K'!HP3/'4-5_Prison and Probation 100K'!HO3*100</f>
        <v>#VALUE!</v>
      </c>
      <c r="HQ4" s="285" t="e">
        <f>'4-5_Prison and Probation 100K'!HQ3/'4-5_Prison and Probation 100K'!HO3*100</f>
        <v>#VALUE!</v>
      </c>
      <c r="HR4" s="285" t="e">
        <f>'4-5_Prison and Probation 100K'!HR3/'4-5_Prison and Probation 100K'!HO3*100</f>
        <v>#VALUE!</v>
      </c>
      <c r="HS4" s="285" t="e">
        <f>'4-5_Prison and Probation 100K'!HS3/'4-5_Prison and Probation 100K'!HR3*100</f>
        <v>#VALUE!</v>
      </c>
      <c r="HT4" s="288" t="s">
        <v>3336</v>
      </c>
      <c r="HU4" s="133" t="e">
        <f>'4-5_Prison and Probation'!IQ3/'4-5_Prison and Probation 100K'!$G3*100</f>
        <v>#VALUE!</v>
      </c>
      <c r="HV4" s="285" t="e">
        <f>'4-5_Prison and Probation 100K'!HV3/'4-5_Prison and Probation 100K'!HU3*100</f>
        <v>#VALUE!</v>
      </c>
      <c r="HW4" s="285" t="e">
        <f>'4-5_Prison and Probation 100K'!HW3/'4-5_Prison and Probation 100K'!HU3*100</f>
        <v>#VALUE!</v>
      </c>
      <c r="HX4" s="285" t="e">
        <f>'4-5_Prison and Probation 100K'!HX3/'4-5_Prison and Probation 100K'!HU3*100</f>
        <v>#VALUE!</v>
      </c>
      <c r="HY4" s="285" t="e">
        <f>'4-5_Prison and Probation 100K'!HY3/'4-5_Prison and Probation 100K'!HX3*100</f>
        <v>#VALUE!</v>
      </c>
      <c r="HZ4" s="288" t="s">
        <v>3336</v>
      </c>
      <c r="IA4" s="133" t="e">
        <f>'4-5_Prison and Probation'!IW3/'4-5_Prison and Probation 100K'!$G3*100</f>
        <v>#VALUE!</v>
      </c>
      <c r="IB4" s="285" t="e">
        <f>'4-5_Prison and Probation 100K'!IB3/'4-5_Prison and Probation 100K'!IA3*100</f>
        <v>#VALUE!</v>
      </c>
      <c r="IC4" s="285" t="e">
        <f>'4-5_Prison and Probation 100K'!IC3/'4-5_Prison and Probation 100K'!IA3*100</f>
        <v>#VALUE!</v>
      </c>
      <c r="ID4" s="285" t="e">
        <f>'4-5_Prison and Probation 100K'!ID3/'4-5_Prison and Probation 100K'!IA3*100</f>
        <v>#VALUE!</v>
      </c>
      <c r="IE4" s="285" t="e">
        <f>'4-5_Prison and Probation 100K'!IE3/'4-5_Prison and Probation 100K'!ID3*100</f>
        <v>#VALUE!</v>
      </c>
      <c r="IF4" s="288" t="s">
        <v>3336</v>
      </c>
      <c r="IG4" s="133" t="e">
        <f>'4-5_Prison and Probation'!JC3/'4-5_Prison and Probation 100K'!$G3*100</f>
        <v>#VALUE!</v>
      </c>
      <c r="IH4" s="285" t="e">
        <f>'4-5_Prison and Probation 100K'!IH3/'4-5_Prison and Probation 100K'!IG3*100</f>
        <v>#VALUE!</v>
      </c>
      <c r="II4" s="285" t="e">
        <f>'4-5_Prison and Probation 100K'!II3/'4-5_Prison and Probation 100K'!IG3*100</f>
        <v>#VALUE!</v>
      </c>
      <c r="IJ4" s="285" t="e">
        <f>'4-5_Prison and Probation 100K'!IJ3/'4-5_Prison and Probation 100K'!IG3*100</f>
        <v>#VALUE!</v>
      </c>
      <c r="IK4" s="285" t="e">
        <f>'4-5_Prison and Probation 100K'!IK3/'4-5_Prison and Probation 100K'!IJ3*100</f>
        <v>#VALUE!</v>
      </c>
      <c r="IL4" s="288" t="s">
        <v>3336</v>
      </c>
      <c r="IM4" s="133" t="e">
        <f>'4-5_Prison and Probation'!JI3/'4-5_Prison and Probation 100K'!$G3*100</f>
        <v>#VALUE!</v>
      </c>
      <c r="IN4" s="285" t="e">
        <f>'4-5_Prison and Probation 100K'!IN3/'4-5_Prison and Probation 100K'!IM3*100</f>
        <v>#VALUE!</v>
      </c>
      <c r="IO4" s="285" t="e">
        <f>'4-5_Prison and Probation 100K'!IO3/'4-5_Prison and Probation 100K'!IM3*100</f>
        <v>#VALUE!</v>
      </c>
      <c r="IP4" s="285" t="e">
        <f>'4-5_Prison and Probation 100K'!IP3/'4-5_Prison and Probation 100K'!IM3*100</f>
        <v>#VALUE!</v>
      </c>
      <c r="IQ4" s="285" t="e">
        <f>'4-5_Prison and Probation 100K'!IQ3/'4-5_Prison and Probation 100K'!IP3*100</f>
        <v>#VALUE!</v>
      </c>
      <c r="IR4" s="288" t="s">
        <v>3336</v>
      </c>
      <c r="IS4" s="133" t="e">
        <f>'4-5_Prison and Probation'!JO3/'4-5_Prison and Probation 100K'!$G3*100</f>
        <v>#VALUE!</v>
      </c>
      <c r="IT4" s="285" t="e">
        <f>'4-5_Prison and Probation 100K'!IT3/'4-5_Prison and Probation 100K'!IS3*100</f>
        <v>#VALUE!</v>
      </c>
      <c r="IU4" s="285" t="e">
        <f>'4-5_Prison and Probation 100K'!IU3/'4-5_Prison and Probation 100K'!IS3*100</f>
        <v>#VALUE!</v>
      </c>
      <c r="IV4" s="285" t="e">
        <f>'4-5_Prison and Probation 100K'!IV3/'4-5_Prison and Probation 100K'!IS3*100</f>
        <v>#VALUE!</v>
      </c>
      <c r="IW4" s="285" t="e">
        <f>'4-5_Prison and Probation 100K'!IW3/'4-5_Prison and Probation 100K'!IV3*100</f>
        <v>#VALUE!</v>
      </c>
      <c r="IX4" s="381" t="s">
        <v>3336</v>
      </c>
      <c r="IY4" s="133">
        <f>'4-5_Prison and Probation'!KO3/'4-5_Prison and Probation 100K'!H3*100</f>
        <v>73.067991917499526</v>
      </c>
      <c r="IZ4" s="285">
        <f>'4-5_Prison and Probation'!AO3/'4-5_Prison and Probation'!KO3</f>
        <v>1.7832040164308536</v>
      </c>
      <c r="JA4" s="133">
        <f>'4-5_Prison and Probation 100K'!IZ3/'4-5_Prison and Probation 100K'!IY3*100</f>
        <v>100</v>
      </c>
      <c r="JB4" s="133">
        <f>'4-5_Prison and Probation 100K'!JA3/'4-5_Prison and Probation 100K'!IY3*100</f>
        <v>0</v>
      </c>
      <c r="JC4" s="288" t="s">
        <v>3336</v>
      </c>
      <c r="JD4" s="285">
        <f>'4-5_Prison and Probation 100K'!JC3/'4-5_Prison and Probation 100K'!IY3*100</f>
        <v>7.8502966681880419</v>
      </c>
      <c r="JE4" s="285">
        <f>'4-5_Prison and Probation 100K'!JD3/'4-5_Prison and Probation 100K'!IY3*100</f>
        <v>0</v>
      </c>
      <c r="JF4" s="285">
        <f>'4-5_Prison and Probation 100K'!JE3/'4-5_Prison and Probation 100K'!JC3*100</f>
        <v>100</v>
      </c>
      <c r="JG4" s="285" t="e">
        <f>'4-5_Prison and Probation 100K'!JF3/'4-5_Prison and Probation 100K'!JD3*100</f>
        <v>#DIV/0!</v>
      </c>
      <c r="JH4" s="285" t="e">
        <f>'4-5_Prison and Probation 100K'!JG3/'4-5_Prison and Probation 100K'!JC3*100</f>
        <v>#VALUE!</v>
      </c>
      <c r="JI4" s="285" t="e">
        <f>'4-5_Prison and Probation 100K'!JH3/'4-5_Prison and Probation 100K'!JD3*100</f>
        <v>#DIV/0!</v>
      </c>
      <c r="JJ4" s="285" t="e">
        <f>'4-5_Prison and Probation 100K'!JI3/'4-5_Prison and Probation 100K'!JC3*100</f>
        <v>#VALUE!</v>
      </c>
      <c r="JK4" s="285" t="e">
        <f>'4-5_Prison and Probation 100K'!JJ3/'4-5_Prison and Probation 100K'!JD3*100</f>
        <v>#DIV/0!</v>
      </c>
      <c r="JL4" s="285">
        <f>'4-5_Prison and Probation 100K'!JK3/'4-5_Prison and Probation 100K'!IZ3*100</f>
        <v>92.149703331811963</v>
      </c>
      <c r="JM4" s="285" t="e">
        <f>'4-5_Prison and Probation 100K'!JL3/'4-5_Prison and Probation 100K'!JA3*100</f>
        <v>#DIV/0!</v>
      </c>
      <c r="JN4" s="288" t="s">
        <v>3336</v>
      </c>
      <c r="JO4" s="285">
        <f>'4-5_Prison and Probation 100K'!JN3/'4-5_Prison and Probation 100K'!JK3*100</f>
        <v>4.7548291233283813</v>
      </c>
      <c r="JP4" s="285" t="e">
        <f>'4-5_Prison and Probation 100K'!JO3/'4-5_Prison and Probation 100K'!JL3</f>
        <v>#DIV/0!</v>
      </c>
      <c r="JQ4" s="285">
        <f>'4-5_Prison and Probation 100K'!JP3/'4-5_Prison and Probation 100K'!JK3*100</f>
        <v>67.55819712729074</v>
      </c>
      <c r="JR4" s="285" t="e">
        <f>'4-5_Prison and Probation 100K'!JQ3/'4-5_Prison and Probation 100K'!JL3*100</f>
        <v>#DIV/0!</v>
      </c>
      <c r="JS4" s="285">
        <f>'4-5_Prison and Probation 100K'!JR3/'4-5_Prison and Probation 100K'!JK3*100</f>
        <v>32.44180287270926</v>
      </c>
      <c r="JT4" s="285" t="e">
        <f>'4-5_Prison and Probation 100K'!JS3/'4-5_Prison and Probation 100K'!JL3*100</f>
        <v>#DIV/0!</v>
      </c>
      <c r="JU4" s="288" t="s">
        <v>3336</v>
      </c>
      <c r="JV4" s="285">
        <f>'4-5_Prison and Probation 100K'!JU3/'4-5_Prison and Probation 100K'!JK3*100</f>
        <v>8.1228330856859827</v>
      </c>
      <c r="JW4" s="285" t="e">
        <f>'4-5_Prison and Probation 100K'!JV3/'4-5_Prison and Probation 100K'!JL3*100</f>
        <v>#DIV/0!</v>
      </c>
      <c r="JX4" s="285">
        <f>'4-5_Prison and Probation 100K'!JW3/'4-5_Prison and Probation 100K'!JK3*100</f>
        <v>2.4269440316988611</v>
      </c>
      <c r="JY4" s="285" t="e">
        <f>'4-5_Prison and Probation 100K'!JX3/'4-5_Prison and Probation 100K'!JL3*100</f>
        <v>#DIV/0!</v>
      </c>
      <c r="JZ4" s="285">
        <f>'4-5_Prison and Probation 100K'!JY3/'4-5_Prison and Probation 100K'!JK3*100</f>
        <v>1.8821198613174841</v>
      </c>
      <c r="KA4" s="285" t="e">
        <f>'4-5_Prison and Probation 100K'!JZ3/'4-5_Prison and Probation 100K'!JL3*100</f>
        <v>#DIV/0!</v>
      </c>
      <c r="KB4" s="288" t="s">
        <v>3336</v>
      </c>
      <c r="KC4" s="285">
        <f>'4-5_Prison and Probation 100K'!KB3/'4-5_Prison and Probation 100K'!JK3*100</f>
        <v>0</v>
      </c>
      <c r="KD4" s="285" t="e">
        <f>'4-5_Prison and Probation 100K'!KC3/'4-5_Prison and Probation 100K'!JL3*100</f>
        <v>#DIV/0!</v>
      </c>
      <c r="KE4" s="285">
        <f>'4-5_Prison and Probation 100K'!KD3/'4-5_Prison and Probation 100K'!JK3*100</f>
        <v>15.255076770678555</v>
      </c>
      <c r="KF4" s="285" t="e">
        <f>'4-5_Prison and Probation 100K'!KE3/'4-5_Prison and Probation 100K'!JL3*100</f>
        <v>#VALUE!</v>
      </c>
      <c r="KG4" s="288" t="s">
        <v>3336</v>
      </c>
      <c r="KH4" s="285">
        <f>'4-5_Prison and Probation 100K'!KG3</f>
        <v>111.83824608931513</v>
      </c>
      <c r="KI4" s="285">
        <f>'4-5_Prison and Probation 100K'!KH3/'4-5_Prison and Probation 100K'!KG3*100</f>
        <v>10.632610632610632</v>
      </c>
      <c r="KJ4" s="285">
        <f>'4-5_Prison and Probation 100K'!KI3/'4-5_Prison and Probation 100K'!KG3*100</f>
        <v>2.1087021087021087</v>
      </c>
      <c r="KK4" s="285">
        <f>'4-5_Prison and Probation 100K'!KJ3/'4-5_Prison and Probation 100K'!KG3*100</f>
        <v>0.68310068310068317</v>
      </c>
      <c r="KL4" s="285" t="e">
        <f>'4-5_Prison and Probation 100K'!KK3/'4-5_Prison and Probation 100K'!KJ3*100</f>
        <v>#VALUE!</v>
      </c>
      <c r="KM4" s="288" t="s">
        <v>3336</v>
      </c>
      <c r="KN4" s="285">
        <f>'4-5_Prison and Probation'!OZ3/G4*100</f>
        <v>61.084209848010261</v>
      </c>
      <c r="KO4" s="285">
        <f>'4-5_Prison and Probation 100K'!KN3/'4-5_Prison and Probation 100K'!KM3*100</f>
        <v>11.636759108210985</v>
      </c>
      <c r="KP4" s="285">
        <f>'4-5_Prison and Probation 100K'!KO3/'4-5_Prison and Probation 100K'!KM3*100</f>
        <v>2.7732463295269172</v>
      </c>
      <c r="KQ4" s="285">
        <f>'4-5_Prison and Probation 100K'!KP3/'4-5_Prison and Probation 100K'!KM3*100</f>
        <v>0.65252854812398042</v>
      </c>
      <c r="KR4" s="285" t="e">
        <f>'4-5_Prison and Probation 100K'!KQ3/'4-5_Prison and Probation 100K'!KP3*100</f>
        <v>#VALUE!</v>
      </c>
      <c r="KS4" s="288" t="s">
        <v>3336</v>
      </c>
      <c r="KT4" s="285" t="e">
        <f>'4-5_Prison and Probation'!PF3/G4*100</f>
        <v>#VALUE!</v>
      </c>
      <c r="KU4" s="285" t="e">
        <f>'4-5_Prison and Probation'!PG3/'4-5_Prison and Probation'!PF3*100</f>
        <v>#VALUE!</v>
      </c>
      <c r="KV4" s="285" t="e">
        <f>'4-5_Prison and Probation'!PH3/'4-5_Prison and Probation'!PF3*100</f>
        <v>#VALUE!</v>
      </c>
      <c r="KW4" s="285" t="e">
        <f>'4-5_Prison and Probation'!PI3/'4-5_Prison and Probation'!PF3*100</f>
        <v>#VALUE!</v>
      </c>
      <c r="KX4" s="285" t="e">
        <f>'4-5_Prison and Probation'!PJ3/'4-5_Prison and Probation'!PF3*100</f>
        <v>#VALUE!</v>
      </c>
      <c r="KY4" s="285" t="e">
        <f>'4-5_Prison and Probation'!PK3/'4-5_Prison and Probation'!PF3*100</f>
        <v>#VALUE!</v>
      </c>
      <c r="KZ4" s="285" t="e">
        <f>'4-5_Prison and Probation'!PL3/'4-5_Prison and Probation'!PF3*100</f>
        <v>#VALUE!</v>
      </c>
      <c r="LA4" s="288" t="s">
        <v>3336</v>
      </c>
      <c r="LB4" s="285" t="e">
        <f>'4-5_Prison and Probation'!PN3/G4*100</f>
        <v>#VALUE!</v>
      </c>
      <c r="LC4" s="285" t="e">
        <f>'4-5_Prison and Probation'!PO3/G4*100</f>
        <v>#VALUE!</v>
      </c>
      <c r="LD4" s="288" t="s">
        <v>3336</v>
      </c>
      <c r="LE4" s="285" t="e">
        <f>'4-5_Prison and Probation 100K'!LD3/'4-5_Prison and Probation 100K'!LA3*100</f>
        <v>#VALUE!</v>
      </c>
      <c r="LF4" s="285" t="e">
        <f>'4-5_Prison and Probation 100K'!LE3/'4-5_Prison and Probation 100K'!LB3*100</f>
        <v>#VALUE!</v>
      </c>
      <c r="LG4" s="285" t="e">
        <f>'4-5_Prison and Probation 100K'!LF3/'4-5_Prison and Probation 100K'!LA3*100</f>
        <v>#VALUE!</v>
      </c>
      <c r="LH4" s="285" t="e">
        <f>'4-5_Prison and Probation 100K'!LG3/'4-5_Prison and Probation 100K'!LB3*100</f>
        <v>#VALUE!</v>
      </c>
      <c r="LI4" s="285" t="e">
        <f>'4-5_Prison and Probation 100K'!LH3/'4-5_Prison and Probation 100K'!LA3*100</f>
        <v>#VALUE!</v>
      </c>
      <c r="LJ4" s="285" t="e">
        <f>'4-5_Prison and Probation 100K'!LI3/'4-5_Prison and Probation 100K'!LB3*100</f>
        <v>#VALUE!</v>
      </c>
      <c r="LK4" s="288" t="s">
        <v>3336</v>
      </c>
      <c r="LL4" s="285" t="e">
        <f>'4-5_Prison and Probation 100K'!LK3/'4-5_Prison and Probation 100K'!LA3*100</f>
        <v>#VALUE!</v>
      </c>
      <c r="LM4" s="285" t="e">
        <f>'4-5_Prison and Probation 100K'!LL3/'4-5_Prison and Probation 100K'!LB3*100</f>
        <v>#VALUE!</v>
      </c>
      <c r="LN4" s="285" t="e">
        <f>'4-5_Prison and Probation 100K'!LM3/'4-5_Prison and Probation 100K'!LA3*100</f>
        <v>#VALUE!</v>
      </c>
      <c r="LO4" s="285" t="e">
        <f>'4-5_Prison and Probation 100K'!LN3/'4-5_Prison and Probation 100K'!LB3*100</f>
        <v>#VALUE!</v>
      </c>
      <c r="LP4" s="285" t="e">
        <f>'4-5_Prison and Probation 100K'!LO3/'4-5_Prison and Probation 100K'!LA3*100</f>
        <v>#VALUE!</v>
      </c>
      <c r="LQ4" s="285" t="e">
        <f>'4-5_Prison and Probation 100K'!LP3/'4-5_Prison and Probation 100K'!LB3*100</f>
        <v>#VALUE!</v>
      </c>
      <c r="LR4" s="288" t="s">
        <v>3336</v>
      </c>
      <c r="LS4" s="285" t="e">
        <f>'4-5_Prison and Probation 100K'!LR3/'4-5_Prison and Probation 100K'!LA3*100</f>
        <v>#VALUE!</v>
      </c>
      <c r="LT4" s="285" t="e">
        <f>'4-5_Prison and Probation 100K'!LS3/'4-5_Prison and Probation 100K'!LB3*100</f>
        <v>#VALUE!</v>
      </c>
      <c r="LU4" s="285" t="e">
        <f>'4-5_Prison and Probation 100K'!LT3/'4-5_Prison and Probation 100K'!LA3*100</f>
        <v>#VALUE!</v>
      </c>
      <c r="LV4" s="285" t="e">
        <f>'4-5_Prison and Probation 100K'!LU3/'4-5_Prison and Probation 100K'!LB3*100</f>
        <v>#VALUE!</v>
      </c>
      <c r="LW4" s="285" t="e">
        <f>'4-5_Prison and Probation 100K'!LV3/'4-5_Prison and Probation 100K'!LA3*100</f>
        <v>#VALUE!</v>
      </c>
      <c r="LX4" s="285" t="e">
        <f>'4-5_Prison and Probation 100K'!LW3/'4-5_Prison and Probation 100K'!LB3*100</f>
        <v>#VALUE!</v>
      </c>
      <c r="LY4" s="288" t="s">
        <v>3336</v>
      </c>
      <c r="LZ4" s="285" t="e">
        <f>'4-5_Prison and Probation 100K'!LY3/'4-5_Prison and Probation 100K'!LA3*100</f>
        <v>#VALUE!</v>
      </c>
      <c r="MA4" s="285" t="e">
        <f>'4-5_Prison and Probation 100K'!LZ3/'4-5_Prison and Probation 100K'!LB3*100</f>
        <v>#VALUE!</v>
      </c>
      <c r="MB4" s="285" t="e">
        <f>'4-5_Prison and Probation 100K'!MA3/'4-5_Prison and Probation 100K'!LA3*100</f>
        <v>#VALUE!</v>
      </c>
      <c r="MC4" s="285" t="e">
        <f>'4-5_Prison and Probation 100K'!MB3/'4-5_Prison and Probation 100K'!LB3*100</f>
        <v>#VALUE!</v>
      </c>
      <c r="MD4" s="285" t="e">
        <f>'4-5_Prison and Probation 100K'!MC3/'4-5_Prison and Probation 100K'!LA3*100</f>
        <v>#VALUE!</v>
      </c>
      <c r="ME4" s="285" t="e">
        <f>'4-5_Prison and Probation 100K'!MD3/'4-5_Prison and Probation 100K'!LB3*100</f>
        <v>#VALUE!</v>
      </c>
      <c r="MF4" s="288" t="s">
        <v>3336</v>
      </c>
      <c r="MG4" s="285">
        <f>'4-5_Prison and Probation 100K'!MF3</f>
        <v>32.551672458428527</v>
      </c>
      <c r="MH4" s="285">
        <f>'4-5_Prison and Probation 100K'!MG3/'4-5_Prison and Probation 100K'!MF3*100</f>
        <v>97.65306122448979</v>
      </c>
      <c r="MI4" s="285">
        <f>'4-5_Prison and Probation 100K'!MH3/'4-5_Prison and Probation 100K'!MF3*100</f>
        <v>1.1224489795918369</v>
      </c>
      <c r="MJ4" s="285">
        <f>'4-5_Prison and Probation 100K'!MI3/'4-5_Prison and Probation 100K'!MF3*100</f>
        <v>1.4285714285714286</v>
      </c>
      <c r="MK4" s="285" t="e">
        <f>'4-5_Prison and Probation 100K'!MJ3/'4-5_Prison and Probation 100K'!MF3*100</f>
        <v>#VALUE!</v>
      </c>
      <c r="ML4" s="285">
        <f>'4-5_Prison and Probation 100K'!MK3/'4-5_Prison and Probation 100K'!MF3*100</f>
        <v>2.1428571428571428</v>
      </c>
      <c r="MM4" s="285">
        <f>'4-5_Prison and Probation 100K'!ML3/'4-5_Prison and Probation 100K'!MF3*100</f>
        <v>3.8775510204081631</v>
      </c>
      <c r="MN4" s="288" t="s">
        <v>3336</v>
      </c>
      <c r="MO4" s="285">
        <f>'4-5_Prison and Probation 100K'!MN3</f>
        <v>2.5576314074479556</v>
      </c>
      <c r="MP4" s="288" t="s">
        <v>3336</v>
      </c>
      <c r="MQ4" s="285">
        <f>'4-5_Prison and Probation 100K'!MP3/'4-5_Prison and Probation 100K'!MN3*100</f>
        <v>3.8961038961038961</v>
      </c>
      <c r="MR4" s="285">
        <f>'4-5_Prison and Probation 100K'!MQ3/'4-5_Prison and Probation 100K'!MN3*100</f>
        <v>22.077922077922079</v>
      </c>
      <c r="MS4" s="285" t="e">
        <f>'4-5_Prison and Probation 100K'!MR3/'4-5_Prison and Probation 100K'!MN3*100</f>
        <v>#VALUE!</v>
      </c>
      <c r="MT4" s="285">
        <f>'4-5_Prison and Probation 100K'!MS3/'4-5_Prison and Probation 100K'!MN3*100</f>
        <v>74.025974025974023</v>
      </c>
      <c r="MU4" s="288" t="s">
        <v>3336</v>
      </c>
      <c r="MV4" s="285" t="e">
        <f>'4-5_Prison and Probation 100K'!MU3/'4-5_Prison and Probation 100K'!MN3*100</f>
        <v>#VALUE!</v>
      </c>
      <c r="MW4" s="285" t="e">
        <f>'4-5_Prison and Probation 100K'!MV3/'4-5_Prison and Probation 100K'!MN3*100</f>
        <v>#VALUE!</v>
      </c>
      <c r="MX4" s="285" t="e">
        <f>'4-5_Prison and Probation 100K'!MW3/'4-5_Prison and Probation 100K'!MN3*100</f>
        <v>#VALUE!</v>
      </c>
      <c r="MY4" s="285" t="e">
        <f>'4-5_Prison and Probation 100K'!MX3/'4-5_Prison and Probation 100K'!MN3*100</f>
        <v>#VALUE!</v>
      </c>
      <c r="MZ4" s="288" t="s">
        <v>3336</v>
      </c>
      <c r="NA4" s="285" t="e">
        <f>'4-5_Prison and Probation 100K'!MZ3</f>
        <v>#VALUE!</v>
      </c>
      <c r="NB4" s="285" t="e">
        <f>'4-5_Prison and Probation 100K'!NA3/'4-5_Prison and Probation 100K'!MZ3*100</f>
        <v>#VALUE!</v>
      </c>
      <c r="NC4" s="285" t="e">
        <f>'4-5_Prison and Probation 100K'!NB3/'4-5_Prison and Probation 100K'!MZ3*100</f>
        <v>#VALUE!</v>
      </c>
      <c r="ND4" s="285" t="e">
        <f>'4-5_Prison and Probation 100K'!NC3/'4-5_Prison and Probation 100K'!MZ3*100</f>
        <v>#VALUE!</v>
      </c>
      <c r="NG4" s="133">
        <f t="shared" si="0"/>
        <v>94.632362075574363</v>
      </c>
      <c r="NH4" s="285" t="e">
        <f>'4-5_Prison and Probation'!HG3/'4-5_Prison and Probation'!$HA3*100</f>
        <v>#VALUE!</v>
      </c>
      <c r="NI4" s="285" t="e">
        <f>'4-5_Prison and Probation'!HM3/'4-5_Prison and Probation'!$HA3*100</f>
        <v>#VALUE!</v>
      </c>
      <c r="NJ4" s="285" t="e">
        <f>'4-5_Prison and Probation'!HS3/'4-5_Prison and Probation'!$HA3*100</f>
        <v>#VALUE!</v>
      </c>
      <c r="NK4" s="285" t="e">
        <f>'4-5_Prison and Probation'!HY3/'4-5_Prison and Probation'!$HA3*100</f>
        <v>#VALUE!</v>
      </c>
      <c r="NL4" s="285" t="e">
        <f>'4-5_Prison and Probation'!IE3/'4-5_Prison and Probation'!$HA3*100</f>
        <v>#VALUE!</v>
      </c>
      <c r="NM4" s="285" t="e">
        <f>'4-5_Prison and Probation'!IK3/'4-5_Prison and Probation'!$HA3*100</f>
        <v>#VALUE!</v>
      </c>
      <c r="NN4" s="285" t="e">
        <f>'4-5_Prison and Probation'!IQ3/'4-5_Prison and Probation'!$HA3*100</f>
        <v>#VALUE!</v>
      </c>
      <c r="NO4" s="285" t="e">
        <f>'4-5_Prison and Probation'!IW3/'4-5_Prison and Probation'!$HA3*100</f>
        <v>#VALUE!</v>
      </c>
      <c r="NP4" s="285" t="e">
        <f>'4-5_Prison and Probation'!JC3/'4-5_Prison and Probation'!$HA3*100</f>
        <v>#VALUE!</v>
      </c>
      <c r="NQ4" s="285" t="e">
        <f>'4-5_Prison and Probation'!JI3/'4-5_Prison and Probation'!$HA3*100</f>
        <v>#VALUE!</v>
      </c>
      <c r="NR4" s="285" t="e">
        <f>'4-5_Prison and Probation'!JO3/'4-5_Prison and Probation'!$HA3*100</f>
        <v>#VALUE!</v>
      </c>
      <c r="NU4" s="285">
        <f>'4-5_Prison and Probation'!HA3/'4-5_Prison and Probation 100K'!$G3*100</f>
        <v>94.632362075574363</v>
      </c>
      <c r="NV4" s="285" t="e">
        <f>'4-5_Prison and Probation'!HG3/'4-5_Prison and Probation 100K'!$G3*100</f>
        <v>#VALUE!</v>
      </c>
      <c r="NW4" s="285" t="e">
        <f>'4-5_Prison and Probation'!HM3/'4-5_Prison and Probation 100K'!$G3*100</f>
        <v>#VALUE!</v>
      </c>
      <c r="NX4" s="285" t="e">
        <f>'4-5_Prison and Probation'!HS3/'4-5_Prison and Probation 100K'!$G3*100</f>
        <v>#VALUE!</v>
      </c>
      <c r="NY4" s="285" t="e">
        <f>'4-5_Prison and Probation'!HY3/'4-5_Prison and Probation 100K'!$G3*100</f>
        <v>#VALUE!</v>
      </c>
      <c r="NZ4" s="285" t="e">
        <f>'4-5_Prison and Probation'!IE3/'4-5_Prison and Probation 100K'!$G3*100</f>
        <v>#VALUE!</v>
      </c>
      <c r="OA4" s="285" t="e">
        <f>'4-5_Prison and Probation'!IK3/'4-5_Prison and Probation 100K'!$G3*100</f>
        <v>#VALUE!</v>
      </c>
      <c r="OB4" s="285" t="e">
        <f>'4-5_Prison and Probation'!IQ3/'4-5_Prison and Probation 100K'!$G3*100</f>
        <v>#VALUE!</v>
      </c>
      <c r="OC4" s="285" t="e">
        <f>'4-5_Prison and Probation'!IW3/'4-5_Prison and Probation 100K'!$G3*100</f>
        <v>#VALUE!</v>
      </c>
      <c r="OD4" s="285" t="e">
        <f>'4-5_Prison and Probation'!JC3/'4-5_Prison and Probation 100K'!$G3*100</f>
        <v>#VALUE!</v>
      </c>
      <c r="OE4" s="285" t="e">
        <f>'4-5_Prison and Probation'!JI3/'4-5_Prison and Probation 100K'!$G3*100</f>
        <v>#VALUE!</v>
      </c>
      <c r="OF4" s="285" t="e">
        <f>'4-5_Prison and Probation'!JO3/'4-5_Prison and Probation 100K'!$G3*100</f>
        <v>#VALUE!</v>
      </c>
      <c r="OI4" s="133">
        <f>10000/'4-5_Prison and Probation'!$AJ3*'4-5_Prison and Probation'!DW3</f>
        <v>70.890562693841389</v>
      </c>
      <c r="OJ4" s="133">
        <f>10000/'4-5_Prison and Probation'!$AJ3*'4-5_Prison and Probation'!DX3</f>
        <v>62.029242357111215</v>
      </c>
      <c r="OK4" s="133">
        <f>10000/'4-5_Prison and Probation'!$AJ3*'4-5_Prison and Probation'!DY3</f>
        <v>42.091271599468328</v>
      </c>
      <c r="OL4" s="133">
        <f>10000/'4-5_Prison and Probation'!$AJ3*'4-5_Prison and Probation'!DZ3</f>
        <v>84.182543198936656</v>
      </c>
      <c r="OM4" s="133">
        <f>10000/'4-5_Prison and Probation'!$AJ3*'4-5_Prison and Probation'!EA3</f>
        <v>62.029242357111215</v>
      </c>
      <c r="ON4" s="133" t="e">
        <f>10000/'4-5_Prison and Probation'!$AJ3*'4-5_Prison and Probation'!EB3</f>
        <v>#VALUE!</v>
      </c>
      <c r="OP4" s="133">
        <f>'4-5_Prison and Probation'!ED3/'4-5_Prison and Probation'!DW3*100</f>
        <v>18.75</v>
      </c>
      <c r="OQ4" s="133">
        <f>'4-5_Prison and Probation'!EE3/'4-5_Prison and Probation'!DX3*100</f>
        <v>10.714285714285714</v>
      </c>
      <c r="OR4" s="133">
        <f>'4-5_Prison and Probation'!EF3/'4-5_Prison and Probation'!DY3*100</f>
        <v>10.526315789473683</v>
      </c>
      <c r="OS4" s="133">
        <f>'4-5_Prison and Probation'!EG3/'4-5_Prison and Probation'!DZ3*100</f>
        <v>10.526315789473683</v>
      </c>
      <c r="OT4" s="133">
        <f>'4-5_Prison and Probation'!EH3/'4-5_Prison and Probation'!EA3*100</f>
        <v>10.714285714285714</v>
      </c>
      <c r="OU4" s="133" t="e">
        <f>'4-5_Prison and Probation'!EI3/'4-5_Prison and Probation'!EB3*100</f>
        <v>#VALUE!</v>
      </c>
      <c r="OW4" s="133" t="e">
        <f>'4-5_Prison and Probation'!EK3/'4-5_Prison and Probation'!ED3*100</f>
        <v>#VALUE!</v>
      </c>
      <c r="OX4" s="133" t="e">
        <f>'4-5_Prison and Probation'!EL3/'4-5_Prison and Probation'!EE3*100</f>
        <v>#VALUE!</v>
      </c>
      <c r="OY4" s="133">
        <f>'4-5_Prison and Probation'!EM3/'4-5_Prison and Probation'!EF3*100</f>
        <v>0</v>
      </c>
      <c r="OZ4" s="133">
        <f>'4-5_Prison and Probation'!EN3/'4-5_Prison and Probation'!EG3*100</f>
        <v>0</v>
      </c>
      <c r="PA4" s="133" t="e">
        <f>'4-5_Prison and Probation'!EO3/'4-5_Prison and Probation'!EH3*100</f>
        <v>#VALUE!</v>
      </c>
      <c r="PB4" s="133" t="e">
        <f>'4-5_Prison and Probation'!EP3/'4-5_Prison and Probation'!EI3*100</f>
        <v>#VALUE!</v>
      </c>
      <c r="PC4" s="133"/>
      <c r="PF4" s="285">
        <f>'4-5_Prison and Probation'!$AO3/'4-5_Prison and Probation'!LF3</f>
        <v>2.8643695014662756</v>
      </c>
      <c r="PG4" s="285">
        <f>'4-5_Prison and Probation'!$AO3/'4-5_Prison and Probation'!LH3</f>
        <v>5.9648854961832063</v>
      </c>
      <c r="PH4" s="285">
        <f>'4-5_Prison and Probation'!$AO3/'4-5_Prison and Probation'!LK3</f>
        <v>23.823170731707318</v>
      </c>
      <c r="PI4" s="285">
        <f>'4-5_Prison and Probation'!$AO3/'4-5_Prison and Probation'!LM3</f>
        <v>79.734693877551024</v>
      </c>
      <c r="PJ4" s="285">
        <f>'4-5_Prison and Probation'!$AO3/'4-5_Prison and Probation'!LO3</f>
        <v>102.81578947368421</v>
      </c>
      <c r="PK4" s="285" t="e">
        <f>'4-5_Prison and Probation'!$AO3/'4-5_Prison and Probation'!LR3</f>
        <v>#DIV/0!</v>
      </c>
      <c r="PO4" s="133">
        <f>'4-5_Prison and Probation'!KP3/'4-5_Prison and Probation 100K'!H3*100</f>
        <v>73.067991917499526</v>
      </c>
      <c r="PP4" s="133">
        <f>'4-5_Prison and Probation'!KS3/'4-5_Prison and Probation'!KP3*100</f>
        <v>7.8502966681880419</v>
      </c>
      <c r="PQ4" s="133">
        <f>'4-5_Prison and Probation'!LA3/'4-5_Prison and Probation'!KP3*100</f>
        <v>92.149703331811963</v>
      </c>
      <c r="PR4" s="133">
        <f>'4-5_Prison and Probation'!KQ3/'4-5_Prison and Probation 100K'!H3*100</f>
        <v>0</v>
      </c>
      <c r="PS4" s="133" t="e">
        <f>'4-5_Prison and Probation'!KT3/'4-5_Prison and Probation'!KQ3*100</f>
        <v>#DIV/0!</v>
      </c>
      <c r="PT4" s="133" t="e">
        <f>'4-5_Prison and Probation'!LB3/'4-5_Prison and Probation'!KQ3*100</f>
        <v>#DIV/0!</v>
      </c>
      <c r="PX4" s="133" t="e">
        <f>'4-5_Prison and Probation'!LG3/'4-5_Prison and Probation'!$KQ3*100</f>
        <v>#DIV/0!</v>
      </c>
      <c r="PY4" s="133" t="e">
        <f>'4-5_Prison and Probation'!LI3/'4-5_Prison and Probation'!$KQ3*100</f>
        <v>#DIV/0!</v>
      </c>
      <c r="PZ4" s="133" t="e">
        <f>'4-5_Prison and Probation'!LL3/'4-5_Prison and Probation'!$KQ3*100</f>
        <v>#DIV/0!</v>
      </c>
      <c r="QA4" s="133" t="e">
        <f>'4-5_Prison and Probation'!LN3/'4-5_Prison and Probation'!$KQ3*100</f>
        <v>#DIV/0!</v>
      </c>
      <c r="QB4" s="133" t="e">
        <f>'4-5_Prison and Probation'!LP3/'4-5_Prison and Probation'!$KQ3*100</f>
        <v>#DIV/0!</v>
      </c>
      <c r="QC4" s="133" t="e">
        <f>'4-5_Prison and Probation'!LS3/'4-5_Prison and Probation'!$KQ3*100</f>
        <v>#DIV/0!</v>
      </c>
    </row>
    <row r="5" spans="1:1298">
      <c r="A5" s="285">
        <v>3</v>
      </c>
      <c r="B5" s="292" t="s">
        <v>26</v>
      </c>
      <c r="C5" s="248">
        <v>8375.1640000000007</v>
      </c>
      <c r="D5" s="248">
        <v>8408.1209999999992</v>
      </c>
      <c r="E5" s="248">
        <v>8451.86</v>
      </c>
      <c r="F5" s="248">
        <v>8507.7860000000001</v>
      </c>
      <c r="G5" s="248">
        <v>8584.9259999999995</v>
      </c>
      <c r="H5" s="248">
        <v>8700.4709999999995</v>
      </c>
      <c r="I5" s="288" t="s">
        <v>3336</v>
      </c>
      <c r="J5" s="133">
        <f>'4-5_Prison and Probation 100K'!J4</f>
        <v>104.67854719024008</v>
      </c>
      <c r="K5" s="133">
        <f>'4-5_Prison and Probation 100K'!K4</f>
        <v>104.13741667133478</v>
      </c>
      <c r="L5" s="133">
        <f>'4-5_Prison and Probation 100K'!L4</f>
        <v>104.48587648162653</v>
      </c>
      <c r="M5" s="133">
        <f>'4-5_Prison and Probation 100K'!M4</f>
        <v>104.10464014962295</v>
      </c>
      <c r="N5" s="133">
        <f>'4-5_Prison and Probation 100K'!N4</f>
        <v>105.26590444693409</v>
      </c>
      <c r="O5" s="133">
        <f>'4-5_Prison and Probation 100K'!O4</f>
        <v>101.41979669836265</v>
      </c>
      <c r="P5" s="346">
        <f t="shared" si="1"/>
        <v>-3.1131025213361738</v>
      </c>
      <c r="Q5" s="288" t="s">
        <v>3336</v>
      </c>
      <c r="R5" s="133">
        <f>'4-5_Prison and Probation 100K'!R4/'4-5_Prison and Probation 100K'!J4*100</f>
        <v>19.59621307174632</v>
      </c>
      <c r="S5" s="133">
        <f>'4-5_Prison and Probation 100K'!S4/'4-5_Prison and Probation 100K'!K4*100</f>
        <v>20.888533576975789</v>
      </c>
      <c r="T5" s="133">
        <f>'4-5_Prison and Probation 100K'!T4/'4-5_Prison and Probation 100K'!L4*100</f>
        <v>20.529951307892649</v>
      </c>
      <c r="U5" s="133">
        <f>'4-5_Prison and Probation 100K'!U4/'4-5_Prison and Probation 100K'!M4*100</f>
        <v>21.474539911934059</v>
      </c>
      <c r="V5" s="133">
        <f>'4-5_Prison and Probation 100K'!V4/'4-5_Prison and Probation 100K'!N4*100</f>
        <v>22.784109770941683</v>
      </c>
      <c r="W5" s="133">
        <f>'4-5_Prison and Probation 100K'!W4/'4-5_Prison and Probation 100K'!O4*100</f>
        <v>20.0362647325476</v>
      </c>
      <c r="X5" s="346">
        <f t="shared" si="2"/>
        <v>2.2455954075930293</v>
      </c>
      <c r="Y5" s="288" t="s">
        <v>3336</v>
      </c>
      <c r="Z5" s="285">
        <f>'4-5_Prison and Probation 100K'!Z4/'4-5_Prison and Probation 100K'!J4*100</f>
        <v>6.5244667503136773</v>
      </c>
      <c r="AA5" s="285">
        <f>'4-5_Prison and Probation 100K'!AA4/'4-5_Prison and Probation 100K'!K4*100</f>
        <v>6.6011877569666515</v>
      </c>
      <c r="AB5" s="285">
        <f>'4-5_Prison and Probation 100K'!AB4/'4-5_Prison and Probation 100K'!L4*100</f>
        <v>6.3299739553844407</v>
      </c>
      <c r="AC5" s="285">
        <f>'4-5_Prison and Probation 100K'!AC4/'4-5_Prison and Probation 100K'!M4*100</f>
        <v>6.0517105114598619</v>
      </c>
      <c r="AD5" s="285">
        <f>'4-5_Prison and Probation 100K'!AD4/'4-5_Prison and Probation 100K'!N4*100</f>
        <v>5.9201062299435652</v>
      </c>
      <c r="AE5" s="285">
        <f>'4-5_Prison and Probation 100K'!AE4/'4-5_Prison and Probation 100K'!O4*100</f>
        <v>5.4737080689029929</v>
      </c>
      <c r="AF5" s="346">
        <f t="shared" si="3"/>
        <v>-16.104897482390683</v>
      </c>
      <c r="AG5" s="288" t="s">
        <v>3336</v>
      </c>
      <c r="AH5" s="285">
        <f>'4-5_Prison and Probation 100K'!AH4/'4-5_Prison and Probation 100K'!J4*100</f>
        <v>45.933614691456597</v>
      </c>
      <c r="AI5" s="285">
        <f>'4-5_Prison and Probation 100K'!AI4/'4-5_Prison and Probation 100K'!K4*100</f>
        <v>46.676564641388765</v>
      </c>
      <c r="AJ5" s="285">
        <f>'4-5_Prison and Probation 100K'!AJ4/'4-5_Prison and Probation 100K'!L4*100</f>
        <v>48.182538783829685</v>
      </c>
      <c r="AK5" s="285">
        <f>'4-5_Prison and Probation 100K'!AK4/'4-5_Prison and Probation 100K'!M4*100</f>
        <v>50.141131308569484</v>
      </c>
      <c r="AL5" s="285">
        <f>'4-5_Prison and Probation 100K'!AL4/'4-5_Prison and Probation 100K'!N4*100</f>
        <v>53.303087307734877</v>
      </c>
      <c r="AM5" s="285">
        <f>'4-5_Prison and Probation 100K'!AM4/'4-5_Prison and Probation 100K'!O4*100</f>
        <v>53.921124206708996</v>
      </c>
      <c r="AN5" s="346">
        <f t="shared" si="4"/>
        <v>17.389246565735718</v>
      </c>
      <c r="AO5" s="288" t="s">
        <v>3336</v>
      </c>
      <c r="AP5" s="133">
        <f>'4-5_Prison and Probation 100K'!AP4/'4-5_Prison and Probation 100K'!AH4*100</f>
        <v>12.416190712689348</v>
      </c>
      <c r="AQ5" s="133">
        <f>'4-5_Prison and Probation 100K'!AQ4/'4-5_Prison and Probation 100K'!AI4*100</f>
        <v>39.760215316858329</v>
      </c>
      <c r="AR5" s="133">
        <f>'4-5_Prison and Probation 100K'!AR4/'4-5_Prison and Probation 100K'!AJ4*100</f>
        <v>41.715628672150409</v>
      </c>
      <c r="AS5" s="133">
        <f>'4-5_Prison and Probation 100K'!AS4/'4-5_Prison and Probation 100K'!AK4*100</f>
        <v>43.706372438639946</v>
      </c>
      <c r="AT5" s="133">
        <f>'4-5_Prison and Probation 100K'!AT4/'4-5_Prison and Probation 100K'!AL4*100</f>
        <v>41.83101515466057</v>
      </c>
      <c r="AU5" s="133">
        <f>'4-5_Prison and Probation 100K'!AU4/'4-5_Prison and Probation 100K'!AM4*100</f>
        <v>38.650693568726354</v>
      </c>
      <c r="AV5" s="346">
        <f t="shared" ref="AV5:AV48" si="20">(AU5*100/AP5)-100</f>
        <v>211.29268600252203</v>
      </c>
      <c r="AW5" s="288" t="s">
        <v>3336</v>
      </c>
      <c r="AX5" s="285">
        <f>'4-5_Prison and Probation 100K'!AX4/'4-5_Prison and Probation 100K'!J4*100</f>
        <v>1.5968974563704803</v>
      </c>
      <c r="AY5" s="285">
        <f>'4-5_Prison and Probation 100K'!AY4/'4-5_Prison and Probation 100K'!K4*100</f>
        <v>1.5532206486980358</v>
      </c>
      <c r="AZ5" s="285">
        <f>'4-5_Prison and Probation 100K'!AZ4/'4-5_Prison and Probation 100K'!L4*100</f>
        <v>1.222964556675348</v>
      </c>
      <c r="BA5" s="285">
        <f>'4-5_Prison and Probation 100K'!BA4/'4-5_Prison and Probation 100K'!M4*100</f>
        <v>1.0838884498137067</v>
      </c>
      <c r="BB5" s="285">
        <f>'4-5_Prison and Probation 100K'!BB4/'4-5_Prison and Probation 100K'!N4*100</f>
        <v>1.4163992475378997</v>
      </c>
      <c r="BC5" s="285">
        <f>'4-5_Prison and Probation 100K'!BC4/'4-5_Prison and Probation 100K'!O4*100</f>
        <v>1.688576609247507</v>
      </c>
      <c r="BD5" s="346">
        <f t="shared" si="5"/>
        <v>5.741079523377806</v>
      </c>
      <c r="BE5" s="288" t="s">
        <v>3336</v>
      </c>
      <c r="BF5" s="133">
        <f>'4-5_Prison and Probation 100K'!BF4</f>
        <v>141.26290541892672</v>
      </c>
      <c r="BG5" s="133">
        <f>'4-5_Prison and Probation 100K'!BG4</f>
        <v>136.71306585621213</v>
      </c>
      <c r="BH5" s="133">
        <f>'4-5_Prison and Probation 100K'!BH4</f>
        <v>141.10503486806454</v>
      </c>
      <c r="BI5" s="133">
        <f>'4-5_Prison and Probation 100K'!BI4</f>
        <v>135.01750044018505</v>
      </c>
      <c r="BJ5" s="133">
        <f>'4-5_Prison and Probation 100K'!BJ4</f>
        <v>133.25682714096777</v>
      </c>
      <c r="BK5" s="338">
        <f>'4-5_Prison and Probation 100K'!BK4</f>
        <v>132.30318220703225</v>
      </c>
      <c r="BL5" s="346">
        <f t="shared" ref="BL5:BL47" si="21">(BK5*100/BF5)-100</f>
        <v>-6.3425873801219552</v>
      </c>
      <c r="BM5" s="288" t="s">
        <v>3336</v>
      </c>
      <c r="BN5" s="133">
        <f>'4-5_Prison and Probation 100K'!BN4/'4-5_Prison and Probation 100K'!BF4*100</f>
        <v>71.033724959851227</v>
      </c>
      <c r="BO5" s="133">
        <f>'4-5_Prison and Probation 100K'!BO4/'4-5_Prison and Probation 100K'!BG4*100</f>
        <v>72.962157459765109</v>
      </c>
      <c r="BP5" s="133">
        <f>'4-5_Prison and Probation 100K'!BP4/'4-5_Prison and Probation 100K'!BH4*100</f>
        <v>72.102968304544689</v>
      </c>
      <c r="BQ5" s="133">
        <f>'4-5_Prison and Probation 100K'!BQ4/'4-5_Prison and Probation 100K'!BI4*100</f>
        <v>72.682162444502467</v>
      </c>
      <c r="BR5" s="133">
        <f>'4-5_Prison and Probation 100K'!BR4/'4-5_Prison and Probation 100K'!BJ4*100</f>
        <v>74.090909090909108</v>
      </c>
      <c r="BS5" s="338">
        <f>'4-5_Prison and Probation 100K'!BS4/'4-5_Prison and Probation 100K'!BK4*100</f>
        <v>72.504560854834509</v>
      </c>
      <c r="BT5" s="356">
        <f t="shared" ref="BT5:BT46" si="22">(BS5*100/BN5)-100</f>
        <v>2.0706163105125199</v>
      </c>
      <c r="BU5" s="288" t="s">
        <v>3336</v>
      </c>
      <c r="BV5" s="285" t="e">
        <f>'4-5_Prison and Probation 100K'!BV4/'4-5_Prison and Probation 100K'!BF4*100</f>
        <v>#VALUE!</v>
      </c>
      <c r="BW5" s="285" t="e">
        <f>'4-5_Prison and Probation 100K'!BW4/'4-5_Prison and Probation 100K'!BG4*100</f>
        <v>#VALUE!</v>
      </c>
      <c r="BX5" s="285" t="e">
        <f>'4-5_Prison and Probation 100K'!BX4/'4-5_Prison and Probation 100K'!BH4*100</f>
        <v>#VALUE!</v>
      </c>
      <c r="BY5" s="285" t="e">
        <f>'4-5_Prison and Probation 100K'!BY4/'4-5_Prison and Probation 100K'!BI4*100</f>
        <v>#VALUE!</v>
      </c>
      <c r="BZ5" s="285" t="e">
        <f>'4-5_Prison and Probation 100K'!BZ4/'4-5_Prison and Probation 100K'!BJ4*100</f>
        <v>#VALUE!</v>
      </c>
      <c r="CA5" s="285" t="e">
        <f>'4-5_Prison and Probation 100K'!CA4/'4-5_Prison and Probation 100K'!BK4*100</f>
        <v>#VALUE!</v>
      </c>
      <c r="CB5" s="346" t="e">
        <f t="shared" si="6"/>
        <v>#VALUE!</v>
      </c>
      <c r="CC5" s="288" t="s">
        <v>3336</v>
      </c>
      <c r="CD5" s="285" t="e">
        <f>'4-5_Prison and Probation 100K'!CD4/'4-5_Prison and Probation 100K'!BF4*100</f>
        <v>#VALUE!</v>
      </c>
      <c r="CE5" s="285" t="e">
        <f>'4-5_Prison and Probation 100K'!CE4/'4-5_Prison and Probation 100K'!BG4*100</f>
        <v>#VALUE!</v>
      </c>
      <c r="CF5" s="285" t="e">
        <f>'4-5_Prison and Probation 100K'!CF4/'4-5_Prison and Probation 100K'!BH4*100</f>
        <v>#VALUE!</v>
      </c>
      <c r="CG5" s="285" t="e">
        <f>'4-5_Prison and Probation 100K'!CG4/'4-5_Prison and Probation 100K'!BI4*100</f>
        <v>#VALUE!</v>
      </c>
      <c r="CH5" s="285" t="e">
        <f>'4-5_Prison and Probation 100K'!CH4/'4-5_Prison and Probation 100K'!BJ4*100</f>
        <v>#VALUE!</v>
      </c>
      <c r="CI5" s="285" t="e">
        <f>'4-5_Prison and Probation 100K'!CI4/'4-5_Prison and Probation 100K'!BK4*100</f>
        <v>#VALUE!</v>
      </c>
      <c r="CJ5" s="346" t="e">
        <f t="shared" si="7"/>
        <v>#VALUE!</v>
      </c>
      <c r="CK5" s="288" t="s">
        <v>3336</v>
      </c>
      <c r="CL5" s="285" t="e">
        <f>'4-5_Prison and Probation 100K'!CL4/'4-5_Prison and Probation 100K'!CD4*100</f>
        <v>#VALUE!</v>
      </c>
      <c r="CM5" s="285" t="e">
        <f>'4-5_Prison and Probation 100K'!CM4/'4-5_Prison and Probation 100K'!CE4*100</f>
        <v>#VALUE!</v>
      </c>
      <c r="CN5" s="285" t="e">
        <f>'4-5_Prison and Probation 100K'!CN4/'4-5_Prison and Probation 100K'!CF4*100</f>
        <v>#VALUE!</v>
      </c>
      <c r="CO5" s="285" t="e">
        <f>'4-5_Prison and Probation 100K'!CO4/'4-5_Prison and Probation 100K'!CG4*100</f>
        <v>#VALUE!</v>
      </c>
      <c r="CP5" s="285" t="e">
        <f>'4-5_Prison and Probation 100K'!CP4/'4-5_Prison and Probation 100K'!CH4*100</f>
        <v>#VALUE!</v>
      </c>
      <c r="CQ5" s="285" t="e">
        <f>'4-5_Prison and Probation 100K'!CQ4/'4-5_Prison and Probation 100K'!CI4*100</f>
        <v>#VALUE!</v>
      </c>
      <c r="CR5" s="346" t="e">
        <f t="shared" si="8"/>
        <v>#VALUE!</v>
      </c>
      <c r="CS5" s="288" t="s">
        <v>3336</v>
      </c>
      <c r="CT5" s="285" t="e">
        <f>'4-5_Prison and Probation 100K'!CT4/'4-5_Prison and Probation 100K'!BF4*100</f>
        <v>#VALUE!</v>
      </c>
      <c r="CU5" s="285" t="e">
        <f>'4-5_Prison and Probation 100K'!CU4/'4-5_Prison and Probation 100K'!BG4*100</f>
        <v>#VALUE!</v>
      </c>
      <c r="CV5" s="285" t="e">
        <f>'4-5_Prison and Probation 100K'!CV4/'4-5_Prison and Probation 100K'!BH4*100</f>
        <v>#VALUE!</v>
      </c>
      <c r="CW5" s="285" t="e">
        <f>'4-5_Prison and Probation 100K'!CW4/'4-5_Prison and Probation 100K'!BI4*100</f>
        <v>#VALUE!</v>
      </c>
      <c r="CX5" s="285" t="e">
        <f>'4-5_Prison and Probation 100K'!CX4/'4-5_Prison and Probation 100K'!BJ4*100</f>
        <v>#VALUE!</v>
      </c>
      <c r="CY5" s="285" t="e">
        <f>'4-5_Prison and Probation 100K'!CY4/'4-5_Prison and Probation 100K'!BK4*100</f>
        <v>#VALUE!</v>
      </c>
      <c r="CZ5" s="346" t="e">
        <f t="shared" si="9"/>
        <v>#VALUE!</v>
      </c>
      <c r="DA5" s="288" t="s">
        <v>3336</v>
      </c>
      <c r="DB5" s="133">
        <f>'4-5_Prison and Probation'!DP4/C5*100</f>
        <v>141.1076845778781</v>
      </c>
      <c r="DC5" s="133">
        <f>'4-5_Prison and Probation'!DQ4/D5*100</f>
        <v>138.88953310733757</v>
      </c>
      <c r="DD5" s="133">
        <f>'4-5_Prison and Probation'!DR4/E5*100</f>
        <v>140.27681480762811</v>
      </c>
      <c r="DE5" s="133">
        <f>'4-5_Prison and Probation'!DS4/F5*100</f>
        <v>136.69831375636389</v>
      </c>
      <c r="DF5" s="133">
        <f>'4-5_Prison and Probation'!DT4/G5*100</f>
        <v>133.3383654093233</v>
      </c>
      <c r="DG5" s="133">
        <f>'4-5_Prison and Probation'!DU4/H5*100</f>
        <v>127.42413600367153</v>
      </c>
      <c r="DH5" s="346">
        <f t="shared" si="10"/>
        <v>-9.6972383999785166</v>
      </c>
      <c r="DI5" s="288" t="s">
        <v>3336</v>
      </c>
      <c r="DJ5" s="285">
        <f>'4-5_Prison and Probation 100K'!DJ4/'4-5_Prison and Probation 100K'!DB4*100</f>
        <v>0.3130817397190726</v>
      </c>
      <c r="DK5" s="285">
        <f>'4-5_Prison and Probation 100K'!DK4/'4-5_Prison and Probation 100K'!DC4*100</f>
        <v>0.28258263401267336</v>
      </c>
      <c r="DL5" s="285">
        <f>'4-5_Prison and Probation 100K'!DL4/'4-5_Prison and Probation 100K'!DD4*100</f>
        <v>0.32051282051282054</v>
      </c>
      <c r="DM5" s="285">
        <f>'4-5_Prison and Probation 100K'!DM4/'4-5_Prison and Probation 100K'!DE4*100</f>
        <v>0.18056749785038689</v>
      </c>
      <c r="DN5" s="285">
        <f>'4-5_Prison and Probation 100K'!DN4/'4-5_Prison and Probation 100K'!DF4*100</f>
        <v>0.29702105355114872</v>
      </c>
      <c r="DO5" s="285">
        <f>'4-5_Prison and Probation 100K'!DO4/'4-5_Prison and Probation 100K'!DG4*100</f>
        <v>0.30216930501059847</v>
      </c>
      <c r="DP5" s="346">
        <f t="shared" si="11"/>
        <v>-3.4854906320202019</v>
      </c>
      <c r="DQ5" s="288" t="s">
        <v>3336</v>
      </c>
      <c r="DR5" s="285">
        <f>'4-5_Prison and Probation 100K'!DR4/'4-5_Prison and Probation 100K'!DJ4*100</f>
        <v>35.13513513513513</v>
      </c>
      <c r="DS5" s="285">
        <f>'4-5_Prison and Probation 100K'!DS4/'4-5_Prison and Probation 100K'!DK4*100</f>
        <v>36.36363636363636</v>
      </c>
      <c r="DT5" s="285">
        <f>'4-5_Prison and Probation 100K'!DT4/'4-5_Prison and Probation 100K'!DL4*100</f>
        <v>15.789473684210526</v>
      </c>
      <c r="DU5" s="285">
        <f>'4-5_Prison and Probation 100K'!DU4/'4-5_Prison and Probation 100K'!DM4*100</f>
        <v>38.095238095238102</v>
      </c>
      <c r="DV5" s="285">
        <f>'4-5_Prison and Probation 100K'!DV4/'4-5_Prison and Probation 100K'!DN4*100</f>
        <v>17.647058823529409</v>
      </c>
      <c r="DW5" s="285">
        <f>'4-5_Prison and Probation 100K'!DW4/'4-5_Prison and Probation 100K'!DO4*100</f>
        <v>25.373134328358208</v>
      </c>
      <c r="DX5" s="346">
        <f t="shared" si="12"/>
        <v>-27.784156142365077</v>
      </c>
      <c r="DY5" s="288" t="s">
        <v>3336</v>
      </c>
      <c r="DZ5" s="285" t="e">
        <f>'4-5_Prison and Probation 100K'!DZ4/'4-5_Prison and Probation 100K'!DR4*100</f>
        <v>#VALUE!</v>
      </c>
      <c r="EA5" s="285" t="e">
        <f>'4-5_Prison and Probation 100K'!EA4/'4-5_Prison and Probation 100K'!DS4*100</f>
        <v>#VALUE!</v>
      </c>
      <c r="EB5" s="285">
        <f>'4-5_Prison and Probation 100K'!EB4/'4-5_Prison and Probation 100K'!DT4*100</f>
        <v>50</v>
      </c>
      <c r="EC5" s="285">
        <f>'4-5_Prison and Probation 100K'!EC4/'4-5_Prison and Probation 100K'!DU4*100</f>
        <v>87.500000000000014</v>
      </c>
      <c r="ED5" s="285">
        <f>'4-5_Prison and Probation 100K'!ED4/'4-5_Prison and Probation 100K'!DV4*100</f>
        <v>100</v>
      </c>
      <c r="EE5" s="285">
        <f>'4-5_Prison and Probation 100K'!EE4/'4-5_Prison and Probation 100K'!DW4*100</f>
        <v>82.35294117647058</v>
      </c>
      <c r="EF5" s="346" t="e">
        <f t="shared" si="13"/>
        <v>#VALUE!</v>
      </c>
      <c r="EG5" s="288" t="s">
        <v>3336</v>
      </c>
      <c r="EH5" s="285">
        <f>'4-5_Prison and Probation 100K'!EH4/'4-5_Prison and Probation 100K'!DB4*100</f>
        <v>99.686918260280919</v>
      </c>
      <c r="EI5" s="285">
        <f>'4-5_Prison and Probation 100K'!EI4/'4-5_Prison and Probation 100K'!DC4*100</f>
        <v>99.717417365987302</v>
      </c>
      <c r="EJ5" s="285">
        <f>'4-5_Prison and Probation 100K'!EJ4/'4-5_Prison and Probation 100K'!DD4*100</f>
        <v>99.679487179487197</v>
      </c>
      <c r="EK5" s="285">
        <f>'4-5_Prison and Probation 100K'!EK4/'4-5_Prison and Probation 100K'!DE4*100</f>
        <v>99.81943250214961</v>
      </c>
      <c r="EL5" s="285">
        <f>'4-5_Prison and Probation 100K'!EL4/'4-5_Prison and Probation 100K'!DF4*100</f>
        <v>99.702978946448837</v>
      </c>
      <c r="EM5" s="285">
        <f>'4-5_Prison and Probation 100K'!EM4/'4-5_Prison and Probation 100K'!DG4*100</f>
        <v>99.697830694989392</v>
      </c>
      <c r="EN5" s="346">
        <f t="shared" si="14"/>
        <v>1.0946706848713461E-2</v>
      </c>
      <c r="EO5" s="288" t="s">
        <v>3336</v>
      </c>
      <c r="EP5" s="285">
        <f>'4-5_Prison and Probation 100K'!EP4/'4-5_Prison and Probation 100K'!EH4*100</f>
        <v>28.163992869875226</v>
      </c>
      <c r="EQ5" s="285">
        <f>'4-5_Prison and Probation 100K'!EQ4/'4-5_Prison and Probation 100K'!EI4*100</f>
        <v>21.657363675397168</v>
      </c>
      <c r="ER5" s="285">
        <f>'4-5_Prison and Probation 100K'!ER4/'4-5_Prison and Probation 100K'!EJ4*100</f>
        <v>27.136571331866644</v>
      </c>
      <c r="ES5" s="285">
        <f>'4-5_Prison and Probation 100K'!ES4/'4-5_Prison and Probation 100K'!EK4*100</f>
        <v>26.720647773279349</v>
      </c>
      <c r="ET5" s="285">
        <f>'4-5_Prison and Probation 100K'!ET4/'4-5_Prison and Probation 100K'!EL4*100</f>
        <v>29.930780688688337</v>
      </c>
      <c r="EU5" s="285">
        <f>'4-5_Prison and Probation 100K'!EU4/'4-5_Prison and Probation 100K'!EM4*100</f>
        <v>31.000633312222931</v>
      </c>
      <c r="EV5" s="346">
        <f t="shared" si="15"/>
        <v>10.071868912386464</v>
      </c>
      <c r="EW5" s="288" t="s">
        <v>3336</v>
      </c>
      <c r="EX5" s="285">
        <f>'4-5_Prison and Probation 100K'!EX4/'4-5_Prison and Probation 100K'!EH4*100</f>
        <v>63.237416178592639</v>
      </c>
      <c r="EY5" s="285">
        <f>'4-5_Prison and Probation 100K'!EY4/'4-5_Prison and Probation 100K'!EI4*100</f>
        <v>63.288965221124947</v>
      </c>
      <c r="EZ5" s="285">
        <f>'4-5_Prison and Probation 100K'!EZ4/'4-5_Prison and Probation 100K'!EJ4*100</f>
        <v>64.325605009307836</v>
      </c>
      <c r="FA5" s="285">
        <f>'4-5_Prison and Probation 100K'!FA4/'4-5_Prison and Probation 100K'!EK4*100</f>
        <v>69.273839262641062</v>
      </c>
      <c r="FB5" s="285">
        <f>'4-5_Prison and Probation 100K'!FB4/'4-5_Prison and Probation 100K'!EL4*100</f>
        <v>70.069219311311656</v>
      </c>
      <c r="FC5" s="285">
        <f>'4-5_Prison and Probation 100K'!FC4/'4-5_Prison and Probation 100K'!EM4*100</f>
        <v>68.999366687777069</v>
      </c>
      <c r="FD5" s="346">
        <f t="shared" si="16"/>
        <v>9.1116159662687011</v>
      </c>
      <c r="FE5" s="288" t="s">
        <v>3336</v>
      </c>
      <c r="FF5" s="285" t="e">
        <f>'4-5_Prison and Probation 100K'!FF4/'4-5_Prison and Probation 100K'!EH4*100</f>
        <v>#VALUE!</v>
      </c>
      <c r="FG5" s="285" t="e">
        <f>'4-5_Prison and Probation 100K'!FG4/'4-5_Prison and Probation 100K'!EI4*100</f>
        <v>#VALUE!</v>
      </c>
      <c r="FH5" s="285" t="e">
        <f>'4-5_Prison and Probation 100K'!FH4/'4-5_Prison and Probation 100K'!EJ4*100</f>
        <v>#VALUE!</v>
      </c>
      <c r="FI5" s="285" t="e">
        <f>'4-5_Prison and Probation 100K'!FI4/'4-5_Prison and Probation 100K'!EK4*100</f>
        <v>#VALUE!</v>
      </c>
      <c r="FJ5" s="285">
        <f>'4-5_Prison and Probation 100K'!FJ4/'4-5_Prison and Probation 100K'!EL4*100</f>
        <v>1.2617190922632087</v>
      </c>
      <c r="FK5" s="285">
        <f>'4-5_Prison and Probation 100K'!FK4/'4-5_Prison and Probation 100K'!EM4*100</f>
        <v>1.6104225097258662</v>
      </c>
      <c r="FL5" s="346" t="e">
        <f t="shared" si="17"/>
        <v>#VALUE!</v>
      </c>
      <c r="FM5" s="288" t="s">
        <v>3336</v>
      </c>
      <c r="FN5" s="285" t="e">
        <f>'4-5_Prison and Probation 100K'!FN4/'4-5_Prison and Probation 100K'!FF4*100</f>
        <v>#VALUE!</v>
      </c>
      <c r="FO5" s="285" t="e">
        <f>'4-5_Prison and Probation 100K'!FO4/'4-5_Prison and Probation 100K'!FG4*100</f>
        <v>#VALUE!</v>
      </c>
      <c r="FP5" s="285" t="e">
        <f>'4-5_Prison and Probation 100K'!FP4/'4-5_Prison and Probation 100K'!FH4*100</f>
        <v>#VALUE!</v>
      </c>
      <c r="FQ5" s="285" t="e">
        <f>'4-5_Prison and Probation 100K'!FQ4/'4-5_Prison and Probation 100K'!FI4*100</f>
        <v>#VALUE!</v>
      </c>
      <c r="FR5" s="285" t="e">
        <f>'4-5_Prison and Probation 100K'!FR4/'4-5_Prison and Probation 100K'!FJ4*100</f>
        <v>#VALUE!</v>
      </c>
      <c r="FS5" s="285" t="e">
        <f>'4-5_Prison and Probation 100K'!FS4/'4-5_Prison and Probation 100K'!FK4*100</f>
        <v>#VALUE!</v>
      </c>
      <c r="FT5" s="346" t="e">
        <f t="shared" si="18"/>
        <v>#VALUE!</v>
      </c>
      <c r="FU5" s="288" t="s">
        <v>3336</v>
      </c>
      <c r="FV5" s="285">
        <f>'4-5_Prison and Probation 100K'!FV4/'4-5_Prison and Probation 100K'!EH4*100</f>
        <v>8.5985909515321293</v>
      </c>
      <c r="FW5" s="285">
        <f>'4-5_Prison and Probation 100K'!FW4/'4-5_Prison and Probation 100K'!EI4*100</f>
        <v>15.053671103477887</v>
      </c>
      <c r="FX5" s="285">
        <f>'4-5_Prison and Probation 100K'!FX4/'4-5_Prison and Probation 100K'!EJ4*100</f>
        <v>8.5378236588255199</v>
      </c>
      <c r="FY5" s="285">
        <f>'4-5_Prison and Probation 100K'!FY4/'4-5_Prison and Probation 100K'!EK4*100</f>
        <v>4.0055129640795935</v>
      </c>
      <c r="FZ5" s="285" t="e">
        <f>'4-5_Prison and Probation 100K'!FZ4/'4-5_Prison and Probation 100K'!EL4*100</f>
        <v>#VALUE!</v>
      </c>
      <c r="GA5" s="285" t="e">
        <f>'4-5_Prison and Probation 100K'!GA4/'4-5_Prison and Probation 100K'!EM4*100</f>
        <v>#VALUE!</v>
      </c>
      <c r="GB5" s="346" t="e">
        <f t="shared" si="19"/>
        <v>#VALUE!</v>
      </c>
      <c r="GC5" s="288" t="s">
        <v>3336</v>
      </c>
      <c r="GE5" s="133">
        <f>'4-5_Prison and Probation'!HA4/'4-5_Prison and Probation 100K'!$G4*100</f>
        <v>70.577195423699635</v>
      </c>
      <c r="GF5" s="285" t="e">
        <f>'4-5_Prison and Probation 100K'!GF4/'4-5_Prison and Probation 100K'!GE4*100</f>
        <v>#VALUE!</v>
      </c>
      <c r="GG5" s="285" t="e">
        <f>'4-5_Prison and Probation 100K'!GG4/'4-5_Prison and Probation 100K'!GE4*100</f>
        <v>#VALUE!</v>
      </c>
      <c r="GH5" s="285" t="e">
        <f>'4-5_Prison and Probation 100K'!GH4/'4-5_Prison and Probation 100K'!GE4*100</f>
        <v>#VALUE!</v>
      </c>
      <c r="GI5" s="285" t="e">
        <f>'4-5_Prison and Probation 100K'!GI4/'4-5_Prison and Probation 100K'!GH4*100</f>
        <v>#VALUE!</v>
      </c>
      <c r="GJ5" s="288" t="s">
        <v>3336</v>
      </c>
      <c r="GK5" s="133" t="e">
        <f>'4-5_Prison and Probation'!HG4/'4-5_Prison and Probation 100K'!$G4*100</f>
        <v>#VALUE!</v>
      </c>
      <c r="GL5" s="285" t="e">
        <f>'4-5_Prison and Probation 100K'!GL4/'4-5_Prison and Probation 100K'!GK4*100</f>
        <v>#VALUE!</v>
      </c>
      <c r="GM5" s="285" t="e">
        <f>'4-5_Prison and Probation 100K'!GM4/'4-5_Prison and Probation 100K'!GK4*100</f>
        <v>#VALUE!</v>
      </c>
      <c r="GN5" s="285" t="e">
        <f>'4-5_Prison and Probation 100K'!GN4/'4-5_Prison and Probation 100K'!GK4*100</f>
        <v>#VALUE!</v>
      </c>
      <c r="GO5" s="285" t="e">
        <f>'4-5_Prison and Probation 100K'!GO4/'4-5_Prison and Probation 100K'!GN4*100</f>
        <v>#VALUE!</v>
      </c>
      <c r="GP5" s="288" t="s">
        <v>3336</v>
      </c>
      <c r="GQ5" s="133">
        <f>'4-5_Prison and Probation'!HM4/'4-5_Prison and Probation 100K'!$G4*100</f>
        <v>3.9021885570126056</v>
      </c>
      <c r="GR5" s="285" t="e">
        <f>'4-5_Prison and Probation 100K'!GR4/'4-5_Prison and Probation 100K'!GQ4*100</f>
        <v>#VALUE!</v>
      </c>
      <c r="GS5" s="285" t="e">
        <f>'4-5_Prison and Probation 100K'!GS4/'4-5_Prison and Probation 100K'!GQ4*100</f>
        <v>#VALUE!</v>
      </c>
      <c r="GT5" s="285" t="e">
        <f>'4-5_Prison and Probation 100K'!GT4/'4-5_Prison and Probation 100K'!GQ4*100</f>
        <v>#VALUE!</v>
      </c>
      <c r="GU5" s="285" t="e">
        <f>'4-5_Prison and Probation 100K'!GU4/'4-5_Prison and Probation 100K'!GT4*100</f>
        <v>#VALUE!</v>
      </c>
      <c r="GV5" s="288" t="s">
        <v>3336</v>
      </c>
      <c r="GW5" s="133" t="e">
        <f>'4-5_Prison and Probation'!HS4/'4-5_Prison and Probation 100K'!$G4*100</f>
        <v>#VALUE!</v>
      </c>
      <c r="GX5" s="285" t="e">
        <f>'4-5_Prison and Probation 100K'!GX4/'4-5_Prison and Probation 100K'!GW4*100</f>
        <v>#VALUE!</v>
      </c>
      <c r="GY5" s="285" t="e">
        <f>'4-5_Prison and Probation 100K'!GY4/'4-5_Prison and Probation 100K'!GW4*100</f>
        <v>#VALUE!</v>
      </c>
      <c r="GZ5" s="285" t="e">
        <f>'4-5_Prison and Probation 100K'!GZ4/'4-5_Prison and Probation 100K'!GW4*100</f>
        <v>#VALUE!</v>
      </c>
      <c r="HA5" s="285" t="e">
        <f>'4-5_Prison and Probation 100K'!HA4/'4-5_Prison and Probation 100K'!GZ4*100</f>
        <v>#VALUE!</v>
      </c>
      <c r="HB5" s="288" t="s">
        <v>3336</v>
      </c>
      <c r="HC5" s="133" t="e">
        <f>'4-5_Prison and Probation'!HY4/'4-5_Prison and Probation 100K'!$G4*100</f>
        <v>#VALUE!</v>
      </c>
      <c r="HD5" s="285" t="e">
        <f>'4-5_Prison and Probation 100K'!HD4/'4-5_Prison and Probation 100K'!HC4*100</f>
        <v>#VALUE!</v>
      </c>
      <c r="HE5" s="285" t="e">
        <f>'4-5_Prison and Probation 100K'!HE4/'4-5_Prison and Probation 100K'!HC4*100</f>
        <v>#VALUE!</v>
      </c>
      <c r="HF5" s="285" t="e">
        <f>'4-5_Prison and Probation 100K'!HF4/'4-5_Prison and Probation 100K'!HC4*100</f>
        <v>#VALUE!</v>
      </c>
      <c r="HG5" s="285" t="e">
        <f>'4-5_Prison and Probation 100K'!HG4/'4-5_Prison and Probation 100K'!HF4*100</f>
        <v>#VALUE!</v>
      </c>
      <c r="HH5" s="288" t="s">
        <v>3336</v>
      </c>
      <c r="HI5" s="133" t="e">
        <f>'4-5_Prison and Probation'!IE4/'4-5_Prison and Probation 100K'!$G4*100</f>
        <v>#VALUE!</v>
      </c>
      <c r="HJ5" s="285" t="e">
        <f>'4-5_Prison and Probation 100K'!HJ4/'4-5_Prison and Probation 100K'!HI4*100</f>
        <v>#VALUE!</v>
      </c>
      <c r="HK5" s="285" t="e">
        <f>'4-5_Prison and Probation 100K'!HK4/'4-5_Prison and Probation 100K'!HI4*100</f>
        <v>#VALUE!</v>
      </c>
      <c r="HL5" s="285" t="e">
        <f>'4-5_Prison and Probation 100K'!HL4/'4-5_Prison and Probation 100K'!HI4*100</f>
        <v>#VALUE!</v>
      </c>
      <c r="HM5" s="285" t="e">
        <f>'4-5_Prison and Probation 100K'!HM4/'4-5_Prison and Probation 100K'!HL4*100</f>
        <v>#VALUE!</v>
      </c>
      <c r="HN5" s="288" t="s">
        <v>3336</v>
      </c>
      <c r="HO5" s="133">
        <f>'4-5_Prison and Probation'!IK4/'4-5_Prison and Probation 100K'!$G4*100</f>
        <v>1.6424136911605296</v>
      </c>
      <c r="HP5" s="285" t="e">
        <f>'4-5_Prison and Probation 100K'!HP4/'4-5_Prison and Probation 100K'!HO4*100</f>
        <v>#VALUE!</v>
      </c>
      <c r="HQ5" s="285" t="e">
        <f>'4-5_Prison and Probation 100K'!HQ4/'4-5_Prison and Probation 100K'!HO4*100</f>
        <v>#VALUE!</v>
      </c>
      <c r="HR5" s="285" t="e">
        <f>'4-5_Prison and Probation 100K'!HR4/'4-5_Prison and Probation 100K'!HO4*100</f>
        <v>#VALUE!</v>
      </c>
      <c r="HS5" s="285" t="e">
        <f>'4-5_Prison and Probation 100K'!HS4/'4-5_Prison and Probation 100K'!HR4*100</f>
        <v>#VALUE!</v>
      </c>
      <c r="HT5" s="288" t="s">
        <v>3336</v>
      </c>
      <c r="HU5" s="133" t="e">
        <f>'4-5_Prison and Probation'!IQ4/'4-5_Prison and Probation 100K'!$G4*100</f>
        <v>#VALUE!</v>
      </c>
      <c r="HV5" s="285" t="e">
        <f>'4-5_Prison and Probation 100K'!HV4/'4-5_Prison and Probation 100K'!HU4*100</f>
        <v>#VALUE!</v>
      </c>
      <c r="HW5" s="285" t="e">
        <f>'4-5_Prison and Probation 100K'!HW4/'4-5_Prison and Probation 100K'!HU4*100</f>
        <v>#VALUE!</v>
      </c>
      <c r="HX5" s="285" t="e">
        <f>'4-5_Prison and Probation 100K'!HX4/'4-5_Prison and Probation 100K'!HU4*100</f>
        <v>#VALUE!</v>
      </c>
      <c r="HY5" s="285" t="e">
        <f>'4-5_Prison and Probation 100K'!HY4/'4-5_Prison and Probation 100K'!HX4*100</f>
        <v>#VALUE!</v>
      </c>
      <c r="HZ5" s="288" t="s">
        <v>3336</v>
      </c>
      <c r="IA5" s="133">
        <f>'4-5_Prison and Probation'!IW4/'4-5_Prison and Probation 100K'!$G4*100</f>
        <v>11.24063270900646</v>
      </c>
      <c r="IB5" s="285" t="e">
        <f>'4-5_Prison and Probation 100K'!IB4/'4-5_Prison and Probation 100K'!IA4*100</f>
        <v>#VALUE!</v>
      </c>
      <c r="IC5" s="285" t="e">
        <f>'4-5_Prison and Probation 100K'!IC4/'4-5_Prison and Probation 100K'!IA4*100</f>
        <v>#VALUE!</v>
      </c>
      <c r="ID5" s="285" t="e">
        <f>'4-5_Prison and Probation 100K'!ID4/'4-5_Prison and Probation 100K'!IA4*100</f>
        <v>#VALUE!</v>
      </c>
      <c r="IE5" s="285" t="e">
        <f>'4-5_Prison and Probation 100K'!IE4/'4-5_Prison and Probation 100K'!ID4*100</f>
        <v>#VALUE!</v>
      </c>
      <c r="IF5" s="288" t="s">
        <v>3336</v>
      </c>
      <c r="IG5" s="133">
        <f>'4-5_Prison and Probation'!JC4/'4-5_Prison and Probation 100K'!$G4*100</f>
        <v>21.96873915977843</v>
      </c>
      <c r="IH5" s="285" t="e">
        <f>'4-5_Prison and Probation 100K'!IH4/'4-5_Prison and Probation 100K'!IG4*100</f>
        <v>#VALUE!</v>
      </c>
      <c r="II5" s="285" t="e">
        <f>'4-5_Prison and Probation 100K'!II4/'4-5_Prison and Probation 100K'!IG4*100</f>
        <v>#VALUE!</v>
      </c>
      <c r="IJ5" s="285" t="e">
        <f>'4-5_Prison and Probation 100K'!IJ4/'4-5_Prison and Probation 100K'!IG4*100</f>
        <v>#VALUE!</v>
      </c>
      <c r="IK5" s="285" t="e">
        <f>'4-5_Prison and Probation 100K'!IK4/'4-5_Prison and Probation 100K'!IJ4*100</f>
        <v>#VALUE!</v>
      </c>
      <c r="IL5" s="288" t="s">
        <v>3336</v>
      </c>
      <c r="IM5" s="133" t="e">
        <f>'4-5_Prison and Probation'!JI4/'4-5_Prison and Probation 100K'!$G4*100</f>
        <v>#VALUE!</v>
      </c>
      <c r="IN5" s="285" t="e">
        <f>'4-5_Prison and Probation 100K'!IN4/'4-5_Prison and Probation 100K'!IM4*100</f>
        <v>#VALUE!</v>
      </c>
      <c r="IO5" s="285" t="e">
        <f>'4-5_Prison and Probation 100K'!IO4/'4-5_Prison and Probation 100K'!IM4*100</f>
        <v>#VALUE!</v>
      </c>
      <c r="IP5" s="285" t="e">
        <f>'4-5_Prison and Probation 100K'!IP4/'4-5_Prison and Probation 100K'!IM4*100</f>
        <v>#VALUE!</v>
      </c>
      <c r="IQ5" s="285" t="e">
        <f>'4-5_Prison and Probation 100K'!IQ4/'4-5_Prison and Probation 100K'!IP4*100</f>
        <v>#VALUE!</v>
      </c>
      <c r="IR5" s="288" t="s">
        <v>3336</v>
      </c>
      <c r="IS5" s="133">
        <f>'4-5_Prison and Probation'!JO4/'4-5_Prison and Probation 100K'!$G4*100</f>
        <v>10.984369579889215</v>
      </c>
      <c r="IT5" s="285" t="e">
        <f>'4-5_Prison and Probation 100K'!IT4/'4-5_Prison and Probation 100K'!IS4*100</f>
        <v>#VALUE!</v>
      </c>
      <c r="IU5" s="285" t="e">
        <f>'4-5_Prison and Probation 100K'!IU4/'4-5_Prison and Probation 100K'!IS4*100</f>
        <v>#VALUE!</v>
      </c>
      <c r="IV5" s="285" t="e">
        <f>'4-5_Prison and Probation 100K'!IV4/'4-5_Prison and Probation 100K'!IS4*100</f>
        <v>#VALUE!</v>
      </c>
      <c r="IW5" s="285" t="e">
        <f>'4-5_Prison and Probation 100K'!IW4/'4-5_Prison and Probation 100K'!IV4*100</f>
        <v>#VALUE!</v>
      </c>
      <c r="IX5" s="381" t="s">
        <v>3336</v>
      </c>
      <c r="IY5" s="133">
        <f>'4-5_Prison and Probation'!KO4/'4-5_Prison and Probation 100K'!H4*100</f>
        <v>45.750626604007991</v>
      </c>
      <c r="IZ5" s="285">
        <f>'4-5_Prison and Probation'!AO4/'4-5_Prison and Probation'!KO4</f>
        <v>2.2167957955242028</v>
      </c>
      <c r="JA5" s="133">
        <f>'4-5_Prison and Probation 100K'!IZ4/'4-5_Prison and Probation 100K'!IY4*100</f>
        <v>93.576718619677834</v>
      </c>
      <c r="JB5" s="133">
        <f>'4-5_Prison and Probation 100K'!JA4/'4-5_Prison and Probation 100K'!IY4*100</f>
        <v>6.4232813803221696</v>
      </c>
      <c r="JC5" s="288" t="s">
        <v>3336</v>
      </c>
      <c r="JD5" s="285">
        <f>'4-5_Prison and Probation 100K'!JC4/'4-5_Prison and Probation 100K'!IY4*100</f>
        <v>0.55269160813160079</v>
      </c>
      <c r="JE5" s="285">
        <f>'4-5_Prison and Probation 100K'!JD4/'4-5_Prison and Probation 100K'!IY4*100</f>
        <v>0</v>
      </c>
      <c r="JF5" s="285">
        <f>'4-5_Prison and Probation 100K'!JE4/'4-5_Prison and Probation 100K'!JC4*100</f>
        <v>100</v>
      </c>
      <c r="JG5" s="285" t="e">
        <f>'4-5_Prison and Probation 100K'!JF4/'4-5_Prison and Probation 100K'!JD4*100</f>
        <v>#DIV/0!</v>
      </c>
      <c r="JH5" s="285" t="e">
        <f>'4-5_Prison and Probation 100K'!JG4/'4-5_Prison and Probation 100K'!JC4*100</f>
        <v>#VALUE!</v>
      </c>
      <c r="JI5" s="285" t="e">
        <f>'4-5_Prison and Probation 100K'!JH4/'4-5_Prison and Probation 100K'!JD4*100</f>
        <v>#VALUE!</v>
      </c>
      <c r="JJ5" s="285" t="e">
        <f>'4-5_Prison and Probation 100K'!JI4/'4-5_Prison and Probation 100K'!JC4*100</f>
        <v>#VALUE!</v>
      </c>
      <c r="JK5" s="285" t="e">
        <f>'4-5_Prison and Probation 100K'!JJ4/'4-5_Prison and Probation 100K'!JD4*100</f>
        <v>#VALUE!</v>
      </c>
      <c r="JL5" s="285" t="e">
        <f>'4-5_Prison and Probation 100K'!JK4/'4-5_Prison and Probation 100K'!IZ4*100</f>
        <v>#VALUE!</v>
      </c>
      <c r="JM5" s="285" t="e">
        <f>'4-5_Prison and Probation 100K'!JL4/'4-5_Prison and Probation 100K'!JA4*100</f>
        <v>#VALUE!</v>
      </c>
      <c r="JN5" s="288" t="s">
        <v>3336</v>
      </c>
      <c r="JO5" s="285" t="e">
        <f>'4-5_Prison and Probation 100K'!JN4/'4-5_Prison and Probation 100K'!JK4*100</f>
        <v>#VALUE!</v>
      </c>
      <c r="JP5" s="285" t="e">
        <f>'4-5_Prison and Probation 100K'!JO4/'4-5_Prison and Probation 100K'!JL4</f>
        <v>#VALUE!</v>
      </c>
      <c r="JQ5" s="285" t="e">
        <f>'4-5_Prison and Probation 100K'!JP4/'4-5_Prison and Probation 100K'!JK4*100</f>
        <v>#VALUE!</v>
      </c>
      <c r="JR5" s="285" t="e">
        <f>'4-5_Prison and Probation 100K'!JQ4/'4-5_Prison and Probation 100K'!JL4*100</f>
        <v>#VALUE!</v>
      </c>
      <c r="JS5" s="285" t="e">
        <f>'4-5_Prison and Probation 100K'!JR4/'4-5_Prison and Probation 100K'!JK4*100</f>
        <v>#VALUE!</v>
      </c>
      <c r="JT5" s="285" t="e">
        <f>'4-5_Prison and Probation 100K'!JS4/'4-5_Prison and Probation 100K'!JL4*100</f>
        <v>#VALUE!</v>
      </c>
      <c r="JU5" s="288" t="s">
        <v>3336</v>
      </c>
      <c r="JV5" s="285" t="e">
        <f>'4-5_Prison and Probation 100K'!JU4/'4-5_Prison and Probation 100K'!JK4*100</f>
        <v>#VALUE!</v>
      </c>
      <c r="JW5" s="285" t="e">
        <f>'4-5_Prison and Probation 100K'!JV4/'4-5_Prison and Probation 100K'!JL4*100</f>
        <v>#VALUE!</v>
      </c>
      <c r="JX5" s="285" t="e">
        <f>'4-5_Prison and Probation 100K'!JW4/'4-5_Prison and Probation 100K'!JK4*100</f>
        <v>#VALUE!</v>
      </c>
      <c r="JY5" s="285" t="e">
        <f>'4-5_Prison and Probation 100K'!JX4/'4-5_Prison and Probation 100K'!JL4*100</f>
        <v>#VALUE!</v>
      </c>
      <c r="JZ5" s="285" t="e">
        <f>'4-5_Prison and Probation 100K'!JY4/'4-5_Prison and Probation 100K'!JK4*100</f>
        <v>#VALUE!</v>
      </c>
      <c r="KA5" s="285" t="e">
        <f>'4-5_Prison and Probation 100K'!JZ4/'4-5_Prison and Probation 100K'!JL4*100</f>
        <v>#VALUE!</v>
      </c>
      <c r="KB5" s="288" t="s">
        <v>3336</v>
      </c>
      <c r="KC5" s="285" t="e">
        <f>'4-5_Prison and Probation 100K'!KB4/'4-5_Prison and Probation 100K'!JK4*100</f>
        <v>#VALUE!</v>
      </c>
      <c r="KD5" s="285" t="e">
        <f>'4-5_Prison and Probation 100K'!KC4/'4-5_Prison and Probation 100K'!JL4*100</f>
        <v>#VALUE!</v>
      </c>
      <c r="KE5" s="285" t="e">
        <f>'4-5_Prison and Probation 100K'!KD4/'4-5_Prison and Probation 100K'!JK4*100</f>
        <v>#VALUE!</v>
      </c>
      <c r="KF5" s="285" t="e">
        <f>'4-5_Prison and Probation 100K'!KE4/'4-5_Prison and Probation 100K'!JL4*100</f>
        <v>#VALUE!</v>
      </c>
      <c r="KG5" s="288" t="s">
        <v>3336</v>
      </c>
      <c r="KH5" s="285">
        <f>'4-5_Prison and Probation 100K'!KG4</f>
        <v>181.5041853593147</v>
      </c>
      <c r="KI5" s="285">
        <f>'4-5_Prison and Probation 100K'!KH4/'4-5_Prison and Probation 100K'!KG4*100</f>
        <v>15.402387370042355</v>
      </c>
      <c r="KJ5" s="285">
        <f>'4-5_Prison and Probation 100K'!KI4/'4-5_Prison and Probation 100K'!KG4*100</f>
        <v>20.029521242459243</v>
      </c>
      <c r="KK5" s="285">
        <f>'4-5_Prison and Probation 100K'!KJ4/'4-5_Prison and Probation 100K'!KG4*100</f>
        <v>25.683480939545628</v>
      </c>
      <c r="KL5" s="285" t="e">
        <f>'4-5_Prison and Probation 100K'!KK4/'4-5_Prison and Probation 100K'!KJ4*100</f>
        <v>#VALUE!</v>
      </c>
      <c r="KM5" s="288" t="s">
        <v>3336</v>
      </c>
      <c r="KN5" s="285">
        <f>'4-5_Prison and Probation'!OZ4/G5*100</f>
        <v>216.12300443824446</v>
      </c>
      <c r="KO5" s="285">
        <f>'4-5_Prison and Probation 100K'!KN4/'4-5_Prison and Probation 100K'!KM4*100</f>
        <v>18.017678128705398</v>
      </c>
      <c r="KP5" s="285">
        <f>'4-5_Prison and Probation 100K'!KO4/'4-5_Prison and Probation 100K'!KM4*100</f>
        <v>16.578635334698713</v>
      </c>
      <c r="KQ5" s="285">
        <f>'4-5_Prison and Probation 100K'!KP4/'4-5_Prison and Probation 100K'!KM4*100</f>
        <v>26.021343106607738</v>
      </c>
      <c r="KR5" s="285" t="e">
        <f>'4-5_Prison and Probation 100K'!KQ4/'4-5_Prison and Probation 100K'!KP4*100</f>
        <v>#VALUE!</v>
      </c>
      <c r="KS5" s="288" t="s">
        <v>3336</v>
      </c>
      <c r="KT5" s="285" t="e">
        <f>'4-5_Prison and Probation'!PF4/G5*100</f>
        <v>#VALUE!</v>
      </c>
      <c r="KU5" s="285" t="e">
        <f>'4-5_Prison and Probation'!PG4/'4-5_Prison and Probation'!PF4*100</f>
        <v>#VALUE!</v>
      </c>
      <c r="KV5" s="285" t="e">
        <f>'4-5_Prison and Probation'!PH4/'4-5_Prison and Probation'!PF4*100</f>
        <v>#VALUE!</v>
      </c>
      <c r="KW5" s="285" t="e">
        <f>'4-5_Prison and Probation'!PI4/'4-5_Prison and Probation'!PF4*100</f>
        <v>#VALUE!</v>
      </c>
      <c r="KX5" s="285" t="e">
        <f>'4-5_Prison and Probation'!PJ4/'4-5_Prison and Probation'!PF4*100</f>
        <v>#VALUE!</v>
      </c>
      <c r="KY5" s="285" t="e">
        <f>'4-5_Prison and Probation'!PK4/'4-5_Prison and Probation'!PF4*100</f>
        <v>#VALUE!</v>
      </c>
      <c r="KZ5" s="285" t="e">
        <f>'4-5_Prison and Probation'!PL4/'4-5_Prison and Probation'!PF4*100</f>
        <v>#VALUE!</v>
      </c>
      <c r="LA5" s="288" t="s">
        <v>3336</v>
      </c>
      <c r="LB5" s="285" t="e">
        <f>'4-5_Prison and Probation'!PN4/G5*100</f>
        <v>#VALUE!</v>
      </c>
      <c r="LC5" s="285" t="e">
        <f>'4-5_Prison and Probation'!PO4/G5*100</f>
        <v>#VALUE!</v>
      </c>
      <c r="LD5" s="288" t="s">
        <v>3336</v>
      </c>
      <c r="LE5" s="285" t="e">
        <f>'4-5_Prison and Probation 100K'!LD4/'4-5_Prison and Probation 100K'!LA4*100</f>
        <v>#VALUE!</v>
      </c>
      <c r="LF5" s="285" t="e">
        <f>'4-5_Prison and Probation 100K'!LE4/'4-5_Prison and Probation 100K'!LB4*100</f>
        <v>#VALUE!</v>
      </c>
      <c r="LG5" s="285" t="e">
        <f>'4-5_Prison and Probation 100K'!LF4/'4-5_Prison and Probation 100K'!LA4*100</f>
        <v>#VALUE!</v>
      </c>
      <c r="LH5" s="285" t="e">
        <f>'4-5_Prison and Probation 100K'!LG4/'4-5_Prison and Probation 100K'!LB4*100</f>
        <v>#VALUE!</v>
      </c>
      <c r="LI5" s="285" t="e">
        <f>'4-5_Prison and Probation 100K'!LH4/'4-5_Prison and Probation 100K'!LA4*100</f>
        <v>#VALUE!</v>
      </c>
      <c r="LJ5" s="285" t="e">
        <f>'4-5_Prison and Probation 100K'!LI4/'4-5_Prison and Probation 100K'!LB4*100</f>
        <v>#VALUE!</v>
      </c>
      <c r="LK5" s="288" t="s">
        <v>3336</v>
      </c>
      <c r="LL5" s="285" t="e">
        <f>'4-5_Prison and Probation 100K'!LK4/'4-5_Prison and Probation 100K'!LA4*100</f>
        <v>#VALUE!</v>
      </c>
      <c r="LM5" s="285" t="e">
        <f>'4-5_Prison and Probation 100K'!LL4/'4-5_Prison and Probation 100K'!LB4*100</f>
        <v>#VALUE!</v>
      </c>
      <c r="LN5" s="285" t="e">
        <f>'4-5_Prison and Probation 100K'!LM4/'4-5_Prison and Probation 100K'!LA4*100</f>
        <v>#VALUE!</v>
      </c>
      <c r="LO5" s="285" t="e">
        <f>'4-5_Prison and Probation 100K'!LN4/'4-5_Prison and Probation 100K'!LB4*100</f>
        <v>#VALUE!</v>
      </c>
      <c r="LP5" s="285" t="e">
        <f>'4-5_Prison and Probation 100K'!LO4/'4-5_Prison and Probation 100K'!LA4*100</f>
        <v>#VALUE!</v>
      </c>
      <c r="LQ5" s="285" t="e">
        <f>'4-5_Prison and Probation 100K'!LP4/'4-5_Prison and Probation 100K'!LB4*100</f>
        <v>#VALUE!</v>
      </c>
      <c r="LR5" s="288" t="s">
        <v>3336</v>
      </c>
      <c r="LS5" s="285" t="e">
        <f>'4-5_Prison and Probation 100K'!LR4/'4-5_Prison and Probation 100K'!LA4*100</f>
        <v>#VALUE!</v>
      </c>
      <c r="LT5" s="285" t="e">
        <f>'4-5_Prison and Probation 100K'!LS4/'4-5_Prison and Probation 100K'!LB4*100</f>
        <v>#VALUE!</v>
      </c>
      <c r="LU5" s="285" t="e">
        <f>'4-5_Prison and Probation 100K'!LT4/'4-5_Prison and Probation 100K'!LA4*100</f>
        <v>#VALUE!</v>
      </c>
      <c r="LV5" s="285" t="e">
        <f>'4-5_Prison and Probation 100K'!LU4/'4-5_Prison and Probation 100K'!LB4*100</f>
        <v>#VALUE!</v>
      </c>
      <c r="LW5" s="285" t="e">
        <f>'4-5_Prison and Probation 100K'!LV4/'4-5_Prison and Probation 100K'!LA4*100</f>
        <v>#VALUE!</v>
      </c>
      <c r="LX5" s="285" t="e">
        <f>'4-5_Prison and Probation 100K'!LW4/'4-5_Prison and Probation 100K'!LB4*100</f>
        <v>#VALUE!</v>
      </c>
      <c r="LY5" s="288" t="s">
        <v>3336</v>
      </c>
      <c r="LZ5" s="285" t="e">
        <f>'4-5_Prison and Probation 100K'!LY4/'4-5_Prison and Probation 100K'!LA4*100</f>
        <v>#VALUE!</v>
      </c>
      <c r="MA5" s="285" t="e">
        <f>'4-5_Prison and Probation 100K'!LZ4/'4-5_Prison and Probation 100K'!LB4*100</f>
        <v>#VALUE!</v>
      </c>
      <c r="MB5" s="285" t="e">
        <f>'4-5_Prison and Probation 100K'!MA4/'4-5_Prison and Probation 100K'!LA4*100</f>
        <v>#VALUE!</v>
      </c>
      <c r="MC5" s="285" t="e">
        <f>'4-5_Prison and Probation 100K'!MB4/'4-5_Prison and Probation 100K'!LB4*100</f>
        <v>#VALUE!</v>
      </c>
      <c r="MD5" s="285" t="e">
        <f>'4-5_Prison and Probation 100K'!MC4/'4-5_Prison and Probation 100K'!LA4*100</f>
        <v>#VALUE!</v>
      </c>
      <c r="ME5" s="285" t="e">
        <f>'4-5_Prison and Probation 100K'!MD4/'4-5_Prison and Probation 100K'!LB4*100</f>
        <v>#VALUE!</v>
      </c>
      <c r="MF5" s="288" t="s">
        <v>3336</v>
      </c>
      <c r="MG5" s="285">
        <f>'4-5_Prison and Probation 100K'!MF4</f>
        <v>211.90631113186069</v>
      </c>
      <c r="MH5" s="285">
        <f>'4-5_Prison and Probation 100K'!MG4/'4-5_Prison and Probation 100K'!MF4*100</f>
        <v>68.486147757255921</v>
      </c>
      <c r="MI5" s="285">
        <f>'4-5_Prison and Probation 100K'!MH4/'4-5_Prison and Probation 100K'!MF4*100</f>
        <v>16.441292875989447</v>
      </c>
      <c r="MJ5" s="285">
        <f>'4-5_Prison and Probation 100K'!MI4/'4-5_Prison and Probation 100K'!MF4*100</f>
        <v>0.59366754617414241</v>
      </c>
      <c r="MK5" s="285" t="e">
        <f>'4-5_Prison and Probation 100K'!MJ4/'4-5_Prison and Probation 100K'!MF4*100</f>
        <v>#VALUE!</v>
      </c>
      <c r="ML5" s="285">
        <f>'4-5_Prison and Probation 100K'!MK4/'4-5_Prison and Probation 100K'!MF4*100</f>
        <v>0.52770448548812654</v>
      </c>
      <c r="MM5" s="285">
        <f>'4-5_Prison and Probation 100K'!ML4/'4-5_Prison and Probation 100K'!MF4*100</f>
        <v>13.951187335092349</v>
      </c>
      <c r="MN5" s="288" t="s">
        <v>3336</v>
      </c>
      <c r="MO5" s="285">
        <f>'4-5_Prison and Probation 100K'!MN4</f>
        <v>6.1534950912797628</v>
      </c>
      <c r="MP5" s="288" t="s">
        <v>3336</v>
      </c>
      <c r="MQ5" s="285">
        <f>'4-5_Prison and Probation 100K'!MP4/'4-5_Prison and Probation 100K'!MN4*100</f>
        <v>2.1982951996410942</v>
      </c>
      <c r="MR5" s="285">
        <f>'4-5_Prison and Probation 100K'!MQ4/'4-5_Prison and Probation 100K'!MN4*100</f>
        <v>1.7036645825169938</v>
      </c>
      <c r="MS5" s="285">
        <f>'4-5_Prison and Probation 100K'!MR4/'4-5_Prison and Probation 100K'!MN4*100</f>
        <v>3.5263963897454538</v>
      </c>
      <c r="MT5" s="285">
        <f>'4-5_Prison and Probation 100K'!MS4/'4-5_Prison and Probation 100K'!MN4*100</f>
        <v>64.068578178328238</v>
      </c>
      <c r="MU5" s="288" t="s">
        <v>3336</v>
      </c>
      <c r="MV5" s="285">
        <f>'4-5_Prison and Probation 100K'!MU4/'4-5_Prison and Probation 100K'!MN4*100</f>
        <v>11.454494172520647</v>
      </c>
      <c r="MW5" s="285">
        <f>'4-5_Prison and Probation 100K'!MV4/'4-5_Prison and Probation 100K'!MN4*100</f>
        <v>0</v>
      </c>
      <c r="MX5" s="285">
        <f>'4-5_Prison and Probation 100K'!MW4/'4-5_Prison and Probation 100K'!MN4*100</f>
        <v>11.964079178757951</v>
      </c>
      <c r="MY5" s="285">
        <f>'4-5_Prison and Probation 100K'!MX4/'4-5_Prison and Probation 100K'!MN4*100</f>
        <v>5.0844922984896073</v>
      </c>
      <c r="MZ5" s="288" t="s">
        <v>3336</v>
      </c>
      <c r="NA5" s="285" t="e">
        <f>'4-5_Prison and Probation 100K'!MZ4</f>
        <v>#VALUE!</v>
      </c>
      <c r="NB5" s="285" t="e">
        <f>'4-5_Prison and Probation 100K'!NA4/'4-5_Prison and Probation 100K'!MZ4*100</f>
        <v>#VALUE!</v>
      </c>
      <c r="NC5" s="285" t="e">
        <f>'4-5_Prison and Probation 100K'!NB4/'4-5_Prison and Probation 100K'!MZ4*100</f>
        <v>#VALUE!</v>
      </c>
      <c r="ND5" s="285" t="e">
        <f>'4-5_Prison and Probation 100K'!NC4/'4-5_Prison and Probation 100K'!MZ4*100</f>
        <v>#VALUE!</v>
      </c>
      <c r="NG5" s="133">
        <f t="shared" si="0"/>
        <v>70.577195423699635</v>
      </c>
      <c r="NH5" s="285" t="e">
        <f>'4-5_Prison and Probation'!HG4/'4-5_Prison and Probation'!$HA4*100</f>
        <v>#VALUE!</v>
      </c>
      <c r="NI5" s="285">
        <f>'4-5_Prison and Probation'!HM4/'4-5_Prison and Probation'!$HA4*100</f>
        <v>5.5289651757715799</v>
      </c>
      <c r="NJ5" s="285" t="e">
        <f>'4-5_Prison and Probation'!HS4/'4-5_Prison and Probation'!$HA4*100</f>
        <v>#VALUE!</v>
      </c>
      <c r="NK5" s="285" t="e">
        <f>'4-5_Prison and Probation'!HY4/'4-5_Prison and Probation'!$HA4*100</f>
        <v>#VALUE!</v>
      </c>
      <c r="NL5" s="285" t="e">
        <f>'4-5_Prison and Probation'!IE4/'4-5_Prison and Probation'!$HA4*100</f>
        <v>#VALUE!</v>
      </c>
      <c r="NM5" s="285">
        <f>'4-5_Prison and Probation'!IK4/'4-5_Prison and Probation'!$HA4*100</f>
        <v>2.3271166859217693</v>
      </c>
      <c r="NN5" s="285" t="e">
        <f>'4-5_Prison and Probation'!IQ4/'4-5_Prison and Probation'!$HA4*100</f>
        <v>#VALUE!</v>
      </c>
      <c r="NO5" s="285">
        <f>'4-5_Prison and Probation'!IW4/'4-5_Prison and Probation'!$HA4*100</f>
        <v>15.926720580953955</v>
      </c>
      <c r="NP5" s="285">
        <f>'4-5_Prison and Probation'!JC4/'4-5_Prison and Probation'!$HA4*100</f>
        <v>31.127248720911044</v>
      </c>
      <c r="NQ5" s="285" t="e">
        <f>'4-5_Prison and Probation'!JI4/'4-5_Prison and Probation'!$HA4*100</f>
        <v>#VALUE!</v>
      </c>
      <c r="NR5" s="285">
        <f>'4-5_Prison and Probation'!JO4/'4-5_Prison and Probation'!$HA4*100</f>
        <v>15.563624360455522</v>
      </c>
      <c r="NU5" s="285">
        <f>'4-5_Prison and Probation'!HA4/'4-5_Prison and Probation 100K'!$G4*100</f>
        <v>70.577195423699635</v>
      </c>
      <c r="NV5" s="285" t="e">
        <f>'4-5_Prison and Probation'!HG4/'4-5_Prison and Probation 100K'!$G4*100</f>
        <v>#VALUE!</v>
      </c>
      <c r="NW5" s="285">
        <f>'4-5_Prison and Probation'!HM4/'4-5_Prison and Probation 100K'!$G4*100</f>
        <v>3.9021885570126056</v>
      </c>
      <c r="NX5" s="285" t="e">
        <f>'4-5_Prison and Probation'!HS4/'4-5_Prison and Probation 100K'!$G4*100</f>
        <v>#VALUE!</v>
      </c>
      <c r="NY5" s="285" t="e">
        <f>'4-5_Prison and Probation'!HY4/'4-5_Prison and Probation 100K'!$G4*100</f>
        <v>#VALUE!</v>
      </c>
      <c r="NZ5" s="285" t="e">
        <f>'4-5_Prison and Probation'!IE4/'4-5_Prison and Probation 100K'!$G4*100</f>
        <v>#VALUE!</v>
      </c>
      <c r="OA5" s="285">
        <f>'4-5_Prison and Probation'!IK4/'4-5_Prison and Probation 100K'!$G4*100</f>
        <v>1.6424136911605296</v>
      </c>
      <c r="OB5" s="285" t="e">
        <f>'4-5_Prison and Probation'!IQ4/'4-5_Prison and Probation 100K'!$G4*100</f>
        <v>#VALUE!</v>
      </c>
      <c r="OC5" s="285">
        <f>'4-5_Prison and Probation'!IW4/'4-5_Prison and Probation 100K'!$G4*100</f>
        <v>11.24063270900646</v>
      </c>
      <c r="OD5" s="285">
        <f>'4-5_Prison and Probation'!JC4/'4-5_Prison and Probation 100K'!$G4*100</f>
        <v>21.96873915977843</v>
      </c>
      <c r="OE5" s="285" t="e">
        <f>'4-5_Prison and Probation'!JI4/'4-5_Prison and Probation 100K'!$G4*100</f>
        <v>#VALUE!</v>
      </c>
      <c r="OF5" s="285">
        <f>'4-5_Prison and Probation'!JO4/'4-5_Prison and Probation 100K'!$G4*100</f>
        <v>10.984369579889215</v>
      </c>
      <c r="OI5" s="133">
        <f>10000/'4-5_Prison and Probation'!$AJ4*'4-5_Prison and Probation'!DW4</f>
        <v>42.203718489791264</v>
      </c>
      <c r="OJ5" s="133">
        <f>10000/'4-5_Prison and Probation'!$AJ4*'4-5_Prison and Probation'!DX4</f>
        <v>37.641154328732746</v>
      </c>
      <c r="OK5" s="133">
        <f>10000/'4-5_Prison and Probation'!$AJ4*'4-5_Prison and Probation'!DY4</f>
        <v>43.34435953005589</v>
      </c>
      <c r="OL5" s="133">
        <f>10000/'4-5_Prison and Probation'!$AJ4*'4-5_Prison and Probation'!DZ4</f>
        <v>23.953461845557204</v>
      </c>
      <c r="OM5" s="133">
        <f>10000/'4-5_Prison and Probation'!$AJ4*'4-5_Prison and Probation'!EA4</f>
        <v>38.781795368997379</v>
      </c>
      <c r="ON5" s="133">
        <f>10000/'4-5_Prison and Probation'!$AJ4*'4-5_Prison and Probation'!EB4</f>
        <v>38.211474848865066</v>
      </c>
      <c r="OP5" s="133">
        <f>'4-5_Prison and Probation'!ED4/'4-5_Prison and Probation'!DW4*100</f>
        <v>35.135135135135137</v>
      </c>
      <c r="OQ5" s="133">
        <f>'4-5_Prison and Probation'!EE4/'4-5_Prison and Probation'!DX4*100</f>
        <v>36.363636363636367</v>
      </c>
      <c r="OR5" s="133">
        <f>'4-5_Prison and Probation'!EF4/'4-5_Prison and Probation'!DY4*100</f>
        <v>15.789473684210526</v>
      </c>
      <c r="OS5" s="133">
        <f>'4-5_Prison and Probation'!EG4/'4-5_Prison and Probation'!DZ4*100</f>
        <v>38.095238095238095</v>
      </c>
      <c r="OT5" s="133">
        <f>'4-5_Prison and Probation'!EH4/'4-5_Prison and Probation'!EA4*100</f>
        <v>17.647058823529413</v>
      </c>
      <c r="OU5" s="133">
        <f>'4-5_Prison and Probation'!EI4/'4-5_Prison and Probation'!EB4*100</f>
        <v>25.373134328358208</v>
      </c>
      <c r="OW5" s="133" t="e">
        <f>'4-5_Prison and Probation'!EK4/'4-5_Prison and Probation'!ED4*100</f>
        <v>#VALUE!</v>
      </c>
      <c r="OX5" s="133" t="e">
        <f>'4-5_Prison and Probation'!EL4/'4-5_Prison and Probation'!EE4*100</f>
        <v>#VALUE!</v>
      </c>
      <c r="OY5" s="133">
        <f>'4-5_Prison and Probation'!EM4/'4-5_Prison and Probation'!EF4*100</f>
        <v>50</v>
      </c>
      <c r="OZ5" s="133">
        <f>'4-5_Prison and Probation'!EN4/'4-5_Prison and Probation'!EG4*100</f>
        <v>87.5</v>
      </c>
      <c r="PA5" s="133">
        <f>'4-5_Prison and Probation'!EO4/'4-5_Prison and Probation'!EH4*100</f>
        <v>100</v>
      </c>
      <c r="PB5" s="133">
        <f>'4-5_Prison and Probation'!EP4/'4-5_Prison and Probation'!EI4*100</f>
        <v>82.35294117647058</v>
      </c>
      <c r="PC5" s="133"/>
      <c r="PF5" s="285">
        <f>'4-5_Prison and Probation'!$AO4/'4-5_Prison and Probation'!LF4</f>
        <v>2.9242459892693691</v>
      </c>
      <c r="PG5" s="285" t="e">
        <f>'4-5_Prison and Probation'!$AO4/'4-5_Prison and Probation'!LH4</f>
        <v>#DIV/0!</v>
      </c>
      <c r="PH5" s="285">
        <f>'4-5_Prison and Probation'!$AO4/'4-5_Prison and Probation'!LK4</f>
        <v>102.42600116076611</v>
      </c>
      <c r="PI5" s="285">
        <f>'4-5_Prison and Probation'!$AO4/'4-5_Prison and Probation'!LM4</f>
        <v>150.24689255916908</v>
      </c>
      <c r="PJ5" s="285">
        <f>'4-5_Prison and Probation'!$AO4/'4-5_Prison and Probation'!LO4</f>
        <v>4412</v>
      </c>
      <c r="PK5" s="285" t="e">
        <f>'4-5_Prison and Probation'!$AO4/'4-5_Prison and Probation'!LR4</f>
        <v>#VALUE!</v>
      </c>
      <c r="PO5" s="133">
        <f>'4-5_Prison and Probation'!KP4/'4-5_Prison and Probation 100K'!H4*100</f>
        <v>42.811935123972027</v>
      </c>
      <c r="PP5" s="133">
        <f>'4-5_Prison and Probation'!KS4/'4-5_Prison and Probation'!KP4*100</f>
        <v>0.59062939616198284</v>
      </c>
      <c r="PQ5" s="133" t="e">
        <f>'4-5_Prison and Probation'!LA4/'4-5_Prison and Probation'!KP4*100</f>
        <v>#VALUE!</v>
      </c>
      <c r="PR5" s="133">
        <f>'4-5_Prison and Probation'!KQ4/'4-5_Prison and Probation 100K'!H4*100</f>
        <v>2.938691480035966</v>
      </c>
      <c r="PS5" s="133">
        <f>'4-5_Prison and Probation'!KT4/'4-5_Prison and Probation'!KQ4*100</f>
        <v>0</v>
      </c>
      <c r="PT5" s="133" t="e">
        <f>'4-5_Prison and Probation'!LB4/'4-5_Prison and Probation'!KQ4*100</f>
        <v>#VALUE!</v>
      </c>
      <c r="PX5" s="133">
        <f>'4-5_Prison and Probation'!LG4/'4-5_Prison and Probation'!$KQ4*100</f>
        <v>0</v>
      </c>
      <c r="PY5" s="133">
        <f>'4-5_Prison and Probation'!LI4/'4-5_Prison and Probation'!$KQ4*100</f>
        <v>0</v>
      </c>
      <c r="PZ5" s="133">
        <f>'4-5_Prison and Probation'!LL4/'4-5_Prison and Probation'!$KQ4*100</f>
        <v>40.984824780976219</v>
      </c>
      <c r="QA5" s="133">
        <f>'4-5_Prison and Probation'!LN4/'4-5_Prison and Probation'!$KQ4*100</f>
        <v>14.799749687108887</v>
      </c>
      <c r="QB5" s="133">
        <f>'4-5_Prison and Probation'!LP4/'4-5_Prison and Probation'!$KQ4*100</f>
        <v>16.829630788485609</v>
      </c>
      <c r="QC5" s="133" t="e">
        <f>'4-5_Prison and Probation'!LS4/'4-5_Prison and Probation'!$KQ4*100</f>
        <v>#VALUE!</v>
      </c>
    </row>
    <row r="6" spans="1:1298">
      <c r="A6" s="285">
        <v>4</v>
      </c>
      <c r="B6" s="292" t="s">
        <v>27</v>
      </c>
      <c r="C6" s="248">
        <v>9111.0779999999995</v>
      </c>
      <c r="D6" s="248">
        <v>9235.0849999999991</v>
      </c>
      <c r="E6" s="248">
        <v>9356.4830000000002</v>
      </c>
      <c r="F6" s="248">
        <v>9477.1190000000006</v>
      </c>
      <c r="G6" s="248">
        <v>9593.0380000000005</v>
      </c>
      <c r="H6" s="248">
        <v>9705.643</v>
      </c>
      <c r="I6" s="288" t="s">
        <v>3336</v>
      </c>
      <c r="J6" s="133">
        <f>'4-5_Prison and Probation 100K'!J5</f>
        <v>254.53629087578881</v>
      </c>
      <c r="K6" s="133">
        <f>'4-5_Prison and Probation 100K'!K5</f>
        <v>227.76184518063451</v>
      </c>
      <c r="L6" s="133">
        <f>'4-5_Prison and Probation 100K'!L5</f>
        <v>217.25043480547126</v>
      </c>
      <c r="M6" s="133">
        <f>'4-5_Prison and Probation 100K'!M5</f>
        <v>238.24750960708627</v>
      </c>
      <c r="N6" s="133">
        <f>'4-5_Prison and Probation 100K'!N5</f>
        <v>252.23500626183278</v>
      </c>
      <c r="O6" s="133">
        <f>'4-5_Prison and Probation 100K'!O5</f>
        <v>236.33673729808527</v>
      </c>
      <c r="P6" s="346">
        <f t="shared" si="1"/>
        <v>-7.1500820237003921</v>
      </c>
      <c r="Q6" s="288" t="s">
        <v>3336</v>
      </c>
      <c r="R6" s="133">
        <f>'4-5_Prison and Probation 100K'!R5/'4-5_Prison and Probation 100K'!J5*100</f>
        <v>72.959337674097711</v>
      </c>
      <c r="S6" s="133">
        <f>'4-5_Prison and Probation 100K'!S5/'4-5_Prison and Probation 100K'!K5*100</f>
        <v>14.343443947893888</v>
      </c>
      <c r="T6" s="133">
        <f>'4-5_Prison and Probation 100K'!T5/'4-5_Prison and Probation 100K'!L5*100</f>
        <v>17.523490923402367</v>
      </c>
      <c r="U6" s="133">
        <f>'4-5_Prison and Probation 100K'!U5/'4-5_Prison and Probation 100K'!M5*100</f>
        <v>17.170822445635324</v>
      </c>
      <c r="V6" s="133">
        <f>'4-5_Prison and Probation 100K'!V5/'4-5_Prison and Probation 100K'!N5*100</f>
        <v>18.332851179898334</v>
      </c>
      <c r="W6" s="341" t="s">
        <v>1183</v>
      </c>
      <c r="X6" s="349" t="s">
        <v>1183</v>
      </c>
      <c r="Y6" s="288" t="s">
        <v>3336</v>
      </c>
      <c r="Z6" s="285">
        <f>'4-5_Prison and Probation 100K'!Z5/'4-5_Prison and Probation 100K'!J5*100</f>
        <v>2.8545556465870381</v>
      </c>
      <c r="AA6" s="285">
        <f>'4-5_Prison and Probation 100K'!AA5/'4-5_Prison and Probation 100K'!K5*100</f>
        <v>2.4484168489112865</v>
      </c>
      <c r="AB6" s="285">
        <f>'4-5_Prison and Probation 100K'!AB5/'4-5_Prison and Probation 100K'!L5*100</f>
        <v>2.6860825503025527</v>
      </c>
      <c r="AC6" s="285">
        <f>'4-5_Prison and Probation 100K'!AC5/'4-5_Prison and Probation 100K'!M5*100</f>
        <v>2.8300633331857039</v>
      </c>
      <c r="AD6" s="285">
        <f>'4-5_Prison and Probation 100K'!AD5/'4-5_Prison and Probation 100K'!N5*100</f>
        <v>2.8681241476216059</v>
      </c>
      <c r="AE6" s="285">
        <f>'4-5_Prison and Probation 100K'!AE5/'4-5_Prison and Probation 100K'!O5*100</f>
        <v>3.1301769988665096</v>
      </c>
      <c r="AF6" s="346">
        <f t="shared" si="3"/>
        <v>9.6554906053069942</v>
      </c>
      <c r="AG6" s="288" t="s">
        <v>3336</v>
      </c>
      <c r="AH6" s="285">
        <f>'4-5_Prison and Probation 100K'!AH5/'4-5_Prison and Probation 100K'!J5*100</f>
        <v>3.2426372299598984</v>
      </c>
      <c r="AI6" s="285">
        <f>'4-5_Prison and Probation 100K'!AI5/'4-5_Prison and Probation 100K'!K5*100</f>
        <v>2.9713796710088429</v>
      </c>
      <c r="AJ6" s="285">
        <f>'4-5_Prison and Probation 100K'!AJ5/'4-5_Prison and Probation 100K'!L5*100</f>
        <v>3.0107738475918726</v>
      </c>
      <c r="AK6" s="285">
        <f>'4-5_Prison and Probation 100K'!AK5/'4-5_Prison and Probation 100K'!M5*100</f>
        <v>2.6573364630851679</v>
      </c>
      <c r="AL6" s="285">
        <f>'4-5_Prison and Probation 100K'!AL5/'4-5_Prison and Probation 100K'!N5*100</f>
        <v>2.5292391618795715</v>
      </c>
      <c r="AM6" s="285">
        <f>'4-5_Prison and Probation 100K'!AM5/'4-5_Prison and Probation 100K'!O5*100</f>
        <v>2.2931380242392536</v>
      </c>
      <c r="AN6" s="346">
        <f t="shared" si="4"/>
        <v>-29.281696914717386</v>
      </c>
      <c r="AO6" s="288" t="s">
        <v>3336</v>
      </c>
      <c r="AP6" s="285">
        <f>'4-5_Prison and Probation 100K'!AP5/'4-5_Prison and Probation 100K'!AH5*100</f>
        <v>0.39893617021276595</v>
      </c>
      <c r="AQ6" s="167">
        <f>'4-5_Prison and Probation 100K'!AQ5/'4-5_Prison and Probation 100K'!AI5*100</f>
        <v>0</v>
      </c>
      <c r="AR6" s="285">
        <f>'4-5_Prison and Probation 100K'!AR5/'4-5_Prison and Probation 100K'!AJ5*100</f>
        <v>0.49019607843137253</v>
      </c>
      <c r="AS6" s="133">
        <f>'4-5_Prison and Probation 100K'!AS5/'4-5_Prison and Probation 100K'!AK5*100</f>
        <v>0.66666666666666663</v>
      </c>
      <c r="AT6" s="133">
        <f>'4-5_Prison and Probation 100K'!AT5/'4-5_Prison and Probation 100K'!AL5*100</f>
        <v>1.1437908496732025</v>
      </c>
      <c r="AU6" s="133">
        <f>'4-5_Prison and Probation 100K'!AU5/'4-5_Prison and Probation 100K'!AM5*100</f>
        <v>0.57034220532319391</v>
      </c>
      <c r="AV6" s="346">
        <f t="shared" si="20"/>
        <v>42.965779467680591</v>
      </c>
      <c r="AW6" s="288" t="s">
        <v>3336</v>
      </c>
      <c r="AX6" s="285">
        <f>'4-5_Prison and Probation 100K'!AX5/'4-5_Prison and Probation 100K'!J5*100</f>
        <v>9.4864387046699153E-2</v>
      </c>
      <c r="AY6" s="285">
        <f>'4-5_Prison and Probation 100K'!AY5/'4-5_Prison and Probation 100K'!K5*100</f>
        <v>0.11410097936673957</v>
      </c>
      <c r="AZ6" s="285">
        <f>'4-5_Prison and Probation 100K'!AZ5/'4-5_Prison and Probation 100K'!L5*100</f>
        <v>0.14758695331332708</v>
      </c>
      <c r="BA6" s="285">
        <f>'4-5_Prison and Probation 100K'!BA5/'4-5_Prison and Probation 100K'!M5*100</f>
        <v>0.34988263430621375</v>
      </c>
      <c r="BB6" s="285">
        <f>'4-5_Prison and Probation 100K'!BB5/'4-5_Prison and Probation 100K'!N5*100</f>
        <v>0.33061949828491133</v>
      </c>
      <c r="BC6" s="285">
        <f>'4-5_Prison and Probation 100K'!BC5/'4-5_Prison and Probation 100K'!O5*100</f>
        <v>0.34876623942802332</v>
      </c>
      <c r="BD6" s="346">
        <f t="shared" si="5"/>
        <v>267.64717538978584</v>
      </c>
      <c r="BE6" s="288" t="s">
        <v>3336</v>
      </c>
      <c r="BF6" s="133">
        <f>'4-5_Prison and Probation 100K'!BF5</f>
        <v>90.713744301168319</v>
      </c>
      <c r="BG6" s="133">
        <f>'4-5_Prison and Probation 100K'!BG5</f>
        <v>92.895734040347236</v>
      </c>
      <c r="BH6" s="133">
        <f>'4-5_Prison and Probation 100K'!BH5</f>
        <v>95.046397241356601</v>
      </c>
      <c r="BI6" s="133">
        <f>'4-5_Prison and Probation 100K'!BI5</f>
        <v>103.83957403088426</v>
      </c>
      <c r="BJ6" s="133">
        <f>'4-5_Prison and Probation 100K'!BJ5</f>
        <v>98.957181239144461</v>
      </c>
      <c r="BK6" s="338">
        <f>'4-5_Prison and Probation 100K'!BK5</f>
        <v>87.160634282550888</v>
      </c>
      <c r="BL6" s="346">
        <f t="shared" si="21"/>
        <v>-3.9168375707446899</v>
      </c>
      <c r="BM6" s="288" t="s">
        <v>3336</v>
      </c>
      <c r="BN6" s="133">
        <f>'4-5_Prison and Probation 100K'!BN5/'4-5_Prison and Probation 100K'!BF5*100</f>
        <v>94.301270417422856</v>
      </c>
      <c r="BO6" s="133">
        <f>'4-5_Prison and Probation 100K'!BO5/'4-5_Prison and Probation 100K'!BG5*100</f>
        <v>89.987177992773042</v>
      </c>
      <c r="BP6" s="133">
        <f>'4-5_Prison and Probation 100K'!BP5/'4-5_Prison and Probation 100K'!BH5*100</f>
        <v>90.374451816035091</v>
      </c>
      <c r="BQ6" s="133">
        <f>'4-5_Prison and Probation 100K'!BQ5/'4-5_Prison and Probation 100K'!BI5*100</f>
        <v>99.339498018494083</v>
      </c>
      <c r="BR6" s="133">
        <f>'4-5_Prison and Probation 100K'!BR5/'4-5_Prison and Probation 100K'!BJ5*100</f>
        <v>99.209944169387967</v>
      </c>
      <c r="BS6" s="338">
        <f>'4-5_Prison and Probation 100K'!BS5/'4-5_Prison and Probation 100K'!BK5*100</f>
        <v>99.243454104852518</v>
      </c>
      <c r="BT6" s="356">
        <f t="shared" si="22"/>
        <v>5.2408452882481527</v>
      </c>
      <c r="BU6" s="288" t="s">
        <v>3336</v>
      </c>
      <c r="BV6" s="285" t="e">
        <f>'4-5_Prison and Probation 100K'!BV5/'4-5_Prison and Probation 100K'!BF5*100</f>
        <v>#VALUE!</v>
      </c>
      <c r="BW6" s="285" t="e">
        <f>'4-5_Prison and Probation 100K'!BW5/'4-5_Prison and Probation 100K'!BG5*100</f>
        <v>#VALUE!</v>
      </c>
      <c r="BX6" s="285" t="e">
        <f>'4-5_Prison and Probation 100K'!BX5/'4-5_Prison and Probation 100K'!BH5*100</f>
        <v>#VALUE!</v>
      </c>
      <c r="BY6" s="285" t="e">
        <f>'4-5_Prison and Probation 100K'!BY5/'4-5_Prison and Probation 100K'!BI5*100</f>
        <v>#VALUE!</v>
      </c>
      <c r="BZ6" s="285" t="e">
        <f>'4-5_Prison and Probation 100K'!BZ5/'4-5_Prison and Probation 100K'!BJ5*100</f>
        <v>#VALUE!</v>
      </c>
      <c r="CA6" s="285" t="e">
        <f>'4-5_Prison and Probation 100K'!CA5/'4-5_Prison and Probation 100K'!BK5*100</f>
        <v>#VALUE!</v>
      </c>
      <c r="CB6" s="346" t="e">
        <f t="shared" si="6"/>
        <v>#VALUE!</v>
      </c>
      <c r="CC6" s="288" t="s">
        <v>3336</v>
      </c>
      <c r="CD6" s="285" t="e">
        <f>'4-5_Prison and Probation 100K'!CD5/'4-5_Prison and Probation 100K'!BF5*100</f>
        <v>#VALUE!</v>
      </c>
      <c r="CE6" s="285" t="e">
        <f>'4-5_Prison and Probation 100K'!CE5/'4-5_Prison and Probation 100K'!BG5*100</f>
        <v>#VALUE!</v>
      </c>
      <c r="CF6" s="285" t="e">
        <f>'4-5_Prison and Probation 100K'!CF5/'4-5_Prison and Probation 100K'!BH5*100</f>
        <v>#VALUE!</v>
      </c>
      <c r="CG6" s="285" t="e">
        <f>'4-5_Prison and Probation 100K'!CG5/'4-5_Prison and Probation 100K'!BI5*100</f>
        <v>#VALUE!</v>
      </c>
      <c r="CH6" s="285" t="e">
        <f>'4-5_Prison and Probation 100K'!CH5/'4-5_Prison and Probation 100K'!BJ5*100</f>
        <v>#VALUE!</v>
      </c>
      <c r="CI6" s="285" t="e">
        <f>'4-5_Prison and Probation 100K'!CI5/'4-5_Prison and Probation 100K'!BK5*100</f>
        <v>#VALUE!</v>
      </c>
      <c r="CJ6" s="346" t="e">
        <f t="shared" si="7"/>
        <v>#VALUE!</v>
      </c>
      <c r="CK6" s="288" t="s">
        <v>3336</v>
      </c>
      <c r="CL6" s="285" t="e">
        <f>'4-5_Prison and Probation 100K'!CL5/'4-5_Prison and Probation 100K'!CD5*100</f>
        <v>#VALUE!</v>
      </c>
      <c r="CM6" s="285" t="e">
        <f>'4-5_Prison and Probation 100K'!CM5/'4-5_Prison and Probation 100K'!CE5*100</f>
        <v>#VALUE!</v>
      </c>
      <c r="CN6" s="285" t="e">
        <f>'4-5_Prison and Probation 100K'!CN5/'4-5_Prison and Probation 100K'!CF5*100</f>
        <v>#VALUE!</v>
      </c>
      <c r="CO6" s="285" t="e">
        <f>'4-5_Prison and Probation 100K'!CO5/'4-5_Prison and Probation 100K'!CG5*100</f>
        <v>#VALUE!</v>
      </c>
      <c r="CP6" s="285" t="e">
        <f>'4-5_Prison and Probation 100K'!CP5/'4-5_Prison and Probation 100K'!CH5*100</f>
        <v>#VALUE!</v>
      </c>
      <c r="CQ6" s="285" t="e">
        <f>'4-5_Prison and Probation 100K'!CQ5/'4-5_Prison and Probation 100K'!CI5*100</f>
        <v>#VALUE!</v>
      </c>
      <c r="CR6" s="346" t="e">
        <f t="shared" si="8"/>
        <v>#VALUE!</v>
      </c>
      <c r="CS6" s="288" t="s">
        <v>3336</v>
      </c>
      <c r="CT6" s="285" t="e">
        <f>'4-5_Prison and Probation 100K'!CT5/'4-5_Prison and Probation 100K'!BF5*100</f>
        <v>#VALUE!</v>
      </c>
      <c r="CU6" s="285" t="e">
        <f>'4-5_Prison and Probation 100K'!CU5/'4-5_Prison and Probation 100K'!BG5*100</f>
        <v>#VALUE!</v>
      </c>
      <c r="CV6" s="285" t="e">
        <f>'4-5_Prison and Probation 100K'!CV5/'4-5_Prison and Probation 100K'!BH5*100</f>
        <v>#VALUE!</v>
      </c>
      <c r="CW6" s="285" t="e">
        <f>'4-5_Prison and Probation 100K'!CW5/'4-5_Prison and Probation 100K'!BI5*100</f>
        <v>#VALUE!</v>
      </c>
      <c r="CX6" s="285" t="e">
        <f>'4-5_Prison and Probation 100K'!CX5/'4-5_Prison and Probation 100K'!BJ5*100</f>
        <v>#VALUE!</v>
      </c>
      <c r="CY6" s="285" t="e">
        <f>'4-5_Prison and Probation 100K'!CY5/'4-5_Prison and Probation 100K'!BK5*100</f>
        <v>#VALUE!</v>
      </c>
      <c r="CZ6" s="346" t="e">
        <f t="shared" si="9"/>
        <v>#VALUE!</v>
      </c>
      <c r="DA6" s="288" t="s">
        <v>3336</v>
      </c>
      <c r="DB6" s="133">
        <f>'4-5_Prison and Probation'!DP5/C6*100</f>
        <v>55.756300187529952</v>
      </c>
      <c r="DC6" s="133">
        <f>'4-5_Prison and Probation'!DQ5/D6*100</f>
        <v>64.62311933241547</v>
      </c>
      <c r="DD6" s="133">
        <f>'4-5_Prison and Probation'!DR5/E6*100</f>
        <v>80.468269968534116</v>
      </c>
      <c r="DE6" s="133">
        <f>'4-5_Prison and Probation'!DS5/F6*100</f>
        <v>63.901276326698017</v>
      </c>
      <c r="DF6" s="133">
        <f>'4-5_Prison and Probation'!DT5/G6*100</f>
        <v>75.669459455909589</v>
      </c>
      <c r="DG6" s="133">
        <f>'4-5_Prison and Probation'!DU5/H6*100</f>
        <v>75.353070373596069</v>
      </c>
      <c r="DH6" s="346">
        <f t="shared" si="10"/>
        <v>35.147185376638362</v>
      </c>
      <c r="DI6" s="288" t="s">
        <v>3336</v>
      </c>
      <c r="DJ6" s="285">
        <f>'4-5_Prison and Probation 100K'!DJ5/'4-5_Prison and Probation 100K'!DB5*100</f>
        <v>2.8543307086614171</v>
      </c>
      <c r="DK6" s="285">
        <f>'4-5_Prison and Probation 100K'!DK5/'4-5_Prison and Probation 100K'!DC5*100</f>
        <v>2.2285522788203749</v>
      </c>
      <c r="DL6" s="285">
        <f>'4-5_Prison and Probation 100K'!DL5/'4-5_Prison and Probation 100K'!DD5*100</f>
        <v>1.3547615885243725</v>
      </c>
      <c r="DM6" s="285">
        <f>'4-5_Prison and Probation 100K'!DM5/'4-5_Prison and Probation 100K'!DE5*100</f>
        <v>2.0310435931307791</v>
      </c>
      <c r="DN6" s="285">
        <f>'4-5_Prison and Probation 100K'!DN5/'4-5_Prison and Probation 100K'!DF5*100</f>
        <v>1.873536299765808</v>
      </c>
      <c r="DO6" s="285">
        <f>'4-5_Prison and Probation 100K'!DO5/'4-5_Prison and Probation 100K'!DG5*100</f>
        <v>1.6749846174882066</v>
      </c>
      <c r="DP6" s="346">
        <f t="shared" si="11"/>
        <v>-41.317780297654551</v>
      </c>
      <c r="DQ6" s="288" t="s">
        <v>3336</v>
      </c>
      <c r="DR6" s="285">
        <f>'4-5_Prison and Probation 100K'!DR5/'4-5_Prison and Probation 100K'!DJ5*100</f>
        <v>8.2758620689655178</v>
      </c>
      <c r="DS6" s="285">
        <f>'4-5_Prison and Probation 100K'!DS5/'4-5_Prison and Probation 100K'!DK5*100</f>
        <v>3.0075187969924819</v>
      </c>
      <c r="DT6" s="285">
        <f>'4-5_Prison and Probation 100K'!DT5/'4-5_Prison and Probation 100K'!DL5*100</f>
        <v>1.9607843137254901</v>
      </c>
      <c r="DU6" s="285">
        <f>'4-5_Prison and Probation 100K'!DU5/'4-5_Prison and Probation 100K'!DM5*100</f>
        <v>1.6260162601626014</v>
      </c>
      <c r="DV6" s="285">
        <f>'4-5_Prison and Probation 100K'!DV5/'4-5_Prison and Probation 100K'!DN5*100</f>
        <v>5.1470588235294112</v>
      </c>
      <c r="DW6" s="285">
        <f>'4-5_Prison and Probation 100K'!DW5/'4-5_Prison and Probation 100K'!DO5*100</f>
        <v>7.7551020408163263</v>
      </c>
      <c r="DX6" s="346">
        <f t="shared" si="12"/>
        <v>-6.2925170068027256</v>
      </c>
      <c r="DY6" s="288" t="s">
        <v>3336</v>
      </c>
      <c r="DZ6" s="285" t="e">
        <f>'4-5_Prison and Probation 100K'!DZ5/'4-5_Prison and Probation 100K'!DR5*100</f>
        <v>#VALUE!</v>
      </c>
      <c r="EA6" s="285" t="e">
        <f>'4-5_Prison and Probation 100K'!EA5/'4-5_Prison and Probation 100K'!DS5*100</f>
        <v>#VALUE!</v>
      </c>
      <c r="EB6" s="285">
        <f>'4-5_Prison and Probation 100K'!EB5/'4-5_Prison and Probation 100K'!DT5*100</f>
        <v>100</v>
      </c>
      <c r="EC6" s="285">
        <f>'4-5_Prison and Probation 100K'!EC5/'4-5_Prison and Probation 100K'!DU5*100</f>
        <v>0</v>
      </c>
      <c r="ED6" s="285">
        <f>'4-5_Prison and Probation 100K'!ED5/'4-5_Prison and Probation 100K'!DV5*100</f>
        <v>57.142857142857139</v>
      </c>
      <c r="EE6" s="285">
        <f>'4-5_Prison and Probation 100K'!EE5/'4-5_Prison and Probation 100K'!DW5*100</f>
        <v>42.105263157894733</v>
      </c>
      <c r="EF6" s="346" t="e">
        <f t="shared" si="13"/>
        <v>#VALUE!</v>
      </c>
      <c r="EG6" s="288" t="s">
        <v>3336</v>
      </c>
      <c r="EH6" s="285">
        <f>'4-5_Prison and Probation 100K'!EH5/'4-5_Prison and Probation 100K'!DB5*100</f>
        <v>97.145669291338592</v>
      </c>
      <c r="EI6" s="285">
        <f>'4-5_Prison and Probation 100K'!EI5/'4-5_Prison and Probation 100K'!DC5*100</f>
        <v>97.771447721179626</v>
      </c>
      <c r="EJ6" s="285">
        <f>'4-5_Prison and Probation 100K'!EJ5/'4-5_Prison and Probation 100K'!DD5*100</f>
        <v>98.645238411475617</v>
      </c>
      <c r="EK6" s="285">
        <f>'4-5_Prison and Probation 100K'!EK5/'4-5_Prison and Probation 100K'!DE5*100</f>
        <v>97.968956406869211</v>
      </c>
      <c r="EL6" s="285">
        <f>'4-5_Prison and Probation 100K'!EL5/'4-5_Prison and Probation 100K'!DF5*100</f>
        <v>98.126463700234183</v>
      </c>
      <c r="EM6" s="285">
        <f>'4-5_Prison and Probation 100K'!EM5/'4-5_Prison and Probation 100K'!DG5*100</f>
        <v>98.325015382511765</v>
      </c>
      <c r="EN6" s="346">
        <f t="shared" si="14"/>
        <v>1.2139975973981336</v>
      </c>
      <c r="EO6" s="288" t="s">
        <v>3336</v>
      </c>
      <c r="EP6" s="285" t="e">
        <f>'4-5_Prison and Probation 100K'!EP5/'4-5_Prison and Probation 100K'!EH5*100</f>
        <v>#VALUE!</v>
      </c>
      <c r="EQ6" s="285">
        <f>'4-5_Prison and Probation 100K'!EQ5/'4-5_Prison and Probation 100K'!EI5*100</f>
        <v>11.345329905741215</v>
      </c>
      <c r="ER6" s="285">
        <f>'4-5_Prison and Probation 100K'!ER5/'4-5_Prison and Probation 100K'!EJ5*100</f>
        <v>11.606301332974283</v>
      </c>
      <c r="ES6" s="285">
        <f>'4-5_Prison and Probation 100K'!ES5/'4-5_Prison and Probation 100K'!EK5*100</f>
        <v>17.916736895331198</v>
      </c>
      <c r="ET6" s="285">
        <f>'4-5_Prison and Probation 100K'!ET5/'4-5_Prison and Probation 100K'!EL5*100</f>
        <v>16.355468201600452</v>
      </c>
      <c r="EU6" s="285">
        <f>'4-5_Prison and Probation 100K'!EU5/'4-5_Prison and Probation 100K'!EM5*100</f>
        <v>21.290502016409402</v>
      </c>
      <c r="EV6" s="346" t="e">
        <f t="shared" si="15"/>
        <v>#VALUE!</v>
      </c>
      <c r="EW6" s="288" t="s">
        <v>3336</v>
      </c>
      <c r="EX6" s="285">
        <f>'4-5_Prison and Probation 100K'!EX5/'4-5_Prison and Probation 100K'!EH5*100</f>
        <v>99.128672745694018</v>
      </c>
      <c r="EY6" s="285">
        <f>'4-5_Prison and Probation 100K'!EY5/'4-5_Prison and Probation 100K'!EI5*100</f>
        <v>90.934018851756633</v>
      </c>
      <c r="EZ6" s="285">
        <f>'4-5_Prison and Probation 100K'!EZ5/'4-5_Prison and Probation 100K'!EJ5*100</f>
        <v>87.639693011983297</v>
      </c>
      <c r="FA6" s="285">
        <f>'4-5_Prison and Probation 100K'!FA5/'4-5_Prison and Probation 100K'!EK5*100</f>
        <v>80.448339794370483</v>
      </c>
      <c r="FB6" s="285">
        <f>'4-5_Prison and Probation 100K'!FB5/'4-5_Prison and Probation 100K'!EL5*100</f>
        <v>82.956619401937388</v>
      </c>
      <c r="FC6" s="285">
        <f>'4-5_Prison and Probation 100K'!FC5/'4-5_Prison and Probation 100K'!EM5*100</f>
        <v>73.293005145320549</v>
      </c>
      <c r="FD6" s="346">
        <f t="shared" si="16"/>
        <v>-26.062759527359589</v>
      </c>
      <c r="FE6" s="288" t="s">
        <v>3336</v>
      </c>
      <c r="FF6" s="285" t="e">
        <f>'4-5_Prison and Probation 100K'!FF5/'4-5_Prison and Probation 100K'!EH5*100</f>
        <v>#VALUE!</v>
      </c>
      <c r="FG6" s="285" t="e">
        <f>'4-5_Prison and Probation 100K'!FG5/'4-5_Prison and Probation 100K'!EI5*100</f>
        <v>#VALUE!</v>
      </c>
      <c r="FH6" s="285" t="e">
        <f>'4-5_Prison and Probation 100K'!FH5/'4-5_Prison and Probation 100K'!EJ5*100</f>
        <v>#VALUE!</v>
      </c>
      <c r="FI6" s="285" t="e">
        <f>'4-5_Prison and Probation 100K'!FI5/'4-5_Prison and Probation 100K'!EK5*100</f>
        <v>#VALUE!</v>
      </c>
      <c r="FJ6" s="285">
        <f>'4-5_Prison and Probation 100K'!FJ5/'4-5_Prison and Probation 100K'!EL5*100</f>
        <v>0.56156113996911405</v>
      </c>
      <c r="FK6" s="285">
        <f>'4-5_Prison and Probation 100K'!FK5/'4-5_Prison and Probation 100K'!EM5*100</f>
        <v>0.6675010429703796</v>
      </c>
      <c r="FL6" s="346" t="e">
        <f t="shared" si="17"/>
        <v>#VALUE!</v>
      </c>
      <c r="FM6" s="288" t="s">
        <v>3336</v>
      </c>
      <c r="FN6" s="285" t="e">
        <f>'4-5_Prison and Probation 100K'!FN5/'4-5_Prison and Probation 100K'!FF5*100</f>
        <v>#VALUE!</v>
      </c>
      <c r="FO6" s="285" t="e">
        <f>'4-5_Prison and Probation 100K'!FO5/'4-5_Prison and Probation 100K'!FG5*100</f>
        <v>#VALUE!</v>
      </c>
      <c r="FP6" s="285" t="e">
        <f>'4-5_Prison and Probation 100K'!FP5/'4-5_Prison and Probation 100K'!FH5*100</f>
        <v>#VALUE!</v>
      </c>
      <c r="FQ6" s="285" t="e">
        <f>'4-5_Prison and Probation 100K'!FQ5/'4-5_Prison and Probation 100K'!FI5*100</f>
        <v>#VALUE!</v>
      </c>
      <c r="FR6" s="285">
        <f>'4-5_Prison and Probation 100K'!FR5/'4-5_Prison and Probation 100K'!FJ5*100</f>
        <v>2.5</v>
      </c>
      <c r="FS6" s="285">
        <f>'4-5_Prison and Probation 100K'!FS5/'4-5_Prison and Probation 100K'!FK5*100</f>
        <v>2.083333333333333</v>
      </c>
      <c r="FT6" s="346" t="e">
        <f t="shared" si="18"/>
        <v>#VALUE!</v>
      </c>
      <c r="FU6" s="288" t="s">
        <v>3336</v>
      </c>
      <c r="FV6" s="285">
        <f>'4-5_Prison and Probation 100K'!FV5/'4-5_Prison and Probation 100K'!EH5*100</f>
        <v>3.8095238095238093</v>
      </c>
      <c r="FW6" s="285" t="e">
        <f>'4-5_Prison and Probation 100K'!FW5/'4-5_Prison and Probation 100K'!EI5*100</f>
        <v>#VALUE!</v>
      </c>
      <c r="FX6" s="285">
        <f>'4-5_Prison and Probation 100K'!FX5/'4-5_Prison and Probation 100K'!EJ5*100</f>
        <v>2.1273730981553789</v>
      </c>
      <c r="FY6" s="285">
        <f>'4-5_Prison and Probation 100K'!FY5/'4-5_Prison and Probation 100K'!EK5*100</f>
        <v>3.7080734872745666</v>
      </c>
      <c r="FZ6" s="285">
        <f>'4-5_Prison and Probation 100K'!FZ5/'4-5_Prison and Probation 100K'!EL5*100</f>
        <v>2.0356591323880386</v>
      </c>
      <c r="GA6" s="285">
        <f>'4-5_Prison and Probation 100K'!GA5/'4-5_Prison and Probation 100K'!EM5*100</f>
        <v>6.0839938812404402</v>
      </c>
      <c r="GB6" s="346">
        <f t="shared" si="19"/>
        <v>59.704839382561545</v>
      </c>
      <c r="GC6" s="288" t="s">
        <v>3336</v>
      </c>
      <c r="GE6" s="133">
        <f>'4-5_Prison and Probation'!HA5/'4-5_Prison and Probation 100K'!$G5*100</f>
        <v>205.99313794024371</v>
      </c>
      <c r="GF6" s="285">
        <f>'4-5_Prison and Probation 100K'!GF5/'4-5_Prison and Probation 100K'!GE5*100</f>
        <v>3.5119680178128645</v>
      </c>
      <c r="GG6" s="285">
        <f>'4-5_Prison and Probation 100K'!GG5/'4-5_Prison and Probation 100K'!GE5*100</f>
        <v>0.41507311165205002</v>
      </c>
      <c r="GH6" s="285">
        <f>'4-5_Prison and Probation 100K'!GH5/'4-5_Prison and Probation 100K'!GE5*100</f>
        <v>3.097009260664946</v>
      </c>
      <c r="GI6" s="285">
        <f>'4-5_Prison and Probation 100K'!GI5/'4-5_Prison and Probation 100K'!GH5*100</f>
        <v>1.1437908496732025</v>
      </c>
      <c r="GJ6" s="288" t="s">
        <v>3336</v>
      </c>
      <c r="GK6" s="133" t="e">
        <f>'4-5_Prison and Probation'!HG5/'4-5_Prison and Probation 100K'!$G5*100</f>
        <v>#VALUE!</v>
      </c>
      <c r="GL6" s="285" t="e">
        <f>'4-5_Prison and Probation 100K'!GL5/'4-5_Prison and Probation 100K'!GK5*100</f>
        <v>#VALUE!</v>
      </c>
      <c r="GM6" s="285" t="e">
        <f>'4-5_Prison and Probation 100K'!GM5/'4-5_Prison and Probation 100K'!GK5*100</f>
        <v>#VALUE!</v>
      </c>
      <c r="GN6" s="285" t="e">
        <f>'4-5_Prison and Probation 100K'!GN5/'4-5_Prison and Probation 100K'!GK5*100</f>
        <v>#VALUE!</v>
      </c>
      <c r="GO6" s="285" t="e">
        <f>'4-5_Prison and Probation 100K'!GO5/'4-5_Prison and Probation 100K'!GN5*100</f>
        <v>#VALUE!</v>
      </c>
      <c r="GP6" s="288" t="s">
        <v>3336</v>
      </c>
      <c r="GQ6" s="133">
        <f>'4-5_Prison and Probation'!HM5/'4-5_Prison and Probation 100K'!$G5*100</f>
        <v>25.872929931060419</v>
      </c>
      <c r="GR6" s="285" t="e">
        <f>'4-5_Prison and Probation 100K'!GR5/'4-5_Prison and Probation 100K'!GQ5*100</f>
        <v>#VALUE!</v>
      </c>
      <c r="GS6" s="285" t="e">
        <f>'4-5_Prison and Probation 100K'!GS5/'4-5_Prison and Probation 100K'!GQ5*100</f>
        <v>#VALUE!</v>
      </c>
      <c r="GT6" s="285" t="e">
        <f>'4-5_Prison and Probation 100K'!GT5/'4-5_Prison and Probation 100K'!GQ5*100</f>
        <v>#VALUE!</v>
      </c>
      <c r="GU6" s="285" t="e">
        <f>'4-5_Prison and Probation 100K'!GU5/'4-5_Prison and Probation 100K'!GT5*100</f>
        <v>#VALUE!</v>
      </c>
      <c r="GV6" s="288" t="s">
        <v>3336</v>
      </c>
      <c r="GW6" s="133">
        <f>'4-5_Prison and Probation'!HS5/'4-5_Prison and Probation 100K'!$G5*100</f>
        <v>9.9551362144088245</v>
      </c>
      <c r="GX6" s="285" t="e">
        <f>'4-5_Prison and Probation 100K'!GX5/'4-5_Prison and Probation 100K'!GW5*100</f>
        <v>#VALUE!</v>
      </c>
      <c r="GY6" s="285" t="e">
        <f>'4-5_Prison and Probation 100K'!GY5/'4-5_Prison and Probation 100K'!GW5*100</f>
        <v>#VALUE!</v>
      </c>
      <c r="GZ6" s="285" t="e">
        <f>'4-5_Prison and Probation 100K'!GZ5/'4-5_Prison and Probation 100K'!GW5*100</f>
        <v>#VALUE!</v>
      </c>
      <c r="HA6" s="285" t="e">
        <f>'4-5_Prison and Probation 100K'!HA5/'4-5_Prison and Probation 100K'!GZ5*100</f>
        <v>#VALUE!</v>
      </c>
      <c r="HB6" s="288" t="s">
        <v>3336</v>
      </c>
      <c r="HC6" s="133" t="e">
        <f>'4-5_Prison and Probation'!HY5/'4-5_Prison and Probation 100K'!$G5*100</f>
        <v>#VALUE!</v>
      </c>
      <c r="HD6" s="285" t="e">
        <f>'4-5_Prison and Probation 100K'!HD5/'4-5_Prison and Probation 100K'!HC5*100</f>
        <v>#VALUE!</v>
      </c>
      <c r="HE6" s="285" t="e">
        <f>'4-5_Prison and Probation 100K'!HE5/'4-5_Prison and Probation 100K'!HC5*100</f>
        <v>#VALUE!</v>
      </c>
      <c r="HF6" s="285" t="e">
        <f>'4-5_Prison and Probation 100K'!HF5/'4-5_Prison and Probation 100K'!HC5*100</f>
        <v>#VALUE!</v>
      </c>
      <c r="HG6" s="285" t="e">
        <f>'4-5_Prison and Probation 100K'!HG5/'4-5_Prison and Probation 100K'!HF5*100</f>
        <v>#VALUE!</v>
      </c>
      <c r="HH6" s="288" t="s">
        <v>3336</v>
      </c>
      <c r="HI6" s="133" t="e">
        <f>'4-5_Prison and Probation'!IE5/'4-5_Prison and Probation 100K'!$G5*100</f>
        <v>#VALUE!</v>
      </c>
      <c r="HJ6" s="285" t="e">
        <f>'4-5_Prison and Probation 100K'!HJ5/'4-5_Prison and Probation 100K'!HI5*100</f>
        <v>#VALUE!</v>
      </c>
      <c r="HK6" s="285" t="e">
        <f>'4-5_Prison and Probation 100K'!HK5/'4-5_Prison and Probation 100K'!HI5*100</f>
        <v>#VALUE!</v>
      </c>
      <c r="HL6" s="285" t="e">
        <f>'4-5_Prison and Probation 100K'!HL5/'4-5_Prison and Probation 100K'!HI5*100</f>
        <v>#VALUE!</v>
      </c>
      <c r="HM6" s="285" t="e">
        <f>'4-5_Prison and Probation 100K'!HM5/'4-5_Prison and Probation 100K'!HL5*100</f>
        <v>#VALUE!</v>
      </c>
      <c r="HN6" s="288" t="s">
        <v>3336</v>
      </c>
      <c r="HO6" s="133">
        <f>'4-5_Prison and Probation'!IK5/'4-5_Prison and Probation 100K'!$G5*100</f>
        <v>2.4601174309952696</v>
      </c>
      <c r="HP6" s="285" t="e">
        <f>'4-5_Prison and Probation 100K'!HP5/'4-5_Prison and Probation 100K'!HO5*100</f>
        <v>#VALUE!</v>
      </c>
      <c r="HQ6" s="285" t="e">
        <f>'4-5_Prison and Probation 100K'!HQ5/'4-5_Prison and Probation 100K'!HO5*100</f>
        <v>#VALUE!</v>
      </c>
      <c r="HR6" s="285" t="e">
        <f>'4-5_Prison and Probation 100K'!HR5/'4-5_Prison and Probation 100K'!HO5*100</f>
        <v>#VALUE!</v>
      </c>
      <c r="HS6" s="285" t="e">
        <f>'4-5_Prison and Probation 100K'!HS5/'4-5_Prison and Probation 100K'!HR5*100</f>
        <v>#VALUE!</v>
      </c>
      <c r="HT6" s="288" t="s">
        <v>3336</v>
      </c>
      <c r="HU6" s="133" t="e">
        <f>'4-5_Prison and Probation'!IQ5/'4-5_Prison and Probation 100K'!$G5*100</f>
        <v>#VALUE!</v>
      </c>
      <c r="HV6" s="285" t="e">
        <f>'4-5_Prison and Probation 100K'!HV5/'4-5_Prison and Probation 100K'!HU5*100</f>
        <v>#VALUE!</v>
      </c>
      <c r="HW6" s="285" t="e">
        <f>'4-5_Prison and Probation 100K'!HW5/'4-5_Prison and Probation 100K'!HU5*100</f>
        <v>#VALUE!</v>
      </c>
      <c r="HX6" s="285" t="e">
        <f>'4-5_Prison and Probation 100K'!HX5/'4-5_Prison and Probation 100K'!HU5*100</f>
        <v>#VALUE!</v>
      </c>
      <c r="HY6" s="285" t="e">
        <f>'4-5_Prison and Probation 100K'!HY5/'4-5_Prison and Probation 100K'!HX5*100</f>
        <v>#VALUE!</v>
      </c>
      <c r="HZ6" s="288" t="s">
        <v>3336</v>
      </c>
      <c r="IA6" s="133">
        <f>'4-5_Prison and Probation'!IW5/'4-5_Prison and Probation 100K'!$G5*100</f>
        <v>11.143498024296369</v>
      </c>
      <c r="IB6" s="285" t="e">
        <f>'4-5_Prison and Probation 100K'!IB5/'4-5_Prison and Probation 100K'!IA5*100</f>
        <v>#VALUE!</v>
      </c>
      <c r="IC6" s="285" t="e">
        <f>'4-5_Prison and Probation 100K'!IC5/'4-5_Prison and Probation 100K'!IA5*100</f>
        <v>#VALUE!</v>
      </c>
      <c r="ID6" s="285" t="e">
        <f>'4-5_Prison and Probation 100K'!ID5/'4-5_Prison and Probation 100K'!IA5*100</f>
        <v>#VALUE!</v>
      </c>
      <c r="IE6" s="285" t="e">
        <f>'4-5_Prison and Probation 100K'!IE5/'4-5_Prison and Probation 100K'!ID5*100</f>
        <v>#VALUE!</v>
      </c>
      <c r="IF6" s="288" t="s">
        <v>3336</v>
      </c>
      <c r="IG6" s="133">
        <f>'4-5_Prison and Probation'!JC5/'4-5_Prison and Probation 100K'!$G5*100</f>
        <v>37.985881010791367</v>
      </c>
      <c r="IH6" s="285" t="e">
        <f>'4-5_Prison and Probation 100K'!IH5/'4-5_Prison and Probation 100K'!IG5*100</f>
        <v>#VALUE!</v>
      </c>
      <c r="II6" s="285" t="e">
        <f>'4-5_Prison and Probation 100K'!II5/'4-5_Prison and Probation 100K'!IG5*100</f>
        <v>#VALUE!</v>
      </c>
      <c r="IJ6" s="285" t="e">
        <f>'4-5_Prison and Probation 100K'!IJ5/'4-5_Prison and Probation 100K'!IG5*100</f>
        <v>#VALUE!</v>
      </c>
      <c r="IK6" s="285" t="e">
        <f>'4-5_Prison and Probation 100K'!IK5/'4-5_Prison and Probation 100K'!IJ5*100</f>
        <v>#VALUE!</v>
      </c>
      <c r="IL6" s="288" t="s">
        <v>3336</v>
      </c>
      <c r="IM6" s="133" t="e">
        <f>'4-5_Prison and Probation'!JI5/'4-5_Prison and Probation 100K'!$G5*100</f>
        <v>#VALUE!</v>
      </c>
      <c r="IN6" s="285" t="e">
        <f>'4-5_Prison and Probation 100K'!IN5/'4-5_Prison and Probation 100K'!IM5*100</f>
        <v>#VALUE!</v>
      </c>
      <c r="IO6" s="285" t="e">
        <f>'4-5_Prison and Probation 100K'!IO5/'4-5_Prison and Probation 100K'!IM5*100</f>
        <v>#VALUE!</v>
      </c>
      <c r="IP6" s="285" t="e">
        <f>'4-5_Prison and Probation 100K'!IP5/'4-5_Prison and Probation 100K'!IM5*100</f>
        <v>#VALUE!</v>
      </c>
      <c r="IQ6" s="285" t="e">
        <f>'4-5_Prison and Probation 100K'!IQ5/'4-5_Prison and Probation 100K'!IP5*100</f>
        <v>#VALUE!</v>
      </c>
      <c r="IR6" s="288" t="s">
        <v>3336</v>
      </c>
      <c r="IS6" s="133">
        <f>'4-5_Prison and Probation'!JO5/'4-5_Prison and Probation 100K'!$G5*100</f>
        <v>58.448637438942697</v>
      </c>
      <c r="IT6" s="285" t="e">
        <f>'4-5_Prison and Probation 100K'!IT5/'4-5_Prison and Probation 100K'!IS5*100</f>
        <v>#VALUE!</v>
      </c>
      <c r="IU6" s="285" t="e">
        <f>'4-5_Prison and Probation 100K'!IU5/'4-5_Prison and Probation 100K'!IS5*100</f>
        <v>#VALUE!</v>
      </c>
      <c r="IV6" s="285" t="e">
        <f>'4-5_Prison and Probation 100K'!IV5/'4-5_Prison and Probation 100K'!IS5*100</f>
        <v>#VALUE!</v>
      </c>
      <c r="IW6" s="285" t="e">
        <f>'4-5_Prison and Probation 100K'!IW5/'4-5_Prison and Probation 100K'!IV5*100</f>
        <v>#VALUE!</v>
      </c>
      <c r="IX6" s="381" t="s">
        <v>3336</v>
      </c>
      <c r="IY6" s="133" t="e">
        <f>'4-5_Prison and Probation'!KO5/'4-5_Prison and Probation 100K'!H5*100</f>
        <v>#VALUE!</v>
      </c>
      <c r="IZ6" s="285" t="e">
        <f>'4-5_Prison and Probation'!AO5/'4-5_Prison and Probation'!KO5</f>
        <v>#VALUE!</v>
      </c>
      <c r="JA6" s="133" t="e">
        <f>'4-5_Prison and Probation 100K'!IZ5/'4-5_Prison and Probation 100K'!IY5*100</f>
        <v>#VALUE!</v>
      </c>
      <c r="JB6" s="133" t="e">
        <f>'4-5_Prison and Probation 100K'!JA5/'4-5_Prison and Probation 100K'!IY5*100</f>
        <v>#VALUE!</v>
      </c>
      <c r="JC6" s="288" t="s">
        <v>3336</v>
      </c>
      <c r="JD6" s="285" t="e">
        <f>'4-5_Prison and Probation 100K'!JC5/'4-5_Prison and Probation 100K'!IY5*100</f>
        <v>#VALUE!</v>
      </c>
      <c r="JE6" s="285" t="e">
        <f>'4-5_Prison and Probation 100K'!JD5/'4-5_Prison and Probation 100K'!IY5*100</f>
        <v>#VALUE!</v>
      </c>
      <c r="JF6" s="285" t="e">
        <f>'4-5_Prison and Probation 100K'!JE5/'4-5_Prison and Probation 100K'!JC5*100</f>
        <v>#VALUE!</v>
      </c>
      <c r="JG6" s="285" t="e">
        <f>'4-5_Prison and Probation 100K'!JF5/'4-5_Prison and Probation 100K'!JD5*100</f>
        <v>#VALUE!</v>
      </c>
      <c r="JH6" s="285" t="e">
        <f>'4-5_Prison and Probation 100K'!JG5/'4-5_Prison and Probation 100K'!JC5*100</f>
        <v>#VALUE!</v>
      </c>
      <c r="JI6" s="285" t="e">
        <f>'4-5_Prison and Probation 100K'!JH5/'4-5_Prison and Probation 100K'!JD5*100</f>
        <v>#VALUE!</v>
      </c>
      <c r="JJ6" s="285" t="e">
        <f>'4-5_Prison and Probation 100K'!JI5/'4-5_Prison and Probation 100K'!JC5*100</f>
        <v>#VALUE!</v>
      </c>
      <c r="JK6" s="285" t="e">
        <f>'4-5_Prison and Probation 100K'!JJ5/'4-5_Prison and Probation 100K'!JD5*100</f>
        <v>#VALUE!</v>
      </c>
      <c r="JL6" s="285" t="e">
        <f>'4-5_Prison and Probation 100K'!JK5/'4-5_Prison and Probation 100K'!IZ5*100</f>
        <v>#VALUE!</v>
      </c>
      <c r="JM6" s="285" t="e">
        <f>'4-5_Prison and Probation 100K'!JL5/'4-5_Prison and Probation 100K'!JA5*100</f>
        <v>#VALUE!</v>
      </c>
      <c r="JN6" s="288" t="s">
        <v>3336</v>
      </c>
      <c r="JO6" s="285" t="e">
        <f>'4-5_Prison and Probation 100K'!JN5/'4-5_Prison and Probation 100K'!JK5*100</f>
        <v>#VALUE!</v>
      </c>
      <c r="JP6" s="285" t="e">
        <f>'4-5_Prison and Probation 100K'!JO5/'4-5_Prison and Probation 100K'!JL5</f>
        <v>#VALUE!</v>
      </c>
      <c r="JQ6" s="285" t="e">
        <f>'4-5_Prison and Probation 100K'!JP5/'4-5_Prison and Probation 100K'!JK5*100</f>
        <v>#VALUE!</v>
      </c>
      <c r="JR6" s="285" t="e">
        <f>'4-5_Prison and Probation 100K'!JQ5/'4-5_Prison and Probation 100K'!JL5*100</f>
        <v>#VALUE!</v>
      </c>
      <c r="JS6" s="285" t="e">
        <f>'4-5_Prison and Probation 100K'!JR5/'4-5_Prison and Probation 100K'!JK5*100</f>
        <v>#VALUE!</v>
      </c>
      <c r="JT6" s="285" t="e">
        <f>'4-5_Prison and Probation 100K'!JS5/'4-5_Prison and Probation 100K'!JL5*100</f>
        <v>#VALUE!</v>
      </c>
      <c r="JU6" s="288" t="s">
        <v>3336</v>
      </c>
      <c r="JV6" s="285" t="e">
        <f>'4-5_Prison and Probation 100K'!JU5/'4-5_Prison and Probation 100K'!JK5*100</f>
        <v>#VALUE!</v>
      </c>
      <c r="JW6" s="285" t="e">
        <f>'4-5_Prison and Probation 100K'!JV5/'4-5_Prison and Probation 100K'!JL5*100</f>
        <v>#VALUE!</v>
      </c>
      <c r="JX6" s="285" t="e">
        <f>'4-5_Prison and Probation 100K'!JW5/'4-5_Prison and Probation 100K'!JK5*100</f>
        <v>#VALUE!</v>
      </c>
      <c r="JY6" s="285" t="e">
        <f>'4-5_Prison and Probation 100K'!JX5/'4-5_Prison and Probation 100K'!JL5*100</f>
        <v>#VALUE!</v>
      </c>
      <c r="JZ6" s="285" t="e">
        <f>'4-5_Prison and Probation 100K'!JY5/'4-5_Prison and Probation 100K'!JK5*100</f>
        <v>#VALUE!</v>
      </c>
      <c r="KA6" s="285" t="e">
        <f>'4-5_Prison and Probation 100K'!JZ5/'4-5_Prison and Probation 100K'!JL5*100</f>
        <v>#VALUE!</v>
      </c>
      <c r="KB6" s="288" t="s">
        <v>3336</v>
      </c>
      <c r="KC6" s="285" t="e">
        <f>'4-5_Prison and Probation 100K'!KB5/'4-5_Prison and Probation 100K'!JK5*100</f>
        <v>#VALUE!</v>
      </c>
      <c r="KD6" s="285" t="e">
        <f>'4-5_Prison and Probation 100K'!KC5/'4-5_Prison and Probation 100K'!JL5*100</f>
        <v>#VALUE!</v>
      </c>
      <c r="KE6" s="285" t="e">
        <f>'4-5_Prison and Probation 100K'!KD5/'4-5_Prison and Probation 100K'!JK5*100</f>
        <v>#VALUE!</v>
      </c>
      <c r="KF6" s="285" t="e">
        <f>'4-5_Prison and Probation 100K'!KE5/'4-5_Prison and Probation 100K'!JL5*100</f>
        <v>#VALUE!</v>
      </c>
      <c r="KG6" s="288" t="s">
        <v>3336</v>
      </c>
      <c r="KH6" s="285">
        <f>'4-5_Prison and Probation 100K'!KG5</f>
        <v>108.88104477434572</v>
      </c>
      <c r="KI6" s="285" t="e">
        <f>'4-5_Prison and Probation 100K'!KH5/'4-5_Prison and Probation 100K'!KG5*100</f>
        <v>#VALUE!</v>
      </c>
      <c r="KJ6" s="285" t="e">
        <f>'4-5_Prison and Probation 100K'!KI5/'4-5_Prison and Probation 100K'!KG5*100</f>
        <v>#VALUE!</v>
      </c>
      <c r="KK6" s="285" t="e">
        <f>'4-5_Prison and Probation 100K'!KJ5/'4-5_Prison and Probation 100K'!KG5*100</f>
        <v>#VALUE!</v>
      </c>
      <c r="KL6" s="285" t="e">
        <f>'4-5_Prison and Probation 100K'!KK5/'4-5_Prison and Probation 100K'!KJ5*100</f>
        <v>#VALUE!</v>
      </c>
      <c r="KM6" s="288" t="s">
        <v>3336</v>
      </c>
      <c r="KN6" s="285">
        <f>'4-5_Prison and Probation'!OZ5/G6*100</f>
        <v>172.5522196409521</v>
      </c>
      <c r="KO6" s="285" t="e">
        <f>'4-5_Prison and Probation 100K'!KN5/'4-5_Prison and Probation 100K'!KM5*100</f>
        <v>#VALUE!</v>
      </c>
      <c r="KP6" s="285" t="e">
        <f>'4-5_Prison and Probation 100K'!KO5/'4-5_Prison and Probation 100K'!KM5*100</f>
        <v>#VALUE!</v>
      </c>
      <c r="KQ6" s="285" t="e">
        <f>'4-5_Prison and Probation 100K'!KP5/'4-5_Prison and Probation 100K'!KM5*100</f>
        <v>#VALUE!</v>
      </c>
      <c r="KR6" s="285" t="e">
        <f>'4-5_Prison and Probation 100K'!KQ5/'4-5_Prison and Probation 100K'!KP5*100</f>
        <v>#VALUE!</v>
      </c>
      <c r="KS6" s="288" t="s">
        <v>3336</v>
      </c>
      <c r="KT6" s="285">
        <f>'4-5_Prison and Probation'!PF5/G6*100</f>
        <v>64.724021733261139</v>
      </c>
      <c r="KU6" s="285">
        <f>'4-5_Prison and Probation'!PG5/'4-5_Prison and Probation'!PF5*100</f>
        <v>90.223868577870832</v>
      </c>
      <c r="KV6" s="285">
        <f>'4-5_Prison and Probation'!PH5/'4-5_Prison and Probation'!PF5*100</f>
        <v>1.2562409405701402</v>
      </c>
      <c r="KW6" s="285">
        <f>'4-5_Prison and Probation'!PI5/'4-5_Prison and Probation'!PF5*100</f>
        <v>0.54759220486390725</v>
      </c>
      <c r="KX6" s="285">
        <f>'4-5_Prison and Probation'!PJ5/'4-5_Prison and Probation'!PF5*100</f>
        <v>1.626670961507489</v>
      </c>
      <c r="KY6" s="285">
        <f>'4-5_Prison and Probation'!PK5/'4-5_Prison and Probation'!PF5*100</f>
        <v>0.53148655177967463</v>
      </c>
      <c r="KZ6" s="285">
        <f>'4-5_Prison and Probation'!PL5/'4-5_Prison and Probation'!PF5*100</f>
        <v>5.8141407634079556</v>
      </c>
      <c r="LA6" s="288" t="s">
        <v>3336</v>
      </c>
      <c r="LB6" s="285">
        <f>'4-5_Prison and Probation'!PN5/G6*100</f>
        <v>108.88104477434572</v>
      </c>
      <c r="LC6" s="285">
        <f>'4-5_Prison and Probation'!PO5/G6*100</f>
        <v>172.5522196409521</v>
      </c>
      <c r="LD6" s="288" t="s">
        <v>3336</v>
      </c>
      <c r="LE6" s="285" t="e">
        <f>'4-5_Prison and Probation 100K'!LD5/'4-5_Prison and Probation 100K'!LA5*100</f>
        <v>#VALUE!</v>
      </c>
      <c r="LF6" s="285" t="e">
        <f>'4-5_Prison and Probation 100K'!LE5/'4-5_Prison and Probation 100K'!LB5*100</f>
        <v>#VALUE!</v>
      </c>
      <c r="LG6" s="285">
        <f>'4-5_Prison and Probation 100K'!LF5/'4-5_Prison and Probation 100K'!LA5*100</f>
        <v>1.0244135950215414</v>
      </c>
      <c r="LH6" s="285">
        <f>'4-5_Prison and Probation 100K'!LG5/'4-5_Prison and Probation 100K'!LB5*100</f>
        <v>0.73098531988159254</v>
      </c>
      <c r="LI6" s="285" t="e">
        <f>'4-5_Prison and Probation 100K'!LH5/'4-5_Prison and Probation 100K'!LA5*100</f>
        <v>#VALUE!</v>
      </c>
      <c r="LJ6" s="285" t="e">
        <f>'4-5_Prison and Probation 100K'!LI5/'4-5_Prison and Probation 100K'!LB5*100</f>
        <v>#VALUE!</v>
      </c>
      <c r="LK6" s="288" t="s">
        <v>3336</v>
      </c>
      <c r="LL6" s="285" t="e">
        <f>'4-5_Prison and Probation 100K'!LK5/'4-5_Prison and Probation 100K'!LA5*100</f>
        <v>#VALUE!</v>
      </c>
      <c r="LM6" s="285" t="e">
        <f>'4-5_Prison and Probation 100K'!LL5/'4-5_Prison and Probation 100K'!LB5*100</f>
        <v>#VALUE!</v>
      </c>
      <c r="LN6" s="285" t="e">
        <f>'4-5_Prison and Probation 100K'!LM5/'4-5_Prison and Probation 100K'!LA5*100</f>
        <v>#VALUE!</v>
      </c>
      <c r="LO6" s="285" t="e">
        <f>'4-5_Prison and Probation 100K'!LN5/'4-5_Prison and Probation 100K'!LB5*100</f>
        <v>#VALUE!</v>
      </c>
      <c r="LP6" s="285" t="e">
        <f>'4-5_Prison and Probation 100K'!LO5/'4-5_Prison and Probation 100K'!LA5*100</f>
        <v>#VALUE!</v>
      </c>
      <c r="LQ6" s="285" t="e">
        <f>'4-5_Prison and Probation 100K'!LP5/'4-5_Prison and Probation 100K'!LB5*100</f>
        <v>#VALUE!</v>
      </c>
      <c r="LR6" s="288" t="s">
        <v>3336</v>
      </c>
      <c r="LS6" s="285" t="e">
        <f>'4-5_Prison and Probation 100K'!LR5/'4-5_Prison and Probation 100K'!LA5*100</f>
        <v>#VALUE!</v>
      </c>
      <c r="LT6" s="285" t="e">
        <f>'4-5_Prison and Probation 100K'!LS5/'4-5_Prison and Probation 100K'!LB5*100</f>
        <v>#VALUE!</v>
      </c>
      <c r="LU6" s="285" t="e">
        <f>'4-5_Prison and Probation 100K'!LT5/'4-5_Prison and Probation 100K'!LA5*100</f>
        <v>#VALUE!</v>
      </c>
      <c r="LV6" s="285" t="e">
        <f>'4-5_Prison and Probation 100K'!LU5/'4-5_Prison and Probation 100K'!LB5*100</f>
        <v>#VALUE!</v>
      </c>
      <c r="LW6" s="285" t="e">
        <f>'4-5_Prison and Probation 100K'!LV5/'4-5_Prison and Probation 100K'!LA5*100</f>
        <v>#VALUE!</v>
      </c>
      <c r="LX6" s="285" t="e">
        <f>'4-5_Prison and Probation 100K'!LW5/'4-5_Prison and Probation 100K'!LB5*100</f>
        <v>#VALUE!</v>
      </c>
      <c r="LY6" s="288" t="s">
        <v>3336</v>
      </c>
      <c r="LZ6" s="285" t="e">
        <f>'4-5_Prison and Probation 100K'!LY5/'4-5_Prison and Probation 100K'!LA5*100</f>
        <v>#VALUE!</v>
      </c>
      <c r="MA6" s="285" t="e">
        <f>'4-5_Prison and Probation 100K'!LZ5/'4-5_Prison and Probation 100K'!LB5*100</f>
        <v>#VALUE!</v>
      </c>
      <c r="MB6" s="285">
        <f>'4-5_Prison and Probation 100K'!MA5/'4-5_Prison and Probation 100K'!LA5*100</f>
        <v>27.802776448061277</v>
      </c>
      <c r="MC6" s="285">
        <f>'4-5_Prison and Probation 100K'!MB5/'4-5_Prison and Probation 100K'!LB5*100</f>
        <v>35.196036972150068</v>
      </c>
      <c r="MD6" s="285">
        <f>'4-5_Prison and Probation 100K'!MC5/'4-5_Prison and Probation 100K'!LA5*100</f>
        <v>70.569650550502644</v>
      </c>
      <c r="ME6" s="285">
        <f>'4-5_Prison and Probation 100K'!MD5/'4-5_Prison and Probation 100K'!LB5*100</f>
        <v>63.11242675043799</v>
      </c>
      <c r="MF6" s="288" t="s">
        <v>3336</v>
      </c>
      <c r="MG6" s="285">
        <f>'4-5_Prison and Probation 100K'!MF5</f>
        <v>64.724021733261139</v>
      </c>
      <c r="MH6" s="285">
        <f>'4-5_Prison and Probation 100K'!MG5/'4-5_Prison and Probation 100K'!MF5*100</f>
        <v>90.223868577870832</v>
      </c>
      <c r="MI6" s="285">
        <f>'4-5_Prison and Probation 100K'!MH5/'4-5_Prison and Probation 100K'!MF5*100</f>
        <v>1.2562409405701402</v>
      </c>
      <c r="MJ6" s="285">
        <f>'4-5_Prison and Probation 100K'!MI5/'4-5_Prison and Probation 100K'!MF5*100</f>
        <v>0.54759220486390725</v>
      </c>
      <c r="MK6" s="285">
        <f>'4-5_Prison and Probation 100K'!MJ5/'4-5_Prison and Probation 100K'!MF5*100</f>
        <v>1.626670961507489</v>
      </c>
      <c r="ML6" s="285">
        <f>'4-5_Prison and Probation 100K'!MK5/'4-5_Prison and Probation 100K'!MF5*100</f>
        <v>0.53148655177967463</v>
      </c>
      <c r="MM6" s="285">
        <f>'4-5_Prison and Probation 100K'!ML5/'4-5_Prison and Probation 100K'!MF5*100</f>
        <v>5.8141407634079556</v>
      </c>
      <c r="MN6" s="288" t="s">
        <v>3336</v>
      </c>
      <c r="MO6" s="285" t="e">
        <f>'4-5_Prison and Probation 100K'!MN5</f>
        <v>#VALUE!</v>
      </c>
      <c r="MP6" s="288" t="s">
        <v>3336</v>
      </c>
      <c r="MQ6" s="285" t="e">
        <f>'4-5_Prison and Probation 100K'!MP5/'4-5_Prison and Probation 100K'!MN5*100</f>
        <v>#VALUE!</v>
      </c>
      <c r="MR6" s="285" t="e">
        <f>'4-5_Prison and Probation 100K'!MQ5/'4-5_Prison and Probation 100K'!MN5*100</f>
        <v>#VALUE!</v>
      </c>
      <c r="MS6" s="285" t="e">
        <f>'4-5_Prison and Probation 100K'!MR5/'4-5_Prison and Probation 100K'!MN5*100</f>
        <v>#VALUE!</v>
      </c>
      <c r="MT6" s="285" t="e">
        <f>'4-5_Prison and Probation 100K'!MS5/'4-5_Prison and Probation 100K'!MN5*100</f>
        <v>#VALUE!</v>
      </c>
      <c r="MU6" s="288" t="s">
        <v>3336</v>
      </c>
      <c r="MV6" s="285" t="e">
        <f>'4-5_Prison and Probation 100K'!MU5/'4-5_Prison and Probation 100K'!MN5*100</f>
        <v>#VALUE!</v>
      </c>
      <c r="MW6" s="285" t="e">
        <f>'4-5_Prison and Probation 100K'!MV5/'4-5_Prison and Probation 100K'!MN5*100</f>
        <v>#VALUE!</v>
      </c>
      <c r="MX6" s="285" t="e">
        <f>'4-5_Prison and Probation 100K'!MW5/'4-5_Prison and Probation 100K'!MN5*100</f>
        <v>#VALUE!</v>
      </c>
      <c r="MY6" s="285" t="e">
        <f>'4-5_Prison and Probation 100K'!MX5/'4-5_Prison and Probation 100K'!MN5*100</f>
        <v>#VALUE!</v>
      </c>
      <c r="MZ6" s="288" t="s">
        <v>3336</v>
      </c>
      <c r="NA6" s="285" t="e">
        <f>'4-5_Prison and Probation 100K'!MZ5</f>
        <v>#VALUE!</v>
      </c>
      <c r="NB6" s="285" t="e">
        <f>'4-5_Prison and Probation 100K'!NA5/'4-5_Prison and Probation 100K'!MZ5*100</f>
        <v>#VALUE!</v>
      </c>
      <c r="NC6" s="285" t="e">
        <f>'4-5_Prison and Probation 100K'!NB5/'4-5_Prison and Probation 100K'!MZ5*100</f>
        <v>#VALUE!</v>
      </c>
      <c r="ND6" s="285" t="e">
        <f>'4-5_Prison and Probation 100K'!NC5/'4-5_Prison and Probation 100K'!MZ5*100</f>
        <v>#VALUE!</v>
      </c>
      <c r="NG6" s="133">
        <f t="shared" si="0"/>
        <v>205.99313794024371</v>
      </c>
      <c r="NH6" s="285" t="e">
        <f>'4-5_Prison and Probation'!HG5/'4-5_Prison and Probation'!$HA5*100</f>
        <v>#VALUE!</v>
      </c>
      <c r="NI6" s="285">
        <f>'4-5_Prison and Probation'!HM5/'4-5_Prison and Probation'!$HA5*100</f>
        <v>12.560093112696727</v>
      </c>
      <c r="NJ6" s="285">
        <f>'4-5_Prison and Probation'!HS5/'4-5_Prison and Probation'!$HA5*100</f>
        <v>4.8327513789787968</v>
      </c>
      <c r="NK6" s="285" t="e">
        <f>'4-5_Prison and Probation'!HY5/'4-5_Prison and Probation'!$HA5*100</f>
        <v>#VALUE!</v>
      </c>
      <c r="NL6" s="285" t="e">
        <f>'4-5_Prison and Probation'!IE5/'4-5_Prison and Probation'!$HA5*100</f>
        <v>#VALUE!</v>
      </c>
      <c r="NM6" s="285">
        <f>'4-5_Prison and Probation'!IK5/'4-5_Prison and Probation'!$HA5*100</f>
        <v>1.1942715449622994</v>
      </c>
      <c r="NN6" s="285" t="e">
        <f>'4-5_Prison and Probation'!IQ5/'4-5_Prison and Probation'!$HA5*100</f>
        <v>#VALUE!</v>
      </c>
      <c r="NO6" s="285">
        <f>'4-5_Prison and Probation'!IW5/'4-5_Prison and Probation'!$HA5*100</f>
        <v>5.4096452608673653</v>
      </c>
      <c r="NP6" s="285">
        <f>'4-5_Prison and Probation'!JC5/'4-5_Prison and Probation'!$HA5*100</f>
        <v>18.440362329841605</v>
      </c>
      <c r="NQ6" s="285" t="e">
        <f>'4-5_Prison and Probation'!JI5/'4-5_Prison and Probation'!$HA5*100</f>
        <v>#VALUE!</v>
      </c>
      <c r="NR6" s="285">
        <f>'4-5_Prison and Probation'!JO5/'4-5_Prison and Probation'!$HA5*100</f>
        <v>28.374070138150902</v>
      </c>
      <c r="NU6" s="285">
        <f>'4-5_Prison and Probation'!HA5/'4-5_Prison and Probation 100K'!$G5*100</f>
        <v>205.99313794024371</v>
      </c>
      <c r="NV6" s="285" t="e">
        <f>'4-5_Prison and Probation'!HG5/'4-5_Prison and Probation 100K'!$G5*100</f>
        <v>#VALUE!</v>
      </c>
      <c r="NW6" s="285">
        <f>'4-5_Prison and Probation'!HM5/'4-5_Prison and Probation 100K'!$G5*100</f>
        <v>25.872929931060419</v>
      </c>
      <c r="NX6" s="285">
        <f>'4-5_Prison and Probation'!HS5/'4-5_Prison and Probation 100K'!$G5*100</f>
        <v>9.9551362144088245</v>
      </c>
      <c r="NY6" s="285" t="e">
        <f>'4-5_Prison and Probation'!HY5/'4-5_Prison and Probation 100K'!$G5*100</f>
        <v>#VALUE!</v>
      </c>
      <c r="NZ6" s="285" t="e">
        <f>'4-5_Prison and Probation'!IE5/'4-5_Prison and Probation 100K'!$G5*100</f>
        <v>#VALUE!</v>
      </c>
      <c r="OA6" s="285">
        <f>'4-5_Prison and Probation'!IK5/'4-5_Prison and Probation 100K'!$G5*100</f>
        <v>2.4601174309952696</v>
      </c>
      <c r="OB6" s="285" t="e">
        <f>'4-5_Prison and Probation'!IQ5/'4-5_Prison and Probation 100K'!$G5*100</f>
        <v>#VALUE!</v>
      </c>
      <c r="OC6" s="285">
        <f>'4-5_Prison and Probation'!IW5/'4-5_Prison and Probation 100K'!$G5*100</f>
        <v>11.143498024296369</v>
      </c>
      <c r="OD6" s="285">
        <f>'4-5_Prison and Probation'!JC5/'4-5_Prison and Probation 100K'!$G5*100</f>
        <v>37.985881010791367</v>
      </c>
      <c r="OE6" s="285" t="e">
        <f>'4-5_Prison and Probation'!JI5/'4-5_Prison and Probation 100K'!$G5*100</f>
        <v>#VALUE!</v>
      </c>
      <c r="OF6" s="285">
        <f>'4-5_Prison and Probation'!JO5/'4-5_Prison and Probation 100K'!$G5*100</f>
        <v>58.448637438942697</v>
      </c>
      <c r="OI6" s="133">
        <f>10000/'4-5_Prison and Probation'!$AJ5*'4-5_Prison and Probation'!DW5</f>
        <v>62.524255098960801</v>
      </c>
      <c r="OJ6" s="133">
        <f>10000/'4-5_Prison and Probation'!$AJ5*'4-5_Prison and Probation'!DX5</f>
        <v>57.349833987322668</v>
      </c>
      <c r="OK6" s="133">
        <f>10000/'4-5_Prison and Probation'!$AJ5*'4-5_Prison and Probation'!DY5</f>
        <v>43.982579448924149</v>
      </c>
      <c r="OL6" s="133">
        <f>10000/'4-5_Prison and Probation'!$AJ5*'4-5_Prison and Probation'!DZ5</f>
        <v>53.037816394290886</v>
      </c>
      <c r="OM6" s="133">
        <f>10000/'4-5_Prison and Probation'!$AJ5*'4-5_Prison and Probation'!EA5</f>
        <v>58.643439265232203</v>
      </c>
      <c r="ON6" s="133">
        <f>10000/'4-5_Prison and Probation'!$AJ5*'4-5_Prison and Probation'!EB5</f>
        <v>52.822215514639296</v>
      </c>
      <c r="OP6" s="133">
        <f>'4-5_Prison and Probation'!ED5/'4-5_Prison and Probation'!DW5*100</f>
        <v>8.2758620689655178</v>
      </c>
      <c r="OQ6" s="133">
        <f>'4-5_Prison and Probation'!EE5/'4-5_Prison and Probation'!DX5*100</f>
        <v>3.007518796992481</v>
      </c>
      <c r="OR6" s="133">
        <f>'4-5_Prison and Probation'!EF5/'4-5_Prison and Probation'!DY5*100</f>
        <v>1.9607843137254901</v>
      </c>
      <c r="OS6" s="133">
        <f>'4-5_Prison and Probation'!EG5/'4-5_Prison and Probation'!DZ5*100</f>
        <v>1.6260162601626018</v>
      </c>
      <c r="OT6" s="133">
        <f>'4-5_Prison and Probation'!EH5/'4-5_Prison and Probation'!EA5*100</f>
        <v>5.1470588235294112</v>
      </c>
      <c r="OU6" s="133">
        <f>'4-5_Prison and Probation'!EI5/'4-5_Prison and Probation'!EB5*100</f>
        <v>7.7551020408163263</v>
      </c>
      <c r="OW6" s="133" t="e">
        <f>'4-5_Prison and Probation'!EK5/'4-5_Prison and Probation'!ED5*100</f>
        <v>#VALUE!</v>
      </c>
      <c r="OX6" s="133" t="e">
        <f>'4-5_Prison and Probation'!EL5/'4-5_Prison and Probation'!EE5*100</f>
        <v>#VALUE!</v>
      </c>
      <c r="OY6" s="133">
        <f>'4-5_Prison and Probation'!EM5/'4-5_Prison and Probation'!EF5*100</f>
        <v>100</v>
      </c>
      <c r="OZ6" s="133">
        <f>'4-5_Prison and Probation'!EN5/'4-5_Prison and Probation'!EG5*100</f>
        <v>0</v>
      </c>
      <c r="PA6" s="133">
        <f>'4-5_Prison and Probation'!EO5/'4-5_Prison and Probation'!EH5*100</f>
        <v>57.142857142857139</v>
      </c>
      <c r="PB6" s="133">
        <f>'4-5_Prison and Probation'!EP5/'4-5_Prison and Probation'!EI5*100</f>
        <v>42.105263157894733</v>
      </c>
      <c r="PC6" s="133"/>
      <c r="PF6" s="285" t="e">
        <f>'4-5_Prison and Probation'!$AO5/'4-5_Prison and Probation'!LF5</f>
        <v>#VALUE!</v>
      </c>
      <c r="PG6" s="285" t="e">
        <f>'4-5_Prison and Probation'!$AO5/'4-5_Prison and Probation'!LH5</f>
        <v>#VALUE!</v>
      </c>
      <c r="PH6" s="285" t="e">
        <f>'4-5_Prison and Probation'!$AO5/'4-5_Prison and Probation'!LK5</f>
        <v>#VALUE!</v>
      </c>
      <c r="PI6" s="285" t="e">
        <f>'4-5_Prison and Probation'!$AO5/'4-5_Prison and Probation'!LM5</f>
        <v>#VALUE!</v>
      </c>
      <c r="PJ6" s="285" t="e">
        <f>'4-5_Prison and Probation'!$AO5/'4-5_Prison and Probation'!LO5</f>
        <v>#VALUE!</v>
      </c>
      <c r="PK6" s="285" t="e">
        <f>'4-5_Prison and Probation'!$AO5/'4-5_Prison and Probation'!LR5</f>
        <v>#VALUE!</v>
      </c>
      <c r="PO6" s="133" t="e">
        <f>'4-5_Prison and Probation'!KP5/'4-5_Prison and Probation 100K'!H5*100</f>
        <v>#VALUE!</v>
      </c>
      <c r="PP6" s="133" t="e">
        <f>'4-5_Prison and Probation'!KS5/'4-5_Prison and Probation'!KP5*100</f>
        <v>#VALUE!</v>
      </c>
      <c r="PQ6" s="133" t="e">
        <f>'4-5_Prison and Probation'!LA5/'4-5_Prison and Probation'!KP5*100</f>
        <v>#VALUE!</v>
      </c>
      <c r="PR6" s="133" t="e">
        <f>'4-5_Prison and Probation'!KQ5/'4-5_Prison and Probation 100K'!H5*100</f>
        <v>#VALUE!</v>
      </c>
      <c r="PS6" s="133" t="e">
        <f>'4-5_Prison and Probation'!KT5/'4-5_Prison and Probation'!KQ5*100</f>
        <v>#VALUE!</v>
      </c>
      <c r="PT6" s="133" t="e">
        <f>'4-5_Prison and Probation'!LB5/'4-5_Prison and Probation'!KQ5*100</f>
        <v>#VALUE!</v>
      </c>
      <c r="PX6" s="133" t="e">
        <f>'4-5_Prison and Probation'!LG5/'4-5_Prison and Probation'!$KQ5*100</f>
        <v>#VALUE!</v>
      </c>
      <c r="PY6" s="133" t="e">
        <f>'4-5_Prison and Probation'!LI5/'4-5_Prison and Probation'!$KQ5*100</f>
        <v>#VALUE!</v>
      </c>
      <c r="PZ6" s="133" t="e">
        <f>'4-5_Prison and Probation'!LL5/'4-5_Prison and Probation'!$KQ5*100</f>
        <v>#VALUE!</v>
      </c>
      <c r="QA6" s="133" t="e">
        <f>'4-5_Prison and Probation'!LN5/'4-5_Prison and Probation'!$KQ5*100</f>
        <v>#VALUE!</v>
      </c>
      <c r="QB6" s="133" t="e">
        <f>'4-5_Prison and Probation'!LP5/'4-5_Prison and Probation'!$KQ5*100</f>
        <v>#VALUE!</v>
      </c>
      <c r="QC6" s="133" t="e">
        <f>'4-5_Prison and Probation'!LS5/'4-5_Prison and Probation'!$KQ5*100</f>
        <v>#VALUE!</v>
      </c>
    </row>
    <row r="7" spans="1:1298">
      <c r="A7" s="285">
        <v>5</v>
      </c>
      <c r="B7" s="292" t="s">
        <v>28</v>
      </c>
      <c r="C7" s="248">
        <v>11000.638000000001</v>
      </c>
      <c r="D7" s="248">
        <v>11075.888999999999</v>
      </c>
      <c r="E7" s="248">
        <v>11137.974</v>
      </c>
      <c r="F7" s="248">
        <v>11180.84</v>
      </c>
      <c r="G7" s="248">
        <v>11237.273999999999</v>
      </c>
      <c r="H7" s="248">
        <v>11311.117</v>
      </c>
      <c r="I7" s="288" t="s">
        <v>3336</v>
      </c>
      <c r="J7" s="133">
        <f>'4-5_Prison and Probation 100K'!J6</f>
        <v>107.49376536160902</v>
      </c>
      <c r="K7" s="133">
        <f>'4-5_Prison and Probation 100K'!K6</f>
        <v>111.14232004311349</v>
      </c>
      <c r="L7" s="133">
        <f>'4-5_Prison and Probation 100K'!L6</f>
        <v>113.99739306268806</v>
      </c>
      <c r="M7" s="133">
        <f>'4-5_Prison and Probation 100K'!M6</f>
        <v>118.16643472225701</v>
      </c>
      <c r="N7" s="133">
        <f>'4-5_Prison and Probation 100K'!N6</f>
        <v>114.27148612732947</v>
      </c>
      <c r="O7" s="133">
        <f>'4-5_Prison and Probation 100K'!O6</f>
        <v>102.68658700993014</v>
      </c>
      <c r="P7" s="346">
        <f t="shared" si="1"/>
        <v>-4.4720531795565392</v>
      </c>
      <c r="Q7" s="288" t="s">
        <v>3336</v>
      </c>
      <c r="R7" s="133">
        <f>'4-5_Prison and Probation 100K'!R6/'4-5_Prison and Probation 100K'!J6*100</f>
        <v>22.942917547568712</v>
      </c>
      <c r="S7" s="133">
        <f>'4-5_Prison and Probation 100K'!S6/'4-5_Prison and Probation 100K'!K6*100</f>
        <v>21.81153533712429</v>
      </c>
      <c r="T7" s="133">
        <f>'4-5_Prison and Probation 100K'!T6/'4-5_Prison and Probation 100K'!L6*100</f>
        <v>20.831692525793493</v>
      </c>
      <c r="U7" s="133">
        <f>'4-5_Prison and Probation 100K'!U6/'4-5_Prison and Probation 100K'!M6*100</f>
        <v>20.473811686345744</v>
      </c>
      <c r="V7" s="133">
        <f>'4-5_Prison and Probation 100K'!V6/'4-5_Prison and Probation 100K'!N6*100</f>
        <v>20.675959816213688</v>
      </c>
      <c r="W7" s="133">
        <f>'4-5_Prison and Probation 100K'!W6/'4-5_Prison and Probation 100K'!O6*100</f>
        <v>22.85837279380112</v>
      </c>
      <c r="X7" s="346">
        <f t="shared" si="2"/>
        <v>-0.36850044721776953</v>
      </c>
      <c r="Y7" s="288" t="s">
        <v>3336</v>
      </c>
      <c r="Z7" s="285">
        <f>'4-5_Prison and Probation 100K'!Z6/'4-5_Prison and Probation 100K'!J6*100</f>
        <v>4.177589852008456</v>
      </c>
      <c r="AA7" s="285">
        <f>'4-5_Prison and Probation 100K'!AA6/'4-5_Prison and Probation 100K'!K6*100</f>
        <v>4.6466287571080418</v>
      </c>
      <c r="AB7" s="285">
        <f>'4-5_Prison and Probation 100K'!AB6/'4-5_Prison and Probation 100K'!L6*100</f>
        <v>4.2450972670709612</v>
      </c>
      <c r="AC7" s="285">
        <f>'4-5_Prison and Probation 100K'!AC6/'4-5_Prison and Probation 100K'!M6*100</f>
        <v>4.6094459582197995</v>
      </c>
      <c r="AD7" s="285">
        <f>'4-5_Prison and Probation 100K'!AD6/'4-5_Prison and Probation 100K'!N6*100</f>
        <v>4.9918230667393493</v>
      </c>
      <c r="AE7" s="285">
        <f>'4-5_Prison and Probation 100K'!AE6/'4-5_Prison and Probation 100K'!O6*100</f>
        <v>4.3306069737408519</v>
      </c>
      <c r="AF7" s="346">
        <f t="shared" si="3"/>
        <v>3.6628086325619051</v>
      </c>
      <c r="AG7" s="288" t="s">
        <v>3336</v>
      </c>
      <c r="AH7" s="285">
        <f>'4-5_Prison and Probation 100K'!AH6/'4-5_Prison and Probation 100K'!J6*100</f>
        <v>41.978858350951377</v>
      </c>
      <c r="AI7" s="285">
        <f>'4-5_Prison and Probation 100K'!AI6/'4-5_Prison and Probation 100K'!K6*100</f>
        <v>42.34768480909829</v>
      </c>
      <c r="AJ7" s="285">
        <f>'4-5_Prison and Probation 100K'!AJ6/'4-5_Prison and Probation 100K'!L6*100</f>
        <v>42.773883594549893</v>
      </c>
      <c r="AK7" s="285">
        <f>'4-5_Prison and Probation 100K'!AK6/'4-5_Prison and Probation 100K'!M6*100</f>
        <v>40.569179533757179</v>
      </c>
      <c r="AL7" s="285">
        <f>'4-5_Prison and Probation 100K'!AL6/'4-5_Prison and Probation 100K'!N6*100</f>
        <v>40.074760532668797</v>
      </c>
      <c r="AM7" s="285">
        <f>'4-5_Prison and Probation 100K'!AM6/'4-5_Prison and Probation 100K'!O6*100</f>
        <v>40.688764528626777</v>
      </c>
      <c r="AN7" s="346">
        <f t="shared" si="4"/>
        <v>-3.0731989220363403</v>
      </c>
      <c r="AO7" s="288" t="s">
        <v>3336</v>
      </c>
      <c r="AP7" s="133">
        <f>'4-5_Prison and Probation 100K'!AP6/'4-5_Prison and Probation 100K'!AH6*100</f>
        <v>28.384367445608376</v>
      </c>
      <c r="AQ7" s="133">
        <f>'4-5_Prison and Probation 100K'!AQ6/'4-5_Prison and Probation 100K'!AI6*100</f>
        <v>29.503165164013044</v>
      </c>
      <c r="AR7" s="133">
        <f>'4-5_Prison and Probation 100K'!AR6/'4-5_Prison and Probation 100K'!AJ6*100</f>
        <v>29.257963542625664</v>
      </c>
      <c r="AS7" s="133">
        <f>'4-5_Prison and Probation 100K'!AS6/'4-5_Prison and Probation 100K'!AK6*100</f>
        <v>30.82089552238806</v>
      </c>
      <c r="AT7" s="341" t="s">
        <v>1183</v>
      </c>
      <c r="AU7" s="341" t="s">
        <v>1183</v>
      </c>
      <c r="AV7" s="347" t="s">
        <v>1183</v>
      </c>
      <c r="AW7" s="288" t="s">
        <v>3336</v>
      </c>
      <c r="AX7" s="285">
        <f>'4-5_Prison and Probation 100K'!AX6/'4-5_Prison and Probation 100K'!J6*100</f>
        <v>0.40591966173361521</v>
      </c>
      <c r="AY7" s="285">
        <f>'4-5_Prison and Probation 100K'!AY6/'4-5_Prison and Probation 100K'!K6*100</f>
        <v>0.43054427294882203</v>
      </c>
      <c r="AZ7" s="285">
        <f>'4-5_Prison and Probation 100K'!AZ6/'4-5_Prison and Probation 100K'!L6*100</f>
        <v>0.39379380956131371</v>
      </c>
      <c r="BA7" s="285">
        <f>'4-5_Prison and Probation 100K'!BA6/'4-5_Prison and Probation 100K'!M6*100</f>
        <v>0.4011504692703603</v>
      </c>
      <c r="BB7" s="341" t="s">
        <v>1183</v>
      </c>
      <c r="BC7" s="341" t="s">
        <v>1183</v>
      </c>
      <c r="BD7" s="349" t="s">
        <v>1183</v>
      </c>
      <c r="BE7" s="288" t="s">
        <v>3336</v>
      </c>
      <c r="BF7" s="133">
        <f>'4-5_Prison and Probation 100K'!BF6</f>
        <v>171.90821114193557</v>
      </c>
      <c r="BG7" s="133">
        <f>'4-5_Prison and Probation 100K'!BG6</f>
        <v>165.32307248655164</v>
      </c>
      <c r="BH7" s="133">
        <f>'4-5_Prison and Probation 100K'!BH6</f>
        <v>166.63712808092387</v>
      </c>
      <c r="BI7" s="133">
        <f>'4-5_Prison and Probation 100K'!BI6</f>
        <v>172.75088454892474</v>
      </c>
      <c r="BJ7" s="133">
        <f>'4-5_Prison and Probation 100K'!BJ6</f>
        <v>166.12569916867739</v>
      </c>
      <c r="BK7" s="341" t="s">
        <v>1183</v>
      </c>
      <c r="BL7" s="349" t="s">
        <v>1183</v>
      </c>
      <c r="BM7" s="288" t="s">
        <v>3336</v>
      </c>
      <c r="BN7" s="133">
        <f>'4-5_Prison and Probation 100K'!BN6/'4-5_Prison and Probation 100K'!BF6*100</f>
        <v>64.629051874570365</v>
      </c>
      <c r="BO7" s="133">
        <f>'4-5_Prison and Probation 100K'!BO6/'4-5_Prison and Probation 100K'!BG6*100</f>
        <v>62.874774725574788</v>
      </c>
      <c r="BP7" s="133">
        <f>'4-5_Prison and Probation 100K'!BP6/'4-5_Prison and Probation 100K'!BH6*100</f>
        <v>62.774784482758619</v>
      </c>
      <c r="BQ7" s="133">
        <f>'4-5_Prison and Probation 100K'!BQ6/'4-5_Prison and Probation 100K'!BI6*100</f>
        <v>60.579860212270262</v>
      </c>
      <c r="BR7" s="133">
        <f>'4-5_Prison and Probation 100K'!BR6/'4-5_Prison and Probation 100K'!BJ6*100</f>
        <v>59.37968716520249</v>
      </c>
      <c r="BS7" s="341" t="s">
        <v>1183</v>
      </c>
      <c r="BT7" s="349" t="s">
        <v>1183</v>
      </c>
      <c r="BU7" s="288" t="s">
        <v>3336</v>
      </c>
      <c r="BV7" s="285" t="e">
        <f>'4-5_Prison and Probation 100K'!BV6/'4-5_Prison and Probation 100K'!BF6*100</f>
        <v>#VALUE!</v>
      </c>
      <c r="BW7" s="285" t="e">
        <f>'4-5_Prison and Probation 100K'!BW6/'4-5_Prison and Probation 100K'!BG6*100</f>
        <v>#VALUE!</v>
      </c>
      <c r="BX7" s="285" t="e">
        <f>'4-5_Prison and Probation 100K'!BX6/'4-5_Prison and Probation 100K'!BH6*100</f>
        <v>#VALUE!</v>
      </c>
      <c r="BY7" s="285" t="e">
        <f>'4-5_Prison and Probation 100K'!BY6/'4-5_Prison and Probation 100K'!BI6*100</f>
        <v>#VALUE!</v>
      </c>
      <c r="BZ7" s="285" t="e">
        <f>'4-5_Prison and Probation 100K'!BZ6/'4-5_Prison and Probation 100K'!BJ6*100</f>
        <v>#VALUE!</v>
      </c>
      <c r="CA7" s="285" t="e">
        <f>'4-5_Prison and Probation 100K'!CA6/'4-5_Prison and Probation 100K'!BK6*100</f>
        <v>#VALUE!</v>
      </c>
      <c r="CB7" s="346" t="e">
        <f t="shared" si="6"/>
        <v>#VALUE!</v>
      </c>
      <c r="CC7" s="288" t="s">
        <v>3336</v>
      </c>
      <c r="CD7" s="285" t="e">
        <f>'4-5_Prison and Probation 100K'!CD6/'4-5_Prison and Probation 100K'!BF6*100</f>
        <v>#VALUE!</v>
      </c>
      <c r="CE7" s="285" t="e">
        <f>'4-5_Prison and Probation 100K'!CE6/'4-5_Prison and Probation 100K'!BG6*100</f>
        <v>#VALUE!</v>
      </c>
      <c r="CF7" s="285" t="e">
        <f>'4-5_Prison and Probation 100K'!CF6/'4-5_Prison and Probation 100K'!BH6*100</f>
        <v>#VALUE!</v>
      </c>
      <c r="CG7" s="285" t="e">
        <f>'4-5_Prison and Probation 100K'!CG6/'4-5_Prison and Probation 100K'!BI6*100</f>
        <v>#VALUE!</v>
      </c>
      <c r="CH7" s="285" t="e">
        <f>'4-5_Prison and Probation 100K'!CH6/'4-5_Prison and Probation 100K'!BJ6*100</f>
        <v>#VALUE!</v>
      </c>
      <c r="CI7" s="285" t="e">
        <f>'4-5_Prison and Probation 100K'!CI6/'4-5_Prison and Probation 100K'!BK6*100</f>
        <v>#VALUE!</v>
      </c>
      <c r="CJ7" s="346" t="e">
        <f t="shared" si="7"/>
        <v>#VALUE!</v>
      </c>
      <c r="CK7" s="288" t="s">
        <v>3336</v>
      </c>
      <c r="CL7" s="285" t="e">
        <f>'4-5_Prison and Probation 100K'!CL6/'4-5_Prison and Probation 100K'!CD6*100</f>
        <v>#VALUE!</v>
      </c>
      <c r="CM7" s="285" t="e">
        <f>'4-5_Prison and Probation 100K'!CM6/'4-5_Prison and Probation 100K'!CE6*100</f>
        <v>#VALUE!</v>
      </c>
      <c r="CN7" s="285" t="e">
        <f>'4-5_Prison and Probation 100K'!CN6/'4-5_Prison and Probation 100K'!CF6*100</f>
        <v>#VALUE!</v>
      </c>
      <c r="CO7" s="285" t="e">
        <f>'4-5_Prison and Probation 100K'!CO6/'4-5_Prison and Probation 100K'!CG6*100</f>
        <v>#VALUE!</v>
      </c>
      <c r="CP7" s="285" t="e">
        <f>'4-5_Prison and Probation 100K'!CP6/'4-5_Prison and Probation 100K'!CH6*100</f>
        <v>#VALUE!</v>
      </c>
      <c r="CQ7" s="285" t="e">
        <f>'4-5_Prison and Probation 100K'!CQ6/'4-5_Prison and Probation 100K'!CI6*100</f>
        <v>#VALUE!</v>
      </c>
      <c r="CR7" s="346" t="e">
        <f t="shared" si="8"/>
        <v>#VALUE!</v>
      </c>
      <c r="CS7" s="288" t="s">
        <v>3336</v>
      </c>
      <c r="CT7" s="285" t="e">
        <f>'4-5_Prison and Probation 100K'!CT6/'4-5_Prison and Probation 100K'!BF6*100</f>
        <v>#VALUE!</v>
      </c>
      <c r="CU7" s="285" t="e">
        <f>'4-5_Prison and Probation 100K'!CU6/'4-5_Prison and Probation 100K'!BG6*100</f>
        <v>#VALUE!</v>
      </c>
      <c r="CV7" s="285" t="e">
        <f>'4-5_Prison and Probation 100K'!CV6/'4-5_Prison and Probation 100K'!BH6*100</f>
        <v>#VALUE!</v>
      </c>
      <c r="CW7" s="285" t="e">
        <f>'4-5_Prison and Probation 100K'!CW6/'4-5_Prison and Probation 100K'!BI6*100</f>
        <v>#VALUE!</v>
      </c>
      <c r="CX7" s="285" t="e">
        <f>'4-5_Prison and Probation 100K'!CX6/'4-5_Prison and Probation 100K'!BJ6*100</f>
        <v>#VALUE!</v>
      </c>
      <c r="CY7" s="285" t="e">
        <f>'4-5_Prison and Probation 100K'!CY6/'4-5_Prison and Probation 100K'!BK6*100</f>
        <v>#VALUE!</v>
      </c>
      <c r="CZ7" s="346" t="e">
        <f t="shared" si="9"/>
        <v>#VALUE!</v>
      </c>
      <c r="DA7" s="288" t="s">
        <v>3336</v>
      </c>
      <c r="DB7" s="133">
        <f>'4-5_Prison and Probation'!DP6/C7*100</f>
        <v>164.00866931536152</v>
      </c>
      <c r="DC7" s="133">
        <f>'4-5_Prison and Probation'!DQ6/D7*100</f>
        <v>155.2290746142364</v>
      </c>
      <c r="DD7" s="133">
        <f>'4-5_Prison and Probation'!DR6/E7*100</f>
        <v>165.7392987270396</v>
      </c>
      <c r="DE7" s="133">
        <f>'4-5_Prison and Probation'!DS6/F7*100</f>
        <v>179.36040583712852</v>
      </c>
      <c r="DF7" s="133">
        <f>'4-5_Prison and Probation'!DT6/G7*100</f>
        <v>164.40820077894338</v>
      </c>
      <c r="DG7" s="133" t="e">
        <f>'4-5_Prison and Probation'!DU6/H7*100</f>
        <v>#VALUE!</v>
      </c>
      <c r="DH7" s="346" t="e">
        <f t="shared" si="10"/>
        <v>#VALUE!</v>
      </c>
      <c r="DI7" s="288" t="s">
        <v>3336</v>
      </c>
      <c r="DJ7" s="285">
        <f>'4-5_Prison and Probation 100K'!DJ6/'4-5_Prison and Probation 100K'!DB6*100</f>
        <v>0.2882163839929055</v>
      </c>
      <c r="DK7" s="285">
        <f>'4-5_Prison and Probation 100K'!DK6/'4-5_Prison and Probation 100K'!DC6*100</f>
        <v>0.3024486709707439</v>
      </c>
      <c r="DL7" s="285">
        <f>'4-5_Prison and Probation 100K'!DL6/'4-5_Prison and Probation 100K'!DD6*100</f>
        <v>0.352112676056338</v>
      </c>
      <c r="DM7" s="285">
        <f>'4-5_Prison and Probation 100K'!DM6/'4-5_Prison and Probation 100K'!DE6*100</f>
        <v>0.29420564475915023</v>
      </c>
      <c r="DN7" s="285">
        <f>'4-5_Prison and Probation 100K'!DN6/'4-5_Prison and Probation 100K'!DF6*100</f>
        <v>0.23815967523680648</v>
      </c>
      <c r="DO7" s="285" t="e">
        <f>'4-5_Prison and Probation 100K'!DO6/'4-5_Prison and Probation 100K'!DG6*100</f>
        <v>#VALUE!</v>
      </c>
      <c r="DP7" s="346" t="e">
        <f t="shared" si="11"/>
        <v>#VALUE!</v>
      </c>
      <c r="DQ7" s="288" t="s">
        <v>3336</v>
      </c>
      <c r="DR7" s="285">
        <f>'4-5_Prison and Probation 100K'!DR6/'4-5_Prison and Probation 100K'!DJ6*100</f>
        <v>23.076923076923077</v>
      </c>
      <c r="DS7" s="285">
        <f>'4-5_Prison and Probation 100K'!DS6/'4-5_Prison and Probation 100K'!DK6*100</f>
        <v>25</v>
      </c>
      <c r="DT7" s="285">
        <f>'4-5_Prison and Probation 100K'!DT6/'4-5_Prison and Probation 100K'!DL6*100</f>
        <v>21.53846153846154</v>
      </c>
      <c r="DU7" s="285">
        <f>'4-5_Prison and Probation 100K'!DU6/'4-5_Prison and Probation 100K'!DM6*100</f>
        <v>30.508474576271187</v>
      </c>
      <c r="DV7" s="285">
        <f>'4-5_Prison and Probation 100K'!DV6/'4-5_Prison and Probation 100K'!DN6*100</f>
        <v>36.363636363636367</v>
      </c>
      <c r="DW7" s="285" t="e">
        <f>'4-5_Prison and Probation 100K'!DW6/'4-5_Prison and Probation 100K'!DO6*100</f>
        <v>#VALUE!</v>
      </c>
      <c r="DX7" s="346" t="e">
        <f t="shared" si="12"/>
        <v>#VALUE!</v>
      </c>
      <c r="DY7" s="288" t="s">
        <v>3336</v>
      </c>
      <c r="DZ7" s="285" t="e">
        <f>'4-5_Prison and Probation 100K'!DZ6/'4-5_Prison and Probation 100K'!DR6*100</f>
        <v>#VALUE!</v>
      </c>
      <c r="EA7" s="285" t="e">
        <f>'4-5_Prison and Probation 100K'!EA6/'4-5_Prison and Probation 100K'!DS6*100</f>
        <v>#VALUE!</v>
      </c>
      <c r="EB7" s="285">
        <f>'4-5_Prison and Probation 100K'!EB6/'4-5_Prison and Probation 100K'!DT6*100</f>
        <v>71.428571428571431</v>
      </c>
      <c r="EC7" s="285" t="e">
        <f>'4-5_Prison and Probation 100K'!EC6/'4-5_Prison and Probation 100K'!DU6*100</f>
        <v>#VALUE!</v>
      </c>
      <c r="ED7" s="285" t="e">
        <f>'4-5_Prison and Probation 100K'!ED6/'4-5_Prison and Probation 100K'!DV6*100</f>
        <v>#VALUE!</v>
      </c>
      <c r="EE7" s="285" t="e">
        <f>'4-5_Prison and Probation 100K'!EE6/'4-5_Prison and Probation 100K'!DW6*100</f>
        <v>#VALUE!</v>
      </c>
      <c r="EF7" s="346" t="e">
        <f t="shared" si="13"/>
        <v>#VALUE!</v>
      </c>
      <c r="EG7" s="288" t="s">
        <v>3336</v>
      </c>
      <c r="EH7" s="285">
        <f>'4-5_Prison and Probation 100K'!EH6/'4-5_Prison and Probation 100K'!DB6*100</f>
        <v>99.711783616007082</v>
      </c>
      <c r="EI7" s="285">
        <f>'4-5_Prison and Probation 100K'!EI6/'4-5_Prison and Probation 100K'!DC6*100</f>
        <v>99.697551329029267</v>
      </c>
      <c r="EJ7" s="285">
        <f>'4-5_Prison and Probation 100K'!EJ6/'4-5_Prison and Probation 100K'!DD6*100</f>
        <v>99.647887323943664</v>
      </c>
      <c r="EK7" s="285">
        <f>'4-5_Prison and Probation 100K'!EK6/'4-5_Prison and Probation 100K'!DE6*100</f>
        <v>99.70579435524084</v>
      </c>
      <c r="EL7" s="285">
        <f>'4-5_Prison and Probation 100K'!EL6/'4-5_Prison and Probation 100K'!DF6*100</f>
        <v>99.761840324763185</v>
      </c>
      <c r="EM7" s="285" t="e">
        <f>'4-5_Prison and Probation 100K'!EM6/'4-5_Prison and Probation 100K'!DG6*100</f>
        <v>#VALUE!</v>
      </c>
      <c r="EN7" s="346" t="e">
        <f t="shared" si="14"/>
        <v>#VALUE!</v>
      </c>
      <c r="EO7" s="288" t="s">
        <v>3336</v>
      </c>
      <c r="EP7" s="285">
        <f>'4-5_Prison and Probation 100K'!EP6/'4-5_Prison and Probation 100K'!EH6*100</f>
        <v>44.202334630350201</v>
      </c>
      <c r="EQ7" s="285">
        <f>'4-5_Prison and Probation 100K'!EQ6/'4-5_Prison and Probation 100K'!EI6*100</f>
        <v>42.885479260253192</v>
      </c>
      <c r="ER7" s="285">
        <f>'4-5_Prison and Probation 100K'!ER6/'4-5_Prison and Probation 100K'!EJ6*100</f>
        <v>40.228322913835271</v>
      </c>
      <c r="ES7" s="285">
        <f>'4-5_Prison and Probation 100K'!ES6/'4-5_Prison and Probation 100K'!EK6*100</f>
        <v>38.054513628407108</v>
      </c>
      <c r="ET7" s="285">
        <f>'4-5_Prison and Probation 100K'!ET6/'4-5_Prison and Probation 100K'!EL6*100</f>
        <v>42.775758233411096</v>
      </c>
      <c r="EU7" s="285" t="e">
        <f>'4-5_Prison and Probation 100K'!EU6/'4-5_Prison and Probation 100K'!EM6*100</f>
        <v>#VALUE!</v>
      </c>
      <c r="EV7" s="346" t="e">
        <f t="shared" si="15"/>
        <v>#VALUE!</v>
      </c>
      <c r="EW7" s="288" t="s">
        <v>3336</v>
      </c>
      <c r="EX7" s="285">
        <f>'4-5_Prison and Probation 100K'!EX6/'4-5_Prison and Probation 100K'!EH6*100</f>
        <v>47.204002223457479</v>
      </c>
      <c r="EY7" s="285">
        <f>'4-5_Prison and Probation 100K'!EY6/'4-5_Prison and Probation 100K'!EI6*100</f>
        <v>49.530365789627204</v>
      </c>
      <c r="EZ7" s="285">
        <f>'4-5_Prison and Probation 100K'!EZ6/'4-5_Prison and Probation 100K'!EJ6*100</f>
        <v>52.932862190812713</v>
      </c>
      <c r="FA7" s="285">
        <f>'4-5_Prison and Probation 100K'!FA6/'4-5_Prison and Probation 100K'!EK6*100</f>
        <v>53.703425856464115</v>
      </c>
      <c r="FB7" s="285">
        <f>'4-5_Prison and Probation 100K'!FB6/'4-5_Prison and Probation 100K'!EL6*100</f>
        <v>49.487276870489936</v>
      </c>
      <c r="FC7" s="285" t="e">
        <f>'4-5_Prison and Probation 100K'!FC6/'4-5_Prison and Probation 100K'!EM6*100</f>
        <v>#VALUE!</v>
      </c>
      <c r="FD7" s="346" t="e">
        <f t="shared" si="16"/>
        <v>#VALUE!</v>
      </c>
      <c r="FE7" s="288" t="s">
        <v>3336</v>
      </c>
      <c r="FF7" s="285" t="e">
        <f>'4-5_Prison and Probation 100K'!FF6/'4-5_Prison and Probation 100K'!EH6*100</f>
        <v>#VALUE!</v>
      </c>
      <c r="FG7" s="285" t="e">
        <f>'4-5_Prison and Probation 100K'!FG6/'4-5_Prison and Probation 100K'!EI6*100</f>
        <v>#VALUE!</v>
      </c>
      <c r="FH7" s="285" t="e">
        <f>'4-5_Prison and Probation 100K'!FH6/'4-5_Prison and Probation 100K'!EJ6*100</f>
        <v>#VALUE!</v>
      </c>
      <c r="FI7" s="285" t="e">
        <f>'4-5_Prison and Probation 100K'!FI6/'4-5_Prison and Probation 100K'!EK6*100</f>
        <v>#VALUE!</v>
      </c>
      <c r="FJ7" s="285" t="e">
        <f>'4-5_Prison and Probation 100K'!FJ6/'4-5_Prison and Probation 100K'!EL6*100</f>
        <v>#VALUE!</v>
      </c>
      <c r="FK7" s="285" t="e">
        <f>'4-5_Prison and Probation 100K'!FK6/'4-5_Prison and Probation 100K'!EM6*100</f>
        <v>#VALUE!</v>
      </c>
      <c r="FL7" s="346" t="e">
        <f t="shared" si="17"/>
        <v>#VALUE!</v>
      </c>
      <c r="FM7" s="288" t="s">
        <v>3336</v>
      </c>
      <c r="FN7" s="285" t="e">
        <f>'4-5_Prison and Probation 100K'!FN6/'4-5_Prison and Probation 100K'!FF6*100</f>
        <v>#VALUE!</v>
      </c>
      <c r="FO7" s="285" t="e">
        <f>'4-5_Prison and Probation 100K'!FO6/'4-5_Prison and Probation 100K'!FG6*100</f>
        <v>#VALUE!</v>
      </c>
      <c r="FP7" s="285" t="e">
        <f>'4-5_Prison and Probation 100K'!FP6/'4-5_Prison and Probation 100K'!FH6*100</f>
        <v>#VALUE!</v>
      </c>
      <c r="FQ7" s="285" t="e">
        <f>'4-5_Prison and Probation 100K'!FQ6/'4-5_Prison and Probation 100K'!FI6*100</f>
        <v>#VALUE!</v>
      </c>
      <c r="FR7" s="285" t="e">
        <f>'4-5_Prison and Probation 100K'!FR6/'4-5_Prison and Probation 100K'!FJ6*100</f>
        <v>#VALUE!</v>
      </c>
      <c r="FS7" s="285" t="e">
        <f>'4-5_Prison and Probation 100K'!FS6/'4-5_Prison and Probation 100K'!FK6*100</f>
        <v>#VALUE!</v>
      </c>
      <c r="FT7" s="346" t="e">
        <f t="shared" si="18"/>
        <v>#VALUE!</v>
      </c>
      <c r="FU7" s="288" t="s">
        <v>3336</v>
      </c>
      <c r="FV7" s="285">
        <f>'4-5_Prison and Probation 100K'!FV6/'4-5_Prison and Probation 100K'!EH6*100</f>
        <v>8.5936631461923287</v>
      </c>
      <c r="FW7" s="285">
        <f>'4-5_Prison and Probation 100K'!FW6/'4-5_Prison and Probation 100K'!EI6*100</f>
        <v>7.5841549501195953</v>
      </c>
      <c r="FX7" s="285">
        <f>'4-5_Prison and Probation 100K'!FX6/'4-5_Prison and Probation 100K'!EJ6*100</f>
        <v>6.8388148953519963</v>
      </c>
      <c r="FY7" s="285">
        <f>'4-5_Prison and Probation 100K'!FY6/'4-5_Prison and Probation 100K'!EK6*100</f>
        <v>8.2420605151287845</v>
      </c>
      <c r="FZ7" s="285">
        <f>'4-5_Prison and Probation 100K'!FZ6/'4-5_Prison and Probation 100K'!EL6*100</f>
        <v>7.7369648960989634</v>
      </c>
      <c r="GA7" s="285" t="e">
        <f>'4-5_Prison and Probation 100K'!GA6/'4-5_Prison and Probation 100K'!EM6*100</f>
        <v>#VALUE!</v>
      </c>
      <c r="GB7" s="346" t="e">
        <f t="shared" si="19"/>
        <v>#VALUE!</v>
      </c>
      <c r="GC7" s="288" t="s">
        <v>3336</v>
      </c>
      <c r="GE7" s="133">
        <f>'4-5_Prison and Probation'!HA6/'4-5_Prison and Probation 100K'!$G6*100</f>
        <v>76.068270649981486</v>
      </c>
      <c r="GF7" s="285" t="e">
        <f>'4-5_Prison and Probation 100K'!GF6/'4-5_Prison and Probation 100K'!GE6*100</f>
        <v>#VALUE!</v>
      </c>
      <c r="GG7" s="285" t="e">
        <f>'4-5_Prison and Probation 100K'!GG6/'4-5_Prison and Probation 100K'!GE6*100</f>
        <v>#VALUE!</v>
      </c>
      <c r="GH7" s="285" t="e">
        <f>'4-5_Prison and Probation 100K'!GH6/'4-5_Prison and Probation 100K'!GE6*100</f>
        <v>#VALUE!</v>
      </c>
      <c r="GI7" s="285" t="e">
        <f>'4-5_Prison and Probation 100K'!GI6/'4-5_Prison and Probation 100K'!GH6*100</f>
        <v>#VALUE!</v>
      </c>
      <c r="GJ7" s="288" t="s">
        <v>3336</v>
      </c>
      <c r="GK7" s="133" t="e">
        <f>'4-5_Prison and Probation'!HG6/'4-5_Prison and Probation 100K'!$G6*100</f>
        <v>#VALUE!</v>
      </c>
      <c r="GL7" s="285" t="e">
        <f>'4-5_Prison and Probation 100K'!GL6/'4-5_Prison and Probation 100K'!GK6*100</f>
        <v>#VALUE!</v>
      </c>
      <c r="GM7" s="285" t="e">
        <f>'4-5_Prison and Probation 100K'!GM6/'4-5_Prison and Probation 100K'!GK6*100</f>
        <v>#VALUE!</v>
      </c>
      <c r="GN7" s="285" t="e">
        <f>'4-5_Prison and Probation 100K'!GN6/'4-5_Prison and Probation 100K'!GK6*100</f>
        <v>#VALUE!</v>
      </c>
      <c r="GO7" s="285" t="e">
        <f>'4-5_Prison and Probation 100K'!GO6/'4-5_Prison and Probation 100K'!GN6*100</f>
        <v>#VALUE!</v>
      </c>
      <c r="GP7" s="288" t="s">
        <v>3336</v>
      </c>
      <c r="GQ7" s="133" t="e">
        <f>'4-5_Prison and Probation'!HM6/'4-5_Prison and Probation 100K'!$G6*100</f>
        <v>#VALUE!</v>
      </c>
      <c r="GR7" s="285" t="e">
        <f>'4-5_Prison and Probation 100K'!GR6/'4-5_Prison and Probation 100K'!GQ6*100</f>
        <v>#VALUE!</v>
      </c>
      <c r="GS7" s="285" t="e">
        <f>'4-5_Prison and Probation 100K'!GS6/'4-5_Prison and Probation 100K'!GQ6*100</f>
        <v>#VALUE!</v>
      </c>
      <c r="GT7" s="285" t="e">
        <f>'4-5_Prison and Probation 100K'!GT6/'4-5_Prison and Probation 100K'!GQ6*100</f>
        <v>#VALUE!</v>
      </c>
      <c r="GU7" s="285" t="e">
        <f>'4-5_Prison and Probation 100K'!GU6/'4-5_Prison and Probation 100K'!GT6*100</f>
        <v>#VALUE!</v>
      </c>
      <c r="GV7" s="288" t="s">
        <v>3336</v>
      </c>
      <c r="GW7" s="133" t="e">
        <f>'4-5_Prison and Probation'!HS6/'4-5_Prison and Probation 100K'!$G6*100</f>
        <v>#VALUE!</v>
      </c>
      <c r="GX7" s="285" t="e">
        <f>'4-5_Prison and Probation 100K'!GX6/'4-5_Prison and Probation 100K'!GW6*100</f>
        <v>#VALUE!</v>
      </c>
      <c r="GY7" s="285" t="e">
        <f>'4-5_Prison and Probation 100K'!GY6/'4-5_Prison and Probation 100K'!GW6*100</f>
        <v>#VALUE!</v>
      </c>
      <c r="GZ7" s="285" t="e">
        <f>'4-5_Prison and Probation 100K'!GZ6/'4-5_Prison and Probation 100K'!GW6*100</f>
        <v>#VALUE!</v>
      </c>
      <c r="HA7" s="285" t="e">
        <f>'4-5_Prison and Probation 100K'!HA6/'4-5_Prison and Probation 100K'!GZ6*100</f>
        <v>#VALUE!</v>
      </c>
      <c r="HB7" s="288" t="s">
        <v>3336</v>
      </c>
      <c r="HC7" s="133" t="e">
        <f>'4-5_Prison and Probation'!HY6/'4-5_Prison and Probation 100K'!$G6*100</f>
        <v>#VALUE!</v>
      </c>
      <c r="HD7" s="285" t="e">
        <f>'4-5_Prison and Probation 100K'!HD6/'4-5_Prison and Probation 100K'!HC6*100</f>
        <v>#VALUE!</v>
      </c>
      <c r="HE7" s="285" t="e">
        <f>'4-5_Prison and Probation 100K'!HE6/'4-5_Prison and Probation 100K'!HC6*100</f>
        <v>#VALUE!</v>
      </c>
      <c r="HF7" s="285" t="e">
        <f>'4-5_Prison and Probation 100K'!HF6/'4-5_Prison and Probation 100K'!HC6*100</f>
        <v>#VALUE!</v>
      </c>
      <c r="HG7" s="285" t="e">
        <f>'4-5_Prison and Probation 100K'!HG6/'4-5_Prison and Probation 100K'!HF6*100</f>
        <v>#VALUE!</v>
      </c>
      <c r="HH7" s="288" t="s">
        <v>3336</v>
      </c>
      <c r="HI7" s="133" t="e">
        <f>'4-5_Prison and Probation'!IE6/'4-5_Prison and Probation 100K'!$G6*100</f>
        <v>#VALUE!</v>
      </c>
      <c r="HJ7" s="285" t="e">
        <f>'4-5_Prison and Probation 100K'!HJ6/'4-5_Prison and Probation 100K'!HI6*100</f>
        <v>#VALUE!</v>
      </c>
      <c r="HK7" s="285" t="e">
        <f>'4-5_Prison and Probation 100K'!HK6/'4-5_Prison and Probation 100K'!HI6*100</f>
        <v>#VALUE!</v>
      </c>
      <c r="HL7" s="285" t="e">
        <f>'4-5_Prison and Probation 100K'!HL6/'4-5_Prison and Probation 100K'!HI6*100</f>
        <v>#VALUE!</v>
      </c>
      <c r="HM7" s="285" t="e">
        <f>'4-5_Prison and Probation 100K'!HM6/'4-5_Prison and Probation 100K'!HL6*100</f>
        <v>#VALUE!</v>
      </c>
      <c r="HN7" s="288" t="s">
        <v>3336</v>
      </c>
      <c r="HO7" s="133" t="e">
        <f>'4-5_Prison and Probation'!IK6/'4-5_Prison and Probation 100K'!$G6*100</f>
        <v>#VALUE!</v>
      </c>
      <c r="HP7" s="285" t="e">
        <f>'4-5_Prison and Probation 100K'!HP6/'4-5_Prison and Probation 100K'!HO6*100</f>
        <v>#VALUE!</v>
      </c>
      <c r="HQ7" s="285" t="e">
        <f>'4-5_Prison and Probation 100K'!HQ6/'4-5_Prison and Probation 100K'!HO6*100</f>
        <v>#VALUE!</v>
      </c>
      <c r="HR7" s="285" t="e">
        <f>'4-5_Prison and Probation 100K'!HR6/'4-5_Prison and Probation 100K'!HO6*100</f>
        <v>#VALUE!</v>
      </c>
      <c r="HS7" s="285" t="e">
        <f>'4-5_Prison and Probation 100K'!HS6/'4-5_Prison and Probation 100K'!HR6*100</f>
        <v>#VALUE!</v>
      </c>
      <c r="HT7" s="288" t="s">
        <v>3336</v>
      </c>
      <c r="HU7" s="133" t="e">
        <f>'4-5_Prison and Probation'!IQ6/'4-5_Prison and Probation 100K'!$G6*100</f>
        <v>#VALUE!</v>
      </c>
      <c r="HV7" s="285" t="e">
        <f>'4-5_Prison and Probation 100K'!HV6/'4-5_Prison and Probation 100K'!HU6*100</f>
        <v>#VALUE!</v>
      </c>
      <c r="HW7" s="285" t="e">
        <f>'4-5_Prison and Probation 100K'!HW6/'4-5_Prison and Probation 100K'!HU6*100</f>
        <v>#VALUE!</v>
      </c>
      <c r="HX7" s="285" t="e">
        <f>'4-5_Prison and Probation 100K'!HX6/'4-5_Prison and Probation 100K'!HU6*100</f>
        <v>#VALUE!</v>
      </c>
      <c r="HY7" s="285" t="e">
        <f>'4-5_Prison and Probation 100K'!HY6/'4-5_Prison and Probation 100K'!HX6*100</f>
        <v>#VALUE!</v>
      </c>
      <c r="HZ7" s="288" t="s">
        <v>3336</v>
      </c>
      <c r="IA7" s="133" t="e">
        <f>'4-5_Prison and Probation'!IW6/'4-5_Prison and Probation 100K'!$G6*100</f>
        <v>#VALUE!</v>
      </c>
      <c r="IB7" s="285" t="e">
        <f>'4-5_Prison and Probation 100K'!IB6/'4-5_Prison and Probation 100K'!IA6*100</f>
        <v>#VALUE!</v>
      </c>
      <c r="IC7" s="285" t="e">
        <f>'4-5_Prison and Probation 100K'!IC6/'4-5_Prison and Probation 100K'!IA6*100</f>
        <v>#VALUE!</v>
      </c>
      <c r="ID7" s="285" t="e">
        <f>'4-5_Prison and Probation 100K'!ID6/'4-5_Prison and Probation 100K'!IA6*100</f>
        <v>#VALUE!</v>
      </c>
      <c r="IE7" s="285" t="e">
        <f>'4-5_Prison and Probation 100K'!IE6/'4-5_Prison and Probation 100K'!ID6*100</f>
        <v>#VALUE!</v>
      </c>
      <c r="IF7" s="288" t="s">
        <v>3336</v>
      </c>
      <c r="IG7" s="133" t="e">
        <f>'4-5_Prison and Probation'!JC6/'4-5_Prison and Probation 100K'!$G6*100</f>
        <v>#VALUE!</v>
      </c>
      <c r="IH7" s="285" t="e">
        <f>'4-5_Prison and Probation 100K'!IH6/'4-5_Prison and Probation 100K'!IG6*100</f>
        <v>#VALUE!</v>
      </c>
      <c r="II7" s="285" t="e">
        <f>'4-5_Prison and Probation 100K'!II6/'4-5_Prison and Probation 100K'!IG6*100</f>
        <v>#VALUE!</v>
      </c>
      <c r="IJ7" s="285" t="e">
        <f>'4-5_Prison and Probation 100K'!IJ6/'4-5_Prison and Probation 100K'!IG6*100</f>
        <v>#VALUE!</v>
      </c>
      <c r="IK7" s="285" t="e">
        <f>'4-5_Prison and Probation 100K'!IK6/'4-5_Prison and Probation 100K'!IJ6*100</f>
        <v>#VALUE!</v>
      </c>
      <c r="IL7" s="288" t="s">
        <v>3336</v>
      </c>
      <c r="IM7" s="133" t="e">
        <f>'4-5_Prison and Probation'!JI6/'4-5_Prison and Probation 100K'!$G6*100</f>
        <v>#VALUE!</v>
      </c>
      <c r="IN7" s="285" t="e">
        <f>'4-5_Prison and Probation 100K'!IN6/'4-5_Prison and Probation 100K'!IM6*100</f>
        <v>#VALUE!</v>
      </c>
      <c r="IO7" s="285" t="e">
        <f>'4-5_Prison and Probation 100K'!IO6/'4-5_Prison and Probation 100K'!IM6*100</f>
        <v>#VALUE!</v>
      </c>
      <c r="IP7" s="285" t="e">
        <f>'4-5_Prison and Probation 100K'!IP6/'4-5_Prison and Probation 100K'!IM6*100</f>
        <v>#VALUE!</v>
      </c>
      <c r="IQ7" s="285" t="e">
        <f>'4-5_Prison and Probation 100K'!IQ6/'4-5_Prison and Probation 100K'!IP6*100</f>
        <v>#VALUE!</v>
      </c>
      <c r="IR7" s="288" t="s">
        <v>3336</v>
      </c>
      <c r="IS7" s="133" t="e">
        <f>'4-5_Prison and Probation'!JO6/'4-5_Prison and Probation 100K'!$G6*100</f>
        <v>#VALUE!</v>
      </c>
      <c r="IT7" s="285" t="e">
        <f>'4-5_Prison and Probation 100K'!IT6/'4-5_Prison and Probation 100K'!IS6*100</f>
        <v>#VALUE!</v>
      </c>
      <c r="IU7" s="285" t="e">
        <f>'4-5_Prison and Probation 100K'!IU6/'4-5_Prison and Probation 100K'!IS6*100</f>
        <v>#VALUE!</v>
      </c>
      <c r="IV7" s="285" t="e">
        <f>'4-5_Prison and Probation 100K'!IV6/'4-5_Prison and Probation 100K'!IS6*100</f>
        <v>#VALUE!</v>
      </c>
      <c r="IW7" s="285" t="e">
        <f>'4-5_Prison and Probation 100K'!IW6/'4-5_Prison and Probation 100K'!IV6*100</f>
        <v>#VALUE!</v>
      </c>
      <c r="IX7" s="381" t="s">
        <v>3336</v>
      </c>
      <c r="IY7" s="133" t="e">
        <f>'4-5_Prison and Probation'!KO6/'4-5_Prison and Probation 100K'!H6*100</f>
        <v>#VALUE!</v>
      </c>
      <c r="IZ7" s="285" t="e">
        <f>'4-5_Prison and Probation'!AO6/'4-5_Prison and Probation'!KO6</f>
        <v>#VALUE!</v>
      </c>
      <c r="JA7" s="133" t="e">
        <f>'4-5_Prison and Probation 100K'!IZ6/'4-5_Prison and Probation 100K'!IY6*100</f>
        <v>#VALUE!</v>
      </c>
      <c r="JB7" s="133" t="e">
        <f>'4-5_Prison and Probation 100K'!JA6/'4-5_Prison and Probation 100K'!IY6*100</f>
        <v>#VALUE!</v>
      </c>
      <c r="JC7" s="288" t="s">
        <v>3336</v>
      </c>
      <c r="JD7" s="285" t="e">
        <f>'4-5_Prison and Probation 100K'!JC6/'4-5_Prison and Probation 100K'!IY6*100</f>
        <v>#VALUE!</v>
      </c>
      <c r="JE7" s="285" t="e">
        <f>'4-5_Prison and Probation 100K'!JD6/'4-5_Prison and Probation 100K'!IY6*100</f>
        <v>#VALUE!</v>
      </c>
      <c r="JF7" s="285" t="e">
        <f>'4-5_Prison and Probation 100K'!JE6/'4-5_Prison and Probation 100K'!JC6*100</f>
        <v>#VALUE!</v>
      </c>
      <c r="JG7" s="285" t="e">
        <f>'4-5_Prison and Probation 100K'!JF6/'4-5_Prison and Probation 100K'!JD6*100</f>
        <v>#VALUE!</v>
      </c>
      <c r="JH7" s="285" t="e">
        <f>'4-5_Prison and Probation 100K'!JG6/'4-5_Prison and Probation 100K'!JC6*100</f>
        <v>#VALUE!</v>
      </c>
      <c r="JI7" s="285" t="e">
        <f>'4-5_Prison and Probation 100K'!JH6/'4-5_Prison and Probation 100K'!JD6*100</f>
        <v>#VALUE!</v>
      </c>
      <c r="JJ7" s="285" t="e">
        <f>'4-5_Prison and Probation 100K'!JI6/'4-5_Prison and Probation 100K'!JC6*100</f>
        <v>#VALUE!</v>
      </c>
      <c r="JK7" s="285" t="e">
        <f>'4-5_Prison and Probation 100K'!JJ6/'4-5_Prison and Probation 100K'!JD6*100</f>
        <v>#VALUE!</v>
      </c>
      <c r="JL7" s="285" t="e">
        <f>'4-5_Prison and Probation 100K'!JK6/'4-5_Prison and Probation 100K'!IZ6*100</f>
        <v>#VALUE!</v>
      </c>
      <c r="JM7" s="285" t="e">
        <f>'4-5_Prison and Probation 100K'!JL6/'4-5_Prison and Probation 100K'!JA6*100</f>
        <v>#VALUE!</v>
      </c>
      <c r="JN7" s="288" t="s">
        <v>3336</v>
      </c>
      <c r="JO7" s="285" t="e">
        <f>'4-5_Prison and Probation 100K'!JN6/'4-5_Prison and Probation 100K'!JK6*100</f>
        <v>#VALUE!</v>
      </c>
      <c r="JP7" s="285" t="e">
        <f>'4-5_Prison and Probation 100K'!JO6/'4-5_Prison and Probation 100K'!JL6</f>
        <v>#VALUE!</v>
      </c>
      <c r="JQ7" s="285" t="e">
        <f>'4-5_Prison and Probation 100K'!JP6/'4-5_Prison and Probation 100K'!JK6*100</f>
        <v>#VALUE!</v>
      </c>
      <c r="JR7" s="285" t="e">
        <f>'4-5_Prison and Probation 100K'!JQ6/'4-5_Prison and Probation 100K'!JL6*100</f>
        <v>#VALUE!</v>
      </c>
      <c r="JS7" s="285" t="e">
        <f>'4-5_Prison and Probation 100K'!JR6/'4-5_Prison and Probation 100K'!JK6*100</f>
        <v>#VALUE!</v>
      </c>
      <c r="JT7" s="285" t="e">
        <f>'4-5_Prison and Probation 100K'!JS6/'4-5_Prison and Probation 100K'!JL6*100</f>
        <v>#VALUE!</v>
      </c>
      <c r="JU7" s="288" t="s">
        <v>3336</v>
      </c>
      <c r="JV7" s="285" t="e">
        <f>'4-5_Prison and Probation 100K'!JU6/'4-5_Prison and Probation 100K'!JK6*100</f>
        <v>#VALUE!</v>
      </c>
      <c r="JW7" s="285" t="e">
        <f>'4-5_Prison and Probation 100K'!JV6/'4-5_Prison and Probation 100K'!JL6*100</f>
        <v>#VALUE!</v>
      </c>
      <c r="JX7" s="285" t="e">
        <f>'4-5_Prison and Probation 100K'!JW6/'4-5_Prison and Probation 100K'!JK6*100</f>
        <v>#VALUE!</v>
      </c>
      <c r="JY7" s="285" t="e">
        <f>'4-5_Prison and Probation 100K'!JX6/'4-5_Prison and Probation 100K'!JL6*100</f>
        <v>#VALUE!</v>
      </c>
      <c r="JZ7" s="285" t="e">
        <f>'4-5_Prison and Probation 100K'!JY6/'4-5_Prison and Probation 100K'!JK6*100</f>
        <v>#VALUE!</v>
      </c>
      <c r="KA7" s="285" t="e">
        <f>'4-5_Prison and Probation 100K'!JZ6/'4-5_Prison and Probation 100K'!JL6*100</f>
        <v>#VALUE!</v>
      </c>
      <c r="KB7" s="288" t="s">
        <v>3336</v>
      </c>
      <c r="KC7" s="285" t="e">
        <f>'4-5_Prison and Probation 100K'!KB6/'4-5_Prison and Probation 100K'!JK6*100</f>
        <v>#VALUE!</v>
      </c>
      <c r="KD7" s="285" t="e">
        <f>'4-5_Prison and Probation 100K'!KC6/'4-5_Prison and Probation 100K'!JL6*100</f>
        <v>#VALUE!</v>
      </c>
      <c r="KE7" s="285" t="e">
        <f>'4-5_Prison and Probation 100K'!KD6/'4-5_Prison and Probation 100K'!JK6*100</f>
        <v>#VALUE!</v>
      </c>
      <c r="KF7" s="285" t="e">
        <f>'4-5_Prison and Probation 100K'!KE6/'4-5_Prison and Probation 100K'!JL6*100</f>
        <v>#VALUE!</v>
      </c>
      <c r="KG7" s="288" t="s">
        <v>3336</v>
      </c>
      <c r="KH7" s="285">
        <f>'4-5_Prison and Probation 100K'!KG6</f>
        <v>381.56051013795695</v>
      </c>
      <c r="KI7" s="285">
        <f>'4-5_Prison and Probation 100K'!KH6/'4-5_Prison and Probation 100K'!KG6*100</f>
        <v>12.036756302912984</v>
      </c>
      <c r="KJ7" s="285">
        <f>'4-5_Prison and Probation 100K'!KI6/'4-5_Prison and Probation 100K'!KG6*100</f>
        <v>0.17025444877206897</v>
      </c>
      <c r="KK7" s="285">
        <f>'4-5_Prison and Probation 100K'!KJ6/'4-5_Prison and Probation 100K'!KG6*100</f>
        <v>10.984910324882803</v>
      </c>
      <c r="KL7" s="285" t="e">
        <f>'4-5_Prison and Probation 100K'!KK6/'4-5_Prison and Probation 100K'!KJ6*100</f>
        <v>#VALUE!</v>
      </c>
      <c r="KM7" s="288" t="s">
        <v>3336</v>
      </c>
      <c r="KN7" s="285">
        <f>'4-5_Prison and Probation'!OZ6/G7*100</f>
        <v>349.63105820860119</v>
      </c>
      <c r="KO7" s="285">
        <f>'4-5_Prison and Probation 100K'!KN6/'4-5_Prison and Probation 100K'!KM6*100</f>
        <v>10.61874825014635</v>
      </c>
      <c r="KP7" s="285">
        <f>'4-5_Prison and Probation 100K'!KO6/'4-5_Prison and Probation 100K'!KM6*100</f>
        <v>0.67194380106391094</v>
      </c>
      <c r="KQ7" s="285">
        <f>'4-5_Prison and Probation 100K'!KP6/'4-5_Prison and Probation 100K'!KM6*100</f>
        <v>12.555677161546486</v>
      </c>
      <c r="KR7" s="285" t="e">
        <f>'4-5_Prison and Probation 100K'!KQ6/'4-5_Prison and Probation 100K'!KP6*100</f>
        <v>#VALUE!</v>
      </c>
      <c r="KS7" s="288" t="s">
        <v>3336</v>
      </c>
      <c r="KT7" s="285" t="e">
        <f>'4-5_Prison and Probation'!PF6/G7*100</f>
        <v>#VALUE!</v>
      </c>
      <c r="KU7" s="285" t="e">
        <f>'4-5_Prison and Probation'!PG6/'4-5_Prison and Probation'!PF6*100</f>
        <v>#VALUE!</v>
      </c>
      <c r="KV7" s="285" t="e">
        <f>'4-5_Prison and Probation'!PH6/'4-5_Prison and Probation'!PF6*100</f>
        <v>#VALUE!</v>
      </c>
      <c r="KW7" s="285" t="e">
        <f>'4-5_Prison and Probation'!PI6/'4-5_Prison and Probation'!PF6*100</f>
        <v>#VALUE!</v>
      </c>
      <c r="KX7" s="285" t="e">
        <f>'4-5_Prison and Probation'!PJ6/'4-5_Prison and Probation'!PF6*100</f>
        <v>#VALUE!</v>
      </c>
      <c r="KY7" s="285" t="e">
        <f>'4-5_Prison and Probation'!PK6/'4-5_Prison and Probation'!PF6*100</f>
        <v>#VALUE!</v>
      </c>
      <c r="KZ7" s="285" t="e">
        <f>'4-5_Prison and Probation'!PL6/'4-5_Prison and Probation'!PF6*100</f>
        <v>#VALUE!</v>
      </c>
      <c r="LA7" s="288" t="s">
        <v>3336</v>
      </c>
      <c r="LB7" s="285" t="e">
        <f>'4-5_Prison and Probation'!PN6/G7*100</f>
        <v>#VALUE!</v>
      </c>
      <c r="LC7" s="285" t="e">
        <f>'4-5_Prison and Probation'!PO6/G7*100</f>
        <v>#VALUE!</v>
      </c>
      <c r="LD7" s="288" t="s">
        <v>3336</v>
      </c>
      <c r="LE7" s="285" t="e">
        <f>'4-5_Prison and Probation 100K'!LD6/'4-5_Prison and Probation 100K'!LA6*100</f>
        <v>#VALUE!</v>
      </c>
      <c r="LF7" s="285" t="e">
        <f>'4-5_Prison and Probation 100K'!LE6/'4-5_Prison and Probation 100K'!LB6*100</f>
        <v>#VALUE!</v>
      </c>
      <c r="LG7" s="285" t="e">
        <f>'4-5_Prison and Probation 100K'!LF6/'4-5_Prison and Probation 100K'!LA6*100</f>
        <v>#VALUE!</v>
      </c>
      <c r="LH7" s="285" t="e">
        <f>'4-5_Prison and Probation 100K'!LG6/'4-5_Prison and Probation 100K'!LB6*100</f>
        <v>#VALUE!</v>
      </c>
      <c r="LI7" s="285" t="e">
        <f>'4-5_Prison and Probation 100K'!LH6/'4-5_Prison and Probation 100K'!LA6*100</f>
        <v>#VALUE!</v>
      </c>
      <c r="LJ7" s="285" t="e">
        <f>'4-5_Prison and Probation 100K'!LI6/'4-5_Prison and Probation 100K'!LB6*100</f>
        <v>#VALUE!</v>
      </c>
      <c r="LK7" s="288" t="s">
        <v>3336</v>
      </c>
      <c r="LL7" s="285" t="e">
        <f>'4-5_Prison and Probation 100K'!LK6/'4-5_Prison and Probation 100K'!LA6*100</f>
        <v>#VALUE!</v>
      </c>
      <c r="LM7" s="285" t="e">
        <f>'4-5_Prison and Probation 100K'!LL6/'4-5_Prison and Probation 100K'!LB6*100</f>
        <v>#VALUE!</v>
      </c>
      <c r="LN7" s="285" t="e">
        <f>'4-5_Prison and Probation 100K'!LM6/'4-5_Prison and Probation 100K'!LA6*100</f>
        <v>#VALUE!</v>
      </c>
      <c r="LO7" s="285" t="e">
        <f>'4-5_Prison and Probation 100K'!LN6/'4-5_Prison and Probation 100K'!LB6*100</f>
        <v>#VALUE!</v>
      </c>
      <c r="LP7" s="285" t="e">
        <f>'4-5_Prison and Probation 100K'!LO6/'4-5_Prison and Probation 100K'!LA6*100</f>
        <v>#VALUE!</v>
      </c>
      <c r="LQ7" s="285" t="e">
        <f>'4-5_Prison and Probation 100K'!LP6/'4-5_Prison and Probation 100K'!LB6*100</f>
        <v>#VALUE!</v>
      </c>
      <c r="LR7" s="288" t="s">
        <v>3336</v>
      </c>
      <c r="LS7" s="285" t="e">
        <f>'4-5_Prison and Probation 100K'!LR6/'4-5_Prison and Probation 100K'!LA6*100</f>
        <v>#VALUE!</v>
      </c>
      <c r="LT7" s="285" t="e">
        <f>'4-5_Prison and Probation 100K'!LS6/'4-5_Prison and Probation 100K'!LB6*100</f>
        <v>#VALUE!</v>
      </c>
      <c r="LU7" s="285" t="e">
        <f>'4-5_Prison and Probation 100K'!LT6/'4-5_Prison and Probation 100K'!LA6*100</f>
        <v>#VALUE!</v>
      </c>
      <c r="LV7" s="285" t="e">
        <f>'4-5_Prison and Probation 100K'!LU6/'4-5_Prison and Probation 100K'!LB6*100</f>
        <v>#VALUE!</v>
      </c>
      <c r="LW7" s="285" t="e">
        <f>'4-5_Prison and Probation 100K'!LV6/'4-5_Prison and Probation 100K'!LA6*100</f>
        <v>#VALUE!</v>
      </c>
      <c r="LX7" s="285" t="e">
        <f>'4-5_Prison and Probation 100K'!LW6/'4-5_Prison and Probation 100K'!LB6*100</f>
        <v>#VALUE!</v>
      </c>
      <c r="LY7" s="288" t="s">
        <v>3336</v>
      </c>
      <c r="LZ7" s="285" t="e">
        <f>'4-5_Prison and Probation 100K'!LY6/'4-5_Prison and Probation 100K'!LA6*100</f>
        <v>#VALUE!</v>
      </c>
      <c r="MA7" s="285" t="e">
        <f>'4-5_Prison and Probation 100K'!LZ6/'4-5_Prison and Probation 100K'!LB6*100</f>
        <v>#VALUE!</v>
      </c>
      <c r="MB7" s="285" t="e">
        <f>'4-5_Prison and Probation 100K'!MA6/'4-5_Prison and Probation 100K'!LA6*100</f>
        <v>#VALUE!</v>
      </c>
      <c r="MC7" s="285" t="e">
        <f>'4-5_Prison and Probation 100K'!MB6/'4-5_Prison and Probation 100K'!LB6*100</f>
        <v>#VALUE!</v>
      </c>
      <c r="MD7" s="285" t="e">
        <f>'4-5_Prison and Probation 100K'!MC6/'4-5_Prison and Probation 100K'!LA6*100</f>
        <v>#VALUE!</v>
      </c>
      <c r="ME7" s="285" t="e">
        <f>'4-5_Prison and Probation 100K'!MD6/'4-5_Prison and Probation 100K'!LB6*100</f>
        <v>#VALUE!</v>
      </c>
      <c r="MF7" s="288" t="s">
        <v>3336</v>
      </c>
      <c r="MG7" s="285">
        <f>'4-5_Prison and Probation 100K'!MF6</f>
        <v>337.0212384249063</v>
      </c>
      <c r="MH7" s="285">
        <f>'4-5_Prison and Probation 100K'!MG6/'4-5_Prison and Probation 100K'!MF6*100</f>
        <v>65.164237431347686</v>
      </c>
      <c r="MI7" s="285">
        <f>'4-5_Prison and Probation 100K'!MH6/'4-5_Prison and Probation 100K'!MF6*100</f>
        <v>18.794888043937476</v>
      </c>
      <c r="MJ7" s="285" t="e">
        <f>'4-5_Prison and Probation 100K'!MI6/'4-5_Prison and Probation 100K'!MF6*100</f>
        <v>#VALUE!</v>
      </c>
      <c r="MK7" s="285" t="e">
        <f>'4-5_Prison and Probation 100K'!MJ6/'4-5_Prison and Probation 100K'!MF6*100</f>
        <v>#VALUE!</v>
      </c>
      <c r="ML7" s="285">
        <f>'4-5_Prison and Probation 100K'!MK6/'4-5_Prison and Probation 100K'!MF6*100</f>
        <v>0.5069708491761723</v>
      </c>
      <c r="MM7" s="285">
        <f>'4-5_Prison and Probation 100K'!ML6/'4-5_Prison and Probation 100K'!MF6*100</f>
        <v>15.541825095057032</v>
      </c>
      <c r="MN7" s="288" t="s">
        <v>3336</v>
      </c>
      <c r="MO7" s="285">
        <f>'4-5_Prison and Probation 100K'!MN6</f>
        <v>5.2503836784615201</v>
      </c>
      <c r="MP7" s="288" t="s">
        <v>3336</v>
      </c>
      <c r="MQ7" s="285">
        <f>'4-5_Prison and Probation 100K'!MP6/'4-5_Prison and Probation 100K'!MN6*100</f>
        <v>0.84745762711864403</v>
      </c>
      <c r="MR7" s="285">
        <f>'4-5_Prison and Probation 100K'!MQ6/'4-5_Prison and Probation 100K'!MN6*100</f>
        <v>0.33898305084745761</v>
      </c>
      <c r="MS7" s="285">
        <f>'4-5_Prison and Probation 100K'!MR6/'4-5_Prison and Probation 100K'!MN6*100</f>
        <v>7.1186440677966107</v>
      </c>
      <c r="MT7" s="285">
        <f>'4-5_Prison and Probation 100K'!MS6/'4-5_Prison and Probation 100K'!MN6*100</f>
        <v>150.33898305084747</v>
      </c>
      <c r="MU7" s="288" t="s">
        <v>3336</v>
      </c>
      <c r="MV7" s="285">
        <f>'4-5_Prison and Probation 100K'!MU6/'4-5_Prison and Probation 100K'!MN6*100</f>
        <v>43.220338983050851</v>
      </c>
      <c r="MW7" s="285">
        <f>'4-5_Prison and Probation 100K'!MV6/'4-5_Prison and Probation 100K'!MN6*100</f>
        <v>0</v>
      </c>
      <c r="MX7" s="285">
        <f>'4-5_Prison and Probation 100K'!MW6/'4-5_Prison and Probation 100K'!MN6*100</f>
        <v>0</v>
      </c>
      <c r="MY7" s="285">
        <f>'4-5_Prison and Probation 100K'!MX6/'4-5_Prison and Probation 100K'!MN6*100</f>
        <v>11.186440677966102</v>
      </c>
      <c r="MZ7" s="288" t="s">
        <v>3336</v>
      </c>
      <c r="NA7" s="285" t="e">
        <f>'4-5_Prison and Probation 100K'!MZ6</f>
        <v>#VALUE!</v>
      </c>
      <c r="NB7" s="285" t="e">
        <f>'4-5_Prison and Probation 100K'!NA6/'4-5_Prison and Probation 100K'!MZ6*100</f>
        <v>#VALUE!</v>
      </c>
      <c r="NC7" s="285" t="e">
        <f>'4-5_Prison and Probation 100K'!NB6/'4-5_Prison and Probation 100K'!MZ6*100</f>
        <v>#VALUE!</v>
      </c>
      <c r="ND7" s="285" t="e">
        <f>'4-5_Prison and Probation 100K'!NC6/'4-5_Prison and Probation 100K'!MZ6*100</f>
        <v>#VALUE!</v>
      </c>
      <c r="NG7" s="133">
        <f t="shared" si="0"/>
        <v>76.068270649981486</v>
      </c>
      <c r="NH7" s="285" t="e">
        <f>'4-5_Prison and Probation'!HG6/'4-5_Prison and Probation'!$HA6*100</f>
        <v>#VALUE!</v>
      </c>
      <c r="NI7" s="285" t="e">
        <f>'4-5_Prison and Probation'!HM6/'4-5_Prison and Probation'!$HA6*100</f>
        <v>#VALUE!</v>
      </c>
      <c r="NJ7" s="285" t="e">
        <f>'4-5_Prison and Probation'!HS6/'4-5_Prison and Probation'!$HA6*100</f>
        <v>#VALUE!</v>
      </c>
      <c r="NK7" s="285" t="e">
        <f>'4-5_Prison and Probation'!HY6/'4-5_Prison and Probation'!$HA6*100</f>
        <v>#VALUE!</v>
      </c>
      <c r="NL7" s="285" t="e">
        <f>'4-5_Prison and Probation'!IE6/'4-5_Prison and Probation'!$HA6*100</f>
        <v>#VALUE!</v>
      </c>
      <c r="NM7" s="285" t="e">
        <f>'4-5_Prison and Probation'!IK6/'4-5_Prison and Probation'!$HA6*100</f>
        <v>#VALUE!</v>
      </c>
      <c r="NN7" s="285" t="e">
        <f>'4-5_Prison and Probation'!IQ6/'4-5_Prison and Probation'!$HA6*100</f>
        <v>#VALUE!</v>
      </c>
      <c r="NO7" s="285" t="e">
        <f>'4-5_Prison and Probation'!IW6/'4-5_Prison and Probation'!$HA6*100</f>
        <v>#VALUE!</v>
      </c>
      <c r="NP7" s="285" t="e">
        <f>'4-5_Prison and Probation'!JC6/'4-5_Prison and Probation'!$HA6*100</f>
        <v>#VALUE!</v>
      </c>
      <c r="NQ7" s="285" t="e">
        <f>'4-5_Prison and Probation'!JI6/'4-5_Prison and Probation'!$HA6*100</f>
        <v>#VALUE!</v>
      </c>
      <c r="NR7" s="285" t="e">
        <f>'4-5_Prison and Probation'!JO6/'4-5_Prison and Probation'!$HA6*100</f>
        <v>#VALUE!</v>
      </c>
      <c r="NU7" s="285">
        <f>'4-5_Prison and Probation'!HA6/'4-5_Prison and Probation 100K'!$G6*100</f>
        <v>76.068270649981486</v>
      </c>
      <c r="NV7" s="285" t="e">
        <f>'4-5_Prison and Probation'!HG6/'4-5_Prison and Probation 100K'!$G6*100</f>
        <v>#VALUE!</v>
      </c>
      <c r="NW7" s="285" t="e">
        <f>'4-5_Prison and Probation'!HM6/'4-5_Prison and Probation 100K'!$G6*100</f>
        <v>#VALUE!</v>
      </c>
      <c r="NX7" s="285" t="e">
        <f>'4-5_Prison and Probation'!HS6/'4-5_Prison and Probation 100K'!$G6*100</f>
        <v>#VALUE!</v>
      </c>
      <c r="NY7" s="285" t="e">
        <f>'4-5_Prison and Probation'!HY6/'4-5_Prison and Probation 100K'!$G6*100</f>
        <v>#VALUE!</v>
      </c>
      <c r="NZ7" s="285" t="e">
        <f>'4-5_Prison and Probation'!IE6/'4-5_Prison and Probation 100K'!$G6*100</f>
        <v>#VALUE!</v>
      </c>
      <c r="OA7" s="285" t="e">
        <f>'4-5_Prison and Probation'!IK6/'4-5_Prison and Probation 100K'!$G6*100</f>
        <v>#VALUE!</v>
      </c>
      <c r="OB7" s="285" t="e">
        <f>'4-5_Prison and Probation'!IQ6/'4-5_Prison and Probation 100K'!$G6*100</f>
        <v>#VALUE!</v>
      </c>
      <c r="OC7" s="285" t="e">
        <f>'4-5_Prison and Probation'!IW6/'4-5_Prison and Probation 100K'!$G6*100</f>
        <v>#VALUE!</v>
      </c>
      <c r="OD7" s="285" t="e">
        <f>'4-5_Prison and Probation'!JC6/'4-5_Prison and Probation 100K'!$G6*100</f>
        <v>#VALUE!</v>
      </c>
      <c r="OE7" s="285" t="e">
        <f>'4-5_Prison and Probation'!JI6/'4-5_Prison and Probation 100K'!$G6*100</f>
        <v>#VALUE!</v>
      </c>
      <c r="OF7" s="285" t="e">
        <f>'4-5_Prison and Probation'!JO6/'4-5_Prison and Probation 100K'!$G6*100</f>
        <v>#VALUE!</v>
      </c>
      <c r="OI7" s="133">
        <f>10000/'4-5_Prison and Probation'!$AJ6*'4-5_Prison and Probation'!DW6</f>
        <v>43.97463002114165</v>
      </c>
      <c r="OJ7" s="133">
        <f>10000/'4-5_Prison and Probation'!$AJ6*'4-5_Prison and Probation'!DX6</f>
        <v>43.97463002114165</v>
      </c>
      <c r="OK7" s="133">
        <f>10000/'4-5_Prison and Probation'!$AJ6*'4-5_Prison and Probation'!DY6</f>
        <v>54.968287526427062</v>
      </c>
      <c r="OL7" s="133">
        <f>10000/'4-5_Prison and Probation'!$AJ6*'4-5_Prison and Probation'!DZ6</f>
        <v>49.894291754756871</v>
      </c>
      <c r="OM7" s="133">
        <f>10000/'4-5_Prison and Probation'!$AJ6*'4-5_Prison and Probation'!EA6</f>
        <v>37.209302325581397</v>
      </c>
      <c r="ON7" s="133" t="e">
        <f>10000/'4-5_Prison and Probation'!$AJ6*'4-5_Prison and Probation'!EB6</f>
        <v>#VALUE!</v>
      </c>
      <c r="OP7" s="133">
        <f>'4-5_Prison and Probation'!ED6/'4-5_Prison and Probation'!DW6*100</f>
        <v>23.076923076923077</v>
      </c>
      <c r="OQ7" s="133">
        <f>'4-5_Prison and Probation'!EE6/'4-5_Prison and Probation'!DX6*100</f>
        <v>25</v>
      </c>
      <c r="OR7" s="133">
        <f>'4-5_Prison and Probation'!EF6/'4-5_Prison and Probation'!DY6*100</f>
        <v>21.53846153846154</v>
      </c>
      <c r="OS7" s="133">
        <f>'4-5_Prison and Probation'!EG6/'4-5_Prison and Probation'!DZ6*100</f>
        <v>30.508474576271187</v>
      </c>
      <c r="OT7" s="133">
        <f>'4-5_Prison and Probation'!EH6/'4-5_Prison and Probation'!EA6*100</f>
        <v>36.363636363636367</v>
      </c>
      <c r="OU7" s="133" t="e">
        <f>'4-5_Prison and Probation'!EI6/'4-5_Prison and Probation'!EB6*100</f>
        <v>#VALUE!</v>
      </c>
      <c r="OW7" s="133" t="e">
        <f>'4-5_Prison and Probation'!EK6/'4-5_Prison and Probation'!ED6*100</f>
        <v>#VALUE!</v>
      </c>
      <c r="OX7" s="133" t="e">
        <f>'4-5_Prison and Probation'!EL6/'4-5_Prison and Probation'!EE6*100</f>
        <v>#VALUE!</v>
      </c>
      <c r="OY7" s="133">
        <f>'4-5_Prison and Probation'!EM6/'4-5_Prison and Probation'!EF6*100</f>
        <v>71.428571428571431</v>
      </c>
      <c r="OZ7" s="133" t="e">
        <f>'4-5_Prison and Probation'!EN6/'4-5_Prison and Probation'!EG6*100</f>
        <v>#VALUE!</v>
      </c>
      <c r="PA7" s="133" t="e">
        <f>'4-5_Prison and Probation'!EO6/'4-5_Prison and Probation'!EH6*100</f>
        <v>#VALUE!</v>
      </c>
      <c r="PB7" s="133" t="e">
        <f>'4-5_Prison and Probation'!EP6/'4-5_Prison and Probation'!EI6*100</f>
        <v>#VALUE!</v>
      </c>
      <c r="PC7" s="133"/>
      <c r="PF7" s="285" t="e">
        <f>'4-5_Prison and Probation'!$AO6/'4-5_Prison and Probation'!LF6</f>
        <v>#VALUE!</v>
      </c>
      <c r="PG7" s="285" t="e">
        <f>'4-5_Prison and Probation'!$AO6/'4-5_Prison and Probation'!LH6</f>
        <v>#VALUE!</v>
      </c>
      <c r="PH7" s="285" t="e">
        <f>'4-5_Prison and Probation'!$AO6/'4-5_Prison and Probation'!LK6</f>
        <v>#VALUE!</v>
      </c>
      <c r="PI7" s="285" t="e">
        <f>'4-5_Prison and Probation'!$AO6/'4-5_Prison and Probation'!LM6</f>
        <v>#VALUE!</v>
      </c>
      <c r="PJ7" s="285" t="e">
        <f>'4-5_Prison and Probation'!$AO6/'4-5_Prison and Probation'!LO6</f>
        <v>#VALUE!</v>
      </c>
      <c r="PK7" s="285" t="e">
        <f>'4-5_Prison and Probation'!$AO6/'4-5_Prison and Probation'!LR6</f>
        <v>#VALUE!</v>
      </c>
      <c r="PO7" s="133" t="e">
        <f>'4-5_Prison and Probation'!KP6/'4-5_Prison and Probation 100K'!H6*100</f>
        <v>#VALUE!</v>
      </c>
      <c r="PP7" s="133" t="e">
        <f>'4-5_Prison and Probation'!KS6/'4-5_Prison and Probation'!KP6*100</f>
        <v>#VALUE!</v>
      </c>
      <c r="PQ7" s="133" t="e">
        <f>'4-5_Prison and Probation'!LA6/'4-5_Prison and Probation'!KP6*100</f>
        <v>#VALUE!</v>
      </c>
      <c r="PR7" s="133" t="e">
        <f>'4-5_Prison and Probation'!KQ6/'4-5_Prison and Probation 100K'!H6*100</f>
        <v>#VALUE!</v>
      </c>
      <c r="PS7" s="133" t="e">
        <f>'4-5_Prison and Probation'!KT6/'4-5_Prison and Probation'!KQ6*100</f>
        <v>#VALUE!</v>
      </c>
      <c r="PT7" s="133" t="e">
        <f>'4-5_Prison and Probation'!LB6/'4-5_Prison and Probation'!KQ6*100</f>
        <v>#VALUE!</v>
      </c>
      <c r="PX7" s="133" t="e">
        <f>'4-5_Prison and Probation'!LG6/'4-5_Prison and Probation'!$KQ6*100</f>
        <v>#VALUE!</v>
      </c>
      <c r="PY7" s="133" t="e">
        <f>'4-5_Prison and Probation'!LI6/'4-5_Prison and Probation'!$KQ6*100</f>
        <v>#VALUE!</v>
      </c>
      <c r="PZ7" s="133" t="e">
        <f>'4-5_Prison and Probation'!LL6/'4-5_Prison and Probation'!$KQ6*100</f>
        <v>#VALUE!</v>
      </c>
      <c r="QA7" s="133" t="e">
        <f>'4-5_Prison and Probation'!LN6/'4-5_Prison and Probation'!$KQ6*100</f>
        <v>#VALUE!</v>
      </c>
      <c r="QB7" s="133" t="e">
        <f>'4-5_Prison and Probation'!LP6/'4-5_Prison and Probation'!$KQ6*100</f>
        <v>#VALUE!</v>
      </c>
      <c r="QC7" s="133" t="e">
        <f>'4-5_Prison and Probation'!LS6/'4-5_Prison and Probation'!$KQ6*100</f>
        <v>#VALUE!</v>
      </c>
    </row>
    <row r="8" spans="1:1298">
      <c r="A8" s="285">
        <v>6</v>
      </c>
      <c r="B8" s="292" t="s">
        <v>29</v>
      </c>
      <c r="C8" s="248">
        <v>3843.183</v>
      </c>
      <c r="D8" s="248">
        <v>3839.2649999999999</v>
      </c>
      <c r="E8" s="254">
        <v>3542.6</v>
      </c>
      <c r="F8" s="254">
        <v>3482.1</v>
      </c>
      <c r="G8" s="254">
        <v>3429.4</v>
      </c>
      <c r="H8" s="254">
        <v>3386.3</v>
      </c>
      <c r="I8" s="288" t="s">
        <v>3336</v>
      </c>
      <c r="J8" s="133">
        <f>'4-5_Prison and Probation 100K'!J7</f>
        <v>71.737411411322341</v>
      </c>
      <c r="K8" s="133">
        <f>'4-5_Prison and Probation 100K'!K7</f>
        <v>75.483197955858742</v>
      </c>
      <c r="L8" s="133">
        <f>'4-5_Prison and Probation 100K'!L7</f>
        <v>79.743691074352171</v>
      </c>
      <c r="M8" s="133">
        <f>'4-5_Prison and Probation 100K'!M7</f>
        <v>78.400964934953038</v>
      </c>
      <c r="N8" s="133">
        <f>'4-5_Prison and Probation 100K'!N7</f>
        <v>82.580043156237238</v>
      </c>
      <c r="O8" s="133">
        <f>'4-5_Prison and Probation 100K'!O7</f>
        <v>81.416295071316767</v>
      </c>
      <c r="P8" s="346">
        <f t="shared" si="1"/>
        <v>13.492100522694358</v>
      </c>
      <c r="Q8" s="288" t="s">
        <v>3336</v>
      </c>
      <c r="R8" s="133">
        <f>'4-5_Prison and Probation 100K'!R7/'4-5_Prison and Probation 100K'!J7*100</f>
        <v>14.581066376496191</v>
      </c>
      <c r="S8" s="133">
        <f>'4-5_Prison and Probation 100K'!S7/'4-5_Prison and Probation 100K'!K7*100</f>
        <v>12.215320910973086</v>
      </c>
      <c r="T8" s="133">
        <f>'4-5_Prison and Probation 100K'!T7/'4-5_Prison and Probation 100K'!L7*100</f>
        <v>11.964601769911503</v>
      </c>
      <c r="U8" s="133">
        <f>'4-5_Prison and Probation 100K'!U7/'4-5_Prison and Probation 100K'!M7*100</f>
        <v>12.564102564102567</v>
      </c>
      <c r="V8" s="133">
        <f>'4-5_Prison and Probation 100K'!V7/'4-5_Prison and Probation 100K'!N7*100</f>
        <v>14.51271186440678</v>
      </c>
      <c r="W8" s="133">
        <f>'4-5_Prison and Probation 100K'!W7/'4-5_Prison and Probation 100K'!O7*100</f>
        <v>15.778019586507074</v>
      </c>
      <c r="X8" s="346">
        <f t="shared" si="2"/>
        <v>8.208955223880622</v>
      </c>
      <c r="Y8" s="288" t="s">
        <v>3336</v>
      </c>
      <c r="Z8" s="285">
        <f>'4-5_Prison and Probation 100K'!Z7/'4-5_Prison and Probation 100K'!J7*100</f>
        <v>2.3576351106274931</v>
      </c>
      <c r="AA8" s="285">
        <f>'4-5_Prison and Probation 100K'!AA7/'4-5_Prison and Probation 100K'!K7*100</f>
        <v>2.3119392684610074</v>
      </c>
      <c r="AB8" s="285">
        <f>'4-5_Prison and Probation 100K'!AB7/'4-5_Prison and Probation 100K'!L7*100</f>
        <v>2.336283185840708</v>
      </c>
      <c r="AC8" s="344" t="s">
        <v>1183</v>
      </c>
      <c r="AD8" s="344" t="s">
        <v>1183</v>
      </c>
      <c r="AE8" s="344" t="s">
        <v>1183</v>
      </c>
      <c r="AF8" s="347" t="s">
        <v>1183</v>
      </c>
      <c r="AG8" s="288" t="s">
        <v>3336</v>
      </c>
      <c r="AH8" s="285">
        <f>'4-5_Prison and Probation 100K'!AH7/'4-5_Prison and Probation 100K'!J7*100</f>
        <v>2.4301777294160316</v>
      </c>
      <c r="AI8" s="285">
        <f>'4-5_Prison and Probation 100K'!AI7/'4-5_Prison and Probation 100K'!K7*100</f>
        <v>3.7612146307798473</v>
      </c>
      <c r="AJ8" s="285">
        <f>'4-5_Prison and Probation 100K'!AJ7/'4-5_Prison and Probation 100K'!L7*100</f>
        <v>2.8318584070796464</v>
      </c>
      <c r="AK8" s="285">
        <f>'4-5_Prison and Probation 100K'!AK7/'4-5_Prison and Probation 100K'!M7*100</f>
        <v>1.6849816849816852</v>
      </c>
      <c r="AL8" s="285">
        <f>'4-5_Prison and Probation 100K'!AL7/'4-5_Prison and Probation 100K'!N7*100</f>
        <v>2.0127118644067794</v>
      </c>
      <c r="AM8" s="285">
        <f>'4-5_Prison and Probation 100K'!AM7/'4-5_Prison and Probation 100K'!O7*100</f>
        <v>1.7772941603191876</v>
      </c>
      <c r="AN8" s="346">
        <f t="shared" si="4"/>
        <v>-26.865671641791039</v>
      </c>
      <c r="AO8" s="288" t="s">
        <v>3336</v>
      </c>
      <c r="AP8" s="133">
        <f>'4-5_Prison and Probation 100K'!AP7/'4-5_Prison and Probation 100K'!AH7*100</f>
        <v>5.9701492537313428</v>
      </c>
      <c r="AQ8" s="133">
        <f>'4-5_Prison and Probation 100K'!AQ7/'4-5_Prison and Probation 100K'!AI7*100</f>
        <v>0.91743119266055051</v>
      </c>
      <c r="AR8" s="133">
        <f>'4-5_Prison and Probation 100K'!AR7/'4-5_Prison and Probation 100K'!AJ7*100</f>
        <v>8.75</v>
      </c>
      <c r="AS8" s="341" t="s">
        <v>1183</v>
      </c>
      <c r="AT8" s="341" t="s">
        <v>1183</v>
      </c>
      <c r="AU8" s="341" t="s">
        <v>1183</v>
      </c>
      <c r="AV8" s="347" t="s">
        <v>1183</v>
      </c>
      <c r="AW8" s="288" t="s">
        <v>3336</v>
      </c>
      <c r="AX8" s="285">
        <f>'4-5_Prison and Probation 100K'!AX7/'4-5_Prison and Probation 100K'!J7*100</f>
        <v>0.50779833151976783</v>
      </c>
      <c r="AY8" s="285">
        <f>'4-5_Prison and Probation 100K'!AY7/'4-5_Prison and Probation 100K'!K7*100</f>
        <v>0.37957211870255347</v>
      </c>
      <c r="AZ8" s="285">
        <f>'4-5_Prison and Probation 100K'!AZ7/'4-5_Prison and Probation 100K'!L7*100</f>
        <v>0.21238938053097348</v>
      </c>
      <c r="BA8" s="285">
        <f>'4-5_Prison and Probation 100K'!BA7/'4-5_Prison and Probation 100K'!M7*100</f>
        <v>1.0256410256410258</v>
      </c>
      <c r="BB8" s="285">
        <f>'4-5_Prison and Probation 100K'!BB7/'4-5_Prison and Probation 100K'!N7*100</f>
        <v>0.74152542372881347</v>
      </c>
      <c r="BC8" s="285">
        <f>'4-5_Prison and Probation 100K'!BC7/'4-5_Prison and Probation 100K'!O7*100</f>
        <v>0.3989844033369605</v>
      </c>
      <c r="BD8" s="346">
        <f t="shared" si="5"/>
        <v>-21.428571428571416</v>
      </c>
      <c r="BE8" s="288" t="s">
        <v>3336</v>
      </c>
      <c r="BF8" s="133">
        <f>'4-5_Prison and Probation 100K'!BF7</f>
        <v>98.954434384207048</v>
      </c>
      <c r="BG8" s="133">
        <f>'4-5_Prison and Probation 100K'!BG7</f>
        <v>109.89082545747688</v>
      </c>
      <c r="BH8" s="341" t="s">
        <v>1183</v>
      </c>
      <c r="BI8" s="341" t="s">
        <v>1183</v>
      </c>
      <c r="BJ8" s="341" t="s">
        <v>1183</v>
      </c>
      <c r="BK8" s="341" t="s">
        <v>1183</v>
      </c>
      <c r="BL8" s="349" t="s">
        <v>1183</v>
      </c>
      <c r="BM8" s="288" t="s">
        <v>3336</v>
      </c>
      <c r="BN8" s="133">
        <f>'4-5_Prison and Probation 100K'!BN7/'4-5_Prison and Probation 100K'!BF7*100</f>
        <v>35.261635550880889</v>
      </c>
      <c r="BO8" s="133">
        <f>'4-5_Prison and Probation 100K'!BO7/'4-5_Prison and Probation 100K'!BG7*100</f>
        <v>30.267835980090073</v>
      </c>
      <c r="BP8" s="341" t="s">
        <v>1183</v>
      </c>
      <c r="BQ8" s="341" t="s">
        <v>1183</v>
      </c>
      <c r="BR8" s="341" t="s">
        <v>1183</v>
      </c>
      <c r="BS8" s="341" t="s">
        <v>1183</v>
      </c>
      <c r="BT8" s="349" t="s">
        <v>1183</v>
      </c>
      <c r="BU8" s="288" t="s">
        <v>3336</v>
      </c>
      <c r="BV8" s="285" t="e">
        <f>'4-5_Prison and Probation 100K'!BV7/'4-5_Prison and Probation 100K'!BF7*100</f>
        <v>#VALUE!</v>
      </c>
      <c r="BW8" s="285" t="e">
        <f>'4-5_Prison and Probation 100K'!BW7/'4-5_Prison and Probation 100K'!BG7*100</f>
        <v>#VALUE!</v>
      </c>
      <c r="BX8" s="285" t="e">
        <f>'4-5_Prison and Probation 100K'!BX7/'4-5_Prison and Probation 100K'!BH7*100</f>
        <v>#VALUE!</v>
      </c>
      <c r="BY8" s="285" t="e">
        <f>'4-5_Prison and Probation 100K'!BY7/'4-5_Prison and Probation 100K'!BI7*100</f>
        <v>#VALUE!</v>
      </c>
      <c r="BZ8" s="285" t="e">
        <f>'4-5_Prison and Probation 100K'!BZ7/'4-5_Prison and Probation 100K'!BJ7*100</f>
        <v>#VALUE!</v>
      </c>
      <c r="CA8" s="285" t="e">
        <f>'4-5_Prison and Probation 100K'!CA7/'4-5_Prison and Probation 100K'!BK7*100</f>
        <v>#VALUE!</v>
      </c>
      <c r="CB8" s="346" t="e">
        <f t="shared" si="6"/>
        <v>#VALUE!</v>
      </c>
      <c r="CC8" s="288" t="s">
        <v>3336</v>
      </c>
      <c r="CD8" s="285" t="e">
        <f>'4-5_Prison and Probation 100K'!CD7/'4-5_Prison and Probation 100K'!BF7*100</f>
        <v>#VALUE!</v>
      </c>
      <c r="CE8" s="285" t="e">
        <f>'4-5_Prison and Probation 100K'!CE7/'4-5_Prison and Probation 100K'!BG7*100</f>
        <v>#VALUE!</v>
      </c>
      <c r="CF8" s="285" t="e">
        <f>'4-5_Prison and Probation 100K'!CF7/'4-5_Prison and Probation 100K'!BH7*100</f>
        <v>#VALUE!</v>
      </c>
      <c r="CG8" s="285" t="e">
        <f>'4-5_Prison and Probation 100K'!CG7/'4-5_Prison and Probation 100K'!BI7*100</f>
        <v>#VALUE!</v>
      </c>
      <c r="CH8" s="285" t="e">
        <f>'4-5_Prison and Probation 100K'!CH7/'4-5_Prison and Probation 100K'!BJ7*100</f>
        <v>#VALUE!</v>
      </c>
      <c r="CI8" s="285" t="e">
        <f>'4-5_Prison and Probation 100K'!CI7/'4-5_Prison and Probation 100K'!BK7*100</f>
        <v>#VALUE!</v>
      </c>
      <c r="CJ8" s="346" t="e">
        <f t="shared" si="7"/>
        <v>#VALUE!</v>
      </c>
      <c r="CK8" s="288" t="s">
        <v>3336</v>
      </c>
      <c r="CL8" s="285" t="e">
        <f>'4-5_Prison and Probation 100K'!CL7/'4-5_Prison and Probation 100K'!CD7*100</f>
        <v>#VALUE!</v>
      </c>
      <c r="CM8" s="285" t="e">
        <f>'4-5_Prison and Probation 100K'!CM7/'4-5_Prison and Probation 100K'!CE7*100</f>
        <v>#VALUE!</v>
      </c>
      <c r="CN8" s="285" t="e">
        <f>'4-5_Prison and Probation 100K'!CN7/'4-5_Prison and Probation 100K'!CF7*100</f>
        <v>#VALUE!</v>
      </c>
      <c r="CO8" s="285" t="e">
        <f>'4-5_Prison and Probation 100K'!CO7/'4-5_Prison and Probation 100K'!CG7*100</f>
        <v>#VALUE!</v>
      </c>
      <c r="CP8" s="285" t="e">
        <f>'4-5_Prison and Probation 100K'!CP7/'4-5_Prison and Probation 100K'!CH7*100</f>
        <v>#VALUE!</v>
      </c>
      <c r="CQ8" s="285" t="e">
        <f>'4-5_Prison and Probation 100K'!CQ7/'4-5_Prison and Probation 100K'!CI7*100</f>
        <v>#VALUE!</v>
      </c>
      <c r="CR8" s="346" t="e">
        <f t="shared" si="8"/>
        <v>#VALUE!</v>
      </c>
      <c r="CS8" s="288" t="s">
        <v>3336</v>
      </c>
      <c r="CT8" s="285" t="e">
        <f>'4-5_Prison and Probation 100K'!CT7/'4-5_Prison and Probation 100K'!BF7*100</f>
        <v>#VALUE!</v>
      </c>
      <c r="CU8" s="285" t="e">
        <f>'4-5_Prison and Probation 100K'!CU7/'4-5_Prison and Probation 100K'!BG7*100</f>
        <v>#VALUE!</v>
      </c>
      <c r="CV8" s="285" t="e">
        <f>'4-5_Prison and Probation 100K'!CV7/'4-5_Prison and Probation 100K'!BH7*100</f>
        <v>#VALUE!</v>
      </c>
      <c r="CW8" s="285" t="e">
        <f>'4-5_Prison and Probation 100K'!CW7/'4-5_Prison and Probation 100K'!BI7*100</f>
        <v>#VALUE!</v>
      </c>
      <c r="CX8" s="285" t="e">
        <f>'4-5_Prison and Probation 100K'!CX7/'4-5_Prison and Probation 100K'!BJ7*100</f>
        <v>#VALUE!</v>
      </c>
      <c r="CY8" s="285" t="e">
        <f>'4-5_Prison and Probation 100K'!CY7/'4-5_Prison and Probation 100K'!BK7*100</f>
        <v>#VALUE!</v>
      </c>
      <c r="CZ8" s="346" t="e">
        <f t="shared" si="9"/>
        <v>#VALUE!</v>
      </c>
      <c r="DA8" s="288" t="s">
        <v>3336</v>
      </c>
      <c r="DB8" s="133">
        <f>'4-5_Prison and Probation'!DP7/C8*100</f>
        <v>106.24006194865036</v>
      </c>
      <c r="DC8" s="133">
        <f>'4-5_Prison and Probation'!DQ7/D8*100</f>
        <v>110.82850493518943</v>
      </c>
      <c r="DD8" s="133" t="e">
        <f>'4-5_Prison and Probation'!DR7/E8*100</f>
        <v>#VALUE!</v>
      </c>
      <c r="DE8" s="133" t="e">
        <f>'4-5_Prison and Probation'!DS7/F8*100</f>
        <v>#VALUE!</v>
      </c>
      <c r="DF8" s="133" t="e">
        <f>'4-5_Prison and Probation'!DT7/G8*100</f>
        <v>#VALUE!</v>
      </c>
      <c r="DG8" s="133" t="e">
        <f>'4-5_Prison and Probation'!DU7/H8*100</f>
        <v>#VALUE!</v>
      </c>
      <c r="DH8" s="346" t="e">
        <f t="shared" si="10"/>
        <v>#VALUE!</v>
      </c>
      <c r="DI8" s="288" t="s">
        <v>3336</v>
      </c>
      <c r="DJ8" s="285">
        <f>'4-5_Prison and Probation 100K'!DJ7/'4-5_Prison and Probation 100K'!DB7*100</f>
        <v>0.14695077149155034</v>
      </c>
      <c r="DK8" s="285">
        <f>'4-5_Prison and Probation 100K'!DK7/'4-5_Prison and Probation 100K'!DC7*100</f>
        <v>0.25851938895417154</v>
      </c>
      <c r="DL8" s="285" t="e">
        <f>'4-5_Prison and Probation 100K'!DL7/'4-5_Prison and Probation 100K'!DD7*100</f>
        <v>#VALUE!</v>
      </c>
      <c r="DM8" s="285" t="e">
        <f>'4-5_Prison and Probation 100K'!DM7/'4-5_Prison and Probation 100K'!DE7*100</f>
        <v>#VALUE!</v>
      </c>
      <c r="DN8" s="285" t="e">
        <f>'4-5_Prison and Probation 100K'!DN7/'4-5_Prison and Probation 100K'!DF7*100</f>
        <v>#VALUE!</v>
      </c>
      <c r="DO8" s="285" t="e">
        <f>'4-5_Prison and Probation 100K'!DO7/'4-5_Prison and Probation 100K'!DG7*100</f>
        <v>#VALUE!</v>
      </c>
      <c r="DP8" s="346" t="e">
        <f t="shared" si="11"/>
        <v>#VALUE!</v>
      </c>
      <c r="DQ8" s="288" t="s">
        <v>3336</v>
      </c>
      <c r="DR8" s="285">
        <f>'4-5_Prison and Probation 100K'!DR7/'4-5_Prison and Probation 100K'!DJ7*100</f>
        <v>16.666666666666668</v>
      </c>
      <c r="DS8" s="285">
        <f>'4-5_Prison and Probation 100K'!DS7/'4-5_Prison and Probation 100K'!DK7*100</f>
        <v>9.0909090909090917</v>
      </c>
      <c r="DT8" s="285" t="e">
        <f>'4-5_Prison and Probation 100K'!DT7/'4-5_Prison and Probation 100K'!DL7*100</f>
        <v>#VALUE!</v>
      </c>
      <c r="DU8" s="285" t="e">
        <f>'4-5_Prison and Probation 100K'!DU7/'4-5_Prison and Probation 100K'!DM7*100</f>
        <v>#VALUE!</v>
      </c>
      <c r="DV8" s="285" t="e">
        <f>'4-5_Prison and Probation 100K'!DV7/'4-5_Prison and Probation 100K'!DN7*100</f>
        <v>#VALUE!</v>
      </c>
      <c r="DW8" s="285" t="e">
        <f>'4-5_Prison and Probation 100K'!DW7/'4-5_Prison and Probation 100K'!DO7*100</f>
        <v>#VALUE!</v>
      </c>
      <c r="DX8" s="346" t="e">
        <f t="shared" si="12"/>
        <v>#VALUE!</v>
      </c>
      <c r="DY8" s="288" t="s">
        <v>3336</v>
      </c>
      <c r="DZ8" s="285" t="e">
        <f>'4-5_Prison and Probation 100K'!DZ7/'4-5_Prison and Probation 100K'!DR7*100</f>
        <v>#VALUE!</v>
      </c>
      <c r="EA8" s="285" t="e">
        <f>'4-5_Prison and Probation 100K'!EA7/'4-5_Prison and Probation 100K'!DS7*100</f>
        <v>#VALUE!</v>
      </c>
      <c r="EB8" s="285" t="e">
        <f>'4-5_Prison and Probation 100K'!EB7/'4-5_Prison and Probation 100K'!DT7*100</f>
        <v>#VALUE!</v>
      </c>
      <c r="EC8" s="285" t="e">
        <f>'4-5_Prison and Probation 100K'!EC7/'4-5_Prison and Probation 100K'!DU7*100</f>
        <v>#VALUE!</v>
      </c>
      <c r="ED8" s="285" t="e">
        <f>'4-5_Prison and Probation 100K'!ED7/'4-5_Prison and Probation 100K'!DV7*100</f>
        <v>#VALUE!</v>
      </c>
      <c r="EE8" s="285" t="e">
        <f>'4-5_Prison and Probation 100K'!EE7/'4-5_Prison and Probation 100K'!DW7*100</f>
        <v>#VALUE!</v>
      </c>
      <c r="EF8" s="346" t="e">
        <f t="shared" si="13"/>
        <v>#VALUE!</v>
      </c>
      <c r="EG8" s="288" t="s">
        <v>3336</v>
      </c>
      <c r="EH8" s="285">
        <f>'4-5_Prison and Probation 100K'!EH7/'4-5_Prison and Probation 100K'!DB7*100</f>
        <v>99.853049228508468</v>
      </c>
      <c r="EI8" s="285">
        <f>'4-5_Prison and Probation 100K'!EI7/'4-5_Prison and Probation 100K'!DC7*100</f>
        <v>99.741480611045816</v>
      </c>
      <c r="EJ8" s="285" t="e">
        <f>'4-5_Prison and Probation 100K'!EJ7/'4-5_Prison and Probation 100K'!DD7*100</f>
        <v>#VALUE!</v>
      </c>
      <c r="EK8" s="285" t="e">
        <f>'4-5_Prison and Probation 100K'!EK7/'4-5_Prison and Probation 100K'!DE7*100</f>
        <v>#VALUE!</v>
      </c>
      <c r="EL8" s="285" t="e">
        <f>'4-5_Prison and Probation 100K'!EL7/'4-5_Prison and Probation 100K'!DF7*100</f>
        <v>#VALUE!</v>
      </c>
      <c r="EM8" s="285" t="e">
        <f>'4-5_Prison and Probation 100K'!EM7/'4-5_Prison and Probation 100K'!DG7*100</f>
        <v>#VALUE!</v>
      </c>
      <c r="EN8" s="346" t="e">
        <f t="shared" si="14"/>
        <v>#VALUE!</v>
      </c>
      <c r="EO8" s="288" t="s">
        <v>3336</v>
      </c>
      <c r="EP8" s="285">
        <f>'4-5_Prison and Probation 100K'!EP7/'4-5_Prison and Probation 100K'!EH7*100</f>
        <v>31.003188619082657</v>
      </c>
      <c r="EQ8" s="285">
        <f>'4-5_Prison and Probation 100K'!EQ7/'4-5_Prison and Probation 100K'!EI7*100</f>
        <v>27.07351555136664</v>
      </c>
      <c r="ER8" s="285" t="e">
        <f>'4-5_Prison and Probation 100K'!ER7/'4-5_Prison and Probation 100K'!EJ7*100</f>
        <v>#VALUE!</v>
      </c>
      <c r="ES8" s="285" t="e">
        <f>'4-5_Prison and Probation 100K'!ES7/'4-5_Prison and Probation 100K'!EK7*100</f>
        <v>#VALUE!</v>
      </c>
      <c r="ET8" s="285" t="e">
        <f>'4-5_Prison and Probation 100K'!ET7/'4-5_Prison and Probation 100K'!EL7*100</f>
        <v>#VALUE!</v>
      </c>
      <c r="EU8" s="285" t="e">
        <f>'4-5_Prison and Probation 100K'!EU7/'4-5_Prison and Probation 100K'!EM7*100</f>
        <v>#VALUE!</v>
      </c>
      <c r="EV8" s="346" t="e">
        <f t="shared" si="15"/>
        <v>#VALUE!</v>
      </c>
      <c r="EW8" s="288" t="s">
        <v>3336</v>
      </c>
      <c r="EX8" s="285">
        <f>'4-5_Prison and Probation 100K'!EX7/'4-5_Prison and Probation 100K'!EH7*100</f>
        <v>65.12141280353201</v>
      </c>
      <c r="EY8" s="285">
        <f>'4-5_Prison and Probation 100K'!EY7/'4-5_Prison and Probation 100K'!EI7*100</f>
        <v>69.015080113100851</v>
      </c>
      <c r="EZ8" s="285" t="e">
        <f>'4-5_Prison and Probation 100K'!EZ7/'4-5_Prison and Probation 100K'!EJ7*100</f>
        <v>#VALUE!</v>
      </c>
      <c r="FA8" s="285" t="e">
        <f>'4-5_Prison and Probation 100K'!FA7/'4-5_Prison and Probation 100K'!EK7*100</f>
        <v>#VALUE!</v>
      </c>
      <c r="FB8" s="285" t="e">
        <f>'4-5_Prison and Probation 100K'!FB7/'4-5_Prison and Probation 100K'!EL7*100</f>
        <v>#VALUE!</v>
      </c>
      <c r="FC8" s="285" t="e">
        <f>'4-5_Prison and Probation 100K'!FC7/'4-5_Prison and Probation 100K'!EM7*100</f>
        <v>#VALUE!</v>
      </c>
      <c r="FD8" s="346" t="e">
        <f t="shared" si="16"/>
        <v>#VALUE!</v>
      </c>
      <c r="FE8" s="288" t="s">
        <v>3336</v>
      </c>
      <c r="FF8" s="285" t="e">
        <f>'4-5_Prison and Probation 100K'!FF7/'4-5_Prison and Probation 100K'!EH7*100</f>
        <v>#VALUE!</v>
      </c>
      <c r="FG8" s="285" t="e">
        <f>'4-5_Prison and Probation 100K'!FG7/'4-5_Prison and Probation 100K'!EI7*100</f>
        <v>#VALUE!</v>
      </c>
      <c r="FH8" s="285" t="e">
        <f>'4-5_Prison and Probation 100K'!FH7/'4-5_Prison and Probation 100K'!EJ7*100</f>
        <v>#VALUE!</v>
      </c>
      <c r="FI8" s="285" t="e">
        <f>'4-5_Prison and Probation 100K'!FI7/'4-5_Prison and Probation 100K'!EK7*100</f>
        <v>#VALUE!</v>
      </c>
      <c r="FJ8" s="285" t="e">
        <f>'4-5_Prison and Probation 100K'!FJ7/'4-5_Prison and Probation 100K'!EL7*100</f>
        <v>#VALUE!</v>
      </c>
      <c r="FK8" s="285" t="e">
        <f>'4-5_Prison and Probation 100K'!FK7/'4-5_Prison and Probation 100K'!EM7*100</f>
        <v>#VALUE!</v>
      </c>
      <c r="FL8" s="346" t="e">
        <f t="shared" si="17"/>
        <v>#VALUE!</v>
      </c>
      <c r="FM8" s="288" t="s">
        <v>3336</v>
      </c>
      <c r="FN8" s="285" t="e">
        <f>'4-5_Prison and Probation 100K'!FN7/'4-5_Prison and Probation 100K'!FF7*100</f>
        <v>#VALUE!</v>
      </c>
      <c r="FO8" s="285" t="e">
        <f>'4-5_Prison and Probation 100K'!FO7/'4-5_Prison and Probation 100K'!FG7*100</f>
        <v>#VALUE!</v>
      </c>
      <c r="FP8" s="285" t="e">
        <f>'4-5_Prison and Probation 100K'!FP7/'4-5_Prison and Probation 100K'!FH7*100</f>
        <v>#VALUE!</v>
      </c>
      <c r="FQ8" s="285" t="e">
        <f>'4-5_Prison and Probation 100K'!FQ7/'4-5_Prison and Probation 100K'!FI7*100</f>
        <v>#VALUE!</v>
      </c>
      <c r="FR8" s="285" t="e">
        <f>'4-5_Prison and Probation 100K'!FR7/'4-5_Prison and Probation 100K'!FJ7*100</f>
        <v>#VALUE!</v>
      </c>
      <c r="FS8" s="285" t="e">
        <f>'4-5_Prison and Probation 100K'!FS7/'4-5_Prison and Probation 100K'!FK7*100</f>
        <v>#VALUE!</v>
      </c>
      <c r="FT8" s="346" t="e">
        <f t="shared" si="18"/>
        <v>#VALUE!</v>
      </c>
      <c r="FU8" s="288" t="s">
        <v>3336</v>
      </c>
      <c r="FV8" s="285">
        <f>'4-5_Prison and Probation 100K'!FV7/'4-5_Prison and Probation 100K'!EH7*100</f>
        <v>3.850870738287957</v>
      </c>
      <c r="FW8" s="285">
        <f>'4-5_Prison and Probation 100K'!FW7/'4-5_Prison and Probation 100K'!EI7*100</f>
        <v>3.9114043355325161</v>
      </c>
      <c r="FX8" s="285" t="e">
        <f>'4-5_Prison and Probation 100K'!FX7/'4-5_Prison and Probation 100K'!EJ7*100</f>
        <v>#VALUE!</v>
      </c>
      <c r="FY8" s="285" t="e">
        <f>'4-5_Prison and Probation 100K'!FY7/'4-5_Prison and Probation 100K'!EK7*100</f>
        <v>#VALUE!</v>
      </c>
      <c r="FZ8" s="285" t="e">
        <f>'4-5_Prison and Probation 100K'!FZ7/'4-5_Prison and Probation 100K'!EL7*100</f>
        <v>#VALUE!</v>
      </c>
      <c r="GA8" s="285" t="e">
        <f>'4-5_Prison and Probation 100K'!GA7/'4-5_Prison and Probation 100K'!EM7*100</f>
        <v>#VALUE!</v>
      </c>
      <c r="GB8" s="346" t="e">
        <f t="shared" si="19"/>
        <v>#VALUE!</v>
      </c>
      <c r="GC8" s="288" t="s">
        <v>3336</v>
      </c>
      <c r="GE8" s="133" t="e">
        <f>'4-5_Prison and Probation'!HA7/'4-5_Prison and Probation 100K'!$G7*100</f>
        <v>#VALUE!</v>
      </c>
      <c r="GF8" s="285" t="e">
        <f>'4-5_Prison and Probation 100K'!GF7/'4-5_Prison and Probation 100K'!GE7*100</f>
        <v>#VALUE!</v>
      </c>
      <c r="GG8" s="285" t="e">
        <f>'4-5_Prison and Probation 100K'!GG7/'4-5_Prison and Probation 100K'!GE7*100</f>
        <v>#VALUE!</v>
      </c>
      <c r="GH8" s="285" t="e">
        <f>'4-5_Prison and Probation 100K'!GH7/'4-5_Prison and Probation 100K'!GE7*100</f>
        <v>#VALUE!</v>
      </c>
      <c r="GI8" s="285" t="e">
        <f>'4-5_Prison and Probation 100K'!GI7/'4-5_Prison and Probation 100K'!GH7*100</f>
        <v>#VALUE!</v>
      </c>
      <c r="GJ8" s="288" t="s">
        <v>3336</v>
      </c>
      <c r="GK8" s="133" t="e">
        <f>'4-5_Prison and Probation'!HG7/'4-5_Prison and Probation 100K'!$G7*100</f>
        <v>#VALUE!</v>
      </c>
      <c r="GL8" s="285" t="e">
        <f>'4-5_Prison and Probation 100K'!GL7/'4-5_Prison and Probation 100K'!GK7*100</f>
        <v>#VALUE!</v>
      </c>
      <c r="GM8" s="285" t="e">
        <f>'4-5_Prison and Probation 100K'!GM7/'4-5_Prison and Probation 100K'!GK7*100</f>
        <v>#VALUE!</v>
      </c>
      <c r="GN8" s="285" t="e">
        <f>'4-5_Prison and Probation 100K'!GN7/'4-5_Prison and Probation 100K'!GK7*100</f>
        <v>#VALUE!</v>
      </c>
      <c r="GO8" s="285" t="e">
        <f>'4-5_Prison and Probation 100K'!GO7/'4-5_Prison and Probation 100K'!GN7*100</f>
        <v>#VALUE!</v>
      </c>
      <c r="GP8" s="288" t="s">
        <v>3336</v>
      </c>
      <c r="GQ8" s="133" t="e">
        <f>'4-5_Prison and Probation'!HM7/'4-5_Prison and Probation 100K'!$G7*100</f>
        <v>#VALUE!</v>
      </c>
      <c r="GR8" s="285" t="e">
        <f>'4-5_Prison and Probation 100K'!GR7/'4-5_Prison and Probation 100K'!GQ7*100</f>
        <v>#VALUE!</v>
      </c>
      <c r="GS8" s="285" t="e">
        <f>'4-5_Prison and Probation 100K'!GS7/'4-5_Prison and Probation 100K'!GQ7*100</f>
        <v>#VALUE!</v>
      </c>
      <c r="GT8" s="285" t="e">
        <f>'4-5_Prison and Probation 100K'!GT7/'4-5_Prison and Probation 100K'!GQ7*100</f>
        <v>#VALUE!</v>
      </c>
      <c r="GU8" s="285" t="e">
        <f>'4-5_Prison and Probation 100K'!GU7/'4-5_Prison and Probation 100K'!GT7*100</f>
        <v>#VALUE!</v>
      </c>
      <c r="GV8" s="288" t="s">
        <v>3336</v>
      </c>
      <c r="GW8" s="133" t="e">
        <f>'4-5_Prison and Probation'!HS7/'4-5_Prison and Probation 100K'!$G7*100</f>
        <v>#VALUE!</v>
      </c>
      <c r="GX8" s="285" t="e">
        <f>'4-5_Prison and Probation 100K'!GX7/'4-5_Prison and Probation 100K'!GW7*100</f>
        <v>#VALUE!</v>
      </c>
      <c r="GY8" s="285" t="e">
        <f>'4-5_Prison and Probation 100K'!GY7/'4-5_Prison and Probation 100K'!GW7*100</f>
        <v>#VALUE!</v>
      </c>
      <c r="GZ8" s="285" t="e">
        <f>'4-5_Prison and Probation 100K'!GZ7/'4-5_Prison and Probation 100K'!GW7*100</f>
        <v>#VALUE!</v>
      </c>
      <c r="HA8" s="285" t="e">
        <f>'4-5_Prison and Probation 100K'!HA7/'4-5_Prison and Probation 100K'!GZ7*100</f>
        <v>#VALUE!</v>
      </c>
      <c r="HB8" s="288" t="s">
        <v>3336</v>
      </c>
      <c r="HC8" s="133" t="e">
        <f>'4-5_Prison and Probation'!HY7/'4-5_Prison and Probation 100K'!$G7*100</f>
        <v>#VALUE!</v>
      </c>
      <c r="HD8" s="285" t="e">
        <f>'4-5_Prison and Probation 100K'!HD7/'4-5_Prison and Probation 100K'!HC7*100</f>
        <v>#VALUE!</v>
      </c>
      <c r="HE8" s="285" t="e">
        <f>'4-5_Prison and Probation 100K'!HE7/'4-5_Prison and Probation 100K'!HC7*100</f>
        <v>#VALUE!</v>
      </c>
      <c r="HF8" s="285" t="e">
        <f>'4-5_Prison and Probation 100K'!HF7/'4-5_Prison and Probation 100K'!HC7*100</f>
        <v>#VALUE!</v>
      </c>
      <c r="HG8" s="285" t="e">
        <f>'4-5_Prison and Probation 100K'!HG7/'4-5_Prison and Probation 100K'!HF7*100</f>
        <v>#VALUE!</v>
      </c>
      <c r="HH8" s="288" t="s">
        <v>3336</v>
      </c>
      <c r="HI8" s="133" t="e">
        <f>'4-5_Prison and Probation'!IE7/'4-5_Prison and Probation 100K'!$G7*100</f>
        <v>#VALUE!</v>
      </c>
      <c r="HJ8" s="285" t="e">
        <f>'4-5_Prison and Probation 100K'!HJ7/'4-5_Prison and Probation 100K'!HI7*100</f>
        <v>#VALUE!</v>
      </c>
      <c r="HK8" s="285" t="e">
        <f>'4-5_Prison and Probation 100K'!HK7/'4-5_Prison and Probation 100K'!HI7*100</f>
        <v>#VALUE!</v>
      </c>
      <c r="HL8" s="285" t="e">
        <f>'4-5_Prison and Probation 100K'!HL7/'4-5_Prison and Probation 100K'!HI7*100</f>
        <v>#VALUE!</v>
      </c>
      <c r="HM8" s="285" t="e">
        <f>'4-5_Prison and Probation 100K'!HM7/'4-5_Prison and Probation 100K'!HL7*100</f>
        <v>#VALUE!</v>
      </c>
      <c r="HN8" s="288" t="s">
        <v>3336</v>
      </c>
      <c r="HO8" s="133" t="e">
        <f>'4-5_Prison and Probation'!IK7/'4-5_Prison and Probation 100K'!$G7*100</f>
        <v>#VALUE!</v>
      </c>
      <c r="HP8" s="285" t="e">
        <f>'4-5_Prison and Probation 100K'!HP7/'4-5_Prison and Probation 100K'!HO7*100</f>
        <v>#VALUE!</v>
      </c>
      <c r="HQ8" s="285" t="e">
        <f>'4-5_Prison and Probation 100K'!HQ7/'4-5_Prison and Probation 100K'!HO7*100</f>
        <v>#VALUE!</v>
      </c>
      <c r="HR8" s="285" t="e">
        <f>'4-5_Prison and Probation 100K'!HR7/'4-5_Prison and Probation 100K'!HO7*100</f>
        <v>#VALUE!</v>
      </c>
      <c r="HS8" s="285" t="e">
        <f>'4-5_Prison and Probation 100K'!HS7/'4-5_Prison and Probation 100K'!HR7*100</f>
        <v>#VALUE!</v>
      </c>
      <c r="HT8" s="288" t="s">
        <v>3336</v>
      </c>
      <c r="HU8" s="133" t="e">
        <f>'4-5_Prison and Probation'!IQ7/'4-5_Prison and Probation 100K'!$G7*100</f>
        <v>#VALUE!</v>
      </c>
      <c r="HV8" s="285" t="e">
        <f>'4-5_Prison and Probation 100K'!HV7/'4-5_Prison and Probation 100K'!HU7*100</f>
        <v>#VALUE!</v>
      </c>
      <c r="HW8" s="285" t="e">
        <f>'4-5_Prison and Probation 100K'!HW7/'4-5_Prison and Probation 100K'!HU7*100</f>
        <v>#VALUE!</v>
      </c>
      <c r="HX8" s="285" t="e">
        <f>'4-5_Prison and Probation 100K'!HX7/'4-5_Prison and Probation 100K'!HU7*100</f>
        <v>#VALUE!</v>
      </c>
      <c r="HY8" s="285" t="e">
        <f>'4-5_Prison and Probation 100K'!HY7/'4-5_Prison and Probation 100K'!HX7*100</f>
        <v>#VALUE!</v>
      </c>
      <c r="HZ8" s="288" t="s">
        <v>3336</v>
      </c>
      <c r="IA8" s="133" t="e">
        <f>'4-5_Prison and Probation'!IW7/'4-5_Prison and Probation 100K'!$G7*100</f>
        <v>#VALUE!</v>
      </c>
      <c r="IB8" s="285" t="e">
        <f>'4-5_Prison and Probation 100K'!IB7/'4-5_Prison and Probation 100K'!IA7*100</f>
        <v>#VALUE!</v>
      </c>
      <c r="IC8" s="285" t="e">
        <f>'4-5_Prison and Probation 100K'!IC7/'4-5_Prison and Probation 100K'!IA7*100</f>
        <v>#VALUE!</v>
      </c>
      <c r="ID8" s="285" t="e">
        <f>'4-5_Prison and Probation 100K'!ID7/'4-5_Prison and Probation 100K'!IA7*100</f>
        <v>#VALUE!</v>
      </c>
      <c r="IE8" s="285" t="e">
        <f>'4-5_Prison and Probation 100K'!IE7/'4-5_Prison and Probation 100K'!ID7*100</f>
        <v>#VALUE!</v>
      </c>
      <c r="IF8" s="288" t="s">
        <v>3336</v>
      </c>
      <c r="IG8" s="133" t="e">
        <f>'4-5_Prison and Probation'!JC7/'4-5_Prison and Probation 100K'!$G7*100</f>
        <v>#VALUE!</v>
      </c>
      <c r="IH8" s="285" t="e">
        <f>'4-5_Prison and Probation 100K'!IH7/'4-5_Prison and Probation 100K'!IG7*100</f>
        <v>#VALUE!</v>
      </c>
      <c r="II8" s="285" t="e">
        <f>'4-5_Prison and Probation 100K'!II7/'4-5_Prison and Probation 100K'!IG7*100</f>
        <v>#VALUE!</v>
      </c>
      <c r="IJ8" s="285" t="e">
        <f>'4-5_Prison and Probation 100K'!IJ7/'4-5_Prison and Probation 100K'!IG7*100</f>
        <v>#VALUE!</v>
      </c>
      <c r="IK8" s="285" t="e">
        <f>'4-5_Prison and Probation 100K'!IK7/'4-5_Prison and Probation 100K'!IJ7*100</f>
        <v>#VALUE!</v>
      </c>
      <c r="IL8" s="288" t="s">
        <v>3336</v>
      </c>
      <c r="IM8" s="133" t="e">
        <f>'4-5_Prison and Probation'!JI7/'4-5_Prison and Probation 100K'!$G7*100</f>
        <v>#VALUE!</v>
      </c>
      <c r="IN8" s="285" t="e">
        <f>'4-5_Prison and Probation 100K'!IN7/'4-5_Prison and Probation 100K'!IM7*100</f>
        <v>#VALUE!</v>
      </c>
      <c r="IO8" s="285" t="e">
        <f>'4-5_Prison and Probation 100K'!IO7/'4-5_Prison and Probation 100K'!IM7*100</f>
        <v>#VALUE!</v>
      </c>
      <c r="IP8" s="285" t="e">
        <f>'4-5_Prison and Probation 100K'!IP7/'4-5_Prison and Probation 100K'!IM7*100</f>
        <v>#VALUE!</v>
      </c>
      <c r="IQ8" s="285" t="e">
        <f>'4-5_Prison and Probation 100K'!IQ7/'4-5_Prison and Probation 100K'!IP7*100</f>
        <v>#VALUE!</v>
      </c>
      <c r="IR8" s="288" t="s">
        <v>3336</v>
      </c>
      <c r="IS8" s="133" t="e">
        <f>'4-5_Prison and Probation'!JO7/'4-5_Prison and Probation 100K'!$G7*100</f>
        <v>#VALUE!</v>
      </c>
      <c r="IT8" s="285" t="e">
        <f>'4-5_Prison and Probation 100K'!IT7/'4-5_Prison and Probation 100K'!IS7*100</f>
        <v>#VALUE!</v>
      </c>
      <c r="IU8" s="285" t="e">
        <f>'4-5_Prison and Probation 100K'!IU7/'4-5_Prison and Probation 100K'!IS7*100</f>
        <v>#VALUE!</v>
      </c>
      <c r="IV8" s="285" t="e">
        <f>'4-5_Prison and Probation 100K'!IV7/'4-5_Prison and Probation 100K'!IS7*100</f>
        <v>#VALUE!</v>
      </c>
      <c r="IW8" s="285" t="e">
        <f>'4-5_Prison and Probation 100K'!IW7/'4-5_Prison and Probation 100K'!IV7*100</f>
        <v>#VALUE!</v>
      </c>
      <c r="IX8" s="381" t="s">
        <v>3336</v>
      </c>
      <c r="IY8" s="133" t="e">
        <f>'4-5_Prison and Probation'!KO7/'4-5_Prison and Probation 100K'!H7*100</f>
        <v>#VALUE!</v>
      </c>
      <c r="IZ8" s="285" t="e">
        <f>'4-5_Prison and Probation'!AO7/'4-5_Prison and Probation'!KO7</f>
        <v>#VALUE!</v>
      </c>
      <c r="JA8" s="133" t="e">
        <f>'4-5_Prison and Probation 100K'!IZ7/'4-5_Prison and Probation 100K'!IY7*100</f>
        <v>#VALUE!</v>
      </c>
      <c r="JB8" s="133" t="e">
        <f>'4-5_Prison and Probation 100K'!JA7/'4-5_Prison and Probation 100K'!IY7*100</f>
        <v>#VALUE!</v>
      </c>
      <c r="JC8" s="288" t="s">
        <v>3336</v>
      </c>
      <c r="JD8" s="285" t="e">
        <f>'4-5_Prison and Probation 100K'!JC7/'4-5_Prison and Probation 100K'!IY7*100</f>
        <v>#VALUE!</v>
      </c>
      <c r="JE8" s="285" t="e">
        <f>'4-5_Prison and Probation 100K'!JD7/'4-5_Prison and Probation 100K'!IY7*100</f>
        <v>#VALUE!</v>
      </c>
      <c r="JF8" s="285" t="e">
        <f>'4-5_Prison and Probation 100K'!JE7/'4-5_Prison and Probation 100K'!JC7*100</f>
        <v>#VALUE!</v>
      </c>
      <c r="JG8" s="285" t="e">
        <f>'4-5_Prison and Probation 100K'!JF7/'4-5_Prison and Probation 100K'!JD7*100</f>
        <v>#VALUE!</v>
      </c>
      <c r="JH8" s="285" t="e">
        <f>'4-5_Prison and Probation 100K'!JG7/'4-5_Prison and Probation 100K'!JC7*100</f>
        <v>#VALUE!</v>
      </c>
      <c r="JI8" s="285" t="e">
        <f>'4-5_Prison and Probation 100K'!JH7/'4-5_Prison and Probation 100K'!JD7*100</f>
        <v>#VALUE!</v>
      </c>
      <c r="JJ8" s="285" t="e">
        <f>'4-5_Prison and Probation 100K'!JI7/'4-5_Prison and Probation 100K'!JC7*100</f>
        <v>#VALUE!</v>
      </c>
      <c r="JK8" s="285" t="e">
        <f>'4-5_Prison and Probation 100K'!JJ7/'4-5_Prison and Probation 100K'!JD7*100</f>
        <v>#VALUE!</v>
      </c>
      <c r="JL8" s="285" t="e">
        <f>'4-5_Prison and Probation 100K'!JK7/'4-5_Prison and Probation 100K'!IZ7*100</f>
        <v>#VALUE!</v>
      </c>
      <c r="JM8" s="285" t="e">
        <f>'4-5_Prison and Probation 100K'!JL7/'4-5_Prison and Probation 100K'!JA7*100</f>
        <v>#VALUE!</v>
      </c>
      <c r="JN8" s="288" t="s">
        <v>3336</v>
      </c>
      <c r="JO8" s="285" t="e">
        <f>'4-5_Prison and Probation 100K'!JN7/'4-5_Prison and Probation 100K'!JK7*100</f>
        <v>#VALUE!</v>
      </c>
      <c r="JP8" s="285" t="e">
        <f>'4-5_Prison and Probation 100K'!JO7/'4-5_Prison and Probation 100K'!JL7</f>
        <v>#VALUE!</v>
      </c>
      <c r="JQ8" s="285" t="e">
        <f>'4-5_Prison and Probation 100K'!JP7/'4-5_Prison and Probation 100K'!JK7*100</f>
        <v>#VALUE!</v>
      </c>
      <c r="JR8" s="285" t="e">
        <f>'4-5_Prison and Probation 100K'!JQ7/'4-5_Prison and Probation 100K'!JL7*100</f>
        <v>#VALUE!</v>
      </c>
      <c r="JS8" s="285" t="e">
        <f>'4-5_Prison and Probation 100K'!JR7/'4-5_Prison and Probation 100K'!JK7*100</f>
        <v>#VALUE!</v>
      </c>
      <c r="JT8" s="285" t="e">
        <f>'4-5_Prison and Probation 100K'!JS7/'4-5_Prison and Probation 100K'!JL7*100</f>
        <v>#VALUE!</v>
      </c>
      <c r="JU8" s="288" t="s">
        <v>3336</v>
      </c>
      <c r="JV8" s="285" t="e">
        <f>'4-5_Prison and Probation 100K'!JU7/'4-5_Prison and Probation 100K'!JK7*100</f>
        <v>#VALUE!</v>
      </c>
      <c r="JW8" s="285" t="e">
        <f>'4-5_Prison and Probation 100K'!JV7/'4-5_Prison and Probation 100K'!JL7*100</f>
        <v>#VALUE!</v>
      </c>
      <c r="JX8" s="285" t="e">
        <f>'4-5_Prison and Probation 100K'!JW7/'4-5_Prison and Probation 100K'!JK7*100</f>
        <v>#VALUE!</v>
      </c>
      <c r="JY8" s="285" t="e">
        <f>'4-5_Prison and Probation 100K'!JX7/'4-5_Prison and Probation 100K'!JL7*100</f>
        <v>#VALUE!</v>
      </c>
      <c r="JZ8" s="285" t="e">
        <f>'4-5_Prison and Probation 100K'!JY7/'4-5_Prison and Probation 100K'!JK7*100</f>
        <v>#VALUE!</v>
      </c>
      <c r="KA8" s="285" t="e">
        <f>'4-5_Prison and Probation 100K'!JZ7/'4-5_Prison and Probation 100K'!JL7*100</f>
        <v>#VALUE!</v>
      </c>
      <c r="KB8" s="288" t="s">
        <v>3336</v>
      </c>
      <c r="KC8" s="285" t="e">
        <f>'4-5_Prison and Probation 100K'!KB7/'4-5_Prison and Probation 100K'!JK7*100</f>
        <v>#VALUE!</v>
      </c>
      <c r="KD8" s="285" t="e">
        <f>'4-5_Prison and Probation 100K'!KC7/'4-5_Prison and Probation 100K'!JL7*100</f>
        <v>#VALUE!</v>
      </c>
      <c r="KE8" s="285" t="e">
        <f>'4-5_Prison and Probation 100K'!KD7/'4-5_Prison and Probation 100K'!JK7*100</f>
        <v>#VALUE!</v>
      </c>
      <c r="KF8" s="285" t="e">
        <f>'4-5_Prison and Probation 100K'!KE7/'4-5_Prison and Probation 100K'!JL7*100</f>
        <v>#VALUE!</v>
      </c>
      <c r="KG8" s="288" t="s">
        <v>3336</v>
      </c>
      <c r="KH8" s="285" t="e">
        <f>'4-5_Prison and Probation 100K'!KG7</f>
        <v>#VALUE!</v>
      </c>
      <c r="KI8" s="285" t="e">
        <f>'4-5_Prison and Probation 100K'!KH7/'4-5_Prison and Probation 100K'!KG7*100</f>
        <v>#VALUE!</v>
      </c>
      <c r="KJ8" s="285" t="e">
        <f>'4-5_Prison and Probation 100K'!KI7/'4-5_Prison and Probation 100K'!KG7*100</f>
        <v>#VALUE!</v>
      </c>
      <c r="KK8" s="285" t="e">
        <f>'4-5_Prison and Probation 100K'!KJ7/'4-5_Prison and Probation 100K'!KG7*100</f>
        <v>#VALUE!</v>
      </c>
      <c r="KL8" s="285" t="e">
        <f>'4-5_Prison and Probation 100K'!KK7/'4-5_Prison and Probation 100K'!KJ7*100</f>
        <v>#VALUE!</v>
      </c>
      <c r="KM8" s="288" t="s">
        <v>3336</v>
      </c>
      <c r="KN8" s="285" t="e">
        <f>'4-5_Prison and Probation'!OZ7/G8*100</f>
        <v>#VALUE!</v>
      </c>
      <c r="KO8" s="285" t="e">
        <f>'4-5_Prison and Probation 100K'!KN7/'4-5_Prison and Probation 100K'!KM7*100</f>
        <v>#VALUE!</v>
      </c>
      <c r="KP8" s="285" t="e">
        <f>'4-5_Prison and Probation 100K'!KO7/'4-5_Prison and Probation 100K'!KM7*100</f>
        <v>#VALUE!</v>
      </c>
      <c r="KQ8" s="285" t="e">
        <f>'4-5_Prison and Probation 100K'!KP7/'4-5_Prison and Probation 100K'!KM7*100</f>
        <v>#VALUE!</v>
      </c>
      <c r="KR8" s="285" t="e">
        <f>'4-5_Prison and Probation 100K'!KQ7/'4-5_Prison and Probation 100K'!KP7*100</f>
        <v>#VALUE!</v>
      </c>
      <c r="KS8" s="288" t="s">
        <v>3336</v>
      </c>
      <c r="KT8" s="285" t="e">
        <f>'4-5_Prison and Probation'!PF7/G8*100</f>
        <v>#VALUE!</v>
      </c>
      <c r="KU8" s="285" t="e">
        <f>'4-5_Prison and Probation'!PG7/'4-5_Prison and Probation'!PF7*100</f>
        <v>#VALUE!</v>
      </c>
      <c r="KV8" s="285" t="e">
        <f>'4-5_Prison and Probation'!PH7/'4-5_Prison and Probation'!PF7*100</f>
        <v>#VALUE!</v>
      </c>
      <c r="KW8" s="285" t="e">
        <f>'4-5_Prison and Probation'!PI7/'4-5_Prison and Probation'!PF7*100</f>
        <v>#VALUE!</v>
      </c>
      <c r="KX8" s="285" t="e">
        <f>'4-5_Prison and Probation'!PJ7/'4-5_Prison and Probation'!PF7*100</f>
        <v>#VALUE!</v>
      </c>
      <c r="KY8" s="285" t="e">
        <f>'4-5_Prison and Probation'!PK7/'4-5_Prison and Probation'!PF7*100</f>
        <v>#VALUE!</v>
      </c>
      <c r="KZ8" s="285" t="e">
        <f>'4-5_Prison and Probation'!PL7/'4-5_Prison and Probation'!PF7*100</f>
        <v>#VALUE!</v>
      </c>
      <c r="LA8" s="288" t="s">
        <v>3336</v>
      </c>
      <c r="LB8" s="285" t="e">
        <f>'4-5_Prison and Probation'!PN7/G8*100</f>
        <v>#VALUE!</v>
      </c>
      <c r="LC8" s="285" t="e">
        <f>'4-5_Prison and Probation'!PO7/G8*100</f>
        <v>#VALUE!</v>
      </c>
      <c r="LD8" s="288" t="s">
        <v>3336</v>
      </c>
      <c r="LE8" s="285" t="e">
        <f>'4-5_Prison and Probation 100K'!LD7/'4-5_Prison and Probation 100K'!LA7*100</f>
        <v>#VALUE!</v>
      </c>
      <c r="LF8" s="285" t="e">
        <f>'4-5_Prison and Probation 100K'!LE7/'4-5_Prison and Probation 100K'!LB7*100</f>
        <v>#VALUE!</v>
      </c>
      <c r="LG8" s="285" t="e">
        <f>'4-5_Prison and Probation 100K'!LF7/'4-5_Prison and Probation 100K'!LA7*100</f>
        <v>#VALUE!</v>
      </c>
      <c r="LH8" s="285" t="e">
        <f>'4-5_Prison and Probation 100K'!LG7/'4-5_Prison and Probation 100K'!LB7*100</f>
        <v>#VALUE!</v>
      </c>
      <c r="LI8" s="285" t="e">
        <f>'4-5_Prison and Probation 100K'!LH7/'4-5_Prison and Probation 100K'!LA7*100</f>
        <v>#VALUE!</v>
      </c>
      <c r="LJ8" s="285" t="e">
        <f>'4-5_Prison and Probation 100K'!LI7/'4-5_Prison and Probation 100K'!LB7*100</f>
        <v>#VALUE!</v>
      </c>
      <c r="LK8" s="288" t="s">
        <v>3336</v>
      </c>
      <c r="LL8" s="285" t="e">
        <f>'4-5_Prison and Probation 100K'!LK7/'4-5_Prison and Probation 100K'!LA7*100</f>
        <v>#VALUE!</v>
      </c>
      <c r="LM8" s="285" t="e">
        <f>'4-5_Prison and Probation 100K'!LL7/'4-5_Prison and Probation 100K'!LB7*100</f>
        <v>#VALUE!</v>
      </c>
      <c r="LN8" s="285" t="e">
        <f>'4-5_Prison and Probation 100K'!LM7/'4-5_Prison and Probation 100K'!LA7*100</f>
        <v>#VALUE!</v>
      </c>
      <c r="LO8" s="285" t="e">
        <f>'4-5_Prison and Probation 100K'!LN7/'4-5_Prison and Probation 100K'!LB7*100</f>
        <v>#VALUE!</v>
      </c>
      <c r="LP8" s="285" t="e">
        <f>'4-5_Prison and Probation 100K'!LO7/'4-5_Prison and Probation 100K'!LA7*100</f>
        <v>#VALUE!</v>
      </c>
      <c r="LQ8" s="285" t="e">
        <f>'4-5_Prison and Probation 100K'!LP7/'4-5_Prison and Probation 100K'!LB7*100</f>
        <v>#VALUE!</v>
      </c>
      <c r="LR8" s="288" t="s">
        <v>3336</v>
      </c>
      <c r="LS8" s="285" t="e">
        <f>'4-5_Prison and Probation 100K'!LR7/'4-5_Prison and Probation 100K'!LA7*100</f>
        <v>#VALUE!</v>
      </c>
      <c r="LT8" s="285" t="e">
        <f>'4-5_Prison and Probation 100K'!LS7/'4-5_Prison and Probation 100K'!LB7*100</f>
        <v>#VALUE!</v>
      </c>
      <c r="LU8" s="285" t="e">
        <f>'4-5_Prison and Probation 100K'!LT7/'4-5_Prison and Probation 100K'!LA7*100</f>
        <v>#VALUE!</v>
      </c>
      <c r="LV8" s="285" t="e">
        <f>'4-5_Prison and Probation 100K'!LU7/'4-5_Prison and Probation 100K'!LB7*100</f>
        <v>#VALUE!</v>
      </c>
      <c r="LW8" s="285" t="e">
        <f>'4-5_Prison and Probation 100K'!LV7/'4-5_Prison and Probation 100K'!LA7*100</f>
        <v>#VALUE!</v>
      </c>
      <c r="LX8" s="285" t="e">
        <f>'4-5_Prison and Probation 100K'!LW7/'4-5_Prison and Probation 100K'!LB7*100</f>
        <v>#VALUE!</v>
      </c>
      <c r="LY8" s="288" t="s">
        <v>3336</v>
      </c>
      <c r="LZ8" s="285" t="e">
        <f>'4-5_Prison and Probation 100K'!LY7/'4-5_Prison and Probation 100K'!LA7*100</f>
        <v>#VALUE!</v>
      </c>
      <c r="MA8" s="285" t="e">
        <f>'4-5_Prison and Probation 100K'!LZ7/'4-5_Prison and Probation 100K'!LB7*100</f>
        <v>#VALUE!</v>
      </c>
      <c r="MB8" s="285" t="e">
        <f>'4-5_Prison and Probation 100K'!MA7/'4-5_Prison and Probation 100K'!LA7*100</f>
        <v>#VALUE!</v>
      </c>
      <c r="MC8" s="285" t="e">
        <f>'4-5_Prison and Probation 100K'!MB7/'4-5_Prison and Probation 100K'!LB7*100</f>
        <v>#VALUE!</v>
      </c>
      <c r="MD8" s="285" t="e">
        <f>'4-5_Prison and Probation 100K'!MC7/'4-5_Prison and Probation 100K'!LA7*100</f>
        <v>#VALUE!</v>
      </c>
      <c r="ME8" s="285" t="e">
        <f>'4-5_Prison and Probation 100K'!MD7/'4-5_Prison and Probation 100K'!LB7*100</f>
        <v>#VALUE!</v>
      </c>
      <c r="MF8" s="288" t="s">
        <v>3336</v>
      </c>
      <c r="MG8" s="285" t="e">
        <f>'4-5_Prison and Probation 100K'!MF7</f>
        <v>#VALUE!</v>
      </c>
      <c r="MH8" s="285" t="e">
        <f>'4-5_Prison and Probation 100K'!MG7/'4-5_Prison and Probation 100K'!MF7*100</f>
        <v>#VALUE!</v>
      </c>
      <c r="MI8" s="285" t="e">
        <f>'4-5_Prison and Probation 100K'!MH7/'4-5_Prison and Probation 100K'!MF7*100</f>
        <v>#VALUE!</v>
      </c>
      <c r="MJ8" s="285" t="e">
        <f>'4-5_Prison and Probation 100K'!MI7/'4-5_Prison and Probation 100K'!MF7*100</f>
        <v>#VALUE!</v>
      </c>
      <c r="MK8" s="285" t="e">
        <f>'4-5_Prison and Probation 100K'!MJ7/'4-5_Prison and Probation 100K'!MF7*100</f>
        <v>#VALUE!</v>
      </c>
      <c r="ML8" s="285" t="e">
        <f>'4-5_Prison and Probation 100K'!MK7/'4-5_Prison and Probation 100K'!MF7*100</f>
        <v>#VALUE!</v>
      </c>
      <c r="MM8" s="285" t="e">
        <f>'4-5_Prison and Probation 100K'!ML7/'4-5_Prison and Probation 100K'!MF7*100</f>
        <v>#VALUE!</v>
      </c>
      <c r="MN8" s="288" t="s">
        <v>3336</v>
      </c>
      <c r="MO8" s="285" t="e">
        <f>'4-5_Prison and Probation 100K'!MN7</f>
        <v>#VALUE!</v>
      </c>
      <c r="MP8" s="288" t="s">
        <v>3336</v>
      </c>
      <c r="MQ8" s="285" t="e">
        <f>'4-5_Prison and Probation 100K'!MP7/'4-5_Prison and Probation 100K'!MN7*100</f>
        <v>#VALUE!</v>
      </c>
      <c r="MR8" s="285" t="e">
        <f>'4-5_Prison and Probation 100K'!MQ7/'4-5_Prison and Probation 100K'!MN7*100</f>
        <v>#VALUE!</v>
      </c>
      <c r="MS8" s="285" t="e">
        <f>'4-5_Prison and Probation 100K'!MR7/'4-5_Prison and Probation 100K'!MN7*100</f>
        <v>#VALUE!</v>
      </c>
      <c r="MT8" s="285" t="e">
        <f>'4-5_Prison and Probation 100K'!MS7/'4-5_Prison and Probation 100K'!MN7*100</f>
        <v>#VALUE!</v>
      </c>
      <c r="MU8" s="288" t="s">
        <v>3336</v>
      </c>
      <c r="MV8" s="285" t="e">
        <f>'4-5_Prison and Probation 100K'!MU7/'4-5_Prison and Probation 100K'!MN7*100</f>
        <v>#VALUE!</v>
      </c>
      <c r="MW8" s="285" t="e">
        <f>'4-5_Prison and Probation 100K'!MV7/'4-5_Prison and Probation 100K'!MN7*100</f>
        <v>#VALUE!</v>
      </c>
      <c r="MX8" s="285" t="e">
        <f>'4-5_Prison and Probation 100K'!MW7/'4-5_Prison and Probation 100K'!MN7*100</f>
        <v>#VALUE!</v>
      </c>
      <c r="MY8" s="285" t="e">
        <f>'4-5_Prison and Probation 100K'!MX7/'4-5_Prison and Probation 100K'!MN7*100</f>
        <v>#VALUE!</v>
      </c>
      <c r="MZ8" s="288" t="s">
        <v>3336</v>
      </c>
      <c r="NA8" s="285" t="e">
        <f>'4-5_Prison and Probation 100K'!MZ7</f>
        <v>#VALUE!</v>
      </c>
      <c r="NB8" s="285" t="e">
        <f>'4-5_Prison and Probation 100K'!NA7/'4-5_Prison and Probation 100K'!MZ7*100</f>
        <v>#VALUE!</v>
      </c>
      <c r="NC8" s="285" t="e">
        <f>'4-5_Prison and Probation 100K'!NB7/'4-5_Prison and Probation 100K'!MZ7*100</f>
        <v>#VALUE!</v>
      </c>
      <c r="ND8" s="285" t="e">
        <f>'4-5_Prison and Probation 100K'!NC7/'4-5_Prison and Probation 100K'!MZ7*100</f>
        <v>#VALUE!</v>
      </c>
      <c r="NG8" s="133" t="e">
        <f t="shared" si="0"/>
        <v>#VALUE!</v>
      </c>
      <c r="NH8" s="285" t="e">
        <f>'4-5_Prison and Probation'!HG7/'4-5_Prison and Probation'!$HA7*100</f>
        <v>#VALUE!</v>
      </c>
      <c r="NI8" s="285" t="e">
        <f>'4-5_Prison and Probation'!HM7/'4-5_Prison and Probation'!$HA7*100</f>
        <v>#VALUE!</v>
      </c>
      <c r="NJ8" s="285" t="e">
        <f>'4-5_Prison and Probation'!HS7/'4-5_Prison and Probation'!$HA7*100</f>
        <v>#VALUE!</v>
      </c>
      <c r="NK8" s="285" t="e">
        <f>'4-5_Prison and Probation'!HY7/'4-5_Prison and Probation'!$HA7*100</f>
        <v>#VALUE!</v>
      </c>
      <c r="NL8" s="285" t="e">
        <f>'4-5_Prison and Probation'!IE7/'4-5_Prison and Probation'!$HA7*100</f>
        <v>#VALUE!</v>
      </c>
      <c r="NM8" s="285" t="e">
        <f>'4-5_Prison and Probation'!IK7/'4-5_Prison and Probation'!$HA7*100</f>
        <v>#VALUE!</v>
      </c>
      <c r="NN8" s="285" t="e">
        <f>'4-5_Prison and Probation'!IQ7/'4-5_Prison and Probation'!$HA7*100</f>
        <v>#VALUE!</v>
      </c>
      <c r="NO8" s="285" t="e">
        <f>'4-5_Prison and Probation'!IW7/'4-5_Prison and Probation'!$HA7*100</f>
        <v>#VALUE!</v>
      </c>
      <c r="NP8" s="285" t="e">
        <f>'4-5_Prison and Probation'!JC7/'4-5_Prison and Probation'!$HA7*100</f>
        <v>#VALUE!</v>
      </c>
      <c r="NQ8" s="285" t="e">
        <f>'4-5_Prison and Probation'!JI7/'4-5_Prison and Probation'!$HA7*100</f>
        <v>#VALUE!</v>
      </c>
      <c r="NR8" s="285" t="e">
        <f>'4-5_Prison and Probation'!JO7/'4-5_Prison and Probation'!$HA7*100</f>
        <v>#VALUE!</v>
      </c>
      <c r="NU8" s="285" t="e">
        <f>'4-5_Prison and Probation'!HA7/'4-5_Prison and Probation 100K'!$G7*100</f>
        <v>#VALUE!</v>
      </c>
      <c r="NV8" s="285" t="e">
        <f>'4-5_Prison and Probation'!HG7/'4-5_Prison and Probation 100K'!$G7*100</f>
        <v>#VALUE!</v>
      </c>
      <c r="NW8" s="285" t="e">
        <f>'4-5_Prison and Probation'!HM7/'4-5_Prison and Probation 100K'!$G7*100</f>
        <v>#VALUE!</v>
      </c>
      <c r="NX8" s="285" t="e">
        <f>'4-5_Prison and Probation'!HS7/'4-5_Prison and Probation 100K'!$G7*100</f>
        <v>#VALUE!</v>
      </c>
      <c r="NY8" s="285" t="e">
        <f>'4-5_Prison and Probation'!HY7/'4-5_Prison and Probation 100K'!$G7*100</f>
        <v>#VALUE!</v>
      </c>
      <c r="NZ8" s="285" t="e">
        <f>'4-5_Prison and Probation'!IE7/'4-5_Prison and Probation 100K'!$G7*100</f>
        <v>#VALUE!</v>
      </c>
      <c r="OA8" s="285" t="e">
        <f>'4-5_Prison and Probation'!IK7/'4-5_Prison and Probation 100K'!$G7*100</f>
        <v>#VALUE!</v>
      </c>
      <c r="OB8" s="285" t="e">
        <f>'4-5_Prison and Probation'!IQ7/'4-5_Prison and Probation 100K'!$G7*100</f>
        <v>#VALUE!</v>
      </c>
      <c r="OC8" s="285" t="e">
        <f>'4-5_Prison and Probation'!IW7/'4-5_Prison and Probation 100K'!$G7*100</f>
        <v>#VALUE!</v>
      </c>
      <c r="OD8" s="285" t="e">
        <f>'4-5_Prison and Probation'!JC7/'4-5_Prison and Probation 100K'!$G7*100</f>
        <v>#VALUE!</v>
      </c>
      <c r="OE8" s="285" t="e">
        <f>'4-5_Prison and Probation'!JI7/'4-5_Prison and Probation 100K'!$G7*100</f>
        <v>#VALUE!</v>
      </c>
      <c r="OF8" s="285" t="e">
        <f>'4-5_Prison and Probation'!JO7/'4-5_Prison and Probation 100K'!$G7*100</f>
        <v>#VALUE!</v>
      </c>
      <c r="OI8" s="133">
        <f>10000/'4-5_Prison and Probation'!$AJ7*'4-5_Prison and Probation'!DW7</f>
        <v>21.762785636561482</v>
      </c>
      <c r="OJ8" s="133">
        <f>10000/'4-5_Prison and Probation'!$AJ7*'4-5_Prison and Probation'!DX7</f>
        <v>39.898440333696044</v>
      </c>
      <c r="OK8" s="133" t="e">
        <f>10000/'4-5_Prison and Probation'!$AJ7*'4-5_Prison and Probation'!DY7</f>
        <v>#VALUE!</v>
      </c>
      <c r="OL8" s="133" t="e">
        <f>10000/'4-5_Prison and Probation'!$AJ7*'4-5_Prison and Probation'!DZ7</f>
        <v>#VALUE!</v>
      </c>
      <c r="OM8" s="133" t="e">
        <f>10000/'4-5_Prison and Probation'!$AJ7*'4-5_Prison and Probation'!EA7</f>
        <v>#VALUE!</v>
      </c>
      <c r="ON8" s="133" t="e">
        <f>10000/'4-5_Prison and Probation'!$AJ7*'4-5_Prison and Probation'!EB7</f>
        <v>#VALUE!</v>
      </c>
      <c r="OP8" s="133">
        <f>'4-5_Prison and Probation'!ED7/'4-5_Prison and Probation'!DW7*100</f>
        <v>16.666666666666664</v>
      </c>
      <c r="OQ8" s="133">
        <f>'4-5_Prison and Probation'!EE7/'4-5_Prison and Probation'!DX7*100</f>
        <v>9.0909090909090917</v>
      </c>
      <c r="OR8" s="133" t="e">
        <f>'4-5_Prison and Probation'!EF7/'4-5_Prison and Probation'!DY7*100</f>
        <v>#VALUE!</v>
      </c>
      <c r="OS8" s="133" t="e">
        <f>'4-5_Prison and Probation'!EG7/'4-5_Prison and Probation'!DZ7*100</f>
        <v>#VALUE!</v>
      </c>
      <c r="OT8" s="133" t="e">
        <f>'4-5_Prison and Probation'!EH7/'4-5_Prison and Probation'!EA7*100</f>
        <v>#VALUE!</v>
      </c>
      <c r="OU8" s="133" t="e">
        <f>'4-5_Prison and Probation'!EI7/'4-5_Prison and Probation'!EB7*100</f>
        <v>#VALUE!</v>
      </c>
      <c r="OW8" s="133" t="e">
        <f>'4-5_Prison and Probation'!EK7/'4-5_Prison and Probation'!ED7*100</f>
        <v>#VALUE!</v>
      </c>
      <c r="OX8" s="133" t="e">
        <f>'4-5_Prison and Probation'!EL7/'4-5_Prison and Probation'!EE7*100</f>
        <v>#VALUE!</v>
      </c>
      <c r="OY8" s="133" t="e">
        <f>'4-5_Prison and Probation'!EM7/'4-5_Prison and Probation'!EF7*100</f>
        <v>#VALUE!</v>
      </c>
      <c r="OZ8" s="133" t="e">
        <f>'4-5_Prison and Probation'!EN7/'4-5_Prison and Probation'!EG7*100</f>
        <v>#VALUE!</v>
      </c>
      <c r="PA8" s="133" t="e">
        <f>'4-5_Prison and Probation'!EO7/'4-5_Prison and Probation'!EH7*100</f>
        <v>#VALUE!</v>
      </c>
      <c r="PB8" s="133" t="e">
        <f>'4-5_Prison and Probation'!EP7/'4-5_Prison and Probation'!EI7*100</f>
        <v>#VALUE!</v>
      </c>
      <c r="PC8" s="133"/>
      <c r="PF8" s="285" t="e">
        <f>'4-5_Prison and Probation'!$AO7/'4-5_Prison and Probation'!LF7</f>
        <v>#VALUE!</v>
      </c>
      <c r="PG8" s="285" t="e">
        <f>'4-5_Prison and Probation'!$AO7/'4-5_Prison and Probation'!LH7</f>
        <v>#VALUE!</v>
      </c>
      <c r="PH8" s="285" t="e">
        <f>'4-5_Prison and Probation'!$AO7/'4-5_Prison and Probation'!LK7</f>
        <v>#VALUE!</v>
      </c>
      <c r="PI8" s="285" t="e">
        <f>'4-5_Prison and Probation'!$AO7/'4-5_Prison and Probation'!LM7</f>
        <v>#VALUE!</v>
      </c>
      <c r="PJ8" s="285" t="e">
        <f>'4-5_Prison and Probation'!$AO7/'4-5_Prison and Probation'!LO7</f>
        <v>#VALUE!</v>
      </c>
      <c r="PK8" s="285" t="e">
        <f>'4-5_Prison and Probation'!$AO7/'4-5_Prison and Probation'!LR7</f>
        <v>#VALUE!</v>
      </c>
      <c r="PO8" s="133" t="e">
        <f>'4-5_Prison and Probation'!KP7/'4-5_Prison and Probation 100K'!H7*100</f>
        <v>#VALUE!</v>
      </c>
      <c r="PP8" s="133" t="e">
        <f>'4-5_Prison and Probation'!KS7/'4-5_Prison and Probation'!KP7*100</f>
        <v>#VALUE!</v>
      </c>
      <c r="PQ8" s="133" t="e">
        <f>'4-5_Prison and Probation'!LA7/'4-5_Prison and Probation'!KP7*100</f>
        <v>#VALUE!</v>
      </c>
      <c r="PR8" s="133" t="e">
        <f>'4-5_Prison and Probation'!KQ7/'4-5_Prison and Probation 100K'!H7*100</f>
        <v>#VALUE!</v>
      </c>
      <c r="PS8" s="133" t="e">
        <f>'4-5_Prison and Probation'!KT7/'4-5_Prison and Probation'!KQ7*100</f>
        <v>#VALUE!</v>
      </c>
      <c r="PT8" s="133" t="e">
        <f>'4-5_Prison and Probation'!LB7/'4-5_Prison and Probation'!KQ7*100</f>
        <v>#VALUE!</v>
      </c>
      <c r="PX8" s="133" t="e">
        <f>'4-5_Prison and Probation'!LG7/'4-5_Prison and Probation'!$KQ7*100</f>
        <v>#VALUE!</v>
      </c>
      <c r="PY8" s="133" t="e">
        <f>'4-5_Prison and Probation'!LI7/'4-5_Prison and Probation'!$KQ7*100</f>
        <v>#VALUE!</v>
      </c>
      <c r="PZ8" s="133" t="e">
        <f>'4-5_Prison and Probation'!LL7/'4-5_Prison and Probation'!$KQ7*100</f>
        <v>#VALUE!</v>
      </c>
      <c r="QA8" s="133" t="e">
        <f>'4-5_Prison and Probation'!LN7/'4-5_Prison and Probation'!$KQ7*100</f>
        <v>#VALUE!</v>
      </c>
      <c r="QB8" s="133" t="e">
        <f>'4-5_Prison and Probation'!LP7/'4-5_Prison and Probation'!$KQ7*100</f>
        <v>#VALUE!</v>
      </c>
      <c r="QC8" s="133" t="e">
        <f>'4-5_Prison and Probation'!LS7/'4-5_Prison and Probation'!$KQ7*100</f>
        <v>#VALUE!</v>
      </c>
    </row>
    <row r="9" spans="1:1298" ht="19.5" customHeight="1">
      <c r="A9" s="285">
        <v>7</v>
      </c>
      <c r="B9" s="292" t="s">
        <v>30</v>
      </c>
      <c r="C9" s="248">
        <v>7369.4309999999996</v>
      </c>
      <c r="D9" s="248">
        <v>7327.2240000000002</v>
      </c>
      <c r="E9" s="248">
        <v>7284.5519999999997</v>
      </c>
      <c r="F9" s="248">
        <v>7245.6769999999997</v>
      </c>
      <c r="G9" s="248">
        <v>7202.1980000000003</v>
      </c>
      <c r="H9" s="248">
        <v>7153.7839999999997</v>
      </c>
      <c r="I9" s="288" t="s">
        <v>3336</v>
      </c>
      <c r="J9" s="133">
        <f>'4-5_Prison and Probation 100K'!J8</f>
        <v>134.13518628507413</v>
      </c>
      <c r="K9" s="133">
        <f>'4-5_Prison and Probation 100K'!K8</f>
        <v>129.55793353662997</v>
      </c>
      <c r="L9" s="133">
        <f>'4-5_Prison and Probation 100K'!L8</f>
        <v>121.27032657602005</v>
      </c>
      <c r="M9" s="133">
        <f>'4-5_Prison and Probation 100K'!M8</f>
        <v>108.61648952885976</v>
      </c>
      <c r="N9" s="133">
        <f>'4-5_Prison and Probation 100K'!N8</f>
        <v>105.28730257068743</v>
      </c>
      <c r="O9" s="133">
        <f>'4-5_Prison and Probation 100K'!O8</f>
        <v>116.67950835529841</v>
      </c>
      <c r="P9" s="346">
        <f t="shared" si="1"/>
        <v>-13.013496617269098</v>
      </c>
      <c r="Q9" s="288" t="s">
        <v>3336</v>
      </c>
      <c r="R9" s="133">
        <f>'4-5_Prison and Probation 100K'!R8/'4-5_Prison and Probation 100K'!J8*100</f>
        <v>23.783510369246333</v>
      </c>
      <c r="S9" s="133">
        <f>'4-5_Prison and Probation 100K'!S8/'4-5_Prison and Probation 100K'!K8*100</f>
        <v>16.159275255451384</v>
      </c>
      <c r="T9" s="133">
        <f>'4-5_Prison and Probation 100K'!T8/'4-5_Prison and Probation 100K'!L8*100</f>
        <v>8.7616028978945</v>
      </c>
      <c r="U9" s="133">
        <f>'4-5_Prison and Probation 100K'!U8/'4-5_Prison and Probation 100K'!M8*100</f>
        <v>8.5006353240152492</v>
      </c>
      <c r="V9" s="133">
        <f>'4-5_Prison and Probation 100K'!V8/'4-5_Prison and Probation 100K'!N8*100</f>
        <v>8.558617961229066</v>
      </c>
      <c r="W9" s="133">
        <f>'4-5_Prison and Probation 100K'!W8/'4-5_Prison and Probation 100K'!O8*100</f>
        <v>10.806277704564513</v>
      </c>
      <c r="X9" s="346">
        <f t="shared" si="2"/>
        <v>-54.563991871705568</v>
      </c>
      <c r="Y9" s="288" t="s">
        <v>3336</v>
      </c>
      <c r="Z9" s="285">
        <f>'4-5_Prison and Probation 100K'!Z8/'4-5_Prison and Probation 100K'!J8*100</f>
        <v>3.3282751643904902</v>
      </c>
      <c r="AA9" s="285">
        <f>'4-5_Prison and Probation 100K'!AA8/'4-5_Prison and Probation 100K'!K8*100</f>
        <v>3.2339618666385754</v>
      </c>
      <c r="AB9" s="285">
        <f>'4-5_Prison and Probation 100K'!AB8/'4-5_Prison and Probation 100K'!L8*100</f>
        <v>2.9884537016074257</v>
      </c>
      <c r="AC9" s="285">
        <f>'4-5_Prison and Probation 100K'!AC8/'4-5_Prison and Probation 100K'!M8*100</f>
        <v>3.2909783989834818</v>
      </c>
      <c r="AD9" s="285">
        <f>'4-5_Prison and Probation 100K'!AD8/'4-5_Prison and Probation 100K'!N8*100</f>
        <v>3.1649742845839377</v>
      </c>
      <c r="AE9" s="285">
        <f>'4-5_Prison and Probation 100K'!AE8/'4-5_Prison and Probation 100K'!O8*100</f>
        <v>3.090930873367677</v>
      </c>
      <c r="AF9" s="346">
        <f t="shared" si="3"/>
        <v>-7.1311498989681041</v>
      </c>
      <c r="AG9" s="288" t="s">
        <v>3336</v>
      </c>
      <c r="AH9" s="285">
        <f>'4-5_Prison and Probation 100K'!AH8/'4-5_Prison and Probation 100K'!J8*100</f>
        <v>2.2862923621648963</v>
      </c>
      <c r="AI9" s="285">
        <f>'4-5_Prison and Probation 100K'!AI8/'4-5_Prison and Probation 100K'!K8*100</f>
        <v>1.8961339934688719</v>
      </c>
      <c r="AJ9" s="285">
        <f>'4-5_Prison and Probation 100K'!AJ8/'4-5_Prison and Probation 100K'!L8*100</f>
        <v>2.8639347973737834</v>
      </c>
      <c r="AK9" s="285">
        <f>'4-5_Prison and Probation 100K'!AK8/'4-5_Prison and Probation 100K'!M8*100</f>
        <v>2.9479034307496823</v>
      </c>
      <c r="AL9" s="285">
        <f>'4-5_Prison and Probation 100K'!AL8/'4-5_Prison and Probation 100K'!N8*100</f>
        <v>3.0726625346169065</v>
      </c>
      <c r="AM9" s="285">
        <f>'4-5_Prison and Probation 100K'!AM8/'4-5_Prison and Probation 100K'!O8*100</f>
        <v>3.1628129867018089</v>
      </c>
      <c r="AN9" s="346">
        <f t="shared" si="4"/>
        <v>38.33808129888223</v>
      </c>
      <c r="AO9" s="288" t="s">
        <v>3336</v>
      </c>
      <c r="AP9" s="341" t="s">
        <v>1183</v>
      </c>
      <c r="AQ9" s="341" t="s">
        <v>1183</v>
      </c>
      <c r="AR9" s="341" t="s">
        <v>1183</v>
      </c>
      <c r="AS9" s="341" t="s">
        <v>1183</v>
      </c>
      <c r="AT9" s="133">
        <f>'4-5_Prison and Probation 100K'!AT8/'4-5_Prison and Probation 100K'!AL8*100</f>
        <v>20.171673819742491</v>
      </c>
      <c r="AU9" s="341" t="s">
        <v>1183</v>
      </c>
      <c r="AV9" s="347" t="s">
        <v>1183</v>
      </c>
      <c r="AW9" s="288" t="s">
        <v>3336</v>
      </c>
      <c r="AX9" s="285">
        <f>'4-5_Prison and Probation 100K'!AX8/'4-5_Prison and Probation 100K'!J8*100</f>
        <v>0.60698027314112279</v>
      </c>
      <c r="AY9" s="285">
        <f>'4-5_Prison and Probation 100K'!AY8/'4-5_Prison and Probation 100K'!K8*100</f>
        <v>0.66364689771410512</v>
      </c>
      <c r="AZ9" s="285">
        <f>'4-5_Prison and Probation 100K'!AZ8/'4-5_Prison and Probation 100K'!L8*100</f>
        <v>0.22639800769753224</v>
      </c>
      <c r="BA9" s="285">
        <f>'4-5_Prison and Probation 100K'!BA8/'4-5_Prison and Probation 100K'!M8*100</f>
        <v>0.40660736975857692</v>
      </c>
      <c r="BB9" s="285">
        <f>'4-5_Prison and Probation 100K'!BB8/'4-5_Prison and Probation 100K'!N8*100</f>
        <v>0.54068310694975619</v>
      </c>
      <c r="BC9" s="285">
        <f>'4-5_Prison and Probation 100K'!BC8/'4-5_Prison and Probation 100K'!O8*100</f>
        <v>0.11980352222355337</v>
      </c>
      <c r="BD9" s="346">
        <f t="shared" si="5"/>
        <v>-80.262369713669585</v>
      </c>
      <c r="BE9" s="288" t="s">
        <v>3336</v>
      </c>
      <c r="BF9" s="133">
        <f>'4-5_Prison and Probation 100K'!BF8</f>
        <v>101.66320846209157</v>
      </c>
      <c r="BG9" s="133">
        <f>'4-5_Prison and Probation 100K'!BG8</f>
        <v>83.769787848713236</v>
      </c>
      <c r="BH9" s="133">
        <f>'4-5_Prison and Probation 100K'!BH8</f>
        <v>98.180368538792777</v>
      </c>
      <c r="BI9" s="133">
        <f>'4-5_Prison and Probation 100K'!BI8</f>
        <v>73.823329414214854</v>
      </c>
      <c r="BJ9" s="133">
        <f>'4-5_Prison and Probation 100K'!BJ8</f>
        <v>69.520443620128177</v>
      </c>
      <c r="BK9" s="338">
        <f>'4-5_Prison and Probation 100K'!BK8</f>
        <v>79.636175763763632</v>
      </c>
      <c r="BL9" s="346">
        <f t="shared" si="21"/>
        <v>-21.66667079619215</v>
      </c>
      <c r="BM9" s="288" t="s">
        <v>3336</v>
      </c>
      <c r="BN9" s="133">
        <f>'4-5_Prison and Probation 100K'!BN8/'4-5_Prison and Probation 100K'!BF8*100</f>
        <v>41.444207154297921</v>
      </c>
      <c r="BO9" s="133">
        <f>'4-5_Prison and Probation 100K'!BO8/'4-5_Prison and Probation 100K'!BG8*100</f>
        <v>36.4613880742913</v>
      </c>
      <c r="BP9" s="133">
        <f>'4-5_Prison and Probation 100K'!BP8/'4-5_Prison and Probation 100K'!BH8*100</f>
        <v>31.291946308724832</v>
      </c>
      <c r="BQ9" s="133">
        <f>'4-5_Prison and Probation 100K'!BQ8/'4-5_Prison and Probation 100K'!BI8*100</f>
        <v>34.847635071976072</v>
      </c>
      <c r="BR9" s="133">
        <f>'4-5_Prison and Probation 100K'!BR8/'4-5_Prison and Probation 100K'!BJ8*100</f>
        <v>35.030956660675052</v>
      </c>
      <c r="BS9" s="338">
        <f>'4-5_Prison and Probation 100K'!BS8/'4-5_Prison and Probation 100K'!BK8*100</f>
        <v>30.858346498156923</v>
      </c>
      <c r="BT9" s="356">
        <f t="shared" si="22"/>
        <v>-25.542437370630708</v>
      </c>
      <c r="BU9" s="288" t="s">
        <v>3336</v>
      </c>
      <c r="BV9" s="285" t="e">
        <f>'4-5_Prison and Probation 100K'!BV8/'4-5_Prison and Probation 100K'!BF8*100</f>
        <v>#VALUE!</v>
      </c>
      <c r="BW9" s="285" t="e">
        <f>'4-5_Prison and Probation 100K'!BW8/'4-5_Prison and Probation 100K'!BG8*100</f>
        <v>#VALUE!</v>
      </c>
      <c r="BX9" s="285" t="e">
        <f>'4-5_Prison and Probation 100K'!BX8/'4-5_Prison and Probation 100K'!BH8*100</f>
        <v>#VALUE!</v>
      </c>
      <c r="BY9" s="285" t="e">
        <f>'4-5_Prison and Probation 100K'!BY8/'4-5_Prison and Probation 100K'!BI8*100</f>
        <v>#VALUE!</v>
      </c>
      <c r="BZ9" s="285" t="e">
        <f>'4-5_Prison and Probation 100K'!BZ8/'4-5_Prison and Probation 100K'!BJ8*100</f>
        <v>#VALUE!</v>
      </c>
      <c r="CA9" s="285" t="e">
        <f>'4-5_Prison and Probation 100K'!CA8/'4-5_Prison and Probation 100K'!BK8*100</f>
        <v>#VALUE!</v>
      </c>
      <c r="CB9" s="346" t="e">
        <f t="shared" si="6"/>
        <v>#VALUE!</v>
      </c>
      <c r="CC9" s="288" t="s">
        <v>3336</v>
      </c>
      <c r="CD9" s="285" t="e">
        <f>'4-5_Prison and Probation 100K'!CD8/'4-5_Prison and Probation 100K'!BF8*100</f>
        <v>#VALUE!</v>
      </c>
      <c r="CE9" s="285" t="e">
        <f>'4-5_Prison and Probation 100K'!CE8/'4-5_Prison and Probation 100K'!BG8*100</f>
        <v>#VALUE!</v>
      </c>
      <c r="CF9" s="285" t="e">
        <f>'4-5_Prison and Probation 100K'!CF8/'4-5_Prison and Probation 100K'!BH8*100</f>
        <v>#VALUE!</v>
      </c>
      <c r="CG9" s="285" t="e">
        <f>'4-5_Prison and Probation 100K'!CG8/'4-5_Prison and Probation 100K'!BI8*100</f>
        <v>#VALUE!</v>
      </c>
      <c r="CH9" s="285" t="e">
        <f>'4-5_Prison and Probation 100K'!CH8/'4-5_Prison and Probation 100K'!BJ8*100</f>
        <v>#VALUE!</v>
      </c>
      <c r="CI9" s="285" t="e">
        <f>'4-5_Prison and Probation 100K'!CI8/'4-5_Prison and Probation 100K'!BK8*100</f>
        <v>#VALUE!</v>
      </c>
      <c r="CJ9" s="346" t="e">
        <f t="shared" si="7"/>
        <v>#VALUE!</v>
      </c>
      <c r="CK9" s="288" t="s">
        <v>3336</v>
      </c>
      <c r="CL9" s="285" t="e">
        <f>'4-5_Prison and Probation 100K'!CL8/'4-5_Prison and Probation 100K'!CD8*100</f>
        <v>#VALUE!</v>
      </c>
      <c r="CM9" s="285" t="e">
        <f>'4-5_Prison and Probation 100K'!CM8/'4-5_Prison and Probation 100K'!CE8*100</f>
        <v>#VALUE!</v>
      </c>
      <c r="CN9" s="285" t="e">
        <f>'4-5_Prison and Probation 100K'!CN8/'4-5_Prison and Probation 100K'!CF8*100</f>
        <v>#VALUE!</v>
      </c>
      <c r="CO9" s="285" t="e">
        <f>'4-5_Prison and Probation 100K'!CO8/'4-5_Prison and Probation 100K'!CG8*100</f>
        <v>#VALUE!</v>
      </c>
      <c r="CP9" s="285" t="e">
        <f>'4-5_Prison and Probation 100K'!CP8/'4-5_Prison and Probation 100K'!CH8*100</f>
        <v>#VALUE!</v>
      </c>
      <c r="CQ9" s="285" t="e">
        <f>'4-5_Prison and Probation 100K'!CQ8/'4-5_Prison and Probation 100K'!CI8*100</f>
        <v>#VALUE!</v>
      </c>
      <c r="CR9" s="346" t="e">
        <f t="shared" si="8"/>
        <v>#VALUE!</v>
      </c>
      <c r="CS9" s="288" t="s">
        <v>3336</v>
      </c>
      <c r="CT9" s="285" t="e">
        <f>'4-5_Prison and Probation 100K'!CT8/'4-5_Prison and Probation 100K'!BF8*100</f>
        <v>#VALUE!</v>
      </c>
      <c r="CU9" s="285" t="e">
        <f>'4-5_Prison and Probation 100K'!CU8/'4-5_Prison and Probation 100K'!BG8*100</f>
        <v>#VALUE!</v>
      </c>
      <c r="CV9" s="285" t="e">
        <f>'4-5_Prison and Probation 100K'!CV8/'4-5_Prison and Probation 100K'!BH8*100</f>
        <v>#VALUE!</v>
      </c>
      <c r="CW9" s="285" t="e">
        <f>'4-5_Prison and Probation 100K'!CW8/'4-5_Prison and Probation 100K'!BI8*100</f>
        <v>#VALUE!</v>
      </c>
      <c r="CX9" s="285" t="e">
        <f>'4-5_Prison and Probation 100K'!CX8/'4-5_Prison and Probation 100K'!BJ8*100</f>
        <v>#VALUE!</v>
      </c>
      <c r="CY9" s="285" t="e">
        <f>'4-5_Prison and Probation 100K'!CY8/'4-5_Prison and Probation 100K'!BK8*100</f>
        <v>#VALUE!</v>
      </c>
      <c r="CZ9" s="346" t="e">
        <f t="shared" si="9"/>
        <v>#VALUE!</v>
      </c>
      <c r="DA9" s="288" t="s">
        <v>3336</v>
      </c>
      <c r="DB9" s="133">
        <f>'4-5_Prison and Probation'!DP8/C9*100</f>
        <v>94.471337067950017</v>
      </c>
      <c r="DC9" s="133">
        <f>'4-5_Prison and Probation'!DQ8/D9*100</f>
        <v>92.013018845882144</v>
      </c>
      <c r="DD9" s="133">
        <f>'4-5_Prison and Probation'!DR8/E9*100</f>
        <v>92.55201967121657</v>
      </c>
      <c r="DE9" s="133">
        <f>'4-5_Prison and Probation'!DS8/F9*100</f>
        <v>86.134118316342295</v>
      </c>
      <c r="DF9" s="133">
        <f>'4-5_Prison and Probation'!DT8/G9*100</f>
        <v>75.143726956687388</v>
      </c>
      <c r="DG9" s="133" t="e">
        <f>'4-5_Prison and Probation'!DU8/H9*100</f>
        <v>#VALUE!</v>
      </c>
      <c r="DH9" s="346" t="e">
        <f t="shared" si="10"/>
        <v>#VALUE!</v>
      </c>
      <c r="DI9" s="288" t="s">
        <v>3336</v>
      </c>
      <c r="DJ9" s="285">
        <f>'4-5_Prison and Probation 100K'!DJ8/'4-5_Prison and Probation 100K'!DB8*100</f>
        <v>0.7469118069520253</v>
      </c>
      <c r="DK9" s="285">
        <f>'4-5_Prison and Probation 100K'!DK8/'4-5_Prison and Probation 100K'!DC8*100</f>
        <v>0.47463660634826471</v>
      </c>
      <c r="DL9" s="285">
        <f>'4-5_Prison and Probation 100K'!DL8/'4-5_Prison and Probation 100K'!DD8*100</f>
        <v>0.47463660634826466</v>
      </c>
      <c r="DM9" s="285">
        <f>'4-5_Prison and Probation 100K'!DM8/'4-5_Prison and Probation 100K'!DE8*100</f>
        <v>0.46466912353789452</v>
      </c>
      <c r="DN9" s="285">
        <f>'4-5_Prison and Probation 100K'!DN8/'4-5_Prison and Probation 100K'!DF8*100</f>
        <v>0.79453067257945309</v>
      </c>
      <c r="DO9" s="285" t="e">
        <f>'4-5_Prison and Probation 100K'!DO8/'4-5_Prison and Probation 100K'!DG8*100</f>
        <v>#VALUE!</v>
      </c>
      <c r="DP9" s="346" t="e">
        <f t="shared" si="11"/>
        <v>#VALUE!</v>
      </c>
      <c r="DQ9" s="288" t="s">
        <v>3336</v>
      </c>
      <c r="DR9" s="285">
        <f>'4-5_Prison and Probation 100K'!DR8/'4-5_Prison and Probation 100K'!DJ8*100</f>
        <v>11.538461538461538</v>
      </c>
      <c r="DS9" s="285">
        <f>'4-5_Prison and Probation 100K'!DS8/'4-5_Prison and Probation 100K'!DK8*100</f>
        <v>12.5</v>
      </c>
      <c r="DT9" s="285">
        <f>'4-5_Prison and Probation 100K'!DT8/'4-5_Prison and Probation 100K'!DL8*100</f>
        <v>12.5</v>
      </c>
      <c r="DU9" s="285">
        <f>'4-5_Prison and Probation 100K'!DU8/'4-5_Prison and Probation 100K'!DM8*100</f>
        <v>0</v>
      </c>
      <c r="DV9" s="285">
        <f>'4-5_Prison and Probation 100K'!DV8/'4-5_Prison and Probation 100K'!DN8*100</f>
        <v>16.279069767441857</v>
      </c>
      <c r="DW9" s="285">
        <f>'4-5_Prison and Probation 100K'!DW8/'4-5_Prison and Probation 100K'!DO8*100</f>
        <v>11.392405063291141</v>
      </c>
      <c r="DX9" s="346">
        <f t="shared" si="12"/>
        <v>-1.2658227848100978</v>
      </c>
      <c r="DY9" s="288" t="s">
        <v>3336</v>
      </c>
      <c r="DZ9" s="285" t="e">
        <f>'4-5_Prison and Probation 100K'!DZ8/'4-5_Prison and Probation 100K'!DR8*100</f>
        <v>#VALUE!</v>
      </c>
      <c r="EA9" s="285" t="e">
        <f>'4-5_Prison and Probation 100K'!EA8/'4-5_Prison and Probation 100K'!DS8*100</f>
        <v>#VALUE!</v>
      </c>
      <c r="EB9" s="285">
        <f>'4-5_Prison and Probation 100K'!EB8/'4-5_Prison and Probation 100K'!DT8*100</f>
        <v>50</v>
      </c>
      <c r="EC9" s="285" t="e">
        <f>'4-5_Prison and Probation 100K'!EC8/'4-5_Prison and Probation 100K'!DU8*100</f>
        <v>#DIV/0!</v>
      </c>
      <c r="ED9" s="285">
        <f>'4-5_Prison and Probation 100K'!ED8/'4-5_Prison and Probation 100K'!DV8*100</f>
        <v>28.571428571428569</v>
      </c>
      <c r="EE9" s="285">
        <f>'4-5_Prison and Probation 100K'!EE8/'4-5_Prison and Probation 100K'!DW8*100</f>
        <v>44.444444444444436</v>
      </c>
      <c r="EF9" s="346" t="e">
        <f t="shared" si="13"/>
        <v>#VALUE!</v>
      </c>
      <c r="EG9" s="288" t="s">
        <v>3336</v>
      </c>
      <c r="EH9" s="285">
        <f>'4-5_Prison and Probation 100K'!EH8/'4-5_Prison and Probation 100K'!DB8*100</f>
        <v>99.253088193047972</v>
      </c>
      <c r="EI9" s="285">
        <f>'4-5_Prison and Probation 100K'!EI8/'4-5_Prison and Probation 100K'!DC8*100</f>
        <v>99.525363393651745</v>
      </c>
      <c r="EJ9" s="285">
        <f>'4-5_Prison and Probation 100K'!EJ8/'4-5_Prison and Probation 100K'!DD8*100</f>
        <v>99.525363393651745</v>
      </c>
      <c r="EK9" s="285">
        <f>'4-5_Prison and Probation 100K'!EK8/'4-5_Prison and Probation 100K'!DE8*100</f>
        <v>99.535330876462098</v>
      </c>
      <c r="EL9" s="285">
        <f>'4-5_Prison and Probation 100K'!EL8/'4-5_Prison and Probation 100K'!DF8*100</f>
        <v>99.205469327420531</v>
      </c>
      <c r="EM9" s="285" t="e">
        <f>'4-5_Prison and Probation 100K'!EM8/'4-5_Prison and Probation 100K'!DG8*100</f>
        <v>#VALUE!</v>
      </c>
      <c r="EN9" s="346" t="e">
        <f t="shared" si="14"/>
        <v>#VALUE!</v>
      </c>
      <c r="EO9" s="288" t="s">
        <v>3336</v>
      </c>
      <c r="EP9" s="285">
        <f>'4-5_Prison and Probation 100K'!EP8/'4-5_Prison and Probation 100K'!EH8*100</f>
        <v>14.602026049204053</v>
      </c>
      <c r="EQ9" s="285">
        <f>'4-5_Prison and Probation 100K'!EQ8/'4-5_Prison and Probation 100K'!EI8*100</f>
        <v>10.16393442622951</v>
      </c>
      <c r="ER9" s="285">
        <f>'4-5_Prison and Probation 100K'!ER8/'4-5_Prison and Probation 100K'!EJ8*100</f>
        <v>10.163934426229506</v>
      </c>
      <c r="ES9" s="285">
        <f>'4-5_Prison and Probation 100K'!ES8/'4-5_Prison and Probation 100K'!EK8*100</f>
        <v>9.5460399227302002</v>
      </c>
      <c r="ET9" s="285" t="e">
        <f>'4-5_Prison and Probation 100K'!ET8/'4-5_Prison and Probation 100K'!EL8*100</f>
        <v>#VALUE!</v>
      </c>
      <c r="EU9" s="285" t="e">
        <f>'4-5_Prison and Probation 100K'!EU8/'4-5_Prison and Probation 100K'!EM8*100</f>
        <v>#VALUE!</v>
      </c>
      <c r="EV9" s="346" t="e">
        <f t="shared" si="15"/>
        <v>#VALUE!</v>
      </c>
      <c r="EW9" s="288" t="s">
        <v>3336</v>
      </c>
      <c r="EX9" s="285">
        <f>'4-5_Prison and Probation 100K'!EX8/'4-5_Prison and Probation 100K'!EH8*100</f>
        <v>85.412445730824899</v>
      </c>
      <c r="EY9" s="285">
        <f>'4-5_Prison and Probation 100K'!EY8/'4-5_Prison and Probation 100K'!EI8*100</f>
        <v>89.806259314456042</v>
      </c>
      <c r="EZ9" s="285">
        <f>'4-5_Prison and Probation 100K'!EZ8/'4-5_Prison and Probation 100K'!EJ8*100</f>
        <v>90.312965722801792</v>
      </c>
      <c r="FA9" s="285">
        <f>'4-5_Prison and Probation 100K'!FA8/'4-5_Prison and Probation 100K'!EK8*100</f>
        <v>90.920798454603997</v>
      </c>
      <c r="FB9" s="285">
        <f>'4-5_Prison and Probation 100K'!FB8/'4-5_Prison and Probation 100K'!EL8*100</f>
        <v>91.767554479418905</v>
      </c>
      <c r="FC9" s="285" t="e">
        <f>'4-5_Prison and Probation 100K'!FC8/'4-5_Prison and Probation 100K'!EM8*100</f>
        <v>#VALUE!</v>
      </c>
      <c r="FD9" s="346" t="e">
        <f t="shared" si="16"/>
        <v>#VALUE!</v>
      </c>
      <c r="FE9" s="288" t="s">
        <v>3336</v>
      </c>
      <c r="FF9" s="285" t="e">
        <f>'4-5_Prison and Probation 100K'!FF8/'4-5_Prison and Probation 100K'!EH8*100</f>
        <v>#VALUE!</v>
      </c>
      <c r="FG9" s="285" t="e">
        <f>'4-5_Prison and Probation 100K'!FG8/'4-5_Prison and Probation 100K'!EI8*100</f>
        <v>#VALUE!</v>
      </c>
      <c r="FH9" s="285" t="e">
        <f>'4-5_Prison and Probation 100K'!FH8/'4-5_Prison and Probation 100K'!EJ8*100</f>
        <v>#VALUE!</v>
      </c>
      <c r="FI9" s="285" t="e">
        <f>'4-5_Prison and Probation 100K'!FI8/'4-5_Prison and Probation 100K'!EK8*100</f>
        <v>#VALUE!</v>
      </c>
      <c r="FJ9" s="285">
        <f>'4-5_Prison and Probation 100K'!FJ8/'4-5_Prison and Probation 100K'!EL8*100</f>
        <v>0.29800707766809459</v>
      </c>
      <c r="FK9" s="285" t="e">
        <f>'4-5_Prison and Probation 100K'!FK8/'4-5_Prison and Probation 100K'!EM8*100</f>
        <v>#VALUE!</v>
      </c>
      <c r="FL9" s="346" t="e">
        <f t="shared" si="17"/>
        <v>#VALUE!</v>
      </c>
      <c r="FM9" s="288" t="s">
        <v>3336</v>
      </c>
      <c r="FN9" s="285" t="e">
        <f>'4-5_Prison and Probation 100K'!FN8/'4-5_Prison and Probation 100K'!FF8*100</f>
        <v>#VALUE!</v>
      </c>
      <c r="FO9" s="285" t="e">
        <f>'4-5_Prison and Probation 100K'!FO8/'4-5_Prison and Probation 100K'!FG8*100</f>
        <v>#VALUE!</v>
      </c>
      <c r="FP9" s="285" t="e">
        <f>'4-5_Prison and Probation 100K'!FP8/'4-5_Prison and Probation 100K'!FH8*100</f>
        <v>#VALUE!</v>
      </c>
      <c r="FQ9" s="285" t="e">
        <f>'4-5_Prison and Probation 100K'!FQ8/'4-5_Prison and Probation 100K'!FI8*100</f>
        <v>#VALUE!</v>
      </c>
      <c r="FR9" s="285" t="e">
        <f>'4-5_Prison and Probation 100K'!FR8/'4-5_Prison and Probation 100K'!FJ8*100</f>
        <v>#VALUE!</v>
      </c>
      <c r="FS9" s="285" t="e">
        <f>'4-5_Prison and Probation 100K'!FS8/'4-5_Prison and Probation 100K'!FK8*100</f>
        <v>#VALUE!</v>
      </c>
      <c r="FT9" s="346" t="e">
        <f t="shared" si="18"/>
        <v>#VALUE!</v>
      </c>
      <c r="FU9" s="288" t="s">
        <v>3336</v>
      </c>
      <c r="FV9" s="285">
        <f>'4-5_Prison and Probation 100K'!FV8/'4-5_Prison and Probation 100K'!EH8*100</f>
        <v>0.73806078147612164</v>
      </c>
      <c r="FW9" s="285">
        <f>'4-5_Prison and Probation 100K'!FW8/'4-5_Prison and Probation 100K'!EI8*100</f>
        <v>0.50670640834575265</v>
      </c>
      <c r="FX9" s="285" t="e">
        <f>'4-5_Prison and Probation 100K'!FX8/'4-5_Prison and Probation 100K'!EJ8*100</f>
        <v>#VALUE!</v>
      </c>
      <c r="FY9" s="285" t="e">
        <f>'4-5_Prison and Probation 100K'!FY8/'4-5_Prison and Probation 100K'!EK8*100</f>
        <v>#VALUE!</v>
      </c>
      <c r="FZ9" s="285">
        <f>'4-5_Prison and Probation 100K'!FZ8/'4-5_Prison and Probation 100K'!EL8*100</f>
        <v>9.0333395418141205</v>
      </c>
      <c r="GA9" s="285" t="e">
        <f>'4-5_Prison and Probation 100K'!GA8/'4-5_Prison and Probation 100K'!EM8*100</f>
        <v>#VALUE!</v>
      </c>
      <c r="GB9" s="346" t="e">
        <f t="shared" si="19"/>
        <v>#VALUE!</v>
      </c>
      <c r="GC9" s="288" t="s">
        <v>3336</v>
      </c>
      <c r="GE9" s="133">
        <f>'4-5_Prison and Probation'!HA8/'4-5_Prison and Probation 100K'!$G8*100</f>
        <v>96.276164581978989</v>
      </c>
      <c r="GF9" s="285">
        <f>'4-5_Prison and Probation 100K'!GF8/'4-5_Prison and Probation 100K'!GE8*100</f>
        <v>3.4612056533025672</v>
      </c>
      <c r="GG9" s="285">
        <f>'4-5_Prison and Probation 100K'!GG8/'4-5_Prison and Probation 100K'!GE8*100</f>
        <v>1.1692091998084695</v>
      </c>
      <c r="GH9" s="285">
        <f>'4-5_Prison and Probation 100K'!GH8/'4-5_Prison and Probation 100K'!GE8*100</f>
        <v>3.360253821747909</v>
      </c>
      <c r="GI9" s="285">
        <f>'4-5_Prison and Probation 100K'!GI8/'4-5_Prison and Probation 100K'!GH8*100</f>
        <v>20.171673819742491</v>
      </c>
      <c r="GJ9" s="288" t="s">
        <v>3336</v>
      </c>
      <c r="GK9" s="133" t="e">
        <f>'4-5_Prison and Probation'!HG8/'4-5_Prison and Probation 100K'!$G8*100</f>
        <v>#VALUE!</v>
      </c>
      <c r="GL9" s="285" t="e">
        <f>'4-5_Prison and Probation 100K'!GL8/'4-5_Prison and Probation 100K'!GK8*100</f>
        <v>#VALUE!</v>
      </c>
      <c r="GM9" s="285" t="e">
        <f>'4-5_Prison and Probation 100K'!GM8/'4-5_Prison and Probation 100K'!GK8*100</f>
        <v>#VALUE!</v>
      </c>
      <c r="GN9" s="285" t="e">
        <f>'4-5_Prison and Probation 100K'!GN8/'4-5_Prison and Probation 100K'!GK8*100</f>
        <v>#VALUE!</v>
      </c>
      <c r="GO9" s="285" t="e">
        <f>'4-5_Prison and Probation 100K'!GO8/'4-5_Prison and Probation 100K'!GN8*100</f>
        <v>#VALUE!</v>
      </c>
      <c r="GP9" s="288" t="s">
        <v>3336</v>
      </c>
      <c r="GQ9" s="133">
        <f>'4-5_Prison and Probation'!HM8/'4-5_Prison and Probation 100K'!$G8*100</f>
        <v>24.93683178385265</v>
      </c>
      <c r="GR9" s="285" t="e">
        <f>'4-5_Prison and Probation 100K'!GR8/'4-5_Prison and Probation 100K'!GQ8*100</f>
        <v>#VALUE!</v>
      </c>
      <c r="GS9" s="285" t="e">
        <f>'4-5_Prison and Probation 100K'!GS8/'4-5_Prison and Probation 100K'!GQ8*100</f>
        <v>#VALUE!</v>
      </c>
      <c r="GT9" s="285" t="e">
        <f>'4-5_Prison and Probation 100K'!GT8/'4-5_Prison and Probation 100K'!GQ8*100</f>
        <v>#VALUE!</v>
      </c>
      <c r="GU9" s="285" t="e">
        <f>'4-5_Prison and Probation 100K'!GU8/'4-5_Prison and Probation 100K'!GT8*100</f>
        <v>#VALUE!</v>
      </c>
      <c r="GV9" s="288" t="s">
        <v>3336</v>
      </c>
      <c r="GW9" s="133">
        <f>'4-5_Prison and Probation'!HS8/'4-5_Prison and Probation 100K'!$G8*100</f>
        <v>2.8324686436001896</v>
      </c>
      <c r="GX9" s="285" t="e">
        <f>'4-5_Prison and Probation 100K'!GX8/'4-5_Prison and Probation 100K'!GW8*100</f>
        <v>#VALUE!</v>
      </c>
      <c r="GY9" s="285" t="e">
        <f>'4-5_Prison and Probation 100K'!GY8/'4-5_Prison and Probation 100K'!GW8*100</f>
        <v>#VALUE!</v>
      </c>
      <c r="GZ9" s="285" t="e">
        <f>'4-5_Prison and Probation 100K'!GZ8/'4-5_Prison and Probation 100K'!GW8*100</f>
        <v>#VALUE!</v>
      </c>
      <c r="HA9" s="285" t="e">
        <f>'4-5_Prison and Probation 100K'!HA8/'4-5_Prison and Probation 100K'!GZ8*100</f>
        <v>#VALUE!</v>
      </c>
      <c r="HB9" s="288" t="s">
        <v>3336</v>
      </c>
      <c r="HC9" s="133" t="e">
        <f>'4-5_Prison and Probation'!HY8/'4-5_Prison and Probation 100K'!$G8*100</f>
        <v>#VALUE!</v>
      </c>
      <c r="HD9" s="285" t="e">
        <f>'4-5_Prison and Probation 100K'!HD8/'4-5_Prison and Probation 100K'!HC8*100</f>
        <v>#VALUE!</v>
      </c>
      <c r="HE9" s="285" t="e">
        <f>'4-5_Prison and Probation 100K'!HE8/'4-5_Prison and Probation 100K'!HC8*100</f>
        <v>#VALUE!</v>
      </c>
      <c r="HF9" s="285" t="e">
        <f>'4-5_Prison and Probation 100K'!HF8/'4-5_Prison and Probation 100K'!HC8*100</f>
        <v>#VALUE!</v>
      </c>
      <c r="HG9" s="285" t="e">
        <f>'4-5_Prison and Probation 100K'!HG8/'4-5_Prison and Probation 100K'!HF8*100</f>
        <v>#VALUE!</v>
      </c>
      <c r="HH9" s="288" t="s">
        <v>3336</v>
      </c>
      <c r="HI9" s="133" t="e">
        <f>'4-5_Prison and Probation'!IE8/'4-5_Prison and Probation 100K'!$G8*100</f>
        <v>#VALUE!</v>
      </c>
      <c r="HJ9" s="285" t="e">
        <f>'4-5_Prison and Probation 100K'!HJ8/'4-5_Prison and Probation 100K'!HI8*100</f>
        <v>#VALUE!</v>
      </c>
      <c r="HK9" s="285" t="e">
        <f>'4-5_Prison and Probation 100K'!HK8/'4-5_Prison and Probation 100K'!HI8*100</f>
        <v>#VALUE!</v>
      </c>
      <c r="HL9" s="285" t="e">
        <f>'4-5_Prison and Probation 100K'!HL8/'4-5_Prison and Probation 100K'!HI8*100</f>
        <v>#VALUE!</v>
      </c>
      <c r="HM9" s="285" t="e">
        <f>'4-5_Prison and Probation 100K'!HM8/'4-5_Prison and Probation 100K'!HL8*100</f>
        <v>#VALUE!</v>
      </c>
      <c r="HN9" s="288" t="s">
        <v>3336</v>
      </c>
      <c r="HO9" s="133">
        <f>'4-5_Prison and Probation'!IK8/'4-5_Prison and Probation 100K'!$G8*100</f>
        <v>3.5961244053551429</v>
      </c>
      <c r="HP9" s="285" t="e">
        <f>'4-5_Prison and Probation 100K'!HP8/'4-5_Prison and Probation 100K'!HO8*100</f>
        <v>#VALUE!</v>
      </c>
      <c r="HQ9" s="285" t="e">
        <f>'4-5_Prison and Probation 100K'!HQ8/'4-5_Prison and Probation 100K'!HO8*100</f>
        <v>#VALUE!</v>
      </c>
      <c r="HR9" s="285" t="e">
        <f>'4-5_Prison and Probation 100K'!HR8/'4-5_Prison and Probation 100K'!HO8*100</f>
        <v>#VALUE!</v>
      </c>
      <c r="HS9" s="285" t="e">
        <f>'4-5_Prison and Probation 100K'!HS8/'4-5_Prison and Probation 100K'!HR8*100</f>
        <v>#VALUE!</v>
      </c>
      <c r="HT9" s="288" t="s">
        <v>3336</v>
      </c>
      <c r="HU9" s="133" t="e">
        <f>'4-5_Prison and Probation'!IQ8/'4-5_Prison and Probation 100K'!$G8*100</f>
        <v>#VALUE!</v>
      </c>
      <c r="HV9" s="285" t="e">
        <f>'4-5_Prison and Probation 100K'!HV8/'4-5_Prison and Probation 100K'!HU8*100</f>
        <v>#VALUE!</v>
      </c>
      <c r="HW9" s="285" t="e">
        <f>'4-5_Prison and Probation 100K'!HW8/'4-5_Prison and Probation 100K'!HU8*100</f>
        <v>#VALUE!</v>
      </c>
      <c r="HX9" s="285" t="e">
        <f>'4-5_Prison and Probation 100K'!HX8/'4-5_Prison and Probation 100K'!HU8*100</f>
        <v>#VALUE!</v>
      </c>
      <c r="HY9" s="285" t="e">
        <f>'4-5_Prison and Probation 100K'!HY8/'4-5_Prison and Probation 100K'!HX8*100</f>
        <v>#VALUE!</v>
      </c>
      <c r="HZ9" s="288" t="s">
        <v>3336</v>
      </c>
      <c r="IA9" s="133">
        <f>'4-5_Prison and Probation'!IW8/'4-5_Prison and Probation 100K'!$G8*100</f>
        <v>19.341317747720904</v>
      </c>
      <c r="IB9" s="285" t="e">
        <f>'4-5_Prison and Probation 100K'!IB8/'4-5_Prison and Probation 100K'!IA8*100</f>
        <v>#VALUE!</v>
      </c>
      <c r="IC9" s="285" t="e">
        <f>'4-5_Prison and Probation 100K'!IC8/'4-5_Prison and Probation 100K'!IA8*100</f>
        <v>#VALUE!</v>
      </c>
      <c r="ID9" s="285" t="e">
        <f>'4-5_Prison and Probation 100K'!ID8/'4-5_Prison and Probation 100K'!IA8*100</f>
        <v>#VALUE!</v>
      </c>
      <c r="IE9" s="285" t="e">
        <f>'4-5_Prison and Probation 100K'!IE8/'4-5_Prison and Probation 100K'!ID8*100</f>
        <v>#VALUE!</v>
      </c>
      <c r="IF9" s="288" t="s">
        <v>3336</v>
      </c>
      <c r="IG9" s="133">
        <f>'4-5_Prison and Probation'!JC8/'4-5_Prison and Probation 100K'!$G8*100</f>
        <v>42.73695335784992</v>
      </c>
      <c r="IH9" s="285" t="e">
        <f>'4-5_Prison and Probation 100K'!IH8/'4-5_Prison and Probation 100K'!IG8*100</f>
        <v>#VALUE!</v>
      </c>
      <c r="II9" s="285" t="e">
        <f>'4-5_Prison and Probation 100K'!II8/'4-5_Prison and Probation 100K'!IG8*100</f>
        <v>#VALUE!</v>
      </c>
      <c r="IJ9" s="285" t="e">
        <f>'4-5_Prison and Probation 100K'!IJ8/'4-5_Prison and Probation 100K'!IG8*100</f>
        <v>#VALUE!</v>
      </c>
      <c r="IK9" s="285" t="e">
        <f>'4-5_Prison and Probation 100K'!IK8/'4-5_Prison and Probation 100K'!IJ8*100</f>
        <v>#VALUE!</v>
      </c>
      <c r="IL9" s="288" t="s">
        <v>3336</v>
      </c>
      <c r="IM9" s="133" t="e">
        <f>'4-5_Prison and Probation'!JI8/'4-5_Prison and Probation 100K'!$G8*100</f>
        <v>#VALUE!</v>
      </c>
      <c r="IN9" s="285" t="e">
        <f>'4-5_Prison and Probation 100K'!IN8/'4-5_Prison and Probation 100K'!IM8*100</f>
        <v>#VALUE!</v>
      </c>
      <c r="IO9" s="285" t="e">
        <f>'4-5_Prison and Probation 100K'!IO8/'4-5_Prison and Probation 100K'!IM8*100</f>
        <v>#VALUE!</v>
      </c>
      <c r="IP9" s="285" t="e">
        <f>'4-5_Prison and Probation 100K'!IP8/'4-5_Prison and Probation 100K'!IM8*100</f>
        <v>#VALUE!</v>
      </c>
      <c r="IQ9" s="285" t="e">
        <f>'4-5_Prison and Probation 100K'!IQ8/'4-5_Prison and Probation 100K'!IP8*100</f>
        <v>#VALUE!</v>
      </c>
      <c r="IR9" s="288" t="s">
        <v>3336</v>
      </c>
      <c r="IS9" s="133">
        <f>'4-5_Prison and Probation'!JO8/'4-5_Prison and Probation 100K'!$G8*100</f>
        <v>7.0950562592142008</v>
      </c>
      <c r="IT9" s="285" t="e">
        <f>'4-5_Prison and Probation 100K'!IT8/'4-5_Prison and Probation 100K'!IS8*100</f>
        <v>#VALUE!</v>
      </c>
      <c r="IU9" s="285" t="e">
        <f>'4-5_Prison and Probation 100K'!IU8/'4-5_Prison and Probation 100K'!IS8*100</f>
        <v>#VALUE!</v>
      </c>
      <c r="IV9" s="285" t="e">
        <f>'4-5_Prison and Probation 100K'!IV8/'4-5_Prison and Probation 100K'!IS8*100</f>
        <v>#VALUE!</v>
      </c>
      <c r="IW9" s="285" t="e">
        <f>'4-5_Prison and Probation 100K'!IW8/'4-5_Prison and Probation 100K'!IV8*100</f>
        <v>#VALUE!</v>
      </c>
      <c r="IX9" s="381" t="s">
        <v>3336</v>
      </c>
      <c r="IY9" s="133">
        <f>'4-5_Prison and Probation'!KO8/'4-5_Prison and Probation 100K'!H8*100</f>
        <v>48.282139913645707</v>
      </c>
      <c r="IZ9" s="285">
        <f>'4-5_Prison and Probation'!AO8/'4-5_Prison and Probation'!KO8</f>
        <v>2.4166184134336999</v>
      </c>
      <c r="JA9" s="133">
        <f>'4-5_Prison and Probation 100K'!IZ8/'4-5_Prison and Probation 100K'!IY8*100</f>
        <v>100</v>
      </c>
      <c r="JB9" s="133" t="e">
        <f>'4-5_Prison and Probation 100K'!JA8/'4-5_Prison and Probation 100K'!IY8*100</f>
        <v>#VALUE!</v>
      </c>
      <c r="JC9" s="288" t="s">
        <v>3336</v>
      </c>
      <c r="JD9" s="285" t="e">
        <f>'4-5_Prison and Probation 100K'!JC8/'4-5_Prison and Probation 100K'!IY8*100</f>
        <v>#VALUE!</v>
      </c>
      <c r="JE9" s="285" t="e">
        <f>'4-5_Prison and Probation 100K'!JD8/'4-5_Prison and Probation 100K'!IY8*100</f>
        <v>#VALUE!</v>
      </c>
      <c r="JF9" s="285" t="e">
        <f>'4-5_Prison and Probation 100K'!JE8/'4-5_Prison and Probation 100K'!JC8*100</f>
        <v>#VALUE!</v>
      </c>
      <c r="JG9" s="285" t="e">
        <f>'4-5_Prison and Probation 100K'!JF8/'4-5_Prison and Probation 100K'!JD8*100</f>
        <v>#VALUE!</v>
      </c>
      <c r="JH9" s="285" t="e">
        <f>'4-5_Prison and Probation 100K'!JG8/'4-5_Prison and Probation 100K'!JC8*100</f>
        <v>#VALUE!</v>
      </c>
      <c r="JI9" s="285" t="e">
        <f>'4-5_Prison and Probation 100K'!JH8/'4-5_Prison and Probation 100K'!JD8*100</f>
        <v>#VALUE!</v>
      </c>
      <c r="JJ9" s="285" t="e">
        <f>'4-5_Prison and Probation 100K'!JI8/'4-5_Prison and Probation 100K'!JC8*100</f>
        <v>#VALUE!</v>
      </c>
      <c r="JK9" s="285" t="e">
        <f>'4-5_Prison and Probation 100K'!JJ8/'4-5_Prison and Probation 100K'!JD8*100</f>
        <v>#VALUE!</v>
      </c>
      <c r="JL9" s="285">
        <f>'4-5_Prison and Probation 100K'!JK8/'4-5_Prison and Probation 100K'!IZ8*100</f>
        <v>100</v>
      </c>
      <c r="JM9" s="285" t="e">
        <f>'4-5_Prison and Probation 100K'!JL8/'4-5_Prison and Probation 100K'!JA8*100</f>
        <v>#VALUE!</v>
      </c>
      <c r="JN9" s="288" t="s">
        <v>3336</v>
      </c>
      <c r="JO9" s="285">
        <f>'4-5_Prison and Probation 100K'!JN8/'4-5_Prison and Probation 100K'!JK8*100</f>
        <v>0.5500868558193398</v>
      </c>
      <c r="JP9" s="285" t="e">
        <f>'4-5_Prison and Probation 100K'!JO8/'4-5_Prison and Probation 100K'!JL8</f>
        <v>#VALUE!</v>
      </c>
      <c r="JQ9" s="285">
        <f>'4-5_Prison and Probation 100K'!JP8/'4-5_Prison and Probation 100K'!JK8*100</f>
        <v>69.397799652576708</v>
      </c>
      <c r="JR9" s="285" t="e">
        <f>'4-5_Prison and Probation 100K'!JQ8/'4-5_Prison and Probation 100K'!JL8*100</f>
        <v>#VALUE!</v>
      </c>
      <c r="JS9" s="285">
        <f>'4-5_Prison and Probation 100K'!JR8/'4-5_Prison and Probation 100K'!JK8*100</f>
        <v>9.380428488708743</v>
      </c>
      <c r="JT9" s="285" t="e">
        <f>'4-5_Prison and Probation 100K'!JS8/'4-5_Prison and Probation 100K'!JL8*100</f>
        <v>#VALUE!</v>
      </c>
      <c r="JU9" s="288" t="s">
        <v>3336</v>
      </c>
      <c r="JV9" s="285">
        <f>'4-5_Prison and Probation 100K'!JU8/'4-5_Prison and Probation 100K'!JK8*100</f>
        <v>3.3294730746960037</v>
      </c>
      <c r="JW9" s="285" t="e">
        <f>'4-5_Prison and Probation 100K'!JV8/'4-5_Prison and Probation 100K'!JL8*100</f>
        <v>#VALUE!</v>
      </c>
      <c r="JX9" s="285">
        <f>'4-5_Prison and Probation 100K'!JW8/'4-5_Prison and Probation 100K'!JK8*100</f>
        <v>0.86855819339895757</v>
      </c>
      <c r="JY9" s="285" t="e">
        <f>'4-5_Prison and Probation 100K'!JX8/'4-5_Prison and Probation 100K'!JL8*100</f>
        <v>#VALUE!</v>
      </c>
      <c r="JZ9" s="285">
        <f>'4-5_Prison and Probation 100K'!JY8/'4-5_Prison and Probation 100K'!JK8*100</f>
        <v>4.1980312680949625</v>
      </c>
      <c r="KA9" s="285" t="e">
        <f>'4-5_Prison and Probation 100K'!JZ8/'4-5_Prison and Probation 100K'!JL8*100</f>
        <v>#VALUE!</v>
      </c>
      <c r="KB9" s="288" t="s">
        <v>3336</v>
      </c>
      <c r="KC9" s="285">
        <f>'4-5_Prison and Probation 100K'!KB8/'4-5_Prison and Probation 100K'!JK8*100</f>
        <v>0.72379849449913147</v>
      </c>
      <c r="KD9" s="285" t="e">
        <f>'4-5_Prison and Probation 100K'!KC8/'4-5_Prison and Probation 100K'!JL8*100</f>
        <v>#VALUE!</v>
      </c>
      <c r="KE9" s="285" t="e">
        <f>'4-5_Prison and Probation 100K'!KD8/'4-5_Prison and Probation 100K'!JK8*100</f>
        <v>#VALUE!</v>
      </c>
      <c r="KF9" s="285" t="e">
        <f>'4-5_Prison and Probation 100K'!KE8/'4-5_Prison and Probation 100K'!JL8*100</f>
        <v>#VALUE!</v>
      </c>
      <c r="KG9" s="288" t="s">
        <v>3336</v>
      </c>
      <c r="KH9" s="285">
        <f>'4-5_Prison and Probation 100K'!KG8</f>
        <v>144.4281315231822</v>
      </c>
      <c r="KI9" s="285">
        <f>'4-5_Prison and Probation 100K'!KH8/'4-5_Prison and Probation 100K'!KG8*100</f>
        <v>6.2295712363007123</v>
      </c>
      <c r="KJ9" s="285">
        <f>'4-5_Prison and Probation 100K'!KI8/'4-5_Prison and Probation 100K'!KG8*100</f>
        <v>2.9801961161315136</v>
      </c>
      <c r="KK9" s="285" t="e">
        <f>'4-5_Prison and Probation 100K'!KJ8/'4-5_Prison and Probation 100K'!KG8*100</f>
        <v>#VALUE!</v>
      </c>
      <c r="KL9" s="285" t="e">
        <f>'4-5_Prison and Probation 100K'!KK8/'4-5_Prison and Probation 100K'!KJ8*100</f>
        <v>#VALUE!</v>
      </c>
      <c r="KM9" s="288" t="s">
        <v>3336</v>
      </c>
      <c r="KN9" s="285">
        <f>'4-5_Prison and Probation'!OZ8/G9*100</f>
        <v>103.94049149995598</v>
      </c>
      <c r="KO9" s="285">
        <f>'4-5_Prison and Probation 100K'!KN8/'4-5_Prison and Probation 100K'!KM8*100</f>
        <v>6.8527918781725887</v>
      </c>
      <c r="KP9" s="285" t="e">
        <f>'4-5_Prison and Probation 100K'!KO8/'4-5_Prison and Probation 100K'!KM8*100</f>
        <v>#VALUE!</v>
      </c>
      <c r="KQ9" s="285" t="e">
        <f>'4-5_Prison and Probation 100K'!KP8/'4-5_Prison and Probation 100K'!KM8*100</f>
        <v>#VALUE!</v>
      </c>
      <c r="KR9" s="285" t="e">
        <f>'4-5_Prison and Probation 100K'!KQ8/'4-5_Prison and Probation 100K'!KP8*100</f>
        <v>#VALUE!</v>
      </c>
      <c r="KS9" s="288" t="s">
        <v>3336</v>
      </c>
      <c r="KT9" s="285">
        <f>'4-5_Prison and Probation'!PF8/G9*100</f>
        <v>169.89258001515648</v>
      </c>
      <c r="KU9" s="285">
        <f>'4-5_Prison and Probation'!PG8/'4-5_Prison and Probation'!PF8*100</f>
        <v>96.02811376266753</v>
      </c>
      <c r="KV9" s="285">
        <f>'4-5_Prison and Probation'!PH8/'4-5_Prison and Probation'!PF8*100</f>
        <v>1.5691402419091207</v>
      </c>
      <c r="KW9" s="285">
        <f>'4-5_Prison and Probation'!PI8/'4-5_Prison and Probation'!PF8*100</f>
        <v>1.8633540372670807</v>
      </c>
      <c r="KX9" s="285">
        <f>'4-5_Prison and Probation'!PJ8/'4-5_Prison and Probation'!PF8*100</f>
        <v>0.53939195815626029</v>
      </c>
      <c r="KY9" s="285" t="e">
        <f>'4-5_Prison and Probation'!PK8/'4-5_Prison and Probation'!PF8*100</f>
        <v>#VALUE!</v>
      </c>
      <c r="KZ9" s="285" t="e">
        <f>'4-5_Prison and Probation'!PL8/'4-5_Prison and Probation'!PF8*100</f>
        <v>#VALUE!</v>
      </c>
      <c r="LA9" s="288" t="s">
        <v>3336</v>
      </c>
      <c r="LB9" s="285">
        <f>'4-5_Prison and Probation'!PN8/G9*100</f>
        <v>144.4281315231822</v>
      </c>
      <c r="LC9" s="285">
        <f>'4-5_Prison and Probation'!PO8/G9*100</f>
        <v>103.94049149995598</v>
      </c>
      <c r="LD9" s="288" t="s">
        <v>3336</v>
      </c>
      <c r="LE9" s="285" t="e">
        <f>'4-5_Prison and Probation 100K'!LD8/'4-5_Prison and Probation 100K'!LA8*100</f>
        <v>#VALUE!</v>
      </c>
      <c r="LF9" s="285" t="e">
        <f>'4-5_Prison and Probation 100K'!LE8/'4-5_Prison and Probation 100K'!LB8*100</f>
        <v>#VALUE!</v>
      </c>
      <c r="LG9" s="285" t="e">
        <f>'4-5_Prison and Probation 100K'!LF8/'4-5_Prison and Probation 100K'!LA8*100</f>
        <v>#VALUE!</v>
      </c>
      <c r="LH9" s="285">
        <f>'4-5_Prison and Probation 100K'!LG8/'4-5_Prison and Probation 100K'!LB8*100</f>
        <v>1.5629174458990116</v>
      </c>
      <c r="LI9" s="285" t="e">
        <f>'4-5_Prison and Probation 100K'!LH8/'4-5_Prison and Probation 100K'!LA8*100</f>
        <v>#VALUE!</v>
      </c>
      <c r="LJ9" s="285">
        <f>'4-5_Prison and Probation 100K'!LI8/'4-5_Prison and Probation 100K'!LB8*100</f>
        <v>1.8300828212663638</v>
      </c>
      <c r="LK9" s="288" t="s">
        <v>3336</v>
      </c>
      <c r="LL9" s="285" t="e">
        <f>'4-5_Prison and Probation 100K'!LK8/'4-5_Prison and Probation 100K'!LA8*100</f>
        <v>#VALUE!</v>
      </c>
      <c r="LM9" s="285" t="e">
        <f>'4-5_Prison and Probation 100K'!LL8/'4-5_Prison and Probation 100K'!LB8*100</f>
        <v>#VALUE!</v>
      </c>
      <c r="LN9" s="285">
        <f>'4-5_Prison and Probation 100K'!LM8/'4-5_Prison and Probation 100K'!LA8*100</f>
        <v>72.101518938665649</v>
      </c>
      <c r="LO9" s="285">
        <f>'4-5_Prison and Probation 100K'!LN8/'4-5_Prison and Probation 100K'!LB8*100</f>
        <v>31.378573336895538</v>
      </c>
      <c r="LP9" s="285">
        <f>'4-5_Prison and Probation 100K'!LO8/'4-5_Prison and Probation 100K'!LA8*100</f>
        <v>1.7592770621034419</v>
      </c>
      <c r="LQ9" s="285">
        <f>'4-5_Prison and Probation 100K'!LP8/'4-5_Prison and Probation 100K'!LB8*100</f>
        <v>1.4694095645204381</v>
      </c>
      <c r="LR9" s="288" t="s">
        <v>3336</v>
      </c>
      <c r="LS9" s="285" t="e">
        <f>'4-5_Prison and Probation 100K'!LR8/'4-5_Prison and Probation 100K'!LA8*100</f>
        <v>#VALUE!</v>
      </c>
      <c r="LT9" s="285" t="e">
        <f>'4-5_Prison and Probation 100K'!LS8/'4-5_Prison and Probation 100K'!LB8*100</f>
        <v>#VALUE!</v>
      </c>
      <c r="LU9" s="285" t="e">
        <f>'4-5_Prison and Probation 100K'!LT8/'4-5_Prison and Probation 100K'!LA8*100</f>
        <v>#VALUE!</v>
      </c>
      <c r="LV9" s="285" t="e">
        <f>'4-5_Prison and Probation 100K'!LU8/'4-5_Prison and Probation 100K'!LB8*100</f>
        <v>#VALUE!</v>
      </c>
      <c r="LW9" s="285" t="e">
        <f>'4-5_Prison and Probation 100K'!LV8/'4-5_Prison and Probation 100K'!LA8*100</f>
        <v>#VALUE!</v>
      </c>
      <c r="LX9" s="285">
        <f>'4-5_Prison and Probation 100K'!LW8/'4-5_Prison and Probation 100K'!LB8*100</f>
        <v>8.6695164306705852</v>
      </c>
      <c r="LY9" s="288" t="s">
        <v>3336</v>
      </c>
      <c r="LZ9" s="285">
        <f>'4-5_Prison and Probation 100K'!LY8/'4-5_Prison and Probation 100K'!LA8*100</f>
        <v>20.044222264949052</v>
      </c>
      <c r="MA9" s="285">
        <f>'4-5_Prison and Probation 100K'!LZ8/'4-5_Prison and Probation 100K'!LB8*100</f>
        <v>46.620358001602987</v>
      </c>
      <c r="MB9" s="285">
        <f>'4-5_Prison and Probation 100K'!MA8/'4-5_Prison and Probation 100K'!LA8*100</f>
        <v>6.0949817342818697</v>
      </c>
      <c r="MC9" s="285">
        <f>'4-5_Prison and Probation 100K'!MB8/'4-5_Prison and Probation 100K'!LB8*100</f>
        <v>8.4691423991450723</v>
      </c>
      <c r="MD9" s="285" t="e">
        <f>'4-5_Prison and Probation 100K'!MC8/'4-5_Prison and Probation 100K'!LA8*100</f>
        <v>#VALUE!</v>
      </c>
      <c r="ME9" s="285" t="e">
        <f>'4-5_Prison and Probation 100K'!MD8/'4-5_Prison and Probation 100K'!LB8*100</f>
        <v>#VALUE!</v>
      </c>
      <c r="MF9" s="288" t="s">
        <v>3336</v>
      </c>
      <c r="MG9" s="285">
        <f>'4-5_Prison and Probation 100K'!MF8</f>
        <v>169.89258001515648</v>
      </c>
      <c r="MH9" s="285">
        <f>'4-5_Prison and Probation 100K'!MG8/'4-5_Prison and Probation 100K'!MF8*100</f>
        <v>96.028113762667545</v>
      </c>
      <c r="MI9" s="285">
        <f>'4-5_Prison and Probation 100K'!MH8/'4-5_Prison and Probation 100K'!MF8*100</f>
        <v>1.5691402419091207</v>
      </c>
      <c r="MJ9" s="285">
        <f>'4-5_Prison and Probation 100K'!MI8/'4-5_Prison and Probation 100K'!MF8*100</f>
        <v>1.8633540372670805</v>
      </c>
      <c r="MK9" s="285">
        <f>'4-5_Prison and Probation 100K'!MJ8/'4-5_Prison and Probation 100K'!MF8*100</f>
        <v>0.53939195815626018</v>
      </c>
      <c r="ML9" s="285" t="e">
        <f>'4-5_Prison and Probation 100K'!MK8/'4-5_Prison and Probation 100K'!MF8*100</f>
        <v>#VALUE!</v>
      </c>
      <c r="MM9" s="285" t="e">
        <f>'4-5_Prison and Probation 100K'!ML8/'4-5_Prison and Probation 100K'!MF8*100</f>
        <v>#VALUE!</v>
      </c>
      <c r="MN9" s="288" t="s">
        <v>3336</v>
      </c>
      <c r="MO9" s="285">
        <f>'4-5_Prison and Probation 100K'!MN8</f>
        <v>5.0817819782238693</v>
      </c>
      <c r="MP9" s="288" t="s">
        <v>3336</v>
      </c>
      <c r="MQ9" s="285">
        <f>'4-5_Prison and Probation 100K'!MP8/'4-5_Prison and Probation 100K'!MN8*100</f>
        <v>0.54644808743169404</v>
      </c>
      <c r="MR9" s="285">
        <f>'4-5_Prison and Probation 100K'!MQ8/'4-5_Prison and Probation 100K'!MN8*100</f>
        <v>7.6502732240437163</v>
      </c>
      <c r="MS9" s="285" t="e">
        <f>'4-5_Prison and Probation 100K'!MR8/'4-5_Prison and Probation 100K'!MN8*100</f>
        <v>#VALUE!</v>
      </c>
      <c r="MT9" s="285">
        <f>'4-5_Prison and Probation 100K'!MS8/'4-5_Prison and Probation 100K'!MN8*100</f>
        <v>79.234972677595636</v>
      </c>
      <c r="MU9" s="288" t="s">
        <v>3336</v>
      </c>
      <c r="MV9" s="285">
        <f>'4-5_Prison and Probation 100K'!MU8/'4-5_Prison and Probation 100K'!MN8*100</f>
        <v>12.568306010928962</v>
      </c>
      <c r="MW9" s="285" t="e">
        <f>'4-5_Prison and Probation 100K'!MV8/'4-5_Prison and Probation 100K'!MN8*100</f>
        <v>#VALUE!</v>
      </c>
      <c r="MX9" s="285" t="e">
        <f>'4-5_Prison and Probation 100K'!MW8/'4-5_Prison and Probation 100K'!MN8*100</f>
        <v>#VALUE!</v>
      </c>
      <c r="MY9" s="285" t="e">
        <f>'4-5_Prison and Probation 100K'!MX8/'4-5_Prison and Probation 100K'!MN8*100</f>
        <v>#VALUE!</v>
      </c>
      <c r="MZ9" s="288" t="s">
        <v>3336</v>
      </c>
      <c r="NA9" s="285">
        <f>'4-5_Prison and Probation 100K'!MZ8</f>
        <v>437.00548082682536</v>
      </c>
      <c r="NB9" s="285">
        <f>'4-5_Prison and Probation 100K'!NA8/'4-5_Prison and Probation 100K'!MZ8*100</f>
        <v>5.7190061638177546E-2</v>
      </c>
      <c r="NC9" s="285">
        <f>'4-5_Prison and Probation 100K'!NB8/'4-5_Prison and Probation 100K'!MZ8*100</f>
        <v>1.3789159306093919</v>
      </c>
      <c r="ND9" s="285">
        <f>'4-5_Prison and Probation 100K'!NC8/'4-5_Prison and Probation 100K'!MZ8*100</f>
        <v>98.563894007752424</v>
      </c>
      <c r="NG9" s="133">
        <f t="shared" si="0"/>
        <v>96.276164581978989</v>
      </c>
      <c r="NH9" s="285" t="e">
        <f>'4-5_Prison and Probation'!HG8/'4-5_Prison and Probation'!$HA8*100</f>
        <v>#VALUE!</v>
      </c>
      <c r="NI9" s="285">
        <f>'4-5_Prison and Probation'!HM8/'4-5_Prison and Probation'!$HA8*100</f>
        <v>25.901355638880872</v>
      </c>
      <c r="NJ9" s="285">
        <f>'4-5_Prison and Probation'!HS8/'4-5_Prison and Probation'!$HA8*100</f>
        <v>2.9420248053071822</v>
      </c>
      <c r="NK9" s="285" t="e">
        <f>'4-5_Prison and Probation'!HY8/'4-5_Prison and Probation'!$HA8*100</f>
        <v>#VALUE!</v>
      </c>
      <c r="NL9" s="285" t="e">
        <f>'4-5_Prison and Probation'!IE8/'4-5_Prison and Probation'!$HA8*100</f>
        <v>#VALUE!</v>
      </c>
      <c r="NM9" s="285">
        <f>'4-5_Prison and Probation'!IK8/'4-5_Prison and Probation'!$HA8*100</f>
        <v>3.7352177675223537</v>
      </c>
      <c r="NN9" s="285" t="e">
        <f>'4-5_Prison and Probation'!IQ8/'4-5_Prison and Probation'!$HA8*100</f>
        <v>#VALUE!</v>
      </c>
      <c r="NO9" s="285">
        <f>'4-5_Prison and Probation'!IW8/'4-5_Prison and Probation'!$HA8*100</f>
        <v>20.089414479376984</v>
      </c>
      <c r="NP9" s="285">
        <f>'4-5_Prison and Probation'!JC8/'4-5_Prison and Probation'!$HA8*100</f>
        <v>44.389962503605425</v>
      </c>
      <c r="NQ9" s="285" t="e">
        <f>'4-5_Prison and Probation'!JI8/'4-5_Prison and Probation'!$HA8*100</f>
        <v>#VALUE!</v>
      </c>
      <c r="NR9" s="285">
        <f>'4-5_Prison and Probation'!JO8/'4-5_Prison and Probation'!$HA8*100</f>
        <v>7.3694837034900482</v>
      </c>
      <c r="NU9" s="285">
        <f>'4-5_Prison and Probation'!HA8/'4-5_Prison and Probation 100K'!$G8*100</f>
        <v>96.276164581978989</v>
      </c>
      <c r="NV9" s="285" t="e">
        <f>'4-5_Prison and Probation'!HG8/'4-5_Prison and Probation 100K'!$G8*100</f>
        <v>#VALUE!</v>
      </c>
      <c r="NW9" s="285">
        <f>'4-5_Prison and Probation'!HM8/'4-5_Prison and Probation 100K'!$G8*100</f>
        <v>24.93683178385265</v>
      </c>
      <c r="NX9" s="285">
        <f>'4-5_Prison and Probation'!HS8/'4-5_Prison and Probation 100K'!$G8*100</f>
        <v>2.8324686436001896</v>
      </c>
      <c r="NY9" s="285" t="e">
        <f>'4-5_Prison and Probation'!HY8/'4-5_Prison and Probation 100K'!$G8*100</f>
        <v>#VALUE!</v>
      </c>
      <c r="NZ9" s="285" t="e">
        <f>'4-5_Prison and Probation'!IE8/'4-5_Prison and Probation 100K'!$G8*100</f>
        <v>#VALUE!</v>
      </c>
      <c r="OA9" s="285">
        <f>'4-5_Prison and Probation'!IK8/'4-5_Prison and Probation 100K'!$G8*100</f>
        <v>3.5961244053551429</v>
      </c>
      <c r="OB9" s="285" t="e">
        <f>'4-5_Prison and Probation'!IQ8/'4-5_Prison and Probation 100K'!$G8*100</f>
        <v>#VALUE!</v>
      </c>
      <c r="OC9" s="285">
        <f>'4-5_Prison and Probation'!IW8/'4-5_Prison and Probation 100K'!$G8*100</f>
        <v>19.341317747720904</v>
      </c>
      <c r="OD9" s="285">
        <f>'4-5_Prison and Probation'!JC8/'4-5_Prison and Probation 100K'!$G8*100</f>
        <v>42.73695335784992</v>
      </c>
      <c r="OE9" s="285" t="e">
        <f>'4-5_Prison and Probation'!JI8/'4-5_Prison and Probation 100K'!$G8*100</f>
        <v>#VALUE!</v>
      </c>
      <c r="OF9" s="285">
        <f>'4-5_Prison and Probation'!JO8/'4-5_Prison and Probation 100K'!$G8*100</f>
        <v>7.0950562592142008</v>
      </c>
      <c r="OI9" s="133">
        <f>10000/'4-5_Prison and Probation'!$AJ8*'4-5_Prison and Probation'!DW8</f>
        <v>52.604957005563989</v>
      </c>
      <c r="OJ9" s="133">
        <f>10000/'4-5_Prison and Probation'!$AJ8*'4-5_Prison and Probation'!DX8</f>
        <v>32.372281234193224</v>
      </c>
      <c r="OK9" s="133">
        <f>10000/'4-5_Prison and Probation'!$AJ8*'4-5_Prison and Probation'!DY8</f>
        <v>32.372281234193224</v>
      </c>
      <c r="OL9" s="133">
        <f>10000/'4-5_Prison and Probation'!$AJ8*'4-5_Prison and Probation'!DZ8</f>
        <v>29.337379868487609</v>
      </c>
      <c r="OM9" s="133">
        <f>10000/'4-5_Prison and Probation'!$AJ8*'4-5_Prison and Probation'!EA8</f>
        <v>43.500252908447145</v>
      </c>
      <c r="ON9" s="133">
        <f>10000/'4-5_Prison and Probation'!$AJ8*'4-5_Prison and Probation'!EB8</f>
        <v>39.959534648457264</v>
      </c>
      <c r="OP9" s="133">
        <f>'4-5_Prison and Probation'!ED8/'4-5_Prison and Probation'!DW8*100</f>
        <v>11.538461538461538</v>
      </c>
      <c r="OQ9" s="133">
        <f>'4-5_Prison and Probation'!EE8/'4-5_Prison and Probation'!DX8*100</f>
        <v>12.5</v>
      </c>
      <c r="OR9" s="133">
        <f>'4-5_Prison and Probation'!EF8/'4-5_Prison and Probation'!DY8*100</f>
        <v>12.5</v>
      </c>
      <c r="OS9" s="133">
        <f>'4-5_Prison and Probation'!EG8/'4-5_Prison and Probation'!DZ8*100</f>
        <v>0</v>
      </c>
      <c r="OT9" s="133">
        <f>'4-5_Prison and Probation'!EH8/'4-5_Prison and Probation'!EA8*100</f>
        <v>16.279069767441861</v>
      </c>
      <c r="OU9" s="133">
        <f>'4-5_Prison and Probation'!EI8/'4-5_Prison and Probation'!EB8*100</f>
        <v>11.39240506329114</v>
      </c>
      <c r="OW9" s="133" t="e">
        <f>'4-5_Prison and Probation'!EK8/'4-5_Prison and Probation'!ED8*100</f>
        <v>#VALUE!</v>
      </c>
      <c r="OX9" s="133" t="e">
        <f>'4-5_Prison and Probation'!EL8/'4-5_Prison and Probation'!EE8*100</f>
        <v>#VALUE!</v>
      </c>
      <c r="OY9" s="133">
        <f>'4-5_Prison and Probation'!EM8/'4-5_Prison and Probation'!EF8*100</f>
        <v>50</v>
      </c>
      <c r="OZ9" s="133" t="e">
        <f>'4-5_Prison and Probation'!EN8/'4-5_Prison and Probation'!EG8*100</f>
        <v>#DIV/0!</v>
      </c>
      <c r="PA9" s="133">
        <f>'4-5_Prison and Probation'!EO8/'4-5_Prison and Probation'!EH8*100</f>
        <v>28.571428571428569</v>
      </c>
      <c r="PB9" s="133">
        <f>'4-5_Prison and Probation'!EP8/'4-5_Prison and Probation'!EI8*100</f>
        <v>44.444444444444443</v>
      </c>
      <c r="PC9" s="133"/>
      <c r="PF9" s="285">
        <f>'4-5_Prison and Probation'!$AO8/'4-5_Prison and Probation'!LF8</f>
        <v>3.4822695035460991</v>
      </c>
      <c r="PG9" s="285">
        <f>'4-5_Prison and Probation'!$AO8/'4-5_Prison and Probation'!LH8</f>
        <v>25.762345679012345</v>
      </c>
      <c r="PH9" s="285">
        <f>'4-5_Prison and Probation'!$AO8/'4-5_Prison and Probation'!LK8</f>
        <v>72.582608695652169</v>
      </c>
      <c r="PI9" s="285">
        <f>'4-5_Prison and Probation'!$AO8/'4-5_Prison and Probation'!LM8</f>
        <v>278.23333333333335</v>
      </c>
      <c r="PJ9" s="285">
        <f>'4-5_Prison and Probation'!$AO8/'4-5_Prison and Probation'!LO8</f>
        <v>57.565517241379311</v>
      </c>
      <c r="PK9" s="285">
        <f>'4-5_Prison and Probation'!$AO8/'4-5_Prison and Probation'!LR8</f>
        <v>333.88</v>
      </c>
      <c r="PO9" s="133">
        <f>'4-5_Prison and Probation'!KP8/'4-5_Prison and Probation 100K'!H8*100</f>
        <v>48.282139913645707</v>
      </c>
      <c r="PP9" s="133" t="e">
        <f>'4-5_Prison and Probation'!KS8/'4-5_Prison and Probation'!KP8*100</f>
        <v>#VALUE!</v>
      </c>
      <c r="PQ9" s="133">
        <f>'4-5_Prison and Probation'!LA8/'4-5_Prison and Probation'!KP8*100</f>
        <v>100</v>
      </c>
      <c r="PR9" s="133" t="e">
        <f>'4-5_Prison and Probation'!KQ8/'4-5_Prison and Probation 100K'!H8*100</f>
        <v>#VALUE!</v>
      </c>
      <c r="PS9" s="133" t="e">
        <f>'4-5_Prison and Probation'!KT8/'4-5_Prison and Probation'!KQ8*100</f>
        <v>#VALUE!</v>
      </c>
      <c r="PT9" s="133" t="e">
        <f>'4-5_Prison and Probation'!LB8/'4-5_Prison and Probation'!KQ8*100</f>
        <v>#VALUE!</v>
      </c>
      <c r="PX9" s="133" t="e">
        <f>'4-5_Prison and Probation'!LG8/'4-5_Prison and Probation'!$KQ8*100</f>
        <v>#VALUE!</v>
      </c>
      <c r="PY9" s="133" t="e">
        <f>'4-5_Prison and Probation'!LI8/'4-5_Prison and Probation'!$KQ8*100</f>
        <v>#VALUE!</v>
      </c>
      <c r="PZ9" s="133" t="e">
        <f>'4-5_Prison and Probation'!LL8/'4-5_Prison and Probation'!$KQ8*100</f>
        <v>#VALUE!</v>
      </c>
      <c r="QA9" s="133" t="e">
        <f>'4-5_Prison and Probation'!LN8/'4-5_Prison and Probation'!$KQ8*100</f>
        <v>#VALUE!</v>
      </c>
      <c r="QB9" s="133" t="e">
        <f>'4-5_Prison and Probation'!LP8/'4-5_Prison and Probation'!$KQ8*100</f>
        <v>#VALUE!</v>
      </c>
      <c r="QC9" s="133" t="e">
        <f>'4-5_Prison and Probation'!LS8/'4-5_Prison and Probation'!$KQ8*100</f>
        <v>#VALUE!</v>
      </c>
    </row>
    <row r="10" spans="1:1298" ht="15.75" customHeight="1">
      <c r="A10" s="285">
        <v>8</v>
      </c>
      <c r="B10" s="292" t="s">
        <v>31</v>
      </c>
      <c r="C10" s="248">
        <v>4289.857</v>
      </c>
      <c r="D10" s="248">
        <v>4275.9840000000004</v>
      </c>
      <c r="E10" s="248">
        <v>4262.1400000000003</v>
      </c>
      <c r="F10" s="248">
        <v>4246.8090000000002</v>
      </c>
      <c r="G10" s="248">
        <v>4225.3159999999998</v>
      </c>
      <c r="H10" s="248">
        <v>4190.6689999999999</v>
      </c>
      <c r="I10" s="288" t="s">
        <v>3336</v>
      </c>
      <c r="J10" s="133">
        <f>'4-5_Prison and Probation 100K'!J9</f>
        <v>118.5121089117889</v>
      </c>
      <c r="K10" s="133">
        <f>'4-5_Prison and Probation 100K'!K9</f>
        <v>110.87506407881787</v>
      </c>
      <c r="L10" s="133">
        <f>'4-5_Prison and Probation 100K'!L9</f>
        <v>102.10833055695025</v>
      </c>
      <c r="M10" s="133">
        <f>'4-5_Prison and Probation 100K'!M9</f>
        <v>88.607705220555005</v>
      </c>
      <c r="N10" s="133">
        <f>'4-5_Prison and Probation 100K'!N9</f>
        <v>79.07100912689134</v>
      </c>
      <c r="O10" s="133">
        <f>'4-5_Prison and Probation 100K'!O9</f>
        <v>74.16476939600814</v>
      </c>
      <c r="P10" s="346">
        <f t="shared" si="1"/>
        <v>-37.420091434529645</v>
      </c>
      <c r="Q10" s="288" t="s">
        <v>3336</v>
      </c>
      <c r="R10" s="133">
        <f>'4-5_Prison and Probation 100K'!R9/'4-5_Prison and Probation 100K'!J9*100</f>
        <v>17.623918174665619</v>
      </c>
      <c r="S10" s="133">
        <f>'4-5_Prison and Probation 100K'!S9/'4-5_Prison and Probation 100K'!K9*100</f>
        <v>16.178021514448428</v>
      </c>
      <c r="T10" s="133">
        <f>'4-5_Prison and Probation 100K'!T9/'4-5_Prison and Probation 100K'!L9*100</f>
        <v>21.668198529411768</v>
      </c>
      <c r="U10" s="133">
        <f>'4-5_Prison and Probation 100K'!U9/'4-5_Prison and Probation 100K'!M9*100</f>
        <v>21.578527770395961</v>
      </c>
      <c r="V10" s="133">
        <f>'4-5_Prison and Probation 100K'!V9/'4-5_Prison and Probation 100K'!N9*100</f>
        <v>21.819814426818319</v>
      </c>
      <c r="W10" s="133">
        <f>'4-5_Prison and Probation 100K'!W9/'4-5_Prison and Probation 100K'!O9*100</f>
        <v>24.774774774774773</v>
      </c>
      <c r="X10" s="346">
        <f t="shared" si="2"/>
        <v>40.574726512226505</v>
      </c>
      <c r="Y10" s="288" t="s">
        <v>3336</v>
      </c>
      <c r="Z10" s="285">
        <f>'4-5_Prison and Probation 100K'!Z9/'4-5_Prison and Probation 100K'!J9*100</f>
        <v>4.9173878835562554</v>
      </c>
      <c r="AA10" s="285">
        <f>'4-5_Prison and Probation 100K'!AA9/'4-5_Prison and Probation 100K'!K9*100</f>
        <v>4.3661674752161987</v>
      </c>
      <c r="AB10" s="285">
        <f>'4-5_Prison and Probation 100K'!AB9/'4-5_Prison and Probation 100K'!L9*100</f>
        <v>4.4577205882352953</v>
      </c>
      <c r="AC10" s="285">
        <f>'4-5_Prison and Probation 100K'!AC9/'4-5_Prison and Probation 100K'!M9*100</f>
        <v>5.0491629019399413</v>
      </c>
      <c r="AD10" s="285">
        <f>'4-5_Prison and Probation 100K'!AD9/'4-5_Prison and Probation 100K'!N9*100</f>
        <v>4.9087099670757262</v>
      </c>
      <c r="AE10" s="285">
        <f>'4-5_Prison and Probation 100K'!AE9/'4-5_Prison and Probation 100K'!O9*100</f>
        <v>3.9575289575289574</v>
      </c>
      <c r="AF10" s="346">
        <f t="shared" si="3"/>
        <v>-19.519691119691132</v>
      </c>
      <c r="AG10" s="288" t="s">
        <v>3336</v>
      </c>
      <c r="AH10" s="285">
        <f>'4-5_Prison and Probation 100K'!AH9/'4-5_Prison and Probation 100K'!J9*100</f>
        <v>5.6845003933910307</v>
      </c>
      <c r="AI10" s="285">
        <f>'4-5_Prison and Probation 100K'!AI9/'4-5_Prison and Probation 100K'!K9*100</f>
        <v>5.8215566336215998</v>
      </c>
      <c r="AJ10" s="285">
        <f>'4-5_Prison and Probation 100K'!AJ9/'4-5_Prison and Probation 100K'!L9*100</f>
        <v>6.3189338235294112</v>
      </c>
      <c r="AK10" s="285">
        <f>'4-5_Prison and Probation 100K'!AK9/'4-5_Prison and Probation 100K'!M9*100</f>
        <v>6.1387191070954037</v>
      </c>
      <c r="AL10" s="285">
        <f>'4-5_Prison and Probation 100K'!AL9/'4-5_Prison and Probation 100K'!N9*100</f>
        <v>3.1727027835977251</v>
      </c>
      <c r="AM10" s="285">
        <f>'4-5_Prison and Probation 100K'!AM9/'4-5_Prison and Probation 100K'!O9*100</f>
        <v>6.1454311454311448</v>
      </c>
      <c r="AN10" s="346">
        <f t="shared" si="4"/>
        <v>8.1085534372731445</v>
      </c>
      <c r="AO10" s="288" t="s">
        <v>3336</v>
      </c>
      <c r="AP10" s="133">
        <f>'4-5_Prison and Probation 100K'!AP9/'4-5_Prison and Probation 100K'!AH9*100</f>
        <v>5.5363321799307963</v>
      </c>
      <c r="AQ10" s="133">
        <f>'4-5_Prison and Probation 100K'!AQ9/'4-5_Prison and Probation 100K'!AI9*100</f>
        <v>15.579710144927535</v>
      </c>
      <c r="AR10" s="133">
        <f>'4-5_Prison and Probation 100K'!AR9/'4-5_Prison and Probation 100K'!AJ9*100</f>
        <v>16.363636363636363</v>
      </c>
      <c r="AS10" s="133">
        <f>'4-5_Prison and Probation 100K'!AS9/'4-5_Prison and Probation 100K'!AK9*100</f>
        <v>14.285714285714285</v>
      </c>
      <c r="AT10" s="133">
        <f>'4-5_Prison and Probation 100K'!AT9/'4-5_Prison and Probation 100K'!AL9*100</f>
        <v>29.245283018867923</v>
      </c>
      <c r="AU10" s="133">
        <f>'4-5_Prison and Probation 100K'!AU9/'4-5_Prison and Probation 100K'!AM9*100</f>
        <v>16.230366492146597</v>
      </c>
      <c r="AV10" s="346">
        <f t="shared" si="20"/>
        <v>193.16099476439791</v>
      </c>
      <c r="AW10" s="288" t="s">
        <v>3336</v>
      </c>
      <c r="AX10" s="285">
        <f>'4-5_Prison and Probation 100K'!AX9/'4-5_Prison and Probation 100K'!J9*100</f>
        <v>1.0818253343823758</v>
      </c>
      <c r="AY10" s="285">
        <f>'4-5_Prison and Probation 100K'!AY9/'4-5_Prison and Probation 100K'!K9*100</f>
        <v>1.4342965619067709</v>
      </c>
      <c r="AZ10" s="285">
        <f>'4-5_Prison and Probation 100K'!AZ9/'4-5_Prison and Probation 100K'!L9*100</f>
        <v>0.82720588235294135</v>
      </c>
      <c r="BA10" s="285">
        <f>'4-5_Prison and Probation 100K'!BA9/'4-5_Prison and Probation 100K'!M9*100</f>
        <v>1.0629816635663034</v>
      </c>
      <c r="BB10" s="285">
        <f>'4-5_Prison and Probation 100K'!BB9/'4-5_Prison and Probation 100K'!N9*100</f>
        <v>0.74827895839568981</v>
      </c>
      <c r="BC10" s="285">
        <f>'4-5_Prison and Probation 100K'!BC9/'4-5_Prison and Probation 100K'!O9*100</f>
        <v>0.70785070785070792</v>
      </c>
      <c r="BD10" s="346">
        <f t="shared" si="5"/>
        <v>-34.568854568854547</v>
      </c>
      <c r="BE10" s="288" t="s">
        <v>3336</v>
      </c>
      <c r="BF10" s="133">
        <f>'4-5_Prison and Probation 100K'!BF9</f>
        <v>293.62284104108835</v>
      </c>
      <c r="BG10" s="133">
        <f>'4-5_Prison and Probation 100K'!BG9</f>
        <v>272.68577244442446</v>
      </c>
      <c r="BH10" s="133">
        <f>'4-5_Prison and Probation 100K'!BH9</f>
        <v>258.67287325146521</v>
      </c>
      <c r="BI10" s="133">
        <f>'4-5_Prison and Probation 100K'!BI9</f>
        <v>216.32712938114241</v>
      </c>
      <c r="BJ10" s="133">
        <f>'4-5_Prison and Probation 100K'!BJ9</f>
        <v>184.88558015542506</v>
      </c>
      <c r="BK10" s="133">
        <f>'4-5_Prison and Probation 100K'!BK9</f>
        <v>186.89140087179399</v>
      </c>
      <c r="BL10" s="346">
        <f t="shared" si="21"/>
        <v>-36.349842468269969</v>
      </c>
      <c r="BM10" s="288" t="s">
        <v>3336</v>
      </c>
      <c r="BN10" s="341" t="s">
        <v>1183</v>
      </c>
      <c r="BO10" s="133">
        <f>'4-5_Prison and Probation 100K'!BO9/'4-5_Prison and Probation 100K'!BG9*100</f>
        <v>26.132075471698112</v>
      </c>
      <c r="BP10" s="133">
        <f>'4-5_Prison and Probation 100K'!BP9/'4-5_Prison and Probation 100K'!BH9*100</f>
        <v>31.365079365079364</v>
      </c>
      <c r="BQ10" s="133">
        <f>'4-5_Prison and Probation 100K'!BQ9/'4-5_Prison and Probation 100K'!BI9*100</f>
        <v>32.992271688255144</v>
      </c>
      <c r="BR10" s="133">
        <f>'4-5_Prison and Probation 100K'!BR9/'4-5_Prison and Probation 100K'!BJ9*100</f>
        <v>37.839221710189456</v>
      </c>
      <c r="BS10" s="133">
        <f>'4-5_Prison and Probation 100K'!BS9/'4-5_Prison and Probation 100K'!BK9*100</f>
        <v>40.832482124616959</v>
      </c>
      <c r="BT10" s="349" t="s">
        <v>1183</v>
      </c>
      <c r="BU10" s="288" t="s">
        <v>3336</v>
      </c>
      <c r="BV10" s="285" t="e">
        <f>'4-5_Prison and Probation 100K'!BV9/'4-5_Prison and Probation 100K'!BF9*100</f>
        <v>#VALUE!</v>
      </c>
      <c r="BW10" s="285">
        <f>'4-5_Prison and Probation 100K'!BW9/'4-5_Prison and Probation 100K'!BG9*100</f>
        <v>5.042881646655232</v>
      </c>
      <c r="BX10" s="285">
        <f>'4-5_Prison and Probation 100K'!BX9/'4-5_Prison and Probation 100K'!BH9*100</f>
        <v>5.2970521541950113</v>
      </c>
      <c r="BY10" s="285">
        <f>'4-5_Prison and Probation 100K'!BY9/'4-5_Prison and Probation 100K'!BI9*100</f>
        <v>5.5295526287144865</v>
      </c>
      <c r="BZ10" s="285">
        <f>'4-5_Prison and Probation 100K'!BZ9/'4-5_Prison and Probation 100K'!BJ9*100</f>
        <v>5.6835637480798766</v>
      </c>
      <c r="CA10" s="285">
        <f>'4-5_Prison and Probation 100K'!CA9/'4-5_Prison and Probation 100K'!BK9*100</f>
        <v>5.7073544433094998</v>
      </c>
      <c r="CB10" s="346" t="e">
        <f t="shared" si="6"/>
        <v>#VALUE!</v>
      </c>
      <c r="CC10" s="288" t="s">
        <v>3336</v>
      </c>
      <c r="CD10" s="285" t="e">
        <f>'4-5_Prison and Probation 100K'!CD9/'4-5_Prison and Probation 100K'!BF9*100</f>
        <v>#VALUE!</v>
      </c>
      <c r="CE10" s="285" t="e">
        <f>'4-5_Prison and Probation 100K'!CE9/'4-5_Prison and Probation 100K'!BG9*100</f>
        <v>#VALUE!</v>
      </c>
      <c r="CF10" s="285" t="e">
        <f>'4-5_Prison and Probation 100K'!CF9/'4-5_Prison and Probation 100K'!BH9*100</f>
        <v>#VALUE!</v>
      </c>
      <c r="CG10" s="285" t="e">
        <f>'4-5_Prison and Probation 100K'!CG9/'4-5_Prison and Probation 100K'!BI9*100</f>
        <v>#VALUE!</v>
      </c>
      <c r="CH10" s="285" t="e">
        <f>'4-5_Prison and Probation 100K'!CH9/'4-5_Prison and Probation 100K'!BJ9*100</f>
        <v>#VALUE!</v>
      </c>
      <c r="CI10" s="285" t="e">
        <f>'4-5_Prison and Probation 100K'!CI9/'4-5_Prison and Probation 100K'!BK9*100</f>
        <v>#VALUE!</v>
      </c>
      <c r="CJ10" s="346" t="e">
        <f t="shared" si="7"/>
        <v>#VALUE!</v>
      </c>
      <c r="CK10" s="288" t="s">
        <v>3336</v>
      </c>
      <c r="CL10" s="285" t="e">
        <f>'4-5_Prison and Probation 100K'!CL9/'4-5_Prison and Probation 100K'!CD9*100</f>
        <v>#VALUE!</v>
      </c>
      <c r="CM10" s="285" t="e">
        <f>'4-5_Prison and Probation 100K'!CM9/'4-5_Prison and Probation 100K'!CE9*100</f>
        <v>#VALUE!</v>
      </c>
      <c r="CN10" s="285" t="e">
        <f>'4-5_Prison and Probation 100K'!CN9/'4-5_Prison and Probation 100K'!CF9*100</f>
        <v>#VALUE!</v>
      </c>
      <c r="CO10" s="285" t="e">
        <f>'4-5_Prison and Probation 100K'!CO9/'4-5_Prison and Probation 100K'!CG9*100</f>
        <v>#VALUE!</v>
      </c>
      <c r="CP10" s="285" t="e">
        <f>'4-5_Prison and Probation 100K'!CP9/'4-5_Prison and Probation 100K'!CH9*100</f>
        <v>#VALUE!</v>
      </c>
      <c r="CQ10" s="285" t="e">
        <f>'4-5_Prison and Probation 100K'!CQ9/'4-5_Prison and Probation 100K'!CI9*100</f>
        <v>#VALUE!</v>
      </c>
      <c r="CR10" s="346" t="e">
        <f t="shared" si="8"/>
        <v>#VALUE!</v>
      </c>
      <c r="CS10" s="288" t="s">
        <v>3336</v>
      </c>
      <c r="CT10" s="285" t="e">
        <f>'4-5_Prison and Probation 100K'!CT9/'4-5_Prison and Probation 100K'!BF9*100</f>
        <v>#VALUE!</v>
      </c>
      <c r="CU10" s="285" t="e">
        <f>'4-5_Prison and Probation 100K'!CU9/'4-5_Prison and Probation 100K'!BG9*100</f>
        <v>#VALUE!</v>
      </c>
      <c r="CV10" s="285" t="e">
        <f>'4-5_Prison and Probation 100K'!CV9/'4-5_Prison and Probation 100K'!BH9*100</f>
        <v>#VALUE!</v>
      </c>
      <c r="CW10" s="285" t="e">
        <f>'4-5_Prison and Probation 100K'!CW9/'4-5_Prison and Probation 100K'!BI9*100</f>
        <v>#VALUE!</v>
      </c>
      <c r="CX10" s="285">
        <f>'4-5_Prison and Probation 100K'!CX9/'4-5_Prison and Probation 100K'!BJ9*100</f>
        <v>0.29441884280593955</v>
      </c>
      <c r="CY10" s="285" t="e">
        <f>'4-5_Prison and Probation 100K'!CY9/'4-5_Prison and Probation 100K'!BK9*100</f>
        <v>#VALUE!</v>
      </c>
      <c r="CZ10" s="346" t="e">
        <f t="shared" si="9"/>
        <v>#VALUE!</v>
      </c>
      <c r="DA10" s="288" t="s">
        <v>3336</v>
      </c>
      <c r="DB10" s="133">
        <f>'4-5_Prison and Probation'!DP9/C10*100</f>
        <v>275.39379517778798</v>
      </c>
      <c r="DC10" s="133">
        <f>'4-5_Prison and Probation'!DQ9/D10*100</f>
        <v>264.68761342418492</v>
      </c>
      <c r="DD10" s="133">
        <f>'4-5_Prison and Probation'!DR9/E10*100</f>
        <v>255.99816054845687</v>
      </c>
      <c r="DE10" s="133">
        <f>'4-5_Prison and Probation'!DS9/F10*100</f>
        <v>214.04306150806406</v>
      </c>
      <c r="DF10" s="133">
        <f>'4-5_Prison and Probation'!DT9/G10*100</f>
        <v>183.08689811602255</v>
      </c>
      <c r="DG10" s="133">
        <f>'4-5_Prison and Probation'!DU9/H10*100</f>
        <v>181.66550495875481</v>
      </c>
      <c r="DH10" s="346">
        <f t="shared" si="10"/>
        <v>-34.034278135614599</v>
      </c>
      <c r="DI10" s="288" t="s">
        <v>3336</v>
      </c>
      <c r="DJ10" s="285">
        <f>'4-5_Prison and Probation 100K'!DJ9/'4-5_Prison and Probation 100K'!DB9*100</f>
        <v>0.1100389368545793</v>
      </c>
      <c r="DK10" s="285">
        <f>'4-5_Prison and Probation 100K'!DK9/'4-5_Prison and Probation 100K'!DC9*100</f>
        <v>0.1148612829121753</v>
      </c>
      <c r="DL10" s="285">
        <f>'4-5_Prison and Probation 100K'!DL9/'4-5_Prison and Probation 100K'!DD9*100</f>
        <v>0.14664100449088077</v>
      </c>
      <c r="DM10" s="285">
        <f>'4-5_Prison and Probation 100K'!DM9/'4-5_Prison and Probation 100K'!DE9*100</f>
        <v>0.176017601760176</v>
      </c>
      <c r="DN10" s="285">
        <f>'4-5_Prison and Probation 100K'!DN9/'4-5_Prison and Probation 100K'!DF9*100</f>
        <v>0.14219234746639095</v>
      </c>
      <c r="DO10" s="285">
        <f>'4-5_Prison and Probation 100K'!DO9/'4-5_Prison and Probation 100K'!DG9*100</f>
        <v>0.14448968869039802</v>
      </c>
      <c r="DP10" s="346">
        <f t="shared" si="11"/>
        <v>31.307783245258662</v>
      </c>
      <c r="DQ10" s="288" t="s">
        <v>3336</v>
      </c>
      <c r="DR10" s="285">
        <f>'4-5_Prison and Probation 100K'!DR9/'4-5_Prison and Probation 100K'!DJ9*100</f>
        <v>15.384615384615385</v>
      </c>
      <c r="DS10" s="285">
        <f>'4-5_Prison and Probation 100K'!DS9/'4-5_Prison and Probation 100K'!DK9*100</f>
        <v>0</v>
      </c>
      <c r="DT10" s="285">
        <f>'4-5_Prison and Probation 100K'!DT9/'4-5_Prison and Probation 100K'!DL9*100</f>
        <v>0</v>
      </c>
      <c r="DU10" s="285">
        <f>'4-5_Prison and Probation 100K'!DU9/'4-5_Prison and Probation 100K'!DM9*100</f>
        <v>0</v>
      </c>
      <c r="DV10" s="285">
        <f>'4-5_Prison and Probation 100K'!DV9/'4-5_Prison and Probation 100K'!DN9*100</f>
        <v>9.0909090909090899</v>
      </c>
      <c r="DW10" s="285">
        <f>'4-5_Prison and Probation 100K'!DW9/'4-5_Prison and Probation 100K'!DO9*100</f>
        <v>0</v>
      </c>
      <c r="DX10" s="346">
        <f t="shared" si="12"/>
        <v>-100</v>
      </c>
      <c r="DY10" s="288" t="s">
        <v>3336</v>
      </c>
      <c r="DZ10" s="285" t="e">
        <f>'4-5_Prison and Probation 100K'!DZ9/'4-5_Prison and Probation 100K'!DR9*100</f>
        <v>#VALUE!</v>
      </c>
      <c r="EA10" s="285" t="e">
        <f>'4-5_Prison and Probation 100K'!EA9/'4-5_Prison and Probation 100K'!DS9*100</f>
        <v>#VALUE!</v>
      </c>
      <c r="EB10" s="285" t="e">
        <f>'4-5_Prison and Probation 100K'!EB9/'4-5_Prison and Probation 100K'!DT9*100</f>
        <v>#DIV/0!</v>
      </c>
      <c r="EC10" s="285" t="e">
        <f>'4-5_Prison and Probation 100K'!EC9/'4-5_Prison and Probation 100K'!DU9*100</f>
        <v>#DIV/0!</v>
      </c>
      <c r="ED10" s="285">
        <f>'4-5_Prison and Probation 100K'!ED9/'4-5_Prison and Probation 100K'!DV9*100</f>
        <v>0</v>
      </c>
      <c r="EE10" s="285" t="e">
        <f>'4-5_Prison and Probation 100K'!EE9/'4-5_Prison and Probation 100K'!DW9*100</f>
        <v>#DIV/0!</v>
      </c>
      <c r="EF10" s="346" t="e">
        <f t="shared" si="13"/>
        <v>#DIV/0!</v>
      </c>
      <c r="EG10" s="288" t="s">
        <v>3336</v>
      </c>
      <c r="EH10" s="285">
        <f>'4-5_Prison and Probation 100K'!EH9/'4-5_Prison and Probation 100K'!DB9*100</f>
        <v>99.889961063145407</v>
      </c>
      <c r="EI10" s="285">
        <f>'4-5_Prison and Probation 100K'!EI9/'4-5_Prison and Probation 100K'!DC9*100</f>
        <v>99.885138717087827</v>
      </c>
      <c r="EJ10" s="285">
        <f>'4-5_Prison and Probation 100K'!EJ9/'4-5_Prison and Probation 100K'!DD9*100</f>
        <v>99.853358995509112</v>
      </c>
      <c r="EK10" s="285">
        <f>'4-5_Prison and Probation 100K'!EK9/'4-5_Prison and Probation 100K'!DE9*100</f>
        <v>99.823982398239835</v>
      </c>
      <c r="EL10" s="285">
        <f>'4-5_Prison and Probation 100K'!EL9/'4-5_Prison and Probation 100K'!DF9*100</f>
        <v>99.857807652533623</v>
      </c>
      <c r="EM10" s="285">
        <f>'4-5_Prison and Probation 100K'!EM9/'4-5_Prison and Probation 100K'!DG9*100</f>
        <v>99.855510311309587</v>
      </c>
      <c r="EN10" s="346">
        <f t="shared" si="14"/>
        <v>-3.4488702837748519E-2</v>
      </c>
      <c r="EO10" s="288" t="s">
        <v>3336</v>
      </c>
      <c r="EP10" s="285">
        <f>'4-5_Prison and Probation 100K'!EP9/'4-5_Prison and Probation 100K'!EH9*100</f>
        <v>37.454453012456582</v>
      </c>
      <c r="EQ10" s="285">
        <f>'4-5_Prison and Probation 100K'!EQ9/'4-5_Prison and Probation 100K'!EI9*100</f>
        <v>28.005307386112342</v>
      </c>
      <c r="ER10" s="285">
        <f>'4-5_Prison and Probation 100K'!ER9/'4-5_Prison and Probation 100K'!EJ9*100</f>
        <v>29.839375860486463</v>
      </c>
      <c r="ES10" s="285">
        <f>'4-5_Prison and Probation 100K'!ES9/'4-5_Prison and Probation 100K'!EK9*100</f>
        <v>34.505179634119457</v>
      </c>
      <c r="ET10" s="285">
        <f>'4-5_Prison and Probation 100K'!ET9/'4-5_Prison and Probation 100K'!EL9*100</f>
        <v>38.304207119741093</v>
      </c>
      <c r="EU10" s="285">
        <f>'4-5_Prison and Probation 100K'!EU9/'4-5_Prison and Probation 100K'!EM9*100</f>
        <v>41.041831097079722</v>
      </c>
      <c r="EV10" s="346">
        <f t="shared" si="15"/>
        <v>9.5779748363433583</v>
      </c>
      <c r="EW10" s="288" t="s">
        <v>3336</v>
      </c>
      <c r="EX10" s="285">
        <f>'4-5_Prison and Probation 100K'!EX9/'4-5_Prison and Probation 100K'!EH9*100</f>
        <v>25.701211761715108</v>
      </c>
      <c r="EY10" s="285">
        <f>'4-5_Prison and Probation 100K'!EY9/'4-5_Prison and Probation 100K'!EI9*100</f>
        <v>28.527200353825737</v>
      </c>
      <c r="EZ10" s="285">
        <f>'4-5_Prison and Probation 100K'!EZ9/'4-5_Prison and Probation 100K'!EJ9*100</f>
        <v>27.985314364387335</v>
      </c>
      <c r="FA10" s="285">
        <f>'4-5_Prison and Probation 100K'!FA9/'4-5_Prison and Probation 100K'!EK9*100</f>
        <v>28.752479612078464</v>
      </c>
      <c r="FB10" s="285">
        <f>'4-5_Prison and Probation 100K'!FB9/'4-5_Prison and Probation 100K'!EL9*100</f>
        <v>29.980582524271842</v>
      </c>
      <c r="FC10" s="285">
        <f>'4-5_Prison and Probation 100K'!FC9/'4-5_Prison and Probation 100K'!EM9*100</f>
        <v>44.435674822415159</v>
      </c>
      <c r="FD10" s="346">
        <f t="shared" si="16"/>
        <v>72.89330648840135</v>
      </c>
      <c r="FE10" s="288" t="s">
        <v>3336</v>
      </c>
      <c r="FF10" s="285" t="e">
        <f>'4-5_Prison and Probation 100K'!FF9/'4-5_Prison and Probation 100K'!EH9*100</f>
        <v>#VALUE!</v>
      </c>
      <c r="FG10" s="285" t="e">
        <f>'4-5_Prison and Probation 100K'!FG9/'4-5_Prison and Probation 100K'!EI9*100</f>
        <v>#VALUE!</v>
      </c>
      <c r="FH10" s="285" t="e">
        <f>'4-5_Prison and Probation 100K'!FH9/'4-5_Prison and Probation 100K'!EJ9*100</f>
        <v>#VALUE!</v>
      </c>
      <c r="FI10" s="285" t="e">
        <f>'4-5_Prison and Probation 100K'!FI9/'4-5_Prison and Probation 100K'!EK9*100</f>
        <v>#VALUE!</v>
      </c>
      <c r="FJ10" s="285">
        <f>'4-5_Prison and Probation 100K'!FJ9/'4-5_Prison and Probation 100K'!EL9*100</f>
        <v>1.2944983818770225E-2</v>
      </c>
      <c r="FK10" s="285">
        <f>'4-5_Prison and Probation 100K'!FK9/'4-5_Prison and Probation 100K'!EM9*100</f>
        <v>7.8926598263614853E-2</v>
      </c>
      <c r="FL10" s="346" t="e">
        <f t="shared" si="17"/>
        <v>#VALUE!</v>
      </c>
      <c r="FM10" s="288" t="s">
        <v>3336</v>
      </c>
      <c r="FN10" s="285" t="e">
        <f>'4-5_Prison and Probation 100K'!FN9/'4-5_Prison and Probation 100K'!FF9*100</f>
        <v>#VALUE!</v>
      </c>
      <c r="FO10" s="285" t="e">
        <f>'4-5_Prison and Probation 100K'!FO9/'4-5_Prison and Probation 100K'!FG9*100</f>
        <v>#VALUE!</v>
      </c>
      <c r="FP10" s="285" t="e">
        <f>'4-5_Prison and Probation 100K'!FP9/'4-5_Prison and Probation 100K'!FH9*100</f>
        <v>#VALUE!</v>
      </c>
      <c r="FQ10" s="285" t="e">
        <f>'4-5_Prison and Probation 100K'!FQ9/'4-5_Prison and Probation 100K'!FI9*100</f>
        <v>#VALUE!</v>
      </c>
      <c r="FR10" s="285">
        <f>'4-5_Prison and Probation 100K'!FR9/'4-5_Prison and Probation 100K'!FJ9*100</f>
        <v>100</v>
      </c>
      <c r="FS10" s="285">
        <f>'4-5_Prison and Probation 100K'!FS9/'4-5_Prison and Probation 100K'!FK9*100</f>
        <v>33.333333333333329</v>
      </c>
      <c r="FT10" s="346" t="e">
        <f t="shared" si="18"/>
        <v>#VALUE!</v>
      </c>
      <c r="FU10" s="288" t="s">
        <v>3336</v>
      </c>
      <c r="FV10" s="285">
        <f>'4-5_Prison and Probation 100K'!FV9/'4-5_Prison and Probation 100K'!EH9*100</f>
        <v>36.954495381747314</v>
      </c>
      <c r="FW10" s="285">
        <f>'4-5_Prison and Probation 100K'!FW9/'4-5_Prison and Probation 100K'!EI9*100</f>
        <v>43.582485625829278</v>
      </c>
      <c r="FX10" s="285">
        <f>'4-5_Prison and Probation 100K'!FX9/'4-5_Prison and Probation 100K'!EJ9*100</f>
        <v>42.322166131252878</v>
      </c>
      <c r="FY10" s="285">
        <f>'4-5_Prison and Probation 100K'!FY9/'4-5_Prison and Probation 100K'!EK9*100</f>
        <v>36.918668723826315</v>
      </c>
      <c r="FZ10" s="285">
        <f>'4-5_Prison and Probation 100K'!FZ9/'4-5_Prison and Probation 100K'!EL9*100</f>
        <v>31.857605177993527</v>
      </c>
      <c r="GA10" s="285" t="e">
        <f>'4-5_Prison and Probation 100K'!GA9/'4-5_Prison and Probation 100K'!EM9*100</f>
        <v>#VALUE!</v>
      </c>
      <c r="GB10" s="346" t="e">
        <f t="shared" si="19"/>
        <v>#VALUE!</v>
      </c>
      <c r="GC10" s="288" t="s">
        <v>3336</v>
      </c>
      <c r="GE10" s="133">
        <f>'4-5_Prison and Probation'!HA9/'4-5_Prison and Probation 100K'!$G9*100</f>
        <v>60.326848926802171</v>
      </c>
      <c r="GF10" s="285">
        <f>'4-5_Prison and Probation 100K'!GF9/'4-5_Prison and Probation 100K'!GE9*100</f>
        <v>6.433895645351118</v>
      </c>
      <c r="GG10" s="285">
        <f>'4-5_Prison and Probation 100K'!GG9/'4-5_Prison and Probation 100K'!GE9*100</f>
        <v>1.9446061371546493</v>
      </c>
      <c r="GH10" s="285">
        <f>'4-5_Prison and Probation 100K'!GH9/'4-5_Prison and Probation 100K'!GE9*100</f>
        <v>4.1584935268732828</v>
      </c>
      <c r="GI10" s="285">
        <f>'4-5_Prison and Probation 100K'!GI9/'4-5_Prison and Probation 100K'!GH9*100</f>
        <v>29.245283018867923</v>
      </c>
      <c r="GJ10" s="288" t="s">
        <v>3336</v>
      </c>
      <c r="GK10" s="133" t="e">
        <f>'4-5_Prison and Probation'!HG9/'4-5_Prison and Probation 100K'!$G9*100</f>
        <v>#VALUE!</v>
      </c>
      <c r="GL10" s="285" t="e">
        <f>'4-5_Prison and Probation 100K'!GL9/'4-5_Prison and Probation 100K'!GK9*100</f>
        <v>#VALUE!</v>
      </c>
      <c r="GM10" s="285" t="e">
        <f>'4-5_Prison and Probation 100K'!GM9/'4-5_Prison and Probation 100K'!GK9*100</f>
        <v>#VALUE!</v>
      </c>
      <c r="GN10" s="285" t="e">
        <f>'4-5_Prison and Probation 100K'!GN9/'4-5_Prison and Probation 100K'!GK9*100</f>
        <v>#VALUE!</v>
      </c>
      <c r="GO10" s="285" t="e">
        <f>'4-5_Prison and Probation 100K'!GO9/'4-5_Prison and Probation 100K'!GN9*100</f>
        <v>#VALUE!</v>
      </c>
      <c r="GP10" s="288" t="s">
        <v>3336</v>
      </c>
      <c r="GQ10" s="133">
        <f>'4-5_Prison and Probation'!HM9/'4-5_Prison and Probation 100K'!$G9*100</f>
        <v>8.3307378667063023</v>
      </c>
      <c r="GR10" s="285" t="e">
        <f>'4-5_Prison and Probation 100K'!GR9/'4-5_Prison and Probation 100K'!GQ9*100</f>
        <v>#VALUE!</v>
      </c>
      <c r="GS10" s="285" t="e">
        <f>'4-5_Prison and Probation 100K'!GS9/'4-5_Prison and Probation 100K'!GQ9*100</f>
        <v>#VALUE!</v>
      </c>
      <c r="GT10" s="285" t="e">
        <f>'4-5_Prison and Probation 100K'!GT9/'4-5_Prison and Probation 100K'!GQ9*100</f>
        <v>#VALUE!</v>
      </c>
      <c r="GU10" s="285" t="e">
        <f>'4-5_Prison and Probation 100K'!GU9/'4-5_Prison and Probation 100K'!GT9*100</f>
        <v>#VALUE!</v>
      </c>
      <c r="GV10" s="288" t="s">
        <v>3336</v>
      </c>
      <c r="GW10" s="133">
        <f>'4-5_Prison and Probation'!HS9/'4-5_Prison and Probation 100K'!$G9*100</f>
        <v>2.3193531560716405</v>
      </c>
      <c r="GX10" s="285" t="e">
        <f>'4-5_Prison and Probation 100K'!GX9/'4-5_Prison and Probation 100K'!GW9*100</f>
        <v>#VALUE!</v>
      </c>
      <c r="GY10" s="285" t="e">
        <f>'4-5_Prison and Probation 100K'!GY9/'4-5_Prison and Probation 100K'!GW9*100</f>
        <v>#VALUE!</v>
      </c>
      <c r="GZ10" s="285" t="e">
        <f>'4-5_Prison and Probation 100K'!GZ9/'4-5_Prison and Probation 100K'!GW9*100</f>
        <v>#VALUE!</v>
      </c>
      <c r="HA10" s="285" t="e">
        <f>'4-5_Prison and Probation 100K'!HA9/'4-5_Prison and Probation 100K'!GZ9*100</f>
        <v>#VALUE!</v>
      </c>
      <c r="HB10" s="288" t="s">
        <v>3336</v>
      </c>
      <c r="HC10" s="133" t="e">
        <f>'4-5_Prison and Probation'!HY9/'4-5_Prison and Probation 100K'!$G9*100</f>
        <v>#VALUE!</v>
      </c>
      <c r="HD10" s="285" t="e">
        <f>'4-5_Prison and Probation 100K'!HD9/'4-5_Prison and Probation 100K'!HC9*100</f>
        <v>#VALUE!</v>
      </c>
      <c r="HE10" s="285" t="e">
        <f>'4-5_Prison and Probation 100K'!HE9/'4-5_Prison and Probation 100K'!HC9*100</f>
        <v>#VALUE!</v>
      </c>
      <c r="HF10" s="285" t="e">
        <f>'4-5_Prison and Probation 100K'!HF9/'4-5_Prison and Probation 100K'!HC9*100</f>
        <v>#VALUE!</v>
      </c>
      <c r="HG10" s="285" t="e">
        <f>'4-5_Prison and Probation 100K'!HG9/'4-5_Prison and Probation 100K'!HF9*100</f>
        <v>#VALUE!</v>
      </c>
      <c r="HH10" s="288" t="s">
        <v>3336</v>
      </c>
      <c r="HI10" s="133" t="e">
        <f>'4-5_Prison and Probation'!IE9/'4-5_Prison and Probation 100K'!$G9*100</f>
        <v>#VALUE!</v>
      </c>
      <c r="HJ10" s="285" t="e">
        <f>'4-5_Prison and Probation 100K'!HJ9/'4-5_Prison and Probation 100K'!HI9*100</f>
        <v>#VALUE!</v>
      </c>
      <c r="HK10" s="285" t="e">
        <f>'4-5_Prison and Probation 100K'!HK9/'4-5_Prison and Probation 100K'!HI9*100</f>
        <v>#VALUE!</v>
      </c>
      <c r="HL10" s="285" t="e">
        <f>'4-5_Prison and Probation 100K'!HL9/'4-5_Prison and Probation 100K'!HI9*100</f>
        <v>#VALUE!</v>
      </c>
      <c r="HM10" s="285" t="e">
        <f>'4-5_Prison and Probation 100K'!HM9/'4-5_Prison and Probation 100K'!HL9*100</f>
        <v>#VALUE!</v>
      </c>
      <c r="HN10" s="288" t="s">
        <v>3336</v>
      </c>
      <c r="HO10" s="133">
        <f>'4-5_Prison and Probation'!IK9/'4-5_Prison and Probation 100K'!$G9*100</f>
        <v>2.2010188113741078</v>
      </c>
      <c r="HP10" s="285">
        <f>'4-5_Prison and Probation 100K'!HP9/'4-5_Prison and Probation 100K'!HO9*100</f>
        <v>0</v>
      </c>
      <c r="HQ10" s="285" t="e">
        <f>'4-5_Prison and Probation 100K'!HQ9/'4-5_Prison and Probation 100K'!HO9*100</f>
        <v>#VALUE!</v>
      </c>
      <c r="HR10" s="285" t="e">
        <f>'4-5_Prison and Probation 100K'!HR9/'4-5_Prison and Probation 100K'!HO9*100</f>
        <v>#VALUE!</v>
      </c>
      <c r="HS10" s="285" t="e">
        <f>'4-5_Prison and Probation 100K'!HS9/'4-5_Prison and Probation 100K'!HR9*100</f>
        <v>#VALUE!</v>
      </c>
      <c r="HT10" s="288" t="s">
        <v>3336</v>
      </c>
      <c r="HU10" s="133" t="e">
        <f>'4-5_Prison and Probation'!IQ9/'4-5_Prison and Probation 100K'!$G9*100</f>
        <v>#VALUE!</v>
      </c>
      <c r="HV10" s="285" t="e">
        <f>'4-5_Prison and Probation 100K'!HV9/'4-5_Prison and Probation 100K'!HU9*100</f>
        <v>#VALUE!</v>
      </c>
      <c r="HW10" s="285" t="e">
        <f>'4-5_Prison and Probation 100K'!HW9/'4-5_Prison and Probation 100K'!HU9*100</f>
        <v>#VALUE!</v>
      </c>
      <c r="HX10" s="285" t="e">
        <f>'4-5_Prison and Probation 100K'!HX9/'4-5_Prison and Probation 100K'!HU9*100</f>
        <v>#VALUE!</v>
      </c>
      <c r="HY10" s="285" t="e">
        <f>'4-5_Prison and Probation 100K'!HY9/'4-5_Prison and Probation 100K'!HX9*100</f>
        <v>#VALUE!</v>
      </c>
      <c r="HZ10" s="288" t="s">
        <v>3336</v>
      </c>
      <c r="IA10" s="133">
        <f>'4-5_Prison and Probation'!IW9/'4-5_Prison and Probation 100K'!$G9*100</f>
        <v>8.87507585231495</v>
      </c>
      <c r="IB10" s="285" t="e">
        <f>'4-5_Prison and Probation 100K'!IB9/'4-5_Prison and Probation 100K'!IA9*100</f>
        <v>#VALUE!</v>
      </c>
      <c r="IC10" s="285" t="e">
        <f>'4-5_Prison and Probation 100K'!IC9/'4-5_Prison and Probation 100K'!IA9*100</f>
        <v>#VALUE!</v>
      </c>
      <c r="ID10" s="285" t="e">
        <f>'4-5_Prison and Probation 100K'!ID9/'4-5_Prison and Probation 100K'!IA9*100</f>
        <v>#VALUE!</v>
      </c>
      <c r="IE10" s="285" t="e">
        <f>'4-5_Prison and Probation 100K'!IE9/'4-5_Prison and Probation 100K'!ID9*100</f>
        <v>#VALUE!</v>
      </c>
      <c r="IF10" s="288" t="s">
        <v>3336</v>
      </c>
      <c r="IG10" s="133">
        <f>'4-5_Prison and Probation'!JC9/'4-5_Prison and Probation 100K'!$G9*100</f>
        <v>13.348114081881688</v>
      </c>
      <c r="IH10" s="285" t="e">
        <f>'4-5_Prison and Probation 100K'!IH9/'4-5_Prison and Probation 100K'!IG9*100</f>
        <v>#VALUE!</v>
      </c>
      <c r="II10" s="285" t="e">
        <f>'4-5_Prison and Probation 100K'!II9/'4-5_Prison and Probation 100K'!IG9*100</f>
        <v>#VALUE!</v>
      </c>
      <c r="IJ10" s="285" t="e">
        <f>'4-5_Prison and Probation 100K'!IJ9/'4-5_Prison and Probation 100K'!IG9*100</f>
        <v>#VALUE!</v>
      </c>
      <c r="IK10" s="285" t="e">
        <f>'4-5_Prison and Probation 100K'!IK9/'4-5_Prison and Probation 100K'!IJ9*100</f>
        <v>#VALUE!</v>
      </c>
      <c r="IL10" s="288" t="s">
        <v>3336</v>
      </c>
      <c r="IM10" s="133">
        <f>'4-5_Prison and Probation'!JI9/'4-5_Prison and Probation 100K'!$G9*100</f>
        <v>3.0766929621358496</v>
      </c>
      <c r="IN10" s="285">
        <f>'4-5_Prison and Probation 100K'!IN9/'4-5_Prison and Probation 100K'!IM9*100</f>
        <v>11.538461538461538</v>
      </c>
      <c r="IO10" s="285" t="e">
        <f>'4-5_Prison and Probation 100K'!IO9/'4-5_Prison and Probation 100K'!IM9*100</f>
        <v>#VALUE!</v>
      </c>
      <c r="IP10" s="285" t="e">
        <f>'4-5_Prison and Probation 100K'!IP9/'4-5_Prison and Probation 100K'!IM9*100</f>
        <v>#VALUE!</v>
      </c>
      <c r="IQ10" s="285" t="e">
        <f>'4-5_Prison and Probation 100K'!IQ9/'4-5_Prison and Probation 100K'!IP9*100</f>
        <v>#VALUE!</v>
      </c>
      <c r="IR10" s="288" t="s">
        <v>3336</v>
      </c>
      <c r="IS10" s="133">
        <f>'4-5_Prison and Probation'!JO9/'4-5_Prison and Probation 100K'!$G9*100</f>
        <v>7.4787305848840662</v>
      </c>
      <c r="IT10" s="285" t="e">
        <f>'4-5_Prison and Probation 100K'!IT9/'4-5_Prison and Probation 100K'!IS9*100</f>
        <v>#VALUE!</v>
      </c>
      <c r="IU10" s="285" t="e">
        <f>'4-5_Prison and Probation 100K'!IU9/'4-5_Prison and Probation 100K'!IS9*100</f>
        <v>#VALUE!</v>
      </c>
      <c r="IV10" s="285" t="e">
        <f>'4-5_Prison and Probation 100K'!IV9/'4-5_Prison and Probation 100K'!IS9*100</f>
        <v>#VALUE!</v>
      </c>
      <c r="IW10" s="285" t="e">
        <f>'4-5_Prison and Probation 100K'!IW9/'4-5_Prison and Probation 100K'!IV9*100</f>
        <v>#VALUE!</v>
      </c>
      <c r="IX10" s="381" t="s">
        <v>3336</v>
      </c>
      <c r="IY10" s="133">
        <f>'4-5_Prison and Probation'!KO9/'4-5_Prison and Probation 100K'!H9*100</f>
        <v>62.591438264391677</v>
      </c>
      <c r="IZ10" s="285">
        <f>'4-5_Prison and Probation'!AO9/'4-5_Prison and Probation'!KO9</f>
        <v>1.1849027830728174</v>
      </c>
      <c r="JA10" s="133">
        <f>'4-5_Prison and Probation 100K'!IZ9/'4-5_Prison and Probation 100K'!IY9*100</f>
        <v>100</v>
      </c>
      <c r="JB10" s="133" t="e">
        <f>'4-5_Prison and Probation 100K'!JA9/'4-5_Prison and Probation 100K'!IY9*100</f>
        <v>#VALUE!</v>
      </c>
      <c r="JC10" s="288" t="s">
        <v>3336</v>
      </c>
      <c r="JD10" s="285" t="e">
        <f>'4-5_Prison and Probation 100K'!JC9/'4-5_Prison and Probation 100K'!IY9*100</f>
        <v>#VALUE!</v>
      </c>
      <c r="JE10" s="285" t="e">
        <f>'4-5_Prison and Probation 100K'!JD9/'4-5_Prison and Probation 100K'!IY9*100</f>
        <v>#VALUE!</v>
      </c>
      <c r="JF10" s="285" t="e">
        <f>'4-5_Prison and Probation 100K'!JE9/'4-5_Prison and Probation 100K'!JC9*100</f>
        <v>#VALUE!</v>
      </c>
      <c r="JG10" s="285" t="e">
        <f>'4-5_Prison and Probation 100K'!JF9/'4-5_Prison and Probation 100K'!JD9*100</f>
        <v>#VALUE!</v>
      </c>
      <c r="JH10" s="285" t="e">
        <f>'4-5_Prison and Probation 100K'!JG9/'4-5_Prison and Probation 100K'!JC9*100</f>
        <v>#VALUE!</v>
      </c>
      <c r="JI10" s="285" t="e">
        <f>'4-5_Prison and Probation 100K'!JH9/'4-5_Prison and Probation 100K'!JD9*100</f>
        <v>#VALUE!</v>
      </c>
      <c r="JJ10" s="285" t="e">
        <f>'4-5_Prison and Probation 100K'!JI9/'4-5_Prison and Probation 100K'!JC9*100</f>
        <v>#VALUE!</v>
      </c>
      <c r="JK10" s="285" t="e">
        <f>'4-5_Prison and Probation 100K'!JJ9/'4-5_Prison and Probation 100K'!JD9*100</f>
        <v>#VALUE!</v>
      </c>
      <c r="JL10" s="285">
        <f>'4-5_Prison and Probation 100K'!JK9/'4-5_Prison and Probation 100K'!IZ9*100</f>
        <v>98.398780022874561</v>
      </c>
      <c r="JM10" s="285" t="e">
        <f>'4-5_Prison and Probation 100K'!JL9/'4-5_Prison and Probation 100K'!JA9*100</f>
        <v>#VALUE!</v>
      </c>
      <c r="JN10" s="288" t="s">
        <v>3336</v>
      </c>
      <c r="JO10" s="285">
        <f>'4-5_Prison and Probation 100K'!JN9/'4-5_Prison and Probation 100K'!JK9*100</f>
        <v>1.2785741960480435</v>
      </c>
      <c r="JP10" s="285" t="e">
        <f>'4-5_Prison and Probation 100K'!JO9/'4-5_Prison and Probation 100K'!JL9</f>
        <v>#VALUE!</v>
      </c>
      <c r="JQ10" s="285">
        <f>'4-5_Prison and Probation 100K'!JP9/'4-5_Prison and Probation 100K'!JK9*100</f>
        <v>61.487795428128635</v>
      </c>
      <c r="JR10" s="285" t="e">
        <f>'4-5_Prison and Probation 100K'!JQ9/'4-5_Prison and Probation 100K'!JL9*100</f>
        <v>#VALUE!</v>
      </c>
      <c r="JS10" s="285" t="e">
        <f>'4-5_Prison and Probation 100K'!JR9/'4-5_Prison and Probation 100K'!JK9*100</f>
        <v>#VALUE!</v>
      </c>
      <c r="JT10" s="285" t="e">
        <f>'4-5_Prison and Probation 100K'!JS9/'4-5_Prison and Probation 100K'!JL9*100</f>
        <v>#VALUE!</v>
      </c>
      <c r="JU10" s="288" t="s">
        <v>3336</v>
      </c>
      <c r="JV10" s="285">
        <f>'4-5_Prison and Probation 100K'!JU9/'4-5_Prison and Probation 100K'!JK9*100</f>
        <v>4.7268500581170096</v>
      </c>
      <c r="JW10" s="285" t="e">
        <f>'4-5_Prison and Probation 100K'!JV9/'4-5_Prison and Probation 100K'!JL9*100</f>
        <v>#VALUE!</v>
      </c>
      <c r="JX10" s="285">
        <f>'4-5_Prison and Probation 100K'!JW9/'4-5_Prison and Probation 100K'!JK9*100</f>
        <v>0.34870205346764821</v>
      </c>
      <c r="JY10" s="285" t="e">
        <f>'4-5_Prison and Probation 100K'!JX9/'4-5_Prison and Probation 100K'!JL9*100</f>
        <v>#VALUE!</v>
      </c>
      <c r="JZ10" s="285">
        <f>'4-5_Prison and Probation 100K'!JY9/'4-5_Prison and Probation 100K'!JK9*100</f>
        <v>8.2138705927934907</v>
      </c>
      <c r="KA10" s="285" t="e">
        <f>'4-5_Prison and Probation 100K'!JZ9/'4-5_Prison and Probation 100K'!JL9*100</f>
        <v>#VALUE!</v>
      </c>
      <c r="KB10" s="288" t="s">
        <v>3336</v>
      </c>
      <c r="KC10" s="285">
        <f>'4-5_Prison and Probation 100K'!KB9/'4-5_Prison and Probation 100K'!JK9*100</f>
        <v>8.8337853545137541</v>
      </c>
      <c r="KD10" s="285" t="e">
        <f>'4-5_Prison and Probation 100K'!KC9/'4-5_Prison and Probation 100K'!JL9*100</f>
        <v>#VALUE!</v>
      </c>
      <c r="KE10" s="285">
        <f>'4-5_Prison and Probation 100K'!KD9/'4-5_Prison and Probation 100K'!JK9*100</f>
        <v>15.110422316931423</v>
      </c>
      <c r="KF10" s="285" t="e">
        <f>'4-5_Prison and Probation 100K'!KE9/'4-5_Prison and Probation 100K'!JL9*100</f>
        <v>#VALUE!</v>
      </c>
      <c r="KG10" s="288" t="s">
        <v>3336</v>
      </c>
      <c r="KH10" s="285">
        <f>'4-5_Prison and Probation 100K'!KG9</f>
        <v>77.035658398093773</v>
      </c>
      <c r="KI10" s="285">
        <f>'4-5_Prison and Probation 100K'!KH9/'4-5_Prison and Probation 100K'!KG9*100</f>
        <v>8.571428571428573</v>
      </c>
      <c r="KJ10" s="285" t="e">
        <f>'4-5_Prison and Probation 100K'!KI9/'4-5_Prison and Probation 100K'!KG9*100</f>
        <v>#VALUE!</v>
      </c>
      <c r="KK10" s="285">
        <f>'4-5_Prison and Probation 100K'!KJ9/'4-5_Prison and Probation 100K'!KG9*100</f>
        <v>0.95238095238095244</v>
      </c>
      <c r="KL10" s="285" t="e">
        <f>'4-5_Prison and Probation 100K'!KK9/'4-5_Prison and Probation 100K'!KJ9*100</f>
        <v>#VALUE!</v>
      </c>
      <c r="KM10" s="288" t="s">
        <v>3336</v>
      </c>
      <c r="KN10" s="285">
        <f>'4-5_Prison and Probation'!OZ9/G10*100</f>
        <v>167.23009592655319</v>
      </c>
      <c r="KO10" s="285">
        <f>'4-5_Prison and Probation 100K'!KN9/'4-5_Prison and Probation 100K'!KM9*100</f>
        <v>8.2366260968015865</v>
      </c>
      <c r="KP10" s="285" t="e">
        <f>'4-5_Prison and Probation 100K'!KO9/'4-5_Prison and Probation 100K'!KM9*100</f>
        <v>#VALUE!</v>
      </c>
      <c r="KQ10" s="285">
        <f>'4-5_Prison and Probation 100K'!KP9/'4-5_Prison and Probation 100K'!KM9*100</f>
        <v>0.91989810359467872</v>
      </c>
      <c r="KR10" s="285" t="e">
        <f>'4-5_Prison and Probation 100K'!KQ9/'4-5_Prison and Probation 100K'!KP9*100</f>
        <v>#VALUE!</v>
      </c>
      <c r="KS10" s="288" t="s">
        <v>3336</v>
      </c>
      <c r="KT10" s="285">
        <f>'4-5_Prison and Probation'!PF9/G10*100</f>
        <v>88.892759736786559</v>
      </c>
      <c r="KU10" s="285">
        <f>'4-5_Prison and Probation'!PG9/'4-5_Prison and Probation'!PF9*100</f>
        <v>92.571884984025559</v>
      </c>
      <c r="KV10" s="285">
        <f>'4-5_Prison and Probation'!PH9/'4-5_Prison and Probation'!PF9*100</f>
        <v>0.39936102236421722</v>
      </c>
      <c r="KW10" s="285">
        <f>'4-5_Prison and Probation'!PI9/'4-5_Prison and Probation'!PF9*100</f>
        <v>4.8189563365282213</v>
      </c>
      <c r="KX10" s="285">
        <f>'4-5_Prison and Probation'!PJ9/'4-5_Prison and Probation'!PF9*100</f>
        <v>0</v>
      </c>
      <c r="KY10" s="285">
        <f>'4-5_Prison and Probation'!PK9/'4-5_Prison and Probation'!PF9*100</f>
        <v>0.55910543130990409</v>
      </c>
      <c r="KZ10" s="285">
        <f>'4-5_Prison and Probation'!PL9/'4-5_Prison and Probation'!PF9*100</f>
        <v>1.650692225772098</v>
      </c>
      <c r="LA10" s="288" t="s">
        <v>3336</v>
      </c>
      <c r="LB10" s="285">
        <f>'4-5_Prison and Probation'!PN9/G10*100</f>
        <v>77.035658398093773</v>
      </c>
      <c r="LC10" s="285">
        <f>'4-5_Prison and Probation'!PO9/G10*100</f>
        <v>167.23009592655319</v>
      </c>
      <c r="LD10" s="288" t="s">
        <v>3336</v>
      </c>
      <c r="LE10" s="285">
        <f>'4-5_Prison and Probation 100K'!LD9/'4-5_Prison and Probation 100K'!LA9*100</f>
        <v>0.46082949308755761</v>
      </c>
      <c r="LF10" s="285">
        <f>'4-5_Prison and Probation 100K'!LE9/'4-5_Prison and Probation 100K'!LB9*100</f>
        <v>0.99065949617888494</v>
      </c>
      <c r="LG10" s="285">
        <f>'4-5_Prison and Probation 100K'!LF9/'4-5_Prison and Probation 100K'!LA9*100</f>
        <v>8.4178187403993849</v>
      </c>
      <c r="LH10" s="285">
        <f>'4-5_Prison and Probation 100K'!LG9/'4-5_Prison and Probation 100K'!LB9*100</f>
        <v>4.9674497594112657</v>
      </c>
      <c r="LI10" s="285">
        <f>'4-5_Prison and Probation 100K'!LH9/'4-5_Prison and Probation 100K'!LA9*100</f>
        <v>0.43010752688172044</v>
      </c>
      <c r="LJ10" s="285">
        <f>'4-5_Prison and Probation 100K'!LI9/'4-5_Prison and Probation 100K'!LB9*100</f>
        <v>0.22643645626945941</v>
      </c>
      <c r="LK10" s="288" t="s">
        <v>3336</v>
      </c>
      <c r="LL10" s="285">
        <f>'4-5_Prison and Probation 100K'!LK9/'4-5_Prison and Probation 100K'!LA9*100</f>
        <v>0</v>
      </c>
      <c r="LM10" s="285">
        <f>'4-5_Prison and Probation 100K'!LL9/'4-5_Prison and Probation 100K'!LB9*100</f>
        <v>0</v>
      </c>
      <c r="LN10" s="285">
        <f>'4-5_Prison and Probation 100K'!LM9/'4-5_Prison and Probation 100K'!LA9*100</f>
        <v>70.691244239631345</v>
      </c>
      <c r="LO10" s="285">
        <f>'4-5_Prison and Probation 100K'!LN9/'4-5_Prison and Probation 100K'!LB9*100</f>
        <v>54.981602037928099</v>
      </c>
      <c r="LP10" s="285">
        <f>'4-5_Prison and Probation 100K'!LO9/'4-5_Prison and Probation 100K'!LA9*100</f>
        <v>0</v>
      </c>
      <c r="LQ10" s="285">
        <f>'4-5_Prison and Probation 100K'!LP9/'4-5_Prison and Probation 100K'!LB9*100</f>
        <v>0</v>
      </c>
      <c r="LR10" s="288" t="s">
        <v>3336</v>
      </c>
      <c r="LS10" s="285">
        <f>'4-5_Prison and Probation 100K'!LR9/'4-5_Prison and Probation 100K'!LA9*100</f>
        <v>0</v>
      </c>
      <c r="LT10" s="285">
        <f>'4-5_Prison and Probation 100K'!LS9/'4-5_Prison and Probation 100K'!LB9*100</f>
        <v>0</v>
      </c>
      <c r="LU10" s="285">
        <f>'4-5_Prison and Probation 100K'!LT9/'4-5_Prison and Probation 100K'!LA9*100</f>
        <v>0</v>
      </c>
      <c r="LV10" s="285">
        <f>'4-5_Prison and Probation 100K'!LU9/'4-5_Prison and Probation 100K'!LB9*100</f>
        <v>0</v>
      </c>
      <c r="LW10" s="285">
        <f>'4-5_Prison and Probation 100K'!LV9/'4-5_Prison and Probation 100K'!LA9*100</f>
        <v>0</v>
      </c>
      <c r="LX10" s="285">
        <f>'4-5_Prison and Probation 100K'!LW9/'4-5_Prison and Probation 100K'!LB9*100</f>
        <v>0</v>
      </c>
      <c r="LY10" s="288" t="s">
        <v>3336</v>
      </c>
      <c r="LZ10" s="285">
        <f>'4-5_Prison and Probation 100K'!LY9/'4-5_Prison and Probation 100K'!LA9*100</f>
        <v>0</v>
      </c>
      <c r="MA10" s="285" t="e">
        <f>'4-5_Prison and Probation 100K'!LZ9/'4-5_Prison and Probation 100K'!LB9*100</f>
        <v>#VALUE!</v>
      </c>
      <c r="MB10" s="285">
        <f>'4-5_Prison and Probation 100K'!MA9/'4-5_Prison and Probation 100K'!LA9*100</f>
        <v>16.989247311827956</v>
      </c>
      <c r="MC10" s="285">
        <f>'4-5_Prison and Probation 100K'!MB9/'4-5_Prison and Probation 100K'!LB9*100</f>
        <v>15.326917633739031</v>
      </c>
      <c r="MD10" s="285">
        <f>'4-5_Prison and Probation 100K'!MC9/'4-5_Prison and Probation 100K'!LA9*100</f>
        <v>3.010752688172043</v>
      </c>
      <c r="ME10" s="285">
        <f>'4-5_Prison and Probation 100K'!MD9/'4-5_Prison and Probation 100K'!LB9*100</f>
        <v>18.114916501556753</v>
      </c>
      <c r="MF10" s="288" t="s">
        <v>3336</v>
      </c>
      <c r="MG10" s="285">
        <f>'4-5_Prison and Probation 100K'!MF9</f>
        <v>88.892759736786559</v>
      </c>
      <c r="MH10" s="285">
        <f>'4-5_Prison and Probation 100K'!MG9/'4-5_Prison and Probation 100K'!MF9*100</f>
        <v>92.571884984025559</v>
      </c>
      <c r="MI10" s="285">
        <f>'4-5_Prison and Probation 100K'!MH9/'4-5_Prison and Probation 100K'!MF9*100</f>
        <v>0.39936102236421722</v>
      </c>
      <c r="MJ10" s="285">
        <f>'4-5_Prison and Probation 100K'!MI9/'4-5_Prison and Probation 100K'!MF9*100</f>
        <v>4.8189563365282213</v>
      </c>
      <c r="MK10" s="285">
        <f>'4-5_Prison and Probation 100K'!MJ9/'4-5_Prison and Probation 100K'!MF9*100</f>
        <v>0</v>
      </c>
      <c r="ML10" s="285">
        <f>'4-5_Prison and Probation 100K'!MK9/'4-5_Prison and Probation 100K'!MF9*100</f>
        <v>0.55910543130990409</v>
      </c>
      <c r="MM10" s="285">
        <f>'4-5_Prison and Probation 100K'!ML9/'4-5_Prison and Probation 100K'!MF9*100</f>
        <v>1.6506922257720977</v>
      </c>
      <c r="MN10" s="288" t="s">
        <v>3336</v>
      </c>
      <c r="MO10" s="285">
        <f>'4-5_Prison and Probation 100K'!MN9</f>
        <v>2.1773519424346013</v>
      </c>
      <c r="MP10" s="288" t="s">
        <v>3336</v>
      </c>
      <c r="MQ10" s="285">
        <f>'4-5_Prison and Probation 100K'!MP9/'4-5_Prison and Probation 100K'!MN9*100</f>
        <v>6.5217391304347823</v>
      </c>
      <c r="MR10" s="285">
        <f>'4-5_Prison and Probation 100K'!MQ9/'4-5_Prison and Probation 100K'!MN9*100</f>
        <v>13.043478260869565</v>
      </c>
      <c r="MS10" s="285">
        <f>'4-5_Prison and Probation 100K'!MR9/'4-5_Prison and Probation 100K'!MN9*100</f>
        <v>0</v>
      </c>
      <c r="MT10" s="285">
        <f>'4-5_Prison and Probation 100K'!MS9/'4-5_Prison and Probation 100K'!MN9*100</f>
        <v>66.304347826086968</v>
      </c>
      <c r="MU10" s="288" t="s">
        <v>3336</v>
      </c>
      <c r="MV10" s="285">
        <f>'4-5_Prison and Probation 100K'!MU9/'4-5_Prison and Probation 100K'!MN9*100</f>
        <v>14.130434782608697</v>
      </c>
      <c r="MW10" s="285">
        <f>'4-5_Prison and Probation 100K'!MV9/'4-5_Prison and Probation 100K'!MN9*100</f>
        <v>0</v>
      </c>
      <c r="MX10" s="285">
        <f>'4-5_Prison and Probation 100K'!MW9/'4-5_Prison and Probation 100K'!MN9*100</f>
        <v>0</v>
      </c>
      <c r="MY10" s="285">
        <f>'4-5_Prison and Probation 100K'!MX9/'4-5_Prison and Probation 100K'!MN9*100</f>
        <v>0</v>
      </c>
      <c r="MZ10" s="288" t="s">
        <v>3336</v>
      </c>
      <c r="NA10" s="285">
        <f>'4-5_Prison and Probation 100K'!MZ9</f>
        <v>27.429901100888078</v>
      </c>
      <c r="NB10" s="285">
        <f>'4-5_Prison and Probation 100K'!NA9/'4-5_Prison and Probation 100K'!MZ9*100</f>
        <v>1.0353753235547885</v>
      </c>
      <c r="NC10" s="285">
        <f>'4-5_Prison and Probation 100K'!NB9/'4-5_Prison and Probation 100K'!MZ9*100</f>
        <v>98.964624676445212</v>
      </c>
      <c r="ND10" s="285">
        <f>'4-5_Prison and Probation 100K'!NC9/'4-5_Prison and Probation 100K'!MZ9*100</f>
        <v>100</v>
      </c>
      <c r="NG10" s="133">
        <f t="shared" si="0"/>
        <v>60.326848926802171</v>
      </c>
      <c r="NH10" s="285" t="e">
        <f>'4-5_Prison and Probation'!HG9/'4-5_Prison and Probation'!$HA9*100</f>
        <v>#VALUE!</v>
      </c>
      <c r="NI10" s="285">
        <f>'4-5_Prison and Probation'!HM9/'4-5_Prison and Probation'!$HA9*100</f>
        <v>13.80933699489996</v>
      </c>
      <c r="NJ10" s="285">
        <f>'4-5_Prison and Probation'!HS9/'4-5_Prison and Probation'!$HA9*100</f>
        <v>3.8446449588073759</v>
      </c>
      <c r="NK10" s="285" t="e">
        <f>'4-5_Prison and Probation'!HY9/'4-5_Prison and Probation'!$HA9*100</f>
        <v>#VALUE!</v>
      </c>
      <c r="NL10" s="285" t="e">
        <f>'4-5_Prison and Probation'!IE9/'4-5_Prison and Probation'!$HA9*100</f>
        <v>#VALUE!</v>
      </c>
      <c r="NM10" s="285">
        <f>'4-5_Prison and Probation'!IK9/'4-5_Prison and Probation'!$HA9*100</f>
        <v>3.6484896037661829</v>
      </c>
      <c r="NN10" s="285" t="e">
        <f>'4-5_Prison and Probation'!IQ9/'4-5_Prison and Probation'!$HA9*100</f>
        <v>#VALUE!</v>
      </c>
      <c r="NO10" s="285">
        <f>'4-5_Prison and Probation'!IW9/'4-5_Prison and Probation'!$HA9*100</f>
        <v>14.711651628089447</v>
      </c>
      <c r="NP10" s="285">
        <f>'4-5_Prison and Probation'!JC9/'4-5_Prison and Probation'!$HA9*100</f>
        <v>22.126324048646527</v>
      </c>
      <c r="NQ10" s="285">
        <f>'4-5_Prison and Probation'!JI9/'4-5_Prison and Probation'!$HA9*100</f>
        <v>5.1000392310710083</v>
      </c>
      <c r="NR10" s="285">
        <f>'4-5_Prison and Probation'!JO9/'4-5_Prison and Probation'!$HA9*100</f>
        <v>12.397018438603375</v>
      </c>
      <c r="NU10" s="285">
        <f>'4-5_Prison and Probation'!HA9/'4-5_Prison and Probation 100K'!$G9*100</f>
        <v>60.326848926802171</v>
      </c>
      <c r="NV10" s="285" t="e">
        <f>'4-5_Prison and Probation'!HG9/'4-5_Prison and Probation 100K'!$G9*100</f>
        <v>#VALUE!</v>
      </c>
      <c r="NW10" s="285">
        <f>'4-5_Prison and Probation'!HM9/'4-5_Prison and Probation 100K'!$G9*100</f>
        <v>8.3307378667063023</v>
      </c>
      <c r="NX10" s="285">
        <f>'4-5_Prison and Probation'!HS9/'4-5_Prison and Probation 100K'!$G9*100</f>
        <v>2.3193531560716405</v>
      </c>
      <c r="NY10" s="285" t="e">
        <f>'4-5_Prison and Probation'!HY9/'4-5_Prison and Probation 100K'!$G9*100</f>
        <v>#VALUE!</v>
      </c>
      <c r="NZ10" s="285" t="e">
        <f>'4-5_Prison and Probation'!IE9/'4-5_Prison and Probation 100K'!$G9*100</f>
        <v>#VALUE!</v>
      </c>
      <c r="OA10" s="285">
        <f>'4-5_Prison and Probation'!IK9/'4-5_Prison and Probation 100K'!$G9*100</f>
        <v>2.2010188113741078</v>
      </c>
      <c r="OB10" s="285" t="e">
        <f>'4-5_Prison and Probation'!IQ9/'4-5_Prison and Probation 100K'!$G9*100</f>
        <v>#VALUE!</v>
      </c>
      <c r="OC10" s="285">
        <f>'4-5_Prison and Probation'!IW9/'4-5_Prison and Probation 100K'!$G9*100</f>
        <v>8.87507585231495</v>
      </c>
      <c r="OD10" s="285">
        <f>'4-5_Prison and Probation'!JC9/'4-5_Prison and Probation 100K'!$G9*100</f>
        <v>13.348114081881688</v>
      </c>
      <c r="OE10" s="285">
        <f>'4-5_Prison and Probation'!JI9/'4-5_Prison and Probation 100K'!$G9*100</f>
        <v>3.0766929621358496</v>
      </c>
      <c r="OF10" s="285">
        <f>'4-5_Prison and Probation'!JO9/'4-5_Prison and Probation 100K'!$G9*100</f>
        <v>7.4787305848840662</v>
      </c>
      <c r="OI10" s="133">
        <f>10000/'4-5_Prison and Probation'!$AJ9*'4-5_Prison and Probation'!DW9</f>
        <v>25.570416994492525</v>
      </c>
      <c r="OJ10" s="133">
        <f>10000/'4-5_Prison and Probation'!$AJ9*'4-5_Prison and Probation'!DX9</f>
        <v>25.570416994492525</v>
      </c>
      <c r="OK10" s="133">
        <f>10000/'4-5_Prison and Probation'!$AJ9*'4-5_Prison and Probation'!DY9</f>
        <v>31.471282454760033</v>
      </c>
      <c r="OL10" s="133">
        <f>10000/'4-5_Prison and Probation'!$AJ9*'4-5_Prison and Probation'!DZ9</f>
        <v>31.471282454760033</v>
      </c>
      <c r="OM10" s="133">
        <f>10000/'4-5_Prison and Probation'!$AJ9*'4-5_Prison and Probation'!EA9</f>
        <v>21.636506687647522</v>
      </c>
      <c r="ON10" s="133">
        <f>10000/'4-5_Prison and Probation'!$AJ9*'4-5_Prison and Probation'!EB9</f>
        <v>21.636506687647522</v>
      </c>
      <c r="OP10" s="133">
        <f>'4-5_Prison and Probation'!ED9/'4-5_Prison and Probation'!DW9*100</f>
        <v>15.384615384615385</v>
      </c>
      <c r="OQ10" s="133">
        <f>'4-5_Prison and Probation'!EE9/'4-5_Prison and Probation'!DX9*100</f>
        <v>0</v>
      </c>
      <c r="OR10" s="133">
        <f>'4-5_Prison and Probation'!EF9/'4-5_Prison and Probation'!DY9*100</f>
        <v>0</v>
      </c>
      <c r="OS10" s="133">
        <f>'4-5_Prison and Probation'!EG9/'4-5_Prison and Probation'!DZ9*100</f>
        <v>0</v>
      </c>
      <c r="OT10" s="133">
        <f>'4-5_Prison and Probation'!EH9/'4-5_Prison and Probation'!EA9*100</f>
        <v>9.0909090909090917</v>
      </c>
      <c r="OU10" s="133">
        <f>'4-5_Prison and Probation'!EI9/'4-5_Prison and Probation'!EB9*100</f>
        <v>0</v>
      </c>
      <c r="OW10" s="133" t="e">
        <f>'4-5_Prison and Probation'!EK9/'4-5_Prison and Probation'!ED9*100</f>
        <v>#VALUE!</v>
      </c>
      <c r="OX10" s="133" t="e">
        <f>'4-5_Prison and Probation'!EL9/'4-5_Prison and Probation'!EE9*100</f>
        <v>#VALUE!</v>
      </c>
      <c r="OY10" s="133" t="e">
        <f>'4-5_Prison and Probation'!EM9/'4-5_Prison and Probation'!EF9*100</f>
        <v>#DIV/0!</v>
      </c>
      <c r="OZ10" s="133" t="e">
        <f>'4-5_Prison and Probation'!EN9/'4-5_Prison and Probation'!EG9*100</f>
        <v>#DIV/0!</v>
      </c>
      <c r="PA10" s="133">
        <f>'4-5_Prison and Probation'!EO9/'4-5_Prison and Probation'!EH9*100</f>
        <v>0</v>
      </c>
      <c r="PB10" s="133" t="e">
        <f>'4-5_Prison and Probation'!EP9/'4-5_Prison and Probation'!EI9*100</f>
        <v>#DIV/0!</v>
      </c>
      <c r="PC10" s="133"/>
      <c r="PF10" s="285">
        <f>'4-5_Prison and Probation'!$AO9/'4-5_Prison and Probation'!LF9</f>
        <v>1.9584120982986768</v>
      </c>
      <c r="PG10" s="285" t="e">
        <f>'4-5_Prison and Probation'!$AO9/'4-5_Prison and Probation'!LH9</f>
        <v>#VALUE!</v>
      </c>
      <c r="PH10" s="285">
        <f>'4-5_Prison and Probation'!$AO9/'4-5_Prison and Probation'!LK9</f>
        <v>25.475409836065573</v>
      </c>
      <c r="PI10" s="285">
        <f>'4-5_Prison and Probation'!$AO9/'4-5_Prison and Probation'!LM9</f>
        <v>345.33333333333331</v>
      </c>
      <c r="PJ10" s="285">
        <f>'4-5_Prison and Probation'!$AO9/'4-5_Prison and Probation'!LO9</f>
        <v>14.660377358490566</v>
      </c>
      <c r="PK10" s="285">
        <f>'4-5_Prison and Probation'!$AO9/'4-5_Prison and Probation'!LR9</f>
        <v>13.631578947368421</v>
      </c>
      <c r="PO10" s="133">
        <f>'4-5_Prison and Probation'!KP9/'4-5_Prison and Probation 100K'!H9*100</f>
        <v>62.591438264391677</v>
      </c>
      <c r="PP10" s="133" t="e">
        <f>'4-5_Prison and Probation'!KS9/'4-5_Prison and Probation'!KP9*100</f>
        <v>#VALUE!</v>
      </c>
      <c r="PQ10" s="133">
        <f>'4-5_Prison and Probation'!LA9/'4-5_Prison and Probation'!KP9*100</f>
        <v>98.398780022874561</v>
      </c>
      <c r="PR10" s="133" t="e">
        <f>'4-5_Prison and Probation'!KQ9/'4-5_Prison and Probation 100K'!H9*100</f>
        <v>#VALUE!</v>
      </c>
      <c r="PS10" s="133" t="e">
        <f>'4-5_Prison and Probation'!KT9/'4-5_Prison and Probation'!KQ9*100</f>
        <v>#VALUE!</v>
      </c>
      <c r="PT10" s="133" t="e">
        <f>'4-5_Prison and Probation'!LB9/'4-5_Prison and Probation'!KQ9*100</f>
        <v>#VALUE!</v>
      </c>
      <c r="PX10" s="133" t="e">
        <f>'4-5_Prison and Probation'!LG9/'4-5_Prison and Probation'!$KQ9*100</f>
        <v>#VALUE!</v>
      </c>
      <c r="PY10" s="133" t="e">
        <f>'4-5_Prison and Probation'!LI9/'4-5_Prison and Probation'!$KQ9*100</f>
        <v>#VALUE!</v>
      </c>
      <c r="PZ10" s="133" t="e">
        <f>'4-5_Prison and Probation'!LL9/'4-5_Prison and Probation'!$KQ9*100</f>
        <v>#VALUE!</v>
      </c>
      <c r="QA10" s="133" t="e">
        <f>'4-5_Prison and Probation'!LN9/'4-5_Prison and Probation'!$KQ9*100</f>
        <v>#VALUE!</v>
      </c>
      <c r="QB10" s="133" t="e">
        <f>'4-5_Prison and Probation'!LP9/'4-5_Prison and Probation'!$KQ9*100</f>
        <v>#VALUE!</v>
      </c>
      <c r="QC10" s="133" t="e">
        <f>'4-5_Prison and Probation'!LS9/'4-5_Prison and Probation'!$KQ9*100</f>
        <v>#VALUE!</v>
      </c>
    </row>
    <row r="11" spans="1:1298" ht="20.25" customHeight="1">
      <c r="A11" s="285">
        <v>9</v>
      </c>
      <c r="B11" s="292" t="s">
        <v>33</v>
      </c>
      <c r="C11" s="248">
        <v>839.75099999999998</v>
      </c>
      <c r="D11" s="248">
        <v>862.01099999999997</v>
      </c>
      <c r="E11" s="248">
        <v>865.87800000000004</v>
      </c>
      <c r="F11" s="248">
        <v>858</v>
      </c>
      <c r="G11" s="248">
        <v>847.00800000000004</v>
      </c>
      <c r="H11" s="248">
        <v>848.31899999999996</v>
      </c>
      <c r="I11" s="288" t="s">
        <v>3336</v>
      </c>
      <c r="J11" s="133">
        <f>'4-5_Prison and Probation 100K'!J10</f>
        <v>107.77004135749763</v>
      </c>
      <c r="K11" s="133">
        <f>'4-5_Prison and Probation 100K'!K10</f>
        <v>107.88725433898176</v>
      </c>
      <c r="L11" s="133">
        <f>'4-5_Prison and Probation 100K'!L10</f>
        <v>93.662155638554154</v>
      </c>
      <c r="M11" s="133">
        <f>'4-5_Prison and Probation 100K'!M10</f>
        <v>79.370629370629374</v>
      </c>
      <c r="N11" s="133">
        <f>'4-5_Prison and Probation 100K'!N10</f>
        <v>77.212966111300005</v>
      </c>
      <c r="O11" s="133">
        <f>'4-5_Prison and Probation 100K'!O10</f>
        <v>78.743963061065486</v>
      </c>
      <c r="P11" s="346">
        <f t="shared" si="1"/>
        <v>-26.933346160781426</v>
      </c>
      <c r="Q11" s="288" t="s">
        <v>3336</v>
      </c>
      <c r="R11" s="133">
        <f>'4-5_Prison and Probation 100K'!R10/'4-5_Prison and Probation 100K'!J10*100</f>
        <v>38.121546961325969</v>
      </c>
      <c r="S11" s="133">
        <f>'4-5_Prison and Probation 100K'!S10/'4-5_Prison and Probation 100K'!K10*100</f>
        <v>39.56989247311828</v>
      </c>
      <c r="T11" s="133">
        <f>'4-5_Prison and Probation 100K'!T10/'4-5_Prison and Probation 100K'!L10*100</f>
        <v>41.800246609124535</v>
      </c>
      <c r="U11" s="133">
        <f>'4-5_Prison and Probation 100K'!U10/'4-5_Prison and Probation 100K'!M10*100</f>
        <v>14.831130690161526</v>
      </c>
      <c r="V11" s="133">
        <f>'4-5_Prison and Probation 100K'!V10/'4-5_Prison and Probation 100K'!N10*100</f>
        <v>17.12538226299694</v>
      </c>
      <c r="W11" s="133">
        <f>'4-5_Prison and Probation 100K'!W10/'4-5_Prison and Probation 100K'!O10*100</f>
        <v>16.766467065868262</v>
      </c>
      <c r="X11" s="346">
        <f t="shared" si="2"/>
        <v>-56.018397986635428</v>
      </c>
      <c r="Y11" s="288" t="s">
        <v>3336</v>
      </c>
      <c r="Z11" s="285">
        <f>'4-5_Prison and Probation 100K'!Z10/'4-5_Prison and Probation 100K'!J10*100</f>
        <v>5.7458563535911606</v>
      </c>
      <c r="AA11" s="285">
        <f>'4-5_Prison and Probation 100K'!AA10/'4-5_Prison and Probation 100K'!K10*100</f>
        <v>5.6989247311827951</v>
      </c>
      <c r="AB11" s="285">
        <f>'4-5_Prison and Probation 100K'!AB10/'4-5_Prison and Probation 100K'!L10*100</f>
        <v>5.5487053020961774</v>
      </c>
      <c r="AC11" s="285">
        <f>'4-5_Prison and Probation 100K'!AC10/'4-5_Prison and Probation 100K'!M10*100</f>
        <v>6.1674008810572678</v>
      </c>
      <c r="AD11" s="285">
        <f>'4-5_Prison and Probation 100K'!AD10/'4-5_Prison and Probation 100K'!N10*100</f>
        <v>6.1162079510703373</v>
      </c>
      <c r="AE11" s="285">
        <f>'4-5_Prison and Probation 100K'!AE10/'4-5_Prison and Probation 100K'!O10*100</f>
        <v>8.0838323353293404</v>
      </c>
      <c r="AF11" s="346">
        <f t="shared" si="3"/>
        <v>40.689774297558699</v>
      </c>
      <c r="AG11" s="288" t="s">
        <v>3336</v>
      </c>
      <c r="AH11" s="285">
        <f>'4-5_Prison and Probation 100K'!AH10/'4-5_Prison and Probation 100K'!J10*100</f>
        <v>40.883977900552487</v>
      </c>
      <c r="AI11" s="285">
        <f>'4-5_Prison and Probation 100K'!AI10/'4-5_Prison and Probation 100K'!K10*100</f>
        <v>39.462365591397848</v>
      </c>
      <c r="AJ11" s="285">
        <f>'4-5_Prison and Probation 100K'!AJ10/'4-5_Prison and Probation 100K'!L10*100</f>
        <v>38.840937114673245</v>
      </c>
      <c r="AK11" s="285">
        <f>'4-5_Prison and Probation 100K'!AK10/'4-5_Prison and Probation 100K'!M10*100</f>
        <v>37.738619676945667</v>
      </c>
      <c r="AL11" s="285">
        <f>'4-5_Prison and Probation 100K'!AL10/'4-5_Prison and Probation 100K'!N10*100</f>
        <v>38.226299694189606</v>
      </c>
      <c r="AM11" s="285">
        <f>'4-5_Prison and Probation 100K'!AM10/'4-5_Prison and Probation 100K'!O10*100</f>
        <v>41.766467065868255</v>
      </c>
      <c r="AN11" s="346">
        <f t="shared" si="4"/>
        <v>2.1585207962453268</v>
      </c>
      <c r="AO11" s="288" t="s">
        <v>3336</v>
      </c>
      <c r="AP11" s="133">
        <f>'4-5_Prison and Probation 100K'!AP10/'4-5_Prison and Probation 100K'!AH10*100</f>
        <v>34.864864864864863</v>
      </c>
      <c r="AQ11" s="133">
        <f>'4-5_Prison and Probation 100K'!AQ10/'4-5_Prison and Probation 100K'!AI10*100</f>
        <v>38.96457765667575</v>
      </c>
      <c r="AR11" s="133">
        <f>'4-5_Prison and Probation 100K'!AR10/'4-5_Prison and Probation 100K'!AJ10*100</f>
        <v>47.619047619047613</v>
      </c>
      <c r="AS11" s="133">
        <f>'4-5_Prison and Probation 100K'!AS10/'4-5_Prison and Probation 100K'!AK10*100</f>
        <v>42.801556420233453</v>
      </c>
      <c r="AT11" s="133">
        <f>'4-5_Prison and Probation 100K'!AT10/'4-5_Prison and Probation 100K'!AL10*100</f>
        <v>49.2</v>
      </c>
      <c r="AU11" s="133">
        <f>'4-5_Prison and Probation 100K'!AU10/'4-5_Prison and Probation 100K'!AM10*100</f>
        <v>44.086021505376344</v>
      </c>
      <c r="AV11" s="346">
        <f t="shared" si="20"/>
        <v>26.448278736350773</v>
      </c>
      <c r="AW11" s="288" t="s">
        <v>3336</v>
      </c>
      <c r="AX11" s="285">
        <f>'4-5_Prison and Probation 100K'!AX10/'4-5_Prison and Probation 100K'!J10*100</f>
        <v>0.44198895027624313</v>
      </c>
      <c r="AY11" s="285">
        <f>'4-5_Prison and Probation 100K'!AY10/'4-5_Prison and Probation 100K'!K10*100</f>
        <v>0.43010752688172044</v>
      </c>
      <c r="AZ11" s="285">
        <f>'4-5_Prison and Probation 100K'!AZ10/'4-5_Prison and Probation 100K'!L10*100</f>
        <v>0.61652281134401976</v>
      </c>
      <c r="BA11" s="285">
        <f>'4-5_Prison and Probation 100K'!BA10/'4-5_Prison and Probation 100K'!M10*100</f>
        <v>0.44052863436123346</v>
      </c>
      <c r="BB11" s="285">
        <f>'4-5_Prison and Probation 100K'!BB10/'4-5_Prison and Probation 100K'!N10*100</f>
        <v>1.3761467889908259</v>
      </c>
      <c r="BC11" s="285">
        <f>'4-5_Prison and Probation 100K'!BC10/'4-5_Prison and Probation 100K'!O10*100</f>
        <v>0.29940119760479039</v>
      </c>
      <c r="BD11" s="346">
        <f t="shared" si="5"/>
        <v>-32.260479041916184</v>
      </c>
      <c r="BE11" s="288" t="s">
        <v>3336</v>
      </c>
      <c r="BF11" s="133">
        <f>'4-5_Prison and Probation 100K'!BF10</f>
        <v>337.00465971460585</v>
      </c>
      <c r="BG11" s="133">
        <f>'4-5_Prison and Probation 100K'!BG10</f>
        <v>366.46864135144449</v>
      </c>
      <c r="BH11" s="133">
        <f>'4-5_Prison and Probation 100K'!BH10</f>
        <v>312.39966831354991</v>
      </c>
      <c r="BI11" s="133">
        <f>'4-5_Prison and Probation 100K'!BI10</f>
        <v>264.68531468531467</v>
      </c>
      <c r="BJ11" s="133">
        <f>'4-5_Prison and Probation 100K'!BJ10</f>
        <v>227.86089387585474</v>
      </c>
      <c r="BK11" s="133">
        <f>'4-5_Prison and Probation 100K'!BK10</f>
        <v>208.88368644342518</v>
      </c>
      <c r="BL11" s="346">
        <f t="shared" si="21"/>
        <v>-38.017567288143901</v>
      </c>
      <c r="BM11" s="288" t="s">
        <v>3336</v>
      </c>
      <c r="BN11" s="133">
        <f>'4-5_Prison and Probation 100K'!BN10/'4-5_Prison and Probation 100K'!BF10*100</f>
        <v>50.353356890459366</v>
      </c>
      <c r="BO11" s="133">
        <f>'4-5_Prison and Probation 100K'!BO10/'4-5_Prison and Probation 100K'!BG10*100</f>
        <v>52.61158594491927</v>
      </c>
      <c r="BP11" s="133">
        <f>'4-5_Prison and Probation 100K'!BP10/'4-5_Prison and Probation 100K'!BH10*100</f>
        <v>49.500924214417751</v>
      </c>
      <c r="BQ11" s="133">
        <f>'4-5_Prison and Probation 100K'!BQ10/'4-5_Prison and Probation 100K'!BI10*100</f>
        <v>49.097313958608538</v>
      </c>
      <c r="BR11" s="133">
        <f>'4-5_Prison and Probation 100K'!BR10/'4-5_Prison and Probation 100K'!BJ10*100</f>
        <v>50.777202072538863</v>
      </c>
      <c r="BS11" s="133">
        <f>'4-5_Prison and Probation 100K'!BS10/'4-5_Prison and Probation 100K'!BK10*100</f>
        <v>57.05417607223476</v>
      </c>
      <c r="BT11" s="346">
        <f t="shared" si="22"/>
        <v>13.307591778543411</v>
      </c>
      <c r="BU11" s="288" t="s">
        <v>3336</v>
      </c>
      <c r="BV11" s="285">
        <f>'4-5_Prison and Probation 100K'!BV10/'4-5_Prison and Probation 100K'!BF10*100</f>
        <v>5.265017667844524</v>
      </c>
      <c r="BW11" s="285">
        <f>'4-5_Prison and Probation 100K'!BW10/'4-5_Prison and Probation 100K'!BG10*100</f>
        <v>4.9066160177271296</v>
      </c>
      <c r="BX11" s="285">
        <f>'4-5_Prison and Probation 100K'!BX10/'4-5_Prison and Probation 100K'!BH10*100</f>
        <v>4.7689463955637716</v>
      </c>
      <c r="BY11" s="285">
        <f>'4-5_Prison and Probation 100K'!BY10/'4-5_Prison and Probation 100K'!BI10*100</f>
        <v>5.8564509026860421</v>
      </c>
      <c r="BZ11" s="285">
        <f>'4-5_Prison and Probation 100K'!BZ10/'4-5_Prison and Probation 100K'!BJ10*100</f>
        <v>6.2694300518134725</v>
      </c>
      <c r="CA11" s="285">
        <f>'4-5_Prison and Probation 100K'!CA10/'4-5_Prison and Probation 100K'!BK10*100</f>
        <v>6.0383747178329576</v>
      </c>
      <c r="CB11" s="346">
        <f t="shared" si="6"/>
        <v>14.688593634008498</v>
      </c>
      <c r="CC11" s="288" t="s">
        <v>3336</v>
      </c>
      <c r="CD11" s="285" t="e">
        <f>'4-5_Prison and Probation 100K'!CD10/'4-5_Prison and Probation 100K'!BF10*100</f>
        <v>#VALUE!</v>
      </c>
      <c r="CE11" s="285" t="e">
        <f>'4-5_Prison and Probation 100K'!CE10/'4-5_Prison and Probation 100K'!BG10*100</f>
        <v>#VALUE!</v>
      </c>
      <c r="CF11" s="285" t="e">
        <f>'4-5_Prison and Probation 100K'!CF10/'4-5_Prison and Probation 100K'!BH10*100</f>
        <v>#VALUE!</v>
      </c>
      <c r="CG11" s="285" t="e">
        <f>'4-5_Prison and Probation 100K'!CG10/'4-5_Prison and Probation 100K'!BI10*100</f>
        <v>#VALUE!</v>
      </c>
      <c r="CH11" s="285" t="e">
        <f>'4-5_Prison and Probation 100K'!CH10/'4-5_Prison and Probation 100K'!BJ10*100</f>
        <v>#VALUE!</v>
      </c>
      <c r="CI11" s="285" t="e">
        <f>'4-5_Prison and Probation 100K'!CI10/'4-5_Prison and Probation 100K'!BK10*100</f>
        <v>#VALUE!</v>
      </c>
      <c r="CJ11" s="346" t="e">
        <f t="shared" si="7"/>
        <v>#VALUE!</v>
      </c>
      <c r="CK11" s="288" t="s">
        <v>3336</v>
      </c>
      <c r="CL11" s="285" t="e">
        <f>'4-5_Prison and Probation 100K'!CL10/'4-5_Prison and Probation 100K'!CD10*100</f>
        <v>#VALUE!</v>
      </c>
      <c r="CM11" s="285" t="e">
        <f>'4-5_Prison and Probation 100K'!CM10/'4-5_Prison and Probation 100K'!CE10*100</f>
        <v>#VALUE!</v>
      </c>
      <c r="CN11" s="285" t="e">
        <f>'4-5_Prison and Probation 100K'!CN10/'4-5_Prison and Probation 100K'!CF10*100</f>
        <v>#VALUE!</v>
      </c>
      <c r="CO11" s="285" t="e">
        <f>'4-5_Prison and Probation 100K'!CO10/'4-5_Prison and Probation 100K'!CG10*100</f>
        <v>#VALUE!</v>
      </c>
      <c r="CP11" s="285" t="e">
        <f>'4-5_Prison and Probation 100K'!CP10/'4-5_Prison and Probation 100K'!CH10*100</f>
        <v>#VALUE!</v>
      </c>
      <c r="CQ11" s="285" t="e">
        <f>'4-5_Prison and Probation 100K'!CQ10/'4-5_Prison and Probation 100K'!CI10*100</f>
        <v>#VALUE!</v>
      </c>
      <c r="CR11" s="346" t="e">
        <f t="shared" si="8"/>
        <v>#VALUE!</v>
      </c>
      <c r="CS11" s="288" t="s">
        <v>3336</v>
      </c>
      <c r="CT11" s="285">
        <f>'4-5_Prison and Probation 100K'!CT10/'4-5_Prison and Probation 100K'!BF10*100</f>
        <v>0.1060070671378092</v>
      </c>
      <c r="CU11" s="285">
        <f>'4-5_Prison and Probation 100K'!CU10/'4-5_Prison and Probation 100K'!BG10*100</f>
        <v>0.18993352326685661</v>
      </c>
      <c r="CV11" s="285">
        <f>'4-5_Prison and Probation 100K'!CV10/'4-5_Prison and Probation 100K'!BH10*100</f>
        <v>0.29574861367837335</v>
      </c>
      <c r="CW11" s="285">
        <f>'4-5_Prison and Probation 100K'!CW10/'4-5_Prison and Probation 100K'!BI10*100</f>
        <v>0.66050198150594464</v>
      </c>
      <c r="CX11" s="285">
        <f>'4-5_Prison and Probation 100K'!CX10/'4-5_Prison and Probation 100K'!BJ10*100</f>
        <v>0.20725388601036268</v>
      </c>
      <c r="CY11" s="285">
        <f>'4-5_Prison and Probation 100K'!CY10/'4-5_Prison and Probation 100K'!BK10*100</f>
        <v>0.11286681715575622</v>
      </c>
      <c r="CZ11" s="346">
        <f t="shared" si="9"/>
        <v>6.4710308502633467</v>
      </c>
      <c r="DA11" s="288" t="s">
        <v>3336</v>
      </c>
      <c r="DB11" s="133">
        <f>'4-5_Prison and Probation'!DP10/C11*100</f>
        <v>255.90919212957175</v>
      </c>
      <c r="DC11" s="133">
        <f>'4-5_Prison and Probation'!DQ10/D11*100</f>
        <v>267.62999544089348</v>
      </c>
      <c r="DD11" s="133">
        <f>'4-5_Prison and Probation'!DR10/E11*100</f>
        <v>242.0664343013681</v>
      </c>
      <c r="DE11" s="133">
        <f>'4-5_Prison and Probation'!DS10/F11*100</f>
        <v>197.08624708624708</v>
      </c>
      <c r="DF11" s="133">
        <f>'4-5_Prison and Probation'!DT10/G11*100</f>
        <v>163.16256753182967</v>
      </c>
      <c r="DG11" s="133">
        <f>'4-5_Prison and Probation'!DU10/H11*100</f>
        <v>153.77470031910167</v>
      </c>
      <c r="DH11" s="346">
        <f t="shared" si="10"/>
        <v>-39.910442825655679</v>
      </c>
      <c r="DI11" s="288" t="s">
        <v>3336</v>
      </c>
      <c r="DJ11" s="285">
        <f>'4-5_Prison and Probation 100K'!DJ10/'4-5_Prison and Probation 100K'!DB10*100</f>
        <v>0</v>
      </c>
      <c r="DK11" s="285">
        <f>'4-5_Prison and Probation 100K'!DK10/'4-5_Prison and Probation 100K'!DC10*100</f>
        <v>0</v>
      </c>
      <c r="DL11" s="285">
        <f>'4-5_Prison and Probation 100K'!DL10/'4-5_Prison and Probation 100K'!DD10*100</f>
        <v>9.5419847328244267E-2</v>
      </c>
      <c r="DM11" s="285">
        <f>'4-5_Prison and Probation 100K'!DM10/'4-5_Prison and Probation 100K'!DE10*100</f>
        <v>0.17740981667652278</v>
      </c>
      <c r="DN11" s="285">
        <f>'4-5_Prison and Probation 100K'!DN10/'4-5_Prison and Probation 100K'!DF10*100</f>
        <v>0.14471780028943562</v>
      </c>
      <c r="DO11" s="285">
        <f>'4-5_Prison and Probation 100K'!DO10/'4-5_Prison and Probation 100K'!DG10*100</f>
        <v>0.15331544653123802</v>
      </c>
      <c r="DP11" s="346" t="e">
        <f t="shared" si="11"/>
        <v>#DIV/0!</v>
      </c>
      <c r="DQ11" s="288" t="s">
        <v>3336</v>
      </c>
      <c r="DR11" s="285" t="e">
        <f>'4-5_Prison and Probation 100K'!DR10/'4-5_Prison and Probation 100K'!DJ10*100</f>
        <v>#DIV/0!</v>
      </c>
      <c r="DS11" s="285" t="e">
        <f>'4-5_Prison and Probation 100K'!DS10/'4-5_Prison and Probation 100K'!DK10*100</f>
        <v>#DIV/0!</v>
      </c>
      <c r="DT11" s="285">
        <f>'4-5_Prison and Probation 100K'!DT10/'4-5_Prison and Probation 100K'!DL10*100</f>
        <v>150</v>
      </c>
      <c r="DU11" s="285">
        <f>'4-5_Prison and Probation 100K'!DU10/'4-5_Prison and Probation 100K'!DM10*100</f>
        <v>100</v>
      </c>
      <c r="DV11" s="285">
        <f>'4-5_Prison and Probation 100K'!DV10/'4-5_Prison and Probation 100K'!DN10*100</f>
        <v>0</v>
      </c>
      <c r="DW11" s="285">
        <f>'4-5_Prison and Probation 100K'!DW10/'4-5_Prison and Probation 100K'!DO10*100</f>
        <v>0</v>
      </c>
      <c r="DX11" s="346" t="e">
        <f t="shared" si="12"/>
        <v>#DIV/0!</v>
      </c>
      <c r="DY11" s="288" t="s">
        <v>3336</v>
      </c>
      <c r="DZ11" s="285" t="e">
        <f>'4-5_Prison and Probation 100K'!DZ10/'4-5_Prison and Probation 100K'!DR10*100</f>
        <v>#VALUE!</v>
      </c>
      <c r="EA11" s="285" t="e">
        <f>'4-5_Prison and Probation 100K'!EA10/'4-5_Prison and Probation 100K'!DS10*100</f>
        <v>#VALUE!</v>
      </c>
      <c r="EB11" s="285" t="e">
        <f>'4-5_Prison and Probation 100K'!EB10/'4-5_Prison and Probation 100K'!DT10*100</f>
        <v>#VALUE!</v>
      </c>
      <c r="EC11" s="285">
        <f>'4-5_Prison and Probation 100K'!EC10/'4-5_Prison and Probation 100K'!DU10*100</f>
        <v>0</v>
      </c>
      <c r="ED11" s="285" t="e">
        <f>'4-5_Prison and Probation 100K'!ED10/'4-5_Prison and Probation 100K'!DV10*100</f>
        <v>#DIV/0!</v>
      </c>
      <c r="EE11" s="285" t="e">
        <f>'4-5_Prison and Probation 100K'!EE10/'4-5_Prison and Probation 100K'!DW10*100</f>
        <v>#DIV/0!</v>
      </c>
      <c r="EF11" s="346" t="e">
        <f t="shared" si="13"/>
        <v>#DIV/0!</v>
      </c>
      <c r="EG11" s="288" t="s">
        <v>3336</v>
      </c>
      <c r="EH11" s="285">
        <f>'4-5_Prison and Probation 100K'!EH10/'4-5_Prison and Probation 100K'!DB10*100</f>
        <v>100</v>
      </c>
      <c r="EI11" s="285">
        <f>'4-5_Prison and Probation 100K'!EI10/'4-5_Prison and Probation 100K'!DC10*100</f>
        <v>100</v>
      </c>
      <c r="EJ11" s="285">
        <f>'4-5_Prison and Probation 100K'!EJ10/'4-5_Prison and Probation 100K'!DD10*100</f>
        <v>99.904580152671755</v>
      </c>
      <c r="EK11" s="285">
        <f>'4-5_Prison and Probation 100K'!EK10/'4-5_Prison and Probation 100K'!DE10*100</f>
        <v>99.822590183323484</v>
      </c>
      <c r="EL11" s="285">
        <f>'4-5_Prison and Probation 100K'!EL10/'4-5_Prison and Probation 100K'!DF10*100</f>
        <v>99.855282199710572</v>
      </c>
      <c r="EM11" s="285">
        <f>'4-5_Prison and Probation 100K'!EM10/'4-5_Prison and Probation 100K'!DG10*100</f>
        <v>99.846684553468762</v>
      </c>
      <c r="EN11" s="346">
        <f t="shared" si="14"/>
        <v>-0.15331544653123785</v>
      </c>
      <c r="EO11" s="288" t="s">
        <v>3336</v>
      </c>
      <c r="EP11" s="285" t="e">
        <f>'4-5_Prison and Probation 100K'!EP10/'4-5_Prison and Probation 100K'!EH10*100</f>
        <v>#VALUE!</v>
      </c>
      <c r="EQ11" s="285" t="e">
        <f>'4-5_Prison and Probation 100K'!EQ10/'4-5_Prison and Probation 100K'!EI10*100</f>
        <v>#VALUE!</v>
      </c>
      <c r="ER11" s="285" t="e">
        <f>'4-5_Prison and Probation 100K'!ER10/'4-5_Prison and Probation 100K'!EJ10*100</f>
        <v>#VALUE!</v>
      </c>
      <c r="ES11" s="285" t="e">
        <f>'4-5_Prison and Probation 100K'!ES10/'4-5_Prison and Probation 100K'!EK10*100</f>
        <v>#VALUE!</v>
      </c>
      <c r="ET11" s="285" t="e">
        <f>'4-5_Prison and Probation 100K'!ET10/'4-5_Prison and Probation 100K'!EL10*100</f>
        <v>#VALUE!</v>
      </c>
      <c r="EU11" s="285" t="e">
        <f>'4-5_Prison and Probation 100K'!EU10/'4-5_Prison and Probation 100K'!EM10*100</f>
        <v>#VALUE!</v>
      </c>
      <c r="EV11" s="346" t="e">
        <f t="shared" si="15"/>
        <v>#VALUE!</v>
      </c>
      <c r="EW11" s="288" t="s">
        <v>3336</v>
      </c>
      <c r="EX11" s="285">
        <f>'4-5_Prison and Probation 100K'!EX10/'4-5_Prison and Probation 100K'!EH10*100</f>
        <v>55.281526291298277</v>
      </c>
      <c r="EY11" s="285">
        <f>'4-5_Prison and Probation 100K'!EY10/'4-5_Prison and Probation 100K'!EI10*100</f>
        <v>46.857390550498479</v>
      </c>
      <c r="EZ11" s="285">
        <f>'4-5_Prison and Probation 100K'!EZ10/'4-5_Prison and Probation 100K'!EJ10*100</f>
        <v>53.390639923591209</v>
      </c>
      <c r="FA11" s="285">
        <f>'4-5_Prison and Probation 100K'!FA10/'4-5_Prison and Probation 100K'!EK10*100</f>
        <v>48.755924170616112</v>
      </c>
      <c r="FB11" s="285">
        <f>'4-5_Prison and Probation 100K'!FB10/'4-5_Prison and Probation 100K'!EL10*100</f>
        <v>44.782608695652172</v>
      </c>
      <c r="FC11" s="285">
        <f>'4-5_Prison and Probation 100K'!FC10/'4-5_Prison and Probation 100K'!EM10*100</f>
        <v>40.998080614203452</v>
      </c>
      <c r="FD11" s="346">
        <f t="shared" si="16"/>
        <v>-25.837647104441729</v>
      </c>
      <c r="FE11" s="288" t="s">
        <v>3336</v>
      </c>
      <c r="FF11" s="285">
        <f>'4-5_Prison and Probation 100K'!FF10/'4-5_Prison and Probation 100K'!EH10*100</f>
        <v>0.55839925546765934</v>
      </c>
      <c r="FG11" s="285">
        <f>'4-5_Prison and Probation 100K'!FG10/'4-5_Prison and Probation 100K'!EI10*100</f>
        <v>0.39011703511053308</v>
      </c>
      <c r="FH11" s="285">
        <f>'4-5_Prison and Probation 100K'!FH10/'4-5_Prison and Probation 100K'!EJ10*100</f>
        <v>0.23877745940783188</v>
      </c>
      <c r="FI11" s="285">
        <f>'4-5_Prison and Probation 100K'!FI10/'4-5_Prison and Probation 100K'!EK10*100</f>
        <v>0.82938388625592407</v>
      </c>
      <c r="FJ11" s="285">
        <f>'4-5_Prison and Probation 100K'!FJ10/'4-5_Prison and Probation 100K'!EL10*100</f>
        <v>1.0144927536231882</v>
      </c>
      <c r="FK11" s="285">
        <f>'4-5_Prison and Probation 100K'!FK10/'4-5_Prison and Probation 100K'!EM10*100</f>
        <v>1.7658349328214968</v>
      </c>
      <c r="FL11" s="346">
        <f t="shared" si="17"/>
        <v>216.23160588611637</v>
      </c>
      <c r="FM11" s="288" t="s">
        <v>3336</v>
      </c>
      <c r="FN11" s="285" t="e">
        <f>'4-5_Prison and Probation 100K'!FN10/'4-5_Prison and Probation 100K'!FF10*100</f>
        <v>#VALUE!</v>
      </c>
      <c r="FO11" s="285" t="e">
        <f>'4-5_Prison and Probation 100K'!FO10/'4-5_Prison and Probation 100K'!FG10*100</f>
        <v>#VALUE!</v>
      </c>
      <c r="FP11" s="285" t="e">
        <f>'4-5_Prison and Probation 100K'!FP10/'4-5_Prison and Probation 100K'!FH10*100</f>
        <v>#VALUE!</v>
      </c>
      <c r="FQ11" s="285" t="e">
        <f>'4-5_Prison and Probation 100K'!FQ10/'4-5_Prison and Probation 100K'!FI10*100</f>
        <v>#VALUE!</v>
      </c>
      <c r="FR11" s="285">
        <f>'4-5_Prison and Probation 100K'!FR10/'4-5_Prison and Probation 100K'!FJ10*100</f>
        <v>100</v>
      </c>
      <c r="FS11" s="285">
        <f>'4-5_Prison and Probation 100K'!FS10/'4-5_Prison and Probation 100K'!FK10*100</f>
        <v>78.260869565217391</v>
      </c>
      <c r="FT11" s="346" t="e">
        <f t="shared" si="18"/>
        <v>#VALUE!</v>
      </c>
      <c r="FU11" s="288" t="s">
        <v>3336</v>
      </c>
      <c r="FV11" s="285">
        <f>'4-5_Prison and Probation 100K'!FV10/'4-5_Prison and Probation 100K'!EH10*100</f>
        <v>0.55839925546765934</v>
      </c>
      <c r="FW11" s="285">
        <f>'4-5_Prison and Probation 100K'!FW10/'4-5_Prison and Probation 100K'!EI10*100</f>
        <v>0.39011703511053308</v>
      </c>
      <c r="FX11" s="285">
        <f>'4-5_Prison and Probation 100K'!FX10/'4-5_Prison and Probation 100K'!EJ10*100</f>
        <v>0.23877745940783188</v>
      </c>
      <c r="FY11" s="285">
        <f>'4-5_Prison and Probation 100K'!FY10/'4-5_Prison and Probation 100K'!EK10*100</f>
        <v>0</v>
      </c>
      <c r="FZ11" s="285">
        <f>'4-5_Prison and Probation 100K'!FZ10/'4-5_Prison and Probation 100K'!EL10*100</f>
        <v>0</v>
      </c>
      <c r="GA11" s="285">
        <f>'4-5_Prison and Probation 100K'!GA10/'4-5_Prison and Probation 100K'!EM10*100</f>
        <v>3.8387715930902115E-2</v>
      </c>
      <c r="GB11" s="346">
        <f t="shared" si="19"/>
        <v>-93.125399872040944</v>
      </c>
      <c r="GC11" s="288" t="s">
        <v>3336</v>
      </c>
      <c r="GE11" s="133">
        <f>'4-5_Prison and Probation'!HA10/'4-5_Prison and Probation 100K'!$G10*100</f>
        <v>57.142317427934564</v>
      </c>
      <c r="GF11" s="285">
        <f>'4-5_Prison and Probation 100K'!GF10/'4-5_Prison and Probation 100K'!GE10*100</f>
        <v>8.2644628099173563</v>
      </c>
      <c r="GG11" s="285">
        <f>'4-5_Prison and Probation 100K'!GG10/'4-5_Prison and Probation 100K'!GE10*100</f>
        <v>2.4253068385046666</v>
      </c>
      <c r="GH11" s="285">
        <f>'4-5_Prison and Probation 100K'!GH10/'4-5_Prison and Probation 100K'!GE10*100</f>
        <v>51.652892561983464</v>
      </c>
      <c r="GI11" s="285">
        <f>'4-5_Prison and Probation 100K'!GI10/'4-5_Prison and Probation 100K'!GH10*100</f>
        <v>49.2</v>
      </c>
      <c r="GJ11" s="288" t="s">
        <v>3336</v>
      </c>
      <c r="GK11" s="133">
        <f>'4-5_Prison and Probation'!HG10/'4-5_Prison and Probation 100K'!$G10*100</f>
        <v>2.8335033435339452</v>
      </c>
      <c r="GL11" s="285">
        <f>'4-5_Prison and Probation 100K'!GL10/'4-5_Prison and Probation 100K'!GK10*100</f>
        <v>8.3333333333333321</v>
      </c>
      <c r="GM11" s="285" t="e">
        <f>'4-5_Prison and Probation 100K'!GM10/'4-5_Prison and Probation 100K'!GK10*100</f>
        <v>#VALUE!</v>
      </c>
      <c r="GN11" s="285" t="e">
        <f>'4-5_Prison and Probation 100K'!GN10/'4-5_Prison and Probation 100K'!GK10*100</f>
        <v>#VALUE!</v>
      </c>
      <c r="GO11" s="285" t="e">
        <f>'4-5_Prison and Probation 100K'!GO10/'4-5_Prison and Probation 100K'!GN10*100</f>
        <v>#VALUE!</v>
      </c>
      <c r="GP11" s="288" t="s">
        <v>3336</v>
      </c>
      <c r="GQ11" s="133">
        <f>'4-5_Prison and Probation'!HM10/'4-5_Prison and Probation 100K'!$G10*100</f>
        <v>6.4934451622652904</v>
      </c>
      <c r="GR11" s="285" t="e">
        <f>'4-5_Prison and Probation 100K'!GR10/'4-5_Prison and Probation 100K'!GQ10*100</f>
        <v>#VALUE!</v>
      </c>
      <c r="GS11" s="285" t="e">
        <f>'4-5_Prison and Probation 100K'!GS10/'4-5_Prison and Probation 100K'!GQ10*100</f>
        <v>#VALUE!</v>
      </c>
      <c r="GT11" s="285" t="e">
        <f>'4-5_Prison and Probation 100K'!GT10/'4-5_Prison and Probation 100K'!GQ10*100</f>
        <v>#VALUE!</v>
      </c>
      <c r="GU11" s="285" t="e">
        <f>'4-5_Prison and Probation 100K'!GU10/'4-5_Prison and Probation 100K'!GT10*100</f>
        <v>#VALUE!</v>
      </c>
      <c r="GV11" s="288" t="s">
        <v>3336</v>
      </c>
      <c r="GW11" s="133">
        <f>'4-5_Prison and Probation'!HS10/'4-5_Prison and Probation 100K'!$G10*100</f>
        <v>3.0696286221617743</v>
      </c>
      <c r="GX11" s="285" t="e">
        <f>'4-5_Prison and Probation 100K'!GX10/'4-5_Prison and Probation 100K'!GW10*100</f>
        <v>#VALUE!</v>
      </c>
      <c r="GY11" s="285" t="e">
        <f>'4-5_Prison and Probation 100K'!GY10/'4-5_Prison and Probation 100K'!GW10*100</f>
        <v>#VALUE!</v>
      </c>
      <c r="GZ11" s="285" t="e">
        <f>'4-5_Prison and Probation 100K'!GZ10/'4-5_Prison and Probation 100K'!GW10*100</f>
        <v>#VALUE!</v>
      </c>
      <c r="HA11" s="285" t="e">
        <f>'4-5_Prison and Probation 100K'!HA10/'4-5_Prison and Probation 100K'!GZ10*100</f>
        <v>#VALUE!</v>
      </c>
      <c r="HB11" s="288" t="s">
        <v>3336</v>
      </c>
      <c r="HC11" s="133" t="e">
        <f>'4-5_Prison and Probation'!HY10/'4-5_Prison and Probation 100K'!$G10*100</f>
        <v>#VALUE!</v>
      </c>
      <c r="HD11" s="285" t="e">
        <f>'4-5_Prison and Probation 100K'!HD10/'4-5_Prison and Probation 100K'!HC10*100</f>
        <v>#VALUE!</v>
      </c>
      <c r="HE11" s="285" t="e">
        <f>'4-5_Prison and Probation 100K'!HE10/'4-5_Prison and Probation 100K'!HC10*100</f>
        <v>#VALUE!</v>
      </c>
      <c r="HF11" s="285" t="e">
        <f>'4-5_Prison and Probation 100K'!HF10/'4-5_Prison and Probation 100K'!HC10*100</f>
        <v>#VALUE!</v>
      </c>
      <c r="HG11" s="285" t="e">
        <f>'4-5_Prison and Probation 100K'!HG10/'4-5_Prison and Probation 100K'!HF10*100</f>
        <v>#VALUE!</v>
      </c>
      <c r="HH11" s="288" t="s">
        <v>3336</v>
      </c>
      <c r="HI11" s="133" t="e">
        <f>'4-5_Prison and Probation'!IE10/'4-5_Prison and Probation 100K'!$G10*100</f>
        <v>#VALUE!</v>
      </c>
      <c r="HJ11" s="285" t="e">
        <f>'4-5_Prison and Probation 100K'!HJ10/'4-5_Prison and Probation 100K'!HI10*100</f>
        <v>#VALUE!</v>
      </c>
      <c r="HK11" s="285" t="e">
        <f>'4-5_Prison and Probation 100K'!HK10/'4-5_Prison and Probation 100K'!HI10*100</f>
        <v>#VALUE!</v>
      </c>
      <c r="HL11" s="285" t="e">
        <f>'4-5_Prison and Probation 100K'!HL10/'4-5_Prison and Probation 100K'!HI10*100</f>
        <v>#VALUE!</v>
      </c>
      <c r="HM11" s="285" t="e">
        <f>'4-5_Prison and Probation 100K'!HM10/'4-5_Prison and Probation 100K'!HL10*100</f>
        <v>#VALUE!</v>
      </c>
      <c r="HN11" s="288" t="s">
        <v>3336</v>
      </c>
      <c r="HO11" s="133">
        <f>'4-5_Prison and Probation'!IK10/'4-5_Prison and Probation 100K'!$G10*100</f>
        <v>4.250255015300918</v>
      </c>
      <c r="HP11" s="285" t="e">
        <f>'4-5_Prison and Probation 100K'!HP10/'4-5_Prison and Probation 100K'!HO10*100</f>
        <v>#VALUE!</v>
      </c>
      <c r="HQ11" s="285" t="e">
        <f>'4-5_Prison and Probation 100K'!HQ10/'4-5_Prison and Probation 100K'!HO10*100</f>
        <v>#VALUE!</v>
      </c>
      <c r="HR11" s="285" t="e">
        <f>'4-5_Prison and Probation 100K'!HR10/'4-5_Prison and Probation 100K'!HO10*100</f>
        <v>#VALUE!</v>
      </c>
      <c r="HS11" s="285" t="e">
        <f>'4-5_Prison and Probation 100K'!HS10/'4-5_Prison and Probation 100K'!HR10*100</f>
        <v>#VALUE!</v>
      </c>
      <c r="HT11" s="288" t="s">
        <v>3336</v>
      </c>
      <c r="HU11" s="133" t="e">
        <f>'4-5_Prison and Probation'!IQ10/'4-5_Prison and Probation 100K'!$G10*100</f>
        <v>#VALUE!</v>
      </c>
      <c r="HV11" s="285" t="e">
        <f>'4-5_Prison and Probation 100K'!HV10/'4-5_Prison and Probation 100K'!HU10*100</f>
        <v>#VALUE!</v>
      </c>
      <c r="HW11" s="285" t="e">
        <f>'4-5_Prison and Probation 100K'!HW10/'4-5_Prison and Probation 100K'!HU10*100</f>
        <v>#VALUE!</v>
      </c>
      <c r="HX11" s="285" t="e">
        <f>'4-5_Prison and Probation 100K'!HX10/'4-5_Prison and Probation 100K'!HU10*100</f>
        <v>#VALUE!</v>
      </c>
      <c r="HY11" s="285" t="e">
        <f>'4-5_Prison and Probation 100K'!HY10/'4-5_Prison and Probation 100K'!HX10*100</f>
        <v>#VALUE!</v>
      </c>
      <c r="HZ11" s="288" t="s">
        <v>3336</v>
      </c>
      <c r="IA11" s="133">
        <f>'4-5_Prison and Probation'!IW10/'4-5_Prison and Probation 100K'!$G10*100</f>
        <v>4.6044429332426615</v>
      </c>
      <c r="IB11" s="285" t="e">
        <f>'4-5_Prison and Probation 100K'!IB10/'4-5_Prison and Probation 100K'!IA10*100</f>
        <v>#VALUE!</v>
      </c>
      <c r="IC11" s="285" t="e">
        <f>'4-5_Prison and Probation 100K'!IC10/'4-5_Prison and Probation 100K'!IA10*100</f>
        <v>#VALUE!</v>
      </c>
      <c r="ID11" s="285" t="e">
        <f>'4-5_Prison and Probation 100K'!ID10/'4-5_Prison and Probation 100K'!IA10*100</f>
        <v>#VALUE!</v>
      </c>
      <c r="IE11" s="285" t="e">
        <f>'4-5_Prison and Probation 100K'!IE10/'4-5_Prison and Probation 100K'!ID10*100</f>
        <v>#VALUE!</v>
      </c>
      <c r="IF11" s="288" t="s">
        <v>3336</v>
      </c>
      <c r="IG11" s="133">
        <f>'4-5_Prison and Probation'!JC10/'4-5_Prison and Probation 100K'!$G10*100</f>
        <v>9.5630737844270648</v>
      </c>
      <c r="IH11" s="285" t="e">
        <f>'4-5_Prison and Probation 100K'!IH10/'4-5_Prison and Probation 100K'!IG10*100</f>
        <v>#VALUE!</v>
      </c>
      <c r="II11" s="285" t="e">
        <f>'4-5_Prison and Probation 100K'!II10/'4-5_Prison and Probation 100K'!IG10*100</f>
        <v>#VALUE!</v>
      </c>
      <c r="IJ11" s="285" t="e">
        <f>'4-5_Prison and Probation 100K'!IJ10/'4-5_Prison and Probation 100K'!IG10*100</f>
        <v>#VALUE!</v>
      </c>
      <c r="IK11" s="285" t="e">
        <f>'4-5_Prison and Probation 100K'!IK10/'4-5_Prison and Probation 100K'!IJ10*100</f>
        <v>#VALUE!</v>
      </c>
      <c r="IL11" s="288" t="s">
        <v>3336</v>
      </c>
      <c r="IM11" s="133" t="e">
        <f>'4-5_Prison and Probation'!JI10/'4-5_Prison and Probation 100K'!$G10*100</f>
        <v>#VALUE!</v>
      </c>
      <c r="IN11" s="285" t="e">
        <f>'4-5_Prison and Probation 100K'!IN10/'4-5_Prison and Probation 100K'!IM10*100</f>
        <v>#VALUE!</v>
      </c>
      <c r="IO11" s="285" t="e">
        <f>'4-5_Prison and Probation 100K'!IO10/'4-5_Prison and Probation 100K'!IM10*100</f>
        <v>#VALUE!</v>
      </c>
      <c r="IP11" s="285" t="e">
        <f>'4-5_Prison and Probation 100K'!IP10/'4-5_Prison and Probation 100K'!IM10*100</f>
        <v>#VALUE!</v>
      </c>
      <c r="IQ11" s="285" t="e">
        <f>'4-5_Prison and Probation 100K'!IQ10/'4-5_Prison and Probation 100K'!IP10*100</f>
        <v>#VALUE!</v>
      </c>
      <c r="IR11" s="288" t="s">
        <v>3336</v>
      </c>
      <c r="IS11" s="133">
        <f>'4-5_Prison and Probation'!JO10/'4-5_Prison and Probation 100K'!$G10*100</f>
        <v>15.702331028750613</v>
      </c>
      <c r="IT11" s="285" t="e">
        <f>'4-5_Prison and Probation 100K'!IT10/'4-5_Prison and Probation 100K'!IS10*100</f>
        <v>#VALUE!</v>
      </c>
      <c r="IU11" s="285" t="e">
        <f>'4-5_Prison and Probation 100K'!IU10/'4-5_Prison and Probation 100K'!IS10*100</f>
        <v>#VALUE!</v>
      </c>
      <c r="IV11" s="285" t="e">
        <f>'4-5_Prison and Probation 100K'!IV10/'4-5_Prison and Probation 100K'!IS10*100</f>
        <v>#VALUE!</v>
      </c>
      <c r="IW11" s="285" t="e">
        <f>'4-5_Prison and Probation 100K'!IW10/'4-5_Prison and Probation 100K'!IV10*100</f>
        <v>#VALUE!</v>
      </c>
      <c r="IX11" s="381" t="s">
        <v>3336</v>
      </c>
      <c r="IY11" s="133">
        <f>'4-5_Prison and Probation'!KO10/'4-5_Prison and Probation 100K'!H10*100</f>
        <v>47.505714241930221</v>
      </c>
      <c r="IZ11" s="285">
        <f>'4-5_Prison and Probation'!AO10/'4-5_Prison and Probation'!KO10</f>
        <v>1.6575682382133996</v>
      </c>
      <c r="JA11" s="133">
        <f>'4-5_Prison and Probation 100K'!IZ10/'4-5_Prison and Probation 100K'!IY10*100</f>
        <v>95.285359801488823</v>
      </c>
      <c r="JB11" s="133">
        <f>'4-5_Prison and Probation 100K'!JA10/'4-5_Prison and Probation 100K'!IY10*100</f>
        <v>4.7146401985111659</v>
      </c>
      <c r="JC11" s="288" t="s">
        <v>3336</v>
      </c>
      <c r="JD11" s="285">
        <f>'4-5_Prison and Probation 100K'!JC10/'4-5_Prison and Probation 100K'!IY10*100</f>
        <v>0</v>
      </c>
      <c r="JE11" s="285">
        <f>'4-5_Prison and Probation 100K'!JD10/'4-5_Prison and Probation 100K'!IY10*100</f>
        <v>0</v>
      </c>
      <c r="JF11" s="285" t="e">
        <f>'4-5_Prison and Probation 100K'!JE10/'4-5_Prison and Probation 100K'!JC10*100</f>
        <v>#DIV/0!</v>
      </c>
      <c r="JG11" s="285" t="e">
        <f>'4-5_Prison and Probation 100K'!JF10/'4-5_Prison and Probation 100K'!JD10*100</f>
        <v>#DIV/0!</v>
      </c>
      <c r="JH11" s="285" t="e">
        <f>'4-5_Prison and Probation 100K'!JG10/'4-5_Prison and Probation 100K'!JC10*100</f>
        <v>#DIV/0!</v>
      </c>
      <c r="JI11" s="285" t="e">
        <f>'4-5_Prison and Probation 100K'!JH10/'4-5_Prison and Probation 100K'!JD10*100</f>
        <v>#DIV/0!</v>
      </c>
      <c r="JJ11" s="285" t="e">
        <f>'4-5_Prison and Probation 100K'!JI10/'4-5_Prison and Probation 100K'!JC10*100</f>
        <v>#DIV/0!</v>
      </c>
      <c r="JK11" s="285" t="e">
        <f>'4-5_Prison and Probation 100K'!JJ10/'4-5_Prison and Probation 100K'!JD10*100</f>
        <v>#DIV/0!</v>
      </c>
      <c r="JL11" s="285">
        <f>'4-5_Prison and Probation 100K'!JK10/'4-5_Prison and Probation 100K'!IZ10*100</f>
        <v>100</v>
      </c>
      <c r="JM11" s="285">
        <f>'4-5_Prison and Probation 100K'!JL10/'4-5_Prison and Probation 100K'!JA10*100</f>
        <v>100</v>
      </c>
      <c r="JN11" s="288" t="s">
        <v>3336</v>
      </c>
      <c r="JO11" s="285">
        <f>'4-5_Prison and Probation 100K'!JN10/'4-5_Prison and Probation 100K'!JK10*100</f>
        <v>1.8229166666666667</v>
      </c>
      <c r="JP11" s="285">
        <f>'4-5_Prison and Probation 100K'!JO10/'4-5_Prison and Probation 100K'!JL10</f>
        <v>0</v>
      </c>
      <c r="JQ11" s="285">
        <f>'4-5_Prison and Probation 100K'!JP10/'4-5_Prison and Probation 100K'!JK10*100</f>
        <v>98.177083333333343</v>
      </c>
      <c r="JR11" s="285">
        <f>'4-5_Prison and Probation 100K'!JQ10/'4-5_Prison and Probation 100K'!JL10*100</f>
        <v>0</v>
      </c>
      <c r="JS11" s="285">
        <f>'4-5_Prison and Probation 100K'!JR10/'4-5_Prison and Probation 100K'!JK10*100</f>
        <v>0</v>
      </c>
      <c r="JT11" s="285">
        <f>'4-5_Prison and Probation 100K'!JS10/'4-5_Prison and Probation 100K'!JL10*100</f>
        <v>0</v>
      </c>
      <c r="JU11" s="288" t="s">
        <v>3336</v>
      </c>
      <c r="JV11" s="285">
        <f>'4-5_Prison and Probation 100K'!JU10/'4-5_Prison and Probation 100K'!JK10*100</f>
        <v>0</v>
      </c>
      <c r="JW11" s="285">
        <f>'4-5_Prison and Probation 100K'!JV10/'4-5_Prison and Probation 100K'!JL10*100</f>
        <v>0</v>
      </c>
      <c r="JX11" s="285">
        <f>'4-5_Prison and Probation 100K'!JW10/'4-5_Prison and Probation 100K'!JK10*100</f>
        <v>0</v>
      </c>
      <c r="JY11" s="285">
        <f>'4-5_Prison and Probation 100K'!JX10/'4-5_Prison and Probation 100K'!JL10*100</f>
        <v>15.789473684210522</v>
      </c>
      <c r="JZ11" s="285">
        <f>'4-5_Prison and Probation 100K'!JY10/'4-5_Prison and Probation 100K'!JK10*100</f>
        <v>0</v>
      </c>
      <c r="KA11" s="285">
        <f>'4-5_Prison and Probation 100K'!JZ10/'4-5_Prison and Probation 100K'!JL10*100</f>
        <v>52.631578947368411</v>
      </c>
      <c r="KB11" s="288" t="s">
        <v>3336</v>
      </c>
      <c r="KC11" s="285">
        <f>'4-5_Prison and Probation 100K'!KB10/'4-5_Prison and Probation 100K'!JK10*100</f>
        <v>0</v>
      </c>
      <c r="KD11" s="285">
        <f>'4-5_Prison and Probation 100K'!KC10/'4-5_Prison and Probation 100K'!JL10*100</f>
        <v>10.526315789473683</v>
      </c>
      <c r="KE11" s="285">
        <f>'4-5_Prison and Probation 100K'!KD10/'4-5_Prison and Probation 100K'!JK10*100</f>
        <v>0</v>
      </c>
      <c r="KF11" s="285">
        <f>'4-5_Prison and Probation 100K'!KE10/'4-5_Prison and Probation 100K'!JL10*100</f>
        <v>21.052631578947366</v>
      </c>
      <c r="KG11" s="288" t="s">
        <v>3336</v>
      </c>
      <c r="KH11" s="285">
        <f>'4-5_Prison and Probation 100K'!KG10</f>
        <v>125.85477350863275</v>
      </c>
      <c r="KI11" s="285">
        <f>'4-5_Prison and Probation 100K'!KH10/'4-5_Prison and Probation 100K'!KG10*100</f>
        <v>1.7823639774859286</v>
      </c>
      <c r="KJ11" s="285">
        <f>'4-5_Prison and Probation 100K'!KI10/'4-5_Prison and Probation 100K'!KG10*100</f>
        <v>32.833020637898677</v>
      </c>
      <c r="KK11" s="285">
        <f>'4-5_Prison and Probation 100K'!KJ10/'4-5_Prison and Probation 100K'!KG10*100</f>
        <v>6.0037523452157595</v>
      </c>
      <c r="KL11" s="285" t="e">
        <f>'4-5_Prison and Probation 100K'!KK10/'4-5_Prison and Probation 100K'!KJ10*100</f>
        <v>#VALUE!</v>
      </c>
      <c r="KM11" s="288" t="s">
        <v>3336</v>
      </c>
      <c r="KN11" s="285">
        <f>'4-5_Prison and Probation'!OZ10/G11*100</f>
        <v>259.6197438512977</v>
      </c>
      <c r="KO11" s="285">
        <f>'4-5_Prison and Probation 100K'!KN10/'4-5_Prison and Probation 100K'!KM10*100</f>
        <v>4.8203728967712598</v>
      </c>
      <c r="KP11" s="285">
        <f>'4-5_Prison and Probation 100K'!KO10/'4-5_Prison and Probation 100K'!KM10*100</f>
        <v>23.055934515688953</v>
      </c>
      <c r="KQ11" s="285">
        <f>'4-5_Prison and Probation 100K'!KP10/'4-5_Prison and Probation 100K'!KM10*100</f>
        <v>21.418826739427015</v>
      </c>
      <c r="KR11" s="285" t="e">
        <f>'4-5_Prison and Probation 100K'!KQ10/'4-5_Prison and Probation 100K'!KP10*100</f>
        <v>#VALUE!</v>
      </c>
      <c r="KS11" s="288" t="s">
        <v>3336</v>
      </c>
      <c r="KT11" s="285">
        <f>'4-5_Prison and Probation'!PF10/G11*100</f>
        <v>53.718500887831041</v>
      </c>
      <c r="KU11" s="285" t="e">
        <f>'4-5_Prison and Probation'!PG10/'4-5_Prison and Probation'!PF10*100</f>
        <v>#VALUE!</v>
      </c>
      <c r="KV11" s="285" t="e">
        <f>'4-5_Prison and Probation'!PH10/'4-5_Prison and Probation'!PF10*100</f>
        <v>#VALUE!</v>
      </c>
      <c r="KW11" s="285" t="e">
        <f>'4-5_Prison and Probation'!PI10/'4-5_Prison and Probation'!PF10*100</f>
        <v>#VALUE!</v>
      </c>
      <c r="KX11" s="285" t="e">
        <f>'4-5_Prison and Probation'!PJ10/'4-5_Prison and Probation'!PF10*100</f>
        <v>#VALUE!</v>
      </c>
      <c r="KY11" s="285">
        <f>'4-5_Prison and Probation'!PK10/'4-5_Prison and Probation'!PF10*100</f>
        <v>0.21978021978021978</v>
      </c>
      <c r="KZ11" s="285" t="e">
        <f>'4-5_Prison and Probation'!PL10/'4-5_Prison and Probation'!PF10*100</f>
        <v>#VALUE!</v>
      </c>
      <c r="LA11" s="288" t="s">
        <v>3336</v>
      </c>
      <c r="LB11" s="285">
        <f>'4-5_Prison and Probation'!PN10/G11*100</f>
        <v>125.85477350863275</v>
      </c>
      <c r="LC11" s="285">
        <f>'4-5_Prison and Probation'!PO10/G11*100</f>
        <v>259.6197438512977</v>
      </c>
      <c r="LD11" s="288" t="s">
        <v>3336</v>
      </c>
      <c r="LE11" s="285">
        <f>'4-5_Prison and Probation 100K'!LD10/'4-5_Prison and Probation 100K'!LA10*100</f>
        <v>18.011257035647276</v>
      </c>
      <c r="LF11" s="285">
        <f>'4-5_Prison and Probation 100K'!LE10/'4-5_Prison and Probation 100K'!LB10*100</f>
        <v>39.836289222373814</v>
      </c>
      <c r="LG11" s="285" t="e">
        <f>'4-5_Prison and Probation 100K'!LF10/'4-5_Prison and Probation 100K'!LA10*100</f>
        <v>#VALUE!</v>
      </c>
      <c r="LH11" s="285" t="e">
        <f>'4-5_Prison and Probation 100K'!LG10/'4-5_Prison and Probation 100K'!LB10*100</f>
        <v>#VALUE!</v>
      </c>
      <c r="LI11" s="285" t="e">
        <f>'4-5_Prison and Probation 100K'!LH10/'4-5_Prison and Probation 100K'!LA10*100</f>
        <v>#VALUE!</v>
      </c>
      <c r="LJ11" s="285" t="e">
        <f>'4-5_Prison and Probation 100K'!LI10/'4-5_Prison and Probation 100K'!LB10*100</f>
        <v>#VALUE!</v>
      </c>
      <c r="LK11" s="288" t="s">
        <v>3336</v>
      </c>
      <c r="LL11" s="285" t="e">
        <f>'4-5_Prison and Probation 100K'!LK10/'4-5_Prison and Probation 100K'!LA10*100</f>
        <v>#VALUE!</v>
      </c>
      <c r="LM11" s="285" t="e">
        <f>'4-5_Prison and Probation 100K'!LL10/'4-5_Prison and Probation 100K'!LB10*100</f>
        <v>#VALUE!</v>
      </c>
      <c r="LN11" s="285">
        <f>'4-5_Prison and Probation 100K'!LM10/'4-5_Prison and Probation 100K'!LA10*100</f>
        <v>81.332082551594738</v>
      </c>
      <c r="LO11" s="285">
        <f>'4-5_Prison and Probation 100K'!LN10/'4-5_Prison and Probation 100K'!LB10*100</f>
        <v>60.072760345611655</v>
      </c>
      <c r="LP11" s="285" t="e">
        <f>'4-5_Prison and Probation 100K'!LO10/'4-5_Prison and Probation 100K'!LA10*100</f>
        <v>#VALUE!</v>
      </c>
      <c r="LQ11" s="285" t="e">
        <f>'4-5_Prison and Probation 100K'!LP10/'4-5_Prison and Probation 100K'!LB10*100</f>
        <v>#VALUE!</v>
      </c>
      <c r="LR11" s="288" t="s">
        <v>3336</v>
      </c>
      <c r="LS11" s="285" t="e">
        <f>'4-5_Prison and Probation 100K'!LR10/'4-5_Prison and Probation 100K'!LA10*100</f>
        <v>#VALUE!</v>
      </c>
      <c r="LT11" s="285" t="e">
        <f>'4-5_Prison and Probation 100K'!LS10/'4-5_Prison and Probation 100K'!LB10*100</f>
        <v>#VALUE!</v>
      </c>
      <c r="LU11" s="285" t="e">
        <f>'4-5_Prison and Probation 100K'!LT10/'4-5_Prison and Probation 100K'!LA10*100</f>
        <v>#VALUE!</v>
      </c>
      <c r="LV11" s="285" t="e">
        <f>'4-5_Prison and Probation 100K'!LU10/'4-5_Prison and Probation 100K'!LB10*100</f>
        <v>#VALUE!</v>
      </c>
      <c r="LW11" s="285" t="e">
        <f>'4-5_Prison and Probation 100K'!LV10/'4-5_Prison and Probation 100K'!LA10*100</f>
        <v>#VALUE!</v>
      </c>
      <c r="LX11" s="285" t="e">
        <f>'4-5_Prison and Probation 100K'!LW10/'4-5_Prison and Probation 100K'!LB10*100</f>
        <v>#VALUE!</v>
      </c>
      <c r="LY11" s="288" t="s">
        <v>3336</v>
      </c>
      <c r="LZ11" s="285" t="e">
        <f>'4-5_Prison and Probation 100K'!LY10/'4-5_Prison and Probation 100K'!LA10*100</f>
        <v>#VALUE!</v>
      </c>
      <c r="MA11" s="285" t="e">
        <f>'4-5_Prison and Probation 100K'!LZ10/'4-5_Prison and Probation 100K'!LB10*100</f>
        <v>#VALUE!</v>
      </c>
      <c r="MB11" s="285">
        <f>'4-5_Prison and Probation 100K'!MA10/'4-5_Prison and Probation 100K'!LA10*100</f>
        <v>0.6566604127579736</v>
      </c>
      <c r="MC11" s="285" t="e">
        <f>'4-5_Prison and Probation 100K'!MB10/'4-5_Prison and Probation 100K'!LB10*100</f>
        <v>#VALUE!</v>
      </c>
      <c r="MD11" s="285" t="e">
        <f>'4-5_Prison and Probation 100K'!MC10/'4-5_Prison and Probation 100K'!LA10*100</f>
        <v>#VALUE!</v>
      </c>
      <c r="ME11" s="285" t="e">
        <f>'4-5_Prison and Probation 100K'!MD10/'4-5_Prison and Probation 100K'!LB10*100</f>
        <v>#VALUE!</v>
      </c>
      <c r="MF11" s="288" t="s">
        <v>3336</v>
      </c>
      <c r="MG11" s="285">
        <f>'4-5_Prison and Probation 100K'!MF10</f>
        <v>53.718500887831041</v>
      </c>
      <c r="MH11" s="285" t="e">
        <f>'4-5_Prison and Probation 100K'!MG10/'4-5_Prison and Probation 100K'!MF10*100</f>
        <v>#VALUE!</v>
      </c>
      <c r="MI11" s="285" t="e">
        <f>'4-5_Prison and Probation 100K'!MH10/'4-5_Prison and Probation 100K'!MF10*100</f>
        <v>#VALUE!</v>
      </c>
      <c r="MJ11" s="285" t="e">
        <f>'4-5_Prison and Probation 100K'!MI10/'4-5_Prison and Probation 100K'!MF10*100</f>
        <v>#VALUE!</v>
      </c>
      <c r="MK11" s="285" t="e">
        <f>'4-5_Prison and Probation 100K'!MJ10/'4-5_Prison and Probation 100K'!MF10*100</f>
        <v>#VALUE!</v>
      </c>
      <c r="ML11" s="285">
        <f>'4-5_Prison and Probation 100K'!MK10/'4-5_Prison and Probation 100K'!MF10*100</f>
        <v>0.21978021978021978</v>
      </c>
      <c r="MM11" s="285" t="e">
        <f>'4-5_Prison and Probation 100K'!ML10/'4-5_Prison and Probation 100K'!MF10*100</f>
        <v>#VALUE!</v>
      </c>
      <c r="MN11" s="288" t="s">
        <v>3336</v>
      </c>
      <c r="MO11" s="285">
        <f>'4-5_Prison and Probation 100K'!MN10</f>
        <v>4.0141297366730893</v>
      </c>
      <c r="MP11" s="288" t="s">
        <v>3336</v>
      </c>
      <c r="MQ11" s="285">
        <f>'4-5_Prison and Probation 100K'!MP10/'4-5_Prison and Probation 100K'!MN10*100</f>
        <v>5.8823529411764701</v>
      </c>
      <c r="MR11" s="285">
        <f>'4-5_Prison and Probation 100K'!MQ10/'4-5_Prison and Probation 100K'!MN10*100</f>
        <v>47.058823529411761</v>
      </c>
      <c r="MS11" s="285">
        <f>'4-5_Prison and Probation 100K'!MR10/'4-5_Prison and Probation 100K'!MN10*100</f>
        <v>70.588235294117638</v>
      </c>
      <c r="MT11" s="285" t="e">
        <f>'4-5_Prison and Probation 100K'!MS10/'4-5_Prison and Probation 100K'!MN10*100</f>
        <v>#VALUE!</v>
      </c>
      <c r="MU11" s="288" t="s">
        <v>3336</v>
      </c>
      <c r="MV11" s="285" t="e">
        <f>'4-5_Prison and Probation 100K'!MU10/'4-5_Prison and Probation 100K'!MN10*100</f>
        <v>#VALUE!</v>
      </c>
      <c r="MW11" s="285">
        <f>'4-5_Prison and Probation 100K'!MV10/'4-5_Prison and Probation 100K'!MN10*100</f>
        <v>29.411764705882355</v>
      </c>
      <c r="MX11" s="285">
        <f>'4-5_Prison and Probation 100K'!MW10/'4-5_Prison and Probation 100K'!MN10*100</f>
        <v>0</v>
      </c>
      <c r="MY11" s="285" t="e">
        <f>'4-5_Prison and Probation 100K'!MX10/'4-5_Prison and Probation 100K'!MN10*100</f>
        <v>#VALUE!</v>
      </c>
      <c r="MZ11" s="288" t="s">
        <v>3336</v>
      </c>
      <c r="NA11" s="285" t="e">
        <f>'4-5_Prison and Probation 100K'!MZ10</f>
        <v>#VALUE!</v>
      </c>
      <c r="NB11" s="285" t="e">
        <f>'4-5_Prison and Probation 100K'!NA10/'4-5_Prison and Probation 100K'!MZ10*100</f>
        <v>#VALUE!</v>
      </c>
      <c r="NC11" s="285" t="e">
        <f>'4-5_Prison and Probation 100K'!NB10/'4-5_Prison and Probation 100K'!MZ10*100</f>
        <v>#VALUE!</v>
      </c>
      <c r="ND11" s="285" t="e">
        <f>'4-5_Prison and Probation 100K'!NC10/'4-5_Prison and Probation 100K'!MZ10*100</f>
        <v>#VALUE!</v>
      </c>
      <c r="NG11" s="133">
        <f t="shared" si="0"/>
        <v>57.142317427934564</v>
      </c>
      <c r="NH11" s="285">
        <f>'4-5_Prison and Probation'!HG10/'4-5_Prison and Probation'!$HA10*100</f>
        <v>4.9586776859504136</v>
      </c>
      <c r="NI11" s="285">
        <f>'4-5_Prison and Probation'!HM10/'4-5_Prison and Probation'!$HA10*100</f>
        <v>11.363636363636363</v>
      </c>
      <c r="NJ11" s="285">
        <f>'4-5_Prison and Probation'!HS10/'4-5_Prison and Probation'!$HA10*100</f>
        <v>5.3719008264462813</v>
      </c>
      <c r="NK11" s="285" t="e">
        <f>'4-5_Prison and Probation'!HY10/'4-5_Prison and Probation'!$HA10*100</f>
        <v>#VALUE!</v>
      </c>
      <c r="NL11" s="285" t="e">
        <f>'4-5_Prison and Probation'!IE10/'4-5_Prison and Probation'!$HA10*100</f>
        <v>#VALUE!</v>
      </c>
      <c r="NM11" s="285">
        <f>'4-5_Prison and Probation'!IK10/'4-5_Prison and Probation'!$HA10*100</f>
        <v>7.4380165289256199</v>
      </c>
      <c r="NN11" s="285" t="e">
        <f>'4-5_Prison and Probation'!IQ10/'4-5_Prison and Probation'!$HA10*100</f>
        <v>#VALUE!</v>
      </c>
      <c r="NO11" s="285">
        <f>'4-5_Prison and Probation'!IW10/'4-5_Prison and Probation'!$HA10*100</f>
        <v>8.0578512396694215</v>
      </c>
      <c r="NP11" s="285">
        <f>'4-5_Prison and Probation'!JC10/'4-5_Prison and Probation'!$HA10*100</f>
        <v>16.735537190082646</v>
      </c>
      <c r="NQ11" s="285" t="e">
        <f>'4-5_Prison and Probation'!JI10/'4-5_Prison and Probation'!$HA10*100</f>
        <v>#VALUE!</v>
      </c>
      <c r="NR11" s="285">
        <f>'4-5_Prison and Probation'!JO10/'4-5_Prison and Probation'!$HA10*100</f>
        <v>27.479338842975203</v>
      </c>
      <c r="NU11" s="285">
        <f>'4-5_Prison and Probation'!HA10/'4-5_Prison and Probation 100K'!$G10*100</f>
        <v>57.142317427934564</v>
      </c>
      <c r="NV11" s="285">
        <f>'4-5_Prison and Probation'!HG10/'4-5_Prison and Probation 100K'!$G10*100</f>
        <v>2.8335033435339452</v>
      </c>
      <c r="NW11" s="285">
        <f>'4-5_Prison and Probation'!HM10/'4-5_Prison and Probation 100K'!$G10*100</f>
        <v>6.4934451622652904</v>
      </c>
      <c r="NX11" s="285">
        <f>'4-5_Prison and Probation'!HS10/'4-5_Prison and Probation 100K'!$G10*100</f>
        <v>3.0696286221617743</v>
      </c>
      <c r="NY11" s="285" t="e">
        <f>'4-5_Prison and Probation'!HY10/'4-5_Prison and Probation 100K'!$G10*100</f>
        <v>#VALUE!</v>
      </c>
      <c r="NZ11" s="285" t="e">
        <f>'4-5_Prison and Probation'!IE10/'4-5_Prison and Probation 100K'!$G10*100</f>
        <v>#VALUE!</v>
      </c>
      <c r="OA11" s="285">
        <f>'4-5_Prison and Probation'!IK10/'4-5_Prison and Probation 100K'!$G10*100</f>
        <v>4.250255015300918</v>
      </c>
      <c r="OB11" s="285" t="e">
        <f>'4-5_Prison and Probation'!IQ10/'4-5_Prison and Probation 100K'!$G10*100</f>
        <v>#VALUE!</v>
      </c>
      <c r="OC11" s="285">
        <f>'4-5_Prison and Probation'!IW10/'4-5_Prison and Probation 100K'!$G10*100</f>
        <v>4.6044429332426615</v>
      </c>
      <c r="OD11" s="285">
        <f>'4-5_Prison and Probation'!JC10/'4-5_Prison and Probation 100K'!$G10*100</f>
        <v>9.5630737844270648</v>
      </c>
      <c r="OE11" s="285" t="e">
        <f>'4-5_Prison and Probation'!JI10/'4-5_Prison and Probation 100K'!$G10*100</f>
        <v>#VALUE!</v>
      </c>
      <c r="OF11" s="285">
        <f>'4-5_Prison and Probation'!JO10/'4-5_Prison and Probation 100K'!$G10*100</f>
        <v>15.702331028750613</v>
      </c>
      <c r="OI11" s="133">
        <f>10000/'4-5_Prison and Probation'!$AJ10*'4-5_Prison and Probation'!DW10</f>
        <v>0</v>
      </c>
      <c r="OJ11" s="133">
        <f>10000/'4-5_Prison and Probation'!$AJ10*'4-5_Prison and Probation'!DX10</f>
        <v>0</v>
      </c>
      <c r="OK11" s="133">
        <f>10000/'4-5_Prison and Probation'!$AJ10*'4-5_Prison and Probation'!DY10</f>
        <v>22.099447513812155</v>
      </c>
      <c r="OL11" s="133">
        <f>10000/'4-5_Prison and Probation'!$AJ10*'4-5_Prison and Probation'!DZ10</f>
        <v>33.149171270718234</v>
      </c>
      <c r="OM11" s="133">
        <f>10000/'4-5_Prison and Probation'!$AJ10*'4-5_Prison and Probation'!EA10</f>
        <v>22.099447513812155</v>
      </c>
      <c r="ON11" s="133">
        <f>10000/'4-5_Prison and Probation'!$AJ10*'4-5_Prison and Probation'!EB10</f>
        <v>22.099447513812155</v>
      </c>
      <c r="OP11" s="133" t="e">
        <f>'4-5_Prison and Probation'!ED10/'4-5_Prison and Probation'!DW10*100</f>
        <v>#DIV/0!</v>
      </c>
      <c r="OQ11" s="133" t="e">
        <f>'4-5_Prison and Probation'!EE10/'4-5_Prison and Probation'!DX10*100</f>
        <v>#DIV/0!</v>
      </c>
      <c r="OR11" s="133">
        <f>'4-5_Prison and Probation'!EF10/'4-5_Prison and Probation'!DY10*100</f>
        <v>150</v>
      </c>
      <c r="OS11" s="133">
        <f>'4-5_Prison and Probation'!EG10/'4-5_Prison and Probation'!DZ10*100</f>
        <v>100</v>
      </c>
      <c r="OT11" s="133">
        <f>'4-5_Prison and Probation'!EH10/'4-5_Prison and Probation'!EA10*100</f>
        <v>0</v>
      </c>
      <c r="OU11" s="133">
        <f>'4-5_Prison and Probation'!EI10/'4-5_Prison and Probation'!EB10*100</f>
        <v>0</v>
      </c>
      <c r="OW11" s="133" t="e">
        <f>'4-5_Prison and Probation'!EK10/'4-5_Prison and Probation'!ED10*100</f>
        <v>#VALUE!</v>
      </c>
      <c r="OX11" s="133" t="e">
        <f>'4-5_Prison and Probation'!EL10/'4-5_Prison and Probation'!EE10*100</f>
        <v>#VALUE!</v>
      </c>
      <c r="OY11" s="133" t="e">
        <f>'4-5_Prison and Probation'!EM10/'4-5_Prison and Probation'!EF10*100</f>
        <v>#VALUE!</v>
      </c>
      <c r="OZ11" s="133">
        <f>'4-5_Prison and Probation'!EN10/'4-5_Prison and Probation'!EG10*100</f>
        <v>0</v>
      </c>
      <c r="PA11" s="133" t="e">
        <f>'4-5_Prison and Probation'!EO10/'4-5_Prison and Probation'!EH10*100</f>
        <v>#DIV/0!</v>
      </c>
      <c r="PB11" s="133" t="e">
        <f>'4-5_Prison and Probation'!EP10/'4-5_Prison and Probation'!EI10*100</f>
        <v>#DIV/0!</v>
      </c>
      <c r="PC11" s="133"/>
      <c r="PF11" s="285">
        <f>'4-5_Prison and Probation'!$AO10/'4-5_Prison and Probation'!LF10</f>
        <v>1.7718832891246685</v>
      </c>
      <c r="PG11" s="285" t="e">
        <f>'4-5_Prison and Probation'!$AO10/'4-5_Prison and Probation'!LH10</f>
        <v>#DIV/0!</v>
      </c>
      <c r="PH11" s="285" t="e">
        <f>'4-5_Prison and Probation'!$AO10/'4-5_Prison and Probation'!LK10</f>
        <v>#DIV/0!</v>
      </c>
      <c r="PI11" s="285" t="e">
        <f>'4-5_Prison and Probation'!$AO10/'4-5_Prison and Probation'!LM10</f>
        <v>#DIV/0!</v>
      </c>
      <c r="PJ11" s="285" t="e">
        <f>'4-5_Prison and Probation'!$AO10/'4-5_Prison and Probation'!LO10</f>
        <v>#DIV/0!</v>
      </c>
      <c r="PK11" s="285" t="e">
        <f>'4-5_Prison and Probation'!$AO10/'4-5_Prison and Probation'!LR10</f>
        <v>#DIV/0!</v>
      </c>
      <c r="PO11" s="133">
        <f>'4-5_Prison and Probation'!KP10/'4-5_Prison and Probation 100K'!H10*100</f>
        <v>45.265990741690331</v>
      </c>
      <c r="PP11" s="133">
        <f>'4-5_Prison and Probation'!KS10/'4-5_Prison and Probation'!KP10*100</f>
        <v>0</v>
      </c>
      <c r="PQ11" s="133">
        <f>'4-5_Prison and Probation'!LA10/'4-5_Prison and Probation'!KP10*100</f>
        <v>100</v>
      </c>
      <c r="PR11" s="133">
        <f>'4-5_Prison and Probation'!KQ10/'4-5_Prison and Probation 100K'!H10*100</f>
        <v>2.2397235002398865</v>
      </c>
      <c r="PS11" s="133">
        <f>'4-5_Prison and Probation'!KT10/'4-5_Prison and Probation'!KQ10*100</f>
        <v>0</v>
      </c>
      <c r="PT11" s="133">
        <f>'4-5_Prison and Probation'!LB10/'4-5_Prison and Probation'!KQ10*100</f>
        <v>100</v>
      </c>
      <c r="PX11" s="133">
        <f>'4-5_Prison and Probation'!LG10/'4-5_Prison and Probation'!$KQ10*100</f>
        <v>0</v>
      </c>
      <c r="PY11" s="133">
        <f>'4-5_Prison and Probation'!LI10/'4-5_Prison and Probation'!$KQ10*100</f>
        <v>0</v>
      </c>
      <c r="PZ11" s="133">
        <f>'4-5_Prison and Probation'!LL10/'4-5_Prison and Probation'!$KQ10*100</f>
        <v>0</v>
      </c>
      <c r="QA11" s="133">
        <f>'4-5_Prison and Probation'!LN10/'4-5_Prison and Probation'!$KQ10*100</f>
        <v>15.789473684210526</v>
      </c>
      <c r="QB11" s="133">
        <f>'4-5_Prison and Probation'!LP10/'4-5_Prison and Probation'!$KQ10*100</f>
        <v>52.631578947368418</v>
      </c>
      <c r="QC11" s="133">
        <f>'4-5_Prison and Probation'!LS10/'4-5_Prison and Probation'!$KQ10*100</f>
        <v>10.526315789473683</v>
      </c>
    </row>
    <row r="12" spans="1:1298" ht="20.25" customHeight="1">
      <c r="A12" s="285">
        <v>10</v>
      </c>
      <c r="B12" s="292" t="s">
        <v>34</v>
      </c>
      <c r="C12" s="248">
        <v>10486.731</v>
      </c>
      <c r="D12" s="248">
        <v>10505.445</v>
      </c>
      <c r="E12" s="248">
        <v>10516.125</v>
      </c>
      <c r="F12" s="248">
        <v>10512.419</v>
      </c>
      <c r="G12" s="248">
        <v>10538.275</v>
      </c>
      <c r="H12" s="248">
        <v>10553.843000000001</v>
      </c>
      <c r="I12" s="288" t="s">
        <v>3336</v>
      </c>
      <c r="J12" s="133">
        <f>'4-5_Prison and Probation 100K'!J11</f>
        <v>220.94587913049361</v>
      </c>
      <c r="K12" s="133">
        <f>'4-5_Prison and Probation 100K'!K11</f>
        <v>215.54536718815817</v>
      </c>
      <c r="L12" s="133">
        <f>'4-5_Prison and Probation 100K'!L11</f>
        <v>154.67674642513282</v>
      </c>
      <c r="M12" s="133">
        <f>'4-5_Prison and Probation 100K'!M11</f>
        <v>177.48531522573444</v>
      </c>
      <c r="N12" s="133">
        <f>'4-5_Prison and Probation 100K'!N11</f>
        <v>198.00204492670764</v>
      </c>
      <c r="O12" s="133">
        <f>'4-5_Prison and Probation 100K'!O11</f>
        <v>213.01245432587922</v>
      </c>
      <c r="P12" s="346">
        <f t="shared" si="1"/>
        <v>-3.5906643001604976</v>
      </c>
      <c r="Q12" s="288" t="s">
        <v>3336</v>
      </c>
      <c r="R12" s="133">
        <f>'4-5_Prison and Probation 100K'!R11/'4-5_Prison and Probation 100K'!J11*100</f>
        <v>11.027190332326283</v>
      </c>
      <c r="S12" s="133">
        <f>'4-5_Prison and Probation 100K'!S11/'4-5_Prison and Probation 100K'!K11*100</f>
        <v>9.6405228758169947</v>
      </c>
      <c r="T12" s="133">
        <f>'4-5_Prison and Probation 100K'!T11/'4-5_Prison and Probation 100K'!L11*100</f>
        <v>13.740317226115826</v>
      </c>
      <c r="U12" s="133">
        <f>'4-5_Prison and Probation 100K'!U11/'4-5_Prison and Probation 100K'!M11*100</f>
        <v>11.710794297352342</v>
      </c>
      <c r="V12" s="133">
        <f>'4-5_Prison and Probation 100K'!V11/'4-5_Prison and Probation 100K'!N11*100</f>
        <v>9.3932713505223813</v>
      </c>
      <c r="W12" s="133">
        <f>'4-5_Prison and Probation 100K'!W11/'4-5_Prison and Probation 100K'!O11*100</f>
        <v>8.4827187402695596</v>
      </c>
      <c r="X12" s="346">
        <f t="shared" si="2"/>
        <v>-23.074523204678783</v>
      </c>
      <c r="Y12" s="288" t="s">
        <v>3336</v>
      </c>
      <c r="Z12" s="285">
        <f>'4-5_Prison and Probation 100K'!Z11/'4-5_Prison and Probation 100K'!J11*100</f>
        <v>6.43936124298662</v>
      </c>
      <c r="AA12" s="285">
        <f>'4-5_Prison and Probation 100K'!AA11/'4-5_Prison and Probation 100K'!K11*100</f>
        <v>6.4343755520226082</v>
      </c>
      <c r="AB12" s="285">
        <f>'4-5_Prison and Probation 100K'!AB11/'4-5_Prison and Probation 100K'!L11*100</f>
        <v>5.6190827492930051</v>
      </c>
      <c r="AC12" s="285">
        <f>'4-5_Prison and Probation 100K'!AC11/'4-5_Prison and Probation 100K'!M11*100</f>
        <v>6.2707685711223062</v>
      </c>
      <c r="AD12" s="285">
        <f>'4-5_Prison and Probation 100K'!AD11/'4-5_Prison and Probation 100K'!N11*100</f>
        <v>6.8676315537237613</v>
      </c>
      <c r="AE12" s="285">
        <f>'4-5_Prison and Probation 100K'!AE11/'4-5_Prison and Probation 100K'!O11*100</f>
        <v>7.3083937547262128</v>
      </c>
      <c r="AF12" s="346">
        <f t="shared" si="3"/>
        <v>13.495632236599448</v>
      </c>
      <c r="AG12" s="288" t="s">
        <v>3336</v>
      </c>
      <c r="AH12" s="285">
        <f>'4-5_Prison and Probation 100K'!AH11/'4-5_Prison and Probation 100K'!J11*100</f>
        <v>7.4665515753129048</v>
      </c>
      <c r="AI12" s="285">
        <f>'4-5_Prison and Probation 100K'!AI11/'4-5_Prison and Probation 100K'!K11*100</f>
        <v>7.5472531354884298</v>
      </c>
      <c r="AJ12" s="285">
        <f>'4-5_Prison and Probation 100K'!AJ11/'4-5_Prison and Probation 100K'!L11*100</f>
        <v>8.8405262510758664</v>
      </c>
      <c r="AK12" s="285">
        <f>'4-5_Prison and Probation 100K'!AK11/'4-5_Prison and Probation 100K'!M11*100</f>
        <v>8.3020688176653454</v>
      </c>
      <c r="AL12" s="285">
        <f>'4-5_Prison and Probation 100K'!AL11/'4-5_Prison and Probation 100K'!N11*100</f>
        <v>7.9842806479440238</v>
      </c>
      <c r="AM12" s="285">
        <f>'4-5_Prison and Probation 100K'!AM11/'4-5_Prison and Probation 100K'!O11*100</f>
        <v>8.0290022685823565</v>
      </c>
      <c r="AN12" s="346">
        <f t="shared" si="4"/>
        <v>7.532937897718611</v>
      </c>
      <c r="AO12" s="288" t="s">
        <v>3336</v>
      </c>
      <c r="AP12" s="133">
        <f>'4-5_Prison and Probation 100K'!AP11/'4-5_Prison and Probation 100K'!AH11*100</f>
        <v>47.572254335260119</v>
      </c>
      <c r="AQ12" s="133">
        <f>'4-5_Prison and Probation 100K'!AQ11/'4-5_Prison and Probation 100K'!AI11*100</f>
        <v>46.518431831480392</v>
      </c>
      <c r="AR12" s="133">
        <f>'4-5_Prison and Probation 100K'!AR11/'4-5_Prison and Probation 100K'!AJ11*100</f>
        <v>43.810848400556324</v>
      </c>
      <c r="AS12" s="133">
        <f>'4-5_Prison and Probation 100K'!AS11/'4-5_Prison and Probation 100K'!AK11*100</f>
        <v>51.194318915429307</v>
      </c>
      <c r="AT12" s="133">
        <f>'4-5_Prison and Probation 100K'!AT11/'4-5_Prison and Probation 100K'!AL11*100</f>
        <v>47.178871548619455</v>
      </c>
      <c r="AU12" s="133">
        <f>'4-5_Prison and Probation 100K'!AU11/'4-5_Prison and Probation 100K'!AM11*100</f>
        <v>47.811634349030477</v>
      </c>
      <c r="AV12" s="346">
        <f t="shared" si="20"/>
        <v>0.50319249553184875</v>
      </c>
      <c r="AW12" s="288" t="s">
        <v>3336</v>
      </c>
      <c r="AX12" s="285">
        <f>'4-5_Prison and Probation 100K'!AX11/'4-5_Prison and Probation 100K'!J11*100</f>
        <v>0.3798014674147604</v>
      </c>
      <c r="AY12" s="285">
        <f>'4-5_Prison and Probation 100K'!AY11/'4-5_Prison and Probation 100K'!K11*100</f>
        <v>0.36654301360183711</v>
      </c>
      <c r="AZ12" s="285">
        <f>'4-5_Prison and Probation 100K'!AZ11/'4-5_Prison and Probation 100K'!L11*100</f>
        <v>0.4057543341940244</v>
      </c>
      <c r="BA12" s="285">
        <f>'4-5_Prison and Probation 100K'!BA11/'4-5_Prison and Probation 100K'!M11*100</f>
        <v>0.2304641440668882</v>
      </c>
      <c r="BB12" s="285">
        <f>'4-5_Prison and Probation 100K'!BB11/'4-5_Prison and Probation 100K'!N11*100</f>
        <v>0.22524681299722041</v>
      </c>
      <c r="BC12" s="285">
        <f>'4-5_Prison and Probation 100K'!BC11/'4-5_Prison and Probation 100K'!O11*100</f>
        <v>0.14679062319291847</v>
      </c>
      <c r="BD12" s="346">
        <f t="shared" si="5"/>
        <v>-61.350696143409984</v>
      </c>
      <c r="BE12" s="288" t="s">
        <v>3336</v>
      </c>
      <c r="BF12" s="133">
        <f>'4-5_Prison and Probation 100K'!BF11</f>
        <v>158.13316847738349</v>
      </c>
      <c r="BG12" s="133">
        <f>'4-5_Prison and Probation 100K'!BG11</f>
        <v>135.91047309276286</v>
      </c>
      <c r="BH12" s="133">
        <f>'4-5_Prison and Probation 100K'!BH11</f>
        <v>86.828560900521822</v>
      </c>
      <c r="BI12" s="133">
        <f>'4-5_Prison and Probation 100K'!BI11</f>
        <v>101.25167195105142</v>
      </c>
      <c r="BJ12" s="133">
        <f>'4-5_Prison and Probation 100K'!BJ11</f>
        <v>110.35012846030303</v>
      </c>
      <c r="BK12" s="338">
        <f>'4-5_Prison and Probation 100K'!BK11</f>
        <v>107.60535285582702</v>
      </c>
      <c r="BL12" s="346">
        <f t="shared" si="21"/>
        <v>-31.952699176316742</v>
      </c>
      <c r="BM12" s="288" t="s">
        <v>3336</v>
      </c>
      <c r="BN12" s="133">
        <f>'4-5_Prison and Probation 100K'!BN11/'4-5_Prison and Probation 100K'!BF11*100</f>
        <v>37.255020201411085</v>
      </c>
      <c r="BO12" s="133">
        <f>'4-5_Prison and Probation 100K'!BO11/'4-5_Prison and Probation 100K'!BG11*100</f>
        <v>37.883457066816085</v>
      </c>
      <c r="BP12" s="133">
        <f>'4-5_Prison and Probation 100K'!BP11/'4-5_Prison and Probation 100K'!BH11*100</f>
        <v>57.540247508487575</v>
      </c>
      <c r="BQ12" s="133">
        <f>'4-5_Prison and Probation 100K'!BQ11/'4-5_Prison and Probation 100K'!BI11*100</f>
        <v>46.486283352123266</v>
      </c>
      <c r="BR12" s="133">
        <f>'4-5_Prison and Probation 100K'!BR11/'4-5_Prison and Probation 100K'!BJ11*100</f>
        <v>37.939633674434603</v>
      </c>
      <c r="BS12" s="338">
        <f>'4-5_Prison and Probation 100K'!BS11/'4-5_Prison and Probation 100K'!BK11*100</f>
        <v>37.92541716197772</v>
      </c>
      <c r="BT12" s="356">
        <f t="shared" si="22"/>
        <v>1.7994808671214884</v>
      </c>
      <c r="BU12" s="288" t="s">
        <v>3336</v>
      </c>
      <c r="BV12" s="285">
        <f>'4-5_Prison and Probation 100K'!BV11/'4-5_Prison and Probation 100K'!BF11*100</f>
        <v>8.9971657721763236</v>
      </c>
      <c r="BW12" s="285">
        <f>'4-5_Prison and Probation 100K'!BW11/'4-5_Prison and Probation 100K'!BG11*100</f>
        <v>10.204510435635243</v>
      </c>
      <c r="BX12" s="285">
        <f>'4-5_Prison and Probation 100K'!BX11/'4-5_Prison and Probation 100K'!BH11*100</f>
        <v>10.502683167232503</v>
      </c>
      <c r="BY12" s="285">
        <f>'4-5_Prison and Probation 100K'!BY11/'4-5_Prison and Probation 100K'!BI11*100</f>
        <v>10.992108229988725</v>
      </c>
      <c r="BZ12" s="285">
        <f>'4-5_Prison and Probation 100K'!BZ11/'4-5_Prison and Probation 100K'!BJ11*100</f>
        <v>12.322641671682865</v>
      </c>
      <c r="CA12" s="285">
        <f>'4-5_Prison and Probation 100K'!CA11/'4-5_Prison and Probation 100K'!BK11*100</f>
        <v>14.46748558094483</v>
      </c>
      <c r="CB12" s="346">
        <f t="shared" si="6"/>
        <v>60.800478142632812</v>
      </c>
      <c r="CC12" s="288" t="s">
        <v>3336</v>
      </c>
      <c r="CD12" s="285">
        <f>'4-5_Prison and Probation 100K'!CD11/'4-5_Prison and Probation 100K'!BF11*100</f>
        <v>10.432370499909545</v>
      </c>
      <c r="CE12" s="285">
        <f>'4-5_Prison and Probation 100K'!CE11/'4-5_Prison and Probation 100K'!BG11*100</f>
        <v>12.011486202549376</v>
      </c>
      <c r="CF12" s="285">
        <f>'4-5_Prison and Probation 100K'!CF11/'4-5_Prison and Probation 100K'!BH11*100</f>
        <v>10.502683167232503</v>
      </c>
      <c r="CG12" s="285">
        <f>'4-5_Prison and Probation 100K'!CG11/'4-5_Prison and Probation 100K'!BI11*100</f>
        <v>10.992108229988725</v>
      </c>
      <c r="CH12" s="285">
        <f>'4-5_Prison and Probation 100K'!CH11/'4-5_Prison and Probation 100K'!BJ11*100</f>
        <v>12.322641671682865</v>
      </c>
      <c r="CI12" s="285">
        <f>'4-5_Prison and Probation 100K'!CI11/'4-5_Prison and Probation 100K'!BK11*100</f>
        <v>14.46748558094483</v>
      </c>
      <c r="CJ12" s="346">
        <f t="shared" si="7"/>
        <v>38.678793866363094</v>
      </c>
      <c r="CK12" s="288" t="s">
        <v>3336</v>
      </c>
      <c r="CL12" s="285">
        <f>'4-5_Prison and Probation 100K'!CL11/'4-5_Prison and Probation 100K'!CD11*100</f>
        <v>47.572254335260119</v>
      </c>
      <c r="CM12" s="285">
        <f>'4-5_Prison and Probation 100K'!CM11/'4-5_Prison and Probation 100K'!CE11*100</f>
        <v>46.355685131195337</v>
      </c>
      <c r="CN12" s="285">
        <f>'4-5_Prison and Probation 100K'!CN11/'4-5_Prison and Probation 100K'!CF11*100</f>
        <v>69.23879040667363</v>
      </c>
      <c r="CO12" s="285">
        <f>'4-5_Prison and Probation 100K'!CO11/'4-5_Prison and Probation 100K'!CG11*100</f>
        <v>60</v>
      </c>
      <c r="CP12" s="285">
        <f>'4-5_Prison and Probation 100K'!CP11/'4-5_Prison and Probation 100K'!CH11*100</f>
        <v>54.221912072575016</v>
      </c>
      <c r="CQ12" s="285">
        <f>'4-5_Prison and Probation 100K'!CQ11/'4-5_Prison and Probation 100K'!CI11*100</f>
        <v>52.525867315885577</v>
      </c>
      <c r="CR12" s="346">
        <f t="shared" si="8"/>
        <v>10.412819509698721</v>
      </c>
      <c r="CS12" s="288" t="s">
        <v>3336</v>
      </c>
      <c r="CT12" s="285">
        <f>'4-5_Prison and Probation 100K'!CT11/'4-5_Prison and Probation 100K'!BF11*100</f>
        <v>1.2362057528794546</v>
      </c>
      <c r="CU12" s="285">
        <f>'4-5_Prison and Probation 100K'!CU11/'4-5_Prison and Probation 100K'!BG11*100</f>
        <v>1.204650511276089</v>
      </c>
      <c r="CV12" s="285">
        <f>'4-5_Prison and Probation 100K'!CV11/'4-5_Prison and Probation 100K'!BH11*100</f>
        <v>1.2375424378490856</v>
      </c>
      <c r="CW12" s="285">
        <f>'4-5_Prison and Probation 100K'!CW11/'4-5_Prison and Probation 100K'!BI11*100</f>
        <v>1.005261180007516</v>
      </c>
      <c r="CX12" s="285">
        <f>'4-5_Prison and Probation 100K'!CX11/'4-5_Prison and Probation 100K'!BJ11*100</f>
        <v>0.84272078424628105</v>
      </c>
      <c r="CY12" s="285">
        <f>'4-5_Prison and Probation 100K'!CY11/'4-5_Prison and Probation 100K'!BK11*100</f>
        <v>0.74847003918460786</v>
      </c>
      <c r="CZ12" s="346">
        <f t="shared" si="9"/>
        <v>-39.454250440008025</v>
      </c>
      <c r="DA12" s="288" t="s">
        <v>3336</v>
      </c>
      <c r="DB12" s="133">
        <f>'4-5_Prison and Probation'!DP11/C12*100</f>
        <v>146.38498880156266</v>
      </c>
      <c r="DC12" s="133">
        <f>'4-5_Prison and Probation'!DQ11/D12*100</f>
        <v>140.73654185995929</v>
      </c>
      <c r="DD12" s="133">
        <f>'4-5_Prison and Probation'!DR11/E12*100</f>
        <v>146.26109902649503</v>
      </c>
      <c r="DE12" s="133">
        <f>'4-5_Prison and Probation'!DS11/F12*100</f>
        <v>79.972078738490154</v>
      </c>
      <c r="DF12" s="133">
        <f>'4-5_Prison and Probation'!DT11/G12*100</f>
        <v>88.800111972784919</v>
      </c>
      <c r="DG12" s="133">
        <f>'4-5_Prison and Probation'!DU11/H12*100</f>
        <v>102.04813545170228</v>
      </c>
      <c r="DH12" s="346">
        <f t="shared" si="10"/>
        <v>-30.287841473938812</v>
      </c>
      <c r="DI12" s="288" t="s">
        <v>3336</v>
      </c>
      <c r="DJ12" s="285">
        <f>'4-5_Prison and Probation 100K'!DJ11/'4-5_Prison and Probation 100K'!DB11*100</f>
        <v>0.24754087681584264</v>
      </c>
      <c r="DK12" s="285">
        <f>'4-5_Prison and Probation 100K'!DK11/'4-5_Prison and Probation 100K'!DC11*100</f>
        <v>0.33141697666553949</v>
      </c>
      <c r="DL12" s="285">
        <f>'4-5_Prison and Probation 100K'!DL11/'4-5_Prison and Probation 100K'!DD11*100</f>
        <v>0.16903972433521877</v>
      </c>
      <c r="DM12" s="285">
        <f>'4-5_Prison and Probation 100K'!DM11/'4-5_Prison and Probation 100K'!DE11*100</f>
        <v>0.34495063637444989</v>
      </c>
      <c r="DN12" s="285">
        <f>'4-5_Prison and Probation 100K'!DN11/'4-5_Prison and Probation 100K'!DF11*100</f>
        <v>0.4594998931395598</v>
      </c>
      <c r="DO12" s="285">
        <f>'4-5_Prison and Probation 100K'!DO11/'4-5_Prison and Probation 100K'!DG11*100</f>
        <v>0.39925719591457753</v>
      </c>
      <c r="DP12" s="346">
        <f t="shared" si="11"/>
        <v>61.289400381175795</v>
      </c>
      <c r="DQ12" s="288" t="s">
        <v>3336</v>
      </c>
      <c r="DR12" s="285">
        <f>'4-5_Prison and Probation 100K'!DR11/'4-5_Prison and Probation 100K'!DJ11*100</f>
        <v>23.684210526315791</v>
      </c>
      <c r="DS12" s="285">
        <f>'4-5_Prison and Probation 100K'!DS11/'4-5_Prison and Probation 100K'!DK11*100</f>
        <v>32.653061224489797</v>
      </c>
      <c r="DT12" s="285">
        <f>'4-5_Prison and Probation 100K'!DT11/'4-5_Prison and Probation 100K'!DL11*100</f>
        <v>26.923076923076923</v>
      </c>
      <c r="DU12" s="285">
        <f>'4-5_Prison and Probation 100K'!DU11/'4-5_Prison and Probation 100K'!DM11*100</f>
        <v>41.379310344827587</v>
      </c>
      <c r="DV12" s="285">
        <f>'4-5_Prison and Probation 100K'!DV11/'4-5_Prison and Probation 100K'!DN11*100</f>
        <v>30.232558139534877</v>
      </c>
      <c r="DW12" s="285">
        <f>'4-5_Prison and Probation 100K'!DW11/'4-5_Prison and Probation 100K'!DO11*100</f>
        <v>32.558139534883715</v>
      </c>
      <c r="DX12" s="346">
        <f t="shared" si="12"/>
        <v>37.467700258397912</v>
      </c>
      <c r="DY12" s="288" t="s">
        <v>3336</v>
      </c>
      <c r="DZ12" s="285" t="e">
        <f>'4-5_Prison and Probation 100K'!DZ11/'4-5_Prison and Probation 100K'!DR11*100</f>
        <v>#VALUE!</v>
      </c>
      <c r="EA12" s="285" t="e">
        <f>'4-5_Prison and Probation 100K'!EA11/'4-5_Prison and Probation 100K'!DS11*100</f>
        <v>#VALUE!</v>
      </c>
      <c r="EB12" s="285">
        <f>'4-5_Prison and Probation 100K'!EB11/'4-5_Prison and Probation 100K'!DT11*100</f>
        <v>42.857142857142861</v>
      </c>
      <c r="EC12" s="285">
        <f>'4-5_Prison and Probation 100K'!EC11/'4-5_Prison and Probation 100K'!DU11*100</f>
        <v>50</v>
      </c>
      <c r="ED12" s="285">
        <f>'4-5_Prison and Probation 100K'!ED11/'4-5_Prison and Probation 100K'!DV11*100</f>
        <v>61.538461538461554</v>
      </c>
      <c r="EE12" s="285">
        <f>'4-5_Prison and Probation 100K'!EE11/'4-5_Prison and Probation 100K'!DW11*100</f>
        <v>28.571428571428577</v>
      </c>
      <c r="EF12" s="346" t="e">
        <f t="shared" si="13"/>
        <v>#VALUE!</v>
      </c>
      <c r="EG12" s="288" t="s">
        <v>3336</v>
      </c>
      <c r="EH12" s="285">
        <f>'4-5_Prison and Probation 100K'!EH11/'4-5_Prison and Probation 100K'!DB11*100</f>
        <v>99.752459123184153</v>
      </c>
      <c r="EI12" s="285">
        <f>'4-5_Prison and Probation 100K'!EI11/'4-5_Prison and Probation 100K'!DC11*100</f>
        <v>99.668583023334463</v>
      </c>
      <c r="EJ12" s="285">
        <f>'4-5_Prison and Probation 100K'!EJ11/'4-5_Prison and Probation 100K'!DD11*100</f>
        <v>99.830960275664779</v>
      </c>
      <c r="EK12" s="285">
        <f>'4-5_Prison and Probation 100K'!EK11/'4-5_Prison and Probation 100K'!DE11*100</f>
        <v>99.655049363625565</v>
      </c>
      <c r="EL12" s="285">
        <f>'4-5_Prison and Probation 100K'!EL11/'4-5_Prison and Probation 100K'!DF11*100</f>
        <v>99.540500106860435</v>
      </c>
      <c r="EM12" s="285">
        <f>'4-5_Prison and Probation 100K'!EM11/'4-5_Prison and Probation 100K'!DG11*100</f>
        <v>99.600742804085414</v>
      </c>
      <c r="EN12" s="346">
        <f t="shared" si="14"/>
        <v>-0.15209281097659755</v>
      </c>
      <c r="EO12" s="288" t="s">
        <v>3336</v>
      </c>
      <c r="EP12" s="285">
        <f>'4-5_Prison and Probation 100K'!EP11/'4-5_Prison and Probation 100K'!EH11*100</f>
        <v>12.538366094168355</v>
      </c>
      <c r="EQ12" s="285">
        <f>'4-5_Prison and Probation 100K'!EQ11/'4-5_Prison and Probation 100K'!EI11*100</f>
        <v>12.622149837133549</v>
      </c>
      <c r="ER12" s="285">
        <f>'4-5_Prison and Probation 100K'!ER11/'4-5_Prison and Probation 100K'!EJ11*100</f>
        <v>12.22403126017584</v>
      </c>
      <c r="ES12" s="285">
        <f>'4-5_Prison and Probation 100K'!ES11/'4-5_Prison and Probation 100K'!EK11*100</f>
        <v>16.125566961088563</v>
      </c>
      <c r="ET12" s="285">
        <f>'4-5_Prison and Probation 100K'!ET11/'4-5_Prison and Probation 100K'!EL11*100</f>
        <v>14.50348899624262</v>
      </c>
      <c r="EU12" s="285">
        <f>'4-5_Prison and Probation 100K'!EU11/'4-5_Prison and Probation 100K'!EM11*100</f>
        <v>15.577514682576677</v>
      </c>
      <c r="EV12" s="346">
        <f t="shared" si="15"/>
        <v>24.238792882446162</v>
      </c>
      <c r="EW12" s="288" t="s">
        <v>3336</v>
      </c>
      <c r="EX12" s="285">
        <f>'4-5_Prison and Probation 100K'!EX11/'4-5_Prison and Probation 100K'!EH11*100</f>
        <v>82.093645921765827</v>
      </c>
      <c r="EY12" s="285">
        <f>'4-5_Prison and Probation 100K'!EY11/'4-5_Prison and Probation 100K'!EI11*100</f>
        <v>9.8330618892508124</v>
      </c>
      <c r="EZ12" s="285">
        <f>'4-5_Prison and Probation 100K'!EZ11/'4-5_Prison and Probation 100K'!EJ11*100</f>
        <v>79.277108433734938</v>
      </c>
      <c r="FA12" s="285">
        <f>'4-5_Prison and Probation 100K'!FA11/'4-5_Prison and Probation 100K'!EK11*100</f>
        <v>75.698257340654081</v>
      </c>
      <c r="FB12" s="285">
        <f>'4-5_Prison and Probation 100K'!FB11/'4-5_Prison and Probation 100K'!EL11*100</f>
        <v>77.40203972088031</v>
      </c>
      <c r="FC12" s="285">
        <f>'4-5_Prison and Probation 100K'!FC11/'4-5_Prison and Probation 100K'!EM11*100</f>
        <v>77.290948074951046</v>
      </c>
      <c r="FD12" s="346">
        <f t="shared" si="16"/>
        <v>-5.8502674511395014</v>
      </c>
      <c r="FE12" s="288" t="s">
        <v>3336</v>
      </c>
      <c r="FF12" s="285" t="e">
        <f>'4-5_Prison and Probation 100K'!FF11/'4-5_Prison and Probation 100K'!EH11*100</f>
        <v>#VALUE!</v>
      </c>
      <c r="FG12" s="285" t="e">
        <f>'4-5_Prison and Probation 100K'!FG11/'4-5_Prison and Probation 100K'!EI11*100</f>
        <v>#VALUE!</v>
      </c>
      <c r="FH12" s="285" t="e">
        <f>'4-5_Prison and Probation 100K'!FH11/'4-5_Prison and Probation 100K'!EJ11*100</f>
        <v>#VALUE!</v>
      </c>
      <c r="FI12" s="285" t="e">
        <f>'4-5_Prison and Probation 100K'!FI11/'4-5_Prison and Probation 100K'!EK11*100</f>
        <v>#VALUE!</v>
      </c>
      <c r="FJ12" s="285">
        <f>'4-5_Prison and Probation 100K'!FJ11/'4-5_Prison and Probation 100K'!EL11*100</f>
        <v>5.1207729468599039</v>
      </c>
      <c r="FK12" s="285">
        <f>'4-5_Prison and Probation 100K'!FK11/'4-5_Prison and Probation 100K'!EM11*100</f>
        <v>5.3136944159597279</v>
      </c>
      <c r="FL12" s="346" t="e">
        <f t="shared" si="17"/>
        <v>#VALUE!</v>
      </c>
      <c r="FM12" s="288" t="s">
        <v>3336</v>
      </c>
      <c r="FN12" s="285" t="e">
        <f>'4-5_Prison and Probation 100K'!FN11/'4-5_Prison and Probation 100K'!FF11*100</f>
        <v>#VALUE!</v>
      </c>
      <c r="FO12" s="285" t="e">
        <f>'4-5_Prison and Probation 100K'!FO11/'4-5_Prison and Probation 100K'!FG11*100</f>
        <v>#VALUE!</v>
      </c>
      <c r="FP12" s="285" t="e">
        <f>'4-5_Prison and Probation 100K'!FP11/'4-5_Prison and Probation 100K'!FH11*100</f>
        <v>#VALUE!</v>
      </c>
      <c r="FQ12" s="285" t="e">
        <f>'4-5_Prison and Probation 100K'!FQ11/'4-5_Prison and Probation 100K'!FI11*100</f>
        <v>#VALUE!</v>
      </c>
      <c r="FR12" s="285" t="e">
        <f>'4-5_Prison and Probation 100K'!FR11/'4-5_Prison and Probation 100K'!FJ11*100</f>
        <v>#VALUE!</v>
      </c>
      <c r="FS12" s="285" t="e">
        <f>'4-5_Prison and Probation 100K'!FS11/'4-5_Prison and Probation 100K'!FK11*100</f>
        <v>#VALUE!</v>
      </c>
      <c r="FT12" s="346" t="e">
        <f t="shared" si="18"/>
        <v>#VALUE!</v>
      </c>
      <c r="FU12" s="288" t="s">
        <v>3336</v>
      </c>
      <c r="FV12" s="285">
        <f>'4-5_Prison and Probation 100K'!FV11/'4-5_Prison and Probation 100K'!EH11*100</f>
        <v>5.3679879840658264</v>
      </c>
      <c r="FW12" s="285">
        <f>'4-5_Prison and Probation 100K'!FW11/'4-5_Prison and Probation 100K'!EI11*100</f>
        <v>6.5418023887079251</v>
      </c>
      <c r="FX12" s="285">
        <f>'4-5_Prison and Probation 100K'!FX11/'4-5_Prison and Probation 100K'!EJ11*100</f>
        <v>8.498860306089222</v>
      </c>
      <c r="FY12" s="285">
        <f>'4-5_Prison and Probation 100K'!FY11/'4-5_Prison and Probation 100K'!EK11*100</f>
        <v>8.1761756982573406</v>
      </c>
      <c r="FZ12" s="285">
        <f>'4-5_Prison and Probation 100K'!FZ11/'4-5_Prison and Probation 100K'!EL11*100</f>
        <v>1.4492753623188408</v>
      </c>
      <c r="GA12" s="285">
        <f>'4-5_Prison and Probation 100K'!GA11/'4-5_Prison and Probation 100K'!EM11*100</f>
        <v>1.4169851775892608</v>
      </c>
      <c r="GB12" s="346">
        <f t="shared" si="19"/>
        <v>-73.603048632087166</v>
      </c>
      <c r="GC12" s="288" t="s">
        <v>3336</v>
      </c>
      <c r="GE12" s="133">
        <f>'4-5_Prison and Probation'!HA11/'4-5_Prison and Probation 100K'!$G11*100</f>
        <v>179.40317556715877</v>
      </c>
      <c r="GF12" s="285">
        <f>'4-5_Prison and Probation 100K'!GF11/'4-5_Prison and Probation 100K'!GE11*100</f>
        <v>7.5796043584047386</v>
      </c>
      <c r="GG12" s="285">
        <f>'4-5_Prison and Probation 100K'!GG11/'4-5_Prison and Probation 100K'!GE11*100</f>
        <v>0.51944576503129214</v>
      </c>
      <c r="GH12" s="285">
        <f>'4-5_Prison and Probation 100K'!GH11/'4-5_Prison and Probation 100K'!GE11*100</f>
        <v>8.833174653549138</v>
      </c>
      <c r="GI12" s="285">
        <f>'4-5_Prison and Probation 100K'!GI11/'4-5_Prison and Probation 100K'!GH11*100</f>
        <v>47.065868263473057</v>
      </c>
      <c r="GJ12" s="288" t="s">
        <v>3336</v>
      </c>
      <c r="GK12" s="133" t="e">
        <f>'4-5_Prison and Probation'!HG11/'4-5_Prison and Probation 100K'!$G11*100</f>
        <v>#VALUE!</v>
      </c>
      <c r="GL12" s="285" t="e">
        <f>'4-5_Prison and Probation 100K'!GL11/'4-5_Prison and Probation 100K'!GK11*100</f>
        <v>#VALUE!</v>
      </c>
      <c r="GM12" s="285" t="e">
        <f>'4-5_Prison and Probation 100K'!GM11/'4-5_Prison and Probation 100K'!GK11*100</f>
        <v>#VALUE!</v>
      </c>
      <c r="GN12" s="285" t="e">
        <f>'4-5_Prison and Probation 100K'!GN11/'4-5_Prison and Probation 100K'!GK11*100</f>
        <v>#VALUE!</v>
      </c>
      <c r="GO12" s="285" t="e">
        <f>'4-5_Prison and Probation 100K'!GO11/'4-5_Prison and Probation 100K'!GN11*100</f>
        <v>#VALUE!</v>
      </c>
      <c r="GP12" s="288" t="s">
        <v>3336</v>
      </c>
      <c r="GQ12" s="133" t="e">
        <f>'4-5_Prison and Probation'!HM11/'4-5_Prison and Probation 100K'!$G11*100</f>
        <v>#VALUE!</v>
      </c>
      <c r="GR12" s="285" t="e">
        <f>'4-5_Prison and Probation 100K'!GR11/'4-5_Prison and Probation 100K'!GQ11*100</f>
        <v>#VALUE!</v>
      </c>
      <c r="GS12" s="285" t="e">
        <f>'4-5_Prison and Probation 100K'!GS11/'4-5_Prison and Probation 100K'!GQ11*100</f>
        <v>#VALUE!</v>
      </c>
      <c r="GT12" s="285" t="e">
        <f>'4-5_Prison and Probation 100K'!GT11/'4-5_Prison and Probation 100K'!GQ11*100</f>
        <v>#VALUE!</v>
      </c>
      <c r="GU12" s="285" t="e">
        <f>'4-5_Prison and Probation 100K'!GU11/'4-5_Prison and Probation 100K'!GT11*100</f>
        <v>#VALUE!</v>
      </c>
      <c r="GV12" s="288" t="s">
        <v>3336</v>
      </c>
      <c r="GW12" s="133" t="e">
        <f>'4-5_Prison and Probation'!HS11/'4-5_Prison and Probation 100K'!$G11*100</f>
        <v>#VALUE!</v>
      </c>
      <c r="GX12" s="285" t="e">
        <f>'4-5_Prison and Probation 100K'!GX11/'4-5_Prison and Probation 100K'!GW11*100</f>
        <v>#VALUE!</v>
      </c>
      <c r="GY12" s="285" t="e">
        <f>'4-5_Prison and Probation 100K'!GY11/'4-5_Prison and Probation 100K'!GW11*100</f>
        <v>#VALUE!</v>
      </c>
      <c r="GZ12" s="285" t="e">
        <f>'4-5_Prison and Probation 100K'!GZ11/'4-5_Prison and Probation 100K'!GW11*100</f>
        <v>#VALUE!</v>
      </c>
      <c r="HA12" s="285" t="e">
        <f>'4-5_Prison and Probation 100K'!HA11/'4-5_Prison and Probation 100K'!GZ11*100</f>
        <v>#VALUE!</v>
      </c>
      <c r="HB12" s="288" t="s">
        <v>3336</v>
      </c>
      <c r="HC12" s="133" t="e">
        <f>'4-5_Prison and Probation'!HY11/'4-5_Prison and Probation 100K'!$G11*100</f>
        <v>#VALUE!</v>
      </c>
      <c r="HD12" s="285" t="e">
        <f>'4-5_Prison and Probation 100K'!HD11/'4-5_Prison and Probation 100K'!HC11*100</f>
        <v>#VALUE!</v>
      </c>
      <c r="HE12" s="285" t="e">
        <f>'4-5_Prison and Probation 100K'!HE11/'4-5_Prison and Probation 100K'!HC11*100</f>
        <v>#VALUE!</v>
      </c>
      <c r="HF12" s="285" t="e">
        <f>'4-5_Prison and Probation 100K'!HF11/'4-5_Prison and Probation 100K'!HC11*100</f>
        <v>#VALUE!</v>
      </c>
      <c r="HG12" s="285" t="e">
        <f>'4-5_Prison and Probation 100K'!HG11/'4-5_Prison and Probation 100K'!HF11*100</f>
        <v>#VALUE!</v>
      </c>
      <c r="HH12" s="288" t="s">
        <v>3336</v>
      </c>
      <c r="HI12" s="133" t="e">
        <f>'4-5_Prison and Probation'!IE11/'4-5_Prison and Probation 100K'!$G11*100</f>
        <v>#VALUE!</v>
      </c>
      <c r="HJ12" s="285" t="e">
        <f>'4-5_Prison and Probation 100K'!HJ11/'4-5_Prison and Probation 100K'!HI11*100</f>
        <v>#VALUE!</v>
      </c>
      <c r="HK12" s="285" t="e">
        <f>'4-5_Prison and Probation 100K'!HK11/'4-5_Prison and Probation 100K'!HI11*100</f>
        <v>#VALUE!</v>
      </c>
      <c r="HL12" s="285" t="e">
        <f>'4-5_Prison and Probation 100K'!HL11/'4-5_Prison and Probation 100K'!HI11*100</f>
        <v>#VALUE!</v>
      </c>
      <c r="HM12" s="285" t="e">
        <f>'4-5_Prison and Probation 100K'!HM11/'4-5_Prison and Probation 100K'!HL11*100</f>
        <v>#VALUE!</v>
      </c>
      <c r="HN12" s="288" t="s">
        <v>3336</v>
      </c>
      <c r="HO12" s="133" t="e">
        <f>'4-5_Prison and Probation'!IK11/'4-5_Prison and Probation 100K'!$G11*100</f>
        <v>#VALUE!</v>
      </c>
      <c r="HP12" s="285" t="e">
        <f>'4-5_Prison and Probation 100K'!HP11/'4-5_Prison and Probation 100K'!HO11*100</f>
        <v>#VALUE!</v>
      </c>
      <c r="HQ12" s="285" t="e">
        <f>'4-5_Prison and Probation 100K'!HQ11/'4-5_Prison and Probation 100K'!HO11*100</f>
        <v>#VALUE!</v>
      </c>
      <c r="HR12" s="285" t="e">
        <f>'4-5_Prison and Probation 100K'!HR11/'4-5_Prison and Probation 100K'!HO11*100</f>
        <v>#VALUE!</v>
      </c>
      <c r="HS12" s="285" t="e">
        <f>'4-5_Prison and Probation 100K'!HS11/'4-5_Prison and Probation 100K'!HR11*100</f>
        <v>#VALUE!</v>
      </c>
      <c r="HT12" s="288" t="s">
        <v>3336</v>
      </c>
      <c r="HU12" s="133">
        <f>'4-5_Prison and Probation'!IQ11/'4-5_Prison and Probation 100K'!$G11*100</f>
        <v>1.6416348975520185</v>
      </c>
      <c r="HV12" s="285">
        <f>'4-5_Prison and Probation 100K'!HV11/'4-5_Prison and Probation 100K'!HU11*100</f>
        <v>3.4682080924855496</v>
      </c>
      <c r="HW12" s="285" t="e">
        <f>'4-5_Prison and Probation 100K'!HW11/'4-5_Prison and Probation 100K'!HU11*100</f>
        <v>#VALUE!</v>
      </c>
      <c r="HX12" s="285" t="e">
        <f>'4-5_Prison and Probation 100K'!HX11/'4-5_Prison and Probation 100K'!HU11*100</f>
        <v>#VALUE!</v>
      </c>
      <c r="HY12" s="285" t="e">
        <f>'4-5_Prison and Probation 100K'!HY11/'4-5_Prison and Probation 100K'!HX11*100</f>
        <v>#VALUE!</v>
      </c>
      <c r="HZ12" s="288" t="s">
        <v>3336</v>
      </c>
      <c r="IA12" s="133" t="e">
        <f>'4-5_Prison and Probation'!IW11/'4-5_Prison and Probation 100K'!$G11*100</f>
        <v>#VALUE!</v>
      </c>
      <c r="IB12" s="285" t="e">
        <f>'4-5_Prison and Probation 100K'!IB11/'4-5_Prison and Probation 100K'!IA11*100</f>
        <v>#VALUE!</v>
      </c>
      <c r="IC12" s="285" t="e">
        <f>'4-5_Prison and Probation 100K'!IC11/'4-5_Prison and Probation 100K'!IA11*100</f>
        <v>#VALUE!</v>
      </c>
      <c r="ID12" s="285" t="e">
        <f>'4-5_Prison and Probation 100K'!ID11/'4-5_Prison and Probation 100K'!IA11*100</f>
        <v>#VALUE!</v>
      </c>
      <c r="IE12" s="285" t="e">
        <f>'4-5_Prison and Probation 100K'!IE11/'4-5_Prison and Probation 100K'!ID11*100</f>
        <v>#VALUE!</v>
      </c>
      <c r="IF12" s="288" t="s">
        <v>3336</v>
      </c>
      <c r="IG12" s="133" t="e">
        <f>'4-5_Prison and Probation'!JC11/'4-5_Prison and Probation 100K'!$G11*100</f>
        <v>#VALUE!</v>
      </c>
      <c r="IH12" s="285" t="e">
        <f>'4-5_Prison and Probation 100K'!IH11/'4-5_Prison and Probation 100K'!IG11*100</f>
        <v>#VALUE!</v>
      </c>
      <c r="II12" s="285" t="e">
        <f>'4-5_Prison and Probation 100K'!II11/'4-5_Prison and Probation 100K'!IG11*100</f>
        <v>#VALUE!</v>
      </c>
      <c r="IJ12" s="285" t="e">
        <f>'4-5_Prison and Probation 100K'!IJ11/'4-5_Prison and Probation 100K'!IG11*100</f>
        <v>#VALUE!</v>
      </c>
      <c r="IK12" s="285" t="e">
        <f>'4-5_Prison and Probation 100K'!IK11/'4-5_Prison and Probation 100K'!IJ11*100</f>
        <v>#VALUE!</v>
      </c>
      <c r="IL12" s="288" t="s">
        <v>3336</v>
      </c>
      <c r="IM12" s="133">
        <f>'4-5_Prison and Probation'!JI11/'4-5_Prison and Probation 100K'!$G11*100</f>
        <v>15.3915133169328</v>
      </c>
      <c r="IN12" s="285">
        <f>'4-5_Prison and Probation 100K'!IN11/'4-5_Prison and Probation 100K'!IM11*100</f>
        <v>10.542540073982739</v>
      </c>
      <c r="IO12" s="285" t="e">
        <f>'4-5_Prison and Probation 100K'!IO11/'4-5_Prison and Probation 100K'!IM11*100</f>
        <v>#VALUE!</v>
      </c>
      <c r="IP12" s="285" t="e">
        <f>'4-5_Prison and Probation 100K'!IP11/'4-5_Prison and Probation 100K'!IM11*100</f>
        <v>#VALUE!</v>
      </c>
      <c r="IQ12" s="285" t="e">
        <f>'4-5_Prison and Probation 100K'!IQ11/'4-5_Prison and Probation 100K'!IP11*100</f>
        <v>#VALUE!</v>
      </c>
      <c r="IR12" s="288" t="s">
        <v>3336</v>
      </c>
      <c r="IS12" s="133" t="e">
        <f>'4-5_Prison and Probation'!JO11/'4-5_Prison and Probation 100K'!$G11*100</f>
        <v>#VALUE!</v>
      </c>
      <c r="IT12" s="285" t="e">
        <f>'4-5_Prison and Probation 100K'!IT11/'4-5_Prison and Probation 100K'!IS11*100</f>
        <v>#VALUE!</v>
      </c>
      <c r="IU12" s="285" t="e">
        <f>'4-5_Prison and Probation 100K'!IU11/'4-5_Prison and Probation 100K'!IS11*100</f>
        <v>#VALUE!</v>
      </c>
      <c r="IV12" s="285" t="e">
        <f>'4-5_Prison and Probation 100K'!IV11/'4-5_Prison and Probation 100K'!IS11*100</f>
        <v>#VALUE!</v>
      </c>
      <c r="IW12" s="285" t="e">
        <f>'4-5_Prison and Probation 100K'!IW11/'4-5_Prison and Probation 100K'!IV11*100</f>
        <v>#VALUE!</v>
      </c>
      <c r="IX12" s="381" t="s">
        <v>3336</v>
      </c>
      <c r="IY12" s="133">
        <f>'4-5_Prison and Probation'!KO11/'4-5_Prison and Probation 100K'!H11*100</f>
        <v>104.02845674319772</v>
      </c>
      <c r="IZ12" s="285">
        <f>'4-5_Prison and Probation'!AO11/'4-5_Prison and Probation'!KO11</f>
        <v>2.0476363967574462</v>
      </c>
      <c r="JA12" s="133">
        <f>'4-5_Prison and Probation 100K'!IZ11/'4-5_Prison and Probation 100K'!IY11*100</f>
        <v>99.954458511704161</v>
      </c>
      <c r="JB12" s="133">
        <f>'4-5_Prison and Probation 100K'!JA11/'4-5_Prison and Probation 100K'!IY11*100</f>
        <v>4.5541488295837505E-2</v>
      </c>
      <c r="JC12" s="288" t="s">
        <v>3336</v>
      </c>
      <c r="JD12" s="285">
        <f>'4-5_Prison and Probation 100K'!JC11/'4-5_Prison and Probation 100K'!IY11*100</f>
        <v>11.339830585663538</v>
      </c>
      <c r="JE12" s="285">
        <f>'4-5_Prison and Probation 100K'!JD11/'4-5_Prison and Probation 100K'!IY11*100</f>
        <v>4.5541488295837505E-2</v>
      </c>
      <c r="JF12" s="285">
        <f>'4-5_Prison and Probation 100K'!JE11/'4-5_Prison and Probation 100K'!JC11*100</f>
        <v>13.815261044176708</v>
      </c>
      <c r="JG12" s="285">
        <f>'4-5_Prison and Probation 100K'!JF11/'4-5_Prison and Probation 100K'!JD11*100</f>
        <v>100</v>
      </c>
      <c r="JH12" s="285" t="e">
        <f>'4-5_Prison and Probation 100K'!JG11/'4-5_Prison and Probation 100K'!JC11*100</f>
        <v>#VALUE!</v>
      </c>
      <c r="JI12" s="285" t="e">
        <f>'4-5_Prison and Probation 100K'!JH11/'4-5_Prison and Probation 100K'!JD11*100</f>
        <v>#VALUE!</v>
      </c>
      <c r="JJ12" s="285">
        <f>'4-5_Prison and Probation 100K'!JI11/'4-5_Prison and Probation 100K'!JC11*100</f>
        <v>86.184738955823292</v>
      </c>
      <c r="JK12" s="285">
        <f>'4-5_Prison and Probation 100K'!JJ11/'4-5_Prison and Probation 100K'!JD11*100</f>
        <v>0</v>
      </c>
      <c r="JL12" s="285">
        <f>'4-5_Prison and Probation 100K'!JK11/'4-5_Prison and Probation 100K'!IZ11*100</f>
        <v>88.655002733734278</v>
      </c>
      <c r="JM12" s="285">
        <f>'4-5_Prison and Probation 100K'!JL11/'4-5_Prison and Probation 100K'!JA11*100</f>
        <v>0</v>
      </c>
      <c r="JN12" s="288" t="s">
        <v>3336</v>
      </c>
      <c r="JO12" s="285">
        <f>'4-5_Prison and Probation 100K'!JN11/'4-5_Prison and Probation 100K'!JK11*100</f>
        <v>1.1100832562442182</v>
      </c>
      <c r="JP12" s="285" t="e">
        <f>'4-5_Prison and Probation 100K'!JO11/'4-5_Prison and Probation 100K'!JL11</f>
        <v>#DIV/0!</v>
      </c>
      <c r="JQ12" s="285">
        <f>'4-5_Prison and Probation 100K'!JP11/'4-5_Prison and Probation 100K'!JK11*100</f>
        <v>58.947476616301778</v>
      </c>
      <c r="JR12" s="285" t="e">
        <f>'4-5_Prison and Probation 100K'!JQ11/'4-5_Prison and Probation 100K'!JL11*100</f>
        <v>#DIV/0!</v>
      </c>
      <c r="JS12" s="285">
        <f>'4-5_Prison and Probation 100K'!JR11/'4-5_Prison and Probation 100K'!JK11*100</f>
        <v>1.6034535923527597</v>
      </c>
      <c r="JT12" s="285" t="e">
        <f>'4-5_Prison and Probation 100K'!JS11/'4-5_Prison and Probation 100K'!JL11*100</f>
        <v>#DIV/0!</v>
      </c>
      <c r="JU12" s="288" t="s">
        <v>3336</v>
      </c>
      <c r="JV12" s="285">
        <f>'4-5_Prison and Probation 100K'!JU11/'4-5_Prison and Probation 100K'!JK11*100</f>
        <v>4.3478260869565215</v>
      </c>
      <c r="JW12" s="285" t="e">
        <f>'4-5_Prison and Probation 100K'!JV11/'4-5_Prison and Probation 100K'!JL11*100</f>
        <v>#DIV/0!</v>
      </c>
      <c r="JX12" s="285">
        <f>'4-5_Prison and Probation 100K'!JW11/'4-5_Prison and Probation 100K'!JK11*100</f>
        <v>13.382670366944188</v>
      </c>
      <c r="JY12" s="285" t="e">
        <f>'4-5_Prison and Probation 100K'!JX11/'4-5_Prison and Probation 100K'!JL11*100</f>
        <v>#DIV/0!</v>
      </c>
      <c r="JZ12" s="285" t="e">
        <f>'4-5_Prison and Probation 100K'!JY11/'4-5_Prison and Probation 100K'!JK11*100</f>
        <v>#VALUE!</v>
      </c>
      <c r="KA12" s="285" t="e">
        <f>'4-5_Prison and Probation 100K'!JZ11/'4-5_Prison and Probation 100K'!JL11*100</f>
        <v>#VALUE!</v>
      </c>
      <c r="KB12" s="288" t="s">
        <v>3336</v>
      </c>
      <c r="KC12" s="285">
        <f>'4-5_Prison and Probation 100K'!KB11/'4-5_Prison and Probation 100K'!JK11*100</f>
        <v>1.1511974509199301</v>
      </c>
      <c r="KD12" s="285" t="e">
        <f>'4-5_Prison and Probation 100K'!KC11/'4-5_Prison and Probation 100K'!JL11*100</f>
        <v>#DIV/0!</v>
      </c>
      <c r="KE12" s="285">
        <f>'4-5_Prison and Probation 100K'!KD11/'4-5_Prison and Probation 100K'!JK11*100</f>
        <v>19.457292630280602</v>
      </c>
      <c r="KF12" s="285" t="e">
        <f>'4-5_Prison and Probation 100K'!KE11/'4-5_Prison and Probation 100K'!JL11*100</f>
        <v>#DIV/0!</v>
      </c>
      <c r="KG12" s="288" t="s">
        <v>3336</v>
      </c>
      <c r="KH12" s="285">
        <f>'4-5_Prison and Probation 100K'!KG11</f>
        <v>236.17717320908781</v>
      </c>
      <c r="KI12" s="285">
        <f>'4-5_Prison and Probation 100K'!KH11/'4-5_Prison and Probation 100K'!KG11*100</f>
        <v>12.370926915504842</v>
      </c>
      <c r="KJ12" s="285">
        <f>'4-5_Prison and Probation 100K'!KI11/'4-5_Prison and Probation 100K'!KG11*100</f>
        <v>7.2240748925228013</v>
      </c>
      <c r="KK12" s="285" t="e">
        <f>'4-5_Prison and Probation 100K'!KJ11/'4-5_Prison and Probation 100K'!KG11*100</f>
        <v>#VALUE!</v>
      </c>
      <c r="KL12" s="285" t="e">
        <f>'4-5_Prison and Probation 100K'!KK11/'4-5_Prison and Probation 100K'!KJ11*100</f>
        <v>#VALUE!</v>
      </c>
      <c r="KM12" s="288" t="s">
        <v>3336</v>
      </c>
      <c r="KN12" s="285">
        <f>'4-5_Prison and Probation'!OZ11/G12*100</f>
        <v>198.54293041318434</v>
      </c>
      <c r="KO12" s="285">
        <f>'4-5_Prison and Probation 100K'!KN11/'4-5_Prison and Probation 100K'!KM11*100</f>
        <v>13.458873010562538</v>
      </c>
      <c r="KP12" s="285">
        <f>'4-5_Prison and Probation 100K'!KO11/'4-5_Prison and Probation 100K'!KM11*100</f>
        <v>9.5349615255938449</v>
      </c>
      <c r="KQ12" s="285" t="e">
        <f>'4-5_Prison and Probation 100K'!KP11/'4-5_Prison and Probation 100K'!KM11*100</f>
        <v>#VALUE!</v>
      </c>
      <c r="KR12" s="285" t="e">
        <f>'4-5_Prison and Probation 100K'!KQ11/'4-5_Prison and Probation 100K'!KP11*100</f>
        <v>#VALUE!</v>
      </c>
      <c r="KS12" s="288" t="s">
        <v>3336</v>
      </c>
      <c r="KT12" s="285" t="e">
        <f>'4-5_Prison and Probation'!PF11/G12*100</f>
        <v>#VALUE!</v>
      </c>
      <c r="KU12" s="285" t="e">
        <f>'4-5_Prison and Probation'!PG11/'4-5_Prison and Probation'!PF11*100</f>
        <v>#VALUE!</v>
      </c>
      <c r="KV12" s="285" t="e">
        <f>'4-5_Prison and Probation'!PH11/'4-5_Prison and Probation'!PF11*100</f>
        <v>#VALUE!</v>
      </c>
      <c r="KW12" s="285" t="e">
        <f>'4-5_Prison and Probation'!PI11/'4-5_Prison and Probation'!PF11*100</f>
        <v>#VALUE!</v>
      </c>
      <c r="KX12" s="285" t="e">
        <f>'4-5_Prison and Probation'!PJ11/'4-5_Prison and Probation'!PF11*100</f>
        <v>#VALUE!</v>
      </c>
      <c r="KY12" s="285" t="e">
        <f>'4-5_Prison and Probation'!PK11/'4-5_Prison and Probation'!PF11*100</f>
        <v>#VALUE!</v>
      </c>
      <c r="KZ12" s="285" t="e">
        <f>'4-5_Prison and Probation'!PL11/'4-5_Prison and Probation'!PF11*100</f>
        <v>#VALUE!</v>
      </c>
      <c r="LA12" s="288" t="s">
        <v>3336</v>
      </c>
      <c r="LB12" s="285" t="e">
        <f>'4-5_Prison and Probation'!PN11/G12*100</f>
        <v>#VALUE!</v>
      </c>
      <c r="LC12" s="285" t="e">
        <f>'4-5_Prison and Probation'!PO11/G12*100</f>
        <v>#VALUE!</v>
      </c>
      <c r="LD12" s="288" t="s">
        <v>3336</v>
      </c>
      <c r="LE12" s="285" t="e">
        <f>'4-5_Prison and Probation 100K'!LD11/'4-5_Prison and Probation 100K'!LA11*100</f>
        <v>#VALUE!</v>
      </c>
      <c r="LF12" s="285" t="e">
        <f>'4-5_Prison and Probation 100K'!LE11/'4-5_Prison and Probation 100K'!LB11*100</f>
        <v>#VALUE!</v>
      </c>
      <c r="LG12" s="285" t="e">
        <f>'4-5_Prison and Probation 100K'!LF11/'4-5_Prison and Probation 100K'!LA11*100</f>
        <v>#VALUE!</v>
      </c>
      <c r="LH12" s="285" t="e">
        <f>'4-5_Prison and Probation 100K'!LG11/'4-5_Prison and Probation 100K'!LB11*100</f>
        <v>#VALUE!</v>
      </c>
      <c r="LI12" s="285" t="e">
        <f>'4-5_Prison and Probation 100K'!LH11/'4-5_Prison and Probation 100K'!LA11*100</f>
        <v>#VALUE!</v>
      </c>
      <c r="LJ12" s="285" t="e">
        <f>'4-5_Prison and Probation 100K'!LI11/'4-5_Prison and Probation 100K'!LB11*100</f>
        <v>#VALUE!</v>
      </c>
      <c r="LK12" s="288" t="s">
        <v>3336</v>
      </c>
      <c r="LL12" s="285" t="e">
        <f>'4-5_Prison and Probation 100K'!LK11/'4-5_Prison and Probation 100K'!LA11*100</f>
        <v>#VALUE!</v>
      </c>
      <c r="LM12" s="285" t="e">
        <f>'4-5_Prison and Probation 100K'!LL11/'4-5_Prison and Probation 100K'!LB11*100</f>
        <v>#VALUE!</v>
      </c>
      <c r="LN12" s="285" t="e">
        <f>'4-5_Prison and Probation 100K'!LM11/'4-5_Prison and Probation 100K'!LA11*100</f>
        <v>#VALUE!</v>
      </c>
      <c r="LO12" s="285" t="e">
        <f>'4-5_Prison and Probation 100K'!LN11/'4-5_Prison and Probation 100K'!LB11*100</f>
        <v>#VALUE!</v>
      </c>
      <c r="LP12" s="285" t="e">
        <f>'4-5_Prison and Probation 100K'!LO11/'4-5_Prison and Probation 100K'!LA11*100</f>
        <v>#VALUE!</v>
      </c>
      <c r="LQ12" s="285" t="e">
        <f>'4-5_Prison and Probation 100K'!LP11/'4-5_Prison and Probation 100K'!LB11*100</f>
        <v>#VALUE!</v>
      </c>
      <c r="LR12" s="288" t="s">
        <v>3336</v>
      </c>
      <c r="LS12" s="285" t="e">
        <f>'4-5_Prison and Probation 100K'!LR11/'4-5_Prison and Probation 100K'!LA11*100</f>
        <v>#VALUE!</v>
      </c>
      <c r="LT12" s="285" t="e">
        <f>'4-5_Prison and Probation 100K'!LS11/'4-5_Prison and Probation 100K'!LB11*100</f>
        <v>#VALUE!</v>
      </c>
      <c r="LU12" s="285" t="e">
        <f>'4-5_Prison and Probation 100K'!LT11/'4-5_Prison and Probation 100K'!LA11*100</f>
        <v>#VALUE!</v>
      </c>
      <c r="LV12" s="285" t="e">
        <f>'4-5_Prison and Probation 100K'!LU11/'4-5_Prison and Probation 100K'!LB11*100</f>
        <v>#VALUE!</v>
      </c>
      <c r="LW12" s="285" t="e">
        <f>'4-5_Prison and Probation 100K'!LV11/'4-5_Prison and Probation 100K'!LA11*100</f>
        <v>#VALUE!</v>
      </c>
      <c r="LX12" s="285" t="e">
        <f>'4-5_Prison and Probation 100K'!LW11/'4-5_Prison and Probation 100K'!LB11*100</f>
        <v>#VALUE!</v>
      </c>
      <c r="LY12" s="288" t="s">
        <v>3336</v>
      </c>
      <c r="LZ12" s="285" t="e">
        <f>'4-5_Prison and Probation 100K'!LY11/'4-5_Prison and Probation 100K'!LA11*100</f>
        <v>#VALUE!</v>
      </c>
      <c r="MA12" s="285" t="e">
        <f>'4-5_Prison and Probation 100K'!LZ11/'4-5_Prison and Probation 100K'!LB11*100</f>
        <v>#VALUE!</v>
      </c>
      <c r="MB12" s="285" t="e">
        <f>'4-5_Prison and Probation 100K'!MA11/'4-5_Prison and Probation 100K'!LA11*100</f>
        <v>#VALUE!</v>
      </c>
      <c r="MC12" s="285" t="e">
        <f>'4-5_Prison and Probation 100K'!MB11/'4-5_Prison and Probation 100K'!LB11*100</f>
        <v>#VALUE!</v>
      </c>
      <c r="MD12" s="285" t="e">
        <f>'4-5_Prison and Probation 100K'!MC11/'4-5_Prison and Probation 100K'!LA11*100</f>
        <v>#VALUE!</v>
      </c>
      <c r="ME12" s="285" t="e">
        <f>'4-5_Prison and Probation 100K'!MD11/'4-5_Prison and Probation 100K'!LB11*100</f>
        <v>#VALUE!</v>
      </c>
      <c r="MF12" s="288" t="s">
        <v>3336</v>
      </c>
      <c r="MG12" s="285">
        <f>'4-5_Prison and Probation 100K'!MF11</f>
        <v>149.95812882089336</v>
      </c>
      <c r="MH12" s="285">
        <f>'4-5_Prison and Probation 100K'!MG11/'4-5_Prison and Probation 100K'!MF11*100</f>
        <v>31.582610896665191</v>
      </c>
      <c r="MI12" s="285">
        <f>'4-5_Prison and Probation 100K'!MH11/'4-5_Prison and Probation 100K'!MF11*100</f>
        <v>17.420742896918306</v>
      </c>
      <c r="MJ12" s="285" t="e">
        <f>'4-5_Prison and Probation 100K'!MI11/'4-5_Prison and Probation 100K'!MF11*100</f>
        <v>#VALUE!</v>
      </c>
      <c r="MK12" s="285" t="e">
        <f>'4-5_Prison and Probation 100K'!MJ11/'4-5_Prison and Probation 100K'!MF11*100</f>
        <v>#VALUE!</v>
      </c>
      <c r="ML12" s="285">
        <f>'4-5_Prison and Probation 100K'!MK11/'4-5_Prison and Probation 100K'!MF11*100</f>
        <v>0.70239827880782124</v>
      </c>
      <c r="MM12" s="285">
        <f>'4-5_Prison and Probation 100K'!ML11/'4-5_Prison and Probation 100K'!MF11*100</f>
        <v>62.279314054293486</v>
      </c>
      <c r="MN12" s="288" t="s">
        <v>3336</v>
      </c>
      <c r="MO12" s="285">
        <f>'4-5_Prison and Probation 100K'!MN11</f>
        <v>4.3175946727524197</v>
      </c>
      <c r="MP12" s="288" t="s">
        <v>3336</v>
      </c>
      <c r="MQ12" s="285">
        <f>'4-5_Prison and Probation 100K'!MP11/'4-5_Prison and Probation 100K'!MN11*100</f>
        <v>0.43956043956043955</v>
      </c>
      <c r="MR12" s="285">
        <f>'4-5_Prison and Probation 100K'!MQ11/'4-5_Prison and Probation 100K'!MN11*100</f>
        <v>1.7582417582417582</v>
      </c>
      <c r="MS12" s="285">
        <f>'4-5_Prison and Probation 100K'!MR11/'4-5_Prison and Probation 100K'!MN11*100</f>
        <v>16.263736263736263</v>
      </c>
      <c r="MT12" s="285">
        <f>'4-5_Prison and Probation 100K'!MS11/'4-5_Prison and Probation 100K'!MN11*100</f>
        <v>69.67032967032965</v>
      </c>
      <c r="MU12" s="288" t="s">
        <v>3336</v>
      </c>
      <c r="MV12" s="285" t="e">
        <f>'4-5_Prison and Probation 100K'!MU11/'4-5_Prison and Probation 100K'!MN11*100</f>
        <v>#VALUE!</v>
      </c>
      <c r="MW12" s="285">
        <f>'4-5_Prison and Probation 100K'!MV11/'4-5_Prison and Probation 100K'!MN11*100</f>
        <v>0</v>
      </c>
      <c r="MX12" s="285">
        <f>'4-5_Prison and Probation 100K'!MW11/'4-5_Prison and Probation 100K'!MN11*100</f>
        <v>0</v>
      </c>
      <c r="MY12" s="285">
        <f>'4-5_Prison and Probation 100K'!MX11/'4-5_Prison and Probation 100K'!MN11*100</f>
        <v>12.087912087912086</v>
      </c>
      <c r="MZ12" s="288" t="s">
        <v>3336</v>
      </c>
      <c r="NA12" s="285" t="e">
        <f>'4-5_Prison and Probation 100K'!MZ11</f>
        <v>#VALUE!</v>
      </c>
      <c r="NB12" s="285" t="e">
        <f>'4-5_Prison and Probation 100K'!NA11/'4-5_Prison and Probation 100K'!MZ11*100</f>
        <v>#VALUE!</v>
      </c>
      <c r="NC12" s="285" t="e">
        <f>'4-5_Prison and Probation 100K'!NB11/'4-5_Prison and Probation 100K'!MZ11*100</f>
        <v>#VALUE!</v>
      </c>
      <c r="ND12" s="285" t="e">
        <f>'4-5_Prison and Probation 100K'!NC11/'4-5_Prison and Probation 100K'!MZ11*100</f>
        <v>#VALUE!</v>
      </c>
      <c r="NG12" s="133">
        <f t="shared" si="0"/>
        <v>179.40317556715877</v>
      </c>
      <c r="NH12" s="285" t="e">
        <f>'4-5_Prison and Probation'!HG11/'4-5_Prison and Probation'!$HA11*100</f>
        <v>#VALUE!</v>
      </c>
      <c r="NI12" s="285" t="e">
        <f>'4-5_Prison and Probation'!HM11/'4-5_Prison and Probation'!$HA11*100</f>
        <v>#VALUE!</v>
      </c>
      <c r="NJ12" s="285" t="e">
        <f>'4-5_Prison and Probation'!HS11/'4-5_Prison and Probation'!$HA11*100</f>
        <v>#VALUE!</v>
      </c>
      <c r="NK12" s="285" t="e">
        <f>'4-5_Prison and Probation'!HY11/'4-5_Prison and Probation'!$HA11*100</f>
        <v>#VALUE!</v>
      </c>
      <c r="NL12" s="285" t="e">
        <f>'4-5_Prison and Probation'!IE11/'4-5_Prison and Probation'!$HA11*100</f>
        <v>#VALUE!</v>
      </c>
      <c r="NM12" s="285" t="e">
        <f>'4-5_Prison and Probation'!IK11/'4-5_Prison and Probation'!$HA11*100</f>
        <v>#VALUE!</v>
      </c>
      <c r="NN12" s="285">
        <f>'4-5_Prison and Probation'!IQ11/'4-5_Prison and Probation'!$HA11*100</f>
        <v>0.91505342219401242</v>
      </c>
      <c r="NO12" s="285" t="e">
        <f>'4-5_Prison and Probation'!IW11/'4-5_Prison and Probation'!$HA11*100</f>
        <v>#VALUE!</v>
      </c>
      <c r="NP12" s="285" t="e">
        <f>'4-5_Prison and Probation'!JC11/'4-5_Prison and Probation'!$HA11*100</f>
        <v>#VALUE!</v>
      </c>
      <c r="NQ12" s="285">
        <f>'4-5_Prison and Probation'!JI11/'4-5_Prison and Probation'!$HA11*100</f>
        <v>8.5792869988363485</v>
      </c>
      <c r="NR12" s="285" t="e">
        <f>'4-5_Prison and Probation'!JO11/'4-5_Prison and Probation'!$HA11*100</f>
        <v>#VALUE!</v>
      </c>
      <c r="NU12" s="285">
        <f>'4-5_Prison and Probation'!HA11/'4-5_Prison and Probation 100K'!$G11*100</f>
        <v>179.40317556715877</v>
      </c>
      <c r="NV12" s="285" t="e">
        <f>'4-5_Prison and Probation'!HG11/'4-5_Prison and Probation 100K'!$G11*100</f>
        <v>#VALUE!</v>
      </c>
      <c r="NW12" s="285" t="e">
        <f>'4-5_Prison and Probation'!HM11/'4-5_Prison and Probation 100K'!$G11*100</f>
        <v>#VALUE!</v>
      </c>
      <c r="NX12" s="285" t="e">
        <f>'4-5_Prison and Probation'!HS11/'4-5_Prison and Probation 100K'!$G11*100</f>
        <v>#VALUE!</v>
      </c>
      <c r="NY12" s="285" t="e">
        <f>'4-5_Prison and Probation'!HY11/'4-5_Prison and Probation 100K'!$G11*100</f>
        <v>#VALUE!</v>
      </c>
      <c r="NZ12" s="285" t="e">
        <f>'4-5_Prison and Probation'!IE11/'4-5_Prison and Probation 100K'!$G11*100</f>
        <v>#VALUE!</v>
      </c>
      <c r="OA12" s="285" t="e">
        <f>'4-5_Prison and Probation'!IK11/'4-5_Prison and Probation 100K'!$G11*100</f>
        <v>#VALUE!</v>
      </c>
      <c r="OB12" s="285">
        <f>'4-5_Prison and Probation'!IQ11/'4-5_Prison and Probation 100K'!$G11*100</f>
        <v>1.6416348975520185</v>
      </c>
      <c r="OC12" s="285" t="e">
        <f>'4-5_Prison and Probation'!IW11/'4-5_Prison and Probation 100K'!$G11*100</f>
        <v>#VALUE!</v>
      </c>
      <c r="OD12" s="285" t="e">
        <f>'4-5_Prison and Probation'!JC11/'4-5_Prison and Probation 100K'!$G11*100</f>
        <v>#VALUE!</v>
      </c>
      <c r="OE12" s="285">
        <f>'4-5_Prison and Probation'!JI11/'4-5_Prison and Probation 100K'!$G11*100</f>
        <v>15.3915133169328</v>
      </c>
      <c r="OF12" s="285" t="e">
        <f>'4-5_Prison and Probation'!JO11/'4-5_Prison and Probation 100K'!$G11*100</f>
        <v>#VALUE!</v>
      </c>
      <c r="OI12" s="133">
        <f>10000/'4-5_Prison and Probation'!$AJ11*'4-5_Prison and Probation'!DW11</f>
        <v>16.400517911091928</v>
      </c>
      <c r="OJ12" s="133">
        <f>10000/'4-5_Prison and Probation'!$AJ11*'4-5_Prison and Probation'!DX11</f>
        <v>21.148036253776436</v>
      </c>
      <c r="OK12" s="133">
        <f>10000/'4-5_Prison and Probation'!$AJ11*'4-5_Prison and Probation'!DY11</f>
        <v>11.221406991799741</v>
      </c>
      <c r="OL12" s="133">
        <f>10000/'4-5_Prison and Probation'!$AJ11*'4-5_Prison and Probation'!DZ11</f>
        <v>12.516184721622789</v>
      </c>
      <c r="OM12" s="133">
        <f>10000/'4-5_Prison and Probation'!$AJ11*'4-5_Prison and Probation'!EA11</f>
        <v>18.55848079413034</v>
      </c>
      <c r="ON12" s="133">
        <f>10000/'4-5_Prison and Probation'!$AJ11*'4-5_Prison and Probation'!EB11</f>
        <v>18.55848079413034</v>
      </c>
      <c r="OP12" s="133">
        <f>'4-5_Prison and Probation'!ED11/'4-5_Prison and Probation'!DW11*100</f>
        <v>23.684210526315788</v>
      </c>
      <c r="OQ12" s="133">
        <f>'4-5_Prison and Probation'!EE11/'4-5_Prison and Probation'!DX11*100</f>
        <v>32.653061224489797</v>
      </c>
      <c r="OR12" s="133">
        <f>'4-5_Prison and Probation'!EF11/'4-5_Prison and Probation'!DY11*100</f>
        <v>26.923076923076923</v>
      </c>
      <c r="OS12" s="133">
        <f>'4-5_Prison and Probation'!EG11/'4-5_Prison and Probation'!DZ11*100</f>
        <v>41.379310344827587</v>
      </c>
      <c r="OT12" s="133">
        <f>'4-5_Prison and Probation'!EH11/'4-5_Prison and Probation'!EA11*100</f>
        <v>30.232558139534881</v>
      </c>
      <c r="OU12" s="133">
        <f>'4-5_Prison and Probation'!EI11/'4-5_Prison and Probation'!EB11*100</f>
        <v>32.558139534883722</v>
      </c>
      <c r="OW12" s="133" t="e">
        <f>'4-5_Prison and Probation'!EK11/'4-5_Prison and Probation'!ED11*100</f>
        <v>#VALUE!</v>
      </c>
      <c r="OX12" s="133" t="e">
        <f>'4-5_Prison and Probation'!EL11/'4-5_Prison and Probation'!EE11*100</f>
        <v>#VALUE!</v>
      </c>
      <c r="OY12" s="133">
        <f>'4-5_Prison and Probation'!EM11/'4-5_Prison and Probation'!EF11*100</f>
        <v>42.857142857142854</v>
      </c>
      <c r="OZ12" s="133">
        <f>'4-5_Prison and Probation'!EN11/'4-5_Prison and Probation'!EG11*100</f>
        <v>50</v>
      </c>
      <c r="PA12" s="133">
        <f>'4-5_Prison and Probation'!EO11/'4-5_Prison and Probation'!EH11*100</f>
        <v>61.53846153846154</v>
      </c>
      <c r="PB12" s="133">
        <f>'4-5_Prison and Probation'!EP11/'4-5_Prison and Probation'!EI11*100</f>
        <v>28.571428571428569</v>
      </c>
      <c r="PC12" s="133"/>
      <c r="PF12" s="285">
        <f>'4-5_Prison and Probation'!$AO11/'4-5_Prison and Probation'!LF11</f>
        <v>3.9199651264167392</v>
      </c>
      <c r="PG12" s="285">
        <f>'4-5_Prison and Probation'!$AO11/'4-5_Prison and Probation'!LH11</f>
        <v>144.10897435897436</v>
      </c>
      <c r="PH12" s="285">
        <f>'4-5_Prison and Probation'!$AO11/'4-5_Prison and Probation'!LK11</f>
        <v>53.146572104018915</v>
      </c>
      <c r="PI12" s="285">
        <f>'4-5_Prison and Probation'!$AO11/'4-5_Prison and Probation'!LM11</f>
        <v>17.266513056835638</v>
      </c>
      <c r="PJ12" s="285" t="e">
        <f>'4-5_Prison and Probation'!$AO11/'4-5_Prison and Probation'!LO11</f>
        <v>#VALUE!</v>
      </c>
      <c r="PK12" s="285">
        <f>'4-5_Prison and Probation'!$AO11/'4-5_Prison and Probation'!LR11</f>
        <v>200.72321428571428</v>
      </c>
      <c r="PO12" s="133">
        <f>'4-5_Prison and Probation'!KP11/'4-5_Prison and Probation 100K'!H11*100</f>
        <v>103.98108063574567</v>
      </c>
      <c r="PP12" s="133">
        <f>'4-5_Prison and Probation'!KS11/'4-5_Prison and Probation'!KP11*100</f>
        <v>11.344997266265718</v>
      </c>
      <c r="PQ12" s="133">
        <f>'4-5_Prison and Probation'!LA11/'4-5_Prison and Probation'!KP11*100</f>
        <v>88.655002733734278</v>
      </c>
      <c r="PR12" s="133">
        <f>'4-5_Prison and Probation'!KQ11/'4-5_Prison and Probation 100K'!H11*100</f>
        <v>4.7376107452043771E-2</v>
      </c>
      <c r="PS12" s="133">
        <f>'4-5_Prison and Probation'!KT11/'4-5_Prison and Probation'!KQ11*100</f>
        <v>100</v>
      </c>
      <c r="PT12" s="133">
        <f>'4-5_Prison and Probation'!LB11/'4-5_Prison and Probation'!KQ11*100</f>
        <v>0</v>
      </c>
      <c r="PX12" s="133">
        <f>'4-5_Prison and Probation'!LG11/'4-5_Prison and Probation'!$KQ11*100</f>
        <v>0</v>
      </c>
      <c r="PY12" s="133">
        <f>'4-5_Prison and Probation'!LI11/'4-5_Prison and Probation'!$KQ11*100</f>
        <v>0</v>
      </c>
      <c r="PZ12" s="133">
        <f>'4-5_Prison and Probation'!LL11/'4-5_Prison and Probation'!$KQ11*100</f>
        <v>0</v>
      </c>
      <c r="QA12" s="133">
        <f>'4-5_Prison and Probation'!LN11/'4-5_Prison and Probation'!$KQ11*100</f>
        <v>0</v>
      </c>
      <c r="QB12" s="133" t="e">
        <f>'4-5_Prison and Probation'!LP11/'4-5_Prison and Probation'!$KQ11*100</f>
        <v>#VALUE!</v>
      </c>
      <c r="QC12" s="133">
        <f>'4-5_Prison and Probation'!LS11/'4-5_Prison and Probation'!$KQ11*100</f>
        <v>0</v>
      </c>
    </row>
    <row r="13" spans="1:1298" ht="14.5" customHeight="1">
      <c r="A13" s="285">
        <v>11</v>
      </c>
      <c r="B13" s="292" t="s">
        <v>35</v>
      </c>
      <c r="C13" s="248">
        <v>5560.6279999999997</v>
      </c>
      <c r="D13" s="248">
        <v>5580.5159999999996</v>
      </c>
      <c r="E13" s="248">
        <v>5602.6279999999997</v>
      </c>
      <c r="F13" s="248">
        <v>5627.2349999999997</v>
      </c>
      <c r="G13" s="248">
        <v>5659.7150000000001</v>
      </c>
      <c r="H13" s="248">
        <v>5707.2510000000002</v>
      </c>
      <c r="I13" s="288" t="s">
        <v>3336</v>
      </c>
      <c r="J13" s="133">
        <f>'4-5_Prison and Probation 100K'!J12</f>
        <v>70.981191333065269</v>
      </c>
      <c r="K13" s="133">
        <f>'4-5_Prison and Probation 100K'!K12</f>
        <v>68.613726759317601</v>
      </c>
      <c r="L13" s="133">
        <f>'4-5_Prison and Probation 100K'!L12</f>
        <v>73.019304512096824</v>
      </c>
      <c r="M13" s="133">
        <f>'4-5_Prison and Probation 100K'!M12</f>
        <v>63.672478579622151</v>
      </c>
      <c r="N13" s="133">
        <f>'4-5_Prison and Probation 100K'!N12</f>
        <v>56.592955652360587</v>
      </c>
      <c r="O13" s="133">
        <f>'4-5_Prison and Probation 100K'!O12</f>
        <v>59.71351181155341</v>
      </c>
      <c r="P13" s="346">
        <f t="shared" si="1"/>
        <v>-15.87417639785798</v>
      </c>
      <c r="Q13" s="288" t="s">
        <v>3336</v>
      </c>
      <c r="R13" s="133">
        <f>'4-5_Prison and Probation 100K'!R12/'4-5_Prison and Probation 100K'!J12*100</f>
        <v>27.970610590321758</v>
      </c>
      <c r="S13" s="133">
        <f>'4-5_Prison and Probation 100K'!S12/'4-5_Prison and Probation 100K'!K12*100</f>
        <v>28.571428571428569</v>
      </c>
      <c r="T13" s="133">
        <f>'4-5_Prison and Probation 100K'!T12/'4-5_Prison and Probation 100K'!L12*100</f>
        <v>29.992666829626007</v>
      </c>
      <c r="U13" s="133">
        <f>'4-5_Prison and Probation 100K'!U12/'4-5_Prison and Probation 100K'!M12*100</f>
        <v>29.751604800446557</v>
      </c>
      <c r="V13" s="133">
        <f>'4-5_Prison and Probation 100K'!V12/'4-5_Prison and Probation 100K'!N12*100</f>
        <v>29.035279425538558</v>
      </c>
      <c r="W13" s="133">
        <f>'4-5_Prison and Probation 100K'!W12/'4-5_Prison and Probation 100K'!O12*100</f>
        <v>27.288732394366193</v>
      </c>
      <c r="X13" s="346">
        <f t="shared" si="2"/>
        <v>-2.4378380791998353</v>
      </c>
      <c r="Y13" s="288" t="s">
        <v>3336</v>
      </c>
      <c r="Z13" s="285">
        <f>'4-5_Prison and Probation 100K'!Z12/'4-5_Prison and Probation 100K'!J12*100</f>
        <v>4.155054471750697</v>
      </c>
      <c r="AA13" s="285">
        <f>'4-5_Prison and Probation 100K'!AA12/'4-5_Prison and Probation 100K'!K12*100</f>
        <v>3.8913554452859751</v>
      </c>
      <c r="AB13" s="285">
        <f>'4-5_Prison and Probation 100K'!AB12/'4-5_Prison and Probation 100K'!L12*100</f>
        <v>4.6198973356147652</v>
      </c>
      <c r="AC13" s="285">
        <f>'4-5_Prison and Probation 100K'!AC12/'4-5_Prison and Probation 100K'!M12*100</f>
        <v>4.0468880826123366</v>
      </c>
      <c r="AD13" s="285">
        <f>'4-5_Prison and Probation 100K'!AD12/'4-5_Prison and Probation 100K'!N12*100</f>
        <v>3.6840462066812361</v>
      </c>
      <c r="AE13" s="285">
        <f>'4-5_Prison and Probation 100K'!AE12/'4-5_Prison and Probation 100K'!O12*100</f>
        <v>4.3720657276995301</v>
      </c>
      <c r="AF13" s="346">
        <f t="shared" si="3"/>
        <v>5.2228257757929555</v>
      </c>
      <c r="AG13" s="288" t="s">
        <v>3336</v>
      </c>
      <c r="AH13" s="285">
        <f>'4-5_Prison and Probation 100K'!AH12/'4-5_Prison and Probation 100K'!J12*100</f>
        <v>21.231314922726121</v>
      </c>
      <c r="AI13" s="285">
        <f>'4-5_Prison and Probation 100K'!AI12/'4-5_Prison and Probation 100K'!K12*100</f>
        <v>24.627840167145472</v>
      </c>
      <c r="AJ13" s="285">
        <f>'4-5_Prison and Probation 100K'!AJ12/'4-5_Prison and Probation 100K'!L12*100</f>
        <v>26.032754827670495</v>
      </c>
      <c r="AK13" s="285">
        <f>'4-5_Prison and Probation 100K'!AK12/'4-5_Prison and Probation 100K'!M12*100</f>
        <v>27.965392129500412</v>
      </c>
      <c r="AL13" s="285">
        <f>'4-5_Prison and Probation 100K'!AL12/'4-5_Prison and Probation 100K'!N12*100</f>
        <v>27.005931938807365</v>
      </c>
      <c r="AM13" s="285">
        <f>'4-5_Prison and Probation 100K'!AM12/'4-5_Prison and Probation 100K'!O12*100</f>
        <v>27.992957746478876</v>
      </c>
      <c r="AN13" s="346">
        <f t="shared" si="4"/>
        <v>31.847499075599188</v>
      </c>
      <c r="AO13" s="288" t="s">
        <v>3336</v>
      </c>
      <c r="AP13" s="133">
        <f>'4-5_Prison and Probation 100K'!AP12/'4-5_Prison and Probation 100K'!AH12*100</f>
        <v>33.05489260143198</v>
      </c>
      <c r="AQ13" s="133">
        <f>'4-5_Prison and Probation 100K'!AQ12/'4-5_Prison and Probation 100K'!AI12*100</f>
        <v>33.297985153764579</v>
      </c>
      <c r="AR13" s="133">
        <f>'4-5_Prison and Probation 100K'!AR12/'4-5_Prison and Probation 100K'!AJ12*100</f>
        <v>31.26760563380282</v>
      </c>
      <c r="AS13" s="133">
        <f>'4-5_Prison and Probation 100K'!AS12/'4-5_Prison and Probation 100K'!AK12*100</f>
        <v>30.139720558882239</v>
      </c>
      <c r="AT13" s="133">
        <f>'4-5_Prison and Probation 100K'!AT12/'4-5_Prison and Probation 100K'!AL12*100</f>
        <v>31.676300578034688</v>
      </c>
      <c r="AU13" s="133">
        <f>'4-5_Prison and Probation 100K'!AU12/'4-5_Prison and Probation 100K'!AM12*100</f>
        <v>25.576519916142558</v>
      </c>
      <c r="AV13" s="346">
        <f t="shared" si="20"/>
        <v>-22.624102203149945</v>
      </c>
      <c r="AW13" s="288" t="s">
        <v>3336</v>
      </c>
      <c r="AX13" s="341" t="s">
        <v>1183</v>
      </c>
      <c r="AY13" s="341" t="s">
        <v>1183</v>
      </c>
      <c r="AZ13" s="341" t="s">
        <v>1183</v>
      </c>
      <c r="BA13" s="341" t="s">
        <v>1183</v>
      </c>
      <c r="BB13" s="341" t="s">
        <v>1183</v>
      </c>
      <c r="BC13" s="341" t="s">
        <v>1183</v>
      </c>
      <c r="BD13" s="349" t="s">
        <v>1183</v>
      </c>
      <c r="BE13" s="288" t="s">
        <v>3336</v>
      </c>
      <c r="BF13" s="133">
        <f>'4-5_Prison and Probation 100K'!BF12</f>
        <v>250.79901047147914</v>
      </c>
      <c r="BG13" s="133">
        <f>'4-5_Prison and Probation 100K'!BG12</f>
        <v>249.13466783358388</v>
      </c>
      <c r="BH13" s="133">
        <f>'4-5_Prison and Probation 100K'!BH12</f>
        <v>257.43276191101751</v>
      </c>
      <c r="BI13" s="133">
        <f>'4-5_Prison and Probation 100K'!BI12</f>
        <v>223.05803827279297</v>
      </c>
      <c r="BJ13" s="133">
        <f>'4-5_Prison and Probation 100K'!BJ12</f>
        <v>211.47707967627346</v>
      </c>
      <c r="BK13" s="338">
        <f>'4-5_Prison and Probation 100K'!BK12</f>
        <v>203.95983985985549</v>
      </c>
      <c r="BL13" s="346">
        <f t="shared" si="21"/>
        <v>-18.675979033398221</v>
      </c>
      <c r="BM13" s="288" t="s">
        <v>3336</v>
      </c>
      <c r="BN13" s="341" t="s">
        <v>1183</v>
      </c>
      <c r="BO13" s="341" t="s">
        <v>1183</v>
      </c>
      <c r="BP13" s="341" t="s">
        <v>1183</v>
      </c>
      <c r="BQ13" s="341" t="s">
        <v>1183</v>
      </c>
      <c r="BR13" s="341" t="s">
        <v>1183</v>
      </c>
      <c r="BS13" s="341" t="s">
        <v>1183</v>
      </c>
      <c r="BT13" s="349" t="s">
        <v>1183</v>
      </c>
      <c r="BU13" s="288" t="s">
        <v>3336</v>
      </c>
      <c r="BV13" s="285" t="e">
        <f>'4-5_Prison and Probation 100K'!BV12/'4-5_Prison and Probation 100K'!BF12*100</f>
        <v>#VALUE!</v>
      </c>
      <c r="BW13" s="285" t="e">
        <f>'4-5_Prison and Probation 100K'!BW12/'4-5_Prison and Probation 100K'!BG12*100</f>
        <v>#VALUE!</v>
      </c>
      <c r="BX13" s="285" t="e">
        <f>'4-5_Prison and Probation 100K'!BX12/'4-5_Prison and Probation 100K'!BH12*100</f>
        <v>#VALUE!</v>
      </c>
      <c r="BY13" s="285" t="e">
        <f>'4-5_Prison and Probation 100K'!BY12/'4-5_Prison and Probation 100K'!BI12*100</f>
        <v>#VALUE!</v>
      </c>
      <c r="BZ13" s="285" t="e">
        <f>'4-5_Prison and Probation 100K'!BZ12/'4-5_Prison and Probation 100K'!BJ12*100</f>
        <v>#VALUE!</v>
      </c>
      <c r="CA13" s="285" t="e">
        <f>'4-5_Prison and Probation 100K'!CA12/'4-5_Prison and Probation 100K'!BK12*100</f>
        <v>#VALUE!</v>
      </c>
      <c r="CB13" s="346" t="e">
        <f t="shared" si="6"/>
        <v>#VALUE!</v>
      </c>
      <c r="CC13" s="288" t="s">
        <v>3336</v>
      </c>
      <c r="CD13" s="285" t="e">
        <f>'4-5_Prison and Probation 100K'!CD12/'4-5_Prison and Probation 100K'!BF12*100</f>
        <v>#VALUE!</v>
      </c>
      <c r="CE13" s="285" t="e">
        <f>'4-5_Prison and Probation 100K'!CE12/'4-5_Prison and Probation 100K'!BG12*100</f>
        <v>#VALUE!</v>
      </c>
      <c r="CF13" s="285" t="e">
        <f>'4-5_Prison and Probation 100K'!CF12/'4-5_Prison and Probation 100K'!BH12*100</f>
        <v>#VALUE!</v>
      </c>
      <c r="CG13" s="285" t="e">
        <f>'4-5_Prison and Probation 100K'!CG12/'4-5_Prison and Probation 100K'!BI12*100</f>
        <v>#VALUE!</v>
      </c>
      <c r="CH13" s="285" t="e">
        <f>'4-5_Prison and Probation 100K'!CH12/'4-5_Prison and Probation 100K'!BJ12*100</f>
        <v>#VALUE!</v>
      </c>
      <c r="CI13" s="285" t="e">
        <f>'4-5_Prison and Probation 100K'!CI12/'4-5_Prison and Probation 100K'!BK12*100</f>
        <v>#VALUE!</v>
      </c>
      <c r="CJ13" s="346" t="e">
        <f t="shared" si="7"/>
        <v>#VALUE!</v>
      </c>
      <c r="CK13" s="288" t="s">
        <v>3336</v>
      </c>
      <c r="CL13" s="285" t="e">
        <f>'4-5_Prison and Probation 100K'!CL12/'4-5_Prison and Probation 100K'!CD12*100</f>
        <v>#VALUE!</v>
      </c>
      <c r="CM13" s="285" t="e">
        <f>'4-5_Prison and Probation 100K'!CM12/'4-5_Prison and Probation 100K'!CE12*100</f>
        <v>#VALUE!</v>
      </c>
      <c r="CN13" s="285" t="e">
        <f>'4-5_Prison and Probation 100K'!CN12/'4-5_Prison and Probation 100K'!CF12*100</f>
        <v>#VALUE!</v>
      </c>
      <c r="CO13" s="285" t="e">
        <f>'4-5_Prison and Probation 100K'!CO12/'4-5_Prison and Probation 100K'!CG12*100</f>
        <v>#VALUE!</v>
      </c>
      <c r="CP13" s="285" t="e">
        <f>'4-5_Prison and Probation 100K'!CP12/'4-5_Prison and Probation 100K'!CH12*100</f>
        <v>#VALUE!</v>
      </c>
      <c r="CQ13" s="285" t="e">
        <f>'4-5_Prison and Probation 100K'!CQ12/'4-5_Prison and Probation 100K'!CI12*100</f>
        <v>#VALUE!</v>
      </c>
      <c r="CR13" s="346" t="e">
        <f t="shared" si="8"/>
        <v>#VALUE!</v>
      </c>
      <c r="CS13" s="288" t="s">
        <v>3336</v>
      </c>
      <c r="CT13" s="285" t="e">
        <f>'4-5_Prison and Probation 100K'!CT12/'4-5_Prison and Probation 100K'!BF12*100</f>
        <v>#VALUE!</v>
      </c>
      <c r="CU13" s="285" t="e">
        <f>'4-5_Prison and Probation 100K'!CU12/'4-5_Prison and Probation 100K'!BG12*100</f>
        <v>#VALUE!</v>
      </c>
      <c r="CV13" s="285" t="e">
        <f>'4-5_Prison and Probation 100K'!CV12/'4-5_Prison and Probation 100K'!BH12*100</f>
        <v>#VALUE!</v>
      </c>
      <c r="CW13" s="285" t="e">
        <f>'4-5_Prison and Probation 100K'!CW12/'4-5_Prison and Probation 100K'!BI12*100</f>
        <v>#VALUE!</v>
      </c>
      <c r="CX13" s="285" t="e">
        <f>'4-5_Prison and Probation 100K'!CX12/'4-5_Prison and Probation 100K'!BJ12*100</f>
        <v>#VALUE!</v>
      </c>
      <c r="CY13" s="285" t="e">
        <f>'4-5_Prison and Probation 100K'!CY12/'4-5_Prison and Probation 100K'!BK12*100</f>
        <v>#VALUE!</v>
      </c>
      <c r="CZ13" s="346" t="e">
        <f t="shared" si="9"/>
        <v>#VALUE!</v>
      </c>
      <c r="DA13" s="288" t="s">
        <v>3336</v>
      </c>
      <c r="DB13" s="133">
        <f>'4-5_Prison and Probation'!DP12/C13*100</f>
        <v>151.81738465511449</v>
      </c>
      <c r="DC13" s="133">
        <f>'4-5_Prison and Probation'!DQ12/D13*100</f>
        <v>156.58050259151665</v>
      </c>
      <c r="DD13" s="133">
        <f>'4-5_Prison and Probation'!DR12/E13*100</f>
        <v>159.53227663874884</v>
      </c>
      <c r="DE13" s="133">
        <f>'4-5_Prison and Probation'!DS12/F13*100</f>
        <v>145.04459117133015</v>
      </c>
      <c r="DF13" s="133">
        <f>'4-5_Prison and Probation'!DT12/G13*100</f>
        <v>138.31085134145445</v>
      </c>
      <c r="DG13" s="133">
        <f>'4-5_Prison and Probation'!DU12/H13*100</f>
        <v>125.15657713319423</v>
      </c>
      <c r="DH13" s="346">
        <f t="shared" si="10"/>
        <v>-17.561103151978244</v>
      </c>
      <c r="DI13" s="288" t="s">
        <v>3336</v>
      </c>
      <c r="DJ13" s="285">
        <f>'4-5_Prison and Probation 100K'!DJ12/'4-5_Prison and Probation 100K'!DB12*100</f>
        <v>0.15399194503672117</v>
      </c>
      <c r="DK13" s="285">
        <f>'4-5_Prison and Probation 100K'!DK12/'4-5_Prison and Probation 100K'!DC12*100</f>
        <v>5.7221332112611573E-2</v>
      </c>
      <c r="DL13" s="285">
        <f>'4-5_Prison and Probation 100K'!DL12/'4-5_Prison and Probation 100K'!DD12*100</f>
        <v>8.95054822107854E-2</v>
      </c>
      <c r="DM13" s="285">
        <f>'4-5_Prison and Probation 100K'!DM12/'4-5_Prison and Probation 100K'!DE12*100</f>
        <v>4.9007596177407506E-2</v>
      </c>
      <c r="DN13" s="285">
        <f>'4-5_Prison and Probation 100K'!DN12/'4-5_Prison and Probation 100K'!DF12*100</f>
        <v>5.1098620337250898E-2</v>
      </c>
      <c r="DO13" s="285">
        <f>'4-5_Prison and Probation 100K'!DO12/'4-5_Prison and Probation 100K'!DG12*100</f>
        <v>9.0998180036399284E-2</v>
      </c>
      <c r="DP13" s="346">
        <f t="shared" si="11"/>
        <v>-40.907181856362875</v>
      </c>
      <c r="DQ13" s="288" t="s">
        <v>3336</v>
      </c>
      <c r="DR13" s="285">
        <f>'4-5_Prison and Probation 100K'!DR12/'4-5_Prison and Probation 100K'!DJ12*100</f>
        <v>38.461538461538467</v>
      </c>
      <c r="DS13" s="285">
        <f>'4-5_Prison and Probation 100K'!DS12/'4-5_Prison and Probation 100K'!DK12*100</f>
        <v>80</v>
      </c>
      <c r="DT13" s="285">
        <f>'4-5_Prison and Probation 100K'!DT12/'4-5_Prison and Probation 100K'!DL12*100</f>
        <v>37.499999999999993</v>
      </c>
      <c r="DU13" s="285">
        <f>'4-5_Prison and Probation 100K'!DU12/'4-5_Prison and Probation 100K'!DM12*100</f>
        <v>50</v>
      </c>
      <c r="DV13" s="285">
        <f>'4-5_Prison and Probation 100K'!DV12/'4-5_Prison and Probation 100K'!DN12*100</f>
        <v>50</v>
      </c>
      <c r="DW13" s="285">
        <f>'4-5_Prison and Probation 100K'!DW12/'4-5_Prison and Probation 100K'!DO12*100</f>
        <v>46.153846153846153</v>
      </c>
      <c r="DX13" s="346">
        <f t="shared" si="12"/>
        <v>19.999999999999986</v>
      </c>
      <c r="DY13" s="288" t="s">
        <v>3336</v>
      </c>
      <c r="DZ13" s="285" t="e">
        <f>'4-5_Prison and Probation 100K'!DZ12/'4-5_Prison and Probation 100K'!DR12*100</f>
        <v>#VALUE!</v>
      </c>
      <c r="EA13" s="285" t="e">
        <f>'4-5_Prison and Probation 100K'!EA12/'4-5_Prison and Probation 100K'!DS12*100</f>
        <v>#VALUE!</v>
      </c>
      <c r="EB13" s="285">
        <f>'4-5_Prison and Probation 100K'!EB12/'4-5_Prison and Probation 100K'!DT12*100</f>
        <v>66.666666666666671</v>
      </c>
      <c r="EC13" s="285">
        <f>'4-5_Prison and Probation 100K'!EC12/'4-5_Prison and Probation 100K'!DU12*100</f>
        <v>100</v>
      </c>
      <c r="ED13" s="285">
        <f>'4-5_Prison and Probation 100K'!ED12/'4-5_Prison and Probation 100K'!DV12*100</f>
        <v>100</v>
      </c>
      <c r="EE13" s="285">
        <f>'4-5_Prison and Probation 100K'!EE12/'4-5_Prison and Probation 100K'!DW12*100</f>
        <v>100</v>
      </c>
      <c r="EF13" s="346" t="e">
        <f t="shared" si="13"/>
        <v>#VALUE!</v>
      </c>
      <c r="EG13" s="288" t="s">
        <v>3336</v>
      </c>
      <c r="EH13" s="285" t="e">
        <f>'4-5_Prison and Probation 100K'!EH12/'4-5_Prison and Probation 100K'!DB12*100</f>
        <v>#VALUE!</v>
      </c>
      <c r="EI13" s="285" t="e">
        <f>'4-5_Prison and Probation 100K'!EI12/'4-5_Prison and Probation 100K'!DC12*100</f>
        <v>#VALUE!</v>
      </c>
      <c r="EJ13" s="285" t="e">
        <f>'4-5_Prison and Probation 100K'!EJ12/'4-5_Prison and Probation 100K'!DD12*100</f>
        <v>#VALUE!</v>
      </c>
      <c r="EK13" s="285" t="e">
        <f>'4-5_Prison and Probation 100K'!EK12/'4-5_Prison and Probation 100K'!DE12*100</f>
        <v>#VALUE!</v>
      </c>
      <c r="EL13" s="285">
        <f>'4-5_Prison and Probation 100K'!EL12/'4-5_Prison and Probation 100K'!DF12*100</f>
        <v>99.948901379662772</v>
      </c>
      <c r="EM13" s="285">
        <f>'4-5_Prison and Probation 100K'!EM12/'4-5_Prison and Probation 100K'!DG12*100</f>
        <v>99.909001819963606</v>
      </c>
      <c r="EN13" s="346" t="e">
        <f t="shared" si="14"/>
        <v>#VALUE!</v>
      </c>
      <c r="EO13" s="288" t="s">
        <v>3336</v>
      </c>
      <c r="EP13" s="285" t="e">
        <f>'4-5_Prison and Probation 100K'!EP12/'4-5_Prison and Probation 100K'!EH12*100</f>
        <v>#VALUE!</v>
      </c>
      <c r="EQ13" s="285" t="e">
        <f>'4-5_Prison and Probation 100K'!EQ12/'4-5_Prison and Probation 100K'!EI12*100</f>
        <v>#VALUE!</v>
      </c>
      <c r="ER13" s="285" t="e">
        <f>'4-5_Prison and Probation 100K'!ER12/'4-5_Prison and Probation 100K'!EJ12*100</f>
        <v>#VALUE!</v>
      </c>
      <c r="ES13" s="285" t="e">
        <f>'4-5_Prison and Probation 100K'!ES12/'4-5_Prison and Probation 100K'!EK12*100</f>
        <v>#VALUE!</v>
      </c>
      <c r="ET13" s="285" t="e">
        <f>'4-5_Prison and Probation 100K'!ET12/'4-5_Prison and Probation 100K'!EL12*100</f>
        <v>#VALUE!</v>
      </c>
      <c r="EU13" s="285" t="e">
        <f>'4-5_Prison and Probation 100K'!EU12/'4-5_Prison and Probation 100K'!EM12*100</f>
        <v>#VALUE!</v>
      </c>
      <c r="EV13" s="346" t="e">
        <f t="shared" si="15"/>
        <v>#VALUE!</v>
      </c>
      <c r="EW13" s="288" t="s">
        <v>3336</v>
      </c>
      <c r="EX13" s="285" t="e">
        <f>'4-5_Prison and Probation 100K'!EX12/'4-5_Prison and Probation 100K'!EH12*100</f>
        <v>#VALUE!</v>
      </c>
      <c r="EY13" s="285" t="e">
        <f>'4-5_Prison and Probation 100K'!EY12/'4-5_Prison and Probation 100K'!EI12*100</f>
        <v>#VALUE!</v>
      </c>
      <c r="EZ13" s="285" t="e">
        <f>'4-5_Prison and Probation 100K'!EZ12/'4-5_Prison and Probation 100K'!EJ12*100</f>
        <v>#VALUE!</v>
      </c>
      <c r="FA13" s="285" t="e">
        <f>'4-5_Prison and Probation 100K'!FA12/'4-5_Prison and Probation 100K'!EK12*100</f>
        <v>#VALUE!</v>
      </c>
      <c r="FB13" s="285">
        <f>'4-5_Prison and Probation 100K'!FB12/'4-5_Prison and Probation 100K'!EL12*100</f>
        <v>99.654907975460119</v>
      </c>
      <c r="FC13" s="285">
        <f>'4-5_Prison and Probation 100K'!FC12/'4-5_Prison and Probation 100K'!EM12*100</f>
        <v>99.810831640159748</v>
      </c>
      <c r="FD13" s="346" t="e">
        <f t="shared" si="16"/>
        <v>#VALUE!</v>
      </c>
      <c r="FE13" s="288" t="s">
        <v>3336</v>
      </c>
      <c r="FF13" s="285" t="e">
        <f>'4-5_Prison and Probation 100K'!FF12/'4-5_Prison and Probation 100K'!EH12*100</f>
        <v>#VALUE!</v>
      </c>
      <c r="FG13" s="285" t="e">
        <f>'4-5_Prison and Probation 100K'!FG12/'4-5_Prison and Probation 100K'!EI12*100</f>
        <v>#VALUE!</v>
      </c>
      <c r="FH13" s="285" t="e">
        <f>'4-5_Prison and Probation 100K'!FH12/'4-5_Prison and Probation 100K'!EJ12*100</f>
        <v>#VALUE!</v>
      </c>
      <c r="FI13" s="285" t="e">
        <f>'4-5_Prison and Probation 100K'!FI12/'4-5_Prison and Probation 100K'!EK12*100</f>
        <v>#VALUE!</v>
      </c>
      <c r="FJ13" s="285" t="e">
        <f>'4-5_Prison and Probation 100K'!FJ12/'4-5_Prison and Probation 100K'!EL12*100</f>
        <v>#VALUE!</v>
      </c>
      <c r="FK13" s="285" t="e">
        <f>'4-5_Prison and Probation 100K'!FK12/'4-5_Prison and Probation 100K'!EM12*100</f>
        <v>#VALUE!</v>
      </c>
      <c r="FL13" s="346" t="e">
        <f t="shared" si="17"/>
        <v>#VALUE!</v>
      </c>
      <c r="FM13" s="288" t="s">
        <v>3336</v>
      </c>
      <c r="FN13" s="285" t="e">
        <f>'4-5_Prison and Probation 100K'!FN12/'4-5_Prison and Probation 100K'!FF12*100</f>
        <v>#VALUE!</v>
      </c>
      <c r="FO13" s="285" t="e">
        <f>'4-5_Prison and Probation 100K'!FO12/'4-5_Prison and Probation 100K'!FG12*100</f>
        <v>#VALUE!</v>
      </c>
      <c r="FP13" s="285" t="e">
        <f>'4-5_Prison and Probation 100K'!FP12/'4-5_Prison and Probation 100K'!FH12*100</f>
        <v>#VALUE!</v>
      </c>
      <c r="FQ13" s="285" t="e">
        <f>'4-5_Prison and Probation 100K'!FQ12/'4-5_Prison and Probation 100K'!FI12*100</f>
        <v>#VALUE!</v>
      </c>
      <c r="FR13" s="285" t="e">
        <f>'4-5_Prison and Probation 100K'!FR12/'4-5_Prison and Probation 100K'!FJ12*100</f>
        <v>#REF!</v>
      </c>
      <c r="FS13" s="285" t="e">
        <f>'4-5_Prison and Probation 100K'!FS12/'4-5_Prison and Probation 100K'!FK12*100</f>
        <v>#VALUE!</v>
      </c>
      <c r="FT13" s="346" t="e">
        <f t="shared" si="18"/>
        <v>#VALUE!</v>
      </c>
      <c r="FU13" s="288" t="s">
        <v>3336</v>
      </c>
      <c r="FV13" s="285" t="e">
        <f>'4-5_Prison and Probation 100K'!FV12/'4-5_Prison and Probation 100K'!EH12*100</f>
        <v>#VALUE!</v>
      </c>
      <c r="FW13" s="285" t="e">
        <f>'4-5_Prison and Probation 100K'!FW12/'4-5_Prison and Probation 100K'!EI12*100</f>
        <v>#VALUE!</v>
      </c>
      <c r="FX13" s="285" t="e">
        <f>'4-5_Prison and Probation 100K'!FX12/'4-5_Prison and Probation 100K'!EJ12*100</f>
        <v>#VALUE!</v>
      </c>
      <c r="FY13" s="285" t="e">
        <f>'4-5_Prison and Probation 100K'!FY12/'4-5_Prison and Probation 100K'!EK12*100</f>
        <v>#VALUE!</v>
      </c>
      <c r="FZ13" s="285">
        <f>'4-5_Prison and Probation 100K'!FZ12/'4-5_Prison and Probation 100K'!EL12*100</f>
        <v>0.34509202453987725</v>
      </c>
      <c r="GA13" s="285" t="e">
        <f>'4-5_Prison and Probation 100K'!GA12/'4-5_Prison and Probation 100K'!EM12*100</f>
        <v>#VALUE!</v>
      </c>
      <c r="GB13" s="346" t="e">
        <f t="shared" si="19"/>
        <v>#VALUE!</v>
      </c>
      <c r="GC13" s="288" t="s">
        <v>3336</v>
      </c>
      <c r="GE13" s="133">
        <f>'4-5_Prison and Probation'!HA12/'4-5_Prison and Probation 100K'!$G12*100</f>
        <v>36.06188650841959</v>
      </c>
      <c r="GF13" s="285" t="e">
        <f>'4-5_Prison and Probation 100K'!GF12/'4-5_Prison and Probation 100K'!GE12*100</f>
        <v>#VALUE!</v>
      </c>
      <c r="GG13" s="285" t="e">
        <f>'4-5_Prison and Probation 100K'!GG12/'4-5_Prison and Probation 100K'!GE12*100</f>
        <v>#VALUE!</v>
      </c>
      <c r="GH13" s="285" t="e">
        <f>'4-5_Prison and Probation 100K'!GH12/'4-5_Prison and Probation 100K'!GE12*100</f>
        <v>#VALUE!</v>
      </c>
      <c r="GI13" s="285" t="e">
        <f>'4-5_Prison and Probation 100K'!GI12/'4-5_Prison and Probation 100K'!GH12*100</f>
        <v>#VALUE!</v>
      </c>
      <c r="GJ13" s="288" t="s">
        <v>3336</v>
      </c>
      <c r="GK13" s="133" t="e">
        <f>'4-5_Prison and Probation'!HG12/'4-5_Prison and Probation 100K'!$G12*100</f>
        <v>#VALUE!</v>
      </c>
      <c r="GL13" s="285" t="e">
        <f>'4-5_Prison and Probation 100K'!GL12/'4-5_Prison and Probation 100K'!GK12*100</f>
        <v>#VALUE!</v>
      </c>
      <c r="GM13" s="285" t="e">
        <f>'4-5_Prison and Probation 100K'!GM12/'4-5_Prison and Probation 100K'!GK12*100</f>
        <v>#VALUE!</v>
      </c>
      <c r="GN13" s="285" t="e">
        <f>'4-5_Prison and Probation 100K'!GN12/'4-5_Prison and Probation 100K'!GK12*100</f>
        <v>#VALUE!</v>
      </c>
      <c r="GO13" s="285" t="e">
        <f>'4-5_Prison and Probation 100K'!GO12/'4-5_Prison and Probation 100K'!GN12*100</f>
        <v>#VALUE!</v>
      </c>
      <c r="GP13" s="288" t="s">
        <v>3336</v>
      </c>
      <c r="GQ13" s="133">
        <f>'4-5_Prison and Probation'!HM12/'4-5_Prison and Probation 100K'!$G12*100</f>
        <v>3.4630719037972759</v>
      </c>
      <c r="GR13" s="285" t="e">
        <f>'4-5_Prison and Probation 100K'!GR12/'4-5_Prison and Probation 100K'!GQ12*100</f>
        <v>#VALUE!</v>
      </c>
      <c r="GS13" s="285" t="e">
        <f>'4-5_Prison and Probation 100K'!GS12/'4-5_Prison and Probation 100K'!GQ12*100</f>
        <v>#VALUE!</v>
      </c>
      <c r="GT13" s="285" t="e">
        <f>'4-5_Prison and Probation 100K'!GT12/'4-5_Prison and Probation 100K'!GQ12*100</f>
        <v>#VALUE!</v>
      </c>
      <c r="GU13" s="285" t="e">
        <f>'4-5_Prison and Probation 100K'!GU12/'4-5_Prison and Probation 100K'!GT12*100</f>
        <v>#VALUE!</v>
      </c>
      <c r="GV13" s="288" t="s">
        <v>3336</v>
      </c>
      <c r="GW13" s="133">
        <f>'4-5_Prison and Probation'!HS12/'4-5_Prison and Probation 100K'!$G12*100</f>
        <v>5.6716636791781916</v>
      </c>
      <c r="GX13" s="285" t="e">
        <f>'4-5_Prison and Probation 100K'!GX12/'4-5_Prison and Probation 100K'!GW12*100</f>
        <v>#VALUE!</v>
      </c>
      <c r="GY13" s="285" t="e">
        <f>'4-5_Prison and Probation 100K'!GY12/'4-5_Prison and Probation 100K'!GW12*100</f>
        <v>#VALUE!</v>
      </c>
      <c r="GZ13" s="285" t="e">
        <f>'4-5_Prison and Probation 100K'!GZ12/'4-5_Prison and Probation 100K'!GW12*100</f>
        <v>#VALUE!</v>
      </c>
      <c r="HA13" s="285" t="e">
        <f>'4-5_Prison and Probation 100K'!HA12/'4-5_Prison and Probation 100K'!GZ12*100</f>
        <v>#VALUE!</v>
      </c>
      <c r="HB13" s="288" t="s">
        <v>3336</v>
      </c>
      <c r="HC13" s="133" t="e">
        <f>'4-5_Prison and Probation'!HY12/'4-5_Prison and Probation 100K'!$G12*100</f>
        <v>#VALUE!</v>
      </c>
      <c r="HD13" s="285" t="e">
        <f>'4-5_Prison and Probation 100K'!HD12/'4-5_Prison and Probation 100K'!HC12*100</f>
        <v>#VALUE!</v>
      </c>
      <c r="HE13" s="285" t="e">
        <f>'4-5_Prison and Probation 100K'!HE12/'4-5_Prison and Probation 100K'!HC12*100</f>
        <v>#VALUE!</v>
      </c>
      <c r="HF13" s="285" t="e">
        <f>'4-5_Prison and Probation 100K'!HF12/'4-5_Prison and Probation 100K'!HC12*100</f>
        <v>#VALUE!</v>
      </c>
      <c r="HG13" s="285" t="e">
        <f>'4-5_Prison and Probation 100K'!HG12/'4-5_Prison and Probation 100K'!HF12*100</f>
        <v>#VALUE!</v>
      </c>
      <c r="HH13" s="288" t="s">
        <v>3336</v>
      </c>
      <c r="HI13" s="133" t="e">
        <f>'4-5_Prison and Probation'!IE12/'4-5_Prison and Probation 100K'!$G12*100</f>
        <v>#VALUE!</v>
      </c>
      <c r="HJ13" s="285" t="e">
        <f>'4-5_Prison and Probation 100K'!HJ12/'4-5_Prison and Probation 100K'!HI12*100</f>
        <v>#VALUE!</v>
      </c>
      <c r="HK13" s="285" t="e">
        <f>'4-5_Prison and Probation 100K'!HK12/'4-5_Prison and Probation 100K'!HI12*100</f>
        <v>#VALUE!</v>
      </c>
      <c r="HL13" s="285" t="e">
        <f>'4-5_Prison and Probation 100K'!HL12/'4-5_Prison and Probation 100K'!HI12*100</f>
        <v>#VALUE!</v>
      </c>
      <c r="HM13" s="285" t="e">
        <f>'4-5_Prison and Probation 100K'!HM12/'4-5_Prison and Probation 100K'!HL12*100</f>
        <v>#VALUE!</v>
      </c>
      <c r="HN13" s="288" t="s">
        <v>3336</v>
      </c>
      <c r="HO13" s="133">
        <f>'4-5_Prison and Probation'!IK12/'4-5_Prison and Probation 100K'!$G12*100</f>
        <v>1.6961984834925434</v>
      </c>
      <c r="HP13" s="285" t="e">
        <f>'4-5_Prison and Probation 100K'!HP12/'4-5_Prison and Probation 100K'!HO12*100</f>
        <v>#VALUE!</v>
      </c>
      <c r="HQ13" s="285" t="e">
        <f>'4-5_Prison and Probation 100K'!HQ12/'4-5_Prison and Probation 100K'!HO12*100</f>
        <v>#VALUE!</v>
      </c>
      <c r="HR13" s="285" t="e">
        <f>'4-5_Prison and Probation 100K'!HR12/'4-5_Prison and Probation 100K'!HO12*100</f>
        <v>#VALUE!</v>
      </c>
      <c r="HS13" s="285" t="e">
        <f>'4-5_Prison and Probation 100K'!HS12/'4-5_Prison and Probation 100K'!HR12*100</f>
        <v>#VALUE!</v>
      </c>
      <c r="HT13" s="288" t="s">
        <v>3336</v>
      </c>
      <c r="HU13" s="133" t="e">
        <f>'4-5_Prison and Probation'!IQ12/'4-5_Prison and Probation 100K'!$G12*100</f>
        <v>#VALUE!</v>
      </c>
      <c r="HV13" s="285" t="e">
        <f>'4-5_Prison and Probation 100K'!HV12/'4-5_Prison and Probation 100K'!HU12*100</f>
        <v>#VALUE!</v>
      </c>
      <c r="HW13" s="285" t="e">
        <f>'4-5_Prison and Probation 100K'!HW12/'4-5_Prison and Probation 100K'!HU12*100</f>
        <v>#VALUE!</v>
      </c>
      <c r="HX13" s="285" t="e">
        <f>'4-5_Prison and Probation 100K'!HX12/'4-5_Prison and Probation 100K'!HU12*100</f>
        <v>#VALUE!</v>
      </c>
      <c r="HY13" s="285" t="e">
        <f>'4-5_Prison and Probation 100K'!HY12/'4-5_Prison and Probation 100K'!HX12*100</f>
        <v>#VALUE!</v>
      </c>
      <c r="HZ13" s="288" t="s">
        <v>3336</v>
      </c>
      <c r="IA13" s="133">
        <f>'4-5_Prison and Probation'!IW12/'4-5_Prison and Probation 100K'!$G12*100</f>
        <v>3.6750967142338435</v>
      </c>
      <c r="IB13" s="285" t="e">
        <f>'4-5_Prison and Probation 100K'!IB12/'4-5_Prison and Probation 100K'!IA12*100</f>
        <v>#VALUE!</v>
      </c>
      <c r="IC13" s="285" t="e">
        <f>'4-5_Prison and Probation 100K'!IC12/'4-5_Prison and Probation 100K'!IA12*100</f>
        <v>#VALUE!</v>
      </c>
      <c r="ID13" s="285" t="e">
        <f>'4-5_Prison and Probation 100K'!ID12/'4-5_Prison and Probation 100K'!IA12*100</f>
        <v>#VALUE!</v>
      </c>
      <c r="IE13" s="285" t="e">
        <f>'4-5_Prison and Probation 100K'!IE12/'4-5_Prison and Probation 100K'!ID12*100</f>
        <v>#VALUE!</v>
      </c>
      <c r="IF13" s="288" t="s">
        <v>3336</v>
      </c>
      <c r="IG13" s="133">
        <f>'4-5_Prison and Probation'!JC12/'4-5_Prison and Probation 100K'!$G12*100</f>
        <v>4.2228274745283105</v>
      </c>
      <c r="IH13" s="285" t="e">
        <f>'4-5_Prison and Probation 100K'!IH12/'4-5_Prison and Probation 100K'!IG12*100</f>
        <v>#VALUE!</v>
      </c>
      <c r="II13" s="285" t="e">
        <f>'4-5_Prison and Probation 100K'!II12/'4-5_Prison and Probation 100K'!IG12*100</f>
        <v>#VALUE!</v>
      </c>
      <c r="IJ13" s="285" t="e">
        <f>'4-5_Prison and Probation 100K'!IJ12/'4-5_Prison and Probation 100K'!IG12*100</f>
        <v>#VALUE!</v>
      </c>
      <c r="IK13" s="285" t="e">
        <f>'4-5_Prison and Probation 100K'!IK12/'4-5_Prison and Probation 100K'!IJ12*100</f>
        <v>#VALUE!</v>
      </c>
      <c r="IL13" s="288" t="s">
        <v>3336</v>
      </c>
      <c r="IM13" s="133" t="e">
        <f>'4-5_Prison and Probation'!JI12/'4-5_Prison and Probation 100K'!$G12*100</f>
        <v>#VALUE!</v>
      </c>
      <c r="IN13" s="285" t="e">
        <f>'4-5_Prison and Probation 100K'!IN12/'4-5_Prison and Probation 100K'!IM12*100</f>
        <v>#VALUE!</v>
      </c>
      <c r="IO13" s="285" t="e">
        <f>'4-5_Prison and Probation 100K'!IO12/'4-5_Prison and Probation 100K'!IM12*100</f>
        <v>#VALUE!</v>
      </c>
      <c r="IP13" s="285" t="e">
        <f>'4-5_Prison and Probation 100K'!IP12/'4-5_Prison and Probation 100K'!IM12*100</f>
        <v>#VALUE!</v>
      </c>
      <c r="IQ13" s="285" t="e">
        <f>'4-5_Prison and Probation 100K'!IQ12/'4-5_Prison and Probation 100K'!IP12*100</f>
        <v>#VALUE!</v>
      </c>
      <c r="IR13" s="288" t="s">
        <v>3336</v>
      </c>
      <c r="IS13" s="133">
        <f>'4-5_Prison and Probation'!JO12/'4-5_Prison and Probation 100K'!$G12*100</f>
        <v>8.7813608989145209</v>
      </c>
      <c r="IT13" s="285" t="e">
        <f>'4-5_Prison and Probation 100K'!IT12/'4-5_Prison and Probation 100K'!IS12*100</f>
        <v>#VALUE!</v>
      </c>
      <c r="IU13" s="285" t="e">
        <f>'4-5_Prison and Probation 100K'!IU12/'4-5_Prison and Probation 100K'!IS12*100</f>
        <v>#VALUE!</v>
      </c>
      <c r="IV13" s="285" t="e">
        <f>'4-5_Prison and Probation 100K'!IV12/'4-5_Prison and Probation 100K'!IS12*100</f>
        <v>#VALUE!</v>
      </c>
      <c r="IW13" s="285" t="e">
        <f>'4-5_Prison and Probation 100K'!IW12/'4-5_Prison and Probation 100K'!IV12*100</f>
        <v>#VALUE!</v>
      </c>
      <c r="IX13" s="381" t="s">
        <v>3336</v>
      </c>
      <c r="IY13" s="133">
        <f>'4-5_Prison and Probation'!KO12/'4-5_Prison and Probation 100K'!H12*100</f>
        <v>78.041074415686282</v>
      </c>
      <c r="IZ13" s="285">
        <f>'4-5_Prison and Probation'!AO12/'4-5_Prison and Probation'!KO12</f>
        <v>0.76515491692860349</v>
      </c>
      <c r="JA13" s="133">
        <f>'4-5_Prison and Probation 100K'!IZ12/'4-5_Prison and Probation 100K'!IY12*100</f>
        <v>100</v>
      </c>
      <c r="JB13" s="133" t="e">
        <f>'4-5_Prison and Probation 100K'!JA12/'4-5_Prison and Probation 100K'!IY12*100</f>
        <v>#VALUE!</v>
      </c>
      <c r="JC13" s="288" t="s">
        <v>3336</v>
      </c>
      <c r="JD13" s="285">
        <f>'4-5_Prison and Probation 100K'!JC12/'4-5_Prison and Probation 100K'!IY12*100</f>
        <v>27.885047148630449</v>
      </c>
      <c r="JE13" s="285" t="e">
        <f>'4-5_Prison and Probation 100K'!JD12/'4-5_Prison and Probation 100K'!IY12*100</f>
        <v>#VALUE!</v>
      </c>
      <c r="JF13" s="285">
        <f>'4-5_Prison and Probation 100K'!JE12/'4-5_Prison and Probation 100K'!JC12*100</f>
        <v>18.679549114331724</v>
      </c>
      <c r="JG13" s="285" t="e">
        <f>'4-5_Prison and Probation 100K'!JF12/'4-5_Prison and Probation 100K'!JD12*100</f>
        <v>#VALUE!</v>
      </c>
      <c r="JH13" s="285">
        <f>'4-5_Prison and Probation 100K'!JG12/'4-5_Prison and Probation 100K'!JC12*100</f>
        <v>24.154589371980673</v>
      </c>
      <c r="JI13" s="285" t="e">
        <f>'4-5_Prison and Probation 100K'!JH12/'4-5_Prison and Probation 100K'!JD12*100</f>
        <v>#VALUE!</v>
      </c>
      <c r="JJ13" s="285">
        <f>'4-5_Prison and Probation 100K'!JI12/'4-5_Prison and Probation 100K'!JC12*100</f>
        <v>57.165861513687588</v>
      </c>
      <c r="JK13" s="285" t="e">
        <f>'4-5_Prison and Probation 100K'!JJ12/'4-5_Prison and Probation 100K'!JD12*100</f>
        <v>#VALUE!</v>
      </c>
      <c r="JL13" s="285">
        <f>'4-5_Prison and Probation 100K'!JK12/'4-5_Prison and Probation 100K'!IZ12*100</f>
        <v>72.114952851369551</v>
      </c>
      <c r="JM13" s="285" t="e">
        <f>'4-5_Prison and Probation 100K'!JL12/'4-5_Prison and Probation 100K'!JA12*100</f>
        <v>#VALUE!</v>
      </c>
      <c r="JN13" s="288" t="s">
        <v>3336</v>
      </c>
      <c r="JO13" s="285">
        <f>'4-5_Prison and Probation 100K'!JN12/'4-5_Prison and Probation 100K'!JK12*100</f>
        <v>0.99626400996264031</v>
      </c>
      <c r="JP13" s="285" t="e">
        <f>'4-5_Prison and Probation 100K'!JO12/'4-5_Prison and Probation 100K'!JL12</f>
        <v>#VALUE!</v>
      </c>
      <c r="JQ13" s="285">
        <f>'4-5_Prison and Probation 100K'!JP12/'4-5_Prison and Probation 100K'!JK12*100</f>
        <v>68.306351183063512</v>
      </c>
      <c r="JR13" s="285" t="e">
        <f>'4-5_Prison and Probation 100K'!JQ12/'4-5_Prison and Probation 100K'!JL12*100</f>
        <v>#VALUE!</v>
      </c>
      <c r="JS13" s="285">
        <f>'4-5_Prison and Probation 100K'!JR12/'4-5_Prison and Probation 100K'!JK12*100</f>
        <v>0</v>
      </c>
      <c r="JT13" s="285" t="e">
        <f>'4-5_Prison and Probation 100K'!JS12/'4-5_Prison and Probation 100K'!JL12*100</f>
        <v>#VALUE!</v>
      </c>
      <c r="JU13" s="288" t="s">
        <v>3336</v>
      </c>
      <c r="JV13" s="285">
        <f>'4-5_Prison and Probation 100K'!JU12/'4-5_Prison and Probation 100K'!JK12*100</f>
        <v>3.3935242839352426</v>
      </c>
      <c r="JW13" s="285" t="e">
        <f>'4-5_Prison and Probation 100K'!JV12/'4-5_Prison and Probation 100K'!JL12*100</f>
        <v>#VALUE!</v>
      </c>
      <c r="JX13" s="285" t="e">
        <f>'4-5_Prison and Probation 100K'!JW12/'4-5_Prison and Probation 100K'!JK12*100</f>
        <v>#VALUE!</v>
      </c>
      <c r="JY13" s="285" t="e">
        <f>'4-5_Prison and Probation 100K'!JX12/'4-5_Prison and Probation 100K'!JL12*100</f>
        <v>#VALUE!</v>
      </c>
      <c r="JZ13" s="285">
        <f>'4-5_Prison and Probation 100K'!JY12/'4-5_Prison and Probation 100K'!JK12*100</f>
        <v>4.4831880448318806</v>
      </c>
      <c r="KA13" s="285" t="e">
        <f>'4-5_Prison and Probation 100K'!JZ12/'4-5_Prison and Probation 100K'!JL12*100</f>
        <v>#VALUE!</v>
      </c>
      <c r="KB13" s="288" t="s">
        <v>3336</v>
      </c>
      <c r="KC13" s="285">
        <f>'4-5_Prison and Probation 100K'!KB12/'4-5_Prison and Probation 100K'!JK12*100</f>
        <v>9.7758405977584069</v>
      </c>
      <c r="KD13" s="285" t="e">
        <f>'4-5_Prison and Probation 100K'!KC12/'4-5_Prison and Probation 100K'!JL12*100</f>
        <v>#VALUE!</v>
      </c>
      <c r="KE13" s="285">
        <f>'4-5_Prison and Probation 100K'!KD12/'4-5_Prison and Probation 100K'!JK12*100</f>
        <v>12.951432129514323</v>
      </c>
      <c r="KF13" s="285" t="e">
        <f>'4-5_Prison and Probation 100K'!KE12/'4-5_Prison and Probation 100K'!JL12*100</f>
        <v>#VALUE!</v>
      </c>
      <c r="KG13" s="288" t="s">
        <v>3336</v>
      </c>
      <c r="KH13" s="285">
        <f>'4-5_Prison and Probation 100K'!KG12</f>
        <v>167.76463125793438</v>
      </c>
      <c r="KI13" s="285">
        <f>'4-5_Prison and Probation 100K'!KH12/'4-5_Prison and Probation 100K'!KG12*100</f>
        <v>13.291205897840969</v>
      </c>
      <c r="KJ13" s="285">
        <f>'4-5_Prison and Probation 100K'!KI12/'4-5_Prison and Probation 100K'!KG12*100</f>
        <v>0.61084781463928373</v>
      </c>
      <c r="KK13" s="285">
        <f>'4-5_Prison and Probation 100K'!KJ12/'4-5_Prison and Probation 100K'!KG12*100</f>
        <v>8.3096366508688781</v>
      </c>
      <c r="KL13" s="285" t="e">
        <f>'4-5_Prison and Probation 100K'!KK12/'4-5_Prison and Probation 100K'!KJ12*100</f>
        <v>#VALUE!</v>
      </c>
      <c r="KM13" s="288" t="s">
        <v>3336</v>
      </c>
      <c r="KN13" s="285">
        <f>'4-5_Prison and Probation'!OZ12/G13*100</f>
        <v>223.10310678187858</v>
      </c>
      <c r="KO13" s="285">
        <f>'4-5_Prison and Probation 100K'!KN12/'4-5_Prison and Probation 100K'!KM12*100</f>
        <v>8.877801536390276</v>
      </c>
      <c r="KP13" s="285">
        <f>'4-5_Prison and Probation 100K'!KO12/'4-5_Prison and Probation 100K'!KM12*100</f>
        <v>1.4888730498138909</v>
      </c>
      <c r="KQ13" s="285">
        <f>'4-5_Prison and Probation 100K'!KP12/'4-5_Prison and Probation 100K'!KM12*100</f>
        <v>7.2226181990971732</v>
      </c>
      <c r="KR13" s="285" t="e">
        <f>'4-5_Prison and Probation 100K'!KQ12/'4-5_Prison and Probation 100K'!KP12*100</f>
        <v>#VALUE!</v>
      </c>
      <c r="KS13" s="288" t="s">
        <v>3336</v>
      </c>
      <c r="KT13" s="285" t="e">
        <f>'4-5_Prison and Probation'!PF12/G13*100</f>
        <v>#VALUE!</v>
      </c>
      <c r="KU13" s="285" t="e">
        <f>'4-5_Prison and Probation'!PG12/'4-5_Prison and Probation'!PF12*100</f>
        <v>#VALUE!</v>
      </c>
      <c r="KV13" s="285" t="e">
        <f>'4-5_Prison and Probation'!PH12/'4-5_Prison and Probation'!PF12*100</f>
        <v>#VALUE!</v>
      </c>
      <c r="KW13" s="285" t="e">
        <f>'4-5_Prison and Probation'!PI12/'4-5_Prison and Probation'!PF12*100</f>
        <v>#VALUE!</v>
      </c>
      <c r="KX13" s="285" t="e">
        <f>'4-5_Prison and Probation'!PJ12/'4-5_Prison and Probation'!PF12*100</f>
        <v>#VALUE!</v>
      </c>
      <c r="KY13" s="285" t="e">
        <f>'4-5_Prison and Probation'!PK12/'4-5_Prison and Probation'!PF12*100</f>
        <v>#VALUE!</v>
      </c>
      <c r="KZ13" s="285" t="e">
        <f>'4-5_Prison and Probation'!PL12/'4-5_Prison and Probation'!PF12*100</f>
        <v>#VALUE!</v>
      </c>
      <c r="LA13" s="288" t="s">
        <v>3336</v>
      </c>
      <c r="LB13" s="285" t="e">
        <f>'4-5_Prison and Probation'!PN12/G13*100</f>
        <v>#VALUE!</v>
      </c>
      <c r="LC13" s="285" t="e">
        <f>'4-5_Prison and Probation'!PO12/G13*100</f>
        <v>#VALUE!</v>
      </c>
      <c r="LD13" s="288" t="s">
        <v>3336</v>
      </c>
      <c r="LE13" s="285" t="e">
        <f>'4-5_Prison and Probation 100K'!LD12/'4-5_Prison and Probation 100K'!LA12*100</f>
        <v>#VALUE!</v>
      </c>
      <c r="LF13" s="285" t="e">
        <f>'4-5_Prison and Probation 100K'!LE12/'4-5_Prison and Probation 100K'!LB12*100</f>
        <v>#VALUE!</v>
      </c>
      <c r="LG13" s="285" t="e">
        <f>'4-5_Prison and Probation 100K'!LF12/'4-5_Prison and Probation 100K'!LA12*100</f>
        <v>#VALUE!</v>
      </c>
      <c r="LH13" s="285" t="e">
        <f>'4-5_Prison and Probation 100K'!LG12/'4-5_Prison and Probation 100K'!LB12*100</f>
        <v>#VALUE!</v>
      </c>
      <c r="LI13" s="285" t="e">
        <f>'4-5_Prison and Probation 100K'!LH12/'4-5_Prison and Probation 100K'!LA12*100</f>
        <v>#VALUE!</v>
      </c>
      <c r="LJ13" s="285" t="e">
        <f>'4-5_Prison and Probation 100K'!LI12/'4-5_Prison and Probation 100K'!LB12*100</f>
        <v>#VALUE!</v>
      </c>
      <c r="LK13" s="288" t="s">
        <v>3336</v>
      </c>
      <c r="LL13" s="285" t="e">
        <f>'4-5_Prison and Probation 100K'!LK12/'4-5_Prison and Probation 100K'!LA12*100</f>
        <v>#VALUE!</v>
      </c>
      <c r="LM13" s="285" t="e">
        <f>'4-5_Prison and Probation 100K'!LL12/'4-5_Prison and Probation 100K'!LB12*100</f>
        <v>#VALUE!</v>
      </c>
      <c r="LN13" s="285" t="e">
        <f>'4-5_Prison and Probation 100K'!LM12/'4-5_Prison and Probation 100K'!LA12*100</f>
        <v>#VALUE!</v>
      </c>
      <c r="LO13" s="285" t="e">
        <f>'4-5_Prison and Probation 100K'!LN12/'4-5_Prison and Probation 100K'!LB12*100</f>
        <v>#VALUE!</v>
      </c>
      <c r="LP13" s="285" t="e">
        <f>'4-5_Prison and Probation 100K'!LO12/'4-5_Prison and Probation 100K'!LA12*100</f>
        <v>#VALUE!</v>
      </c>
      <c r="LQ13" s="285" t="e">
        <f>'4-5_Prison and Probation 100K'!LP12/'4-5_Prison and Probation 100K'!LB12*100</f>
        <v>#VALUE!</v>
      </c>
      <c r="LR13" s="288" t="s">
        <v>3336</v>
      </c>
      <c r="LS13" s="285" t="e">
        <f>'4-5_Prison and Probation 100K'!LR12/'4-5_Prison and Probation 100K'!LA12*100</f>
        <v>#VALUE!</v>
      </c>
      <c r="LT13" s="285" t="e">
        <f>'4-5_Prison and Probation 100K'!LS12/'4-5_Prison and Probation 100K'!LB12*100</f>
        <v>#VALUE!</v>
      </c>
      <c r="LU13" s="285" t="e">
        <f>'4-5_Prison and Probation 100K'!LT12/'4-5_Prison and Probation 100K'!LA12*100</f>
        <v>#VALUE!</v>
      </c>
      <c r="LV13" s="285" t="e">
        <f>'4-5_Prison and Probation 100K'!LU12/'4-5_Prison and Probation 100K'!LB12*100</f>
        <v>#VALUE!</v>
      </c>
      <c r="LW13" s="285" t="e">
        <f>'4-5_Prison and Probation 100K'!LV12/'4-5_Prison and Probation 100K'!LA12*100</f>
        <v>#VALUE!</v>
      </c>
      <c r="LX13" s="285" t="e">
        <f>'4-5_Prison and Probation 100K'!LW12/'4-5_Prison and Probation 100K'!LB12*100</f>
        <v>#VALUE!</v>
      </c>
      <c r="LY13" s="288" t="s">
        <v>3336</v>
      </c>
      <c r="LZ13" s="285" t="e">
        <f>'4-5_Prison and Probation 100K'!LY12/'4-5_Prison and Probation 100K'!LA12*100</f>
        <v>#VALUE!</v>
      </c>
      <c r="MA13" s="285" t="e">
        <f>'4-5_Prison and Probation 100K'!LZ12/'4-5_Prison and Probation 100K'!LB12*100</f>
        <v>#VALUE!</v>
      </c>
      <c r="MB13" s="285" t="e">
        <f>'4-5_Prison and Probation 100K'!MA12/'4-5_Prison and Probation 100K'!LA12*100</f>
        <v>#VALUE!</v>
      </c>
      <c r="MC13" s="285" t="e">
        <f>'4-5_Prison and Probation 100K'!MB12/'4-5_Prison and Probation 100K'!LB12*100</f>
        <v>#VALUE!</v>
      </c>
      <c r="MD13" s="285" t="e">
        <f>'4-5_Prison and Probation 100K'!MC12/'4-5_Prison and Probation 100K'!LA12*100</f>
        <v>#VALUE!</v>
      </c>
      <c r="ME13" s="285" t="e">
        <f>'4-5_Prison and Probation 100K'!MD12/'4-5_Prison and Probation 100K'!LB12*100</f>
        <v>#VALUE!</v>
      </c>
      <c r="MF13" s="288" t="s">
        <v>3336</v>
      </c>
      <c r="MG13" s="285" t="e">
        <f>'4-5_Prison and Probation 100K'!MF12</f>
        <v>#VALUE!</v>
      </c>
      <c r="MH13" s="285" t="e">
        <f>'4-5_Prison and Probation 100K'!MG12/'4-5_Prison and Probation 100K'!MF12*100</f>
        <v>#VALUE!</v>
      </c>
      <c r="MI13" s="285" t="e">
        <f>'4-5_Prison and Probation 100K'!MH12/'4-5_Prison and Probation 100K'!MF12*100</f>
        <v>#VALUE!</v>
      </c>
      <c r="MJ13" s="285" t="e">
        <f>'4-5_Prison and Probation 100K'!MI12/'4-5_Prison and Probation 100K'!MF12*100</f>
        <v>#VALUE!</v>
      </c>
      <c r="MK13" s="285" t="e">
        <f>'4-5_Prison and Probation 100K'!MJ12/'4-5_Prison and Probation 100K'!MF12*100</f>
        <v>#VALUE!</v>
      </c>
      <c r="ML13" s="285" t="e">
        <f>'4-5_Prison and Probation 100K'!MK12/'4-5_Prison and Probation 100K'!MF12*100</f>
        <v>#VALUE!</v>
      </c>
      <c r="MM13" s="285" t="e">
        <f>'4-5_Prison and Probation 100K'!ML12/'4-5_Prison and Probation 100K'!MF12*100</f>
        <v>#VALUE!</v>
      </c>
      <c r="MN13" s="288" t="s">
        <v>3336</v>
      </c>
      <c r="MO13" s="285">
        <f>'4-5_Prison and Probation 100K'!MN12</f>
        <v>8.2512988728231011</v>
      </c>
      <c r="MP13" s="288" t="s">
        <v>3336</v>
      </c>
      <c r="MQ13" s="285" t="e">
        <f>'4-5_Prison and Probation 100K'!MP12/'4-5_Prison and Probation 100K'!MN12*100</f>
        <v>#VALUE!</v>
      </c>
      <c r="MR13" s="285">
        <f>'4-5_Prison and Probation 100K'!MQ12/'4-5_Prison and Probation 100K'!MN12*100</f>
        <v>2.5695931477516063</v>
      </c>
      <c r="MS13" s="285">
        <f>'4-5_Prison and Probation 100K'!MR12/'4-5_Prison and Probation 100K'!MN12*100</f>
        <v>3.426124197002141</v>
      </c>
      <c r="MT13" s="285">
        <f>'4-5_Prison and Probation 100K'!MS12/'4-5_Prison and Probation 100K'!MN12*100</f>
        <v>62.312633832976452</v>
      </c>
      <c r="MU13" s="288" t="s">
        <v>3336</v>
      </c>
      <c r="MV13" s="285">
        <f>'4-5_Prison and Probation 100K'!MU12/'4-5_Prison and Probation 100K'!MN12*100</f>
        <v>30.406852248394006</v>
      </c>
      <c r="MW13" s="285" t="e">
        <f>'4-5_Prison and Probation 100K'!MV12/'4-5_Prison and Probation 100K'!MN12*100</f>
        <v>#VALUE!</v>
      </c>
      <c r="MX13" s="285" t="e">
        <f>'4-5_Prison and Probation 100K'!MW12/'4-5_Prison and Probation 100K'!MN12*100</f>
        <v>#VALUE!</v>
      </c>
      <c r="MY13" s="285">
        <f>'4-5_Prison and Probation 100K'!MX12/'4-5_Prison and Probation 100K'!MN12*100</f>
        <v>1.4989293361884368</v>
      </c>
      <c r="MZ13" s="288" t="s">
        <v>3336</v>
      </c>
      <c r="NA13" s="285" t="e">
        <f>'4-5_Prison and Probation 100K'!MZ12</f>
        <v>#VALUE!</v>
      </c>
      <c r="NB13" s="285" t="e">
        <f>'4-5_Prison and Probation 100K'!NA12/'4-5_Prison and Probation 100K'!MZ12*100</f>
        <v>#VALUE!</v>
      </c>
      <c r="NC13" s="285" t="e">
        <f>'4-5_Prison and Probation 100K'!NB12/'4-5_Prison and Probation 100K'!MZ12*100</f>
        <v>#VALUE!</v>
      </c>
      <c r="ND13" s="285" t="e">
        <f>'4-5_Prison and Probation 100K'!NC12/'4-5_Prison and Probation 100K'!MZ12*100</f>
        <v>#VALUE!</v>
      </c>
      <c r="NG13" s="133">
        <f t="shared" si="0"/>
        <v>36.06188650841959</v>
      </c>
      <c r="NH13" s="285" t="e">
        <f>'4-5_Prison and Probation'!HG12/'4-5_Prison and Probation'!$HA12*100</f>
        <v>#VALUE!</v>
      </c>
      <c r="NI13" s="285">
        <f>'4-5_Prison and Probation'!HM12/'4-5_Prison and Probation'!$HA12*100</f>
        <v>9.6031357177853991</v>
      </c>
      <c r="NJ13" s="285">
        <f>'4-5_Prison and Probation'!HS12/'4-5_Prison and Probation'!$HA12*100</f>
        <v>15.727584517393433</v>
      </c>
      <c r="NK13" s="285" t="e">
        <f>'4-5_Prison and Probation'!HY12/'4-5_Prison and Probation'!$HA12*100</f>
        <v>#VALUE!</v>
      </c>
      <c r="NL13" s="285" t="e">
        <f>'4-5_Prison and Probation'!IE12/'4-5_Prison and Probation'!$HA12*100</f>
        <v>#VALUE!</v>
      </c>
      <c r="NM13" s="285">
        <f>'4-5_Prison and Probation'!IK12/'4-5_Prison and Probation'!$HA12*100</f>
        <v>4.7035766780989707</v>
      </c>
      <c r="NN13" s="285" t="e">
        <f>'4-5_Prison and Probation'!IQ12/'4-5_Prison and Probation'!$HA12*100</f>
        <v>#VALUE!</v>
      </c>
      <c r="NO13" s="285">
        <f>'4-5_Prison and Probation'!IW12/'4-5_Prison and Probation'!$HA12*100</f>
        <v>10.191082802547772</v>
      </c>
      <c r="NP13" s="285">
        <f>'4-5_Prison and Probation'!JC12/'4-5_Prison and Probation'!$HA12*100</f>
        <v>11.709946104850562</v>
      </c>
      <c r="NQ13" s="285" t="e">
        <f>'4-5_Prison and Probation'!JI12/'4-5_Prison and Probation'!$HA12*100</f>
        <v>#VALUE!</v>
      </c>
      <c r="NR13" s="285">
        <f>'4-5_Prison and Probation'!JO12/'4-5_Prison and Probation'!$HA12*100</f>
        <v>24.350808427241549</v>
      </c>
      <c r="NU13" s="285">
        <f>'4-5_Prison and Probation'!HA12/'4-5_Prison and Probation 100K'!$G12*100</f>
        <v>36.06188650841959</v>
      </c>
      <c r="NV13" s="285" t="e">
        <f>'4-5_Prison and Probation'!HG12/'4-5_Prison and Probation 100K'!$G12*100</f>
        <v>#VALUE!</v>
      </c>
      <c r="NW13" s="285">
        <f>'4-5_Prison and Probation'!HM12/'4-5_Prison and Probation 100K'!$G12*100</f>
        <v>3.4630719037972759</v>
      </c>
      <c r="NX13" s="285">
        <f>'4-5_Prison and Probation'!HS12/'4-5_Prison and Probation 100K'!$G12*100</f>
        <v>5.6716636791781916</v>
      </c>
      <c r="NY13" s="285" t="e">
        <f>'4-5_Prison and Probation'!HY12/'4-5_Prison and Probation 100K'!$G12*100</f>
        <v>#VALUE!</v>
      </c>
      <c r="NZ13" s="285" t="e">
        <f>'4-5_Prison and Probation'!IE12/'4-5_Prison and Probation 100K'!$G12*100</f>
        <v>#VALUE!</v>
      </c>
      <c r="OA13" s="285">
        <f>'4-5_Prison and Probation'!IK12/'4-5_Prison and Probation 100K'!$G12*100</f>
        <v>1.6961984834925434</v>
      </c>
      <c r="OB13" s="285" t="e">
        <f>'4-5_Prison and Probation'!IQ12/'4-5_Prison and Probation 100K'!$G12*100</f>
        <v>#VALUE!</v>
      </c>
      <c r="OC13" s="285">
        <f>'4-5_Prison and Probation'!IW12/'4-5_Prison and Probation 100K'!$G12*100</f>
        <v>3.6750967142338435</v>
      </c>
      <c r="OD13" s="285">
        <f>'4-5_Prison and Probation'!JC12/'4-5_Prison and Probation 100K'!$G12*100</f>
        <v>4.2228274745283105</v>
      </c>
      <c r="OE13" s="285" t="e">
        <f>'4-5_Prison and Probation'!JI12/'4-5_Prison and Probation 100K'!$G12*100</f>
        <v>#VALUE!</v>
      </c>
      <c r="OF13" s="285">
        <f>'4-5_Prison and Probation'!JO12/'4-5_Prison and Probation 100K'!$G12*100</f>
        <v>8.7813608989145209</v>
      </c>
      <c r="OI13" s="133">
        <f>10000/'4-5_Prison and Probation'!$AJ12*'4-5_Prison and Probation'!DW12</f>
        <v>32.936407398023817</v>
      </c>
      <c r="OJ13" s="133">
        <f>10000/'4-5_Prison and Probation'!$AJ12*'4-5_Prison and Probation'!DX12</f>
        <v>12.667848999239929</v>
      </c>
      <c r="OK13" s="133">
        <f>10000/'4-5_Prison and Probation'!$AJ12*'4-5_Prison and Probation'!DY12</f>
        <v>20.268558398783888</v>
      </c>
      <c r="OL13" s="133">
        <f>10000/'4-5_Prison and Probation'!$AJ12*'4-5_Prison and Probation'!DZ12</f>
        <v>10.134279199391944</v>
      </c>
      <c r="OM13" s="133">
        <f>10000/'4-5_Prison and Probation'!$AJ12*'4-5_Prison and Probation'!EA12</f>
        <v>10.134279199391944</v>
      </c>
      <c r="ON13" s="133">
        <f>10000/'4-5_Prison and Probation'!$AJ12*'4-5_Prison and Probation'!EB12</f>
        <v>16.468203699011909</v>
      </c>
      <c r="OP13" s="133">
        <f>'4-5_Prison and Probation'!ED12/'4-5_Prison and Probation'!DW12*100</f>
        <v>38.461538461538467</v>
      </c>
      <c r="OQ13" s="133">
        <f>'4-5_Prison and Probation'!EE12/'4-5_Prison and Probation'!DX12*100</f>
        <v>80</v>
      </c>
      <c r="OR13" s="133">
        <f>'4-5_Prison and Probation'!EF12/'4-5_Prison and Probation'!DY12*100</f>
        <v>37.5</v>
      </c>
      <c r="OS13" s="133">
        <f>'4-5_Prison and Probation'!EG12/'4-5_Prison and Probation'!DZ12*100</f>
        <v>50</v>
      </c>
      <c r="OT13" s="133">
        <f>'4-5_Prison and Probation'!EH12/'4-5_Prison and Probation'!EA12*100</f>
        <v>50</v>
      </c>
      <c r="OU13" s="133">
        <f>'4-5_Prison and Probation'!EI12/'4-5_Prison and Probation'!EB12*100</f>
        <v>46.153846153846153</v>
      </c>
      <c r="OW13" s="133" t="e">
        <f>'4-5_Prison and Probation'!EK12/'4-5_Prison and Probation'!ED12*100</f>
        <v>#VALUE!</v>
      </c>
      <c r="OX13" s="133" t="e">
        <f>'4-5_Prison and Probation'!EL12/'4-5_Prison and Probation'!EE12*100</f>
        <v>#VALUE!</v>
      </c>
      <c r="OY13" s="133">
        <f>'4-5_Prison and Probation'!EM12/'4-5_Prison and Probation'!EF12*100</f>
        <v>66.666666666666657</v>
      </c>
      <c r="OZ13" s="133">
        <f>'4-5_Prison and Probation'!EN12/'4-5_Prison and Probation'!EG12*100</f>
        <v>100</v>
      </c>
      <c r="PA13" s="133">
        <f>'4-5_Prison and Probation'!EO12/'4-5_Prison and Probation'!EH12*100</f>
        <v>100</v>
      </c>
      <c r="PB13" s="133">
        <f>'4-5_Prison and Probation'!EP12/'4-5_Prison and Probation'!EI12*100</f>
        <v>100</v>
      </c>
      <c r="PC13" s="133"/>
      <c r="PF13" s="285">
        <f>'4-5_Prison and Probation'!$AO12/'4-5_Prison and Probation'!LF12</f>
        <v>1.553327256153145</v>
      </c>
      <c r="PG13" s="285" t="e">
        <f>'4-5_Prison and Probation'!$AO12/'4-5_Prison and Probation'!LH12</f>
        <v>#DIV/0!</v>
      </c>
      <c r="PH13" s="285">
        <f>'4-5_Prison and Probation'!$AO12/'4-5_Prison and Probation'!LK12</f>
        <v>31.26605504587156</v>
      </c>
      <c r="PI13" s="285" t="e">
        <f>'4-5_Prison and Probation'!$AO12/'4-5_Prison and Probation'!LM12</f>
        <v>#VALUE!</v>
      </c>
      <c r="PJ13" s="285">
        <f>'4-5_Prison and Probation'!$AO12/'4-5_Prison and Probation'!LO12</f>
        <v>23.666666666666668</v>
      </c>
      <c r="PK13" s="285">
        <f>'4-5_Prison and Probation'!$AO12/'4-5_Prison and Probation'!LR12</f>
        <v>10.853503184713375</v>
      </c>
      <c r="PO13" s="133">
        <f>'4-5_Prison and Probation'!KP12/'4-5_Prison and Probation 100K'!H12*100</f>
        <v>78.041074415686282</v>
      </c>
      <c r="PP13" s="133">
        <f>'4-5_Prison and Probation'!KS12/'4-5_Prison and Probation'!KP12*100</f>
        <v>27.885047148630441</v>
      </c>
      <c r="PQ13" s="133">
        <f>'4-5_Prison and Probation'!LA12/'4-5_Prison and Probation'!KP12*100</f>
        <v>72.114952851369551</v>
      </c>
      <c r="PR13" s="133" t="e">
        <f>'4-5_Prison and Probation'!KQ12/'4-5_Prison and Probation 100K'!H12*100</f>
        <v>#VALUE!</v>
      </c>
      <c r="PS13" s="133" t="e">
        <f>'4-5_Prison and Probation'!KT12/'4-5_Prison and Probation'!KQ12*100</f>
        <v>#VALUE!</v>
      </c>
      <c r="PT13" s="133" t="e">
        <f>'4-5_Prison and Probation'!LB12/'4-5_Prison and Probation'!KQ12*100</f>
        <v>#VALUE!</v>
      </c>
      <c r="PX13" s="133" t="e">
        <f>'4-5_Prison and Probation'!LG12/'4-5_Prison and Probation'!$KQ12*100</f>
        <v>#VALUE!</v>
      </c>
      <c r="PY13" s="133" t="e">
        <f>'4-5_Prison and Probation'!LI12/'4-5_Prison and Probation'!$KQ12*100</f>
        <v>#VALUE!</v>
      </c>
      <c r="PZ13" s="133" t="e">
        <f>'4-5_Prison and Probation'!LL12/'4-5_Prison and Probation'!$KQ12*100</f>
        <v>#VALUE!</v>
      </c>
      <c r="QA13" s="133" t="e">
        <f>'4-5_Prison and Probation'!LN12/'4-5_Prison and Probation'!$KQ12*100</f>
        <v>#VALUE!</v>
      </c>
      <c r="QB13" s="133" t="e">
        <f>'4-5_Prison and Probation'!LP12/'4-5_Prison and Probation'!$KQ12*100</f>
        <v>#VALUE!</v>
      </c>
      <c r="QC13" s="133" t="e">
        <f>'4-5_Prison and Probation'!LS12/'4-5_Prison and Probation'!$KQ12*100</f>
        <v>#VALUE!</v>
      </c>
    </row>
    <row r="14" spans="1:1298" ht="15" customHeight="1">
      <c r="A14" s="285">
        <v>12</v>
      </c>
      <c r="B14" s="292" t="s">
        <v>36</v>
      </c>
      <c r="C14" s="248">
        <v>1329.66</v>
      </c>
      <c r="D14" s="248">
        <v>1325.2170000000001</v>
      </c>
      <c r="E14" s="248">
        <v>1320.174</v>
      </c>
      <c r="F14" s="248">
        <v>1315.819</v>
      </c>
      <c r="G14" s="248">
        <v>1314.87</v>
      </c>
      <c r="H14" s="248">
        <v>1315.944</v>
      </c>
      <c r="I14" s="288" t="s">
        <v>3336</v>
      </c>
      <c r="J14" s="133">
        <f>'4-5_Prison and Probation 100K'!J13</f>
        <v>254.57635786592058</v>
      </c>
      <c r="K14" s="133">
        <f>'4-5_Prison and Probation 100K'!K13</f>
        <v>257.84456432418239</v>
      </c>
      <c r="L14" s="133">
        <f>'4-5_Prison and Probation 100K'!L13</f>
        <v>246.63415580067479</v>
      </c>
      <c r="M14" s="133">
        <f>'4-5_Prison and Probation 100K'!M13</f>
        <v>225.10694860007339</v>
      </c>
      <c r="N14" s="133">
        <f>'4-5_Prison and Probation 100K'!N13</f>
        <v>210.51510795744068</v>
      </c>
      <c r="O14" s="133">
        <f>'4-5_Prison and Probation 100K'!O13</f>
        <v>202.89617187357516</v>
      </c>
      <c r="P14" s="346">
        <f t="shared" si="1"/>
        <v>-20.300465614942993</v>
      </c>
      <c r="Q14" s="288" t="s">
        <v>3336</v>
      </c>
      <c r="R14" s="133">
        <f>'4-5_Prison and Probation 100K'!R13/'4-5_Prison and Probation 100K'!J13*100</f>
        <v>23.220088626292469</v>
      </c>
      <c r="S14" s="133">
        <f>'4-5_Prison and Probation 100K'!S13/'4-5_Prison and Probation 100K'!K13*100</f>
        <v>24.319578577699733</v>
      </c>
      <c r="T14" s="133">
        <f>'4-5_Prison and Probation 100K'!T13/'4-5_Prison and Probation 100K'!L13*100</f>
        <v>23.740786240786242</v>
      </c>
      <c r="U14" s="133">
        <f>'4-5_Prison and Probation 100K'!U13/'4-5_Prison and Probation 100K'!M13*100</f>
        <v>20.425388251181637</v>
      </c>
      <c r="V14" s="133">
        <f>'4-5_Prison and Probation 100K'!V13/'4-5_Prison and Probation 100K'!N13*100</f>
        <v>22.218208092485547</v>
      </c>
      <c r="W14" s="133">
        <f>'4-5_Prison and Probation 100K'!W13/'4-5_Prison and Probation 100K'!O13*100</f>
        <v>23.033707865168541</v>
      </c>
      <c r="X14" s="346">
        <f t="shared" si="2"/>
        <v>-0.80267032621438261</v>
      </c>
      <c r="Y14" s="288" t="s">
        <v>3336</v>
      </c>
      <c r="Z14" s="285">
        <f>'4-5_Prison and Probation 100K'!Z13/'4-5_Prison and Probation 100K'!J13*100</f>
        <v>5.3766617429837522</v>
      </c>
      <c r="AA14" s="285">
        <f>'4-5_Prison and Probation 100K'!AA13/'4-5_Prison and Probation 100K'!K13*100</f>
        <v>5.1799824407374881</v>
      </c>
      <c r="AB14" s="285">
        <f>'4-5_Prison and Probation 100K'!AB13/'4-5_Prison and Probation 100K'!L13*100</f>
        <v>5.0368550368550364</v>
      </c>
      <c r="AC14" s="285">
        <f>'4-5_Prison and Probation 100K'!AC13/'4-5_Prison and Probation 100K'!M13*100</f>
        <v>5.3004726536124247</v>
      </c>
      <c r="AD14" s="285">
        <f>'4-5_Prison and Probation 100K'!AD13/'4-5_Prison and Probation 100K'!N13*100</f>
        <v>5.238439306358381</v>
      </c>
      <c r="AE14" s="285">
        <f>'4-5_Prison and Probation 100K'!AE13/'4-5_Prison and Probation 100K'!O13*100</f>
        <v>5.5056179775280905</v>
      </c>
      <c r="AF14" s="346">
        <f t="shared" si="3"/>
        <v>2.3984442523768479</v>
      </c>
      <c r="AG14" s="288" t="s">
        <v>3336</v>
      </c>
      <c r="AH14" s="285">
        <f>'4-5_Prison and Probation 100K'!AH13/'4-5_Prison and Probation 100K'!J13*100</f>
        <v>7.5923190546528811</v>
      </c>
      <c r="AI14" s="285">
        <f>'4-5_Prison and Probation 100K'!AI13/'4-5_Prison and Probation 100K'!K13*100</f>
        <v>6.9944395668715238</v>
      </c>
      <c r="AJ14" s="285">
        <f>'4-5_Prison and Probation 100K'!AJ13/'4-5_Prison and Probation 100K'!L13*100</f>
        <v>7.0331695331695325</v>
      </c>
      <c r="AK14" s="285">
        <f>'4-5_Prison and Probation 100K'!AK13/'4-5_Prison and Probation 100K'!M13*100</f>
        <v>7.6299797434166097</v>
      </c>
      <c r="AL14" s="285">
        <f>'4-5_Prison and Probation 100K'!AL13/'4-5_Prison and Probation 100K'!N13*100</f>
        <v>7.4783236994219653</v>
      </c>
      <c r="AM14" s="285">
        <f>'4-5_Prison and Probation 100K'!AM13/'4-5_Prison and Probation 100K'!O13*100</f>
        <v>7.640449438202249</v>
      </c>
      <c r="AN14" s="346">
        <f t="shared" si="4"/>
        <v>0.6339352074498521</v>
      </c>
      <c r="AO14" s="288" t="s">
        <v>3336</v>
      </c>
      <c r="AP14" s="133">
        <f>'4-5_Prison and Probation 100K'!AP13/'4-5_Prison and Probation 100K'!AH13*100</f>
        <v>16.342412451361866</v>
      </c>
      <c r="AQ14" s="133">
        <f>'4-5_Prison and Probation 100K'!AQ13/'4-5_Prison and Probation 100K'!AI13*100</f>
        <v>20.502092050209207</v>
      </c>
      <c r="AR14" s="133">
        <f>'4-5_Prison and Probation 100K'!AR13/'4-5_Prison and Probation 100K'!AJ13*100</f>
        <v>16.593886462882097</v>
      </c>
      <c r="AS14" s="133">
        <f>'4-5_Prison and Probation 100K'!AS13/'4-5_Prison and Probation 100K'!AK13*100</f>
        <v>7.5221238938053103</v>
      </c>
      <c r="AT14" s="133">
        <f>'4-5_Prison and Probation 100K'!AT13/'4-5_Prison and Probation 100K'!AL13*100</f>
        <v>15.942028985507244</v>
      </c>
      <c r="AU14" s="133">
        <f>'4-5_Prison and Probation 100K'!AU13/'4-5_Prison and Probation 100K'!AM13*100</f>
        <v>5.3921568627450984</v>
      </c>
      <c r="AV14" s="346">
        <f t="shared" si="20"/>
        <v>-67.005135387488323</v>
      </c>
      <c r="AW14" s="288" t="s">
        <v>3336</v>
      </c>
      <c r="AX14" s="285">
        <f>'4-5_Prison and Probation 100K'!AX13/'4-5_Prison and Probation 100K'!J13*100</f>
        <v>1.0930576070901035</v>
      </c>
      <c r="AY14" s="285">
        <f>'4-5_Prison and Probation 100K'!AY13/'4-5_Prison and Probation 100K'!K13*100</f>
        <v>1.5510681884694175</v>
      </c>
      <c r="AZ14" s="285">
        <f>'4-5_Prison and Probation 100K'!AZ13/'4-5_Prison and Probation 100K'!L13*100</f>
        <v>1.2285012285012282</v>
      </c>
      <c r="BA14" s="285">
        <f>'4-5_Prison and Probation 100K'!BA13/'4-5_Prison and Probation 100K'!M13*100</f>
        <v>0.50641458474004064</v>
      </c>
      <c r="BB14" s="285">
        <f>'4-5_Prison and Probation 100K'!BB13/'4-5_Prison and Probation 100K'!N13*100</f>
        <v>0.86705202312138741</v>
      </c>
      <c r="BC14" s="285">
        <f>'4-5_Prison and Probation 100K'!BC13/'4-5_Prison and Probation 100K'!O13*100</f>
        <v>0.67415730337078661</v>
      </c>
      <c r="BD14" s="346">
        <f t="shared" si="5"/>
        <v>-38.32371697540237</v>
      </c>
      <c r="BE14" s="288" t="s">
        <v>3336</v>
      </c>
      <c r="BF14" s="133">
        <f>'4-5_Prison and Probation 100K'!BF13</f>
        <v>209.67766195869621</v>
      </c>
      <c r="BG14" s="133">
        <f>'4-5_Prison and Probation 100K'!BG13</f>
        <v>200.4954660255641</v>
      </c>
      <c r="BH14" s="133">
        <f>'4-5_Prison and Probation 100K'!BH13</f>
        <v>163.08456309547074</v>
      </c>
      <c r="BI14" s="133">
        <f>'4-5_Prison and Probation 100K'!BI13</f>
        <v>134.0609916713469</v>
      </c>
      <c r="BJ14" s="133">
        <f>'4-5_Prison and Probation 100K'!BJ13</f>
        <v>143.36018009384958</v>
      </c>
      <c r="BK14" s="338">
        <f>'4-5_Prison and Probation 100K'!BK13</f>
        <v>141.22941401761778</v>
      </c>
      <c r="BL14" s="346">
        <f t="shared" si="21"/>
        <v>-32.644511247250477</v>
      </c>
      <c r="BM14" s="288" t="s">
        <v>3336</v>
      </c>
      <c r="BN14" s="133">
        <f>'4-5_Prison and Probation 100K'!BN13/'4-5_Prison and Probation 100K'!BF13*100</f>
        <v>64.670014347202283</v>
      </c>
      <c r="BO14" s="133">
        <f>'4-5_Prison and Probation 100K'!BO13/'4-5_Prison and Probation 100K'!BG13*100</f>
        <v>74.294316898757998</v>
      </c>
      <c r="BP14" s="133">
        <f>'4-5_Prison and Probation 100K'!BP13/'4-5_Prison and Probation 100K'!BH13*100</f>
        <v>74.129122155132393</v>
      </c>
      <c r="BQ14" s="133">
        <f>'4-5_Prison and Probation 100K'!BQ13/'4-5_Prison and Probation 100K'!BI13*100</f>
        <v>61.904761904761905</v>
      </c>
      <c r="BR14" s="133">
        <f>'4-5_Prison and Probation 100K'!BR13/'4-5_Prison and Probation 100K'!BJ13*100</f>
        <v>59.893899204244036</v>
      </c>
      <c r="BS14" s="338">
        <f>'4-5_Prison and Probation 100K'!BS13/'4-5_Prison and Probation 100K'!BK13*100</f>
        <v>60.586494484799566</v>
      </c>
      <c r="BT14" s="356">
        <f t="shared" si="22"/>
        <v>-6.314394551513459</v>
      </c>
      <c r="BU14" s="288" t="s">
        <v>3336</v>
      </c>
      <c r="BV14" s="285" t="e">
        <f>'4-5_Prison and Probation 100K'!BV13/'4-5_Prison and Probation 100K'!BF13*100</f>
        <v>#VALUE!</v>
      </c>
      <c r="BW14" s="285" t="e">
        <f>'4-5_Prison and Probation 100K'!BW13/'4-5_Prison and Probation 100K'!BG13*100</f>
        <v>#VALUE!</v>
      </c>
      <c r="BX14" s="285" t="e">
        <f>'4-5_Prison and Probation 100K'!BX13/'4-5_Prison and Probation 100K'!BH13*100</f>
        <v>#VALUE!</v>
      </c>
      <c r="BY14" s="285" t="e">
        <f>'4-5_Prison and Probation 100K'!BY13/'4-5_Prison and Probation 100K'!BI13*100</f>
        <v>#VALUE!</v>
      </c>
      <c r="BZ14" s="285" t="e">
        <f>'4-5_Prison and Probation 100K'!BZ13/'4-5_Prison and Probation 100K'!BJ13*100</f>
        <v>#VALUE!</v>
      </c>
      <c r="CA14" s="285" t="e">
        <f>'4-5_Prison and Probation 100K'!CA13/'4-5_Prison and Probation 100K'!BK13*100</f>
        <v>#VALUE!</v>
      </c>
      <c r="CB14" s="346" t="e">
        <f t="shared" si="6"/>
        <v>#VALUE!</v>
      </c>
      <c r="CC14" s="288" t="s">
        <v>3336</v>
      </c>
      <c r="CD14" s="285" t="e">
        <f>'4-5_Prison and Probation 100K'!CD13/'4-5_Prison and Probation 100K'!BF13*100</f>
        <v>#VALUE!</v>
      </c>
      <c r="CE14" s="285" t="e">
        <f>'4-5_Prison and Probation 100K'!CE13/'4-5_Prison and Probation 100K'!BG13*100</f>
        <v>#VALUE!</v>
      </c>
      <c r="CF14" s="285" t="e">
        <f>'4-5_Prison and Probation 100K'!CF13/'4-5_Prison and Probation 100K'!BH13*100</f>
        <v>#VALUE!</v>
      </c>
      <c r="CG14" s="285" t="e">
        <f>'4-5_Prison and Probation 100K'!CG13/'4-5_Prison and Probation 100K'!BI13*100</f>
        <v>#VALUE!</v>
      </c>
      <c r="CH14" s="285" t="e">
        <f>'4-5_Prison and Probation 100K'!CH13/'4-5_Prison and Probation 100K'!BJ13*100</f>
        <v>#VALUE!</v>
      </c>
      <c r="CI14" s="285" t="e">
        <f>'4-5_Prison and Probation 100K'!CI13/'4-5_Prison and Probation 100K'!BK13*100</f>
        <v>#VALUE!</v>
      </c>
      <c r="CJ14" s="346" t="e">
        <f t="shared" si="7"/>
        <v>#VALUE!</v>
      </c>
      <c r="CK14" s="288" t="s">
        <v>3336</v>
      </c>
      <c r="CL14" s="285" t="e">
        <f>'4-5_Prison and Probation 100K'!CL13/'4-5_Prison and Probation 100K'!CD13*100</f>
        <v>#VALUE!</v>
      </c>
      <c r="CM14" s="285" t="e">
        <f>'4-5_Prison and Probation 100K'!CM13/'4-5_Prison and Probation 100K'!CE13*100</f>
        <v>#VALUE!</v>
      </c>
      <c r="CN14" s="285" t="e">
        <f>'4-5_Prison and Probation 100K'!CN13/'4-5_Prison and Probation 100K'!CF13*100</f>
        <v>#VALUE!</v>
      </c>
      <c r="CO14" s="285" t="e">
        <f>'4-5_Prison and Probation 100K'!CO13/'4-5_Prison and Probation 100K'!CG13*100</f>
        <v>#VALUE!</v>
      </c>
      <c r="CP14" s="285" t="e">
        <f>'4-5_Prison and Probation 100K'!CP13/'4-5_Prison and Probation 100K'!CH13*100</f>
        <v>#VALUE!</v>
      </c>
      <c r="CQ14" s="285" t="e">
        <f>'4-5_Prison and Probation 100K'!CQ13/'4-5_Prison and Probation 100K'!CI13*100</f>
        <v>#VALUE!</v>
      </c>
      <c r="CR14" s="346" t="e">
        <f t="shared" si="8"/>
        <v>#VALUE!</v>
      </c>
      <c r="CS14" s="288" t="s">
        <v>3336</v>
      </c>
      <c r="CT14" s="285" t="e">
        <f>'4-5_Prison and Probation 100K'!CT13/'4-5_Prison and Probation 100K'!BF13*100</f>
        <v>#VALUE!</v>
      </c>
      <c r="CU14" s="285" t="e">
        <f>'4-5_Prison and Probation 100K'!CU13/'4-5_Prison and Probation 100K'!BG13*100</f>
        <v>#VALUE!</v>
      </c>
      <c r="CV14" s="285" t="e">
        <f>'4-5_Prison and Probation 100K'!CV13/'4-5_Prison and Probation 100K'!BH13*100</f>
        <v>#VALUE!</v>
      </c>
      <c r="CW14" s="285" t="e">
        <f>'4-5_Prison and Probation 100K'!CW13/'4-5_Prison and Probation 100K'!BI13*100</f>
        <v>#VALUE!</v>
      </c>
      <c r="CX14" s="285" t="e">
        <f>'4-5_Prison and Probation 100K'!CX13/'4-5_Prison and Probation 100K'!BJ13*100</f>
        <v>#VALUE!</v>
      </c>
      <c r="CY14" s="285" t="e">
        <f>'4-5_Prison and Probation 100K'!CY13/'4-5_Prison and Probation 100K'!BK13*100</f>
        <v>#VALUE!</v>
      </c>
      <c r="CZ14" s="346" t="e">
        <f t="shared" si="9"/>
        <v>#VALUE!</v>
      </c>
      <c r="DA14" s="288" t="s">
        <v>3336</v>
      </c>
      <c r="DB14" s="133">
        <f>'4-5_Prison and Probation'!DP13/C14*100</f>
        <v>198.32137538919724</v>
      </c>
      <c r="DC14" s="133">
        <f>'4-5_Prison and Probation'!DQ13/D14*100</f>
        <v>202.23103084249598</v>
      </c>
      <c r="DD14" s="133">
        <f>'4-5_Prison and Probation'!DR13/E14*100</f>
        <v>178.00683849250174</v>
      </c>
      <c r="DE14" s="133">
        <f>'4-5_Prison and Probation'!DS13/F14*100</f>
        <v>158.91243400498095</v>
      </c>
      <c r="DF14" s="133">
        <f>'4-5_Prison and Probation'!DT13/G14*100</f>
        <v>158.2665966977724</v>
      </c>
      <c r="DG14" s="133">
        <f>'4-5_Prison and Probation'!DU13/H14*100</f>
        <v>153.72994595514703</v>
      </c>
      <c r="DH14" s="346">
        <f t="shared" si="10"/>
        <v>-22.484429298930294</v>
      </c>
      <c r="DI14" s="288" t="s">
        <v>3336</v>
      </c>
      <c r="DJ14" s="285">
        <f>'4-5_Prison and Probation 100K'!DJ13/'4-5_Prison and Probation 100K'!DB13*100</f>
        <v>0.45506257110352671</v>
      </c>
      <c r="DK14" s="285">
        <f>'4-5_Prison and Probation 100K'!DK13/'4-5_Prison and Probation 100K'!DC13*100</f>
        <v>0.18656716417910446</v>
      </c>
      <c r="DL14" s="285">
        <f>'4-5_Prison and Probation 100K'!DL13/'4-5_Prison and Probation 100K'!DD13*100</f>
        <v>0.21276595744680851</v>
      </c>
      <c r="DM14" s="285">
        <f>'4-5_Prison and Probation 100K'!DM13/'4-5_Prison and Probation 100K'!DE13*100</f>
        <v>0.38259206121472977</v>
      </c>
      <c r="DN14" s="285">
        <f>'4-5_Prison and Probation 100K'!DN13/'4-5_Prison and Probation 100K'!DF13*100</f>
        <v>0.19221528111484865</v>
      </c>
      <c r="DO14" s="285">
        <f>'4-5_Prison and Probation 100K'!DO13/'4-5_Prison and Probation 100K'!DG13*100</f>
        <v>0.19772614928324272</v>
      </c>
      <c r="DP14" s="346">
        <f t="shared" si="11"/>
        <v>-56.549678695007408</v>
      </c>
      <c r="DQ14" s="288" t="s">
        <v>3336</v>
      </c>
      <c r="DR14" s="285">
        <f>'4-5_Prison and Probation 100K'!DR13/'4-5_Prison and Probation 100K'!DJ13*100</f>
        <v>25</v>
      </c>
      <c r="DS14" s="285">
        <f>'4-5_Prison and Probation 100K'!DS13/'4-5_Prison and Probation 100K'!DK13*100</f>
        <v>0</v>
      </c>
      <c r="DT14" s="285">
        <f>'4-5_Prison and Probation 100K'!DT13/'4-5_Prison and Probation 100K'!DL13*100</f>
        <v>40</v>
      </c>
      <c r="DU14" s="285">
        <f>'4-5_Prison and Probation 100K'!DU13/'4-5_Prison and Probation 100K'!DM13*100</f>
        <v>12.5</v>
      </c>
      <c r="DV14" s="285">
        <f>'4-5_Prison and Probation 100K'!DV13/'4-5_Prison and Probation 100K'!DN13*100</f>
        <v>0</v>
      </c>
      <c r="DW14" s="285">
        <f>'4-5_Prison and Probation 100K'!DW13/'4-5_Prison and Probation 100K'!DO13*100</f>
        <v>12.5</v>
      </c>
      <c r="DX14" s="346">
        <f t="shared" si="12"/>
        <v>-50</v>
      </c>
      <c r="DY14" s="288" t="s">
        <v>3336</v>
      </c>
      <c r="DZ14" s="285" t="e">
        <f>'4-5_Prison and Probation 100K'!DZ13/'4-5_Prison and Probation 100K'!DR13*100</f>
        <v>#VALUE!</v>
      </c>
      <c r="EA14" s="285" t="e">
        <f>'4-5_Prison and Probation 100K'!EA13/'4-5_Prison and Probation 100K'!DS13*100</f>
        <v>#VALUE!</v>
      </c>
      <c r="EB14" s="285">
        <f>'4-5_Prison and Probation 100K'!EB13/'4-5_Prison and Probation 100K'!DT13*100</f>
        <v>100</v>
      </c>
      <c r="EC14" s="285">
        <f>'4-5_Prison and Probation 100K'!EC13/'4-5_Prison and Probation 100K'!DU13*100</f>
        <v>100</v>
      </c>
      <c r="ED14" s="285" t="e">
        <f>'4-5_Prison and Probation 100K'!ED13/'4-5_Prison and Probation 100K'!DV13*100</f>
        <v>#DIV/0!</v>
      </c>
      <c r="EE14" s="285">
        <f>'4-5_Prison and Probation 100K'!EE13/'4-5_Prison and Probation 100K'!DW13*100</f>
        <v>100</v>
      </c>
      <c r="EF14" s="346" t="e">
        <f t="shared" si="13"/>
        <v>#VALUE!</v>
      </c>
      <c r="EG14" s="288" t="s">
        <v>3336</v>
      </c>
      <c r="EH14" s="285">
        <f>'4-5_Prison and Probation 100K'!EH13/'4-5_Prison and Probation 100K'!DB13*100</f>
        <v>99.544937428896475</v>
      </c>
      <c r="EI14" s="285">
        <f>'4-5_Prison and Probation 100K'!EI13/'4-5_Prison and Probation 100K'!DC13*100</f>
        <v>99.813432835820876</v>
      </c>
      <c r="EJ14" s="285">
        <f>'4-5_Prison and Probation 100K'!EJ13/'4-5_Prison and Probation 100K'!DD13*100</f>
        <v>99.787234042553209</v>
      </c>
      <c r="EK14" s="285">
        <f>'4-5_Prison and Probation 100K'!EK13/'4-5_Prison and Probation 100K'!DE13*100</f>
        <v>99.617407938785263</v>
      </c>
      <c r="EL14" s="285">
        <f>'4-5_Prison and Probation 100K'!EL13/'4-5_Prison and Probation 100K'!DF13*100</f>
        <v>99.807784718885145</v>
      </c>
      <c r="EM14" s="285">
        <f>'4-5_Prison and Probation 100K'!EM13/'4-5_Prison and Probation 100K'!DG13*100</f>
        <v>99.802273850716759</v>
      </c>
      <c r="EN14" s="346">
        <f t="shared" si="14"/>
        <v>0.25851281689145367</v>
      </c>
      <c r="EO14" s="288" t="s">
        <v>3336</v>
      </c>
      <c r="EP14" s="285">
        <f>'4-5_Prison and Probation 100K'!EP13/'4-5_Prison and Probation 100K'!EH13*100</f>
        <v>10.057142857142857</v>
      </c>
      <c r="EQ14" s="285">
        <f>'4-5_Prison and Probation 100K'!EQ13/'4-5_Prison and Probation 100K'!EI13*100</f>
        <v>20</v>
      </c>
      <c r="ER14" s="285">
        <f>'4-5_Prison and Probation 100K'!ER13/'4-5_Prison and Probation 100K'!EJ13*100</f>
        <v>19.104477611940297</v>
      </c>
      <c r="ES14" s="285">
        <f>'4-5_Prison and Probation 100K'!ES13/'4-5_Prison and Probation 100K'!EK13*100</f>
        <v>15.218434949591936</v>
      </c>
      <c r="ET14" s="285">
        <f>'4-5_Prison and Probation 100K'!ET13/'4-5_Prison and Probation 100K'!EL13*100</f>
        <v>15.262397688974486</v>
      </c>
      <c r="EU14" s="285">
        <f>'4-5_Prison and Probation 100K'!EU13/'4-5_Prison and Probation 100K'!EM13*100</f>
        <v>14.512134720158496</v>
      </c>
      <c r="EV14" s="346">
        <f t="shared" si="15"/>
        <v>44.296794092485044</v>
      </c>
      <c r="EW14" s="288" t="s">
        <v>3336</v>
      </c>
      <c r="EX14" s="285">
        <f>'4-5_Prison and Probation 100K'!EX13/'4-5_Prison and Probation 100K'!EH13*100</f>
        <v>89.942857142857136</v>
      </c>
      <c r="EY14" s="285">
        <f>'4-5_Prison and Probation 100K'!EY13/'4-5_Prison and Probation 100K'!EI13*100</f>
        <v>326.65420560747668</v>
      </c>
      <c r="EZ14" s="285">
        <f>'4-5_Prison and Probation 100K'!EZ13/'4-5_Prison and Probation 100K'!EJ13*100</f>
        <v>80.895522388059703</v>
      </c>
      <c r="FA14" s="285">
        <f>'4-5_Prison and Probation 100K'!FA13/'4-5_Prison and Probation 100K'!EK13*100</f>
        <v>84.781565050408076</v>
      </c>
      <c r="FB14" s="285">
        <f>'4-5_Prison and Probation 100K'!FB13/'4-5_Prison and Probation 100K'!EL13*100</f>
        <v>85.170919595570552</v>
      </c>
      <c r="FC14" s="285">
        <f>'4-5_Prison and Probation 100K'!FC13/'4-5_Prison and Probation 100K'!EM13*100</f>
        <v>85.71074789499751</v>
      </c>
      <c r="FD14" s="346">
        <f t="shared" si="16"/>
        <v>-4.7053311205554849</v>
      </c>
      <c r="FE14" s="288" t="s">
        <v>3336</v>
      </c>
      <c r="FF14" s="285" t="e">
        <f>'4-5_Prison and Probation 100K'!FF13/'4-5_Prison and Probation 100K'!EH13*100</f>
        <v>#VALUE!</v>
      </c>
      <c r="FG14" s="285" t="e">
        <f>'4-5_Prison and Probation 100K'!FG13/'4-5_Prison and Probation 100K'!EI13*100</f>
        <v>#VALUE!</v>
      </c>
      <c r="FH14" s="285" t="e">
        <f>'4-5_Prison and Probation 100K'!FH13/'4-5_Prison and Probation 100K'!EJ13*100</f>
        <v>#VALUE!</v>
      </c>
      <c r="FI14" s="285" t="e">
        <f>'4-5_Prison and Probation 100K'!FI13/'4-5_Prison and Probation 100K'!EK13*100</f>
        <v>#VALUE!</v>
      </c>
      <c r="FJ14" s="285">
        <f>'4-5_Prison and Probation 100K'!FJ13/'4-5_Prison and Probation 100K'!EL13*100</f>
        <v>0.28887818969667794</v>
      </c>
      <c r="FK14" s="285">
        <f>'4-5_Prison and Probation 100K'!FK13/'4-5_Prison and Probation 100K'!EM13*100</f>
        <v>0.27241208519068849</v>
      </c>
      <c r="FL14" s="346" t="e">
        <f t="shared" si="17"/>
        <v>#VALUE!</v>
      </c>
      <c r="FM14" s="288" t="s">
        <v>3336</v>
      </c>
      <c r="FN14" s="285" t="e">
        <f>'4-5_Prison and Probation 100K'!FN13/'4-5_Prison and Probation 100K'!FF13*100</f>
        <v>#VALUE!</v>
      </c>
      <c r="FO14" s="285" t="e">
        <f>'4-5_Prison and Probation 100K'!FO13/'4-5_Prison and Probation 100K'!FG13*100</f>
        <v>#VALUE!</v>
      </c>
      <c r="FP14" s="285" t="e">
        <f>'4-5_Prison and Probation 100K'!FP13/'4-5_Prison and Probation 100K'!FH13*100</f>
        <v>#VALUE!</v>
      </c>
      <c r="FQ14" s="285" t="e">
        <f>'4-5_Prison and Probation 100K'!FQ13/'4-5_Prison and Probation 100K'!FI13*100</f>
        <v>#VALUE!</v>
      </c>
      <c r="FR14" s="285" t="e">
        <f>'4-5_Prison and Probation 100K'!FR13/'4-5_Prison and Probation 100K'!FJ13*100</f>
        <v>#VALUE!</v>
      </c>
      <c r="FS14" s="285" t="e">
        <f>'4-5_Prison and Probation 100K'!FS13/'4-5_Prison and Probation 100K'!FK13*100</f>
        <v>#VALUE!</v>
      </c>
      <c r="FT14" s="346" t="e">
        <f t="shared" si="18"/>
        <v>#VALUE!</v>
      </c>
      <c r="FU14" s="288" t="s">
        <v>3336</v>
      </c>
      <c r="FV14" s="285">
        <f>'4-5_Prison and Probation 100K'!FV13/'4-5_Prison and Probation 100K'!EH13*100</f>
        <v>0</v>
      </c>
      <c r="FW14" s="285">
        <f>'4-5_Prison and Probation 100K'!FW13/'4-5_Prison and Probation 100K'!EI13*100</f>
        <v>0</v>
      </c>
      <c r="FX14" s="285">
        <f>'4-5_Prison and Probation 100K'!FX13/'4-5_Prison and Probation 100K'!EJ13*100</f>
        <v>0</v>
      </c>
      <c r="FY14" s="285">
        <f>'4-5_Prison and Probation 100K'!FY13/'4-5_Prison and Probation 100K'!EK13*100</f>
        <v>0</v>
      </c>
      <c r="FZ14" s="285">
        <f>'4-5_Prison and Probation 100K'!FZ13/'4-5_Prison and Probation 100K'!EL13*100</f>
        <v>4.8146364949446324E-2</v>
      </c>
      <c r="GA14" s="285">
        <f>'4-5_Prison and Probation 100K'!GA13/'4-5_Prison and Probation 100K'!EM13*100</f>
        <v>2.4764735017335313E-2</v>
      </c>
      <c r="GB14" s="346" t="e">
        <f t="shared" si="19"/>
        <v>#DIV/0!</v>
      </c>
      <c r="GC14" s="288" t="s">
        <v>3336</v>
      </c>
      <c r="GE14" s="133">
        <f>'4-5_Prison and Probation'!HA13/'4-5_Prison and Probation 100K'!$G13*100</f>
        <v>163.74242320533591</v>
      </c>
      <c r="GF14" s="285" t="e">
        <f>'4-5_Prison and Probation 100K'!GF13/'4-5_Prison and Probation 100K'!GE13*100</f>
        <v>#VALUE!</v>
      </c>
      <c r="GG14" s="285" t="e">
        <f>'4-5_Prison and Probation 100K'!GG13/'4-5_Prison and Probation 100K'!GE13*100</f>
        <v>#VALUE!</v>
      </c>
      <c r="GH14" s="285" t="e">
        <f>'4-5_Prison and Probation 100K'!GH13/'4-5_Prison and Probation 100K'!GE13*100</f>
        <v>#VALUE!</v>
      </c>
      <c r="GI14" s="285" t="e">
        <f>'4-5_Prison and Probation 100K'!GI13/'4-5_Prison and Probation 100K'!GH13*100</f>
        <v>#VALUE!</v>
      </c>
      <c r="GJ14" s="288" t="s">
        <v>3336</v>
      </c>
      <c r="GK14" s="133" t="e">
        <f>'4-5_Prison and Probation'!HG13/'4-5_Prison and Probation 100K'!$G13*100</f>
        <v>#VALUE!</v>
      </c>
      <c r="GL14" s="285" t="e">
        <f>'4-5_Prison and Probation 100K'!GL13/'4-5_Prison and Probation 100K'!GK13*100</f>
        <v>#VALUE!</v>
      </c>
      <c r="GM14" s="285" t="e">
        <f>'4-5_Prison and Probation 100K'!GM13/'4-5_Prison and Probation 100K'!GK13*100</f>
        <v>#VALUE!</v>
      </c>
      <c r="GN14" s="285" t="e">
        <f>'4-5_Prison and Probation 100K'!GN13/'4-5_Prison and Probation 100K'!GK13*100</f>
        <v>#VALUE!</v>
      </c>
      <c r="GO14" s="285" t="e">
        <f>'4-5_Prison and Probation 100K'!GO13/'4-5_Prison and Probation 100K'!GN13*100</f>
        <v>#VALUE!</v>
      </c>
      <c r="GP14" s="288" t="s">
        <v>3336</v>
      </c>
      <c r="GQ14" s="133">
        <f>'4-5_Prison and Probation'!HM13/'4-5_Prison and Probation 100K'!$G13*100</f>
        <v>33.84364994257988</v>
      </c>
      <c r="GR14" s="285" t="e">
        <f>'4-5_Prison and Probation 100K'!GR13/'4-5_Prison and Probation 100K'!GQ13*100</f>
        <v>#VALUE!</v>
      </c>
      <c r="GS14" s="285" t="e">
        <f>'4-5_Prison and Probation 100K'!GS13/'4-5_Prison and Probation 100K'!GQ13*100</f>
        <v>#VALUE!</v>
      </c>
      <c r="GT14" s="285" t="e">
        <f>'4-5_Prison and Probation 100K'!GT13/'4-5_Prison and Probation 100K'!GQ13*100</f>
        <v>#VALUE!</v>
      </c>
      <c r="GU14" s="285" t="e">
        <f>'4-5_Prison and Probation 100K'!GU13/'4-5_Prison and Probation 100K'!GT13*100</f>
        <v>#VALUE!</v>
      </c>
      <c r="GV14" s="288" t="s">
        <v>3336</v>
      </c>
      <c r="GW14" s="133">
        <f>'4-5_Prison and Probation'!HS13/'4-5_Prison and Probation 100K'!$G13*100</f>
        <v>10.875599869188591</v>
      </c>
      <c r="GX14" s="285" t="e">
        <f>'4-5_Prison and Probation 100K'!GX13/'4-5_Prison and Probation 100K'!GW13*100</f>
        <v>#VALUE!</v>
      </c>
      <c r="GY14" s="285" t="e">
        <f>'4-5_Prison and Probation 100K'!GY13/'4-5_Prison and Probation 100K'!GW13*100</f>
        <v>#VALUE!</v>
      </c>
      <c r="GZ14" s="285" t="e">
        <f>'4-5_Prison and Probation 100K'!GZ13/'4-5_Prison and Probation 100K'!GW13*100</f>
        <v>#VALUE!</v>
      </c>
      <c r="HA14" s="285" t="e">
        <f>'4-5_Prison and Probation 100K'!HA13/'4-5_Prison and Probation 100K'!GZ13*100</f>
        <v>#VALUE!</v>
      </c>
      <c r="HB14" s="288" t="s">
        <v>3336</v>
      </c>
      <c r="HC14" s="133" t="e">
        <f>'4-5_Prison and Probation'!HY13/'4-5_Prison and Probation 100K'!$G13*100</f>
        <v>#VALUE!</v>
      </c>
      <c r="HD14" s="285" t="e">
        <f>'4-5_Prison and Probation 100K'!HD13/'4-5_Prison and Probation 100K'!HC13*100</f>
        <v>#VALUE!</v>
      </c>
      <c r="HE14" s="285" t="e">
        <f>'4-5_Prison and Probation 100K'!HE13/'4-5_Prison and Probation 100K'!HC13*100</f>
        <v>#VALUE!</v>
      </c>
      <c r="HF14" s="285" t="e">
        <f>'4-5_Prison and Probation 100K'!HF13/'4-5_Prison and Probation 100K'!HC13*100</f>
        <v>#VALUE!</v>
      </c>
      <c r="HG14" s="285" t="e">
        <f>'4-5_Prison and Probation 100K'!HG13/'4-5_Prison and Probation 100K'!HF13*100</f>
        <v>#VALUE!</v>
      </c>
      <c r="HH14" s="288" t="s">
        <v>3336</v>
      </c>
      <c r="HI14" s="133" t="e">
        <f>'4-5_Prison and Probation'!IE13/'4-5_Prison and Probation 100K'!$G13*100</f>
        <v>#VALUE!</v>
      </c>
      <c r="HJ14" s="285" t="e">
        <f>'4-5_Prison and Probation 100K'!HJ13/'4-5_Prison and Probation 100K'!HI13*100</f>
        <v>#VALUE!</v>
      </c>
      <c r="HK14" s="285" t="e">
        <f>'4-5_Prison and Probation 100K'!HK13/'4-5_Prison and Probation 100K'!HI13*100</f>
        <v>#VALUE!</v>
      </c>
      <c r="HL14" s="285" t="e">
        <f>'4-5_Prison and Probation 100K'!HL13/'4-5_Prison and Probation 100K'!HI13*100</f>
        <v>#VALUE!</v>
      </c>
      <c r="HM14" s="285" t="e">
        <f>'4-5_Prison and Probation 100K'!HM13/'4-5_Prison and Probation 100K'!HL13*100</f>
        <v>#VALUE!</v>
      </c>
      <c r="HN14" s="288" t="s">
        <v>3336</v>
      </c>
      <c r="HO14" s="133">
        <f>'4-5_Prison and Probation'!IK13/'4-5_Prison and Probation 100K'!$G13*100</f>
        <v>6.996889426331121</v>
      </c>
      <c r="HP14" s="285" t="e">
        <f>'4-5_Prison and Probation 100K'!HP13/'4-5_Prison and Probation 100K'!HO13*100</f>
        <v>#VALUE!</v>
      </c>
      <c r="HQ14" s="285" t="e">
        <f>'4-5_Prison and Probation 100K'!HQ13/'4-5_Prison and Probation 100K'!HO13*100</f>
        <v>#VALUE!</v>
      </c>
      <c r="HR14" s="285" t="e">
        <f>'4-5_Prison and Probation 100K'!HR13/'4-5_Prison and Probation 100K'!HO13*100</f>
        <v>#VALUE!</v>
      </c>
      <c r="HS14" s="285" t="e">
        <f>'4-5_Prison and Probation 100K'!HS13/'4-5_Prison and Probation 100K'!HR13*100</f>
        <v>#VALUE!</v>
      </c>
      <c r="HT14" s="288" t="s">
        <v>3336</v>
      </c>
      <c r="HU14" s="133" t="e">
        <f>'4-5_Prison and Probation'!IQ13/'4-5_Prison and Probation 100K'!$G13*100</f>
        <v>#VALUE!</v>
      </c>
      <c r="HV14" s="285" t="e">
        <f>'4-5_Prison and Probation 100K'!HV13/'4-5_Prison and Probation 100K'!HU13*100</f>
        <v>#VALUE!</v>
      </c>
      <c r="HW14" s="285" t="e">
        <f>'4-5_Prison and Probation 100K'!HW13/'4-5_Prison and Probation 100K'!HU13*100</f>
        <v>#VALUE!</v>
      </c>
      <c r="HX14" s="285" t="e">
        <f>'4-5_Prison and Probation 100K'!HX13/'4-5_Prison and Probation 100K'!HU13*100</f>
        <v>#VALUE!</v>
      </c>
      <c r="HY14" s="285" t="e">
        <f>'4-5_Prison and Probation 100K'!HY13/'4-5_Prison and Probation 100K'!HX13*100</f>
        <v>#VALUE!</v>
      </c>
      <c r="HZ14" s="288" t="s">
        <v>3336</v>
      </c>
      <c r="IA14" s="133">
        <f>'4-5_Prison and Probation'!IW13/'4-5_Prison and Probation 100K'!$G13*100</f>
        <v>22.131465468069088</v>
      </c>
      <c r="IB14" s="285" t="e">
        <f>'4-5_Prison and Probation 100K'!IB13/'4-5_Prison and Probation 100K'!IA13*100</f>
        <v>#VALUE!</v>
      </c>
      <c r="IC14" s="285" t="e">
        <f>'4-5_Prison and Probation 100K'!IC13/'4-5_Prison and Probation 100K'!IA13*100</f>
        <v>#VALUE!</v>
      </c>
      <c r="ID14" s="285" t="e">
        <f>'4-5_Prison and Probation 100K'!ID13/'4-5_Prison and Probation 100K'!IA13*100</f>
        <v>#VALUE!</v>
      </c>
      <c r="IE14" s="285" t="e">
        <f>'4-5_Prison and Probation 100K'!IE13/'4-5_Prison and Probation 100K'!ID13*100</f>
        <v>#VALUE!</v>
      </c>
      <c r="IF14" s="288" t="s">
        <v>3336</v>
      </c>
      <c r="IG14" s="133">
        <f>'4-5_Prison and Probation'!JC13/'4-5_Prison and Probation 100K'!$G13*100</f>
        <v>23.576475240898343</v>
      </c>
      <c r="IH14" s="285" t="e">
        <f>'4-5_Prison and Probation 100K'!IH13/'4-5_Prison and Probation 100K'!IG13*100</f>
        <v>#VALUE!</v>
      </c>
      <c r="II14" s="285" t="e">
        <f>'4-5_Prison and Probation 100K'!II13/'4-5_Prison and Probation 100K'!IG13*100</f>
        <v>#VALUE!</v>
      </c>
      <c r="IJ14" s="285" t="e">
        <f>'4-5_Prison and Probation 100K'!IJ13/'4-5_Prison and Probation 100K'!IG13*100</f>
        <v>#VALUE!</v>
      </c>
      <c r="IK14" s="285" t="e">
        <f>'4-5_Prison and Probation 100K'!IK13/'4-5_Prison and Probation 100K'!IJ13*100</f>
        <v>#VALUE!</v>
      </c>
      <c r="IL14" s="288" t="s">
        <v>3336</v>
      </c>
      <c r="IM14" s="133" t="e">
        <f>'4-5_Prison and Probation'!JI13/'4-5_Prison and Probation 100K'!$G13*100</f>
        <v>#VALUE!</v>
      </c>
      <c r="IN14" s="285" t="e">
        <f>'4-5_Prison and Probation 100K'!IN13/'4-5_Prison and Probation 100K'!IM13*100</f>
        <v>#VALUE!</v>
      </c>
      <c r="IO14" s="285" t="e">
        <f>'4-5_Prison and Probation 100K'!IO13/'4-5_Prison and Probation 100K'!IM13*100</f>
        <v>#VALUE!</v>
      </c>
      <c r="IP14" s="285" t="e">
        <f>'4-5_Prison and Probation 100K'!IP13/'4-5_Prison and Probation 100K'!IM13*100</f>
        <v>#VALUE!</v>
      </c>
      <c r="IQ14" s="285" t="e">
        <f>'4-5_Prison and Probation 100K'!IQ13/'4-5_Prison and Probation 100K'!IP13*100</f>
        <v>#VALUE!</v>
      </c>
      <c r="IR14" s="288" t="s">
        <v>3336</v>
      </c>
      <c r="IS14" s="133">
        <f>'4-5_Prison and Probation'!JO13/'4-5_Prison and Probation 100K'!$G13*100</f>
        <v>46.392419022412867</v>
      </c>
      <c r="IT14" s="285" t="e">
        <f>'4-5_Prison and Probation 100K'!IT13/'4-5_Prison and Probation 100K'!IS13*100</f>
        <v>#VALUE!</v>
      </c>
      <c r="IU14" s="285" t="e">
        <f>'4-5_Prison and Probation 100K'!IU13/'4-5_Prison and Probation 100K'!IS13*100</f>
        <v>#VALUE!</v>
      </c>
      <c r="IV14" s="285" t="e">
        <f>'4-5_Prison and Probation 100K'!IV13/'4-5_Prison and Probation 100K'!IS13*100</f>
        <v>#VALUE!</v>
      </c>
      <c r="IW14" s="285" t="e">
        <f>'4-5_Prison and Probation 100K'!IW13/'4-5_Prison and Probation 100K'!IV13*100</f>
        <v>#VALUE!</v>
      </c>
      <c r="IX14" s="381" t="s">
        <v>3336</v>
      </c>
      <c r="IY14" s="133">
        <f>'4-5_Prison and Probation'!KO13/'4-5_Prison and Probation 100K'!H13*100</f>
        <v>99.882669779261136</v>
      </c>
      <c r="IZ14" s="285">
        <f>'4-5_Prison and Probation'!AO13/'4-5_Prison and Probation'!KO13</f>
        <v>2.0313451004260497</v>
      </c>
      <c r="JA14" s="133">
        <f>'4-5_Prison and Probation 100K'!IZ13/'4-5_Prison and Probation 100K'!IY13*100</f>
        <v>93.983566646378563</v>
      </c>
      <c r="JB14" s="133">
        <f>'4-5_Prison and Probation 100K'!JA13/'4-5_Prison and Probation 100K'!IY13*100</f>
        <v>6.016433353621423</v>
      </c>
      <c r="JC14" s="288" t="s">
        <v>3336</v>
      </c>
      <c r="JD14" s="285" t="e">
        <f>'4-5_Prison and Probation 100K'!JC13/'4-5_Prison and Probation 100K'!IY13*100</f>
        <v>#VALUE!</v>
      </c>
      <c r="JE14" s="285">
        <f>'4-5_Prison and Probation 100K'!JD13/'4-5_Prison and Probation 100K'!IY13*100</f>
        <v>1.9210286062081554</v>
      </c>
      <c r="JF14" s="285" t="e">
        <f>'4-5_Prison and Probation 100K'!JE13/'4-5_Prison and Probation 100K'!JC13*100</f>
        <v>#VALUE!</v>
      </c>
      <c r="JG14" s="285">
        <f>'4-5_Prison and Probation 100K'!JF13/'4-5_Prison and Probation 100K'!JD13*100</f>
        <v>100</v>
      </c>
      <c r="JH14" s="285" t="e">
        <f>'4-5_Prison and Probation 100K'!JG13/'4-5_Prison and Probation 100K'!JC13*100</f>
        <v>#VALUE!</v>
      </c>
      <c r="JI14" s="285" t="e">
        <f>'4-5_Prison and Probation 100K'!JH13/'4-5_Prison and Probation 100K'!JD13*100</f>
        <v>#VALUE!</v>
      </c>
      <c r="JJ14" s="285" t="e">
        <f>'4-5_Prison and Probation 100K'!JI13/'4-5_Prison and Probation 100K'!JC13*100</f>
        <v>#VALUE!</v>
      </c>
      <c r="JK14" s="285" t="e">
        <f>'4-5_Prison and Probation 100K'!JJ13/'4-5_Prison and Probation 100K'!JD13*100</f>
        <v>#VALUE!</v>
      </c>
      <c r="JL14" s="285">
        <f>'4-5_Prison and Probation 100K'!JK13/'4-5_Prison and Probation 100K'!IZ13*100</f>
        <v>100</v>
      </c>
      <c r="JM14" s="285">
        <f>'4-5_Prison and Probation 100K'!JL13/'4-5_Prison and Probation 100K'!JA13*100</f>
        <v>68.070308548305519</v>
      </c>
      <c r="JN14" s="288" t="s">
        <v>3336</v>
      </c>
      <c r="JO14" s="285">
        <f>'4-5_Prison and Probation 100K'!JN13/'4-5_Prison and Probation 100K'!JK13*100</f>
        <v>0.80950684842793774</v>
      </c>
      <c r="JP14" s="285" t="e">
        <f>'4-5_Prison and Probation 100K'!JO13/'4-5_Prison and Probation 100K'!JL13</f>
        <v>#VALUE!</v>
      </c>
      <c r="JQ14" s="285">
        <f>'4-5_Prison and Probation 100K'!JP13/'4-5_Prison and Probation 100K'!JK13*100</f>
        <v>39.121037463976947</v>
      </c>
      <c r="JR14" s="285" t="e">
        <f>'4-5_Prison and Probation 100K'!JQ13/'4-5_Prison and Probation 100K'!JL13*100</f>
        <v>#VALUE!</v>
      </c>
      <c r="JS14" s="285">
        <f>'4-5_Prison and Probation 100K'!JR13/'4-5_Prison and Probation 100K'!JK13*100</f>
        <v>7.6093643752226141</v>
      </c>
      <c r="JT14" s="285" t="e">
        <f>'4-5_Prison and Probation 100K'!JS13/'4-5_Prison and Probation 100K'!JL13*100</f>
        <v>#VALUE!</v>
      </c>
      <c r="JU14" s="288" t="s">
        <v>3336</v>
      </c>
      <c r="JV14" s="285">
        <f>'4-5_Prison and Probation 100K'!JU13/'4-5_Prison and Probation 100K'!JK13*100</f>
        <v>6.5084350613606192</v>
      </c>
      <c r="JW14" s="285" t="e">
        <f>'4-5_Prison and Probation 100K'!JV13/'4-5_Prison and Probation 100K'!JL13*100</f>
        <v>#VALUE!</v>
      </c>
      <c r="JX14" s="285">
        <f>'4-5_Prison and Probation 100K'!JW13/'4-5_Prison and Probation 100K'!JK13*100</f>
        <v>1.6910598063659619</v>
      </c>
      <c r="JY14" s="285" t="e">
        <f>'4-5_Prison and Probation 100K'!JX13/'4-5_Prison and Probation 100K'!JL13*100</f>
        <v>#VALUE!</v>
      </c>
      <c r="JZ14" s="285">
        <f>'4-5_Prison and Probation 100K'!JY13/'4-5_Prison and Probation 100K'!JK13*100</f>
        <v>0.56665479389955642</v>
      </c>
      <c r="KA14" s="285">
        <f>'4-5_Prison and Probation 100K'!JZ13/'4-5_Prison and Probation 100K'!JL13*100</f>
        <v>35.240572171651493</v>
      </c>
      <c r="KB14" s="288" t="s">
        <v>3336</v>
      </c>
      <c r="KC14" s="285" t="e">
        <f>'4-5_Prison and Probation 100K'!KB13/'4-5_Prison and Probation 100K'!JK13*100</f>
        <v>#VALUE!</v>
      </c>
      <c r="KD14" s="285">
        <f>'4-5_Prison and Probation 100K'!KC13/'4-5_Prison and Probation 100K'!JL13*100</f>
        <v>11.610626044956344</v>
      </c>
      <c r="KE14" s="285">
        <f>'4-5_Prison and Probation 100K'!KD13/'4-5_Prison and Probation 100K'!JK13*100</f>
        <v>47.748761454521912</v>
      </c>
      <c r="KF14" s="285">
        <f>'4-5_Prison and Probation 100K'!KE13/'4-5_Prison and Probation 100K'!JL13*100</f>
        <v>53.148801783392152</v>
      </c>
      <c r="KG14" s="288" t="s">
        <v>3336</v>
      </c>
      <c r="KH14" s="285">
        <f>'4-5_Prison and Probation 100K'!KG13</f>
        <v>369.0859172389666</v>
      </c>
      <c r="KI14" s="285">
        <f>'4-5_Prison and Probation 100K'!KH13/'4-5_Prison and Probation 100K'!KG13*100</f>
        <v>8.7574696064290158</v>
      </c>
      <c r="KJ14" s="285">
        <f>'4-5_Prison and Probation 100K'!KI13/'4-5_Prison and Probation 100K'!KG13*100</f>
        <v>3.7502575726354839</v>
      </c>
      <c r="KK14" s="285">
        <f>'4-5_Prison and Probation 100K'!KJ13/'4-5_Prison and Probation 100K'!KG13*100</f>
        <v>24.191221924582734</v>
      </c>
      <c r="KL14" s="285" t="e">
        <f>'4-5_Prison and Probation 100K'!KK13/'4-5_Prison and Probation 100K'!KJ13*100</f>
        <v>#VALUE!</v>
      </c>
      <c r="KM14" s="288" t="s">
        <v>3336</v>
      </c>
      <c r="KN14" s="285">
        <f>'4-5_Prison and Probation'!OZ13/G14*100</f>
        <v>309.07998509358345</v>
      </c>
      <c r="KO14" s="285">
        <f>'4-5_Prison and Probation 100K'!KN13/'4-5_Prison and Probation 100K'!KM13*100</f>
        <v>9.8671259842519667</v>
      </c>
      <c r="KP14" s="285">
        <f>'4-5_Prison and Probation 100K'!KO13/'4-5_Prison and Probation 100K'!KM13*100</f>
        <v>6.3976377952755907</v>
      </c>
      <c r="KQ14" s="285">
        <f>'4-5_Prison and Probation 100K'!KP13/'4-5_Prison and Probation 100K'!KM13*100</f>
        <v>23.941929133858267</v>
      </c>
      <c r="KR14" s="285" t="e">
        <f>'4-5_Prison and Probation 100K'!KQ13/'4-5_Prison and Probation 100K'!KP13*100</f>
        <v>#VALUE!</v>
      </c>
      <c r="KS14" s="288" t="s">
        <v>3336</v>
      </c>
      <c r="KT14" s="285" t="e">
        <f>'4-5_Prison and Probation'!PF13/G14*100</f>
        <v>#VALUE!</v>
      </c>
      <c r="KU14" s="285" t="e">
        <f>'4-5_Prison and Probation'!PG13/'4-5_Prison and Probation'!PF13*100</f>
        <v>#VALUE!</v>
      </c>
      <c r="KV14" s="285" t="e">
        <f>'4-5_Prison and Probation'!PH13/'4-5_Prison and Probation'!PF13*100</f>
        <v>#VALUE!</v>
      </c>
      <c r="KW14" s="285" t="e">
        <f>'4-5_Prison and Probation'!PI13/'4-5_Prison and Probation'!PF13*100</f>
        <v>#VALUE!</v>
      </c>
      <c r="KX14" s="285" t="e">
        <f>'4-5_Prison and Probation'!PJ13/'4-5_Prison and Probation'!PF13*100</f>
        <v>#VALUE!</v>
      </c>
      <c r="KY14" s="285" t="e">
        <f>'4-5_Prison and Probation'!PK13/'4-5_Prison and Probation'!PF13*100</f>
        <v>#VALUE!</v>
      </c>
      <c r="KZ14" s="285" t="e">
        <f>'4-5_Prison and Probation'!PL13/'4-5_Prison and Probation'!PF13*100</f>
        <v>#VALUE!</v>
      </c>
      <c r="LA14" s="288" t="s">
        <v>3336</v>
      </c>
      <c r="LB14" s="285" t="e">
        <f>'4-5_Prison and Probation'!PN13/G14*100</f>
        <v>#VALUE!</v>
      </c>
      <c r="LC14" s="285" t="e">
        <f>'4-5_Prison and Probation'!PO13/G14*100</f>
        <v>#VALUE!</v>
      </c>
      <c r="LD14" s="288" t="s">
        <v>3336</v>
      </c>
      <c r="LE14" s="285" t="e">
        <f>'4-5_Prison and Probation 100K'!LD13/'4-5_Prison and Probation 100K'!LA13*100</f>
        <v>#VALUE!</v>
      </c>
      <c r="LF14" s="285" t="e">
        <f>'4-5_Prison and Probation 100K'!LE13/'4-5_Prison and Probation 100K'!LB13*100</f>
        <v>#VALUE!</v>
      </c>
      <c r="LG14" s="285" t="e">
        <f>'4-5_Prison and Probation 100K'!LF13/'4-5_Prison and Probation 100K'!LA13*100</f>
        <v>#VALUE!</v>
      </c>
      <c r="LH14" s="285" t="e">
        <f>'4-5_Prison and Probation 100K'!LG13/'4-5_Prison and Probation 100K'!LB13*100</f>
        <v>#VALUE!</v>
      </c>
      <c r="LI14" s="285" t="e">
        <f>'4-5_Prison and Probation 100K'!LH13/'4-5_Prison and Probation 100K'!LA13*100</f>
        <v>#VALUE!</v>
      </c>
      <c r="LJ14" s="285" t="e">
        <f>'4-5_Prison and Probation 100K'!LI13/'4-5_Prison and Probation 100K'!LB13*100</f>
        <v>#VALUE!</v>
      </c>
      <c r="LK14" s="288" t="s">
        <v>3336</v>
      </c>
      <c r="LL14" s="285" t="e">
        <f>'4-5_Prison and Probation 100K'!LK13/'4-5_Prison and Probation 100K'!LA13*100</f>
        <v>#VALUE!</v>
      </c>
      <c r="LM14" s="285" t="e">
        <f>'4-5_Prison and Probation 100K'!LL13/'4-5_Prison and Probation 100K'!LB13*100</f>
        <v>#VALUE!</v>
      </c>
      <c r="LN14" s="285" t="e">
        <f>'4-5_Prison and Probation 100K'!LM13/'4-5_Prison and Probation 100K'!LA13*100</f>
        <v>#VALUE!</v>
      </c>
      <c r="LO14" s="285" t="e">
        <f>'4-5_Prison and Probation 100K'!LN13/'4-5_Prison and Probation 100K'!LB13*100</f>
        <v>#VALUE!</v>
      </c>
      <c r="LP14" s="285" t="e">
        <f>'4-5_Prison and Probation 100K'!LO13/'4-5_Prison and Probation 100K'!LA13*100</f>
        <v>#VALUE!</v>
      </c>
      <c r="LQ14" s="285" t="e">
        <f>'4-5_Prison and Probation 100K'!LP13/'4-5_Prison and Probation 100K'!LB13*100</f>
        <v>#VALUE!</v>
      </c>
      <c r="LR14" s="288" t="s">
        <v>3336</v>
      </c>
      <c r="LS14" s="285" t="e">
        <f>'4-5_Prison and Probation 100K'!LR13/'4-5_Prison and Probation 100K'!LA13*100</f>
        <v>#VALUE!</v>
      </c>
      <c r="LT14" s="285" t="e">
        <f>'4-5_Prison and Probation 100K'!LS13/'4-5_Prison and Probation 100K'!LB13*100</f>
        <v>#VALUE!</v>
      </c>
      <c r="LU14" s="285" t="e">
        <f>'4-5_Prison and Probation 100K'!LT13/'4-5_Prison and Probation 100K'!LA13*100</f>
        <v>#VALUE!</v>
      </c>
      <c r="LV14" s="285" t="e">
        <f>'4-5_Prison and Probation 100K'!LU13/'4-5_Prison and Probation 100K'!LB13*100</f>
        <v>#VALUE!</v>
      </c>
      <c r="LW14" s="285" t="e">
        <f>'4-5_Prison and Probation 100K'!LV13/'4-5_Prison and Probation 100K'!LA13*100</f>
        <v>#VALUE!</v>
      </c>
      <c r="LX14" s="285" t="e">
        <f>'4-5_Prison and Probation 100K'!LW13/'4-5_Prison and Probation 100K'!LB13*100</f>
        <v>#VALUE!</v>
      </c>
      <c r="LY14" s="288" t="s">
        <v>3336</v>
      </c>
      <c r="LZ14" s="285" t="e">
        <f>'4-5_Prison and Probation 100K'!LY13/'4-5_Prison and Probation 100K'!LA13*100</f>
        <v>#VALUE!</v>
      </c>
      <c r="MA14" s="285" t="e">
        <f>'4-5_Prison and Probation 100K'!LZ13/'4-5_Prison and Probation 100K'!LB13*100</f>
        <v>#VALUE!</v>
      </c>
      <c r="MB14" s="285" t="e">
        <f>'4-5_Prison and Probation 100K'!MA13/'4-5_Prison and Probation 100K'!LA13*100</f>
        <v>#VALUE!</v>
      </c>
      <c r="MC14" s="285" t="e">
        <f>'4-5_Prison and Probation 100K'!MB13/'4-5_Prison and Probation 100K'!LB13*100</f>
        <v>#VALUE!</v>
      </c>
      <c r="MD14" s="285" t="e">
        <f>'4-5_Prison and Probation 100K'!MC13/'4-5_Prison and Probation 100K'!LA13*100</f>
        <v>#VALUE!</v>
      </c>
      <c r="ME14" s="285" t="e">
        <f>'4-5_Prison and Probation 100K'!MD13/'4-5_Prison and Probation 100K'!LB13*100</f>
        <v>#VALUE!</v>
      </c>
      <c r="MF14" s="288" t="s">
        <v>3336</v>
      </c>
      <c r="MG14" s="285">
        <f>'4-5_Prison and Probation 100K'!MF13</f>
        <v>342.77152874428657</v>
      </c>
      <c r="MH14" s="285">
        <f>'4-5_Prison and Probation 100K'!MG13/'4-5_Prison and Probation 100K'!MF13*100</f>
        <v>79.786998003106277</v>
      </c>
      <c r="MI14" s="285">
        <f>'4-5_Prison and Probation 100K'!MH13/'4-5_Prison and Probation 100K'!MF13*100</f>
        <v>10.539161304637231</v>
      </c>
      <c r="MJ14" s="285">
        <f>'4-5_Prison and Probation 100K'!MI13/'4-5_Prison and Probation 100K'!MF13*100</f>
        <v>8.3425782116707339</v>
      </c>
      <c r="MK14" s="285" t="e">
        <f>'4-5_Prison and Probation 100K'!MJ13/'4-5_Prison and Probation 100K'!MF13*100</f>
        <v>#VALUE!</v>
      </c>
      <c r="ML14" s="285">
        <f>'4-5_Prison and Probation 100K'!MK13/'4-5_Prison and Probation 100K'!MF13*100</f>
        <v>1.3312624805857554</v>
      </c>
      <c r="MM14" s="285">
        <f>'4-5_Prison and Probation 100K'!ML13/'4-5_Prison and Probation 100K'!MF13*100</f>
        <v>0</v>
      </c>
      <c r="MN14" s="288" t="s">
        <v>3336</v>
      </c>
      <c r="MO14" s="285">
        <f>'4-5_Prison and Probation 100K'!MN13</f>
        <v>14.723889053670705</v>
      </c>
      <c r="MP14" s="288" t="s">
        <v>3336</v>
      </c>
      <c r="MQ14" s="285">
        <f>'4-5_Prison and Probation 100K'!MP13/'4-5_Prison and Probation 100K'!MN13*100</f>
        <v>1.0330578512396695</v>
      </c>
      <c r="MR14" s="285">
        <f>'4-5_Prison and Probation 100K'!MQ13/'4-5_Prison and Probation 100K'!MN13*100</f>
        <v>6.1983471074380176</v>
      </c>
      <c r="MS14" s="285" t="e">
        <f>'4-5_Prison and Probation 100K'!MR13/'4-5_Prison and Probation 100K'!MN13*100</f>
        <v>#VALUE!</v>
      </c>
      <c r="MT14" s="285">
        <f>'4-5_Prison and Probation 100K'!MS13/'4-5_Prison and Probation 100K'!MN13*100</f>
        <v>75.981404958677686</v>
      </c>
      <c r="MU14" s="288" t="s">
        <v>3336</v>
      </c>
      <c r="MV14" s="285">
        <f>'4-5_Prison and Probation 100K'!MU13/'4-5_Prison and Probation 100K'!MN13*100</f>
        <v>11.621900826446282</v>
      </c>
      <c r="MW14" s="285" t="e">
        <f>'4-5_Prison and Probation 100K'!MV13/'4-5_Prison and Probation 100K'!MN13*100</f>
        <v>#VALUE!</v>
      </c>
      <c r="MX14" s="285">
        <f>'4-5_Prison and Probation 100K'!MW13/'4-5_Prison and Probation 100K'!MN13*100</f>
        <v>0.51652892561983477</v>
      </c>
      <c r="MY14" s="285">
        <f>'4-5_Prison and Probation 100K'!MX13/'4-5_Prison and Probation 100K'!MN13*100</f>
        <v>4.6487603305785132</v>
      </c>
      <c r="MZ14" s="288" t="s">
        <v>3336</v>
      </c>
      <c r="NA14" s="285" t="e">
        <f>'4-5_Prison and Probation 100K'!MZ13</f>
        <v>#VALUE!</v>
      </c>
      <c r="NB14" s="285" t="e">
        <f>'4-5_Prison and Probation 100K'!NA13/'4-5_Prison and Probation 100K'!MZ13*100</f>
        <v>#VALUE!</v>
      </c>
      <c r="NC14" s="285" t="e">
        <f>'4-5_Prison and Probation 100K'!NB13/'4-5_Prison and Probation 100K'!MZ13*100</f>
        <v>#VALUE!</v>
      </c>
      <c r="ND14" s="285" t="e">
        <f>'4-5_Prison and Probation 100K'!NC13/'4-5_Prison and Probation 100K'!MZ13*100</f>
        <v>#VALUE!</v>
      </c>
      <c r="NG14" s="133">
        <f t="shared" si="0"/>
        <v>163.74242320533591</v>
      </c>
      <c r="NH14" s="285" t="e">
        <f>'4-5_Prison and Probation'!HG13/'4-5_Prison and Probation'!$HA13*100</f>
        <v>#VALUE!</v>
      </c>
      <c r="NI14" s="285">
        <f>'4-5_Prison and Probation'!HM13/'4-5_Prison and Probation'!$HA13*100</f>
        <v>20.668834184858337</v>
      </c>
      <c r="NJ14" s="285">
        <f>'4-5_Prison and Probation'!HS13/'4-5_Prison and Probation'!$HA13*100</f>
        <v>6.6418950301904323</v>
      </c>
      <c r="NK14" s="285" t="e">
        <f>'4-5_Prison and Probation'!HY13/'4-5_Prison and Probation'!$HA13*100</f>
        <v>#VALUE!</v>
      </c>
      <c r="NL14" s="285" t="e">
        <f>'4-5_Prison and Probation'!IE13/'4-5_Prison and Probation'!$HA13*100</f>
        <v>#VALUE!</v>
      </c>
      <c r="NM14" s="285">
        <f>'4-5_Prison and Probation'!IK13/'4-5_Prison and Probation'!$HA13*100</f>
        <v>4.2731072921504873</v>
      </c>
      <c r="NN14" s="285" t="e">
        <f>'4-5_Prison and Probation'!IQ13/'4-5_Prison and Probation'!$HA13*100</f>
        <v>#VALUE!</v>
      </c>
      <c r="NO14" s="285">
        <f>'4-5_Prison and Probation'!IW13/'4-5_Prison and Probation'!$HA13*100</f>
        <v>13.516024152345565</v>
      </c>
      <c r="NP14" s="285">
        <f>'4-5_Prison and Probation'!JC13/'4-5_Prison and Probation'!$HA13*100</f>
        <v>14.398513701811424</v>
      </c>
      <c r="NQ14" s="285" t="e">
        <f>'4-5_Prison and Probation'!JI13/'4-5_Prison and Probation'!$HA13*100</f>
        <v>#VALUE!</v>
      </c>
      <c r="NR14" s="285">
        <f>'4-5_Prison and Probation'!JO13/'4-5_Prison and Probation'!$HA13*100</f>
        <v>28.332559219693447</v>
      </c>
      <c r="NU14" s="285">
        <f>'4-5_Prison and Probation'!HA13/'4-5_Prison and Probation 100K'!$G13*100</f>
        <v>163.74242320533591</v>
      </c>
      <c r="NV14" s="285" t="e">
        <f>'4-5_Prison and Probation'!HG13/'4-5_Prison and Probation 100K'!$G13*100</f>
        <v>#VALUE!</v>
      </c>
      <c r="NW14" s="285">
        <f>'4-5_Prison and Probation'!HM13/'4-5_Prison and Probation 100K'!$G13*100</f>
        <v>33.84364994257988</v>
      </c>
      <c r="NX14" s="285">
        <f>'4-5_Prison and Probation'!HS13/'4-5_Prison and Probation 100K'!$G13*100</f>
        <v>10.875599869188591</v>
      </c>
      <c r="NY14" s="285" t="e">
        <f>'4-5_Prison and Probation'!HY13/'4-5_Prison and Probation 100K'!$G13*100</f>
        <v>#VALUE!</v>
      </c>
      <c r="NZ14" s="285" t="e">
        <f>'4-5_Prison and Probation'!IE13/'4-5_Prison and Probation 100K'!$G13*100</f>
        <v>#VALUE!</v>
      </c>
      <c r="OA14" s="285">
        <f>'4-5_Prison and Probation'!IK13/'4-5_Prison and Probation 100K'!$G13*100</f>
        <v>6.996889426331121</v>
      </c>
      <c r="OB14" s="285" t="e">
        <f>'4-5_Prison and Probation'!IQ13/'4-5_Prison and Probation 100K'!$G13*100</f>
        <v>#VALUE!</v>
      </c>
      <c r="OC14" s="285">
        <f>'4-5_Prison and Probation'!IW13/'4-5_Prison and Probation 100K'!$G13*100</f>
        <v>22.131465468069088</v>
      </c>
      <c r="OD14" s="285">
        <f>'4-5_Prison and Probation'!JC13/'4-5_Prison and Probation 100K'!$G13*100</f>
        <v>23.576475240898343</v>
      </c>
      <c r="OE14" s="285" t="e">
        <f>'4-5_Prison and Probation'!JI13/'4-5_Prison and Probation 100K'!$G13*100</f>
        <v>#VALUE!</v>
      </c>
      <c r="OF14" s="285">
        <f>'4-5_Prison and Probation'!JO13/'4-5_Prison and Probation 100K'!$G13*100</f>
        <v>46.392419022412867</v>
      </c>
      <c r="OI14" s="133">
        <f>10000/'4-5_Prison and Probation'!$AJ13*'4-5_Prison and Probation'!DW13</f>
        <v>35.450516986706056</v>
      </c>
      <c r="OJ14" s="133">
        <f>10000/'4-5_Prison and Probation'!$AJ13*'4-5_Prison and Probation'!DX13</f>
        <v>14.771048744460858</v>
      </c>
      <c r="OK14" s="133">
        <f>10000/'4-5_Prison and Probation'!$AJ13*'4-5_Prison and Probation'!DY13</f>
        <v>14.771048744460858</v>
      </c>
      <c r="OL14" s="133">
        <f>10000/'4-5_Prison and Probation'!$AJ13*'4-5_Prison and Probation'!DZ13</f>
        <v>23.633677991137372</v>
      </c>
      <c r="OM14" s="133">
        <f>10000/'4-5_Prison and Probation'!$AJ13*'4-5_Prison and Probation'!EA13</f>
        <v>11.816838995568686</v>
      </c>
      <c r="ON14" s="133">
        <f>10000/'4-5_Prison and Probation'!$AJ13*'4-5_Prison and Probation'!EB13</f>
        <v>11.816838995568686</v>
      </c>
      <c r="OP14" s="133">
        <f>'4-5_Prison and Probation'!ED13/'4-5_Prison and Probation'!DW13*100</f>
        <v>25</v>
      </c>
      <c r="OQ14" s="133">
        <f>'4-5_Prison and Probation'!EE13/'4-5_Prison and Probation'!DX13*100</f>
        <v>0</v>
      </c>
      <c r="OR14" s="133">
        <f>'4-5_Prison and Probation'!EF13/'4-5_Prison and Probation'!DY13*100</f>
        <v>40</v>
      </c>
      <c r="OS14" s="133">
        <f>'4-5_Prison and Probation'!EG13/'4-5_Prison and Probation'!DZ13*100</f>
        <v>12.5</v>
      </c>
      <c r="OT14" s="133">
        <f>'4-5_Prison and Probation'!EH13/'4-5_Prison and Probation'!EA13*100</f>
        <v>0</v>
      </c>
      <c r="OU14" s="133">
        <f>'4-5_Prison and Probation'!EI13/'4-5_Prison and Probation'!EB13*100</f>
        <v>12.5</v>
      </c>
      <c r="OW14" s="133" t="e">
        <f>'4-5_Prison and Probation'!EK13/'4-5_Prison and Probation'!ED13*100</f>
        <v>#VALUE!</v>
      </c>
      <c r="OX14" s="133" t="e">
        <f>'4-5_Prison and Probation'!EL13/'4-5_Prison and Probation'!EE13*100</f>
        <v>#VALUE!</v>
      </c>
      <c r="OY14" s="133">
        <f>'4-5_Prison and Probation'!EM13/'4-5_Prison and Probation'!EF13*100</f>
        <v>100</v>
      </c>
      <c r="OZ14" s="133">
        <f>'4-5_Prison and Probation'!EN13/'4-5_Prison and Probation'!EG13*100</f>
        <v>100</v>
      </c>
      <c r="PA14" s="133" t="e">
        <f>'4-5_Prison and Probation'!EO13/'4-5_Prison and Probation'!EH13*100</f>
        <v>#DIV/0!</v>
      </c>
      <c r="PB14" s="133">
        <f>'4-5_Prison and Probation'!EP13/'4-5_Prison and Probation'!EI13*100</f>
        <v>100</v>
      </c>
      <c r="PC14" s="133"/>
      <c r="PF14" s="285">
        <f>'4-5_Prison and Probation'!$AO13/'4-5_Prison and Probation'!LF13</f>
        <v>5.5248618784530388</v>
      </c>
      <c r="PG14" s="285">
        <f>'4-5_Prison and Probation'!$AO13/'4-5_Prison and Probation'!LH13</f>
        <v>28.404255319148938</v>
      </c>
      <c r="PH14" s="285">
        <f>'4-5_Prison and Probation'!$AO13/'4-5_Prison and Probation'!LK13</f>
        <v>33.208955223880594</v>
      </c>
      <c r="PI14" s="285">
        <f>'4-5_Prison and Probation'!$AO13/'4-5_Prison and Probation'!LM13</f>
        <v>127.81235040689324</v>
      </c>
      <c r="PJ14" s="285">
        <f>'4-5_Prison and Probation'!$AO13/'4-5_Prison and Probation'!LO13</f>
        <v>381.42857142857144</v>
      </c>
      <c r="PK14" s="285" t="e">
        <f>'4-5_Prison and Probation'!$AO13/'4-5_Prison and Probation'!LR13</f>
        <v>#VALUE!</v>
      </c>
      <c r="PO14" s="133">
        <f>'4-5_Prison and Probation'!KP13/'4-5_Prison and Probation 100K'!H13*100</f>
        <v>93.873295520174111</v>
      </c>
      <c r="PP14" s="133" t="e">
        <f>'4-5_Prison and Probation'!KS13/'4-5_Prison and Probation'!KP13*100</f>
        <v>#VALUE!</v>
      </c>
      <c r="PQ14" s="133">
        <f>'4-5_Prison and Probation'!LA13/'4-5_Prison and Probation'!KP13*100</f>
        <v>100</v>
      </c>
      <c r="PR14" s="133">
        <f>'4-5_Prison and Probation'!KQ13/'4-5_Prison and Probation 100K'!H13*100</f>
        <v>6.0093742590870125</v>
      </c>
      <c r="PS14" s="133">
        <f>'4-5_Prison and Probation'!KT13/'4-5_Prison and Probation'!KQ13*100</f>
        <v>31.929691451694488</v>
      </c>
      <c r="PT14" s="133">
        <f>'4-5_Prison and Probation'!LB13/'4-5_Prison and Probation'!KQ13*100</f>
        <v>68.070308548305519</v>
      </c>
      <c r="PX14" s="133" t="e">
        <f>'4-5_Prison and Probation'!LG13/'4-5_Prison and Probation'!$KQ13*100</f>
        <v>#VALUE!</v>
      </c>
      <c r="PY14" s="133" t="e">
        <f>'4-5_Prison and Probation'!LI13/'4-5_Prison and Probation'!$KQ13*100</f>
        <v>#VALUE!</v>
      </c>
      <c r="PZ14" s="133" t="e">
        <f>'4-5_Prison and Probation'!LL13/'4-5_Prison and Probation'!$KQ13*100</f>
        <v>#VALUE!</v>
      </c>
      <c r="QA14" s="133" t="e">
        <f>'4-5_Prison and Probation'!LN13/'4-5_Prison and Probation'!$KQ13*100</f>
        <v>#VALUE!</v>
      </c>
      <c r="QB14" s="133">
        <f>'4-5_Prison and Probation'!LP13/'4-5_Prison and Probation'!$KQ13*100</f>
        <v>23.988366211431462</v>
      </c>
      <c r="QC14" s="133">
        <f>'4-5_Prison and Probation'!LS13/'4-5_Prison and Probation'!$KQ13*100</f>
        <v>7.9033889731917046</v>
      </c>
    </row>
    <row r="15" spans="1:1298" ht="17.25" customHeight="1">
      <c r="A15" s="285">
        <v>13</v>
      </c>
      <c r="B15" s="292" t="s">
        <v>37</v>
      </c>
      <c r="C15" s="248">
        <v>5375.2759999999998</v>
      </c>
      <c r="D15" s="248">
        <v>5401.2669999999998</v>
      </c>
      <c r="E15" s="248">
        <v>5426.674</v>
      </c>
      <c r="F15" s="248">
        <v>5451.27</v>
      </c>
      <c r="G15" s="248">
        <v>5471.7529999999997</v>
      </c>
      <c r="H15" s="248">
        <v>5487.308</v>
      </c>
      <c r="I15" s="288" t="s">
        <v>3336</v>
      </c>
      <c r="J15" s="133">
        <f>'4-5_Prison and Probation 100K'!J14</f>
        <v>60.666652279808517</v>
      </c>
      <c r="K15" s="133">
        <f>'4-5_Prison and Probation 100K'!K14</f>
        <v>59.171301844548694</v>
      </c>
      <c r="L15" s="133">
        <f>'4-5_Prison and Probation 100K'!L14</f>
        <v>57.604344760713467</v>
      </c>
      <c r="M15" s="133">
        <f>'4-5_Prison and Probation 100K'!M14</f>
        <v>56.812449209083383</v>
      </c>
      <c r="N15" s="133">
        <f>'4-5_Prison and Probation 100K'!N14</f>
        <v>54.954965986220508</v>
      </c>
      <c r="O15" s="133">
        <f>'4-5_Prison and Probation 100K'!O14</f>
        <v>56.676242704072742</v>
      </c>
      <c r="P15" s="346">
        <f t="shared" si="1"/>
        <v>-6.5775997616138397</v>
      </c>
      <c r="Q15" s="288" t="s">
        <v>3336</v>
      </c>
      <c r="R15" s="133">
        <f>'4-5_Prison and Probation 100K'!R14/'4-5_Prison and Probation 100K'!J14*100</f>
        <v>19.656547071450476</v>
      </c>
      <c r="S15" s="133">
        <f>'4-5_Prison and Probation 100K'!S14/'4-5_Prison and Probation 100K'!K14*100</f>
        <v>20.337922403003756</v>
      </c>
      <c r="T15" s="133">
        <f>'4-5_Prison and Probation 100K'!T14/'4-5_Prison and Probation 100K'!L14*100</f>
        <v>18.71401151631478</v>
      </c>
      <c r="U15" s="133">
        <f>'4-5_Prison and Probation 100K'!U14/'4-5_Prison and Probation 100K'!M14*100</f>
        <v>20.665159832095576</v>
      </c>
      <c r="V15" s="133">
        <f>'4-5_Prison and Probation 100K'!V14/'4-5_Prison and Probation 100K'!N14*100</f>
        <v>20.152976388427003</v>
      </c>
      <c r="W15" s="133">
        <f>'4-5_Prison and Probation 100K'!W14/'4-5_Prison and Probation 100K'!O14*100</f>
        <v>17.588424437299032</v>
      </c>
      <c r="X15" s="346">
        <f t="shared" si="2"/>
        <v>-10.521291591213512</v>
      </c>
      <c r="Y15" s="288" t="s">
        <v>3336</v>
      </c>
      <c r="Z15" s="285">
        <f>'4-5_Prison and Probation 100K'!Z14/'4-5_Prison and Probation 100K'!J14*100</f>
        <v>7.4823673719717894</v>
      </c>
      <c r="AA15" s="285">
        <f>'4-5_Prison and Probation 100K'!AA14/'4-5_Prison and Probation 100K'!K14*100</f>
        <v>7.165206508135169</v>
      </c>
      <c r="AB15" s="285">
        <f>'4-5_Prison and Probation 100K'!AB14/'4-5_Prison and Probation 100K'!L14*100</f>
        <v>7.3256557901471524</v>
      </c>
      <c r="AC15" s="285">
        <f>'4-5_Prison and Probation 100K'!AC14/'4-5_Prison and Probation 100K'!M14*100</f>
        <v>8.0077494349370362</v>
      </c>
      <c r="AD15" s="285">
        <f>'4-5_Prison and Probation 100K'!AD14/'4-5_Prison and Probation 100K'!N14*100</f>
        <v>7.5823079481210502</v>
      </c>
      <c r="AE15" s="285">
        <f>'4-5_Prison and Probation 100K'!AE14/'4-5_Prison and Probation 100K'!O14*100</f>
        <v>7.459807073954984</v>
      </c>
      <c r="AF15" s="346">
        <f t="shared" si="3"/>
        <v>-0.30151283538033624</v>
      </c>
      <c r="AG15" s="288" t="s">
        <v>3336</v>
      </c>
      <c r="AH15" s="285">
        <f>'4-5_Prison and Probation 100K'!AH14/'4-5_Prison and Probation 100K'!J14*100</f>
        <v>14.320760502913215</v>
      </c>
      <c r="AI15" s="285">
        <f>'4-5_Prison and Probation 100K'!AI14/'4-5_Prison and Probation 100K'!K14*100</f>
        <v>14.831038798498126</v>
      </c>
      <c r="AJ15" s="285">
        <f>'4-5_Prison and Probation 100K'!AJ14/'4-5_Prison and Probation 100K'!L14*100</f>
        <v>14.5233525271913</v>
      </c>
      <c r="AK15" s="285">
        <f>'4-5_Prison and Probation 100K'!AK14/'4-5_Prison and Probation 100K'!M14*100</f>
        <v>16.047788182111724</v>
      </c>
      <c r="AL15" s="285">
        <f>'4-5_Prison and Probation 100K'!AL14/'4-5_Prison and Probation 100K'!N14*100</f>
        <v>15.131360159627539</v>
      </c>
      <c r="AM15" s="285">
        <f>'4-5_Prison and Probation 100K'!AM14/'4-5_Prison and Probation 100K'!O14*100</f>
        <v>17.459807073954988</v>
      </c>
      <c r="AN15" s="346">
        <f t="shared" si="4"/>
        <v>21.919552180229587</v>
      </c>
      <c r="AO15" s="288" t="s">
        <v>3336</v>
      </c>
      <c r="AP15" s="133">
        <f>'4-5_Prison and Probation 100K'!AP14/'4-5_Prison and Probation 100K'!AH14*100</f>
        <v>54.603854389721626</v>
      </c>
      <c r="AQ15" s="133">
        <f>'4-5_Prison and Probation 100K'!AQ14/'4-5_Prison and Probation 100K'!AI14*100</f>
        <v>56.118143459915615</v>
      </c>
      <c r="AR15" s="133">
        <f>'4-5_Prison and Probation 100K'!AR14/'4-5_Prison and Probation 100K'!AJ14*100</f>
        <v>55.947136563876668</v>
      </c>
      <c r="AS15" s="133">
        <f>'4-5_Prison and Probation 100K'!AS14/'4-5_Prison and Probation 100K'!AK14*100</f>
        <v>51.509054325955731</v>
      </c>
      <c r="AT15" s="133">
        <f>'4-5_Prison and Probation 100K'!AT14/'4-5_Prison and Probation 100K'!AL14*100</f>
        <v>50.109890109890095</v>
      </c>
      <c r="AU15" s="133">
        <f>'4-5_Prison and Probation 100K'!AU14/'4-5_Prison and Probation 100K'!AM14*100</f>
        <v>48.987108655616943</v>
      </c>
      <c r="AV15" s="346">
        <f t="shared" si="20"/>
        <v>-10.286353952262303</v>
      </c>
      <c r="AW15" s="288" t="s">
        <v>3336</v>
      </c>
      <c r="AX15" s="341" t="s">
        <v>1183</v>
      </c>
      <c r="AY15" s="341" t="s">
        <v>1183</v>
      </c>
      <c r="AZ15" s="341" t="s">
        <v>1183</v>
      </c>
      <c r="BA15" s="341" t="s">
        <v>1183</v>
      </c>
      <c r="BB15" s="285">
        <f>'4-5_Prison and Probation 100K'!BB14/'4-5_Prison and Probation 100K'!N14*100</f>
        <v>0.29930162953109407</v>
      </c>
      <c r="BC15" s="341" t="s">
        <v>1183</v>
      </c>
      <c r="BD15" s="349" t="s">
        <v>1183</v>
      </c>
      <c r="BE15" s="288" t="s">
        <v>3336</v>
      </c>
      <c r="BF15" s="133">
        <f>'4-5_Prison and Probation 100K'!BF14</f>
        <v>119.73338671353805</v>
      </c>
      <c r="BG15" s="133">
        <f>'4-5_Prison and Probation 100K'!BG14</f>
        <v>112.30698278755706</v>
      </c>
      <c r="BH15" s="133">
        <f>'4-5_Prison and Probation 100K'!BH14</f>
        <v>107.04530988963037</v>
      </c>
      <c r="BI15" s="133">
        <f>'4-5_Prison and Probation 100K'!BI14</f>
        <v>105.46166306200206</v>
      </c>
      <c r="BJ15" s="133">
        <f>'4-5_Prison and Probation 100K'!BJ14</f>
        <v>103.64137416290538</v>
      </c>
      <c r="BK15" s="133">
        <f>'4-5_Prison and Probation 100K'!BK14</f>
        <v>104.45923574911413</v>
      </c>
      <c r="BL15" s="346">
        <f t="shared" si="21"/>
        <v>-12.756801911038664</v>
      </c>
      <c r="BM15" s="288" t="s">
        <v>3336</v>
      </c>
      <c r="BN15" s="133">
        <f>'4-5_Prison and Probation 100K'!BN14/'4-5_Prison and Probation 100K'!BF14*100</f>
        <v>32.038533250466131</v>
      </c>
      <c r="BO15" s="133">
        <f>'4-5_Prison and Probation 100K'!BO14/'4-5_Prison and Probation 100K'!BG14*100</f>
        <v>36.053412462908014</v>
      </c>
      <c r="BP15" s="133">
        <f>'4-5_Prison and Probation 100K'!BP14/'4-5_Prison and Probation 100K'!BH14*100</f>
        <v>34.257187123429155</v>
      </c>
      <c r="BQ15" s="133">
        <f>'4-5_Prison and Probation 100K'!BQ14/'4-5_Prison and Probation 100K'!BI14*100</f>
        <v>34.440772308227515</v>
      </c>
      <c r="BR15" s="133">
        <f>'4-5_Prison and Probation 100K'!BR14/'4-5_Prison and Probation 100K'!BJ14*100</f>
        <v>35.531652265914296</v>
      </c>
      <c r="BS15" s="133">
        <f>'4-5_Prison and Probation 100K'!BS14/'4-5_Prison and Probation 100K'!BK14*100</f>
        <v>34.002093510118634</v>
      </c>
      <c r="BT15" s="346">
        <f t="shared" si="22"/>
        <v>6.1287457958891878</v>
      </c>
      <c r="BU15" s="288" t="s">
        <v>3336</v>
      </c>
      <c r="BV15" s="285">
        <f>'4-5_Prison and Probation 100K'!BV14/'4-5_Prison and Probation 100K'!BF14*100</f>
        <v>8.4369173399627098</v>
      </c>
      <c r="BW15" s="285">
        <f>'4-5_Prison and Probation 100K'!BW14/'4-5_Prison and Probation 100K'!BG14*100</f>
        <v>8.0283547642598094</v>
      </c>
      <c r="BX15" s="285">
        <f>'4-5_Prison and Probation 100K'!BX14/'4-5_Prison and Probation 100K'!BH14*100</f>
        <v>9.5369254604923395</v>
      </c>
      <c r="BY15" s="285">
        <f>'4-5_Prison and Probation 100K'!BY14/'4-5_Prison and Probation 100K'!BI14*100</f>
        <v>8.6971647242998777</v>
      </c>
      <c r="BZ15" s="285">
        <f>'4-5_Prison and Probation 100K'!BZ14/'4-5_Prison and Probation 100K'!BJ14*100</f>
        <v>9.6984658790336802</v>
      </c>
      <c r="CA15" s="285">
        <f>'4-5_Prison and Probation 100K'!CA14/'4-5_Prison and Probation 100K'!BK14*100</f>
        <v>10.642009769713887</v>
      </c>
      <c r="CB15" s="346">
        <f t="shared" si="6"/>
        <v>26.13623366091818</v>
      </c>
      <c r="CC15" s="288" t="s">
        <v>3336</v>
      </c>
      <c r="CD15" s="285">
        <f>'4-5_Prison and Probation 100K'!CD14/'4-5_Prison and Probation 100K'!BF14*100</f>
        <v>14.077066500932256</v>
      </c>
      <c r="CE15" s="285">
        <f>'4-5_Prison and Probation 100K'!CE14/'4-5_Prison and Probation 100K'!BG14*100</f>
        <v>16.023738872403563</v>
      </c>
      <c r="CF15" s="285">
        <f>'4-5_Prison and Probation 100K'!CF14/'4-5_Prison and Probation 100K'!BH14*100</f>
        <v>15.803064210707523</v>
      </c>
      <c r="CG15" s="285">
        <f>'4-5_Prison and Probation 100K'!CG14/'4-5_Prison and Probation 100K'!BI14*100</f>
        <v>16.681161941207165</v>
      </c>
      <c r="CH15" s="285">
        <f>'4-5_Prison and Probation 100K'!CH14/'4-5_Prison and Probation 100K'!BJ14*100</f>
        <v>15.711514724034565</v>
      </c>
      <c r="CI15" s="285">
        <f>'4-5_Prison and Probation 100K'!CI14/'4-5_Prison and Probation 100K'!BK14*100</f>
        <v>17.044661549197489</v>
      </c>
      <c r="CJ15" s="346">
        <f t="shared" si="7"/>
        <v>21.081061512842211</v>
      </c>
      <c r="CK15" s="288" t="s">
        <v>3336</v>
      </c>
      <c r="CL15" s="285">
        <f>'4-5_Prison and Probation 100K'!CL14/'4-5_Prison and Probation 100K'!CD14*100</f>
        <v>58.830022075055197</v>
      </c>
      <c r="CM15" s="285">
        <f>'4-5_Prison and Probation 100K'!CM14/'4-5_Prison and Probation 100K'!CE14*100</f>
        <v>59.465020576131685</v>
      </c>
      <c r="CN15" s="285">
        <f>'4-5_Prison and Probation 100K'!CN14/'4-5_Prison and Probation 100K'!CF14*100</f>
        <v>57.95206971677559</v>
      </c>
      <c r="CO15" s="285">
        <f>'4-5_Prison and Probation 100K'!CO14/'4-5_Prison and Probation 100K'!CG14*100</f>
        <v>55.057351407716382</v>
      </c>
      <c r="CP15" s="285">
        <f>'4-5_Prison and Probation 100K'!CP14/'4-5_Prison and Probation 100K'!CH14*100</f>
        <v>55.780022446689102</v>
      </c>
      <c r="CQ15" s="285">
        <f>'4-5_Prison and Probation 100K'!CQ14/'4-5_Prison and Probation 100K'!CI14*100</f>
        <v>52.200614124872047</v>
      </c>
      <c r="CR15" s="346">
        <f t="shared" si="8"/>
        <v>-11.268749723951103</v>
      </c>
      <c r="CS15" s="288" t="s">
        <v>3336</v>
      </c>
      <c r="CT15" s="285">
        <f>'4-5_Prison and Probation 100K'!CT14/'4-5_Prison and Probation 100K'!BF14*100</f>
        <v>0.55935363579863273</v>
      </c>
      <c r="CU15" s="285">
        <f>'4-5_Prison and Probation 100K'!CU14/'4-5_Prison and Probation 100K'!BG14*100</f>
        <v>0.36267721727662378</v>
      </c>
      <c r="CV15" s="285">
        <f>'4-5_Prison and Probation 100K'!CV14/'4-5_Prison and Probation 100K'!BH14*100</f>
        <v>0.39593733861249786</v>
      </c>
      <c r="CW15" s="285">
        <f>'4-5_Prison and Probation 100K'!CW14/'4-5_Prison and Probation 100K'!BI14*100</f>
        <v>0.50443555400939288</v>
      </c>
      <c r="CX15" s="285">
        <f>'4-5_Prison and Probation 100K'!CX14/'4-5_Prison and Probation 100K'!BJ14*100</f>
        <v>0.72297654734614714</v>
      </c>
      <c r="CY15" s="285">
        <f>'4-5_Prison and Probation 100K'!CY14/'4-5_Prison and Probation 100K'!BK14*100</f>
        <v>0.64549895324494067</v>
      </c>
      <c r="CZ15" s="346">
        <f t="shared" si="9"/>
        <v>15.400868419012156</v>
      </c>
      <c r="DA15" s="288" t="s">
        <v>3336</v>
      </c>
      <c r="DB15" s="133">
        <f>'4-5_Prison and Probation'!DP14/C15*100</f>
        <v>119.73338671353805</v>
      </c>
      <c r="DC15" s="133">
        <f>'4-5_Prison and Probation'!DQ14/D15*100</f>
        <v>113.93623014748206</v>
      </c>
      <c r="DD15" s="133">
        <f>'4-5_Prison and Probation'!DR14/E15*100</f>
        <v>109.55144900909839</v>
      </c>
      <c r="DE15" s="133">
        <f>'4-5_Prison and Probation'!DS14/F15*100</f>
        <v>106.39722486686587</v>
      </c>
      <c r="DF15" s="133">
        <f>'4-5_Prison and Probation'!DT14/G15*100</f>
        <v>103.33068762424035</v>
      </c>
      <c r="DG15" s="133">
        <f>'4-5_Prison and Probation'!DU14/H15*100</f>
        <v>102.54572916264222</v>
      </c>
      <c r="DH15" s="346">
        <f t="shared" si="10"/>
        <v>-14.354941443373079</v>
      </c>
      <c r="DI15" s="288" t="s">
        <v>3336</v>
      </c>
      <c r="DJ15" s="285">
        <f>'4-5_Prison and Probation 100K'!DJ14/'4-5_Prison and Probation 100K'!DB14*100</f>
        <v>0.13983840894965818</v>
      </c>
      <c r="DK15" s="285">
        <f>'4-5_Prison and Probation 100K'!DK14/'4-5_Prison and Probation 100K'!DC14*100</f>
        <v>6.4998375040623987E-2</v>
      </c>
      <c r="DL15" s="285">
        <f>'4-5_Prison and Probation 100K'!DL14/'4-5_Prison and Probation 100K'!DD14*100</f>
        <v>8.4104289318755257E-2</v>
      </c>
      <c r="DM15" s="285">
        <f>'4-5_Prison and Probation 100K'!DM14/'4-5_Prison and Probation 100K'!DE14*100</f>
        <v>0.15517241379310348</v>
      </c>
      <c r="DN15" s="285">
        <f>'4-5_Prison and Probation 100K'!DN14/'4-5_Prison and Probation 100K'!DF14*100</f>
        <v>5.3059780686239823E-2</v>
      </c>
      <c r="DO15" s="285">
        <f>'4-5_Prison and Probation 100K'!DO14/'4-5_Prison and Probation 100K'!DG14*100</f>
        <v>0.15994313133108229</v>
      </c>
      <c r="DP15" s="346">
        <f t="shared" si="11"/>
        <v>14.377110360760611</v>
      </c>
      <c r="DQ15" s="288" t="s">
        <v>3336</v>
      </c>
      <c r="DR15" s="285">
        <f>'4-5_Prison and Probation 100K'!DR14/'4-5_Prison and Probation 100K'!DJ14*100</f>
        <v>77.777777777777786</v>
      </c>
      <c r="DS15" s="285">
        <f>'4-5_Prison and Probation 100K'!DS14/'4-5_Prison and Probation 100K'!DK14*100</f>
        <v>50</v>
      </c>
      <c r="DT15" s="285">
        <f>'4-5_Prison and Probation 100K'!DT14/'4-5_Prison and Probation 100K'!DL14*100</f>
        <v>40</v>
      </c>
      <c r="DU15" s="285">
        <f>'4-5_Prison and Probation 100K'!DU14/'4-5_Prison and Probation 100K'!DM14*100</f>
        <v>22.222222222222218</v>
      </c>
      <c r="DV15" s="285">
        <f>'4-5_Prison and Probation 100K'!DV14/'4-5_Prison and Probation 100K'!DN14*100</f>
        <v>66.666666666666671</v>
      </c>
      <c r="DW15" s="285">
        <f>'4-5_Prison and Probation 100K'!DW14/'4-5_Prison and Probation 100K'!DO14*100</f>
        <v>22.222222222222225</v>
      </c>
      <c r="DX15" s="346">
        <f t="shared" si="12"/>
        <v>-71.428571428571431</v>
      </c>
      <c r="DY15" s="288" t="s">
        <v>3336</v>
      </c>
      <c r="DZ15" s="285">
        <f>'4-5_Prison and Probation 100K'!DZ14/'4-5_Prison and Probation 100K'!DR14*100</f>
        <v>85.714285714285694</v>
      </c>
      <c r="EA15" s="285">
        <f>'4-5_Prison and Probation 100K'!EA14/'4-5_Prison and Probation 100K'!DS14*100</f>
        <v>100</v>
      </c>
      <c r="EB15" s="285">
        <f>'4-5_Prison and Probation 100K'!EB14/'4-5_Prison and Probation 100K'!DT14*100</f>
        <v>50</v>
      </c>
      <c r="EC15" s="285">
        <f>'4-5_Prison and Probation 100K'!EC14/'4-5_Prison and Probation 100K'!DU14*100</f>
        <v>100</v>
      </c>
      <c r="ED15" s="285">
        <f>'4-5_Prison and Probation 100K'!ED14/'4-5_Prison and Probation 100K'!DV14*100</f>
        <v>0</v>
      </c>
      <c r="EE15" s="285">
        <f>'4-5_Prison and Probation 100K'!EE14/'4-5_Prison and Probation 100K'!DW14*100</f>
        <v>50</v>
      </c>
      <c r="EF15" s="346">
        <f t="shared" si="13"/>
        <v>-41.66666666666665</v>
      </c>
      <c r="EG15" s="288" t="s">
        <v>3336</v>
      </c>
      <c r="EH15" s="285">
        <f>'4-5_Prison and Probation 100K'!EH14/'4-5_Prison and Probation 100K'!DB14*100</f>
        <v>99.860161591050343</v>
      </c>
      <c r="EI15" s="285">
        <f>'4-5_Prison and Probation 100K'!EI14/'4-5_Prison and Probation 100K'!DC14*100</f>
        <v>99.935001624959369</v>
      </c>
      <c r="EJ15" s="285">
        <f>'4-5_Prison and Probation 100K'!EJ14/'4-5_Prison and Probation 100K'!DD14*100</f>
        <v>99.915895710681241</v>
      </c>
      <c r="EK15" s="285">
        <f>'4-5_Prison and Probation 100K'!EK14/'4-5_Prison and Probation 100K'!DE14*100</f>
        <v>99.844827586206904</v>
      </c>
      <c r="EL15" s="285">
        <f>'4-5_Prison and Probation 100K'!EL14/'4-5_Prison and Probation 100K'!DF14*100</f>
        <v>99.946940219313774</v>
      </c>
      <c r="EM15" s="285">
        <f>'4-5_Prison and Probation 100K'!EM14/'4-5_Prison and Probation 100K'!DG14*100</f>
        <v>99.840056868668938</v>
      </c>
      <c r="EN15" s="346">
        <f t="shared" si="14"/>
        <v>-2.0132875874693923E-2</v>
      </c>
      <c r="EO15" s="288" t="s">
        <v>3336</v>
      </c>
      <c r="EP15" s="285">
        <f>'4-5_Prison and Probation 100K'!EP14/'4-5_Prison and Probation 100K'!EH14*100</f>
        <v>17.504278823712465</v>
      </c>
      <c r="EQ15" s="285">
        <f>'4-5_Prison and Probation 100K'!EQ14/'4-5_Prison and Probation 100K'!EI14*100</f>
        <v>20.178861788617887</v>
      </c>
      <c r="ER15" s="285">
        <f>'4-5_Prison and Probation 100K'!ER14/'4-5_Prison and Probation 100K'!EJ14*100</f>
        <v>18.754208754208754</v>
      </c>
      <c r="ES15" s="285">
        <f>'4-5_Prison and Probation 100K'!ES14/'4-5_Prison and Probation 100K'!EK14*100</f>
        <v>18.960455879813502</v>
      </c>
      <c r="ET15" s="285">
        <f>'4-5_Prison and Probation 100K'!ET14/'4-5_Prison and Probation 100K'!EL14*100</f>
        <v>19.500973279065651</v>
      </c>
      <c r="EU15" s="285">
        <f>'4-5_Prison and Probation 100K'!EU14/'4-5_Prison and Probation 100K'!EM14*100</f>
        <v>18.885724457102167</v>
      </c>
      <c r="EV15" s="346">
        <f t="shared" si="15"/>
        <v>7.8920454095961077</v>
      </c>
      <c r="EW15" s="288" t="s">
        <v>3336</v>
      </c>
      <c r="EX15" s="285">
        <f>'4-5_Prison and Probation 100K'!EX14/'4-5_Prison and Probation 100K'!EH14*100</f>
        <v>81.282091177843483</v>
      </c>
      <c r="EY15" s="285">
        <f>'4-5_Prison and Probation 100K'!EY14/'4-5_Prison and Probation 100K'!EI14*100</f>
        <v>78.406504065040664</v>
      </c>
      <c r="EZ15" s="285">
        <f>'4-5_Prison and Probation 100K'!EZ14/'4-5_Prison and Probation 100K'!EJ14*100</f>
        <v>79.410774410774422</v>
      </c>
      <c r="FA15" s="285">
        <f>'4-5_Prison and Probation 100K'!FA14/'4-5_Prison and Probation 100K'!EK14*100</f>
        <v>79.399067518563285</v>
      </c>
      <c r="FB15" s="285">
        <f>'4-5_Prison and Probation 100K'!FB14/'4-5_Prison and Probation 100K'!EL14*100</f>
        <v>78.941780215890986</v>
      </c>
      <c r="FC15" s="285">
        <f>'4-5_Prison and Probation 100K'!FC14/'4-5_Prison and Probation 100K'!EM14*100</f>
        <v>79.458882164471333</v>
      </c>
      <c r="FD15" s="346">
        <f t="shared" si="16"/>
        <v>-2.2430636158006934</v>
      </c>
      <c r="FE15" s="288" t="s">
        <v>3336</v>
      </c>
      <c r="FF15" s="285">
        <f>'4-5_Prison and Probation 100K'!FF14/'4-5_Prison and Probation 100K'!EH14*100</f>
        <v>0.79352730667496507</v>
      </c>
      <c r="FG15" s="285">
        <f>'4-5_Prison and Probation 100K'!FG14/'4-5_Prison and Probation 100K'!EI14*100</f>
        <v>1.0406504065040652</v>
      </c>
      <c r="FH15" s="285">
        <f>'4-5_Prison and Probation 100K'!FH14/'4-5_Prison and Probation 100K'!EJ14*100</f>
        <v>1.228956228956229</v>
      </c>
      <c r="FI15" s="285">
        <f>'4-5_Prison and Probation 100K'!FI14/'4-5_Prison and Probation 100K'!EK14*100</f>
        <v>1.3641858055603522</v>
      </c>
      <c r="FJ15" s="285">
        <f>'4-5_Prison and Probation 100K'!FJ14/'4-5_Prison and Probation 100K'!EL14*100</f>
        <v>1.2918067598655105</v>
      </c>
      <c r="FK15" s="285">
        <f>'4-5_Prison and Probation 100K'!FK14/'4-5_Prison and Probation 100K'!EM14*100</f>
        <v>1.3883944464222142</v>
      </c>
      <c r="FL15" s="346">
        <f t="shared" si="17"/>
        <v>74.964923669717052</v>
      </c>
      <c r="FM15" s="288" t="s">
        <v>3336</v>
      </c>
      <c r="FN15" s="285" t="e">
        <f>'4-5_Prison and Probation 100K'!FN14/'4-5_Prison and Probation 100K'!FF14*100</f>
        <v>#VALUE!</v>
      </c>
      <c r="FO15" s="285" t="e">
        <f>'4-5_Prison and Probation 100K'!FO14/'4-5_Prison and Probation 100K'!FG14*100</f>
        <v>#VALUE!</v>
      </c>
      <c r="FP15" s="285" t="e">
        <f>'4-5_Prison and Probation 100K'!FP14/'4-5_Prison and Probation 100K'!FH14*100</f>
        <v>#VALUE!</v>
      </c>
      <c r="FQ15" s="285" t="e">
        <f>'4-5_Prison and Probation 100K'!FQ14/'4-5_Prison and Probation 100K'!FI14*100</f>
        <v>#VALUE!</v>
      </c>
      <c r="FR15" s="285" t="e">
        <f>'4-5_Prison and Probation 100K'!FR14/'4-5_Prison and Probation 100K'!FJ14*100</f>
        <v>#VALUE!</v>
      </c>
      <c r="FS15" s="285" t="e">
        <f>'4-5_Prison and Probation 100K'!FS14/'4-5_Prison and Probation 100K'!FK14*100</f>
        <v>#VALUE!</v>
      </c>
      <c r="FT15" s="346" t="e">
        <f t="shared" si="18"/>
        <v>#VALUE!</v>
      </c>
      <c r="FU15" s="288" t="s">
        <v>3336</v>
      </c>
      <c r="FV15" s="285">
        <f>'4-5_Prison and Probation 100K'!FV14/'4-5_Prison and Probation 100K'!EH14*100</f>
        <v>1.2136299984440644</v>
      </c>
      <c r="FW15" s="285">
        <f>'4-5_Prison and Probation 100K'!FW14/'4-5_Prison and Probation 100K'!EI14*100</f>
        <v>1.4146341463414636</v>
      </c>
      <c r="FX15" s="285">
        <f>'4-5_Prison and Probation 100K'!FX14/'4-5_Prison and Probation 100K'!EJ14*100</f>
        <v>1.8350168350168357</v>
      </c>
      <c r="FY15" s="285">
        <f>'4-5_Prison and Probation 100K'!FY14/'4-5_Prison and Probation 100K'!EK14*100</f>
        <v>1.6404766016232082</v>
      </c>
      <c r="FZ15" s="285">
        <f>'4-5_Prison and Probation 100K'!FZ14/'4-5_Prison and Probation 100K'!EL14*100</f>
        <v>0.12387188108299416</v>
      </c>
      <c r="GA15" s="285">
        <f>'4-5_Prison and Probation 100K'!GA14/'4-5_Prison and Probation 100K'!EM14*100</f>
        <v>0.10679957280170878</v>
      </c>
      <c r="GB15" s="346">
        <f t="shared" si="19"/>
        <v>-91.199989046197658</v>
      </c>
      <c r="GC15" s="288" t="s">
        <v>3336</v>
      </c>
      <c r="GE15" s="133">
        <f>'4-5_Prison and Probation'!HA14/'4-5_Prison and Probation 100K'!$G14*100</f>
        <v>43.879904666749397</v>
      </c>
      <c r="GF15" s="285">
        <f>'4-5_Prison and Probation 100K'!GF14/'4-5_Prison and Probation 100K'!GE14*100</f>
        <v>9.4960433152852985</v>
      </c>
      <c r="GG15" s="285">
        <f>'4-5_Prison and Probation 100K'!GG14/'4-5_Prison and Probation 100K'!GE14*100</f>
        <v>0.37795761633724456</v>
      </c>
      <c r="GH15" s="285">
        <f>'4-5_Prison and Probation 100K'!GH14/'4-5_Prison and Probation 100K'!GE14*100</f>
        <v>18.950437317784257</v>
      </c>
      <c r="GI15" s="285">
        <f>'4-5_Prison and Probation 100K'!GI14/'4-5_Prison and Probation 100K'!GH14*100</f>
        <v>50.109890109890095</v>
      </c>
      <c r="GJ15" s="288" t="s">
        <v>3336</v>
      </c>
      <c r="GK15" s="133">
        <f>'4-5_Prison and Probation'!HG14/'4-5_Prison and Probation 100K'!$G14*100</f>
        <v>3.582033034020359</v>
      </c>
      <c r="GL15" s="285">
        <f>'4-5_Prison and Probation 100K'!GL14/'4-5_Prison and Probation 100K'!GK14*100</f>
        <v>5.1020408163265305</v>
      </c>
      <c r="GM15" s="285">
        <f>'4-5_Prison and Probation 100K'!GM14/'4-5_Prison and Probation 100K'!GK14*100</f>
        <v>0</v>
      </c>
      <c r="GN15" s="285">
        <f>'4-5_Prison and Probation 100K'!GN14/'4-5_Prison and Probation 100K'!GK14*100</f>
        <v>2.0408163265306123</v>
      </c>
      <c r="GO15" s="285">
        <f>'4-5_Prison and Probation 100K'!GO14/'4-5_Prison and Probation 100K'!GN14*100</f>
        <v>100</v>
      </c>
      <c r="GP15" s="288" t="s">
        <v>3336</v>
      </c>
      <c r="GQ15" s="133">
        <f>'4-5_Prison and Probation'!HM14/'4-5_Prison and Probation 100K'!$G14*100</f>
        <v>10.618169350846065</v>
      </c>
      <c r="GR15" s="285">
        <f>'4-5_Prison and Probation 100K'!GR14/'4-5_Prison and Probation 100K'!GQ14*100</f>
        <v>10.327022375215144</v>
      </c>
      <c r="GS15" s="285" t="e">
        <f>'4-5_Prison and Probation 100K'!GS14/'4-5_Prison and Probation 100K'!GQ14*100</f>
        <v>#VALUE!</v>
      </c>
      <c r="GT15" s="285">
        <f>'4-5_Prison and Probation 100K'!GT14/'4-5_Prison and Probation 100K'!GQ14*100</f>
        <v>5.6798623063683307</v>
      </c>
      <c r="GU15" s="285">
        <f>'4-5_Prison and Probation 100K'!GU14/'4-5_Prison and Probation 100K'!GT14*100</f>
        <v>27.27272727272727</v>
      </c>
      <c r="GV15" s="288" t="s">
        <v>3336</v>
      </c>
      <c r="GW15" s="133">
        <f>'4-5_Prison and Probation'!HS14/'4-5_Prison and Probation 100K'!$G14*100</f>
        <v>7.2006174255307211</v>
      </c>
      <c r="GX15" s="285">
        <f>'4-5_Prison and Probation 100K'!GX14/'4-5_Prison and Probation 100K'!GW14*100</f>
        <v>7.8680203045685291</v>
      </c>
      <c r="GY15" s="285">
        <f>'4-5_Prison and Probation 100K'!GY14/'4-5_Prison and Probation 100K'!GW14*100</f>
        <v>0</v>
      </c>
      <c r="GZ15" s="285">
        <f>'4-5_Prison and Probation 100K'!GZ14/'4-5_Prison and Probation 100K'!GW14*100</f>
        <v>4.060913705583757</v>
      </c>
      <c r="HA15" s="285">
        <f>'4-5_Prison and Probation 100K'!HA14/'4-5_Prison and Probation 100K'!GZ14*100</f>
        <v>43.75</v>
      </c>
      <c r="HB15" s="288" t="s">
        <v>3336</v>
      </c>
      <c r="HC15" s="133" t="e">
        <f>'4-5_Prison and Probation'!HY14/'4-5_Prison and Probation 100K'!$G14*100</f>
        <v>#VALUE!</v>
      </c>
      <c r="HD15" s="285" t="e">
        <f>'4-5_Prison and Probation 100K'!HD14/'4-5_Prison and Probation 100K'!HC14*100</f>
        <v>#VALUE!</v>
      </c>
      <c r="HE15" s="285" t="e">
        <f>'4-5_Prison and Probation 100K'!HE14/'4-5_Prison and Probation 100K'!HC14*100</f>
        <v>#VALUE!</v>
      </c>
      <c r="HF15" s="285" t="e">
        <f>'4-5_Prison and Probation 100K'!HF14/'4-5_Prison and Probation 100K'!HC14*100</f>
        <v>#VALUE!</v>
      </c>
      <c r="HG15" s="285" t="e">
        <f>'4-5_Prison and Probation 100K'!HG14/'4-5_Prison and Probation 100K'!HF14*100</f>
        <v>#VALUE!</v>
      </c>
      <c r="HH15" s="288" t="s">
        <v>3336</v>
      </c>
      <c r="HI15" s="133">
        <f>'4-5_Prison and Probation'!IE14/'4-5_Prison and Probation 100K'!$G14*100</f>
        <v>2.174805770655218</v>
      </c>
      <c r="HJ15" s="285">
        <f>'4-5_Prison and Probation 100K'!HJ14/'4-5_Prison and Probation 100K'!HI14*100</f>
        <v>0.84033613445378152</v>
      </c>
      <c r="HK15" s="285">
        <f>'4-5_Prison and Probation 100K'!HK14/'4-5_Prison and Probation 100K'!HI14*100</f>
        <v>0</v>
      </c>
      <c r="HL15" s="285">
        <f>'4-5_Prison and Probation 100K'!HL14/'4-5_Prison and Probation 100K'!HI14*100</f>
        <v>16.806722689075631</v>
      </c>
      <c r="HM15" s="285">
        <f>'4-5_Prison and Probation 100K'!HM14/'4-5_Prison and Probation 100K'!HL14*100</f>
        <v>20</v>
      </c>
      <c r="HN15" s="288" t="s">
        <v>3336</v>
      </c>
      <c r="HO15" s="133">
        <f>'4-5_Prison and Probation'!IK14/'4-5_Prison and Probation 100K'!$G14*100</f>
        <v>2.174805770655218</v>
      </c>
      <c r="HP15" s="285" t="e">
        <f>'4-5_Prison and Probation 100K'!HP14/'4-5_Prison and Probation 100K'!HO14*100</f>
        <v>#VALUE!</v>
      </c>
      <c r="HQ15" s="285" t="e">
        <f>'4-5_Prison and Probation 100K'!HQ14/'4-5_Prison and Probation 100K'!HO14*100</f>
        <v>#VALUE!</v>
      </c>
      <c r="HR15" s="285" t="e">
        <f>'4-5_Prison and Probation 100K'!HR14/'4-5_Prison and Probation 100K'!HO14*100</f>
        <v>#VALUE!</v>
      </c>
      <c r="HS15" s="285" t="e">
        <f>'4-5_Prison and Probation 100K'!HS14/'4-5_Prison and Probation 100K'!HR14*100</f>
        <v>#VALUE!</v>
      </c>
      <c r="HT15" s="288" t="s">
        <v>3336</v>
      </c>
      <c r="HU15" s="133" t="e">
        <f>'4-5_Prison and Probation'!IQ14/'4-5_Prison and Probation 100K'!$G14*100</f>
        <v>#VALUE!</v>
      </c>
      <c r="HV15" s="285" t="e">
        <f>'4-5_Prison and Probation 100K'!HV14/'4-5_Prison and Probation 100K'!HU14*100</f>
        <v>#VALUE!</v>
      </c>
      <c r="HW15" s="285" t="e">
        <f>'4-5_Prison and Probation 100K'!HW14/'4-5_Prison and Probation 100K'!HU14*100</f>
        <v>#VALUE!</v>
      </c>
      <c r="HX15" s="285" t="e">
        <f>'4-5_Prison and Probation 100K'!HX14/'4-5_Prison and Probation 100K'!HU14*100</f>
        <v>#VALUE!</v>
      </c>
      <c r="HY15" s="285" t="e">
        <f>'4-5_Prison and Probation 100K'!HY14/'4-5_Prison and Probation 100K'!HX14*100</f>
        <v>#VALUE!</v>
      </c>
      <c r="HZ15" s="288" t="s">
        <v>3336</v>
      </c>
      <c r="IA15" s="133">
        <f>'4-5_Prison and Probation'!IW14/'4-5_Prison and Probation 100K'!$G14*100</f>
        <v>2.9058329204552908</v>
      </c>
      <c r="IB15" s="285">
        <f>'4-5_Prison and Probation 100K'!IB14/'4-5_Prison and Probation 100K'!IA14*100</f>
        <v>3.7735849056603774</v>
      </c>
      <c r="IC15" s="285">
        <f>'4-5_Prison and Probation 100K'!IC14/'4-5_Prison and Probation 100K'!IA14*100</f>
        <v>1.257861635220126</v>
      </c>
      <c r="ID15" s="285">
        <f>'4-5_Prison and Probation 100K'!ID14/'4-5_Prison and Probation 100K'!IA14*100</f>
        <v>9.433962264150944</v>
      </c>
      <c r="IE15" s="285">
        <f>'4-5_Prison and Probation 100K'!IE14/'4-5_Prison and Probation 100K'!ID14*100</f>
        <v>33.333333333333343</v>
      </c>
      <c r="IF15" s="288" t="s">
        <v>3336</v>
      </c>
      <c r="IG15" s="133">
        <f>'4-5_Prison and Probation'!JC14/'4-5_Prison and Probation 100K'!$G14*100</f>
        <v>4.4409899350354447</v>
      </c>
      <c r="IH15" s="285">
        <f>'4-5_Prison and Probation 100K'!IH14/'4-5_Prison and Probation 100K'!IG14*100</f>
        <v>6.1728395061728394</v>
      </c>
      <c r="II15" s="285">
        <f>'4-5_Prison and Probation 100K'!II14/'4-5_Prison and Probation 100K'!IG14*100</f>
        <v>0</v>
      </c>
      <c r="IJ15" s="285">
        <f>'4-5_Prison and Probation 100K'!IJ14/'4-5_Prison and Probation 100K'!IG14*100</f>
        <v>11.111111111111112</v>
      </c>
      <c r="IK15" s="285">
        <f>'4-5_Prison and Probation 100K'!IK14/'4-5_Prison and Probation 100K'!IJ14*100</f>
        <v>70.370370370370367</v>
      </c>
      <c r="IL15" s="288" t="s">
        <v>3336</v>
      </c>
      <c r="IM15" s="133" t="e">
        <f>'4-5_Prison and Probation'!JI14/'4-5_Prison and Probation 100K'!$G14*100</f>
        <v>#VALUE!</v>
      </c>
      <c r="IN15" s="285" t="e">
        <f>'4-5_Prison and Probation 100K'!IN14/'4-5_Prison and Probation 100K'!IM14*100</f>
        <v>#VALUE!</v>
      </c>
      <c r="IO15" s="285" t="e">
        <f>'4-5_Prison and Probation 100K'!IO14/'4-5_Prison and Probation 100K'!IM14*100</f>
        <v>#VALUE!</v>
      </c>
      <c r="IP15" s="285" t="e">
        <f>'4-5_Prison and Probation 100K'!IP14/'4-5_Prison and Probation 100K'!IM14*100</f>
        <v>#VALUE!</v>
      </c>
      <c r="IQ15" s="285" t="e">
        <f>'4-5_Prison and Probation 100K'!IQ14/'4-5_Prison and Probation 100K'!IP14*100</f>
        <v>#VALUE!</v>
      </c>
      <c r="IR15" s="288" t="s">
        <v>3336</v>
      </c>
      <c r="IS15" s="133">
        <f>'4-5_Prison and Probation'!JO14/'4-5_Prison and Probation 100K'!$G14*100</f>
        <v>8.333709507720835</v>
      </c>
      <c r="IT15" s="285">
        <f>'4-5_Prison and Probation 100K'!IT14/'4-5_Prison and Probation 100K'!IS14*100</f>
        <v>5.4824561403508767</v>
      </c>
      <c r="IU15" s="285">
        <f>'4-5_Prison and Probation 100K'!IU14/'4-5_Prison and Probation 100K'!IS14*100</f>
        <v>0</v>
      </c>
      <c r="IV15" s="285">
        <f>'4-5_Prison and Probation 100K'!IV14/'4-5_Prison and Probation 100K'!IS14*100</f>
        <v>27.412280701754383</v>
      </c>
      <c r="IW15" s="285">
        <f>'4-5_Prison and Probation 100K'!IW14/'4-5_Prison and Probation 100K'!IV14*100</f>
        <v>49.600000000000009</v>
      </c>
      <c r="IX15" s="381" t="s">
        <v>3336</v>
      </c>
      <c r="IY15" s="133">
        <f>'4-5_Prison and Probation'!KO14/'4-5_Prison and Probation 100K'!H14*100</f>
        <v>42.370502986163707</v>
      </c>
      <c r="IZ15" s="285">
        <f>'4-5_Prison and Probation'!AO14/'4-5_Prison and Probation'!KO14</f>
        <v>1.3376344086021505</v>
      </c>
      <c r="JA15" s="133">
        <f>'4-5_Prison and Probation 100K'!IZ14/'4-5_Prison and Probation 100K'!IY14*100</f>
        <v>100</v>
      </c>
      <c r="JB15" s="133" t="e">
        <f>'4-5_Prison and Probation 100K'!JA14/'4-5_Prison and Probation 100K'!IY14*100</f>
        <v>#VALUE!</v>
      </c>
      <c r="JC15" s="288" t="s">
        <v>3336</v>
      </c>
      <c r="JD15" s="285">
        <f>'4-5_Prison and Probation 100K'!JC14/'4-5_Prison and Probation 100K'!IY14*100</f>
        <v>10.06451612903226</v>
      </c>
      <c r="JE15" s="285" t="e">
        <f>'4-5_Prison and Probation 100K'!JD14/'4-5_Prison and Probation 100K'!IY14*100</f>
        <v>#VALUE!</v>
      </c>
      <c r="JF15" s="285">
        <f>'4-5_Prison and Probation 100K'!JE14/'4-5_Prison and Probation 100K'!JC14*100</f>
        <v>31.196581196581196</v>
      </c>
      <c r="JG15" s="285" t="e">
        <f>'4-5_Prison and Probation 100K'!JF14/'4-5_Prison and Probation 100K'!JD14*100</f>
        <v>#VALUE!</v>
      </c>
      <c r="JH15" s="285">
        <f>'4-5_Prison and Probation 100K'!JG14/'4-5_Prison and Probation 100K'!JC14*100</f>
        <v>43.589743589743584</v>
      </c>
      <c r="JI15" s="285" t="e">
        <f>'4-5_Prison and Probation 100K'!JH14/'4-5_Prison and Probation 100K'!JD14*100</f>
        <v>#VALUE!</v>
      </c>
      <c r="JJ15" s="285">
        <f>'4-5_Prison and Probation 100K'!JI14/'4-5_Prison and Probation 100K'!JC14*100</f>
        <v>25.213675213675206</v>
      </c>
      <c r="JK15" s="285" t="e">
        <f>'4-5_Prison and Probation 100K'!JJ14/'4-5_Prison and Probation 100K'!JD14*100</f>
        <v>#VALUE!</v>
      </c>
      <c r="JL15" s="285">
        <f>'4-5_Prison and Probation 100K'!JK14/'4-5_Prison and Probation 100K'!IZ14*100</f>
        <v>89.93548387096773</v>
      </c>
      <c r="JM15" s="285" t="e">
        <f>'4-5_Prison and Probation 100K'!JL14/'4-5_Prison and Probation 100K'!JA14*100</f>
        <v>#VALUE!</v>
      </c>
      <c r="JN15" s="288" t="s">
        <v>3336</v>
      </c>
      <c r="JO15" s="285">
        <f>'4-5_Prison and Probation 100K'!JN14/'4-5_Prison and Probation 100K'!JK14*100</f>
        <v>2.9650884744141561</v>
      </c>
      <c r="JP15" s="285" t="e">
        <f>'4-5_Prison and Probation 100K'!JO14/'4-5_Prison and Probation 100K'!JL14</f>
        <v>#VALUE!</v>
      </c>
      <c r="JQ15" s="285">
        <f>'4-5_Prison and Probation 100K'!JP14/'4-5_Prison and Probation 100K'!JK14*100</f>
        <v>65.184122429459592</v>
      </c>
      <c r="JR15" s="285" t="e">
        <f>'4-5_Prison and Probation 100K'!JQ14/'4-5_Prison and Probation 100K'!JL14*100</f>
        <v>#VALUE!</v>
      </c>
      <c r="JS15" s="285" t="e">
        <f>'4-5_Prison and Probation 100K'!JR14/'4-5_Prison and Probation 100K'!JK14*100</f>
        <v>#VALUE!</v>
      </c>
      <c r="JT15" s="285" t="e">
        <f>'4-5_Prison and Probation 100K'!JS14/'4-5_Prison and Probation 100K'!JL14*100</f>
        <v>#VALUE!</v>
      </c>
      <c r="JU15" s="288" t="s">
        <v>3336</v>
      </c>
      <c r="JV15" s="285">
        <f>'4-5_Prison and Probation 100K'!JU14/'4-5_Prison and Probation 100K'!JK14*100</f>
        <v>0</v>
      </c>
      <c r="JW15" s="285" t="e">
        <f>'4-5_Prison and Probation 100K'!JV14/'4-5_Prison and Probation 100K'!JL14*100</f>
        <v>#VALUE!</v>
      </c>
      <c r="JX15" s="285" t="e">
        <f>'4-5_Prison and Probation 100K'!JW14/'4-5_Prison and Probation 100K'!JK14*100</f>
        <v>#VALUE!</v>
      </c>
      <c r="JY15" s="285" t="e">
        <f>'4-5_Prison and Probation 100K'!JX14/'4-5_Prison and Probation 100K'!JL14*100</f>
        <v>#VALUE!</v>
      </c>
      <c r="JZ15" s="285">
        <f>'4-5_Prison and Probation 100K'!JY14/'4-5_Prison and Probation 100K'!JK14*100</f>
        <v>10.234337637494024</v>
      </c>
      <c r="KA15" s="285" t="e">
        <f>'4-5_Prison and Probation 100K'!JZ14/'4-5_Prison and Probation 100K'!JL14*100</f>
        <v>#VALUE!</v>
      </c>
      <c r="KB15" s="288" t="s">
        <v>3336</v>
      </c>
      <c r="KC15" s="285">
        <f>'4-5_Prison and Probation 100K'!KB14/'4-5_Prison and Probation 100K'!JK14*100</f>
        <v>8.5126733620277388</v>
      </c>
      <c r="KD15" s="285" t="e">
        <f>'4-5_Prison and Probation 100K'!KC14/'4-5_Prison and Probation 100K'!JL14*100</f>
        <v>#VALUE!</v>
      </c>
      <c r="KE15" s="285">
        <f>'4-5_Prison and Probation 100K'!KD14/'4-5_Prison and Probation 100K'!JK14*100</f>
        <v>13.103778096604495</v>
      </c>
      <c r="KF15" s="285" t="e">
        <f>'4-5_Prison and Probation 100K'!KE14/'4-5_Prison and Probation 100K'!JL14*100</f>
        <v>#VALUE!</v>
      </c>
      <c r="KG15" s="288" t="s">
        <v>3336</v>
      </c>
      <c r="KH15" s="285">
        <f>'4-5_Prison and Probation 100K'!KG14</f>
        <v>39.859255342848989</v>
      </c>
      <c r="KI15" s="285">
        <f>'4-5_Prison and Probation 100K'!KH14/'4-5_Prison and Probation 100K'!KG14*100</f>
        <v>11.370930765703807</v>
      </c>
      <c r="KJ15" s="285">
        <f>'4-5_Prison and Probation 100K'!KI14/'4-5_Prison and Probation 100K'!KG14*100</f>
        <v>0.13755158184319119</v>
      </c>
      <c r="KK15" s="285">
        <f>'4-5_Prison and Probation 100K'!KJ14/'4-5_Prison and Probation 100K'!KG14*100</f>
        <v>6.5566254011921146</v>
      </c>
      <c r="KL15" s="285" t="e">
        <f>'4-5_Prison and Probation 100K'!KK14/'4-5_Prison and Probation 100K'!KJ14*100</f>
        <v>#VALUE!</v>
      </c>
      <c r="KM15" s="288" t="s">
        <v>3336</v>
      </c>
      <c r="KN15" s="285">
        <f>'4-5_Prison and Probation'!OZ14/G15*100</f>
        <v>57.294252865580745</v>
      </c>
      <c r="KO15" s="285">
        <f>'4-5_Prison and Probation 100K'!KN14/'4-5_Prison and Probation 100K'!KM14*100</f>
        <v>10.175438596491228</v>
      </c>
      <c r="KP15" s="285">
        <f>'4-5_Prison and Probation 100K'!KO14/'4-5_Prison and Probation 100K'!KM14*100</f>
        <v>0.2870813397129186</v>
      </c>
      <c r="KQ15" s="285">
        <f>'4-5_Prison and Probation 100K'!KP14/'4-5_Prison and Probation 100K'!KM14*100</f>
        <v>4.6889952153110048</v>
      </c>
      <c r="KR15" s="285" t="e">
        <f>'4-5_Prison and Probation 100K'!KQ14/'4-5_Prison and Probation 100K'!KP14*100</f>
        <v>#VALUE!</v>
      </c>
      <c r="KS15" s="288" t="s">
        <v>3336</v>
      </c>
      <c r="KT15" s="285">
        <f>'4-5_Prison and Probation'!PF14/G15*100</f>
        <v>54.662555126300482</v>
      </c>
      <c r="KU15" s="285">
        <f>'4-5_Prison and Probation'!PG14/'4-5_Prison and Probation'!PF14*100</f>
        <v>90.772316950852556</v>
      </c>
      <c r="KV15" s="285">
        <f>'4-5_Prison and Probation'!PH14/'4-5_Prison and Probation'!PF14*100</f>
        <v>7.1547977265128724</v>
      </c>
      <c r="KW15" s="285">
        <f>'4-5_Prison and Probation'!PI14/'4-5_Prison and Probation'!PF14*100</f>
        <v>0.66867268472082919</v>
      </c>
      <c r="KX15" s="285">
        <f>'4-5_Prison and Probation'!PJ14/'4-5_Prison and Probation'!PF14*100</f>
        <v>0</v>
      </c>
      <c r="KY15" s="285">
        <f>'4-5_Prison and Probation'!PK14/'4-5_Prison and Probation'!PF14*100</f>
        <v>1.4042126379137412</v>
      </c>
      <c r="KZ15" s="285">
        <f>'4-5_Prison and Probation'!PL14/'4-5_Prison and Probation'!PF14*100</f>
        <v>0</v>
      </c>
      <c r="LA15" s="288" t="s">
        <v>3336</v>
      </c>
      <c r="LB15" s="285">
        <f>'4-5_Prison and Probation'!PN14/G15*100</f>
        <v>39.859255342848989</v>
      </c>
      <c r="LC15" s="285">
        <f>'4-5_Prison and Probation'!PO14/G15*100</f>
        <v>57.294252865580745</v>
      </c>
      <c r="LD15" s="288" t="s">
        <v>3336</v>
      </c>
      <c r="LE15" s="285" t="e">
        <f>'4-5_Prison and Probation 100K'!LD14/'4-5_Prison and Probation 100K'!LA14*100</f>
        <v>#VALUE!</v>
      </c>
      <c r="LF15" s="285" t="e">
        <f>'4-5_Prison and Probation 100K'!LE14/'4-5_Prison and Probation 100K'!LB14*100</f>
        <v>#VALUE!</v>
      </c>
      <c r="LG15" s="285" t="e">
        <f>'4-5_Prison and Probation 100K'!LF14/'4-5_Prison and Probation 100K'!LA14*100</f>
        <v>#VALUE!</v>
      </c>
      <c r="LH15" s="285" t="e">
        <f>'4-5_Prison and Probation 100K'!LG14/'4-5_Prison and Probation 100K'!LB14*100</f>
        <v>#VALUE!</v>
      </c>
      <c r="LI15" s="285" t="e">
        <f>'4-5_Prison and Probation 100K'!LH14/'4-5_Prison and Probation 100K'!LA14*100</f>
        <v>#VALUE!</v>
      </c>
      <c r="LJ15" s="285" t="e">
        <f>'4-5_Prison and Probation 100K'!LI14/'4-5_Prison and Probation 100K'!LB14*100</f>
        <v>#VALUE!</v>
      </c>
      <c r="LK15" s="288" t="s">
        <v>3336</v>
      </c>
      <c r="LL15" s="285" t="e">
        <f>'4-5_Prison and Probation 100K'!LK14/'4-5_Prison and Probation 100K'!LA14*100</f>
        <v>#VALUE!</v>
      </c>
      <c r="LM15" s="285" t="e">
        <f>'4-5_Prison and Probation 100K'!LL14/'4-5_Prison and Probation 100K'!LB14*100</f>
        <v>#VALUE!</v>
      </c>
      <c r="LN15" s="285">
        <f>'4-5_Prison and Probation 100K'!LM14/'4-5_Prison and Probation 100K'!LA14*100</f>
        <v>47.042640990371389</v>
      </c>
      <c r="LO15" s="285">
        <f>'4-5_Prison and Probation 100K'!LN14/'4-5_Prison and Probation 100K'!LB14*100</f>
        <v>58.724082934609243</v>
      </c>
      <c r="LP15" s="285">
        <f>'4-5_Prison and Probation 100K'!LO14/'4-5_Prison and Probation 100K'!LA14*100</f>
        <v>2.3383768913342506</v>
      </c>
      <c r="LQ15" s="285">
        <f>'4-5_Prison and Probation 100K'!LP14/'4-5_Prison and Probation 100K'!LB14*100</f>
        <v>8.4210526315789469</v>
      </c>
      <c r="LR15" s="288" t="s">
        <v>3336</v>
      </c>
      <c r="LS15" s="285" t="e">
        <f>'4-5_Prison and Probation 100K'!LR14/'4-5_Prison and Probation 100K'!LA14*100</f>
        <v>#VALUE!</v>
      </c>
      <c r="LT15" s="285" t="e">
        <f>'4-5_Prison and Probation 100K'!LS14/'4-5_Prison and Probation 100K'!LB14*100</f>
        <v>#VALUE!</v>
      </c>
      <c r="LU15" s="285" t="e">
        <f>'4-5_Prison and Probation 100K'!LT14/'4-5_Prison and Probation 100K'!LA14*100</f>
        <v>#VALUE!</v>
      </c>
      <c r="LV15" s="285" t="e">
        <f>'4-5_Prison and Probation 100K'!LU14/'4-5_Prison and Probation 100K'!LB14*100</f>
        <v>#VALUE!</v>
      </c>
      <c r="LW15" s="285" t="e">
        <f>'4-5_Prison and Probation 100K'!LV14/'4-5_Prison and Probation 100K'!LA14*100</f>
        <v>#VALUE!</v>
      </c>
      <c r="LX15" s="285" t="e">
        <f>'4-5_Prison and Probation 100K'!LW14/'4-5_Prison and Probation 100K'!LB14*100</f>
        <v>#VALUE!</v>
      </c>
      <c r="LY15" s="288" t="s">
        <v>3336</v>
      </c>
      <c r="LZ15" s="285">
        <f>'4-5_Prison and Probation 100K'!LY14/'4-5_Prison and Probation 100K'!LA14*100</f>
        <v>4.4016506189821181</v>
      </c>
      <c r="MA15" s="285">
        <f>'4-5_Prison and Probation 100K'!LZ14/'4-5_Prison and Probation 100K'!LB14*100</f>
        <v>9.4736842105263168</v>
      </c>
      <c r="MB15" s="285">
        <f>'4-5_Prison and Probation 100K'!MA14/'4-5_Prison and Probation 100K'!LA14*100</f>
        <v>46.217331499312245</v>
      </c>
      <c r="MC15" s="285">
        <f>'4-5_Prison and Probation 100K'!MB14/'4-5_Prison and Probation 100K'!LB14*100</f>
        <v>23.38118022328548</v>
      </c>
      <c r="MD15" s="285" t="e">
        <f>'4-5_Prison and Probation 100K'!MC14/'4-5_Prison and Probation 100K'!LA14*100</f>
        <v>#VALUE!</v>
      </c>
      <c r="ME15" s="285" t="e">
        <f>'4-5_Prison and Probation 100K'!MD14/'4-5_Prison and Probation 100K'!LB14*100</f>
        <v>#VALUE!</v>
      </c>
      <c r="MF15" s="288" t="s">
        <v>3336</v>
      </c>
      <c r="MG15" s="285">
        <f>'4-5_Prison and Probation 100K'!MF14</f>
        <v>54.662555126300482</v>
      </c>
      <c r="MH15" s="285">
        <f>'4-5_Prison and Probation 100K'!MG14/'4-5_Prison and Probation 100K'!MF14*100</f>
        <v>90.772316950852556</v>
      </c>
      <c r="MI15" s="285">
        <f>'4-5_Prison and Probation 100K'!MH14/'4-5_Prison and Probation 100K'!MF14*100</f>
        <v>7.1547977265128724</v>
      </c>
      <c r="MJ15" s="285">
        <f>'4-5_Prison and Probation 100K'!MI14/'4-5_Prison and Probation 100K'!MF14*100</f>
        <v>0.66867268472082919</v>
      </c>
      <c r="MK15" s="285">
        <f>'4-5_Prison and Probation 100K'!MJ14/'4-5_Prison and Probation 100K'!MF14*100</f>
        <v>0</v>
      </c>
      <c r="ML15" s="285">
        <f>'4-5_Prison and Probation 100K'!MK14/'4-5_Prison and Probation 100K'!MF14*100</f>
        <v>1.4042126379137412</v>
      </c>
      <c r="MM15" s="285">
        <f>'4-5_Prison and Probation 100K'!ML14/'4-5_Prison and Probation 100K'!MF14*100</f>
        <v>0</v>
      </c>
      <c r="MN15" s="288" t="s">
        <v>3336</v>
      </c>
      <c r="MO15" s="285">
        <f>'4-5_Prison and Probation 100K'!MN14</f>
        <v>4.7334007949554744</v>
      </c>
      <c r="MP15" s="288" t="s">
        <v>3336</v>
      </c>
      <c r="MQ15" s="285">
        <f>'4-5_Prison and Probation 100K'!MP14/'4-5_Prison and Probation 100K'!MN14*100</f>
        <v>2.3166023166023164</v>
      </c>
      <c r="MR15" s="285">
        <f>'4-5_Prison and Probation 100K'!MQ14/'4-5_Prison and Probation 100K'!MN14*100</f>
        <v>1.1583011583011582</v>
      </c>
      <c r="MS15" s="285">
        <f>'4-5_Prison and Probation 100K'!MR14/'4-5_Prison and Probation 100K'!MN14*100</f>
        <v>5.7915057915057915</v>
      </c>
      <c r="MT15" s="285">
        <f>'4-5_Prison and Probation 100K'!MS14/'4-5_Prison and Probation 100K'!MN14*100</f>
        <v>83.011583011582999</v>
      </c>
      <c r="MU15" s="288" t="s">
        <v>3336</v>
      </c>
      <c r="MV15" s="285">
        <f>'4-5_Prison and Probation 100K'!MU14/'4-5_Prison and Probation 100K'!MN14*100</f>
        <v>0</v>
      </c>
      <c r="MW15" s="285">
        <f>'4-5_Prison and Probation 100K'!MV14/'4-5_Prison and Probation 100K'!MN14*100</f>
        <v>0</v>
      </c>
      <c r="MX15" s="285">
        <f>'4-5_Prison and Probation 100K'!MW14/'4-5_Prison and Probation 100K'!MN14*100</f>
        <v>7.7220077220077235</v>
      </c>
      <c r="MY15" s="285">
        <f>'4-5_Prison and Probation 100K'!MX14/'4-5_Prison and Probation 100K'!MN14*100</f>
        <v>0</v>
      </c>
      <c r="MZ15" s="288" t="s">
        <v>3336</v>
      </c>
      <c r="NA15" s="285">
        <f>'4-5_Prison and Probation 100K'!MZ14</f>
        <v>90.976328792619114</v>
      </c>
      <c r="NB15" s="285">
        <f>'4-5_Prison and Probation 100K'!NA14/'4-5_Prison and Probation 100K'!MZ14*100</f>
        <v>76.054640417838485</v>
      </c>
      <c r="NC15" s="285" t="e">
        <f>'4-5_Prison and Probation 100K'!NB14/'4-5_Prison and Probation 100K'!MZ14*100</f>
        <v>#VALUE!</v>
      </c>
      <c r="ND15" s="285">
        <f>'4-5_Prison and Probation 100K'!NC14/'4-5_Prison and Probation 100K'!MZ14*100</f>
        <v>23.945359582161512</v>
      </c>
      <c r="NG15" s="133">
        <f t="shared" si="0"/>
        <v>43.879904666749397</v>
      </c>
      <c r="NH15" s="285">
        <f>'4-5_Prison and Probation'!HG14/'4-5_Prison and Probation'!$HA14*100</f>
        <v>8.1632653061224492</v>
      </c>
      <c r="NI15" s="285">
        <f>'4-5_Prison and Probation'!HM14/'4-5_Prison and Probation'!$HA14*100</f>
        <v>24.198250728862973</v>
      </c>
      <c r="NJ15" s="285">
        <f>'4-5_Prison and Probation'!HS14/'4-5_Prison and Probation'!$HA14*100</f>
        <v>16.409829237817576</v>
      </c>
      <c r="NK15" s="285" t="e">
        <f>'4-5_Prison and Probation'!HY14/'4-5_Prison and Probation'!$HA14*100</f>
        <v>#VALUE!</v>
      </c>
      <c r="NL15" s="285">
        <f>'4-5_Prison and Probation'!IE14/'4-5_Prison and Probation'!$HA14*100</f>
        <v>4.9562682215743443</v>
      </c>
      <c r="NM15" s="285">
        <f>'4-5_Prison and Probation'!IK14/'4-5_Prison and Probation'!$HA14*100</f>
        <v>4.9562682215743443</v>
      </c>
      <c r="NN15" s="285" t="e">
        <f>'4-5_Prison and Probation'!IQ14/'4-5_Prison and Probation'!$HA14*100</f>
        <v>#VALUE!</v>
      </c>
      <c r="NO15" s="285">
        <f>'4-5_Prison and Probation'!IW14/'4-5_Prison and Probation'!$HA14*100</f>
        <v>6.6222407330279047</v>
      </c>
      <c r="NP15" s="285">
        <f>'4-5_Prison and Probation'!JC14/'4-5_Prison and Probation'!$HA14*100</f>
        <v>10.120783007080384</v>
      </c>
      <c r="NQ15" s="285" t="e">
        <f>'4-5_Prison and Probation'!JI14/'4-5_Prison and Probation'!$HA14*100</f>
        <v>#VALUE!</v>
      </c>
      <c r="NR15" s="285">
        <f>'4-5_Prison and Probation'!JO14/'4-5_Prison and Probation'!$HA14*100</f>
        <v>18.992086630570597</v>
      </c>
      <c r="NU15" s="285">
        <f>'4-5_Prison and Probation'!HA14/'4-5_Prison and Probation 100K'!$G14*100</f>
        <v>43.879904666749397</v>
      </c>
      <c r="NV15" s="285">
        <f>'4-5_Prison and Probation'!HG14/'4-5_Prison and Probation 100K'!$G14*100</f>
        <v>3.582033034020359</v>
      </c>
      <c r="NW15" s="285">
        <f>'4-5_Prison and Probation'!HM14/'4-5_Prison and Probation 100K'!$G14*100</f>
        <v>10.618169350846065</v>
      </c>
      <c r="NX15" s="285">
        <f>'4-5_Prison and Probation'!HS14/'4-5_Prison and Probation 100K'!$G14*100</f>
        <v>7.2006174255307211</v>
      </c>
      <c r="NY15" s="285" t="e">
        <f>'4-5_Prison and Probation'!HY14/'4-5_Prison and Probation 100K'!$G14*100</f>
        <v>#VALUE!</v>
      </c>
      <c r="NZ15" s="285">
        <f>'4-5_Prison and Probation'!IE14/'4-5_Prison and Probation 100K'!$G14*100</f>
        <v>2.174805770655218</v>
      </c>
      <c r="OA15" s="285">
        <f>'4-5_Prison and Probation'!IK14/'4-5_Prison and Probation 100K'!$G14*100</f>
        <v>2.174805770655218</v>
      </c>
      <c r="OB15" s="285" t="e">
        <f>'4-5_Prison and Probation'!IQ14/'4-5_Prison and Probation 100K'!$G14*100</f>
        <v>#VALUE!</v>
      </c>
      <c r="OC15" s="285">
        <f>'4-5_Prison and Probation'!IW14/'4-5_Prison and Probation 100K'!$G14*100</f>
        <v>2.9058329204552908</v>
      </c>
      <c r="OD15" s="285">
        <f>'4-5_Prison and Probation'!JC14/'4-5_Prison and Probation 100K'!$G14*100</f>
        <v>4.4409899350354447</v>
      </c>
      <c r="OE15" s="285" t="e">
        <f>'4-5_Prison and Probation'!JI14/'4-5_Prison and Probation 100K'!$G14*100</f>
        <v>#VALUE!</v>
      </c>
      <c r="OF15" s="285">
        <f>'4-5_Prison and Probation'!JO14/'4-5_Prison and Probation 100K'!$G14*100</f>
        <v>8.333709507720835</v>
      </c>
      <c r="OI15" s="133">
        <f>10000/'4-5_Prison and Probation'!$AJ14*'4-5_Prison and Probation'!DW14</f>
        <v>27.598896044158231</v>
      </c>
      <c r="OJ15" s="133">
        <f>10000/'4-5_Prison and Probation'!$AJ14*'4-5_Prison and Probation'!DX14</f>
        <v>12.266176019625881</v>
      </c>
      <c r="OK15" s="133">
        <f>10000/'4-5_Prison and Probation'!$AJ14*'4-5_Prison and Probation'!DY14</f>
        <v>15.332720024532351</v>
      </c>
      <c r="OL15" s="133">
        <f>10000/'4-5_Prison and Probation'!$AJ14*'4-5_Prison and Probation'!DZ14</f>
        <v>27.598896044158231</v>
      </c>
      <c r="OM15" s="133">
        <f>10000/'4-5_Prison and Probation'!$AJ14*'4-5_Prison and Probation'!EA14</f>
        <v>9.1996320147194108</v>
      </c>
      <c r="ON15" s="133">
        <f>10000/'4-5_Prison and Probation'!$AJ14*'4-5_Prison and Probation'!EB14</f>
        <v>27.598896044158231</v>
      </c>
      <c r="OP15" s="133">
        <f>'4-5_Prison and Probation'!ED14/'4-5_Prison and Probation'!DW14*100</f>
        <v>77.777777777777786</v>
      </c>
      <c r="OQ15" s="133">
        <f>'4-5_Prison and Probation'!EE14/'4-5_Prison and Probation'!DX14*100</f>
        <v>50</v>
      </c>
      <c r="OR15" s="133">
        <f>'4-5_Prison and Probation'!EF14/'4-5_Prison and Probation'!DY14*100</f>
        <v>40</v>
      </c>
      <c r="OS15" s="133">
        <f>'4-5_Prison and Probation'!EG14/'4-5_Prison and Probation'!DZ14*100</f>
        <v>22.222222222222221</v>
      </c>
      <c r="OT15" s="133">
        <f>'4-5_Prison and Probation'!EH14/'4-5_Prison and Probation'!EA14*100</f>
        <v>66.666666666666657</v>
      </c>
      <c r="OU15" s="133">
        <f>'4-5_Prison and Probation'!EI14/'4-5_Prison and Probation'!EB14*100</f>
        <v>22.222222222222221</v>
      </c>
      <c r="OW15" s="133">
        <f>'4-5_Prison and Probation'!EK14/'4-5_Prison and Probation'!ED14*100</f>
        <v>85.714285714285708</v>
      </c>
      <c r="OX15" s="133">
        <f>'4-5_Prison and Probation'!EL14/'4-5_Prison and Probation'!EE14*100</f>
        <v>100</v>
      </c>
      <c r="OY15" s="133">
        <f>'4-5_Prison and Probation'!EM14/'4-5_Prison and Probation'!EF14*100</f>
        <v>50</v>
      </c>
      <c r="OZ15" s="133">
        <f>'4-5_Prison and Probation'!EN14/'4-5_Prison and Probation'!EG14*100</f>
        <v>100</v>
      </c>
      <c r="PA15" s="133">
        <f>'4-5_Prison and Probation'!EO14/'4-5_Prison and Probation'!EH14*100</f>
        <v>0</v>
      </c>
      <c r="PB15" s="133">
        <f>'4-5_Prison and Probation'!EP14/'4-5_Prison and Probation'!EI14*100</f>
        <v>50</v>
      </c>
      <c r="PC15" s="133"/>
      <c r="PF15" s="285">
        <f>'4-5_Prison and Probation'!$AO14/'4-5_Prison and Probation'!LF14</f>
        <v>2.2817314746881876</v>
      </c>
      <c r="PG15" s="285" t="e">
        <f>'4-5_Prison and Probation'!$AO14/'4-5_Prison and Probation'!LH14</f>
        <v>#VALUE!</v>
      </c>
      <c r="PH15" s="285" t="e">
        <f>'4-5_Prison and Probation'!$AO14/'4-5_Prison and Probation'!LK14</f>
        <v>#DIV/0!</v>
      </c>
      <c r="PI15" s="285" t="e">
        <f>'4-5_Prison and Probation'!$AO14/'4-5_Prison and Probation'!LM14</f>
        <v>#VALUE!</v>
      </c>
      <c r="PJ15" s="285">
        <f>'4-5_Prison and Probation'!$AO14/'4-5_Prison and Probation'!LO14</f>
        <v>14.532710280373832</v>
      </c>
      <c r="PK15" s="285">
        <f>'4-5_Prison and Probation'!$AO14/'4-5_Prison and Probation'!LR14</f>
        <v>17.471910112359552</v>
      </c>
      <c r="PO15" s="133">
        <f>'4-5_Prison and Probation'!KP14/'4-5_Prison and Probation 100K'!H14*100</f>
        <v>42.370502986163707</v>
      </c>
      <c r="PP15" s="133">
        <f>'4-5_Prison and Probation'!KS14/'4-5_Prison and Probation'!KP14*100</f>
        <v>10.064516129032258</v>
      </c>
      <c r="PQ15" s="133">
        <f>'4-5_Prison and Probation'!LA14/'4-5_Prison and Probation'!KP14*100</f>
        <v>89.935483870967744</v>
      </c>
      <c r="PR15" s="133" t="e">
        <f>'4-5_Prison and Probation'!KQ14/'4-5_Prison and Probation 100K'!H14*100</f>
        <v>#VALUE!</v>
      </c>
      <c r="PS15" s="133" t="e">
        <f>'4-5_Prison and Probation'!KT14/'4-5_Prison and Probation'!KQ14*100</f>
        <v>#VALUE!</v>
      </c>
      <c r="PT15" s="133" t="e">
        <f>'4-5_Prison and Probation'!LB14/'4-5_Prison and Probation'!KQ14*100</f>
        <v>#VALUE!</v>
      </c>
      <c r="PX15" s="133" t="e">
        <f>'4-5_Prison and Probation'!LG14/'4-5_Prison and Probation'!$KQ14*100</f>
        <v>#VALUE!</v>
      </c>
      <c r="PY15" s="133" t="e">
        <f>'4-5_Prison and Probation'!LI14/'4-5_Prison and Probation'!$KQ14*100</f>
        <v>#VALUE!</v>
      </c>
      <c r="PZ15" s="133" t="e">
        <f>'4-5_Prison and Probation'!LL14/'4-5_Prison and Probation'!$KQ14*100</f>
        <v>#VALUE!</v>
      </c>
      <c r="QA15" s="133" t="e">
        <f>'4-5_Prison and Probation'!LN14/'4-5_Prison and Probation'!$KQ14*100</f>
        <v>#VALUE!</v>
      </c>
      <c r="QB15" s="133" t="e">
        <f>'4-5_Prison and Probation'!LP14/'4-5_Prison and Probation'!$KQ14*100</f>
        <v>#VALUE!</v>
      </c>
      <c r="QC15" s="133" t="e">
        <f>'4-5_Prison and Probation'!LS14/'4-5_Prison and Probation'!$KQ14*100</f>
        <v>#VALUE!</v>
      </c>
    </row>
    <row r="16" spans="1:1298" ht="13.5" customHeight="1">
      <c r="A16" s="285">
        <v>14</v>
      </c>
      <c r="B16" s="292" t="s">
        <v>38</v>
      </c>
      <c r="C16" s="248">
        <v>64978.720999999998</v>
      </c>
      <c r="D16" s="248">
        <v>65276.983</v>
      </c>
      <c r="E16" s="248">
        <v>65600.350000000006</v>
      </c>
      <c r="F16" s="248">
        <v>66165.98</v>
      </c>
      <c r="G16" s="248">
        <v>66458.153000000006</v>
      </c>
      <c r="H16" s="248">
        <v>66638.391000000003</v>
      </c>
      <c r="I16" s="288" t="s">
        <v>3336</v>
      </c>
      <c r="J16" s="133">
        <f>'4-5_Prison and Probation 100K'!J15</f>
        <v>111.30720778576114</v>
      </c>
      <c r="K16" s="133">
        <f>'4-5_Prison and Probation 100K'!K15</f>
        <v>117.05044640313722</v>
      </c>
      <c r="L16" s="133">
        <f>'4-5_Prison and Probation 100K'!L15</f>
        <v>119.45515534596993</v>
      </c>
      <c r="M16" s="133">
        <f>'4-5_Prison and Probation 100K'!M15</f>
        <v>117.49089184502368</v>
      </c>
      <c r="N16" s="133">
        <f>'4-5_Prison and Probation 100K'!N15</f>
        <v>114.36971472860522</v>
      </c>
      <c r="O16" s="133">
        <f>'4-5_Prison and Probation 100K'!O15</f>
        <v>102.81460727345592</v>
      </c>
      <c r="P16" s="346">
        <f t="shared" si="1"/>
        <v>-7.6298747235231872</v>
      </c>
      <c r="Q16" s="288" t="s">
        <v>3336</v>
      </c>
      <c r="R16" s="133">
        <f>'4-5_Prison and Probation 100K'!R15/'4-5_Prison and Probation 100K'!J15*100</f>
        <v>22.753919752232942</v>
      </c>
      <c r="S16" s="133">
        <f>'4-5_Prison and Probation 100K'!S15/'4-5_Prison and Probation 100K'!K15*100</f>
        <v>22.138024003036367</v>
      </c>
      <c r="T16" s="133">
        <f>'4-5_Prison and Probation 100K'!T15/'4-5_Prison and Probation 100K'!L15*100</f>
        <v>21.432308615035161</v>
      </c>
      <c r="U16" s="133">
        <f>'4-5_Prison and Probation 100K'!U15/'4-5_Prison and Probation 100K'!M15*100</f>
        <v>21.983817646226473</v>
      </c>
      <c r="V16" s="133">
        <f>'4-5_Prison and Probation 100K'!V15/'4-5_Prison and Probation 100K'!N15*100</f>
        <v>23.564624776339333</v>
      </c>
      <c r="W16" s="133">
        <f>'4-5_Prison and Probation 100K'!W15/'4-5_Prison and Probation 100K'!O15*100</f>
        <v>26.142102344046474</v>
      </c>
      <c r="X16" s="346">
        <f t="shared" si="2"/>
        <v>14.890544700462144</v>
      </c>
      <c r="Y16" s="288" t="s">
        <v>3336</v>
      </c>
      <c r="Z16" s="285">
        <f>'4-5_Prison and Probation 100K'!Z15/'4-5_Prison and Probation 100K'!J15*100</f>
        <v>3.5326162099383343</v>
      </c>
      <c r="AA16" s="285">
        <f>'4-5_Prison and Probation 100K'!AA15/'4-5_Prison and Probation 100K'!K15*100</f>
        <v>3.541560328242177</v>
      </c>
      <c r="AB16" s="285">
        <f>'4-5_Prison and Probation 100K'!AB15/'4-5_Prison and Probation 100K'!L15*100</f>
        <v>3.4761303166034998</v>
      </c>
      <c r="AC16" s="285">
        <f>'4-5_Prison and Probation 100K'!AC15/'4-5_Prison and Probation 100K'!M15*100</f>
        <v>3.6506772662370244</v>
      </c>
      <c r="AD16" s="285">
        <f>'4-5_Prison and Probation 100K'!AD15/'4-5_Prison and Probation 100K'!N15*100</f>
        <v>2.7602357646563518</v>
      </c>
      <c r="AE16" s="285">
        <f>'4-5_Prison and Probation 100K'!AE15/'4-5_Prison and Probation 100K'!O15*100</f>
        <v>3.3423825787430306</v>
      </c>
      <c r="AF16" s="346">
        <f t="shared" si="3"/>
        <v>-5.3850636437696835</v>
      </c>
      <c r="AG16" s="288" t="s">
        <v>3336</v>
      </c>
      <c r="AH16" s="285">
        <f>'4-5_Prison and Probation 100K'!AH15/'4-5_Prison and Probation 100K'!J15*100</f>
        <v>17.216491994580092</v>
      </c>
      <c r="AI16" s="285">
        <f>'4-5_Prison and Probation 100K'!AI15/'4-5_Prison and Probation 100K'!K15*100</f>
        <v>17.939455809022736</v>
      </c>
      <c r="AJ16" s="285">
        <f>'4-5_Prison and Probation 100K'!AJ15/'4-5_Prison and Probation 100K'!L15*100</f>
        <v>18.145042941183977</v>
      </c>
      <c r="AK16" s="285">
        <f>'4-5_Prison and Probation 100K'!AK15/'4-5_Prison and Probation 100K'!M15*100</f>
        <v>18.893991432871534</v>
      </c>
      <c r="AL16" s="285">
        <f>'4-5_Prison and Probation 100K'!AL15/'4-5_Prison and Probation 100K'!N15*100</f>
        <v>19.326912956530894</v>
      </c>
      <c r="AM16" s="285">
        <f>'4-5_Prison and Probation 100K'!AM15/'4-5_Prison and Probation 100K'!O15*100</f>
        <v>21.490498292319817</v>
      </c>
      <c r="AN16" s="346">
        <f t="shared" si="4"/>
        <v>24.825070630446788</v>
      </c>
      <c r="AO16" s="288" t="s">
        <v>3336</v>
      </c>
      <c r="AP16" s="133">
        <f>'4-5_Prison and Probation 100K'!AP15/'4-5_Prison and Probation 100K'!AH15*100</f>
        <v>24.429810472213298</v>
      </c>
      <c r="AQ16" s="133">
        <f>'4-5_Prison and Probation 100K'!AQ15/'4-5_Prison and Probation 100K'!AI15*100</f>
        <v>24.294156270518709</v>
      </c>
      <c r="AR16" s="133">
        <f>'4-5_Prison and Probation 100K'!AR15/'4-5_Prison and Probation 100K'!AJ15*100</f>
        <v>25.634714114916662</v>
      </c>
      <c r="AS16" s="133">
        <f>'4-5_Prison and Probation 100K'!AS15/'4-5_Prison and Probation 100K'!AK15*100</f>
        <v>26.116557734204793</v>
      </c>
      <c r="AT16" s="341" t="s">
        <v>1183</v>
      </c>
      <c r="AU16" s="341" t="s">
        <v>1183</v>
      </c>
      <c r="AV16" s="347" t="s">
        <v>1183</v>
      </c>
      <c r="AW16" s="288" t="s">
        <v>3336</v>
      </c>
      <c r="AX16" s="285">
        <f>'4-5_Prison and Probation 100K'!AX15/'4-5_Prison and Probation 100K'!J15*100</f>
        <v>0.293117274562398</v>
      </c>
      <c r="AY16" s="285">
        <f>'4-5_Prison and Probation 100K'!AY15/'4-5_Prison and Probation 100K'!K15*100</f>
        <v>0.298401978876281</v>
      </c>
      <c r="AZ16" s="285">
        <f>'4-5_Prison and Probation 100K'!AZ15/'4-5_Prison and Probation 100K'!L15*100</f>
        <v>0.30754310069803353</v>
      </c>
      <c r="BA16" s="285">
        <f>'4-5_Prison and Probation 100K'!BA15/'4-5_Prison and Probation 100K'!M15*100</f>
        <v>0.31901619521732977</v>
      </c>
      <c r="BB16" s="285">
        <f>'4-5_Prison and Probation 100K'!BB15/'4-5_Prison and Probation 100K'!N15*100</f>
        <v>0.96305652036627731</v>
      </c>
      <c r="BC16" s="285">
        <f>'4-5_Prison and Probation 100K'!BC15/'4-5_Prison and Probation 100K'!O15*100</f>
        <v>1.0377441106927052</v>
      </c>
      <c r="BD16" s="346">
        <f t="shared" si="5"/>
        <v>254.03717240547456</v>
      </c>
      <c r="BE16" s="288" t="s">
        <v>3336</v>
      </c>
      <c r="BF16" s="133">
        <f>'4-5_Prison and Probation 100K'!BF15</f>
        <v>135.51821064622064</v>
      </c>
      <c r="BG16" s="133">
        <f>'4-5_Prison and Probation 100K'!BG15</f>
        <v>139.37990976084174</v>
      </c>
      <c r="BH16" s="133">
        <f>'4-5_Prison and Probation 100K'!BH15</f>
        <v>136.11207867031197</v>
      </c>
      <c r="BI16" s="338">
        <f>(BH16+BJ16)/2</f>
        <v>137.85861118815347</v>
      </c>
      <c r="BJ16" s="133">
        <f>'4-5_Prison and Probation 100K'!BJ15</f>
        <v>139.60514370599495</v>
      </c>
      <c r="BK16" s="338">
        <f>'4-5_Prison and Probation 100K'!BK15</f>
        <v>141.61356326865695</v>
      </c>
      <c r="BL16" s="346">
        <f t="shared" si="21"/>
        <v>4.4978107321300342</v>
      </c>
      <c r="BM16" s="288" t="s">
        <v>3336</v>
      </c>
      <c r="BN16" s="133">
        <f>'4-5_Prison and Probation 100K'!BN15/'4-5_Prison and Probation 100K'!BF15*100</f>
        <v>53.731631424742773</v>
      </c>
      <c r="BO16" s="133">
        <f>'4-5_Prison and Probation 100K'!BO15/'4-5_Prison and Probation 100K'!BG15*100</f>
        <v>51.301891562159966</v>
      </c>
      <c r="BP16" s="133">
        <f>'4-5_Prison and Probation 100K'!BP15/'4-5_Prison and Probation 100K'!BH15*100</f>
        <v>52.635233508791579</v>
      </c>
      <c r="BQ16" s="338">
        <f>(BP16+BR16)/2</f>
        <v>53.877732728915888</v>
      </c>
      <c r="BR16" s="133">
        <f>'4-5_Prison and Probation 100K'!BR15/'4-5_Prison and Probation 100K'!BJ15*100</f>
        <v>55.120231949040189</v>
      </c>
      <c r="BS16" s="338">
        <f>'4-5_Prison and Probation 100K'!BS15/'4-5_Prison and Probation 100K'!BK15*100</f>
        <v>56.325170341955513</v>
      </c>
      <c r="BT16" s="356">
        <f t="shared" si="22"/>
        <v>4.8268382113900259</v>
      </c>
      <c r="BU16" s="288" t="s">
        <v>3336</v>
      </c>
      <c r="BV16" s="285">
        <f>'4-5_Prison and Probation 100K'!BV15/'4-5_Prison and Probation 100K'!BF15*100</f>
        <v>4.7832110654341449</v>
      </c>
      <c r="BW16" s="285">
        <f>'4-5_Prison and Probation 100K'!BW15/'4-5_Prison and Probation 100K'!BG15*100</f>
        <v>4.9756547926535726</v>
      </c>
      <c r="BX16" s="285">
        <f>'4-5_Prison and Probation 100K'!BX15/'4-5_Prison and Probation 100K'!BH15*100</f>
        <v>4.9322432523238886</v>
      </c>
      <c r="BY16" s="285" t="e">
        <f>'4-5_Prison and Probation 100K'!BY15/'4-5_Prison and Probation 100K'!BI15*100</f>
        <v>#VALUE!</v>
      </c>
      <c r="BZ16" s="285">
        <f>'4-5_Prison and Probation 100K'!BZ15/'4-5_Prison and Probation 100K'!BJ15*100</f>
        <v>4.9289171040860538</v>
      </c>
      <c r="CA16" s="285">
        <f>'4-5_Prison and Probation 100K'!CA15/'4-5_Prison and Probation 100K'!BK15*100</f>
        <v>5.0334325890917571</v>
      </c>
      <c r="CB16" s="346">
        <f t="shared" si="6"/>
        <v>5.2312457099340008</v>
      </c>
      <c r="CC16" s="288" t="s">
        <v>3336</v>
      </c>
      <c r="CD16" s="285">
        <f>'4-5_Prison and Probation 100K'!CD15/'4-5_Prison and Probation 100K'!BF15*100</f>
        <v>20.100388380385652</v>
      </c>
      <c r="CE16" s="285">
        <f>'4-5_Prison and Probation 100K'!CE15/'4-5_Prison and Probation 100K'!BG15*100</f>
        <v>21.039095215589722</v>
      </c>
      <c r="CF16" s="285">
        <f>'4-5_Prison and Probation 100K'!CF15/'4-5_Prison and Probation 100K'!BH15*100</f>
        <v>22.071900548773655</v>
      </c>
      <c r="CG16" s="285" t="e">
        <f>'4-5_Prison and Probation 100K'!CG15/'4-5_Prison and Probation 100K'!BI15*100</f>
        <v>#VALUE!</v>
      </c>
      <c r="CH16" s="285">
        <f>'4-5_Prison and Probation 100K'!CH15/'4-5_Prison and Probation 100K'!BJ15*100</f>
        <v>20.457215533687581</v>
      </c>
      <c r="CI16" s="285">
        <f>'4-5_Prison and Probation 100K'!CI15/'4-5_Prison and Probation 100K'!BK15*100</f>
        <v>21.61514904258814</v>
      </c>
      <c r="CJ16" s="346">
        <f t="shared" si="7"/>
        <v>7.5359770843065945</v>
      </c>
      <c r="CK16" s="288" t="s">
        <v>3336</v>
      </c>
      <c r="CL16" s="285">
        <f>'4-5_Prison and Probation 100K'!CL15/'4-5_Prison and Probation 100K'!CD15*100</f>
        <v>27.593220338983055</v>
      </c>
      <c r="CM16" s="285">
        <f>'4-5_Prison and Probation 100K'!CM15/'4-5_Prison and Probation 100K'!CE15*100</f>
        <v>27.729599832828335</v>
      </c>
      <c r="CN16" s="285">
        <f>'4-5_Prison and Probation 100K'!CN15/'4-5_Prison and Probation 100K'!CF15*100</f>
        <v>28.815709356606455</v>
      </c>
      <c r="CO16" s="285">
        <f>'4-5_Prison and Probation 100K'!CO15/'4-5_Prison and Probation 100K'!CG15*100</f>
        <v>28.434152488972909</v>
      </c>
      <c r="CP16" s="285">
        <f>'4-5_Prison and Probation 100K'!CP15/'4-5_Prison and Probation 100K'!CH15*100</f>
        <v>27.002107481559534</v>
      </c>
      <c r="CQ16" s="285">
        <f>'4-5_Prison and Probation 100K'!CQ15/'4-5_Prison and Probation 100K'!CI15*100</f>
        <v>24.83576821256986</v>
      </c>
      <c r="CR16" s="346">
        <f t="shared" si="8"/>
        <v>-9.9932233082542012</v>
      </c>
      <c r="CS16" s="288" t="s">
        <v>3336</v>
      </c>
      <c r="CT16" s="285">
        <f>'4-5_Prison and Probation 100K'!CT15/'4-5_Prison and Probation 100K'!BF15*100</f>
        <v>3.5453905380544639</v>
      </c>
      <c r="CU16" s="285">
        <f>'4-5_Prison and Probation 100K'!CU15/'4-5_Prison and Probation 100K'!BG15*100</f>
        <v>3.5149423518679308</v>
      </c>
      <c r="CV16" s="285">
        <f>'4-5_Prison and Probation 100K'!CV15/'4-5_Prison and Probation 100K'!BH15*100</f>
        <v>3.4516743196326569</v>
      </c>
      <c r="CW16" s="285" t="e">
        <f>'4-5_Prison and Probation 100K'!CW15/'4-5_Prison and Probation 100K'!BI15*100</f>
        <v>#VALUE!</v>
      </c>
      <c r="CX16" s="285">
        <f>'4-5_Prison and Probation 100K'!CX15/'4-5_Prison and Probation 100K'!BJ15*100</f>
        <v>3.2992379741105209</v>
      </c>
      <c r="CY16" s="285">
        <f>'4-5_Prison and Probation 100K'!CY15/'4-5_Prison and Probation 100K'!BK15*100</f>
        <v>3.4767773315389592</v>
      </c>
      <c r="CZ16" s="346">
        <f t="shared" si="9"/>
        <v>-1.9352792246451997</v>
      </c>
      <c r="DA16" s="288" t="s">
        <v>3336</v>
      </c>
      <c r="DB16" s="133">
        <f>'4-5_Prison and Probation'!DP15/C16*100</f>
        <v>125.24407798054382</v>
      </c>
      <c r="DC16" s="133">
        <f>'4-5_Prison and Probation'!DQ15/D16*100</f>
        <v>135.15330510909183</v>
      </c>
      <c r="DD16" s="133">
        <f>'4-5_Prison and Probation'!DR15/E16*100</f>
        <v>134.69135454307789</v>
      </c>
      <c r="DE16" s="133">
        <f>'4-5_Prison and Probation'!DS15/F16*100</f>
        <v>135.76916717624374</v>
      </c>
      <c r="DF16" s="133">
        <f>'4-5_Prison and Probation'!DT15/G16*100</f>
        <v>137.57980905668563</v>
      </c>
      <c r="DG16" s="133">
        <f>'4-5_Prison and Probation'!DU15/H16*100</f>
        <v>139.0767373119798</v>
      </c>
      <c r="DH16" s="346">
        <f t="shared" si="10"/>
        <v>11.044561590836111</v>
      </c>
      <c r="DI16" s="288" t="s">
        <v>3336</v>
      </c>
      <c r="DJ16" s="285">
        <f>'4-5_Prison and Probation 100K'!DJ15/'4-5_Prison and Probation 100K'!DB15*100</f>
        <v>0.2076626280995798</v>
      </c>
      <c r="DK16" s="285">
        <f>'4-5_Prison and Probation 100K'!DK15/'4-5_Prison and Probation 100K'!DC15*100</f>
        <v>0.18815741748277112</v>
      </c>
      <c r="DL16" s="285">
        <f>'4-5_Prison and Probation 100K'!DL15/'4-5_Prison and Probation 100K'!DD15*100</f>
        <v>0.17542271214830574</v>
      </c>
      <c r="DM16" s="285">
        <f>'4-5_Prison and Probation 100K'!DM15/'4-5_Prison and Probation 100K'!DE15*100</f>
        <v>0.14693932073959456</v>
      </c>
      <c r="DN16" s="285">
        <f>'4-5_Prison and Probation 100K'!DN15/'4-5_Prison and Probation 100K'!DF15*100</f>
        <v>0.25592510362779303</v>
      </c>
      <c r="DO16" s="285">
        <f>'4-5_Prison and Probation 100K'!DO15/'4-5_Prison and Probation 100K'!DG15*100</f>
        <v>0.2087862880819176</v>
      </c>
      <c r="DP16" s="346">
        <f t="shared" si="11"/>
        <v>0.54109879693854168</v>
      </c>
      <c r="DQ16" s="288" t="s">
        <v>3336</v>
      </c>
      <c r="DR16" s="285">
        <f>'4-5_Prison and Probation 100K'!DR15/'4-5_Prison and Probation 100K'!DJ15*100</f>
        <v>59.171597633136074</v>
      </c>
      <c r="DS16" s="285">
        <f>'4-5_Prison and Probation 100K'!DS15/'4-5_Prison and Probation 100K'!DK15*100</f>
        <v>57.831325301204814</v>
      </c>
      <c r="DT16" s="285">
        <f>'4-5_Prison and Probation 100K'!DT15/'4-5_Prison and Probation 100K'!DL15*100</f>
        <v>62.580645161290313</v>
      </c>
      <c r="DU16" s="285">
        <f>'4-5_Prison and Probation 100K'!DU15/'4-5_Prison and Probation 100K'!DM15*100</f>
        <v>58.333333333333336</v>
      </c>
      <c r="DV16" s="285">
        <f>'4-5_Prison and Probation 100K'!DV15/'4-5_Prison and Probation 100K'!DN15*100</f>
        <v>43.162393162393165</v>
      </c>
      <c r="DW16" s="285">
        <f>'4-5_Prison and Probation 100K'!DW15/'4-5_Prison and Probation 100K'!DO15*100</f>
        <v>48.837209302325576</v>
      </c>
      <c r="DX16" s="346">
        <f t="shared" si="12"/>
        <v>-17.465116279069747</v>
      </c>
      <c r="DY16" s="288" t="s">
        <v>3336</v>
      </c>
      <c r="DZ16" s="285" t="e">
        <f>'4-5_Prison and Probation 100K'!DZ15/'4-5_Prison and Probation 100K'!DR15*100</f>
        <v>#VALUE!</v>
      </c>
      <c r="EA16" s="285" t="e">
        <f>'4-5_Prison and Probation 100K'!EA15/'4-5_Prison and Probation 100K'!DS15*100</f>
        <v>#VALUE!</v>
      </c>
      <c r="EB16" s="285">
        <f>'4-5_Prison and Probation 100K'!EB15/'4-5_Prison and Probation 100K'!DT15*100</f>
        <v>34.020618556701031</v>
      </c>
      <c r="EC16" s="285">
        <f>'4-5_Prison and Probation 100K'!EC15/'4-5_Prison and Probation 100K'!DU15*100</f>
        <v>0</v>
      </c>
      <c r="ED16" s="285">
        <f>'4-5_Prison and Probation 100K'!ED15/'4-5_Prison and Probation 100K'!DV15*100</f>
        <v>46.53465346534653</v>
      </c>
      <c r="EE16" s="285">
        <f>'4-5_Prison and Probation 100K'!EE15/'4-5_Prison and Probation 100K'!DW15*100</f>
        <v>47.089947089947096</v>
      </c>
      <c r="EF16" s="346" t="e">
        <f t="shared" si="13"/>
        <v>#VALUE!</v>
      </c>
      <c r="EG16" s="288" t="s">
        <v>3336</v>
      </c>
      <c r="EH16" s="285">
        <f>'4-5_Prison and Probation 100K'!EH15/'4-5_Prison and Probation 100K'!DB15*100</f>
        <v>99.792337371900416</v>
      </c>
      <c r="EI16" s="285">
        <f>'4-5_Prison and Probation 100K'!EI15/'4-5_Prison and Probation 100K'!DC15*100</f>
        <v>99.811842582517215</v>
      </c>
      <c r="EJ16" s="285">
        <f>'4-5_Prison and Probation 100K'!EJ15/'4-5_Prison and Probation 100K'!DD15*100</f>
        <v>99.824577287851682</v>
      </c>
      <c r="EK16" s="285">
        <f>'4-5_Prison and Probation 100K'!EK15/'4-5_Prison and Probation 100K'!DE15*100</f>
        <v>99.853060679260423</v>
      </c>
      <c r="EL16" s="285">
        <f>'4-5_Prison and Probation 100K'!EL15/'4-5_Prison and Probation 100K'!DF15*100</f>
        <v>99.744074896372197</v>
      </c>
      <c r="EM16" s="285">
        <f>'4-5_Prison and Probation 100K'!EM15/'4-5_Prison and Probation 100K'!DG15*100</f>
        <v>99.79121371191809</v>
      </c>
      <c r="EN16" s="346">
        <f t="shared" si="14"/>
        <v>-1.1259982598943452E-3</v>
      </c>
      <c r="EO16" s="288" t="s">
        <v>3336</v>
      </c>
      <c r="EP16" s="285">
        <f>'4-5_Prison and Probation 100K'!EP15/'4-5_Prison and Probation 100K'!EH15*100</f>
        <v>13.162917266940022</v>
      </c>
      <c r="EQ16" s="285">
        <f>'4-5_Prison and Probation 100K'!EQ15/'4-5_Prison and Probation 100K'!EI15*100</f>
        <v>11.919416748052418</v>
      </c>
      <c r="ER16" s="285">
        <f>'4-5_Prison and Probation 100K'!ER15/'4-5_Prison and Probation 100K'!EJ15*100</f>
        <v>13.55055950477875</v>
      </c>
      <c r="ES16" s="285" t="e">
        <f>'4-5_Prison and Probation 100K'!ES15/'4-5_Prison and Probation 100K'!EK15*100</f>
        <v>#VALUE!</v>
      </c>
      <c r="ET16" s="285" t="e">
        <f>'4-5_Prison and Probation 100K'!ET15/'4-5_Prison and Probation 100K'!EL15*100</f>
        <v>#VALUE!</v>
      </c>
      <c r="EU16" s="285">
        <f>'4-5_Prison and Probation 100K'!EU15/'4-5_Prison and Probation 100K'!EM15*100</f>
        <v>21.778666810834192</v>
      </c>
      <c r="EV16" s="346">
        <f t="shared" si="15"/>
        <v>65.454711665881888</v>
      </c>
      <c r="EW16" s="288" t="s">
        <v>3336</v>
      </c>
      <c r="EX16" s="285">
        <f>'4-5_Prison and Probation 100K'!EX15/'4-5_Prison and Probation 100K'!EH15*100</f>
        <v>86.837082733059972</v>
      </c>
      <c r="EY16" s="285">
        <f>'4-5_Prison and Probation 100K'!EY15/'4-5_Prison and Probation 100K'!EI15*100</f>
        <v>88.080583251947573</v>
      </c>
      <c r="EZ16" s="285">
        <f>'4-5_Prison and Probation 100K'!EZ15/'4-5_Prison and Probation 100K'!EJ15*100</f>
        <v>86.449440495221268</v>
      </c>
      <c r="FA16" s="285" t="e">
        <f>'4-5_Prison and Probation 100K'!FA15/'4-5_Prison and Probation 100K'!EK15*100</f>
        <v>#VALUE!</v>
      </c>
      <c r="FB16" s="285" t="e">
        <f>'4-5_Prison and Probation 100K'!FB15/'4-5_Prison and Probation 100K'!EL15*100</f>
        <v>#VALUE!</v>
      </c>
      <c r="FC16" s="285">
        <f>'4-5_Prison and Probation 100K'!FC15/'4-5_Prison and Probation 100K'!EM15*100</f>
        <v>77.630967183867654</v>
      </c>
      <c r="FD16" s="346">
        <f t="shared" si="16"/>
        <v>-10.601594686790918</v>
      </c>
      <c r="FE16" s="288" t="s">
        <v>3336</v>
      </c>
      <c r="FF16" s="285" t="e">
        <f>'4-5_Prison and Probation 100K'!FF15/'4-5_Prison and Probation 100K'!EH15*100</f>
        <v>#VALUE!</v>
      </c>
      <c r="FG16" s="285" t="e">
        <f>'4-5_Prison and Probation 100K'!FG15/'4-5_Prison and Probation 100K'!EI15*100</f>
        <v>#VALUE!</v>
      </c>
      <c r="FH16" s="285" t="e">
        <f>'4-5_Prison and Probation 100K'!FH15/'4-5_Prison and Probation 100K'!EJ15*100</f>
        <v>#VALUE!</v>
      </c>
      <c r="FI16" s="285" t="e">
        <f>'4-5_Prison and Probation 100K'!FI15/'4-5_Prison and Probation 100K'!EK15*100</f>
        <v>#VALUE!</v>
      </c>
      <c r="FJ16" s="285" t="e">
        <f>'4-5_Prison and Probation 100K'!FJ15/'4-5_Prison and Probation 100K'!EL15*100</f>
        <v>#VALUE!</v>
      </c>
      <c r="FK16" s="285" t="e">
        <f>'4-5_Prison and Probation 100K'!FK15/'4-5_Prison and Probation 100K'!EM15*100</f>
        <v>#VALUE!</v>
      </c>
      <c r="FL16" s="346" t="e">
        <f t="shared" si="17"/>
        <v>#VALUE!</v>
      </c>
      <c r="FM16" s="288" t="s">
        <v>3336</v>
      </c>
      <c r="FN16" s="285" t="e">
        <f>'4-5_Prison and Probation 100K'!FN15/'4-5_Prison and Probation 100K'!FF15*100</f>
        <v>#VALUE!</v>
      </c>
      <c r="FO16" s="285" t="e">
        <f>'4-5_Prison and Probation 100K'!FO15/'4-5_Prison and Probation 100K'!FG15*100</f>
        <v>#VALUE!</v>
      </c>
      <c r="FP16" s="285" t="e">
        <f>'4-5_Prison and Probation 100K'!FP15/'4-5_Prison and Probation 100K'!FH15*100</f>
        <v>#VALUE!</v>
      </c>
      <c r="FQ16" s="285" t="e">
        <f>'4-5_Prison and Probation 100K'!FQ15/'4-5_Prison and Probation 100K'!FI15*100</f>
        <v>#VALUE!</v>
      </c>
      <c r="FR16" s="285" t="e">
        <f>'4-5_Prison and Probation 100K'!FR15/'4-5_Prison and Probation 100K'!FJ15*100</f>
        <v>#VALUE!</v>
      </c>
      <c r="FS16" s="285" t="e">
        <f>'4-5_Prison and Probation 100K'!FS15/'4-5_Prison and Probation 100K'!FK15*100</f>
        <v>#VALUE!</v>
      </c>
      <c r="FT16" s="346" t="e">
        <f t="shared" si="18"/>
        <v>#VALUE!</v>
      </c>
      <c r="FU16" s="288" t="s">
        <v>3336</v>
      </c>
      <c r="FV16" s="285">
        <f>'4-5_Prison and Probation 100K'!FV15/'4-5_Prison and Probation 100K'!EH15*100</f>
        <v>0</v>
      </c>
      <c r="FW16" s="285">
        <f>'4-5_Prison and Probation 100K'!FW15/'4-5_Prison and Probation 100K'!EI15*100</f>
        <v>0</v>
      </c>
      <c r="FX16" s="285">
        <f>'4-5_Prison and Probation 100K'!FX15/'4-5_Prison and Probation 100K'!EJ15*100</f>
        <v>0</v>
      </c>
      <c r="FY16" s="285">
        <f>'4-5_Prison and Probation 100K'!FY15/'4-5_Prison and Probation 100K'!EK15*100</f>
        <v>0</v>
      </c>
      <c r="FZ16" s="285" t="e">
        <f>'4-5_Prison and Probation 100K'!FZ15/'4-5_Prison and Probation 100K'!EL15*100</f>
        <v>#VALUE!</v>
      </c>
      <c r="GA16" s="285" t="e">
        <f>'4-5_Prison and Probation 100K'!GA15/'4-5_Prison and Probation 100K'!EM15*100</f>
        <v>#VALUE!</v>
      </c>
      <c r="GB16" s="346" t="e">
        <f t="shared" si="19"/>
        <v>#VALUE!</v>
      </c>
      <c r="GC16" s="288" t="s">
        <v>3336</v>
      </c>
      <c r="GE16" s="133">
        <f>'4-5_Prison and Probation'!HA15/'4-5_Prison and Probation 100K'!$G15*100</f>
        <v>88.190834915318803</v>
      </c>
      <c r="GF16" s="285">
        <f>'4-5_Prison and Probation 100K'!GF15/'4-5_Prison and Probation 100K'!GE15*100</f>
        <v>3.5795939259512028</v>
      </c>
      <c r="GG16" s="285">
        <f>'4-5_Prison and Probation 100K'!GG15/'4-5_Prison and Probation 100K'!GE15*100</f>
        <v>1.2739074493550635</v>
      </c>
      <c r="GH16" s="285">
        <f>'4-5_Prison and Probation 100K'!GH15/'4-5_Prison and Probation 100K'!GE15*100</f>
        <v>2.0201330830916229</v>
      </c>
      <c r="GI16" s="285">
        <f>'4-5_Prison and Probation 100K'!GI15/'4-5_Prison and Probation 100K'!GH15*100</f>
        <v>23.226351351351347</v>
      </c>
      <c r="GJ16" s="288" t="s">
        <v>3336</v>
      </c>
      <c r="GK16" s="133">
        <f>'4-5_Prison and Probation'!HG15/'4-5_Prison and Probation 100K'!$G15*100</f>
        <v>4.3771905608029762</v>
      </c>
      <c r="GL16" s="285">
        <f>'4-5_Prison and Probation 100K'!GL15/'4-5_Prison and Probation 100K'!GK15*100</f>
        <v>1.2719147473358541</v>
      </c>
      <c r="GM16" s="285">
        <f>'4-5_Prison and Probation 100K'!GM15/'4-5_Prison and Probation 100K'!GK15*100</f>
        <v>6.8752148504640759E-2</v>
      </c>
      <c r="GN16" s="285">
        <f>'4-5_Prison and Probation 100K'!GN15/'4-5_Prison and Probation 100K'!GK15*100</f>
        <v>9.7971811619113094</v>
      </c>
      <c r="GO16" s="285">
        <f>'4-5_Prison and Probation 100K'!GO15/'4-5_Prison and Probation 100K'!GN15*100</f>
        <v>21.754385964912281</v>
      </c>
      <c r="GP16" s="288" t="s">
        <v>3336</v>
      </c>
      <c r="GQ16" s="133" t="e">
        <f>'4-5_Prison and Probation'!HM15/'4-5_Prison and Probation 100K'!$G15*100</f>
        <v>#VALUE!</v>
      </c>
      <c r="GR16" s="285" t="e">
        <f>'4-5_Prison and Probation 100K'!GR15/'4-5_Prison and Probation 100K'!GQ15*100</f>
        <v>#VALUE!</v>
      </c>
      <c r="GS16" s="285" t="e">
        <f>'4-5_Prison and Probation 100K'!GS15/'4-5_Prison and Probation 100K'!GQ15*100</f>
        <v>#VALUE!</v>
      </c>
      <c r="GT16" s="285" t="e">
        <f>'4-5_Prison and Probation 100K'!GT15/'4-5_Prison and Probation 100K'!GQ15*100</f>
        <v>#VALUE!</v>
      </c>
      <c r="GU16" s="285" t="e">
        <f>'4-5_Prison and Probation 100K'!GU15/'4-5_Prison and Probation 100K'!GT15*100</f>
        <v>#VALUE!</v>
      </c>
      <c r="GV16" s="288" t="s">
        <v>3336</v>
      </c>
      <c r="GW16" s="133" t="e">
        <f>'4-5_Prison and Probation'!HS15/'4-5_Prison and Probation 100K'!$G15*100</f>
        <v>#VALUE!</v>
      </c>
      <c r="GX16" s="285" t="e">
        <f>'4-5_Prison and Probation 100K'!GX15/'4-5_Prison and Probation 100K'!GW15*100</f>
        <v>#VALUE!</v>
      </c>
      <c r="GY16" s="285" t="e">
        <f>'4-5_Prison and Probation 100K'!GY15/'4-5_Prison and Probation 100K'!GW15*100</f>
        <v>#VALUE!</v>
      </c>
      <c r="GZ16" s="285" t="e">
        <f>'4-5_Prison and Probation 100K'!GZ15/'4-5_Prison and Probation 100K'!GW15*100</f>
        <v>#VALUE!</v>
      </c>
      <c r="HA16" s="285">
        <f>'4-5_Prison and Probation 100K'!HA15/'4-5_Prison and Probation 100K'!GZ15*100</f>
        <v>14.634146341463413</v>
      </c>
      <c r="HB16" s="288" t="s">
        <v>3336</v>
      </c>
      <c r="HC16" s="133" t="e">
        <f>'4-5_Prison and Probation'!HY15/'4-5_Prison and Probation 100K'!$G15*100</f>
        <v>#VALUE!</v>
      </c>
      <c r="HD16" s="285" t="e">
        <f>'4-5_Prison and Probation 100K'!HD15/'4-5_Prison and Probation 100K'!HC15*100</f>
        <v>#VALUE!</v>
      </c>
      <c r="HE16" s="285" t="e">
        <f>'4-5_Prison and Probation 100K'!HE15/'4-5_Prison and Probation 100K'!HC15*100</f>
        <v>#VALUE!</v>
      </c>
      <c r="HF16" s="285" t="e">
        <f>'4-5_Prison and Probation 100K'!HF15/'4-5_Prison and Probation 100K'!HC15*100</f>
        <v>#VALUE!</v>
      </c>
      <c r="HG16" s="285" t="e">
        <f>'4-5_Prison and Probation 100K'!HG15/'4-5_Prison and Probation 100K'!HF15*100</f>
        <v>#VALUE!</v>
      </c>
      <c r="HH16" s="288" t="s">
        <v>3336</v>
      </c>
      <c r="HI16" s="133">
        <f>'4-5_Prison and Probation'!IE15/'4-5_Prison and Probation 100K'!$G15*100</f>
        <v>8.0893009470184936</v>
      </c>
      <c r="HJ16" s="285">
        <f>'4-5_Prison and Probation 100K'!HJ15/'4-5_Prison and Probation 100K'!HI15*100</f>
        <v>1.0974702380952381</v>
      </c>
      <c r="HK16" s="285">
        <f>'4-5_Prison and Probation 100K'!HK15/'4-5_Prison and Probation 100K'!HI15*100</f>
        <v>0</v>
      </c>
      <c r="HL16" s="285">
        <f>'4-5_Prison and Probation 100K'!HL15/'4-5_Prison and Probation 100K'!HI15*100</f>
        <v>12.890625</v>
      </c>
      <c r="HM16" s="285">
        <f>'4-5_Prison and Probation 100K'!HM15/'4-5_Prison and Probation 100K'!HL15*100</f>
        <v>21.356421356421357</v>
      </c>
      <c r="HN16" s="288" t="s">
        <v>3336</v>
      </c>
      <c r="HO16" s="133" t="e">
        <f>'4-5_Prison and Probation'!IK15/'4-5_Prison and Probation 100K'!$G15*100</f>
        <v>#VALUE!</v>
      </c>
      <c r="HP16" s="285" t="e">
        <f>'4-5_Prison and Probation 100K'!HP15/'4-5_Prison and Probation 100K'!HO15*100</f>
        <v>#VALUE!</v>
      </c>
      <c r="HQ16" s="285" t="e">
        <f>'4-5_Prison and Probation 100K'!HQ15/'4-5_Prison and Probation 100K'!HO15*100</f>
        <v>#VALUE!</v>
      </c>
      <c r="HR16" s="285" t="e">
        <f>'4-5_Prison and Probation 100K'!HR15/'4-5_Prison and Probation 100K'!HO15*100</f>
        <v>#VALUE!</v>
      </c>
      <c r="HS16" s="285">
        <f>'4-5_Prison and Probation 100K'!HS15/'4-5_Prison and Probation 100K'!HR15*100</f>
        <v>21.043478260869563</v>
      </c>
      <c r="HT16" s="288" t="s">
        <v>3336</v>
      </c>
      <c r="HU16" s="133">
        <f>'4-5_Prison and Probation'!IQ15/'4-5_Prison and Probation 100K'!$G15*100</f>
        <v>2.5775618530957365</v>
      </c>
      <c r="HV16" s="285">
        <f>'4-5_Prison and Probation 100K'!HV15/'4-5_Prison and Probation 100K'!HU15*100</f>
        <v>1.1091652072387623</v>
      </c>
      <c r="HW16" s="285">
        <f>'4-5_Prison and Probation 100K'!HW15/'4-5_Prison and Probation 100K'!HU15*100</f>
        <v>0.17513134851138354</v>
      </c>
      <c r="HX16" s="285">
        <f>'4-5_Prison and Probation 100K'!HX15/'4-5_Prison and Probation 100K'!HU15*100</f>
        <v>7.8809106830122602</v>
      </c>
      <c r="HY16" s="285">
        <f>'4-5_Prison and Probation 100K'!HY15/'4-5_Prison and Probation 100K'!HX15*100</f>
        <v>29.629629629629626</v>
      </c>
      <c r="HZ16" s="288" t="s">
        <v>3336</v>
      </c>
      <c r="IA16" s="133" t="e">
        <f>'4-5_Prison and Probation'!IW15/'4-5_Prison and Probation 100K'!$G15*100</f>
        <v>#VALUE!</v>
      </c>
      <c r="IB16" s="285" t="e">
        <f>'4-5_Prison and Probation 100K'!IB15/'4-5_Prison and Probation 100K'!IA15*100</f>
        <v>#VALUE!</v>
      </c>
      <c r="IC16" s="285" t="e">
        <f>'4-5_Prison and Probation 100K'!IC15/'4-5_Prison and Probation 100K'!IA15*100</f>
        <v>#VALUE!</v>
      </c>
      <c r="ID16" s="285" t="e">
        <f>'4-5_Prison and Probation 100K'!ID15/'4-5_Prison and Probation 100K'!IA15*100</f>
        <v>#VALUE!</v>
      </c>
      <c r="IE16" s="285">
        <f>'4-5_Prison and Probation 100K'!IE15/'4-5_Prison and Probation 100K'!ID15*100</f>
        <v>25.381679389312971</v>
      </c>
      <c r="IF16" s="288" t="s">
        <v>3336</v>
      </c>
      <c r="IG16" s="133" t="e">
        <f>'4-5_Prison and Probation'!JC15/'4-5_Prison and Probation 100K'!$G15*100</f>
        <v>#VALUE!</v>
      </c>
      <c r="IH16" s="285" t="e">
        <f>'4-5_Prison and Probation 100K'!IH15/'4-5_Prison and Probation 100K'!IG15*100</f>
        <v>#VALUE!</v>
      </c>
      <c r="II16" s="285" t="e">
        <f>'4-5_Prison and Probation 100K'!II15/'4-5_Prison and Probation 100K'!IG15*100</f>
        <v>#VALUE!</v>
      </c>
      <c r="IJ16" s="285" t="e">
        <f>'4-5_Prison and Probation 100K'!IJ15/'4-5_Prison and Probation 100K'!IG15*100</f>
        <v>#VALUE!</v>
      </c>
      <c r="IK16" s="285" t="e">
        <f>'4-5_Prison and Probation 100K'!IK15/'4-5_Prison and Probation 100K'!IJ15*100</f>
        <v>#VALUE!</v>
      </c>
      <c r="IL16" s="288" t="s">
        <v>3336</v>
      </c>
      <c r="IM16" s="133">
        <f>'4-5_Prison and Probation'!JI15/'4-5_Prison and Probation 100K'!$G15*100</f>
        <v>4.2688517088339779</v>
      </c>
      <c r="IN16" s="285">
        <f>'4-5_Prison and Probation 100K'!IN15/'4-5_Prison and Probation 100K'!IM15*100</f>
        <v>4.2298202326401135</v>
      </c>
      <c r="IO16" s="285">
        <f>'4-5_Prison and Probation 100K'!IO15/'4-5_Prison and Probation 100K'!IM15*100</f>
        <v>0.63447303489601692</v>
      </c>
      <c r="IP16" s="285">
        <f>'4-5_Prison and Probation 100K'!IP15/'4-5_Prison and Probation 100K'!IM15*100</f>
        <v>20.232640112795206</v>
      </c>
      <c r="IQ16" s="285">
        <f>'4-5_Prison and Probation 100K'!IQ15/'4-5_Prison and Probation 100K'!IP15*100</f>
        <v>30.662020905923349</v>
      </c>
      <c r="IR16" s="288" t="s">
        <v>3336</v>
      </c>
      <c r="IS16" s="133" t="e">
        <f>'4-5_Prison and Probation'!JO15/'4-5_Prison and Probation 100K'!$G15*100</f>
        <v>#VALUE!</v>
      </c>
      <c r="IT16" s="285" t="e">
        <f>'4-5_Prison and Probation 100K'!IT15/'4-5_Prison and Probation 100K'!IS15*100</f>
        <v>#VALUE!</v>
      </c>
      <c r="IU16" s="285" t="e">
        <f>'4-5_Prison and Probation 100K'!IU15/'4-5_Prison and Probation 100K'!IS15*100</f>
        <v>#VALUE!</v>
      </c>
      <c r="IV16" s="285" t="e">
        <f>'4-5_Prison and Probation 100K'!IV15/'4-5_Prison and Probation 100K'!IS15*100</f>
        <v>#VALUE!</v>
      </c>
      <c r="IW16" s="285" t="e">
        <f>'4-5_Prison and Probation 100K'!IW15/'4-5_Prison and Probation 100K'!IV15*100</f>
        <v>#VALUE!</v>
      </c>
      <c r="IX16" s="381" t="s">
        <v>3336</v>
      </c>
      <c r="IY16" s="133">
        <f>'4-5_Prison and Probation'!KO15/'4-5_Prison and Probation 100K'!H15*100</f>
        <v>57.472876258371841</v>
      </c>
      <c r="IZ16" s="285">
        <f>'4-5_Prison and Probation'!AO15/'4-5_Prison and Probation'!KO15</f>
        <v>1.7889239927935454</v>
      </c>
      <c r="JA16" s="133">
        <f>'4-5_Prison and Probation 100K'!IZ15/'4-5_Prison and Probation 100K'!IY15*100</f>
        <v>95.815556541946279</v>
      </c>
      <c r="JB16" s="133">
        <f>'4-5_Prison and Probation 100K'!JA15/'4-5_Prison and Probation 100K'!IY15*100</f>
        <v>4.1844434580537353</v>
      </c>
      <c r="JC16" s="288" t="s">
        <v>3336</v>
      </c>
      <c r="JD16" s="285">
        <f>'4-5_Prison and Probation 100K'!JC15/'4-5_Prison and Probation 100K'!IY15*100</f>
        <v>17.418209352724613</v>
      </c>
      <c r="JE16" s="285">
        <f>'4-5_Prison and Probation 100K'!JD15/'4-5_Prison and Probation 100K'!IY15*100</f>
        <v>1.6083970860857988</v>
      </c>
      <c r="JF16" s="285">
        <f>'4-5_Prison and Probation 100K'!JE15/'4-5_Prison and Probation 100K'!JC15*100</f>
        <v>5.9766152001199213</v>
      </c>
      <c r="JG16" s="285">
        <f>'4-5_Prison and Probation 100K'!JF15/'4-5_Prison and Probation 100K'!JD15*100</f>
        <v>13.7987012987013</v>
      </c>
      <c r="JH16" s="285">
        <f>'4-5_Prison and Probation 100K'!JG15/'4-5_Prison and Probation 100K'!JC15*100</f>
        <v>19.440863438764804</v>
      </c>
      <c r="JI16" s="285">
        <f>'4-5_Prison and Probation 100K'!JH15/'4-5_Prison and Probation 100K'!JD15*100</f>
        <v>45.129870129870127</v>
      </c>
      <c r="JJ16" s="285">
        <f>'4-5_Prison and Probation 100K'!JI15/'4-5_Prison and Probation 100K'!JC15*100</f>
        <v>74.582521361115283</v>
      </c>
      <c r="JK16" s="285">
        <f>'4-5_Prison and Probation 100K'!JJ15/'4-5_Prison and Probation 100K'!JD15*100</f>
        <v>41.071428571428569</v>
      </c>
      <c r="JL16" s="285">
        <f>'4-5_Prison and Probation 100K'!JK15/'4-5_Prison and Probation 100K'!IZ15*100</f>
        <v>81.821105067527057</v>
      </c>
      <c r="JM16" s="285">
        <f>'4-5_Prison and Probation 100K'!JL15/'4-5_Prison and Probation 100K'!JA15*100</f>
        <v>61.562461000873583</v>
      </c>
      <c r="JN16" s="288" t="s">
        <v>3336</v>
      </c>
      <c r="JO16" s="285">
        <f>'4-5_Prison and Probation 100K'!JN15/'4-5_Prison and Probation 100K'!JK15*100</f>
        <v>1.7005601923704599</v>
      </c>
      <c r="JP16" s="285" t="e">
        <f>'4-5_Prison and Probation 100K'!JO15/'4-5_Prison and Probation 100K'!JL15</f>
        <v>#VALUE!</v>
      </c>
      <c r="JQ16" s="285">
        <f>'4-5_Prison and Probation 100K'!JP15/'4-5_Prison and Probation 100K'!JK15*100</f>
        <v>92.218588261938223</v>
      </c>
      <c r="JR16" s="285" t="e">
        <f>'4-5_Prison and Probation 100K'!JQ15/'4-5_Prison and Probation 100K'!JL15*100</f>
        <v>#VALUE!</v>
      </c>
      <c r="JS16" s="285" t="e">
        <f>'4-5_Prison and Probation 100K'!JR15/'4-5_Prison and Probation 100K'!JK15*100</f>
        <v>#VALUE!</v>
      </c>
      <c r="JT16" s="285" t="e">
        <f>'4-5_Prison and Probation 100K'!JS15/'4-5_Prison and Probation 100K'!JL15*100</f>
        <v>#VALUE!</v>
      </c>
      <c r="JU16" s="288" t="s">
        <v>3336</v>
      </c>
      <c r="JV16" s="285" t="e">
        <f>'4-5_Prison and Probation 100K'!JU15/'4-5_Prison and Probation 100K'!JK15*100</f>
        <v>#VALUE!</v>
      </c>
      <c r="JW16" s="285" t="e">
        <f>'4-5_Prison and Probation 100K'!JV15/'4-5_Prison and Probation 100K'!JL15*100</f>
        <v>#VALUE!</v>
      </c>
      <c r="JX16" s="285" t="e">
        <f>'4-5_Prison and Probation 100K'!JW15/'4-5_Prison and Probation 100K'!JK15*100</f>
        <v>#VALUE!</v>
      </c>
      <c r="JY16" s="285" t="e">
        <f>'4-5_Prison and Probation 100K'!JX15/'4-5_Prison and Probation 100K'!JL15*100</f>
        <v>#VALUE!</v>
      </c>
      <c r="JZ16" s="285">
        <f>'4-5_Prison and Probation 100K'!JY15/'4-5_Prison and Probation 100K'!JK15*100</f>
        <v>11.602176823622665</v>
      </c>
      <c r="KA16" s="285" t="e">
        <f>'4-5_Prison and Probation 100K'!JZ15/'4-5_Prison and Probation 100K'!JL15*100</f>
        <v>#VALUE!</v>
      </c>
      <c r="KB16" s="288" t="s">
        <v>3336</v>
      </c>
      <c r="KC16" s="285">
        <f>'4-5_Prison and Probation 100K'!KB15/'4-5_Prison and Probation 100K'!JK15*100</f>
        <v>0.18784096131941622</v>
      </c>
      <c r="KD16" s="285" t="e">
        <f>'4-5_Prison and Probation 100K'!KC15/'4-5_Prison and Probation 100K'!JL15*100</f>
        <v>#VALUE!</v>
      </c>
      <c r="KE16" s="285" t="e">
        <f>'4-5_Prison and Probation 100K'!KD15/'4-5_Prison and Probation 100K'!JK15*100</f>
        <v>#VALUE!</v>
      </c>
      <c r="KF16" s="285" t="e">
        <f>'4-5_Prison and Probation 100K'!KE15/'4-5_Prison and Probation 100K'!JL15*100</f>
        <v>#VALUE!</v>
      </c>
      <c r="KG16" s="288" t="s">
        <v>3336</v>
      </c>
      <c r="KH16" s="285">
        <f>'4-5_Prison and Probation 100K'!KG15</f>
        <v>257.48684288592847</v>
      </c>
      <c r="KI16" s="285">
        <f>'4-5_Prison and Probation 100K'!KH15/'4-5_Prison and Probation 100K'!KG15*100</f>
        <v>6.7770758702906138</v>
      </c>
      <c r="KJ16" s="285">
        <f>'4-5_Prison and Probation 100K'!KI15/'4-5_Prison and Probation 100K'!KG15*100</f>
        <v>1.1687636234009855E-3</v>
      </c>
      <c r="KK16" s="285">
        <f>'4-5_Prison and Probation 100K'!KJ15/'4-5_Prison and Probation 100K'!KG15*100</f>
        <v>0</v>
      </c>
      <c r="KL16" s="285" t="e">
        <f>'4-5_Prison and Probation 100K'!KK15/'4-5_Prison and Probation 100K'!KJ15*100</f>
        <v>#VALUE!</v>
      </c>
      <c r="KM16" s="288" t="s">
        <v>3336</v>
      </c>
      <c r="KN16" s="285" t="e">
        <f>'4-5_Prison and Probation'!OZ15/G16*100</f>
        <v>#VALUE!</v>
      </c>
      <c r="KO16" s="285" t="e">
        <f>'4-5_Prison and Probation 100K'!KN15/'4-5_Prison and Probation 100K'!KM15*100</f>
        <v>#VALUE!</v>
      </c>
      <c r="KP16" s="285" t="e">
        <f>'4-5_Prison and Probation 100K'!KO15/'4-5_Prison and Probation 100K'!KM15*100</f>
        <v>#VALUE!</v>
      </c>
      <c r="KQ16" s="285" t="e">
        <f>'4-5_Prison and Probation 100K'!KP15/'4-5_Prison and Probation 100K'!KM15*100</f>
        <v>#VALUE!</v>
      </c>
      <c r="KR16" s="285" t="e">
        <f>'4-5_Prison and Probation 100K'!KQ15/'4-5_Prison and Probation 100K'!KP15*100</f>
        <v>#VALUE!</v>
      </c>
      <c r="KS16" s="288" t="s">
        <v>3336</v>
      </c>
      <c r="KT16" s="285" t="e">
        <f>'4-5_Prison and Probation'!PF15/G16*100</f>
        <v>#VALUE!</v>
      </c>
      <c r="KU16" s="285" t="e">
        <f>'4-5_Prison and Probation'!PG15/'4-5_Prison and Probation'!PF15*100</f>
        <v>#VALUE!</v>
      </c>
      <c r="KV16" s="285" t="e">
        <f>'4-5_Prison and Probation'!PH15/'4-5_Prison and Probation'!PF15*100</f>
        <v>#VALUE!</v>
      </c>
      <c r="KW16" s="285" t="e">
        <f>'4-5_Prison and Probation'!PI15/'4-5_Prison and Probation'!PF15*100</f>
        <v>#VALUE!</v>
      </c>
      <c r="KX16" s="285" t="e">
        <f>'4-5_Prison and Probation'!PJ15/'4-5_Prison and Probation'!PF15*100</f>
        <v>#VALUE!</v>
      </c>
      <c r="KY16" s="285" t="e">
        <f>'4-5_Prison and Probation'!PK15/'4-5_Prison and Probation'!PF15*100</f>
        <v>#VALUE!</v>
      </c>
      <c r="KZ16" s="285" t="e">
        <f>'4-5_Prison and Probation'!PL15/'4-5_Prison and Probation'!PF15*100</f>
        <v>#VALUE!</v>
      </c>
      <c r="LA16" s="288" t="s">
        <v>3336</v>
      </c>
      <c r="LB16" s="285">
        <f>'4-5_Prison and Probation'!PN15/G16*100</f>
        <v>257.48684288592847</v>
      </c>
      <c r="LC16" s="285">
        <f>'4-5_Prison and Probation'!PO15/G16*100</f>
        <v>0</v>
      </c>
      <c r="LD16" s="288" t="s">
        <v>3336</v>
      </c>
      <c r="LE16" s="285">
        <f>'4-5_Prison and Probation 100K'!LD15/'4-5_Prison and Probation 100K'!LA15*100</f>
        <v>3.1591680740528636</v>
      </c>
      <c r="LF16" s="285" t="e">
        <f>'4-5_Prison and Probation 100K'!LE15/'4-5_Prison and Probation 100K'!LB15*100</f>
        <v>#DIV/0!</v>
      </c>
      <c r="LG16" s="285">
        <f>'4-5_Prison and Probation 100K'!LF15/'4-5_Prison and Probation 100K'!LA15*100</f>
        <v>72.348221433956112</v>
      </c>
      <c r="LH16" s="285" t="e">
        <f>'4-5_Prison and Probation 100K'!LG15/'4-5_Prison and Probation 100K'!LB15*100</f>
        <v>#DIV/0!</v>
      </c>
      <c r="LI16" s="285">
        <f>'4-5_Prison and Probation 100K'!LH15/'4-5_Prison and Probation 100K'!LA15*100</f>
        <v>0</v>
      </c>
      <c r="LJ16" s="285" t="e">
        <f>'4-5_Prison and Probation 100K'!LI15/'4-5_Prison and Probation 100K'!LB15*100</f>
        <v>#DIV/0!</v>
      </c>
      <c r="LK16" s="288" t="s">
        <v>3336</v>
      </c>
      <c r="LL16" s="285" t="e">
        <f>'4-5_Prison and Probation 100K'!LK15/'4-5_Prison and Probation 100K'!LA15*100</f>
        <v>#VALUE!</v>
      </c>
      <c r="LM16" s="285" t="e">
        <f>'4-5_Prison and Probation 100K'!LL15/'4-5_Prison and Probation 100K'!LB15*100</f>
        <v>#VALUE!</v>
      </c>
      <c r="LN16" s="285">
        <f>'4-5_Prison and Probation 100K'!LM15/'4-5_Prison and Probation 100K'!LA15*100</f>
        <v>22.408704951467094</v>
      </c>
      <c r="LO16" s="285" t="e">
        <f>'4-5_Prison and Probation 100K'!LN15/'4-5_Prison and Probation 100K'!LB15*100</f>
        <v>#DIV/0!</v>
      </c>
      <c r="LP16" s="285">
        <f>'4-5_Prison and Probation 100K'!LO15/'4-5_Prison and Probation 100K'!LA15*100</f>
        <v>5.5101361025239468</v>
      </c>
      <c r="LQ16" s="285" t="e">
        <f>'4-5_Prison and Probation 100K'!LP15/'4-5_Prison and Probation 100K'!LB15*100</f>
        <v>#VALUE!</v>
      </c>
      <c r="LR16" s="288" t="s">
        <v>3336</v>
      </c>
      <c r="LS16" s="285" t="e">
        <f>'4-5_Prison and Probation 100K'!LR15/'4-5_Prison and Probation 100K'!LA15*100</f>
        <v>#VALUE!</v>
      </c>
      <c r="LT16" s="285" t="e">
        <f>'4-5_Prison and Probation 100K'!LS15/'4-5_Prison and Probation 100K'!LB15*100</f>
        <v>#VALUE!</v>
      </c>
      <c r="LU16" s="285" t="e">
        <f>'4-5_Prison and Probation 100K'!LT15/'4-5_Prison and Probation 100K'!LA15*100</f>
        <v>#VALUE!</v>
      </c>
      <c r="LV16" s="285" t="e">
        <f>'4-5_Prison and Probation 100K'!LU15/'4-5_Prison and Probation 100K'!LB15*100</f>
        <v>#VALUE!</v>
      </c>
      <c r="LW16" s="285" t="e">
        <f>'4-5_Prison and Probation 100K'!LV15/'4-5_Prison and Probation 100K'!LA15*100</f>
        <v>#VALUE!</v>
      </c>
      <c r="LX16" s="285" t="e">
        <f>'4-5_Prison and Probation 100K'!LW15/'4-5_Prison and Probation 100K'!LB15*100</f>
        <v>#VALUE!</v>
      </c>
      <c r="LY16" s="288" t="s">
        <v>3336</v>
      </c>
      <c r="LZ16" s="285" t="e">
        <f>'4-5_Prison and Probation 100K'!LY15/'4-5_Prison and Probation 100K'!LA15*100</f>
        <v>#VALUE!</v>
      </c>
      <c r="MA16" s="285" t="e">
        <f>'4-5_Prison and Probation 100K'!LZ15/'4-5_Prison and Probation 100K'!LB15*100</f>
        <v>#VALUE!</v>
      </c>
      <c r="MB16" s="285">
        <f>'4-5_Prison and Probation 100K'!MA15/'4-5_Prison and Probation 100K'!LA15*100</f>
        <v>3.7166683224151336</v>
      </c>
      <c r="MC16" s="285" t="e">
        <f>'4-5_Prison and Probation 100K'!MB15/'4-5_Prison and Probation 100K'!LB15*100</f>
        <v>#DIV/0!</v>
      </c>
      <c r="MD16" s="285" t="e">
        <f>'4-5_Prison and Probation 100K'!MC15/'4-5_Prison and Probation 100K'!LA15*100</f>
        <v>#VALUE!</v>
      </c>
      <c r="ME16" s="285" t="e">
        <f>'4-5_Prison and Probation 100K'!MD15/'4-5_Prison and Probation 100K'!LB15*100</f>
        <v>#VALUE!</v>
      </c>
      <c r="MF16" s="288" t="s">
        <v>3336</v>
      </c>
      <c r="MG16" s="285" t="e">
        <f>'4-5_Prison and Probation 100K'!MF15</f>
        <v>#VALUE!</v>
      </c>
      <c r="MH16" s="285" t="e">
        <f>'4-5_Prison and Probation 100K'!MG15/'4-5_Prison and Probation 100K'!MF15*100</f>
        <v>#VALUE!</v>
      </c>
      <c r="MI16" s="285" t="e">
        <f>'4-5_Prison and Probation 100K'!MH15/'4-5_Prison and Probation 100K'!MF15*100</f>
        <v>#VALUE!</v>
      </c>
      <c r="MJ16" s="285" t="e">
        <f>'4-5_Prison and Probation 100K'!MI15/'4-5_Prison and Probation 100K'!MF15*100</f>
        <v>#VALUE!</v>
      </c>
      <c r="MK16" s="285" t="e">
        <f>'4-5_Prison and Probation 100K'!MJ15/'4-5_Prison and Probation 100K'!MF15*100</f>
        <v>#VALUE!</v>
      </c>
      <c r="ML16" s="285" t="e">
        <f>'4-5_Prison and Probation 100K'!MK15/'4-5_Prison and Probation 100K'!MF15*100</f>
        <v>#VALUE!</v>
      </c>
      <c r="MM16" s="285" t="e">
        <f>'4-5_Prison and Probation 100K'!ML15/'4-5_Prison and Probation 100K'!MF15*100</f>
        <v>#VALUE!</v>
      </c>
      <c r="MN16" s="288" t="s">
        <v>3336</v>
      </c>
      <c r="MO16" s="285">
        <f>'4-5_Prison and Probation 100K'!MN15</f>
        <v>6.8608587421922484</v>
      </c>
      <c r="MP16" s="288" t="s">
        <v>3336</v>
      </c>
      <c r="MQ16" s="285">
        <f>'4-5_Prison and Probation 100K'!MP15/'4-5_Prison and Probation 100K'!MN15*100</f>
        <v>0.46933941573822252</v>
      </c>
      <c r="MR16" s="285">
        <f>'4-5_Prison and Probation 100K'!MQ15/'4-5_Prison and Probation 100K'!MN15*100</f>
        <v>0.64698657776997981</v>
      </c>
      <c r="MS16" s="285">
        <f>'4-5_Prison and Probation 100K'!MR15/'4-5_Prison and Probation 100K'!MN15*100</f>
        <v>9.0841301868584949</v>
      </c>
      <c r="MT16" s="285">
        <f>'4-5_Prison and Probation 100K'!MS15/'4-5_Prison and Probation 100K'!MN15*100</f>
        <v>67.521273795946996</v>
      </c>
      <c r="MU16" s="288" t="s">
        <v>3336</v>
      </c>
      <c r="MV16" s="285">
        <f>'4-5_Prison and Probation 100K'!MU15/'4-5_Prison and Probation 100K'!MN15*100</f>
        <v>1.5856654092464249</v>
      </c>
      <c r="MW16" s="285" t="e">
        <f>'4-5_Prison and Probation 100K'!MV15/'4-5_Prison and Probation 100K'!MN15*100</f>
        <v>#VALUE!</v>
      </c>
      <c r="MX16" s="285" t="e">
        <f>'4-5_Prison and Probation 100K'!MW15/'4-5_Prison and Probation 100K'!MN15*100</f>
        <v>#VALUE!</v>
      </c>
      <c r="MY16" s="285">
        <f>'4-5_Prison and Probation 100K'!MX15/'4-5_Prison and Probation 100K'!MN15*100</f>
        <v>25.078954294236333</v>
      </c>
      <c r="MZ16" s="288" t="s">
        <v>3336</v>
      </c>
      <c r="NA16" s="285" t="e">
        <f>'4-5_Prison and Probation 100K'!MZ15</f>
        <v>#VALUE!</v>
      </c>
      <c r="NB16" s="285" t="e">
        <f>'4-5_Prison and Probation 100K'!NA15/'4-5_Prison and Probation 100K'!MZ15*100</f>
        <v>#VALUE!</v>
      </c>
      <c r="NC16" s="285" t="e">
        <f>'4-5_Prison and Probation 100K'!NB15/'4-5_Prison and Probation 100K'!MZ15*100</f>
        <v>#VALUE!</v>
      </c>
      <c r="ND16" s="285" t="e">
        <f>'4-5_Prison and Probation 100K'!NC15/'4-5_Prison and Probation 100K'!MZ15*100</f>
        <v>#VALUE!</v>
      </c>
      <c r="NG16" s="133">
        <f t="shared" si="0"/>
        <v>88.190834915318803</v>
      </c>
      <c r="NH16" s="285">
        <f>'4-5_Prison and Probation'!HG15/'4-5_Prison and Probation'!$HA15*100</f>
        <v>4.9633168401296706</v>
      </c>
      <c r="NI16" s="285" t="e">
        <f>'4-5_Prison and Probation'!HM15/'4-5_Prison and Probation'!$HA15*100</f>
        <v>#VALUE!</v>
      </c>
      <c r="NJ16" s="285" t="e">
        <f>'4-5_Prison and Probation'!HS15/'4-5_Prison and Probation'!$HA15*100</f>
        <v>#VALUE!</v>
      </c>
      <c r="NK16" s="285" t="e">
        <f>'4-5_Prison and Probation'!HY15/'4-5_Prison and Probation'!$HA15*100</f>
        <v>#VALUE!</v>
      </c>
      <c r="NL16" s="285">
        <f>'4-5_Prison and Probation'!IE15/'4-5_Prison and Probation'!$HA15*100</f>
        <v>9.1724961610646645</v>
      </c>
      <c r="NM16" s="285" t="e">
        <f>'4-5_Prison and Probation'!IK15/'4-5_Prison and Probation'!$HA15*100</f>
        <v>#VALUE!</v>
      </c>
      <c r="NN16" s="285">
        <f>'4-5_Prison and Probation'!IQ15/'4-5_Prison and Probation'!$HA15*100</f>
        <v>2.9227094352499572</v>
      </c>
      <c r="NO16" s="285" t="e">
        <f>'4-5_Prison and Probation'!IW15/'4-5_Prison and Probation'!$HA15*100</f>
        <v>#VALUE!</v>
      </c>
      <c r="NP16" s="285" t="e">
        <f>'4-5_Prison and Probation'!JC15/'4-5_Prison and Probation'!$HA15*100</f>
        <v>#VALUE!</v>
      </c>
      <c r="NQ16" s="285">
        <f>'4-5_Prison and Probation'!JI15/'4-5_Prison and Probation'!$HA15*100</f>
        <v>4.8404709094011258</v>
      </c>
      <c r="NR16" s="285" t="e">
        <f>'4-5_Prison and Probation'!JO15/'4-5_Prison and Probation'!$HA15*100</f>
        <v>#VALUE!</v>
      </c>
      <c r="NU16" s="285">
        <f>'4-5_Prison and Probation'!HA15/'4-5_Prison and Probation 100K'!$G15*100</f>
        <v>88.190834915318803</v>
      </c>
      <c r="NV16" s="285">
        <f>'4-5_Prison and Probation'!HG15/'4-5_Prison and Probation 100K'!$G15*100</f>
        <v>4.3771905608029762</v>
      </c>
      <c r="NW16" s="285" t="e">
        <f>'4-5_Prison and Probation'!HM15/'4-5_Prison and Probation 100K'!$G15*100</f>
        <v>#VALUE!</v>
      </c>
      <c r="NX16" s="285" t="e">
        <f>'4-5_Prison and Probation'!HS15/'4-5_Prison and Probation 100K'!$G15*100</f>
        <v>#VALUE!</v>
      </c>
      <c r="NY16" s="285" t="e">
        <f>'4-5_Prison and Probation'!HY15/'4-5_Prison and Probation 100K'!$G15*100</f>
        <v>#VALUE!</v>
      </c>
      <c r="NZ16" s="285">
        <f>'4-5_Prison and Probation'!IE15/'4-5_Prison and Probation 100K'!$G15*100</f>
        <v>8.0893009470184936</v>
      </c>
      <c r="OA16" s="285" t="e">
        <f>'4-5_Prison and Probation'!IK15/'4-5_Prison and Probation 100K'!$G15*100</f>
        <v>#VALUE!</v>
      </c>
      <c r="OB16" s="285">
        <f>'4-5_Prison and Probation'!IQ15/'4-5_Prison and Probation 100K'!$G15*100</f>
        <v>2.5775618530957365</v>
      </c>
      <c r="OC16" s="285" t="e">
        <f>'4-5_Prison and Probation'!IW15/'4-5_Prison and Probation 100K'!$G15*100</f>
        <v>#VALUE!</v>
      </c>
      <c r="OD16" s="285" t="e">
        <f>'4-5_Prison and Probation'!JC15/'4-5_Prison and Probation 100K'!$G15*100</f>
        <v>#VALUE!</v>
      </c>
      <c r="OE16" s="285">
        <f>'4-5_Prison and Probation'!JI15/'4-5_Prison and Probation 100K'!$G15*100</f>
        <v>4.2688517088339779</v>
      </c>
      <c r="OF16" s="285" t="e">
        <f>'4-5_Prison and Probation'!JO15/'4-5_Prison and Probation 100K'!$G15*100</f>
        <v>#VALUE!</v>
      </c>
      <c r="OI16" s="133">
        <f>10000/'4-5_Prison and Probation'!$AJ15*'4-5_Prison and Probation'!DW15</f>
        <v>23.36642424577607</v>
      </c>
      <c r="OJ16" s="133">
        <f>10000/'4-5_Prison and Probation'!$AJ15*'4-5_Prison and Probation'!DX15</f>
        <v>22.951635649697202</v>
      </c>
      <c r="OK16" s="133">
        <f>10000/'4-5_Prison and Probation'!$AJ15*'4-5_Prison and Probation'!DY15</f>
        <v>21.430744130741363</v>
      </c>
      <c r="OL16" s="133">
        <f>10000/'4-5_Prison and Probation'!$AJ15*'4-5_Prison and Probation'!DZ15</f>
        <v>18.250698227470064</v>
      </c>
      <c r="OM16" s="133">
        <f>10000/'4-5_Prison and Probation'!$AJ15*'4-5_Prison and Probation'!EA15</f>
        <v>32.353510494151479</v>
      </c>
      <c r="ON16" s="133">
        <f>10000/'4-5_Prison and Probation'!$AJ15*'4-5_Prison and Probation'!EB15</f>
        <v>26.753864447086801</v>
      </c>
      <c r="OP16" s="133">
        <f>'4-5_Prison and Probation'!ED15/'4-5_Prison and Probation'!DW15*100</f>
        <v>59.171597633136095</v>
      </c>
      <c r="OQ16" s="133">
        <f>'4-5_Prison and Probation'!EE15/'4-5_Prison and Probation'!DX15*100</f>
        <v>57.831325301204814</v>
      </c>
      <c r="OR16" s="133">
        <f>'4-5_Prison and Probation'!EF15/'4-5_Prison and Probation'!DY15*100</f>
        <v>62.580645161290327</v>
      </c>
      <c r="OS16" s="133">
        <f>'4-5_Prison and Probation'!EG15/'4-5_Prison and Probation'!DZ15*100</f>
        <v>58.333333333333336</v>
      </c>
      <c r="OT16" s="133">
        <f>'4-5_Prison and Probation'!EH15/'4-5_Prison and Probation'!EA15*100</f>
        <v>43.162393162393165</v>
      </c>
      <c r="OU16" s="133">
        <f>'4-5_Prison and Probation'!EI15/'4-5_Prison and Probation'!EB15*100</f>
        <v>48.837209302325576</v>
      </c>
      <c r="OW16" s="133" t="e">
        <f>'4-5_Prison and Probation'!EK15/'4-5_Prison and Probation'!ED15*100</f>
        <v>#VALUE!</v>
      </c>
      <c r="OX16" s="133" t="e">
        <f>'4-5_Prison and Probation'!EL15/'4-5_Prison and Probation'!EE15*100</f>
        <v>#VALUE!</v>
      </c>
      <c r="OY16" s="133">
        <f>'4-5_Prison and Probation'!EM15/'4-5_Prison and Probation'!EF15*100</f>
        <v>34.020618556701031</v>
      </c>
      <c r="OZ16" s="133">
        <f>'4-5_Prison and Probation'!EN15/'4-5_Prison and Probation'!EG15*100</f>
        <v>0</v>
      </c>
      <c r="PA16" s="133">
        <f>'4-5_Prison and Probation'!EO15/'4-5_Prison and Probation'!EH15*100</f>
        <v>46.534653465346537</v>
      </c>
      <c r="PB16" s="133">
        <f>'4-5_Prison and Probation'!EP15/'4-5_Prison and Probation'!EI15*100</f>
        <v>47.089947089947088</v>
      </c>
      <c r="PC16" s="133"/>
      <c r="PF16" s="285">
        <f>'4-5_Prison and Probation'!$AO15/'4-5_Prison and Probation'!LF15</f>
        <v>2.4744122214597857</v>
      </c>
      <c r="PG16" s="285" t="e">
        <f>'4-5_Prison and Probation'!$AO15/'4-5_Prison and Probation'!LH15</f>
        <v>#VALUE!</v>
      </c>
      <c r="PH16" s="285" t="e">
        <f>'4-5_Prison and Probation'!$AO15/'4-5_Prison and Probation'!LK15</f>
        <v>#VALUE!</v>
      </c>
      <c r="PI16" s="285" t="e">
        <f>'4-5_Prison and Probation'!$AO15/'4-5_Prison and Probation'!LM15</f>
        <v>#VALUE!</v>
      </c>
      <c r="PJ16" s="285">
        <f>'4-5_Prison and Probation'!$AO15/'4-5_Prison and Probation'!LO15</f>
        <v>19.667585256631071</v>
      </c>
      <c r="PK16" s="285">
        <f>'4-5_Prison and Probation'!$AO15/'4-5_Prison and Probation'!LR15</f>
        <v>1214.7872340425531</v>
      </c>
      <c r="PO16" s="133">
        <f>'4-5_Prison and Probation'!KP15/'4-5_Prison and Probation 100K'!H15*100</f>
        <v>55.067956247623087</v>
      </c>
      <c r="PP16" s="133">
        <f>'4-5_Prison and Probation'!KS15/'4-5_Prison and Probation'!KP15*100</f>
        <v>18.178894932472939</v>
      </c>
      <c r="PQ16" s="133">
        <f>'4-5_Prison and Probation'!LA15/'4-5_Prison and Probation'!KP15*100</f>
        <v>81.821105067527057</v>
      </c>
      <c r="PR16" s="133">
        <f>'4-5_Prison and Probation'!KQ15/'4-5_Prison and Probation 100K'!H15*100</f>
        <v>2.4049200107487589</v>
      </c>
      <c r="PS16" s="133">
        <f>'4-5_Prison and Probation'!KT15/'4-5_Prison and Probation'!KQ15*100</f>
        <v>38.437538999126417</v>
      </c>
      <c r="PT16" s="133">
        <f>'4-5_Prison and Probation'!LB15/'4-5_Prison and Probation'!KQ15*100</f>
        <v>61.562461000873583</v>
      </c>
      <c r="PX16" s="133" t="e">
        <f>'4-5_Prison and Probation'!LG15/'4-5_Prison and Probation'!$KQ15*100</f>
        <v>#VALUE!</v>
      </c>
      <c r="PY16" s="133" t="e">
        <f>'4-5_Prison and Probation'!LI15/'4-5_Prison and Probation'!$KQ15*100</f>
        <v>#VALUE!</v>
      </c>
      <c r="PZ16" s="133" t="e">
        <f>'4-5_Prison and Probation'!LL15/'4-5_Prison and Probation'!$KQ15*100</f>
        <v>#VALUE!</v>
      </c>
      <c r="QA16" s="133" t="e">
        <f>'4-5_Prison and Probation'!LN15/'4-5_Prison and Probation'!$KQ15*100</f>
        <v>#VALUE!</v>
      </c>
      <c r="QB16" s="133" t="e">
        <f>'4-5_Prison and Probation'!LP15/'4-5_Prison and Probation'!$KQ15*100</f>
        <v>#VALUE!</v>
      </c>
      <c r="QC16" s="133" t="e">
        <f>'4-5_Prison and Probation'!LS15/'4-5_Prison and Probation'!$KQ15*100</f>
        <v>#VALUE!</v>
      </c>
    </row>
    <row r="17" spans="1:445" ht="15" customHeight="1">
      <c r="A17" s="285">
        <v>15</v>
      </c>
      <c r="B17" s="292" t="s">
        <v>32</v>
      </c>
      <c r="C17" s="248">
        <v>4469.25</v>
      </c>
      <c r="D17" s="248">
        <v>4497.6170000000002</v>
      </c>
      <c r="E17" s="254">
        <v>4046</v>
      </c>
      <c r="F17" s="248">
        <v>4490.4979999999996</v>
      </c>
      <c r="G17" s="248">
        <v>3729.5</v>
      </c>
      <c r="H17" s="248">
        <v>3720.4</v>
      </c>
      <c r="I17" s="288" t="s">
        <v>3336</v>
      </c>
      <c r="J17" s="133">
        <f>'4-5_Prison and Probation 100K'!J16</f>
        <v>541.1646249370699</v>
      </c>
      <c r="K17" s="133">
        <f>'4-5_Prison and Probation 100K'!K16</f>
        <v>516.42903341925285</v>
      </c>
      <c r="L17" s="133">
        <f>'4-5_Prison and Probation 100K'!L16</f>
        <v>219.17943648047452</v>
      </c>
      <c r="M17" s="133">
        <f>'4-5_Prison and Probation 100K'!M16</f>
        <v>227.88118377961646</v>
      </c>
      <c r="N17" s="133">
        <f>'4-5_Prison and Probation 100K'!N16</f>
        <v>274.62126290387448</v>
      </c>
      <c r="O17" s="133">
        <f>'4-5_Prison and Probation 100K'!O16</f>
        <v>256.2627674443608</v>
      </c>
      <c r="P17" s="346">
        <f t="shared" si="1"/>
        <v>-52.646060803741435</v>
      </c>
      <c r="Q17" s="288" t="s">
        <v>3336</v>
      </c>
      <c r="R17" s="133">
        <f>'4-5_Prison and Probation 100K'!R16/'4-5_Prison and Probation 100K'!J16*100</f>
        <v>6.7311667907053678</v>
      </c>
      <c r="S17" s="133">
        <f>'4-5_Prison and Probation 100K'!S16/'4-5_Prison and Probation 100K'!K16*100</f>
        <v>5.0802944848667497</v>
      </c>
      <c r="T17" s="133">
        <f>'4-5_Prison and Probation 100K'!T16/'4-5_Prison and Probation 100K'!L16*100</f>
        <v>13.937753721244924</v>
      </c>
      <c r="U17" s="133">
        <f>'4-5_Prison and Probation 100K'!U16/'4-5_Prison and Probation 100K'!M16*100</f>
        <v>15.997263754519691</v>
      </c>
      <c r="V17" s="133">
        <f>'4-5_Prison and Probation 100K'!V16/'4-5_Prison and Probation 100K'!N16*100</f>
        <v>13.825424721734036</v>
      </c>
      <c r="W17" s="133">
        <f>'4-5_Prison and Probation 100K'!W16/'4-5_Prison and Probation 100K'!O16*100</f>
        <v>14.852108244178726</v>
      </c>
      <c r="X17" s="346">
        <f t="shared" si="2"/>
        <v>120.64686117549545</v>
      </c>
      <c r="Y17" s="288" t="s">
        <v>3336</v>
      </c>
      <c r="Z17" s="285">
        <f>'4-5_Prison and Probation 100K'!Z16/'4-5_Prison and Probation 100K'!J16*100</f>
        <v>4.9739518729843715</v>
      </c>
      <c r="AA17" s="285">
        <f>'4-5_Prison and Probation 100K'!AA16/'4-5_Prison and Probation 100K'!K16*100</f>
        <v>5.0802944848667497</v>
      </c>
      <c r="AB17" s="285">
        <f>'4-5_Prison and Probation 100K'!AB16/'4-5_Prison and Probation 100K'!L16*100</f>
        <v>3.3265674334686515</v>
      </c>
      <c r="AC17" s="285">
        <f>'4-5_Prison and Probation 100K'!AC16/'4-5_Prison and Probation 100K'!M16*100</f>
        <v>2.1792240789602269</v>
      </c>
      <c r="AD17" s="285">
        <f>'4-5_Prison and Probation 100K'!AD16/'4-5_Prison and Probation 100K'!N16*100</f>
        <v>3.1243897676235117</v>
      </c>
      <c r="AE17" s="285">
        <f>'4-5_Prison and Probation 100K'!AE16/'4-5_Prison and Probation 100K'!O16*100</f>
        <v>2.800503461296413</v>
      </c>
      <c r="AF17" s="346">
        <f t="shared" si="3"/>
        <v>-43.69661120954693</v>
      </c>
      <c r="AG17" s="288" t="s">
        <v>3336</v>
      </c>
      <c r="AH17" s="285">
        <f>'4-5_Prison and Probation 100K'!AH16/'4-5_Prison and Probation 100K'!J16*100</f>
        <v>1.4595220375423801</v>
      </c>
      <c r="AI17" s="285">
        <f>'4-5_Prison and Probation 100K'!AI16/'4-5_Prison and Probation 100K'!K16*100</f>
        <v>1.3131269643087786</v>
      </c>
      <c r="AJ17" s="285">
        <f>'4-5_Prison and Probation 100K'!AJ16/'4-5_Prison and Probation 100K'!L16*100</f>
        <v>1.7591339648173208</v>
      </c>
      <c r="AK17" s="285">
        <f>'4-5_Prison and Probation 100K'!AK16/'4-5_Prison and Probation 100K'!M16*100</f>
        <v>2.4235317111306554</v>
      </c>
      <c r="AL17" s="285">
        <f>'4-5_Prison and Probation 100K'!AL16/'4-5_Prison and Probation 100K'!N16*100</f>
        <v>3.026752587385277</v>
      </c>
      <c r="AM17" s="285">
        <f>'4-5_Prison and Probation 100K'!AM16/'4-5_Prison and Probation 100K'!O16*100</f>
        <v>0.34612964128382634</v>
      </c>
      <c r="AN17" s="346">
        <f t="shared" si="4"/>
        <v>-76.284726617307015</v>
      </c>
      <c r="AO17" s="288" t="s">
        <v>3336</v>
      </c>
      <c r="AP17" s="133">
        <f>'4-5_Prison and Probation 100K'!AP16/'4-5_Prison and Probation 100K'!AH16*100</f>
        <v>3.3994334277620402</v>
      </c>
      <c r="AQ17" s="341" t="s">
        <v>1183</v>
      </c>
      <c r="AR17" s="341" t="s">
        <v>1183</v>
      </c>
      <c r="AS17" s="133">
        <f>'4-5_Prison and Probation 100K'!AS16/'4-5_Prison and Probation 100K'!AK16*100</f>
        <v>2.4193548387096779</v>
      </c>
      <c r="AT17" s="133">
        <f>'4-5_Prison and Probation 100K'!AT16/'4-5_Prison and Probation 100K'!AL16*100</f>
        <v>2.9032258064516125</v>
      </c>
      <c r="AU17" s="133">
        <f>'4-5_Prison and Probation 100K'!AU16/'4-5_Prison and Probation 100K'!AM16*100</f>
        <v>24.242424242424239</v>
      </c>
      <c r="AV17" s="346">
        <f t="shared" si="20"/>
        <v>613.13131313131294</v>
      </c>
      <c r="AW17" s="288" t="s">
        <v>3336</v>
      </c>
      <c r="AX17" s="285">
        <f>'4-5_Prison and Probation 100K'!AX16/'4-5_Prison and Probation 100K'!J16*100</f>
        <v>0.87240552385677672</v>
      </c>
      <c r="AY17" s="285">
        <f>'4-5_Prison and Probation 100K'!AY16/'4-5_Prison and Probation 100K'!K16*100</f>
        <v>1.0031428940457225</v>
      </c>
      <c r="AZ17" s="285">
        <f>'4-5_Prison and Probation 100K'!AZ16/'4-5_Prison and Probation 100K'!L16*100</f>
        <v>0.2368064952638701</v>
      </c>
      <c r="BA17" s="285">
        <f>'4-5_Prison and Probation 100K'!BA16/'4-5_Prison and Probation 100K'!M16*100</f>
        <v>0.81110133880582425</v>
      </c>
      <c r="BB17" s="285">
        <f>'4-5_Prison and Probation 100K'!BB16/'4-5_Prison and Probation 100K'!N16*100</f>
        <v>0.50771333723882062</v>
      </c>
      <c r="BC17" s="285">
        <f>'4-5_Prison and Probation 100K'!BC16/'4-5_Prison and Probation 100K'!O16*100</f>
        <v>0.17830920914621359</v>
      </c>
      <c r="BD17" s="346">
        <f t="shared" si="5"/>
        <v>-79.561201268197522</v>
      </c>
      <c r="BE17" s="288" t="s">
        <v>3336</v>
      </c>
      <c r="BF17" s="133">
        <f>'4-5_Prison and Probation 100K'!BF16</f>
        <v>541.1646249370699</v>
      </c>
      <c r="BG17" s="133">
        <f>'4-5_Prison and Probation 100K'!BG16</f>
        <v>516.42903341925285</v>
      </c>
      <c r="BH17" s="133">
        <f>'4-5_Prison and Probation 100K'!BH16</f>
        <v>219.17943648047452</v>
      </c>
      <c r="BI17" s="133">
        <f>'4-5_Prison and Probation 100K'!BI16</f>
        <v>227.65849132991488</v>
      </c>
      <c r="BJ17" s="133">
        <f>'4-5_Prison and Probation 100K'!BJ16</f>
        <v>274.62126290387448</v>
      </c>
      <c r="BK17" s="133">
        <f>'4-5_Prison and Probation 100K'!BK16</f>
        <v>256.2627674443608</v>
      </c>
      <c r="BL17" s="346">
        <f t="shared" si="21"/>
        <v>-52.646060803741435</v>
      </c>
      <c r="BM17" s="288" t="s">
        <v>3336</v>
      </c>
      <c r="BN17" s="133">
        <f>'4-5_Prison and Probation 100K'!BN16/'4-5_Prison and Probation 100K'!BF16*100</f>
        <v>6.7311667907053678</v>
      </c>
      <c r="BO17" s="133">
        <f>'4-5_Prison and Probation 100K'!BO16/'4-5_Prison and Probation 100K'!BG16*100</f>
        <v>4.4904636845051016</v>
      </c>
      <c r="BP17" s="338">
        <f>(BO17+BQ17)/2</f>
        <v>7.6986212582752449</v>
      </c>
      <c r="BQ17" s="133">
        <f>'4-5_Prison and Probation 100K'!BQ16/'4-5_Prison and Probation 100K'!BI16*100</f>
        <v>10.906778832045388</v>
      </c>
      <c r="BR17" s="133">
        <f>'4-5_Prison and Probation 100K'!BR16/'4-5_Prison and Probation 100K'!BJ16*100</f>
        <v>14.215973442686977</v>
      </c>
      <c r="BS17" s="133">
        <f>'4-5_Prison and Probation 100K'!BS16/'4-5_Prison and Probation 100K'!BK16*100</f>
        <v>10.614642332704008</v>
      </c>
      <c r="BT17" s="346">
        <f t="shared" si="22"/>
        <v>57.693943156498221</v>
      </c>
      <c r="BU17" s="288" t="s">
        <v>3336</v>
      </c>
      <c r="BV17" s="285">
        <f>'4-5_Prison and Probation 100K'!BV16/'4-5_Prison and Probation 100K'!BF16*100</f>
        <v>4.9739518729843715</v>
      </c>
      <c r="BW17" s="285">
        <f>'4-5_Prison and Probation 100K'!BW16/'4-5_Prison and Probation 100K'!BG16*100</f>
        <v>5.0802944848667497</v>
      </c>
      <c r="BX17" s="285" t="e">
        <f>'4-5_Prison and Probation 100K'!BX16/'4-5_Prison and Probation 100K'!BH16*100</f>
        <v>#VALUE!</v>
      </c>
      <c r="BY17" s="285">
        <f>'4-5_Prison and Probation 100K'!BY16/'4-5_Prison and Probation 100K'!BI16*100</f>
        <v>2.4748116991098503</v>
      </c>
      <c r="BZ17" s="285">
        <f>'4-5_Prison and Probation 100K'!BZ16/'4-5_Prison and Probation 100K'!BJ16*100</f>
        <v>3.1243897676235117</v>
      </c>
      <c r="CA17" s="285">
        <f>'4-5_Prison and Probation 100K'!CA16/'4-5_Prison and Probation 100K'!BK16*100</f>
        <v>2.800503461296413</v>
      </c>
      <c r="CB17" s="346">
        <f t="shared" si="6"/>
        <v>-43.69661120954693</v>
      </c>
      <c r="CC17" s="288" t="s">
        <v>3336</v>
      </c>
      <c r="CD17" s="285">
        <f>'4-5_Prison and Probation 100K'!CD16/'4-5_Prison and Probation 100K'!BF16*100</f>
        <v>1.4595220375423801</v>
      </c>
      <c r="CE17" s="285" t="e">
        <f>'4-5_Prison and Probation 100K'!CE16/'4-5_Prison and Probation 100K'!BG16*100</f>
        <v>#VALUE!</v>
      </c>
      <c r="CF17" s="285" t="e">
        <f>'4-5_Prison and Probation 100K'!CF16/'4-5_Prison and Probation 100K'!BH16*100</f>
        <v>#VALUE!</v>
      </c>
      <c r="CG17" s="285">
        <f>'4-5_Prison and Probation 100K'!CG16/'4-5_Prison and Probation 100K'!BI16*100</f>
        <v>2.4454661058397731</v>
      </c>
      <c r="CH17" s="285">
        <f>'4-5_Prison and Probation 100K'!CH16/'4-5_Prison and Probation 100K'!BJ16*100</f>
        <v>3.026752587385277</v>
      </c>
      <c r="CI17" s="285">
        <f>'4-5_Prison and Probation 100K'!CI16/'4-5_Prison and Probation 100K'!BK16*100</f>
        <v>3.4927627438640654</v>
      </c>
      <c r="CJ17" s="346">
        <f t="shared" si="7"/>
        <v>139.30866777081098</v>
      </c>
      <c r="CK17" s="288" t="s">
        <v>3336</v>
      </c>
      <c r="CL17" s="285" t="e">
        <f>'4-5_Prison and Probation 100K'!CL16/'4-5_Prison and Probation 100K'!CD16*100</f>
        <v>#VALUE!</v>
      </c>
      <c r="CM17" s="285" t="e">
        <f>'4-5_Prison and Probation 100K'!CM16/'4-5_Prison and Probation 100K'!CE16*100</f>
        <v>#VALUE!</v>
      </c>
      <c r="CN17" s="285" t="e">
        <f>'4-5_Prison and Probation 100K'!CN16/'4-5_Prison and Probation 100K'!CF16*100</f>
        <v>#VALUE!</v>
      </c>
      <c r="CO17" s="285">
        <f>'4-5_Prison and Probation 100K'!CO16/'4-5_Prison and Probation 100K'!CG16*100</f>
        <v>2.4000000000000004</v>
      </c>
      <c r="CP17" s="285">
        <f>'4-5_Prison and Probation 100K'!CP16/'4-5_Prison and Probation 100K'!CH16*100</f>
        <v>2.9032258064516125</v>
      </c>
      <c r="CQ17" s="285">
        <f>'4-5_Prison and Probation 100K'!CQ16/'4-5_Prison and Probation 100K'!CI16*100</f>
        <v>2.4024024024024029</v>
      </c>
      <c r="CR17" s="346" t="e">
        <f t="shared" si="8"/>
        <v>#VALUE!</v>
      </c>
      <c r="CS17" s="288" t="s">
        <v>3336</v>
      </c>
      <c r="CT17" s="285">
        <f>'4-5_Prison and Probation 100K'!CT16/'4-5_Prison and Probation 100K'!BF16*100</f>
        <v>0.87240552385677672</v>
      </c>
      <c r="CU17" s="285">
        <f>'4-5_Prison and Probation 100K'!CU16/'4-5_Prison and Probation 100K'!BG16*100</f>
        <v>0.57260946312481165</v>
      </c>
      <c r="CV17" s="285" t="e">
        <f>'4-5_Prison and Probation 100K'!CV16/'4-5_Prison and Probation 100K'!BH16*100</f>
        <v>#VALUE!</v>
      </c>
      <c r="CW17" s="285">
        <f>'4-5_Prison and Probation 100K'!CW16/'4-5_Prison and Probation 100K'!BI16*100</f>
        <v>0.83145847598552292</v>
      </c>
      <c r="CX17" s="285">
        <f>'4-5_Prison and Probation 100K'!CX16/'4-5_Prison and Probation 100K'!BJ16*100</f>
        <v>0.50771333723882062</v>
      </c>
      <c r="CY17" s="285">
        <f>'4-5_Prison and Probation 100K'!CY16/'4-5_Prison and Probation 100K'!BK16*100</f>
        <v>0.20977554017201594</v>
      </c>
      <c r="CZ17" s="346">
        <f t="shared" si="9"/>
        <v>-75.954354433173563</v>
      </c>
      <c r="DA17" s="288" t="s">
        <v>3336</v>
      </c>
      <c r="DB17" s="133">
        <f>'4-5_Prison and Probation'!DP16/C17*100</f>
        <v>201.19706885942833</v>
      </c>
      <c r="DC17" s="133">
        <f>'4-5_Prison and Probation'!DQ16/D17*100</f>
        <v>245.57448977981005</v>
      </c>
      <c r="DD17" s="133">
        <f>'4-5_Prison and Probation'!DR16/E17*100</f>
        <v>384.08304498269894</v>
      </c>
      <c r="DE17" s="133">
        <f>'4-5_Prison and Probation'!DS16/F17*100</f>
        <v>170.93872439092505</v>
      </c>
      <c r="DF17" s="133">
        <f>'4-5_Prison and Probation'!DT16/G17*100</f>
        <v>274.62126290387448</v>
      </c>
      <c r="DG17" s="133">
        <f>'4-5_Prison and Probation'!DU16/H17*100</f>
        <v>205.73056660574133</v>
      </c>
      <c r="DH17" s="346">
        <f t="shared" si="10"/>
        <v>2.2532623223653729</v>
      </c>
      <c r="DI17" s="288" t="s">
        <v>3336</v>
      </c>
      <c r="DJ17" s="285">
        <f>'4-5_Prison and Probation 100K'!DJ16/'4-5_Prison and Probation 100K'!DB16*100</f>
        <v>1.6014234875444839</v>
      </c>
      <c r="DK17" s="285" t="e">
        <f>'4-5_Prison and Probation 100K'!DK16/'4-5_Prison and Probation 100K'!DC16*100</f>
        <v>#VALUE!</v>
      </c>
      <c r="DL17" s="285">
        <f>'4-5_Prison and Probation 100K'!DL16/'4-5_Prison and Probation 100K'!DD16*100</f>
        <v>0.16087516087516088</v>
      </c>
      <c r="DM17" s="285">
        <f>'4-5_Prison and Probation 100K'!DM16/'4-5_Prison and Probation 100K'!DE16*100</f>
        <v>0.35174570088587803</v>
      </c>
      <c r="DN17" s="285">
        <f>'4-5_Prison and Probation 100K'!DN16/'4-5_Prison and Probation 100K'!DF16*100</f>
        <v>0.11716461628588166</v>
      </c>
      <c r="DO17" s="285">
        <f>'4-5_Prison and Probation 100K'!DO16/'4-5_Prison and Probation 100K'!DG16*100</f>
        <v>0.15678076822576428</v>
      </c>
      <c r="DP17" s="346">
        <f t="shared" si="11"/>
        <v>-90.209912028568937</v>
      </c>
      <c r="DQ17" s="288" t="s">
        <v>3336</v>
      </c>
      <c r="DR17" s="285">
        <f>'4-5_Prison and Probation 100K'!DR16/'4-5_Prison and Probation 100K'!DJ16*100</f>
        <v>4.166666666666667</v>
      </c>
      <c r="DS17" s="285" t="e">
        <f>'4-5_Prison and Probation 100K'!DS16/'4-5_Prison and Probation 100K'!DK16*100</f>
        <v>#VALUE!</v>
      </c>
      <c r="DT17" s="285">
        <f>'4-5_Prison and Probation 100K'!DT16/'4-5_Prison and Probation 100K'!DL16*100</f>
        <v>24.000000000000004</v>
      </c>
      <c r="DU17" s="285">
        <f>'4-5_Prison and Probation 100K'!DU16/'4-5_Prison and Probation 100K'!DM16*100</f>
        <v>25.925925925925931</v>
      </c>
      <c r="DV17" s="285">
        <f>'4-5_Prison and Probation 100K'!DV16/'4-5_Prison and Probation 100K'!DN16*100</f>
        <v>16.666666666666668</v>
      </c>
      <c r="DW17" s="285">
        <f>'4-5_Prison and Probation 100K'!DW16/'4-5_Prison and Probation 100K'!DO16*100</f>
        <v>66.666666666666671</v>
      </c>
      <c r="DX17" s="346">
        <f t="shared" si="12"/>
        <v>1500</v>
      </c>
      <c r="DY17" s="288" t="s">
        <v>3336</v>
      </c>
      <c r="DZ17" s="285" t="e">
        <f>'4-5_Prison and Probation 100K'!DZ16/'4-5_Prison and Probation 100K'!DR16*100</f>
        <v>#VALUE!</v>
      </c>
      <c r="EA17" s="285" t="e">
        <f>'4-5_Prison and Probation 100K'!EA16/'4-5_Prison and Probation 100K'!DS16*100</f>
        <v>#VALUE!</v>
      </c>
      <c r="EB17" s="285" t="e">
        <f>'4-5_Prison and Probation 100K'!EB16/'4-5_Prison and Probation 100K'!DT16*100</f>
        <v>#VALUE!</v>
      </c>
      <c r="EC17" s="285" t="e">
        <f>'4-5_Prison and Probation 100K'!EC16/'4-5_Prison and Probation 100K'!DU16*100</f>
        <v>#VALUE!</v>
      </c>
      <c r="ED17" s="285" t="e">
        <f>'4-5_Prison and Probation 100K'!ED16/'4-5_Prison and Probation 100K'!DV16*100</f>
        <v>#VALUE!</v>
      </c>
      <c r="EE17" s="285" t="e">
        <f>'4-5_Prison and Probation 100K'!EE16/'4-5_Prison and Probation 100K'!DW16*100</f>
        <v>#VALUE!</v>
      </c>
      <c r="EF17" s="346" t="e">
        <f t="shared" si="13"/>
        <v>#VALUE!</v>
      </c>
      <c r="EG17" s="288" t="s">
        <v>3336</v>
      </c>
      <c r="EH17" s="285" t="e">
        <f>'4-5_Prison and Probation 100K'!EH16/'4-5_Prison and Probation 100K'!DB16*100</f>
        <v>#VALUE!</v>
      </c>
      <c r="EI17" s="285" t="e">
        <f>'4-5_Prison and Probation 100K'!EI16/'4-5_Prison and Probation 100K'!DC16*100</f>
        <v>#VALUE!</v>
      </c>
      <c r="EJ17" s="285" t="e">
        <f>'4-5_Prison and Probation 100K'!EJ16/'4-5_Prison and Probation 100K'!DD16*100</f>
        <v>#VALUE!</v>
      </c>
      <c r="EK17" s="285" t="e">
        <f>'4-5_Prison and Probation 100K'!EK16/'4-5_Prison and Probation 100K'!DE16*100</f>
        <v>#VALUE!</v>
      </c>
      <c r="EL17" s="285" t="e">
        <f>'4-5_Prison and Probation 100K'!EL16/'4-5_Prison and Probation 100K'!DF16*100</f>
        <v>#VALUE!</v>
      </c>
      <c r="EM17" s="285" t="e">
        <f>'4-5_Prison and Probation 100K'!EM16/'4-5_Prison and Probation 100K'!DG16*100</f>
        <v>#VALUE!</v>
      </c>
      <c r="EN17" s="346" t="e">
        <f t="shared" si="14"/>
        <v>#VALUE!</v>
      </c>
      <c r="EO17" s="288" t="s">
        <v>3336</v>
      </c>
      <c r="EP17" s="285" t="e">
        <f>'4-5_Prison and Probation 100K'!EP16/'4-5_Prison and Probation 100K'!EH16*100</f>
        <v>#VALUE!</v>
      </c>
      <c r="EQ17" s="285" t="e">
        <f>'4-5_Prison and Probation 100K'!EQ16/'4-5_Prison and Probation 100K'!EI16*100</f>
        <v>#VALUE!</v>
      </c>
      <c r="ER17" s="285" t="e">
        <f>'4-5_Prison and Probation 100K'!ER16/'4-5_Prison and Probation 100K'!EJ16*100</f>
        <v>#VALUE!</v>
      </c>
      <c r="ES17" s="285" t="e">
        <f>'4-5_Prison and Probation 100K'!ES16/'4-5_Prison and Probation 100K'!EK16*100</f>
        <v>#VALUE!</v>
      </c>
      <c r="ET17" s="285" t="e">
        <f>'4-5_Prison and Probation 100K'!ET16/'4-5_Prison and Probation 100K'!EL16*100</f>
        <v>#VALUE!</v>
      </c>
      <c r="EU17" s="285" t="e">
        <f>'4-5_Prison and Probation 100K'!EU16/'4-5_Prison and Probation 100K'!EM16*100</f>
        <v>#VALUE!</v>
      </c>
      <c r="EV17" s="346" t="e">
        <f t="shared" si="15"/>
        <v>#VALUE!</v>
      </c>
      <c r="EW17" s="288" t="s">
        <v>3336</v>
      </c>
      <c r="EX17" s="285" t="e">
        <f>'4-5_Prison and Probation 100K'!EX16/'4-5_Prison and Probation 100K'!EH16*100</f>
        <v>#VALUE!</v>
      </c>
      <c r="EY17" s="285" t="e">
        <f>'4-5_Prison and Probation 100K'!EY16/'4-5_Prison and Probation 100K'!EI16*100</f>
        <v>#VALUE!</v>
      </c>
      <c r="EZ17" s="285" t="e">
        <f>'4-5_Prison and Probation 100K'!EZ16/'4-5_Prison and Probation 100K'!EJ16*100</f>
        <v>#VALUE!</v>
      </c>
      <c r="FA17" s="285" t="e">
        <f>'4-5_Prison and Probation 100K'!FA16/'4-5_Prison and Probation 100K'!EK16*100</f>
        <v>#VALUE!</v>
      </c>
      <c r="FB17" s="285" t="e">
        <f>'4-5_Prison and Probation 100K'!FB16/'4-5_Prison and Probation 100K'!EL16*100</f>
        <v>#VALUE!</v>
      </c>
      <c r="FC17" s="285" t="e">
        <f>'4-5_Prison and Probation 100K'!FC16/'4-5_Prison and Probation 100K'!EM16*100</f>
        <v>#VALUE!</v>
      </c>
      <c r="FD17" s="346" t="e">
        <f t="shared" si="16"/>
        <v>#VALUE!</v>
      </c>
      <c r="FE17" s="288" t="s">
        <v>3336</v>
      </c>
      <c r="FF17" s="285" t="e">
        <f>'4-5_Prison and Probation 100K'!FF16/'4-5_Prison and Probation 100K'!EH16*100</f>
        <v>#VALUE!</v>
      </c>
      <c r="FG17" s="285" t="e">
        <f>'4-5_Prison and Probation 100K'!FG16/'4-5_Prison and Probation 100K'!EI16*100</f>
        <v>#VALUE!</v>
      </c>
      <c r="FH17" s="285" t="e">
        <f>'4-5_Prison and Probation 100K'!FH16/'4-5_Prison and Probation 100K'!EJ16*100</f>
        <v>#VALUE!</v>
      </c>
      <c r="FI17" s="285" t="e">
        <f>'4-5_Prison and Probation 100K'!FI16/'4-5_Prison and Probation 100K'!EK16*100</f>
        <v>#VALUE!</v>
      </c>
      <c r="FJ17" s="285" t="e">
        <f>'4-5_Prison and Probation 100K'!FJ16/'4-5_Prison and Probation 100K'!EL16*100</f>
        <v>#VALUE!</v>
      </c>
      <c r="FK17" s="285" t="e">
        <f>'4-5_Prison and Probation 100K'!FK16/'4-5_Prison and Probation 100K'!EM16*100</f>
        <v>#VALUE!</v>
      </c>
      <c r="FL17" s="346" t="e">
        <f t="shared" si="17"/>
        <v>#VALUE!</v>
      </c>
      <c r="FM17" s="288" t="s">
        <v>3336</v>
      </c>
      <c r="FN17" s="285" t="e">
        <f>'4-5_Prison and Probation 100K'!FN16/'4-5_Prison and Probation 100K'!FF16*100</f>
        <v>#VALUE!</v>
      </c>
      <c r="FO17" s="285" t="e">
        <f>'4-5_Prison and Probation 100K'!FO16/'4-5_Prison and Probation 100K'!FG16*100</f>
        <v>#VALUE!</v>
      </c>
      <c r="FP17" s="285" t="e">
        <f>'4-5_Prison and Probation 100K'!FP16/'4-5_Prison and Probation 100K'!FH16*100</f>
        <v>#VALUE!</v>
      </c>
      <c r="FQ17" s="285" t="e">
        <f>'4-5_Prison and Probation 100K'!FQ16/'4-5_Prison and Probation 100K'!FI16*100</f>
        <v>#VALUE!</v>
      </c>
      <c r="FR17" s="285" t="e">
        <f>'4-5_Prison and Probation 100K'!FR16/'4-5_Prison and Probation 100K'!FJ16*100</f>
        <v>#VALUE!</v>
      </c>
      <c r="FS17" s="285" t="e">
        <f>'4-5_Prison and Probation 100K'!FS16/'4-5_Prison and Probation 100K'!FK16*100</f>
        <v>#VALUE!</v>
      </c>
      <c r="FT17" s="346" t="e">
        <f t="shared" si="18"/>
        <v>#VALUE!</v>
      </c>
      <c r="FU17" s="288" t="s">
        <v>3336</v>
      </c>
      <c r="FV17" s="285" t="e">
        <f>'4-5_Prison and Probation 100K'!FV16/'4-5_Prison and Probation 100K'!EH16*100</f>
        <v>#VALUE!</v>
      </c>
      <c r="FW17" s="285" t="e">
        <f>'4-5_Prison and Probation 100K'!FW16/'4-5_Prison and Probation 100K'!EI16*100</f>
        <v>#VALUE!</v>
      </c>
      <c r="FX17" s="285" t="e">
        <f>'4-5_Prison and Probation 100K'!FX16/'4-5_Prison and Probation 100K'!EJ16*100</f>
        <v>#VALUE!</v>
      </c>
      <c r="FY17" s="285" t="e">
        <f>'4-5_Prison and Probation 100K'!FY16/'4-5_Prison and Probation 100K'!EK16*100</f>
        <v>#VALUE!</v>
      </c>
      <c r="FZ17" s="285" t="e">
        <f>'4-5_Prison and Probation 100K'!FZ16/'4-5_Prison and Probation 100K'!EL16*100</f>
        <v>#VALUE!</v>
      </c>
      <c r="GA17" s="285" t="e">
        <f>'4-5_Prison and Probation 100K'!GA16/'4-5_Prison and Probation 100K'!EM16*100</f>
        <v>#VALUE!</v>
      </c>
      <c r="GB17" s="346" t="e">
        <f t="shared" si="19"/>
        <v>#VALUE!</v>
      </c>
      <c r="GC17" s="288" t="s">
        <v>3336</v>
      </c>
      <c r="GE17" s="133">
        <f>'4-5_Prison and Probation'!HA16/'4-5_Prison and Probation 100K'!$G16*100</f>
        <v>236.65370693122401</v>
      </c>
      <c r="GF17" s="285">
        <f>'4-5_Prison and Probation 100K'!GF16/'4-5_Prison and Probation 100K'!GE16*100</f>
        <v>3.6256514842510765</v>
      </c>
      <c r="GG17" s="285">
        <f>'4-5_Prison and Probation 100K'!GG16/'4-5_Prison and Probation 100K'!GE16*100</f>
        <v>0.64751897479910114</v>
      </c>
      <c r="GH17" s="285">
        <f>'4-5_Prison and Probation 100K'!GH16/'4-5_Prison and Probation 100K'!GE16*100</f>
        <v>3.5123498753682307</v>
      </c>
      <c r="GI17" s="285">
        <f>'4-5_Prison and Probation 100K'!GI16/'4-5_Prison and Probation 100K'!GH16*100</f>
        <v>2.9032258064516125</v>
      </c>
      <c r="GJ17" s="288" t="s">
        <v>3336</v>
      </c>
      <c r="GK17" s="133" t="e">
        <f>'4-5_Prison and Probation'!HG16/'4-5_Prison and Probation 100K'!$G16*100</f>
        <v>#VALUE!</v>
      </c>
      <c r="GL17" s="285" t="e">
        <f>'4-5_Prison and Probation 100K'!GL16/'4-5_Prison and Probation 100K'!GK16*100</f>
        <v>#VALUE!</v>
      </c>
      <c r="GM17" s="285" t="e">
        <f>'4-5_Prison and Probation 100K'!GM16/'4-5_Prison and Probation 100K'!GK16*100</f>
        <v>#VALUE!</v>
      </c>
      <c r="GN17" s="285" t="e">
        <f>'4-5_Prison and Probation 100K'!GN16/'4-5_Prison and Probation 100K'!GK16*100</f>
        <v>#VALUE!</v>
      </c>
      <c r="GO17" s="285" t="e">
        <f>'4-5_Prison and Probation 100K'!GO16/'4-5_Prison and Probation 100K'!GN16*100</f>
        <v>#VALUE!</v>
      </c>
      <c r="GP17" s="288" t="s">
        <v>3336</v>
      </c>
      <c r="GQ17" s="133">
        <f>'4-5_Prison and Probation'!HM16/'4-5_Prison and Probation 100K'!$G16*100</f>
        <v>30.96929883362381</v>
      </c>
      <c r="GR17" s="285" t="e">
        <f>'4-5_Prison and Probation 100K'!GR16/'4-5_Prison and Probation 100K'!GQ16*100</f>
        <v>#VALUE!</v>
      </c>
      <c r="GS17" s="285" t="e">
        <f>'4-5_Prison and Probation 100K'!GS16/'4-5_Prison and Probation 100K'!GQ16*100</f>
        <v>#VALUE!</v>
      </c>
      <c r="GT17" s="285" t="e">
        <f>'4-5_Prison and Probation 100K'!GT16/'4-5_Prison and Probation 100K'!GQ16*100</f>
        <v>#VALUE!</v>
      </c>
      <c r="GU17" s="285" t="e">
        <f>'4-5_Prison and Probation 100K'!GU16/'4-5_Prison and Probation 100K'!GT16*100</f>
        <v>#VALUE!</v>
      </c>
      <c r="GV17" s="288" t="s">
        <v>3336</v>
      </c>
      <c r="GW17" s="133">
        <f>'4-5_Prison and Probation'!HS16/'4-5_Prison and Probation 100K'!$G16*100</f>
        <v>12.012334093041963</v>
      </c>
      <c r="GX17" s="285" t="e">
        <f>'4-5_Prison and Probation 100K'!GX16/'4-5_Prison and Probation 100K'!GW16*100</f>
        <v>#VALUE!</v>
      </c>
      <c r="GY17" s="285" t="e">
        <f>'4-5_Prison and Probation 100K'!GY16/'4-5_Prison and Probation 100K'!GW16*100</f>
        <v>#VALUE!</v>
      </c>
      <c r="GZ17" s="285" t="e">
        <f>'4-5_Prison and Probation 100K'!GZ16/'4-5_Prison and Probation 100K'!GW16*100</f>
        <v>#VALUE!</v>
      </c>
      <c r="HA17" s="285" t="e">
        <f>'4-5_Prison and Probation 100K'!HA16/'4-5_Prison and Probation 100K'!GZ16*100</f>
        <v>#VALUE!</v>
      </c>
      <c r="HB17" s="288" t="s">
        <v>3336</v>
      </c>
      <c r="HC17" s="133" t="e">
        <f>'4-5_Prison and Probation'!HY16/'4-5_Prison and Probation 100K'!$G16*100</f>
        <v>#VALUE!</v>
      </c>
      <c r="HD17" s="285" t="e">
        <f>'4-5_Prison and Probation 100K'!HD16/'4-5_Prison and Probation 100K'!HC16*100</f>
        <v>#VALUE!</v>
      </c>
      <c r="HE17" s="285" t="e">
        <f>'4-5_Prison and Probation 100K'!HE16/'4-5_Prison and Probation 100K'!HC16*100</f>
        <v>#VALUE!</v>
      </c>
      <c r="HF17" s="285" t="e">
        <f>'4-5_Prison and Probation 100K'!HF16/'4-5_Prison and Probation 100K'!HC16*100</f>
        <v>#VALUE!</v>
      </c>
      <c r="HG17" s="285" t="e">
        <f>'4-5_Prison and Probation 100K'!HG16/'4-5_Prison and Probation 100K'!HF16*100</f>
        <v>#VALUE!</v>
      </c>
      <c r="HH17" s="288" t="s">
        <v>3336</v>
      </c>
      <c r="HI17" s="133">
        <f>'4-5_Prison and Probation'!IE16/'4-5_Prison and Probation 100K'!$G16*100</f>
        <v>5.4967153773964341</v>
      </c>
      <c r="HJ17" s="285" t="e">
        <f>'4-5_Prison and Probation 100K'!HJ16/'4-5_Prison and Probation 100K'!HI16*100</f>
        <v>#VALUE!</v>
      </c>
      <c r="HK17" s="285" t="e">
        <f>'4-5_Prison and Probation 100K'!HK16/'4-5_Prison and Probation 100K'!HI16*100</f>
        <v>#VALUE!</v>
      </c>
      <c r="HL17" s="285" t="e">
        <f>'4-5_Prison and Probation 100K'!HL16/'4-5_Prison and Probation 100K'!HI16*100</f>
        <v>#VALUE!</v>
      </c>
      <c r="HM17" s="285" t="e">
        <f>'4-5_Prison and Probation 100K'!HM16/'4-5_Prison and Probation 100K'!HL16*100</f>
        <v>#VALUE!</v>
      </c>
      <c r="HN17" s="288" t="s">
        <v>3336</v>
      </c>
      <c r="HO17" s="133">
        <f>'4-5_Prison and Probation'!IK16/'4-5_Prison and Probation 100K'!$G16*100</f>
        <v>2.6276980828529291</v>
      </c>
      <c r="HP17" s="285" t="e">
        <f>'4-5_Prison and Probation 100K'!HP16/'4-5_Prison and Probation 100K'!HO16*100</f>
        <v>#VALUE!</v>
      </c>
      <c r="HQ17" s="285" t="e">
        <f>'4-5_Prison and Probation 100K'!HQ16/'4-5_Prison and Probation 100K'!HO16*100</f>
        <v>#VALUE!</v>
      </c>
      <c r="HR17" s="285" t="e">
        <f>'4-5_Prison and Probation 100K'!HR16/'4-5_Prison and Probation 100K'!HO16*100</f>
        <v>#VALUE!</v>
      </c>
      <c r="HS17" s="285" t="e">
        <f>'4-5_Prison and Probation 100K'!HS16/'4-5_Prison and Probation 100K'!HR16*100</f>
        <v>#VALUE!</v>
      </c>
      <c r="HT17" s="288" t="s">
        <v>3336</v>
      </c>
      <c r="HU17" s="133" t="e">
        <f>'4-5_Prison and Probation'!IQ16/'4-5_Prison and Probation 100K'!$G16*100</f>
        <v>#VALUE!</v>
      </c>
      <c r="HV17" s="285" t="e">
        <f>'4-5_Prison and Probation 100K'!HV16/'4-5_Prison and Probation 100K'!HU16*100</f>
        <v>#VALUE!</v>
      </c>
      <c r="HW17" s="285" t="e">
        <f>'4-5_Prison and Probation 100K'!HW16/'4-5_Prison and Probation 100K'!HU16*100</f>
        <v>#VALUE!</v>
      </c>
      <c r="HX17" s="285" t="e">
        <f>'4-5_Prison and Probation 100K'!HX16/'4-5_Prison and Probation 100K'!HU16*100</f>
        <v>#VALUE!</v>
      </c>
      <c r="HY17" s="285" t="e">
        <f>'4-5_Prison and Probation 100K'!HY16/'4-5_Prison and Probation 100K'!HX16*100</f>
        <v>#VALUE!</v>
      </c>
      <c r="HZ17" s="288" t="s">
        <v>3336</v>
      </c>
      <c r="IA17" s="133">
        <f>'4-5_Prison and Probation'!IW16/'4-5_Prison and Probation 100K'!$G16*100</f>
        <v>44.938999865933773</v>
      </c>
      <c r="IB17" s="285" t="e">
        <f>'4-5_Prison and Probation 100K'!IB16/'4-5_Prison and Probation 100K'!IA16*100</f>
        <v>#VALUE!</v>
      </c>
      <c r="IC17" s="285" t="e">
        <f>'4-5_Prison and Probation 100K'!IC16/'4-5_Prison and Probation 100K'!IA16*100</f>
        <v>#VALUE!</v>
      </c>
      <c r="ID17" s="285" t="e">
        <f>'4-5_Prison and Probation 100K'!ID16/'4-5_Prison and Probation 100K'!IA16*100</f>
        <v>#VALUE!</v>
      </c>
      <c r="IE17" s="285" t="e">
        <f>'4-5_Prison and Probation 100K'!IE16/'4-5_Prison and Probation 100K'!ID16*100</f>
        <v>#VALUE!</v>
      </c>
      <c r="IF17" s="288" t="s">
        <v>3336</v>
      </c>
      <c r="IG17" s="133">
        <f>'4-5_Prison and Probation'!JC16/'4-5_Prison and Probation 100K'!$G16*100</f>
        <v>67.810698485051617</v>
      </c>
      <c r="IH17" s="285" t="e">
        <f>'4-5_Prison and Probation 100K'!IH16/'4-5_Prison and Probation 100K'!IG16*100</f>
        <v>#VALUE!</v>
      </c>
      <c r="II17" s="285" t="e">
        <f>'4-5_Prison and Probation 100K'!II16/'4-5_Prison and Probation 100K'!IG16*100</f>
        <v>#VALUE!</v>
      </c>
      <c r="IJ17" s="285" t="e">
        <f>'4-5_Prison and Probation 100K'!IJ16/'4-5_Prison and Probation 100K'!IG16*100</f>
        <v>#VALUE!</v>
      </c>
      <c r="IK17" s="285" t="e">
        <f>'4-5_Prison and Probation 100K'!IK16/'4-5_Prison and Probation 100K'!IJ16*100</f>
        <v>#VALUE!</v>
      </c>
      <c r="IL17" s="288" t="s">
        <v>3336</v>
      </c>
      <c r="IM17" s="133" t="e">
        <f>'4-5_Prison and Probation'!JI16/'4-5_Prison and Probation 100K'!$G16*100</f>
        <v>#VALUE!</v>
      </c>
      <c r="IN17" s="285" t="e">
        <f>'4-5_Prison and Probation 100K'!IN16/'4-5_Prison and Probation 100K'!IM16*100</f>
        <v>#VALUE!</v>
      </c>
      <c r="IO17" s="285" t="e">
        <f>'4-5_Prison and Probation 100K'!IO16/'4-5_Prison and Probation 100K'!IM16*100</f>
        <v>#VALUE!</v>
      </c>
      <c r="IP17" s="285" t="e">
        <f>'4-5_Prison and Probation 100K'!IP16/'4-5_Prison and Probation 100K'!IM16*100</f>
        <v>#VALUE!</v>
      </c>
      <c r="IQ17" s="285" t="e">
        <f>'4-5_Prison and Probation 100K'!IQ16/'4-5_Prison and Probation 100K'!IP16*100</f>
        <v>#VALUE!</v>
      </c>
      <c r="IR17" s="288" t="s">
        <v>3336</v>
      </c>
      <c r="IS17" s="133">
        <f>'4-5_Prison and Probation'!JO16/'4-5_Prison and Probation 100K'!$G16*100</f>
        <v>72.958841667783886</v>
      </c>
      <c r="IT17" s="285" t="e">
        <f>'4-5_Prison and Probation 100K'!IT16/'4-5_Prison and Probation 100K'!IS16*100</f>
        <v>#VALUE!</v>
      </c>
      <c r="IU17" s="285" t="e">
        <f>'4-5_Prison and Probation 100K'!IU16/'4-5_Prison and Probation 100K'!IS16*100</f>
        <v>#VALUE!</v>
      </c>
      <c r="IV17" s="285" t="e">
        <f>'4-5_Prison and Probation 100K'!IV16/'4-5_Prison and Probation 100K'!IS16*100</f>
        <v>#VALUE!</v>
      </c>
      <c r="IW17" s="285" t="e">
        <f>'4-5_Prison and Probation 100K'!IW16/'4-5_Prison and Probation 100K'!IV16*100</f>
        <v>#VALUE!</v>
      </c>
      <c r="IX17" s="381" t="s">
        <v>3336</v>
      </c>
      <c r="IY17" s="133">
        <f>'4-5_Prison and Probation'!KO16/'4-5_Prison and Probation 100K'!H16*100</f>
        <v>100.52682507257285</v>
      </c>
      <c r="IZ17" s="285">
        <f>'4-5_Prison and Probation'!AO16/'4-5_Prison and Probation'!KO16</f>
        <v>2.549197860962567</v>
      </c>
      <c r="JA17" s="133">
        <f>'4-5_Prison and Probation 100K'!IZ16/'4-5_Prison and Probation 100K'!IY16*100</f>
        <v>100</v>
      </c>
      <c r="JB17" s="133">
        <f>'4-5_Prison and Probation 100K'!JA16/'4-5_Prison and Probation 100K'!IY16*100</f>
        <v>0</v>
      </c>
      <c r="JC17" s="288" t="s">
        <v>3336</v>
      </c>
      <c r="JD17" s="285">
        <f>'4-5_Prison and Probation 100K'!JC16/'4-5_Prison and Probation 100K'!IY16*100</f>
        <v>17.326203208556144</v>
      </c>
      <c r="JE17" s="285">
        <f>'4-5_Prison and Probation 100K'!JD16/'4-5_Prison and Probation 100K'!IY16*100</f>
        <v>0</v>
      </c>
      <c r="JF17" s="285">
        <f>'4-5_Prison and Probation 100K'!JE16/'4-5_Prison and Probation 100K'!JC16*100</f>
        <v>160.64814814814815</v>
      </c>
      <c r="JG17" s="285" t="e">
        <f>'4-5_Prison and Probation 100K'!JF16/'4-5_Prison and Probation 100K'!JD16*100</f>
        <v>#DIV/0!</v>
      </c>
      <c r="JH17" s="285" t="e">
        <f>'4-5_Prison and Probation 100K'!JG16/'4-5_Prison and Probation 100K'!JC16*100</f>
        <v>#VALUE!</v>
      </c>
      <c r="JI17" s="285" t="e">
        <f>'4-5_Prison and Probation 100K'!JH16/'4-5_Prison and Probation 100K'!JD16*100</f>
        <v>#DIV/0!</v>
      </c>
      <c r="JJ17" s="285">
        <f>'4-5_Prison and Probation 100K'!JI16/'4-5_Prison and Probation 100K'!JC16*100</f>
        <v>100</v>
      </c>
      <c r="JK17" s="285" t="e">
        <f>'4-5_Prison and Probation 100K'!JJ16/'4-5_Prison and Probation 100K'!JD16*100</f>
        <v>#DIV/0!</v>
      </c>
      <c r="JL17" s="285">
        <f>'4-5_Prison and Probation 100K'!JK16/'4-5_Prison and Probation 100K'!IZ16*100</f>
        <v>94.81283422459893</v>
      </c>
      <c r="JM17" s="285" t="e">
        <f>'4-5_Prison and Probation 100K'!JL16/'4-5_Prison and Probation 100K'!JA16*100</f>
        <v>#DIV/0!</v>
      </c>
      <c r="JN17" s="288" t="s">
        <v>3336</v>
      </c>
      <c r="JO17" s="285">
        <f>'4-5_Prison and Probation 100K'!JN16/'4-5_Prison and Probation 100K'!JK16*100</f>
        <v>0.4230118443316413</v>
      </c>
      <c r="JP17" s="285" t="e">
        <f>'4-5_Prison and Probation 100K'!JO16/'4-5_Prison and Probation 100K'!JL16</f>
        <v>#DIV/0!</v>
      </c>
      <c r="JQ17" s="285">
        <f>'4-5_Prison and Probation 100K'!JP16/'4-5_Prison and Probation 100K'!JK16*100</f>
        <v>80.400451212633953</v>
      </c>
      <c r="JR17" s="285" t="e">
        <f>'4-5_Prison and Probation 100K'!JQ16/'4-5_Prison and Probation 100K'!JL16*100</f>
        <v>#DIV/0!</v>
      </c>
      <c r="JS17" s="285">
        <f>'4-5_Prison and Probation 100K'!JR16/'4-5_Prison and Probation 100K'!JK16*100</f>
        <v>0</v>
      </c>
      <c r="JT17" s="285" t="e">
        <f>'4-5_Prison and Probation 100K'!JS16/'4-5_Prison and Probation 100K'!JL16*100</f>
        <v>#DIV/0!</v>
      </c>
      <c r="JU17" s="288" t="s">
        <v>3336</v>
      </c>
      <c r="JV17" s="285">
        <f>'4-5_Prison and Probation 100K'!JU16/'4-5_Prison and Probation 100K'!JK16*100</f>
        <v>14.608009024252677</v>
      </c>
      <c r="JW17" s="285" t="e">
        <f>'4-5_Prison and Probation 100K'!JV16/'4-5_Prison and Probation 100K'!JL16*100</f>
        <v>#DIV/0!</v>
      </c>
      <c r="JX17" s="285">
        <f>'4-5_Prison and Probation 100K'!JW16/'4-5_Prison and Probation 100K'!JK16*100</f>
        <v>4.5685279187817258</v>
      </c>
      <c r="JY17" s="285" t="e">
        <f>'4-5_Prison and Probation 100K'!JX16/'4-5_Prison and Probation 100K'!JL16*100</f>
        <v>#DIV/0!</v>
      </c>
      <c r="JZ17" s="285" t="e">
        <f>'4-5_Prison and Probation 100K'!JY16/'4-5_Prison and Probation 100K'!JK16*100</f>
        <v>#VALUE!</v>
      </c>
      <c r="KA17" s="285" t="e">
        <f>'4-5_Prison and Probation 100K'!JZ16/'4-5_Prison and Probation 100K'!JL16*100</f>
        <v>#DIV/0!</v>
      </c>
      <c r="KB17" s="288" t="s">
        <v>3336</v>
      </c>
      <c r="KC17" s="285" t="e">
        <f>'4-5_Prison and Probation 100K'!KB16/'4-5_Prison and Probation 100K'!JK16*100</f>
        <v>#VALUE!</v>
      </c>
      <c r="KD17" s="285" t="e">
        <f>'4-5_Prison and Probation 100K'!KC16/'4-5_Prison and Probation 100K'!JL16*100</f>
        <v>#DIV/0!</v>
      </c>
      <c r="KE17" s="285" t="e">
        <f>'4-5_Prison and Probation 100K'!KD16/'4-5_Prison and Probation 100K'!JK16*100</f>
        <v>#VALUE!</v>
      </c>
      <c r="KF17" s="285" t="e">
        <f>'4-5_Prison and Probation 100K'!KE16/'4-5_Prison and Probation 100K'!JL16*100</f>
        <v>#DIV/0!</v>
      </c>
      <c r="KG17" s="288" t="s">
        <v>3336</v>
      </c>
      <c r="KH17" s="285">
        <f>'4-5_Prison and Probation 100K'!KG16</f>
        <v>515.61871564552894</v>
      </c>
      <c r="KI17" s="285">
        <f>'4-5_Prison and Probation 100K'!KH16/'4-5_Prison and Probation 100K'!KG16*100</f>
        <v>5.5798231929277167</v>
      </c>
      <c r="KJ17" s="285">
        <f>'4-5_Prison and Probation 100K'!KI16/'4-5_Prison and Probation 100K'!KG16*100</f>
        <v>1.1544461778471138</v>
      </c>
      <c r="KK17" s="285">
        <f>'4-5_Prison and Probation 100K'!KJ16/'4-5_Prison and Probation 100K'!KG16*100</f>
        <v>0.39001560062402491</v>
      </c>
      <c r="KL17" s="285" t="e">
        <f>'4-5_Prison and Probation 100K'!KK16/'4-5_Prison and Probation 100K'!KJ16*100</f>
        <v>#VALUE!</v>
      </c>
      <c r="KM17" s="288" t="s">
        <v>3336</v>
      </c>
      <c r="KN17" s="285">
        <f>'4-5_Prison and Probation'!OZ16/G17*100</f>
        <v>318.7022389060196</v>
      </c>
      <c r="KO17" s="285">
        <f>'4-5_Prison and Probation 100K'!KN16/'4-5_Prison and Probation 100K'!KM16*100</f>
        <v>6.0407201749957933</v>
      </c>
      <c r="KP17" s="285">
        <f>'4-5_Prison and Probation 100K'!KO16/'4-5_Prison and Probation 100K'!KM16*100</f>
        <v>1.3881877839475012</v>
      </c>
      <c r="KQ17" s="285" t="e">
        <f>'4-5_Prison and Probation 100K'!KP16/'4-5_Prison and Probation 100K'!KM16*100</f>
        <v>#VALUE!</v>
      </c>
      <c r="KR17" s="285" t="e">
        <f>'4-5_Prison and Probation 100K'!KQ16/'4-5_Prison and Probation 100K'!KP16*100</f>
        <v>#VALUE!</v>
      </c>
      <c r="KS17" s="288" t="s">
        <v>3336</v>
      </c>
      <c r="KT17" s="285" t="e">
        <f>'4-5_Prison and Probation'!PF16/G17*100</f>
        <v>#VALUE!</v>
      </c>
      <c r="KU17" s="285" t="e">
        <f>'4-5_Prison and Probation'!PG16/'4-5_Prison and Probation'!PF16*100</f>
        <v>#VALUE!</v>
      </c>
      <c r="KV17" s="285" t="e">
        <f>'4-5_Prison and Probation'!PH16/'4-5_Prison and Probation'!PF16*100</f>
        <v>#VALUE!</v>
      </c>
      <c r="KW17" s="285" t="e">
        <f>'4-5_Prison and Probation'!PI16/'4-5_Prison and Probation'!PF16*100</f>
        <v>#VALUE!</v>
      </c>
      <c r="KX17" s="285" t="e">
        <f>'4-5_Prison and Probation'!PJ16/'4-5_Prison and Probation'!PF16*100</f>
        <v>#VALUE!</v>
      </c>
      <c r="KY17" s="285" t="e">
        <f>'4-5_Prison and Probation'!PK16/'4-5_Prison and Probation'!PF16*100</f>
        <v>#VALUE!</v>
      </c>
      <c r="KZ17" s="285" t="e">
        <f>'4-5_Prison and Probation'!PL16/'4-5_Prison and Probation'!PF16*100</f>
        <v>#VALUE!</v>
      </c>
      <c r="LA17" s="288" t="s">
        <v>3336</v>
      </c>
      <c r="LB17" s="285">
        <f>'4-5_Prison and Probation'!PN16/G17*100</f>
        <v>515.61871564552894</v>
      </c>
      <c r="LC17" s="285">
        <f>'4-5_Prison and Probation'!PO16/G17*100</f>
        <v>318.7022389060196</v>
      </c>
      <c r="LD17" s="288" t="s">
        <v>3336</v>
      </c>
      <c r="LE17" s="285" t="e">
        <f>'4-5_Prison and Probation 100K'!LD16/'4-5_Prison and Probation 100K'!LA16*100</f>
        <v>#VALUE!</v>
      </c>
      <c r="LF17" s="285" t="e">
        <f>'4-5_Prison and Probation 100K'!LE16/'4-5_Prison and Probation 100K'!LB16*100</f>
        <v>#VALUE!</v>
      </c>
      <c r="LG17" s="285">
        <f>'4-5_Prison and Probation 100K'!LF16/'4-5_Prison and Probation 100K'!LA16*100</f>
        <v>82.537701508060309</v>
      </c>
      <c r="LH17" s="285" t="e">
        <f>'4-5_Prison and Probation 100K'!LG16/'4-5_Prison and Probation 100K'!LB16*100</f>
        <v>#VALUE!</v>
      </c>
      <c r="LI17" s="285">
        <f>'4-5_Prison and Probation 100K'!LH16/'4-5_Prison and Probation 100K'!LA16*100</f>
        <v>15.538221528861154</v>
      </c>
      <c r="LJ17" s="285">
        <f>'4-5_Prison and Probation 100K'!LI16/'4-5_Prison and Probation 100K'!LB16*100</f>
        <v>21.260306242638396</v>
      </c>
      <c r="LK17" s="288" t="s">
        <v>3336</v>
      </c>
      <c r="LL17" s="285">
        <f>'4-5_Prison and Probation 100K'!LK16/'4-5_Prison and Probation 100K'!LA16*100</f>
        <v>0.8684347373894955</v>
      </c>
      <c r="LM17" s="285" t="e">
        <f>'4-5_Prison and Probation 100K'!LL16/'4-5_Prison and Probation 100K'!LB16*100</f>
        <v>#VALUE!</v>
      </c>
      <c r="LN17" s="285">
        <f>'4-5_Prison and Probation 100K'!LM16/'4-5_Prison and Probation 100K'!LA16*100</f>
        <v>1.0400416016640666</v>
      </c>
      <c r="LO17" s="285" t="e">
        <f>'4-5_Prison and Probation 100K'!LN16/'4-5_Prison and Probation 100K'!LB16*100</f>
        <v>#VALUE!</v>
      </c>
      <c r="LP17" s="285" t="e">
        <f>'4-5_Prison and Probation 100K'!LO16/'4-5_Prison and Probation 100K'!LA16*100</f>
        <v>#VALUE!</v>
      </c>
      <c r="LQ17" s="285" t="e">
        <f>'4-5_Prison and Probation 100K'!LP16/'4-5_Prison and Probation 100K'!LB16*100</f>
        <v>#VALUE!</v>
      </c>
      <c r="LR17" s="288" t="s">
        <v>3336</v>
      </c>
      <c r="LS17" s="285" t="e">
        <f>'4-5_Prison and Probation 100K'!LR16/'4-5_Prison and Probation 100K'!LA16*100</f>
        <v>#VALUE!</v>
      </c>
      <c r="LT17" s="285" t="e">
        <f>'4-5_Prison and Probation 100K'!LS16/'4-5_Prison and Probation 100K'!LB16*100</f>
        <v>#VALUE!</v>
      </c>
      <c r="LU17" s="285">
        <f>'4-5_Prison and Probation 100K'!LT16/'4-5_Prison and Probation 100K'!LA16*100</f>
        <v>0.12480499219968796</v>
      </c>
      <c r="LV17" s="285">
        <f>'4-5_Prison and Probation 100K'!LU16/'4-5_Prison and Probation 100K'!LB16*100</f>
        <v>0</v>
      </c>
      <c r="LW17" s="285" t="e">
        <f>'4-5_Prison and Probation 100K'!LV16/'4-5_Prison and Probation 100K'!LA16*100</f>
        <v>#VALUE!</v>
      </c>
      <c r="LX17" s="285" t="e">
        <f>'4-5_Prison and Probation 100K'!LW16/'4-5_Prison and Probation 100K'!LB16*100</f>
        <v>#VALUE!</v>
      </c>
      <c r="LY17" s="288" t="s">
        <v>3336</v>
      </c>
      <c r="LZ17" s="285" t="e">
        <f>'4-5_Prison and Probation 100K'!LY16/'4-5_Prison and Probation 100K'!LA16*100</f>
        <v>#VALUE!</v>
      </c>
      <c r="MA17" s="285" t="e">
        <f>'4-5_Prison and Probation 100K'!LZ16/'4-5_Prison and Probation 100K'!LB16*100</f>
        <v>#VALUE!</v>
      </c>
      <c r="MB17" s="285">
        <f>'4-5_Prison and Probation 100K'!MA16/'4-5_Prison and Probation 100K'!LA16*100</f>
        <v>0.8684347373894955</v>
      </c>
      <c r="MC17" s="285" t="e">
        <f>'4-5_Prison and Probation 100K'!MB16/'4-5_Prison and Probation 100K'!LB16*100</f>
        <v>#VALUE!</v>
      </c>
      <c r="MD17" s="285">
        <f>'4-5_Prison and Probation 100K'!MC16/'4-5_Prison and Probation 100K'!LA16*100</f>
        <v>0.16640665626625065</v>
      </c>
      <c r="ME17" s="285">
        <f>'4-5_Prison and Probation 100K'!MD16/'4-5_Prison and Probation 100K'!LB16*100</f>
        <v>0.31970385327275785</v>
      </c>
      <c r="MF17" s="288" t="s">
        <v>3336</v>
      </c>
      <c r="MG17" s="285">
        <f>'4-5_Prison and Probation 100K'!MF16</f>
        <v>185.3867810698485</v>
      </c>
      <c r="MH17" s="285">
        <f>'4-5_Prison and Probation 100K'!MG16/'4-5_Prison and Probation 100K'!MF16*100</f>
        <v>90.540931443448073</v>
      </c>
      <c r="MI17" s="285">
        <f>'4-5_Prison and Probation 100K'!MH16/'4-5_Prison and Probation 100K'!MF16*100</f>
        <v>1.4318773503037314</v>
      </c>
      <c r="MJ17" s="285">
        <f>'4-5_Prison and Probation 100K'!MI16/'4-5_Prison and Probation 100K'!MF16*100</f>
        <v>6.5808504483656343</v>
      </c>
      <c r="MK17" s="285">
        <f>'4-5_Prison and Probation 100K'!MJ16/'4-5_Prison and Probation 100K'!MF16*100</f>
        <v>0.47729245010124388</v>
      </c>
      <c r="ML17" s="285">
        <f>'4-5_Prison and Probation 100K'!MK16/'4-5_Prison and Probation 100K'!MF16*100</f>
        <v>0.9111946774660109</v>
      </c>
      <c r="MM17" s="285">
        <f>'4-5_Prison and Probation 100K'!ML16/'4-5_Prison and Probation 100K'!MF16*100</f>
        <v>5.7853630315302294E-2</v>
      </c>
      <c r="MN17" s="288" t="s">
        <v>3336</v>
      </c>
      <c r="MO17" s="285">
        <f>'4-5_Prison and Probation 100K'!MN16</f>
        <v>10.6716718058721</v>
      </c>
      <c r="MP17" s="288" t="s">
        <v>3336</v>
      </c>
      <c r="MQ17" s="285">
        <f>'4-5_Prison and Probation 100K'!MP16/'4-5_Prison and Probation 100K'!MN16*100</f>
        <v>1.0050251256281408</v>
      </c>
      <c r="MR17" s="285">
        <f>'4-5_Prison and Probation 100K'!MQ16/'4-5_Prison and Probation 100K'!MN16*100</f>
        <v>4.0201005025125633</v>
      </c>
      <c r="MS17" s="285">
        <f>'4-5_Prison and Probation 100K'!MR16/'4-5_Prison and Probation 100K'!MN16*100</f>
        <v>1.2562814070351762</v>
      </c>
      <c r="MT17" s="285">
        <f>'4-5_Prison and Probation 100K'!MS16/'4-5_Prison and Probation 100K'!MN16*100</f>
        <v>42.713567839195989</v>
      </c>
      <c r="MU17" s="288" t="s">
        <v>3336</v>
      </c>
      <c r="MV17" s="285">
        <f>'4-5_Prison and Probation 100K'!MU16/'4-5_Prison and Probation 100K'!MN16*100</f>
        <v>2.2613065326633168</v>
      </c>
      <c r="MW17" s="285">
        <f>'4-5_Prison and Probation 100K'!MV16/'4-5_Prison and Probation 100K'!MN16*100</f>
        <v>18.341708542713569</v>
      </c>
      <c r="MX17" s="285">
        <f>'4-5_Prison and Probation 100K'!MW16/'4-5_Prison and Probation 100K'!MN16*100</f>
        <v>3.0150753768844223</v>
      </c>
      <c r="MY17" s="285">
        <f>'4-5_Prison and Probation 100K'!MX16/'4-5_Prison and Probation 100K'!MN16*100</f>
        <v>27.386934673366838</v>
      </c>
      <c r="MZ17" s="288" t="s">
        <v>3336</v>
      </c>
      <c r="NA17" s="285" t="e">
        <f>'4-5_Prison and Probation 100K'!MZ16</f>
        <v>#VALUE!</v>
      </c>
      <c r="NB17" s="285" t="e">
        <f>'4-5_Prison and Probation 100K'!NA16/'4-5_Prison and Probation 100K'!MZ16*100</f>
        <v>#VALUE!</v>
      </c>
      <c r="NC17" s="285" t="e">
        <f>'4-5_Prison and Probation 100K'!NB16/'4-5_Prison and Probation 100K'!MZ16*100</f>
        <v>#VALUE!</v>
      </c>
      <c r="ND17" s="285" t="e">
        <f>'4-5_Prison and Probation 100K'!NC16/'4-5_Prison and Probation 100K'!MZ16*100</f>
        <v>#VALUE!</v>
      </c>
      <c r="NG17" s="133">
        <f t="shared" si="0"/>
        <v>236.65370693122401</v>
      </c>
      <c r="NH17" s="285" t="e">
        <f>'4-5_Prison and Probation'!HG16/'4-5_Prison and Probation'!$HA16*100</f>
        <v>#VALUE!</v>
      </c>
      <c r="NI17" s="285">
        <f>'4-5_Prison and Probation'!HM16/'4-5_Prison and Probation'!$HA16*100</f>
        <v>13.086335825968728</v>
      </c>
      <c r="NJ17" s="285">
        <f>'4-5_Prison and Probation'!HS16/'4-5_Prison and Probation'!$HA16*100</f>
        <v>5.0759120779515072</v>
      </c>
      <c r="NK17" s="285" t="e">
        <f>'4-5_Prison and Probation'!HY16/'4-5_Prison and Probation'!$HA16*100</f>
        <v>#VALUE!</v>
      </c>
      <c r="NL17" s="285">
        <f>'4-5_Prison and Probation'!IE16/'4-5_Prison and Probation'!$HA16*100</f>
        <v>2.3226829820983461</v>
      </c>
      <c r="NM17" s="285">
        <f>'4-5_Prison and Probation'!IK16/'4-5_Prison and Probation'!$HA16*100</f>
        <v>1.1103557670518922</v>
      </c>
      <c r="NN17" s="285" t="e">
        <f>'4-5_Prison and Probation'!IQ16/'4-5_Prison and Probation'!$HA16*100</f>
        <v>#VALUE!</v>
      </c>
      <c r="NO17" s="285">
        <f>'4-5_Prison and Probation'!IW16/'4-5_Prison and Probation'!$HA16*100</f>
        <v>18.989349648765014</v>
      </c>
      <c r="NP17" s="285">
        <f>'4-5_Prison and Probation'!JC16/'4-5_Prison and Probation'!$HA16*100</f>
        <v>28.653976886471789</v>
      </c>
      <c r="NQ17" s="285" t="e">
        <f>'4-5_Prison and Probation'!JI16/'4-5_Prison and Probation'!$HA16*100</f>
        <v>#VALUE!</v>
      </c>
      <c r="NR17" s="285">
        <f>'4-5_Prison and Probation'!JO16/'4-5_Prison and Probation'!$HA16*100</f>
        <v>30.829367777022433</v>
      </c>
      <c r="NU17" s="285">
        <f>'4-5_Prison and Probation'!HA16/'4-5_Prison and Probation 100K'!$G16*100</f>
        <v>236.65370693122401</v>
      </c>
      <c r="NV17" s="285" t="e">
        <f>'4-5_Prison and Probation'!HG16/'4-5_Prison and Probation 100K'!$G16*100</f>
        <v>#VALUE!</v>
      </c>
      <c r="NW17" s="285">
        <f>'4-5_Prison and Probation'!HM16/'4-5_Prison and Probation 100K'!$G16*100</f>
        <v>30.96929883362381</v>
      </c>
      <c r="NX17" s="285">
        <f>'4-5_Prison and Probation'!HS16/'4-5_Prison and Probation 100K'!$G16*100</f>
        <v>12.012334093041963</v>
      </c>
      <c r="NY17" s="285" t="e">
        <f>'4-5_Prison and Probation'!HY16/'4-5_Prison and Probation 100K'!$G16*100</f>
        <v>#VALUE!</v>
      </c>
      <c r="NZ17" s="285">
        <f>'4-5_Prison and Probation'!IE16/'4-5_Prison and Probation 100K'!$G16*100</f>
        <v>5.4967153773964341</v>
      </c>
      <c r="OA17" s="285">
        <f>'4-5_Prison and Probation'!IK16/'4-5_Prison and Probation 100K'!$G16*100</f>
        <v>2.6276980828529291</v>
      </c>
      <c r="OB17" s="285" t="e">
        <f>'4-5_Prison and Probation'!IQ16/'4-5_Prison and Probation 100K'!$G16*100</f>
        <v>#VALUE!</v>
      </c>
      <c r="OC17" s="285">
        <f>'4-5_Prison and Probation'!IW16/'4-5_Prison and Probation 100K'!$G16*100</f>
        <v>44.938999865933773</v>
      </c>
      <c r="OD17" s="285">
        <f>'4-5_Prison and Probation'!JC16/'4-5_Prison and Probation 100K'!$G16*100</f>
        <v>67.810698485051617</v>
      </c>
      <c r="OE17" s="285" t="e">
        <f>'4-5_Prison and Probation'!JI16/'4-5_Prison and Probation 100K'!$G16*100</f>
        <v>#VALUE!</v>
      </c>
      <c r="OF17" s="285">
        <f>'4-5_Prison and Probation'!JO16/'4-5_Prison and Probation 100K'!$G16*100</f>
        <v>72.958841667783886</v>
      </c>
      <c r="OI17" s="133">
        <f>10000/'4-5_Prison and Probation'!$AJ16*'4-5_Prison and Probation'!DW16</f>
        <v>59.538576035723139</v>
      </c>
      <c r="OJ17" s="133" t="e">
        <f>10000/'4-5_Prison and Probation'!$AJ16*'4-5_Prison and Probation'!DX16</f>
        <v>#VALUE!</v>
      </c>
      <c r="OK17" s="133">
        <f>10000/'4-5_Prison and Probation'!$AJ16*'4-5_Prison and Probation'!DY16</f>
        <v>10.336558339535268</v>
      </c>
      <c r="OL17" s="133">
        <f>10000/'4-5_Prison and Probation'!$AJ16*'4-5_Prison and Probation'!DZ16</f>
        <v>11.163483006698089</v>
      </c>
      <c r="OM17" s="133">
        <f>10000/'4-5_Prison and Probation'!$AJ16*'4-5_Prison and Probation'!EA16</f>
        <v>4.9615480029769286</v>
      </c>
      <c r="ON17" s="133">
        <f>10000/'4-5_Prison and Probation'!$AJ16*'4-5_Prison and Probation'!EB16</f>
        <v>4.9615480029769286</v>
      </c>
      <c r="OP17" s="133">
        <f>'4-5_Prison and Probation'!ED16/'4-5_Prison and Probation'!DW16*100</f>
        <v>4.1666666666666661</v>
      </c>
      <c r="OQ17" s="133" t="e">
        <f>'4-5_Prison and Probation'!EE16/'4-5_Prison and Probation'!DX16*100</f>
        <v>#VALUE!</v>
      </c>
      <c r="OR17" s="133">
        <f>'4-5_Prison and Probation'!EF16/'4-5_Prison and Probation'!DY16*100</f>
        <v>24</v>
      </c>
      <c r="OS17" s="133">
        <f>'4-5_Prison and Probation'!EG16/'4-5_Prison and Probation'!DZ16*100</f>
        <v>25.925925925925924</v>
      </c>
      <c r="OT17" s="133">
        <f>'4-5_Prison and Probation'!EH16/'4-5_Prison and Probation'!EA16*100</f>
        <v>16.666666666666664</v>
      </c>
      <c r="OU17" s="133">
        <f>'4-5_Prison and Probation'!EI16/'4-5_Prison and Probation'!EB16*100</f>
        <v>66.666666666666657</v>
      </c>
      <c r="OW17" s="133" t="e">
        <f>'4-5_Prison and Probation'!EK16/'4-5_Prison and Probation'!ED16*100</f>
        <v>#VALUE!</v>
      </c>
      <c r="OX17" s="133" t="e">
        <f>'4-5_Prison and Probation'!EL16/'4-5_Prison and Probation'!EE16*100</f>
        <v>#VALUE!</v>
      </c>
      <c r="OY17" s="133" t="e">
        <f>'4-5_Prison and Probation'!EM16/'4-5_Prison and Probation'!EF16*100</f>
        <v>#VALUE!</v>
      </c>
      <c r="OZ17" s="133" t="e">
        <f>'4-5_Prison and Probation'!EN16/'4-5_Prison and Probation'!EG16*100</f>
        <v>#VALUE!</v>
      </c>
      <c r="PA17" s="133" t="e">
        <f>'4-5_Prison and Probation'!EO16/'4-5_Prison and Probation'!EH16*100</f>
        <v>#VALUE!</v>
      </c>
      <c r="PB17" s="133" t="e">
        <f>'4-5_Prison and Probation'!EP16/'4-5_Prison and Probation'!EI16*100</f>
        <v>#VALUE!</v>
      </c>
      <c r="PC17" s="133"/>
      <c r="PF17" s="285">
        <f>'4-5_Prison and Probation'!$AO16/'4-5_Prison and Probation'!LF16</f>
        <v>3.3440897930550686</v>
      </c>
      <c r="PG17" s="285" t="e">
        <f>'4-5_Prison and Probation'!$AO16/'4-5_Prison and Probation'!LH16</f>
        <v>#DIV/0!</v>
      </c>
      <c r="PH17" s="285">
        <f>'4-5_Prison and Probation'!$AO16/'4-5_Prison and Probation'!LK16</f>
        <v>18.405405405405407</v>
      </c>
      <c r="PI17" s="285">
        <f>'4-5_Prison and Probation'!$AO16/'4-5_Prison and Probation'!LM16</f>
        <v>58.851851851851855</v>
      </c>
      <c r="PJ17" s="285" t="e">
        <f>'4-5_Prison and Probation'!$AO16/'4-5_Prison and Probation'!LO16</f>
        <v>#VALUE!</v>
      </c>
      <c r="PK17" s="285" t="e">
        <f>'4-5_Prison and Probation'!$AO16/'4-5_Prison and Probation'!LR16</f>
        <v>#VALUE!</v>
      </c>
      <c r="PO17" s="133">
        <f>'4-5_Prison and Probation'!KP16/'4-5_Prison and Probation 100K'!H16*100</f>
        <v>100.52682507257285</v>
      </c>
      <c r="PP17" s="133">
        <f>'4-5_Prison and Probation'!KS16/'4-5_Prison and Probation'!KP16*100</f>
        <v>17.326203208556148</v>
      </c>
      <c r="PQ17" s="133">
        <f>'4-5_Prison and Probation'!LA16/'4-5_Prison and Probation'!KP16*100</f>
        <v>94.81283422459893</v>
      </c>
      <c r="PR17" s="133">
        <f>'4-5_Prison and Probation'!KQ16/'4-5_Prison and Probation 100K'!H16*100</f>
        <v>0</v>
      </c>
      <c r="PS17" s="133" t="e">
        <f>'4-5_Prison and Probation'!KT16/'4-5_Prison and Probation'!KQ16*100</f>
        <v>#DIV/0!</v>
      </c>
      <c r="PT17" s="133" t="e">
        <f>'4-5_Prison and Probation'!LB16/'4-5_Prison and Probation'!KQ16*100</f>
        <v>#DIV/0!</v>
      </c>
      <c r="PX17" s="133" t="e">
        <f>'4-5_Prison and Probation'!LG16/'4-5_Prison and Probation'!$KQ16*100</f>
        <v>#DIV/0!</v>
      </c>
      <c r="PY17" s="133" t="e">
        <f>'4-5_Prison and Probation'!LI16/'4-5_Prison and Probation'!$KQ16*100</f>
        <v>#DIV/0!</v>
      </c>
      <c r="PZ17" s="133" t="e">
        <f>'4-5_Prison and Probation'!LL16/'4-5_Prison and Probation'!$KQ16*100</f>
        <v>#DIV/0!</v>
      </c>
      <c r="QA17" s="133" t="e">
        <f>'4-5_Prison and Probation'!LN16/'4-5_Prison and Probation'!$KQ16*100</f>
        <v>#DIV/0!</v>
      </c>
      <c r="QB17" s="133" t="e">
        <f>'4-5_Prison and Probation'!LP16/'4-5_Prison and Probation'!$KQ16*100</f>
        <v>#DIV/0!</v>
      </c>
      <c r="QC17" s="133" t="e">
        <f>'4-5_Prison and Probation'!LS16/'4-5_Prison and Probation'!$KQ16*100</f>
        <v>#DIV/0!</v>
      </c>
    </row>
    <row r="18" spans="1:445" ht="24" customHeight="1">
      <c r="A18" s="285">
        <v>16</v>
      </c>
      <c r="B18" s="292" t="s">
        <v>39</v>
      </c>
      <c r="C18" s="248">
        <v>80222.065000000002</v>
      </c>
      <c r="D18" s="248">
        <v>80327.899999999994</v>
      </c>
      <c r="E18" s="248">
        <v>80523.745999999999</v>
      </c>
      <c r="F18" s="248">
        <v>80767.463000000003</v>
      </c>
      <c r="G18" s="248">
        <v>81197.536999999997</v>
      </c>
      <c r="H18" s="248">
        <v>82175.683999999994</v>
      </c>
      <c r="I18" s="288" t="s">
        <v>3336</v>
      </c>
      <c r="J18" s="133">
        <f>'4-5_Prison and Probation 100K'!J17</f>
        <v>88.753636546254441</v>
      </c>
      <c r="K18" s="133">
        <f>'4-5_Prison and Probation 100K'!K17</f>
        <v>84.243457130088061</v>
      </c>
      <c r="L18" s="133">
        <f>'4-5_Prison and Probation 100K'!L17</f>
        <v>79.993794625500897</v>
      </c>
      <c r="M18" s="133">
        <f>'4-5_Prison and Probation 100K'!M17</f>
        <v>81.357018729188013</v>
      </c>
      <c r="N18" s="133">
        <f>'4-5_Prison and Probation 100K'!N17</f>
        <v>78.361982827139215</v>
      </c>
      <c r="O18" s="133">
        <f>'4-5_Prison and Probation 100K'!O17</f>
        <v>78.365030706650401</v>
      </c>
      <c r="P18" s="346">
        <f t="shared" si="1"/>
        <v>-11.704991754551898</v>
      </c>
      <c r="Q18" s="288" t="s">
        <v>3336</v>
      </c>
      <c r="R18" s="133">
        <f>'4-5_Prison and Probation 100K'!R17/'4-5_Prison and Probation 100K'!J17*100</f>
        <v>15.258426966292134</v>
      </c>
      <c r="S18" s="133">
        <f>'4-5_Prison and Probation 100K'!S17/'4-5_Prison and Probation 100K'!K17*100</f>
        <v>16.543275553782269</v>
      </c>
      <c r="T18" s="133">
        <f>'4-5_Prison and Probation 100K'!T17/'4-5_Prison and Probation 100K'!L17*100</f>
        <v>17.26177539044307</v>
      </c>
      <c r="U18" s="133">
        <f>'4-5_Prison and Probation 100K'!U17/'4-5_Prison and Probation 100K'!M17*100</f>
        <v>17.13590016740222</v>
      </c>
      <c r="V18" s="133">
        <f>'4-5_Prison and Probation 100K'!V17/'4-5_Prison and Probation 100K'!N17*100</f>
        <v>17.852203432451123</v>
      </c>
      <c r="W18" s="133">
        <f>'4-5_Prison and Probation 100K'!W17/'4-5_Prison and Probation 100K'!O17*100</f>
        <v>17.63902045126326</v>
      </c>
      <c r="X18" s="346">
        <f t="shared" si="2"/>
        <v>15.601827699737115</v>
      </c>
      <c r="Y18" s="288" t="s">
        <v>3336</v>
      </c>
      <c r="Z18" s="285">
        <f>'4-5_Prison and Probation 100K'!Z17/'4-5_Prison and Probation 100K'!J17*100</f>
        <v>5.5463483146067425</v>
      </c>
      <c r="AA18" s="285">
        <f>'4-5_Prison and Probation 100K'!AA17/'4-5_Prison and Probation 100K'!K17*100</f>
        <v>5.6907685714707927</v>
      </c>
      <c r="AB18" s="285">
        <f>'4-5_Prison and Probation 100K'!AB17/'4-5_Prison and Probation 100K'!L17*100</f>
        <v>5.5515881640637126</v>
      </c>
      <c r="AC18" s="285">
        <f>'4-5_Prison and Probation 100K'!AC17/'4-5_Prison and Probation 100K'!M17*100</f>
        <v>5.6825445137726369</v>
      </c>
      <c r="AD18" s="285">
        <f>'4-5_Prison and Probation 100K'!AD17/'4-5_Prison and Probation 100K'!N17*100</f>
        <v>5.8983466398440925</v>
      </c>
      <c r="AE18" s="285">
        <f>'4-5_Prison and Probation 100K'!AE17/'4-5_Prison and Probation 100K'!O17*100</f>
        <v>5.8527571160147218</v>
      </c>
      <c r="AF18" s="346">
        <f t="shared" si="3"/>
        <v>5.5245142213846776</v>
      </c>
      <c r="AG18" s="288" t="s">
        <v>3336</v>
      </c>
      <c r="AH18" s="285">
        <f>'4-5_Prison and Probation 100K'!AH17/'4-5_Prison and Probation 100K'!J17*100</f>
        <v>27.040730337078656</v>
      </c>
      <c r="AI18" s="285">
        <f>'4-5_Prison and Probation 100K'!AI17/'4-5_Prison and Probation 100K'!K17*100</f>
        <v>28.524774275539006</v>
      </c>
      <c r="AJ18" s="285">
        <f>'4-5_Prison and Probation 100K'!AJ17/'4-5_Prison and Probation 100K'!L17*100</f>
        <v>29.993479678330804</v>
      </c>
      <c r="AK18" s="285">
        <f>'4-5_Prison and Probation 100K'!AK17/'4-5_Prison and Probation 100K'!M17*100</f>
        <v>29.815857555927561</v>
      </c>
      <c r="AL18" s="285">
        <f>'4-5_Prison and Probation 100K'!AL17/'4-5_Prison and Probation 100K'!N17*100</f>
        <v>31.308543408562262</v>
      </c>
      <c r="AM18" s="285">
        <f>'4-5_Prison and Probation 100K'!AM17/'4-5_Prison and Probation 100K'!O17*100</f>
        <v>35.594825845924497</v>
      </c>
      <c r="AN18" s="346">
        <f t="shared" si="4"/>
        <v>31.634114175963418</v>
      </c>
      <c r="AO18" s="288" t="s">
        <v>3336</v>
      </c>
      <c r="AP18" s="133">
        <f>'4-5_Prison and Probation 100K'!AP17/'4-5_Prison and Probation 100K'!AH17*100</f>
        <v>32.732561159299841</v>
      </c>
      <c r="AQ18" s="133">
        <f>'4-5_Prison and Probation 100K'!AQ17/'4-5_Prison and Probation 100K'!AI17*100</f>
        <v>34.087965601201887</v>
      </c>
      <c r="AR18" s="133">
        <f>'4-5_Prison and Probation 100K'!AR17/'4-5_Prison and Probation 100K'!AJ17*100</f>
        <v>38.369565217391305</v>
      </c>
      <c r="AS18" s="341" t="s">
        <v>1183</v>
      </c>
      <c r="AT18" s="341" t="s">
        <v>1183</v>
      </c>
      <c r="AU18" s="341" t="s">
        <v>1183</v>
      </c>
      <c r="AV18" s="347" t="s">
        <v>1183</v>
      </c>
      <c r="AW18" s="288" t="s">
        <v>3336</v>
      </c>
      <c r="AX18" s="285">
        <f>'4-5_Prison and Probation 100K'!AX17/'4-5_Prison and Probation 100K'!J17*100</f>
        <v>1.3932584269662922</v>
      </c>
      <c r="AY18" s="285">
        <f>'4-5_Prison and Probation 100K'!AY17/'4-5_Prison and Probation 100K'!K17*100</f>
        <v>1.3875958682448908</v>
      </c>
      <c r="AZ18" s="285">
        <f>'4-5_Prison and Probation 100K'!AZ17/'4-5_Prison and Probation 100K'!L17*100</f>
        <v>1.3444282298879127</v>
      </c>
      <c r="BA18" s="285">
        <f>'4-5_Prison and Probation 100K'!BA17/'4-5_Prison and Probation 100K'!M17*100</f>
        <v>1.275300563080201</v>
      </c>
      <c r="BB18" s="285">
        <f>'4-5_Prison and Probation 100K'!BB17/'4-5_Prison and Probation 100K'!N17*100</f>
        <v>1.191299427924813</v>
      </c>
      <c r="BC18" s="285">
        <f>'4-5_Prison and Probation 100K'!BC17/'4-5_Prison and Probation 100K'!O17*100</f>
        <v>1.2531639672655561</v>
      </c>
      <c r="BD18" s="346">
        <f t="shared" si="5"/>
        <v>-10.055166865617352</v>
      </c>
      <c r="BE18" s="288" t="s">
        <v>3336</v>
      </c>
      <c r="BF18" s="133">
        <f>'4-5_Prison and Probation 100K'!BF17</f>
        <v>140.1571998925732</v>
      </c>
      <c r="BG18" s="133">
        <f>'4-5_Prison and Probation 100K'!BG17</f>
        <v>126.42058363283493</v>
      </c>
      <c r="BH18" s="133">
        <f>'4-5_Prison and Probation 100K'!BH17</f>
        <v>118.69045436609468</v>
      </c>
      <c r="BI18" s="133">
        <f>'4-5_Prison and Probation 100K'!BI17</f>
        <v>117.13503988604916</v>
      </c>
      <c r="BJ18" s="133">
        <f>'4-5_Prison and Probation 100K'!BJ17</f>
        <v>115.37911550198869</v>
      </c>
      <c r="BK18" s="338">
        <f>'4-5_Prison and Probation 100K'!BK17</f>
        <v>118.02944043641914</v>
      </c>
      <c r="BL18" s="346">
        <f t="shared" si="21"/>
        <v>-15.787815019930775</v>
      </c>
      <c r="BM18" s="288" t="s">
        <v>3336</v>
      </c>
      <c r="BN18" s="133">
        <f>'4-5_Prison and Probation 100K'!BN17/'4-5_Prison and Probation 100K'!BF17*100</f>
        <v>46.512269092914245</v>
      </c>
      <c r="BO18" s="133">
        <f>'4-5_Prison and Probation 100K'!BO17/'4-5_Prison and Probation 100K'!BG17*100</f>
        <v>46.328445805555823</v>
      </c>
      <c r="BP18" s="133">
        <f>'4-5_Prison and Probation 100K'!BP17/'4-5_Prison and Probation 100K'!BH17*100</f>
        <v>11.781446837005879</v>
      </c>
      <c r="BQ18" s="341" t="s">
        <v>1183</v>
      </c>
      <c r="BR18" s="341" t="s">
        <v>1183</v>
      </c>
      <c r="BS18" s="341" t="s">
        <v>1183</v>
      </c>
      <c r="BT18" s="349" t="s">
        <v>1183</v>
      </c>
      <c r="BU18" s="288" t="s">
        <v>3336</v>
      </c>
      <c r="BV18" s="285" t="e">
        <f>'4-5_Prison and Probation 100K'!BV17/'4-5_Prison and Probation 100K'!BF17*100</f>
        <v>#VALUE!</v>
      </c>
      <c r="BW18" s="285" t="e">
        <f>'4-5_Prison and Probation 100K'!BW17/'4-5_Prison and Probation 100K'!BG17*100</f>
        <v>#VALUE!</v>
      </c>
      <c r="BX18" s="285" t="e">
        <f>'4-5_Prison and Probation 100K'!BX17/'4-5_Prison and Probation 100K'!BH17*100</f>
        <v>#VALUE!</v>
      </c>
      <c r="BY18" s="285" t="e">
        <f>'4-5_Prison and Probation 100K'!BY17/'4-5_Prison and Probation 100K'!BI17*100</f>
        <v>#VALUE!</v>
      </c>
      <c r="BZ18" s="285" t="e">
        <f>'4-5_Prison and Probation 100K'!BZ17/'4-5_Prison and Probation 100K'!BJ17*100</f>
        <v>#VALUE!</v>
      </c>
      <c r="CA18" s="285" t="e">
        <f>'4-5_Prison and Probation 100K'!CA17/'4-5_Prison and Probation 100K'!BK17*100</f>
        <v>#VALUE!</v>
      </c>
      <c r="CB18" s="346" t="e">
        <f t="shared" si="6"/>
        <v>#VALUE!</v>
      </c>
      <c r="CC18" s="288" t="s">
        <v>3336</v>
      </c>
      <c r="CD18" s="285" t="e">
        <f>'4-5_Prison and Probation 100K'!CD17/'4-5_Prison and Probation 100K'!BF17*100</f>
        <v>#VALUE!</v>
      </c>
      <c r="CE18" s="285" t="e">
        <f>'4-5_Prison and Probation 100K'!CE17/'4-5_Prison and Probation 100K'!BG17*100</f>
        <v>#VALUE!</v>
      </c>
      <c r="CF18" s="285" t="e">
        <f>'4-5_Prison and Probation 100K'!CF17/'4-5_Prison and Probation 100K'!BH17*100</f>
        <v>#VALUE!</v>
      </c>
      <c r="CG18" s="285" t="e">
        <f>'4-5_Prison and Probation 100K'!CG17/'4-5_Prison and Probation 100K'!BI17*100</f>
        <v>#VALUE!</v>
      </c>
      <c r="CH18" s="285" t="e">
        <f>'4-5_Prison and Probation 100K'!CH17/'4-5_Prison and Probation 100K'!BJ17*100</f>
        <v>#VALUE!</v>
      </c>
      <c r="CI18" s="285" t="e">
        <f>'4-5_Prison and Probation 100K'!CI17/'4-5_Prison and Probation 100K'!BK17*100</f>
        <v>#VALUE!</v>
      </c>
      <c r="CJ18" s="346" t="e">
        <f t="shared" si="7"/>
        <v>#VALUE!</v>
      </c>
      <c r="CK18" s="288" t="s">
        <v>3336</v>
      </c>
      <c r="CL18" s="285" t="e">
        <f>'4-5_Prison and Probation 100K'!CL17/'4-5_Prison and Probation 100K'!CD17*100</f>
        <v>#VALUE!</v>
      </c>
      <c r="CM18" s="285" t="e">
        <f>'4-5_Prison and Probation 100K'!CM17/'4-5_Prison and Probation 100K'!CE17*100</f>
        <v>#VALUE!</v>
      </c>
      <c r="CN18" s="285" t="e">
        <f>'4-5_Prison and Probation 100K'!CN17/'4-5_Prison and Probation 100K'!CF17*100</f>
        <v>#VALUE!</v>
      </c>
      <c r="CO18" s="285" t="e">
        <f>'4-5_Prison and Probation 100K'!CO17/'4-5_Prison and Probation 100K'!CG17*100</f>
        <v>#VALUE!</v>
      </c>
      <c r="CP18" s="285" t="e">
        <f>'4-5_Prison and Probation 100K'!CP17/'4-5_Prison and Probation 100K'!CH17*100</f>
        <v>#VALUE!</v>
      </c>
      <c r="CQ18" s="285" t="e">
        <f>'4-5_Prison and Probation 100K'!CQ17/'4-5_Prison and Probation 100K'!CI17*100</f>
        <v>#VALUE!</v>
      </c>
      <c r="CR18" s="346" t="e">
        <f t="shared" si="8"/>
        <v>#VALUE!</v>
      </c>
      <c r="CS18" s="288" t="s">
        <v>3336</v>
      </c>
      <c r="CT18" s="285" t="e">
        <f>'4-5_Prison and Probation 100K'!CT17/'4-5_Prison and Probation 100K'!BF17*100</f>
        <v>#VALUE!</v>
      </c>
      <c r="CU18" s="285" t="e">
        <f>'4-5_Prison and Probation 100K'!CU17/'4-5_Prison and Probation 100K'!BG17*100</f>
        <v>#VALUE!</v>
      </c>
      <c r="CV18" s="285" t="e">
        <f>'4-5_Prison and Probation 100K'!CV17/'4-5_Prison and Probation 100K'!BH17*100</f>
        <v>#VALUE!</v>
      </c>
      <c r="CW18" s="285" t="e">
        <f>'4-5_Prison and Probation 100K'!CW17/'4-5_Prison and Probation 100K'!BI17*100</f>
        <v>#VALUE!</v>
      </c>
      <c r="CX18" s="285" t="e">
        <f>'4-5_Prison and Probation 100K'!CX17/'4-5_Prison and Probation 100K'!BJ17*100</f>
        <v>#VALUE!</v>
      </c>
      <c r="CY18" s="285" t="e">
        <f>'4-5_Prison and Probation 100K'!CY17/'4-5_Prison and Probation 100K'!BK17*100</f>
        <v>#VALUE!</v>
      </c>
      <c r="CZ18" s="346" t="e">
        <f t="shared" si="9"/>
        <v>#VALUE!</v>
      </c>
      <c r="DA18" s="288" t="s">
        <v>3336</v>
      </c>
      <c r="DB18" s="133" t="e">
        <f>'4-5_Prison and Probation'!DP17/C18*100</f>
        <v>#VALUE!</v>
      </c>
      <c r="DC18" s="133" t="e">
        <f>'4-5_Prison and Probation'!DQ17/D18*100</f>
        <v>#VALUE!</v>
      </c>
      <c r="DD18" s="133" t="e">
        <f>'4-5_Prison and Probation'!DR17/E18*100</f>
        <v>#VALUE!</v>
      </c>
      <c r="DE18" s="133" t="e">
        <f>'4-5_Prison and Probation'!DS17/F18*100</f>
        <v>#VALUE!</v>
      </c>
      <c r="DF18" s="133" t="e">
        <f>'4-5_Prison and Probation'!DT17/G18*100</f>
        <v>#VALUE!</v>
      </c>
      <c r="DG18" s="133" t="e">
        <f>'4-5_Prison and Probation'!DU17/H18*100</f>
        <v>#VALUE!</v>
      </c>
      <c r="DH18" s="346" t="e">
        <f t="shared" si="10"/>
        <v>#VALUE!</v>
      </c>
      <c r="DI18" s="288" t="s">
        <v>3336</v>
      </c>
      <c r="DJ18" s="285" t="e">
        <f>'4-5_Prison and Probation 100K'!DJ17/'4-5_Prison and Probation 100K'!DB17*100</f>
        <v>#VALUE!</v>
      </c>
      <c r="DK18" s="285" t="e">
        <f>'4-5_Prison and Probation 100K'!DK17/'4-5_Prison and Probation 100K'!DC17*100</f>
        <v>#VALUE!</v>
      </c>
      <c r="DL18" s="285" t="e">
        <f>'4-5_Prison and Probation 100K'!DL17/'4-5_Prison and Probation 100K'!DD17*100</f>
        <v>#VALUE!</v>
      </c>
      <c r="DM18" s="285" t="e">
        <f>'4-5_Prison and Probation 100K'!DM17/'4-5_Prison and Probation 100K'!DE17*100</f>
        <v>#VALUE!</v>
      </c>
      <c r="DN18" s="285" t="e">
        <f>'4-5_Prison and Probation 100K'!DN17/'4-5_Prison and Probation 100K'!DF17*100</f>
        <v>#VALUE!</v>
      </c>
      <c r="DO18" s="285" t="e">
        <f>'4-5_Prison and Probation 100K'!DO17/'4-5_Prison and Probation 100K'!DG17*100</f>
        <v>#VALUE!</v>
      </c>
      <c r="DP18" s="346" t="e">
        <f t="shared" si="11"/>
        <v>#VALUE!</v>
      </c>
      <c r="DQ18" s="288" t="s">
        <v>3336</v>
      </c>
      <c r="DR18" s="285">
        <f>'4-5_Prison and Probation 100K'!DR17/'4-5_Prison and Probation 100K'!DJ17*100</f>
        <v>41.40625</v>
      </c>
      <c r="DS18" s="285">
        <f>'4-5_Prison and Probation 100K'!DS17/'4-5_Prison and Probation 100K'!DK17*100</f>
        <v>47.899159663865539</v>
      </c>
      <c r="DT18" s="285">
        <f>'4-5_Prison and Probation 100K'!DT17/'4-5_Prison and Probation 100K'!DL17*100</f>
        <v>40.983606557377058</v>
      </c>
      <c r="DU18" s="285">
        <f>'4-5_Prison and Probation 100K'!DU17/'4-5_Prison and Probation 100K'!DM17*100</f>
        <v>39.473684210526315</v>
      </c>
      <c r="DV18" s="285">
        <f>'4-5_Prison and Probation 100K'!DV17/'4-5_Prison and Probation 100K'!DN17*100</f>
        <v>45.205479452054796</v>
      </c>
      <c r="DW18" s="285">
        <f>'4-5_Prison and Probation 100K'!DW17/'4-5_Prison and Probation 100K'!DO17*100</f>
        <v>46.625766871165645</v>
      </c>
      <c r="DX18" s="346">
        <f t="shared" si="12"/>
        <v>12.605625651117023</v>
      </c>
      <c r="DY18" s="288" t="s">
        <v>3336</v>
      </c>
      <c r="DZ18" s="285">
        <f>'4-5_Prison and Probation 100K'!DZ17/'4-5_Prison and Probation 100K'!DR17*100</f>
        <v>56.60377358490566</v>
      </c>
      <c r="EA18" s="285">
        <f>'4-5_Prison and Probation 100K'!EA17/'4-5_Prison and Probation 100K'!DS17*100</f>
        <v>47.368421052631575</v>
      </c>
      <c r="EB18" s="285">
        <f>'4-5_Prison and Probation 100K'!EB17/'4-5_Prison and Probation 100K'!DT17*100</f>
        <v>48</v>
      </c>
      <c r="EC18" s="285">
        <f>'4-5_Prison and Probation 100K'!EC17/'4-5_Prison and Probation 100K'!DU17*100</f>
        <v>41.666666666666671</v>
      </c>
      <c r="ED18" s="285">
        <f>'4-5_Prison and Probation 100K'!ED17/'4-5_Prison and Probation 100K'!DV17*100</f>
        <v>54.545454545454554</v>
      </c>
      <c r="EE18" s="285">
        <f>'4-5_Prison and Probation 100K'!EE17/'4-5_Prison and Probation 100K'!DW17*100</f>
        <v>48.684210526315788</v>
      </c>
      <c r="EF18" s="346">
        <f t="shared" si="13"/>
        <v>-13.991228070175438</v>
      </c>
      <c r="EG18" s="288" t="s">
        <v>3336</v>
      </c>
      <c r="EH18" s="285" t="e">
        <f>'4-5_Prison and Probation 100K'!EH17/'4-5_Prison and Probation 100K'!DB17*100</f>
        <v>#VALUE!</v>
      </c>
      <c r="EI18" s="285" t="e">
        <f>'4-5_Prison and Probation 100K'!EI17/'4-5_Prison and Probation 100K'!DC17*100</f>
        <v>#VALUE!</v>
      </c>
      <c r="EJ18" s="285" t="e">
        <f>'4-5_Prison and Probation 100K'!EJ17/'4-5_Prison and Probation 100K'!DD17*100</f>
        <v>#VALUE!</v>
      </c>
      <c r="EK18" s="285" t="e">
        <f>'4-5_Prison and Probation 100K'!EK17/'4-5_Prison and Probation 100K'!DE17*100</f>
        <v>#VALUE!</v>
      </c>
      <c r="EL18" s="285" t="e">
        <f>'4-5_Prison and Probation 100K'!EL17/'4-5_Prison and Probation 100K'!DF17*100</f>
        <v>#VALUE!</v>
      </c>
      <c r="EM18" s="285" t="e">
        <f>'4-5_Prison and Probation 100K'!EM17/'4-5_Prison and Probation 100K'!DG17*100</f>
        <v>#VALUE!</v>
      </c>
      <c r="EN18" s="346" t="e">
        <f t="shared" si="14"/>
        <v>#VALUE!</v>
      </c>
      <c r="EO18" s="288" t="s">
        <v>3336</v>
      </c>
      <c r="EP18" s="285" t="e">
        <f>'4-5_Prison and Probation 100K'!EP17/'4-5_Prison and Probation 100K'!EH17*100</f>
        <v>#VALUE!</v>
      </c>
      <c r="EQ18" s="285" t="e">
        <f>'4-5_Prison and Probation 100K'!EQ17/'4-5_Prison and Probation 100K'!EI17*100</f>
        <v>#VALUE!</v>
      </c>
      <c r="ER18" s="285" t="e">
        <f>'4-5_Prison and Probation 100K'!ER17/'4-5_Prison and Probation 100K'!EJ17*100</f>
        <v>#VALUE!</v>
      </c>
      <c r="ES18" s="285" t="e">
        <f>'4-5_Prison and Probation 100K'!ES17/'4-5_Prison and Probation 100K'!EK17*100</f>
        <v>#VALUE!</v>
      </c>
      <c r="ET18" s="285" t="e">
        <f>'4-5_Prison and Probation 100K'!ET17/'4-5_Prison and Probation 100K'!EL17*100</f>
        <v>#VALUE!</v>
      </c>
      <c r="EU18" s="285" t="e">
        <f>'4-5_Prison and Probation 100K'!EU17/'4-5_Prison and Probation 100K'!EM17*100</f>
        <v>#VALUE!</v>
      </c>
      <c r="EV18" s="346" t="e">
        <f t="shared" si="15"/>
        <v>#VALUE!</v>
      </c>
      <c r="EW18" s="288" t="s">
        <v>3336</v>
      </c>
      <c r="EX18" s="285" t="e">
        <f>'4-5_Prison and Probation 100K'!EX17/'4-5_Prison and Probation 100K'!EH17*100</f>
        <v>#VALUE!</v>
      </c>
      <c r="EY18" s="285" t="e">
        <f>'4-5_Prison and Probation 100K'!EY17/'4-5_Prison and Probation 100K'!EI17*100</f>
        <v>#VALUE!</v>
      </c>
      <c r="EZ18" s="285" t="e">
        <f>'4-5_Prison and Probation 100K'!EZ17/'4-5_Prison and Probation 100K'!EJ17*100</f>
        <v>#VALUE!</v>
      </c>
      <c r="FA18" s="285" t="e">
        <f>'4-5_Prison and Probation 100K'!FA17/'4-5_Prison and Probation 100K'!EK17*100</f>
        <v>#VALUE!</v>
      </c>
      <c r="FB18" s="285" t="e">
        <f>'4-5_Prison and Probation 100K'!FB17/'4-5_Prison and Probation 100K'!EL17*100</f>
        <v>#VALUE!</v>
      </c>
      <c r="FC18" s="285" t="e">
        <f>'4-5_Prison and Probation 100K'!FC17/'4-5_Prison and Probation 100K'!EM17*100</f>
        <v>#VALUE!</v>
      </c>
      <c r="FD18" s="346" t="e">
        <f t="shared" si="16"/>
        <v>#VALUE!</v>
      </c>
      <c r="FE18" s="288" t="s">
        <v>3336</v>
      </c>
      <c r="FF18" s="285" t="e">
        <f>'4-5_Prison and Probation 100K'!FF17/'4-5_Prison and Probation 100K'!EH17*100</f>
        <v>#VALUE!</v>
      </c>
      <c r="FG18" s="285" t="e">
        <f>'4-5_Prison and Probation 100K'!FG17/'4-5_Prison and Probation 100K'!EI17*100</f>
        <v>#VALUE!</v>
      </c>
      <c r="FH18" s="285" t="e">
        <f>'4-5_Prison and Probation 100K'!FH17/'4-5_Prison and Probation 100K'!EJ17*100</f>
        <v>#VALUE!</v>
      </c>
      <c r="FI18" s="285" t="e">
        <f>'4-5_Prison and Probation 100K'!FI17/'4-5_Prison and Probation 100K'!EK17*100</f>
        <v>#VALUE!</v>
      </c>
      <c r="FJ18" s="285" t="e">
        <f>'4-5_Prison and Probation 100K'!FJ17/'4-5_Prison and Probation 100K'!EL17*100</f>
        <v>#VALUE!</v>
      </c>
      <c r="FK18" s="285" t="e">
        <f>'4-5_Prison and Probation 100K'!FK17/'4-5_Prison and Probation 100K'!EM17*100</f>
        <v>#VALUE!</v>
      </c>
      <c r="FL18" s="346" t="e">
        <f t="shared" si="17"/>
        <v>#VALUE!</v>
      </c>
      <c r="FM18" s="288" t="s">
        <v>3336</v>
      </c>
      <c r="FN18" s="285" t="e">
        <f>'4-5_Prison and Probation 100K'!FN17/'4-5_Prison and Probation 100K'!FF17*100</f>
        <v>#VALUE!</v>
      </c>
      <c r="FO18" s="285" t="e">
        <f>'4-5_Prison and Probation 100K'!FO17/'4-5_Prison and Probation 100K'!FG17*100</f>
        <v>#VALUE!</v>
      </c>
      <c r="FP18" s="285" t="e">
        <f>'4-5_Prison and Probation 100K'!FP17/'4-5_Prison and Probation 100K'!FH17*100</f>
        <v>#VALUE!</v>
      </c>
      <c r="FQ18" s="285" t="e">
        <f>'4-5_Prison and Probation 100K'!FQ17/'4-5_Prison and Probation 100K'!FI17*100</f>
        <v>#VALUE!</v>
      </c>
      <c r="FR18" s="285" t="e">
        <f>'4-5_Prison and Probation 100K'!FR17/'4-5_Prison and Probation 100K'!FJ17*100</f>
        <v>#VALUE!</v>
      </c>
      <c r="FS18" s="285" t="e">
        <f>'4-5_Prison and Probation 100K'!FS17/'4-5_Prison and Probation 100K'!FK17*100</f>
        <v>#VALUE!</v>
      </c>
      <c r="FT18" s="346" t="e">
        <f t="shared" si="18"/>
        <v>#VALUE!</v>
      </c>
      <c r="FU18" s="288" t="s">
        <v>3336</v>
      </c>
      <c r="FV18" s="285" t="e">
        <f>'4-5_Prison and Probation 100K'!FV17/'4-5_Prison and Probation 100K'!EH17*100</f>
        <v>#VALUE!</v>
      </c>
      <c r="FW18" s="285" t="e">
        <f>'4-5_Prison and Probation 100K'!FW17/'4-5_Prison and Probation 100K'!EI17*100</f>
        <v>#VALUE!</v>
      </c>
      <c r="FX18" s="285" t="e">
        <f>'4-5_Prison and Probation 100K'!FX17/'4-5_Prison and Probation 100K'!EJ17*100</f>
        <v>#VALUE!</v>
      </c>
      <c r="FY18" s="285" t="e">
        <f>'4-5_Prison and Probation 100K'!FY17/'4-5_Prison and Probation 100K'!EK17*100</f>
        <v>#VALUE!</v>
      </c>
      <c r="FZ18" s="285" t="e">
        <f>'4-5_Prison and Probation 100K'!FZ17/'4-5_Prison and Probation 100K'!EL17*100</f>
        <v>#VALUE!</v>
      </c>
      <c r="GA18" s="285" t="e">
        <f>'4-5_Prison and Probation 100K'!GA17/'4-5_Prison and Probation 100K'!EM17*100</f>
        <v>#VALUE!</v>
      </c>
      <c r="GB18" s="346" t="e">
        <f t="shared" si="19"/>
        <v>#VALUE!</v>
      </c>
      <c r="GC18" s="288" t="s">
        <v>3336</v>
      </c>
      <c r="GE18" s="133">
        <f>'4-5_Prison and Probation'!HA17/'4-5_Prison and Probation 100K'!$G17*100</f>
        <v>62.742050907283065</v>
      </c>
      <c r="GF18" s="285">
        <f>'4-5_Prison and Probation 100K'!GF17/'4-5_Prison and Probation 100K'!GE17*100</f>
        <v>6.0948081264108351</v>
      </c>
      <c r="GG18" s="285">
        <f>'4-5_Prison and Probation 100K'!GG17/'4-5_Prison and Probation 100K'!GE17*100</f>
        <v>0.86892409292785944</v>
      </c>
      <c r="GH18" s="285">
        <f>'4-5_Prison and Probation 100K'!GH17/'4-5_Prison and Probation 100K'!GE17*100</f>
        <v>26.053587201884383</v>
      </c>
      <c r="GI18" s="285">
        <f>'4-5_Prison and Probation 100K'!GI17/'4-5_Prison and Probation 100K'!GH17*100</f>
        <v>36.246515482558586</v>
      </c>
      <c r="GJ18" s="288" t="s">
        <v>3336</v>
      </c>
      <c r="GK18" s="133">
        <f>'4-5_Prison and Probation'!HG17/'4-5_Prison and Probation 100K'!$G17*100</f>
        <v>2.3005623926745464</v>
      </c>
      <c r="GL18" s="285">
        <f>'4-5_Prison and Probation 100K'!GL17/'4-5_Prison and Probation 100K'!GK17*100</f>
        <v>1.8201284796573876</v>
      </c>
      <c r="GM18" s="285">
        <f>'4-5_Prison and Probation 100K'!GM17/'4-5_Prison and Probation 100K'!GK17*100</f>
        <v>0</v>
      </c>
      <c r="GN18" s="285">
        <f>'4-5_Prison and Probation 100K'!GN17/'4-5_Prison and Probation 100K'!GK17*100</f>
        <v>18.0406852248394</v>
      </c>
      <c r="GO18" s="285">
        <f>'4-5_Prison and Probation 100K'!GO17/'4-5_Prison and Probation 100K'!GN17*100</f>
        <v>44.807121661721069</v>
      </c>
      <c r="GP18" s="288" t="s">
        <v>3336</v>
      </c>
      <c r="GQ18" s="133">
        <f>'4-5_Prison and Probation'!HM17/'4-5_Prison and Probation 100K'!$G17*100</f>
        <v>4.9176368490093489</v>
      </c>
      <c r="GR18" s="285">
        <f>'4-5_Prison and Probation 100K'!GR17/'4-5_Prison and Probation 100K'!GQ17*100</f>
        <v>6.5364387678437259</v>
      </c>
      <c r="GS18" s="285">
        <f>'4-5_Prison and Probation 100K'!GS17/'4-5_Prison and Probation 100K'!GQ17*100</f>
        <v>0.22539444027047337</v>
      </c>
      <c r="GT18" s="285" t="e">
        <f>'4-5_Prison and Probation 100K'!GT17/'4-5_Prison and Probation 100K'!GQ17*100</f>
        <v>#VALUE!</v>
      </c>
      <c r="GU18" s="285" t="e">
        <f>'4-5_Prison and Probation 100K'!GU17/'4-5_Prison and Probation 100K'!GT17*100</f>
        <v>#VALUE!</v>
      </c>
      <c r="GV18" s="288" t="s">
        <v>3336</v>
      </c>
      <c r="GW18" s="133">
        <f>'4-5_Prison and Probation'!HS17/'4-5_Prison and Probation 100K'!$G17*100</f>
        <v>7.7810241953521331</v>
      </c>
      <c r="GX18" s="285">
        <f>'4-5_Prison and Probation 100K'!GX17/'4-5_Prison and Probation 100K'!GW17*100</f>
        <v>3.3396644507755617</v>
      </c>
      <c r="GY18" s="285">
        <f>'4-5_Prison and Probation 100K'!GY17/'4-5_Prison and Probation 100K'!GW17*100</f>
        <v>1.076289965178854</v>
      </c>
      <c r="GZ18" s="285" t="e">
        <f>'4-5_Prison and Probation 100K'!GZ17/'4-5_Prison and Probation 100K'!GW17*100</f>
        <v>#VALUE!</v>
      </c>
      <c r="HA18" s="285" t="e">
        <f>'4-5_Prison and Probation 100K'!HA17/'4-5_Prison and Probation 100K'!GZ17*100</f>
        <v>#VALUE!</v>
      </c>
      <c r="HB18" s="288" t="s">
        <v>3336</v>
      </c>
      <c r="HC18" s="133">
        <f>'4-5_Prison and Probation'!HY17/'4-5_Prison and Probation 100K'!$G17*100</f>
        <v>4.6454611055505293</v>
      </c>
      <c r="HD18" s="285">
        <f>'4-5_Prison and Probation 100K'!HD17/'4-5_Prison and Probation 100K'!HC17*100</f>
        <v>3.3138918345705197</v>
      </c>
      <c r="HE18" s="285">
        <f>'4-5_Prison and Probation 100K'!HE17/'4-5_Prison and Probation 100K'!HC17*100</f>
        <v>1.1930010604453871</v>
      </c>
      <c r="HF18" s="285" t="e">
        <f>'4-5_Prison and Probation 100K'!HF17/'4-5_Prison and Probation 100K'!HC17*100</f>
        <v>#VALUE!</v>
      </c>
      <c r="HG18" s="285" t="e">
        <f>'4-5_Prison and Probation 100K'!HG17/'4-5_Prison and Probation 100K'!HF17*100</f>
        <v>#VALUE!</v>
      </c>
      <c r="HH18" s="288" t="s">
        <v>3336</v>
      </c>
      <c r="HI18" s="133">
        <f>'4-5_Prison and Probation'!IE17/'4-5_Prison and Probation 100K'!$G17*100</f>
        <v>4.3843694421420691</v>
      </c>
      <c r="HJ18" s="285">
        <f>'4-5_Prison and Probation 100K'!HJ17/'4-5_Prison and Probation 100K'!HI17*100</f>
        <v>0.64606741573033699</v>
      </c>
      <c r="HK18" s="285">
        <f>'4-5_Prison and Probation 100K'!HK17/'4-5_Prison and Probation 100K'!HI17*100</f>
        <v>0.64606741573033699</v>
      </c>
      <c r="HL18" s="285" t="e">
        <f>'4-5_Prison and Probation 100K'!HL17/'4-5_Prison and Probation 100K'!HI17*100</f>
        <v>#VALUE!</v>
      </c>
      <c r="HM18" s="285" t="e">
        <f>'4-5_Prison and Probation 100K'!HM17/'4-5_Prison and Probation 100K'!HL17*100</f>
        <v>#VALUE!</v>
      </c>
      <c r="HN18" s="288" t="s">
        <v>3336</v>
      </c>
      <c r="HO18" s="133">
        <f>'4-5_Prison and Probation'!IK17/'4-5_Prison and Probation 100K'!$G17*100</f>
        <v>2.0948911295178818</v>
      </c>
      <c r="HP18" s="285">
        <f>'4-5_Prison and Probation 100K'!HP17/'4-5_Prison and Probation 100K'!HO17*100</f>
        <v>0.58788947677836578</v>
      </c>
      <c r="HQ18" s="285">
        <f>'4-5_Prison and Probation 100K'!HQ17/'4-5_Prison and Probation 100K'!HO17*100</f>
        <v>1.1169900058788949</v>
      </c>
      <c r="HR18" s="285" t="e">
        <f>'4-5_Prison and Probation 100K'!HR17/'4-5_Prison and Probation 100K'!HO17*100</f>
        <v>#VALUE!</v>
      </c>
      <c r="HS18" s="285" t="e">
        <f>'4-5_Prison and Probation 100K'!HS17/'4-5_Prison and Probation 100K'!HR17*100</f>
        <v>#VALUE!</v>
      </c>
      <c r="HT18" s="288" t="s">
        <v>3336</v>
      </c>
      <c r="HU18" s="133">
        <f>'4-5_Prison and Probation'!IQ17/'4-5_Prison and Probation 100K'!$G17*100</f>
        <v>2.2315947834723118</v>
      </c>
      <c r="HV18" s="285">
        <f>'4-5_Prison and Probation 100K'!HV17/'4-5_Prison and Probation 100K'!HU17*100</f>
        <v>0.6622516556291389</v>
      </c>
      <c r="HW18" s="285">
        <f>'4-5_Prison and Probation 100K'!HW17/'4-5_Prison and Probation 100K'!HU17*100</f>
        <v>0.22075055187637968</v>
      </c>
      <c r="HX18" s="285" t="e">
        <f>'4-5_Prison and Probation 100K'!HX17/'4-5_Prison and Probation 100K'!HU17*100</f>
        <v>#VALUE!</v>
      </c>
      <c r="HY18" s="285" t="e">
        <f>'4-5_Prison and Probation 100K'!HY17/'4-5_Prison and Probation 100K'!HX17*100</f>
        <v>#VALUE!</v>
      </c>
      <c r="HZ18" s="288" t="s">
        <v>3336</v>
      </c>
      <c r="IA18" s="133">
        <f>'4-5_Prison and Probation'!IW17/'4-5_Prison and Probation 100K'!$G17*100</f>
        <v>8.276113104268175</v>
      </c>
      <c r="IB18" s="285">
        <f>'4-5_Prison and Probation 100K'!IB17/'4-5_Prison and Probation 100K'!IA17*100</f>
        <v>2.9613095238095237</v>
      </c>
      <c r="IC18" s="285">
        <f>'4-5_Prison and Probation 100K'!IC17/'4-5_Prison and Probation 100K'!IA17*100</f>
        <v>2.7529761904761907</v>
      </c>
      <c r="ID18" s="285">
        <f>'4-5_Prison and Probation 100K'!ID17/'4-5_Prison and Probation 100K'!IA17*100</f>
        <v>29.211309523809518</v>
      </c>
      <c r="IE18" s="285">
        <f>'4-5_Prison and Probation 100K'!IE17/'4-5_Prison and Probation 100K'!ID17*100</f>
        <v>27.96739684156903</v>
      </c>
      <c r="IF18" s="288" t="s">
        <v>3336</v>
      </c>
      <c r="IG18" s="133">
        <f>'4-5_Prison and Probation'!JC17/'4-5_Prison and Probation 100K'!$G17*100</f>
        <v>14.459798207918547</v>
      </c>
      <c r="IH18" s="285">
        <f>'4-5_Prison and Probation 100K'!IH17/'4-5_Prison and Probation 100K'!IG17*100</f>
        <v>7.2736564176816287</v>
      </c>
      <c r="II18" s="285">
        <f>'4-5_Prison and Probation 100K'!II17/'4-5_Prison and Probation 100K'!IG17*100</f>
        <v>0.97095647730176315</v>
      </c>
      <c r="IJ18" s="285">
        <f>'4-5_Prison and Probation 100K'!IJ17/'4-5_Prison and Probation 100K'!IG17*100</f>
        <v>30.312579848394517</v>
      </c>
      <c r="IK18" s="285">
        <f>'4-5_Prison and Probation 100K'!IK17/'4-5_Prison and Probation 100K'!IJ17*100</f>
        <v>47.906715369485816</v>
      </c>
      <c r="IL18" s="288" t="s">
        <v>3336</v>
      </c>
      <c r="IM18" s="133">
        <f>'4-5_Prison and Probation'!JI17/'4-5_Prison and Probation 100K'!$G17*100</f>
        <v>5.0851296142147762</v>
      </c>
      <c r="IN18" s="285">
        <f>'4-5_Prison and Probation 100K'!IN17/'4-5_Prison and Probation 100K'!IM17*100</f>
        <v>13.441511261806735</v>
      </c>
      <c r="IO18" s="285">
        <f>'4-5_Prison and Probation 100K'!IO17/'4-5_Prison and Probation 100K'!IM17*100</f>
        <v>0.19375151368370067</v>
      </c>
      <c r="IP18" s="285" t="e">
        <f>'4-5_Prison and Probation 100K'!IP17/'4-5_Prison and Probation 100K'!IM17*100</f>
        <v>#VALUE!</v>
      </c>
      <c r="IQ18" s="285" t="e">
        <f>'4-5_Prison and Probation 100K'!IQ17/'4-5_Prison and Probation 100K'!IP17*100</f>
        <v>#VALUE!</v>
      </c>
      <c r="IR18" s="288" t="s">
        <v>3336</v>
      </c>
      <c r="IS18" s="133">
        <f>'4-5_Prison and Probation'!JO17/'4-5_Prison and Probation 100K'!$G17*100</f>
        <v>8.3992695492721658</v>
      </c>
      <c r="IT18" s="285">
        <f>'4-5_Prison and Probation 100K'!IT17/'4-5_Prison and Probation 100K'!IS17*100</f>
        <v>6.099706744868036</v>
      </c>
      <c r="IU18" s="285">
        <f>'4-5_Prison and Probation 100K'!IU17/'4-5_Prison and Probation 100K'!IS17*100</f>
        <v>8.7976539589442806E-2</v>
      </c>
      <c r="IV18" s="285">
        <f>'4-5_Prison and Probation 100K'!IV17/'4-5_Prison and Probation 100K'!IS17*100</f>
        <v>34.032258064516128</v>
      </c>
      <c r="IW18" s="285">
        <f>'4-5_Prison and Probation 100K'!IW17/'4-5_Prison and Probation 100K'!IV17*100</f>
        <v>30.719517449375267</v>
      </c>
      <c r="IX18" s="381" t="s">
        <v>3336</v>
      </c>
      <c r="IY18" s="133">
        <f>'4-5_Prison and Probation'!KO17/'4-5_Prison and Probation 100K'!H17*100</f>
        <v>46.18762893412606</v>
      </c>
      <c r="IZ18" s="285">
        <f>'4-5_Prison and Probation'!AO17/'4-5_Prison and Probation'!KO17</f>
        <v>1.6966671057831644</v>
      </c>
      <c r="JA18" s="133">
        <f>'4-5_Prison and Probation 100K'!IZ17/'4-5_Prison and Probation 100K'!IY17*100</f>
        <v>100</v>
      </c>
      <c r="JB18" s="133" t="e">
        <f>'4-5_Prison and Probation 100K'!JA17/'4-5_Prison and Probation 100K'!IY17*100</f>
        <v>#VALUE!</v>
      </c>
      <c r="JC18" s="288" t="s">
        <v>3336</v>
      </c>
      <c r="JD18" s="285">
        <f>'4-5_Prison and Probation 100K'!JC17/'4-5_Prison and Probation 100K'!IY17*100</f>
        <v>0.99064681860097492</v>
      </c>
      <c r="JE18" s="285" t="e">
        <f>'4-5_Prison and Probation 100K'!JD17/'4-5_Prison and Probation 100K'!IY17*100</f>
        <v>#VALUE!</v>
      </c>
      <c r="JF18" s="285" t="e">
        <f>'4-5_Prison and Probation 100K'!JE17/'4-5_Prison and Probation 100K'!JC17*100</f>
        <v>#VALUE!</v>
      </c>
      <c r="JG18" s="285" t="e">
        <f>'4-5_Prison and Probation 100K'!JF17/'4-5_Prison and Probation 100K'!JD17*100</f>
        <v>#VALUE!</v>
      </c>
      <c r="JH18" s="285">
        <f>'4-5_Prison and Probation 100K'!JG17/'4-5_Prison and Probation 100K'!JC17*100</f>
        <v>99.202127659574458</v>
      </c>
      <c r="JI18" s="285" t="e">
        <f>'4-5_Prison and Probation 100K'!JH17/'4-5_Prison and Probation 100K'!JD17*100</f>
        <v>#VALUE!</v>
      </c>
      <c r="JJ18" s="285">
        <f>'4-5_Prison and Probation 100K'!JI17/'4-5_Prison and Probation 100K'!JC17*100</f>
        <v>0.79787234042553201</v>
      </c>
      <c r="JK18" s="285" t="e">
        <f>'4-5_Prison and Probation 100K'!JJ17/'4-5_Prison and Probation 100K'!JD17*100</f>
        <v>#VALUE!</v>
      </c>
      <c r="JL18" s="285">
        <f>'4-5_Prison and Probation 100K'!JK17/'4-5_Prison and Probation 100K'!IZ17*100</f>
        <v>94.764853115531551</v>
      </c>
      <c r="JM18" s="285" t="e">
        <f>'4-5_Prison and Probation 100K'!JL17/'4-5_Prison and Probation 100K'!JA17*100</f>
        <v>#VALUE!</v>
      </c>
      <c r="JN18" s="288" t="s">
        <v>3336</v>
      </c>
      <c r="JO18" s="285">
        <f>'4-5_Prison and Probation 100K'!JN17/'4-5_Prison and Probation 100K'!JK17*100</f>
        <v>1.2010676156583631</v>
      </c>
      <c r="JP18" s="285" t="e">
        <f>'4-5_Prison and Probation 100K'!JO17/'4-5_Prison and Probation 100K'!JL17</f>
        <v>#VALUE!</v>
      </c>
      <c r="JQ18" s="285" t="e">
        <f>'4-5_Prison and Probation 100K'!JP17/'4-5_Prison and Probation 100K'!JK17*100</f>
        <v>#VALUE!</v>
      </c>
      <c r="JR18" s="285">
        <f>'4-5_Prison and Probation 100K'!JQ17/'4-5_Prison and Probation 100K'!JL17*100</f>
        <v>3.9908779931584952</v>
      </c>
      <c r="JS18" s="285">
        <f>'4-5_Prison and Probation 100K'!JR17/'4-5_Prison and Probation 100K'!JK17*100</f>
        <v>42.493327402135236</v>
      </c>
      <c r="JT18" s="285" t="e">
        <f>'4-5_Prison and Probation 100K'!JS17/'4-5_Prison and Probation 100K'!JL17*100</f>
        <v>#VALUE!</v>
      </c>
      <c r="JU18" s="288" t="s">
        <v>3336</v>
      </c>
      <c r="JV18" s="285">
        <f>'4-5_Prison and Probation 100K'!JU17/'4-5_Prison and Probation 100K'!JK17*100</f>
        <v>4.1648131672597861</v>
      </c>
      <c r="JW18" s="285">
        <f>'4-5_Prison and Probation 100K'!JV17/'4-5_Prison and Probation 100K'!JL17*100</f>
        <v>11.858608893956673</v>
      </c>
      <c r="JX18" s="285">
        <f>'4-5_Prison and Probation 100K'!JW17/'4-5_Prison and Probation 100K'!JK17*100</f>
        <v>2.0879670818505334</v>
      </c>
      <c r="JY18" s="285">
        <f>'4-5_Prison and Probation 100K'!JX17/'4-5_Prison and Probation 100K'!JL17*100</f>
        <v>3.1356898517673892</v>
      </c>
      <c r="JZ18" s="285">
        <f>'4-5_Prison and Probation 100K'!JY17/'4-5_Prison and Probation 100K'!JK17*100</f>
        <v>1.0147909252669038</v>
      </c>
      <c r="KA18" s="285">
        <f>'4-5_Prison and Probation 100K'!JZ17/'4-5_Prison and Probation 100K'!JL17*100</f>
        <v>21.43671607753706</v>
      </c>
      <c r="KB18" s="288" t="s">
        <v>3336</v>
      </c>
      <c r="KC18" s="285">
        <f>'4-5_Prison and Probation 100K'!KB17/'4-5_Prison and Probation 100K'!JK17*100</f>
        <v>9.783696619217082</v>
      </c>
      <c r="KD18" s="285">
        <f>'4-5_Prison and Probation 100K'!KC17/'4-5_Prison and Probation 100K'!JL17*100</f>
        <v>30.786773090079823</v>
      </c>
      <c r="KE18" s="285">
        <f>'4-5_Prison and Probation 100K'!KD17/'4-5_Prison and Probation 100K'!JK17*100</f>
        <v>36.474088078291814</v>
      </c>
      <c r="KF18" s="285">
        <f>'4-5_Prison and Probation 100K'!KE17/'4-5_Prison and Probation 100K'!JL17*100</f>
        <v>28.79133409350057</v>
      </c>
      <c r="KG18" s="288" t="s">
        <v>3336</v>
      </c>
      <c r="KH18" s="285">
        <f>'4-5_Prison and Probation 100K'!KG17</f>
        <v>192.56495427933979</v>
      </c>
      <c r="KI18" s="285" t="e">
        <f>'4-5_Prison and Probation 100K'!KH17/'4-5_Prison and Probation 100K'!KG17*100</f>
        <v>#VALUE!</v>
      </c>
      <c r="KJ18" s="285" t="e">
        <f>'4-5_Prison and Probation 100K'!KI17/'4-5_Prison and Probation 100K'!KG17*100</f>
        <v>#VALUE!</v>
      </c>
      <c r="KK18" s="285" t="e">
        <f>'4-5_Prison and Probation 100K'!KJ17/'4-5_Prison and Probation 100K'!KG17*100</f>
        <v>#VALUE!</v>
      </c>
      <c r="KL18" s="285" t="e">
        <f>'4-5_Prison and Probation 100K'!KK17/'4-5_Prison and Probation 100K'!KJ17*100</f>
        <v>#VALUE!</v>
      </c>
      <c r="KM18" s="288" t="s">
        <v>3336</v>
      </c>
      <c r="KN18" s="285" t="e">
        <f>'4-5_Prison and Probation'!OZ17/G18*100</f>
        <v>#VALUE!</v>
      </c>
      <c r="KO18" s="285" t="e">
        <f>'4-5_Prison and Probation 100K'!KN17/'4-5_Prison and Probation 100K'!KM17*100</f>
        <v>#VALUE!</v>
      </c>
      <c r="KP18" s="285" t="e">
        <f>'4-5_Prison and Probation 100K'!KO17/'4-5_Prison and Probation 100K'!KM17*100</f>
        <v>#VALUE!</v>
      </c>
      <c r="KQ18" s="285" t="e">
        <f>'4-5_Prison and Probation 100K'!KP17/'4-5_Prison and Probation 100K'!KM17*100</f>
        <v>#VALUE!</v>
      </c>
      <c r="KR18" s="285" t="e">
        <f>'4-5_Prison and Probation 100K'!KQ17/'4-5_Prison and Probation 100K'!KP17*100</f>
        <v>#VALUE!</v>
      </c>
      <c r="KS18" s="288" t="s">
        <v>3336</v>
      </c>
      <c r="KT18" s="285" t="e">
        <f>'4-5_Prison and Probation'!PF17/G18*100</f>
        <v>#VALUE!</v>
      </c>
      <c r="KU18" s="285" t="e">
        <f>'4-5_Prison and Probation'!PG17/'4-5_Prison and Probation'!PF17*100</f>
        <v>#VALUE!</v>
      </c>
      <c r="KV18" s="285" t="e">
        <f>'4-5_Prison and Probation'!PH17/'4-5_Prison and Probation'!PF17*100</f>
        <v>#VALUE!</v>
      </c>
      <c r="KW18" s="285" t="e">
        <f>'4-5_Prison and Probation'!PI17/'4-5_Prison and Probation'!PF17*100</f>
        <v>#VALUE!</v>
      </c>
      <c r="KX18" s="285" t="e">
        <f>'4-5_Prison and Probation'!PJ17/'4-5_Prison and Probation'!PF17*100</f>
        <v>#VALUE!</v>
      </c>
      <c r="KY18" s="285" t="e">
        <f>'4-5_Prison and Probation'!PK17/'4-5_Prison and Probation'!PF17*100</f>
        <v>#VALUE!</v>
      </c>
      <c r="KZ18" s="285" t="e">
        <f>'4-5_Prison and Probation'!PL17/'4-5_Prison and Probation'!PF17*100</f>
        <v>#VALUE!</v>
      </c>
      <c r="LA18" s="288" t="s">
        <v>3336</v>
      </c>
      <c r="LB18" s="285" t="e">
        <f>'4-5_Prison and Probation'!PN17/G18*100</f>
        <v>#VALUE!</v>
      </c>
      <c r="LC18" s="285" t="e">
        <f>'4-5_Prison and Probation'!PO17/G18*100</f>
        <v>#VALUE!</v>
      </c>
      <c r="LD18" s="288" t="s">
        <v>3336</v>
      </c>
      <c r="LE18" s="285" t="e">
        <f>'4-5_Prison and Probation 100K'!LD17/'4-5_Prison and Probation 100K'!LA17*100</f>
        <v>#VALUE!</v>
      </c>
      <c r="LF18" s="285" t="e">
        <f>'4-5_Prison and Probation 100K'!LE17/'4-5_Prison and Probation 100K'!LB17*100</f>
        <v>#VALUE!</v>
      </c>
      <c r="LG18" s="285" t="e">
        <f>'4-5_Prison and Probation 100K'!LF17/'4-5_Prison and Probation 100K'!LA17*100</f>
        <v>#VALUE!</v>
      </c>
      <c r="LH18" s="285" t="e">
        <f>'4-5_Prison and Probation 100K'!LG17/'4-5_Prison and Probation 100K'!LB17*100</f>
        <v>#VALUE!</v>
      </c>
      <c r="LI18" s="285" t="e">
        <f>'4-5_Prison and Probation 100K'!LH17/'4-5_Prison and Probation 100K'!LA17*100</f>
        <v>#VALUE!</v>
      </c>
      <c r="LJ18" s="285" t="e">
        <f>'4-5_Prison and Probation 100K'!LI17/'4-5_Prison and Probation 100K'!LB17*100</f>
        <v>#VALUE!</v>
      </c>
      <c r="LK18" s="288" t="s">
        <v>3336</v>
      </c>
      <c r="LL18" s="285" t="e">
        <f>'4-5_Prison and Probation 100K'!LK17/'4-5_Prison and Probation 100K'!LA17*100</f>
        <v>#VALUE!</v>
      </c>
      <c r="LM18" s="285" t="e">
        <f>'4-5_Prison and Probation 100K'!LL17/'4-5_Prison and Probation 100K'!LB17*100</f>
        <v>#VALUE!</v>
      </c>
      <c r="LN18" s="285" t="e">
        <f>'4-5_Prison and Probation 100K'!LM17/'4-5_Prison and Probation 100K'!LA17*100</f>
        <v>#VALUE!</v>
      </c>
      <c r="LO18" s="285" t="e">
        <f>'4-5_Prison and Probation 100K'!LN17/'4-5_Prison and Probation 100K'!LB17*100</f>
        <v>#VALUE!</v>
      </c>
      <c r="LP18" s="285" t="e">
        <f>'4-5_Prison and Probation 100K'!LO17/'4-5_Prison and Probation 100K'!LA17*100</f>
        <v>#VALUE!</v>
      </c>
      <c r="LQ18" s="285" t="e">
        <f>'4-5_Prison and Probation 100K'!LP17/'4-5_Prison and Probation 100K'!LB17*100</f>
        <v>#VALUE!</v>
      </c>
      <c r="LR18" s="288" t="s">
        <v>3336</v>
      </c>
      <c r="LS18" s="285" t="e">
        <f>'4-5_Prison and Probation 100K'!LR17/'4-5_Prison and Probation 100K'!LA17*100</f>
        <v>#VALUE!</v>
      </c>
      <c r="LT18" s="285" t="e">
        <f>'4-5_Prison and Probation 100K'!LS17/'4-5_Prison and Probation 100K'!LB17*100</f>
        <v>#VALUE!</v>
      </c>
      <c r="LU18" s="285" t="e">
        <f>'4-5_Prison and Probation 100K'!LT17/'4-5_Prison and Probation 100K'!LA17*100</f>
        <v>#VALUE!</v>
      </c>
      <c r="LV18" s="285" t="e">
        <f>'4-5_Prison and Probation 100K'!LU17/'4-5_Prison and Probation 100K'!LB17*100</f>
        <v>#VALUE!</v>
      </c>
      <c r="LW18" s="285" t="e">
        <f>'4-5_Prison and Probation 100K'!LV17/'4-5_Prison and Probation 100K'!LA17*100</f>
        <v>#VALUE!</v>
      </c>
      <c r="LX18" s="285" t="e">
        <f>'4-5_Prison and Probation 100K'!LW17/'4-5_Prison and Probation 100K'!LB17*100</f>
        <v>#VALUE!</v>
      </c>
      <c r="LY18" s="288" t="s">
        <v>3336</v>
      </c>
      <c r="LZ18" s="285" t="e">
        <f>'4-5_Prison and Probation 100K'!LY17/'4-5_Prison and Probation 100K'!LA17*100</f>
        <v>#VALUE!</v>
      </c>
      <c r="MA18" s="285" t="e">
        <f>'4-5_Prison and Probation 100K'!LZ17/'4-5_Prison and Probation 100K'!LB17*100</f>
        <v>#VALUE!</v>
      </c>
      <c r="MB18" s="285" t="e">
        <f>'4-5_Prison and Probation 100K'!MA17/'4-5_Prison and Probation 100K'!LA17*100</f>
        <v>#VALUE!</v>
      </c>
      <c r="MC18" s="285" t="e">
        <f>'4-5_Prison and Probation 100K'!MB17/'4-5_Prison and Probation 100K'!LB17*100</f>
        <v>#VALUE!</v>
      </c>
      <c r="MD18" s="285" t="e">
        <f>'4-5_Prison and Probation 100K'!MC17/'4-5_Prison and Probation 100K'!LA17*100</f>
        <v>#VALUE!</v>
      </c>
      <c r="ME18" s="285" t="e">
        <f>'4-5_Prison and Probation 100K'!MD17/'4-5_Prison and Probation 100K'!LB17*100</f>
        <v>#VALUE!</v>
      </c>
      <c r="MF18" s="288" t="s">
        <v>3336</v>
      </c>
      <c r="MG18" s="285">
        <f>'4-5_Prison and Probation 100K'!MF17</f>
        <v>75.287997959839601</v>
      </c>
      <c r="MH18" s="285">
        <f>'4-5_Prison and Probation 100K'!MG17/'4-5_Prison and Probation 100K'!MF17*100</f>
        <v>67.126872996139497</v>
      </c>
      <c r="MI18" s="285">
        <f>'4-5_Prison and Probation 100K'!MH17/'4-5_Prison and Probation 100K'!MF17*100</f>
        <v>25.77700713210757</v>
      </c>
      <c r="MJ18" s="285" t="e">
        <f>'4-5_Prison and Probation 100K'!MI17/'4-5_Prison and Probation 100K'!MF17*100</f>
        <v>#VALUE!</v>
      </c>
      <c r="MK18" s="285" t="e">
        <f>'4-5_Prison and Probation 100K'!MJ17/'4-5_Prison and Probation 100K'!MF17*100</f>
        <v>#VALUE!</v>
      </c>
      <c r="ML18" s="285" t="e">
        <f>'4-5_Prison and Probation 100K'!MK17/'4-5_Prison and Probation 100K'!MF17*100</f>
        <v>#VALUE!</v>
      </c>
      <c r="MM18" s="285">
        <f>'4-5_Prison and Probation 100K'!ML17/'4-5_Prison and Probation 100K'!MF17*100</f>
        <v>7.0961198717529292</v>
      </c>
      <c r="MN18" s="288" t="s">
        <v>3336</v>
      </c>
      <c r="MO18" s="285">
        <f>'4-5_Prison and Probation 100K'!MN17</f>
        <v>2.6586397565236495</v>
      </c>
      <c r="MP18" s="288" t="s">
        <v>3336</v>
      </c>
      <c r="MQ18" s="285" t="e">
        <f>'4-5_Prison and Probation 100K'!MP17/'4-5_Prison and Probation 100K'!MN17*100</f>
        <v>#VALUE!</v>
      </c>
      <c r="MR18" s="285" t="e">
        <f>'4-5_Prison and Probation 100K'!MQ17/'4-5_Prison and Probation 100K'!MN17*100</f>
        <v>#VALUE!</v>
      </c>
      <c r="MS18" s="285" t="e">
        <f>'4-5_Prison and Probation 100K'!MR17/'4-5_Prison and Probation 100K'!MN17*100</f>
        <v>#VALUE!</v>
      </c>
      <c r="MT18" s="285" t="e">
        <f>'4-5_Prison and Probation 100K'!MS17/'4-5_Prison and Probation 100K'!MN17*100</f>
        <v>#VALUE!</v>
      </c>
      <c r="MU18" s="288" t="s">
        <v>3336</v>
      </c>
      <c r="MV18" s="285" t="e">
        <f>'4-5_Prison and Probation 100K'!MU17/'4-5_Prison and Probation 100K'!MN17*100</f>
        <v>#VALUE!</v>
      </c>
      <c r="MW18" s="285" t="e">
        <f>'4-5_Prison and Probation 100K'!MV17/'4-5_Prison and Probation 100K'!MN17*100</f>
        <v>#VALUE!</v>
      </c>
      <c r="MX18" s="285" t="e">
        <f>'4-5_Prison and Probation 100K'!MW17/'4-5_Prison and Probation 100K'!MN17*100</f>
        <v>#VALUE!</v>
      </c>
      <c r="MY18" s="285" t="e">
        <f>'4-5_Prison and Probation 100K'!MX17/'4-5_Prison and Probation 100K'!MN17*100</f>
        <v>#VALUE!</v>
      </c>
      <c r="MZ18" s="288" t="s">
        <v>3336</v>
      </c>
      <c r="NA18" s="285" t="e">
        <f>'4-5_Prison and Probation 100K'!MZ17</f>
        <v>#VALUE!</v>
      </c>
      <c r="NB18" s="285" t="e">
        <f>'4-5_Prison and Probation 100K'!NA17/'4-5_Prison and Probation 100K'!MZ17*100</f>
        <v>#VALUE!</v>
      </c>
      <c r="NC18" s="285" t="e">
        <f>'4-5_Prison and Probation 100K'!NB17/'4-5_Prison and Probation 100K'!MZ17*100</f>
        <v>#VALUE!</v>
      </c>
      <c r="ND18" s="285" t="e">
        <f>'4-5_Prison and Probation 100K'!NC17/'4-5_Prison and Probation 100K'!MZ17*100</f>
        <v>#VALUE!</v>
      </c>
      <c r="NG18" s="133">
        <f t="shared" si="0"/>
        <v>62.742050907283065</v>
      </c>
      <c r="NH18" s="285">
        <f>'4-5_Prison and Probation'!HG17/'4-5_Prison and Probation'!$HA17*100</f>
        <v>3.6666993816861324</v>
      </c>
      <c r="NI18" s="285">
        <f>'4-5_Prison and Probation'!HM17/'4-5_Prison and Probation'!$HA17*100</f>
        <v>7.8378643635292971</v>
      </c>
      <c r="NJ18" s="285">
        <f>'4-5_Prison and Probation'!HS17/'4-5_Prison and Probation'!$HA17*100</f>
        <v>12.4016095789577</v>
      </c>
      <c r="NK18" s="285">
        <f>'4-5_Prison and Probation'!HY17/'4-5_Prison and Probation'!$HA17*100</f>
        <v>7.4040632054176072</v>
      </c>
      <c r="NL18" s="285">
        <f>'4-5_Prison and Probation'!IE17/'4-5_Prison and Probation'!$HA17*100</f>
        <v>6.9879281578172536</v>
      </c>
      <c r="NM18" s="285">
        <f>'4-5_Prison and Probation'!IK17/'4-5_Prison and Probation'!$HA17*100</f>
        <v>3.338894886642457</v>
      </c>
      <c r="NN18" s="285">
        <f>'4-5_Prison and Probation'!IQ17/'4-5_Prison and Probation'!$HA17*100</f>
        <v>3.5567769162822649</v>
      </c>
      <c r="NO18" s="285">
        <f>'4-5_Prison and Probation'!IW17/'4-5_Prison and Probation'!$HA17*100</f>
        <v>13.19069584846403</v>
      </c>
      <c r="NP18" s="285">
        <f>'4-5_Prison and Probation'!JC17/'4-5_Prison and Probation'!$HA17*100</f>
        <v>23.046422612621452</v>
      </c>
      <c r="NQ18" s="285">
        <f>'4-5_Prison and Probation'!JI17/'4-5_Prison and Probation'!$HA17*100</f>
        <v>8.104818922367258</v>
      </c>
      <c r="NR18" s="285">
        <f>'4-5_Prison and Probation'!JO17/'4-5_Prison and Probation'!$HA17*100</f>
        <v>13.386985965256649</v>
      </c>
      <c r="NU18" s="285">
        <f>'4-5_Prison and Probation'!HA17/'4-5_Prison and Probation 100K'!$G17*100</f>
        <v>62.742050907283065</v>
      </c>
      <c r="NV18" s="285">
        <f>'4-5_Prison and Probation'!HG17/'4-5_Prison and Probation 100K'!$G17*100</f>
        <v>2.3005623926745464</v>
      </c>
      <c r="NW18" s="285">
        <f>'4-5_Prison and Probation'!HM17/'4-5_Prison and Probation 100K'!$G17*100</f>
        <v>4.9176368490093489</v>
      </c>
      <c r="NX18" s="285">
        <f>'4-5_Prison and Probation'!HS17/'4-5_Prison and Probation 100K'!$G17*100</f>
        <v>7.7810241953521331</v>
      </c>
      <c r="NY18" s="285">
        <f>'4-5_Prison and Probation'!HY17/'4-5_Prison and Probation 100K'!$G17*100</f>
        <v>4.6454611055505293</v>
      </c>
      <c r="NZ18" s="285">
        <f>'4-5_Prison and Probation'!IE17/'4-5_Prison and Probation 100K'!$G17*100</f>
        <v>4.3843694421420691</v>
      </c>
      <c r="OA18" s="285">
        <f>'4-5_Prison and Probation'!IK17/'4-5_Prison and Probation 100K'!$G17*100</f>
        <v>2.0948911295178818</v>
      </c>
      <c r="OB18" s="285">
        <f>'4-5_Prison and Probation'!IQ17/'4-5_Prison and Probation 100K'!$G17*100</f>
        <v>2.2315947834723118</v>
      </c>
      <c r="OC18" s="285">
        <f>'4-5_Prison and Probation'!IW17/'4-5_Prison and Probation 100K'!$G17*100</f>
        <v>8.276113104268175</v>
      </c>
      <c r="OD18" s="285">
        <f>'4-5_Prison and Probation'!JC17/'4-5_Prison and Probation 100K'!$G17*100</f>
        <v>14.459798207918547</v>
      </c>
      <c r="OE18" s="285">
        <f>'4-5_Prison and Probation'!JI17/'4-5_Prison and Probation 100K'!$G17*100</f>
        <v>5.0851296142147762</v>
      </c>
      <c r="OF18" s="285">
        <f>'4-5_Prison and Probation'!JO17/'4-5_Prison and Probation 100K'!$G17*100</f>
        <v>8.3992695492721658</v>
      </c>
      <c r="OI18" s="133">
        <f>10000/'4-5_Prison and Probation'!$AJ17*'4-5_Prison and Probation'!DW17</f>
        <v>17.977528089887642</v>
      </c>
      <c r="OJ18" s="133">
        <f>10000/'4-5_Prison and Probation'!$AJ17*'4-5_Prison and Probation'!DX17</f>
        <v>16.713483146067418</v>
      </c>
      <c r="OK18" s="133">
        <f>10000/'4-5_Prison and Probation'!$AJ17*'4-5_Prison and Probation'!DY17</f>
        <v>17.134831460674157</v>
      </c>
      <c r="OL18" s="133">
        <f>10000/'4-5_Prison and Probation'!$AJ17*'4-5_Prison and Probation'!DZ17</f>
        <v>21.348314606741575</v>
      </c>
      <c r="OM18" s="133">
        <f>10000/'4-5_Prison and Probation'!$AJ17*'4-5_Prison and Probation'!EA17</f>
        <v>20.50561797752809</v>
      </c>
      <c r="ON18" s="133">
        <f>10000/'4-5_Prison and Probation'!$AJ17*'4-5_Prison and Probation'!EB17</f>
        <v>22.893258426966295</v>
      </c>
      <c r="OP18" s="133">
        <f>'4-5_Prison and Probation'!ED17/'4-5_Prison and Probation'!DW17*100</f>
        <v>41.40625</v>
      </c>
      <c r="OQ18" s="133">
        <f>'4-5_Prison and Probation'!EE17/'4-5_Prison and Probation'!DX17*100</f>
        <v>47.899159663865547</v>
      </c>
      <c r="OR18" s="133">
        <f>'4-5_Prison and Probation'!EF17/'4-5_Prison and Probation'!DY17*100</f>
        <v>40.983606557377051</v>
      </c>
      <c r="OS18" s="133">
        <f>'4-5_Prison and Probation'!EG17/'4-5_Prison and Probation'!DZ17*100</f>
        <v>39.473684210526315</v>
      </c>
      <c r="OT18" s="133">
        <f>'4-5_Prison and Probation'!EH17/'4-5_Prison and Probation'!EA17*100</f>
        <v>45.205479452054789</v>
      </c>
      <c r="OU18" s="133">
        <f>'4-5_Prison and Probation'!EI17/'4-5_Prison and Probation'!EB17*100</f>
        <v>46.625766871165638</v>
      </c>
      <c r="OW18" s="133">
        <f>'4-5_Prison and Probation'!EK17/'4-5_Prison and Probation'!ED17*100</f>
        <v>56.60377358490566</v>
      </c>
      <c r="OX18" s="133">
        <f>'4-5_Prison and Probation'!EL17/'4-5_Prison and Probation'!EE17*100</f>
        <v>47.368421052631575</v>
      </c>
      <c r="OY18" s="133">
        <f>'4-5_Prison and Probation'!EM17/'4-5_Prison and Probation'!EF17*100</f>
        <v>48</v>
      </c>
      <c r="OZ18" s="133">
        <f>'4-5_Prison and Probation'!EN17/'4-5_Prison and Probation'!EG17*100</f>
        <v>41.666666666666671</v>
      </c>
      <c r="PA18" s="133">
        <f>'4-5_Prison and Probation'!EO17/'4-5_Prison and Probation'!EH17*100</f>
        <v>54.54545454545454</v>
      </c>
      <c r="PB18" s="133">
        <f>'4-5_Prison and Probation'!EP17/'4-5_Prison and Probation'!EI17*100</f>
        <v>48.684210526315788</v>
      </c>
      <c r="PC18" s="133"/>
      <c r="PF18" s="285" t="e">
        <f>'4-5_Prison and Probation'!$AO17/'4-5_Prison and Probation'!LF17</f>
        <v>#VALUE!</v>
      </c>
      <c r="PG18" s="285">
        <f>'4-5_Prison and Probation'!$AO17/'4-5_Prison and Probation'!LH17</f>
        <v>4.2133603768646948</v>
      </c>
      <c r="PH18" s="285">
        <f>'4-5_Prison and Probation'!$AO17/'4-5_Prison and Probation'!LK17</f>
        <v>42.988651535380505</v>
      </c>
      <c r="PI18" s="285">
        <f>'4-5_Prison and Probation'!$AO17/'4-5_Prison and Probation'!LM17</f>
        <v>85.748335552596544</v>
      </c>
      <c r="PJ18" s="285">
        <f>'4-5_Prison and Probation'!$AO17/'4-5_Prison and Probation'!LO17</f>
        <v>176.43013698630136</v>
      </c>
      <c r="PK18" s="285">
        <f>'4-5_Prison and Probation'!$AO17/'4-5_Prison and Probation'!LR17</f>
        <v>18.29980107985223</v>
      </c>
      <c r="PO18" s="133">
        <f>'4-5_Prison and Probation'!KP17/'4-5_Prison and Probation 100K'!H17*100</f>
        <v>46.18762893412606</v>
      </c>
      <c r="PP18" s="133">
        <f>'4-5_Prison and Probation'!KS17/'4-5_Prison and Probation'!KP17*100</f>
        <v>0.99064681860097492</v>
      </c>
      <c r="PQ18" s="133">
        <f>'4-5_Prison and Probation'!LA17/'4-5_Prison and Probation'!KP17*100</f>
        <v>94.764853115531551</v>
      </c>
      <c r="PR18" s="133" t="e">
        <f>'4-5_Prison and Probation'!KQ17/'4-5_Prison and Probation 100K'!H17*100</f>
        <v>#VALUE!</v>
      </c>
      <c r="PS18" s="133" t="e">
        <f>'4-5_Prison and Probation'!KT17/'4-5_Prison and Probation'!KQ17*100</f>
        <v>#VALUE!</v>
      </c>
      <c r="PT18" s="133" t="e">
        <f>'4-5_Prison and Probation'!LB17/'4-5_Prison and Probation'!KQ17*100</f>
        <v>#VALUE!</v>
      </c>
      <c r="PX18" s="133" t="e">
        <f>'4-5_Prison and Probation'!LG17/'4-5_Prison and Probation'!$KQ17*100</f>
        <v>#VALUE!</v>
      </c>
      <c r="PY18" s="133" t="e">
        <f>'4-5_Prison and Probation'!LI17/'4-5_Prison and Probation'!$KQ17*100</f>
        <v>#VALUE!</v>
      </c>
      <c r="PZ18" s="133" t="e">
        <f>'4-5_Prison and Probation'!LL17/'4-5_Prison and Probation'!$KQ17*100</f>
        <v>#VALUE!</v>
      </c>
      <c r="QA18" s="133" t="e">
        <f>'4-5_Prison and Probation'!LN17/'4-5_Prison and Probation'!$KQ17*100</f>
        <v>#VALUE!</v>
      </c>
      <c r="QB18" s="133" t="e">
        <f>'4-5_Prison and Probation'!LP17/'4-5_Prison and Probation'!$KQ17*100</f>
        <v>#VALUE!</v>
      </c>
      <c r="QC18" s="133" t="e">
        <f>'4-5_Prison and Probation'!LS17/'4-5_Prison and Probation'!$KQ17*100</f>
        <v>#VALUE!</v>
      </c>
    </row>
    <row r="19" spans="1:445">
      <c r="A19" s="285">
        <v>17</v>
      </c>
      <c r="B19" s="292" t="s">
        <v>40</v>
      </c>
      <c r="C19" s="248">
        <v>11123.392</v>
      </c>
      <c r="D19" s="248">
        <v>11086.406000000001</v>
      </c>
      <c r="E19" s="248">
        <v>11003.615</v>
      </c>
      <c r="F19" s="248">
        <v>10926.807000000001</v>
      </c>
      <c r="G19" s="248">
        <v>10858.018</v>
      </c>
      <c r="H19" s="248">
        <v>10783.748</v>
      </c>
      <c r="I19" s="288" t="s">
        <v>3336</v>
      </c>
      <c r="J19" s="133">
        <f>'4-5_Prison and Probation 100K'!J18</f>
        <v>112.18700195048416</v>
      </c>
      <c r="K19" s="133">
        <f>'4-5_Prison and Probation 100K'!K18</f>
        <v>112.56127549360902</v>
      </c>
      <c r="L19" s="133">
        <f>'4-5_Prison and Probation 100K'!L18</f>
        <v>120.30591764615536</v>
      </c>
      <c r="M19" s="133">
        <f>'4-5_Prison and Probation 100K'!M18</f>
        <v>109.87656320826385</v>
      </c>
      <c r="N19" s="133">
        <f>'4-5_Prison and Probation 100K'!N18</f>
        <v>88.837576065908166</v>
      </c>
      <c r="O19" s="133">
        <f>'4-5_Prison and Probation 100K'!O18</f>
        <v>89.217589283429106</v>
      </c>
      <c r="P19" s="346">
        <f t="shared" si="1"/>
        <v>-20.47421917665028</v>
      </c>
      <c r="Q19" s="288" t="s">
        <v>3336</v>
      </c>
      <c r="R19" s="133">
        <f>'4-5_Prison and Probation 100K'!R18/'4-5_Prison and Probation 100K'!J18*100</f>
        <v>34.089269973555581</v>
      </c>
      <c r="S19" s="133">
        <f>'4-5_Prison and Probation 100K'!S18/'4-5_Prison and Probation 100K'!K18*100</f>
        <v>34.089269973555567</v>
      </c>
      <c r="T19" s="133">
        <f>'4-5_Prison and Probation 100K'!T18/'4-5_Prison and Probation 100K'!L18*100</f>
        <v>23.447650702523042</v>
      </c>
      <c r="U19" s="133">
        <f>'4-5_Prison and Probation 100K'!U18/'4-5_Prison and Probation 100K'!M18*100</f>
        <v>21.689155422288859</v>
      </c>
      <c r="V19" s="133">
        <f>'4-5_Prison and Probation 100K'!V18/'4-5_Prison and Probation 100K'!N18*100</f>
        <v>24.42463197180178</v>
      </c>
      <c r="W19" s="133">
        <f>'4-5_Prison and Probation 100K'!W18/'4-5_Prison and Probation 100K'!O18*100</f>
        <v>24.488098950213079</v>
      </c>
      <c r="X19" s="346">
        <f t="shared" si="2"/>
        <v>-28.164789186716277</v>
      </c>
      <c r="Y19" s="288" t="s">
        <v>3336</v>
      </c>
      <c r="Z19" s="285">
        <f>'4-5_Prison and Probation 100K'!Z18/'4-5_Prison and Probation 100K'!J18*100</f>
        <v>4.5035659908646535</v>
      </c>
      <c r="AA19" s="285">
        <f>'4-5_Prison and Probation 100K'!AA18/'4-5_Prison and Probation 100K'!K18*100</f>
        <v>4.5035659908646526</v>
      </c>
      <c r="AB19" s="285">
        <f>'4-5_Prison and Probation 100K'!AB18/'4-5_Prison and Probation 100K'!L18*100</f>
        <v>5.2047137029762816</v>
      </c>
      <c r="AC19" s="285">
        <f>'4-5_Prison and Probation 100K'!AC18/'4-5_Prison and Probation 100K'!M18*100</f>
        <v>4.8142595368982173</v>
      </c>
      <c r="AD19" s="285">
        <f>'4-5_Prison and Probation 100K'!AD18/'4-5_Prison and Probation 100K'!N18*100</f>
        <v>5.3701015965166903</v>
      </c>
      <c r="AE19" s="285">
        <f>'4-5_Prison and Probation 100K'!AE18/'4-5_Prison and Probation 100K'!O18*100</f>
        <v>5.3320860617399441</v>
      </c>
      <c r="AF19" s="346">
        <f t="shared" si="3"/>
        <v>18.396978584435502</v>
      </c>
      <c r="AG19" s="288" t="s">
        <v>3336</v>
      </c>
      <c r="AH19" s="285">
        <f>'4-5_Prison and Probation 100K'!AH18/'4-5_Prison and Probation 100K'!J18*100</f>
        <v>63.202179661831877</v>
      </c>
      <c r="AI19" s="285">
        <f>'4-5_Prison and Probation 100K'!AI18/'4-5_Prison and Probation 100K'!K18*100</f>
        <v>63.20217966183187</v>
      </c>
      <c r="AJ19" s="285">
        <f>'4-5_Prison and Probation 100K'!AJ18/'4-5_Prison and Probation 100K'!L18*100</f>
        <v>60.379211361232812</v>
      </c>
      <c r="AK19" s="285">
        <f>'4-5_Prison and Probation 100K'!AK18/'4-5_Prison and Probation 100K'!M18*100</f>
        <v>59.270364817591215</v>
      </c>
      <c r="AL19" s="285">
        <f>'4-5_Prison and Probation 100K'!AL18/'4-5_Prison and Probation 100K'!N18*100</f>
        <v>54.468173336097855</v>
      </c>
      <c r="AM19" s="285">
        <f>'4-5_Prison and Probation 100K'!AM18/'4-5_Prison and Probation 100K'!O18*100</f>
        <v>55.150192287703973</v>
      </c>
      <c r="AN19" s="346">
        <f t="shared" si="4"/>
        <v>-12.740046968649935</v>
      </c>
      <c r="AO19" s="288" t="s">
        <v>3336</v>
      </c>
      <c r="AP19" s="133">
        <f>'4-5_Prison and Probation 100K'!AP18/'4-5_Prison and Probation 100K'!AH18*100</f>
        <v>19.7033092430582</v>
      </c>
      <c r="AQ19" s="133">
        <f>'4-5_Prison and Probation 100K'!AQ18/'4-5_Prison and Probation 100K'!AI18*100</f>
        <v>19.703309243058197</v>
      </c>
      <c r="AR19" s="133">
        <f>'4-5_Prison and Probation 100K'!AR18/'4-5_Prison and Probation 100K'!AJ18*100</f>
        <v>12.848742649818593</v>
      </c>
      <c r="AS19" s="341" t="s">
        <v>1183</v>
      </c>
      <c r="AT19" s="341" t="s">
        <v>1183</v>
      </c>
      <c r="AU19" s="133">
        <f>'4-5_Prison and Probation 100K'!AU18/'4-5_Prison and Probation 100K'!AM18*100</f>
        <v>17.489634376177911</v>
      </c>
      <c r="AV19" s="346">
        <f t="shared" si="20"/>
        <v>-11.235040974958068</v>
      </c>
      <c r="AW19" s="288" t="s">
        <v>3336</v>
      </c>
      <c r="AX19" s="285">
        <f>'4-5_Prison and Probation 100K'!AX18/'4-5_Prison and Probation 100K'!J18*100</f>
        <v>0.28848465421908809</v>
      </c>
      <c r="AY19" s="285">
        <f>'4-5_Prison and Probation 100K'!AY18/'4-5_Prison and Probation 100K'!K18*100</f>
        <v>0.28848465421908809</v>
      </c>
      <c r="AZ19" s="285">
        <f>'4-5_Prison and Probation 100K'!AZ18/'4-5_Prison and Probation 100K'!L18*100</f>
        <v>3.8298836682278301</v>
      </c>
      <c r="BA19" s="285">
        <f>'4-5_Prison and Probation 100K'!BA18/'4-5_Prison and Probation 100K'!M18*100</f>
        <v>3.3483258370814597</v>
      </c>
      <c r="BB19" s="285">
        <f>'4-5_Prison and Probation 100K'!BB18/'4-5_Prison and Probation 100K'!N18*100</f>
        <v>2.8198216877462161</v>
      </c>
      <c r="BC19" s="285">
        <f>'4-5_Prison and Probation 100K'!BC18/'4-5_Prison and Probation 100K'!O18*100</f>
        <v>0.11433322939403386</v>
      </c>
      <c r="BD19" s="346">
        <f t="shared" si="5"/>
        <v>-60.367656399773658</v>
      </c>
      <c r="BE19" s="288" t="s">
        <v>3336</v>
      </c>
      <c r="BF19" s="341" t="s">
        <v>1183</v>
      </c>
      <c r="BG19" s="341" t="s">
        <v>1183</v>
      </c>
      <c r="BH19" s="133">
        <f>'4-5_Prison and Probation 100K'!BH18</f>
        <v>123.1958769913342</v>
      </c>
      <c r="BI19" s="133">
        <f>'4-5_Prison and Probation 100K'!BI18</f>
        <v>110.16942094794938</v>
      </c>
      <c r="BJ19" s="133">
        <f>'4-5_Prison and Probation 100K'!BJ18</f>
        <v>118.15231840654528</v>
      </c>
      <c r="BK19" s="338">
        <f>'4-5_Prison and Probation 100K'!BK18</f>
        <v>104.48593568766628</v>
      </c>
      <c r="BL19" s="349" t="s">
        <v>1183</v>
      </c>
      <c r="BM19" s="288" t="s">
        <v>3336</v>
      </c>
      <c r="BN19" s="341" t="s">
        <v>1183</v>
      </c>
      <c r="BO19" s="341" t="s">
        <v>1183</v>
      </c>
      <c r="BP19" s="341" t="s">
        <v>1183</v>
      </c>
      <c r="BQ19" s="133">
        <f>'4-5_Prison and Probation 100K'!BQ18/'4-5_Prison and Probation 100K'!BI18*100</f>
        <v>35.703605250041534</v>
      </c>
      <c r="BR19" s="133">
        <f>'4-5_Prison and Probation 100K'!BR18/'4-5_Prison and Probation 100K'!BJ18*100</f>
        <v>32.83186530516798</v>
      </c>
      <c r="BS19" s="338">
        <f>'4-5_Prison and Probation 100K'!BS18/'4-5_Prison and Probation 100K'!BK18*100</f>
        <v>34.8790769913468</v>
      </c>
      <c r="BT19" s="349" t="s">
        <v>1183</v>
      </c>
      <c r="BU19" s="288" t="s">
        <v>3336</v>
      </c>
      <c r="BV19" s="285" t="e">
        <f>'4-5_Prison and Probation 100K'!BV18/'4-5_Prison and Probation 100K'!BF18*100</f>
        <v>#VALUE!</v>
      </c>
      <c r="BW19" s="285" t="e">
        <f>'4-5_Prison and Probation 100K'!BW18/'4-5_Prison and Probation 100K'!BG18*100</f>
        <v>#VALUE!</v>
      </c>
      <c r="BX19" s="285" t="e">
        <f>'4-5_Prison and Probation 100K'!BX18/'4-5_Prison and Probation 100K'!BH18*100</f>
        <v>#VALUE!</v>
      </c>
      <c r="BY19" s="285" t="e">
        <f>'4-5_Prison and Probation 100K'!BY18/'4-5_Prison and Probation 100K'!BI18*100</f>
        <v>#VALUE!</v>
      </c>
      <c r="BZ19" s="285" t="e">
        <f>'4-5_Prison and Probation 100K'!BZ18/'4-5_Prison and Probation 100K'!BJ18*100</f>
        <v>#VALUE!</v>
      </c>
      <c r="CA19" s="285" t="e">
        <f>'4-5_Prison and Probation 100K'!CA18/'4-5_Prison and Probation 100K'!BK18*100</f>
        <v>#VALUE!</v>
      </c>
      <c r="CB19" s="346" t="e">
        <f t="shared" si="6"/>
        <v>#VALUE!</v>
      </c>
      <c r="CC19" s="288" t="s">
        <v>3336</v>
      </c>
      <c r="CD19" s="285" t="e">
        <f>'4-5_Prison and Probation 100K'!CD18/'4-5_Prison and Probation 100K'!BF18*100</f>
        <v>#VALUE!</v>
      </c>
      <c r="CE19" s="285" t="e">
        <f>'4-5_Prison and Probation 100K'!CE18/'4-5_Prison and Probation 100K'!BG18*100</f>
        <v>#VALUE!</v>
      </c>
      <c r="CF19" s="285" t="e">
        <f>'4-5_Prison and Probation 100K'!CF18/'4-5_Prison and Probation 100K'!BH18*100</f>
        <v>#VALUE!</v>
      </c>
      <c r="CG19" s="285" t="e">
        <f>'4-5_Prison and Probation 100K'!CG18/'4-5_Prison and Probation 100K'!BI18*100</f>
        <v>#VALUE!</v>
      </c>
      <c r="CH19" s="285" t="e">
        <f>'4-5_Prison and Probation 100K'!CH18/'4-5_Prison and Probation 100K'!BJ18*100</f>
        <v>#VALUE!</v>
      </c>
      <c r="CI19" s="285" t="e">
        <f>'4-5_Prison and Probation 100K'!CI18/'4-5_Prison and Probation 100K'!BK18*100</f>
        <v>#VALUE!</v>
      </c>
      <c r="CJ19" s="346" t="e">
        <f t="shared" si="7"/>
        <v>#VALUE!</v>
      </c>
      <c r="CK19" s="288" t="s">
        <v>3336</v>
      </c>
      <c r="CL19" s="285" t="e">
        <f>'4-5_Prison and Probation 100K'!CL18/'4-5_Prison and Probation 100K'!CD18*100</f>
        <v>#VALUE!</v>
      </c>
      <c r="CM19" s="285" t="e">
        <f>'4-5_Prison and Probation 100K'!CM18/'4-5_Prison and Probation 100K'!CE18*100</f>
        <v>#VALUE!</v>
      </c>
      <c r="CN19" s="285" t="e">
        <f>'4-5_Prison and Probation 100K'!CN18/'4-5_Prison and Probation 100K'!CF18*100</f>
        <v>#VALUE!</v>
      </c>
      <c r="CO19" s="285" t="e">
        <f>'4-5_Prison and Probation 100K'!CO18/'4-5_Prison and Probation 100K'!CG18*100</f>
        <v>#VALUE!</v>
      </c>
      <c r="CP19" s="285" t="e">
        <f>'4-5_Prison and Probation 100K'!CP18/'4-5_Prison and Probation 100K'!CH18*100</f>
        <v>#VALUE!</v>
      </c>
      <c r="CQ19" s="285" t="e">
        <f>'4-5_Prison and Probation 100K'!CQ18/'4-5_Prison and Probation 100K'!CI18*100</f>
        <v>#VALUE!</v>
      </c>
      <c r="CR19" s="346" t="e">
        <f t="shared" si="8"/>
        <v>#VALUE!</v>
      </c>
      <c r="CS19" s="288" t="s">
        <v>3336</v>
      </c>
      <c r="CT19" s="285" t="e">
        <f>'4-5_Prison and Probation 100K'!CT18/'4-5_Prison and Probation 100K'!BF18*100</f>
        <v>#VALUE!</v>
      </c>
      <c r="CU19" s="285" t="e">
        <f>'4-5_Prison and Probation 100K'!CU18/'4-5_Prison and Probation 100K'!BG18*100</f>
        <v>#VALUE!</v>
      </c>
      <c r="CV19" s="285" t="e">
        <f>'4-5_Prison and Probation 100K'!CV18/'4-5_Prison and Probation 100K'!BH18*100</f>
        <v>#VALUE!</v>
      </c>
      <c r="CW19" s="285" t="e">
        <f>'4-5_Prison and Probation 100K'!CW18/'4-5_Prison and Probation 100K'!BI18*100</f>
        <v>#VALUE!</v>
      </c>
      <c r="CX19" s="285" t="e">
        <f>'4-5_Prison and Probation 100K'!CX18/'4-5_Prison and Probation 100K'!BJ18*100</f>
        <v>#VALUE!</v>
      </c>
      <c r="CY19" s="285" t="e">
        <f>'4-5_Prison and Probation 100K'!CY18/'4-5_Prison and Probation 100K'!BK18*100</f>
        <v>#VALUE!</v>
      </c>
      <c r="CZ19" s="346" t="e">
        <f t="shared" si="9"/>
        <v>#VALUE!</v>
      </c>
      <c r="DA19" s="288" t="s">
        <v>3336</v>
      </c>
      <c r="DB19" s="133" t="e">
        <f>'4-5_Prison and Probation'!DP18/C19*100</f>
        <v>#VALUE!</v>
      </c>
      <c r="DC19" s="133" t="e">
        <f>'4-5_Prison and Probation'!DQ18/D19*100</f>
        <v>#VALUE!</v>
      </c>
      <c r="DD19" s="133">
        <f>'4-5_Prison and Probation'!DR18/E19*100</f>
        <v>82.40019302747325</v>
      </c>
      <c r="DE19" s="133">
        <f>'4-5_Prison and Probation'!DS18/F19*100</f>
        <v>86.40218501159579</v>
      </c>
      <c r="DF19" s="133">
        <f>'4-5_Prison and Probation'!DT18/G19*100</f>
        <v>106.29011666770123</v>
      </c>
      <c r="DG19" s="133">
        <f>'4-5_Prison and Probation'!DU18/H19*100</f>
        <v>92.551309618882044</v>
      </c>
      <c r="DH19" s="346" t="e">
        <f t="shared" si="10"/>
        <v>#VALUE!</v>
      </c>
      <c r="DI19" s="288" t="s">
        <v>3336</v>
      </c>
      <c r="DJ19" s="285" t="e">
        <f>'4-5_Prison and Probation 100K'!DJ18/'4-5_Prison and Probation 100K'!DB18*100</f>
        <v>#VALUE!</v>
      </c>
      <c r="DK19" s="285" t="e">
        <f>'4-5_Prison and Probation 100K'!DK18/'4-5_Prison and Probation 100K'!DC18*100</f>
        <v>#VALUE!</v>
      </c>
      <c r="DL19" s="285">
        <f>'4-5_Prison and Probation 100K'!DL18/'4-5_Prison and Probation 100K'!DD18*100</f>
        <v>0.90437851549575388</v>
      </c>
      <c r="DM19" s="285">
        <f>'4-5_Prison and Probation 100K'!DM18/'4-5_Prison and Probation 100K'!DE18*100</f>
        <v>0.30717085054549303</v>
      </c>
      <c r="DN19" s="285">
        <f>'4-5_Prison and Probation 100K'!DN18/'4-5_Prison and Probation 100K'!DF18*100</f>
        <v>0.34659041677497621</v>
      </c>
      <c r="DO19" s="285">
        <f>'4-5_Prison and Probation 100K'!DO18/'4-5_Prison and Probation 100K'!DG18*100</f>
        <v>0.28054706678022145</v>
      </c>
      <c r="DP19" s="346" t="e">
        <f t="shared" si="11"/>
        <v>#VALUE!</v>
      </c>
      <c r="DQ19" s="288" t="s">
        <v>3336</v>
      </c>
      <c r="DR19" s="285" t="e">
        <f>'4-5_Prison and Probation 100K'!DR18/'4-5_Prison and Probation 100K'!DJ18*100</f>
        <v>#VALUE!</v>
      </c>
      <c r="DS19" s="285" t="e">
        <f>'4-5_Prison and Probation 100K'!DS18/'4-5_Prison and Probation 100K'!DK18*100</f>
        <v>#VALUE!</v>
      </c>
      <c r="DT19" s="285">
        <f>'4-5_Prison and Probation 100K'!DT18/'4-5_Prison and Probation 100K'!DL18*100</f>
        <v>4.8780487804878048</v>
      </c>
      <c r="DU19" s="285">
        <f>'4-5_Prison and Probation 100K'!DU18/'4-5_Prison and Probation 100K'!DM18*100</f>
        <v>20.689655172413794</v>
      </c>
      <c r="DV19" s="285">
        <f>'4-5_Prison and Probation 100K'!DV18/'4-5_Prison and Probation 100K'!DN18*100</f>
        <v>12.5</v>
      </c>
      <c r="DW19" s="285">
        <f>'4-5_Prison and Probation 100K'!DW18/'4-5_Prison and Probation 100K'!DO18*100</f>
        <v>8.9285714285714288</v>
      </c>
      <c r="DX19" s="346" t="e">
        <f t="shared" si="12"/>
        <v>#VALUE!</v>
      </c>
      <c r="DY19" s="288" t="s">
        <v>3336</v>
      </c>
      <c r="DZ19" s="285" t="e">
        <f>'4-5_Prison and Probation 100K'!DZ18/'4-5_Prison and Probation 100K'!DR18*100</f>
        <v>#VALUE!</v>
      </c>
      <c r="EA19" s="285" t="e">
        <f>'4-5_Prison and Probation 100K'!EA18/'4-5_Prison and Probation 100K'!DS18*100</f>
        <v>#VALUE!</v>
      </c>
      <c r="EB19" s="285" t="e">
        <f>'4-5_Prison and Probation 100K'!EB18/'4-5_Prison and Probation 100K'!DT18*100</f>
        <v>#VALUE!</v>
      </c>
      <c r="EC19" s="285" t="e">
        <f>'4-5_Prison and Probation 100K'!EC18/'4-5_Prison and Probation 100K'!DU18*100</f>
        <v>#VALUE!</v>
      </c>
      <c r="ED19" s="285">
        <f>'4-5_Prison and Probation 100K'!ED18/'4-5_Prison and Probation 100K'!DV18*100</f>
        <v>20</v>
      </c>
      <c r="EE19" s="285">
        <f>'4-5_Prison and Probation 100K'!EE18/'4-5_Prison and Probation 100K'!DW18*100</f>
        <v>20</v>
      </c>
      <c r="EF19" s="346" t="e">
        <f t="shared" si="13"/>
        <v>#VALUE!</v>
      </c>
      <c r="EG19" s="288" t="s">
        <v>3336</v>
      </c>
      <c r="EH19" s="285" t="e">
        <f>'4-5_Prison and Probation 100K'!EH18/'4-5_Prison and Probation 100K'!DB18*100</f>
        <v>#VALUE!</v>
      </c>
      <c r="EI19" s="285" t="e">
        <f>'4-5_Prison and Probation 100K'!EI18/'4-5_Prison and Probation 100K'!DC18*100</f>
        <v>#VALUE!</v>
      </c>
      <c r="EJ19" s="285" t="e">
        <f>'4-5_Prison and Probation 100K'!EJ18/'4-5_Prison and Probation 100K'!DD18*100</f>
        <v>#VALUE!</v>
      </c>
      <c r="EK19" s="285">
        <f>'4-5_Prison and Probation 100K'!EK18/'4-5_Prison and Probation 100K'!DE18*100</f>
        <v>99.692829149454496</v>
      </c>
      <c r="EL19" s="285">
        <f>'4-5_Prison and Probation 100K'!EL18/'4-5_Prison and Probation 100K'!DF18*100</f>
        <v>99.653409583225027</v>
      </c>
      <c r="EM19" s="285">
        <f>'4-5_Prison and Probation 100K'!EM18/'4-5_Prison and Probation 100K'!DG18*100</f>
        <v>99.719452933219785</v>
      </c>
      <c r="EN19" s="346" t="e">
        <f t="shared" si="14"/>
        <v>#VALUE!</v>
      </c>
      <c r="EO19" s="288" t="s">
        <v>3336</v>
      </c>
      <c r="EP19" s="285" t="e">
        <f>'4-5_Prison and Probation 100K'!EP18/'4-5_Prison and Probation 100K'!EH18*100</f>
        <v>#VALUE!</v>
      </c>
      <c r="EQ19" s="285" t="e">
        <f>'4-5_Prison and Probation 100K'!EQ18/'4-5_Prison and Probation 100K'!EI18*100</f>
        <v>#VALUE!</v>
      </c>
      <c r="ER19" s="285" t="e">
        <f>'4-5_Prison and Probation 100K'!ER18/'4-5_Prison and Probation 100K'!EJ18*100</f>
        <v>#VALUE!</v>
      </c>
      <c r="ES19" s="285">
        <f>'4-5_Prison and Probation 100K'!ES18/'4-5_Prison and Probation 100K'!EK18*100</f>
        <v>27.847428814279645</v>
      </c>
      <c r="ET19" s="285">
        <f>'4-5_Prison and Probation 100K'!ET18/'4-5_Prison and Probation 100K'!EL18*100</f>
        <v>16.094252673680547</v>
      </c>
      <c r="EU19" s="285">
        <f>'4-5_Prison and Probation 100K'!EU18/'4-5_Prison and Probation 100K'!EM18*100</f>
        <v>18.6284853051997</v>
      </c>
      <c r="EV19" s="346" t="e">
        <f t="shared" si="15"/>
        <v>#VALUE!</v>
      </c>
      <c r="EW19" s="288" t="s">
        <v>3336</v>
      </c>
      <c r="EX19" s="285" t="e">
        <f>'4-5_Prison and Probation 100K'!EX18/'4-5_Prison and Probation 100K'!EH18*100</f>
        <v>#VALUE!</v>
      </c>
      <c r="EY19" s="285" t="e">
        <f>'4-5_Prison and Probation 100K'!EY18/'4-5_Prison and Probation 100K'!EI18*100</f>
        <v>#VALUE!</v>
      </c>
      <c r="EZ19" s="285" t="e">
        <f>'4-5_Prison and Probation 100K'!EZ18/'4-5_Prison and Probation 100K'!EJ18*100</f>
        <v>#VALUE!</v>
      </c>
      <c r="FA19" s="285">
        <f>'4-5_Prison and Probation 100K'!FA18/'4-5_Prison and Probation 100K'!EK18*100</f>
        <v>72.152571185720376</v>
      </c>
      <c r="FB19" s="285">
        <f>'4-5_Prison and Probation 100K'!FB18/'4-5_Prison and Probation 100K'!EL18*100</f>
        <v>82.253717068081016</v>
      </c>
      <c r="FC19" s="285">
        <f>'4-5_Prison and Probation 100K'!FC18/'4-5_Prison and Probation 100K'!EM18*100</f>
        <v>79.889475006279824</v>
      </c>
      <c r="FD19" s="346" t="e">
        <f t="shared" si="16"/>
        <v>#VALUE!</v>
      </c>
      <c r="FE19" s="288" t="s">
        <v>3336</v>
      </c>
      <c r="FF19" s="285" t="e">
        <f>'4-5_Prison and Probation 100K'!FF18/'4-5_Prison and Probation 100K'!EH18*100</f>
        <v>#VALUE!</v>
      </c>
      <c r="FG19" s="285" t="e">
        <f>'4-5_Prison and Probation 100K'!FG18/'4-5_Prison and Probation 100K'!EI18*100</f>
        <v>#VALUE!</v>
      </c>
      <c r="FH19" s="285" t="e">
        <f>'4-5_Prison and Probation 100K'!FH18/'4-5_Prison and Probation 100K'!EJ18*100</f>
        <v>#VALUE!</v>
      </c>
      <c r="FI19" s="285" t="e">
        <f>'4-5_Prison and Probation 100K'!FI18/'4-5_Prison and Probation 100K'!EK18*100</f>
        <v>#VALUE!</v>
      </c>
      <c r="FJ19" s="285">
        <f>'4-5_Prison and Probation 100K'!FJ18/'4-5_Prison and Probation 100K'!EL18*100</f>
        <v>0.48691418137553255</v>
      </c>
      <c r="FK19" s="285">
        <f>'4-5_Prison and Probation 100K'!FK18/'4-5_Prison and Probation 100K'!EM18*100</f>
        <v>0.63300678221552376</v>
      </c>
      <c r="FL19" s="346" t="e">
        <f t="shared" si="17"/>
        <v>#VALUE!</v>
      </c>
      <c r="FM19" s="288" t="s">
        <v>3336</v>
      </c>
      <c r="FN19" s="285" t="e">
        <f>'4-5_Prison and Probation 100K'!FN18/'4-5_Prison and Probation 100K'!FF18*100</f>
        <v>#VALUE!</v>
      </c>
      <c r="FO19" s="285" t="e">
        <f>'4-5_Prison and Probation 100K'!FO18/'4-5_Prison and Probation 100K'!FG18*100</f>
        <v>#VALUE!</v>
      </c>
      <c r="FP19" s="285" t="e">
        <f>'4-5_Prison and Probation 100K'!FP18/'4-5_Prison and Probation 100K'!FH18*100</f>
        <v>#VALUE!</v>
      </c>
      <c r="FQ19" s="285" t="e">
        <f>'4-5_Prison and Probation 100K'!FQ18/'4-5_Prison and Probation 100K'!FI18*100</f>
        <v>#VALUE!</v>
      </c>
      <c r="FR19" s="285">
        <f>'4-5_Prison and Probation 100K'!FR18/'4-5_Prison and Probation 100K'!FJ18*100</f>
        <v>71.428571428571431</v>
      </c>
      <c r="FS19" s="285">
        <f>'4-5_Prison and Probation 100K'!FS18/'4-5_Prison and Probation 100K'!FK18*100</f>
        <v>46.825396825396822</v>
      </c>
      <c r="FT19" s="346" t="e">
        <f t="shared" si="18"/>
        <v>#VALUE!</v>
      </c>
      <c r="FU19" s="288" t="s">
        <v>3336</v>
      </c>
      <c r="FV19" s="285" t="e">
        <f>'4-5_Prison and Probation 100K'!FV18/'4-5_Prison and Probation 100K'!EH18*100</f>
        <v>#VALUE!</v>
      </c>
      <c r="FW19" s="285" t="e">
        <f>'4-5_Prison and Probation 100K'!FW18/'4-5_Prison and Probation 100K'!EI18*100</f>
        <v>#VALUE!</v>
      </c>
      <c r="FX19" s="285" t="e">
        <f>'4-5_Prison and Probation 100K'!FX18/'4-5_Prison and Probation 100K'!EJ18*100</f>
        <v>#VALUE!</v>
      </c>
      <c r="FY19" s="285" t="e">
        <f>'4-5_Prison and Probation 100K'!FY18/'4-5_Prison and Probation 100K'!EK18*100</f>
        <v>#VALUE!</v>
      </c>
      <c r="FZ19" s="285">
        <f>'4-5_Prison and Probation 100K'!FZ18/'4-5_Prison and Probation 100K'!EL18*100</f>
        <v>1.1651160768628814</v>
      </c>
      <c r="GA19" s="285">
        <f>'4-5_Prison and Probation 100K'!GA18/'4-5_Prison and Probation 100K'!EM18*100</f>
        <v>1.2007033408691281</v>
      </c>
      <c r="GB19" s="346" t="e">
        <f t="shared" si="19"/>
        <v>#VALUE!</v>
      </c>
      <c r="GC19" s="288" t="s">
        <v>3336</v>
      </c>
      <c r="GE19" s="133">
        <f>'4-5_Prison and Probation'!HA18/'4-5_Prison and Probation 100K'!$G18*100</f>
        <v>67.139325059140631</v>
      </c>
      <c r="GF19" s="285" t="e">
        <f>'4-5_Prison and Probation 100K'!GF18/'4-5_Prison and Probation 100K'!GE18*100</f>
        <v>#VALUE!</v>
      </c>
      <c r="GG19" s="285" t="e">
        <f>'4-5_Prison and Probation 100K'!GG18/'4-5_Prison and Probation 100K'!GE18*100</f>
        <v>#VALUE!</v>
      </c>
      <c r="GH19" s="285" t="e">
        <f>'4-5_Prison and Probation 100K'!GH18/'4-5_Prison and Probation 100K'!GE18*100</f>
        <v>#VALUE!</v>
      </c>
      <c r="GI19" s="285" t="e">
        <f>'4-5_Prison and Probation 100K'!GI18/'4-5_Prison and Probation 100K'!GH18*100</f>
        <v>#VALUE!</v>
      </c>
      <c r="GJ19" s="288" t="s">
        <v>3336</v>
      </c>
      <c r="GK19" s="133" t="e">
        <f>'4-5_Prison and Probation'!HG18/'4-5_Prison and Probation 100K'!$G18*100</f>
        <v>#VALUE!</v>
      </c>
      <c r="GL19" s="285" t="e">
        <f>'4-5_Prison and Probation 100K'!GL18/'4-5_Prison and Probation 100K'!GK18*100</f>
        <v>#VALUE!</v>
      </c>
      <c r="GM19" s="285" t="e">
        <f>'4-5_Prison and Probation 100K'!GM18/'4-5_Prison and Probation 100K'!GK18*100</f>
        <v>#VALUE!</v>
      </c>
      <c r="GN19" s="285" t="e">
        <f>'4-5_Prison and Probation 100K'!GN18/'4-5_Prison and Probation 100K'!GK18*100</f>
        <v>#VALUE!</v>
      </c>
      <c r="GO19" s="285" t="e">
        <f>'4-5_Prison and Probation 100K'!GO18/'4-5_Prison and Probation 100K'!GN18*100</f>
        <v>#VALUE!</v>
      </c>
      <c r="GP19" s="288" t="s">
        <v>3336</v>
      </c>
      <c r="GQ19" s="133" t="e">
        <f>'4-5_Prison and Probation'!HM18/'4-5_Prison and Probation 100K'!$G18*100</f>
        <v>#VALUE!</v>
      </c>
      <c r="GR19" s="285" t="e">
        <f>'4-5_Prison and Probation 100K'!GR18/'4-5_Prison and Probation 100K'!GQ18*100</f>
        <v>#VALUE!</v>
      </c>
      <c r="GS19" s="285" t="e">
        <f>'4-5_Prison and Probation 100K'!GS18/'4-5_Prison and Probation 100K'!GQ18*100</f>
        <v>#VALUE!</v>
      </c>
      <c r="GT19" s="285" t="e">
        <f>'4-5_Prison and Probation 100K'!GT18/'4-5_Prison and Probation 100K'!GQ18*100</f>
        <v>#VALUE!</v>
      </c>
      <c r="GU19" s="285" t="e">
        <f>'4-5_Prison and Probation 100K'!GU18/'4-5_Prison and Probation 100K'!GT18*100</f>
        <v>#VALUE!</v>
      </c>
      <c r="GV19" s="288" t="s">
        <v>3336</v>
      </c>
      <c r="GW19" s="133" t="e">
        <f>'4-5_Prison and Probation'!HS18/'4-5_Prison and Probation 100K'!$G18*100</f>
        <v>#VALUE!</v>
      </c>
      <c r="GX19" s="285" t="e">
        <f>'4-5_Prison and Probation 100K'!GX18/'4-5_Prison and Probation 100K'!GW18*100</f>
        <v>#VALUE!</v>
      </c>
      <c r="GY19" s="285" t="e">
        <f>'4-5_Prison and Probation 100K'!GY18/'4-5_Prison and Probation 100K'!GW18*100</f>
        <v>#VALUE!</v>
      </c>
      <c r="GZ19" s="285" t="e">
        <f>'4-5_Prison and Probation 100K'!GZ18/'4-5_Prison and Probation 100K'!GW18*100</f>
        <v>#VALUE!</v>
      </c>
      <c r="HA19" s="285" t="e">
        <f>'4-5_Prison and Probation 100K'!HA18/'4-5_Prison and Probation 100K'!GZ18*100</f>
        <v>#VALUE!</v>
      </c>
      <c r="HB19" s="288" t="s">
        <v>3336</v>
      </c>
      <c r="HC19" s="133" t="e">
        <f>'4-5_Prison and Probation'!HY18/'4-5_Prison and Probation 100K'!$G18*100</f>
        <v>#VALUE!</v>
      </c>
      <c r="HD19" s="285" t="e">
        <f>'4-5_Prison and Probation 100K'!HD18/'4-5_Prison and Probation 100K'!HC18*100</f>
        <v>#VALUE!</v>
      </c>
      <c r="HE19" s="285" t="e">
        <f>'4-5_Prison and Probation 100K'!HE18/'4-5_Prison and Probation 100K'!HC18*100</f>
        <v>#VALUE!</v>
      </c>
      <c r="HF19" s="285" t="e">
        <f>'4-5_Prison and Probation 100K'!HF18/'4-5_Prison and Probation 100K'!HC18*100</f>
        <v>#VALUE!</v>
      </c>
      <c r="HG19" s="285" t="e">
        <f>'4-5_Prison and Probation 100K'!HG18/'4-5_Prison and Probation 100K'!HF18*100</f>
        <v>#VALUE!</v>
      </c>
      <c r="HH19" s="288" t="s">
        <v>3336</v>
      </c>
      <c r="HI19" s="133" t="e">
        <f>'4-5_Prison and Probation'!IE18/'4-5_Prison and Probation 100K'!$G18*100</f>
        <v>#VALUE!</v>
      </c>
      <c r="HJ19" s="285" t="e">
        <f>'4-5_Prison and Probation 100K'!HJ18/'4-5_Prison and Probation 100K'!HI18*100</f>
        <v>#VALUE!</v>
      </c>
      <c r="HK19" s="285" t="e">
        <f>'4-5_Prison and Probation 100K'!HK18/'4-5_Prison and Probation 100K'!HI18*100</f>
        <v>#VALUE!</v>
      </c>
      <c r="HL19" s="285" t="e">
        <f>'4-5_Prison and Probation 100K'!HL18/'4-5_Prison and Probation 100K'!HI18*100</f>
        <v>#VALUE!</v>
      </c>
      <c r="HM19" s="285" t="e">
        <f>'4-5_Prison and Probation 100K'!HM18/'4-5_Prison and Probation 100K'!HL18*100</f>
        <v>#VALUE!</v>
      </c>
      <c r="HN19" s="288" t="s">
        <v>3336</v>
      </c>
      <c r="HO19" s="133" t="e">
        <f>'4-5_Prison and Probation'!IK18/'4-5_Prison and Probation 100K'!$G18*100</f>
        <v>#VALUE!</v>
      </c>
      <c r="HP19" s="285" t="e">
        <f>'4-5_Prison and Probation 100K'!HP18/'4-5_Prison and Probation 100K'!HO18*100</f>
        <v>#VALUE!</v>
      </c>
      <c r="HQ19" s="285" t="e">
        <f>'4-5_Prison and Probation 100K'!HQ18/'4-5_Prison and Probation 100K'!HO18*100</f>
        <v>#VALUE!</v>
      </c>
      <c r="HR19" s="285" t="e">
        <f>'4-5_Prison and Probation 100K'!HR18/'4-5_Prison and Probation 100K'!HO18*100</f>
        <v>#VALUE!</v>
      </c>
      <c r="HS19" s="285" t="e">
        <f>'4-5_Prison and Probation 100K'!HS18/'4-5_Prison and Probation 100K'!HR18*100</f>
        <v>#VALUE!</v>
      </c>
      <c r="HT19" s="288" t="s">
        <v>3336</v>
      </c>
      <c r="HU19" s="133" t="e">
        <f>'4-5_Prison and Probation'!IQ18/'4-5_Prison and Probation 100K'!$G18*100</f>
        <v>#VALUE!</v>
      </c>
      <c r="HV19" s="285" t="e">
        <f>'4-5_Prison and Probation 100K'!HV18/'4-5_Prison and Probation 100K'!HU18*100</f>
        <v>#VALUE!</v>
      </c>
      <c r="HW19" s="285" t="e">
        <f>'4-5_Prison and Probation 100K'!HW18/'4-5_Prison and Probation 100K'!HU18*100</f>
        <v>#VALUE!</v>
      </c>
      <c r="HX19" s="285" t="e">
        <f>'4-5_Prison and Probation 100K'!HX18/'4-5_Prison and Probation 100K'!HU18*100</f>
        <v>#VALUE!</v>
      </c>
      <c r="HY19" s="285" t="e">
        <f>'4-5_Prison and Probation 100K'!HY18/'4-5_Prison and Probation 100K'!HX18*100</f>
        <v>#VALUE!</v>
      </c>
      <c r="HZ19" s="288" t="s">
        <v>3336</v>
      </c>
      <c r="IA19" s="133" t="e">
        <f>'4-5_Prison and Probation'!IW18/'4-5_Prison and Probation 100K'!$G18*100</f>
        <v>#VALUE!</v>
      </c>
      <c r="IB19" s="285" t="e">
        <f>'4-5_Prison and Probation 100K'!IB18/'4-5_Prison and Probation 100K'!IA18*100</f>
        <v>#VALUE!</v>
      </c>
      <c r="IC19" s="285" t="e">
        <f>'4-5_Prison and Probation 100K'!IC18/'4-5_Prison and Probation 100K'!IA18*100</f>
        <v>#VALUE!</v>
      </c>
      <c r="ID19" s="285" t="e">
        <f>'4-5_Prison and Probation 100K'!ID18/'4-5_Prison and Probation 100K'!IA18*100</f>
        <v>#VALUE!</v>
      </c>
      <c r="IE19" s="285" t="e">
        <f>'4-5_Prison and Probation 100K'!IE18/'4-5_Prison and Probation 100K'!ID18*100</f>
        <v>#VALUE!</v>
      </c>
      <c r="IF19" s="288" t="s">
        <v>3336</v>
      </c>
      <c r="IG19" s="133" t="e">
        <f>'4-5_Prison and Probation'!JC18/'4-5_Prison and Probation 100K'!$G18*100</f>
        <v>#VALUE!</v>
      </c>
      <c r="IH19" s="285" t="e">
        <f>'4-5_Prison and Probation 100K'!IH18/'4-5_Prison and Probation 100K'!IG18*100</f>
        <v>#VALUE!</v>
      </c>
      <c r="II19" s="285" t="e">
        <f>'4-5_Prison and Probation 100K'!II18/'4-5_Prison and Probation 100K'!IG18*100</f>
        <v>#VALUE!</v>
      </c>
      <c r="IJ19" s="285" t="e">
        <f>'4-5_Prison and Probation 100K'!IJ18/'4-5_Prison and Probation 100K'!IG18*100</f>
        <v>#VALUE!</v>
      </c>
      <c r="IK19" s="285" t="e">
        <f>'4-5_Prison and Probation 100K'!IK18/'4-5_Prison and Probation 100K'!IJ18*100</f>
        <v>#VALUE!</v>
      </c>
      <c r="IL19" s="288" t="s">
        <v>3336</v>
      </c>
      <c r="IM19" s="133" t="e">
        <f>'4-5_Prison and Probation'!JI18/'4-5_Prison and Probation 100K'!$G18*100</f>
        <v>#VALUE!</v>
      </c>
      <c r="IN19" s="285" t="e">
        <f>'4-5_Prison and Probation 100K'!IN18/'4-5_Prison and Probation 100K'!IM18*100</f>
        <v>#VALUE!</v>
      </c>
      <c r="IO19" s="285" t="e">
        <f>'4-5_Prison and Probation 100K'!IO18/'4-5_Prison and Probation 100K'!IM18*100</f>
        <v>#VALUE!</v>
      </c>
      <c r="IP19" s="285" t="e">
        <f>'4-5_Prison and Probation 100K'!IP18/'4-5_Prison and Probation 100K'!IM18*100</f>
        <v>#VALUE!</v>
      </c>
      <c r="IQ19" s="285" t="e">
        <f>'4-5_Prison and Probation 100K'!IQ18/'4-5_Prison and Probation 100K'!IP18*100</f>
        <v>#VALUE!</v>
      </c>
      <c r="IR19" s="288" t="s">
        <v>3336</v>
      </c>
      <c r="IS19" s="133">
        <f>'4-5_Prison and Probation'!JO18/'4-5_Prison and Probation 100K'!$G18*100</f>
        <v>19.791825727310453</v>
      </c>
      <c r="IT19" s="285" t="e">
        <f>'4-5_Prison and Probation 100K'!IT18/'4-5_Prison and Probation 100K'!IS18*100</f>
        <v>#VALUE!</v>
      </c>
      <c r="IU19" s="285" t="e">
        <f>'4-5_Prison and Probation 100K'!IU18/'4-5_Prison and Probation 100K'!IS18*100</f>
        <v>#VALUE!</v>
      </c>
      <c r="IV19" s="285" t="e">
        <f>'4-5_Prison and Probation 100K'!IV18/'4-5_Prison and Probation 100K'!IS18*100</f>
        <v>#VALUE!</v>
      </c>
      <c r="IW19" s="285" t="e">
        <f>'4-5_Prison and Probation 100K'!IW18/'4-5_Prison and Probation 100K'!IV18*100</f>
        <v>#VALUE!</v>
      </c>
      <c r="IX19" s="381" t="s">
        <v>3336</v>
      </c>
      <c r="IY19" s="133">
        <f>'4-5_Prison and Probation'!KO18/'4-5_Prison and Probation 100K'!H18*100</f>
        <v>41.534724290664066</v>
      </c>
      <c r="IZ19" s="285">
        <f>'4-5_Prison and Probation'!AO18/'4-5_Prison and Probation'!KO18</f>
        <v>2.1480241125251172</v>
      </c>
      <c r="JA19" s="133">
        <f>'4-5_Prison and Probation 100K'!IZ18/'4-5_Prison and Probation 100K'!IY18*100</f>
        <v>100</v>
      </c>
      <c r="JB19" s="133">
        <f>'4-5_Prison and Probation 100K'!JA18/'4-5_Prison and Probation 100K'!IY18*100</f>
        <v>0</v>
      </c>
      <c r="JC19" s="288" t="s">
        <v>3336</v>
      </c>
      <c r="JD19" s="285">
        <f>'4-5_Prison and Probation 100K'!JC18/'4-5_Prison and Probation 100K'!IY18*100</f>
        <v>0.64746595222147785</v>
      </c>
      <c r="JE19" s="285">
        <f>'4-5_Prison and Probation 100K'!JD18/'4-5_Prison and Probation 100K'!IY18*100</f>
        <v>0</v>
      </c>
      <c r="JF19" s="285">
        <f>'4-5_Prison and Probation 100K'!JE18/'4-5_Prison and Probation 100K'!JC18*100</f>
        <v>100</v>
      </c>
      <c r="JG19" s="285" t="e">
        <f>'4-5_Prison and Probation 100K'!JF18/'4-5_Prison and Probation 100K'!JD18*100</f>
        <v>#DIV/0!</v>
      </c>
      <c r="JH19" s="285">
        <f>'4-5_Prison and Probation 100K'!JG18/'4-5_Prison and Probation 100K'!JC18*100</f>
        <v>0</v>
      </c>
      <c r="JI19" s="285" t="e">
        <f>'4-5_Prison and Probation 100K'!JH18/'4-5_Prison and Probation 100K'!JD18*100</f>
        <v>#DIV/0!</v>
      </c>
      <c r="JJ19" s="285">
        <f>'4-5_Prison and Probation 100K'!JI18/'4-5_Prison and Probation 100K'!JC18*100</f>
        <v>0</v>
      </c>
      <c r="JK19" s="285" t="e">
        <f>'4-5_Prison and Probation 100K'!JJ18/'4-5_Prison and Probation 100K'!JD18*100</f>
        <v>#DIV/0!</v>
      </c>
      <c r="JL19" s="285">
        <f>'4-5_Prison and Probation 100K'!JK18/'4-5_Prison and Probation 100K'!IZ18*100</f>
        <v>99.352534047778533</v>
      </c>
      <c r="JM19" s="285" t="e">
        <f>'4-5_Prison and Probation 100K'!JL18/'4-5_Prison and Probation 100K'!JA18*100</f>
        <v>#DIV/0!</v>
      </c>
      <c r="JN19" s="288" t="s">
        <v>3336</v>
      </c>
      <c r="JO19" s="285">
        <f>'4-5_Prison and Probation 100K'!JN18/'4-5_Prison and Probation 100K'!JK18*100</f>
        <v>0.74157303370786509</v>
      </c>
      <c r="JP19" s="285" t="e">
        <f>'4-5_Prison and Probation 100K'!JO18/'4-5_Prison and Probation 100K'!JL18</f>
        <v>#DIV/0!</v>
      </c>
      <c r="JQ19" s="285">
        <f>'4-5_Prison and Probation 100K'!JP18/'4-5_Prison and Probation 100K'!JK18*100</f>
        <v>86.786516853932568</v>
      </c>
      <c r="JR19" s="285" t="e">
        <f>'4-5_Prison and Probation 100K'!JQ18/'4-5_Prison and Probation 100K'!JL18*100</f>
        <v>#DIV/0!</v>
      </c>
      <c r="JS19" s="285">
        <f>'4-5_Prison and Probation 100K'!JR18/'4-5_Prison and Probation 100K'!JK18*100</f>
        <v>0</v>
      </c>
      <c r="JT19" s="285" t="e">
        <f>'4-5_Prison and Probation 100K'!JS18/'4-5_Prison and Probation 100K'!JL18*100</f>
        <v>#DIV/0!</v>
      </c>
      <c r="JU19" s="288" t="s">
        <v>3336</v>
      </c>
      <c r="JV19" s="285">
        <f>'4-5_Prison and Probation 100K'!JU18/'4-5_Prison and Probation 100K'!JK18*100</f>
        <v>1.9999999999999998</v>
      </c>
      <c r="JW19" s="285" t="e">
        <f>'4-5_Prison and Probation 100K'!JV18/'4-5_Prison and Probation 100K'!JL18*100</f>
        <v>#VALUE!</v>
      </c>
      <c r="JX19" s="285">
        <f>'4-5_Prison and Probation 100K'!JW18/'4-5_Prison and Probation 100K'!JK18*100</f>
        <v>0.5842696629213483</v>
      </c>
      <c r="JY19" s="285" t="e">
        <f>'4-5_Prison and Probation 100K'!JX18/'4-5_Prison and Probation 100K'!JL18*100</f>
        <v>#DIV/0!</v>
      </c>
      <c r="JZ19" s="285">
        <f>'4-5_Prison and Probation 100K'!JY18/'4-5_Prison and Probation 100K'!JK18*100</f>
        <v>1.5730337078651684</v>
      </c>
      <c r="KA19" s="285" t="e">
        <f>'4-5_Prison and Probation 100K'!JZ18/'4-5_Prison and Probation 100K'!JL18*100</f>
        <v>#DIV/0!</v>
      </c>
      <c r="KB19" s="288" t="s">
        <v>3336</v>
      </c>
      <c r="KC19" s="285">
        <f>'4-5_Prison and Probation 100K'!KB18/'4-5_Prison and Probation 100K'!JK18*100</f>
        <v>0</v>
      </c>
      <c r="KD19" s="285" t="e">
        <f>'4-5_Prison and Probation 100K'!KC18/'4-5_Prison and Probation 100K'!JL18*100</f>
        <v>#DIV/0!</v>
      </c>
      <c r="KE19" s="285">
        <f>'4-5_Prison and Probation 100K'!KD18/'4-5_Prison and Probation 100K'!JK18*100</f>
        <v>8.3146067415730336</v>
      </c>
      <c r="KF19" s="285" t="e">
        <f>'4-5_Prison and Probation 100K'!KE18/'4-5_Prison and Probation 100K'!JL18*100</f>
        <v>#DIV/0!</v>
      </c>
      <c r="KG19" s="288" t="s">
        <v>3336</v>
      </c>
      <c r="KH19" s="285">
        <f>'4-5_Prison and Probation 100K'!KG18</f>
        <v>187.70460686287313</v>
      </c>
      <c r="KI19" s="285">
        <f>'4-5_Prison and Probation 100K'!KH18/'4-5_Prison and Probation 100K'!KG18*100</f>
        <v>2.9880771306609097</v>
      </c>
      <c r="KJ19" s="285">
        <f>'4-5_Prison and Probation 100K'!KI18/'4-5_Prison and Probation 100K'!KG18*100</f>
        <v>0.16682204013542024</v>
      </c>
      <c r="KK19" s="285">
        <f>'4-5_Prison and Probation 100K'!KJ18/'4-5_Prison and Probation 100K'!KG18*100</f>
        <v>5.245081203081301</v>
      </c>
      <c r="KL19" s="285" t="e">
        <f>'4-5_Prison and Probation 100K'!KK18/'4-5_Prison and Probation 100K'!KJ18*100</f>
        <v>#VALUE!</v>
      </c>
      <c r="KM19" s="288" t="s">
        <v>3336</v>
      </c>
      <c r="KN19" s="285">
        <f>'4-5_Prison and Probation'!OZ18/G19*100</f>
        <v>164.9564404848104</v>
      </c>
      <c r="KO19" s="285">
        <f>'4-5_Prison and Probation 100K'!KN18/'4-5_Prison and Probation 100K'!KM18*100</f>
        <v>1.1389648819161409</v>
      </c>
      <c r="KP19" s="285">
        <f>'4-5_Prison and Probation 100K'!KO18/'4-5_Prison and Probation 100K'!KM18*100</f>
        <v>0.22332644743453742</v>
      </c>
      <c r="KQ19" s="285">
        <f>'4-5_Prison and Probation 100K'!KP18/'4-5_Prison and Probation 100K'!KM18*100</f>
        <v>2.2723466026464183</v>
      </c>
      <c r="KR19" s="285" t="e">
        <f>'4-5_Prison and Probation 100K'!KQ18/'4-5_Prison and Probation 100K'!KP18*100</f>
        <v>#VALUE!</v>
      </c>
      <c r="KS19" s="288" t="s">
        <v>3336</v>
      </c>
      <c r="KT19" s="285" t="e">
        <f>'4-5_Prison and Probation'!PF18/G19*100</f>
        <v>#VALUE!</v>
      </c>
      <c r="KU19" s="285" t="e">
        <f>'4-5_Prison and Probation'!PG18/'4-5_Prison and Probation'!PF18*100</f>
        <v>#VALUE!</v>
      </c>
      <c r="KV19" s="285" t="e">
        <f>'4-5_Prison and Probation'!PH18/'4-5_Prison and Probation'!PF18*100</f>
        <v>#VALUE!</v>
      </c>
      <c r="KW19" s="285" t="e">
        <f>'4-5_Prison and Probation'!PI18/'4-5_Prison and Probation'!PF18*100</f>
        <v>#VALUE!</v>
      </c>
      <c r="KX19" s="285" t="e">
        <f>'4-5_Prison and Probation'!PJ18/'4-5_Prison and Probation'!PF18*100</f>
        <v>#VALUE!</v>
      </c>
      <c r="KY19" s="285" t="e">
        <f>'4-5_Prison and Probation'!PK18/'4-5_Prison and Probation'!PF18*100</f>
        <v>#VALUE!</v>
      </c>
      <c r="KZ19" s="285" t="e">
        <f>'4-5_Prison and Probation'!PL18/'4-5_Prison and Probation'!PF18*100</f>
        <v>#VALUE!</v>
      </c>
      <c r="LA19" s="288" t="s">
        <v>3336</v>
      </c>
      <c r="LB19" s="285" t="e">
        <f>'4-5_Prison and Probation'!PN18/G19*100</f>
        <v>#VALUE!</v>
      </c>
      <c r="LC19" s="285" t="e">
        <f>'4-5_Prison and Probation'!PO18/G19*100</f>
        <v>#VALUE!</v>
      </c>
      <c r="LD19" s="288" t="s">
        <v>3336</v>
      </c>
      <c r="LE19" s="285" t="e">
        <f>'4-5_Prison and Probation 100K'!LD18/'4-5_Prison and Probation 100K'!LA18*100</f>
        <v>#VALUE!</v>
      </c>
      <c r="LF19" s="285" t="e">
        <f>'4-5_Prison and Probation 100K'!LE18/'4-5_Prison and Probation 100K'!LB18*100</f>
        <v>#VALUE!</v>
      </c>
      <c r="LG19" s="285" t="e">
        <f>'4-5_Prison and Probation 100K'!LF18/'4-5_Prison and Probation 100K'!LA18*100</f>
        <v>#VALUE!</v>
      </c>
      <c r="LH19" s="285" t="e">
        <f>'4-5_Prison and Probation 100K'!LG18/'4-5_Prison and Probation 100K'!LB18*100</f>
        <v>#VALUE!</v>
      </c>
      <c r="LI19" s="285" t="e">
        <f>'4-5_Prison and Probation 100K'!LH18/'4-5_Prison and Probation 100K'!LA18*100</f>
        <v>#VALUE!</v>
      </c>
      <c r="LJ19" s="285" t="e">
        <f>'4-5_Prison and Probation 100K'!LI18/'4-5_Prison and Probation 100K'!LB18*100</f>
        <v>#VALUE!</v>
      </c>
      <c r="LK19" s="288" t="s">
        <v>3336</v>
      </c>
      <c r="LL19" s="285" t="e">
        <f>'4-5_Prison and Probation 100K'!LK18/'4-5_Prison and Probation 100K'!LA18*100</f>
        <v>#VALUE!</v>
      </c>
      <c r="LM19" s="285" t="e">
        <f>'4-5_Prison and Probation 100K'!LL18/'4-5_Prison and Probation 100K'!LB18*100</f>
        <v>#VALUE!</v>
      </c>
      <c r="LN19" s="285" t="e">
        <f>'4-5_Prison and Probation 100K'!LM18/'4-5_Prison and Probation 100K'!LA18*100</f>
        <v>#VALUE!</v>
      </c>
      <c r="LO19" s="285" t="e">
        <f>'4-5_Prison and Probation 100K'!LN18/'4-5_Prison and Probation 100K'!LB18*100</f>
        <v>#VALUE!</v>
      </c>
      <c r="LP19" s="285" t="e">
        <f>'4-5_Prison and Probation 100K'!LO18/'4-5_Prison and Probation 100K'!LA18*100</f>
        <v>#VALUE!</v>
      </c>
      <c r="LQ19" s="285" t="e">
        <f>'4-5_Prison and Probation 100K'!LP18/'4-5_Prison and Probation 100K'!LB18*100</f>
        <v>#VALUE!</v>
      </c>
      <c r="LR19" s="288" t="s">
        <v>3336</v>
      </c>
      <c r="LS19" s="285" t="e">
        <f>'4-5_Prison and Probation 100K'!LR18/'4-5_Prison and Probation 100K'!LA18*100</f>
        <v>#VALUE!</v>
      </c>
      <c r="LT19" s="285" t="e">
        <f>'4-5_Prison and Probation 100K'!LS18/'4-5_Prison and Probation 100K'!LB18*100</f>
        <v>#VALUE!</v>
      </c>
      <c r="LU19" s="285" t="e">
        <f>'4-5_Prison and Probation 100K'!LT18/'4-5_Prison and Probation 100K'!LA18*100</f>
        <v>#VALUE!</v>
      </c>
      <c r="LV19" s="285" t="e">
        <f>'4-5_Prison and Probation 100K'!LU18/'4-5_Prison and Probation 100K'!LB18*100</f>
        <v>#VALUE!</v>
      </c>
      <c r="LW19" s="285" t="e">
        <f>'4-5_Prison and Probation 100K'!LV18/'4-5_Prison and Probation 100K'!LA18*100</f>
        <v>#VALUE!</v>
      </c>
      <c r="LX19" s="285" t="e">
        <f>'4-5_Prison and Probation 100K'!LW18/'4-5_Prison and Probation 100K'!LB18*100</f>
        <v>#VALUE!</v>
      </c>
      <c r="LY19" s="288" t="s">
        <v>3336</v>
      </c>
      <c r="LZ19" s="285" t="e">
        <f>'4-5_Prison and Probation 100K'!LY18/'4-5_Prison and Probation 100K'!LA18*100</f>
        <v>#VALUE!</v>
      </c>
      <c r="MA19" s="285" t="e">
        <f>'4-5_Prison and Probation 100K'!LZ18/'4-5_Prison and Probation 100K'!LB18*100</f>
        <v>#VALUE!</v>
      </c>
      <c r="MB19" s="285" t="e">
        <f>'4-5_Prison and Probation 100K'!MA18/'4-5_Prison and Probation 100K'!LA18*100</f>
        <v>#VALUE!</v>
      </c>
      <c r="MC19" s="285" t="e">
        <f>'4-5_Prison and Probation 100K'!MB18/'4-5_Prison and Probation 100K'!LB18*100</f>
        <v>#VALUE!</v>
      </c>
      <c r="MD19" s="285" t="e">
        <f>'4-5_Prison and Probation 100K'!MC18/'4-5_Prison and Probation 100K'!LA18*100</f>
        <v>#VALUE!</v>
      </c>
      <c r="ME19" s="285" t="e">
        <f>'4-5_Prison and Probation 100K'!MD18/'4-5_Prison and Probation 100K'!LB18*100</f>
        <v>#VALUE!</v>
      </c>
      <c r="MF19" s="288" t="s">
        <v>3336</v>
      </c>
      <c r="MG19" s="285">
        <f>'4-5_Prison and Probation 100K'!MF18</f>
        <v>27.10439419054196</v>
      </c>
      <c r="MH19" s="285">
        <f>'4-5_Prison and Probation 100K'!MG18/'4-5_Prison and Probation 100K'!MF18*100</f>
        <v>85.864763846415215</v>
      </c>
      <c r="MI19" s="285">
        <f>'4-5_Prison and Probation 100K'!MH18/'4-5_Prison and Probation 100K'!MF18*100</f>
        <v>11.009174311926605</v>
      </c>
      <c r="MJ19" s="285">
        <f>'4-5_Prison and Probation 100K'!MI18/'4-5_Prison and Probation 100K'!MF18*100</f>
        <v>1.0873258579680596</v>
      </c>
      <c r="MK19" s="285">
        <f>'4-5_Prison and Probation 100K'!MJ18/'4-5_Prison and Probation 100K'!MF18*100</f>
        <v>0.33978933061501865</v>
      </c>
      <c r="ML19" s="285">
        <f>'4-5_Prison and Probation 100K'!MK18/'4-5_Prison and Probation 100K'!MF18*100</f>
        <v>0.5776418620455317</v>
      </c>
      <c r="MM19" s="285">
        <f>'4-5_Prison and Probation 100K'!ML18/'4-5_Prison and Probation 100K'!MF18*100</f>
        <v>1.1213047910295615</v>
      </c>
      <c r="MN19" s="288" t="s">
        <v>3336</v>
      </c>
      <c r="MO19" s="285">
        <f>'4-5_Prison and Probation 100K'!MN18</f>
        <v>0.69994358086346875</v>
      </c>
      <c r="MP19" s="288" t="s">
        <v>3336</v>
      </c>
      <c r="MQ19" s="285">
        <f>'4-5_Prison and Probation 100K'!MP18/'4-5_Prison and Probation 100K'!MN18*100</f>
        <v>3.9473684210526319</v>
      </c>
      <c r="MR19" s="285">
        <f>'4-5_Prison and Probation 100K'!MQ18/'4-5_Prison and Probation 100K'!MN18*100</f>
        <v>6.578947368421054</v>
      </c>
      <c r="MS19" s="285">
        <f>'4-5_Prison and Probation 100K'!MR18/'4-5_Prison and Probation 100K'!MN18*100</f>
        <v>19.736842105263158</v>
      </c>
      <c r="MT19" s="285">
        <f>'4-5_Prison and Probation 100K'!MS18/'4-5_Prison and Probation 100K'!MN18*100</f>
        <v>60.526315789473692</v>
      </c>
      <c r="MU19" s="288" t="s">
        <v>3336</v>
      </c>
      <c r="MV19" s="285">
        <f>'4-5_Prison and Probation 100K'!MU18/'4-5_Prison and Probation 100K'!MN18*100</f>
        <v>7.8947368421052637</v>
      </c>
      <c r="MW19" s="285">
        <f>'4-5_Prison and Probation 100K'!MV18/'4-5_Prison and Probation 100K'!MN18*100</f>
        <v>0</v>
      </c>
      <c r="MX19" s="285">
        <f>'4-5_Prison and Probation 100K'!MW18/'4-5_Prison and Probation 100K'!MN18*100</f>
        <v>0</v>
      </c>
      <c r="MY19" s="285">
        <f>'4-5_Prison and Probation 100K'!MX18/'4-5_Prison and Probation 100K'!MN18*100</f>
        <v>0</v>
      </c>
      <c r="MZ19" s="288" t="s">
        <v>3336</v>
      </c>
      <c r="NA19" s="285" t="e">
        <f>'4-5_Prison and Probation 100K'!MZ18</f>
        <v>#VALUE!</v>
      </c>
      <c r="NB19" s="285" t="e">
        <f>'4-5_Prison and Probation 100K'!NA18/'4-5_Prison and Probation 100K'!MZ18*100</f>
        <v>#VALUE!</v>
      </c>
      <c r="NC19" s="285" t="e">
        <f>'4-5_Prison and Probation 100K'!NB18/'4-5_Prison and Probation 100K'!MZ18*100</f>
        <v>#VALUE!</v>
      </c>
      <c r="ND19" s="285" t="e">
        <f>'4-5_Prison and Probation 100K'!NC18/'4-5_Prison and Probation 100K'!MZ18*100</f>
        <v>#VALUE!</v>
      </c>
      <c r="NG19" s="133">
        <f t="shared" si="0"/>
        <v>67.139325059140631</v>
      </c>
      <c r="NH19" s="285" t="e">
        <f>'4-5_Prison and Probation'!HG18/'4-5_Prison and Probation'!$HA18*100</f>
        <v>#VALUE!</v>
      </c>
      <c r="NI19" s="285" t="e">
        <f>'4-5_Prison and Probation'!HM18/'4-5_Prison and Probation'!$HA18*100</f>
        <v>#VALUE!</v>
      </c>
      <c r="NJ19" s="285" t="e">
        <f>'4-5_Prison and Probation'!HS18/'4-5_Prison and Probation'!$HA18*100</f>
        <v>#VALUE!</v>
      </c>
      <c r="NK19" s="285" t="e">
        <f>'4-5_Prison and Probation'!HY18/'4-5_Prison and Probation'!$HA18*100</f>
        <v>#VALUE!</v>
      </c>
      <c r="NL19" s="285" t="e">
        <f>'4-5_Prison and Probation'!IE18/'4-5_Prison and Probation'!$HA18*100</f>
        <v>#VALUE!</v>
      </c>
      <c r="NM19" s="285" t="e">
        <f>'4-5_Prison and Probation'!IK18/'4-5_Prison and Probation'!$HA18*100</f>
        <v>#VALUE!</v>
      </c>
      <c r="NN19" s="285" t="e">
        <f>'4-5_Prison and Probation'!IQ18/'4-5_Prison and Probation'!$HA18*100</f>
        <v>#VALUE!</v>
      </c>
      <c r="NO19" s="285" t="e">
        <f>'4-5_Prison and Probation'!IW18/'4-5_Prison and Probation'!$HA18*100</f>
        <v>#VALUE!</v>
      </c>
      <c r="NP19" s="285" t="e">
        <f>'4-5_Prison and Probation'!JC18/'4-5_Prison and Probation'!$HA18*100</f>
        <v>#VALUE!</v>
      </c>
      <c r="NQ19" s="285" t="e">
        <f>'4-5_Prison and Probation'!JI18/'4-5_Prison and Probation'!$HA18*100</f>
        <v>#VALUE!</v>
      </c>
      <c r="NR19" s="285">
        <f>'4-5_Prison and Probation'!JO18/'4-5_Prison and Probation'!$HA18*100</f>
        <v>29.478737997256516</v>
      </c>
      <c r="NU19" s="285">
        <f>'4-5_Prison and Probation'!HA18/'4-5_Prison and Probation 100K'!$G18*100</f>
        <v>67.139325059140631</v>
      </c>
      <c r="NV19" s="285" t="e">
        <f>'4-5_Prison and Probation'!HG18/'4-5_Prison and Probation 100K'!$G18*100</f>
        <v>#VALUE!</v>
      </c>
      <c r="NW19" s="285" t="e">
        <f>'4-5_Prison and Probation'!HM18/'4-5_Prison and Probation 100K'!$G18*100</f>
        <v>#VALUE!</v>
      </c>
      <c r="NX19" s="285" t="e">
        <f>'4-5_Prison and Probation'!HS18/'4-5_Prison and Probation 100K'!$G18*100</f>
        <v>#VALUE!</v>
      </c>
      <c r="NY19" s="285" t="e">
        <f>'4-5_Prison and Probation'!HY18/'4-5_Prison and Probation 100K'!$G18*100</f>
        <v>#VALUE!</v>
      </c>
      <c r="NZ19" s="285" t="e">
        <f>'4-5_Prison and Probation'!IE18/'4-5_Prison and Probation 100K'!$G18*100</f>
        <v>#VALUE!</v>
      </c>
      <c r="OA19" s="285" t="e">
        <f>'4-5_Prison and Probation'!IK18/'4-5_Prison and Probation 100K'!$G18*100</f>
        <v>#VALUE!</v>
      </c>
      <c r="OB19" s="285" t="e">
        <f>'4-5_Prison and Probation'!IQ18/'4-5_Prison and Probation 100K'!$G18*100</f>
        <v>#VALUE!</v>
      </c>
      <c r="OC19" s="285" t="e">
        <f>'4-5_Prison and Probation'!IW18/'4-5_Prison and Probation 100K'!$G18*100</f>
        <v>#VALUE!</v>
      </c>
      <c r="OD19" s="285" t="e">
        <f>'4-5_Prison and Probation'!JC18/'4-5_Prison and Probation 100K'!$G18*100</f>
        <v>#VALUE!</v>
      </c>
      <c r="OE19" s="285" t="e">
        <f>'4-5_Prison and Probation'!JI18/'4-5_Prison and Probation 100K'!$G18*100</f>
        <v>#VALUE!</v>
      </c>
      <c r="OF19" s="285">
        <f>'4-5_Prison and Probation'!JO18/'4-5_Prison and Probation 100K'!$G18*100</f>
        <v>19.791825727310453</v>
      </c>
      <c r="OI19" s="133">
        <f>10000/'4-5_Prison and Probation'!$AJ18*'4-5_Prison and Probation'!DW18</f>
        <v>50.484814488340412</v>
      </c>
      <c r="OJ19" s="133">
        <f>10000/'4-5_Prison and Probation'!$AJ18*'4-5_Prison and Probation'!DX18</f>
        <v>20.835002804711916</v>
      </c>
      <c r="OK19" s="133">
        <f>10000/'4-5_Prison and Probation'!$AJ18*'4-5_Prison and Probation'!DY18</f>
        <v>65.710393461014505</v>
      </c>
      <c r="OL19" s="133">
        <f>10000/'4-5_Prison and Probation'!$AJ18*'4-5_Prison and Probation'!DZ18</f>
        <v>23.239041589870983</v>
      </c>
      <c r="OM19" s="133">
        <f>10000/'4-5_Prison and Probation'!$AJ18*'4-5_Prison and Probation'!EA18</f>
        <v>32.053850468787559</v>
      </c>
      <c r="ON19" s="133">
        <f>10000/'4-5_Prison and Probation'!$AJ18*'4-5_Prison and Probation'!EB18</f>
        <v>22.437695328151293</v>
      </c>
      <c r="OP19" s="133" t="e">
        <f>'4-5_Prison and Probation'!ED18/'4-5_Prison and Probation'!DW18*100</f>
        <v>#VALUE!</v>
      </c>
      <c r="OQ19" s="133" t="e">
        <f>'4-5_Prison and Probation'!EE18/'4-5_Prison and Probation'!DX18*100</f>
        <v>#VALUE!</v>
      </c>
      <c r="OR19" s="133">
        <f>'4-5_Prison and Probation'!EF18/'4-5_Prison and Probation'!DY18*100</f>
        <v>4.8780487804878048</v>
      </c>
      <c r="OS19" s="133">
        <f>'4-5_Prison and Probation'!EG18/'4-5_Prison and Probation'!DZ18*100</f>
        <v>20.689655172413794</v>
      </c>
      <c r="OT19" s="133">
        <f>'4-5_Prison and Probation'!EH18/'4-5_Prison and Probation'!EA18*100</f>
        <v>12.5</v>
      </c>
      <c r="OU19" s="133">
        <f>'4-5_Prison and Probation'!EI18/'4-5_Prison and Probation'!EB18*100</f>
        <v>8.9285714285714288</v>
      </c>
      <c r="OW19" s="133" t="e">
        <f>'4-5_Prison and Probation'!EK18/'4-5_Prison and Probation'!ED18*100</f>
        <v>#VALUE!</v>
      </c>
      <c r="OX19" s="133" t="e">
        <f>'4-5_Prison and Probation'!EL18/'4-5_Prison and Probation'!EE18*100</f>
        <v>#VALUE!</v>
      </c>
      <c r="OY19" s="133" t="e">
        <f>'4-5_Prison and Probation'!EM18/'4-5_Prison and Probation'!EF18*100</f>
        <v>#VALUE!</v>
      </c>
      <c r="OZ19" s="133" t="e">
        <f>'4-5_Prison and Probation'!EN18/'4-5_Prison and Probation'!EG18*100</f>
        <v>#VALUE!</v>
      </c>
      <c r="PA19" s="133">
        <f>'4-5_Prison and Probation'!EO18/'4-5_Prison and Probation'!EH18*100</f>
        <v>20</v>
      </c>
      <c r="PB19" s="133">
        <f>'4-5_Prison and Probation'!EP18/'4-5_Prison and Probation'!EI18*100</f>
        <v>20</v>
      </c>
      <c r="PC19" s="133"/>
      <c r="PF19" s="285">
        <f>'4-5_Prison and Probation'!$AO18/'4-5_Prison and Probation'!LF18</f>
        <v>2.4911962713619884</v>
      </c>
      <c r="PG19" s="285" t="e">
        <f>'4-5_Prison and Probation'!$AO18/'4-5_Prison and Probation'!LH18</f>
        <v>#DIV/0!</v>
      </c>
      <c r="PH19" s="285">
        <f>'4-5_Prison and Probation'!$AO18/'4-5_Prison and Probation'!LK18</f>
        <v>108.10112359550561</v>
      </c>
      <c r="PI19" s="285">
        <f>'4-5_Prison and Probation'!$AO18/'4-5_Prison and Probation'!LM18</f>
        <v>370.03846153846155</v>
      </c>
      <c r="PJ19" s="285">
        <f>'4-5_Prison and Probation'!$AO18/'4-5_Prison and Probation'!LO18</f>
        <v>137.44285714285715</v>
      </c>
      <c r="PK19" s="285" t="e">
        <f>'4-5_Prison and Probation'!$AO18/'4-5_Prison and Probation'!LR18</f>
        <v>#DIV/0!</v>
      </c>
      <c r="PO19" s="133">
        <f>'4-5_Prison and Probation'!KP18/'4-5_Prison and Probation 100K'!H18*100</f>
        <v>41.534724290664066</v>
      </c>
      <c r="PP19" s="133">
        <f>'4-5_Prison and Probation'!KS18/'4-5_Prison and Probation'!KP18*100</f>
        <v>0.64746595222147796</v>
      </c>
      <c r="PQ19" s="133">
        <f>'4-5_Prison and Probation'!LA18/'4-5_Prison and Probation'!KP18*100</f>
        <v>99.352534047778519</v>
      </c>
      <c r="PR19" s="133">
        <f>'4-5_Prison and Probation'!KQ18/'4-5_Prison and Probation 100K'!H18*100</f>
        <v>0</v>
      </c>
      <c r="PS19" s="133" t="e">
        <f>'4-5_Prison and Probation'!KT18/'4-5_Prison and Probation'!KQ18*100</f>
        <v>#DIV/0!</v>
      </c>
      <c r="PT19" s="133" t="e">
        <f>'4-5_Prison and Probation'!LB18/'4-5_Prison and Probation'!KQ18*100</f>
        <v>#DIV/0!</v>
      </c>
      <c r="PX19" s="133" t="e">
        <f>'4-5_Prison and Probation'!LG18/'4-5_Prison and Probation'!$KQ18*100</f>
        <v>#DIV/0!</v>
      </c>
      <c r="PY19" s="133" t="e">
        <f>'4-5_Prison and Probation'!LI18/'4-5_Prison and Probation'!$KQ18*100</f>
        <v>#DIV/0!</v>
      </c>
      <c r="PZ19" s="133" t="e">
        <f>'4-5_Prison and Probation'!LL18/'4-5_Prison and Probation'!$KQ18*100</f>
        <v>#VALUE!</v>
      </c>
      <c r="QA19" s="133" t="e">
        <f>'4-5_Prison and Probation'!LN18/'4-5_Prison and Probation'!$KQ18*100</f>
        <v>#DIV/0!</v>
      </c>
      <c r="QB19" s="133" t="e">
        <f>'4-5_Prison and Probation'!LP18/'4-5_Prison and Probation'!$KQ18*100</f>
        <v>#DIV/0!</v>
      </c>
      <c r="QC19" s="133" t="e">
        <f>'4-5_Prison and Probation'!LS18/'4-5_Prison and Probation'!$KQ18*100</f>
        <v>#DIV/0!</v>
      </c>
    </row>
    <row r="20" spans="1:445" ht="18" customHeight="1">
      <c r="A20" s="285">
        <v>18</v>
      </c>
      <c r="B20" s="292" t="s">
        <v>41</v>
      </c>
      <c r="C20" s="248">
        <v>9985.7219999999998</v>
      </c>
      <c r="D20" s="248">
        <v>9931.9249999999993</v>
      </c>
      <c r="E20" s="248">
        <v>9908.7980000000007</v>
      </c>
      <c r="F20" s="248">
        <v>9877.3649999999998</v>
      </c>
      <c r="G20" s="248">
        <v>9855.5709999999999</v>
      </c>
      <c r="H20" s="248">
        <v>9830.4850000000006</v>
      </c>
      <c r="I20" s="288" t="s">
        <v>3336</v>
      </c>
      <c r="J20" s="133">
        <f>'4-5_Prison and Probation 100K'!J19</f>
        <v>174.37897830522419</v>
      </c>
      <c r="K20" s="133">
        <f>'4-5_Prison and Probation 100K'!K19</f>
        <v>166.41285551391096</v>
      </c>
      <c r="L20" s="133">
        <f>'4-5_Prison and Probation 100K'!L19</f>
        <v>184.71463440873453</v>
      </c>
      <c r="M20" s="133">
        <f>'4-5_Prison and Probation 100K'!M19</f>
        <v>184.96835947643933</v>
      </c>
      <c r="N20" s="133">
        <f>'4-5_Prison and Probation 100K'!N19</f>
        <v>180.3345539289403</v>
      </c>
      <c r="O20" s="133">
        <f>'4-5_Prison and Probation 100K'!O19</f>
        <v>184.84337242770829</v>
      </c>
      <c r="P20" s="346">
        <f t="shared" si="1"/>
        <v>6.0009493255360979</v>
      </c>
      <c r="Q20" s="288" t="s">
        <v>3336</v>
      </c>
      <c r="R20" s="133">
        <f>'4-5_Prison and Probation 100K'!R19/'4-5_Prison and Probation 100K'!J19*100</f>
        <v>28.111181301326599</v>
      </c>
      <c r="S20" s="133">
        <f>'4-5_Prison and Probation 100K'!S19/'4-5_Prison and Probation 100K'!K19*100</f>
        <v>29.900774443368832</v>
      </c>
      <c r="T20" s="133">
        <f>'4-5_Prison and Probation 100K'!T19/'4-5_Prison and Probation 100K'!L19*100</f>
        <v>28.913292902802816</v>
      </c>
      <c r="U20" s="133">
        <f>'4-5_Prison and Probation 100K'!U19/'4-5_Prison and Probation 100K'!M19*100</f>
        <v>27.76683087027914</v>
      </c>
      <c r="V20" s="133">
        <f>'4-5_Prison and Probation 100K'!V19/'4-5_Prison and Probation 100K'!N19*100</f>
        <v>23.535700219433974</v>
      </c>
      <c r="W20" s="133">
        <f>'4-5_Prison and Probation 100K'!W19/'4-5_Prison and Probation 100K'!O19*100</f>
        <v>22.365307357877935</v>
      </c>
      <c r="X20" s="346">
        <f t="shared" si="2"/>
        <v>-20.439816747144334</v>
      </c>
      <c r="Y20" s="288" t="s">
        <v>3336</v>
      </c>
      <c r="Z20" s="285">
        <f>'4-5_Prison and Probation 100K'!Z19/'4-5_Prison and Probation 100K'!J19*100</f>
        <v>7.0464595417217017</v>
      </c>
      <c r="AA20" s="285">
        <f>'4-5_Prison and Probation 100K'!AA19/'4-5_Prison and Probation 100K'!K19*100</f>
        <v>7.6234269119070666</v>
      </c>
      <c r="AB20" s="285">
        <f>'4-5_Prison and Probation 100K'!AB19/'4-5_Prison and Probation 100K'!L19*100</f>
        <v>7.5506747527727711</v>
      </c>
      <c r="AC20" s="285">
        <f>'4-5_Prison and Probation 100K'!AC19/'4-5_Prison and Probation 100K'!M19*100</f>
        <v>7.7230432402846185</v>
      </c>
      <c r="AD20" s="285">
        <f>'4-5_Prison and Probation 100K'!AD19/'4-5_Prison and Probation 100K'!N19*100</f>
        <v>7.3707308839250558</v>
      </c>
      <c r="AE20" s="285">
        <f>'4-5_Prison and Probation 100K'!AE19/'4-5_Prison and Probation 100K'!O19*100</f>
        <v>7.3798910351659242</v>
      </c>
      <c r="AF20" s="346">
        <f t="shared" si="3"/>
        <v>4.731901055700277</v>
      </c>
      <c r="AG20" s="288" t="s">
        <v>3336</v>
      </c>
      <c r="AH20" s="285">
        <f>'4-5_Prison and Probation 100K'!AH19/'4-5_Prison and Probation 100K'!J19*100</f>
        <v>3.6122437259518749</v>
      </c>
      <c r="AI20" s="285">
        <f>'4-5_Prison and Probation 100K'!AI19/'4-5_Prison and Probation 100K'!K19*100</f>
        <v>3.9024685382381414</v>
      </c>
      <c r="AJ20" s="285">
        <f>'4-5_Prison and Probation 100K'!AJ19/'4-5_Prison and Probation 100K'!L19*100</f>
        <v>3.5021581161558215</v>
      </c>
      <c r="AK20" s="285">
        <f>'4-5_Prison and Probation 100K'!AK19/'4-5_Prison and Probation 100K'!M19*100</f>
        <v>3.5249042145593865</v>
      </c>
      <c r="AL20" s="285">
        <f>'4-5_Prison and Probation 100K'!AL19/'4-5_Prison and Probation 100K'!N19*100</f>
        <v>4.6362459911101102</v>
      </c>
      <c r="AM20" s="285">
        <f>'4-5_Prison and Probation 100K'!AM19/'4-5_Prison and Probation 100K'!O19*100</f>
        <v>4.9529470034670631</v>
      </c>
      <c r="AN20" s="346">
        <f t="shared" si="4"/>
        <v>37.115526504565935</v>
      </c>
      <c r="AO20" s="288" t="s">
        <v>3336</v>
      </c>
      <c r="AP20" s="341" t="s">
        <v>1183</v>
      </c>
      <c r="AQ20" s="341" t="s">
        <v>1183</v>
      </c>
      <c r="AR20" s="341" t="s">
        <v>1183</v>
      </c>
      <c r="AS20" s="341" t="s">
        <v>1183</v>
      </c>
      <c r="AT20" s="341" t="s">
        <v>1183</v>
      </c>
      <c r="AU20" s="341" t="s">
        <v>1183</v>
      </c>
      <c r="AV20" s="347" t="s">
        <v>1183</v>
      </c>
      <c r="AW20" s="288" t="s">
        <v>3336</v>
      </c>
      <c r="AX20" s="341" t="s">
        <v>1183</v>
      </c>
      <c r="AY20" s="341" t="s">
        <v>1183</v>
      </c>
      <c r="AZ20" s="341" t="s">
        <v>1183</v>
      </c>
      <c r="BA20" s="341" t="s">
        <v>1183</v>
      </c>
      <c r="BB20" s="341" t="s">
        <v>1183</v>
      </c>
      <c r="BC20" s="285">
        <f>'4-5_Prison and Probation 100K'!BC19/'4-5_Prison and Probation 100K'!O19*100</f>
        <v>4.5016784987067302</v>
      </c>
      <c r="BD20" s="349" t="s">
        <v>1183</v>
      </c>
      <c r="BE20" s="288" t="s">
        <v>3336</v>
      </c>
      <c r="BF20" s="133">
        <f>'4-5_Prison and Probation 100K'!BF19</f>
        <v>253.25159262394848</v>
      </c>
      <c r="BG20" s="133">
        <f>'4-5_Prison and Probation 100K'!BG19</f>
        <v>242.98411435849548</v>
      </c>
      <c r="BH20" s="133">
        <f>'4-5_Prison and Probation 100K'!BH19</f>
        <v>324.46922421871955</v>
      </c>
      <c r="BI20" s="133">
        <f>'4-5_Prison and Probation 100K'!BI19</f>
        <v>311.25710146380135</v>
      </c>
      <c r="BJ20" s="133">
        <f>'4-5_Prison and Probation 100K'!BJ19</f>
        <v>220.24091754805482</v>
      </c>
      <c r="BK20" s="133">
        <f>'4-5_Prison and Probation 100K'!BK19</f>
        <v>230.79227525396763</v>
      </c>
      <c r="BL20" s="346">
        <f t="shared" si="21"/>
        <v>-8.8683814926015145</v>
      </c>
      <c r="BM20" s="288" t="s">
        <v>3336</v>
      </c>
      <c r="BN20" s="133">
        <f>'4-5_Prison and Probation 100K'!BN19/'4-5_Prison and Probation 100K'!BF19*100</f>
        <v>47.906204278540081</v>
      </c>
      <c r="BO20" s="133">
        <f>'4-5_Prison and Probation 100K'!BO19/'4-5_Prison and Probation 100K'!BG19*100</f>
        <v>47.192640782331253</v>
      </c>
      <c r="BP20" s="133">
        <f>'4-5_Prison and Probation 100K'!BP19/'4-5_Prison and Probation 100K'!BH19*100</f>
        <v>39.025224720848492</v>
      </c>
      <c r="BQ20" s="133">
        <f>'4-5_Prison and Probation 100K'!BQ19/'4-5_Prison and Probation 100K'!BI19*100</f>
        <v>30.994665625813166</v>
      </c>
      <c r="BR20" s="133">
        <f>'4-5_Prison and Probation 100K'!BR19/'4-5_Prison and Probation 100K'!BJ19*100</f>
        <v>32.59928130470837</v>
      </c>
      <c r="BS20" s="133">
        <f>'4-5_Prison and Probation 100K'!BS19/'4-5_Prison and Probation 100K'!BK19*100</f>
        <v>28.786142454160785</v>
      </c>
      <c r="BT20" s="346">
        <f t="shared" si="22"/>
        <v>-39.911452206085677</v>
      </c>
      <c r="BU20" s="288" t="s">
        <v>3336</v>
      </c>
      <c r="BV20" s="285">
        <f>'4-5_Prison and Probation 100K'!BV19/'4-5_Prison and Probation 100K'!BF19*100</f>
        <v>9.9687611214361969</v>
      </c>
      <c r="BW20" s="285">
        <f>'4-5_Prison and Probation 100K'!BW19/'4-5_Prison and Probation 100K'!BG19*100</f>
        <v>9.5222309700410221</v>
      </c>
      <c r="BX20" s="285">
        <f>'4-5_Prison and Probation 100K'!BX19/'4-5_Prison and Probation 100K'!BH19*100</f>
        <v>10.198749650088644</v>
      </c>
      <c r="BY20" s="285">
        <f>'4-5_Prison and Probation 100K'!BY19/'4-5_Prison and Probation 100K'!BI19*100</f>
        <v>10.115794951860524</v>
      </c>
      <c r="BZ20" s="285">
        <f>'4-5_Prison and Probation 100K'!BZ19/'4-5_Prison and Probation 100K'!BJ19*100</f>
        <v>8.6013083939924435</v>
      </c>
      <c r="CA20" s="285">
        <f>'4-5_Prison and Probation 100K'!CA19/'4-5_Prison and Probation 100K'!BK19*100</f>
        <v>9.141396332863188</v>
      </c>
      <c r="CB20" s="346">
        <f t="shared" si="6"/>
        <v>-8.2995748267444753</v>
      </c>
      <c r="CC20" s="288" t="s">
        <v>3336</v>
      </c>
      <c r="CD20" s="285" t="e">
        <f>'4-5_Prison and Probation 100K'!CD19/'4-5_Prison and Probation 100K'!BF19*100</f>
        <v>#VALUE!</v>
      </c>
      <c r="CE20" s="285" t="e">
        <f>'4-5_Prison and Probation 100K'!CE19/'4-5_Prison and Probation 100K'!BG19*100</f>
        <v>#VALUE!</v>
      </c>
      <c r="CF20" s="285" t="e">
        <f>'4-5_Prison and Probation 100K'!CF19/'4-5_Prison and Probation 100K'!BH19*100</f>
        <v>#VALUE!</v>
      </c>
      <c r="CG20" s="285" t="e">
        <f>'4-5_Prison and Probation 100K'!CG19/'4-5_Prison and Probation 100K'!BI19*100</f>
        <v>#VALUE!</v>
      </c>
      <c r="CH20" s="285" t="e">
        <f>'4-5_Prison and Probation 100K'!CH19/'4-5_Prison and Probation 100K'!BJ19*100</f>
        <v>#VALUE!</v>
      </c>
      <c r="CI20" s="285" t="e">
        <f>'4-5_Prison and Probation 100K'!CI19/'4-5_Prison and Probation 100K'!BK19*100</f>
        <v>#VALUE!</v>
      </c>
      <c r="CJ20" s="346" t="e">
        <f t="shared" si="7"/>
        <v>#VALUE!</v>
      </c>
      <c r="CK20" s="288" t="s">
        <v>3336</v>
      </c>
      <c r="CL20" s="285" t="e">
        <f>'4-5_Prison and Probation 100K'!CL19/'4-5_Prison and Probation 100K'!CD19*100</f>
        <v>#VALUE!</v>
      </c>
      <c r="CM20" s="285" t="e">
        <f>'4-5_Prison and Probation 100K'!CM19/'4-5_Prison and Probation 100K'!CE19*100</f>
        <v>#VALUE!</v>
      </c>
      <c r="CN20" s="285" t="e">
        <f>'4-5_Prison and Probation 100K'!CN19/'4-5_Prison and Probation 100K'!CF19*100</f>
        <v>#VALUE!</v>
      </c>
      <c r="CO20" s="285" t="e">
        <f>'4-5_Prison and Probation 100K'!CO19/'4-5_Prison and Probation 100K'!CG19*100</f>
        <v>#VALUE!</v>
      </c>
      <c r="CP20" s="285" t="e">
        <f>'4-5_Prison and Probation 100K'!CP19/'4-5_Prison and Probation 100K'!CH19*100</f>
        <v>#VALUE!</v>
      </c>
      <c r="CQ20" s="285" t="e">
        <f>'4-5_Prison and Probation 100K'!CQ19/'4-5_Prison and Probation 100K'!CI19*100</f>
        <v>#VALUE!</v>
      </c>
      <c r="CR20" s="346" t="e">
        <f t="shared" si="8"/>
        <v>#VALUE!</v>
      </c>
      <c r="CS20" s="288" t="s">
        <v>3336</v>
      </c>
      <c r="CT20" s="285" t="e">
        <f>'4-5_Prison and Probation 100K'!CT19/'4-5_Prison and Probation 100K'!BF19*100</f>
        <v>#VALUE!</v>
      </c>
      <c r="CU20" s="285" t="e">
        <f>'4-5_Prison and Probation 100K'!CU19/'4-5_Prison and Probation 100K'!BG19*100</f>
        <v>#VALUE!</v>
      </c>
      <c r="CV20" s="285" t="e">
        <f>'4-5_Prison and Probation 100K'!CV19/'4-5_Prison and Probation 100K'!BH19*100</f>
        <v>#VALUE!</v>
      </c>
      <c r="CW20" s="285" t="e">
        <f>'4-5_Prison and Probation 100K'!CW19/'4-5_Prison and Probation 100K'!BI19*100</f>
        <v>#VALUE!</v>
      </c>
      <c r="CX20" s="285" t="e">
        <f>'4-5_Prison and Probation 100K'!CX19/'4-5_Prison and Probation 100K'!BJ19*100</f>
        <v>#VALUE!</v>
      </c>
      <c r="CY20" s="285" t="e">
        <f>'4-5_Prison and Probation 100K'!CY19/'4-5_Prison and Probation 100K'!BK19*100</f>
        <v>#VALUE!</v>
      </c>
      <c r="CZ20" s="346" t="e">
        <f t="shared" si="9"/>
        <v>#VALUE!</v>
      </c>
      <c r="DA20" s="288" t="s">
        <v>3336</v>
      </c>
      <c r="DB20" s="133">
        <f>'4-5_Prison and Probation'!DP19/C20*100</f>
        <v>167.87969863370921</v>
      </c>
      <c r="DC20" s="133">
        <f>'4-5_Prison and Probation'!DQ19/D20*100</f>
        <v>172.89699630232812</v>
      </c>
      <c r="DD20" s="133">
        <f>'4-5_Prison and Probation'!DR19/E20*100</f>
        <v>309.94677659187317</v>
      </c>
      <c r="DE20" s="133">
        <f>'4-5_Prison and Probation'!DS19/F20*100</f>
        <v>236.39908011903984</v>
      </c>
      <c r="DF20" s="133">
        <f>'4-5_Prison and Probation'!DT19/G20*100</f>
        <v>207.48670980098461</v>
      </c>
      <c r="DG20" s="133">
        <f>'4-5_Prison and Probation'!DU19/H20*100</f>
        <v>216.05241246998492</v>
      </c>
      <c r="DH20" s="346">
        <f t="shared" si="10"/>
        <v>28.694782173383601</v>
      </c>
      <c r="DI20" s="288" t="s">
        <v>3336</v>
      </c>
      <c r="DJ20" s="285">
        <f>'4-5_Prison and Probation 100K'!DJ19/'4-5_Prison and Probation 100K'!DB19*100</f>
        <v>0.24457170126461467</v>
      </c>
      <c r="DK20" s="285">
        <f>'4-5_Prison and Probation 100K'!DK19/'4-5_Prison and Probation 100K'!DC19*100</f>
        <v>0.32611227579781038</v>
      </c>
      <c r="DL20" s="285">
        <f>'4-5_Prison and Probation 100K'!DL19/'4-5_Prison and Probation 100K'!DD19*100</f>
        <v>0.21164365720239647</v>
      </c>
      <c r="DM20" s="285">
        <f>'4-5_Prison and Probation 100K'!DM19/'4-5_Prison and Probation 100K'!DE19*100</f>
        <v>0.31263383297644537</v>
      </c>
      <c r="DN20" s="285">
        <f>'4-5_Prison and Probation 100K'!DN19/'4-5_Prison and Probation 100K'!DF19*100</f>
        <v>0.29830309550589273</v>
      </c>
      <c r="DO20" s="285">
        <f>'4-5_Prison and Probation 100K'!DO19/'4-5_Prison and Probation 100K'!DG19*100</f>
        <v>0.3013324544470079</v>
      </c>
      <c r="DP20" s="346">
        <f t="shared" si="11"/>
        <v>23.208226008527816</v>
      </c>
      <c r="DQ20" s="288" t="s">
        <v>3336</v>
      </c>
      <c r="DR20" s="285">
        <f>'4-5_Prison and Probation 100K'!DR19/'4-5_Prison and Probation 100K'!DJ19*100</f>
        <v>21.951219512195124</v>
      </c>
      <c r="DS20" s="285">
        <f>'4-5_Prison and Probation 100K'!DS19/'4-5_Prison and Probation 100K'!DK19*100</f>
        <v>14.285714285714285</v>
      </c>
      <c r="DT20" s="285">
        <f>'4-5_Prison and Probation 100K'!DT19/'4-5_Prison and Probation 100K'!DL19*100</f>
        <v>10.769230769230766</v>
      </c>
      <c r="DU20" s="285">
        <f>'4-5_Prison and Probation 100K'!DU19/'4-5_Prison and Probation 100K'!DM19*100</f>
        <v>8.2191780821917817</v>
      </c>
      <c r="DV20" s="285">
        <f>'4-5_Prison and Probation 100K'!DV19/'4-5_Prison and Probation 100K'!DN19*100</f>
        <v>8.1967213114754109</v>
      </c>
      <c r="DW20" s="285">
        <f>'4-5_Prison and Probation 100K'!DW19/'4-5_Prison and Probation 100K'!DO19*100</f>
        <v>14.062500000000004</v>
      </c>
      <c r="DX20" s="346">
        <f t="shared" si="12"/>
        <v>-35.937499999999986</v>
      </c>
      <c r="DY20" s="288" t="s">
        <v>3336</v>
      </c>
      <c r="DZ20" s="285">
        <f>'4-5_Prison and Probation 100K'!DZ19/'4-5_Prison and Probation 100K'!DR19*100</f>
        <v>44.444444444444436</v>
      </c>
      <c r="EA20" s="285">
        <f>'4-5_Prison and Probation 100K'!EA19/'4-5_Prison and Probation 100K'!DS19*100</f>
        <v>25</v>
      </c>
      <c r="EB20" s="285">
        <f>'4-5_Prison and Probation 100K'!EB19/'4-5_Prison and Probation 100K'!DT19*100</f>
        <v>28.571428571428577</v>
      </c>
      <c r="EC20" s="285">
        <f>'4-5_Prison and Probation 100K'!EC19/'4-5_Prison and Probation 100K'!DU19*100</f>
        <v>50</v>
      </c>
      <c r="ED20" s="285">
        <f>'4-5_Prison and Probation 100K'!ED19/'4-5_Prison and Probation 100K'!DV19*100</f>
        <v>40</v>
      </c>
      <c r="EE20" s="285">
        <f>'4-5_Prison and Probation 100K'!EE19/'4-5_Prison and Probation 100K'!DW19*100</f>
        <v>33.333333333333329</v>
      </c>
      <c r="EF20" s="346">
        <f t="shared" si="13"/>
        <v>-24.999999999999986</v>
      </c>
      <c r="EG20" s="288" t="s">
        <v>3336</v>
      </c>
      <c r="EH20" s="285">
        <f>'4-5_Prison and Probation 100K'!EH19/'4-5_Prison and Probation 100K'!DB19*100</f>
        <v>99.755428298735396</v>
      </c>
      <c r="EI20" s="285">
        <f>'4-5_Prison and Probation 100K'!EI19/'4-5_Prison and Probation 100K'!DC19*100</f>
        <v>99.673887724202189</v>
      </c>
      <c r="EJ20" s="285">
        <f>'4-5_Prison and Probation 100K'!EJ19/'4-5_Prison and Probation 100K'!DD19*100</f>
        <v>99.788356342797627</v>
      </c>
      <c r="EK20" s="285">
        <f>'4-5_Prison and Probation 100K'!EK19/'4-5_Prison and Probation 100K'!DE19*100</f>
        <v>99.687366167023555</v>
      </c>
      <c r="EL20" s="285">
        <f>'4-5_Prison and Probation 100K'!EL19/'4-5_Prison and Probation 100K'!DF19*100</f>
        <v>99.701696904494113</v>
      </c>
      <c r="EM20" s="285">
        <f>'4-5_Prison and Probation 100K'!EM19/'4-5_Prison and Probation 100K'!DG19*100</f>
        <v>99.698667545553008</v>
      </c>
      <c r="EN20" s="346">
        <f t="shared" si="14"/>
        <v>-5.6899914270744034E-2</v>
      </c>
      <c r="EO20" s="288" t="s">
        <v>3336</v>
      </c>
      <c r="EP20" s="285">
        <f>'4-5_Prison and Probation 100K'!EP19/'4-5_Prison and Probation 100K'!EH19*100</f>
        <v>27.249895353704478</v>
      </c>
      <c r="EQ20" s="285">
        <f>'4-5_Prison and Probation 100K'!EQ19/'4-5_Prison and Probation 100K'!EI19*100</f>
        <v>24.772143024071045</v>
      </c>
      <c r="ER20" s="285">
        <f>'4-5_Prison and Probation 100K'!ER19/'4-5_Prison and Probation 100K'!EJ19*100</f>
        <v>17.770091689235485</v>
      </c>
      <c r="ES20" s="285">
        <f>'4-5_Prison and Probation 100K'!ES19/'4-5_Prison and Probation 100K'!EK19*100</f>
        <v>18.228294024144002</v>
      </c>
      <c r="ET20" s="285">
        <f>'4-5_Prison and Probation 100K'!ET19/'4-5_Prison and Probation 100K'!EL19*100</f>
        <v>19.070041200706296</v>
      </c>
      <c r="EU20" s="285">
        <f>'4-5_Prison and Probation 100K'!EU19/'4-5_Prison and Probation 100K'!EM19*100</f>
        <v>16.717827626918535</v>
      </c>
      <c r="EV20" s="346">
        <f t="shared" si="15"/>
        <v>-38.649938247759785</v>
      </c>
      <c r="EW20" s="288" t="s">
        <v>3336</v>
      </c>
      <c r="EX20" s="285">
        <f>'4-5_Prison and Probation 100K'!EX19/'4-5_Prison and Probation 100K'!EH19*100</f>
        <v>71.326915027208031</v>
      </c>
      <c r="EY20" s="285">
        <f>'4-5_Prison and Probation 100K'!EY19/'4-5_Prison and Probation 100K'!EI19*100</f>
        <v>73.831502687543818</v>
      </c>
      <c r="EZ20" s="285">
        <f>'4-5_Prison and Probation 100K'!EZ19/'4-5_Prison and Probation 100K'!EJ19*100</f>
        <v>80.556008744738463</v>
      </c>
      <c r="FA20" s="285">
        <f>'4-5_Prison and Probation 100K'!FA19/'4-5_Prison and Probation 100K'!EK19*100</f>
        <v>80.581690080336813</v>
      </c>
      <c r="FB20" s="285">
        <f>'4-5_Prison and Probation 100K'!FB19/'4-5_Prison and Probation 100K'!EL19*100</f>
        <v>79.664508534432017</v>
      </c>
      <c r="FC20" s="285">
        <f>'4-5_Prison and Probation 100K'!FC19/'4-5_Prison and Probation 100K'!EM19*100</f>
        <v>81.889020070838242</v>
      </c>
      <c r="FD20" s="346">
        <f t="shared" si="16"/>
        <v>14.808021683821934</v>
      </c>
      <c r="FE20" s="288" t="s">
        <v>3336</v>
      </c>
      <c r="FF20" s="285">
        <f>'4-5_Prison and Probation 100K'!FF19/'4-5_Prison and Probation 100K'!EH19*100</f>
        <v>1.4231896190874842</v>
      </c>
      <c r="FG20" s="285">
        <f>'4-5_Prison and Probation 100K'!FG19/'4-5_Prison and Probation 100K'!EI19*100</f>
        <v>1.3963542883851365</v>
      </c>
      <c r="FH20" s="285">
        <f>'4-5_Prison and Probation 100K'!FH19/'4-5_Prison and Probation 100K'!EJ19*100</f>
        <v>1.6738995660260385</v>
      </c>
      <c r="FI20" s="285">
        <f>'4-5_Prison and Probation 100K'!FI19/'4-5_Prison and Probation 100K'!EK19*100</f>
        <v>1.190015895519182</v>
      </c>
      <c r="FJ20" s="285">
        <f>'4-5_Prison and Probation 100K'!FJ19/'4-5_Prison and Probation 100K'!EL19*100</f>
        <v>1.2654502648616834</v>
      </c>
      <c r="FK20" s="285">
        <f>'4-5_Prison and Probation 100K'!FK19/'4-5_Prison and Probation 100K'!EM19*100</f>
        <v>1.3931523022432113</v>
      </c>
      <c r="FL20" s="346">
        <f t="shared" si="17"/>
        <v>-2.110563233557869</v>
      </c>
      <c r="FM20" s="288" t="s">
        <v>3336</v>
      </c>
      <c r="FN20" s="285" t="e">
        <f>'4-5_Prison and Probation 100K'!FN19/'4-5_Prison and Probation 100K'!FF19*100</f>
        <v>#VALUE!</v>
      </c>
      <c r="FO20" s="285" t="e">
        <f>'4-5_Prison and Probation 100K'!FO19/'4-5_Prison and Probation 100K'!FG19*100</f>
        <v>#VALUE!</v>
      </c>
      <c r="FP20" s="285" t="e">
        <f>'4-5_Prison and Probation 100K'!FP19/'4-5_Prison and Probation 100K'!FH19*100</f>
        <v>#VALUE!</v>
      </c>
      <c r="FQ20" s="285" t="e">
        <f>'4-5_Prison and Probation 100K'!FQ19/'4-5_Prison and Probation 100K'!FI19*100</f>
        <v>#VALUE!</v>
      </c>
      <c r="FR20" s="285">
        <f>'4-5_Prison and Probation 100K'!FR19/'4-5_Prison and Probation 100K'!FJ19*100</f>
        <v>0</v>
      </c>
      <c r="FS20" s="285">
        <f>'4-5_Prison and Probation 100K'!FS19/'4-5_Prison and Probation 100K'!FK19*100</f>
        <v>0</v>
      </c>
      <c r="FT20" s="346" t="e">
        <f t="shared" si="18"/>
        <v>#VALUE!</v>
      </c>
      <c r="FU20" s="288" t="s">
        <v>3336</v>
      </c>
      <c r="FV20" s="285">
        <f>'4-5_Prison and Probation 100K'!FV19/'4-5_Prison and Probation 100K'!EH19*100</f>
        <v>2.7267834718650961</v>
      </c>
      <c r="FW20" s="285">
        <f>'4-5_Prison and Probation 100K'!FW19/'4-5_Prison and Probation 100K'!EI19*100</f>
        <v>2.1675625146062161</v>
      </c>
      <c r="FX20" s="285">
        <f>'4-5_Prison and Probation 100K'!FX19/'4-5_Prison and Probation 100K'!EJ19*100</f>
        <v>2.0295624367801088</v>
      </c>
      <c r="FY20" s="285">
        <f>'4-5_Prison and Probation 100K'!FY19/'4-5_Prison and Probation 100K'!EK19*100</f>
        <v>1.8902779567813721</v>
      </c>
      <c r="FZ20" s="285">
        <f>'4-5_Prison and Probation 100K'!FZ19/'4-5_Prison and Probation 100K'!EL19*100</f>
        <v>3.4579164214243674</v>
      </c>
      <c r="GA20" s="285">
        <f>'4-5_Prison and Probation 100K'!GA19/'4-5_Prison and Probation 100K'!EM19*100</f>
        <v>2.9043683589138132</v>
      </c>
      <c r="GB20" s="346">
        <f t="shared" si="19"/>
        <v>6.5126141800782733</v>
      </c>
      <c r="GC20" s="288" t="s">
        <v>3336</v>
      </c>
      <c r="GE20" s="133">
        <f>'4-5_Prison and Probation'!HA19/'4-5_Prison and Probation 100K'!$G19*100</f>
        <v>134.9287626257271</v>
      </c>
      <c r="GF20" s="285">
        <f>'4-5_Prison and Probation 100K'!GF19/'4-5_Prison and Probation 100K'!GE19*100</f>
        <v>7.2341705519627011</v>
      </c>
      <c r="GG20" s="285">
        <f>'4-5_Prison and Probation 100K'!GG19/'4-5_Prison and Probation 100K'!GE19*100</f>
        <v>2.0045148656945311</v>
      </c>
      <c r="GH20" s="285">
        <f>'4-5_Prison and Probation 100K'!GH19/'4-5_Prison and Probation 100K'!GE19*100</f>
        <v>2.2334185591818319</v>
      </c>
      <c r="GI20" s="285" t="e">
        <f>'4-5_Prison and Probation 100K'!GI19/'4-5_Prison and Probation 100K'!GH19*100</f>
        <v>#VALUE!</v>
      </c>
      <c r="GJ20" s="288" t="s">
        <v>3336</v>
      </c>
      <c r="GK20" s="133">
        <f>'4-5_Prison and Probation'!HG19/'4-5_Prison and Probation 100K'!$G19*100</f>
        <v>2.3337054748020178</v>
      </c>
      <c r="GL20" s="285">
        <f>'4-5_Prison and Probation 100K'!GL19/'4-5_Prison and Probation 100K'!GK19*100</f>
        <v>0.86956521739130432</v>
      </c>
      <c r="GM20" s="285">
        <f>'4-5_Prison and Probation 100K'!GM19/'4-5_Prison and Probation 100K'!GK19*100</f>
        <v>0.43478260869565216</v>
      </c>
      <c r="GN20" s="285">
        <f>'4-5_Prison and Probation 100K'!GN19/'4-5_Prison and Probation 100K'!GK19*100</f>
        <v>3.4782608695652173</v>
      </c>
      <c r="GO20" s="285" t="e">
        <f>'4-5_Prison and Probation 100K'!GO19/'4-5_Prison and Probation 100K'!GN19*100</f>
        <v>#VALUE!</v>
      </c>
      <c r="GP20" s="288" t="s">
        <v>3336</v>
      </c>
      <c r="GQ20" s="133">
        <f>'4-5_Prison and Probation'!HM19/'4-5_Prison and Probation 100K'!$G19*100</f>
        <v>12.571569927303045</v>
      </c>
      <c r="GR20" s="285">
        <f>'4-5_Prison and Probation 100K'!GR19/'4-5_Prison and Probation 100K'!GQ19*100</f>
        <v>9.5238095238095237</v>
      </c>
      <c r="GS20" s="285">
        <f>'4-5_Prison and Probation 100K'!GS19/'4-5_Prison and Probation 100K'!GQ19*100</f>
        <v>1.4527845036319613</v>
      </c>
      <c r="GT20" s="285">
        <f>'4-5_Prison and Probation 100K'!GT19/'4-5_Prison and Probation 100K'!GQ19*100</f>
        <v>2.5827280064568199</v>
      </c>
      <c r="GU20" s="285" t="e">
        <f>'4-5_Prison and Probation 100K'!GU19/'4-5_Prison and Probation 100K'!GT19*100</f>
        <v>#VALUE!</v>
      </c>
      <c r="GV20" s="288" t="s">
        <v>3336</v>
      </c>
      <c r="GW20" s="133">
        <f>'4-5_Prison and Probation'!HS19/'4-5_Prison and Probation 100K'!$G19*100</f>
        <v>11.353984462188949</v>
      </c>
      <c r="GX20" s="285">
        <f>'4-5_Prison and Probation 100K'!GX19/'4-5_Prison and Probation 100K'!GW19*100</f>
        <v>3.5746201966041107</v>
      </c>
      <c r="GY20" s="285">
        <f>'4-5_Prison and Probation 100K'!GY19/'4-5_Prison and Probation 100K'!GW19*100</f>
        <v>1.5192135835567471</v>
      </c>
      <c r="GZ20" s="285">
        <f>'4-5_Prison and Probation 100K'!GZ19/'4-5_Prison and Probation 100K'!GW19*100</f>
        <v>1.0723860589812331</v>
      </c>
      <c r="HA20" s="285" t="e">
        <f>'4-5_Prison and Probation 100K'!HA19/'4-5_Prison and Probation 100K'!GZ19*100</f>
        <v>#VALUE!</v>
      </c>
      <c r="HB20" s="288" t="s">
        <v>3336</v>
      </c>
      <c r="HC20" s="133">
        <f>'4-5_Prison and Probation'!HY19/'4-5_Prison and Probation 100K'!$G19*100</f>
        <v>3.4599720300325569</v>
      </c>
      <c r="HD20" s="285">
        <f>'4-5_Prison and Probation 100K'!HD19/'4-5_Prison and Probation 100K'!HC19*100</f>
        <v>2.6392961876832848</v>
      </c>
      <c r="HE20" s="285">
        <f>'4-5_Prison and Probation 100K'!HE19/'4-5_Prison and Probation 100K'!HC19*100</f>
        <v>3.519061583577713</v>
      </c>
      <c r="HF20" s="285">
        <f>'4-5_Prison and Probation 100K'!HF19/'4-5_Prison and Probation 100K'!HC19*100</f>
        <v>0.2932551319648094</v>
      </c>
      <c r="HG20" s="285" t="e">
        <f>'4-5_Prison and Probation 100K'!HG19/'4-5_Prison and Probation 100K'!HF19*100</f>
        <v>#VALUE!</v>
      </c>
      <c r="HH20" s="288" t="s">
        <v>3336</v>
      </c>
      <c r="HI20" s="133">
        <f>'4-5_Prison and Probation'!IE19/'4-5_Prison and Probation 100K'!$G19*100</f>
        <v>2.029309108523494E-2</v>
      </c>
      <c r="HJ20" s="285">
        <f>'4-5_Prison and Probation 100K'!HJ19/'4-5_Prison and Probation 100K'!HI19*100</f>
        <v>0</v>
      </c>
      <c r="HK20" s="285">
        <f>'4-5_Prison and Probation 100K'!HK19/'4-5_Prison and Probation 100K'!HI19*100</f>
        <v>0</v>
      </c>
      <c r="HL20" s="285">
        <f>'4-5_Prison and Probation 100K'!HL19/'4-5_Prison and Probation 100K'!HI19*100</f>
        <v>0</v>
      </c>
      <c r="HM20" s="285" t="e">
        <f>'4-5_Prison and Probation 100K'!HM19/'4-5_Prison and Probation 100K'!HL19*100</f>
        <v>#VALUE!</v>
      </c>
      <c r="HN20" s="288" t="s">
        <v>3336</v>
      </c>
      <c r="HO20" s="133">
        <f>'4-5_Prison and Probation'!IK19/'4-5_Prison and Probation 100K'!$G19*100</f>
        <v>2.983084389529536</v>
      </c>
      <c r="HP20" s="285">
        <f>'4-5_Prison and Probation 100K'!HP19/'4-5_Prison and Probation 100K'!HO19*100</f>
        <v>1.0204081632653061</v>
      </c>
      <c r="HQ20" s="285">
        <f>'4-5_Prison and Probation 100K'!HQ19/'4-5_Prison and Probation 100K'!HO19*100</f>
        <v>1.7006802721088436</v>
      </c>
      <c r="HR20" s="285">
        <f>'4-5_Prison and Probation 100K'!HR19/'4-5_Prison and Probation 100K'!HO19*100</f>
        <v>3.4013605442176873</v>
      </c>
      <c r="HS20" s="285" t="e">
        <f>'4-5_Prison and Probation 100K'!HS19/'4-5_Prison and Probation 100K'!HR19*100</f>
        <v>#VALUE!</v>
      </c>
      <c r="HT20" s="288" t="s">
        <v>3336</v>
      </c>
      <c r="HU20" s="133">
        <f>'4-5_Prison and Probation'!IQ19/'4-5_Prison and Probation 100K'!$G19*100</f>
        <v>0.31454291182114158</v>
      </c>
      <c r="HV20" s="285">
        <f>'4-5_Prison and Probation 100K'!HV19/'4-5_Prison and Probation 100K'!HU19*100</f>
        <v>3.225806451612903</v>
      </c>
      <c r="HW20" s="285">
        <f>'4-5_Prison and Probation 100K'!HW19/'4-5_Prison and Probation 100K'!HU19*100</f>
        <v>6.4516129032258061</v>
      </c>
      <c r="HX20" s="285">
        <f>'4-5_Prison and Probation 100K'!HX19/'4-5_Prison and Probation 100K'!HU19*100</f>
        <v>3.225806451612903</v>
      </c>
      <c r="HY20" s="285" t="e">
        <f>'4-5_Prison and Probation 100K'!HY19/'4-5_Prison and Probation 100K'!HX19*100</f>
        <v>#VALUE!</v>
      </c>
      <c r="HZ20" s="288" t="s">
        <v>3336</v>
      </c>
      <c r="IA20" s="133">
        <f>'4-5_Prison and Probation'!IW19/'4-5_Prison and Probation 100K'!$G19*100</f>
        <v>27.547871148206433</v>
      </c>
      <c r="IB20" s="285">
        <f>'4-5_Prison and Probation 100K'!IB19/'4-5_Prison and Probation 100K'!IA19*100</f>
        <v>7.6611418047882127</v>
      </c>
      <c r="IC20" s="285">
        <f>'4-5_Prison and Probation 100K'!IC19/'4-5_Prison and Probation 100K'!IA19*100</f>
        <v>4.2725598526703497</v>
      </c>
      <c r="ID20" s="285">
        <f>'4-5_Prison and Probation 100K'!ID19/'4-5_Prison and Probation 100K'!IA19*100</f>
        <v>1.9521178637200733</v>
      </c>
      <c r="IE20" s="285" t="e">
        <f>'4-5_Prison and Probation 100K'!IE19/'4-5_Prison and Probation 100K'!ID19*100</f>
        <v>#VALUE!</v>
      </c>
      <c r="IF20" s="288" t="s">
        <v>3336</v>
      </c>
      <c r="IG20" s="133">
        <f>'4-5_Prison and Probation'!JC19/'4-5_Prison and Probation 100K'!$G19*100</f>
        <v>33.412574471839328</v>
      </c>
      <c r="IH20" s="285">
        <f>'4-5_Prison and Probation 100K'!IH19/'4-5_Prison and Probation 100K'!IG19*100</f>
        <v>6.2556938961433346</v>
      </c>
      <c r="II20" s="285">
        <f>'4-5_Prison and Probation 100K'!II19/'4-5_Prison and Probation 100K'!IG19*100</f>
        <v>2.2775584573337384</v>
      </c>
      <c r="IJ20" s="285">
        <f>'4-5_Prison and Probation 100K'!IJ19/'4-5_Prison and Probation 100K'!IG19*100</f>
        <v>8.6243546917704226</v>
      </c>
      <c r="IK20" s="285" t="e">
        <f>'4-5_Prison and Probation 100K'!IK19/'4-5_Prison and Probation 100K'!IJ19*100</f>
        <v>#VALUE!</v>
      </c>
      <c r="IL20" s="288" t="s">
        <v>3336</v>
      </c>
      <c r="IM20" s="133">
        <f>'4-5_Prison and Probation'!JI19/'4-5_Prison and Probation 100K'!$G19*100</f>
        <v>8.4723655280855876</v>
      </c>
      <c r="IN20" s="285">
        <f>'4-5_Prison and Probation 100K'!IN19/'4-5_Prison and Probation 100K'!IM19*100</f>
        <v>12.455089820359282</v>
      </c>
      <c r="IO20" s="285">
        <f>'4-5_Prison and Probation 100K'!IO19/'4-5_Prison and Probation 100K'!IM19*100</f>
        <v>0</v>
      </c>
      <c r="IP20" s="285">
        <f>'4-5_Prison and Probation 100K'!IP19/'4-5_Prison and Probation 100K'!IM19*100</f>
        <v>0.95808383233532934</v>
      </c>
      <c r="IQ20" s="285" t="e">
        <f>'4-5_Prison and Probation 100K'!IQ19/'4-5_Prison and Probation 100K'!IP19*100</f>
        <v>#VALUE!</v>
      </c>
      <c r="IR20" s="288" t="s">
        <v>3336</v>
      </c>
      <c r="IS20" s="133">
        <f>'4-5_Prison and Probation'!JO19/'4-5_Prison and Probation 100K'!$G19*100</f>
        <v>4.1194974903026926</v>
      </c>
      <c r="IT20" s="285">
        <f>'4-5_Prison and Probation 100K'!IT19/'4-5_Prison and Probation 100K'!IS19*100</f>
        <v>5.9113300492610836</v>
      </c>
      <c r="IU20" s="285">
        <f>'4-5_Prison and Probation 100K'!IU19/'4-5_Prison and Probation 100K'!IS19*100</f>
        <v>0</v>
      </c>
      <c r="IV20" s="285">
        <f>'4-5_Prison and Probation 100K'!IV19/'4-5_Prison and Probation 100K'!IS19*100</f>
        <v>18.47290640394089</v>
      </c>
      <c r="IW20" s="285" t="e">
        <f>'4-5_Prison and Probation 100K'!IW19/'4-5_Prison and Probation 100K'!IV19*100</f>
        <v>#VALUE!</v>
      </c>
      <c r="IX20" s="381" t="s">
        <v>3336</v>
      </c>
      <c r="IY20" s="133">
        <f>'4-5_Prison and Probation'!KO19/'4-5_Prison and Probation 100K'!H19*100</f>
        <v>85.865549868597526</v>
      </c>
      <c r="IZ20" s="285">
        <f>'4-5_Prison and Probation'!AO19/'4-5_Prison and Probation'!KO19</f>
        <v>2.1527070252339771</v>
      </c>
      <c r="JA20" s="133">
        <f>'4-5_Prison and Probation 100K'!IZ19/'4-5_Prison and Probation 100K'!IY19*100</f>
        <v>100</v>
      </c>
      <c r="JB20" s="133" t="e">
        <f>'4-5_Prison and Probation 100K'!JA19/'4-5_Prison and Probation 100K'!IY19*100</f>
        <v>#VALUE!</v>
      </c>
      <c r="JC20" s="288" t="s">
        <v>3336</v>
      </c>
      <c r="JD20" s="285">
        <f>'4-5_Prison and Probation 100K'!JC19/'4-5_Prison and Probation 100K'!IY19*100</f>
        <v>5.4377443430873118</v>
      </c>
      <c r="JE20" s="285" t="e">
        <f>'4-5_Prison and Probation 100K'!JD19/'4-5_Prison and Probation 100K'!IY19*100</f>
        <v>#VALUE!</v>
      </c>
      <c r="JF20" s="285">
        <f>'4-5_Prison and Probation 100K'!JE19/'4-5_Prison and Probation 100K'!JC19*100</f>
        <v>66.666666666666657</v>
      </c>
      <c r="JG20" s="285" t="e">
        <f>'4-5_Prison and Probation 100K'!JF19/'4-5_Prison and Probation 100K'!JD19*100</f>
        <v>#VALUE!</v>
      </c>
      <c r="JH20" s="285" t="e">
        <f>'4-5_Prison and Probation 100K'!JG19/'4-5_Prison and Probation 100K'!JC19*100</f>
        <v>#VALUE!</v>
      </c>
      <c r="JI20" s="285" t="e">
        <f>'4-5_Prison and Probation 100K'!JH19/'4-5_Prison and Probation 100K'!JD19*100</f>
        <v>#VALUE!</v>
      </c>
      <c r="JJ20" s="285">
        <f>'4-5_Prison and Probation 100K'!JI19/'4-5_Prison and Probation 100K'!JC19*100</f>
        <v>33.333333333333329</v>
      </c>
      <c r="JK20" s="285" t="e">
        <f>'4-5_Prison and Probation 100K'!JJ19/'4-5_Prison and Probation 100K'!JD19*100</f>
        <v>#VALUE!</v>
      </c>
      <c r="JL20" s="285">
        <f>'4-5_Prison and Probation 100K'!JK19/'4-5_Prison and Probation 100K'!IZ19*100</f>
        <v>94.562255656912683</v>
      </c>
      <c r="JM20" s="285" t="e">
        <f>'4-5_Prison and Probation 100K'!JL19/'4-5_Prison and Probation 100K'!JA19*100</f>
        <v>#VALUE!</v>
      </c>
      <c r="JN20" s="288" t="s">
        <v>3336</v>
      </c>
      <c r="JO20" s="285">
        <f>'4-5_Prison and Probation 100K'!JN19/'4-5_Prison and Probation 100K'!JK19*100</f>
        <v>0.81433224755700329</v>
      </c>
      <c r="JP20" s="285" t="e">
        <f>'4-5_Prison and Probation 100K'!JO19/'4-5_Prison and Probation 100K'!JL19</f>
        <v>#VALUE!</v>
      </c>
      <c r="JQ20" s="285">
        <f>'4-5_Prison and Probation 100K'!JP19/'4-5_Prison and Probation 100K'!JK19*100</f>
        <v>43.297419193184659</v>
      </c>
      <c r="JR20" s="285" t="e">
        <f>'4-5_Prison and Probation 100K'!JQ19/'4-5_Prison and Probation 100K'!JL19*100</f>
        <v>#VALUE!</v>
      </c>
      <c r="JS20" s="285">
        <f>'4-5_Prison and Probation 100K'!JR19/'4-5_Prison and Probation 100K'!JK19*100</f>
        <v>55.888248559258336</v>
      </c>
      <c r="JT20" s="285" t="e">
        <f>'4-5_Prison and Probation 100K'!JS19/'4-5_Prison and Probation 100K'!JL19*100</f>
        <v>#VALUE!</v>
      </c>
      <c r="JU20" s="288" t="s">
        <v>3336</v>
      </c>
      <c r="JV20" s="285">
        <f>'4-5_Prison and Probation 100K'!JU19/'4-5_Prison and Probation 100K'!JK19*100</f>
        <v>5.7880230518667002</v>
      </c>
      <c r="JW20" s="285" t="e">
        <f>'4-5_Prison and Probation 100K'!JV19/'4-5_Prison and Probation 100K'!JL19*100</f>
        <v>#VALUE!</v>
      </c>
      <c r="JX20" s="285">
        <f>'4-5_Prison and Probation 100K'!JW19/'4-5_Prison and Probation 100K'!JK19*100</f>
        <v>5.0864445001252818</v>
      </c>
      <c r="JY20" s="285" t="e">
        <f>'4-5_Prison and Probation 100K'!JX19/'4-5_Prison and Probation 100K'!JL19*100</f>
        <v>#VALUE!</v>
      </c>
      <c r="JZ20" s="285">
        <f>'4-5_Prison and Probation 100K'!JY19/'4-5_Prison and Probation 100K'!JK19*100</f>
        <v>0.35078927587070907</v>
      </c>
      <c r="KA20" s="285" t="e">
        <f>'4-5_Prison and Probation 100K'!JZ19/'4-5_Prison and Probation 100K'!JL19*100</f>
        <v>#VALUE!</v>
      </c>
      <c r="KB20" s="288" t="s">
        <v>3336</v>
      </c>
      <c r="KC20" s="285">
        <f>'4-5_Prison and Probation 100K'!KB19/'4-5_Prison and Probation 100K'!JK19*100</f>
        <v>6.1388123277374103</v>
      </c>
      <c r="KD20" s="285" t="e">
        <f>'4-5_Prison and Probation 100K'!KC19/'4-5_Prison and Probation 100K'!JL19*100</f>
        <v>#VALUE!</v>
      </c>
      <c r="KE20" s="285">
        <f>'4-5_Prison and Probation 100K'!KD19/'4-5_Prison and Probation 100K'!JK19*100</f>
        <v>38.524179403658231</v>
      </c>
      <c r="KF20" s="285" t="e">
        <f>'4-5_Prison and Probation 100K'!KE19/'4-5_Prison and Probation 100K'!JL19*100</f>
        <v>#VALUE!</v>
      </c>
      <c r="KG20" s="288" t="s">
        <v>3336</v>
      </c>
      <c r="KH20" s="285">
        <f>'4-5_Prison and Probation 100K'!KG19</f>
        <v>454.80875740228549</v>
      </c>
      <c r="KI20" s="285">
        <f>'4-5_Prison and Probation 100K'!KH19/'4-5_Prison and Probation 100K'!KG19*100</f>
        <v>12.163126896305549</v>
      </c>
      <c r="KJ20" s="285">
        <f>'4-5_Prison and Probation 100K'!KI19/'4-5_Prison and Probation 100K'!KG19*100</f>
        <v>18.967517401392108</v>
      </c>
      <c r="KK20" s="285" t="e">
        <f>'4-5_Prison and Probation 100K'!KJ19/'4-5_Prison and Probation 100K'!KG19*100</f>
        <v>#VALUE!</v>
      </c>
      <c r="KL20" s="285" t="e">
        <f>'4-5_Prison and Probation 100K'!KK19/'4-5_Prison and Probation 100K'!KJ19*100</f>
        <v>#VALUE!</v>
      </c>
      <c r="KM20" s="288" t="s">
        <v>3336</v>
      </c>
      <c r="KN20" s="285">
        <f>'4-5_Prison and Probation'!OZ19/G20*100</f>
        <v>277.63992568264183</v>
      </c>
      <c r="KO20" s="285">
        <f>'4-5_Prison and Probation 100K'!KN19/'4-5_Prison and Probation 100K'!KM19*100</f>
        <v>13.700983079340718</v>
      </c>
      <c r="KP20" s="285">
        <f>'4-5_Prison and Probation 100K'!KO19/'4-5_Prison and Probation 100K'!KM19*100</f>
        <v>21.368271022914151</v>
      </c>
      <c r="KQ20" s="285" t="e">
        <f>'4-5_Prison and Probation 100K'!KP19/'4-5_Prison and Probation 100K'!KM19*100</f>
        <v>#VALUE!</v>
      </c>
      <c r="KR20" s="285" t="e">
        <f>'4-5_Prison and Probation 100K'!KQ19/'4-5_Prison and Probation 100K'!KP19*100</f>
        <v>#VALUE!</v>
      </c>
      <c r="KS20" s="288" t="s">
        <v>3336</v>
      </c>
      <c r="KT20" s="285">
        <f>'4-5_Prison and Probation'!PF19/G20*100</f>
        <v>184.36273250935943</v>
      </c>
      <c r="KU20" s="285">
        <f>'4-5_Prison and Probation'!PG19/'4-5_Prison and Probation'!PF19*100</f>
        <v>80.264171711612548</v>
      </c>
      <c r="KV20" s="285">
        <f>'4-5_Prison and Probation'!PH19/'4-5_Prison and Probation'!PF19*100</f>
        <v>18.079251513483765</v>
      </c>
      <c r="KW20" s="285">
        <f>'4-5_Prison and Probation'!PI19/'4-5_Prison and Probation'!PF19*100</f>
        <v>0.20363236103467255</v>
      </c>
      <c r="KX20" s="285">
        <f>'4-5_Prison and Probation'!PJ19/'4-5_Prison and Probation'!PF19*100</f>
        <v>0.12107870115575124</v>
      </c>
      <c r="KY20" s="285">
        <f>'4-5_Prison and Probation'!PK19/'4-5_Prison and Probation'!PF19*100</f>
        <v>1.5630159603742433</v>
      </c>
      <c r="KZ20" s="285">
        <f>'4-5_Prison and Probation'!PL19/'4-5_Prison and Probation'!PF19*100</f>
        <v>0</v>
      </c>
      <c r="LA20" s="288" t="s">
        <v>3336</v>
      </c>
      <c r="LB20" s="285">
        <f>'4-5_Prison and Probation'!PN19/G20*100</f>
        <v>454.80875740228549</v>
      </c>
      <c r="LC20" s="285">
        <f>'4-5_Prison and Probation'!PO19/G20*100</f>
        <v>277.63992568264183</v>
      </c>
      <c r="LD20" s="288" t="s">
        <v>3336</v>
      </c>
      <c r="LE20" s="285">
        <f>'4-5_Prison and Probation 100K'!LD19/'4-5_Prison and Probation 100K'!LA19*100</f>
        <v>12.022577190790647</v>
      </c>
      <c r="LF20" s="285">
        <f>'4-5_Prison and Probation 100K'!LE19/'4-5_Prison and Probation 100K'!LB19*100</f>
        <v>28.878412454774693</v>
      </c>
      <c r="LG20" s="285">
        <f>'4-5_Prison and Probation 100K'!LF19/'4-5_Prison and Probation 100K'!LA19*100</f>
        <v>13.693557023023381</v>
      </c>
      <c r="LH20" s="285">
        <f>'4-5_Prison and Probation 100K'!LG19/'4-5_Prison and Probation 100K'!LB19*100</f>
        <v>8.8696414866790914</v>
      </c>
      <c r="LI20" s="285" t="e">
        <f>'4-5_Prison and Probation 100K'!LH19/'4-5_Prison and Probation 100K'!LA19*100</f>
        <v>#VALUE!</v>
      </c>
      <c r="LJ20" s="285" t="e">
        <f>'4-5_Prison and Probation 100K'!LI19/'4-5_Prison and Probation 100K'!LB19*100</f>
        <v>#VALUE!</v>
      </c>
      <c r="LK20" s="288" t="s">
        <v>3336</v>
      </c>
      <c r="LL20" s="285">
        <f>'4-5_Prison and Probation 100K'!LK19/'4-5_Prison and Probation 100K'!LA19*100</f>
        <v>2.9426200249866143</v>
      </c>
      <c r="LM20" s="285">
        <f>'4-5_Prison and Probation 100K'!LL19/'4-5_Prison and Probation 100K'!LB19*100</f>
        <v>3.1356210941782701</v>
      </c>
      <c r="LN20" s="285">
        <f>'4-5_Prison and Probation 100K'!LM19/'4-5_Prison and Probation 100K'!LA19*100</f>
        <v>64.391843655184715</v>
      </c>
      <c r="LO20" s="285">
        <f>'4-5_Prison and Probation 100K'!LN19/'4-5_Prison and Probation 100K'!LB19*100</f>
        <v>47.173190074187765</v>
      </c>
      <c r="LP20" s="285">
        <f>'4-5_Prison and Probation 100K'!LO19/'4-5_Prison and Probation 100K'!LA19*100</f>
        <v>0.25655898625736212</v>
      </c>
      <c r="LQ20" s="285">
        <f>'4-5_Prison and Probation 100K'!LP19/'4-5_Prison and Probation 100K'!LB19*100</f>
        <v>0.84055110916200704</v>
      </c>
      <c r="LR20" s="288" t="s">
        <v>3336</v>
      </c>
      <c r="LS20" s="285" t="e">
        <f>'4-5_Prison and Probation 100K'!LR19/'4-5_Prison and Probation 100K'!LA19*100</f>
        <v>#VALUE!</v>
      </c>
      <c r="LT20" s="285" t="e">
        <f>'4-5_Prison and Probation 100K'!LS19/'4-5_Prison and Probation 100K'!LB19*100</f>
        <v>#VALUE!</v>
      </c>
      <c r="LU20" s="285" t="e">
        <f>'4-5_Prison and Probation 100K'!LT19/'4-5_Prison and Probation 100K'!LA19*100</f>
        <v>#VALUE!</v>
      </c>
      <c r="LV20" s="285" t="e">
        <f>'4-5_Prison and Probation 100K'!LU19/'4-5_Prison and Probation 100K'!LB19*100</f>
        <v>#VALUE!</v>
      </c>
      <c r="LW20" s="285" t="e">
        <f>'4-5_Prison and Probation 100K'!LV19/'4-5_Prison and Probation 100K'!LA19*100</f>
        <v>#VALUE!</v>
      </c>
      <c r="LX20" s="285" t="e">
        <f>'4-5_Prison and Probation 100K'!LW19/'4-5_Prison and Probation 100K'!LB19*100</f>
        <v>#VALUE!</v>
      </c>
      <c r="LY20" s="288" t="s">
        <v>3336</v>
      </c>
      <c r="LZ20" s="285" t="e">
        <f>'4-5_Prison and Probation 100K'!LY19/'4-5_Prison and Probation 100K'!LA19*100</f>
        <v>#VALUE!</v>
      </c>
      <c r="MA20" s="285" t="e">
        <f>'4-5_Prison and Probation 100K'!LZ19/'4-5_Prison and Probation 100K'!LB19*100</f>
        <v>#VALUE!</v>
      </c>
      <c r="MB20" s="285">
        <f>'4-5_Prison and Probation 100K'!MA19/'4-5_Prison and Probation 100K'!LA19*100</f>
        <v>6.6928431197572733</v>
      </c>
      <c r="MC20" s="285">
        <f>'4-5_Prison and Probation 100K'!MB19/'4-5_Prison and Probation 100K'!LB19*100</f>
        <v>11.102583781018163</v>
      </c>
      <c r="MD20" s="285" t="e">
        <f>'4-5_Prison and Probation 100K'!MC19/'4-5_Prison and Probation 100K'!LA19*100</f>
        <v>#VALUE!</v>
      </c>
      <c r="ME20" s="285" t="e">
        <f>'4-5_Prison and Probation 100K'!MD19/'4-5_Prison and Probation 100K'!LB19*100</f>
        <v>#VALUE!</v>
      </c>
      <c r="MF20" s="288" t="s">
        <v>3336</v>
      </c>
      <c r="MG20" s="285">
        <f>'4-5_Prison and Probation 100K'!MF19</f>
        <v>249.80795125924212</v>
      </c>
      <c r="MH20" s="285">
        <f>'4-5_Prison and Probation 100K'!MG19/'4-5_Prison and Probation 100K'!MF19*100</f>
        <v>70.174654752233948</v>
      </c>
      <c r="MI20" s="285">
        <f>'4-5_Prison and Probation 100K'!MH19/'4-5_Prison and Probation 100K'!MF19*100</f>
        <v>13.342810722989437</v>
      </c>
      <c r="MJ20" s="285">
        <f>'4-5_Prison and Probation 100K'!MI19/'4-5_Prison and Probation 100K'!MF19*100</f>
        <v>0.15028432168968317</v>
      </c>
      <c r="MK20" s="285">
        <f>'4-5_Prison and Probation 100K'!MJ19/'4-5_Prison and Probation 100K'!MF19*100</f>
        <v>7.3111291632818848E-2</v>
      </c>
      <c r="ML20" s="285">
        <f>'4-5_Prison and Probation 100K'!MK19/'4-5_Prison and Probation 100K'!MF19*100</f>
        <v>1.0722989439480097</v>
      </c>
      <c r="MM20" s="285" t="e">
        <f>'4-5_Prison and Probation 100K'!ML19/'4-5_Prison and Probation 100K'!MF19*100</f>
        <v>#VALUE!</v>
      </c>
      <c r="MN20" s="288" t="s">
        <v>3336</v>
      </c>
      <c r="MO20" s="285">
        <f>'4-5_Prison and Probation 100K'!MN19</f>
        <v>4.6065316763483315</v>
      </c>
      <c r="MP20" s="288" t="s">
        <v>3336</v>
      </c>
      <c r="MQ20" s="285">
        <f>'4-5_Prison and Probation 100K'!MP19/'4-5_Prison and Probation 100K'!MN19*100</f>
        <v>1.541850220264317</v>
      </c>
      <c r="MR20" s="285">
        <f>'4-5_Prison and Probation 100K'!MQ19/'4-5_Prison and Probation 100K'!MN19*100</f>
        <v>4.4052863436123353</v>
      </c>
      <c r="MS20" s="285">
        <f>'4-5_Prison and Probation 100K'!MR19/'4-5_Prison and Probation 100K'!MN19*100</f>
        <v>4.8458149779735677</v>
      </c>
      <c r="MT20" s="285">
        <f>'4-5_Prison and Probation 100K'!MS19/'4-5_Prison and Probation 100K'!MN19*100</f>
        <v>89.207048458149785</v>
      </c>
      <c r="MU20" s="288" t="s">
        <v>3336</v>
      </c>
      <c r="MV20" s="285" t="e">
        <f>'4-5_Prison and Probation 100K'!MU19/'4-5_Prison and Probation 100K'!MN19*100</f>
        <v>#VALUE!</v>
      </c>
      <c r="MW20" s="285" t="e">
        <f>'4-5_Prison and Probation 100K'!MV19/'4-5_Prison and Probation 100K'!MN19*100</f>
        <v>#VALUE!</v>
      </c>
      <c r="MX20" s="285" t="e">
        <f>'4-5_Prison and Probation 100K'!MW19/'4-5_Prison and Probation 100K'!MN19*100</f>
        <v>#VALUE!</v>
      </c>
      <c r="MY20" s="285" t="e">
        <f>'4-5_Prison and Probation 100K'!MX19/'4-5_Prison and Probation 100K'!MN19*100</f>
        <v>#VALUE!</v>
      </c>
      <c r="MZ20" s="288" t="s">
        <v>3336</v>
      </c>
      <c r="NA20" s="285">
        <f>'4-5_Prison and Probation 100K'!MZ19</f>
        <v>123.02686470423683</v>
      </c>
      <c r="NB20" s="285">
        <f>'4-5_Prison and Probation 100K'!NA19/'4-5_Prison and Probation 100K'!MZ19*100</f>
        <v>16.651546391752575</v>
      </c>
      <c r="NC20" s="285">
        <f>'4-5_Prison and Probation 100K'!NB19/'4-5_Prison and Probation 100K'!MZ19*100</f>
        <v>0.31340206185567004</v>
      </c>
      <c r="ND20" s="285">
        <f>'4-5_Prison and Probation 100K'!NC19/'4-5_Prison and Probation 100K'!MZ19*100</f>
        <v>83.035051546391756</v>
      </c>
      <c r="NG20" s="133">
        <f t="shared" si="0"/>
        <v>134.9287626257271</v>
      </c>
      <c r="NH20" s="285">
        <f>'4-5_Prison and Probation'!HG19/'4-5_Prison and Probation'!$HA19*100</f>
        <v>1.7295833959993985</v>
      </c>
      <c r="NI20" s="285">
        <f>'4-5_Prison and Probation'!HM19/'4-5_Prison and Probation'!$HA19*100</f>
        <v>9.3171905549706722</v>
      </c>
      <c r="NJ20" s="285">
        <f>'4-5_Prison and Probation'!HS19/'4-5_Prison and Probation'!$HA19*100</f>
        <v>8.4147992179275093</v>
      </c>
      <c r="NK20" s="285">
        <f>'4-5_Prison and Probation'!HY19/'4-5_Prison and Probation'!$HA19*100</f>
        <v>2.5642953827643256</v>
      </c>
      <c r="NL20" s="285">
        <f>'4-5_Prison and Probation'!IE19/'4-5_Prison and Probation'!$HA19*100</f>
        <v>1.5039855617386072E-2</v>
      </c>
      <c r="NM20" s="285">
        <f>'4-5_Prison and Probation'!IK19/'4-5_Prison and Probation'!$HA19*100</f>
        <v>2.2108587757557525</v>
      </c>
      <c r="NN20" s="285">
        <f>'4-5_Prison and Probation'!IQ19/'4-5_Prison and Probation'!$HA19*100</f>
        <v>0.23311776206948412</v>
      </c>
      <c r="NO20" s="285">
        <f>'4-5_Prison and Probation'!IW19/'4-5_Prison and Probation'!$HA19*100</f>
        <v>20.416604000601595</v>
      </c>
      <c r="NP20" s="285">
        <f>'4-5_Prison and Probation'!JC19/'4-5_Prison and Probation'!$HA19*100</f>
        <v>24.76312227402617</v>
      </c>
      <c r="NQ20" s="285">
        <f>'4-5_Prison and Probation'!JI19/'4-5_Prison and Probation'!$HA19*100</f>
        <v>6.2791397202586845</v>
      </c>
      <c r="NR20" s="285">
        <f>'4-5_Prison and Probation'!JO19/'4-5_Prison and Probation'!$HA19*100</f>
        <v>3.0530906903293729</v>
      </c>
      <c r="NU20" s="285">
        <f>'4-5_Prison and Probation'!HA19/'4-5_Prison and Probation 100K'!$G19*100</f>
        <v>134.9287626257271</v>
      </c>
      <c r="NV20" s="285">
        <f>'4-5_Prison and Probation'!HG19/'4-5_Prison and Probation 100K'!$G19*100</f>
        <v>2.3337054748020178</v>
      </c>
      <c r="NW20" s="285">
        <f>'4-5_Prison and Probation'!HM19/'4-5_Prison and Probation 100K'!$G19*100</f>
        <v>12.571569927303045</v>
      </c>
      <c r="NX20" s="285">
        <f>'4-5_Prison and Probation'!HS19/'4-5_Prison and Probation 100K'!$G19*100</f>
        <v>11.353984462188949</v>
      </c>
      <c r="NY20" s="285">
        <f>'4-5_Prison and Probation'!HY19/'4-5_Prison and Probation 100K'!$G19*100</f>
        <v>3.4599720300325569</v>
      </c>
      <c r="NZ20" s="285">
        <f>'4-5_Prison and Probation'!IE19/'4-5_Prison and Probation 100K'!$G19*100</f>
        <v>2.029309108523494E-2</v>
      </c>
      <c r="OA20" s="285">
        <f>'4-5_Prison and Probation'!IK19/'4-5_Prison and Probation 100K'!$G19*100</f>
        <v>2.983084389529536</v>
      </c>
      <c r="OB20" s="285">
        <f>'4-5_Prison and Probation'!IQ19/'4-5_Prison and Probation 100K'!$G19*100</f>
        <v>0.31454291182114158</v>
      </c>
      <c r="OC20" s="285">
        <f>'4-5_Prison and Probation'!IW19/'4-5_Prison and Probation 100K'!$G19*100</f>
        <v>27.547871148206433</v>
      </c>
      <c r="OD20" s="285">
        <f>'4-5_Prison and Probation'!JC19/'4-5_Prison and Probation 100K'!$G19*100</f>
        <v>33.412574471839328</v>
      </c>
      <c r="OE20" s="285">
        <f>'4-5_Prison and Probation'!JI19/'4-5_Prison and Probation 100K'!$G19*100</f>
        <v>8.4723655280855876</v>
      </c>
      <c r="OF20" s="285">
        <f>'4-5_Prison and Probation'!JO19/'4-5_Prison and Probation 100K'!$G19*100</f>
        <v>4.1194974903026926</v>
      </c>
      <c r="OI20" s="133">
        <f>10000/'4-5_Prison and Probation'!$AJ19*'4-5_Prison and Probation'!DW19</f>
        <v>23.545626830528914</v>
      </c>
      <c r="OJ20" s="133">
        <f>10000/'4-5_Prison and Probation'!$AJ19*'4-5_Prison and Probation'!DX19</f>
        <v>32.159880549015099</v>
      </c>
      <c r="OK20" s="133">
        <f>10000/'4-5_Prison and Probation'!$AJ19*'4-5_Prison and Probation'!DY19</f>
        <v>37.328432780106816</v>
      </c>
      <c r="OL20" s="133">
        <f>10000/'4-5_Prison and Probation'!$AJ19*'4-5_Prison and Probation'!DZ19</f>
        <v>41.922701429966111</v>
      </c>
      <c r="OM20" s="133">
        <f>10000/'4-5_Prison and Probation'!$AJ19*'4-5_Prison and Probation'!EA19</f>
        <v>35.031298455177165</v>
      </c>
      <c r="ON20" s="133">
        <f>10000/'4-5_Prison and Probation'!$AJ19*'4-5_Prison and Probation'!EB19</f>
        <v>36.754149198874401</v>
      </c>
      <c r="OP20" s="133">
        <f>'4-5_Prison and Probation'!ED19/'4-5_Prison and Probation'!DW19*100</f>
        <v>21.951219512195124</v>
      </c>
      <c r="OQ20" s="133">
        <f>'4-5_Prison and Probation'!EE19/'4-5_Prison and Probation'!DX19*100</f>
        <v>14.285714285714285</v>
      </c>
      <c r="OR20" s="133">
        <f>'4-5_Prison and Probation'!EF19/'4-5_Prison and Probation'!DY19*100</f>
        <v>10.76923076923077</v>
      </c>
      <c r="OS20" s="133">
        <f>'4-5_Prison and Probation'!EG19/'4-5_Prison and Probation'!DZ19*100</f>
        <v>8.2191780821917799</v>
      </c>
      <c r="OT20" s="133">
        <f>'4-5_Prison and Probation'!EH19/'4-5_Prison and Probation'!EA19*100</f>
        <v>8.1967213114754092</v>
      </c>
      <c r="OU20" s="133">
        <f>'4-5_Prison and Probation'!EI19/'4-5_Prison and Probation'!EB19*100</f>
        <v>14.0625</v>
      </c>
      <c r="OW20" s="133">
        <f>'4-5_Prison and Probation'!EK19/'4-5_Prison and Probation'!ED19*100</f>
        <v>44.444444444444443</v>
      </c>
      <c r="OX20" s="133">
        <f>'4-5_Prison and Probation'!EL19/'4-5_Prison and Probation'!EE19*100</f>
        <v>25</v>
      </c>
      <c r="OY20" s="133">
        <f>'4-5_Prison and Probation'!EM19/'4-5_Prison and Probation'!EF19*100</f>
        <v>28.571428571428569</v>
      </c>
      <c r="OZ20" s="133">
        <f>'4-5_Prison and Probation'!EN19/'4-5_Prison and Probation'!EG19*100</f>
        <v>50</v>
      </c>
      <c r="PA20" s="133">
        <f>'4-5_Prison and Probation'!EO19/'4-5_Prison and Probation'!EH19*100</f>
        <v>40</v>
      </c>
      <c r="PB20" s="133">
        <f>'4-5_Prison and Probation'!EP19/'4-5_Prison and Probation'!EI19*100</f>
        <v>33.333333333333329</v>
      </c>
      <c r="PC20" s="133"/>
      <c r="PF20" s="285">
        <f>'4-5_Prison and Probation'!$AO19/'4-5_Prison and Probation'!LF19</f>
        <v>5.2578125</v>
      </c>
      <c r="PG20" s="285">
        <f>'4-5_Prison and Probation'!$AO19/'4-5_Prison and Probation'!LH19</f>
        <v>4.0733019502353729</v>
      </c>
      <c r="PH20" s="285">
        <f>'4-5_Prison and Probation'!$AO19/'4-5_Prison and Probation'!LK19</f>
        <v>39.331168831168831</v>
      </c>
      <c r="PI20" s="285">
        <f>'4-5_Prison and Probation'!$AO19/'4-5_Prison and Probation'!LM19</f>
        <v>44.756157635467979</v>
      </c>
      <c r="PJ20" s="285">
        <f>'4-5_Prison and Probation'!$AO19/'4-5_Prison and Probation'!LO19</f>
        <v>648.96428571428567</v>
      </c>
      <c r="PK20" s="285">
        <f>'4-5_Prison and Probation'!$AO19/'4-5_Prison and Probation'!LR19</f>
        <v>37.083673469387755</v>
      </c>
      <c r="PO20" s="133">
        <f>'4-5_Prison and Probation'!KP19/'4-5_Prison and Probation 100K'!H19*100</f>
        <v>85.865549868597526</v>
      </c>
      <c r="PP20" s="133">
        <f>'4-5_Prison and Probation'!KS19/'4-5_Prison and Probation'!KP19*100</f>
        <v>5.4377443430873118</v>
      </c>
      <c r="PQ20" s="133">
        <f>'4-5_Prison and Probation'!LA19/'4-5_Prison and Probation'!KP19*100</f>
        <v>94.562255656912683</v>
      </c>
      <c r="PR20" s="133" t="e">
        <f>'4-5_Prison and Probation'!KQ19/'4-5_Prison and Probation 100K'!H19*100</f>
        <v>#VALUE!</v>
      </c>
      <c r="PS20" s="133" t="e">
        <f>'4-5_Prison and Probation'!KT19/'4-5_Prison and Probation'!KQ19*100</f>
        <v>#VALUE!</v>
      </c>
      <c r="PT20" s="133" t="e">
        <f>'4-5_Prison and Probation'!LB19/'4-5_Prison and Probation'!KQ19*100</f>
        <v>#VALUE!</v>
      </c>
      <c r="PX20" s="133" t="e">
        <f>'4-5_Prison and Probation'!LG19/'4-5_Prison and Probation'!$KQ19*100</f>
        <v>#VALUE!</v>
      </c>
      <c r="PY20" s="133" t="e">
        <f>'4-5_Prison and Probation'!LI19/'4-5_Prison and Probation'!$KQ19*100</f>
        <v>#VALUE!</v>
      </c>
      <c r="PZ20" s="133" t="e">
        <f>'4-5_Prison and Probation'!LL19/'4-5_Prison and Probation'!$KQ19*100</f>
        <v>#VALUE!</v>
      </c>
      <c r="QA20" s="133" t="e">
        <f>'4-5_Prison and Probation'!LN19/'4-5_Prison and Probation'!$KQ19*100</f>
        <v>#VALUE!</v>
      </c>
      <c r="QB20" s="133" t="e">
        <f>'4-5_Prison and Probation'!LP19/'4-5_Prison and Probation'!$KQ19*100</f>
        <v>#VALUE!</v>
      </c>
      <c r="QC20" s="133" t="e">
        <f>'4-5_Prison and Probation'!LS19/'4-5_Prison and Probation'!$KQ19*100</f>
        <v>#VALUE!</v>
      </c>
    </row>
    <row r="21" spans="1:445">
      <c r="A21" s="285">
        <v>19</v>
      </c>
      <c r="B21" s="292" t="s">
        <v>42</v>
      </c>
      <c r="C21" s="248">
        <v>318.452</v>
      </c>
      <c r="D21" s="248">
        <v>319.57499999999999</v>
      </c>
      <c r="E21" s="248">
        <v>321.85700000000003</v>
      </c>
      <c r="F21" s="248">
        <v>325.67099999999999</v>
      </c>
      <c r="G21" s="248">
        <v>329.1</v>
      </c>
      <c r="H21" s="248">
        <v>332.529</v>
      </c>
      <c r="I21" s="288" t="s">
        <v>3336</v>
      </c>
      <c r="J21" s="133">
        <f>'4-5_Prison and Probation 100K'!J20</f>
        <v>46.788841018426638</v>
      </c>
      <c r="K21" s="133">
        <f>'4-5_Prison and Probation 100K'!K20</f>
        <v>47.563169834937028</v>
      </c>
      <c r="L21" s="133">
        <f>'4-5_Prison and Probation 100K'!L20</f>
        <v>47.225941955588965</v>
      </c>
      <c r="M21" s="133">
        <f>'4-5_Prison and Probation 100K'!M20</f>
        <v>47.286985945939307</v>
      </c>
      <c r="N21" s="133">
        <f>'4-5_Prison and Probation 100K'!N20</f>
        <v>44.363415375265873</v>
      </c>
      <c r="O21" s="133">
        <f>'4-5_Prison and Probation 100K'!O20</f>
        <v>37.289980723485769</v>
      </c>
      <c r="P21" s="346">
        <f t="shared" si="1"/>
        <v>-20.301550729157782</v>
      </c>
      <c r="Q21" s="288" t="s">
        <v>3336</v>
      </c>
      <c r="R21" s="133">
        <f>'4-5_Prison and Probation 100K'!R20/'4-5_Prison and Probation 100K'!J20*100</f>
        <v>4.0268456375838921</v>
      </c>
      <c r="S21" s="133">
        <f>'4-5_Prison and Probation 100K'!S20/'4-5_Prison and Probation 100K'!K20*100</f>
        <v>12.5</v>
      </c>
      <c r="T21" s="133">
        <f>'4-5_Prison and Probation 100K'!T20/'4-5_Prison and Probation 100K'!L20*100</f>
        <v>5.9210526315789487</v>
      </c>
      <c r="U21" s="133">
        <f>'4-5_Prison and Probation 100K'!U20/'4-5_Prison and Probation 100K'!M20*100</f>
        <v>5.1948051948051948</v>
      </c>
      <c r="V21" s="133">
        <f>'4-5_Prison and Probation 100K'!V20/'4-5_Prison and Probation 100K'!N20*100</f>
        <v>10.273972602739725</v>
      </c>
      <c r="W21" s="133">
        <f>'4-5_Prison and Probation 100K'!W20/'4-5_Prison and Probation 100K'!O20*100</f>
        <v>12.096774193548388</v>
      </c>
      <c r="X21" s="346">
        <f t="shared" si="2"/>
        <v>200.40322580645164</v>
      </c>
      <c r="Y21" s="288" t="s">
        <v>3336</v>
      </c>
      <c r="Z21" s="285">
        <f>'4-5_Prison and Probation 100K'!Z20/'4-5_Prison and Probation 100K'!J20*100</f>
        <v>5.3691275167785237</v>
      </c>
      <c r="AA21" s="285">
        <f>'4-5_Prison and Probation 100K'!AA20/'4-5_Prison and Probation 100K'!K20*100</f>
        <v>8.5526315789473681</v>
      </c>
      <c r="AB21" s="285">
        <f>'4-5_Prison and Probation 100K'!AB20/'4-5_Prison and Probation 100K'!L20*100</f>
        <v>3.289473684210527</v>
      </c>
      <c r="AC21" s="285">
        <f>'4-5_Prison and Probation 100K'!AC20/'4-5_Prison and Probation 100K'!M20*100</f>
        <v>1.948051948051948</v>
      </c>
      <c r="AD21" s="285">
        <f>'4-5_Prison and Probation 100K'!AD20/'4-5_Prison and Probation 100K'!N20*100</f>
        <v>4.10958904109589</v>
      </c>
      <c r="AE21" s="285">
        <f>'4-5_Prison and Probation 100K'!AE20/'4-5_Prison and Probation 100K'!O20*100</f>
        <v>6.4516129032258078</v>
      </c>
      <c r="AF21" s="346">
        <f t="shared" si="3"/>
        <v>20.161290322580655</v>
      </c>
      <c r="AG21" s="288" t="s">
        <v>3336</v>
      </c>
      <c r="AH21" s="285">
        <f>'4-5_Prison and Probation 100K'!AH20/'4-5_Prison and Probation 100K'!J20*100</f>
        <v>18.791946308724835</v>
      </c>
      <c r="AI21" s="285">
        <f>'4-5_Prison and Probation 100K'!AI20/'4-5_Prison and Probation 100K'!K20*100</f>
        <v>24.342105263157894</v>
      </c>
      <c r="AJ21" s="285">
        <f>'4-5_Prison and Probation 100K'!AJ20/'4-5_Prison and Probation 100K'!L20*100</f>
        <v>15.131578947368423</v>
      </c>
      <c r="AK21" s="285">
        <f>'4-5_Prison and Probation 100K'!AK20/'4-5_Prison and Probation 100K'!M20*100</f>
        <v>14.285714285714285</v>
      </c>
      <c r="AL21" s="285">
        <f>'4-5_Prison and Probation 100K'!AL20/'4-5_Prison and Probation 100K'!N20*100</f>
        <v>20.547945205479451</v>
      </c>
      <c r="AM21" s="285">
        <f>'4-5_Prison and Probation 100K'!AM20/'4-5_Prison and Probation 100K'!O20*100</f>
        <v>16.935483870967744</v>
      </c>
      <c r="AN21" s="346">
        <f t="shared" si="4"/>
        <v>-9.8790322580645267</v>
      </c>
      <c r="AO21" s="288" t="s">
        <v>3336</v>
      </c>
      <c r="AP21" s="133">
        <f>'4-5_Prison and Probation 100K'!AP20/'4-5_Prison and Probation 100K'!AH20*100</f>
        <v>71.428571428571431</v>
      </c>
      <c r="AQ21" s="133">
        <f>'4-5_Prison and Probation 100K'!AQ20/'4-5_Prison and Probation 100K'!AI20*100</f>
        <v>45.945945945945944</v>
      </c>
      <c r="AR21" s="133">
        <f>'4-5_Prison and Probation 100K'!AR20/'4-5_Prison and Probation 100K'!AJ20*100</f>
        <v>78.260869565217391</v>
      </c>
      <c r="AS21" s="133">
        <f>'4-5_Prison and Probation 100K'!AS20/'4-5_Prison and Probation 100K'!AK20*100</f>
        <v>72.727272727272734</v>
      </c>
      <c r="AT21" s="133">
        <f>'4-5_Prison and Probation 100K'!AT20/'4-5_Prison and Probation 100K'!AL20*100</f>
        <v>56.666666666666679</v>
      </c>
      <c r="AU21" s="133">
        <f>'4-5_Prison and Probation 100K'!AU20/'4-5_Prison and Probation 100K'!AM20*100</f>
        <v>76.19047619047619</v>
      </c>
      <c r="AV21" s="346">
        <f t="shared" si="20"/>
        <v>6.6666666666666714</v>
      </c>
      <c r="AW21" s="288" t="s">
        <v>3336</v>
      </c>
      <c r="AX21" s="341" t="s">
        <v>1183</v>
      </c>
      <c r="AY21" s="341" t="s">
        <v>1183</v>
      </c>
      <c r="AZ21" s="341" t="s">
        <v>1183</v>
      </c>
      <c r="BA21" s="341" t="s">
        <v>1183</v>
      </c>
      <c r="BB21" s="341" t="s">
        <v>1183</v>
      </c>
      <c r="BC21" s="341" t="s">
        <v>1183</v>
      </c>
      <c r="BD21" s="349" t="s">
        <v>1183</v>
      </c>
      <c r="BE21" s="288" t="s">
        <v>3336</v>
      </c>
      <c r="BF21" s="133">
        <f>'4-5_Prison and Probation 100K'!BF20</f>
        <v>104.88236845741274</v>
      </c>
      <c r="BG21" s="133">
        <f>'4-5_Prison and Probation 100K'!BG20</f>
        <v>101.07173589924119</v>
      </c>
      <c r="BH21" s="133">
        <f>'4-5_Prison and Probation 100K'!BH20</f>
        <v>94.762580897727872</v>
      </c>
      <c r="BI21" s="133">
        <f>'4-5_Prison and Probation 100K'!BI20</f>
        <v>84.74810468233278</v>
      </c>
      <c r="BJ21" s="133">
        <f>'4-5_Prison and Probation 100K'!BJ20</f>
        <v>85.688240656335452</v>
      </c>
      <c r="BK21" s="338">
        <f>'4-5_Prison and Probation 100K'!BK20</f>
        <v>64.204926487614614</v>
      </c>
      <c r="BL21" s="346">
        <f t="shared" si="21"/>
        <v>-38.783870509479499</v>
      </c>
      <c r="BM21" s="288" t="s">
        <v>3336</v>
      </c>
      <c r="BN21" s="133">
        <f>'4-5_Prison and Probation 100K'!BN20/'4-5_Prison and Probation 100K'!BF20*100</f>
        <v>34.431137724550901</v>
      </c>
      <c r="BO21" s="133">
        <f>'4-5_Prison and Probation 100K'!BO20/'4-5_Prison and Probation 100K'!BG20*100</f>
        <v>37.770897832817333</v>
      </c>
      <c r="BP21" s="133">
        <f>'4-5_Prison and Probation 100K'!BP20/'4-5_Prison and Probation 100K'!BH20*100</f>
        <v>43.606557377049178</v>
      </c>
      <c r="BQ21" s="133">
        <f>'4-5_Prison and Probation 100K'!BQ20/'4-5_Prison and Probation 100K'!BI20*100</f>
        <v>42.028985507246389</v>
      </c>
      <c r="BR21" s="133">
        <f>'4-5_Prison and Probation 100K'!BR20/'4-5_Prison and Probation 100K'!BJ20*100</f>
        <v>47.872340425531917</v>
      </c>
      <c r="BS21" s="338">
        <f>'4-5_Prison and Probation 100K'!BS20/'4-5_Prison and Probation 100K'!BK20*100</f>
        <v>63.466042154566736</v>
      </c>
      <c r="BT21" s="346">
        <f t="shared" si="22"/>
        <v>84.327461561959041</v>
      </c>
      <c r="BU21" s="288" t="s">
        <v>3336</v>
      </c>
      <c r="BV21" s="285" t="e">
        <f>'4-5_Prison and Probation 100K'!BV20/'4-5_Prison and Probation 100K'!BF20*100</f>
        <v>#VALUE!</v>
      </c>
      <c r="BW21" s="285" t="e">
        <f>'4-5_Prison and Probation 100K'!BW20/'4-5_Prison and Probation 100K'!BG20*100</f>
        <v>#VALUE!</v>
      </c>
      <c r="BX21" s="285" t="e">
        <f>'4-5_Prison and Probation 100K'!BX20/'4-5_Prison and Probation 100K'!BH20*100</f>
        <v>#VALUE!</v>
      </c>
      <c r="BY21" s="285" t="e">
        <f>'4-5_Prison and Probation 100K'!BY20/'4-5_Prison and Probation 100K'!BI20*100</f>
        <v>#VALUE!</v>
      </c>
      <c r="BZ21" s="285" t="e">
        <f>'4-5_Prison and Probation 100K'!BZ20/'4-5_Prison and Probation 100K'!BJ20*100</f>
        <v>#VALUE!</v>
      </c>
      <c r="CA21" s="285" t="e">
        <f>'4-5_Prison and Probation 100K'!CA20/'4-5_Prison and Probation 100K'!BK20*100</f>
        <v>#VALUE!</v>
      </c>
      <c r="CB21" s="346" t="e">
        <f t="shared" si="6"/>
        <v>#VALUE!</v>
      </c>
      <c r="CC21" s="288" t="s">
        <v>3336</v>
      </c>
      <c r="CD21" s="285" t="e">
        <f>'4-5_Prison and Probation 100K'!CD20/'4-5_Prison and Probation 100K'!BF20*100</f>
        <v>#VALUE!</v>
      </c>
      <c r="CE21" s="285" t="e">
        <f>'4-5_Prison and Probation 100K'!CE20/'4-5_Prison and Probation 100K'!BG20*100</f>
        <v>#VALUE!</v>
      </c>
      <c r="CF21" s="285" t="e">
        <f>'4-5_Prison and Probation 100K'!CF20/'4-5_Prison and Probation 100K'!BH20*100</f>
        <v>#VALUE!</v>
      </c>
      <c r="CG21" s="285" t="e">
        <f>'4-5_Prison and Probation 100K'!CG20/'4-5_Prison and Probation 100K'!BI20*100</f>
        <v>#VALUE!</v>
      </c>
      <c r="CH21" s="285" t="e">
        <f>'4-5_Prison and Probation 100K'!CH20/'4-5_Prison and Probation 100K'!BJ20*100</f>
        <v>#VALUE!</v>
      </c>
      <c r="CI21" s="285" t="e">
        <f>'4-5_Prison and Probation 100K'!CI20/'4-5_Prison and Probation 100K'!BK20*100</f>
        <v>#VALUE!</v>
      </c>
      <c r="CJ21" s="346" t="e">
        <f t="shared" si="7"/>
        <v>#VALUE!</v>
      </c>
      <c r="CK21" s="288" t="s">
        <v>3336</v>
      </c>
      <c r="CL21" s="285" t="e">
        <f>'4-5_Prison and Probation 100K'!CL20/'4-5_Prison and Probation 100K'!CD20*100</f>
        <v>#VALUE!</v>
      </c>
      <c r="CM21" s="285" t="e">
        <f>'4-5_Prison and Probation 100K'!CM20/'4-5_Prison and Probation 100K'!CE20*100</f>
        <v>#VALUE!</v>
      </c>
      <c r="CN21" s="285" t="e">
        <f>'4-5_Prison and Probation 100K'!CN20/'4-5_Prison and Probation 100K'!CF20*100</f>
        <v>#VALUE!</v>
      </c>
      <c r="CO21" s="285" t="e">
        <f>'4-5_Prison and Probation 100K'!CO20/'4-5_Prison and Probation 100K'!CG20*100</f>
        <v>#VALUE!</v>
      </c>
      <c r="CP21" s="285" t="e">
        <f>'4-5_Prison and Probation 100K'!CP20/'4-5_Prison and Probation 100K'!CH20*100</f>
        <v>#VALUE!</v>
      </c>
      <c r="CQ21" s="285" t="e">
        <f>'4-5_Prison and Probation 100K'!CQ20/'4-5_Prison and Probation 100K'!CI20*100</f>
        <v>#VALUE!</v>
      </c>
      <c r="CR21" s="346" t="e">
        <f t="shared" si="8"/>
        <v>#VALUE!</v>
      </c>
      <c r="CS21" s="288" t="s">
        <v>3336</v>
      </c>
      <c r="CT21" s="285" t="e">
        <f>'4-5_Prison and Probation 100K'!CT20/'4-5_Prison and Probation 100K'!BF20*100</f>
        <v>#VALUE!</v>
      </c>
      <c r="CU21" s="285" t="e">
        <f>'4-5_Prison and Probation 100K'!CU20/'4-5_Prison and Probation 100K'!BG20*100</f>
        <v>#VALUE!</v>
      </c>
      <c r="CV21" s="285" t="e">
        <f>'4-5_Prison and Probation 100K'!CV20/'4-5_Prison and Probation 100K'!BH20*100</f>
        <v>#VALUE!</v>
      </c>
      <c r="CW21" s="285" t="e">
        <f>'4-5_Prison and Probation 100K'!CW20/'4-5_Prison and Probation 100K'!BI20*100</f>
        <v>#VALUE!</v>
      </c>
      <c r="CX21" s="285" t="e">
        <f>'4-5_Prison and Probation 100K'!CX20/'4-5_Prison and Probation 100K'!BJ20*100</f>
        <v>#VALUE!</v>
      </c>
      <c r="CY21" s="285" t="e">
        <f>'4-5_Prison and Probation 100K'!CY20/'4-5_Prison and Probation 100K'!BK20*100</f>
        <v>#VALUE!</v>
      </c>
      <c r="CZ21" s="346" t="e">
        <f t="shared" si="9"/>
        <v>#VALUE!</v>
      </c>
      <c r="DA21" s="288" t="s">
        <v>3336</v>
      </c>
      <c r="DB21" s="133">
        <f>'4-5_Prison and Probation'!DP20/C21*100</f>
        <v>103.62629218846169</v>
      </c>
      <c r="DC21" s="133">
        <f>'4-5_Prison and Probation'!DQ20/D21*100</f>
        <v>104.82672299147306</v>
      </c>
      <c r="DD21" s="133">
        <f>'4-5_Prison and Probation'!DR20/E21*100</f>
        <v>106.56906638662511</v>
      </c>
      <c r="DE21" s="133">
        <f>'4-5_Prison and Probation'!DS20/F21*100</f>
        <v>90.275154987702308</v>
      </c>
      <c r="DF21" s="133">
        <f>'4-5_Prison and Probation'!DT20/G21*100</f>
        <v>90.246125797629901</v>
      </c>
      <c r="DG21" s="133">
        <f>'4-5_Prison and Probation'!DU20/H21*100</f>
        <v>83.752093802345058</v>
      </c>
      <c r="DH21" s="346">
        <f t="shared" si="10"/>
        <v>-19.17872189228973</v>
      </c>
      <c r="DI21" s="288" t="s">
        <v>3336</v>
      </c>
      <c r="DJ21" s="285">
        <f>'4-5_Prison and Probation 100K'!DJ20/'4-5_Prison and Probation 100K'!DB20*100</f>
        <v>0</v>
      </c>
      <c r="DK21" s="285">
        <f>'4-5_Prison and Probation 100K'!DK20/'4-5_Prison and Probation 100K'!DC20*100</f>
        <v>0.29850746268656719</v>
      </c>
      <c r="DL21" s="285">
        <f>'4-5_Prison and Probation 100K'!DL20/'4-5_Prison and Probation 100K'!DD20*100</f>
        <v>0.58309037900874638</v>
      </c>
      <c r="DM21" s="285">
        <f>'4-5_Prison and Probation 100K'!DM20/'4-5_Prison and Probation 100K'!DE20*100</f>
        <v>0</v>
      </c>
      <c r="DN21" s="285">
        <f>'4-5_Prison and Probation 100K'!DN20/'4-5_Prison and Probation 100K'!DF20*100</f>
        <v>0</v>
      </c>
      <c r="DO21" s="285">
        <f>'4-5_Prison and Probation 100K'!DO20/'4-5_Prison and Probation 100K'!DG20*100</f>
        <v>0</v>
      </c>
      <c r="DP21" s="346" t="e">
        <f t="shared" si="11"/>
        <v>#DIV/0!</v>
      </c>
      <c r="DQ21" s="288" t="s">
        <v>3336</v>
      </c>
      <c r="DR21" s="285" t="e">
        <f>'4-5_Prison and Probation 100K'!DR20/'4-5_Prison and Probation 100K'!DJ20*100</f>
        <v>#DIV/0!</v>
      </c>
      <c r="DS21" s="285">
        <f>'4-5_Prison and Probation 100K'!DS20/'4-5_Prison and Probation 100K'!DK20*100</f>
        <v>0</v>
      </c>
      <c r="DT21" s="285">
        <f>'4-5_Prison and Probation 100K'!DT20/'4-5_Prison and Probation 100K'!DL20*100</f>
        <v>50</v>
      </c>
      <c r="DU21" s="285" t="e">
        <f>'4-5_Prison and Probation 100K'!DU20/'4-5_Prison and Probation 100K'!DM20*100</f>
        <v>#DIV/0!</v>
      </c>
      <c r="DV21" s="285" t="e">
        <f>'4-5_Prison and Probation 100K'!DV20/'4-5_Prison and Probation 100K'!DN20*100</f>
        <v>#DIV/0!</v>
      </c>
      <c r="DW21" s="285" t="e">
        <f>'4-5_Prison and Probation 100K'!DW20/'4-5_Prison and Probation 100K'!DO20*100</f>
        <v>#DIV/0!</v>
      </c>
      <c r="DX21" s="346" t="e">
        <f t="shared" si="12"/>
        <v>#DIV/0!</v>
      </c>
      <c r="DY21" s="288" t="s">
        <v>3336</v>
      </c>
      <c r="DZ21" s="285" t="e">
        <f>'4-5_Prison and Probation 100K'!DZ20/'4-5_Prison and Probation 100K'!DR20*100</f>
        <v>#VALUE!</v>
      </c>
      <c r="EA21" s="285" t="e">
        <f>'4-5_Prison and Probation 100K'!EA20/'4-5_Prison and Probation 100K'!DS20*100</f>
        <v>#VALUE!</v>
      </c>
      <c r="EB21" s="285">
        <f>'4-5_Prison and Probation 100K'!EB20/'4-5_Prison and Probation 100K'!DT20*100</f>
        <v>0</v>
      </c>
      <c r="EC21" s="285" t="e">
        <f>'4-5_Prison and Probation 100K'!EC20/'4-5_Prison and Probation 100K'!DU20*100</f>
        <v>#DIV/0!</v>
      </c>
      <c r="ED21" s="285" t="e">
        <f>'4-5_Prison and Probation 100K'!ED20/'4-5_Prison and Probation 100K'!DV20*100</f>
        <v>#DIV/0!</v>
      </c>
      <c r="EE21" s="285" t="e">
        <f>'4-5_Prison and Probation 100K'!EE20/'4-5_Prison and Probation 100K'!DW20*100</f>
        <v>#DIV/0!</v>
      </c>
      <c r="EF21" s="346" t="e">
        <f t="shared" si="13"/>
        <v>#DIV/0!</v>
      </c>
      <c r="EG21" s="288" t="s">
        <v>3336</v>
      </c>
      <c r="EH21" s="285">
        <f>'4-5_Prison and Probation 100K'!EH20/'4-5_Prison and Probation 100K'!DB20*100</f>
        <v>100</v>
      </c>
      <c r="EI21" s="285">
        <f>'4-5_Prison and Probation 100K'!EI20/'4-5_Prison and Probation 100K'!DC20*100</f>
        <v>99.701492537313413</v>
      </c>
      <c r="EJ21" s="285">
        <f>'4-5_Prison and Probation 100K'!EJ20/'4-5_Prison and Probation 100K'!DD20*100</f>
        <v>99.416909620991262</v>
      </c>
      <c r="EK21" s="285">
        <f>'4-5_Prison and Probation 100K'!EK20/'4-5_Prison and Probation 100K'!DE20*100</f>
        <v>100</v>
      </c>
      <c r="EL21" s="285">
        <f>'4-5_Prison and Probation 100K'!EL20/'4-5_Prison and Probation 100K'!DF20*100</f>
        <v>100</v>
      </c>
      <c r="EM21" s="285">
        <f>'4-5_Prison and Probation 100K'!EM20/'4-5_Prison and Probation 100K'!DG20*100</f>
        <v>100</v>
      </c>
      <c r="EN21" s="346">
        <f t="shared" si="14"/>
        <v>0</v>
      </c>
      <c r="EO21" s="288" t="s">
        <v>3336</v>
      </c>
      <c r="EP21" s="285">
        <f>'4-5_Prison and Probation 100K'!EP20/'4-5_Prison and Probation 100K'!EH20*100</f>
        <v>19.696969696969695</v>
      </c>
      <c r="EQ21" s="285">
        <f>'4-5_Prison and Probation 100K'!EQ20/'4-5_Prison and Probation 100K'!EI20*100</f>
        <v>23.353293413173652</v>
      </c>
      <c r="ER21" s="285">
        <f>'4-5_Prison and Probation 100K'!ER20/'4-5_Prison and Probation 100K'!EJ20*100</f>
        <v>21.407624633431084</v>
      </c>
      <c r="ES21" s="285">
        <f>'4-5_Prison and Probation 100K'!ES20/'4-5_Prison and Probation 100K'!EK20*100</f>
        <v>21.7687074829932</v>
      </c>
      <c r="ET21" s="285">
        <f>'4-5_Prison and Probation 100K'!ET20/'4-5_Prison and Probation 100K'!EL20*100</f>
        <v>20.202020202020201</v>
      </c>
      <c r="EU21" s="285">
        <f>'4-5_Prison and Probation 100K'!EU20/'4-5_Prison and Probation 100K'!EM20*100</f>
        <v>25.134649910233392</v>
      </c>
      <c r="EV21" s="346">
        <f t="shared" si="15"/>
        <v>27.606684159646463</v>
      </c>
      <c r="EW21" s="288" t="s">
        <v>3336</v>
      </c>
      <c r="EX21" s="285">
        <f>'4-5_Prison and Probation 100K'!EX20/'4-5_Prison and Probation 100K'!EH20*100</f>
        <v>79.393939393939391</v>
      </c>
      <c r="EY21" s="285">
        <f>'4-5_Prison and Probation 100K'!EY20/'4-5_Prison and Probation 100K'!EI20*100</f>
        <v>76.047904191616766</v>
      </c>
      <c r="EZ21" s="285">
        <f>'4-5_Prison and Probation 100K'!EZ20/'4-5_Prison and Probation 100K'!EJ20*100</f>
        <v>77.712609970674492</v>
      </c>
      <c r="FA21" s="285">
        <f>'4-5_Prison and Probation 100K'!FA20/'4-5_Prison and Probation 100K'!EK20*100</f>
        <v>78.231292517006807</v>
      </c>
      <c r="FB21" s="285">
        <f>'4-5_Prison and Probation 100K'!FB20/'4-5_Prison and Probation 100K'!EL20*100</f>
        <v>79.46127946127946</v>
      </c>
      <c r="FC21" s="285">
        <f>'4-5_Prison and Probation 100K'!FC20/'4-5_Prison and Probation 100K'!EM20*100</f>
        <v>74.685816876122075</v>
      </c>
      <c r="FD21" s="346">
        <f t="shared" si="16"/>
        <v>-5.9300779804569288</v>
      </c>
      <c r="FE21" s="288" t="s">
        <v>3336</v>
      </c>
      <c r="FF21" s="285" t="e">
        <f>'4-5_Prison and Probation 100K'!FF20/'4-5_Prison and Probation 100K'!EH20*100</f>
        <v>#VALUE!</v>
      </c>
      <c r="FG21" s="285" t="e">
        <f>'4-5_Prison and Probation 100K'!FG20/'4-5_Prison and Probation 100K'!EI20*100</f>
        <v>#VALUE!</v>
      </c>
      <c r="FH21" s="285" t="e">
        <f>'4-5_Prison and Probation 100K'!FH20/'4-5_Prison and Probation 100K'!EJ20*100</f>
        <v>#VALUE!</v>
      </c>
      <c r="FI21" s="285" t="e">
        <f>'4-5_Prison and Probation 100K'!FI20/'4-5_Prison and Probation 100K'!EK20*100</f>
        <v>#VALUE!</v>
      </c>
      <c r="FJ21" s="285">
        <f>'4-5_Prison and Probation 100K'!FJ20/'4-5_Prison and Probation 100K'!EL20*100</f>
        <v>0.33670033670033667</v>
      </c>
      <c r="FK21" s="285">
        <f>'4-5_Prison and Probation 100K'!FK20/'4-5_Prison and Probation 100K'!EM20*100</f>
        <v>0.17953321364452426</v>
      </c>
      <c r="FL21" s="346" t="e">
        <f t="shared" si="17"/>
        <v>#VALUE!</v>
      </c>
      <c r="FM21" s="288" t="s">
        <v>3336</v>
      </c>
      <c r="FN21" s="285" t="e">
        <f>'4-5_Prison and Probation 100K'!FN20/'4-5_Prison and Probation 100K'!FF20*100</f>
        <v>#VALUE!</v>
      </c>
      <c r="FO21" s="285" t="e">
        <f>'4-5_Prison and Probation 100K'!FO20/'4-5_Prison and Probation 100K'!FG20*100</f>
        <v>#VALUE!</v>
      </c>
      <c r="FP21" s="285" t="e">
        <f>'4-5_Prison and Probation 100K'!FP20/'4-5_Prison and Probation 100K'!FH20*100</f>
        <v>#VALUE!</v>
      </c>
      <c r="FQ21" s="285" t="e">
        <f>'4-5_Prison and Probation 100K'!FQ20/'4-5_Prison and Probation 100K'!FI20*100</f>
        <v>#VALUE!</v>
      </c>
      <c r="FR21" s="285">
        <f>'4-5_Prison and Probation 100K'!FR20/'4-5_Prison and Probation 100K'!FJ20*100</f>
        <v>100</v>
      </c>
      <c r="FS21" s="285">
        <f>'4-5_Prison and Probation 100K'!FS20/'4-5_Prison and Probation 100K'!FK20*100</f>
        <v>100</v>
      </c>
      <c r="FT21" s="346" t="e">
        <f t="shared" si="18"/>
        <v>#VALUE!</v>
      </c>
      <c r="FU21" s="288" t="s">
        <v>3336</v>
      </c>
      <c r="FV21" s="285">
        <f>'4-5_Prison and Probation 100K'!FV20/'4-5_Prison and Probation 100K'!EH20*100</f>
        <v>0.90909090909090906</v>
      </c>
      <c r="FW21" s="285">
        <f>'4-5_Prison and Probation 100K'!FW20/'4-5_Prison and Probation 100K'!EI20*100</f>
        <v>0.59880239520958101</v>
      </c>
      <c r="FX21" s="285">
        <f>'4-5_Prison and Probation 100K'!FX20/'4-5_Prison and Probation 100K'!EJ20*100</f>
        <v>0.87976539589442804</v>
      </c>
      <c r="FY21" s="285">
        <f>'4-5_Prison and Probation 100K'!FY20/'4-5_Prison and Probation 100K'!EK20*100</f>
        <v>0</v>
      </c>
      <c r="FZ21" s="285">
        <f>'4-5_Prison and Probation 100K'!FZ20/'4-5_Prison and Probation 100K'!EL20*100</f>
        <v>0</v>
      </c>
      <c r="GA21" s="285">
        <f>'4-5_Prison and Probation 100K'!GA20/'4-5_Prison and Probation 100K'!EM20*100</f>
        <v>0</v>
      </c>
      <c r="GB21" s="346">
        <f t="shared" si="19"/>
        <v>-100</v>
      </c>
      <c r="GC21" s="288" t="s">
        <v>3336</v>
      </c>
      <c r="GE21" s="133">
        <f>'4-5_Prison and Probation'!HA20/'4-5_Prison and Probation 100K'!$G20*100</f>
        <v>39.197812215132174</v>
      </c>
      <c r="GF21" s="285" t="e">
        <f>'4-5_Prison and Probation 100K'!GF20/'4-5_Prison and Probation 100K'!GE20*100</f>
        <v>#VALUE!</v>
      </c>
      <c r="GG21" s="285" t="e">
        <f>'4-5_Prison and Probation 100K'!GG20/'4-5_Prison and Probation 100K'!GE20*100</f>
        <v>#VALUE!</v>
      </c>
      <c r="GH21" s="285" t="e">
        <f>'4-5_Prison and Probation 100K'!GH20/'4-5_Prison and Probation 100K'!GE20*100</f>
        <v>#VALUE!</v>
      </c>
      <c r="GI21" s="285" t="e">
        <f>'4-5_Prison and Probation 100K'!GI20/'4-5_Prison and Probation 100K'!GH20*100</f>
        <v>#VALUE!</v>
      </c>
      <c r="GJ21" s="288" t="s">
        <v>3336</v>
      </c>
      <c r="GK21" s="133" t="e">
        <f>'4-5_Prison and Probation'!HG20/'4-5_Prison and Probation 100K'!$G20*100</f>
        <v>#VALUE!</v>
      </c>
      <c r="GL21" s="285" t="e">
        <f>'4-5_Prison and Probation 100K'!GL20/'4-5_Prison and Probation 100K'!GK20*100</f>
        <v>#VALUE!</v>
      </c>
      <c r="GM21" s="285" t="e">
        <f>'4-5_Prison and Probation 100K'!GM20/'4-5_Prison and Probation 100K'!GK20*100</f>
        <v>#VALUE!</v>
      </c>
      <c r="GN21" s="285" t="e">
        <f>'4-5_Prison and Probation 100K'!GN20/'4-5_Prison and Probation 100K'!GK20*100</f>
        <v>#VALUE!</v>
      </c>
      <c r="GO21" s="285" t="e">
        <f>'4-5_Prison and Probation 100K'!GO20/'4-5_Prison and Probation 100K'!GN20*100</f>
        <v>#VALUE!</v>
      </c>
      <c r="GP21" s="288" t="s">
        <v>3336</v>
      </c>
      <c r="GQ21" s="133">
        <f>'4-5_Prison and Probation'!HM20/'4-5_Prison and Probation 100K'!$G20*100</f>
        <v>3.9501671224551802</v>
      </c>
      <c r="GR21" s="285" t="e">
        <f>'4-5_Prison and Probation 100K'!GR20/'4-5_Prison and Probation 100K'!GQ20*100</f>
        <v>#VALUE!</v>
      </c>
      <c r="GS21" s="285" t="e">
        <f>'4-5_Prison and Probation 100K'!GS20/'4-5_Prison and Probation 100K'!GQ20*100</f>
        <v>#VALUE!</v>
      </c>
      <c r="GT21" s="285" t="e">
        <f>'4-5_Prison and Probation 100K'!GT20/'4-5_Prison and Probation 100K'!GQ20*100</f>
        <v>#VALUE!</v>
      </c>
      <c r="GU21" s="285" t="e">
        <f>'4-5_Prison and Probation 100K'!GU20/'4-5_Prison and Probation 100K'!GT20*100</f>
        <v>#VALUE!</v>
      </c>
      <c r="GV21" s="288" t="s">
        <v>3336</v>
      </c>
      <c r="GW21" s="133">
        <f>'4-5_Prison and Probation'!HS20/'4-5_Prison and Probation 100K'!$G20*100</f>
        <v>6.381039197812215</v>
      </c>
      <c r="GX21" s="285" t="e">
        <f>'4-5_Prison and Probation 100K'!GX20/'4-5_Prison and Probation 100K'!GW20*100</f>
        <v>#VALUE!</v>
      </c>
      <c r="GY21" s="285" t="e">
        <f>'4-5_Prison and Probation 100K'!GY20/'4-5_Prison and Probation 100K'!GW20*100</f>
        <v>#VALUE!</v>
      </c>
      <c r="GZ21" s="285" t="e">
        <f>'4-5_Prison and Probation 100K'!GZ20/'4-5_Prison and Probation 100K'!GW20*100</f>
        <v>#VALUE!</v>
      </c>
      <c r="HA21" s="285" t="e">
        <f>'4-5_Prison and Probation 100K'!HA20/'4-5_Prison and Probation 100K'!GZ20*100</f>
        <v>#VALUE!</v>
      </c>
      <c r="HB21" s="288" t="s">
        <v>3336</v>
      </c>
      <c r="HC21" s="133" t="e">
        <f>'4-5_Prison and Probation'!HY20/'4-5_Prison and Probation 100K'!$G20*100</f>
        <v>#VALUE!</v>
      </c>
      <c r="HD21" s="285" t="e">
        <f>'4-5_Prison and Probation 100K'!HD20/'4-5_Prison and Probation 100K'!HC20*100</f>
        <v>#VALUE!</v>
      </c>
      <c r="HE21" s="285" t="e">
        <f>'4-5_Prison and Probation 100K'!HE20/'4-5_Prison and Probation 100K'!HC20*100</f>
        <v>#VALUE!</v>
      </c>
      <c r="HF21" s="285" t="e">
        <f>'4-5_Prison and Probation 100K'!HF20/'4-5_Prison and Probation 100K'!HC20*100</f>
        <v>#VALUE!</v>
      </c>
      <c r="HG21" s="285" t="e">
        <f>'4-5_Prison and Probation 100K'!HG20/'4-5_Prison and Probation 100K'!HF20*100</f>
        <v>#VALUE!</v>
      </c>
      <c r="HH21" s="288" t="s">
        <v>3336</v>
      </c>
      <c r="HI21" s="133" t="e">
        <f>'4-5_Prison and Probation'!IE20/'4-5_Prison and Probation 100K'!$G20*100</f>
        <v>#VALUE!</v>
      </c>
      <c r="HJ21" s="285" t="e">
        <f>'4-5_Prison and Probation 100K'!HJ20/'4-5_Prison and Probation 100K'!HI20*100</f>
        <v>#VALUE!</v>
      </c>
      <c r="HK21" s="285" t="e">
        <f>'4-5_Prison and Probation 100K'!HK20/'4-5_Prison and Probation 100K'!HI20*100</f>
        <v>#VALUE!</v>
      </c>
      <c r="HL21" s="285" t="e">
        <f>'4-5_Prison and Probation 100K'!HL20/'4-5_Prison and Probation 100K'!HI20*100</f>
        <v>#VALUE!</v>
      </c>
      <c r="HM21" s="285" t="e">
        <f>'4-5_Prison and Probation 100K'!HM20/'4-5_Prison and Probation 100K'!HL20*100</f>
        <v>#VALUE!</v>
      </c>
      <c r="HN21" s="288" t="s">
        <v>3336</v>
      </c>
      <c r="HO21" s="133">
        <f>'4-5_Prison and Probation'!IK20/'4-5_Prison and Probation 100K'!$G20*100</f>
        <v>2.7347310847766635</v>
      </c>
      <c r="HP21" s="285" t="e">
        <f>'4-5_Prison and Probation 100K'!HP20/'4-5_Prison and Probation 100K'!HO20*100</f>
        <v>#VALUE!</v>
      </c>
      <c r="HQ21" s="285" t="e">
        <f>'4-5_Prison and Probation 100K'!HQ20/'4-5_Prison and Probation 100K'!HO20*100</f>
        <v>#VALUE!</v>
      </c>
      <c r="HR21" s="285" t="e">
        <f>'4-5_Prison and Probation 100K'!HR20/'4-5_Prison and Probation 100K'!HO20*100</f>
        <v>#VALUE!</v>
      </c>
      <c r="HS21" s="285" t="e">
        <f>'4-5_Prison and Probation 100K'!HS20/'4-5_Prison and Probation 100K'!HR20*100</f>
        <v>#VALUE!</v>
      </c>
      <c r="HT21" s="288" t="s">
        <v>3336</v>
      </c>
      <c r="HU21" s="133" t="e">
        <f>'4-5_Prison and Probation'!IQ20/'4-5_Prison and Probation 100K'!$G20*100</f>
        <v>#VALUE!</v>
      </c>
      <c r="HV21" s="285" t="e">
        <f>'4-5_Prison and Probation 100K'!HV20/'4-5_Prison and Probation 100K'!HU20*100</f>
        <v>#VALUE!</v>
      </c>
      <c r="HW21" s="285" t="e">
        <f>'4-5_Prison and Probation 100K'!HW20/'4-5_Prison and Probation 100K'!HU20*100</f>
        <v>#VALUE!</v>
      </c>
      <c r="HX21" s="285" t="e">
        <f>'4-5_Prison and Probation 100K'!HX20/'4-5_Prison and Probation 100K'!HU20*100</f>
        <v>#VALUE!</v>
      </c>
      <c r="HY21" s="285" t="e">
        <f>'4-5_Prison and Probation 100K'!HY20/'4-5_Prison and Probation 100K'!HX20*100</f>
        <v>#VALUE!</v>
      </c>
      <c r="HZ21" s="288" t="s">
        <v>3336</v>
      </c>
      <c r="IA21" s="133">
        <f>'4-5_Prison and Probation'!IW20/'4-5_Prison and Probation 100K'!$G20*100</f>
        <v>1.2154360376785169</v>
      </c>
      <c r="IB21" s="285" t="e">
        <f>'4-5_Prison and Probation 100K'!IB20/'4-5_Prison and Probation 100K'!IA20*100</f>
        <v>#VALUE!</v>
      </c>
      <c r="IC21" s="285" t="e">
        <f>'4-5_Prison and Probation 100K'!IC20/'4-5_Prison and Probation 100K'!IA20*100</f>
        <v>#VALUE!</v>
      </c>
      <c r="ID21" s="285" t="e">
        <f>'4-5_Prison and Probation 100K'!ID20/'4-5_Prison and Probation 100K'!IA20*100</f>
        <v>#VALUE!</v>
      </c>
      <c r="IE21" s="285" t="e">
        <f>'4-5_Prison and Probation 100K'!IE20/'4-5_Prison and Probation 100K'!ID20*100</f>
        <v>#VALUE!</v>
      </c>
      <c r="IF21" s="288" t="s">
        <v>3336</v>
      </c>
      <c r="IG21" s="133">
        <f>'4-5_Prison and Probation'!JC20/'4-5_Prison and Probation 100K'!$G20*100</f>
        <v>2.4308720753570339</v>
      </c>
      <c r="IH21" s="285" t="e">
        <f>'4-5_Prison and Probation 100K'!IH20/'4-5_Prison and Probation 100K'!IG20*100</f>
        <v>#VALUE!</v>
      </c>
      <c r="II21" s="285" t="e">
        <f>'4-5_Prison and Probation 100K'!II20/'4-5_Prison and Probation 100K'!IG20*100</f>
        <v>#VALUE!</v>
      </c>
      <c r="IJ21" s="285" t="e">
        <f>'4-5_Prison and Probation 100K'!IJ20/'4-5_Prison and Probation 100K'!IG20*100</f>
        <v>#VALUE!</v>
      </c>
      <c r="IK21" s="285" t="e">
        <f>'4-5_Prison and Probation 100K'!IK20/'4-5_Prison and Probation 100K'!IJ20*100</f>
        <v>#VALUE!</v>
      </c>
      <c r="IL21" s="288" t="s">
        <v>3336</v>
      </c>
      <c r="IM21" s="133" t="e">
        <f>'4-5_Prison and Probation'!JI20/'4-5_Prison and Probation 100K'!$G20*100</f>
        <v>#VALUE!</v>
      </c>
      <c r="IN21" s="285" t="e">
        <f>'4-5_Prison and Probation 100K'!IN20/'4-5_Prison and Probation 100K'!IM20*100</f>
        <v>#VALUE!</v>
      </c>
      <c r="IO21" s="285" t="e">
        <f>'4-5_Prison and Probation 100K'!IO20/'4-5_Prison and Probation 100K'!IM20*100</f>
        <v>#VALUE!</v>
      </c>
      <c r="IP21" s="285" t="e">
        <f>'4-5_Prison and Probation 100K'!IP20/'4-5_Prison and Probation 100K'!IM20*100</f>
        <v>#VALUE!</v>
      </c>
      <c r="IQ21" s="285" t="e">
        <f>'4-5_Prison and Probation 100K'!IQ20/'4-5_Prison and Probation 100K'!IP20*100</f>
        <v>#VALUE!</v>
      </c>
      <c r="IR21" s="288" t="s">
        <v>3336</v>
      </c>
      <c r="IS21" s="133">
        <f>'4-5_Prison and Probation'!JO20/'4-5_Prison and Probation 100K'!$G20*100</f>
        <v>10.938924339106654</v>
      </c>
      <c r="IT21" s="285" t="e">
        <f>'4-5_Prison and Probation 100K'!IT20/'4-5_Prison and Probation 100K'!IS20*100</f>
        <v>#VALUE!</v>
      </c>
      <c r="IU21" s="285" t="e">
        <f>'4-5_Prison and Probation 100K'!IU20/'4-5_Prison and Probation 100K'!IS20*100</f>
        <v>#VALUE!</v>
      </c>
      <c r="IV21" s="285" t="e">
        <f>'4-5_Prison and Probation 100K'!IV20/'4-5_Prison and Probation 100K'!IS20*100</f>
        <v>#VALUE!</v>
      </c>
      <c r="IW21" s="285" t="e">
        <f>'4-5_Prison and Probation 100K'!IW20/'4-5_Prison and Probation 100K'!IV20*100</f>
        <v>#VALUE!</v>
      </c>
      <c r="IX21" s="381" t="s">
        <v>3336</v>
      </c>
      <c r="IY21" s="133">
        <f>'4-5_Prison and Probation'!KO20/'4-5_Prison and Probation 100K'!H20*100</f>
        <v>34.613522429622677</v>
      </c>
      <c r="IZ21" s="285">
        <f>'4-5_Prison and Probation'!AO20/'4-5_Prison and Probation'!KO20</f>
        <v>1.0773240660295396</v>
      </c>
      <c r="JA21" s="133">
        <f>'4-5_Prison and Probation 100K'!IZ20/'4-5_Prison and Probation 100K'!IY20*100</f>
        <v>100</v>
      </c>
      <c r="JB21" s="133" t="e">
        <f>'4-5_Prison and Probation 100K'!JA20/'4-5_Prison and Probation 100K'!IY20*100</f>
        <v>#VALUE!</v>
      </c>
      <c r="JC21" s="288" t="s">
        <v>3336</v>
      </c>
      <c r="JD21" s="285">
        <f>'4-5_Prison and Probation 100K'!JC20/'4-5_Prison and Probation 100K'!IY20*100</f>
        <v>19.374456993918336</v>
      </c>
      <c r="JE21" s="285" t="e">
        <f>'4-5_Prison and Probation 100K'!JD20/'4-5_Prison and Probation 100K'!IY20*100</f>
        <v>#VALUE!</v>
      </c>
      <c r="JF21" s="285">
        <f>'4-5_Prison and Probation 100K'!JE20/'4-5_Prison and Probation 100K'!JC20*100</f>
        <v>73.094170403587441</v>
      </c>
      <c r="JG21" s="285" t="e">
        <f>'4-5_Prison and Probation 100K'!JF20/'4-5_Prison and Probation 100K'!JD20*100</f>
        <v>#VALUE!</v>
      </c>
      <c r="JH21" s="285">
        <f>'4-5_Prison and Probation 100K'!JG20/'4-5_Prison and Probation 100K'!JC20*100</f>
        <v>26.905829596412556</v>
      </c>
      <c r="JI21" s="285" t="e">
        <f>'4-5_Prison and Probation 100K'!JH20/'4-5_Prison and Probation 100K'!JD20*100</f>
        <v>#VALUE!</v>
      </c>
      <c r="JJ21" s="285">
        <f>'4-5_Prison and Probation 100K'!JI20/'4-5_Prison and Probation 100K'!JC20*100</f>
        <v>0</v>
      </c>
      <c r="JK21" s="285" t="e">
        <f>'4-5_Prison and Probation 100K'!JJ20/'4-5_Prison and Probation 100K'!JD20*100</f>
        <v>#VALUE!</v>
      </c>
      <c r="JL21" s="285">
        <f>'4-5_Prison and Probation 100K'!JK20/'4-5_Prison and Probation 100K'!IZ20*100</f>
        <v>80.625543006081671</v>
      </c>
      <c r="JM21" s="285" t="e">
        <f>'4-5_Prison and Probation 100K'!JL20/'4-5_Prison and Probation 100K'!JA20*100</f>
        <v>#VALUE!</v>
      </c>
      <c r="JN21" s="288" t="s">
        <v>3336</v>
      </c>
      <c r="JO21" s="285">
        <f>'4-5_Prison and Probation 100K'!JN20/'4-5_Prison and Probation 100K'!JK20*100</f>
        <v>3.2327586206896552</v>
      </c>
      <c r="JP21" s="285" t="e">
        <f>'4-5_Prison and Probation 100K'!JO20/'4-5_Prison and Probation 100K'!JL20</f>
        <v>#VALUE!</v>
      </c>
      <c r="JQ21" s="285">
        <f>'4-5_Prison and Probation 100K'!JP20/'4-5_Prison and Probation 100K'!JK20*100</f>
        <v>82.974137931034491</v>
      </c>
      <c r="JR21" s="285" t="e">
        <f>'4-5_Prison and Probation 100K'!JQ20/'4-5_Prison and Probation 100K'!JL20*100</f>
        <v>#VALUE!</v>
      </c>
      <c r="JS21" s="285">
        <f>'4-5_Prison and Probation 100K'!JR20/'4-5_Prison and Probation 100K'!JK20*100</f>
        <v>0</v>
      </c>
      <c r="JT21" s="285" t="e">
        <f>'4-5_Prison and Probation 100K'!JS20/'4-5_Prison and Probation 100K'!JL20*100</f>
        <v>#VALUE!</v>
      </c>
      <c r="JU21" s="288" t="s">
        <v>3336</v>
      </c>
      <c r="JV21" s="285" t="e">
        <f>'4-5_Prison and Probation 100K'!JU20/'4-5_Prison and Probation 100K'!JK20*100</f>
        <v>#VALUE!</v>
      </c>
      <c r="JW21" s="285" t="e">
        <f>'4-5_Prison and Probation 100K'!JV20/'4-5_Prison and Probation 100K'!JL20*100</f>
        <v>#VALUE!</v>
      </c>
      <c r="JX21" s="285">
        <f>'4-5_Prison and Probation 100K'!JW20/'4-5_Prison and Probation 100K'!JK20*100</f>
        <v>2.478448275862069</v>
      </c>
      <c r="JY21" s="285" t="e">
        <f>'4-5_Prison and Probation 100K'!JX20/'4-5_Prison and Probation 100K'!JL20*100</f>
        <v>#VALUE!</v>
      </c>
      <c r="JZ21" s="285">
        <f>'4-5_Prison and Probation 100K'!JY20/'4-5_Prison and Probation 100K'!JK20*100</f>
        <v>2.1551724137931041</v>
      </c>
      <c r="KA21" s="285" t="e">
        <f>'4-5_Prison and Probation 100K'!JZ20/'4-5_Prison and Probation 100K'!JL20*100</f>
        <v>#VALUE!</v>
      </c>
      <c r="KB21" s="288" t="s">
        <v>3336</v>
      </c>
      <c r="KC21" s="285">
        <f>'4-5_Prison and Probation 100K'!KB20/'4-5_Prison and Probation 100K'!JK20*100</f>
        <v>10.775862068965518</v>
      </c>
      <c r="KD21" s="285" t="e">
        <f>'4-5_Prison and Probation 100K'!KC20/'4-5_Prison and Probation 100K'!JL20*100</f>
        <v>#VALUE!</v>
      </c>
      <c r="KE21" s="285">
        <f>'4-5_Prison and Probation 100K'!KD20/'4-5_Prison and Probation 100K'!JK20*100</f>
        <v>3.0172413793103448</v>
      </c>
      <c r="KF21" s="285" t="e">
        <f>'4-5_Prison and Probation 100K'!KE20/'4-5_Prison and Probation 100K'!JL20*100</f>
        <v>#VALUE!</v>
      </c>
      <c r="KG21" s="288" t="s">
        <v>3336</v>
      </c>
      <c r="KH21" s="285">
        <f>'4-5_Prison and Probation 100K'!KG20</f>
        <v>54.694621695533272</v>
      </c>
      <c r="KI21" s="285">
        <f>'4-5_Prison and Probation 100K'!KH20/'4-5_Prison and Probation 100K'!KG20*100</f>
        <v>8.3333333333333321</v>
      </c>
      <c r="KJ21" s="285">
        <f>'4-5_Prison and Probation 100K'!KI20/'4-5_Prison and Probation 100K'!KG20*100</f>
        <v>5</v>
      </c>
      <c r="KK21" s="285">
        <f>'4-5_Prison and Probation 100K'!KJ20/'4-5_Prison and Probation 100K'!KG20*100</f>
        <v>3.3333333333333335</v>
      </c>
      <c r="KL21" s="285" t="e">
        <f>'4-5_Prison and Probation 100K'!KK20/'4-5_Prison and Probation 100K'!KJ20*100</f>
        <v>#VALUE!</v>
      </c>
      <c r="KM21" s="288" t="s">
        <v>3336</v>
      </c>
      <c r="KN21" s="285">
        <f>'4-5_Prison and Probation'!OZ20/G21*100</f>
        <v>96.931024004861726</v>
      </c>
      <c r="KO21" s="285" t="e">
        <f>'4-5_Prison and Probation 100K'!KN20/'4-5_Prison and Probation 100K'!KM20*100</f>
        <v>#VALUE!</v>
      </c>
      <c r="KP21" s="285" t="e">
        <f>'4-5_Prison and Probation 100K'!KO20/'4-5_Prison and Probation 100K'!KM20*100</f>
        <v>#VALUE!</v>
      </c>
      <c r="KQ21" s="285" t="e">
        <f>'4-5_Prison and Probation 100K'!KP20/'4-5_Prison and Probation 100K'!KM20*100</f>
        <v>#VALUE!</v>
      </c>
      <c r="KR21" s="285" t="e">
        <f>'4-5_Prison and Probation 100K'!KQ20/'4-5_Prison and Probation 100K'!KP20*100</f>
        <v>#VALUE!</v>
      </c>
      <c r="KS21" s="288" t="s">
        <v>3336</v>
      </c>
      <c r="KT21" s="285" t="e">
        <f>'4-5_Prison and Probation'!PF20/G21*100</f>
        <v>#VALUE!</v>
      </c>
      <c r="KU21" s="285" t="e">
        <f>'4-5_Prison and Probation'!PG20/'4-5_Prison and Probation'!PF20*100</f>
        <v>#VALUE!</v>
      </c>
      <c r="KV21" s="285" t="e">
        <f>'4-5_Prison and Probation'!PH20/'4-5_Prison and Probation'!PF20*100</f>
        <v>#VALUE!</v>
      </c>
      <c r="KW21" s="285" t="e">
        <f>'4-5_Prison and Probation'!PI20/'4-5_Prison and Probation'!PF20*100</f>
        <v>#VALUE!</v>
      </c>
      <c r="KX21" s="285" t="e">
        <f>'4-5_Prison and Probation'!PJ20/'4-5_Prison and Probation'!PF20*100</f>
        <v>#VALUE!</v>
      </c>
      <c r="KY21" s="285" t="e">
        <f>'4-5_Prison and Probation'!PK20/'4-5_Prison and Probation'!PF20*100</f>
        <v>#VALUE!</v>
      </c>
      <c r="KZ21" s="285" t="e">
        <f>'4-5_Prison and Probation'!PL20/'4-5_Prison and Probation'!PF20*100</f>
        <v>#VALUE!</v>
      </c>
      <c r="LA21" s="288" t="s">
        <v>3336</v>
      </c>
      <c r="LB21" s="285" t="e">
        <f>'4-5_Prison and Probation'!PN20/G21*100</f>
        <v>#VALUE!</v>
      </c>
      <c r="LC21" s="285" t="e">
        <f>'4-5_Prison and Probation'!PO20/G21*100</f>
        <v>#VALUE!</v>
      </c>
      <c r="LD21" s="288" t="s">
        <v>3336</v>
      </c>
      <c r="LE21" s="285" t="e">
        <f>'4-5_Prison and Probation 100K'!LD20/'4-5_Prison and Probation 100K'!LA20*100</f>
        <v>#VALUE!</v>
      </c>
      <c r="LF21" s="285" t="e">
        <f>'4-5_Prison and Probation 100K'!LE20/'4-5_Prison and Probation 100K'!LB20*100</f>
        <v>#VALUE!</v>
      </c>
      <c r="LG21" s="285" t="e">
        <f>'4-5_Prison and Probation 100K'!LF20/'4-5_Prison and Probation 100K'!LA20*100</f>
        <v>#VALUE!</v>
      </c>
      <c r="LH21" s="285" t="e">
        <f>'4-5_Prison and Probation 100K'!LG20/'4-5_Prison and Probation 100K'!LB20*100</f>
        <v>#VALUE!</v>
      </c>
      <c r="LI21" s="285" t="e">
        <f>'4-5_Prison and Probation 100K'!LH20/'4-5_Prison and Probation 100K'!LA20*100</f>
        <v>#VALUE!</v>
      </c>
      <c r="LJ21" s="285" t="e">
        <f>'4-5_Prison and Probation 100K'!LI20/'4-5_Prison and Probation 100K'!LB20*100</f>
        <v>#VALUE!</v>
      </c>
      <c r="LK21" s="288" t="s">
        <v>3336</v>
      </c>
      <c r="LL21" s="285" t="e">
        <f>'4-5_Prison and Probation 100K'!LK20/'4-5_Prison and Probation 100K'!LA20*100</f>
        <v>#VALUE!</v>
      </c>
      <c r="LM21" s="285" t="e">
        <f>'4-5_Prison and Probation 100K'!LL20/'4-5_Prison and Probation 100K'!LB20*100</f>
        <v>#VALUE!</v>
      </c>
      <c r="LN21" s="285" t="e">
        <f>'4-5_Prison and Probation 100K'!LM20/'4-5_Prison and Probation 100K'!LA20*100</f>
        <v>#VALUE!</v>
      </c>
      <c r="LO21" s="285" t="e">
        <f>'4-5_Prison and Probation 100K'!LN20/'4-5_Prison and Probation 100K'!LB20*100</f>
        <v>#VALUE!</v>
      </c>
      <c r="LP21" s="285" t="e">
        <f>'4-5_Prison and Probation 100K'!LO20/'4-5_Prison and Probation 100K'!LA20*100</f>
        <v>#VALUE!</v>
      </c>
      <c r="LQ21" s="285" t="e">
        <f>'4-5_Prison and Probation 100K'!LP20/'4-5_Prison and Probation 100K'!LB20*100</f>
        <v>#VALUE!</v>
      </c>
      <c r="LR21" s="288" t="s">
        <v>3336</v>
      </c>
      <c r="LS21" s="285" t="e">
        <f>'4-5_Prison and Probation 100K'!LR20/'4-5_Prison and Probation 100K'!LA20*100</f>
        <v>#VALUE!</v>
      </c>
      <c r="LT21" s="285" t="e">
        <f>'4-5_Prison and Probation 100K'!LS20/'4-5_Prison and Probation 100K'!LB20*100</f>
        <v>#VALUE!</v>
      </c>
      <c r="LU21" s="285" t="e">
        <f>'4-5_Prison and Probation 100K'!LT20/'4-5_Prison and Probation 100K'!LA20*100</f>
        <v>#VALUE!</v>
      </c>
      <c r="LV21" s="285" t="e">
        <f>'4-5_Prison and Probation 100K'!LU20/'4-5_Prison and Probation 100K'!LB20*100</f>
        <v>#VALUE!</v>
      </c>
      <c r="LW21" s="285" t="e">
        <f>'4-5_Prison and Probation 100K'!LV20/'4-5_Prison and Probation 100K'!LA20*100</f>
        <v>#VALUE!</v>
      </c>
      <c r="LX21" s="285" t="e">
        <f>'4-5_Prison and Probation 100K'!LW20/'4-5_Prison and Probation 100K'!LB20*100</f>
        <v>#VALUE!</v>
      </c>
      <c r="LY21" s="288" t="s">
        <v>3336</v>
      </c>
      <c r="LZ21" s="285" t="e">
        <f>'4-5_Prison and Probation 100K'!LY20/'4-5_Prison and Probation 100K'!LA20*100</f>
        <v>#VALUE!</v>
      </c>
      <c r="MA21" s="285" t="e">
        <f>'4-5_Prison and Probation 100K'!LZ20/'4-5_Prison and Probation 100K'!LB20*100</f>
        <v>#VALUE!</v>
      </c>
      <c r="MB21" s="285" t="e">
        <f>'4-5_Prison and Probation 100K'!MA20/'4-5_Prison and Probation 100K'!LA20*100</f>
        <v>#VALUE!</v>
      </c>
      <c r="MC21" s="285" t="e">
        <f>'4-5_Prison and Probation 100K'!MB20/'4-5_Prison and Probation 100K'!LB20*100</f>
        <v>#VALUE!</v>
      </c>
      <c r="MD21" s="285" t="e">
        <f>'4-5_Prison and Probation 100K'!MC20/'4-5_Prison and Probation 100K'!LA20*100</f>
        <v>#VALUE!</v>
      </c>
      <c r="ME21" s="285" t="e">
        <f>'4-5_Prison and Probation 100K'!MD20/'4-5_Prison and Probation 100K'!LB20*100</f>
        <v>#VALUE!</v>
      </c>
      <c r="MF21" s="288" t="s">
        <v>3336</v>
      </c>
      <c r="MG21" s="285">
        <f>'4-5_Prison and Probation 100K'!MF20</f>
        <v>52.263749620176235</v>
      </c>
      <c r="MH21" s="285">
        <f>'4-5_Prison and Probation 100K'!MG20/'4-5_Prison and Probation 100K'!MF20*100</f>
        <v>80.813953488372093</v>
      </c>
      <c r="MI21" s="285">
        <f>'4-5_Prison and Probation 100K'!MH20/'4-5_Prison and Probation 100K'!MF20*100</f>
        <v>4.0697674418604652</v>
      </c>
      <c r="MJ21" s="285">
        <f>'4-5_Prison and Probation 100K'!MI20/'4-5_Prison and Probation 100K'!MF20*100</f>
        <v>15.11627906976744</v>
      </c>
      <c r="MK21" s="285">
        <f>'4-5_Prison and Probation 100K'!MJ20/'4-5_Prison and Probation 100K'!MF20*100</f>
        <v>0</v>
      </c>
      <c r="ML21" s="285">
        <f>'4-5_Prison and Probation 100K'!MK20/'4-5_Prison and Probation 100K'!MF20*100</f>
        <v>0</v>
      </c>
      <c r="MM21" s="285" t="e">
        <f>'4-5_Prison and Probation 100K'!ML20/'4-5_Prison and Probation 100K'!MF20*100</f>
        <v>#VALUE!</v>
      </c>
      <c r="MN21" s="288" t="s">
        <v>3336</v>
      </c>
      <c r="MO21" s="285">
        <f>'4-5_Prison and Probation 100K'!MN20</f>
        <v>2.4308720753570339</v>
      </c>
      <c r="MP21" s="288" t="s">
        <v>3336</v>
      </c>
      <c r="MQ21" s="285">
        <f>'4-5_Prison and Probation 100K'!MP20/'4-5_Prison and Probation 100K'!MN20*100</f>
        <v>12.5</v>
      </c>
      <c r="MR21" s="285" t="e">
        <f>'4-5_Prison and Probation 100K'!MQ20/'4-5_Prison and Probation 100K'!MN20*100</f>
        <v>#VALUE!</v>
      </c>
      <c r="MS21" s="285" t="e">
        <f>'4-5_Prison and Probation 100K'!MR20/'4-5_Prison and Probation 100K'!MN20*100</f>
        <v>#VALUE!</v>
      </c>
      <c r="MT21" s="285">
        <f>'4-5_Prison and Probation 100K'!MS20/'4-5_Prison and Probation 100K'!MN20*100</f>
        <v>50</v>
      </c>
      <c r="MU21" s="288" t="s">
        <v>3336</v>
      </c>
      <c r="MV21" s="285" t="e">
        <f>'4-5_Prison and Probation 100K'!MU20/'4-5_Prison and Probation 100K'!MN20*100</f>
        <v>#VALUE!</v>
      </c>
      <c r="MW21" s="285">
        <f>'4-5_Prison and Probation 100K'!MV20/'4-5_Prison and Probation 100K'!MN20*100</f>
        <v>12.5</v>
      </c>
      <c r="MX21" s="285" t="e">
        <f>'4-5_Prison and Probation 100K'!MW20/'4-5_Prison and Probation 100K'!MN20*100</f>
        <v>#VALUE!</v>
      </c>
      <c r="MY21" s="285">
        <f>'4-5_Prison and Probation 100K'!MX20/'4-5_Prison and Probation 100K'!MN20*100</f>
        <v>37.5</v>
      </c>
      <c r="MZ21" s="288" t="s">
        <v>3336</v>
      </c>
      <c r="NA21" s="285" t="e">
        <f>'4-5_Prison and Probation 100K'!MZ20</f>
        <v>#VALUE!</v>
      </c>
      <c r="NB21" s="285" t="e">
        <f>'4-5_Prison and Probation 100K'!NA20/'4-5_Prison and Probation 100K'!MZ20*100</f>
        <v>#VALUE!</v>
      </c>
      <c r="NC21" s="285" t="e">
        <f>'4-5_Prison and Probation 100K'!NB20/'4-5_Prison and Probation 100K'!MZ20*100</f>
        <v>#VALUE!</v>
      </c>
      <c r="ND21" s="285" t="e">
        <f>'4-5_Prison and Probation 100K'!NC20/'4-5_Prison and Probation 100K'!MZ20*100</f>
        <v>#VALUE!</v>
      </c>
      <c r="NG21" s="133">
        <f t="shared" si="0"/>
        <v>39.197812215132174</v>
      </c>
      <c r="NH21" s="285" t="e">
        <f>'4-5_Prison and Probation'!HG20/'4-5_Prison and Probation'!$HA20*100</f>
        <v>#VALUE!</v>
      </c>
      <c r="NI21" s="285">
        <f>'4-5_Prison and Probation'!HM20/'4-5_Prison and Probation'!$HA20*100</f>
        <v>10.077519379844961</v>
      </c>
      <c r="NJ21" s="285">
        <f>'4-5_Prison and Probation'!HS20/'4-5_Prison and Probation'!$HA20*100</f>
        <v>16.279069767441861</v>
      </c>
      <c r="NK21" s="285" t="e">
        <f>'4-5_Prison and Probation'!HY20/'4-5_Prison and Probation'!$HA20*100</f>
        <v>#VALUE!</v>
      </c>
      <c r="NL21" s="285" t="e">
        <f>'4-5_Prison and Probation'!IE20/'4-5_Prison and Probation'!$HA20*100</f>
        <v>#VALUE!</v>
      </c>
      <c r="NM21" s="285">
        <f>'4-5_Prison and Probation'!IK20/'4-5_Prison and Probation'!$HA20*100</f>
        <v>6.9767441860465116</v>
      </c>
      <c r="NN21" s="285" t="e">
        <f>'4-5_Prison and Probation'!IQ20/'4-5_Prison and Probation'!$HA20*100</f>
        <v>#VALUE!</v>
      </c>
      <c r="NO21" s="285">
        <f>'4-5_Prison and Probation'!IW20/'4-5_Prison and Probation'!$HA20*100</f>
        <v>3.1007751937984498</v>
      </c>
      <c r="NP21" s="285">
        <f>'4-5_Prison and Probation'!JC20/'4-5_Prison and Probation'!$HA20*100</f>
        <v>6.2015503875968996</v>
      </c>
      <c r="NQ21" s="285" t="e">
        <f>'4-5_Prison and Probation'!JI20/'4-5_Prison and Probation'!$HA20*100</f>
        <v>#VALUE!</v>
      </c>
      <c r="NR21" s="285">
        <f>'4-5_Prison and Probation'!JO20/'4-5_Prison and Probation'!$HA20*100</f>
        <v>27.906976744186046</v>
      </c>
      <c r="NU21" s="285">
        <f>'4-5_Prison and Probation'!HA20/'4-5_Prison and Probation 100K'!$G20*100</f>
        <v>39.197812215132174</v>
      </c>
      <c r="NV21" s="285" t="e">
        <f>'4-5_Prison and Probation'!HG20/'4-5_Prison and Probation 100K'!$G20*100</f>
        <v>#VALUE!</v>
      </c>
      <c r="NW21" s="285">
        <f>'4-5_Prison and Probation'!HM20/'4-5_Prison and Probation 100K'!$G20*100</f>
        <v>3.9501671224551802</v>
      </c>
      <c r="NX21" s="285">
        <f>'4-5_Prison and Probation'!HS20/'4-5_Prison and Probation 100K'!$G20*100</f>
        <v>6.381039197812215</v>
      </c>
      <c r="NY21" s="285" t="e">
        <f>'4-5_Prison and Probation'!HY20/'4-5_Prison and Probation 100K'!$G20*100</f>
        <v>#VALUE!</v>
      </c>
      <c r="NZ21" s="285" t="e">
        <f>'4-5_Prison and Probation'!IE20/'4-5_Prison and Probation 100K'!$G20*100</f>
        <v>#VALUE!</v>
      </c>
      <c r="OA21" s="285">
        <f>'4-5_Prison and Probation'!IK20/'4-5_Prison and Probation 100K'!$G20*100</f>
        <v>2.7347310847766635</v>
      </c>
      <c r="OB21" s="285" t="e">
        <f>'4-5_Prison and Probation'!IQ20/'4-5_Prison and Probation 100K'!$G20*100</f>
        <v>#VALUE!</v>
      </c>
      <c r="OC21" s="285">
        <f>'4-5_Prison and Probation'!IW20/'4-5_Prison and Probation 100K'!$G20*100</f>
        <v>1.2154360376785169</v>
      </c>
      <c r="OD21" s="285">
        <f>'4-5_Prison and Probation'!JC20/'4-5_Prison and Probation 100K'!$G20*100</f>
        <v>2.4308720753570339</v>
      </c>
      <c r="OE21" s="285" t="e">
        <f>'4-5_Prison and Probation'!JI20/'4-5_Prison and Probation 100K'!$G20*100</f>
        <v>#VALUE!</v>
      </c>
      <c r="OF21" s="285">
        <f>'4-5_Prison and Probation'!JO20/'4-5_Prison and Probation 100K'!$G20*100</f>
        <v>10.938924339106654</v>
      </c>
      <c r="OI21" s="133">
        <f>10000/'4-5_Prison and Probation'!$AJ20*'4-5_Prison and Probation'!DW20</f>
        <v>0</v>
      </c>
      <c r="OJ21" s="133">
        <f>10000/'4-5_Prison and Probation'!$AJ20*'4-5_Prison and Probation'!DX20</f>
        <v>67.114093959731548</v>
      </c>
      <c r="OK21" s="133">
        <f>10000/'4-5_Prison and Probation'!$AJ20*'4-5_Prison and Probation'!DY20</f>
        <v>134.2281879194631</v>
      </c>
      <c r="OL21" s="133">
        <f>10000/'4-5_Prison and Probation'!$AJ20*'4-5_Prison and Probation'!DZ20</f>
        <v>0</v>
      </c>
      <c r="OM21" s="133">
        <f>10000/'4-5_Prison and Probation'!$AJ20*'4-5_Prison and Probation'!EA20</f>
        <v>0</v>
      </c>
      <c r="ON21" s="133">
        <f>10000/'4-5_Prison and Probation'!$AJ20*'4-5_Prison and Probation'!EB20</f>
        <v>0</v>
      </c>
      <c r="OP21" s="133" t="e">
        <f>'4-5_Prison and Probation'!ED20/'4-5_Prison and Probation'!DW20*100</f>
        <v>#DIV/0!</v>
      </c>
      <c r="OQ21" s="133">
        <f>'4-5_Prison and Probation'!EE20/'4-5_Prison and Probation'!DX20*100</f>
        <v>0</v>
      </c>
      <c r="OR21" s="133">
        <f>'4-5_Prison and Probation'!EF20/'4-5_Prison and Probation'!DY20*100</f>
        <v>50</v>
      </c>
      <c r="OS21" s="133" t="e">
        <f>'4-5_Prison and Probation'!EG20/'4-5_Prison and Probation'!DZ20*100</f>
        <v>#DIV/0!</v>
      </c>
      <c r="OT21" s="133" t="e">
        <f>'4-5_Prison and Probation'!EH20/'4-5_Prison and Probation'!EA20*100</f>
        <v>#DIV/0!</v>
      </c>
      <c r="OU21" s="133" t="e">
        <f>'4-5_Prison and Probation'!EI20/'4-5_Prison and Probation'!EB20*100</f>
        <v>#DIV/0!</v>
      </c>
      <c r="OW21" s="133" t="e">
        <f>'4-5_Prison and Probation'!EK20/'4-5_Prison and Probation'!ED20*100</f>
        <v>#VALUE!</v>
      </c>
      <c r="OX21" s="133" t="e">
        <f>'4-5_Prison and Probation'!EL20/'4-5_Prison and Probation'!EE20*100</f>
        <v>#VALUE!</v>
      </c>
      <c r="OY21" s="133">
        <f>'4-5_Prison and Probation'!EM20/'4-5_Prison and Probation'!EF20*100</f>
        <v>0</v>
      </c>
      <c r="OZ21" s="133" t="e">
        <f>'4-5_Prison and Probation'!EN20/'4-5_Prison and Probation'!EG20*100</f>
        <v>#DIV/0!</v>
      </c>
      <c r="PA21" s="133" t="e">
        <f>'4-5_Prison and Probation'!EO20/'4-5_Prison and Probation'!EH20*100</f>
        <v>#DIV/0!</v>
      </c>
      <c r="PB21" s="133" t="e">
        <f>'4-5_Prison and Probation'!EP20/'4-5_Prison and Probation'!EI20*100</f>
        <v>#DIV/0!</v>
      </c>
      <c r="PC21" s="133"/>
      <c r="PF21" s="285">
        <f>'4-5_Prison and Probation'!$AO20/'4-5_Prison and Probation'!LF20</f>
        <v>1.6103896103896105</v>
      </c>
      <c r="PG21" s="285" t="e">
        <f>'4-5_Prison and Probation'!$AO20/'4-5_Prison and Probation'!LH20</f>
        <v>#DIV/0!</v>
      </c>
      <c r="PH21" s="285" t="e">
        <f>'4-5_Prison and Probation'!$AO20/'4-5_Prison and Probation'!LK20</f>
        <v>#VALUE!</v>
      </c>
      <c r="PI21" s="285">
        <f>'4-5_Prison and Probation'!$AO20/'4-5_Prison and Probation'!LM20</f>
        <v>53.913043478260875</v>
      </c>
      <c r="PJ21" s="285">
        <f>'4-5_Prison and Probation'!$AO20/'4-5_Prison and Probation'!LO20</f>
        <v>62</v>
      </c>
      <c r="PK21" s="285">
        <f>'4-5_Prison and Probation'!$AO20/'4-5_Prison and Probation'!LR20</f>
        <v>12.4</v>
      </c>
      <c r="PO21" s="133">
        <f>'4-5_Prison and Probation'!KP20/'4-5_Prison and Probation 100K'!H20*100</f>
        <v>34.613522429622677</v>
      </c>
      <c r="PP21" s="133">
        <f>'4-5_Prison and Probation'!KS20/'4-5_Prison and Probation'!KP20*100</f>
        <v>19.374456993918336</v>
      </c>
      <c r="PQ21" s="133">
        <f>'4-5_Prison and Probation'!LA20/'4-5_Prison and Probation'!KP20*100</f>
        <v>80.625543006081671</v>
      </c>
      <c r="PR21" s="133" t="e">
        <f>'4-5_Prison and Probation'!KQ20/'4-5_Prison and Probation 100K'!H20*100</f>
        <v>#VALUE!</v>
      </c>
      <c r="PS21" s="133" t="e">
        <f>'4-5_Prison and Probation'!KT20/'4-5_Prison and Probation'!KQ20*100</f>
        <v>#VALUE!</v>
      </c>
      <c r="PT21" s="133" t="e">
        <f>'4-5_Prison and Probation'!LB20/'4-5_Prison and Probation'!KQ20*100</f>
        <v>#VALUE!</v>
      </c>
      <c r="PX21" s="133" t="e">
        <f>'4-5_Prison and Probation'!LG20/'4-5_Prison and Probation'!$KQ20*100</f>
        <v>#VALUE!</v>
      </c>
      <c r="PY21" s="133" t="e">
        <f>'4-5_Prison and Probation'!LI20/'4-5_Prison and Probation'!$KQ20*100</f>
        <v>#VALUE!</v>
      </c>
      <c r="PZ21" s="133" t="e">
        <f>'4-5_Prison and Probation'!LL20/'4-5_Prison and Probation'!$KQ20*100</f>
        <v>#VALUE!</v>
      </c>
      <c r="QA21" s="133" t="e">
        <f>'4-5_Prison and Probation'!LN20/'4-5_Prison and Probation'!$KQ20*100</f>
        <v>#VALUE!</v>
      </c>
      <c r="QB21" s="133" t="e">
        <f>'4-5_Prison and Probation'!LP20/'4-5_Prison and Probation'!$KQ20*100</f>
        <v>#VALUE!</v>
      </c>
      <c r="QC21" s="133" t="e">
        <f>'4-5_Prison and Probation'!LS20/'4-5_Prison and Probation'!$KQ20*100</f>
        <v>#VALUE!</v>
      </c>
    </row>
    <row r="22" spans="1:445">
      <c r="A22" s="285">
        <v>20</v>
      </c>
      <c r="B22" s="292" t="s">
        <v>43</v>
      </c>
      <c r="C22" s="248">
        <v>4570.8810000000003</v>
      </c>
      <c r="D22" s="248">
        <v>4589.2870000000003</v>
      </c>
      <c r="E22" s="248">
        <v>4609.7790000000005</v>
      </c>
      <c r="F22" s="248">
        <v>4637.8519999999999</v>
      </c>
      <c r="G22" s="248">
        <v>4677.6270000000004</v>
      </c>
      <c r="H22" s="248">
        <v>4726.2860000000001</v>
      </c>
      <c r="I22" s="288" t="s">
        <v>3336</v>
      </c>
      <c r="J22" s="133">
        <f>'4-5_Prison and Probation 100K'!J21</f>
        <v>93.133030590820454</v>
      </c>
      <c r="K22" s="133">
        <f>'4-5_Prison and Probation 100K'!K21</f>
        <v>94.197638979649781</v>
      </c>
      <c r="L22" s="133">
        <f>'4-5_Prison and Probation 100K'!L21</f>
        <v>88.182101571463605</v>
      </c>
      <c r="M22" s="133">
        <f>'4-5_Prison and Probation 100K'!M21</f>
        <v>82.559771204428259</v>
      </c>
      <c r="N22" s="133">
        <f>'4-5_Prison and Probation 100K'!N21</f>
        <v>80.083341403664704</v>
      </c>
      <c r="O22" s="133">
        <f>'4-5_Prison and Probation 100K'!O21</f>
        <v>78.031672226352782</v>
      </c>
      <c r="P22" s="346">
        <f t="shared" si="1"/>
        <v>-16.21482546918871</v>
      </c>
      <c r="Q22" s="288" t="s">
        <v>3336</v>
      </c>
      <c r="R22" s="133">
        <f>'4-5_Prison and Probation 100K'!R21/'4-5_Prison and Probation 100K'!J21*100</f>
        <v>14.376321353065538</v>
      </c>
      <c r="S22" s="133">
        <f>'4-5_Prison and Probation 100K'!S21/'4-5_Prison and Probation 100K'!K21*100</f>
        <v>11.704834605597963</v>
      </c>
      <c r="T22" s="133">
        <f>'4-5_Prison and Probation 100K'!T21/'4-5_Prison and Probation 100K'!L21*100</f>
        <v>14.440344403444035</v>
      </c>
      <c r="U22" s="133">
        <f>'4-5_Prison and Probation 100K'!U21/'4-5_Prison and Probation 100K'!M21*100</f>
        <v>15.016975711674066</v>
      </c>
      <c r="V22" s="133">
        <f>'4-5_Prison and Probation 100K'!V21/'4-5_Prison and Probation 100K'!N21*100</f>
        <v>15.509877202349173</v>
      </c>
      <c r="W22" s="133">
        <f>'4-5_Prison and Probation 100K'!W21/'4-5_Prison and Probation 100K'!O21*100</f>
        <v>15.753796095444686</v>
      </c>
      <c r="X22" s="346">
        <f t="shared" si="2"/>
        <v>9.581552252137314</v>
      </c>
      <c r="Y22" s="288" t="s">
        <v>3336</v>
      </c>
      <c r="Z22" s="285">
        <f>'4-5_Prison and Probation 100K'!Z21/'4-5_Prison and Probation 100K'!J21*100</f>
        <v>3.3356824054498468</v>
      </c>
      <c r="AA22" s="285">
        <f>'4-5_Prison and Probation 100K'!AA21/'4-5_Prison and Probation 100K'!K21*100</f>
        <v>3.6780013879250522</v>
      </c>
      <c r="AB22" s="285">
        <f>'4-5_Prison and Probation 100K'!AB21/'4-5_Prison and Probation 100K'!L21*100</f>
        <v>3.9606396063960645</v>
      </c>
      <c r="AC22" s="285">
        <f>'4-5_Prison and Probation 100K'!AC21/'4-5_Prison and Probation 100K'!M21*100</f>
        <v>3.8130060067902849</v>
      </c>
      <c r="AD22" s="285">
        <f>'4-5_Prison and Probation 100K'!AD21/'4-5_Prison and Probation 100K'!N21*100</f>
        <v>3.3902829684997333</v>
      </c>
      <c r="AE22" s="285">
        <f>'4-5_Prison and Probation 100K'!AE21/'4-5_Prison and Probation 100K'!O21*100</f>
        <v>3.9316702819956619</v>
      </c>
      <c r="AF22" s="346">
        <f t="shared" si="3"/>
        <v>17.867045003207991</v>
      </c>
      <c r="AG22" s="288" t="s">
        <v>3336</v>
      </c>
      <c r="AH22" s="285">
        <f>'4-5_Prison and Probation 100K'!AH21/'4-5_Prison and Probation 100K'!J21*100</f>
        <v>12.26215644820296</v>
      </c>
      <c r="AI22" s="285">
        <f>'4-5_Prison and Probation 100K'!AI21/'4-5_Prison and Probation 100K'!K21*100</f>
        <v>12.884570899838074</v>
      </c>
      <c r="AJ22" s="285">
        <f>'4-5_Prison and Probation 100K'!AJ21/'4-5_Prison and Probation 100K'!L21*100</f>
        <v>13.751537515375153</v>
      </c>
      <c r="AK22" s="285">
        <f>'4-5_Prison and Probation 100K'!AK21/'4-5_Prison and Probation 100K'!M21*100</f>
        <v>13.293288064768868</v>
      </c>
      <c r="AL22" s="285">
        <f>'4-5_Prison and Probation 100K'!AL21/'4-5_Prison and Probation 100K'!N21*100</f>
        <v>12.359850507207689</v>
      </c>
      <c r="AM22" s="285">
        <f>'4-5_Prison and Probation 100K'!AM21/'4-5_Prison and Probation 100K'!O21*100</f>
        <v>12.716919739696314</v>
      </c>
      <c r="AN22" s="346">
        <f t="shared" si="4"/>
        <v>3.708673049592349</v>
      </c>
      <c r="AO22" s="288" t="s">
        <v>3336</v>
      </c>
      <c r="AP22" s="133">
        <f>'4-5_Prison and Probation 100K'!AP21/'4-5_Prison and Probation 100K'!AH21*100</f>
        <v>65.900383141762447</v>
      </c>
      <c r="AQ22" s="133">
        <f>'4-5_Prison and Probation 100K'!AQ21/'4-5_Prison and Probation 100K'!AI21*100</f>
        <v>62.298025134649912</v>
      </c>
      <c r="AR22" s="133">
        <f>'4-5_Prison and Probation 100K'!AR21/'4-5_Prison and Probation 100K'!AJ21*100</f>
        <v>63.148479427549184</v>
      </c>
      <c r="AS22" s="133">
        <f>'4-5_Prison and Probation 100K'!AS21/'4-5_Prison and Probation 100K'!AK21*100</f>
        <v>63.457760314341847</v>
      </c>
      <c r="AT22" s="133">
        <f>'4-5_Prison and Probation 100K'!AT21/'4-5_Prison and Probation 100K'!AL21*100</f>
        <v>73.650107991360699</v>
      </c>
      <c r="AU22" s="133">
        <f>'4-5_Prison and Probation 100K'!AU21/'4-5_Prison and Probation 100K'!AM21*100</f>
        <v>76.119402985074615</v>
      </c>
      <c r="AV22" s="346">
        <f t="shared" si="20"/>
        <v>15.506768483165558</v>
      </c>
      <c r="AW22" s="288" t="s">
        <v>3336</v>
      </c>
      <c r="AX22" s="285">
        <f>'4-5_Prison and Probation 100K'!AX21/'4-5_Prison and Probation 100K'!J21*100</f>
        <v>1.5268968757340853</v>
      </c>
      <c r="AY22" s="285">
        <f>'4-5_Prison and Probation 100K'!AY21/'4-5_Prison and Probation 100K'!K21*100</f>
        <v>1.1334721258385381</v>
      </c>
      <c r="AZ22" s="285">
        <f>'4-5_Prison and Probation 100K'!AZ21/'4-5_Prison and Probation 100K'!L21*100</f>
        <v>1.156211562115621</v>
      </c>
      <c r="BA22" s="285">
        <f>'4-5_Prison and Probation 100K'!BA21/'4-5_Prison and Probation 100K'!M21*100</f>
        <v>1.2535910159310524</v>
      </c>
      <c r="BB22" s="285">
        <f>'4-5_Prison and Probation 100K'!BB21/'4-5_Prison and Probation 100K'!N21*100</f>
        <v>1.4949279231179928</v>
      </c>
      <c r="BC22" s="285">
        <f>'4-5_Prison and Probation 100K'!BC21/'4-5_Prison and Probation 100K'!O21*100</f>
        <v>0.2440347071583514</v>
      </c>
      <c r="BD22" s="346">
        <f t="shared" si="5"/>
        <v>-84.017603871183042</v>
      </c>
      <c r="BE22" s="288" t="s">
        <v>3336</v>
      </c>
      <c r="BF22" s="133">
        <f>'4-5_Prison and Probation 100K'!BF21</f>
        <v>382.96774735548792</v>
      </c>
      <c r="BG22" s="133">
        <f>'4-5_Prison and Probation 100K'!BG21</f>
        <v>375.7446418147307</v>
      </c>
      <c r="BH22" s="133">
        <f>'4-5_Prison and Probation 100K'!BH21</f>
        <v>345.48293963767026</v>
      </c>
      <c r="BI22" s="133">
        <f>'4-5_Prison and Probation 100K'!BI21</f>
        <v>353.80602917040045</v>
      </c>
      <c r="BJ22" s="133">
        <f>'4-5_Prison and Probation 100K'!BJ21</f>
        <v>367.83608440775629</v>
      </c>
      <c r="BK22" s="338">
        <f>'4-5_Prison and Probation 100K'!BK21</f>
        <v>282.62149180138482</v>
      </c>
      <c r="BL22" s="346">
        <f t="shared" si="21"/>
        <v>-26.202273232413262</v>
      </c>
      <c r="BM22" s="288" t="s">
        <v>3336</v>
      </c>
      <c r="BN22" s="133">
        <f>'4-5_Prison and Probation 100K'!BN21/'4-5_Prison and Probation 100K'!BF21*100</f>
        <v>26.809483004855757</v>
      </c>
      <c r="BO22" s="133">
        <f>'4-5_Prison and Probation 100K'!BO21/'4-5_Prison and Probation 100K'!BG21*100</f>
        <v>22.054047784736717</v>
      </c>
      <c r="BP22" s="133">
        <f>'4-5_Prison and Probation 100K'!BP21/'4-5_Prison and Probation 100K'!BH21*100</f>
        <v>20.971995479090793</v>
      </c>
      <c r="BQ22" s="133">
        <f>'4-5_Prison and Probation 100K'!BQ21/'4-5_Prison and Probation 100K'!BI21*100</f>
        <v>21.52477299043208</v>
      </c>
      <c r="BR22" s="133">
        <f>'4-5_Prison and Probation 100K'!BR21/'4-5_Prison and Probation 100K'!BJ21*100</f>
        <v>19.144484482157388</v>
      </c>
      <c r="BS22" s="338">
        <f>'4-5_Prison and Probation 100K'!BS21/'4-5_Prison and Probation 100K'!BK21*100</f>
        <v>25.547445255474454</v>
      </c>
      <c r="BT22" s="346">
        <f t="shared" si="22"/>
        <v>-4.7074303863029456</v>
      </c>
      <c r="BU22" s="288" t="s">
        <v>3336</v>
      </c>
      <c r="BV22" s="285" t="e">
        <f>'4-5_Prison and Probation 100K'!BV21/'4-5_Prison and Probation 100K'!BF21*100</f>
        <v>#VALUE!</v>
      </c>
      <c r="BW22" s="285" t="e">
        <f>'4-5_Prison and Probation 100K'!BW21/'4-5_Prison and Probation 100K'!BG21*100</f>
        <v>#VALUE!</v>
      </c>
      <c r="BX22" s="285" t="e">
        <f>'4-5_Prison and Probation 100K'!BX21/'4-5_Prison and Probation 100K'!BH21*100</f>
        <v>#VALUE!</v>
      </c>
      <c r="BY22" s="285" t="e">
        <f>'4-5_Prison and Probation 100K'!BY21/'4-5_Prison and Probation 100K'!BI21*100</f>
        <v>#VALUE!</v>
      </c>
      <c r="BZ22" s="285" t="e">
        <f>'4-5_Prison and Probation 100K'!BZ21/'4-5_Prison and Probation 100K'!BJ21*100</f>
        <v>#VALUE!</v>
      </c>
      <c r="CA22" s="285" t="e">
        <f>'4-5_Prison and Probation 100K'!CA21/'4-5_Prison and Probation 100K'!BK21*100</f>
        <v>#VALUE!</v>
      </c>
      <c r="CB22" s="346" t="e">
        <f t="shared" si="6"/>
        <v>#VALUE!</v>
      </c>
      <c r="CC22" s="288" t="s">
        <v>3336</v>
      </c>
      <c r="CD22" s="285" t="e">
        <f>'4-5_Prison and Probation 100K'!CD21/'4-5_Prison and Probation 100K'!BF21*100</f>
        <v>#VALUE!</v>
      </c>
      <c r="CE22" s="285" t="e">
        <f>'4-5_Prison and Probation 100K'!CE21/'4-5_Prison and Probation 100K'!BG21*100</f>
        <v>#VALUE!</v>
      </c>
      <c r="CF22" s="285" t="e">
        <f>'4-5_Prison and Probation 100K'!CF21/'4-5_Prison and Probation 100K'!BH21*100</f>
        <v>#VALUE!</v>
      </c>
      <c r="CG22" s="285" t="e">
        <f>'4-5_Prison and Probation 100K'!CG21/'4-5_Prison and Probation 100K'!BI21*100</f>
        <v>#VALUE!</v>
      </c>
      <c r="CH22" s="285" t="e">
        <f>'4-5_Prison and Probation 100K'!CH21/'4-5_Prison and Probation 100K'!BJ21*100</f>
        <v>#VALUE!</v>
      </c>
      <c r="CI22" s="285" t="e">
        <f>'4-5_Prison and Probation 100K'!CI21/'4-5_Prison and Probation 100K'!BK21*100</f>
        <v>#VALUE!</v>
      </c>
      <c r="CJ22" s="346" t="e">
        <f t="shared" si="7"/>
        <v>#VALUE!</v>
      </c>
      <c r="CK22" s="288" t="s">
        <v>3336</v>
      </c>
      <c r="CL22" s="285" t="e">
        <f>'4-5_Prison and Probation 100K'!CL21/'4-5_Prison and Probation 100K'!CD21*100</f>
        <v>#VALUE!</v>
      </c>
      <c r="CM22" s="285" t="e">
        <f>'4-5_Prison and Probation 100K'!CM21/'4-5_Prison and Probation 100K'!CE21*100</f>
        <v>#VALUE!</v>
      </c>
      <c r="CN22" s="285" t="e">
        <f>'4-5_Prison and Probation 100K'!CN21/'4-5_Prison and Probation 100K'!CF21*100</f>
        <v>#VALUE!</v>
      </c>
      <c r="CO22" s="285" t="e">
        <f>'4-5_Prison and Probation 100K'!CO21/'4-5_Prison and Probation 100K'!CG21*100</f>
        <v>#VALUE!</v>
      </c>
      <c r="CP22" s="285" t="e">
        <f>'4-5_Prison and Probation 100K'!CP21/'4-5_Prison and Probation 100K'!CH21*100</f>
        <v>#VALUE!</v>
      </c>
      <c r="CQ22" s="285" t="e">
        <f>'4-5_Prison and Probation 100K'!CQ21/'4-5_Prison and Probation 100K'!CI21*100</f>
        <v>#VALUE!</v>
      </c>
      <c r="CR22" s="346" t="e">
        <f t="shared" si="8"/>
        <v>#VALUE!</v>
      </c>
      <c r="CS22" s="288" t="s">
        <v>3336</v>
      </c>
      <c r="CT22" s="285" t="e">
        <f>'4-5_Prison and Probation 100K'!CT21/'4-5_Prison and Probation 100K'!BF21*100</f>
        <v>#VALUE!</v>
      </c>
      <c r="CU22" s="285" t="e">
        <f>'4-5_Prison and Probation 100K'!CU21/'4-5_Prison and Probation 100K'!BG21*100</f>
        <v>#VALUE!</v>
      </c>
      <c r="CV22" s="285" t="e">
        <f>'4-5_Prison and Probation 100K'!CV21/'4-5_Prison and Probation 100K'!BH21*100</f>
        <v>#VALUE!</v>
      </c>
      <c r="CW22" s="285" t="e">
        <f>'4-5_Prison and Probation 100K'!CW21/'4-5_Prison and Probation 100K'!BI21*100</f>
        <v>#VALUE!</v>
      </c>
      <c r="CX22" s="285" t="e">
        <f>'4-5_Prison and Probation 100K'!CX21/'4-5_Prison and Probation 100K'!BJ21*100</f>
        <v>#VALUE!</v>
      </c>
      <c r="CY22" s="285" t="e">
        <f>'4-5_Prison and Probation 100K'!CY21/'4-5_Prison and Probation 100K'!BK21*100</f>
        <v>#VALUE!</v>
      </c>
      <c r="CZ22" s="346" t="e">
        <f t="shared" si="9"/>
        <v>#VALUE!</v>
      </c>
      <c r="DA22" s="288" t="s">
        <v>3336</v>
      </c>
      <c r="DB22" s="133">
        <f>'4-5_Prison and Probation'!DP21/C22*100</f>
        <v>386.03061422951066</v>
      </c>
      <c r="DC22" s="133">
        <f>'4-5_Prison and Probation'!DQ21/D22*100</f>
        <v>379.25281203812267</v>
      </c>
      <c r="DD22" s="133">
        <f>'4-5_Prison and Probation'!DR21/E22*100</f>
        <v>366.11299587247021</v>
      </c>
      <c r="DE22" s="133">
        <f>'4-5_Prison and Probation'!DS21/F22*100</f>
        <v>364.86718420510186</v>
      </c>
      <c r="DF22" s="133">
        <f>'4-5_Prison and Probation'!DT21/G22*100</f>
        <v>372.71035078256557</v>
      </c>
      <c r="DG22" s="133">
        <f>'4-5_Prison and Probation'!DU21/H22*100</f>
        <v>285.37206593083869</v>
      </c>
      <c r="DH22" s="346">
        <f t="shared" si="10"/>
        <v>-26.075276050211514</v>
      </c>
      <c r="DI22" s="288" t="s">
        <v>3336</v>
      </c>
      <c r="DJ22" s="285">
        <f>'4-5_Prison and Probation 100K'!DJ21/'4-5_Prison and Probation 100K'!DB21*100</f>
        <v>3.4003967129498436E-2</v>
      </c>
      <c r="DK22" s="285">
        <f>'4-5_Prison and Probation 100K'!DK21/'4-5_Prison and Probation 100K'!DC21*100</f>
        <v>2.8727377190462512E-2</v>
      </c>
      <c r="DL22" s="285">
        <f>'4-5_Prison and Probation 100K'!DL21/'4-5_Prison and Probation 100K'!DD21*100</f>
        <v>5.332701309474433E-2</v>
      </c>
      <c r="DM22" s="285">
        <f>'4-5_Prison and Probation 100K'!DM21/'4-5_Prison and Probation 100K'!DE21*100</f>
        <v>4.7275735728637275E-2</v>
      </c>
      <c r="DN22" s="285">
        <f>'4-5_Prison and Probation 100K'!DN21/'4-5_Prison and Probation 100K'!DF21*100</f>
        <v>8.0302856487323632E-2</v>
      </c>
      <c r="DO22" s="285">
        <f>'4-5_Prison and Probation 100K'!DO21/'4-5_Prison and Probation 100K'!DG21*100</f>
        <v>8.5264133456904548E-2</v>
      </c>
      <c r="DP22" s="346">
        <f t="shared" si="11"/>
        <v>150.74760580784687</v>
      </c>
      <c r="DQ22" s="288" t="s">
        <v>3336</v>
      </c>
      <c r="DR22" s="285">
        <f>'4-5_Prison and Probation 100K'!DR21/'4-5_Prison and Probation 100K'!DJ21*100</f>
        <v>0</v>
      </c>
      <c r="DS22" s="285">
        <f>'4-5_Prison and Probation 100K'!DS21/'4-5_Prison and Probation 100K'!DK21*100</f>
        <v>20</v>
      </c>
      <c r="DT22" s="285">
        <f>'4-5_Prison and Probation 100K'!DT21/'4-5_Prison and Probation 100K'!DL21*100</f>
        <v>22.222222222222225</v>
      </c>
      <c r="DU22" s="285">
        <f>'4-5_Prison and Probation 100K'!DU21/'4-5_Prison and Probation 100K'!DM21*100</f>
        <v>25</v>
      </c>
      <c r="DV22" s="285">
        <f>'4-5_Prison and Probation 100K'!DV21/'4-5_Prison and Probation 100K'!DN21*100</f>
        <v>7.1428571428571423</v>
      </c>
      <c r="DW22" s="285" t="e">
        <f>'4-5_Prison and Probation 100K'!DW21/'4-5_Prison and Probation 100K'!DO21*100</f>
        <v>#VALUE!</v>
      </c>
      <c r="DX22" s="346" t="e">
        <f t="shared" si="12"/>
        <v>#VALUE!</v>
      </c>
      <c r="DY22" s="288" t="s">
        <v>3336</v>
      </c>
      <c r="DZ22" s="285" t="e">
        <f>'4-5_Prison and Probation 100K'!DZ21/'4-5_Prison and Probation 100K'!DR21*100</f>
        <v>#VALUE!</v>
      </c>
      <c r="EA22" s="285" t="e">
        <f>'4-5_Prison and Probation 100K'!EA21/'4-5_Prison and Probation 100K'!DS21*100</f>
        <v>#VALUE!</v>
      </c>
      <c r="EB22" s="285">
        <f>'4-5_Prison and Probation 100K'!EB21/'4-5_Prison and Probation 100K'!DT21*100</f>
        <v>0</v>
      </c>
      <c r="EC22" s="285">
        <f>'4-5_Prison and Probation 100K'!EC21/'4-5_Prison and Probation 100K'!DU21*100</f>
        <v>0</v>
      </c>
      <c r="ED22" s="285">
        <f>'4-5_Prison and Probation 100K'!ED21/'4-5_Prison and Probation 100K'!DV21*100</f>
        <v>0</v>
      </c>
      <c r="EE22" s="285" t="e">
        <f>'4-5_Prison and Probation 100K'!EE21/'4-5_Prison and Probation 100K'!DW21*100</f>
        <v>#VALUE!</v>
      </c>
      <c r="EF22" s="346" t="e">
        <f t="shared" si="13"/>
        <v>#VALUE!</v>
      </c>
      <c r="EG22" s="288" t="s">
        <v>3336</v>
      </c>
      <c r="EH22" s="285">
        <f>'4-5_Prison and Probation 100K'!EH21/'4-5_Prison and Probation 100K'!DB21*100</f>
        <v>99.965996032870493</v>
      </c>
      <c r="EI22" s="285">
        <f>'4-5_Prison and Probation 100K'!EI21/'4-5_Prison and Probation 100K'!DC21*100</f>
        <v>99.971272622809551</v>
      </c>
      <c r="EJ22" s="285">
        <f>'4-5_Prison and Probation 100K'!EJ21/'4-5_Prison and Probation 100K'!DD21*100</f>
        <v>99.946672986905256</v>
      </c>
      <c r="EK22" s="285">
        <f>'4-5_Prison and Probation 100K'!EK21/'4-5_Prison and Probation 100K'!DE21*100</f>
        <v>99.952724264271367</v>
      </c>
      <c r="EL22" s="285">
        <f>'4-5_Prison and Probation 100K'!EL21/'4-5_Prison and Probation 100K'!DF21*100</f>
        <v>99.919697143512664</v>
      </c>
      <c r="EM22" s="285">
        <f>'4-5_Prison and Probation 100K'!EM21/'4-5_Prison and Probation 100K'!DG21*100</f>
        <v>99.914735866543111</v>
      </c>
      <c r="EN22" s="346">
        <f t="shared" si="14"/>
        <v>-5.1277602746566231E-2</v>
      </c>
      <c r="EO22" s="288" t="s">
        <v>3336</v>
      </c>
      <c r="EP22" s="285">
        <f>'4-5_Prison and Probation 100K'!EP21/'4-5_Prison and Probation 100K'!EH21*100</f>
        <v>28.635410170644594</v>
      </c>
      <c r="EQ22" s="285">
        <f>'4-5_Prison and Probation 100K'!EQ21/'4-5_Prison and Probation 100K'!EI21*100</f>
        <v>24.551724137931032</v>
      </c>
      <c r="ER22" s="285">
        <f>'4-5_Prison and Probation 100K'!ER21/'4-5_Prison and Probation 100K'!EJ21*100</f>
        <v>21.579321792743656</v>
      </c>
      <c r="ES22" s="285">
        <f>'4-5_Prison and Probation 100K'!ES21/'4-5_Prison and Probation 100K'!EK21*100</f>
        <v>21.692089393401915</v>
      </c>
      <c r="ET22" s="285">
        <f>'4-5_Prison and Probation 100K'!ET21/'4-5_Prison and Probation 100K'!EL21*100</f>
        <v>21.331802525832376</v>
      </c>
      <c r="EU22" s="285">
        <f>'4-5_Prison and Probation 100K'!EU21/'4-5_Prison and Probation 100K'!EM21*100</f>
        <v>28.394924309884235</v>
      </c>
      <c r="EV22" s="346">
        <f t="shared" si="15"/>
        <v>-0.83981985704849649</v>
      </c>
      <c r="EW22" s="288" t="s">
        <v>3336</v>
      </c>
      <c r="EX22" s="285">
        <f>'4-5_Prison and Probation 100K'!EX21/'4-5_Prison and Probation 100K'!EH21*100</f>
        <v>71.36458982935541</v>
      </c>
      <c r="EY22" s="285">
        <f>'4-5_Prison and Probation 100K'!EY21/'4-5_Prison and Probation 100K'!EI21*100</f>
        <v>75.448275862068954</v>
      </c>
      <c r="EZ22" s="285">
        <f>'4-5_Prison and Probation 100K'!EZ21/'4-5_Prison and Probation 100K'!EJ21*100</f>
        <v>78.420678207256344</v>
      </c>
      <c r="FA22" s="285">
        <f>'4-5_Prison and Probation 100K'!FA21/'4-5_Prison and Probation 100K'!EK21*100</f>
        <v>78.307910606598071</v>
      </c>
      <c r="FB22" s="285">
        <f>'4-5_Prison and Probation 100K'!FB21/'4-5_Prison and Probation 100K'!EL21*100</f>
        <v>78.645235361653278</v>
      </c>
      <c r="FC22" s="285">
        <f>'4-5_Prison and Probation 100K'!FC21/'4-5_Prison and Probation 100K'!EM21*100</f>
        <v>71.59023449094687</v>
      </c>
      <c r="FD22" s="346">
        <f t="shared" si="16"/>
        <v>0.31618574720461368</v>
      </c>
      <c r="FE22" s="288" t="s">
        <v>3336</v>
      </c>
      <c r="FF22" s="285" t="e">
        <f>'4-5_Prison and Probation 100K'!FF21/'4-5_Prison and Probation 100K'!EH21*100</f>
        <v>#VALUE!</v>
      </c>
      <c r="FG22" s="285" t="e">
        <f>'4-5_Prison and Probation 100K'!FG21/'4-5_Prison and Probation 100K'!EI21*100</f>
        <v>#VALUE!</v>
      </c>
      <c r="FH22" s="285" t="e">
        <f>'4-5_Prison and Probation 100K'!FH21/'4-5_Prison and Probation 100K'!EJ21*100</f>
        <v>#VALUE!</v>
      </c>
      <c r="FI22" s="285" t="e">
        <f>'4-5_Prison and Probation 100K'!FI21/'4-5_Prison and Probation 100K'!EK21*100</f>
        <v>#VALUE!</v>
      </c>
      <c r="FJ22" s="285">
        <f>'4-5_Prison and Probation 100K'!FJ21/'4-5_Prison and Probation 100K'!EL21*100</f>
        <v>2.2962112514351322E-2</v>
      </c>
      <c r="FK22" s="285">
        <f>'4-5_Prison and Probation 100K'!FK21/'4-5_Prison and Probation 100K'!EM21*100</f>
        <v>3.3392698130008898E-2</v>
      </c>
      <c r="FL22" s="346" t="e">
        <f t="shared" si="17"/>
        <v>#VALUE!</v>
      </c>
      <c r="FM22" s="288" t="s">
        <v>3336</v>
      </c>
      <c r="FN22" s="285" t="e">
        <f>'4-5_Prison and Probation 100K'!FN21/'4-5_Prison and Probation 100K'!FF21*100</f>
        <v>#VALUE!</v>
      </c>
      <c r="FO22" s="285" t="e">
        <f>'4-5_Prison and Probation 100K'!FO21/'4-5_Prison and Probation 100K'!FG21*100</f>
        <v>#VALUE!</v>
      </c>
      <c r="FP22" s="285" t="e">
        <f>'4-5_Prison and Probation 100K'!FP21/'4-5_Prison and Probation 100K'!FH21*100</f>
        <v>#VALUE!</v>
      </c>
      <c r="FQ22" s="285" t="e">
        <f>'4-5_Prison and Probation 100K'!FQ21/'4-5_Prison and Probation 100K'!FI21*100</f>
        <v>#VALUE!</v>
      </c>
      <c r="FR22" s="285">
        <f>'4-5_Prison and Probation 100K'!FR21/'4-5_Prison and Probation 100K'!FJ21*100</f>
        <v>100</v>
      </c>
      <c r="FS22" s="285">
        <f>'4-5_Prison and Probation 100K'!FS21/'4-5_Prison and Probation 100K'!FK21*100</f>
        <v>100</v>
      </c>
      <c r="FT22" s="346" t="e">
        <f t="shared" si="18"/>
        <v>#VALUE!</v>
      </c>
      <c r="FU22" s="288" t="s">
        <v>3336</v>
      </c>
      <c r="FV22" s="285" t="e">
        <f>'4-5_Prison and Probation 100K'!FV21/'4-5_Prison and Probation 100K'!EH21*100</f>
        <v>#VALUE!</v>
      </c>
      <c r="FW22" s="285" t="e">
        <f>'4-5_Prison and Probation 100K'!FW21/'4-5_Prison and Probation 100K'!EI21*100</f>
        <v>#VALUE!</v>
      </c>
      <c r="FX22" s="285" t="e">
        <f>'4-5_Prison and Probation 100K'!FX21/'4-5_Prison and Probation 100K'!EJ21*100</f>
        <v>#VALUE!</v>
      </c>
      <c r="FY22" s="285" t="e">
        <f>'4-5_Prison and Probation 100K'!FY21/'4-5_Prison and Probation 100K'!EK21*100</f>
        <v>#VALUE!</v>
      </c>
      <c r="FZ22" s="285">
        <f>'4-5_Prison and Probation 100K'!FZ21/'4-5_Prison and Probation 100K'!EL21*100</f>
        <v>0</v>
      </c>
      <c r="GA22" s="285" t="e">
        <f>'4-5_Prison and Probation 100K'!GA21/'4-5_Prison and Probation 100K'!EM21*100</f>
        <v>#VALUE!</v>
      </c>
      <c r="GB22" s="346" t="e">
        <f t="shared" si="19"/>
        <v>#VALUE!</v>
      </c>
      <c r="GC22" s="288" t="s">
        <v>3336</v>
      </c>
      <c r="GE22" s="133">
        <f>'4-5_Prison and Probation'!HA21/'4-5_Prison and Probation 100K'!$G21*100</f>
        <v>67.470108240781059</v>
      </c>
      <c r="GF22" s="285" t="e">
        <f>'4-5_Prison and Probation 100K'!GF21/'4-5_Prison and Probation 100K'!GE21*100</f>
        <v>#VALUE!</v>
      </c>
      <c r="GG22" s="285" t="e">
        <f>'4-5_Prison and Probation 100K'!GG21/'4-5_Prison and Probation 100K'!GE21*100</f>
        <v>#VALUE!</v>
      </c>
      <c r="GH22" s="285" t="e">
        <f>'4-5_Prison and Probation 100K'!GH21/'4-5_Prison and Probation 100K'!GE21*100</f>
        <v>#VALUE!</v>
      </c>
      <c r="GI22" s="285" t="e">
        <f>'4-5_Prison and Probation 100K'!GI21/'4-5_Prison and Probation 100K'!GH21*100</f>
        <v>#VALUE!</v>
      </c>
      <c r="GJ22" s="288" t="s">
        <v>3336</v>
      </c>
      <c r="GK22" s="133" t="e">
        <f>'4-5_Prison and Probation'!HG21/'4-5_Prison and Probation 100K'!$G21*100</f>
        <v>#VALUE!</v>
      </c>
      <c r="GL22" s="285" t="e">
        <f>'4-5_Prison and Probation 100K'!GL21/'4-5_Prison and Probation 100K'!GK21*100</f>
        <v>#VALUE!</v>
      </c>
      <c r="GM22" s="285" t="e">
        <f>'4-5_Prison and Probation 100K'!GM21/'4-5_Prison and Probation 100K'!GK21*100</f>
        <v>#VALUE!</v>
      </c>
      <c r="GN22" s="285" t="e">
        <f>'4-5_Prison and Probation 100K'!GN21/'4-5_Prison and Probation 100K'!GK21*100</f>
        <v>#VALUE!</v>
      </c>
      <c r="GO22" s="285" t="e">
        <f>'4-5_Prison and Probation 100K'!GO21/'4-5_Prison and Probation 100K'!GN21*100</f>
        <v>#VALUE!</v>
      </c>
      <c r="GP22" s="288" t="s">
        <v>3336</v>
      </c>
      <c r="GQ22" s="133">
        <f>'4-5_Prison and Probation'!HM21/'4-5_Prison and Probation 100K'!$G21*100</f>
        <v>9.1713169947069311</v>
      </c>
      <c r="GR22" s="285" t="e">
        <f>'4-5_Prison and Probation 100K'!GR21/'4-5_Prison and Probation 100K'!GQ21*100</f>
        <v>#VALUE!</v>
      </c>
      <c r="GS22" s="285" t="e">
        <f>'4-5_Prison and Probation 100K'!GS21/'4-5_Prison and Probation 100K'!GQ21*100</f>
        <v>#VALUE!</v>
      </c>
      <c r="GT22" s="285" t="e">
        <f>'4-5_Prison and Probation 100K'!GT21/'4-5_Prison and Probation 100K'!GQ21*100</f>
        <v>#VALUE!</v>
      </c>
      <c r="GU22" s="285" t="e">
        <f>'4-5_Prison and Probation 100K'!GU21/'4-5_Prison and Probation 100K'!GT21*100</f>
        <v>#VALUE!</v>
      </c>
      <c r="GV22" s="288" t="s">
        <v>3336</v>
      </c>
      <c r="GW22" s="133">
        <f>'4-5_Prison and Probation'!HS21/'4-5_Prison and Probation 100K'!$G21*100</f>
        <v>9.3423438850511165</v>
      </c>
      <c r="GX22" s="285" t="e">
        <f>'4-5_Prison and Probation 100K'!GX21/'4-5_Prison and Probation 100K'!GW21*100</f>
        <v>#VALUE!</v>
      </c>
      <c r="GY22" s="285" t="e">
        <f>'4-5_Prison and Probation 100K'!GY21/'4-5_Prison and Probation 100K'!GW21*100</f>
        <v>#VALUE!</v>
      </c>
      <c r="GZ22" s="285" t="e">
        <f>'4-5_Prison and Probation 100K'!GZ21/'4-5_Prison and Probation 100K'!GW21*100</f>
        <v>#VALUE!</v>
      </c>
      <c r="HA22" s="285" t="e">
        <f>'4-5_Prison and Probation 100K'!HA21/'4-5_Prison and Probation 100K'!GZ21*100</f>
        <v>#VALUE!</v>
      </c>
      <c r="HB22" s="288" t="s">
        <v>3336</v>
      </c>
      <c r="HC22" s="133" t="e">
        <f>'4-5_Prison and Probation'!HY21/'4-5_Prison and Probation 100K'!$G21*100</f>
        <v>#VALUE!</v>
      </c>
      <c r="HD22" s="285" t="e">
        <f>'4-5_Prison and Probation 100K'!HD21/'4-5_Prison and Probation 100K'!HC21*100</f>
        <v>#VALUE!</v>
      </c>
      <c r="HE22" s="285" t="e">
        <f>'4-5_Prison and Probation 100K'!HE21/'4-5_Prison and Probation 100K'!HC21*100</f>
        <v>#VALUE!</v>
      </c>
      <c r="HF22" s="285" t="e">
        <f>'4-5_Prison and Probation 100K'!HF21/'4-5_Prison and Probation 100K'!HC21*100</f>
        <v>#VALUE!</v>
      </c>
      <c r="HG22" s="285" t="e">
        <f>'4-5_Prison and Probation 100K'!HG21/'4-5_Prison and Probation 100K'!HF21*100</f>
        <v>#VALUE!</v>
      </c>
      <c r="HH22" s="288" t="s">
        <v>3336</v>
      </c>
      <c r="HI22" s="133" t="e">
        <f>'4-5_Prison and Probation'!IE21/'4-5_Prison and Probation 100K'!$G21*100</f>
        <v>#VALUE!</v>
      </c>
      <c r="HJ22" s="285" t="e">
        <f>'4-5_Prison and Probation 100K'!HJ21/'4-5_Prison and Probation 100K'!HI21*100</f>
        <v>#VALUE!</v>
      </c>
      <c r="HK22" s="285" t="e">
        <f>'4-5_Prison and Probation 100K'!HK21/'4-5_Prison and Probation 100K'!HI21*100</f>
        <v>#VALUE!</v>
      </c>
      <c r="HL22" s="285" t="e">
        <f>'4-5_Prison and Probation 100K'!HL21/'4-5_Prison and Probation 100K'!HI21*100</f>
        <v>#VALUE!</v>
      </c>
      <c r="HM22" s="285" t="e">
        <f>'4-5_Prison and Probation 100K'!HM21/'4-5_Prison and Probation 100K'!HL21*100</f>
        <v>#VALUE!</v>
      </c>
      <c r="HN22" s="288" t="s">
        <v>3336</v>
      </c>
      <c r="HO22" s="133">
        <f>'4-5_Prison and Probation'!IK21/'4-5_Prison and Probation 100K'!$G21*100</f>
        <v>3.4419161681767272</v>
      </c>
      <c r="HP22" s="285" t="e">
        <f>'4-5_Prison and Probation 100K'!HP21/'4-5_Prison and Probation 100K'!HO21*100</f>
        <v>#VALUE!</v>
      </c>
      <c r="HQ22" s="285" t="e">
        <f>'4-5_Prison and Probation 100K'!HQ21/'4-5_Prison and Probation 100K'!HO21*100</f>
        <v>#VALUE!</v>
      </c>
      <c r="HR22" s="285" t="e">
        <f>'4-5_Prison and Probation 100K'!HR21/'4-5_Prison and Probation 100K'!HO21*100</f>
        <v>#VALUE!</v>
      </c>
      <c r="HS22" s="285" t="e">
        <f>'4-5_Prison and Probation 100K'!HS21/'4-5_Prison and Probation 100K'!HR21*100</f>
        <v>#VALUE!</v>
      </c>
      <c r="HT22" s="288" t="s">
        <v>3336</v>
      </c>
      <c r="HU22" s="133" t="e">
        <f>'4-5_Prison and Probation'!IQ21/'4-5_Prison and Probation 100K'!$G21*100</f>
        <v>#VALUE!</v>
      </c>
      <c r="HV22" s="285" t="e">
        <f>'4-5_Prison and Probation 100K'!HV21/'4-5_Prison and Probation 100K'!HU21*100</f>
        <v>#VALUE!</v>
      </c>
      <c r="HW22" s="285" t="e">
        <f>'4-5_Prison and Probation 100K'!HW21/'4-5_Prison and Probation 100K'!HU21*100</f>
        <v>#VALUE!</v>
      </c>
      <c r="HX22" s="285" t="e">
        <f>'4-5_Prison and Probation 100K'!HX21/'4-5_Prison and Probation 100K'!HU21*100</f>
        <v>#VALUE!</v>
      </c>
      <c r="HY22" s="285" t="e">
        <f>'4-5_Prison and Probation 100K'!HY21/'4-5_Prison and Probation 100K'!HX21*100</f>
        <v>#VALUE!</v>
      </c>
      <c r="HZ22" s="288" t="s">
        <v>3336</v>
      </c>
      <c r="IA22" s="133">
        <f>'4-5_Prison and Probation'!IW21/'4-5_Prison and Probation 100K'!$G21*100</f>
        <v>2.7791869680930095</v>
      </c>
      <c r="IB22" s="285" t="e">
        <f>'4-5_Prison and Probation 100K'!IB21/'4-5_Prison and Probation 100K'!IA21*100</f>
        <v>#VALUE!</v>
      </c>
      <c r="IC22" s="285" t="e">
        <f>'4-5_Prison and Probation 100K'!IC21/'4-5_Prison and Probation 100K'!IA21*100</f>
        <v>#VALUE!</v>
      </c>
      <c r="ID22" s="285" t="e">
        <f>'4-5_Prison and Probation 100K'!ID21/'4-5_Prison and Probation 100K'!IA21*100</f>
        <v>#VALUE!</v>
      </c>
      <c r="IE22" s="285" t="e">
        <f>'4-5_Prison and Probation 100K'!IE21/'4-5_Prison and Probation 100K'!ID21*100</f>
        <v>#VALUE!</v>
      </c>
      <c r="IF22" s="288" t="s">
        <v>3336</v>
      </c>
      <c r="IG22" s="133">
        <f>'4-5_Prison and Probation'!JC21/'4-5_Prison and Probation 100K'!$G21*100</f>
        <v>12.527719717711566</v>
      </c>
      <c r="IH22" s="285" t="e">
        <f>'4-5_Prison and Probation 100K'!IH21/'4-5_Prison and Probation 100K'!IG21*100</f>
        <v>#VALUE!</v>
      </c>
      <c r="II22" s="285" t="e">
        <f>'4-5_Prison and Probation 100K'!II21/'4-5_Prison and Probation 100K'!IG21*100</f>
        <v>#VALUE!</v>
      </c>
      <c r="IJ22" s="285" t="e">
        <f>'4-5_Prison and Probation 100K'!IJ21/'4-5_Prison and Probation 100K'!IG21*100</f>
        <v>#VALUE!</v>
      </c>
      <c r="IK22" s="285" t="e">
        <f>'4-5_Prison and Probation 100K'!IK21/'4-5_Prison and Probation 100K'!IJ21*100</f>
        <v>#VALUE!</v>
      </c>
      <c r="IL22" s="288" t="s">
        <v>3336</v>
      </c>
      <c r="IM22" s="133" t="e">
        <f>'4-5_Prison and Probation'!JI21/'4-5_Prison and Probation 100K'!$G21*100</f>
        <v>#VALUE!</v>
      </c>
      <c r="IN22" s="285" t="e">
        <f>'4-5_Prison and Probation 100K'!IN21/'4-5_Prison and Probation 100K'!IM21*100</f>
        <v>#VALUE!</v>
      </c>
      <c r="IO22" s="285" t="e">
        <f>'4-5_Prison and Probation 100K'!IO21/'4-5_Prison and Probation 100K'!IM21*100</f>
        <v>#VALUE!</v>
      </c>
      <c r="IP22" s="285" t="e">
        <f>'4-5_Prison and Probation 100K'!IP21/'4-5_Prison and Probation 100K'!IM21*100</f>
        <v>#VALUE!</v>
      </c>
      <c r="IQ22" s="285" t="e">
        <f>'4-5_Prison and Probation 100K'!IQ21/'4-5_Prison and Probation 100K'!IP21*100</f>
        <v>#VALUE!</v>
      </c>
      <c r="IR22" s="288" t="s">
        <v>3336</v>
      </c>
      <c r="IS22" s="133">
        <f>'4-5_Prison and Probation'!JO21/'4-5_Prison and Probation 100K'!$G21*100</f>
        <v>8.8720199366046071</v>
      </c>
      <c r="IT22" s="285" t="e">
        <f>'4-5_Prison and Probation 100K'!IT21/'4-5_Prison and Probation 100K'!IS21*100</f>
        <v>#VALUE!</v>
      </c>
      <c r="IU22" s="285" t="e">
        <f>'4-5_Prison and Probation 100K'!IU21/'4-5_Prison and Probation 100K'!IS21*100</f>
        <v>#VALUE!</v>
      </c>
      <c r="IV22" s="285" t="e">
        <f>'4-5_Prison and Probation 100K'!IV21/'4-5_Prison and Probation 100K'!IS21*100</f>
        <v>#VALUE!</v>
      </c>
      <c r="IW22" s="285" t="e">
        <f>'4-5_Prison and Probation 100K'!IW21/'4-5_Prison and Probation 100K'!IV21*100</f>
        <v>#VALUE!</v>
      </c>
      <c r="IX22" s="381" t="s">
        <v>3336</v>
      </c>
      <c r="IY22" s="133">
        <f>'4-5_Prison and Probation'!KO21/'4-5_Prison and Probation 100K'!H21*100</f>
        <v>69.069878547341403</v>
      </c>
      <c r="IZ22" s="285">
        <f>'4-5_Prison and Probation'!AO21/'4-5_Prison and Probation'!KO21</f>
        <v>1.1297496660989328</v>
      </c>
      <c r="JA22" s="133">
        <f>'4-5_Prison and Probation 100K'!IZ21/'4-5_Prison and Probation 100K'!IY21*100</f>
        <v>100</v>
      </c>
      <c r="JB22" s="133" t="e">
        <f>'4-5_Prison and Probation 100K'!JA21/'4-5_Prison and Probation 100K'!IY21*100</f>
        <v>#VALUE!</v>
      </c>
      <c r="JC22" s="288" t="s">
        <v>3336</v>
      </c>
      <c r="JD22" s="285">
        <f>'4-5_Prison and Probation 100K'!JC21/'4-5_Prison and Probation 100K'!IY21*100</f>
        <v>9.0432049601156699</v>
      </c>
      <c r="JE22" s="285" t="e">
        <f>'4-5_Prison and Probation 100K'!JD21/'4-5_Prison and Probation 100K'!IY21*100</f>
        <v>#VALUE!</v>
      </c>
      <c r="JF22" s="285">
        <f>'4-5_Prison and Probation 100K'!JE21/'4-5_Prison and Probation 100K'!JC21*100</f>
        <v>36.391043663832534</v>
      </c>
      <c r="JG22" s="285" t="e">
        <f>'4-5_Prison and Probation 100K'!JF21/'4-5_Prison and Probation 100K'!JD21*100</f>
        <v>#VALUE!</v>
      </c>
      <c r="JH22" s="285">
        <f>'4-5_Prison and Probation 100K'!JG21/'4-5_Prison and Probation 100K'!JC21*100</f>
        <v>15.676975712204872</v>
      </c>
      <c r="JI22" s="285" t="e">
        <f>'4-5_Prison and Probation 100K'!JH21/'4-5_Prison and Probation 100K'!JD21*100</f>
        <v>#VALUE!</v>
      </c>
      <c r="JJ22" s="285">
        <f>'4-5_Prison and Probation 100K'!JI21/'4-5_Prison and Probation 100K'!JC21*100</f>
        <v>47.931980623962609</v>
      </c>
      <c r="JK22" s="285" t="e">
        <f>'4-5_Prison and Probation 100K'!JJ21/'4-5_Prison and Probation 100K'!JD21*100</f>
        <v>#VALUE!</v>
      </c>
      <c r="JL22" s="285">
        <f>'4-5_Prison and Probation 100K'!JK21/'4-5_Prison and Probation 100K'!IZ21*100</f>
        <v>90.956795039884327</v>
      </c>
      <c r="JM22" s="285" t="e">
        <f>'4-5_Prison and Probation 100K'!JL21/'4-5_Prison and Probation 100K'!JA21*100</f>
        <v>#VALUE!</v>
      </c>
      <c r="JN22" s="288" t="s">
        <v>3336</v>
      </c>
      <c r="JO22" s="285">
        <f>'4-5_Prison and Probation 100K'!JN21/'4-5_Prison and Probation 100K'!JK21*100</f>
        <v>1.8186533208946427</v>
      </c>
      <c r="JP22" s="285" t="e">
        <f>'4-5_Prison and Probation 100K'!JO21/'4-5_Prison and Probation 100K'!JL21</f>
        <v>#VALUE!</v>
      </c>
      <c r="JQ22" s="285">
        <f>'4-5_Prison and Probation 100K'!JP21/'4-5_Prison and Probation 100K'!JK21*100</f>
        <v>75.18784331291279</v>
      </c>
      <c r="JR22" s="285" t="e">
        <f>'4-5_Prison and Probation 100K'!JQ21/'4-5_Prison and Probation 100K'!JL21*100</f>
        <v>#VALUE!</v>
      </c>
      <c r="JS22" s="285">
        <f>'4-5_Prison and Probation 100K'!JR21/'4-5_Prison and Probation 100K'!JK21*100</f>
        <v>4.8160634238506281</v>
      </c>
      <c r="JT22" s="285" t="e">
        <f>'4-5_Prison and Probation 100K'!JS21/'4-5_Prison and Probation 100K'!JL21*100</f>
        <v>#VALUE!</v>
      </c>
      <c r="JU22" s="288" t="s">
        <v>3336</v>
      </c>
      <c r="JV22" s="285">
        <f>'4-5_Prison and Probation 100K'!JU21/'4-5_Prison and Probation 100K'!JK21*100</f>
        <v>4.3108819458243381</v>
      </c>
      <c r="JW22" s="285" t="e">
        <f>'4-5_Prison and Probation 100K'!JV21/'4-5_Prison and Probation 100K'!JL21*100</f>
        <v>#VALUE!</v>
      </c>
      <c r="JX22" s="285">
        <f>'4-5_Prison and Probation 100K'!JW21/'4-5_Prison and Probation 100K'!JK21*100</f>
        <v>0.73419708139820772</v>
      </c>
      <c r="JY22" s="285" t="e">
        <f>'4-5_Prison and Probation 100K'!JX21/'4-5_Prison and Probation 100K'!JL21*100</f>
        <v>#VALUE!</v>
      </c>
      <c r="JZ22" s="285" t="e">
        <f>'4-5_Prison and Probation 100K'!JY21/'4-5_Prison and Probation 100K'!JK21*100</f>
        <v>#VALUE!</v>
      </c>
      <c r="KA22" s="285" t="e">
        <f>'4-5_Prison and Probation 100K'!JZ21/'4-5_Prison and Probation 100K'!JL21*100</f>
        <v>#VALUE!</v>
      </c>
      <c r="KB22" s="288" t="s">
        <v>3336</v>
      </c>
      <c r="KC22" s="285">
        <f>'4-5_Prison and Probation 100K'!KB21/'4-5_Prison and Probation 100K'!JK21*100</f>
        <v>12.326428063841467</v>
      </c>
      <c r="KD22" s="285" t="e">
        <f>'4-5_Prison and Probation 100K'!KC21/'4-5_Prison and Probation 100K'!JL21*100</f>
        <v>#VALUE!</v>
      </c>
      <c r="KE22" s="285">
        <f>'4-5_Prison and Probation 100K'!KD21/'4-5_Prison and Probation 100K'!JK21*100</f>
        <v>0.8059328512779409</v>
      </c>
      <c r="KF22" s="285" t="e">
        <f>'4-5_Prison and Probation 100K'!KE21/'4-5_Prison and Probation 100K'!JL21*100</f>
        <v>#VALUE!</v>
      </c>
      <c r="KG22" s="288" t="s">
        <v>3336</v>
      </c>
      <c r="KH22" s="285">
        <f>'4-5_Prison and Probation 100K'!KG21</f>
        <v>131.22038161657608</v>
      </c>
      <c r="KI22" s="285">
        <f>'4-5_Prison and Probation 100K'!KH21/'4-5_Prison and Probation 100K'!KG21*100</f>
        <v>13.310524600847181</v>
      </c>
      <c r="KJ22" s="285">
        <f>'4-5_Prison and Probation 100K'!KI21/'4-5_Prison and Probation 100K'!KG21*100</f>
        <v>3.4213098729227767</v>
      </c>
      <c r="KK22" s="285" t="e">
        <f>'4-5_Prison and Probation 100K'!KJ21/'4-5_Prison and Probation 100K'!KG21*100</f>
        <v>#VALUE!</v>
      </c>
      <c r="KL22" s="285" t="e">
        <f>'4-5_Prison and Probation 100K'!KK21/'4-5_Prison and Probation 100K'!KJ21*100</f>
        <v>#VALUE!</v>
      </c>
      <c r="KM22" s="288" t="s">
        <v>3336</v>
      </c>
      <c r="KN22" s="285">
        <f>'4-5_Prison and Probation'!OZ21/G22*100</f>
        <v>121.27944361532033</v>
      </c>
      <c r="KO22" s="285">
        <f>'4-5_Prison and Probation 100K'!KN21/'4-5_Prison and Probation 100K'!KM21*100</f>
        <v>14.084258769610436</v>
      </c>
      <c r="KP22" s="285">
        <f>'4-5_Prison and Probation 100K'!KO21/'4-5_Prison and Probation 100K'!KM21*100</f>
        <v>5.7817733121805039</v>
      </c>
      <c r="KQ22" s="285" t="e">
        <f>'4-5_Prison and Probation 100K'!KP21/'4-5_Prison and Probation 100K'!KM21*100</f>
        <v>#VALUE!</v>
      </c>
      <c r="KR22" s="285" t="e">
        <f>'4-5_Prison and Probation 100K'!KQ21/'4-5_Prison and Probation 100K'!KP21*100</f>
        <v>#VALUE!</v>
      </c>
      <c r="KS22" s="288" t="s">
        <v>3336</v>
      </c>
      <c r="KT22" s="285" t="e">
        <f>'4-5_Prison and Probation'!PF21/G22*100</f>
        <v>#VALUE!</v>
      </c>
      <c r="KU22" s="285" t="e">
        <f>'4-5_Prison and Probation'!PG21/'4-5_Prison and Probation'!PF21*100</f>
        <v>#VALUE!</v>
      </c>
      <c r="KV22" s="285" t="e">
        <f>'4-5_Prison and Probation'!PH21/'4-5_Prison and Probation'!PF21*100</f>
        <v>#VALUE!</v>
      </c>
      <c r="KW22" s="285" t="e">
        <f>'4-5_Prison and Probation'!PI21/'4-5_Prison and Probation'!PF21*100</f>
        <v>#VALUE!</v>
      </c>
      <c r="KX22" s="285" t="e">
        <f>'4-5_Prison and Probation'!PJ21/'4-5_Prison and Probation'!PF21*100</f>
        <v>#VALUE!</v>
      </c>
      <c r="KY22" s="285" t="e">
        <f>'4-5_Prison and Probation'!PK21/'4-5_Prison and Probation'!PF21*100</f>
        <v>#VALUE!</v>
      </c>
      <c r="KZ22" s="285" t="e">
        <f>'4-5_Prison and Probation'!PL21/'4-5_Prison and Probation'!PF21*100</f>
        <v>#VALUE!</v>
      </c>
      <c r="LA22" s="288" t="s">
        <v>3336</v>
      </c>
      <c r="LB22" s="285" t="e">
        <f>'4-5_Prison and Probation'!PN21/G22*100</f>
        <v>#VALUE!</v>
      </c>
      <c r="LC22" s="285" t="e">
        <f>'4-5_Prison and Probation'!PO21/G22*100</f>
        <v>#VALUE!</v>
      </c>
      <c r="LD22" s="288" t="s">
        <v>3336</v>
      </c>
      <c r="LE22" s="285" t="e">
        <f>'4-5_Prison and Probation 100K'!LD21/'4-5_Prison and Probation 100K'!LA21*100</f>
        <v>#VALUE!</v>
      </c>
      <c r="LF22" s="285" t="e">
        <f>'4-5_Prison and Probation 100K'!LE21/'4-5_Prison and Probation 100K'!LB21*100</f>
        <v>#VALUE!</v>
      </c>
      <c r="LG22" s="285" t="e">
        <f>'4-5_Prison and Probation 100K'!LF21/'4-5_Prison and Probation 100K'!LA21*100</f>
        <v>#VALUE!</v>
      </c>
      <c r="LH22" s="285" t="e">
        <f>'4-5_Prison and Probation 100K'!LG21/'4-5_Prison and Probation 100K'!LB21*100</f>
        <v>#VALUE!</v>
      </c>
      <c r="LI22" s="285" t="e">
        <f>'4-5_Prison and Probation 100K'!LH21/'4-5_Prison and Probation 100K'!LA21*100</f>
        <v>#VALUE!</v>
      </c>
      <c r="LJ22" s="285" t="e">
        <f>'4-5_Prison and Probation 100K'!LI21/'4-5_Prison and Probation 100K'!LB21*100</f>
        <v>#VALUE!</v>
      </c>
      <c r="LK22" s="288" t="s">
        <v>3336</v>
      </c>
      <c r="LL22" s="285" t="e">
        <f>'4-5_Prison and Probation 100K'!LK21/'4-5_Prison and Probation 100K'!LA21*100</f>
        <v>#VALUE!</v>
      </c>
      <c r="LM22" s="285" t="e">
        <f>'4-5_Prison and Probation 100K'!LL21/'4-5_Prison and Probation 100K'!LB21*100</f>
        <v>#VALUE!</v>
      </c>
      <c r="LN22" s="285" t="e">
        <f>'4-5_Prison and Probation 100K'!LM21/'4-5_Prison and Probation 100K'!LA21*100</f>
        <v>#VALUE!</v>
      </c>
      <c r="LO22" s="285" t="e">
        <f>'4-5_Prison and Probation 100K'!LN21/'4-5_Prison and Probation 100K'!LB21*100</f>
        <v>#VALUE!</v>
      </c>
      <c r="LP22" s="285" t="e">
        <f>'4-5_Prison and Probation 100K'!LO21/'4-5_Prison and Probation 100K'!LA21*100</f>
        <v>#VALUE!</v>
      </c>
      <c r="LQ22" s="285" t="e">
        <f>'4-5_Prison and Probation 100K'!LP21/'4-5_Prison and Probation 100K'!LB21*100</f>
        <v>#VALUE!</v>
      </c>
      <c r="LR22" s="288" t="s">
        <v>3336</v>
      </c>
      <c r="LS22" s="285" t="e">
        <f>'4-5_Prison and Probation 100K'!LR21/'4-5_Prison and Probation 100K'!LA21*100</f>
        <v>#VALUE!</v>
      </c>
      <c r="LT22" s="285" t="e">
        <f>'4-5_Prison and Probation 100K'!LS21/'4-5_Prison and Probation 100K'!LB21*100</f>
        <v>#VALUE!</v>
      </c>
      <c r="LU22" s="285" t="e">
        <f>'4-5_Prison and Probation 100K'!LT21/'4-5_Prison and Probation 100K'!LA21*100</f>
        <v>#VALUE!</v>
      </c>
      <c r="LV22" s="285" t="e">
        <f>'4-5_Prison and Probation 100K'!LU21/'4-5_Prison and Probation 100K'!LB21*100</f>
        <v>#VALUE!</v>
      </c>
      <c r="LW22" s="285" t="e">
        <f>'4-5_Prison and Probation 100K'!LV21/'4-5_Prison and Probation 100K'!LA21*100</f>
        <v>#VALUE!</v>
      </c>
      <c r="LX22" s="285" t="e">
        <f>'4-5_Prison and Probation 100K'!LW21/'4-5_Prison and Probation 100K'!LB21*100</f>
        <v>#VALUE!</v>
      </c>
      <c r="LY22" s="288" t="s">
        <v>3336</v>
      </c>
      <c r="LZ22" s="285" t="e">
        <f>'4-5_Prison and Probation 100K'!LY21/'4-5_Prison and Probation 100K'!LA21*100</f>
        <v>#VALUE!</v>
      </c>
      <c r="MA22" s="285" t="e">
        <f>'4-5_Prison and Probation 100K'!LZ21/'4-5_Prison and Probation 100K'!LB21*100</f>
        <v>#VALUE!</v>
      </c>
      <c r="MB22" s="285" t="e">
        <f>'4-5_Prison and Probation 100K'!MA21/'4-5_Prison and Probation 100K'!LA21*100</f>
        <v>#VALUE!</v>
      </c>
      <c r="MC22" s="285" t="e">
        <f>'4-5_Prison and Probation 100K'!MB21/'4-5_Prison and Probation 100K'!LB21*100</f>
        <v>#VALUE!</v>
      </c>
      <c r="MD22" s="285" t="e">
        <f>'4-5_Prison and Probation 100K'!MC21/'4-5_Prison and Probation 100K'!LA21*100</f>
        <v>#VALUE!</v>
      </c>
      <c r="ME22" s="285" t="e">
        <f>'4-5_Prison and Probation 100K'!MD21/'4-5_Prison and Probation 100K'!LB21*100</f>
        <v>#VALUE!</v>
      </c>
      <c r="MF22" s="288" t="s">
        <v>3336</v>
      </c>
      <c r="MG22" s="285">
        <f>'4-5_Prison and Probation 100K'!MF21</f>
        <v>97.634976025236725</v>
      </c>
      <c r="MH22" s="285">
        <f>'4-5_Prison and Probation 100K'!MG21/'4-5_Prison and Probation 100K'!MF21*100</f>
        <v>87.694328881103559</v>
      </c>
      <c r="MI22" s="285">
        <f>'4-5_Prison and Probation 100K'!MH21/'4-5_Prison and Probation 100K'!MF21*100</f>
        <v>7.1381650974381428</v>
      </c>
      <c r="MJ22" s="285">
        <f>'4-5_Prison and Probation 100K'!MI21/'4-5_Prison and Probation 100K'!MF21*100</f>
        <v>4.4668272388876717</v>
      </c>
      <c r="MK22" s="285">
        <f>'4-5_Prison and Probation 100K'!MJ21/'4-5_Prison and Probation 100K'!MF21*100</f>
        <v>2.7370264944164653</v>
      </c>
      <c r="ML22" s="285">
        <f>'4-5_Prison and Probation 100K'!MK21/'4-5_Prison and Probation 100K'!MF21*100</f>
        <v>0.98532953798992762</v>
      </c>
      <c r="MM22" s="285">
        <f>'4-5_Prison and Probation 100K'!ML21/'4-5_Prison and Probation 100K'!MF21*100</f>
        <v>0.39413181519597107</v>
      </c>
      <c r="MN22" s="288" t="s">
        <v>3336</v>
      </c>
      <c r="MO22" s="285">
        <f>'4-5_Prison and Probation 100K'!MN21</f>
        <v>8.2505509738164236</v>
      </c>
      <c r="MP22" s="288" t="s">
        <v>3336</v>
      </c>
      <c r="MQ22" s="285">
        <f>'4-5_Prison and Probation 100K'!MP21/'4-5_Prison and Probation 100K'!MN21*100</f>
        <v>1.2955717358070116</v>
      </c>
      <c r="MR22" s="285">
        <f>'4-5_Prison and Probation 100K'!MQ21/'4-5_Prison and Probation 100K'!MN21*100</f>
        <v>1.5546860829684139</v>
      </c>
      <c r="MS22" s="285">
        <f>'4-5_Prison and Probation 100K'!MR21/'4-5_Prison and Probation 100K'!MN21*100</f>
        <v>12.056590573420051</v>
      </c>
      <c r="MT22" s="285">
        <f>'4-5_Prison and Probation 100K'!MS21/'4-5_Prison and Probation 100K'!MN21*100</f>
        <v>55.450470292540111</v>
      </c>
      <c r="MU22" s="288" t="s">
        <v>3336</v>
      </c>
      <c r="MV22" s="285" t="e">
        <f>'4-5_Prison and Probation 100K'!MU21/'4-5_Prison and Probation 100K'!MN21*100</f>
        <v>#VALUE!</v>
      </c>
      <c r="MW22" s="285" t="e">
        <f>'4-5_Prison and Probation 100K'!MV21/'4-5_Prison and Probation 100K'!MN21*100</f>
        <v>#VALUE!</v>
      </c>
      <c r="MX22" s="285" t="e">
        <f>'4-5_Prison and Probation 100K'!MW21/'4-5_Prison and Probation 100K'!MN21*100</f>
        <v>#VALUE!</v>
      </c>
      <c r="MY22" s="285">
        <f>'4-5_Prison and Probation 100K'!MX21/'4-5_Prison and Probation 100K'!MN21*100</f>
        <v>29.642681315264429</v>
      </c>
      <c r="MZ22" s="288" t="s">
        <v>3336</v>
      </c>
      <c r="NA22" s="285" t="e">
        <f>'4-5_Prison and Probation 100K'!MZ21</f>
        <v>#VALUE!</v>
      </c>
      <c r="NB22" s="285" t="e">
        <f>'4-5_Prison and Probation 100K'!NA21/'4-5_Prison and Probation 100K'!MZ21*100</f>
        <v>#VALUE!</v>
      </c>
      <c r="NC22" s="285" t="e">
        <f>'4-5_Prison and Probation 100K'!NB21/'4-5_Prison and Probation 100K'!MZ21*100</f>
        <v>#VALUE!</v>
      </c>
      <c r="ND22" s="285" t="e">
        <f>'4-5_Prison and Probation 100K'!NC21/'4-5_Prison and Probation 100K'!MZ21*100</f>
        <v>#VALUE!</v>
      </c>
      <c r="NG22" s="133">
        <f t="shared" si="0"/>
        <v>67.470108240781059</v>
      </c>
      <c r="NH22" s="285" t="e">
        <f>'4-5_Prison and Probation'!HG21/'4-5_Prison and Probation'!$HA21*100</f>
        <v>#VALUE!</v>
      </c>
      <c r="NI22" s="285">
        <f>'4-5_Prison and Probation'!HM21/'4-5_Prison and Probation'!$HA21*100</f>
        <v>13.593155893536121</v>
      </c>
      <c r="NJ22" s="285">
        <f>'4-5_Prison and Probation'!HS21/'4-5_Prison and Probation'!$HA21*100</f>
        <v>13.84664131812421</v>
      </c>
      <c r="NK22" s="285" t="e">
        <f>'4-5_Prison and Probation'!HY21/'4-5_Prison and Probation'!$HA21*100</f>
        <v>#VALUE!</v>
      </c>
      <c r="NL22" s="285" t="e">
        <f>'4-5_Prison and Probation'!IE21/'4-5_Prison and Probation'!$HA21*100</f>
        <v>#VALUE!</v>
      </c>
      <c r="NM22" s="285">
        <f>'4-5_Prison and Probation'!IK21/'4-5_Prison and Probation'!$HA21*100</f>
        <v>5.1013941698352339</v>
      </c>
      <c r="NN22" s="285" t="e">
        <f>'4-5_Prison and Probation'!IQ21/'4-5_Prison and Probation'!$HA21*100</f>
        <v>#VALUE!</v>
      </c>
      <c r="NO22" s="285">
        <f>'4-5_Prison and Probation'!IW21/'4-5_Prison and Probation'!$HA21*100</f>
        <v>4.1191381495564006</v>
      </c>
      <c r="NP22" s="285">
        <f>'4-5_Prison and Probation'!JC21/'4-5_Prison and Probation'!$HA21*100</f>
        <v>18.567807351077313</v>
      </c>
      <c r="NQ22" s="285" t="e">
        <f>'4-5_Prison and Probation'!JI21/'4-5_Prison and Probation'!$HA21*100</f>
        <v>#VALUE!</v>
      </c>
      <c r="NR22" s="285">
        <f>'4-5_Prison and Probation'!JO21/'4-5_Prison and Probation'!$HA21*100</f>
        <v>13.14955640050697</v>
      </c>
      <c r="NU22" s="285">
        <f>'4-5_Prison and Probation'!HA21/'4-5_Prison and Probation 100K'!$G21*100</f>
        <v>67.470108240781059</v>
      </c>
      <c r="NV22" s="285" t="e">
        <f>'4-5_Prison and Probation'!HG21/'4-5_Prison and Probation 100K'!$G21*100</f>
        <v>#VALUE!</v>
      </c>
      <c r="NW22" s="285">
        <f>'4-5_Prison and Probation'!HM21/'4-5_Prison and Probation 100K'!$G21*100</f>
        <v>9.1713169947069311</v>
      </c>
      <c r="NX22" s="285">
        <f>'4-5_Prison and Probation'!HS21/'4-5_Prison and Probation 100K'!$G21*100</f>
        <v>9.3423438850511165</v>
      </c>
      <c r="NY22" s="285" t="e">
        <f>'4-5_Prison and Probation'!HY21/'4-5_Prison and Probation 100K'!$G21*100</f>
        <v>#VALUE!</v>
      </c>
      <c r="NZ22" s="285" t="e">
        <f>'4-5_Prison and Probation'!IE21/'4-5_Prison and Probation 100K'!$G21*100</f>
        <v>#VALUE!</v>
      </c>
      <c r="OA22" s="285">
        <f>'4-5_Prison and Probation'!IK21/'4-5_Prison and Probation 100K'!$G21*100</f>
        <v>3.4419161681767272</v>
      </c>
      <c r="OB22" s="285" t="e">
        <f>'4-5_Prison and Probation'!IQ21/'4-5_Prison and Probation 100K'!$G21*100</f>
        <v>#VALUE!</v>
      </c>
      <c r="OC22" s="285">
        <f>'4-5_Prison and Probation'!IW21/'4-5_Prison and Probation 100K'!$G21*100</f>
        <v>2.7791869680930095</v>
      </c>
      <c r="OD22" s="285">
        <f>'4-5_Prison and Probation'!JC21/'4-5_Prison and Probation 100K'!$G21*100</f>
        <v>12.527719717711566</v>
      </c>
      <c r="OE22" s="285" t="e">
        <f>'4-5_Prison and Probation'!JI21/'4-5_Prison and Probation 100K'!$G21*100</f>
        <v>#VALUE!</v>
      </c>
      <c r="OF22" s="285">
        <f>'4-5_Prison and Probation'!JO21/'4-5_Prison and Probation 100K'!$G21*100</f>
        <v>8.8720199366046071</v>
      </c>
      <c r="OI22" s="133">
        <f>10000/'4-5_Prison and Probation'!$AJ21*'4-5_Prison and Probation'!DW21</f>
        <v>14.094432699083864</v>
      </c>
      <c r="OJ22" s="133">
        <f>10000/'4-5_Prison and Probation'!$AJ21*'4-5_Prison and Probation'!DX21</f>
        <v>11.745360582569885</v>
      </c>
      <c r="OK22" s="133">
        <f>10000/'4-5_Prison and Probation'!$AJ21*'4-5_Prison and Probation'!DY21</f>
        <v>21.141649048625794</v>
      </c>
      <c r="OL22" s="133">
        <f>10000/'4-5_Prison and Probation'!$AJ21*'4-5_Prison and Probation'!DZ21</f>
        <v>18.792576932111817</v>
      </c>
      <c r="OM22" s="133">
        <f>10000/'4-5_Prison and Probation'!$AJ21*'4-5_Prison and Probation'!EA21</f>
        <v>32.887009631195681</v>
      </c>
      <c r="ON22" s="133">
        <f>10000/'4-5_Prison and Probation'!$AJ21*'4-5_Prison and Probation'!EB21</f>
        <v>27.014329339910738</v>
      </c>
      <c r="OP22" s="133">
        <f>'4-5_Prison and Probation'!ED21/'4-5_Prison and Probation'!DW21*100</f>
        <v>0</v>
      </c>
      <c r="OQ22" s="133">
        <f>'4-5_Prison and Probation'!EE21/'4-5_Prison and Probation'!DX21*100</f>
        <v>20</v>
      </c>
      <c r="OR22" s="133">
        <f>'4-5_Prison and Probation'!EF21/'4-5_Prison and Probation'!DY21*100</f>
        <v>22.222222222222221</v>
      </c>
      <c r="OS22" s="133">
        <f>'4-5_Prison and Probation'!EG21/'4-5_Prison and Probation'!DZ21*100</f>
        <v>25</v>
      </c>
      <c r="OT22" s="133">
        <f>'4-5_Prison and Probation'!EH21/'4-5_Prison and Probation'!EA21*100</f>
        <v>7.1428571428571423</v>
      </c>
      <c r="OU22" s="133" t="e">
        <f>'4-5_Prison and Probation'!EI21/'4-5_Prison and Probation'!EB21*100</f>
        <v>#VALUE!</v>
      </c>
      <c r="OW22" s="133" t="e">
        <f>'4-5_Prison and Probation'!EK21/'4-5_Prison and Probation'!ED21*100</f>
        <v>#VALUE!</v>
      </c>
      <c r="OX22" s="133" t="e">
        <f>'4-5_Prison and Probation'!EL21/'4-5_Prison and Probation'!EE21*100</f>
        <v>#VALUE!</v>
      </c>
      <c r="OY22" s="133">
        <f>'4-5_Prison and Probation'!EM21/'4-5_Prison and Probation'!EF21*100</f>
        <v>0</v>
      </c>
      <c r="OZ22" s="133">
        <f>'4-5_Prison and Probation'!EN21/'4-5_Prison and Probation'!EG21*100</f>
        <v>0</v>
      </c>
      <c r="PA22" s="133">
        <f>'4-5_Prison and Probation'!EO21/'4-5_Prison and Probation'!EH21*100</f>
        <v>0</v>
      </c>
      <c r="PB22" s="133" t="e">
        <f>'4-5_Prison and Probation'!EP21/'4-5_Prison and Probation'!EI21*100</f>
        <v>#VALUE!</v>
      </c>
      <c r="PC22" s="133"/>
      <c r="PF22" s="285">
        <f>'4-5_Prison and Probation'!$AO21/'4-5_Prison and Probation'!LF21</f>
        <v>1.651959686450168</v>
      </c>
      <c r="PG22" s="285">
        <f>'4-5_Prison and Probation'!$AO21/'4-5_Prison and Probation'!LH21</f>
        <v>25.79020979020979</v>
      </c>
      <c r="PH22" s="285">
        <f>'4-5_Prison and Probation'!$AO21/'4-5_Prison and Probation'!LK21</f>
        <v>28.8125</v>
      </c>
      <c r="PI22" s="285">
        <f>'4-5_Prison and Probation'!$AO21/'4-5_Prison and Probation'!LM21</f>
        <v>169.1743119266055</v>
      </c>
      <c r="PJ22" s="285" t="e">
        <f>'4-5_Prison and Probation'!$AO21/'4-5_Prison and Probation'!LO21</f>
        <v>#VALUE!</v>
      </c>
      <c r="PK22" s="285">
        <f>'4-5_Prison and Probation'!$AO21/'4-5_Prison and Probation'!LR21</f>
        <v>10.076502732240437</v>
      </c>
      <c r="PO22" s="133">
        <f>'4-5_Prison and Probation'!KP21/'4-5_Prison and Probation 100K'!H21*100</f>
        <v>69.069878547341403</v>
      </c>
      <c r="PP22" s="133">
        <f>'4-5_Prison and Probation'!KS21/'4-5_Prison and Probation'!KP21*100</f>
        <v>9.0432049601156699</v>
      </c>
      <c r="PQ22" s="133">
        <f>'4-5_Prison and Probation'!LA21/'4-5_Prison and Probation'!KP21*100</f>
        <v>90.956795039884327</v>
      </c>
      <c r="PR22" s="133" t="e">
        <f>'4-5_Prison and Probation'!KQ21/'4-5_Prison and Probation 100K'!H21*100</f>
        <v>#VALUE!</v>
      </c>
      <c r="PS22" s="133" t="e">
        <f>'4-5_Prison and Probation'!KT21/'4-5_Prison and Probation'!KQ21*100</f>
        <v>#VALUE!</v>
      </c>
      <c r="PT22" s="133" t="e">
        <f>'4-5_Prison and Probation'!LB21/'4-5_Prison and Probation'!KQ21*100</f>
        <v>#VALUE!</v>
      </c>
      <c r="PX22" s="133" t="e">
        <f>'4-5_Prison and Probation'!LG21/'4-5_Prison and Probation'!$KQ21*100</f>
        <v>#VALUE!</v>
      </c>
      <c r="PY22" s="133" t="e">
        <f>'4-5_Prison and Probation'!LI21/'4-5_Prison and Probation'!$KQ21*100</f>
        <v>#VALUE!</v>
      </c>
      <c r="PZ22" s="133" t="e">
        <f>'4-5_Prison and Probation'!LL21/'4-5_Prison and Probation'!$KQ21*100</f>
        <v>#VALUE!</v>
      </c>
      <c r="QA22" s="133" t="e">
        <f>'4-5_Prison and Probation'!LN21/'4-5_Prison and Probation'!$KQ21*100</f>
        <v>#VALUE!</v>
      </c>
      <c r="QB22" s="133" t="e">
        <f>'4-5_Prison and Probation'!LP21/'4-5_Prison and Probation'!$KQ21*100</f>
        <v>#VALUE!</v>
      </c>
      <c r="QC22" s="133" t="e">
        <f>'4-5_Prison and Probation'!LS21/'4-5_Prison and Probation'!$KQ21*100</f>
        <v>#VALUE!</v>
      </c>
    </row>
    <row r="23" spans="1:445" ht="18" customHeight="1">
      <c r="A23" s="285">
        <v>21</v>
      </c>
      <c r="B23" s="292" t="s">
        <v>44</v>
      </c>
      <c r="C23" s="248">
        <v>59364.69</v>
      </c>
      <c r="D23" s="248">
        <v>59394.207000000002</v>
      </c>
      <c r="E23" s="248">
        <v>59685.226999999999</v>
      </c>
      <c r="F23" s="248">
        <v>60782.667999999998</v>
      </c>
      <c r="G23" s="248">
        <v>60795.612000000001</v>
      </c>
      <c r="H23" s="248">
        <v>60665.550999999999</v>
      </c>
      <c r="I23" s="288" t="s">
        <v>3336</v>
      </c>
      <c r="J23" s="133">
        <f>'4-5_Prison and Probation 100K'!J22</f>
        <v>112.68819899505917</v>
      </c>
      <c r="K23" s="133">
        <f>'4-5_Prison and Probation 100K'!K22</f>
        <v>110.61853220803167</v>
      </c>
      <c r="L23" s="133">
        <f>'4-5_Prison and Probation 100K'!L22</f>
        <v>104.77634607974264</v>
      </c>
      <c r="M23" s="133">
        <f>'4-5_Prison and Probation 100K'!M22</f>
        <v>88.220872436859793</v>
      </c>
      <c r="N23" s="133">
        <f>'4-5_Prison and Probation 100K'!N22</f>
        <v>85.802245069923799</v>
      </c>
      <c r="O23" s="133">
        <f>'4-5_Prison and Probation 100K'!O22</f>
        <v>90.089019384329006</v>
      </c>
      <c r="P23" s="346">
        <f t="shared" si="1"/>
        <v>-20.054610697719141</v>
      </c>
      <c r="Q23" s="288" t="s">
        <v>3336</v>
      </c>
      <c r="R23" s="133">
        <f>'4-5_Prison and Probation 100K'!R22/'4-5_Prison and Probation 100K'!J22*100</f>
        <v>20.367131560458617</v>
      </c>
      <c r="S23" s="133">
        <f>'4-5_Prison and Probation 100K'!S22/'4-5_Prison and Probation 100K'!K22*100</f>
        <v>19.001232857947365</v>
      </c>
      <c r="T23" s="133">
        <f>'4-5_Prison and Probation 100K'!T22/'4-5_Prison and Probation 100K'!L22*100</f>
        <v>17.762568760394014</v>
      </c>
      <c r="U23" s="133">
        <f>'4-5_Prison and Probation 100K'!U22/'4-5_Prison and Probation 100K'!M22*100</f>
        <v>17.80765716203868</v>
      </c>
      <c r="V23" s="133">
        <f>'4-5_Prison and Probation 100K'!V22/'4-5_Prison and Probation 100K'!N22*100</f>
        <v>16.338854382332642</v>
      </c>
      <c r="W23" s="133">
        <f>'4-5_Prison and Probation 100K'!W22/'4-5_Prison and Probation 100K'!O22*100</f>
        <v>17.084149086052001</v>
      </c>
      <c r="X23" s="346">
        <f t="shared" si="2"/>
        <v>-16.119022281862712</v>
      </c>
      <c r="Y23" s="288" t="s">
        <v>3336</v>
      </c>
      <c r="Z23" s="285">
        <f>'4-5_Prison and Probation 100K'!Z22/'4-5_Prison and Probation 100K'!J22*100</f>
        <v>4.1974976456343338</v>
      </c>
      <c r="AA23" s="285">
        <f>'4-5_Prison and Probation 100K'!AA22/'4-5_Prison and Probation 100K'!K22*100</f>
        <v>4.2678193634800081</v>
      </c>
      <c r="AB23" s="285">
        <f>'4-5_Prison and Probation 100K'!AB22/'4-5_Prison and Probation 100K'!L22*100</f>
        <v>4.3079186388640149</v>
      </c>
      <c r="AC23" s="285">
        <f>'4-5_Prison and Probation 100K'!AC22/'4-5_Prison and Probation 100K'!M22*100</f>
        <v>4.2966637450347802</v>
      </c>
      <c r="AD23" s="285">
        <f>'4-5_Prison and Probation 100K'!AD22/'4-5_Prison and Probation 100K'!N22*100</f>
        <v>4.0391841116478799</v>
      </c>
      <c r="AE23" s="285">
        <f>'4-5_Prison and Probation 100K'!AE22/'4-5_Prison and Probation 100K'!O22*100</f>
        <v>4.1809232796003872</v>
      </c>
      <c r="AF23" s="346">
        <f t="shared" si="3"/>
        <v>-0.39486302157155251</v>
      </c>
      <c r="AG23" s="288" t="s">
        <v>3336</v>
      </c>
      <c r="AH23" s="285">
        <f>'4-5_Prison and Probation 100K'!AH22/'4-5_Prison and Probation 100K'!J22*100</f>
        <v>36.136149603121211</v>
      </c>
      <c r="AI23" s="285">
        <f>'4-5_Prison and Probation 100K'!AI22/'4-5_Prison and Probation 100K'!K22*100</f>
        <v>35.755924567358186</v>
      </c>
      <c r="AJ23" s="285">
        <f>'4-5_Prison and Probation 100K'!AJ22/'4-5_Prison and Probation 100K'!L22*100</f>
        <v>34.946270947933996</v>
      </c>
      <c r="AK23" s="285">
        <f>'4-5_Prison and Probation 100K'!AK22/'4-5_Prison and Probation 100K'!M22*100</f>
        <v>32.564384685675932</v>
      </c>
      <c r="AL23" s="285">
        <f>'4-5_Prison and Probation 100K'!AL22/'4-5_Prison and Probation 100K'!N22*100</f>
        <v>33.241315850011503</v>
      </c>
      <c r="AM23" s="285">
        <f>'4-5_Prison and Probation 100K'!AM22/'4-5_Prison and Probation 100K'!O22*100</f>
        <v>34.071322708725965</v>
      </c>
      <c r="AN23" s="346">
        <f t="shared" si="4"/>
        <v>-5.7140202181831228</v>
      </c>
      <c r="AO23" s="288" t="s">
        <v>3336</v>
      </c>
      <c r="AP23" s="133">
        <f>'4-5_Prison and Probation 100K'!AP22/'4-5_Prison and Probation 100K'!AH22*100</f>
        <v>38.367667742202372</v>
      </c>
      <c r="AQ23" s="133">
        <f>'4-5_Prison and Probation 100K'!AQ22/'4-5_Prison and Probation 100K'!AI22*100</f>
        <v>40.269027754129063</v>
      </c>
      <c r="AR23" s="133">
        <f>'4-5_Prison and Probation 100K'!AR22/'4-5_Prison and Probation 100K'!AJ22*100</f>
        <v>41.575912876361301</v>
      </c>
      <c r="AS23" s="133">
        <f>'4-5_Prison and Probation 100K'!AS22/'4-5_Prison and Probation 100K'!AK22*100</f>
        <v>42.457908601534754</v>
      </c>
      <c r="AT23" s="133">
        <f>'4-5_Prison and Probation 100K'!AT22/'4-5_Prison and Probation 100K'!AL22*100</f>
        <v>41.868512110726641</v>
      </c>
      <c r="AU23" s="133">
        <f>'4-5_Prison and Probation 100K'!AU22/'4-5_Prison and Probation 100K'!AM22*100</f>
        <v>38.494173245260725</v>
      </c>
      <c r="AV23" s="346">
        <f t="shared" si="20"/>
        <v>0.32971903298465577</v>
      </c>
      <c r="AW23" s="288" t="s">
        <v>3336</v>
      </c>
      <c r="AX23" s="285">
        <f>'4-5_Prison and Probation 100K'!AX22/'4-5_Prison and Probation 100K'!J22*100</f>
        <v>0.73844865988011421</v>
      </c>
      <c r="AY23" s="285">
        <f>'4-5_Prison and Probation 100K'!AY22/'4-5_Prison and Probation 100K'!K22*100</f>
        <v>0.69405336296251197</v>
      </c>
      <c r="AZ23" s="285">
        <f>'4-5_Prison and Probation 100K'!AZ22/'4-5_Prison and Probation 100K'!L22*100</f>
        <v>0.6412306511449406</v>
      </c>
      <c r="BA23" s="285">
        <f>'4-5_Prison and Probation 100K'!BA22/'4-5_Prison and Probation 100K'!M22*100</f>
        <v>0.67508345299591599</v>
      </c>
      <c r="BB23" s="285">
        <f>'4-5_Prison and Probation 100K'!BB22/'4-5_Prison and Probation 100K'!N22*100</f>
        <v>0.84541062801932365</v>
      </c>
      <c r="BC23" s="285">
        <f>'4-5_Prison and Probation 100K'!BC22/'4-5_Prison and Probation 100K'!O22*100</f>
        <v>0.84533328454064727</v>
      </c>
      <c r="BD23" s="346">
        <f t="shared" si="5"/>
        <v>14.474212016023642</v>
      </c>
      <c r="BE23" s="288" t="s">
        <v>3336</v>
      </c>
      <c r="BF23" s="133">
        <f>'4-5_Prison and Probation 100K'!BF22</f>
        <v>129.67641202202859</v>
      </c>
      <c r="BG23" s="133">
        <f>'4-5_Prison and Probation 100K'!BG22</f>
        <v>106.10462397452329</v>
      </c>
      <c r="BH23" s="133">
        <f>'4-5_Prison and Probation 100K'!BH22</f>
        <v>99.505360011448062</v>
      </c>
      <c r="BI23" s="133">
        <f>'4-5_Prison and Probation 100K'!BI22</f>
        <v>82.617301366238152</v>
      </c>
      <c r="BJ23" s="133">
        <f>'4-5_Prison and Probation 100K'!BJ22</f>
        <v>75.372216007957931</v>
      </c>
      <c r="BK23" s="133">
        <f>'4-5_Prison and Probation 100K'!BK22</f>
        <v>78.037698858121303</v>
      </c>
      <c r="BL23" s="346">
        <f t="shared" si="21"/>
        <v>-39.821207541688644</v>
      </c>
      <c r="BM23" s="288" t="s">
        <v>3336</v>
      </c>
      <c r="BN23" s="133">
        <f>'4-5_Prison and Probation 100K'!BN22/'4-5_Prison and Probation 100K'!BF22*100</f>
        <v>88.268686186381217</v>
      </c>
      <c r="BO23" s="133">
        <f>'4-5_Prison and Probation 100K'!BO22/'4-5_Prison and Probation 100K'!BG22*100</f>
        <v>85.41415423675025</v>
      </c>
      <c r="BP23" s="133">
        <f>'4-5_Prison and Probation 100K'!BP22/'4-5_Prison and Probation 100K'!BH22*100</f>
        <v>85.06314194308807</v>
      </c>
      <c r="BQ23" s="133">
        <f>'4-5_Prison and Probation 100K'!BQ22/'4-5_Prison and Probation 100K'!BI22*100</f>
        <v>83.834159746699328</v>
      </c>
      <c r="BR23" s="133">
        <f>'4-5_Prison and Probation 100K'!BR22/'4-5_Prison and Probation 100K'!BJ22*100</f>
        <v>79.540841935272695</v>
      </c>
      <c r="BS23" s="338">
        <f>'4-5_Prison and Probation 100K'!BS22/'4-5_Prison and Probation 100K'!BK22*100</f>
        <v>78.342697815892876</v>
      </c>
      <c r="BT23" s="346">
        <f t="shared" si="22"/>
        <v>-11.245197815145232</v>
      </c>
      <c r="BU23" s="288" t="s">
        <v>3336</v>
      </c>
      <c r="BV23" s="285">
        <f>'4-5_Prison and Probation 100K'!BV22/'4-5_Prison and Probation 100K'!BF22*100</f>
        <v>7.7329765399703803</v>
      </c>
      <c r="BW23" s="285">
        <f>'4-5_Prison and Probation 100K'!BW22/'4-5_Prison and Probation 100K'!BG22*100</f>
        <v>7.7610282450015857</v>
      </c>
      <c r="BX23" s="285">
        <f>'4-5_Prison and Probation 100K'!BX22/'4-5_Prison and Probation 100K'!BH22*100</f>
        <v>7.6359656507829596</v>
      </c>
      <c r="BY23" s="285">
        <f>'4-5_Prison and Probation 100K'!BY22/'4-5_Prison and Probation 100K'!BI22*100</f>
        <v>7.4178067188402332</v>
      </c>
      <c r="BZ23" s="285">
        <f>'4-5_Prison and Probation 100K'!BZ22/'4-5_Prison and Probation 100K'!BJ22*100</f>
        <v>7.2823691159461408</v>
      </c>
      <c r="CA23" s="285">
        <f>'4-5_Prison and Probation 100K'!CA22/'4-5_Prison and Probation 100K'!BK22*100</f>
        <v>7.1585484347936292</v>
      </c>
      <c r="CB23" s="346">
        <f t="shared" si="6"/>
        <v>-7.4282923555714291</v>
      </c>
      <c r="CC23" s="288" t="s">
        <v>3336</v>
      </c>
      <c r="CD23" s="285">
        <f>'4-5_Prison and Probation 100K'!CD22/'4-5_Prison and Probation 100K'!BF22*100</f>
        <v>43.263360266036216</v>
      </c>
      <c r="CE23" s="285">
        <f>'4-5_Prison and Probation 100K'!CE22/'4-5_Prison and Probation 100K'!BG22*100</f>
        <v>42.853062519834978</v>
      </c>
      <c r="CF23" s="285">
        <f>'4-5_Prison and Probation 100K'!CF22/'4-5_Prison and Probation 100K'!BH22*100</f>
        <v>43.471964977268904</v>
      </c>
      <c r="CG23" s="285">
        <f>'4-5_Prison and Probation 100K'!CG22/'4-5_Prison and Probation 100K'!BI22*100</f>
        <v>45.29740924388156</v>
      </c>
      <c r="CH23" s="285">
        <f>'4-5_Prison and Probation 100K'!CH22/'4-5_Prison and Probation 100K'!BJ22*100</f>
        <v>44.78318748226873</v>
      </c>
      <c r="CI23" s="285">
        <f>'4-5_Prison and Probation 100K'!CI22/'4-5_Prison and Probation 100K'!BK22*100</f>
        <v>44.573528790503154</v>
      </c>
      <c r="CJ23" s="346">
        <f t="shared" si="7"/>
        <v>3.0283559030329883</v>
      </c>
      <c r="CK23" s="288" t="s">
        <v>3336</v>
      </c>
      <c r="CL23" s="285" t="e">
        <f>'4-5_Prison and Probation 100K'!CL22/'4-5_Prison and Probation 100K'!CD22*100</f>
        <v>#VALUE!</v>
      </c>
      <c r="CM23" s="285" t="e">
        <f>'4-5_Prison and Probation 100K'!CM22/'4-5_Prison and Probation 100K'!CE22*100</f>
        <v>#VALUE!</v>
      </c>
      <c r="CN23" s="285" t="e">
        <f>'4-5_Prison and Probation 100K'!CN22/'4-5_Prison and Probation 100K'!CF22*100</f>
        <v>#VALUE!</v>
      </c>
      <c r="CO23" s="285" t="e">
        <f>'4-5_Prison and Probation 100K'!CO22/'4-5_Prison and Probation 100K'!CG22*100</f>
        <v>#VALUE!</v>
      </c>
      <c r="CP23" s="285" t="e">
        <f>'4-5_Prison and Probation 100K'!CP22/'4-5_Prison and Probation 100K'!CH22*100</f>
        <v>#VALUE!</v>
      </c>
      <c r="CQ23" s="285" t="e">
        <f>'4-5_Prison and Probation 100K'!CQ22/'4-5_Prison and Probation 100K'!CI22*100</f>
        <v>#VALUE!</v>
      </c>
      <c r="CR23" s="346" t="e">
        <f t="shared" si="8"/>
        <v>#VALUE!</v>
      </c>
      <c r="CS23" s="288" t="s">
        <v>3336</v>
      </c>
      <c r="CT23" s="285">
        <f>'4-5_Prison and Probation 100K'!CT22/'4-5_Prison and Probation 100K'!BF22*100</f>
        <v>1.6185601828998986</v>
      </c>
      <c r="CU23" s="285">
        <f>'4-5_Prison and Probation 100K'!CU22/'4-5_Prison and Probation 100K'!BG22*100</f>
        <v>1.9866708981275789</v>
      </c>
      <c r="CV23" s="285">
        <f>'4-5_Prison and Probation 100K'!CV22/'4-5_Prison and Probation 100K'!BH22*100</f>
        <v>2.0222259639669979</v>
      </c>
      <c r="CW23" s="285">
        <f>'4-5_Prison and Probation 100K'!CW22/'4-5_Prison and Probation 100K'!BI22*100</f>
        <v>1.9754266483461773</v>
      </c>
      <c r="CX23" s="285">
        <f>'4-5_Prison and Probation 100K'!CX22/'4-5_Prison and Probation 100K'!BJ22*100</f>
        <v>2.3307072867337366</v>
      </c>
      <c r="CY23" s="285">
        <f>'4-5_Prison and Probation 100K'!CY22/'4-5_Prison and Probation 100K'!BK22*100</f>
        <v>2.4101220903214911</v>
      </c>
      <c r="CZ23" s="346">
        <f t="shared" si="9"/>
        <v>48.905312004116411</v>
      </c>
      <c r="DA23" s="288" t="s">
        <v>3336</v>
      </c>
      <c r="DB23" s="133">
        <f>'4-5_Prison and Probation'!DP22/C23*100</f>
        <v>140.77897147277278</v>
      </c>
      <c r="DC23" s="133">
        <f>'4-5_Prison and Probation'!DQ22/D23*100</f>
        <v>123.74944243299689</v>
      </c>
      <c r="DD23" s="133">
        <f>'4-5_Prison and Probation'!DR22/E23*100</f>
        <v>116.39228581638802</v>
      </c>
      <c r="DE23" s="133">
        <f>'4-5_Prison and Probation'!DS22/F23*100</f>
        <v>107.83337118403556</v>
      </c>
      <c r="DF23" s="133">
        <f>'4-5_Prison and Probation'!DT22/G23*100</f>
        <v>87.961940411094147</v>
      </c>
      <c r="DG23" s="133">
        <f>'4-5_Prison and Probation'!DU22/H23*100</f>
        <v>85.890590526409298</v>
      </c>
      <c r="DH23" s="346">
        <f t="shared" si="10"/>
        <v>-38.989048131367483</v>
      </c>
      <c r="DI23" s="288" t="s">
        <v>3336</v>
      </c>
      <c r="DJ23" s="285">
        <f>'4-5_Prison and Probation 100K'!DJ22/'4-5_Prison and Probation 100K'!DB22*100</f>
        <v>0.1974321850358369</v>
      </c>
      <c r="DK23" s="285">
        <f>'4-5_Prison and Probation 100K'!DK22/'4-5_Prison and Probation 100K'!DC22*100</f>
        <v>0.20816326530612239</v>
      </c>
      <c r="DL23" s="285">
        <f>'4-5_Prison and Probation 100K'!DL22/'4-5_Prison and Probation 100K'!DD22*100</f>
        <v>0.22024212238552451</v>
      </c>
      <c r="DM23" s="285">
        <f>'4-5_Prison and Probation 100K'!DM22/'4-5_Prison and Probation 100K'!DE22*100</f>
        <v>0.14036372513120959</v>
      </c>
      <c r="DN23" s="285">
        <f>'4-5_Prison and Probation 100K'!DN22/'4-5_Prison and Probation 100K'!DF22*100</f>
        <v>0.20195598107597657</v>
      </c>
      <c r="DO23" s="285">
        <f>'4-5_Prison and Probation 100K'!DO22/'4-5_Prison and Probation 100K'!DG22*100</f>
        <v>0.22454227920009209</v>
      </c>
      <c r="DP23" s="346">
        <f t="shared" si="11"/>
        <v>13.731344845995764</v>
      </c>
      <c r="DQ23" s="288" t="s">
        <v>3336</v>
      </c>
      <c r="DR23" s="285">
        <f>'4-5_Prison and Probation 100K'!DR22/'4-5_Prison and Probation 100K'!DJ22*100</f>
        <v>38.181818181818187</v>
      </c>
      <c r="DS23" s="285">
        <f>'4-5_Prison and Probation 100K'!DS22/'4-5_Prison and Probation 100K'!DK22*100</f>
        <v>36.601307189542489</v>
      </c>
      <c r="DT23" s="285">
        <f>'4-5_Prison and Probation 100K'!DT22/'4-5_Prison and Probation 100K'!DL22*100</f>
        <v>27.450980392156861</v>
      </c>
      <c r="DU23" s="285">
        <f>'4-5_Prison and Probation 100K'!DU22/'4-5_Prison and Probation 100K'!DM22*100</f>
        <v>46.739130434782602</v>
      </c>
      <c r="DV23" s="285">
        <f>'4-5_Prison and Probation 100K'!DV22/'4-5_Prison and Probation 100K'!DN22*100</f>
        <v>36.111111111111107</v>
      </c>
      <c r="DW23" s="285">
        <f>'4-5_Prison and Probation 100K'!DW22/'4-5_Prison and Probation 100K'!DO22*100</f>
        <v>37.179487179487182</v>
      </c>
      <c r="DX23" s="346">
        <f t="shared" si="12"/>
        <v>-2.6251526251526371</v>
      </c>
      <c r="DY23" s="288" t="s">
        <v>3336</v>
      </c>
      <c r="DZ23" s="285" t="e">
        <f>'4-5_Prison and Probation 100K'!DZ22/'4-5_Prison and Probation 100K'!DR22*100</f>
        <v>#VALUE!</v>
      </c>
      <c r="EA23" s="285" t="e">
        <f>'4-5_Prison and Probation 100K'!EA22/'4-5_Prison and Probation 100K'!DS22*100</f>
        <v>#VALUE!</v>
      </c>
      <c r="EB23" s="285">
        <f>'4-5_Prison and Probation 100K'!EB22/'4-5_Prison and Probation 100K'!DT22*100</f>
        <v>61.904761904761905</v>
      </c>
      <c r="EC23" s="285">
        <f>'4-5_Prison and Probation 100K'!EC22/'4-5_Prison and Probation 100K'!DU22*100</f>
        <v>48.83720930232559</v>
      </c>
      <c r="ED23" s="285">
        <f>'4-5_Prison and Probation 100K'!ED22/'4-5_Prison and Probation 100K'!DV22*100</f>
        <v>48.71794871794873</v>
      </c>
      <c r="EE23" s="285">
        <f>'4-5_Prison and Probation 100K'!EE22/'4-5_Prison and Probation 100K'!DW22*100</f>
        <v>55.172413793103445</v>
      </c>
      <c r="EF23" s="346" t="e">
        <f t="shared" si="13"/>
        <v>#VALUE!</v>
      </c>
      <c r="EG23" s="288" t="s">
        <v>3336</v>
      </c>
      <c r="EH23" s="285">
        <f>'4-5_Prison and Probation 100K'!EH22/'4-5_Prison and Probation 100K'!DB22*100</f>
        <v>99.802567814964178</v>
      </c>
      <c r="EI23" s="285">
        <f>'4-5_Prison and Probation 100K'!EI22/'4-5_Prison and Probation 100K'!DC22*100</f>
        <v>99.79183673469386</v>
      </c>
      <c r="EJ23" s="285">
        <f>'4-5_Prison and Probation 100K'!EJ22/'4-5_Prison and Probation 100K'!DD22*100</f>
        <v>99.779757877614472</v>
      </c>
      <c r="EK23" s="285">
        <f>'4-5_Prison and Probation 100K'!EK22/'4-5_Prison and Probation 100K'!DE22*100</f>
        <v>99.859636274868791</v>
      </c>
      <c r="EL23" s="285">
        <f>'4-5_Prison and Probation 100K'!EL22/'4-5_Prison and Probation 100K'!DF22*100</f>
        <v>99.798044018924017</v>
      </c>
      <c r="EM23" s="285">
        <f>'4-5_Prison and Probation 100K'!EM22/'4-5_Prison and Probation 100K'!DG22*100</f>
        <v>99.775457720799892</v>
      </c>
      <c r="EN23" s="346">
        <f t="shared" si="14"/>
        <v>-2.7163724098301145E-2</v>
      </c>
      <c r="EO23" s="288" t="s">
        <v>3336</v>
      </c>
      <c r="EP23" s="285">
        <f>'4-5_Prison and Probation 100K'!EP22/'4-5_Prison and Probation 100K'!EH22*100</f>
        <v>50.432812200268565</v>
      </c>
      <c r="EQ23" s="285">
        <f>'4-5_Prison and Probation 100K'!EQ22/'4-5_Prison and Probation 100K'!EI22*100</f>
        <v>40.73649910698461</v>
      </c>
      <c r="ER23" s="285">
        <f>'4-5_Prison and Probation 100K'!ER22/'4-5_Prison and Probation 100K'!EJ22*100</f>
        <v>40.771250504933931</v>
      </c>
      <c r="ES23" s="285">
        <f>'4-5_Prison and Probation 100K'!ES22/'4-5_Prison and Probation 100K'!EK22*100</f>
        <v>41.1324329279472</v>
      </c>
      <c r="ET23" s="285">
        <f>'4-5_Prison and Probation 100K'!ET22/'4-5_Prison and Probation 100K'!EL22*100</f>
        <v>36.894077085948773</v>
      </c>
      <c r="EU23" s="285">
        <f>'4-5_Prison and Probation 100K'!EU22/'4-5_Prison and Probation 100K'!EM22*100</f>
        <v>36.524072399930752</v>
      </c>
      <c r="EV23" s="346">
        <f t="shared" si="15"/>
        <v>-27.578751200917068</v>
      </c>
      <c r="EW23" s="288" t="s">
        <v>3336</v>
      </c>
      <c r="EX23" s="285">
        <f>'4-5_Prison and Probation 100K'!EX22/'4-5_Prison and Probation 100K'!EH22*100</f>
        <v>48.908977556109726</v>
      </c>
      <c r="EY23" s="285">
        <f>'4-5_Prison and Probation 100K'!EY22/'4-5_Prison and Probation 100K'!EI22*100</f>
        <v>57.262055707799917</v>
      </c>
      <c r="EZ23" s="285">
        <f>'4-5_Prison and Probation 100K'!EZ22/'4-5_Prison and Probation 100K'!EJ22*100</f>
        <v>58.530498009117672</v>
      </c>
      <c r="FA23" s="285">
        <f>'4-5_Prison and Probation 100K'!FA22/'4-5_Prison and Probation 100K'!EK22*100</f>
        <v>58.011978243598364</v>
      </c>
      <c r="FB23" s="285">
        <f>'4-5_Prison and Probation 100K'!FB22/'4-5_Prison and Probation 100K'!EL22*100</f>
        <v>62.303959227266773</v>
      </c>
      <c r="FC23" s="285">
        <f>'4-5_Prison and Probation 100K'!FC22/'4-5_Prison and Probation 100K'!EM22*100</f>
        <v>62.944084325530405</v>
      </c>
      <c r="FD23" s="346">
        <f t="shared" si="16"/>
        <v>28.69638146354464</v>
      </c>
      <c r="FE23" s="288" t="s">
        <v>3336</v>
      </c>
      <c r="FF23" s="285" t="e">
        <f>'4-5_Prison and Probation 100K'!FF22/'4-5_Prison and Probation 100K'!EH22*100</f>
        <v>#VALUE!</v>
      </c>
      <c r="FG23" s="285" t="e">
        <f>'4-5_Prison and Probation 100K'!FG22/'4-5_Prison and Probation 100K'!EI22*100</f>
        <v>#VALUE!</v>
      </c>
      <c r="FH23" s="285" t="e">
        <f>'4-5_Prison and Probation 100K'!FH22/'4-5_Prison and Probation 100K'!EJ22*100</f>
        <v>#VALUE!</v>
      </c>
      <c r="FI23" s="285" t="e">
        <f>'4-5_Prison and Probation 100K'!FI22/'4-5_Prison and Probation 100K'!EK22*100</f>
        <v>#VALUE!</v>
      </c>
      <c r="FJ23" s="285" t="e">
        <f>'4-5_Prison and Probation 100K'!FJ22/'4-5_Prison and Probation 100K'!EL22*100</f>
        <v>#VALUE!</v>
      </c>
      <c r="FK23" s="285" t="e">
        <f>'4-5_Prison and Probation 100K'!FK22/'4-5_Prison and Probation 100K'!EM22*100</f>
        <v>#VALUE!</v>
      </c>
      <c r="FL23" s="346" t="e">
        <f t="shared" si="17"/>
        <v>#VALUE!</v>
      </c>
      <c r="FM23" s="288" t="s">
        <v>3336</v>
      </c>
      <c r="FN23" s="285" t="e">
        <f>'4-5_Prison and Probation 100K'!FN22/'4-5_Prison and Probation 100K'!FF22*100</f>
        <v>#VALUE!</v>
      </c>
      <c r="FO23" s="285" t="e">
        <f>'4-5_Prison and Probation 100K'!FO22/'4-5_Prison and Probation 100K'!FG22*100</f>
        <v>#VALUE!</v>
      </c>
      <c r="FP23" s="285" t="e">
        <f>'4-5_Prison and Probation 100K'!FP22/'4-5_Prison and Probation 100K'!FH22*100</f>
        <v>#VALUE!</v>
      </c>
      <c r="FQ23" s="285" t="e">
        <f>'4-5_Prison and Probation 100K'!FQ22/'4-5_Prison and Probation 100K'!FI22*100</f>
        <v>#VALUE!</v>
      </c>
      <c r="FR23" s="285" t="e">
        <f>'4-5_Prison and Probation 100K'!FR22/'4-5_Prison and Probation 100K'!FJ22*100</f>
        <v>#VALUE!</v>
      </c>
      <c r="FS23" s="285" t="e">
        <f>'4-5_Prison and Probation 100K'!FS22/'4-5_Prison and Probation 100K'!FK22*100</f>
        <v>#VALUE!</v>
      </c>
      <c r="FT23" s="346" t="e">
        <f t="shared" si="18"/>
        <v>#VALUE!</v>
      </c>
      <c r="FU23" s="288" t="s">
        <v>3336</v>
      </c>
      <c r="FV23" s="285">
        <f>'4-5_Prison and Probation 100K'!FV22/'4-5_Prison and Probation 100K'!EH22*100</f>
        <v>0.65821024362171487</v>
      </c>
      <c r="FW23" s="285">
        <f>'4-5_Prison and Probation 100K'!FW22/'4-5_Prison and Probation 100K'!EI22*100</f>
        <v>0.63806290645834185</v>
      </c>
      <c r="FX23" s="285">
        <f>'4-5_Prison and Probation 100K'!FX22/'4-5_Prison and Probation 100K'!EJ22*100</f>
        <v>0.69825148594841036</v>
      </c>
      <c r="FY23" s="285">
        <f>'4-5_Prison and Probation 100K'!FY22/'4-5_Prison and Probation 100K'!EK22*100</f>
        <v>0.85558882845443973</v>
      </c>
      <c r="FZ23" s="285">
        <f>'4-5_Prison and Probation 100K'!FZ22/'4-5_Prison and Probation 100K'!EL22*100</f>
        <v>0.80196368678446295</v>
      </c>
      <c r="GA23" s="285">
        <f>'4-5_Prison and Probation 100K'!GA22/'4-5_Prison and Probation 100K'!EM22*100</f>
        <v>0.53184327453884472</v>
      </c>
      <c r="GB23" s="346">
        <f t="shared" si="19"/>
        <v>-19.198572235453611</v>
      </c>
      <c r="GC23" s="288" t="s">
        <v>3336</v>
      </c>
      <c r="GE23" s="133">
        <f>'4-5_Prison and Probation'!HA22/'4-5_Prison and Probation 100K'!$G22*100</f>
        <v>55.851070304218666</v>
      </c>
      <c r="GF23" s="285">
        <f>'4-5_Prison and Probation 100K'!GF22/'4-5_Prison and Probation 100K'!GE22*100</f>
        <v>6.2052716831099985</v>
      </c>
      <c r="GG23" s="285">
        <f>'4-5_Prison and Probation 100K'!GG22/'4-5_Prison and Probation 100K'!GE22*100</f>
        <v>1.3229402787847131</v>
      </c>
      <c r="GH23" s="285">
        <f>'4-5_Prison and Probation 100K'!GH22/'4-5_Prison and Probation 100K'!GE22*100</f>
        <v>51.067589456633776</v>
      </c>
      <c r="GI23" s="285">
        <f>'4-5_Prison and Probation 100K'!GI22/'4-5_Prison and Probation 100K'!GH22*100</f>
        <v>41.868512110726641</v>
      </c>
      <c r="GJ23" s="288" t="s">
        <v>3336</v>
      </c>
      <c r="GK23" s="133" t="e">
        <f>'4-5_Prison and Probation'!HG22/'4-5_Prison and Probation 100K'!$G22*100</f>
        <v>#VALUE!</v>
      </c>
      <c r="GL23" s="285" t="e">
        <f>'4-5_Prison and Probation 100K'!GL22/'4-5_Prison and Probation 100K'!GK22*100</f>
        <v>#VALUE!</v>
      </c>
      <c r="GM23" s="285" t="e">
        <f>'4-5_Prison and Probation 100K'!GM22/'4-5_Prison and Probation 100K'!GK22*100</f>
        <v>#VALUE!</v>
      </c>
      <c r="GN23" s="285" t="e">
        <f>'4-5_Prison and Probation 100K'!GN22/'4-5_Prison and Probation 100K'!GK22*100</f>
        <v>#VALUE!</v>
      </c>
      <c r="GO23" s="285" t="e">
        <f>'4-5_Prison and Probation 100K'!GO22/'4-5_Prison and Probation 100K'!GN22*100</f>
        <v>#VALUE!</v>
      </c>
      <c r="GP23" s="288" t="s">
        <v>3336</v>
      </c>
      <c r="GQ23" s="133">
        <f>'4-5_Prison and Probation'!HM22/'4-5_Prison and Probation 100K'!$G22*100</f>
        <v>10.597804328378173</v>
      </c>
      <c r="GR23" s="285">
        <f>'4-5_Prison and Probation 100K'!GR22/'4-5_Prison and Probation 100K'!GQ22*100</f>
        <v>3.7870557193853793</v>
      </c>
      <c r="GS23" s="285">
        <f>'4-5_Prison and Probation 100K'!GS22/'4-5_Prison and Probation 100K'!GQ22*100</f>
        <v>0.76051528790935896</v>
      </c>
      <c r="GT23" s="285" t="e">
        <f>'4-5_Prison and Probation 100K'!GT22/'4-5_Prison and Probation 100K'!GQ22*100</f>
        <v>#VALUE!</v>
      </c>
      <c r="GU23" s="285" t="e">
        <f>'4-5_Prison and Probation 100K'!GU22/'4-5_Prison and Probation 100K'!GT22*100</f>
        <v>#VALUE!</v>
      </c>
      <c r="GV23" s="288" t="s">
        <v>3336</v>
      </c>
      <c r="GW23" s="133">
        <f>'4-5_Prison and Probation'!HS22/'4-5_Prison and Probation 100K'!$G22*100</f>
        <v>15.659024865149807</v>
      </c>
      <c r="GX23" s="285">
        <f>'4-5_Prison and Probation 100K'!GX22/'4-5_Prison and Probation 100K'!GW22*100</f>
        <v>2.3949579831932777</v>
      </c>
      <c r="GY23" s="285">
        <f>'4-5_Prison and Probation 100K'!GY22/'4-5_Prison and Probation 100K'!GW22*100</f>
        <v>1.8907563025210086</v>
      </c>
      <c r="GZ23" s="285" t="e">
        <f>'4-5_Prison and Probation 100K'!GZ22/'4-5_Prison and Probation 100K'!GW22*100</f>
        <v>#VALUE!</v>
      </c>
      <c r="HA23" s="285" t="e">
        <f>'4-5_Prison and Probation 100K'!HA22/'4-5_Prison and Probation 100K'!GZ22*100</f>
        <v>#VALUE!</v>
      </c>
      <c r="HB23" s="288" t="s">
        <v>3336</v>
      </c>
      <c r="HC23" s="133" t="e">
        <f>'4-5_Prison and Probation'!HY22/'4-5_Prison and Probation 100K'!$G22*100</f>
        <v>#VALUE!</v>
      </c>
      <c r="HD23" s="285" t="e">
        <f>'4-5_Prison and Probation 100K'!HD22/'4-5_Prison and Probation 100K'!HC22*100</f>
        <v>#VALUE!</v>
      </c>
      <c r="HE23" s="285" t="e">
        <f>'4-5_Prison and Probation 100K'!HE22/'4-5_Prison and Probation 100K'!HC22*100</f>
        <v>#VALUE!</v>
      </c>
      <c r="HF23" s="285" t="e">
        <f>'4-5_Prison and Probation 100K'!HF22/'4-5_Prison and Probation 100K'!HC22*100</f>
        <v>#VALUE!</v>
      </c>
      <c r="HG23" s="285" t="e">
        <f>'4-5_Prison and Probation 100K'!HG22/'4-5_Prison and Probation 100K'!HF22*100</f>
        <v>#VALUE!</v>
      </c>
      <c r="HH23" s="288" t="s">
        <v>3336</v>
      </c>
      <c r="HI23" s="133">
        <f>'4-5_Prison and Probation'!IE22/'4-5_Prison and Probation 100K'!$G22*100</f>
        <v>4.1647742603528686</v>
      </c>
      <c r="HJ23" s="285">
        <f>'4-5_Prison and Probation 100K'!HJ22/'4-5_Prison and Probation 100K'!HI22*100</f>
        <v>3.1595576619273307</v>
      </c>
      <c r="HK23" s="285" t="e">
        <f>'4-5_Prison and Probation 100K'!HK22/'4-5_Prison and Probation 100K'!HI22*100</f>
        <v>#VALUE!</v>
      </c>
      <c r="HL23" s="285" t="e">
        <f>'4-5_Prison and Probation 100K'!HL22/'4-5_Prison and Probation 100K'!HI22*100</f>
        <v>#VALUE!</v>
      </c>
      <c r="HM23" s="285" t="e">
        <f>'4-5_Prison and Probation 100K'!HM22/'4-5_Prison and Probation 100K'!HL22*100</f>
        <v>#VALUE!</v>
      </c>
      <c r="HN23" s="288" t="s">
        <v>3336</v>
      </c>
      <c r="HO23" s="133">
        <f>'4-5_Prison and Probation'!IK22/'4-5_Prison and Probation 100K'!$G22*100</f>
        <v>3.1186461286054659</v>
      </c>
      <c r="HP23" s="285">
        <f>'4-5_Prison and Probation 100K'!HP22/'4-5_Prison and Probation 100K'!HO22*100</f>
        <v>2.9535864978902953</v>
      </c>
      <c r="HQ23" s="285" t="e">
        <f>'4-5_Prison and Probation 100K'!HQ22/'4-5_Prison and Probation 100K'!HO22*100</f>
        <v>#VALUE!</v>
      </c>
      <c r="HR23" s="285" t="e">
        <f>'4-5_Prison and Probation 100K'!HR22/'4-5_Prison and Probation 100K'!HO22*100</f>
        <v>#VALUE!</v>
      </c>
      <c r="HS23" s="285" t="e">
        <f>'4-5_Prison and Probation 100K'!HS22/'4-5_Prison and Probation 100K'!HR22*100</f>
        <v>#VALUE!</v>
      </c>
      <c r="HT23" s="288" t="s">
        <v>3336</v>
      </c>
      <c r="HU23" s="133">
        <f>'4-5_Prison and Probation'!IQ22/'4-5_Prison and Probation 100K'!$G22*100</f>
        <v>0.97704419851880109</v>
      </c>
      <c r="HV23" s="285">
        <f>'4-5_Prison and Probation 100K'!HV22/'4-5_Prison and Probation 100K'!HU22*100</f>
        <v>3.0303030303030298</v>
      </c>
      <c r="HW23" s="285" t="e">
        <f>'4-5_Prison and Probation 100K'!HW22/'4-5_Prison and Probation 100K'!HU22*100</f>
        <v>#VALUE!</v>
      </c>
      <c r="HX23" s="285" t="e">
        <f>'4-5_Prison and Probation 100K'!HX22/'4-5_Prison and Probation 100K'!HU22*100</f>
        <v>#VALUE!</v>
      </c>
      <c r="HY23" s="285" t="e">
        <f>'4-5_Prison and Probation 100K'!HY22/'4-5_Prison and Probation 100K'!HX22*100</f>
        <v>#VALUE!</v>
      </c>
      <c r="HZ23" s="288" t="s">
        <v>3336</v>
      </c>
      <c r="IA23" s="133">
        <f>'4-5_Prison and Probation'!IW22/'4-5_Prison and Probation 100K'!$G22*100</f>
        <v>26.988789914640549</v>
      </c>
      <c r="IB23" s="285">
        <f>'4-5_Prison and Probation 100K'!IB22/'4-5_Prison and Probation 100K'!IA22*100</f>
        <v>2.8583617747440275</v>
      </c>
      <c r="IC23" s="285">
        <f>'4-5_Prison and Probation 100K'!IC22/'4-5_Prison and Probation 100K'!IA22*100</f>
        <v>3.3946855192588985</v>
      </c>
      <c r="ID23" s="285" t="e">
        <f>'4-5_Prison and Probation 100K'!ID22/'4-5_Prison and Probation 100K'!IA22*100</f>
        <v>#VALUE!</v>
      </c>
      <c r="IE23" s="285" t="e">
        <f>'4-5_Prison and Probation 100K'!IE22/'4-5_Prison and Probation 100K'!ID22*100</f>
        <v>#VALUE!</v>
      </c>
      <c r="IF23" s="288" t="s">
        <v>3336</v>
      </c>
      <c r="IG23" s="133">
        <f>'4-5_Prison and Probation'!JC22/'4-5_Prison and Probation 100K'!$G22*100</f>
        <v>19.355015292880019</v>
      </c>
      <c r="IH23" s="285">
        <f>'4-5_Prison and Probation 100K'!IH22/'4-5_Prison and Probation 100K'!IG22*100</f>
        <v>4.4956233534460779</v>
      </c>
      <c r="II23" s="285">
        <f>'4-5_Prison and Probation 100K'!II22/'4-5_Prison and Probation 100K'!IG22*100</f>
        <v>4.6485935242627683</v>
      </c>
      <c r="IJ23" s="285" t="e">
        <f>'4-5_Prison and Probation 100K'!IJ22/'4-5_Prison and Probation 100K'!IG22*100</f>
        <v>#VALUE!</v>
      </c>
      <c r="IK23" s="285" t="e">
        <f>'4-5_Prison and Probation 100K'!IK22/'4-5_Prison and Probation 100K'!IJ22*100</f>
        <v>#VALUE!</v>
      </c>
      <c r="IL23" s="288" t="s">
        <v>3336</v>
      </c>
      <c r="IM23" s="133">
        <f>'4-5_Prison and Probation'!JI22/'4-5_Prison and Probation 100K'!$G22*100</f>
        <v>2.3340500297949136</v>
      </c>
      <c r="IN23" s="285">
        <f>'4-5_Prison and Probation 100K'!IN22/'4-5_Prison and Probation 100K'!IM22*100</f>
        <v>7.1176885130373497</v>
      </c>
      <c r="IO23" s="285" t="e">
        <f>'4-5_Prison and Probation 100K'!IO22/'4-5_Prison and Probation 100K'!IM22*100</f>
        <v>#VALUE!</v>
      </c>
      <c r="IP23" s="285" t="e">
        <f>'4-5_Prison and Probation 100K'!IP22/'4-5_Prison and Probation 100K'!IM22*100</f>
        <v>#VALUE!</v>
      </c>
      <c r="IQ23" s="285" t="e">
        <f>'4-5_Prison and Probation 100K'!IQ22/'4-5_Prison and Probation 100K'!IP22*100</f>
        <v>#VALUE!</v>
      </c>
      <c r="IR23" s="288" t="s">
        <v>3336</v>
      </c>
      <c r="IS23" s="133">
        <f>'4-5_Prison and Probation'!JO22/'4-5_Prison and Probation 100K'!$G22*100</f>
        <v>29.074466755923105</v>
      </c>
      <c r="IT23" s="285">
        <f>'4-5_Prison and Probation 100K'!IT22/'4-5_Prison and Probation 100K'!IS22*100</f>
        <v>3.9035980991174473</v>
      </c>
      <c r="IU23" s="285">
        <f>'4-5_Prison and Probation 100K'!IU22/'4-5_Prison and Probation 100K'!IS22*100</f>
        <v>0.80334917402127182</v>
      </c>
      <c r="IV23" s="285">
        <f>'4-5_Prison and Probation 100K'!IV22/'4-5_Prison and Probation 100K'!IS22*100</f>
        <v>35.449196650825989</v>
      </c>
      <c r="IW23" s="285" t="e">
        <f>'4-5_Prison and Probation 100K'!IW22/'4-5_Prison and Probation 100K'!IV22*100</f>
        <v>#VALUE!</v>
      </c>
      <c r="IX23" s="381" t="s">
        <v>3336</v>
      </c>
      <c r="IY23" s="133">
        <f>'4-5_Prison and Probation'!KO22/'4-5_Prison and Probation 100K'!H22*100</f>
        <v>73.142004430158394</v>
      </c>
      <c r="IZ23" s="285">
        <f>'4-5_Prison and Probation'!AO22/'4-5_Prison and Probation'!KO22</f>
        <v>1.2317001712791851</v>
      </c>
      <c r="JA23" s="133">
        <f>'4-5_Prison and Probation 100K'!IZ22/'4-5_Prison and Probation 100K'!IY22*100</f>
        <v>99.952672856756521</v>
      </c>
      <c r="JB23" s="133">
        <f>'4-5_Prison and Probation 100K'!JA22/'4-5_Prison and Probation 100K'!IY22*100</f>
        <v>4.7327143243486886E-2</v>
      </c>
      <c r="JC23" s="288" t="s">
        <v>3336</v>
      </c>
      <c r="JD23" s="285">
        <f>'4-5_Prison and Probation 100K'!JC22/'4-5_Prison and Probation 100K'!IY22*100</f>
        <v>5.9767420896060575</v>
      </c>
      <c r="JE23" s="285">
        <f>'4-5_Prison and Probation 100K'!JD22/'4-5_Prison and Probation 100K'!IY22*100</f>
        <v>0</v>
      </c>
      <c r="JF23" s="285">
        <f>'4-5_Prison and Probation 100K'!JE22/'4-5_Prison and Probation 100K'!JC22*100</f>
        <v>50.980392156862756</v>
      </c>
      <c r="JG23" s="285" t="e">
        <f>'4-5_Prison and Probation 100K'!JF22/'4-5_Prison and Probation 100K'!JD22*100</f>
        <v>#DIV/0!</v>
      </c>
      <c r="JH23" s="285">
        <f>'4-5_Prison and Probation 100K'!JG22/'4-5_Prison and Probation 100K'!JC22*100</f>
        <v>42.986425339366512</v>
      </c>
      <c r="JI23" s="285" t="e">
        <f>'4-5_Prison and Probation 100K'!JH22/'4-5_Prison and Probation 100K'!JD22*100</f>
        <v>#DIV/0!</v>
      </c>
      <c r="JJ23" s="285">
        <f>'4-5_Prison and Probation 100K'!JI22/'4-5_Prison and Probation 100K'!JC22*100</f>
        <v>100</v>
      </c>
      <c r="JK23" s="285" t="e">
        <f>'4-5_Prison and Probation 100K'!JJ22/'4-5_Prison and Probation 100K'!JD22*100</f>
        <v>#DIV/0!</v>
      </c>
      <c r="JL23" s="285">
        <f>'4-5_Prison and Probation 100K'!JK22/'4-5_Prison and Probation 100K'!IZ22*100</f>
        <v>88.401614394263916</v>
      </c>
      <c r="JM23" s="285">
        <f>'4-5_Prison and Probation 100K'!JL22/'4-5_Prison and Probation 100K'!JA22*100</f>
        <v>100</v>
      </c>
      <c r="JN23" s="288" t="s">
        <v>3336</v>
      </c>
      <c r="JO23" s="285">
        <f>'4-5_Prison and Probation 100K'!JN22/'4-5_Prison and Probation 100K'!JK22*100</f>
        <v>0.52541637972810984</v>
      </c>
      <c r="JP23" s="285">
        <f>'4-5_Prison and Probation 100K'!JO22/'4-5_Prison and Probation 100K'!JL22</f>
        <v>0</v>
      </c>
      <c r="JQ23" s="285">
        <f>'4-5_Prison and Probation 100K'!JP22/'4-5_Prison and Probation 100K'!JK22*100</f>
        <v>90.083403473869467</v>
      </c>
      <c r="JR23" s="285">
        <f>'4-5_Prison and Probation 100K'!JQ22/'4-5_Prison and Probation 100K'!JL22*100</f>
        <v>0</v>
      </c>
      <c r="JS23" s="285">
        <f>'4-5_Prison and Probation 100K'!JR22/'4-5_Prison and Probation 100K'!JK22*100</f>
        <v>0</v>
      </c>
      <c r="JT23" s="285">
        <f>'4-5_Prison and Probation 100K'!JS22/'4-5_Prison and Probation 100K'!JL22*100</f>
        <v>0</v>
      </c>
      <c r="JU23" s="288" t="s">
        <v>3336</v>
      </c>
      <c r="JV23" s="285">
        <f>'4-5_Prison and Probation 100K'!JU22/'4-5_Prison and Probation 100K'!JK22*100</f>
        <v>0.2091463259111894</v>
      </c>
      <c r="JW23" s="285">
        <f>'4-5_Prison and Probation 100K'!JV22/'4-5_Prison and Probation 100K'!JL22*100</f>
        <v>0</v>
      </c>
      <c r="JX23" s="285">
        <f>'4-5_Prison and Probation 100K'!JW22/'4-5_Prison and Probation 100K'!JK22*100</f>
        <v>7.1415818603820749E-2</v>
      </c>
      <c r="JY23" s="285">
        <f>'4-5_Prison and Probation 100K'!JX22/'4-5_Prison and Probation 100K'!JL22*100</f>
        <v>0</v>
      </c>
      <c r="JZ23" s="285">
        <f>'4-5_Prison and Probation 100K'!JY22/'4-5_Prison and Probation 100K'!JK22*100</f>
        <v>2.211339811768307</v>
      </c>
      <c r="KA23" s="285">
        <f>'4-5_Prison and Probation 100K'!JZ22/'4-5_Prison and Probation 100K'!JL22*100</f>
        <v>0</v>
      </c>
      <c r="KB23" s="288" t="s">
        <v>3336</v>
      </c>
      <c r="KC23" s="285">
        <f>'4-5_Prison and Probation 100K'!KB22/'4-5_Prison and Probation 100K'!JK22*100</f>
        <v>0</v>
      </c>
      <c r="KD23" s="285">
        <f>'4-5_Prison and Probation 100K'!KC22/'4-5_Prison and Probation 100K'!JL22*100</f>
        <v>0</v>
      </c>
      <c r="KE23" s="285">
        <f>'4-5_Prison and Probation 100K'!KD22/'4-5_Prison and Probation 100K'!JK22*100</f>
        <v>6.8992781901191123</v>
      </c>
      <c r="KF23" s="285">
        <f>'4-5_Prison and Probation 100K'!KE22/'4-5_Prison and Probation 100K'!JL22*100</f>
        <v>0</v>
      </c>
      <c r="KG23" s="288" t="s">
        <v>3336</v>
      </c>
      <c r="KH23" s="285">
        <f>'4-5_Prison and Probation 100K'!KG22</f>
        <v>87.226689978875456</v>
      </c>
      <c r="KI23" s="285">
        <f>'4-5_Prison and Probation 100K'!KH22/'4-5_Prison and Probation 100K'!KG22*100</f>
        <v>9.9019422968131234</v>
      </c>
      <c r="KJ23" s="285">
        <f>'4-5_Prison and Probation 100K'!KI22/'4-5_Prison and Probation 100K'!KG22*100</f>
        <v>3.8729021308693184E-2</v>
      </c>
      <c r="KK23" s="285">
        <f>'4-5_Prison and Probation 100K'!KJ22/'4-5_Prison and Probation 100K'!KG22*100</f>
        <v>14.618140675089572</v>
      </c>
      <c r="KL23" s="285">
        <f>'4-5_Prison and Probation 100K'!KK22/'4-5_Prison and Probation 100K'!KJ22*100</f>
        <v>8.8777089783281721E-2</v>
      </c>
      <c r="KM23" s="288" t="s">
        <v>3336</v>
      </c>
      <c r="KN23" s="285">
        <f>'4-5_Prison and Probation'!OZ22/G23*100</f>
        <v>133.41916847551431</v>
      </c>
      <c r="KO23" s="285">
        <f>'4-5_Prison and Probation 100K'!KN22/'4-5_Prison and Probation 100K'!KM22*100</f>
        <v>10.295513666120105</v>
      </c>
      <c r="KP23" s="285" t="e">
        <f>'4-5_Prison and Probation 100K'!KO22/'4-5_Prison and Probation 100K'!KM22*100</f>
        <v>#VALUE!</v>
      </c>
      <c r="KQ23" s="285">
        <f>'4-5_Prison and Probation 100K'!KP22/'4-5_Prison and Probation 100K'!KM22*100</f>
        <v>15.461146795211619</v>
      </c>
      <c r="KR23" s="285" t="e">
        <f>'4-5_Prison and Probation 100K'!KQ22/'4-5_Prison and Probation 100K'!KP22*100</f>
        <v>#VALUE!</v>
      </c>
      <c r="KS23" s="288" t="s">
        <v>3336</v>
      </c>
      <c r="KT23" s="285" t="e">
        <f>'4-5_Prison and Probation'!PF22/G23*100</f>
        <v>#VALUE!</v>
      </c>
      <c r="KU23" s="285" t="e">
        <f>'4-5_Prison and Probation'!PG22/'4-5_Prison and Probation'!PF22*100</f>
        <v>#VALUE!</v>
      </c>
      <c r="KV23" s="285" t="e">
        <f>'4-5_Prison and Probation'!PH22/'4-5_Prison and Probation'!PF22*100</f>
        <v>#VALUE!</v>
      </c>
      <c r="KW23" s="285" t="e">
        <f>'4-5_Prison and Probation'!PI22/'4-5_Prison and Probation'!PF22*100</f>
        <v>#VALUE!</v>
      </c>
      <c r="KX23" s="285" t="e">
        <f>'4-5_Prison and Probation'!PJ22/'4-5_Prison and Probation'!PF22*100</f>
        <v>#VALUE!</v>
      </c>
      <c r="KY23" s="285" t="e">
        <f>'4-5_Prison and Probation'!PK22/'4-5_Prison and Probation'!PF22*100</f>
        <v>#VALUE!</v>
      </c>
      <c r="KZ23" s="285" t="e">
        <f>'4-5_Prison and Probation'!PL22/'4-5_Prison and Probation'!PF22*100</f>
        <v>#VALUE!</v>
      </c>
      <c r="LA23" s="288" t="s">
        <v>3336</v>
      </c>
      <c r="LB23" s="285">
        <f>'4-5_Prison and Probation'!PN22/G23*100</f>
        <v>87.226689978875456</v>
      </c>
      <c r="LC23" s="285">
        <f>'4-5_Prison and Probation'!PO22/G23*100</f>
        <v>133.41916847551431</v>
      </c>
      <c r="LD23" s="288" t="s">
        <v>3336</v>
      </c>
      <c r="LE23" s="285">
        <f>'4-5_Prison and Probation 100K'!LD22/'4-5_Prison and Probation 100K'!LA22*100</f>
        <v>30.175372430699603</v>
      </c>
      <c r="LF23" s="285">
        <f>'4-5_Prison and Probation 100K'!LE22/'4-5_Prison and Probation 100K'!LB22*100</f>
        <v>33.506343002971164</v>
      </c>
      <c r="LG23" s="285">
        <f>'4-5_Prison and Probation 100K'!LF22/'4-5_Prison and Probation 100K'!LA22*100</f>
        <v>11.625495002828586</v>
      </c>
      <c r="LH23" s="285">
        <f>'4-5_Prison and Probation 100K'!LG22/'4-5_Prison and Probation 100K'!LB22*100</f>
        <v>8.7482894233969883</v>
      </c>
      <c r="LI23" s="285" t="e">
        <f>'4-5_Prison and Probation 100K'!LH22/'4-5_Prison and Probation 100K'!LA22*100</f>
        <v>#VALUE!</v>
      </c>
      <c r="LJ23" s="285" t="e">
        <f>'4-5_Prison and Probation 100K'!LI22/'4-5_Prison and Probation 100K'!LB22*100</f>
        <v>#VALUE!</v>
      </c>
      <c r="LK23" s="288" t="s">
        <v>3336</v>
      </c>
      <c r="LL23" s="285" t="e">
        <f>'4-5_Prison and Probation 100K'!LK22/'4-5_Prison and Probation 100K'!LA22*100</f>
        <v>#VALUE!</v>
      </c>
      <c r="LM23" s="285" t="e">
        <f>'4-5_Prison and Probation 100K'!LL22/'4-5_Prison and Probation 100K'!LB22*100</f>
        <v>#VALUE!</v>
      </c>
      <c r="LN23" s="285">
        <f>'4-5_Prison and Probation 100K'!LM22/'4-5_Prison and Probation 100K'!LA22*100</f>
        <v>11.227607014897226</v>
      </c>
      <c r="LO23" s="285">
        <f>'4-5_Prison and Probation 100K'!LN22/'4-5_Prison and Probation 100K'!LB22*100</f>
        <v>11.554251476335484</v>
      </c>
      <c r="LP23" s="285" t="e">
        <f>'4-5_Prison and Probation 100K'!LO22/'4-5_Prison and Probation 100K'!LA22*100</f>
        <v>#VALUE!</v>
      </c>
      <c r="LQ23" s="285" t="e">
        <f>'4-5_Prison and Probation 100K'!LP22/'4-5_Prison and Probation 100K'!LB22*100</f>
        <v>#VALUE!</v>
      </c>
      <c r="LR23" s="288" t="s">
        <v>3336</v>
      </c>
      <c r="LS23" s="285">
        <f>'4-5_Prison and Probation 100K'!LR22/'4-5_Prison and Probation 100K'!LA22*100</f>
        <v>17.897416556666037</v>
      </c>
      <c r="LT23" s="285">
        <f>'4-5_Prison and Probation 100K'!LS22/'4-5_Prison and Probation 100K'!LB22*100</f>
        <v>18.550663888649169</v>
      </c>
      <c r="LU23" s="285">
        <f>'4-5_Prison and Probation 100K'!LT22/'4-5_Prison and Probation 100K'!LA22*100</f>
        <v>1.3162360927776728</v>
      </c>
      <c r="LV23" s="285">
        <f>'4-5_Prison and Probation 100K'!LU22/'4-5_Prison and Probation 100K'!LB22*100</f>
        <v>0.81121398542773671</v>
      </c>
      <c r="LW23" s="285">
        <f>'4-5_Prison and Probation 100K'!LV22/'4-5_Prison and Probation 100K'!LA22*100</f>
        <v>5.7571186121063551</v>
      </c>
      <c r="LX23" s="285">
        <f>'4-5_Prison and Probation 100K'!LW22/'4-5_Prison and Probation 100K'!LB22*100</f>
        <v>3.6923797664985889</v>
      </c>
      <c r="LY23" s="288" t="s">
        <v>3336</v>
      </c>
      <c r="LZ23" s="285">
        <f>'4-5_Prison and Probation 100K'!LY22/'4-5_Prison and Probation 100K'!LA22*100</f>
        <v>7.3052988874222136</v>
      </c>
      <c r="MA23" s="285">
        <f>'4-5_Prison and Probation 100K'!LZ22/'4-5_Prison and Probation 100K'!LB22*100</f>
        <v>2.7110327567714183</v>
      </c>
      <c r="MB23" s="285">
        <f>'4-5_Prison and Probation 100K'!MA22/'4-5_Prison and Probation 100K'!LA22*100</f>
        <v>4.82934188195361</v>
      </c>
      <c r="MC23" s="285">
        <f>'4-5_Prison and Probation 100K'!MB22/'4-5_Prison and Probation 100K'!LB22*100</f>
        <v>3.0044505812878333</v>
      </c>
      <c r="MD23" s="285">
        <f>'4-5_Prison and Probation 100K'!MC22/'4-5_Prison and Probation 100K'!LA22*100</f>
        <v>9.8661135206486872</v>
      </c>
      <c r="ME23" s="285">
        <f>'4-5_Prison and Probation 100K'!MD22/'4-5_Prison and Probation 100K'!LB22*100</f>
        <v>17.421375118661619</v>
      </c>
      <c r="MF23" s="288" t="s">
        <v>3336</v>
      </c>
      <c r="MG23" s="285">
        <f>'4-5_Prison and Probation 100K'!MF22</f>
        <v>88.486649332520912</v>
      </c>
      <c r="MH23" s="285">
        <f>'4-5_Prison and Probation 100K'!MG22/'4-5_Prison and Probation 100K'!MF22*100</f>
        <v>82.667856346196729</v>
      </c>
      <c r="MI23" s="285">
        <f>'4-5_Prison and Probation 100K'!MH22/'4-5_Prison and Probation 100K'!MF22*100</f>
        <v>5.8461595657669712</v>
      </c>
      <c r="MJ23" s="285" t="e">
        <f>'4-5_Prison and Probation 100K'!MI22/'4-5_Prison and Probation 100K'!MF22*100</f>
        <v>#VALUE!</v>
      </c>
      <c r="MK23" s="285">
        <f>'4-5_Prison and Probation 100K'!MJ22/'4-5_Prison and Probation 100K'!MF22*100</f>
        <v>0.77515056881552524</v>
      </c>
      <c r="ML23" s="285">
        <f>'4-5_Prison and Probation 100K'!MK22/'4-5_Prison and Probation 100K'!MF22*100</f>
        <v>0.58740426797531409</v>
      </c>
      <c r="MM23" s="285">
        <f>'4-5_Prison and Probation 100K'!ML22/'4-5_Prison and Probation 100K'!MF22*100</f>
        <v>10.123429251245446</v>
      </c>
      <c r="MN23" s="288" t="s">
        <v>3336</v>
      </c>
      <c r="MO23" s="285">
        <f>'4-5_Prison and Probation 100K'!MN22</f>
        <v>3.3209633616320864</v>
      </c>
      <c r="MP23" s="288" t="s">
        <v>3336</v>
      </c>
      <c r="MQ23" s="285">
        <f>'4-5_Prison and Probation 100K'!MP22/'4-5_Prison and Probation 100K'!MN22*100</f>
        <v>0.14858841010401189</v>
      </c>
      <c r="MR23" s="285">
        <f>'4-5_Prison and Probation 100K'!MQ22/'4-5_Prison and Probation 100K'!MN22*100</f>
        <v>0.64388311045071811</v>
      </c>
      <c r="MS23" s="285">
        <f>'4-5_Prison and Probation 100K'!MR22/'4-5_Prison and Probation 100K'!MN22*100</f>
        <v>3.5165923724616142</v>
      </c>
      <c r="MT23" s="285">
        <f>'4-5_Prison and Probation 100K'!MS22/'4-5_Prison and Probation 100K'!MN22*100</f>
        <v>45.26993561168895</v>
      </c>
      <c r="MU23" s="288" t="s">
        <v>3336</v>
      </c>
      <c r="MV23" s="285">
        <f>'4-5_Prison and Probation 100K'!MU22/'4-5_Prison and Probation 100K'!MN22*100</f>
        <v>30.113917781079742</v>
      </c>
      <c r="MW23" s="285">
        <f>'4-5_Prison and Probation 100K'!MV22/'4-5_Prison and Probation 100K'!MN22*100</f>
        <v>6.6369489846458629</v>
      </c>
      <c r="MX23" s="285">
        <f>'4-5_Prison and Probation 100K'!MW22/'4-5_Prison and Probation 100K'!MN22*100</f>
        <v>7.7761267954432878</v>
      </c>
      <c r="MY23" s="285">
        <f>'4-5_Prison and Probation 100K'!MX22/'4-5_Prison and Probation 100K'!MN22*100</f>
        <v>5.8940069341258043</v>
      </c>
      <c r="MZ23" s="288" t="s">
        <v>3336</v>
      </c>
      <c r="NA23" s="285">
        <f>'4-5_Prison and Probation 100K'!MZ22</f>
        <v>2.2644726399003924E-2</v>
      </c>
      <c r="NB23" s="285">
        <f>'4-5_Prison and Probation 100K'!NA22/'4-5_Prison and Probation 100K'!MZ22*100</f>
        <v>88864.676400087177</v>
      </c>
      <c r="NC23" s="285" t="e">
        <f>'4-5_Prison and Probation 100K'!NB22/'4-5_Prison and Probation 100K'!MZ22*100</f>
        <v>#VALUE!</v>
      </c>
      <c r="ND23" s="285">
        <f>'4-5_Prison and Probation 100K'!NC22/'4-5_Prison and Probation 100K'!MZ22*100</f>
        <v>11135.323599912837</v>
      </c>
      <c r="NG23" s="133">
        <f t="shared" si="0"/>
        <v>55.851070304218666</v>
      </c>
      <c r="NH23" s="285">
        <f>'4-5_Prison and Probation'!HF22/'4-5_Prison and Probation'!$HA22*100</f>
        <v>517.29053158592251</v>
      </c>
      <c r="NI23" s="285">
        <f>'4-5_Prison and Probation'!HM22/'4-5_Prison and Probation'!$HA22*100</f>
        <v>18.97511412163157</v>
      </c>
      <c r="NJ23" s="285">
        <f>'4-5_Prison and Probation'!HS22/'4-5_Prison and Probation'!$HA22*100</f>
        <v>28.03710793697541</v>
      </c>
      <c r="NK23" s="285" t="e">
        <f>'4-5_Prison and Probation'!HY22/'4-5_Prison and Probation'!$HA22*100</f>
        <v>#VALUE!</v>
      </c>
      <c r="NL23" s="285">
        <f>'4-5_Prison and Probation'!IE22/'4-5_Prison and Probation'!$HA22*100</f>
        <v>7.4569282874392577</v>
      </c>
      <c r="NM23" s="285">
        <f>'4-5_Prison and Probation'!IK22/'4-5_Prison and Probation'!$HA22*100</f>
        <v>5.5838609924900604</v>
      </c>
      <c r="NN23" s="285">
        <f>'4-5_Prison and Probation'!IQ22/'4-5_Prison and Probation'!$HA22*100</f>
        <v>1.7493741716978355</v>
      </c>
      <c r="NO23" s="285">
        <f>'4-5_Prison and Probation'!IW22/'4-5_Prison and Probation'!$HA22*100</f>
        <v>48.322780150198788</v>
      </c>
      <c r="NP23" s="285">
        <f>'4-5_Prison and Probation'!JC22/'4-5_Prison and Probation'!$HA22*100</f>
        <v>34.654690030923277</v>
      </c>
      <c r="NQ23" s="285">
        <f>'4-5_Prison and Probation'!JI22/'4-5_Prison and Probation'!$HA22*100</f>
        <v>4.1790605212781617</v>
      </c>
      <c r="NR23" s="285">
        <f>'4-5_Prison and Probation'!JO22/'4-5_Prison and Probation'!$HA22*100</f>
        <v>52.057134442644681</v>
      </c>
      <c r="NU23" s="285">
        <f>'4-5_Prison and Probation'!HA22/'4-5_Prison and Probation 100K'!$G22*100</f>
        <v>55.851070304218666</v>
      </c>
      <c r="NV23" s="285" t="e">
        <f>'4-5_Prison and Probation'!HG22/'4-5_Prison and Probation 100K'!$G22*100</f>
        <v>#VALUE!</v>
      </c>
      <c r="NW23" s="285">
        <f>'4-5_Prison and Probation'!HM22/'4-5_Prison and Probation 100K'!$G22*100</f>
        <v>10.597804328378173</v>
      </c>
      <c r="NX23" s="285">
        <f>'4-5_Prison and Probation'!HS22/'4-5_Prison and Probation 100K'!$G22*100</f>
        <v>15.659024865149807</v>
      </c>
      <c r="NY23" s="285" t="e">
        <f>'4-5_Prison and Probation'!HY22/'4-5_Prison and Probation 100K'!$G22*100</f>
        <v>#VALUE!</v>
      </c>
      <c r="NZ23" s="285">
        <f>'4-5_Prison and Probation'!IE22/'4-5_Prison and Probation 100K'!$G22*100</f>
        <v>4.1647742603528686</v>
      </c>
      <c r="OA23" s="285">
        <f>'4-5_Prison and Probation'!IK22/'4-5_Prison and Probation 100K'!$G22*100</f>
        <v>3.1186461286054659</v>
      </c>
      <c r="OB23" s="285">
        <f>'4-5_Prison and Probation'!IQ22/'4-5_Prison and Probation 100K'!$G22*100</f>
        <v>0.97704419851880109</v>
      </c>
      <c r="OC23" s="285">
        <f>'4-5_Prison and Probation'!IW22/'4-5_Prison and Probation 100K'!$G22*100</f>
        <v>26.988789914640549</v>
      </c>
      <c r="OD23" s="285">
        <f>'4-5_Prison and Probation'!JC22/'4-5_Prison and Probation 100K'!$G22*100</f>
        <v>19.355015292880019</v>
      </c>
      <c r="OE23" s="285">
        <f>'4-5_Prison and Probation'!JI22/'4-5_Prison and Probation 100K'!$G22*100</f>
        <v>2.3340500297949136</v>
      </c>
      <c r="OF23" s="285">
        <f>'4-5_Prison and Probation'!JO22/'4-5_Prison and Probation 100K'!$G22*100</f>
        <v>29.074466755923105</v>
      </c>
      <c r="OI23" s="133">
        <f>10000/'4-5_Prison and Probation'!$AJ22*'4-5_Prison and Probation'!DW22</f>
        <v>24.664783174133369</v>
      </c>
      <c r="OJ23" s="133">
        <f>10000/'4-5_Prison and Probation'!$AJ22*'4-5_Prison and Probation'!DX22</f>
        <v>22.870980761469124</v>
      </c>
      <c r="OK23" s="133">
        <f>10000/'4-5_Prison and Probation'!$AJ22*'4-5_Prison and Probation'!DY22</f>
        <v>22.870980761469124</v>
      </c>
      <c r="OL23" s="133">
        <f>10000/'4-5_Prison and Probation'!$AJ22*'4-5_Prison and Probation'!DZ22</f>
        <v>13.752485163759212</v>
      </c>
      <c r="OM23" s="133">
        <f>10000/'4-5_Prison and Probation'!$AJ22*'4-5_Prison and Probation'!EA22</f>
        <v>16.144221713978204</v>
      </c>
      <c r="ON23" s="133">
        <f>10000/'4-5_Prison and Probation'!$AJ22*'4-5_Prison and Probation'!EB22</f>
        <v>17.489573523476388</v>
      </c>
      <c r="OP23" s="133">
        <f>'4-5_Prison and Probation'!ED22/'4-5_Prison and Probation'!DW22*100</f>
        <v>38.181818181818187</v>
      </c>
      <c r="OQ23" s="133">
        <f>'4-5_Prison and Probation'!EE22/'4-5_Prison and Probation'!DX22*100</f>
        <v>36.601307189542482</v>
      </c>
      <c r="OR23" s="133">
        <f>'4-5_Prison and Probation'!EF22/'4-5_Prison and Probation'!DY22*100</f>
        <v>27.450980392156865</v>
      </c>
      <c r="OS23" s="133">
        <f>'4-5_Prison and Probation'!EG22/'4-5_Prison and Probation'!DZ22*100</f>
        <v>46.739130434782609</v>
      </c>
      <c r="OT23" s="133">
        <f>'4-5_Prison and Probation'!EH22/'4-5_Prison and Probation'!EA22*100</f>
        <v>36.111111111111107</v>
      </c>
      <c r="OU23" s="133">
        <f>'4-5_Prison and Probation'!EI22/'4-5_Prison and Probation'!EB22*100</f>
        <v>37.179487179487182</v>
      </c>
      <c r="OW23" s="133" t="e">
        <f>'4-5_Prison and Probation'!EK22/'4-5_Prison and Probation'!ED22*100</f>
        <v>#VALUE!</v>
      </c>
      <c r="OX23" s="133" t="e">
        <f>'4-5_Prison and Probation'!EL22/'4-5_Prison and Probation'!EE22*100</f>
        <v>#VALUE!</v>
      </c>
      <c r="OY23" s="133">
        <f>'4-5_Prison and Probation'!EM22/'4-5_Prison and Probation'!EF22*100</f>
        <v>61.904761904761905</v>
      </c>
      <c r="OZ23" s="133">
        <f>'4-5_Prison and Probation'!EN22/'4-5_Prison and Probation'!EG22*100</f>
        <v>48.837209302325576</v>
      </c>
      <c r="PA23" s="133">
        <f>'4-5_Prison and Probation'!EO22/'4-5_Prison and Probation'!EH22*100</f>
        <v>48.717948717948715</v>
      </c>
      <c r="PB23" s="133">
        <f>'4-5_Prison and Probation'!EP22/'4-5_Prison and Probation'!EI22*100</f>
        <v>55.172413793103445</v>
      </c>
      <c r="PC23" s="133"/>
      <c r="PF23" s="285">
        <f>'4-5_Prison and Probation'!$AO22/'4-5_Prison and Probation'!LF22</f>
        <v>1.5474107420934908</v>
      </c>
      <c r="PG23" s="285" t="e">
        <f>'4-5_Prison and Probation'!$AO22/'4-5_Prison and Probation'!LH22</f>
        <v>#DIV/0!</v>
      </c>
      <c r="PH23" s="285">
        <f>'4-5_Prison and Probation'!$AO22/'4-5_Prison and Probation'!LK22</f>
        <v>666.5</v>
      </c>
      <c r="PI23" s="285">
        <f>'4-5_Prison and Probation'!$AO22/'4-5_Prison and Probation'!LM22</f>
        <v>1951.8928571428571</v>
      </c>
      <c r="PJ23" s="285">
        <f>'4-5_Prison and Probation'!$AO22/'4-5_Prison and Probation'!LO22</f>
        <v>63.036908881199537</v>
      </c>
      <c r="PK23" s="285" t="e">
        <f>'4-5_Prison and Probation'!$AO22/'4-5_Prison and Probation'!LR22</f>
        <v>#DIV/0!</v>
      </c>
      <c r="PO23" s="133">
        <f>'4-5_Prison and Probation'!KP22/'4-5_Prison and Probation 100K'!H22*100</f>
        <v>73.107388408950584</v>
      </c>
      <c r="PP23" s="133">
        <f>'4-5_Prison and Probation'!KS22/'4-5_Prison and Probation'!KP22*100</f>
        <v>5.9795720502356202</v>
      </c>
      <c r="PQ23" s="133">
        <f>'4-5_Prison and Probation'!LA22/'4-5_Prison and Probation'!KP22*100</f>
        <v>88.401614394263945</v>
      </c>
      <c r="PR23" s="133">
        <f>'4-5_Prison and Probation'!KQ22/'4-5_Prison and Probation 100K'!H22*100</f>
        <v>3.4616021207818586E-2</v>
      </c>
      <c r="PS23" s="133">
        <f>'4-5_Prison and Probation'!KT22/'4-5_Prison and Probation'!KQ22*100</f>
        <v>0</v>
      </c>
      <c r="PT23" s="133">
        <f>'4-5_Prison and Probation'!LB22/'4-5_Prison and Probation'!KQ22*100</f>
        <v>100</v>
      </c>
      <c r="PX23" s="133">
        <f>'4-5_Prison and Probation'!LG22/'4-5_Prison and Probation'!$KQ22*100</f>
        <v>0</v>
      </c>
      <c r="PY23" s="133">
        <f>'4-5_Prison and Probation'!LI22/'4-5_Prison and Probation'!$KQ22*100</f>
        <v>0</v>
      </c>
      <c r="PZ23" s="133">
        <f>'4-5_Prison and Probation'!LL22/'4-5_Prison and Probation'!$KQ22*100</f>
        <v>0</v>
      </c>
      <c r="QA23" s="133">
        <f>'4-5_Prison and Probation'!LN22/'4-5_Prison and Probation'!$KQ22*100</f>
        <v>0</v>
      </c>
      <c r="QB23" s="133">
        <f>'4-5_Prison and Probation'!LP22/'4-5_Prison and Probation'!$KQ22*100</f>
        <v>0</v>
      </c>
      <c r="QC23" s="133">
        <f>'4-5_Prison and Probation'!LS22/'4-5_Prison and Probation'!$KQ22*100</f>
        <v>0</v>
      </c>
    </row>
    <row r="24" spans="1:445">
      <c r="A24" s="285">
        <v>22</v>
      </c>
      <c r="B24" s="292" t="s">
        <v>45</v>
      </c>
      <c r="C24" s="248">
        <v>1794.18</v>
      </c>
      <c r="D24" s="254">
        <v>1805</v>
      </c>
      <c r="E24" s="254">
        <v>1824</v>
      </c>
      <c r="F24" s="254">
        <v>1822</v>
      </c>
      <c r="G24" s="254">
        <v>1802</v>
      </c>
      <c r="H24" s="248">
        <v>1771.604</v>
      </c>
      <c r="I24" s="288" t="s">
        <v>3336</v>
      </c>
      <c r="J24" s="133">
        <f>'4-5_Prison and Probation 100K'!J23</f>
        <v>80.315241503082177</v>
      </c>
      <c r="K24" s="133">
        <f>'4-5_Prison and Probation 100K'!K23</f>
        <v>96.232686980609415</v>
      </c>
      <c r="L24" s="133">
        <f>'4-5_Prison and Probation 100K'!L23</f>
        <v>97.368421052631575</v>
      </c>
      <c r="M24" s="133">
        <f>'4-5_Prison and Probation 100K'!M23</f>
        <v>101.7563117453348</v>
      </c>
      <c r="N24" s="133">
        <f>'4-5_Prison and Probation 100K'!N23</f>
        <v>82.01997780244173</v>
      </c>
      <c r="O24" s="133">
        <f>'4-5_Prison and Probation 100K'!O23</f>
        <v>93.023045782240274</v>
      </c>
      <c r="P24" s="346">
        <f t="shared" si="1"/>
        <v>15.82240685744614</v>
      </c>
      <c r="Q24" s="288" t="s">
        <v>3336</v>
      </c>
      <c r="R24" s="133">
        <f>'4-5_Prison and Probation 100K'!R23/'4-5_Prison and Probation 100K'!J23*100</f>
        <v>42.817487855655791</v>
      </c>
      <c r="S24" s="133">
        <f>'4-5_Prison and Probation 100K'!S23/'4-5_Prison and Probation 100K'!K23*100</f>
        <v>44.271732872769142</v>
      </c>
      <c r="T24" s="133">
        <f>'4-5_Prison and Probation 100K'!T23/'4-5_Prison and Probation 100K'!L23*100</f>
        <v>32.31981981981982</v>
      </c>
      <c r="U24" s="133">
        <f>'4-5_Prison and Probation 100K'!U23/'4-5_Prison and Probation 100K'!M23*100</f>
        <v>31.445523193096008</v>
      </c>
      <c r="V24" s="133">
        <f>'4-5_Prison and Probation 100K'!V23/'4-5_Prison and Probation 100K'!N23*100</f>
        <v>24.83085250338295</v>
      </c>
      <c r="W24" s="133">
        <f>'4-5_Prison and Probation 100K'!W23/'4-5_Prison and Probation 100K'!O23*100</f>
        <v>25.182038834951452</v>
      </c>
      <c r="X24" s="346">
        <f t="shared" si="2"/>
        <v>-41.18749114884109</v>
      </c>
      <c r="Y24" s="288" t="s">
        <v>3336</v>
      </c>
      <c r="Z24" s="344" t="s">
        <v>1183</v>
      </c>
      <c r="AA24" s="344" t="s">
        <v>1183</v>
      </c>
      <c r="AB24" s="344" t="s">
        <v>1183</v>
      </c>
      <c r="AC24" s="344" t="s">
        <v>1183</v>
      </c>
      <c r="AD24" s="344" t="s">
        <v>1183</v>
      </c>
      <c r="AE24" s="344" t="s">
        <v>1183</v>
      </c>
      <c r="AF24" s="347" t="s">
        <v>1183</v>
      </c>
      <c r="AG24" s="288" t="s">
        <v>3336</v>
      </c>
      <c r="AH24" s="285">
        <f>'4-5_Prison and Probation 100K'!AH23/'4-5_Prison and Probation 100K'!J23*100</f>
        <v>4.2331714087439281</v>
      </c>
      <c r="AI24" s="285">
        <f>'4-5_Prison and Probation 100K'!AI23/'4-5_Prison and Probation 100K'!K23*100</f>
        <v>5.4691997697179042</v>
      </c>
      <c r="AJ24" s="285">
        <f>'4-5_Prison and Probation 100K'!AJ23/'4-5_Prison and Probation 100K'!L23*100</f>
        <v>7.0382882882882889</v>
      </c>
      <c r="AK24" s="285">
        <f>'4-5_Prison and Probation 100K'!AK23/'4-5_Prison and Probation 100K'!M23*100</f>
        <v>6.8500539374325795</v>
      </c>
      <c r="AL24" s="285">
        <f>'4-5_Prison and Probation 100K'!AL23/'4-5_Prison and Probation 100K'!N23*100</f>
        <v>6.021650879566983</v>
      </c>
      <c r="AM24" s="285">
        <f>'4-5_Prison and Probation 100K'!AM23/'4-5_Prison and Probation 100K'!O23*100</f>
        <v>5.4611650485436893</v>
      </c>
      <c r="AN24" s="346">
        <f t="shared" si="4"/>
        <v>29.008833359859921</v>
      </c>
      <c r="AO24" s="288" t="s">
        <v>3336</v>
      </c>
      <c r="AP24" s="341" t="s">
        <v>1183</v>
      </c>
      <c r="AQ24" s="341" t="s">
        <v>1183</v>
      </c>
      <c r="AR24" s="341" t="s">
        <v>1183</v>
      </c>
      <c r="AS24" s="341" t="s">
        <v>1183</v>
      </c>
      <c r="AT24" s="341" t="s">
        <v>1183</v>
      </c>
      <c r="AU24" s="341" t="s">
        <v>1183</v>
      </c>
      <c r="AV24" s="347" t="s">
        <v>1183</v>
      </c>
      <c r="AW24" s="288" t="s">
        <v>3336</v>
      </c>
      <c r="AX24" s="285">
        <f>'4-5_Prison and Probation 100K'!AX23/'4-5_Prison and Probation 100K'!J23*100</f>
        <v>2.9840388619014573</v>
      </c>
      <c r="AY24" s="285">
        <f>'4-5_Prison and Probation 100K'!AY23/'4-5_Prison and Probation 100K'!K23*100</f>
        <v>3.1663788140472082</v>
      </c>
      <c r="AZ24" s="285">
        <f>'4-5_Prison and Probation 100K'!AZ23/'4-5_Prison and Probation 100K'!L23*100</f>
        <v>2.3085585585585586</v>
      </c>
      <c r="BA24" s="285">
        <f>'4-5_Prison and Probation 100K'!BA23/'4-5_Prison and Probation 100K'!M23*100</f>
        <v>2.2114347357065807</v>
      </c>
      <c r="BB24" s="285">
        <f>'4-5_Prison and Probation 100K'!BB23/'4-5_Prison and Probation 100K'!N23*100</f>
        <v>2.7740189445196211</v>
      </c>
      <c r="BC24" s="285">
        <f>'4-5_Prison and Probation 100K'!BC23/'4-5_Prison and Probation 100K'!O23*100</f>
        <v>3.5800970873786406</v>
      </c>
      <c r="BD24" s="346">
        <f t="shared" si="5"/>
        <v>19.974881463084216</v>
      </c>
      <c r="BE24" s="288" t="s">
        <v>3336</v>
      </c>
      <c r="BF24" s="341" t="s">
        <v>1183</v>
      </c>
      <c r="BG24" s="341" t="s">
        <v>1183</v>
      </c>
      <c r="BH24" s="341" t="s">
        <v>1183</v>
      </c>
      <c r="BI24" s="341" t="s">
        <v>1183</v>
      </c>
      <c r="BJ24" s="341" t="s">
        <v>1183</v>
      </c>
      <c r="BK24" s="341" t="s">
        <v>1183</v>
      </c>
      <c r="BL24" s="349" t="s">
        <v>1183</v>
      </c>
      <c r="BM24" s="288" t="s">
        <v>3336</v>
      </c>
      <c r="BN24" s="341" t="s">
        <v>1183</v>
      </c>
      <c r="BO24" s="341" t="s">
        <v>1183</v>
      </c>
      <c r="BP24" s="341" t="s">
        <v>1183</v>
      </c>
      <c r="BQ24" s="341" t="s">
        <v>1183</v>
      </c>
      <c r="BR24" s="341" t="s">
        <v>1183</v>
      </c>
      <c r="BS24" s="341" t="s">
        <v>1183</v>
      </c>
      <c r="BT24" s="349" t="s">
        <v>1183</v>
      </c>
      <c r="BU24" s="288" t="s">
        <v>3336</v>
      </c>
      <c r="BV24" s="285" t="e">
        <f>'4-5_Prison and Probation 100K'!BV23/'4-5_Prison and Probation 100K'!BF23*100</f>
        <v>#VALUE!</v>
      </c>
      <c r="BW24" s="285" t="e">
        <f>'4-5_Prison and Probation 100K'!BW23/'4-5_Prison and Probation 100K'!BG23*100</f>
        <v>#VALUE!</v>
      </c>
      <c r="BX24" s="285" t="e">
        <f>'4-5_Prison and Probation 100K'!BX23/'4-5_Prison and Probation 100K'!BH23*100</f>
        <v>#VALUE!</v>
      </c>
      <c r="BY24" s="285" t="e">
        <f>'4-5_Prison and Probation 100K'!BY23/'4-5_Prison and Probation 100K'!BI23*100</f>
        <v>#VALUE!</v>
      </c>
      <c r="BZ24" s="285" t="e">
        <f>'4-5_Prison and Probation 100K'!BZ23/'4-5_Prison and Probation 100K'!BJ23*100</f>
        <v>#VALUE!</v>
      </c>
      <c r="CA24" s="285" t="e">
        <f>'4-5_Prison and Probation 100K'!CA23/'4-5_Prison and Probation 100K'!BK23*100</f>
        <v>#VALUE!</v>
      </c>
      <c r="CB24" s="346" t="e">
        <f t="shared" si="6"/>
        <v>#VALUE!</v>
      </c>
      <c r="CC24" s="288" t="s">
        <v>3336</v>
      </c>
      <c r="CD24" s="285" t="e">
        <f>'4-5_Prison and Probation 100K'!CD23/'4-5_Prison and Probation 100K'!BF23*100</f>
        <v>#VALUE!</v>
      </c>
      <c r="CE24" s="285" t="e">
        <f>'4-5_Prison and Probation 100K'!CE23/'4-5_Prison and Probation 100K'!BG23*100</f>
        <v>#VALUE!</v>
      </c>
      <c r="CF24" s="285" t="e">
        <f>'4-5_Prison and Probation 100K'!CF23/'4-5_Prison and Probation 100K'!BH23*100</f>
        <v>#VALUE!</v>
      </c>
      <c r="CG24" s="285" t="e">
        <f>'4-5_Prison and Probation 100K'!CG23/'4-5_Prison and Probation 100K'!BI23*100</f>
        <v>#VALUE!</v>
      </c>
      <c r="CH24" s="285" t="e">
        <f>'4-5_Prison and Probation 100K'!CH23/'4-5_Prison and Probation 100K'!BJ23*100</f>
        <v>#VALUE!</v>
      </c>
      <c r="CI24" s="285" t="e">
        <f>'4-5_Prison and Probation 100K'!CI23/'4-5_Prison and Probation 100K'!BK23*100</f>
        <v>#VALUE!</v>
      </c>
      <c r="CJ24" s="346" t="e">
        <f t="shared" si="7"/>
        <v>#VALUE!</v>
      </c>
      <c r="CK24" s="288" t="s">
        <v>3336</v>
      </c>
      <c r="CL24" s="285" t="e">
        <f>'4-5_Prison and Probation 100K'!CL23/'4-5_Prison and Probation 100K'!CD23*100</f>
        <v>#VALUE!</v>
      </c>
      <c r="CM24" s="285" t="e">
        <f>'4-5_Prison and Probation 100K'!CM23/'4-5_Prison and Probation 100K'!CE23*100</f>
        <v>#VALUE!</v>
      </c>
      <c r="CN24" s="285" t="e">
        <f>'4-5_Prison and Probation 100K'!CN23/'4-5_Prison and Probation 100K'!CF23*100</f>
        <v>#VALUE!</v>
      </c>
      <c r="CO24" s="285" t="e">
        <f>'4-5_Prison and Probation 100K'!CO23/'4-5_Prison and Probation 100K'!CG23*100</f>
        <v>#VALUE!</v>
      </c>
      <c r="CP24" s="285" t="e">
        <f>'4-5_Prison and Probation 100K'!CP23/'4-5_Prison and Probation 100K'!CH23*100</f>
        <v>#VALUE!</v>
      </c>
      <c r="CQ24" s="285" t="e">
        <f>'4-5_Prison and Probation 100K'!CQ23/'4-5_Prison and Probation 100K'!CI23*100</f>
        <v>#VALUE!</v>
      </c>
      <c r="CR24" s="346" t="e">
        <f t="shared" si="8"/>
        <v>#VALUE!</v>
      </c>
      <c r="CS24" s="288" t="s">
        <v>3336</v>
      </c>
      <c r="CT24" s="285" t="e">
        <f>'4-5_Prison and Probation 100K'!CT23/'4-5_Prison and Probation 100K'!BF23*100</f>
        <v>#VALUE!</v>
      </c>
      <c r="CU24" s="285" t="e">
        <f>'4-5_Prison and Probation 100K'!CU23/'4-5_Prison and Probation 100K'!BG23*100</f>
        <v>#VALUE!</v>
      </c>
      <c r="CV24" s="285" t="e">
        <f>'4-5_Prison and Probation 100K'!CV23/'4-5_Prison and Probation 100K'!BH23*100</f>
        <v>#VALUE!</v>
      </c>
      <c r="CW24" s="285" t="e">
        <f>'4-5_Prison and Probation 100K'!CW23/'4-5_Prison and Probation 100K'!BI23*100</f>
        <v>#VALUE!</v>
      </c>
      <c r="CX24" s="285" t="e">
        <f>'4-5_Prison and Probation 100K'!CX23/'4-5_Prison and Probation 100K'!BJ23*100</f>
        <v>#VALUE!</v>
      </c>
      <c r="CY24" s="285" t="e">
        <f>'4-5_Prison and Probation 100K'!CY23/'4-5_Prison and Probation 100K'!BK23*100</f>
        <v>#VALUE!</v>
      </c>
      <c r="CZ24" s="346" t="e">
        <f t="shared" si="9"/>
        <v>#VALUE!</v>
      </c>
      <c r="DA24" s="288" t="s">
        <v>3336</v>
      </c>
      <c r="DB24" s="133" t="e">
        <f>'4-5_Prison and Probation'!DP23/C24*100</f>
        <v>#VALUE!</v>
      </c>
      <c r="DC24" s="133" t="e">
        <f>'4-5_Prison and Probation'!DQ23/D24*100</f>
        <v>#VALUE!</v>
      </c>
      <c r="DD24" s="133" t="e">
        <f>'4-5_Prison and Probation'!DR23/E24*100</f>
        <v>#VALUE!</v>
      </c>
      <c r="DE24" s="133" t="e">
        <f>'4-5_Prison and Probation'!DS23/F24*100</f>
        <v>#VALUE!</v>
      </c>
      <c r="DF24" s="133" t="e">
        <f>'4-5_Prison and Probation'!DT23/G24*100</f>
        <v>#VALUE!</v>
      </c>
      <c r="DG24" s="133" t="e">
        <f>'4-5_Prison and Probation'!DU23/H24*100</f>
        <v>#VALUE!</v>
      </c>
      <c r="DH24" s="346" t="e">
        <f t="shared" si="10"/>
        <v>#VALUE!</v>
      </c>
      <c r="DI24" s="288" t="s">
        <v>3336</v>
      </c>
      <c r="DJ24" s="285" t="e">
        <f>'4-5_Prison and Probation 100K'!DJ23/'4-5_Prison and Probation 100K'!DB23*100</f>
        <v>#VALUE!</v>
      </c>
      <c r="DK24" s="285" t="e">
        <f>'4-5_Prison and Probation 100K'!DK23/'4-5_Prison and Probation 100K'!DC23*100</f>
        <v>#VALUE!</v>
      </c>
      <c r="DL24" s="285" t="e">
        <f>'4-5_Prison and Probation 100K'!DL23/'4-5_Prison and Probation 100K'!DD23*100</f>
        <v>#VALUE!</v>
      </c>
      <c r="DM24" s="285" t="e">
        <f>'4-5_Prison and Probation 100K'!DM23/'4-5_Prison and Probation 100K'!DE23*100</f>
        <v>#VALUE!</v>
      </c>
      <c r="DN24" s="285" t="e">
        <f>'4-5_Prison and Probation 100K'!DN23/'4-5_Prison and Probation 100K'!DF23*100</f>
        <v>#VALUE!</v>
      </c>
      <c r="DO24" s="285" t="e">
        <f>'4-5_Prison and Probation 100K'!DO23/'4-5_Prison and Probation 100K'!DG23*100</f>
        <v>#VALUE!</v>
      </c>
      <c r="DP24" s="346" t="e">
        <f t="shared" si="11"/>
        <v>#VALUE!</v>
      </c>
      <c r="DQ24" s="288" t="s">
        <v>3336</v>
      </c>
      <c r="DR24" s="285" t="e">
        <f>'4-5_Prison and Probation 100K'!DR23/'4-5_Prison and Probation 100K'!DJ23*100</f>
        <v>#VALUE!</v>
      </c>
      <c r="DS24" s="285" t="e">
        <f>'4-5_Prison and Probation 100K'!DS23/'4-5_Prison and Probation 100K'!DK23*100</f>
        <v>#VALUE!</v>
      </c>
      <c r="DT24" s="285" t="e">
        <f>'4-5_Prison and Probation 100K'!DT23/'4-5_Prison and Probation 100K'!DL23*100</f>
        <v>#VALUE!</v>
      </c>
      <c r="DU24" s="285" t="e">
        <f>'4-5_Prison and Probation 100K'!DU23/'4-5_Prison and Probation 100K'!DM23*100</f>
        <v>#VALUE!</v>
      </c>
      <c r="DV24" s="285" t="e">
        <f>'4-5_Prison and Probation 100K'!DV23/'4-5_Prison and Probation 100K'!DN23*100</f>
        <v>#VALUE!</v>
      </c>
      <c r="DW24" s="285" t="e">
        <f>'4-5_Prison and Probation 100K'!DW23/'4-5_Prison and Probation 100K'!DO23*100</f>
        <v>#VALUE!</v>
      </c>
      <c r="DX24" s="346" t="e">
        <f t="shared" si="12"/>
        <v>#VALUE!</v>
      </c>
      <c r="DY24" s="288" t="s">
        <v>3336</v>
      </c>
      <c r="DZ24" s="285" t="e">
        <f>'4-5_Prison and Probation 100K'!DZ23/'4-5_Prison and Probation 100K'!DR23*100</f>
        <v>#VALUE!</v>
      </c>
      <c r="EA24" s="285" t="e">
        <f>'4-5_Prison and Probation 100K'!EA23/'4-5_Prison and Probation 100K'!DS23*100</f>
        <v>#VALUE!</v>
      </c>
      <c r="EB24" s="285" t="e">
        <f>'4-5_Prison and Probation 100K'!EB23/'4-5_Prison and Probation 100K'!DT23*100</f>
        <v>#VALUE!</v>
      </c>
      <c r="EC24" s="285" t="e">
        <f>'4-5_Prison and Probation 100K'!EC23/'4-5_Prison and Probation 100K'!DU23*100</f>
        <v>#VALUE!</v>
      </c>
      <c r="ED24" s="285" t="e">
        <f>'4-5_Prison and Probation 100K'!ED23/'4-5_Prison and Probation 100K'!DV23*100</f>
        <v>#VALUE!</v>
      </c>
      <c r="EE24" s="285" t="e">
        <f>'4-5_Prison and Probation 100K'!EE23/'4-5_Prison and Probation 100K'!DW23*100</f>
        <v>#VALUE!</v>
      </c>
      <c r="EF24" s="346" t="e">
        <f t="shared" si="13"/>
        <v>#VALUE!</v>
      </c>
      <c r="EG24" s="288" t="s">
        <v>3336</v>
      </c>
      <c r="EH24" s="285" t="e">
        <f>'4-5_Prison and Probation 100K'!EH23/'4-5_Prison and Probation 100K'!DB23*100</f>
        <v>#VALUE!</v>
      </c>
      <c r="EI24" s="285" t="e">
        <f>'4-5_Prison and Probation 100K'!EI23/'4-5_Prison and Probation 100K'!DC23*100</f>
        <v>#VALUE!</v>
      </c>
      <c r="EJ24" s="285" t="e">
        <f>'4-5_Prison and Probation 100K'!EJ23/'4-5_Prison and Probation 100K'!DD23*100</f>
        <v>#VALUE!</v>
      </c>
      <c r="EK24" s="285" t="e">
        <f>'4-5_Prison and Probation 100K'!EK23/'4-5_Prison and Probation 100K'!DE23*100</f>
        <v>#VALUE!</v>
      </c>
      <c r="EL24" s="285" t="e">
        <f>'4-5_Prison and Probation 100K'!EL23/'4-5_Prison and Probation 100K'!DF23*100</f>
        <v>#VALUE!</v>
      </c>
      <c r="EM24" s="285" t="e">
        <f>'4-5_Prison and Probation 100K'!EM23/'4-5_Prison and Probation 100K'!DG23*100</f>
        <v>#VALUE!</v>
      </c>
      <c r="EN24" s="346" t="e">
        <f t="shared" si="14"/>
        <v>#VALUE!</v>
      </c>
      <c r="EO24" s="288" t="s">
        <v>3336</v>
      </c>
      <c r="EP24" s="285" t="e">
        <f>'4-5_Prison and Probation 100K'!EP23/'4-5_Prison and Probation 100K'!EH23*100</f>
        <v>#VALUE!</v>
      </c>
      <c r="EQ24" s="285" t="e">
        <f>'4-5_Prison and Probation 100K'!EQ23/'4-5_Prison and Probation 100K'!EI23*100</f>
        <v>#VALUE!</v>
      </c>
      <c r="ER24" s="285" t="e">
        <f>'4-5_Prison and Probation 100K'!ER23/'4-5_Prison and Probation 100K'!EJ23*100</f>
        <v>#VALUE!</v>
      </c>
      <c r="ES24" s="285" t="e">
        <f>'4-5_Prison and Probation 100K'!ES23/'4-5_Prison and Probation 100K'!EK23*100</f>
        <v>#VALUE!</v>
      </c>
      <c r="ET24" s="285" t="e">
        <f>'4-5_Prison and Probation 100K'!ET23/'4-5_Prison and Probation 100K'!EL23*100</f>
        <v>#VALUE!</v>
      </c>
      <c r="EU24" s="285" t="e">
        <f>'4-5_Prison and Probation 100K'!EU23/'4-5_Prison and Probation 100K'!EM23*100</f>
        <v>#VALUE!</v>
      </c>
      <c r="EV24" s="346" t="e">
        <f t="shared" si="15"/>
        <v>#VALUE!</v>
      </c>
      <c r="EW24" s="288" t="s">
        <v>3336</v>
      </c>
      <c r="EX24" s="285" t="e">
        <f>'4-5_Prison and Probation 100K'!EX23/'4-5_Prison and Probation 100K'!EH23*100</f>
        <v>#VALUE!</v>
      </c>
      <c r="EY24" s="285" t="e">
        <f>'4-5_Prison and Probation 100K'!EY23/'4-5_Prison and Probation 100K'!EI23*100</f>
        <v>#VALUE!</v>
      </c>
      <c r="EZ24" s="285" t="e">
        <f>'4-5_Prison and Probation 100K'!EZ23/'4-5_Prison and Probation 100K'!EJ23*100</f>
        <v>#VALUE!</v>
      </c>
      <c r="FA24" s="285" t="e">
        <f>'4-5_Prison and Probation 100K'!FA23/'4-5_Prison and Probation 100K'!EK23*100</f>
        <v>#VALUE!</v>
      </c>
      <c r="FB24" s="285" t="e">
        <f>'4-5_Prison and Probation 100K'!FB23/'4-5_Prison and Probation 100K'!EL23*100</f>
        <v>#VALUE!</v>
      </c>
      <c r="FC24" s="285" t="e">
        <f>'4-5_Prison and Probation 100K'!FC23/'4-5_Prison and Probation 100K'!EM23*100</f>
        <v>#VALUE!</v>
      </c>
      <c r="FD24" s="346" t="e">
        <f t="shared" si="16"/>
        <v>#VALUE!</v>
      </c>
      <c r="FE24" s="288" t="s">
        <v>3336</v>
      </c>
      <c r="FF24" s="285" t="e">
        <f>'4-5_Prison and Probation 100K'!FF23/'4-5_Prison and Probation 100K'!EH23*100</f>
        <v>#VALUE!</v>
      </c>
      <c r="FG24" s="285" t="e">
        <f>'4-5_Prison and Probation 100K'!FG23/'4-5_Prison and Probation 100K'!EI23*100</f>
        <v>#VALUE!</v>
      </c>
      <c r="FH24" s="285" t="e">
        <f>'4-5_Prison and Probation 100K'!FH23/'4-5_Prison and Probation 100K'!EJ23*100</f>
        <v>#VALUE!</v>
      </c>
      <c r="FI24" s="285" t="e">
        <f>'4-5_Prison and Probation 100K'!FI23/'4-5_Prison and Probation 100K'!EK23*100</f>
        <v>#VALUE!</v>
      </c>
      <c r="FJ24" s="285" t="e">
        <f>'4-5_Prison and Probation 100K'!FJ23/'4-5_Prison and Probation 100K'!EL23*100</f>
        <v>#VALUE!</v>
      </c>
      <c r="FK24" s="285" t="e">
        <f>'4-5_Prison and Probation 100K'!FK23/'4-5_Prison and Probation 100K'!EM23*100</f>
        <v>#VALUE!</v>
      </c>
      <c r="FL24" s="346" t="e">
        <f t="shared" si="17"/>
        <v>#VALUE!</v>
      </c>
      <c r="FM24" s="288" t="s">
        <v>3336</v>
      </c>
      <c r="FN24" s="285" t="e">
        <f>'4-5_Prison and Probation 100K'!FN23/'4-5_Prison and Probation 100K'!FF23*100</f>
        <v>#VALUE!</v>
      </c>
      <c r="FO24" s="285" t="e">
        <f>'4-5_Prison and Probation 100K'!FO23/'4-5_Prison and Probation 100K'!FG23*100</f>
        <v>#VALUE!</v>
      </c>
      <c r="FP24" s="285" t="e">
        <f>'4-5_Prison and Probation 100K'!FP23/'4-5_Prison and Probation 100K'!FH23*100</f>
        <v>#VALUE!</v>
      </c>
      <c r="FQ24" s="285" t="e">
        <f>'4-5_Prison and Probation 100K'!FQ23/'4-5_Prison and Probation 100K'!FI23*100</f>
        <v>#VALUE!</v>
      </c>
      <c r="FR24" s="285" t="e">
        <f>'4-5_Prison and Probation 100K'!FR23/'4-5_Prison and Probation 100K'!FJ23*100</f>
        <v>#VALUE!</v>
      </c>
      <c r="FS24" s="285" t="e">
        <f>'4-5_Prison and Probation 100K'!FS23/'4-5_Prison and Probation 100K'!FK23*100</f>
        <v>#VALUE!</v>
      </c>
      <c r="FT24" s="346" t="e">
        <f t="shared" si="18"/>
        <v>#VALUE!</v>
      </c>
      <c r="FU24" s="288" t="s">
        <v>3336</v>
      </c>
      <c r="FV24" s="285" t="e">
        <f>'4-5_Prison and Probation 100K'!FV23/'4-5_Prison and Probation 100K'!EH23*100</f>
        <v>#VALUE!</v>
      </c>
      <c r="FW24" s="285" t="e">
        <f>'4-5_Prison and Probation 100K'!FW23/'4-5_Prison and Probation 100K'!EI23*100</f>
        <v>#VALUE!</v>
      </c>
      <c r="FX24" s="285" t="e">
        <f>'4-5_Prison and Probation 100K'!FX23/'4-5_Prison and Probation 100K'!EJ23*100</f>
        <v>#VALUE!</v>
      </c>
      <c r="FY24" s="285" t="e">
        <f>'4-5_Prison and Probation 100K'!FY23/'4-5_Prison and Probation 100K'!EK23*100</f>
        <v>#VALUE!</v>
      </c>
      <c r="FZ24" s="285" t="e">
        <f>'4-5_Prison and Probation 100K'!FZ23/'4-5_Prison and Probation 100K'!EL23*100</f>
        <v>#VALUE!</v>
      </c>
      <c r="GA24" s="285" t="e">
        <f>'4-5_Prison and Probation 100K'!GA23/'4-5_Prison and Probation 100K'!EM23*100</f>
        <v>#VALUE!</v>
      </c>
      <c r="GB24" s="346" t="e">
        <f t="shared" si="19"/>
        <v>#VALUE!</v>
      </c>
      <c r="GC24" s="288" t="s">
        <v>3336</v>
      </c>
      <c r="GE24" s="133" t="e">
        <f>'4-5_Prison and Probation'!HA23/'4-5_Prison and Probation 100K'!$G23*100</f>
        <v>#VALUE!</v>
      </c>
      <c r="GF24" s="285" t="e">
        <f>'4-5_Prison and Probation 100K'!GF23/'4-5_Prison and Probation 100K'!GE23*100</f>
        <v>#VALUE!</v>
      </c>
      <c r="GG24" s="285" t="e">
        <f>'4-5_Prison and Probation 100K'!GG23/'4-5_Prison and Probation 100K'!GE23*100</f>
        <v>#VALUE!</v>
      </c>
      <c r="GH24" s="285" t="e">
        <f>'4-5_Prison and Probation 100K'!GH23/'4-5_Prison and Probation 100K'!GE23*100</f>
        <v>#VALUE!</v>
      </c>
      <c r="GI24" s="285" t="e">
        <f>'4-5_Prison and Probation 100K'!GI23/'4-5_Prison and Probation 100K'!GH23*100</f>
        <v>#VALUE!</v>
      </c>
      <c r="GJ24" s="288" t="s">
        <v>3336</v>
      </c>
      <c r="GK24" s="133" t="e">
        <f>'4-5_Prison and Probation'!HG23/'4-5_Prison and Probation 100K'!$G23*100</f>
        <v>#VALUE!</v>
      </c>
      <c r="GL24" s="285" t="e">
        <f>'4-5_Prison and Probation 100K'!GL23/'4-5_Prison and Probation 100K'!GK23*100</f>
        <v>#VALUE!</v>
      </c>
      <c r="GM24" s="285" t="e">
        <f>'4-5_Prison and Probation 100K'!GM23/'4-5_Prison and Probation 100K'!GK23*100</f>
        <v>#VALUE!</v>
      </c>
      <c r="GN24" s="285" t="e">
        <f>'4-5_Prison and Probation 100K'!GN23/'4-5_Prison and Probation 100K'!GK23*100</f>
        <v>#VALUE!</v>
      </c>
      <c r="GO24" s="285" t="e">
        <f>'4-5_Prison and Probation 100K'!GO23/'4-5_Prison and Probation 100K'!GN23*100</f>
        <v>#VALUE!</v>
      </c>
      <c r="GP24" s="288" t="s">
        <v>3336</v>
      </c>
      <c r="GQ24" s="133" t="e">
        <f>'4-5_Prison and Probation'!HM23/'4-5_Prison and Probation 100K'!$G23*100</f>
        <v>#VALUE!</v>
      </c>
      <c r="GR24" s="285" t="e">
        <f>'4-5_Prison and Probation 100K'!GR23/'4-5_Prison and Probation 100K'!GQ23*100</f>
        <v>#VALUE!</v>
      </c>
      <c r="GS24" s="285" t="e">
        <f>'4-5_Prison and Probation 100K'!GS23/'4-5_Prison and Probation 100K'!GQ23*100</f>
        <v>#VALUE!</v>
      </c>
      <c r="GT24" s="285" t="e">
        <f>'4-5_Prison and Probation 100K'!GT23/'4-5_Prison and Probation 100K'!GQ23*100</f>
        <v>#VALUE!</v>
      </c>
      <c r="GU24" s="285" t="e">
        <f>'4-5_Prison and Probation 100K'!GU23/'4-5_Prison and Probation 100K'!GT23*100</f>
        <v>#VALUE!</v>
      </c>
      <c r="GV24" s="288" t="s">
        <v>3336</v>
      </c>
      <c r="GW24" s="133" t="e">
        <f>'4-5_Prison and Probation'!HS23/'4-5_Prison and Probation 100K'!$G23*100</f>
        <v>#VALUE!</v>
      </c>
      <c r="GX24" s="285" t="e">
        <f>'4-5_Prison and Probation 100K'!GX23/'4-5_Prison and Probation 100K'!GW23*100</f>
        <v>#VALUE!</v>
      </c>
      <c r="GY24" s="285" t="e">
        <f>'4-5_Prison and Probation 100K'!GY23/'4-5_Prison and Probation 100K'!GW23*100</f>
        <v>#VALUE!</v>
      </c>
      <c r="GZ24" s="285" t="e">
        <f>'4-5_Prison and Probation 100K'!GZ23/'4-5_Prison and Probation 100K'!GW23*100</f>
        <v>#VALUE!</v>
      </c>
      <c r="HA24" s="285" t="e">
        <f>'4-5_Prison and Probation 100K'!HA23/'4-5_Prison and Probation 100K'!GZ23*100</f>
        <v>#VALUE!</v>
      </c>
      <c r="HB24" s="288" t="s">
        <v>3336</v>
      </c>
      <c r="HC24" s="133" t="e">
        <f>'4-5_Prison and Probation'!HY23/'4-5_Prison and Probation 100K'!$G23*100</f>
        <v>#VALUE!</v>
      </c>
      <c r="HD24" s="285" t="e">
        <f>'4-5_Prison and Probation 100K'!HD23/'4-5_Prison and Probation 100K'!HC23*100</f>
        <v>#VALUE!</v>
      </c>
      <c r="HE24" s="285" t="e">
        <f>'4-5_Prison and Probation 100K'!HE23/'4-5_Prison and Probation 100K'!HC23*100</f>
        <v>#VALUE!</v>
      </c>
      <c r="HF24" s="285" t="e">
        <f>'4-5_Prison and Probation 100K'!HF23/'4-5_Prison and Probation 100K'!HC23*100</f>
        <v>#VALUE!</v>
      </c>
      <c r="HG24" s="285" t="e">
        <f>'4-5_Prison and Probation 100K'!HG23/'4-5_Prison and Probation 100K'!HF23*100</f>
        <v>#VALUE!</v>
      </c>
      <c r="HH24" s="288" t="s">
        <v>3336</v>
      </c>
      <c r="HI24" s="133" t="e">
        <f>'4-5_Prison and Probation'!IE23/'4-5_Prison and Probation 100K'!$G23*100</f>
        <v>#VALUE!</v>
      </c>
      <c r="HJ24" s="285" t="e">
        <f>'4-5_Prison and Probation 100K'!HJ23/'4-5_Prison and Probation 100K'!HI23*100</f>
        <v>#VALUE!</v>
      </c>
      <c r="HK24" s="285" t="e">
        <f>'4-5_Prison and Probation 100K'!HK23/'4-5_Prison and Probation 100K'!HI23*100</f>
        <v>#VALUE!</v>
      </c>
      <c r="HL24" s="285" t="e">
        <f>'4-5_Prison and Probation 100K'!HL23/'4-5_Prison and Probation 100K'!HI23*100</f>
        <v>#VALUE!</v>
      </c>
      <c r="HM24" s="285" t="e">
        <f>'4-5_Prison and Probation 100K'!HM23/'4-5_Prison and Probation 100K'!HL23*100</f>
        <v>#VALUE!</v>
      </c>
      <c r="HN24" s="288" t="s">
        <v>3336</v>
      </c>
      <c r="HO24" s="133" t="e">
        <f>'4-5_Prison and Probation'!IK23/'4-5_Prison and Probation 100K'!$G23*100</f>
        <v>#VALUE!</v>
      </c>
      <c r="HP24" s="285" t="e">
        <f>'4-5_Prison and Probation 100K'!HP23/'4-5_Prison and Probation 100K'!HO23*100</f>
        <v>#VALUE!</v>
      </c>
      <c r="HQ24" s="285" t="e">
        <f>'4-5_Prison and Probation 100K'!HQ23/'4-5_Prison and Probation 100K'!HO23*100</f>
        <v>#VALUE!</v>
      </c>
      <c r="HR24" s="285" t="e">
        <f>'4-5_Prison and Probation 100K'!HR23/'4-5_Prison and Probation 100K'!HO23*100</f>
        <v>#VALUE!</v>
      </c>
      <c r="HS24" s="285" t="e">
        <f>'4-5_Prison and Probation 100K'!HS23/'4-5_Prison and Probation 100K'!HR23*100</f>
        <v>#VALUE!</v>
      </c>
      <c r="HT24" s="288" t="s">
        <v>3336</v>
      </c>
      <c r="HU24" s="133" t="e">
        <f>'4-5_Prison and Probation'!IQ23/'4-5_Prison and Probation 100K'!$G23*100</f>
        <v>#VALUE!</v>
      </c>
      <c r="HV24" s="285" t="e">
        <f>'4-5_Prison and Probation 100K'!HV23/'4-5_Prison and Probation 100K'!HU23*100</f>
        <v>#VALUE!</v>
      </c>
      <c r="HW24" s="285" t="e">
        <f>'4-5_Prison and Probation 100K'!HW23/'4-5_Prison and Probation 100K'!HU23*100</f>
        <v>#VALUE!</v>
      </c>
      <c r="HX24" s="285" t="e">
        <f>'4-5_Prison and Probation 100K'!HX23/'4-5_Prison and Probation 100K'!HU23*100</f>
        <v>#VALUE!</v>
      </c>
      <c r="HY24" s="285" t="e">
        <f>'4-5_Prison and Probation 100K'!HY23/'4-5_Prison and Probation 100K'!HX23*100</f>
        <v>#VALUE!</v>
      </c>
      <c r="HZ24" s="288" t="s">
        <v>3336</v>
      </c>
      <c r="IA24" s="133" t="e">
        <f>'4-5_Prison and Probation'!IW23/'4-5_Prison and Probation 100K'!$G23*100</f>
        <v>#VALUE!</v>
      </c>
      <c r="IB24" s="285" t="e">
        <f>'4-5_Prison and Probation 100K'!IB23/'4-5_Prison and Probation 100K'!IA23*100</f>
        <v>#VALUE!</v>
      </c>
      <c r="IC24" s="285" t="e">
        <f>'4-5_Prison and Probation 100K'!IC23/'4-5_Prison and Probation 100K'!IA23*100</f>
        <v>#VALUE!</v>
      </c>
      <c r="ID24" s="285" t="e">
        <f>'4-5_Prison and Probation 100K'!ID23/'4-5_Prison and Probation 100K'!IA23*100</f>
        <v>#VALUE!</v>
      </c>
      <c r="IE24" s="285" t="e">
        <f>'4-5_Prison and Probation 100K'!IE23/'4-5_Prison and Probation 100K'!ID23*100</f>
        <v>#VALUE!</v>
      </c>
      <c r="IF24" s="288" t="s">
        <v>3336</v>
      </c>
      <c r="IG24" s="133" t="e">
        <f>'4-5_Prison and Probation'!JC23/'4-5_Prison and Probation 100K'!$G23*100</f>
        <v>#VALUE!</v>
      </c>
      <c r="IH24" s="285" t="e">
        <f>'4-5_Prison and Probation 100K'!IH23/'4-5_Prison and Probation 100K'!IG23*100</f>
        <v>#VALUE!</v>
      </c>
      <c r="II24" s="285" t="e">
        <f>'4-5_Prison and Probation 100K'!II23/'4-5_Prison and Probation 100K'!IG23*100</f>
        <v>#VALUE!</v>
      </c>
      <c r="IJ24" s="285" t="e">
        <f>'4-5_Prison and Probation 100K'!IJ23/'4-5_Prison and Probation 100K'!IG23*100</f>
        <v>#VALUE!</v>
      </c>
      <c r="IK24" s="285" t="e">
        <f>'4-5_Prison and Probation 100K'!IK23/'4-5_Prison and Probation 100K'!IJ23*100</f>
        <v>#VALUE!</v>
      </c>
      <c r="IL24" s="288" t="s">
        <v>3336</v>
      </c>
      <c r="IM24" s="133" t="e">
        <f>'4-5_Prison and Probation'!JI23/'4-5_Prison and Probation 100K'!$G23*100</f>
        <v>#VALUE!</v>
      </c>
      <c r="IN24" s="285" t="e">
        <f>'4-5_Prison and Probation 100K'!IN23/'4-5_Prison and Probation 100K'!IM23*100</f>
        <v>#VALUE!</v>
      </c>
      <c r="IO24" s="285" t="e">
        <f>'4-5_Prison and Probation 100K'!IO23/'4-5_Prison and Probation 100K'!IM23*100</f>
        <v>#VALUE!</v>
      </c>
      <c r="IP24" s="285" t="e">
        <f>'4-5_Prison and Probation 100K'!IP23/'4-5_Prison and Probation 100K'!IM23*100</f>
        <v>#VALUE!</v>
      </c>
      <c r="IQ24" s="285" t="e">
        <f>'4-5_Prison and Probation 100K'!IQ23/'4-5_Prison and Probation 100K'!IP23*100</f>
        <v>#VALUE!</v>
      </c>
      <c r="IR24" s="288" t="s">
        <v>3336</v>
      </c>
      <c r="IS24" s="133" t="e">
        <f>'4-5_Prison and Probation'!JO23/'4-5_Prison and Probation 100K'!$G23*100</f>
        <v>#VALUE!</v>
      </c>
      <c r="IT24" s="285" t="e">
        <f>'4-5_Prison and Probation 100K'!IT23/'4-5_Prison and Probation 100K'!IS23*100</f>
        <v>#VALUE!</v>
      </c>
      <c r="IU24" s="285" t="e">
        <f>'4-5_Prison and Probation 100K'!IU23/'4-5_Prison and Probation 100K'!IS23*100</f>
        <v>#VALUE!</v>
      </c>
      <c r="IV24" s="285" t="e">
        <f>'4-5_Prison and Probation 100K'!IV23/'4-5_Prison and Probation 100K'!IS23*100</f>
        <v>#VALUE!</v>
      </c>
      <c r="IW24" s="285" t="e">
        <f>'4-5_Prison and Probation 100K'!IW23/'4-5_Prison and Probation 100K'!IV23*100</f>
        <v>#VALUE!</v>
      </c>
      <c r="IX24" s="381" t="s">
        <v>3336</v>
      </c>
      <c r="IY24" s="133" t="e">
        <f>'4-5_Prison and Probation'!KO23/'4-5_Prison and Probation 100K'!H23*100</f>
        <v>#VALUE!</v>
      </c>
      <c r="IZ24" s="285" t="e">
        <f>'4-5_Prison and Probation'!AO23/'4-5_Prison and Probation'!KO23</f>
        <v>#VALUE!</v>
      </c>
      <c r="JA24" s="133" t="e">
        <f>'4-5_Prison and Probation 100K'!IZ23/'4-5_Prison and Probation 100K'!IY23*100</f>
        <v>#VALUE!</v>
      </c>
      <c r="JB24" s="133" t="e">
        <f>'4-5_Prison and Probation 100K'!JA23/'4-5_Prison and Probation 100K'!IY23*100</f>
        <v>#VALUE!</v>
      </c>
      <c r="JC24" s="288" t="s">
        <v>3336</v>
      </c>
      <c r="JD24" s="285" t="e">
        <f>'4-5_Prison and Probation 100K'!JC23/'4-5_Prison and Probation 100K'!IY23*100</f>
        <v>#VALUE!</v>
      </c>
      <c r="JE24" s="285" t="e">
        <f>'4-5_Prison and Probation 100K'!JD23/'4-5_Prison and Probation 100K'!IY23*100</f>
        <v>#VALUE!</v>
      </c>
      <c r="JF24" s="285" t="e">
        <f>'4-5_Prison and Probation 100K'!JE23/'4-5_Prison and Probation 100K'!JC23*100</f>
        <v>#VALUE!</v>
      </c>
      <c r="JG24" s="285" t="e">
        <f>'4-5_Prison and Probation 100K'!JF23/'4-5_Prison and Probation 100K'!JD23*100</f>
        <v>#VALUE!</v>
      </c>
      <c r="JH24" s="285" t="e">
        <f>'4-5_Prison and Probation 100K'!JG23/'4-5_Prison and Probation 100K'!JC23*100</f>
        <v>#VALUE!</v>
      </c>
      <c r="JI24" s="285" t="e">
        <f>'4-5_Prison and Probation 100K'!JH23/'4-5_Prison and Probation 100K'!JD23*100</f>
        <v>#VALUE!</v>
      </c>
      <c r="JJ24" s="285" t="e">
        <f>'4-5_Prison and Probation 100K'!JI23/'4-5_Prison and Probation 100K'!JC23*100</f>
        <v>#VALUE!</v>
      </c>
      <c r="JK24" s="285" t="e">
        <f>'4-5_Prison and Probation 100K'!JJ23/'4-5_Prison and Probation 100K'!JD23*100</f>
        <v>#VALUE!</v>
      </c>
      <c r="JL24" s="285" t="e">
        <f>'4-5_Prison and Probation 100K'!JK23/'4-5_Prison and Probation 100K'!IZ23*100</f>
        <v>#VALUE!</v>
      </c>
      <c r="JM24" s="285" t="e">
        <f>'4-5_Prison and Probation 100K'!JL23/'4-5_Prison and Probation 100K'!JA23*100</f>
        <v>#VALUE!</v>
      </c>
      <c r="JN24" s="288" t="s">
        <v>3336</v>
      </c>
      <c r="JO24" s="285" t="e">
        <f>'4-5_Prison and Probation 100K'!JN23/'4-5_Prison and Probation 100K'!JK23*100</f>
        <v>#VALUE!</v>
      </c>
      <c r="JP24" s="285" t="e">
        <f>'4-5_Prison and Probation 100K'!JO23/'4-5_Prison and Probation 100K'!JL23</f>
        <v>#VALUE!</v>
      </c>
      <c r="JQ24" s="285" t="e">
        <f>'4-5_Prison and Probation 100K'!JP23/'4-5_Prison and Probation 100K'!JK23*100</f>
        <v>#VALUE!</v>
      </c>
      <c r="JR24" s="285" t="e">
        <f>'4-5_Prison and Probation 100K'!JQ23/'4-5_Prison and Probation 100K'!JL23*100</f>
        <v>#VALUE!</v>
      </c>
      <c r="JS24" s="285" t="e">
        <f>'4-5_Prison and Probation 100K'!JR23/'4-5_Prison and Probation 100K'!JK23*100</f>
        <v>#VALUE!</v>
      </c>
      <c r="JT24" s="285" t="e">
        <f>'4-5_Prison and Probation 100K'!JS23/'4-5_Prison and Probation 100K'!JL23*100</f>
        <v>#VALUE!</v>
      </c>
      <c r="JU24" s="288" t="s">
        <v>3336</v>
      </c>
      <c r="JV24" s="285" t="e">
        <f>'4-5_Prison and Probation 100K'!JU23/'4-5_Prison and Probation 100K'!JK23*100</f>
        <v>#VALUE!</v>
      </c>
      <c r="JW24" s="285" t="e">
        <f>'4-5_Prison and Probation 100K'!JV23/'4-5_Prison and Probation 100K'!JL23*100</f>
        <v>#VALUE!</v>
      </c>
      <c r="JX24" s="285" t="e">
        <f>'4-5_Prison and Probation 100K'!JW23/'4-5_Prison and Probation 100K'!JK23*100</f>
        <v>#VALUE!</v>
      </c>
      <c r="JY24" s="285" t="e">
        <f>'4-5_Prison and Probation 100K'!JX23/'4-5_Prison and Probation 100K'!JL23*100</f>
        <v>#VALUE!</v>
      </c>
      <c r="JZ24" s="285" t="e">
        <f>'4-5_Prison and Probation 100K'!JY23/'4-5_Prison and Probation 100K'!JK23*100</f>
        <v>#VALUE!</v>
      </c>
      <c r="KA24" s="285" t="e">
        <f>'4-5_Prison and Probation 100K'!JZ23/'4-5_Prison and Probation 100K'!JL23*100</f>
        <v>#VALUE!</v>
      </c>
      <c r="KB24" s="288" t="s">
        <v>3336</v>
      </c>
      <c r="KC24" s="285" t="e">
        <f>'4-5_Prison and Probation 100K'!KB23/'4-5_Prison and Probation 100K'!JK23*100</f>
        <v>#VALUE!</v>
      </c>
      <c r="KD24" s="285" t="e">
        <f>'4-5_Prison and Probation 100K'!KC23/'4-5_Prison and Probation 100K'!JL23*100</f>
        <v>#VALUE!</v>
      </c>
      <c r="KE24" s="285" t="e">
        <f>'4-5_Prison and Probation 100K'!KD23/'4-5_Prison and Probation 100K'!JK23*100</f>
        <v>#VALUE!</v>
      </c>
      <c r="KF24" s="285" t="e">
        <f>'4-5_Prison and Probation 100K'!KE23/'4-5_Prison and Probation 100K'!JL23*100</f>
        <v>#VALUE!</v>
      </c>
      <c r="KG24" s="288" t="s">
        <v>3336</v>
      </c>
      <c r="KH24" s="285" t="e">
        <f>'4-5_Prison and Probation 100K'!KG23</f>
        <v>#VALUE!</v>
      </c>
      <c r="KI24" s="285" t="e">
        <f>'4-5_Prison and Probation 100K'!KH23/'4-5_Prison and Probation 100K'!KG23*100</f>
        <v>#VALUE!</v>
      </c>
      <c r="KJ24" s="285" t="e">
        <f>'4-5_Prison and Probation 100K'!KI23/'4-5_Prison and Probation 100K'!KG23*100</f>
        <v>#VALUE!</v>
      </c>
      <c r="KK24" s="285" t="e">
        <f>'4-5_Prison and Probation 100K'!KJ23/'4-5_Prison and Probation 100K'!KG23*100</f>
        <v>#VALUE!</v>
      </c>
      <c r="KL24" s="285" t="e">
        <f>'4-5_Prison and Probation 100K'!KK23/'4-5_Prison and Probation 100K'!KJ23*100</f>
        <v>#VALUE!</v>
      </c>
      <c r="KM24" s="288" t="s">
        <v>3336</v>
      </c>
      <c r="KN24" s="285" t="e">
        <f>'4-5_Prison and Probation'!OZ23/G24*100</f>
        <v>#VALUE!</v>
      </c>
      <c r="KO24" s="285" t="e">
        <f>'4-5_Prison and Probation 100K'!KN23/'4-5_Prison and Probation 100K'!KM23*100</f>
        <v>#VALUE!</v>
      </c>
      <c r="KP24" s="285" t="e">
        <f>'4-5_Prison and Probation 100K'!KO23/'4-5_Prison and Probation 100K'!KM23*100</f>
        <v>#VALUE!</v>
      </c>
      <c r="KQ24" s="285" t="e">
        <f>'4-5_Prison and Probation 100K'!KP23/'4-5_Prison and Probation 100K'!KM23*100</f>
        <v>#VALUE!</v>
      </c>
      <c r="KR24" s="285" t="e">
        <f>'4-5_Prison and Probation 100K'!KQ23/'4-5_Prison and Probation 100K'!KP23*100</f>
        <v>#VALUE!</v>
      </c>
      <c r="KS24" s="288" t="s">
        <v>3336</v>
      </c>
      <c r="KT24" s="285" t="e">
        <f>'4-5_Prison and Probation'!PF23/G24*100</f>
        <v>#VALUE!</v>
      </c>
      <c r="KU24" s="285" t="e">
        <f>'4-5_Prison and Probation'!PG23/'4-5_Prison and Probation'!PF23*100</f>
        <v>#VALUE!</v>
      </c>
      <c r="KV24" s="285" t="e">
        <f>'4-5_Prison and Probation'!PH23/'4-5_Prison and Probation'!PF23*100</f>
        <v>#VALUE!</v>
      </c>
      <c r="KW24" s="285" t="e">
        <f>'4-5_Prison and Probation'!PI23/'4-5_Prison and Probation'!PF23*100</f>
        <v>#VALUE!</v>
      </c>
      <c r="KX24" s="285" t="e">
        <f>'4-5_Prison and Probation'!PJ23/'4-5_Prison and Probation'!PF23*100</f>
        <v>#VALUE!</v>
      </c>
      <c r="KY24" s="285" t="e">
        <f>'4-5_Prison and Probation'!PK23/'4-5_Prison and Probation'!PF23*100</f>
        <v>#VALUE!</v>
      </c>
      <c r="KZ24" s="285" t="e">
        <f>'4-5_Prison and Probation'!PL23/'4-5_Prison and Probation'!PF23*100</f>
        <v>#VALUE!</v>
      </c>
      <c r="LA24" s="288" t="s">
        <v>3336</v>
      </c>
      <c r="LB24" s="285" t="e">
        <f>'4-5_Prison and Probation'!PN23/G24*100</f>
        <v>#VALUE!</v>
      </c>
      <c r="LC24" s="285" t="e">
        <f>'4-5_Prison and Probation'!PO23/G24*100</f>
        <v>#VALUE!</v>
      </c>
      <c r="LD24" s="288" t="s">
        <v>3336</v>
      </c>
      <c r="LE24" s="285" t="e">
        <f>'4-5_Prison and Probation 100K'!LD23/'4-5_Prison and Probation 100K'!LA23*100</f>
        <v>#VALUE!</v>
      </c>
      <c r="LF24" s="285" t="e">
        <f>'4-5_Prison and Probation 100K'!LE23/'4-5_Prison and Probation 100K'!LB23*100</f>
        <v>#VALUE!</v>
      </c>
      <c r="LG24" s="285" t="e">
        <f>'4-5_Prison and Probation 100K'!LF23/'4-5_Prison and Probation 100K'!LA23*100</f>
        <v>#VALUE!</v>
      </c>
      <c r="LH24" s="285" t="e">
        <f>'4-5_Prison and Probation 100K'!LG23/'4-5_Prison and Probation 100K'!LB23*100</f>
        <v>#VALUE!</v>
      </c>
      <c r="LI24" s="285" t="e">
        <f>'4-5_Prison and Probation 100K'!LH23/'4-5_Prison and Probation 100K'!LA23*100</f>
        <v>#VALUE!</v>
      </c>
      <c r="LJ24" s="285" t="e">
        <f>'4-5_Prison and Probation 100K'!LI23/'4-5_Prison and Probation 100K'!LB23*100</f>
        <v>#VALUE!</v>
      </c>
      <c r="LK24" s="288" t="s">
        <v>3336</v>
      </c>
      <c r="LL24" s="285" t="e">
        <f>'4-5_Prison and Probation 100K'!LK23/'4-5_Prison and Probation 100K'!LA23*100</f>
        <v>#VALUE!</v>
      </c>
      <c r="LM24" s="285" t="e">
        <f>'4-5_Prison and Probation 100K'!LL23/'4-5_Prison and Probation 100K'!LB23*100</f>
        <v>#VALUE!</v>
      </c>
      <c r="LN24" s="285" t="e">
        <f>'4-5_Prison and Probation 100K'!LM23/'4-5_Prison and Probation 100K'!LA23*100</f>
        <v>#VALUE!</v>
      </c>
      <c r="LO24" s="285" t="e">
        <f>'4-5_Prison and Probation 100K'!LN23/'4-5_Prison and Probation 100K'!LB23*100</f>
        <v>#VALUE!</v>
      </c>
      <c r="LP24" s="285" t="e">
        <f>'4-5_Prison and Probation 100K'!LO23/'4-5_Prison and Probation 100K'!LA23*100</f>
        <v>#VALUE!</v>
      </c>
      <c r="LQ24" s="285" t="e">
        <f>'4-5_Prison and Probation 100K'!LP23/'4-5_Prison and Probation 100K'!LB23*100</f>
        <v>#VALUE!</v>
      </c>
      <c r="LR24" s="288" t="s">
        <v>3336</v>
      </c>
      <c r="LS24" s="285" t="e">
        <f>'4-5_Prison and Probation 100K'!LR23/'4-5_Prison and Probation 100K'!LA23*100</f>
        <v>#VALUE!</v>
      </c>
      <c r="LT24" s="285" t="e">
        <f>'4-5_Prison and Probation 100K'!LS23/'4-5_Prison and Probation 100K'!LB23*100</f>
        <v>#VALUE!</v>
      </c>
      <c r="LU24" s="285" t="e">
        <f>'4-5_Prison and Probation 100K'!LT23/'4-5_Prison and Probation 100K'!LA23*100</f>
        <v>#VALUE!</v>
      </c>
      <c r="LV24" s="285" t="e">
        <f>'4-5_Prison and Probation 100K'!LU23/'4-5_Prison and Probation 100K'!LB23*100</f>
        <v>#VALUE!</v>
      </c>
      <c r="LW24" s="285" t="e">
        <f>'4-5_Prison and Probation 100K'!LV23/'4-5_Prison and Probation 100K'!LA23*100</f>
        <v>#VALUE!</v>
      </c>
      <c r="LX24" s="285" t="e">
        <f>'4-5_Prison and Probation 100K'!LW23/'4-5_Prison and Probation 100K'!LB23*100</f>
        <v>#VALUE!</v>
      </c>
      <c r="LY24" s="288" t="s">
        <v>3336</v>
      </c>
      <c r="LZ24" s="285" t="e">
        <f>'4-5_Prison and Probation 100K'!LY23/'4-5_Prison and Probation 100K'!LA23*100</f>
        <v>#VALUE!</v>
      </c>
      <c r="MA24" s="285" t="e">
        <f>'4-5_Prison and Probation 100K'!LZ23/'4-5_Prison and Probation 100K'!LB23*100</f>
        <v>#VALUE!</v>
      </c>
      <c r="MB24" s="285" t="e">
        <f>'4-5_Prison and Probation 100K'!MA23/'4-5_Prison and Probation 100K'!LA23*100</f>
        <v>#VALUE!</v>
      </c>
      <c r="MC24" s="285" t="e">
        <f>'4-5_Prison and Probation 100K'!MB23/'4-5_Prison and Probation 100K'!LB23*100</f>
        <v>#VALUE!</v>
      </c>
      <c r="MD24" s="285" t="e">
        <f>'4-5_Prison and Probation 100K'!MC23/'4-5_Prison and Probation 100K'!LA23*100</f>
        <v>#VALUE!</v>
      </c>
      <c r="ME24" s="285" t="e">
        <f>'4-5_Prison and Probation 100K'!MD23/'4-5_Prison and Probation 100K'!LB23*100</f>
        <v>#VALUE!</v>
      </c>
      <c r="MF24" s="288" t="s">
        <v>3336</v>
      </c>
      <c r="MG24" s="285" t="e">
        <f>'4-5_Prison and Probation 100K'!MF23</f>
        <v>#VALUE!</v>
      </c>
      <c r="MH24" s="285" t="e">
        <f>'4-5_Prison and Probation 100K'!MG23/'4-5_Prison and Probation 100K'!MF23*100</f>
        <v>#VALUE!</v>
      </c>
      <c r="MI24" s="285" t="e">
        <f>'4-5_Prison and Probation 100K'!MH23/'4-5_Prison and Probation 100K'!MF23*100</f>
        <v>#VALUE!</v>
      </c>
      <c r="MJ24" s="285" t="e">
        <f>'4-5_Prison and Probation 100K'!MI23/'4-5_Prison and Probation 100K'!MF23*100</f>
        <v>#VALUE!</v>
      </c>
      <c r="MK24" s="285" t="e">
        <f>'4-5_Prison and Probation 100K'!MJ23/'4-5_Prison and Probation 100K'!MF23*100</f>
        <v>#VALUE!</v>
      </c>
      <c r="ML24" s="285" t="e">
        <f>'4-5_Prison and Probation 100K'!MK23/'4-5_Prison and Probation 100K'!MF23*100</f>
        <v>#VALUE!</v>
      </c>
      <c r="MM24" s="285" t="e">
        <f>'4-5_Prison and Probation 100K'!ML23/'4-5_Prison and Probation 100K'!MF23*100</f>
        <v>#VALUE!</v>
      </c>
      <c r="MN24" s="288" t="s">
        <v>3336</v>
      </c>
      <c r="MO24" s="285" t="e">
        <f>'4-5_Prison and Probation 100K'!MN23</f>
        <v>#VALUE!</v>
      </c>
      <c r="MP24" s="288" t="s">
        <v>3336</v>
      </c>
      <c r="MQ24" s="285" t="e">
        <f>'4-5_Prison and Probation 100K'!MP23/'4-5_Prison and Probation 100K'!MN23*100</f>
        <v>#VALUE!</v>
      </c>
      <c r="MR24" s="285" t="e">
        <f>'4-5_Prison and Probation 100K'!MQ23/'4-5_Prison and Probation 100K'!MN23*100</f>
        <v>#VALUE!</v>
      </c>
      <c r="MS24" s="285" t="e">
        <f>'4-5_Prison and Probation 100K'!MR23/'4-5_Prison and Probation 100K'!MN23*100</f>
        <v>#VALUE!</v>
      </c>
      <c r="MT24" s="285" t="e">
        <f>'4-5_Prison and Probation 100K'!MS23/'4-5_Prison and Probation 100K'!MN23*100</f>
        <v>#VALUE!</v>
      </c>
      <c r="MU24" s="288" t="s">
        <v>3336</v>
      </c>
      <c r="MV24" s="285" t="e">
        <f>'4-5_Prison and Probation 100K'!MU23/'4-5_Prison and Probation 100K'!MN23*100</f>
        <v>#VALUE!</v>
      </c>
      <c r="MW24" s="285" t="e">
        <f>'4-5_Prison and Probation 100K'!MV23/'4-5_Prison and Probation 100K'!MN23*100</f>
        <v>#VALUE!</v>
      </c>
      <c r="MX24" s="285" t="e">
        <f>'4-5_Prison and Probation 100K'!MW23/'4-5_Prison and Probation 100K'!MN23*100</f>
        <v>#VALUE!</v>
      </c>
      <c r="MY24" s="285" t="e">
        <f>'4-5_Prison and Probation 100K'!MX23/'4-5_Prison and Probation 100K'!MN23*100</f>
        <v>#VALUE!</v>
      </c>
      <c r="MZ24" s="288" t="s">
        <v>3336</v>
      </c>
      <c r="NA24" s="285" t="e">
        <f>'4-5_Prison and Probation 100K'!MZ23</f>
        <v>#VALUE!</v>
      </c>
      <c r="NB24" s="285" t="e">
        <f>'4-5_Prison and Probation 100K'!NA23/'4-5_Prison and Probation 100K'!MZ23*100</f>
        <v>#VALUE!</v>
      </c>
      <c r="NC24" s="285" t="e">
        <f>'4-5_Prison and Probation 100K'!NB23/'4-5_Prison and Probation 100K'!MZ23*100</f>
        <v>#VALUE!</v>
      </c>
      <c r="ND24" s="285" t="e">
        <f>'4-5_Prison and Probation 100K'!NC23/'4-5_Prison and Probation 100K'!MZ23*100</f>
        <v>#VALUE!</v>
      </c>
      <c r="NG24" s="133" t="e">
        <f t="shared" si="0"/>
        <v>#VALUE!</v>
      </c>
      <c r="NH24" s="285" t="e">
        <f>'4-5_Prison and Probation'!HG23/'4-5_Prison and Probation'!$HA23*100</f>
        <v>#VALUE!</v>
      </c>
      <c r="NI24" s="285" t="e">
        <f>'4-5_Prison and Probation'!HM23/'4-5_Prison and Probation'!$HA23*100</f>
        <v>#VALUE!</v>
      </c>
      <c r="NJ24" s="285" t="e">
        <f>'4-5_Prison and Probation'!HS23/'4-5_Prison and Probation'!$HA23*100</f>
        <v>#VALUE!</v>
      </c>
      <c r="NK24" s="285" t="e">
        <f>'4-5_Prison and Probation'!HY23/'4-5_Prison and Probation'!$HA23*100</f>
        <v>#VALUE!</v>
      </c>
      <c r="NL24" s="285" t="e">
        <f>'4-5_Prison and Probation'!IE23/'4-5_Prison and Probation'!$HA23*100</f>
        <v>#VALUE!</v>
      </c>
      <c r="NM24" s="285" t="e">
        <f>'4-5_Prison and Probation'!IK23/'4-5_Prison and Probation'!$HA23*100</f>
        <v>#VALUE!</v>
      </c>
      <c r="NN24" s="285" t="e">
        <f>'4-5_Prison and Probation'!IQ23/'4-5_Prison and Probation'!$HA23*100</f>
        <v>#VALUE!</v>
      </c>
      <c r="NO24" s="285" t="e">
        <f>'4-5_Prison and Probation'!IW23/'4-5_Prison and Probation'!$HA23*100</f>
        <v>#VALUE!</v>
      </c>
      <c r="NP24" s="285" t="e">
        <f>'4-5_Prison and Probation'!JC23/'4-5_Prison and Probation'!$HA23*100</f>
        <v>#VALUE!</v>
      </c>
      <c r="NQ24" s="285" t="e">
        <f>'4-5_Prison and Probation'!JI23/'4-5_Prison and Probation'!$HA23*100</f>
        <v>#VALUE!</v>
      </c>
      <c r="NR24" s="285" t="e">
        <f>'4-5_Prison and Probation'!JO23/'4-5_Prison and Probation'!$HA23*100</f>
        <v>#VALUE!</v>
      </c>
      <c r="NU24" s="285" t="e">
        <f>'4-5_Prison and Probation'!HA23/'4-5_Prison and Probation 100K'!$G23*100</f>
        <v>#VALUE!</v>
      </c>
      <c r="NV24" s="285" t="e">
        <f>'4-5_Prison and Probation'!HG23/'4-5_Prison and Probation 100K'!$G23*100</f>
        <v>#VALUE!</v>
      </c>
      <c r="NW24" s="285" t="e">
        <f>'4-5_Prison and Probation'!HM23/'4-5_Prison and Probation 100K'!$G23*100</f>
        <v>#VALUE!</v>
      </c>
      <c r="NX24" s="285" t="e">
        <f>'4-5_Prison and Probation'!HS23/'4-5_Prison and Probation 100K'!$G23*100</f>
        <v>#VALUE!</v>
      </c>
      <c r="NY24" s="285" t="e">
        <f>'4-5_Prison and Probation'!HY23/'4-5_Prison and Probation 100K'!$G23*100</f>
        <v>#VALUE!</v>
      </c>
      <c r="NZ24" s="285" t="e">
        <f>'4-5_Prison and Probation'!IE23/'4-5_Prison and Probation 100K'!$G23*100</f>
        <v>#VALUE!</v>
      </c>
      <c r="OA24" s="285" t="e">
        <f>'4-5_Prison and Probation'!IK23/'4-5_Prison and Probation 100K'!$G23*100</f>
        <v>#VALUE!</v>
      </c>
      <c r="OB24" s="285" t="e">
        <f>'4-5_Prison and Probation'!IQ23/'4-5_Prison and Probation 100K'!$G23*100</f>
        <v>#VALUE!</v>
      </c>
      <c r="OC24" s="285" t="e">
        <f>'4-5_Prison and Probation'!IW23/'4-5_Prison and Probation 100K'!$G23*100</f>
        <v>#VALUE!</v>
      </c>
      <c r="OD24" s="285" t="e">
        <f>'4-5_Prison and Probation'!JC23/'4-5_Prison and Probation 100K'!$G23*100</f>
        <v>#VALUE!</v>
      </c>
      <c r="OE24" s="285" t="e">
        <f>'4-5_Prison and Probation'!JI23/'4-5_Prison and Probation 100K'!$G23*100</f>
        <v>#VALUE!</v>
      </c>
      <c r="OF24" s="285" t="e">
        <f>'4-5_Prison and Probation'!JO23/'4-5_Prison and Probation 100K'!$G23*100</f>
        <v>#VALUE!</v>
      </c>
      <c r="OI24" s="133" t="e">
        <f>10000/'4-5_Prison and Probation'!$AJ23*'4-5_Prison and Probation'!DW23</f>
        <v>#VALUE!</v>
      </c>
      <c r="OJ24" s="133" t="e">
        <f>10000/'4-5_Prison and Probation'!$AJ23*'4-5_Prison and Probation'!DX23</f>
        <v>#VALUE!</v>
      </c>
      <c r="OK24" s="133" t="e">
        <f>10000/'4-5_Prison and Probation'!$AJ23*'4-5_Prison and Probation'!DY23</f>
        <v>#VALUE!</v>
      </c>
      <c r="OL24" s="133" t="e">
        <f>10000/'4-5_Prison and Probation'!$AJ23*'4-5_Prison and Probation'!DZ23</f>
        <v>#VALUE!</v>
      </c>
      <c r="OM24" s="133" t="e">
        <f>10000/'4-5_Prison and Probation'!$AJ23*'4-5_Prison and Probation'!EA23</f>
        <v>#VALUE!</v>
      </c>
      <c r="ON24" s="133" t="e">
        <f>10000/'4-5_Prison and Probation'!$AJ23*'4-5_Prison and Probation'!EB23</f>
        <v>#VALUE!</v>
      </c>
      <c r="OP24" s="133" t="e">
        <f>'4-5_Prison and Probation'!ED23/'4-5_Prison and Probation'!DW23*100</f>
        <v>#VALUE!</v>
      </c>
      <c r="OQ24" s="133" t="e">
        <f>'4-5_Prison and Probation'!EE23/'4-5_Prison and Probation'!DX23*100</f>
        <v>#VALUE!</v>
      </c>
      <c r="OR24" s="133" t="e">
        <f>'4-5_Prison and Probation'!EF23/'4-5_Prison and Probation'!DY23*100</f>
        <v>#VALUE!</v>
      </c>
      <c r="OS24" s="133" t="e">
        <f>'4-5_Prison and Probation'!EG23/'4-5_Prison and Probation'!DZ23*100</f>
        <v>#VALUE!</v>
      </c>
      <c r="OT24" s="133" t="e">
        <f>'4-5_Prison and Probation'!EH23/'4-5_Prison and Probation'!EA23*100</f>
        <v>#VALUE!</v>
      </c>
      <c r="OU24" s="133" t="e">
        <f>'4-5_Prison and Probation'!EI23/'4-5_Prison and Probation'!EB23*100</f>
        <v>#VALUE!</v>
      </c>
      <c r="OW24" s="133" t="e">
        <f>'4-5_Prison and Probation'!EK23/'4-5_Prison and Probation'!ED23*100</f>
        <v>#VALUE!</v>
      </c>
      <c r="OX24" s="133" t="e">
        <f>'4-5_Prison and Probation'!EL23/'4-5_Prison and Probation'!EE23*100</f>
        <v>#VALUE!</v>
      </c>
      <c r="OY24" s="133" t="e">
        <f>'4-5_Prison and Probation'!EM23/'4-5_Prison and Probation'!EF23*100</f>
        <v>#VALUE!</v>
      </c>
      <c r="OZ24" s="133" t="e">
        <f>'4-5_Prison and Probation'!EN23/'4-5_Prison and Probation'!EG23*100</f>
        <v>#VALUE!</v>
      </c>
      <c r="PA24" s="133" t="e">
        <f>'4-5_Prison and Probation'!EO23/'4-5_Prison and Probation'!EH23*100</f>
        <v>#VALUE!</v>
      </c>
      <c r="PB24" s="133" t="e">
        <f>'4-5_Prison and Probation'!EP23/'4-5_Prison and Probation'!EI23*100</f>
        <v>#VALUE!</v>
      </c>
      <c r="PC24" s="133"/>
      <c r="PF24" s="285" t="e">
        <f>'4-5_Prison and Probation'!$AO23/'4-5_Prison and Probation'!LF23</f>
        <v>#VALUE!</v>
      </c>
      <c r="PG24" s="285" t="e">
        <f>'4-5_Prison and Probation'!$AO23/'4-5_Prison and Probation'!LH23</f>
        <v>#VALUE!</v>
      </c>
      <c r="PH24" s="285" t="e">
        <f>'4-5_Prison and Probation'!$AO23/'4-5_Prison and Probation'!LK23</f>
        <v>#VALUE!</v>
      </c>
      <c r="PI24" s="285" t="e">
        <f>'4-5_Prison and Probation'!$AO23/'4-5_Prison and Probation'!LM23</f>
        <v>#VALUE!</v>
      </c>
      <c r="PJ24" s="285" t="e">
        <f>'4-5_Prison and Probation'!$AO23/'4-5_Prison and Probation'!LO23</f>
        <v>#VALUE!</v>
      </c>
      <c r="PK24" s="285" t="e">
        <f>'4-5_Prison and Probation'!$AO23/'4-5_Prison and Probation'!LR23</f>
        <v>#VALUE!</v>
      </c>
      <c r="PO24" s="133" t="e">
        <f>'4-5_Prison and Probation'!KP23/'4-5_Prison and Probation 100K'!H23*100</f>
        <v>#VALUE!</v>
      </c>
      <c r="PP24" s="133" t="e">
        <f>'4-5_Prison and Probation'!KS23/'4-5_Prison and Probation'!KP23*100</f>
        <v>#VALUE!</v>
      </c>
      <c r="PQ24" s="133" t="e">
        <f>'4-5_Prison and Probation'!LA23/'4-5_Prison and Probation'!KP23*100</f>
        <v>#VALUE!</v>
      </c>
      <c r="PR24" s="133" t="e">
        <f>'4-5_Prison and Probation'!KQ23/'4-5_Prison and Probation 100K'!H23*100</f>
        <v>#VALUE!</v>
      </c>
      <c r="PS24" s="133" t="e">
        <f>'4-5_Prison and Probation'!KT23/'4-5_Prison and Probation'!KQ23*100</f>
        <v>#VALUE!</v>
      </c>
      <c r="PT24" s="133" t="e">
        <f>'4-5_Prison and Probation'!LB23/'4-5_Prison and Probation'!KQ23*100</f>
        <v>#VALUE!</v>
      </c>
      <c r="PX24" s="133" t="e">
        <f>'4-5_Prison and Probation'!LG23/'4-5_Prison and Probation'!$KQ23*100</f>
        <v>#VALUE!</v>
      </c>
      <c r="PY24" s="133" t="e">
        <f>'4-5_Prison and Probation'!LI23/'4-5_Prison and Probation'!$KQ23*100</f>
        <v>#VALUE!</v>
      </c>
      <c r="PZ24" s="133" t="e">
        <f>'4-5_Prison and Probation'!LL23/'4-5_Prison and Probation'!$KQ23*100</f>
        <v>#VALUE!</v>
      </c>
      <c r="QA24" s="133" t="e">
        <f>'4-5_Prison and Probation'!LN23/'4-5_Prison and Probation'!$KQ23*100</f>
        <v>#VALUE!</v>
      </c>
      <c r="QB24" s="133" t="e">
        <f>'4-5_Prison and Probation'!LP23/'4-5_Prison and Probation'!$KQ23*100</f>
        <v>#VALUE!</v>
      </c>
      <c r="QC24" s="133" t="e">
        <f>'4-5_Prison and Probation'!LS23/'4-5_Prison and Probation'!$KQ23*100</f>
        <v>#VALUE!</v>
      </c>
    </row>
    <row r="25" spans="1:445">
      <c r="A25" s="285">
        <v>23</v>
      </c>
      <c r="B25" s="292" t="s">
        <v>46</v>
      </c>
      <c r="C25" s="248">
        <v>2074.605</v>
      </c>
      <c r="D25" s="248">
        <v>2044.8130000000001</v>
      </c>
      <c r="E25" s="248">
        <v>2023.825</v>
      </c>
      <c r="F25" s="248">
        <v>2001.4680000000001</v>
      </c>
      <c r="G25" s="248">
        <v>1986.096</v>
      </c>
      <c r="H25" s="248">
        <v>1968.9570000000001</v>
      </c>
      <c r="I25" s="288" t="s">
        <v>3336</v>
      </c>
      <c r="J25" s="133">
        <f>'4-5_Prison and Probation 100K'!J24</f>
        <v>316.01196372321476</v>
      </c>
      <c r="K25" s="133">
        <f>'4-5_Prison and Probation 100K'!K24</f>
        <v>302.96168891727507</v>
      </c>
      <c r="L25" s="133">
        <f>'4-5_Prison and Probation 100K'!L24</f>
        <v>257.18626857559326</v>
      </c>
      <c r="M25" s="133">
        <f>'4-5_Prison and Probation 100K'!M24</f>
        <v>240.27363914886473</v>
      </c>
      <c r="N25" s="133">
        <f>'4-5_Prison and Probation 100K'!N24</f>
        <v>221.48979706922523</v>
      </c>
      <c r="O25" s="133">
        <f>'4-5_Prison and Probation 100K'!O24</f>
        <v>212.59986886458159</v>
      </c>
      <c r="P25" s="346">
        <f t="shared" si="1"/>
        <v>-32.724107543348794</v>
      </c>
      <c r="Q25" s="288" t="s">
        <v>3336</v>
      </c>
      <c r="R25" s="133">
        <f>'4-5_Prison and Probation 100K'!R24/'4-5_Prison and Probation 100K'!J24*100</f>
        <v>26.830384380719952</v>
      </c>
      <c r="S25" s="133">
        <f>'4-5_Prison and Probation 100K'!S24/'4-5_Prison and Probation 100K'!K24*100</f>
        <v>27.344632768361581</v>
      </c>
      <c r="T25" s="133">
        <f>'4-5_Prison and Probation 100K'!T24/'4-5_Prison and Probation 100K'!L24*100</f>
        <v>24.053794428434195</v>
      </c>
      <c r="U25" s="133">
        <f>'4-5_Prison and Probation 100K'!U24/'4-5_Prison and Probation 100K'!M24*100</f>
        <v>25.057184445830732</v>
      </c>
      <c r="V25" s="133">
        <f>'4-5_Prison and Probation 100K'!V24/'4-5_Prison and Probation 100K'!N24*100</f>
        <v>24.732893839508979</v>
      </c>
      <c r="W25" s="133">
        <f>'4-5_Prison and Probation 100K'!W24/'4-5_Prison and Probation 100K'!O24*100</f>
        <v>9.3645484949832767</v>
      </c>
      <c r="X25" s="346">
        <f t="shared" si="2"/>
        <v>-65.097225734445502</v>
      </c>
      <c r="Y25" s="288" t="s">
        <v>3336</v>
      </c>
      <c r="Z25" s="285">
        <f>'4-5_Prison and Probation 100K'!Z24/'4-5_Prison and Probation 100K'!J24*100</f>
        <v>6.52837095790116</v>
      </c>
      <c r="AA25" s="285">
        <f>'4-5_Prison and Probation 100K'!AA24/'4-5_Prison and Probation 100K'!K24*100</f>
        <v>6.8280871670702181</v>
      </c>
      <c r="AB25" s="285">
        <f>'4-5_Prison and Probation 100K'!AB24/'4-5_Prison and Probation 100K'!L24*100</f>
        <v>6.7435158501440915</v>
      </c>
      <c r="AC25" s="285">
        <f>'4-5_Prison and Probation 100K'!AC24/'4-5_Prison and Probation 100K'!M24*100</f>
        <v>7.0076939072572273</v>
      </c>
      <c r="AD25" s="285">
        <f>'4-5_Prison and Probation 100K'!AD24/'4-5_Prison and Probation 100K'!N24*100</f>
        <v>7.7290293248465574</v>
      </c>
      <c r="AE25" s="285">
        <f>'4-5_Prison and Probation 100K'!AE24/'4-5_Prison and Probation 100K'!O24*100</f>
        <v>8.3612040133779271</v>
      </c>
      <c r="AF25" s="346">
        <f t="shared" si="3"/>
        <v>28.074891382489909</v>
      </c>
      <c r="AG25" s="288" t="s">
        <v>3336</v>
      </c>
      <c r="AH25" s="285">
        <f>'4-5_Prison and Probation 100K'!AH24/'4-5_Prison and Probation 100K'!J24*100</f>
        <v>1.2965222696766323</v>
      </c>
      <c r="AI25" s="285">
        <f>'4-5_Prison and Probation 100K'!AI24/'4-5_Prison and Probation 100K'!K24*100</f>
        <v>1.2106537530266344</v>
      </c>
      <c r="AJ25" s="285">
        <f>'4-5_Prison and Probation 100K'!AJ24/'4-5_Prison and Probation 100K'!L24*100</f>
        <v>1.2680115273775214</v>
      </c>
      <c r="AK25" s="285">
        <f>'4-5_Prison and Probation 100K'!AK24/'4-5_Prison and Probation 100K'!M24*100</f>
        <v>1.6843418590143482</v>
      </c>
      <c r="AL25" s="285">
        <f>'4-5_Prison and Probation 100K'!AL24/'4-5_Prison and Probation 100K'!N24*100</f>
        <v>3.5007956353716758</v>
      </c>
      <c r="AM25" s="285">
        <f>'4-5_Prison and Probation 100K'!AM24/'4-5_Prison and Probation 100K'!O24*100</f>
        <v>3.8700430004777826</v>
      </c>
      <c r="AN25" s="346">
        <f t="shared" si="4"/>
        <v>198.49414013096867</v>
      </c>
      <c r="AO25" s="288" t="s">
        <v>3336</v>
      </c>
      <c r="AP25" s="133">
        <f>'4-5_Prison and Probation 100K'!AP24/'4-5_Prison and Probation 100K'!AH24*100</f>
        <v>25.882352941176467</v>
      </c>
      <c r="AQ25" s="133">
        <f>'4-5_Prison and Probation 100K'!AQ24/'4-5_Prison and Probation 100K'!AI24*100</f>
        <v>14.666666666666666</v>
      </c>
      <c r="AR25" s="133">
        <f>'4-5_Prison and Probation 100K'!AR24/'4-5_Prison and Probation 100K'!AJ24*100</f>
        <v>40.909090909090914</v>
      </c>
      <c r="AS25" s="133">
        <f>'4-5_Prison and Probation 100K'!AS24/'4-5_Prison and Probation 100K'!AK24*100</f>
        <v>14.814814814814813</v>
      </c>
      <c r="AT25" s="133">
        <f>'4-5_Prison and Probation 100K'!AT24/'4-5_Prison and Probation 100K'!AL24*100</f>
        <v>16.883116883116884</v>
      </c>
      <c r="AU25" s="133">
        <f>'4-5_Prison and Probation 100K'!AU24/'4-5_Prison and Probation 100K'!AM24*100</f>
        <v>21.604938271604944</v>
      </c>
      <c r="AV25" s="346">
        <f t="shared" si="20"/>
        <v>-16.52637485970817</v>
      </c>
      <c r="AW25" s="288" t="s">
        <v>3336</v>
      </c>
      <c r="AX25" s="285">
        <f>'4-5_Prison and Probation 100K'!AX24/'4-5_Prison and Probation 100K'!J24*100</f>
        <v>0.76266015863331293</v>
      </c>
      <c r="AY25" s="285">
        <f>'4-5_Prison and Probation 100K'!AY24/'4-5_Prison and Probation 100K'!K24*100</f>
        <v>0.53268765133171914</v>
      </c>
      <c r="AZ25" s="285">
        <f>'4-5_Prison and Probation 100K'!AZ24/'4-5_Prison and Probation 100K'!L24*100</f>
        <v>0.67243035542747354</v>
      </c>
      <c r="BA25" s="285">
        <f>'4-5_Prison and Probation 100K'!BA24/'4-5_Prison and Probation 100K'!M24*100</f>
        <v>0.54065294239966732</v>
      </c>
      <c r="BB25" s="285">
        <f>'4-5_Prison and Probation 100K'!BB24/'4-5_Prison and Probation 100K'!N24*100</f>
        <v>0.65924073653102988</v>
      </c>
      <c r="BC25" s="285">
        <f>'4-5_Prison and Probation 100K'!BC24/'4-5_Prison and Probation 100K'!O24*100</f>
        <v>0.668896321070234</v>
      </c>
      <c r="BD25" s="346">
        <f t="shared" si="5"/>
        <v>-12.294314381270908</v>
      </c>
      <c r="BE25" s="288" t="s">
        <v>3336</v>
      </c>
      <c r="BF25" s="133">
        <f>'4-5_Prison and Probation 100K'!BF24</f>
        <v>740.76751960011666</v>
      </c>
      <c r="BG25" s="133">
        <f>'4-5_Prison and Probation 100K'!BG24</f>
        <v>737.8669834356491</v>
      </c>
      <c r="BH25" s="133">
        <f>'4-5_Prison and Probation 100K'!BH24</f>
        <v>606.17889392610527</v>
      </c>
      <c r="BI25" s="133">
        <f>'4-5_Prison and Probation 100K'!BI24</f>
        <v>625.64077966772379</v>
      </c>
      <c r="BJ25" s="133">
        <f>'4-5_Prison and Probation 100K'!BJ24</f>
        <v>644.93357823589599</v>
      </c>
      <c r="BK25" s="341" t="s">
        <v>1183</v>
      </c>
      <c r="BL25" s="349" t="s">
        <v>1183</v>
      </c>
      <c r="BM25" s="288" t="s">
        <v>3336</v>
      </c>
      <c r="BN25" s="133">
        <f>'4-5_Prison and Probation 100K'!BN24/'4-5_Prison and Probation 100K'!BF24*100</f>
        <v>67.035398230088489</v>
      </c>
      <c r="BO25" s="133">
        <f>'4-5_Prison and Probation 100K'!BO24/'4-5_Prison and Probation 100K'!BG24*100</f>
        <v>66.841198303287371</v>
      </c>
      <c r="BP25" s="133">
        <f>'4-5_Prison and Probation 100K'!BP24/'4-5_Prison and Probation 100K'!BH24*100</f>
        <v>65.128790348875114</v>
      </c>
      <c r="BQ25" s="133">
        <f>'4-5_Prison and Probation 100K'!BQ24/'4-5_Prison and Probation 100K'!BI24*100</f>
        <v>64.40664430602142</v>
      </c>
      <c r="BR25" s="133">
        <f>'4-5_Prison and Probation 100K'!BR24/'4-5_Prison and Probation 100K'!BJ24*100</f>
        <v>65.766258099773594</v>
      </c>
      <c r="BS25" s="341" t="s">
        <v>1183</v>
      </c>
      <c r="BT25" s="349" t="s">
        <v>1183</v>
      </c>
      <c r="BU25" s="288" t="s">
        <v>3336</v>
      </c>
      <c r="BV25" s="285" t="e">
        <f>'4-5_Prison and Probation 100K'!BV24/'4-5_Prison and Probation 100K'!BF24*100</f>
        <v>#VALUE!</v>
      </c>
      <c r="BW25" s="285" t="e">
        <f>'4-5_Prison and Probation 100K'!BW24/'4-5_Prison and Probation 100K'!BG24*100</f>
        <v>#VALUE!</v>
      </c>
      <c r="BX25" s="285" t="e">
        <f>'4-5_Prison and Probation 100K'!BX24/'4-5_Prison and Probation 100K'!BH24*100</f>
        <v>#VALUE!</v>
      </c>
      <c r="BY25" s="285" t="e">
        <f>'4-5_Prison and Probation 100K'!BY24/'4-5_Prison and Probation 100K'!BI24*100</f>
        <v>#VALUE!</v>
      </c>
      <c r="BZ25" s="285" t="e">
        <f>'4-5_Prison and Probation 100K'!BZ24/'4-5_Prison and Probation 100K'!BJ24*100</f>
        <v>#VALUE!</v>
      </c>
      <c r="CA25" s="285" t="e">
        <f>'4-5_Prison and Probation 100K'!CA24/'4-5_Prison and Probation 100K'!BK24*100</f>
        <v>#VALUE!</v>
      </c>
      <c r="CB25" s="346" t="e">
        <f t="shared" si="6"/>
        <v>#VALUE!</v>
      </c>
      <c r="CC25" s="288" t="s">
        <v>3336</v>
      </c>
      <c r="CD25" s="285" t="e">
        <f>'4-5_Prison and Probation 100K'!CD24/'4-5_Prison and Probation 100K'!BF24*100</f>
        <v>#VALUE!</v>
      </c>
      <c r="CE25" s="285" t="e">
        <f>'4-5_Prison and Probation 100K'!CE24/'4-5_Prison and Probation 100K'!BG24*100</f>
        <v>#VALUE!</v>
      </c>
      <c r="CF25" s="285" t="e">
        <f>'4-5_Prison and Probation 100K'!CF24/'4-5_Prison and Probation 100K'!BH24*100</f>
        <v>#VALUE!</v>
      </c>
      <c r="CG25" s="285" t="e">
        <f>'4-5_Prison and Probation 100K'!CG24/'4-5_Prison and Probation 100K'!BI24*100</f>
        <v>#VALUE!</v>
      </c>
      <c r="CH25" s="285" t="e">
        <f>'4-5_Prison and Probation 100K'!CH24/'4-5_Prison and Probation 100K'!BJ24*100</f>
        <v>#VALUE!</v>
      </c>
      <c r="CI25" s="285" t="e">
        <f>'4-5_Prison and Probation 100K'!CI24/'4-5_Prison and Probation 100K'!BK24*100</f>
        <v>#VALUE!</v>
      </c>
      <c r="CJ25" s="346" t="e">
        <f t="shared" si="7"/>
        <v>#VALUE!</v>
      </c>
      <c r="CK25" s="288" t="s">
        <v>3336</v>
      </c>
      <c r="CL25" s="285" t="e">
        <f>'4-5_Prison and Probation 100K'!CL24/'4-5_Prison and Probation 100K'!CD24*100</f>
        <v>#VALUE!</v>
      </c>
      <c r="CM25" s="285" t="e">
        <f>'4-5_Prison and Probation 100K'!CM24/'4-5_Prison and Probation 100K'!CE24*100</f>
        <v>#VALUE!</v>
      </c>
      <c r="CN25" s="285" t="e">
        <f>'4-5_Prison and Probation 100K'!CN24/'4-5_Prison and Probation 100K'!CF24*100</f>
        <v>#VALUE!</v>
      </c>
      <c r="CO25" s="285" t="e">
        <f>'4-5_Prison and Probation 100K'!CO24/'4-5_Prison and Probation 100K'!CG24*100</f>
        <v>#VALUE!</v>
      </c>
      <c r="CP25" s="285" t="e">
        <f>'4-5_Prison and Probation 100K'!CP24/'4-5_Prison and Probation 100K'!CH24*100</f>
        <v>#VALUE!</v>
      </c>
      <c r="CQ25" s="285" t="e">
        <f>'4-5_Prison and Probation 100K'!CQ24/'4-5_Prison and Probation 100K'!CI24*100</f>
        <v>#VALUE!</v>
      </c>
      <c r="CR25" s="346" t="e">
        <f t="shared" si="8"/>
        <v>#VALUE!</v>
      </c>
      <c r="CS25" s="288" t="s">
        <v>3336</v>
      </c>
      <c r="CT25" s="285" t="e">
        <f>'4-5_Prison and Probation 100K'!CT24/'4-5_Prison and Probation 100K'!BF24*100</f>
        <v>#VALUE!</v>
      </c>
      <c r="CU25" s="285" t="e">
        <f>'4-5_Prison and Probation 100K'!CU24/'4-5_Prison and Probation 100K'!BG24*100</f>
        <v>#VALUE!</v>
      </c>
      <c r="CV25" s="285" t="e">
        <f>'4-5_Prison and Probation 100K'!CV24/'4-5_Prison and Probation 100K'!BH24*100</f>
        <v>#VALUE!</v>
      </c>
      <c r="CW25" s="285" t="e">
        <f>'4-5_Prison and Probation 100K'!CW24/'4-5_Prison and Probation 100K'!BI24*100</f>
        <v>#VALUE!</v>
      </c>
      <c r="CX25" s="285" t="e">
        <f>'4-5_Prison and Probation 100K'!CX24/'4-5_Prison and Probation 100K'!BJ24*100</f>
        <v>#VALUE!</v>
      </c>
      <c r="CY25" s="285" t="e">
        <f>'4-5_Prison and Probation 100K'!CY24/'4-5_Prison and Probation 100K'!BK24*100</f>
        <v>#VALUE!</v>
      </c>
      <c r="CZ25" s="346" t="e">
        <f t="shared" si="9"/>
        <v>#VALUE!</v>
      </c>
      <c r="DA25" s="288" t="s">
        <v>3336</v>
      </c>
      <c r="DB25" s="133">
        <f>'4-5_Prison and Probation'!DP24/C25*100</f>
        <v>163.54920575242033</v>
      </c>
      <c r="DC25" s="133">
        <f>'4-5_Prison and Probation'!DQ24/D25*100</f>
        <v>183.78208667491842</v>
      </c>
      <c r="DD25" s="133">
        <f>'4-5_Prison and Probation'!DR24/E25*100</f>
        <v>186.18210566625078</v>
      </c>
      <c r="DE25" s="133">
        <f>'4-5_Prison and Probation'!DS24/F25*100</f>
        <v>177.71955384747596</v>
      </c>
      <c r="DF25" s="133">
        <f>'4-5_Prison and Probation'!DT24/G25*100</f>
        <v>184.68392263012464</v>
      </c>
      <c r="DG25" s="133" t="e">
        <f>'4-5_Prison and Probation'!DU24/H25*100</f>
        <v>#VALUE!</v>
      </c>
      <c r="DH25" s="346" t="e">
        <f t="shared" si="10"/>
        <v>#VALUE!</v>
      </c>
      <c r="DI25" s="288" t="s">
        <v>3336</v>
      </c>
      <c r="DJ25" s="285">
        <f>'4-5_Prison and Probation 100K'!DJ24/'4-5_Prison and Probation 100K'!DB24*100</f>
        <v>0.79575596816976124</v>
      </c>
      <c r="DK25" s="285">
        <f>'4-5_Prison and Probation 100K'!DK24/'4-5_Prison and Probation 100K'!DC24*100</f>
        <v>0.82490686535391167</v>
      </c>
      <c r="DL25" s="285">
        <f>'4-5_Prison and Probation 100K'!DL24/'4-5_Prison and Probation 100K'!DD24*100</f>
        <v>0.39808917197452232</v>
      </c>
      <c r="DM25" s="285">
        <f>'4-5_Prison and Probation 100K'!DM24/'4-5_Prison and Probation 100K'!DE24*100</f>
        <v>0.7871802080404835</v>
      </c>
      <c r="DN25" s="285">
        <f>'4-5_Prison and Probation 100K'!DN24/'4-5_Prison and Probation 100K'!DF24*100</f>
        <v>0.46346782988004354</v>
      </c>
      <c r="DO25" s="285" t="e">
        <f>'4-5_Prison and Probation 100K'!DO24/'4-5_Prison and Probation 100K'!DG24*100</f>
        <v>#VALUE!</v>
      </c>
      <c r="DP25" s="346" t="e">
        <f t="shared" si="11"/>
        <v>#VALUE!</v>
      </c>
      <c r="DQ25" s="288" t="s">
        <v>3336</v>
      </c>
      <c r="DR25" s="285">
        <f>'4-5_Prison and Probation 100K'!DR24/'4-5_Prison and Probation 100K'!DJ24*100</f>
        <v>25.925925925925924</v>
      </c>
      <c r="DS25" s="285">
        <f>'4-5_Prison and Probation 100K'!DS24/'4-5_Prison and Probation 100K'!DK24*100</f>
        <v>22.58064516129032</v>
      </c>
      <c r="DT25" s="285">
        <f>'4-5_Prison and Probation 100K'!DT24/'4-5_Prison and Probation 100K'!DL24*100</f>
        <v>20</v>
      </c>
      <c r="DU25" s="285">
        <f>'4-5_Prison and Probation 100K'!DU24/'4-5_Prison and Probation 100K'!DM24*100</f>
        <v>17.857142857142858</v>
      </c>
      <c r="DV25" s="285">
        <f>'4-5_Prison and Probation 100K'!DV24/'4-5_Prison and Probation 100K'!DN24*100</f>
        <v>17.647058823529413</v>
      </c>
      <c r="DW25" s="285">
        <f>'4-5_Prison and Probation 100K'!DW24/'4-5_Prison and Probation 100K'!DO24*100</f>
        <v>20.689655172413794</v>
      </c>
      <c r="DX25" s="346">
        <f t="shared" si="12"/>
        <v>-20.197044334975359</v>
      </c>
      <c r="DY25" s="288" t="s">
        <v>3336</v>
      </c>
      <c r="DZ25" s="285" t="e">
        <f>'4-5_Prison and Probation 100K'!DZ24/'4-5_Prison and Probation 100K'!DR24*100</f>
        <v>#VALUE!</v>
      </c>
      <c r="EA25" s="285" t="e">
        <f>'4-5_Prison and Probation 100K'!EA24/'4-5_Prison and Probation 100K'!DS24*100</f>
        <v>#VALUE!</v>
      </c>
      <c r="EB25" s="285">
        <f>'4-5_Prison and Probation 100K'!EB24/'4-5_Prison and Probation 100K'!DT24*100</f>
        <v>66.666666666666671</v>
      </c>
      <c r="EC25" s="285">
        <f>'4-5_Prison and Probation 100K'!EC24/'4-5_Prison and Probation 100K'!DU24*100</f>
        <v>20</v>
      </c>
      <c r="ED25" s="285">
        <f>'4-5_Prison and Probation 100K'!ED24/'4-5_Prison and Probation 100K'!DV24*100</f>
        <v>100</v>
      </c>
      <c r="EE25" s="285">
        <f>'4-5_Prison and Probation 100K'!EE24/'4-5_Prison and Probation 100K'!DW24*100</f>
        <v>83.333333333333329</v>
      </c>
      <c r="EF25" s="346" t="e">
        <f t="shared" si="13"/>
        <v>#VALUE!</v>
      </c>
      <c r="EG25" s="288" t="s">
        <v>3336</v>
      </c>
      <c r="EH25" s="285">
        <f>'4-5_Prison and Probation 100K'!EH24/'4-5_Prison and Probation 100K'!DB24*100</f>
        <v>99.204244031830243</v>
      </c>
      <c r="EI25" s="285">
        <f>'4-5_Prison and Probation 100K'!EI24/'4-5_Prison and Probation 100K'!DC24*100</f>
        <v>99.17509313464609</v>
      </c>
      <c r="EJ25" s="285">
        <f>'4-5_Prison and Probation 100K'!EJ24/'4-5_Prison and Probation 100K'!DD24*100</f>
        <v>99.601910828025467</v>
      </c>
      <c r="EK25" s="285">
        <f>'4-5_Prison and Probation 100K'!EK24/'4-5_Prison and Probation 100K'!DE24*100</f>
        <v>99.212819791959518</v>
      </c>
      <c r="EL25" s="285">
        <f>'4-5_Prison and Probation 100K'!EL24/'4-5_Prison and Probation 100K'!DF24*100</f>
        <v>99.536532170119969</v>
      </c>
      <c r="EM25" s="285" t="e">
        <f>'4-5_Prison and Probation 100K'!EM24/'4-5_Prison and Probation 100K'!DG24*100</f>
        <v>#VALUE!</v>
      </c>
      <c r="EN25" s="346" t="e">
        <f t="shared" si="14"/>
        <v>#VALUE!</v>
      </c>
      <c r="EO25" s="288" t="s">
        <v>3336</v>
      </c>
      <c r="EP25" s="285">
        <f>'4-5_Prison and Probation 100K'!EP24/'4-5_Prison and Probation 100K'!EH24*100</f>
        <v>34.135472370766493</v>
      </c>
      <c r="EQ25" s="285">
        <f>'4-5_Prison and Probation 100K'!EQ24/'4-5_Prison and Probation 100K'!EI24*100</f>
        <v>32.438958948215721</v>
      </c>
      <c r="ER25" s="285">
        <f>'4-5_Prison and Probation 100K'!ER24/'4-5_Prison and Probation 100K'!EJ24*100</f>
        <v>33.89288569144685</v>
      </c>
      <c r="ES25" s="285">
        <f>'4-5_Prison and Probation 100K'!ES24/'4-5_Prison and Probation 100K'!EK24*100</f>
        <v>36.894304335505808</v>
      </c>
      <c r="ET25" s="285">
        <f>'4-5_Prison and Probation 100K'!ET24/'4-5_Prison and Probation 100K'!EL24*100</f>
        <v>35.113667488359354</v>
      </c>
      <c r="EU25" s="285" t="e">
        <f>'4-5_Prison and Probation 100K'!EU24/'4-5_Prison and Probation 100K'!EM24*100</f>
        <v>#VALUE!</v>
      </c>
      <c r="EV25" s="346" t="e">
        <f t="shared" si="15"/>
        <v>#VALUE!</v>
      </c>
      <c r="EW25" s="288" t="s">
        <v>3336</v>
      </c>
      <c r="EX25" s="285">
        <f>'4-5_Prison and Probation 100K'!EX24/'4-5_Prison and Probation 100K'!EH24*100</f>
        <v>65.686274509803908</v>
      </c>
      <c r="EY25" s="285">
        <f>'4-5_Prison and Probation 100K'!EY24/'4-5_Prison and Probation 100K'!EI24*100</f>
        <v>67.561041051784258</v>
      </c>
      <c r="EZ25" s="285">
        <f>'4-5_Prison and Probation 100K'!EZ24/'4-5_Prison and Probation 100K'!EJ24*100</f>
        <v>65.973887556621378</v>
      </c>
      <c r="FA25" s="285">
        <f>'4-5_Prison and Probation 100K'!FA24/'4-5_Prison and Probation 100K'!EK24*100</f>
        <v>63.67242844998583</v>
      </c>
      <c r="FB25" s="285">
        <f>'4-5_Prison and Probation 100K'!FB24/'4-5_Prison and Probation 100K'!EL24*100</f>
        <v>64.721993974253621</v>
      </c>
      <c r="FC25" s="285" t="e">
        <f>'4-5_Prison and Probation 100K'!FC24/'4-5_Prison and Probation 100K'!EM24*100</f>
        <v>#VALUE!</v>
      </c>
      <c r="FD25" s="346" t="e">
        <f t="shared" si="16"/>
        <v>#VALUE!</v>
      </c>
      <c r="FE25" s="288" t="s">
        <v>3336</v>
      </c>
      <c r="FF25" s="285" t="e">
        <f>'4-5_Prison and Probation 100K'!FF24/'4-5_Prison and Probation 100K'!EH24*100</f>
        <v>#VALUE!</v>
      </c>
      <c r="FG25" s="285" t="e">
        <f>'4-5_Prison and Probation 100K'!FG24/'4-5_Prison and Probation 100K'!EI24*100</f>
        <v>#VALUE!</v>
      </c>
      <c r="FH25" s="285" t="e">
        <f>'4-5_Prison and Probation 100K'!FH24/'4-5_Prison and Probation 100K'!EJ24*100</f>
        <v>#VALUE!</v>
      </c>
      <c r="FI25" s="285" t="e">
        <f>'4-5_Prison and Probation 100K'!FI24/'4-5_Prison and Probation 100K'!EK24*100</f>
        <v>#VALUE!</v>
      </c>
      <c r="FJ25" s="285">
        <f>'4-5_Prison and Probation 100K'!FJ24/'4-5_Prison and Probation 100K'!EL24*100</f>
        <v>5.4779512462339086E-2</v>
      </c>
      <c r="FK25" s="285" t="e">
        <f>'4-5_Prison and Probation 100K'!FK24/'4-5_Prison and Probation 100K'!EM24*100</f>
        <v>#VALUE!</v>
      </c>
      <c r="FL25" s="346" t="e">
        <f t="shared" si="17"/>
        <v>#VALUE!</v>
      </c>
      <c r="FM25" s="288" t="s">
        <v>3336</v>
      </c>
      <c r="FN25" s="285" t="e">
        <f>'4-5_Prison and Probation 100K'!FN24/'4-5_Prison and Probation 100K'!FF24*100</f>
        <v>#VALUE!</v>
      </c>
      <c r="FO25" s="285" t="e">
        <f>'4-5_Prison and Probation 100K'!FO24/'4-5_Prison and Probation 100K'!FG24*100</f>
        <v>#VALUE!</v>
      </c>
      <c r="FP25" s="285" t="e">
        <f>'4-5_Prison and Probation 100K'!FP24/'4-5_Prison and Probation 100K'!FH24*100</f>
        <v>#VALUE!</v>
      </c>
      <c r="FQ25" s="285" t="e">
        <f>'4-5_Prison and Probation 100K'!FQ24/'4-5_Prison and Probation 100K'!FI24*100</f>
        <v>#VALUE!</v>
      </c>
      <c r="FR25" s="285">
        <f>'4-5_Prison and Probation 100K'!FR24/'4-5_Prison and Probation 100K'!FJ24*100</f>
        <v>0</v>
      </c>
      <c r="FS25" s="285" t="e">
        <f>'4-5_Prison and Probation 100K'!FS24/'4-5_Prison and Probation 100K'!FK24*100</f>
        <v>#VALUE!</v>
      </c>
      <c r="FT25" s="346" t="e">
        <f t="shared" si="18"/>
        <v>#VALUE!</v>
      </c>
      <c r="FU25" s="288" t="s">
        <v>3336</v>
      </c>
      <c r="FV25" s="285">
        <f>'4-5_Prison and Probation 100K'!FV24/'4-5_Prison and Probation 100K'!EH24*100</f>
        <v>0.98039215686274506</v>
      </c>
      <c r="FW25" s="285">
        <f>'4-5_Prison and Probation 100K'!FW24/'4-5_Prison and Probation 100K'!EI24*100</f>
        <v>0.83176817815937742</v>
      </c>
      <c r="FX25" s="285">
        <f>'4-5_Prison and Probation 100K'!FX24/'4-5_Prison and Probation 100K'!EJ24*100</f>
        <v>0.5329070077271516</v>
      </c>
      <c r="FY25" s="285">
        <f>'4-5_Prison and Probation 100K'!FY24/'4-5_Prison and Probation 100K'!EK24*100</f>
        <v>0.22669311419665625</v>
      </c>
      <c r="FZ25" s="285">
        <f>'4-5_Prison and Probation 100K'!FZ24/'4-5_Prison and Probation 100K'!EL24*100</f>
        <v>0.57518488085456032</v>
      </c>
      <c r="GA25" s="285" t="e">
        <f>'4-5_Prison and Probation 100K'!GA24/'4-5_Prison and Probation 100K'!EM24*100</f>
        <v>#VALUE!</v>
      </c>
      <c r="GB25" s="346" t="e">
        <f t="shared" si="19"/>
        <v>#VALUE!</v>
      </c>
      <c r="GC25" s="288" t="s">
        <v>3336</v>
      </c>
      <c r="GE25" s="133">
        <f>'4-5_Prison and Probation'!HA24/'4-5_Prison and Probation 100K'!$G24*100</f>
        <v>158.50190524526508</v>
      </c>
      <c r="GF25" s="285">
        <f>'4-5_Prison and Probation 100K'!GF24/'4-5_Prison and Probation 100K'!GE24*100</f>
        <v>10.800508259212199</v>
      </c>
      <c r="GG25" s="285">
        <f>'4-5_Prison and Probation 100K'!GG24/'4-5_Prison and Probation 100K'!GE24*100</f>
        <v>1.1846120698362459</v>
      </c>
      <c r="GH25" s="285">
        <f>'4-5_Prison and Probation 100K'!GH24/'4-5_Prison and Probation 100K'!GE24*100</f>
        <v>4.8919949174078781</v>
      </c>
      <c r="GI25" s="285">
        <f>'4-5_Prison and Probation 100K'!GI24/'4-5_Prison and Probation 100K'!GH24*100</f>
        <v>16.883116883116884</v>
      </c>
      <c r="GJ25" s="288" t="s">
        <v>3336</v>
      </c>
      <c r="GK25" s="133" t="e">
        <f>'4-5_Prison and Probation'!HG24/'4-5_Prison and Probation 100K'!$G24*100</f>
        <v>#VALUE!</v>
      </c>
      <c r="GL25" s="285" t="e">
        <f>'4-5_Prison and Probation 100K'!GL24/'4-5_Prison and Probation 100K'!GK24*100</f>
        <v>#VALUE!</v>
      </c>
      <c r="GM25" s="285" t="e">
        <f>'4-5_Prison and Probation 100K'!GM24/'4-5_Prison and Probation 100K'!GK24*100</f>
        <v>#VALUE!</v>
      </c>
      <c r="GN25" s="285" t="e">
        <f>'4-5_Prison and Probation 100K'!GN24/'4-5_Prison and Probation 100K'!GK24*100</f>
        <v>#VALUE!</v>
      </c>
      <c r="GO25" s="285" t="e">
        <f>'4-5_Prison and Probation 100K'!GO24/'4-5_Prison and Probation 100K'!GN24*100</f>
        <v>#VALUE!</v>
      </c>
      <c r="GP25" s="288" t="s">
        <v>3336</v>
      </c>
      <c r="GQ25" s="133">
        <f>'4-5_Prison and Probation'!HM24/'4-5_Prison and Probation 100K'!$G24*100</f>
        <v>24.923266549048989</v>
      </c>
      <c r="GR25" s="285" t="e">
        <f>'4-5_Prison and Probation 100K'!GR24/'4-5_Prison and Probation 100K'!GQ24*100</f>
        <v>#VALUE!</v>
      </c>
      <c r="GS25" s="285" t="e">
        <f>'4-5_Prison and Probation 100K'!GS24/'4-5_Prison and Probation 100K'!GQ24*100</f>
        <v>#VALUE!</v>
      </c>
      <c r="GT25" s="285" t="e">
        <f>'4-5_Prison and Probation 100K'!GT24/'4-5_Prison and Probation 100K'!GQ24*100</f>
        <v>#VALUE!</v>
      </c>
      <c r="GU25" s="285" t="e">
        <f>'4-5_Prison and Probation 100K'!GU24/'4-5_Prison and Probation 100K'!GT24*100</f>
        <v>#VALUE!</v>
      </c>
      <c r="GV25" s="288" t="s">
        <v>3336</v>
      </c>
      <c r="GW25" s="133">
        <f>'4-5_Prison and Probation'!HS24/'4-5_Prison and Probation 100K'!$G24*100</f>
        <v>14.299409494807906</v>
      </c>
      <c r="GX25" s="285" t="e">
        <f>'4-5_Prison and Probation 100K'!GX24/'4-5_Prison and Probation 100K'!GW24*100</f>
        <v>#VALUE!</v>
      </c>
      <c r="GY25" s="285" t="e">
        <f>'4-5_Prison and Probation 100K'!GY24/'4-5_Prison and Probation 100K'!GW24*100</f>
        <v>#VALUE!</v>
      </c>
      <c r="GZ25" s="285" t="e">
        <f>'4-5_Prison and Probation 100K'!GZ24/'4-5_Prison and Probation 100K'!GW24*100</f>
        <v>#VALUE!</v>
      </c>
      <c r="HA25" s="285" t="e">
        <f>'4-5_Prison and Probation 100K'!HA24/'4-5_Prison and Probation 100K'!GZ24*100</f>
        <v>#VALUE!</v>
      </c>
      <c r="HB25" s="288" t="s">
        <v>3336</v>
      </c>
      <c r="HC25" s="133" t="e">
        <f>'4-5_Prison and Probation'!HY24/'4-5_Prison and Probation 100K'!$G24*100</f>
        <v>#VALUE!</v>
      </c>
      <c r="HD25" s="285" t="e">
        <f>'4-5_Prison and Probation 100K'!HD24/'4-5_Prison and Probation 100K'!HC24*100</f>
        <v>#VALUE!</v>
      </c>
      <c r="HE25" s="285" t="e">
        <f>'4-5_Prison and Probation 100K'!HE24/'4-5_Prison and Probation 100K'!HC24*100</f>
        <v>#VALUE!</v>
      </c>
      <c r="HF25" s="285" t="e">
        <f>'4-5_Prison and Probation 100K'!HF24/'4-5_Prison and Probation 100K'!HC24*100</f>
        <v>#VALUE!</v>
      </c>
      <c r="HG25" s="285" t="e">
        <f>'4-5_Prison and Probation 100K'!HG24/'4-5_Prison and Probation 100K'!HF24*100</f>
        <v>#VALUE!</v>
      </c>
      <c r="HH25" s="288" t="s">
        <v>3336</v>
      </c>
      <c r="HI25" s="133" t="e">
        <f>'4-5_Prison and Probation'!IE24/'4-5_Prison and Probation 100K'!$G24*100</f>
        <v>#VALUE!</v>
      </c>
      <c r="HJ25" s="285" t="e">
        <f>'4-5_Prison and Probation 100K'!HJ24/'4-5_Prison and Probation 100K'!HI24*100</f>
        <v>#VALUE!</v>
      </c>
      <c r="HK25" s="285" t="e">
        <f>'4-5_Prison and Probation 100K'!HK24/'4-5_Prison and Probation 100K'!HI24*100</f>
        <v>#VALUE!</v>
      </c>
      <c r="HL25" s="285" t="e">
        <f>'4-5_Prison and Probation 100K'!HL24/'4-5_Prison and Probation 100K'!HI24*100</f>
        <v>#VALUE!</v>
      </c>
      <c r="HM25" s="285" t="e">
        <f>'4-5_Prison and Probation 100K'!HM24/'4-5_Prison and Probation 100K'!HL24*100</f>
        <v>#VALUE!</v>
      </c>
      <c r="HN25" s="288" t="s">
        <v>3336</v>
      </c>
      <c r="HO25" s="133">
        <f>'4-5_Prison and Probation'!IK24/'4-5_Prison and Probation 100K'!$G24*100</f>
        <v>6.7469044799445754</v>
      </c>
      <c r="HP25" s="285" t="e">
        <f>'4-5_Prison and Probation 100K'!HP24/'4-5_Prison and Probation 100K'!HO24*100</f>
        <v>#VALUE!</v>
      </c>
      <c r="HQ25" s="285" t="e">
        <f>'4-5_Prison and Probation 100K'!HQ24/'4-5_Prison and Probation 100K'!HO24*100</f>
        <v>#VALUE!</v>
      </c>
      <c r="HR25" s="285" t="e">
        <f>'4-5_Prison and Probation 100K'!HR24/'4-5_Prison and Probation 100K'!HO24*100</f>
        <v>#VALUE!</v>
      </c>
      <c r="HS25" s="285" t="e">
        <f>'4-5_Prison and Probation 100K'!HS24/'4-5_Prison and Probation 100K'!HR24*100</f>
        <v>#VALUE!</v>
      </c>
      <c r="HT25" s="288" t="s">
        <v>3336</v>
      </c>
      <c r="HU25" s="133" t="e">
        <f>'4-5_Prison and Probation'!IQ24/'4-5_Prison and Probation 100K'!$G24*100</f>
        <v>#VALUE!</v>
      </c>
      <c r="HV25" s="285" t="e">
        <f>'4-5_Prison and Probation 100K'!HV24/'4-5_Prison and Probation 100K'!HU24*100</f>
        <v>#VALUE!</v>
      </c>
      <c r="HW25" s="285" t="e">
        <f>'4-5_Prison and Probation 100K'!HW24/'4-5_Prison and Probation 100K'!HU24*100</f>
        <v>#VALUE!</v>
      </c>
      <c r="HX25" s="285" t="e">
        <f>'4-5_Prison and Probation 100K'!HX24/'4-5_Prison and Probation 100K'!HU24*100</f>
        <v>#VALUE!</v>
      </c>
      <c r="HY25" s="285" t="e">
        <f>'4-5_Prison and Probation 100K'!HY24/'4-5_Prison and Probation 100K'!HX24*100</f>
        <v>#VALUE!</v>
      </c>
      <c r="HZ25" s="288" t="s">
        <v>3336</v>
      </c>
      <c r="IA25" s="133">
        <f>'4-5_Prison and Probation'!IW24/'4-5_Prison and Probation 100K'!$G24*100</f>
        <v>42.74717838412645</v>
      </c>
      <c r="IB25" s="285" t="e">
        <f>'4-5_Prison and Probation 100K'!IB24/'4-5_Prison and Probation 100K'!IA24*100</f>
        <v>#VALUE!</v>
      </c>
      <c r="IC25" s="285" t="e">
        <f>'4-5_Prison and Probation 100K'!IC24/'4-5_Prison and Probation 100K'!IA24*100</f>
        <v>#VALUE!</v>
      </c>
      <c r="ID25" s="285" t="e">
        <f>'4-5_Prison and Probation 100K'!ID24/'4-5_Prison and Probation 100K'!IA24*100</f>
        <v>#VALUE!</v>
      </c>
      <c r="IE25" s="285" t="e">
        <f>'4-5_Prison and Probation 100K'!IE24/'4-5_Prison and Probation 100K'!ID24*100</f>
        <v>#VALUE!</v>
      </c>
      <c r="IF25" s="288" t="s">
        <v>3336</v>
      </c>
      <c r="IG25" s="133">
        <f>'4-5_Prison and Probation'!JC24/'4-5_Prison and Probation 100K'!$G24*100</f>
        <v>34.993273235533429</v>
      </c>
      <c r="IH25" s="285" t="e">
        <f>'4-5_Prison and Probation 100K'!IH24/'4-5_Prison and Probation 100K'!IG24*100</f>
        <v>#VALUE!</v>
      </c>
      <c r="II25" s="285" t="e">
        <f>'4-5_Prison and Probation 100K'!II24/'4-5_Prison and Probation 100K'!IG24*100</f>
        <v>#VALUE!</v>
      </c>
      <c r="IJ25" s="285" t="e">
        <f>'4-5_Prison and Probation 100K'!IJ24/'4-5_Prison and Probation 100K'!IG24*100</f>
        <v>#VALUE!</v>
      </c>
      <c r="IK25" s="285" t="e">
        <f>'4-5_Prison and Probation 100K'!IK24/'4-5_Prison and Probation 100K'!IJ24*100</f>
        <v>#VALUE!</v>
      </c>
      <c r="IL25" s="288" t="s">
        <v>3336</v>
      </c>
      <c r="IM25" s="133" t="e">
        <f>'4-5_Prison and Probation'!JI24/'4-5_Prison and Probation 100K'!$G24*100</f>
        <v>#VALUE!</v>
      </c>
      <c r="IN25" s="285" t="e">
        <f>'4-5_Prison and Probation 100K'!IN24/'4-5_Prison and Probation 100K'!IM24*100</f>
        <v>#VALUE!</v>
      </c>
      <c r="IO25" s="285" t="e">
        <f>'4-5_Prison and Probation 100K'!IO24/'4-5_Prison and Probation 100K'!IM24*100</f>
        <v>#VALUE!</v>
      </c>
      <c r="IP25" s="285" t="e">
        <f>'4-5_Prison and Probation 100K'!IP24/'4-5_Prison and Probation 100K'!IM24*100</f>
        <v>#VALUE!</v>
      </c>
      <c r="IQ25" s="285" t="e">
        <f>'4-5_Prison and Probation 100K'!IQ24/'4-5_Prison and Probation 100K'!IP24*100</f>
        <v>#VALUE!</v>
      </c>
      <c r="IR25" s="288" t="s">
        <v>3336</v>
      </c>
      <c r="IS25" s="133">
        <f>'4-5_Prison and Probation'!JO24/'4-5_Prison and Probation 100K'!$G24*100</f>
        <v>20.59316367386068</v>
      </c>
      <c r="IT25" s="285" t="e">
        <f>'4-5_Prison and Probation 100K'!IT24/'4-5_Prison and Probation 100K'!IS24*100</f>
        <v>#VALUE!</v>
      </c>
      <c r="IU25" s="285" t="e">
        <f>'4-5_Prison and Probation 100K'!IU24/'4-5_Prison and Probation 100K'!IS24*100</f>
        <v>#VALUE!</v>
      </c>
      <c r="IV25" s="285" t="e">
        <f>'4-5_Prison and Probation 100K'!IV24/'4-5_Prison and Probation 100K'!IS24*100</f>
        <v>#VALUE!</v>
      </c>
      <c r="IW25" s="285" t="e">
        <f>'4-5_Prison and Probation 100K'!IW24/'4-5_Prison and Probation 100K'!IV24*100</f>
        <v>#VALUE!</v>
      </c>
      <c r="IX25" s="381" t="s">
        <v>3336</v>
      </c>
      <c r="IY25" s="133">
        <f>'4-5_Prison and Probation'!KO24/'4-5_Prison and Probation 100K'!H24*100</f>
        <v>145.61008696482452</v>
      </c>
      <c r="IZ25" s="285">
        <f>'4-5_Prison and Probation'!AO24/'4-5_Prison and Probation'!KO24</f>
        <v>1.4600627833972795</v>
      </c>
      <c r="JA25" s="133">
        <f>'4-5_Prison and Probation 100K'!IZ24/'4-5_Prison and Probation 100K'!IY24*100</f>
        <v>91.663760027903734</v>
      </c>
      <c r="JB25" s="133">
        <f>'4-5_Prison and Probation 100K'!JA24/'4-5_Prison and Probation 100K'!IY24*100</f>
        <v>8.3362399720962674</v>
      </c>
      <c r="JC25" s="288" t="s">
        <v>3336</v>
      </c>
      <c r="JD25" s="285">
        <f>'4-5_Prison and Probation 100K'!JC24/'4-5_Prison and Probation 100K'!IY24*100</f>
        <v>6.2085803976281824</v>
      </c>
      <c r="JE25" s="285">
        <f>'4-5_Prison and Probation 100K'!JD24/'4-5_Prison and Probation 100K'!IY24*100</f>
        <v>0</v>
      </c>
      <c r="JF25" s="285">
        <f>'4-5_Prison and Probation 100K'!JE24/'4-5_Prison and Probation 100K'!JC24*100</f>
        <v>100</v>
      </c>
      <c r="JG25" s="285" t="e">
        <f>'4-5_Prison and Probation 100K'!JF24/'4-5_Prison and Probation 100K'!JD24*100</f>
        <v>#DIV/0!</v>
      </c>
      <c r="JH25" s="285" t="e">
        <f>'4-5_Prison and Probation 100K'!JG24/'4-5_Prison and Probation 100K'!JC24*100</f>
        <v>#VALUE!</v>
      </c>
      <c r="JI25" s="285" t="e">
        <f>'4-5_Prison and Probation 100K'!JH24/'4-5_Prison and Probation 100K'!JD24*100</f>
        <v>#DIV/0!</v>
      </c>
      <c r="JJ25" s="285" t="e">
        <f>'4-5_Prison and Probation 100K'!JI24/'4-5_Prison and Probation 100K'!JC24*100</f>
        <v>#VALUE!</v>
      </c>
      <c r="JK25" s="285" t="e">
        <f>'4-5_Prison and Probation 100K'!JJ24/'4-5_Prison and Probation 100K'!JD24*100</f>
        <v>#DIV/0!</v>
      </c>
      <c r="JL25" s="285">
        <f>'4-5_Prison and Probation 100K'!JK24/'4-5_Prison and Probation 100K'!IZ24*100</f>
        <v>93.226788432267867</v>
      </c>
      <c r="JM25" s="285">
        <f>'4-5_Prison and Probation 100K'!JL24/'4-5_Prison and Probation 100K'!JA24*100</f>
        <v>100</v>
      </c>
      <c r="JN25" s="288" t="s">
        <v>3336</v>
      </c>
      <c r="JO25" s="285">
        <f>'4-5_Prison and Probation 100K'!JN24/'4-5_Prison and Probation 100K'!JK24*100</f>
        <v>1.3877551020408163</v>
      </c>
      <c r="JP25" s="285">
        <f>'4-5_Prison and Probation 100K'!JO24/'4-5_Prison and Probation 100K'!JL24</f>
        <v>0</v>
      </c>
      <c r="JQ25" s="285">
        <f>'4-5_Prison and Probation 100K'!JP24/'4-5_Prison and Probation 100K'!JK24*100</f>
        <v>70.081632653061234</v>
      </c>
      <c r="JR25" s="285">
        <f>'4-5_Prison and Probation 100K'!JQ24/'4-5_Prison and Probation 100K'!JL24*100</f>
        <v>0</v>
      </c>
      <c r="JS25" s="285">
        <f>'4-5_Prison and Probation 100K'!JR24/'4-5_Prison and Probation 100K'!JK24*100</f>
        <v>0</v>
      </c>
      <c r="JT25" s="285">
        <f>'4-5_Prison and Probation 100K'!JS24/'4-5_Prison and Probation 100K'!JL24*100</f>
        <v>0</v>
      </c>
      <c r="JU25" s="288" t="s">
        <v>3336</v>
      </c>
      <c r="JV25" s="285">
        <f>'4-5_Prison and Probation 100K'!JU24/'4-5_Prison and Probation 100K'!JK24*100</f>
        <v>5.0612244897959187</v>
      </c>
      <c r="JW25" s="285">
        <f>'4-5_Prison and Probation 100K'!JV24/'4-5_Prison and Probation 100K'!JL24*100</f>
        <v>0</v>
      </c>
      <c r="JX25" s="285">
        <f>'4-5_Prison and Probation 100K'!JW24/'4-5_Prison and Probation 100K'!JK24*100</f>
        <v>7.795918367346939</v>
      </c>
      <c r="JY25" s="285">
        <f>'4-5_Prison and Probation 100K'!JX24/'4-5_Prison and Probation 100K'!JL24*100</f>
        <v>0</v>
      </c>
      <c r="JZ25" s="285">
        <f>'4-5_Prison and Probation 100K'!JY24/'4-5_Prison and Probation 100K'!JK24*100</f>
        <v>1.346938775510204</v>
      </c>
      <c r="KA25" s="285">
        <f>'4-5_Prison and Probation 100K'!JZ24/'4-5_Prison and Probation 100K'!JL24*100</f>
        <v>100</v>
      </c>
      <c r="KB25" s="288" t="s">
        <v>3336</v>
      </c>
      <c r="KC25" s="285">
        <f>'4-5_Prison and Probation 100K'!KB24/'4-5_Prison and Probation 100K'!JK24*100</f>
        <v>0.32653061224489788</v>
      </c>
      <c r="KD25" s="285">
        <f>'4-5_Prison and Probation 100K'!KC24/'4-5_Prison and Probation 100K'!JL24*100</f>
        <v>0</v>
      </c>
      <c r="KE25" s="285">
        <f>'4-5_Prison and Probation 100K'!KD24/'4-5_Prison and Probation 100K'!JK24*100</f>
        <v>13.999999999999998</v>
      </c>
      <c r="KF25" s="285">
        <f>'4-5_Prison and Probation 100K'!KE24/'4-5_Prison and Probation 100K'!JL24*100</f>
        <v>0</v>
      </c>
      <c r="KG25" s="288" t="s">
        <v>3336</v>
      </c>
      <c r="KH25" s="285">
        <f>'4-5_Prison and Probation 100K'!KG24</f>
        <v>4.7329031426476869</v>
      </c>
      <c r="KI25" s="285" t="e">
        <f>'4-5_Prison and Probation 100K'!KH24/'4-5_Prison and Probation 100K'!KG24*100</f>
        <v>#VALUE!</v>
      </c>
      <c r="KJ25" s="285" t="e">
        <f>'4-5_Prison and Probation 100K'!KI24/'4-5_Prison and Probation 100K'!KG24*100</f>
        <v>#VALUE!</v>
      </c>
      <c r="KK25" s="285" t="e">
        <f>'4-5_Prison and Probation 100K'!KJ24/'4-5_Prison and Probation 100K'!KG24*100</f>
        <v>#VALUE!</v>
      </c>
      <c r="KL25" s="285" t="e">
        <f>'4-5_Prison and Probation 100K'!KK24/'4-5_Prison and Probation 100K'!KJ24*100</f>
        <v>#VALUE!</v>
      </c>
      <c r="KM25" s="288" t="s">
        <v>3336</v>
      </c>
      <c r="KN25" s="285">
        <f>'4-5_Prison and Probation'!OZ24/G25*100</f>
        <v>513.57034101070644</v>
      </c>
      <c r="KO25" s="285" t="e">
        <f>'4-5_Prison and Probation 100K'!KN24/'4-5_Prison and Probation 100K'!KM24*100</f>
        <v>#VALUE!</v>
      </c>
      <c r="KP25" s="285" t="e">
        <f>'4-5_Prison and Probation 100K'!KO24/'4-5_Prison and Probation 100K'!KM24*100</f>
        <v>#VALUE!</v>
      </c>
      <c r="KQ25" s="285" t="e">
        <f>'4-5_Prison and Probation 100K'!KP24/'4-5_Prison and Probation 100K'!KM24*100</f>
        <v>#VALUE!</v>
      </c>
      <c r="KR25" s="285" t="e">
        <f>'4-5_Prison and Probation 100K'!KQ24/'4-5_Prison and Probation 100K'!KP24*100</f>
        <v>#VALUE!</v>
      </c>
      <c r="KS25" s="288" t="s">
        <v>3336</v>
      </c>
      <c r="KT25" s="285" t="e">
        <f>'4-5_Prison and Probation'!PF24/G25*100</f>
        <v>#VALUE!</v>
      </c>
      <c r="KU25" s="285" t="e">
        <f>'4-5_Prison and Probation'!PG24/'4-5_Prison and Probation'!PF24*100</f>
        <v>#VALUE!</v>
      </c>
      <c r="KV25" s="285" t="e">
        <f>'4-5_Prison and Probation'!PH24/'4-5_Prison and Probation'!PF24*100</f>
        <v>#VALUE!</v>
      </c>
      <c r="KW25" s="285" t="e">
        <f>'4-5_Prison and Probation'!PI24/'4-5_Prison and Probation'!PF24*100</f>
        <v>#VALUE!</v>
      </c>
      <c r="KX25" s="285" t="e">
        <f>'4-5_Prison and Probation'!PJ24/'4-5_Prison and Probation'!PF24*100</f>
        <v>#VALUE!</v>
      </c>
      <c r="KY25" s="285" t="e">
        <f>'4-5_Prison and Probation'!PK24/'4-5_Prison and Probation'!PF24*100</f>
        <v>#VALUE!</v>
      </c>
      <c r="KZ25" s="285" t="e">
        <f>'4-5_Prison and Probation'!PL24/'4-5_Prison and Probation'!PF24*100</f>
        <v>#VALUE!</v>
      </c>
      <c r="LA25" s="288" t="s">
        <v>3336</v>
      </c>
      <c r="LB25" s="285">
        <f>'4-5_Prison and Probation'!PN24/G25*100</f>
        <v>4.7329031426476869</v>
      </c>
      <c r="LC25" s="285">
        <f>'4-5_Prison and Probation'!PO24/G25*100</f>
        <v>513.57034101070644</v>
      </c>
      <c r="LD25" s="288" t="s">
        <v>3336</v>
      </c>
      <c r="LE25" s="285">
        <f>'4-5_Prison and Probation 100K'!LD24/'4-5_Prison and Probation 100K'!LA24*100</f>
        <v>100</v>
      </c>
      <c r="LF25" s="285">
        <f>'4-5_Prison and Probation 100K'!LE24/'4-5_Prison and Probation 100K'!LB24*100</f>
        <v>10.686274509803921</v>
      </c>
      <c r="LG25" s="285">
        <f>'4-5_Prison and Probation 100K'!LF24/'4-5_Prison and Probation 100K'!LA24*100</f>
        <v>3113.8297872340422</v>
      </c>
      <c r="LH25" s="285">
        <f>'4-5_Prison and Probation 100K'!LG24/'4-5_Prison and Probation 100K'!LB24*100</f>
        <v>16.46078431372549</v>
      </c>
      <c r="LI25" s="285" t="e">
        <f>'4-5_Prison and Probation 100K'!LH24/'4-5_Prison and Probation 100K'!LA24*100</f>
        <v>#VALUE!</v>
      </c>
      <c r="LJ25" s="285" t="e">
        <f>'4-5_Prison and Probation 100K'!LI24/'4-5_Prison and Probation 100K'!LB24*100</f>
        <v>#VALUE!</v>
      </c>
      <c r="LK25" s="288" t="s">
        <v>3336</v>
      </c>
      <c r="LL25" s="285">
        <f>'4-5_Prison and Probation 100K'!LK24/'4-5_Prison and Probation 100K'!LA24*100</f>
        <v>163.82978723404253</v>
      </c>
      <c r="LM25" s="285">
        <f>'4-5_Prison and Probation 100K'!LL24/'4-5_Prison and Probation 100K'!LB24*100</f>
        <v>3.2941176470588229</v>
      </c>
      <c r="LN25" s="285">
        <f>'4-5_Prison and Probation 100K'!LM24/'4-5_Prison and Probation 100K'!LA24*100</f>
        <v>2870.2127659574467</v>
      </c>
      <c r="LO25" s="285">
        <f>'4-5_Prison and Probation 100K'!LN24/'4-5_Prison and Probation 100K'!LB24*100</f>
        <v>59.431372549019613</v>
      </c>
      <c r="LP25" s="285">
        <f>'4-5_Prison and Probation 100K'!LO24/'4-5_Prison and Probation 100K'!LA24*100</f>
        <v>28.723404255319146</v>
      </c>
      <c r="LQ25" s="285">
        <f>'4-5_Prison and Probation 100K'!LP24/'4-5_Prison and Probation 100K'!LB24*100</f>
        <v>0.33333333333333331</v>
      </c>
      <c r="LR25" s="288" t="s">
        <v>3336</v>
      </c>
      <c r="LS25" s="285" t="e">
        <f>'4-5_Prison and Probation 100K'!LR24/'4-5_Prison and Probation 100K'!LA24*100</f>
        <v>#VALUE!</v>
      </c>
      <c r="LT25" s="285" t="e">
        <f>'4-5_Prison and Probation 100K'!LS24/'4-5_Prison and Probation 100K'!LB24*100</f>
        <v>#VALUE!</v>
      </c>
      <c r="LU25" s="285" t="e">
        <f>'4-5_Prison and Probation 100K'!LT24/'4-5_Prison and Probation 100K'!LA24*100</f>
        <v>#VALUE!</v>
      </c>
      <c r="LV25" s="285" t="e">
        <f>'4-5_Prison and Probation 100K'!LU24/'4-5_Prison and Probation 100K'!LB24*100</f>
        <v>#VALUE!</v>
      </c>
      <c r="LW25" s="285" t="e">
        <f>'4-5_Prison and Probation 100K'!LV24/'4-5_Prison and Probation 100K'!LA24*100</f>
        <v>#VALUE!</v>
      </c>
      <c r="LX25" s="285" t="e">
        <f>'4-5_Prison and Probation 100K'!LW24/'4-5_Prison and Probation 100K'!LB24*100</f>
        <v>#VALUE!</v>
      </c>
      <c r="LY25" s="288" t="s">
        <v>3336</v>
      </c>
      <c r="LZ25" s="285" t="e">
        <f>'4-5_Prison and Probation 100K'!LY24/'4-5_Prison and Probation 100K'!LA24*100</f>
        <v>#VALUE!</v>
      </c>
      <c r="MA25" s="285">
        <f>'4-5_Prison and Probation 100K'!LZ24/'4-5_Prison and Probation 100K'!LB24*100</f>
        <v>4.1568627450980395</v>
      </c>
      <c r="MB25" s="285">
        <f>'4-5_Prison and Probation 100K'!MA24/'4-5_Prison and Probation 100K'!LA24*100</f>
        <v>460.63829787234044</v>
      </c>
      <c r="MC25" s="285">
        <f>'4-5_Prison and Probation 100K'!MB24/'4-5_Prison and Probation 100K'!LB24*100</f>
        <v>4.5882352941176467</v>
      </c>
      <c r="MD25" s="285">
        <f>'4-5_Prison and Probation 100K'!MC24/'4-5_Prison and Probation 100K'!LA24*100</f>
        <v>124.46808510638299</v>
      </c>
      <c r="ME25" s="285">
        <f>'4-5_Prison and Probation 100K'!MD24/'4-5_Prison and Probation 100K'!LB24*100</f>
        <v>1.0490196078431373</v>
      </c>
      <c r="MF25" s="288" t="s">
        <v>3336</v>
      </c>
      <c r="MG25" s="285" t="e">
        <f>'4-5_Prison and Probation 100K'!MF24</f>
        <v>#VALUE!</v>
      </c>
      <c r="MH25" s="285" t="e">
        <f>'4-5_Prison and Probation 100K'!MG24/'4-5_Prison and Probation 100K'!MF24*100</f>
        <v>#VALUE!</v>
      </c>
      <c r="MI25" s="285" t="e">
        <f>'4-5_Prison and Probation 100K'!MH24/'4-5_Prison and Probation 100K'!MF24*100</f>
        <v>#VALUE!</v>
      </c>
      <c r="MJ25" s="285" t="e">
        <f>'4-5_Prison and Probation 100K'!MI24/'4-5_Prison and Probation 100K'!MF24*100</f>
        <v>#VALUE!</v>
      </c>
      <c r="MK25" s="285" t="e">
        <f>'4-5_Prison and Probation 100K'!MJ24/'4-5_Prison and Probation 100K'!MF24*100</f>
        <v>#VALUE!</v>
      </c>
      <c r="ML25" s="285" t="e">
        <f>'4-5_Prison and Probation 100K'!MK24/'4-5_Prison and Probation 100K'!MF24*100</f>
        <v>#VALUE!</v>
      </c>
      <c r="MM25" s="285" t="e">
        <f>'4-5_Prison and Probation 100K'!ML24/'4-5_Prison and Probation 100K'!MF24*100</f>
        <v>#VALUE!</v>
      </c>
      <c r="MN25" s="288" t="s">
        <v>3336</v>
      </c>
      <c r="MO25" s="285">
        <f>'4-5_Prison and Probation 100K'!MN24</f>
        <v>18.931612570590747</v>
      </c>
      <c r="MP25" s="288" t="s">
        <v>3336</v>
      </c>
      <c r="MQ25" s="285">
        <f>'4-5_Prison and Probation 100K'!MP24/'4-5_Prison and Probation 100K'!MN24*100</f>
        <v>0.7978723404255319</v>
      </c>
      <c r="MR25" s="285">
        <f>'4-5_Prison and Probation 100K'!MQ24/'4-5_Prison and Probation 100K'!MN24*100</f>
        <v>0</v>
      </c>
      <c r="MS25" s="285">
        <f>'4-5_Prison and Probation 100K'!MR24/'4-5_Prison and Probation 100K'!MN24*100</f>
        <v>13.563829787234042</v>
      </c>
      <c r="MT25" s="285">
        <f>'4-5_Prison and Probation 100K'!MS24/'4-5_Prison and Probation 100K'!MN24*100</f>
        <v>74.468085106382972</v>
      </c>
      <c r="MU25" s="288" t="s">
        <v>3336</v>
      </c>
      <c r="MV25" s="285" t="e">
        <f>'4-5_Prison and Probation 100K'!MU24/'4-5_Prison and Probation 100K'!MN24*100</f>
        <v>#VALUE!</v>
      </c>
      <c r="MW25" s="285" t="e">
        <f>'4-5_Prison and Probation 100K'!MV24/'4-5_Prison and Probation 100K'!MN24*100</f>
        <v>#VALUE!</v>
      </c>
      <c r="MX25" s="285" t="e">
        <f>'4-5_Prison and Probation 100K'!MW24/'4-5_Prison and Probation 100K'!MN24*100</f>
        <v>#VALUE!</v>
      </c>
      <c r="MY25" s="285">
        <f>'4-5_Prison and Probation 100K'!MX24/'4-5_Prison and Probation 100K'!MN24*100</f>
        <v>11.170212765957446</v>
      </c>
      <c r="MZ25" s="288" t="s">
        <v>3336</v>
      </c>
      <c r="NA25" s="285">
        <f>'4-5_Prison and Probation 100K'!MZ24</f>
        <v>65.152943261554327</v>
      </c>
      <c r="NB25" s="285">
        <f>'4-5_Prison and Probation 100K'!NA24/'4-5_Prison and Probation 100K'!MZ24*100</f>
        <v>31.916537867078826</v>
      </c>
      <c r="NC25" s="285">
        <f>'4-5_Prison and Probation 100K'!NB24/'4-5_Prison and Probation 100K'!MZ24*100</f>
        <v>68.08346213292117</v>
      </c>
      <c r="ND25" s="285" t="e">
        <f>'4-5_Prison and Probation 100K'!NC24/'4-5_Prison and Probation 100K'!MZ24*100</f>
        <v>#VALUE!</v>
      </c>
      <c r="NG25" s="133">
        <f t="shared" si="0"/>
        <v>158.50190524526508</v>
      </c>
      <c r="NH25" s="285" t="e">
        <f>'4-5_Prison and Probation'!HG24/'4-5_Prison and Probation'!$HA24*100</f>
        <v>#VALUE!</v>
      </c>
      <c r="NI25" s="285">
        <f>'4-5_Prison and Probation'!HM24/'4-5_Prison and Probation'!$HA24*100</f>
        <v>15.724269377382466</v>
      </c>
      <c r="NJ25" s="285">
        <f>'4-5_Prison and Probation'!HS24/'4-5_Prison and Probation'!$HA24*100</f>
        <v>9.0216010165184244</v>
      </c>
      <c r="NK25" s="285" t="e">
        <f>'4-5_Prison and Probation'!HY24/'4-5_Prison and Probation'!$HA24*100</f>
        <v>#VALUE!</v>
      </c>
      <c r="NL25" s="285" t="e">
        <f>'4-5_Prison and Probation'!IE24/'4-5_Prison and Probation'!$HA24*100</f>
        <v>#VALUE!</v>
      </c>
      <c r="NM25" s="285">
        <f>'4-5_Prison and Probation'!IK24/'4-5_Prison and Probation'!$HA24*100</f>
        <v>4.256670902160101</v>
      </c>
      <c r="NN25" s="285" t="e">
        <f>'4-5_Prison and Probation'!IQ24/'4-5_Prison and Probation'!$HA24*100</f>
        <v>#VALUE!</v>
      </c>
      <c r="NO25" s="285">
        <f>'4-5_Prison and Probation'!IW24/'4-5_Prison and Probation'!$HA24*100</f>
        <v>26.969504447268104</v>
      </c>
      <c r="NP25" s="285">
        <f>'4-5_Prison and Probation'!JC24/'4-5_Prison and Probation'!$HA24*100</f>
        <v>22.07750952986023</v>
      </c>
      <c r="NQ25" s="285" t="e">
        <f>'4-5_Prison and Probation'!JI24/'4-5_Prison and Probation'!$HA24*100</f>
        <v>#VALUE!</v>
      </c>
      <c r="NR25" s="285">
        <f>'4-5_Prison and Probation'!JO24/'4-5_Prison and Probation'!$HA24*100</f>
        <v>12.992376111817027</v>
      </c>
      <c r="NU25" s="285">
        <f>'4-5_Prison and Probation'!HA24/'4-5_Prison and Probation 100K'!$G24*100</f>
        <v>158.50190524526508</v>
      </c>
      <c r="NV25" s="285" t="e">
        <f>'4-5_Prison and Probation'!HG24/'4-5_Prison and Probation 100K'!$G24*100</f>
        <v>#VALUE!</v>
      </c>
      <c r="NW25" s="285">
        <f>'4-5_Prison and Probation'!HM24/'4-5_Prison and Probation 100K'!$G24*100</f>
        <v>24.923266549048989</v>
      </c>
      <c r="NX25" s="285">
        <f>'4-5_Prison and Probation'!HS24/'4-5_Prison and Probation 100K'!$G24*100</f>
        <v>14.299409494807906</v>
      </c>
      <c r="NY25" s="285" t="e">
        <f>'4-5_Prison and Probation'!HY24/'4-5_Prison and Probation 100K'!$G24*100</f>
        <v>#VALUE!</v>
      </c>
      <c r="NZ25" s="285" t="e">
        <f>'4-5_Prison and Probation'!IE24/'4-5_Prison and Probation 100K'!$G24*100</f>
        <v>#VALUE!</v>
      </c>
      <c r="OA25" s="285">
        <f>'4-5_Prison and Probation'!IK24/'4-5_Prison and Probation 100K'!$G24*100</f>
        <v>6.7469044799445754</v>
      </c>
      <c r="OB25" s="285" t="e">
        <f>'4-5_Prison and Probation'!IQ24/'4-5_Prison and Probation 100K'!$G24*100</f>
        <v>#VALUE!</v>
      </c>
      <c r="OC25" s="285">
        <f>'4-5_Prison and Probation'!IW24/'4-5_Prison and Probation 100K'!$G24*100</f>
        <v>42.74717838412645</v>
      </c>
      <c r="OD25" s="285">
        <f>'4-5_Prison and Probation'!JC24/'4-5_Prison and Probation 100K'!$G24*100</f>
        <v>34.993273235533429</v>
      </c>
      <c r="OE25" s="285" t="e">
        <f>'4-5_Prison and Probation'!JI24/'4-5_Prison and Probation 100K'!$G24*100</f>
        <v>#VALUE!</v>
      </c>
      <c r="OF25" s="285">
        <f>'4-5_Prison and Probation'!JO24/'4-5_Prison and Probation 100K'!$G24*100</f>
        <v>20.59316367386068</v>
      </c>
      <c r="OI25" s="133">
        <f>10000/'4-5_Prison and Probation'!$AJ24*'4-5_Prison and Probation'!DW24</f>
        <v>41.183648566198904</v>
      </c>
      <c r="OJ25" s="133">
        <f>10000/'4-5_Prison and Probation'!$AJ24*'4-5_Prison and Probation'!DX24</f>
        <v>47.284929835265409</v>
      </c>
      <c r="OK25" s="133">
        <f>10000/'4-5_Prison and Probation'!$AJ24*'4-5_Prison and Probation'!DY24</f>
        <v>22.879804758999391</v>
      </c>
      <c r="OL25" s="133">
        <f>10000/'4-5_Prison and Probation'!$AJ24*'4-5_Prison and Probation'!DZ24</f>
        <v>42.708968883465531</v>
      </c>
      <c r="OM25" s="133">
        <f>10000/'4-5_Prison and Probation'!$AJ24*'4-5_Prison and Probation'!EA24</f>
        <v>25.930445393532644</v>
      </c>
      <c r="ON25" s="133">
        <f>10000/'4-5_Prison and Probation'!$AJ24*'4-5_Prison and Probation'!EB24</f>
        <v>22.117144600366078</v>
      </c>
      <c r="OP25" s="133">
        <f>'4-5_Prison and Probation'!ED24/'4-5_Prison and Probation'!DW24*100</f>
        <v>25.925925925925924</v>
      </c>
      <c r="OQ25" s="133">
        <f>'4-5_Prison and Probation'!EE24/'4-5_Prison and Probation'!DX24*100</f>
        <v>22.58064516129032</v>
      </c>
      <c r="OR25" s="133">
        <f>'4-5_Prison and Probation'!EF24/'4-5_Prison and Probation'!DY24*100</f>
        <v>20</v>
      </c>
      <c r="OS25" s="133">
        <f>'4-5_Prison and Probation'!EG24/'4-5_Prison and Probation'!DZ24*100</f>
        <v>17.857142857142858</v>
      </c>
      <c r="OT25" s="133">
        <f>'4-5_Prison and Probation'!EH24/'4-5_Prison and Probation'!EA24*100</f>
        <v>17.647058823529413</v>
      </c>
      <c r="OU25" s="133">
        <f>'4-5_Prison and Probation'!EI24/'4-5_Prison and Probation'!EB24*100</f>
        <v>20.689655172413794</v>
      </c>
      <c r="OW25" s="133" t="e">
        <f>'4-5_Prison and Probation'!EK24/'4-5_Prison and Probation'!ED24*100</f>
        <v>#VALUE!</v>
      </c>
      <c r="OX25" s="133" t="e">
        <f>'4-5_Prison and Probation'!EL24/'4-5_Prison and Probation'!EE24*100</f>
        <v>#VALUE!</v>
      </c>
      <c r="OY25" s="133">
        <f>'4-5_Prison and Probation'!EM24/'4-5_Prison and Probation'!EF24*100</f>
        <v>66.666666666666657</v>
      </c>
      <c r="OZ25" s="133">
        <f>'4-5_Prison and Probation'!EN24/'4-5_Prison and Probation'!EG24*100</f>
        <v>20</v>
      </c>
      <c r="PA25" s="133">
        <f>'4-5_Prison and Probation'!EO24/'4-5_Prison and Probation'!EH24*100</f>
        <v>100</v>
      </c>
      <c r="PB25" s="133">
        <f>'4-5_Prison and Probation'!EP24/'4-5_Prison and Probation'!EI24*100</f>
        <v>83.333333333333343</v>
      </c>
      <c r="PC25" s="133"/>
      <c r="PF25" s="285">
        <f>'4-5_Prison and Probation'!$AO24/'4-5_Prison and Probation'!LF24</f>
        <v>2.4379732090856145</v>
      </c>
      <c r="PG25" s="285" t="e">
        <f>'4-5_Prison and Probation'!$AO24/'4-5_Prison and Probation'!LH24</f>
        <v>#DIV/0!</v>
      </c>
      <c r="PH25" s="285">
        <f>'4-5_Prison and Probation'!$AO24/'4-5_Prison and Probation'!LK24</f>
        <v>33.758064516129032</v>
      </c>
      <c r="PI25" s="285">
        <f>'4-5_Prison and Probation'!$AO24/'4-5_Prison and Probation'!LM24</f>
        <v>21.916230366492147</v>
      </c>
      <c r="PJ25" s="285">
        <f>'4-5_Prison and Probation'!$AO24/'4-5_Prison and Probation'!LO24</f>
        <v>126.84848484848484</v>
      </c>
      <c r="PK25" s="285">
        <f>'4-5_Prison and Probation'!$AO24/'4-5_Prison and Probation'!LR24</f>
        <v>523.25</v>
      </c>
      <c r="PO25" s="133">
        <f>'4-5_Prison and Probation'!KP24/'4-5_Prison and Probation 100K'!H24*100</f>
        <v>133.47168069185869</v>
      </c>
      <c r="PP25" s="133">
        <f>'4-5_Prison and Probation'!KS24/'4-5_Prison and Probation'!KP24*100</f>
        <v>6.7732115677321154</v>
      </c>
      <c r="PQ25" s="133">
        <f>'4-5_Prison and Probation'!LA24/'4-5_Prison and Probation'!KP24*100</f>
        <v>93.226788432267881</v>
      </c>
      <c r="PR25" s="133">
        <f>'4-5_Prison and Probation'!KQ24/'4-5_Prison and Probation 100K'!H24*100</f>
        <v>12.138406272965838</v>
      </c>
      <c r="PS25" s="133">
        <f>'4-5_Prison and Probation'!KT24/'4-5_Prison and Probation'!KQ24*100</f>
        <v>0</v>
      </c>
      <c r="PT25" s="133">
        <f>'4-5_Prison and Probation'!LB24/'4-5_Prison and Probation'!KQ24*100</f>
        <v>100</v>
      </c>
      <c r="PX25" s="133">
        <f>'4-5_Prison and Probation'!LG24/'4-5_Prison and Probation'!$KQ24*100</f>
        <v>0</v>
      </c>
      <c r="PY25" s="133">
        <f>'4-5_Prison and Probation'!LI24/'4-5_Prison and Probation'!$KQ24*100</f>
        <v>0</v>
      </c>
      <c r="PZ25" s="133">
        <f>'4-5_Prison and Probation'!LL24/'4-5_Prison and Probation'!$KQ24*100</f>
        <v>0</v>
      </c>
      <c r="QA25" s="133">
        <f>'4-5_Prison and Probation'!LN24/'4-5_Prison and Probation'!$KQ24*100</f>
        <v>0</v>
      </c>
      <c r="QB25" s="133">
        <f>'4-5_Prison and Probation'!LP24/'4-5_Prison and Probation'!$KQ24*100</f>
        <v>100</v>
      </c>
      <c r="QC25" s="133">
        <f>'4-5_Prison and Probation'!LS24/'4-5_Prison and Probation'!$KQ24*100</f>
        <v>0</v>
      </c>
    </row>
    <row r="26" spans="1:445" ht="18" customHeight="1">
      <c r="A26" s="285">
        <v>24</v>
      </c>
      <c r="B26" s="292" t="s">
        <v>47</v>
      </c>
      <c r="C26" s="248">
        <v>3052.5880000000002</v>
      </c>
      <c r="D26" s="248">
        <v>3003.6410000000001</v>
      </c>
      <c r="E26" s="248">
        <v>2971.9050000000002</v>
      </c>
      <c r="F26" s="248">
        <v>2943.4720000000002</v>
      </c>
      <c r="G26" s="248">
        <v>2921.2620000000002</v>
      </c>
      <c r="H26" s="248">
        <v>2888.558</v>
      </c>
      <c r="I26" s="288" t="s">
        <v>3336</v>
      </c>
      <c r="J26" s="133">
        <f>'4-5_Prison and Probation 100K'!J25</f>
        <v>311.34237571529468</v>
      </c>
      <c r="K26" s="133">
        <f>'4-5_Prison and Probation 100K'!K25</f>
        <v>334.02793476317572</v>
      </c>
      <c r="L26" s="133">
        <f>'4-5_Prison and Probation 100K'!L25</f>
        <v>323.73174781831852</v>
      </c>
      <c r="M26" s="133">
        <f>'4-5_Prison and Probation 100K'!M25</f>
        <v>304.97996923361256</v>
      </c>
      <c r="N26" s="133">
        <f>'4-5_Prison and Probation 100K'!N25</f>
        <v>274.60734436007448</v>
      </c>
      <c r="O26" s="133">
        <f>'4-5_Prison and Probation 100K'!O25</f>
        <v>244.1010358801866</v>
      </c>
      <c r="P26" s="346">
        <f t="shared" si="1"/>
        <v>-21.597233489538397</v>
      </c>
      <c r="Q26" s="288" t="s">
        <v>3336</v>
      </c>
      <c r="R26" s="133">
        <f>'4-5_Prison and Probation 100K'!R25/'4-5_Prison and Probation 100K'!J25*100</f>
        <v>11.942340067340067</v>
      </c>
      <c r="S26" s="133">
        <f>'4-5_Prison and Probation 100K'!S25/'4-5_Prison and Probation 100K'!K25*100</f>
        <v>12.448918568723215</v>
      </c>
      <c r="T26" s="133">
        <f>'4-5_Prison and Probation 100K'!T25/'4-5_Prison and Probation 100K'!L25*100</f>
        <v>11.454110799293213</v>
      </c>
      <c r="U26" s="133">
        <f>'4-5_Prison and Probation 100K'!U25/'4-5_Prison and Probation 100K'!M25*100</f>
        <v>10.493483346329507</v>
      </c>
      <c r="V26" s="133">
        <f>'4-5_Prison and Probation 100K'!V25/'4-5_Prison and Probation 100K'!N25*100</f>
        <v>8.2149090002493157</v>
      </c>
      <c r="W26" s="133">
        <f>'4-5_Prison and Probation 100K'!W25/'4-5_Prison and Probation 100K'!O25*100</f>
        <v>9.3461920294993597</v>
      </c>
      <c r="X26" s="346">
        <f t="shared" si="2"/>
        <v>-21.739022864879374</v>
      </c>
      <c r="Y26" s="288" t="s">
        <v>3336</v>
      </c>
      <c r="Z26" s="285">
        <f>'4-5_Prison and Probation 100K'!Z25/'4-5_Prison and Probation 100K'!J25*100</f>
        <v>4.2613636363636358</v>
      </c>
      <c r="AA26" s="285">
        <f>'4-5_Prison and Probation 100K'!AA25/'4-5_Prison and Probation 100K'!K25*100</f>
        <v>4.594837037775342</v>
      </c>
      <c r="AB26" s="285">
        <f>'4-5_Prison and Probation 100K'!AB25/'4-5_Prison and Probation 100K'!L25*100</f>
        <v>4.5525413158715304</v>
      </c>
      <c r="AC26" s="285">
        <f>'4-5_Prison and Probation 100K'!AC25/'4-5_Prison and Probation 100K'!M25*100</f>
        <v>4.2887378857079188</v>
      </c>
      <c r="AD26" s="344" t="s">
        <v>1183</v>
      </c>
      <c r="AE26" s="285">
        <f>'4-5_Prison and Probation 100K'!AE25/'4-5_Prison and Probation 100K'!O25*100</f>
        <v>4.5809105091476381</v>
      </c>
      <c r="AF26" s="346">
        <f t="shared" si="3"/>
        <v>7.4986999479979204</v>
      </c>
      <c r="AG26" s="288" t="s">
        <v>3336</v>
      </c>
      <c r="AH26" s="285">
        <f>'4-5_Prison and Probation 100K'!AH25/'4-5_Prison and Probation 100K'!J25*100</f>
        <v>1.2415824915824916</v>
      </c>
      <c r="AI26" s="285">
        <f>'4-5_Prison and Probation 100K'!AI25/'4-5_Prison and Probation 100K'!K25*100</f>
        <v>1.5150004983554275</v>
      </c>
      <c r="AJ26" s="285">
        <f>'4-5_Prison and Probation 100K'!AJ25/'4-5_Prison and Probation 100K'!L25*100</f>
        <v>1.8189377403596301</v>
      </c>
      <c r="AK26" s="285">
        <f>'4-5_Prison and Probation 100K'!AK25/'4-5_Prison and Probation 100K'!M25*100</f>
        <v>1.7377743121310012</v>
      </c>
      <c r="AL26" s="285">
        <f>'4-5_Prison and Probation 100K'!AL25/'4-5_Prison and Probation 100K'!N25*100</f>
        <v>1.5706806282722512</v>
      </c>
      <c r="AM26" s="285">
        <f>'4-5_Prison and Probation 100K'!AM25/'4-5_Prison and Probation 100K'!O25*100</f>
        <v>1.5175152460643879</v>
      </c>
      <c r="AN26" s="346">
        <f t="shared" si="4"/>
        <v>22.224278801660546</v>
      </c>
      <c r="AO26" s="288" t="s">
        <v>3336</v>
      </c>
      <c r="AP26" s="133">
        <f>'4-5_Prison and Probation 100K'!AP25/'4-5_Prison and Probation 100K'!AH25*100</f>
        <v>17.796610169491526</v>
      </c>
      <c r="AQ26" s="133">
        <f>'4-5_Prison and Probation 100K'!AQ25/'4-5_Prison and Probation 100K'!AI25*100</f>
        <v>55.263157894736835</v>
      </c>
      <c r="AR26" s="133">
        <f>'4-5_Prison and Probation 100K'!AR25/'4-5_Prison and Probation 100K'!AJ25*100</f>
        <v>15.428571428571427</v>
      </c>
      <c r="AS26" s="133">
        <f>'4-5_Prison and Probation 100K'!AS25/'4-5_Prison and Probation 100K'!AK25*100</f>
        <v>29.487179487179482</v>
      </c>
      <c r="AT26" s="133">
        <f>'4-5_Prison and Probation 100K'!AT25/'4-5_Prison and Probation 100K'!AL25*100</f>
        <v>24.603174603174612</v>
      </c>
      <c r="AU26" s="133">
        <f>'4-5_Prison and Probation 100K'!AU25/'4-5_Prison and Probation 100K'!AM25*100</f>
        <v>26.168224299065418</v>
      </c>
      <c r="AV26" s="346">
        <f t="shared" si="20"/>
        <v>47.040498442367578</v>
      </c>
      <c r="AW26" s="288" t="s">
        <v>3336</v>
      </c>
      <c r="AX26" s="285">
        <f>'4-5_Prison and Probation 100K'!AX25/'4-5_Prison and Probation 100K'!J25*100</f>
        <v>1.9886363636363635</v>
      </c>
      <c r="AY26" s="285">
        <f>'4-5_Prison and Probation 100K'!AY25/'4-5_Prison and Probation 100K'!K25*100</f>
        <v>1.1860859164756306</v>
      </c>
      <c r="AZ26" s="285">
        <f>'4-5_Prison and Probation 100K'!AZ25/'4-5_Prison and Probation 100K'!L25*100</f>
        <v>0.89387797526244672</v>
      </c>
      <c r="BA26" s="285">
        <f>'4-5_Prison and Probation 100K'!BA25/'4-5_Prison and Probation 100K'!M25*100</f>
        <v>0.89116631391333401</v>
      </c>
      <c r="BB26" s="285">
        <f>'4-5_Prison and Probation 100K'!BB25/'4-5_Prison and Probation 100K'!N25*100</f>
        <v>1.1343804537521816</v>
      </c>
      <c r="BC26" s="285">
        <f>'4-5_Prison and Probation 100K'!BC25/'4-5_Prison and Probation 100K'!O25*100</f>
        <v>0.96440221245213431</v>
      </c>
      <c r="BD26" s="346">
        <f t="shared" si="5"/>
        <v>-51.504345888121243</v>
      </c>
      <c r="BE26" s="288" t="s">
        <v>3336</v>
      </c>
      <c r="BF26" s="133">
        <f>'4-5_Prison and Probation 100K'!BF25</f>
        <v>321.59597037005977</v>
      </c>
      <c r="BG26" s="133">
        <f>'4-5_Prison and Probation 100K'!BG25</f>
        <v>308.75860330845126</v>
      </c>
      <c r="BH26" s="133">
        <f>'4-5_Prison and Probation 100K'!BH25</f>
        <v>297.31771372234306</v>
      </c>
      <c r="BI26" s="133">
        <f>'4-5_Prison and Probation 100K'!BI25</f>
        <v>287.55157174928109</v>
      </c>
      <c r="BJ26" s="133">
        <f>'4-5_Prison and Probation 100K'!BJ25</f>
        <v>262.69468469449163</v>
      </c>
      <c r="BK26" s="133">
        <f>'4-5_Prison and Probation 100K'!BK25</f>
        <v>267.71143248638248</v>
      </c>
      <c r="BL26" s="346">
        <f t="shared" si="21"/>
        <v>-16.755352320388994</v>
      </c>
      <c r="BM26" s="288" t="s">
        <v>3336</v>
      </c>
      <c r="BN26" s="133">
        <f>'4-5_Prison and Probation 100K'!BN25/'4-5_Prison and Probation 100K'!BF25*100</f>
        <v>64.724457573596823</v>
      </c>
      <c r="BO26" s="133">
        <f>'4-5_Prison and Probation 100K'!BO25/'4-5_Prison and Probation 100K'!BG25*100</f>
        <v>64.686219538494726</v>
      </c>
      <c r="BP26" s="133">
        <f>'4-5_Prison and Probation 100K'!BP25/'4-5_Prison and Probation 100K'!BH25*100</f>
        <v>66.534631054775915</v>
      </c>
      <c r="BQ26" s="133">
        <f>'4-5_Prison and Probation 100K'!BQ25/'4-5_Prison and Probation 100K'!BI25*100</f>
        <v>65.12287334593573</v>
      </c>
      <c r="BR26" s="133">
        <f>'4-5_Prison and Probation 100K'!BR25/'4-5_Prison and Probation 100K'!BJ25*100</f>
        <v>66.301798279906166</v>
      </c>
      <c r="BS26" s="338">
        <f>'4-5_Prison and Probation 100K'!BS25/'4-5_Prison and Probation 100K'!BK25*100</f>
        <v>64.418724945040736</v>
      </c>
      <c r="BT26" s="346">
        <f t="shared" si="22"/>
        <v>-0.47236027927841917</v>
      </c>
      <c r="BU26" s="288" t="s">
        <v>3336</v>
      </c>
      <c r="BV26" s="285" t="e">
        <f>'4-5_Prison and Probation 100K'!BV25/'4-5_Prison and Probation 100K'!BF25*100</f>
        <v>#VALUE!</v>
      </c>
      <c r="BW26" s="285" t="e">
        <f>'4-5_Prison and Probation 100K'!BW25/'4-5_Prison and Probation 100K'!BG25*100</f>
        <v>#VALUE!</v>
      </c>
      <c r="BX26" s="285" t="e">
        <f>'4-5_Prison and Probation 100K'!BX25/'4-5_Prison and Probation 100K'!BH25*100</f>
        <v>#VALUE!</v>
      </c>
      <c r="BY26" s="285" t="e">
        <f>'4-5_Prison and Probation 100K'!BY25/'4-5_Prison and Probation 100K'!BI25*100</f>
        <v>#VALUE!</v>
      </c>
      <c r="BZ26" s="285" t="e">
        <f>'4-5_Prison and Probation 100K'!BZ25/'4-5_Prison and Probation 100K'!BJ25*100</f>
        <v>#VALUE!</v>
      </c>
      <c r="CA26" s="285" t="e">
        <f>'4-5_Prison and Probation 100K'!CA25/'4-5_Prison and Probation 100K'!BK25*100</f>
        <v>#VALUE!</v>
      </c>
      <c r="CB26" s="346" t="e">
        <f t="shared" si="6"/>
        <v>#VALUE!</v>
      </c>
      <c r="CC26" s="288" t="s">
        <v>3336</v>
      </c>
      <c r="CD26" s="285" t="e">
        <f>'4-5_Prison and Probation 100K'!CD25/'4-5_Prison and Probation 100K'!BF25*100</f>
        <v>#VALUE!</v>
      </c>
      <c r="CE26" s="285" t="e">
        <f>'4-5_Prison and Probation 100K'!CE25/'4-5_Prison and Probation 100K'!BG25*100</f>
        <v>#VALUE!</v>
      </c>
      <c r="CF26" s="285" t="e">
        <f>'4-5_Prison and Probation 100K'!CF25/'4-5_Prison and Probation 100K'!BH25*100</f>
        <v>#VALUE!</v>
      </c>
      <c r="CG26" s="285" t="e">
        <f>'4-5_Prison and Probation 100K'!CG25/'4-5_Prison and Probation 100K'!BI25*100</f>
        <v>#VALUE!</v>
      </c>
      <c r="CH26" s="285" t="e">
        <f>'4-5_Prison and Probation 100K'!CH25/'4-5_Prison and Probation 100K'!BJ25*100</f>
        <v>#VALUE!</v>
      </c>
      <c r="CI26" s="285" t="e">
        <f>'4-5_Prison and Probation 100K'!CI25/'4-5_Prison and Probation 100K'!BK25*100</f>
        <v>#VALUE!</v>
      </c>
      <c r="CJ26" s="346" t="e">
        <f t="shared" si="7"/>
        <v>#VALUE!</v>
      </c>
      <c r="CK26" s="288" t="s">
        <v>3336</v>
      </c>
      <c r="CL26" s="285" t="e">
        <f>'4-5_Prison and Probation 100K'!CL25/'4-5_Prison and Probation 100K'!CD25*100</f>
        <v>#VALUE!</v>
      </c>
      <c r="CM26" s="285" t="e">
        <f>'4-5_Prison and Probation 100K'!CM25/'4-5_Prison and Probation 100K'!CE25*100</f>
        <v>#VALUE!</v>
      </c>
      <c r="CN26" s="285" t="e">
        <f>'4-5_Prison and Probation 100K'!CN25/'4-5_Prison and Probation 100K'!CF25*100</f>
        <v>#VALUE!</v>
      </c>
      <c r="CO26" s="285" t="e">
        <f>'4-5_Prison and Probation 100K'!CO25/'4-5_Prison and Probation 100K'!CG25*100</f>
        <v>#VALUE!</v>
      </c>
      <c r="CP26" s="285" t="e">
        <f>'4-5_Prison and Probation 100K'!CP25/'4-5_Prison and Probation 100K'!CH25*100</f>
        <v>#VALUE!</v>
      </c>
      <c r="CQ26" s="285" t="e">
        <f>'4-5_Prison and Probation 100K'!CQ25/'4-5_Prison and Probation 100K'!CI25*100</f>
        <v>#VALUE!</v>
      </c>
      <c r="CR26" s="346" t="e">
        <f t="shared" si="8"/>
        <v>#VALUE!</v>
      </c>
      <c r="CS26" s="288" t="s">
        <v>3336</v>
      </c>
      <c r="CT26" s="285" t="e">
        <f>'4-5_Prison and Probation 100K'!CT25/'4-5_Prison and Probation 100K'!BF25*100</f>
        <v>#VALUE!</v>
      </c>
      <c r="CU26" s="285" t="e">
        <f>'4-5_Prison and Probation 100K'!CU25/'4-5_Prison and Probation 100K'!BG25*100</f>
        <v>#VALUE!</v>
      </c>
      <c r="CV26" s="285" t="e">
        <f>'4-5_Prison and Probation 100K'!CV25/'4-5_Prison and Probation 100K'!BH25*100</f>
        <v>#VALUE!</v>
      </c>
      <c r="CW26" s="285" t="e">
        <f>'4-5_Prison and Probation 100K'!CW25/'4-5_Prison and Probation 100K'!BI25*100</f>
        <v>#VALUE!</v>
      </c>
      <c r="CX26" s="285" t="e">
        <f>'4-5_Prison and Probation 100K'!CX25/'4-5_Prison and Probation 100K'!BJ25*100</f>
        <v>#VALUE!</v>
      </c>
      <c r="CY26" s="285" t="e">
        <f>'4-5_Prison and Probation 100K'!CY25/'4-5_Prison and Probation 100K'!BK25*100</f>
        <v>#VALUE!</v>
      </c>
      <c r="CZ26" s="346" t="e">
        <f t="shared" si="9"/>
        <v>#VALUE!</v>
      </c>
      <c r="DA26" s="288" t="s">
        <v>3336</v>
      </c>
      <c r="DB26" s="133" t="e">
        <f>'4-5_Prison and Probation'!DP25/C26*100</f>
        <v>#VALUE!</v>
      </c>
      <c r="DC26" s="133" t="e">
        <f>'4-5_Prison and Probation'!DQ25/D26*100</f>
        <v>#VALUE!</v>
      </c>
      <c r="DD26" s="133" t="e">
        <f>'4-5_Prison and Probation'!DR25/E26*100</f>
        <v>#VALUE!</v>
      </c>
      <c r="DE26" s="133" t="e">
        <f>'4-5_Prison and Probation'!DS25/F26*100</f>
        <v>#VALUE!</v>
      </c>
      <c r="DF26" s="133" t="e">
        <f>'4-5_Prison and Probation'!DT25/G26*100</f>
        <v>#VALUE!</v>
      </c>
      <c r="DG26" s="133">
        <f>'4-5_Prison and Probation'!DU25/H26*100</f>
        <v>162.81480240313678</v>
      </c>
      <c r="DH26" s="346" t="e">
        <f t="shared" si="10"/>
        <v>#VALUE!</v>
      </c>
      <c r="DI26" s="288" t="s">
        <v>3336</v>
      </c>
      <c r="DJ26" s="285" t="e">
        <f>'4-5_Prison and Probation 100K'!DJ25/'4-5_Prison and Probation 100K'!DB25*100</f>
        <v>#VALUE!</v>
      </c>
      <c r="DK26" s="285" t="e">
        <f>'4-5_Prison and Probation 100K'!DK25/'4-5_Prison and Probation 100K'!DC25*100</f>
        <v>#VALUE!</v>
      </c>
      <c r="DL26" s="285" t="e">
        <f>'4-5_Prison and Probation 100K'!DL25/'4-5_Prison and Probation 100K'!DD25*100</f>
        <v>#VALUE!</v>
      </c>
      <c r="DM26" s="285" t="e">
        <f>'4-5_Prison and Probation 100K'!DM25/'4-5_Prison and Probation 100K'!DE25*100</f>
        <v>#VALUE!</v>
      </c>
      <c r="DN26" s="285" t="e">
        <f>'4-5_Prison and Probation 100K'!DN25/'4-5_Prison and Probation 100K'!DF25*100</f>
        <v>#VALUE!</v>
      </c>
      <c r="DO26" s="285">
        <f>'4-5_Prison and Probation 100K'!DO25/'4-5_Prison and Probation 100K'!DG25*100</f>
        <v>0.80799489687433568</v>
      </c>
      <c r="DP26" s="346" t="e">
        <f t="shared" si="11"/>
        <v>#VALUE!</v>
      </c>
      <c r="DQ26" s="288" t="s">
        <v>3336</v>
      </c>
      <c r="DR26" s="285" t="e">
        <f>'4-5_Prison and Probation 100K'!DR25/'4-5_Prison and Probation 100K'!DJ25*100</f>
        <v>#VALUE!</v>
      </c>
      <c r="DS26" s="285" t="e">
        <f>'4-5_Prison and Probation 100K'!DS25/'4-5_Prison and Probation 100K'!DK25*100</f>
        <v>#VALUE!</v>
      </c>
      <c r="DT26" s="285" t="e">
        <f>'4-5_Prison and Probation 100K'!DT25/'4-5_Prison and Probation 100K'!DL25*100</f>
        <v>#VALUE!</v>
      </c>
      <c r="DU26" s="285" t="e">
        <f>'4-5_Prison and Probation 100K'!DU25/'4-5_Prison and Probation 100K'!DM25*100</f>
        <v>#VALUE!</v>
      </c>
      <c r="DV26" s="285" t="e">
        <f>'4-5_Prison and Probation 100K'!DV25/'4-5_Prison and Probation 100K'!DN25*100</f>
        <v>#VALUE!</v>
      </c>
      <c r="DW26" s="285">
        <f>'4-5_Prison and Probation 100K'!DW25/'4-5_Prison and Probation 100K'!DO25*100</f>
        <v>36.84210526315789</v>
      </c>
      <c r="DX26" s="346" t="e">
        <f t="shared" si="12"/>
        <v>#VALUE!</v>
      </c>
      <c r="DY26" s="288" t="s">
        <v>3336</v>
      </c>
      <c r="DZ26" s="285" t="e">
        <f>'4-5_Prison and Probation 100K'!DZ25/'4-5_Prison and Probation 100K'!DR25*100</f>
        <v>#VALUE!</v>
      </c>
      <c r="EA26" s="285" t="e">
        <f>'4-5_Prison and Probation 100K'!EA25/'4-5_Prison and Probation 100K'!DS25*100</f>
        <v>#VALUE!</v>
      </c>
      <c r="EB26" s="285">
        <f>'4-5_Prison and Probation 100K'!EB25/'4-5_Prison and Probation 100K'!DT25*100</f>
        <v>25</v>
      </c>
      <c r="EC26" s="285">
        <f>'4-5_Prison and Probation 100K'!EC25/'4-5_Prison and Probation 100K'!DU25*100</f>
        <v>9.0909090909090917</v>
      </c>
      <c r="ED26" s="285">
        <f>'4-5_Prison and Probation 100K'!ED25/'4-5_Prison and Probation 100K'!DV25*100</f>
        <v>25</v>
      </c>
      <c r="EE26" s="285">
        <f>'4-5_Prison and Probation 100K'!EE25/'4-5_Prison and Probation 100K'!DW25*100</f>
        <v>14.285714285714285</v>
      </c>
      <c r="EF26" s="346" t="e">
        <f t="shared" si="13"/>
        <v>#VALUE!</v>
      </c>
      <c r="EG26" s="288" t="s">
        <v>3336</v>
      </c>
      <c r="EH26" s="285" t="e">
        <f>'4-5_Prison and Probation 100K'!EH25/'4-5_Prison and Probation 100K'!DB25*100</f>
        <v>#VALUE!</v>
      </c>
      <c r="EI26" s="285" t="e">
        <f>'4-5_Prison and Probation 100K'!EI25/'4-5_Prison and Probation 100K'!DC25*100</f>
        <v>#VALUE!</v>
      </c>
      <c r="EJ26" s="285" t="e">
        <f>'4-5_Prison and Probation 100K'!EJ25/'4-5_Prison and Probation 100K'!DD25*100</f>
        <v>#VALUE!</v>
      </c>
      <c r="EK26" s="285" t="e">
        <f>'4-5_Prison and Probation 100K'!EK25/'4-5_Prison and Probation 100K'!DE25*100</f>
        <v>#VALUE!</v>
      </c>
      <c r="EL26" s="285" t="e">
        <f>'4-5_Prison and Probation 100K'!EL25/'4-5_Prison and Probation 100K'!DF25*100</f>
        <v>#VALUE!</v>
      </c>
      <c r="EM26" s="285">
        <f>'4-5_Prison and Probation 100K'!EM25/'4-5_Prison and Probation 100K'!DG25*100</f>
        <v>99.19200510312568</v>
      </c>
      <c r="EN26" s="346" t="e">
        <f t="shared" si="14"/>
        <v>#VALUE!</v>
      </c>
      <c r="EO26" s="288" t="s">
        <v>3336</v>
      </c>
      <c r="EP26" s="285" t="e">
        <f>'4-5_Prison and Probation 100K'!EP25/'4-5_Prison and Probation 100K'!EH25*100</f>
        <v>#VALUE!</v>
      </c>
      <c r="EQ26" s="285" t="e">
        <f>'4-5_Prison and Probation 100K'!EQ25/'4-5_Prison and Probation 100K'!EI25*100</f>
        <v>#VALUE!</v>
      </c>
      <c r="ER26" s="285" t="e">
        <f>'4-5_Prison and Probation 100K'!ER25/'4-5_Prison and Probation 100K'!EJ25*100</f>
        <v>#VALUE!</v>
      </c>
      <c r="ES26" s="285" t="e">
        <f>'4-5_Prison and Probation 100K'!ES25/'4-5_Prison and Probation 100K'!EK25*100</f>
        <v>#VALUE!</v>
      </c>
      <c r="ET26" s="285" t="e">
        <f>'4-5_Prison and Probation 100K'!ET25/'4-5_Prison and Probation 100K'!EL25*100</f>
        <v>#VALUE!</v>
      </c>
      <c r="EU26" s="285" t="e">
        <f>'4-5_Prison and Probation 100K'!EU25/'4-5_Prison and Probation 100K'!EM25*100</f>
        <v>#VALUE!</v>
      </c>
      <c r="EV26" s="346" t="e">
        <f t="shared" si="15"/>
        <v>#VALUE!</v>
      </c>
      <c r="EW26" s="288" t="s">
        <v>3336</v>
      </c>
      <c r="EX26" s="285" t="e">
        <f>'4-5_Prison and Probation 100K'!EX25/'4-5_Prison and Probation 100K'!EH25*100</f>
        <v>#VALUE!</v>
      </c>
      <c r="EY26" s="285" t="e">
        <f>'4-5_Prison and Probation 100K'!EY25/'4-5_Prison and Probation 100K'!EI25*100</f>
        <v>#VALUE!</v>
      </c>
      <c r="EZ26" s="285" t="e">
        <f>'4-5_Prison and Probation 100K'!EZ25/'4-5_Prison and Probation 100K'!EJ25*100</f>
        <v>#VALUE!</v>
      </c>
      <c r="FA26" s="285" t="e">
        <f>'4-5_Prison and Probation 100K'!FA25/'4-5_Prison and Probation 100K'!EK25*100</f>
        <v>#VALUE!</v>
      </c>
      <c r="FB26" s="285" t="e">
        <f>'4-5_Prison and Probation 100K'!FB25/'4-5_Prison and Probation 100K'!EL25*100</f>
        <v>#VALUE!</v>
      </c>
      <c r="FC26" s="285">
        <f>'4-5_Prison and Probation 100K'!FC25/'4-5_Prison and Probation 100K'!EM25*100</f>
        <v>100</v>
      </c>
      <c r="FD26" s="346" t="e">
        <f t="shared" si="16"/>
        <v>#VALUE!</v>
      </c>
      <c r="FE26" s="288" t="s">
        <v>3336</v>
      </c>
      <c r="FF26" s="285" t="e">
        <f>'4-5_Prison and Probation 100K'!FF25/'4-5_Prison and Probation 100K'!EH25*100</f>
        <v>#VALUE!</v>
      </c>
      <c r="FG26" s="285" t="e">
        <f>'4-5_Prison and Probation 100K'!FG25/'4-5_Prison and Probation 100K'!EI25*100</f>
        <v>#VALUE!</v>
      </c>
      <c r="FH26" s="285" t="e">
        <f>'4-5_Prison and Probation 100K'!FH25/'4-5_Prison and Probation 100K'!EJ25*100</f>
        <v>#VALUE!</v>
      </c>
      <c r="FI26" s="285" t="e">
        <f>'4-5_Prison and Probation 100K'!FI25/'4-5_Prison and Probation 100K'!EK25*100</f>
        <v>#VALUE!</v>
      </c>
      <c r="FJ26" s="285" t="e">
        <f>'4-5_Prison and Probation 100K'!FJ25/'4-5_Prison and Probation 100K'!EL25*100</f>
        <v>#VALUE!</v>
      </c>
      <c r="FK26" s="285" t="e">
        <f>'4-5_Prison and Probation 100K'!FK25/'4-5_Prison and Probation 100K'!EM25*100</f>
        <v>#VALUE!</v>
      </c>
      <c r="FL26" s="346" t="e">
        <f t="shared" si="17"/>
        <v>#VALUE!</v>
      </c>
      <c r="FM26" s="288" t="s">
        <v>3336</v>
      </c>
      <c r="FN26" s="285" t="e">
        <f>'4-5_Prison and Probation 100K'!FN25/'4-5_Prison and Probation 100K'!FF25*100</f>
        <v>#VALUE!</v>
      </c>
      <c r="FO26" s="285" t="e">
        <f>'4-5_Prison and Probation 100K'!FO25/'4-5_Prison and Probation 100K'!FG25*100</f>
        <v>#VALUE!</v>
      </c>
      <c r="FP26" s="285" t="e">
        <f>'4-5_Prison and Probation 100K'!FP25/'4-5_Prison and Probation 100K'!FH25*100</f>
        <v>#VALUE!</v>
      </c>
      <c r="FQ26" s="285" t="e">
        <f>'4-5_Prison and Probation 100K'!FQ25/'4-5_Prison and Probation 100K'!FI25*100</f>
        <v>#VALUE!</v>
      </c>
      <c r="FR26" s="285" t="e">
        <f>'4-5_Prison and Probation 100K'!FR25/'4-5_Prison and Probation 100K'!FJ25*100</f>
        <v>#VALUE!</v>
      </c>
      <c r="FS26" s="285" t="e">
        <f>'4-5_Prison and Probation 100K'!FS25/'4-5_Prison and Probation 100K'!FK25*100</f>
        <v>#VALUE!</v>
      </c>
      <c r="FT26" s="346" t="e">
        <f t="shared" si="18"/>
        <v>#VALUE!</v>
      </c>
      <c r="FU26" s="288" t="s">
        <v>3336</v>
      </c>
      <c r="FV26" s="285" t="e">
        <f>'4-5_Prison and Probation 100K'!FV25/'4-5_Prison and Probation 100K'!EH25*100</f>
        <v>#VALUE!</v>
      </c>
      <c r="FW26" s="285" t="e">
        <f>'4-5_Prison and Probation 100K'!FW25/'4-5_Prison and Probation 100K'!EI25*100</f>
        <v>#VALUE!</v>
      </c>
      <c r="FX26" s="285" t="e">
        <f>'4-5_Prison and Probation 100K'!FX25/'4-5_Prison and Probation 100K'!EJ25*100</f>
        <v>#VALUE!</v>
      </c>
      <c r="FY26" s="285" t="e">
        <f>'4-5_Prison and Probation 100K'!FY25/'4-5_Prison and Probation 100K'!EK25*100</f>
        <v>#VALUE!</v>
      </c>
      <c r="FZ26" s="285" t="e">
        <f>'4-5_Prison and Probation 100K'!FZ25/'4-5_Prison and Probation 100K'!EL25*100</f>
        <v>#VALUE!</v>
      </c>
      <c r="GA26" s="285">
        <f>'4-5_Prison and Probation 100K'!GA25/'4-5_Prison and Probation 100K'!EM25*100</f>
        <v>0.88960342979635576</v>
      </c>
      <c r="GB26" s="346" t="e">
        <f t="shared" si="19"/>
        <v>#VALUE!</v>
      </c>
      <c r="GC26" s="288" t="s">
        <v>3336</v>
      </c>
      <c r="GE26" s="133">
        <f>'4-5_Prison and Probation'!HA25/'4-5_Prison and Probation 100K'!$G25*100</f>
        <v>240.68364973768186</v>
      </c>
      <c r="GF26" s="285">
        <f>'4-5_Prison and Probation 100K'!GF25/'4-5_Prison and Probation 100K'!GE25*100</f>
        <v>3.79746835443038</v>
      </c>
      <c r="GG26" s="285">
        <f>'4-5_Prison and Probation 100K'!GG25/'4-5_Prison and Probation 100K'!GE25*100</f>
        <v>0.81086113021479866</v>
      </c>
      <c r="GH26" s="285">
        <f>'4-5_Prison and Probation 100K'!GH25/'4-5_Prison and Probation 100K'!GE25*100</f>
        <v>1.080927321860333</v>
      </c>
      <c r="GI26" s="285">
        <f>'4-5_Prison and Probation 100K'!GI25/'4-5_Prison and Probation 100K'!GH25*100</f>
        <v>28.947368421052627</v>
      </c>
      <c r="GJ26" s="288" t="s">
        <v>3336</v>
      </c>
      <c r="GK26" s="133" t="e">
        <f>'4-5_Prison and Probation'!HG25/'4-5_Prison and Probation 100K'!$G25*100</f>
        <v>#VALUE!</v>
      </c>
      <c r="GL26" s="285" t="e">
        <f>'4-5_Prison and Probation 100K'!GL25/'4-5_Prison and Probation 100K'!GK25*100</f>
        <v>#VALUE!</v>
      </c>
      <c r="GM26" s="285" t="e">
        <f>'4-5_Prison and Probation 100K'!GM25/'4-5_Prison and Probation 100K'!GK25*100</f>
        <v>#VALUE!</v>
      </c>
      <c r="GN26" s="285" t="e">
        <f>'4-5_Prison and Probation 100K'!GN25/'4-5_Prison and Probation 100K'!GK25*100</f>
        <v>#VALUE!</v>
      </c>
      <c r="GO26" s="285" t="e">
        <f>'4-5_Prison and Probation 100K'!GO25/'4-5_Prison and Probation 100K'!GN25*100</f>
        <v>#VALUE!</v>
      </c>
      <c r="GP26" s="288" t="s">
        <v>3336</v>
      </c>
      <c r="GQ26" s="133">
        <f>'4-5_Prison and Probation'!HM25/'4-5_Prison and Probation 100K'!$G25*100</f>
        <v>63.534184883108736</v>
      </c>
      <c r="GR26" s="285" t="e">
        <f>'4-5_Prison and Probation 100K'!GR25/'4-5_Prison and Probation 100K'!GQ25*100</f>
        <v>#VALUE!</v>
      </c>
      <c r="GS26" s="285" t="e">
        <f>'4-5_Prison and Probation 100K'!GS25/'4-5_Prison and Probation 100K'!GQ25*100</f>
        <v>#VALUE!</v>
      </c>
      <c r="GT26" s="285" t="e">
        <f>'4-5_Prison and Probation 100K'!GT25/'4-5_Prison and Probation 100K'!GQ25*100</f>
        <v>#VALUE!</v>
      </c>
      <c r="GU26" s="285" t="e">
        <f>'4-5_Prison and Probation 100K'!GU25/'4-5_Prison and Probation 100K'!GT25*100</f>
        <v>#VALUE!</v>
      </c>
      <c r="GV26" s="288" t="s">
        <v>3336</v>
      </c>
      <c r="GW26" s="133">
        <f>'4-5_Prison and Probation'!HS25/'4-5_Prison and Probation 100K'!$G25*100</f>
        <v>14.103493627069398</v>
      </c>
      <c r="GX26" s="285">
        <f>'4-5_Prison and Probation 100K'!GX25/'4-5_Prison and Probation 100K'!GW25*100</f>
        <v>2.1844660194174756</v>
      </c>
      <c r="GY26" s="285">
        <f>'4-5_Prison and Probation 100K'!GY25/'4-5_Prison and Probation 100K'!GW25*100</f>
        <v>0.24271844660194172</v>
      </c>
      <c r="GZ26" s="285">
        <f>'4-5_Prison and Probation 100K'!GZ25/'4-5_Prison and Probation 100K'!GW25*100</f>
        <v>0.72815533980582503</v>
      </c>
      <c r="HA26" s="285" t="e">
        <f>'4-5_Prison and Probation 100K'!HA25/'4-5_Prison and Probation 100K'!GZ25*100</f>
        <v>#VALUE!</v>
      </c>
      <c r="HB26" s="288" t="s">
        <v>3336</v>
      </c>
      <c r="HC26" s="133" t="e">
        <f>'4-5_Prison and Probation'!HY25/'4-5_Prison and Probation 100K'!$G25*100</f>
        <v>#VALUE!</v>
      </c>
      <c r="HD26" s="285" t="e">
        <f>'4-5_Prison and Probation 100K'!HD25/'4-5_Prison and Probation 100K'!HC25*100</f>
        <v>#VALUE!</v>
      </c>
      <c r="HE26" s="285" t="e">
        <f>'4-5_Prison and Probation 100K'!HE25/'4-5_Prison and Probation 100K'!HC25*100</f>
        <v>#VALUE!</v>
      </c>
      <c r="HF26" s="285" t="e">
        <f>'4-5_Prison and Probation 100K'!HF25/'4-5_Prison and Probation 100K'!HC25*100</f>
        <v>#VALUE!</v>
      </c>
      <c r="HG26" s="285" t="e">
        <f>'4-5_Prison and Probation 100K'!HG25/'4-5_Prison and Probation 100K'!HF25*100</f>
        <v>#VALUE!</v>
      </c>
      <c r="HH26" s="288" t="s">
        <v>3336</v>
      </c>
      <c r="HI26" s="133">
        <f>'4-5_Prison and Probation'!IE25/'4-5_Prison and Probation 100K'!$G25*100</f>
        <v>10.74877912354318</v>
      </c>
      <c r="HJ26" s="285">
        <f>'4-5_Prison and Probation 100K'!HJ25/'4-5_Prison and Probation 100K'!HI25*100</f>
        <v>0</v>
      </c>
      <c r="HK26" s="285">
        <f>'4-5_Prison and Probation 100K'!HK25/'4-5_Prison and Probation 100K'!HI25*100</f>
        <v>0.31847133757961787</v>
      </c>
      <c r="HL26" s="285">
        <f>'4-5_Prison and Probation 100K'!HL25/'4-5_Prison and Probation 100K'!HI25*100</f>
        <v>0.31847133757961787</v>
      </c>
      <c r="HM26" s="285" t="e">
        <f>'4-5_Prison and Probation 100K'!HM25/'4-5_Prison and Probation 100K'!HL25*100</f>
        <v>#VALUE!</v>
      </c>
      <c r="HN26" s="288" t="s">
        <v>3336</v>
      </c>
      <c r="HO26" s="133">
        <f>'4-5_Prison and Probation'!IK25/'4-5_Prison and Probation 100K'!$G25*100</f>
        <v>12.015355007527567</v>
      </c>
      <c r="HP26" s="285" t="e">
        <f>'4-5_Prison and Probation 100K'!HP25/'4-5_Prison and Probation 100K'!HO25*100</f>
        <v>#VALUE!</v>
      </c>
      <c r="HQ26" s="285" t="e">
        <f>'4-5_Prison and Probation 100K'!HQ25/'4-5_Prison and Probation 100K'!HO25*100</f>
        <v>#VALUE!</v>
      </c>
      <c r="HR26" s="285" t="e">
        <f>'4-5_Prison and Probation 100K'!HR25/'4-5_Prison and Probation 100K'!HO25*100</f>
        <v>#VALUE!</v>
      </c>
      <c r="HS26" s="285" t="e">
        <f>'4-5_Prison and Probation 100K'!HS25/'4-5_Prison and Probation 100K'!HR25*100</f>
        <v>#VALUE!</v>
      </c>
      <c r="HT26" s="288" t="s">
        <v>3336</v>
      </c>
      <c r="HU26" s="133" t="e">
        <f>'4-5_Prison and Probation'!IQ25/'4-5_Prison and Probation 100K'!$G25*100</f>
        <v>#VALUE!</v>
      </c>
      <c r="HV26" s="285" t="e">
        <f>'4-5_Prison and Probation 100K'!HV25/'4-5_Prison and Probation 100K'!HU25*100</f>
        <v>#VALUE!</v>
      </c>
      <c r="HW26" s="285" t="e">
        <f>'4-5_Prison and Probation 100K'!HW25/'4-5_Prison and Probation 100K'!HU25*100</f>
        <v>#VALUE!</v>
      </c>
      <c r="HX26" s="285" t="e">
        <f>'4-5_Prison and Probation 100K'!HX25/'4-5_Prison and Probation 100K'!HU25*100</f>
        <v>#VALUE!</v>
      </c>
      <c r="HY26" s="285" t="e">
        <f>'4-5_Prison and Probation 100K'!HY25/'4-5_Prison and Probation 100K'!HX25*100</f>
        <v>#VALUE!</v>
      </c>
      <c r="HZ26" s="288" t="s">
        <v>3336</v>
      </c>
      <c r="IA26" s="133">
        <f>'4-5_Prison and Probation'!IW25/'4-5_Prison and Probation 100K'!$G25*100</f>
        <v>34.711025577301861</v>
      </c>
      <c r="IB26" s="285">
        <f>'4-5_Prison and Probation 100K'!IB25/'4-5_Prison and Probation 100K'!IA25*100</f>
        <v>1.3806706114398424</v>
      </c>
      <c r="IC26" s="285">
        <f>'4-5_Prison and Probation 100K'!IC25/'4-5_Prison and Probation 100K'!IA25*100</f>
        <v>2.5641025641025639</v>
      </c>
      <c r="ID26" s="285">
        <f>'4-5_Prison and Probation 100K'!ID25/'4-5_Prison and Probation 100K'!IA25*100</f>
        <v>0.69033530571992119</v>
      </c>
      <c r="IE26" s="285" t="e">
        <f>'4-5_Prison and Probation 100K'!IE25/'4-5_Prison and Probation 100K'!ID25*100</f>
        <v>#VALUE!</v>
      </c>
      <c r="IF26" s="288" t="s">
        <v>3336</v>
      </c>
      <c r="IG26" s="133">
        <f>'4-5_Prison and Probation'!JC25/'4-5_Prison and Probation 100K'!$G25*100</f>
        <v>39.503474868053601</v>
      </c>
      <c r="IH26" s="285">
        <f>'4-5_Prison and Probation 100K'!IH25/'4-5_Prison and Probation 100K'!IG25*100</f>
        <v>3.119584055459272</v>
      </c>
      <c r="II26" s="285">
        <f>'4-5_Prison and Probation 100K'!II25/'4-5_Prison and Probation 100K'!IG25*100</f>
        <v>2.0797227036395141</v>
      </c>
      <c r="IJ26" s="285">
        <f>'4-5_Prison and Probation 100K'!IJ25/'4-5_Prison and Probation 100K'!IG25*100</f>
        <v>0.43327556325823224</v>
      </c>
      <c r="IK26" s="285" t="e">
        <f>'4-5_Prison and Probation 100K'!IK25/'4-5_Prison and Probation 100K'!IJ25*100</f>
        <v>#VALUE!</v>
      </c>
      <c r="IL26" s="288" t="s">
        <v>3336</v>
      </c>
      <c r="IM26" s="133">
        <f>'4-5_Prison and Probation'!JI25/'4-5_Prison and Probation 100K'!$G25*100</f>
        <v>12.631527059195649</v>
      </c>
      <c r="IN26" s="285">
        <f>'4-5_Prison and Probation 100K'!IN25/'4-5_Prison and Probation 100K'!IM25*100</f>
        <v>6.7750677506775059</v>
      </c>
      <c r="IO26" s="285">
        <f>'4-5_Prison and Probation 100K'!IO25/'4-5_Prison and Probation 100K'!IM25*100</f>
        <v>0</v>
      </c>
      <c r="IP26" s="285">
        <f>'4-5_Prison and Probation 100K'!IP25/'4-5_Prison and Probation 100K'!IM25*100</f>
        <v>1.084010840108401</v>
      </c>
      <c r="IQ26" s="285" t="e">
        <f>'4-5_Prison and Probation 100K'!IQ25/'4-5_Prison and Probation 100K'!IP25*100</f>
        <v>#VALUE!</v>
      </c>
      <c r="IR26" s="288" t="s">
        <v>3336</v>
      </c>
      <c r="IS26" s="133">
        <f>'4-5_Prison and Probation'!JO25/'4-5_Prison and Probation 100K'!$G25*100</f>
        <v>30.671675460811116</v>
      </c>
      <c r="IT26" s="285">
        <f>'4-5_Prison and Probation 100K'!IT25/'4-5_Prison and Probation 100K'!IS25*100</f>
        <v>7.1428571428571423</v>
      </c>
      <c r="IU26" s="285">
        <f>'4-5_Prison and Probation 100K'!IU25/'4-5_Prison and Probation 100K'!IS25*100</f>
        <v>0</v>
      </c>
      <c r="IV26" s="285">
        <f>'4-5_Prison and Probation 100K'!IV25/'4-5_Prison and Probation 100K'!IS25*100</f>
        <v>3.125</v>
      </c>
      <c r="IW26" s="285" t="e">
        <f>'4-5_Prison and Probation 100K'!IW25/'4-5_Prison and Probation 100K'!IV25*100</f>
        <v>#VALUE!</v>
      </c>
      <c r="IX26" s="381" t="s">
        <v>3336</v>
      </c>
      <c r="IY26" s="133">
        <f>'4-5_Prison and Probation'!KO25/'4-5_Prison and Probation 100K'!H25*100</f>
        <v>134.2538387666095</v>
      </c>
      <c r="IZ26" s="285">
        <f>'4-5_Prison and Probation'!AO25/'4-5_Prison and Probation'!KO25</f>
        <v>1.8182052604435275</v>
      </c>
      <c r="JA26" s="133">
        <f>'4-5_Prison and Probation 100K'!IZ25/'4-5_Prison and Probation 100K'!IY25*100</f>
        <v>88.164002062919039</v>
      </c>
      <c r="JB26" s="133">
        <f>'4-5_Prison and Probation 100K'!JA25/'4-5_Prison and Probation 100K'!IY25*100</f>
        <v>11.835997937080968</v>
      </c>
      <c r="JC26" s="288" t="s">
        <v>3336</v>
      </c>
      <c r="JD26" s="285">
        <f>'4-5_Prison and Probation 100K'!JC25/'4-5_Prison and Probation 100K'!IY25*100</f>
        <v>10.159876224858174</v>
      </c>
      <c r="JE26" s="285" t="e">
        <f>'4-5_Prison and Probation 100K'!JD25/'4-5_Prison and Probation 100K'!IY25*100</f>
        <v>#VALUE!</v>
      </c>
      <c r="JF26" s="285">
        <f>'4-5_Prison and Probation 100K'!JE25/'4-5_Prison and Probation 100K'!JC25*100</f>
        <v>23.857868020304569</v>
      </c>
      <c r="JG26" s="285" t="e">
        <f>'4-5_Prison and Probation 100K'!JF25/'4-5_Prison and Probation 100K'!JD25*100</f>
        <v>#VALUE!</v>
      </c>
      <c r="JH26" s="285" t="e">
        <f>'4-5_Prison and Probation 100K'!JG25/'4-5_Prison and Probation 100K'!JC25*100</f>
        <v>#VALUE!</v>
      </c>
      <c r="JI26" s="285" t="e">
        <f>'4-5_Prison and Probation 100K'!JH25/'4-5_Prison and Probation 100K'!JD25*100</f>
        <v>#VALUE!</v>
      </c>
      <c r="JJ26" s="285">
        <f>'4-5_Prison and Probation 100K'!JI25/'4-5_Prison and Probation 100K'!JC25*100</f>
        <v>76.142131979695421</v>
      </c>
      <c r="JK26" s="285" t="e">
        <f>'4-5_Prison and Probation 100K'!JJ25/'4-5_Prison and Probation 100K'!JD25*100</f>
        <v>#VALUE!</v>
      </c>
      <c r="JL26" s="285">
        <f>'4-5_Prison and Probation 100K'!JK25/'4-5_Prison and Probation 100K'!IZ25*100</f>
        <v>88.476162620649319</v>
      </c>
      <c r="JM26" s="285">
        <f>'4-5_Prison and Probation 100K'!JL25/'4-5_Prison and Probation 100K'!JA25*100</f>
        <v>100</v>
      </c>
      <c r="JN26" s="288" t="s">
        <v>3336</v>
      </c>
      <c r="JO26" s="285">
        <f>'4-5_Prison and Probation 100K'!JN25/'4-5_Prison and Probation 100K'!JK25*100</f>
        <v>1.0578512396694213</v>
      </c>
      <c r="JP26" s="285" t="e">
        <f>'4-5_Prison and Probation 100K'!JO25/'4-5_Prison and Probation 100K'!JL25</f>
        <v>#VALUE!</v>
      </c>
      <c r="JQ26" s="285">
        <f>'4-5_Prison and Probation 100K'!JP25/'4-5_Prison and Probation 100K'!JK25*100</f>
        <v>62.644628099173552</v>
      </c>
      <c r="JR26" s="285" t="e">
        <f>'4-5_Prison and Probation 100K'!JQ25/'4-5_Prison and Probation 100K'!JL25*100</f>
        <v>#VALUE!</v>
      </c>
      <c r="JS26" s="285" t="e">
        <f>'4-5_Prison and Probation 100K'!JR25/'4-5_Prison and Probation 100K'!JK25*100</f>
        <v>#VALUE!</v>
      </c>
      <c r="JT26" s="285" t="e">
        <f>'4-5_Prison and Probation 100K'!JS25/'4-5_Prison and Probation 100K'!JL25*100</f>
        <v>#VALUE!</v>
      </c>
      <c r="JU26" s="288" t="s">
        <v>3336</v>
      </c>
      <c r="JV26" s="285">
        <f>'4-5_Prison and Probation 100K'!JU25/'4-5_Prison and Probation 100K'!JK25*100</f>
        <v>9.3553719008264462</v>
      </c>
      <c r="JW26" s="285">
        <f>'4-5_Prison and Probation 100K'!JV25/'4-5_Prison and Probation 100K'!JL25*100</f>
        <v>0.4357298474945534</v>
      </c>
      <c r="JX26" s="285">
        <f>'4-5_Prison and Probation 100K'!JW25/'4-5_Prison and Probation 100K'!JK25*100</f>
        <v>1.3223140495867769</v>
      </c>
      <c r="JY26" s="285" t="e">
        <f>'4-5_Prison and Probation 100K'!JX25/'4-5_Prison and Probation 100K'!JL25*100</f>
        <v>#VALUE!</v>
      </c>
      <c r="JZ26" s="285">
        <f>'4-5_Prison and Probation 100K'!JY25/'4-5_Prison and Probation 100K'!JK25*100</f>
        <v>6.8099173553719012</v>
      </c>
      <c r="KA26" s="285">
        <f>'4-5_Prison and Probation 100K'!JZ25/'4-5_Prison and Probation 100K'!JL25*100</f>
        <v>55.773420479302835</v>
      </c>
      <c r="KB26" s="288" t="s">
        <v>3336</v>
      </c>
      <c r="KC26" s="285">
        <f>'4-5_Prison and Probation 100K'!KB25/'4-5_Prison and Probation 100K'!JK25*100</f>
        <v>0.36363636363636365</v>
      </c>
      <c r="KD26" s="285">
        <f>'4-5_Prison and Probation 100K'!KC25/'4-5_Prison and Probation 100K'!JL25*100</f>
        <v>31.372549019607849</v>
      </c>
      <c r="KE26" s="285">
        <f>'4-5_Prison and Probation 100K'!KD25/'4-5_Prison and Probation 100K'!JK25*100</f>
        <v>18.446280991735538</v>
      </c>
      <c r="KF26" s="285">
        <f>'4-5_Prison and Probation 100K'!KE25/'4-5_Prison and Probation 100K'!JL25*100</f>
        <v>13.725490196078431</v>
      </c>
      <c r="KG26" s="288" t="s">
        <v>3336</v>
      </c>
      <c r="KH26" s="285">
        <f>'4-5_Prison and Probation 100K'!KG25</f>
        <v>271.83457012756816</v>
      </c>
      <c r="KI26" s="285">
        <f>'4-5_Prison and Probation 100K'!KH25/'4-5_Prison and Probation 100K'!KG25*100</f>
        <v>11.144692104268984</v>
      </c>
      <c r="KJ26" s="285">
        <f>'4-5_Prison and Probation 100K'!KI25/'4-5_Prison and Probation 100K'!KG25*100</f>
        <v>6.0949502581538848</v>
      </c>
      <c r="KK26" s="285" t="e">
        <f>'4-5_Prison and Probation 100K'!KJ25/'4-5_Prison and Probation 100K'!KG25*100</f>
        <v>#VALUE!</v>
      </c>
      <c r="KL26" s="285" t="e">
        <f>'4-5_Prison and Probation 100K'!KK25/'4-5_Prison and Probation 100K'!KJ25*100</f>
        <v>#VALUE!</v>
      </c>
      <c r="KM26" s="288" t="s">
        <v>3336</v>
      </c>
      <c r="KN26" s="285">
        <f>'4-5_Prison and Probation'!OZ25/G26*100</f>
        <v>412.59565215307629</v>
      </c>
      <c r="KO26" s="285">
        <f>'4-5_Prison and Probation 100K'!KN25/'4-5_Prison and Probation 100K'!KM25*100</f>
        <v>10.412345474155812</v>
      </c>
      <c r="KP26" s="285">
        <f>'4-5_Prison and Probation 100K'!KO25/'4-5_Prison and Probation 100K'!KM25*100</f>
        <v>10.263005060980667</v>
      </c>
      <c r="KQ26" s="285" t="e">
        <f>'4-5_Prison and Probation 100K'!KP25/'4-5_Prison and Probation 100K'!KM25*100</f>
        <v>#VALUE!</v>
      </c>
      <c r="KR26" s="285" t="e">
        <f>'4-5_Prison and Probation 100K'!KQ25/'4-5_Prison and Probation 100K'!KP25*100</f>
        <v>#VALUE!</v>
      </c>
      <c r="KS26" s="288" t="s">
        <v>3336</v>
      </c>
      <c r="KT26" s="285" t="e">
        <f>'4-5_Prison and Probation'!PF25/G26*100</f>
        <v>#VALUE!</v>
      </c>
      <c r="KU26" s="285" t="e">
        <f>'4-5_Prison and Probation'!PG25/'4-5_Prison and Probation'!PF25*100</f>
        <v>#VALUE!</v>
      </c>
      <c r="KV26" s="285" t="e">
        <f>'4-5_Prison and Probation'!PH25/'4-5_Prison and Probation'!PF25*100</f>
        <v>#VALUE!</v>
      </c>
      <c r="KW26" s="285" t="e">
        <f>'4-5_Prison and Probation'!PI25/'4-5_Prison and Probation'!PF25*100</f>
        <v>#VALUE!</v>
      </c>
      <c r="KX26" s="285" t="e">
        <f>'4-5_Prison and Probation'!PJ25/'4-5_Prison and Probation'!PF25*100</f>
        <v>#VALUE!</v>
      </c>
      <c r="KY26" s="285" t="e">
        <f>'4-5_Prison and Probation'!PK25/'4-5_Prison and Probation'!PF25*100</f>
        <v>#VALUE!</v>
      </c>
      <c r="KZ26" s="285" t="e">
        <f>'4-5_Prison and Probation'!PL25/'4-5_Prison and Probation'!PF25*100</f>
        <v>#VALUE!</v>
      </c>
      <c r="LA26" s="288" t="s">
        <v>3336</v>
      </c>
      <c r="LB26" s="285" t="e">
        <f>'4-5_Prison and Probation'!PN25/G26*100</f>
        <v>#VALUE!</v>
      </c>
      <c r="LC26" s="285" t="e">
        <f>'4-5_Prison and Probation'!PO25/G26*100</f>
        <v>#VALUE!</v>
      </c>
      <c r="LD26" s="288" t="s">
        <v>3336</v>
      </c>
      <c r="LE26" s="285" t="e">
        <f>'4-5_Prison and Probation 100K'!LD25/'4-5_Prison and Probation 100K'!LA25*100</f>
        <v>#VALUE!</v>
      </c>
      <c r="LF26" s="285" t="e">
        <f>'4-5_Prison and Probation 100K'!LE25/'4-5_Prison and Probation 100K'!LB25*100</f>
        <v>#VALUE!</v>
      </c>
      <c r="LG26" s="285" t="e">
        <f>'4-5_Prison and Probation 100K'!LF25/'4-5_Prison and Probation 100K'!LA25*100</f>
        <v>#VALUE!</v>
      </c>
      <c r="LH26" s="285" t="e">
        <f>'4-5_Prison and Probation 100K'!LG25/'4-5_Prison and Probation 100K'!LB25*100</f>
        <v>#VALUE!</v>
      </c>
      <c r="LI26" s="285" t="e">
        <f>'4-5_Prison and Probation 100K'!LH25/'4-5_Prison and Probation 100K'!LA25*100</f>
        <v>#VALUE!</v>
      </c>
      <c r="LJ26" s="285" t="e">
        <f>'4-5_Prison and Probation 100K'!LI25/'4-5_Prison and Probation 100K'!LB25*100</f>
        <v>#VALUE!</v>
      </c>
      <c r="LK26" s="288" t="s">
        <v>3336</v>
      </c>
      <c r="LL26" s="285" t="e">
        <f>'4-5_Prison and Probation 100K'!LK25/'4-5_Prison and Probation 100K'!LA25*100</f>
        <v>#VALUE!</v>
      </c>
      <c r="LM26" s="285" t="e">
        <f>'4-5_Prison and Probation 100K'!LL25/'4-5_Prison and Probation 100K'!LB25*100</f>
        <v>#VALUE!</v>
      </c>
      <c r="LN26" s="285" t="e">
        <f>'4-5_Prison and Probation 100K'!LM25/'4-5_Prison and Probation 100K'!LA25*100</f>
        <v>#VALUE!</v>
      </c>
      <c r="LO26" s="285" t="e">
        <f>'4-5_Prison and Probation 100K'!LN25/'4-5_Prison and Probation 100K'!LB25*100</f>
        <v>#VALUE!</v>
      </c>
      <c r="LP26" s="285" t="e">
        <f>'4-5_Prison and Probation 100K'!LO25/'4-5_Prison and Probation 100K'!LA25*100</f>
        <v>#VALUE!</v>
      </c>
      <c r="LQ26" s="285" t="e">
        <f>'4-5_Prison and Probation 100K'!LP25/'4-5_Prison and Probation 100K'!LB25*100</f>
        <v>#VALUE!</v>
      </c>
      <c r="LR26" s="288" t="s">
        <v>3336</v>
      </c>
      <c r="LS26" s="285" t="e">
        <f>'4-5_Prison and Probation 100K'!LR25/'4-5_Prison and Probation 100K'!LA25*100</f>
        <v>#VALUE!</v>
      </c>
      <c r="LT26" s="285" t="e">
        <f>'4-5_Prison and Probation 100K'!LS25/'4-5_Prison and Probation 100K'!LB25*100</f>
        <v>#VALUE!</v>
      </c>
      <c r="LU26" s="285" t="e">
        <f>'4-5_Prison and Probation 100K'!LT25/'4-5_Prison and Probation 100K'!LA25*100</f>
        <v>#VALUE!</v>
      </c>
      <c r="LV26" s="285" t="e">
        <f>'4-5_Prison and Probation 100K'!LU25/'4-5_Prison and Probation 100K'!LB25*100</f>
        <v>#VALUE!</v>
      </c>
      <c r="LW26" s="285" t="e">
        <f>'4-5_Prison and Probation 100K'!LV25/'4-5_Prison and Probation 100K'!LA25*100</f>
        <v>#VALUE!</v>
      </c>
      <c r="LX26" s="285" t="e">
        <f>'4-5_Prison and Probation 100K'!LW25/'4-5_Prison and Probation 100K'!LB25*100</f>
        <v>#VALUE!</v>
      </c>
      <c r="LY26" s="288" t="s">
        <v>3336</v>
      </c>
      <c r="LZ26" s="285" t="e">
        <f>'4-5_Prison and Probation 100K'!LY25/'4-5_Prison and Probation 100K'!LA25*100</f>
        <v>#VALUE!</v>
      </c>
      <c r="MA26" s="285" t="e">
        <f>'4-5_Prison and Probation 100K'!LZ25/'4-5_Prison and Probation 100K'!LB25*100</f>
        <v>#VALUE!</v>
      </c>
      <c r="MB26" s="285" t="e">
        <f>'4-5_Prison and Probation 100K'!MA25/'4-5_Prison and Probation 100K'!LA25*100</f>
        <v>#VALUE!</v>
      </c>
      <c r="MC26" s="285" t="e">
        <f>'4-5_Prison and Probation 100K'!MB25/'4-5_Prison and Probation 100K'!LB25*100</f>
        <v>#VALUE!</v>
      </c>
      <c r="MD26" s="285" t="e">
        <f>'4-5_Prison and Probation 100K'!MC25/'4-5_Prison and Probation 100K'!LA25*100</f>
        <v>#VALUE!</v>
      </c>
      <c r="ME26" s="285" t="e">
        <f>'4-5_Prison and Probation 100K'!MD25/'4-5_Prison and Probation 100K'!LB25*100</f>
        <v>#VALUE!</v>
      </c>
      <c r="MF26" s="288" t="s">
        <v>3336</v>
      </c>
      <c r="MG26" s="285">
        <f>'4-5_Prison and Probation 100K'!MF25</f>
        <v>411.43177161103654</v>
      </c>
      <c r="MH26" s="285">
        <f>'4-5_Prison and Probation 100K'!MG25/'4-5_Prison and Probation 100K'!MF25*100</f>
        <v>68.649638073051008</v>
      </c>
      <c r="MI26" s="285">
        <f>'4-5_Prison and Probation 100K'!MH25/'4-5_Prison and Probation 100K'!MF25*100</f>
        <v>8.295199267825943</v>
      </c>
      <c r="MJ26" s="285">
        <f>'4-5_Prison and Probation 100K'!MI25/'4-5_Prison and Probation 100K'!MF25*100</f>
        <v>2.6790914385556208</v>
      </c>
      <c r="MK26" s="285" t="e">
        <f>'4-5_Prison and Probation 100K'!MJ25/'4-5_Prison and Probation 100K'!MF25*100</f>
        <v>#VALUE!</v>
      </c>
      <c r="ML26" s="285">
        <f>'4-5_Prison and Probation 100K'!MK25/'4-5_Prison and Probation 100K'!MF25*100</f>
        <v>0.84865629420084865</v>
      </c>
      <c r="MM26" s="285">
        <f>'4-5_Prison and Probation 100K'!ML25/'4-5_Prison and Probation 100K'!MF25*100</f>
        <v>19.527414926366589</v>
      </c>
      <c r="MN26" s="288" t="s">
        <v>3336</v>
      </c>
      <c r="MO26" s="285">
        <f>'4-5_Prison and Probation 100K'!MN25</f>
        <v>8.6264087233531246</v>
      </c>
      <c r="MP26" s="288" t="s">
        <v>3336</v>
      </c>
      <c r="MQ26" s="285">
        <f>'4-5_Prison and Probation 100K'!MP25/'4-5_Prison and Probation 100K'!MN25*100</f>
        <v>1.9841269841269844</v>
      </c>
      <c r="MR26" s="285">
        <f>'4-5_Prison and Probation 100K'!MQ25/'4-5_Prison and Probation 100K'!MN25*100</f>
        <v>5.9523809523809526</v>
      </c>
      <c r="MS26" s="285">
        <f>'4-5_Prison and Probation 100K'!MR25/'4-5_Prison and Probation 100K'!MN25*100</f>
        <v>4.7619047619047619</v>
      </c>
      <c r="MT26" s="285">
        <f>'4-5_Prison and Probation 100K'!MS25/'4-5_Prison and Probation 100K'!MN25*100</f>
        <v>80.158730158730179</v>
      </c>
      <c r="MU26" s="288" t="s">
        <v>3336</v>
      </c>
      <c r="MV26" s="285">
        <f>'4-5_Prison and Probation 100K'!MU25/'4-5_Prison and Probation 100K'!MN25*100</f>
        <v>7.1428571428571441</v>
      </c>
      <c r="MW26" s="285" t="e">
        <f>'4-5_Prison and Probation 100K'!MV25/'4-5_Prison and Probation 100K'!MN25*100</f>
        <v>#VALUE!</v>
      </c>
      <c r="MX26" s="285">
        <f>'4-5_Prison and Probation 100K'!MW25/'4-5_Prison and Probation 100K'!MN25*100</f>
        <v>98.015873015873012</v>
      </c>
      <c r="MY26" s="285" t="e">
        <f>'4-5_Prison and Probation 100K'!MX25/'4-5_Prison and Probation 100K'!MN25*100</f>
        <v>#VALUE!</v>
      </c>
      <c r="MZ26" s="288" t="s">
        <v>3336</v>
      </c>
      <c r="NA26" s="285" t="e">
        <f>'4-5_Prison and Probation 100K'!MZ25</f>
        <v>#VALUE!</v>
      </c>
      <c r="NB26" s="285" t="e">
        <f>'4-5_Prison and Probation 100K'!NA25/'4-5_Prison and Probation 100K'!MZ25*100</f>
        <v>#VALUE!</v>
      </c>
      <c r="NC26" s="285" t="e">
        <f>'4-5_Prison and Probation 100K'!NB25/'4-5_Prison and Probation 100K'!MZ25*100</f>
        <v>#VALUE!</v>
      </c>
      <c r="ND26" s="285" t="e">
        <f>'4-5_Prison and Probation 100K'!NC25/'4-5_Prison and Probation 100K'!MZ25*100</f>
        <v>#VALUE!</v>
      </c>
      <c r="NG26" s="133">
        <f t="shared" si="0"/>
        <v>240.68364973768186</v>
      </c>
      <c r="NH26" s="285" t="e">
        <f>'4-5_Prison and Probation'!HG25/'4-5_Prison and Probation'!$HA25*100</f>
        <v>#VALUE!</v>
      </c>
      <c r="NI26" s="285">
        <f>'4-5_Prison and Probation'!HM25/'4-5_Prison and Probation'!$HA25*100</f>
        <v>26.397383018062865</v>
      </c>
      <c r="NJ26" s="285">
        <f>'4-5_Prison and Probation'!HS25/'4-5_Prison and Probation'!$HA25*100</f>
        <v>5.8597639027165407</v>
      </c>
      <c r="NK26" s="285" t="e">
        <f>'4-5_Prison and Probation'!HY25/'4-5_Prison and Probation'!$HA25*100</f>
        <v>#VALUE!</v>
      </c>
      <c r="NL26" s="285">
        <f>'4-5_Prison and Probation'!IE25/'4-5_Prison and Probation'!$HA25*100</f>
        <v>4.4659365666334807</v>
      </c>
      <c r="NM26" s="285">
        <f>'4-5_Prison and Probation'!IK25/'4-5_Prison and Probation'!$HA25*100</f>
        <v>4.9921774996444315</v>
      </c>
      <c r="NN26" s="285" t="e">
        <f>'4-5_Prison and Probation'!IQ25/'4-5_Prison and Probation'!$HA25*100</f>
        <v>#VALUE!</v>
      </c>
      <c r="NO26" s="285">
        <f>'4-5_Prison and Probation'!IW25/'4-5_Prison and Probation'!$HA25*100</f>
        <v>14.421846110083914</v>
      </c>
      <c r="NP26" s="285">
        <f>'4-5_Prison and Probation'!JC25/'4-5_Prison and Probation'!$HA25*100</f>
        <v>16.413028018774</v>
      </c>
      <c r="NQ26" s="285">
        <f>'4-5_Prison and Probation'!JI25/'4-5_Prison and Probation'!$HA25*100</f>
        <v>5.2481866021902999</v>
      </c>
      <c r="NR26" s="285">
        <f>'4-5_Prison and Probation'!JO25/'4-5_Prison and Probation'!$HA25*100</f>
        <v>12.743564215616555</v>
      </c>
      <c r="NU26" s="285">
        <f>'4-5_Prison and Probation'!HA25/'4-5_Prison and Probation 100K'!$G25*100</f>
        <v>240.68364973768186</v>
      </c>
      <c r="NV26" s="285" t="e">
        <f>'4-5_Prison and Probation'!HG25/'4-5_Prison and Probation 100K'!$G25*100</f>
        <v>#VALUE!</v>
      </c>
      <c r="NW26" s="285">
        <f>'4-5_Prison and Probation'!HM25/'4-5_Prison and Probation 100K'!$G25*100</f>
        <v>63.534184883108736</v>
      </c>
      <c r="NX26" s="285">
        <f>'4-5_Prison and Probation'!HS25/'4-5_Prison and Probation 100K'!$G25*100</f>
        <v>14.103493627069398</v>
      </c>
      <c r="NY26" s="285" t="e">
        <f>'4-5_Prison and Probation'!HY25/'4-5_Prison and Probation 100K'!$G25*100</f>
        <v>#VALUE!</v>
      </c>
      <c r="NZ26" s="285">
        <f>'4-5_Prison and Probation'!IE25/'4-5_Prison and Probation 100K'!$G25*100</f>
        <v>10.74877912354318</v>
      </c>
      <c r="OA26" s="285">
        <f>'4-5_Prison and Probation'!IK25/'4-5_Prison and Probation 100K'!$G25*100</f>
        <v>12.015355007527567</v>
      </c>
      <c r="OB26" s="285" t="e">
        <f>'4-5_Prison and Probation'!IQ25/'4-5_Prison and Probation 100K'!$G25*100</f>
        <v>#VALUE!</v>
      </c>
      <c r="OC26" s="285">
        <f>'4-5_Prison and Probation'!IW25/'4-5_Prison and Probation 100K'!$G25*100</f>
        <v>34.711025577301861</v>
      </c>
      <c r="OD26" s="285">
        <f>'4-5_Prison and Probation'!JC25/'4-5_Prison and Probation 100K'!$G25*100</f>
        <v>39.503474868053601</v>
      </c>
      <c r="OE26" s="285">
        <f>'4-5_Prison and Probation'!JI25/'4-5_Prison and Probation 100K'!$G25*100</f>
        <v>12.631527059195649</v>
      </c>
      <c r="OF26" s="285">
        <f>'4-5_Prison and Probation'!JO25/'4-5_Prison and Probation 100K'!$G25*100</f>
        <v>30.671675460811116</v>
      </c>
      <c r="OI26" s="133" t="e">
        <f>10000/'4-5_Prison and Probation'!$AJ25*'4-5_Prison and Probation'!DW25</f>
        <v>#VALUE!</v>
      </c>
      <c r="OJ26" s="133" t="e">
        <f>10000/'4-5_Prison and Probation'!$AJ25*'4-5_Prison and Probation'!DX25</f>
        <v>#VALUE!</v>
      </c>
      <c r="OK26" s="133" t="e">
        <f>10000/'4-5_Prison and Probation'!$AJ25*'4-5_Prison and Probation'!DY25</f>
        <v>#VALUE!</v>
      </c>
      <c r="OL26" s="133" t="e">
        <f>10000/'4-5_Prison and Probation'!$AJ25*'4-5_Prison and Probation'!DZ25</f>
        <v>#VALUE!</v>
      </c>
      <c r="OM26" s="133" t="e">
        <f>10000/'4-5_Prison and Probation'!$AJ25*'4-5_Prison and Probation'!EA25</f>
        <v>#VALUE!</v>
      </c>
      <c r="ON26" s="133">
        <f>10000/'4-5_Prison and Probation'!$AJ25*'4-5_Prison and Probation'!EB25</f>
        <v>39.983164983164983</v>
      </c>
      <c r="OP26" s="133" t="e">
        <f>'4-5_Prison and Probation'!ED25/'4-5_Prison and Probation'!DW25*100</f>
        <v>#VALUE!</v>
      </c>
      <c r="OQ26" s="133" t="e">
        <f>'4-5_Prison and Probation'!EE25/'4-5_Prison and Probation'!DX25*100</f>
        <v>#VALUE!</v>
      </c>
      <c r="OR26" s="133" t="e">
        <f>'4-5_Prison and Probation'!EF25/'4-5_Prison and Probation'!DY25*100</f>
        <v>#VALUE!</v>
      </c>
      <c r="OS26" s="133" t="e">
        <f>'4-5_Prison and Probation'!EG25/'4-5_Prison and Probation'!DZ25*100</f>
        <v>#VALUE!</v>
      </c>
      <c r="OT26" s="133" t="e">
        <f>'4-5_Prison and Probation'!EH25/'4-5_Prison and Probation'!EA25*100</f>
        <v>#VALUE!</v>
      </c>
      <c r="OU26" s="133">
        <f>'4-5_Prison and Probation'!EI25/'4-5_Prison and Probation'!EB25*100</f>
        <v>36.84210526315789</v>
      </c>
      <c r="OW26" s="133" t="e">
        <f>'4-5_Prison and Probation'!EK25/'4-5_Prison and Probation'!ED25*100</f>
        <v>#VALUE!</v>
      </c>
      <c r="OX26" s="133" t="e">
        <f>'4-5_Prison and Probation'!EL25/'4-5_Prison and Probation'!EE25*100</f>
        <v>#VALUE!</v>
      </c>
      <c r="OY26" s="133">
        <f>'4-5_Prison and Probation'!EM25/'4-5_Prison and Probation'!EF25*100</f>
        <v>25</v>
      </c>
      <c r="OZ26" s="133">
        <f>'4-5_Prison and Probation'!EN25/'4-5_Prison and Probation'!EG25*100</f>
        <v>9.0909090909090917</v>
      </c>
      <c r="PA26" s="133">
        <f>'4-5_Prison and Probation'!EO25/'4-5_Prison and Probation'!EH25*100</f>
        <v>25</v>
      </c>
      <c r="PB26" s="133">
        <f>'4-5_Prison and Probation'!EP25/'4-5_Prison and Probation'!EI25*100</f>
        <v>14.285714285714285</v>
      </c>
      <c r="PC26" s="133"/>
      <c r="PF26" s="285">
        <f>'4-5_Prison and Probation'!$AO25/'4-5_Prison and Probation'!LF25</f>
        <v>3.7208443271767808</v>
      </c>
      <c r="PG26" s="285" t="e">
        <f>'4-5_Prison and Probation'!$AO25/'4-5_Prison and Probation'!LH25</f>
        <v>#VALUE!</v>
      </c>
      <c r="PH26" s="285">
        <f>'4-5_Prison and Probation'!$AO25/'4-5_Prison and Probation'!LK25</f>
        <v>24.915194346289752</v>
      </c>
      <c r="PI26" s="285">
        <f>'4-5_Prison and Probation'!$AO25/'4-5_Prison and Probation'!LM25</f>
        <v>176.27500000000001</v>
      </c>
      <c r="PJ26" s="285">
        <f>'4-5_Prison and Probation'!$AO25/'4-5_Prison and Probation'!LO25</f>
        <v>34.228155339805824</v>
      </c>
      <c r="PK26" s="285">
        <f>'4-5_Prison and Probation'!$AO25/'4-5_Prison and Probation'!LR25</f>
        <v>641</v>
      </c>
      <c r="PO26" s="133">
        <f>'4-5_Prison and Probation'!KP25/'4-5_Prison and Probation 100K'!H25*100</f>
        <v>118.36355717974159</v>
      </c>
      <c r="PP26" s="133">
        <f>'4-5_Prison and Probation'!KS25/'4-5_Prison and Probation'!KP25*100</f>
        <v>11.523837379350688</v>
      </c>
      <c r="PQ26" s="133">
        <f>'4-5_Prison and Probation'!LA25/'4-5_Prison and Probation'!KP25*100</f>
        <v>88.476162620649319</v>
      </c>
      <c r="PR26" s="133">
        <f>'4-5_Prison and Probation'!KQ25/'4-5_Prison and Probation 100K'!H25*100</f>
        <v>15.890281586867911</v>
      </c>
      <c r="PS26" s="133" t="e">
        <f>'4-5_Prison and Probation'!KT25/'4-5_Prison and Probation'!KQ25*100</f>
        <v>#VALUE!</v>
      </c>
      <c r="PT26" s="133">
        <f>'4-5_Prison and Probation'!LB25/'4-5_Prison and Probation'!KQ25*100</f>
        <v>100</v>
      </c>
      <c r="PX26" s="133" t="e">
        <f>'4-5_Prison and Probation'!LG25/'4-5_Prison and Probation'!$KQ25*100</f>
        <v>#VALUE!</v>
      </c>
      <c r="PY26" s="133" t="e">
        <f>'4-5_Prison and Probation'!LI25/'4-5_Prison and Probation'!$KQ25*100</f>
        <v>#VALUE!</v>
      </c>
      <c r="PZ26" s="133">
        <f>'4-5_Prison and Probation'!LL25/'4-5_Prison and Probation'!$KQ25*100</f>
        <v>0.4357298474945534</v>
      </c>
      <c r="QA26" s="133" t="e">
        <f>'4-5_Prison and Probation'!LN25/'4-5_Prison and Probation'!$KQ25*100</f>
        <v>#VALUE!</v>
      </c>
      <c r="QB26" s="133">
        <f>'4-5_Prison and Probation'!LP25/'4-5_Prison and Probation'!$KQ25*100</f>
        <v>55.773420479302835</v>
      </c>
      <c r="QC26" s="133">
        <f>'4-5_Prison and Probation'!LS25/'4-5_Prison and Probation'!$KQ25*100</f>
        <v>31.372549019607842</v>
      </c>
    </row>
    <row r="27" spans="1:445">
      <c r="A27" s="285">
        <v>25</v>
      </c>
      <c r="B27" s="292" t="s">
        <v>48</v>
      </c>
      <c r="C27" s="248">
        <v>511.84</v>
      </c>
      <c r="D27" s="248">
        <v>524.85299999999995</v>
      </c>
      <c r="E27" s="248">
        <v>537.03899999999999</v>
      </c>
      <c r="F27" s="248">
        <v>549.67999999999995</v>
      </c>
      <c r="G27" s="248">
        <v>562.95799999999997</v>
      </c>
      <c r="H27" s="248">
        <v>576.24900000000002</v>
      </c>
      <c r="I27" s="288" t="s">
        <v>3336</v>
      </c>
      <c r="J27" s="133">
        <f>'4-5_Prison and Probation 100K'!J26</f>
        <v>125.82056892778995</v>
      </c>
      <c r="K27" s="133">
        <f>'4-5_Prison and Probation 100K'!K26</f>
        <v>125.55896603429915</v>
      </c>
      <c r="L27" s="133">
        <f>'4-5_Prison and Probation 100K'!L26</f>
        <v>133.50985682604056</v>
      </c>
      <c r="M27" s="133">
        <f>'4-5_Prison and Probation 100K'!M26</f>
        <v>119.34216271285112</v>
      </c>
      <c r="N27" s="133">
        <f>'4-5_Prison and Probation 100K'!N26</f>
        <v>118.48130766415967</v>
      </c>
      <c r="O27" s="133">
        <f>'4-5_Prison and Probation 100K'!O26</f>
        <v>125.64013126270066</v>
      </c>
      <c r="P27" s="346">
        <f t="shared" si="1"/>
        <v>-0.14340871816661149</v>
      </c>
      <c r="Q27" s="288" t="s">
        <v>3336</v>
      </c>
      <c r="R27" s="133">
        <f>'4-5_Prison and Probation 100K'!R26/'4-5_Prison and Probation 100K'!J26*100</f>
        <v>38.043478260869563</v>
      </c>
      <c r="S27" s="133">
        <f>'4-5_Prison and Probation 100K'!S26/'4-5_Prison and Probation 100K'!K26*100</f>
        <v>39.301972685887705</v>
      </c>
      <c r="T27" s="133">
        <f>'4-5_Prison and Probation 100K'!T26/'4-5_Prison and Probation 100K'!L26*100</f>
        <v>45.467224546722463</v>
      </c>
      <c r="U27" s="133">
        <f>'4-5_Prison and Probation 100K'!U26/'4-5_Prison and Probation 100K'!M26*100</f>
        <v>43.140243902439025</v>
      </c>
      <c r="V27" s="133">
        <f>'4-5_Prison and Probation 100K'!V26/'4-5_Prison and Probation 100K'!N26*100</f>
        <v>42.578710644677663</v>
      </c>
      <c r="W27" s="133">
        <f>'4-5_Prison and Probation 100K'!W26/'4-5_Prison and Probation 100K'!O26*100</f>
        <v>47.375690607734811</v>
      </c>
      <c r="X27" s="346">
        <f t="shared" si="2"/>
        <v>24.530386740331522</v>
      </c>
      <c r="Y27" s="288" t="s">
        <v>3336</v>
      </c>
      <c r="Z27" s="285">
        <f>'4-5_Prison and Probation 100K'!Z26/'4-5_Prison and Probation 100K'!J26*100</f>
        <v>5.5900621118012417</v>
      </c>
      <c r="AA27" s="285">
        <f>'4-5_Prison and Probation 100K'!AA26/'4-5_Prison and Probation 100K'!K26*100</f>
        <v>4.4006069802731407</v>
      </c>
      <c r="AB27" s="285">
        <f>'4-5_Prison and Probation 100K'!AB26/'4-5_Prison and Probation 100K'!L26*100</f>
        <v>4.6025104602510458</v>
      </c>
      <c r="AC27" s="285">
        <f>'4-5_Prison and Probation 100K'!AC26/'4-5_Prison and Probation 100K'!M26*100</f>
        <v>3.9634146341463414</v>
      </c>
      <c r="AD27" s="285">
        <f>'4-5_Prison and Probation 100K'!AD26/'4-5_Prison and Probation 100K'!N26*100</f>
        <v>5.8470764617691149</v>
      </c>
      <c r="AE27" s="285">
        <f>'4-5_Prison and Probation 100K'!AE26/'4-5_Prison and Probation 100K'!O26*100</f>
        <v>4.972375690607735</v>
      </c>
      <c r="AF27" s="346">
        <f t="shared" si="3"/>
        <v>-11.049723756906062</v>
      </c>
      <c r="AG27" s="288" t="s">
        <v>3336</v>
      </c>
      <c r="AH27" s="285">
        <f>'4-5_Prison and Probation 100K'!AH26/'4-5_Prison and Probation 100K'!J26*100</f>
        <v>68.633540372670794</v>
      </c>
      <c r="AI27" s="285">
        <f>'4-5_Prison and Probation 100K'!AI26/'4-5_Prison and Probation 100K'!K26*100</f>
        <v>68.892261001517454</v>
      </c>
      <c r="AJ27" s="285">
        <f>'4-5_Prison and Probation 100K'!AJ26/'4-5_Prison and Probation 100K'!L26*100</f>
        <v>72.245467224546729</v>
      </c>
      <c r="AK27" s="285">
        <f>'4-5_Prison and Probation 100K'!AK26/'4-5_Prison and Probation 100K'!M26*100</f>
        <v>72.713414634146332</v>
      </c>
      <c r="AL27" s="285">
        <f>'4-5_Prison and Probation 100K'!AL26/'4-5_Prison and Probation 100K'!N26*100</f>
        <v>73.613193403298354</v>
      </c>
      <c r="AM27" s="285">
        <f>'4-5_Prison and Probation 100K'!AM26/'4-5_Prison and Probation 100K'!O26*100</f>
        <v>38.397790055248613</v>
      </c>
      <c r="AN27" s="346">
        <f t="shared" si="4"/>
        <v>-44.053898652533682</v>
      </c>
      <c r="AO27" s="288" t="s">
        <v>3336</v>
      </c>
      <c r="AP27" s="133">
        <f>'4-5_Prison and Probation 100K'!AP26/'4-5_Prison and Probation 100K'!AH26*100</f>
        <v>57.013574660633481</v>
      </c>
      <c r="AQ27" s="133">
        <f>'4-5_Prison and Probation 100K'!AQ26/'4-5_Prison and Probation 100K'!AI26*100</f>
        <v>55.726872246696033</v>
      </c>
      <c r="AR27" s="133">
        <f>'4-5_Prison and Probation 100K'!AR26/'4-5_Prison and Probation 100K'!AJ26*100</f>
        <v>20.849420849420849</v>
      </c>
      <c r="AS27" s="133">
        <f>'4-5_Prison and Probation 100K'!AS26/'4-5_Prison and Probation 100K'!AK26*100</f>
        <v>58.280922431865832</v>
      </c>
      <c r="AT27" s="133">
        <f>'4-5_Prison and Probation 100K'!AT26/'4-5_Prison and Probation 100K'!AL26*100</f>
        <v>57.433808553971488</v>
      </c>
      <c r="AU27" s="341" t="s">
        <v>1183</v>
      </c>
      <c r="AV27" s="347" t="s">
        <v>1183</v>
      </c>
      <c r="AW27" s="288" t="s">
        <v>3336</v>
      </c>
      <c r="AX27" s="341" t="s">
        <v>1183</v>
      </c>
      <c r="AY27" s="285">
        <f>'4-5_Prison and Probation 100K'!AY26/'4-5_Prison and Probation 100K'!K26*100</f>
        <v>0.15174506828528073</v>
      </c>
      <c r="AZ27" s="285">
        <f>'4-5_Prison and Probation 100K'!AZ26/'4-5_Prison and Probation 100K'!L26*100</f>
        <v>0.1394700139470014</v>
      </c>
      <c r="BA27" s="285">
        <f>'4-5_Prison and Probation 100K'!BA26/'4-5_Prison and Probation 100K'!M26*100</f>
        <v>0.76219512195121963</v>
      </c>
      <c r="BB27" s="285">
        <f>'4-5_Prison and Probation 100K'!BB26/'4-5_Prison and Probation 100K'!N26*100</f>
        <v>0.14992503748125938</v>
      </c>
      <c r="BC27" s="285">
        <f>'4-5_Prison and Probation 100K'!BC26/'4-5_Prison and Probation 100K'!O26*100</f>
        <v>0.27624309392265189</v>
      </c>
      <c r="BD27" s="341" t="s">
        <v>1183</v>
      </c>
      <c r="BE27" s="288" t="s">
        <v>3336</v>
      </c>
      <c r="BF27" s="133">
        <f>'4-5_Prison and Probation 100K'!BF26</f>
        <v>212.95717411691152</v>
      </c>
      <c r="BG27" s="133">
        <f>'4-5_Prison and Probation 100K'!BG26</f>
        <v>158.520576237537</v>
      </c>
      <c r="BH27" s="133">
        <f>'4-5_Prison and Probation 100K'!BH26</f>
        <v>146.54429194155361</v>
      </c>
      <c r="BI27" s="133">
        <f>'4-5_Prison and Probation 100K'!BI26</f>
        <v>172.82782709940329</v>
      </c>
      <c r="BJ27" s="133">
        <f>'4-5_Prison and Probation 100K'!BJ26</f>
        <v>168.57385453266497</v>
      </c>
      <c r="BK27" s="338">
        <f>'4-5_Prison and Probation 100K'!BK26</f>
        <v>170.41244323200559</v>
      </c>
      <c r="BL27" s="346">
        <f t="shared" si="21"/>
        <v>-19.978068858835101</v>
      </c>
      <c r="BM27" s="288" t="s">
        <v>3336</v>
      </c>
      <c r="BN27" s="133">
        <f>'4-5_Prison and Probation 100K'!BN26/'4-5_Prison and Probation 100K'!BF26*100</f>
        <v>63.394495412844044</v>
      </c>
      <c r="BO27" s="133">
        <f>'4-5_Prison and Probation 100K'!BO26/'4-5_Prison and Probation 100K'!BG26*100</f>
        <v>85.336538461538453</v>
      </c>
      <c r="BP27" s="133">
        <f>'4-5_Prison and Probation 100K'!BP26/'4-5_Prison and Probation 100K'!BH26*100</f>
        <v>81.067344345616249</v>
      </c>
      <c r="BQ27" s="133">
        <f>'4-5_Prison and Probation 100K'!BQ26/'4-5_Prison and Probation 100K'!BI26*100</f>
        <v>71.05263157894737</v>
      </c>
      <c r="BR27" s="133">
        <f>'4-5_Prison and Probation 100K'!BR26/'4-5_Prison and Probation 100K'!BJ26*100</f>
        <v>67.966280295047426</v>
      </c>
      <c r="BS27" s="338">
        <f>'4-5_Prison and Probation 100K'!BS26/'4-5_Prison and Probation 100K'!BK26*100</f>
        <v>67.413441955193491</v>
      </c>
      <c r="BT27" s="346">
        <f t="shared" si="22"/>
        <v>6.3395828236771337</v>
      </c>
      <c r="BU27" s="288" t="s">
        <v>3336</v>
      </c>
      <c r="BV27" s="285" t="e">
        <f>'4-5_Prison and Probation 100K'!BV26/'4-5_Prison and Probation 100K'!BF26*100</f>
        <v>#VALUE!</v>
      </c>
      <c r="BW27" s="285" t="e">
        <f>'4-5_Prison and Probation 100K'!BW26/'4-5_Prison and Probation 100K'!BG26*100</f>
        <v>#VALUE!</v>
      </c>
      <c r="BX27" s="285" t="e">
        <f>'4-5_Prison and Probation 100K'!BX26/'4-5_Prison and Probation 100K'!BH26*100</f>
        <v>#VALUE!</v>
      </c>
      <c r="BY27" s="285" t="e">
        <f>'4-5_Prison and Probation 100K'!BY26/'4-5_Prison and Probation 100K'!BI26*100</f>
        <v>#VALUE!</v>
      </c>
      <c r="BZ27" s="285" t="e">
        <f>'4-5_Prison and Probation 100K'!BZ26/'4-5_Prison and Probation 100K'!BJ26*100</f>
        <v>#VALUE!</v>
      </c>
      <c r="CA27" s="285" t="e">
        <f>'4-5_Prison and Probation 100K'!CA26/'4-5_Prison and Probation 100K'!BK26*100</f>
        <v>#VALUE!</v>
      </c>
      <c r="CB27" s="346" t="e">
        <f t="shared" si="6"/>
        <v>#VALUE!</v>
      </c>
      <c r="CC27" s="288" t="s">
        <v>3336</v>
      </c>
      <c r="CD27" s="285" t="e">
        <f>'4-5_Prison and Probation 100K'!CD26/'4-5_Prison and Probation 100K'!BF26*100</f>
        <v>#VALUE!</v>
      </c>
      <c r="CE27" s="285" t="e">
        <f>'4-5_Prison and Probation 100K'!CE26/'4-5_Prison and Probation 100K'!BG26*100</f>
        <v>#VALUE!</v>
      </c>
      <c r="CF27" s="285" t="e">
        <f>'4-5_Prison and Probation 100K'!CF26/'4-5_Prison and Probation 100K'!BH26*100</f>
        <v>#VALUE!</v>
      </c>
      <c r="CG27" s="285" t="e">
        <f>'4-5_Prison and Probation 100K'!CG26/'4-5_Prison and Probation 100K'!BI26*100</f>
        <v>#VALUE!</v>
      </c>
      <c r="CH27" s="285" t="e">
        <f>'4-5_Prison and Probation 100K'!CH26/'4-5_Prison and Probation 100K'!BJ26*100</f>
        <v>#VALUE!</v>
      </c>
      <c r="CI27" s="285" t="e">
        <f>'4-5_Prison and Probation 100K'!CI26/'4-5_Prison and Probation 100K'!BK26*100</f>
        <v>#VALUE!</v>
      </c>
      <c r="CJ27" s="346" t="e">
        <f t="shared" si="7"/>
        <v>#VALUE!</v>
      </c>
      <c r="CK27" s="288" t="s">
        <v>3336</v>
      </c>
      <c r="CL27" s="285" t="e">
        <f>'4-5_Prison and Probation 100K'!CL26/'4-5_Prison and Probation 100K'!CD26*100</f>
        <v>#VALUE!</v>
      </c>
      <c r="CM27" s="285" t="e">
        <f>'4-5_Prison and Probation 100K'!CM26/'4-5_Prison and Probation 100K'!CE26*100</f>
        <v>#VALUE!</v>
      </c>
      <c r="CN27" s="285" t="e">
        <f>'4-5_Prison and Probation 100K'!CN26/'4-5_Prison and Probation 100K'!CF26*100</f>
        <v>#VALUE!</v>
      </c>
      <c r="CO27" s="285" t="e">
        <f>'4-5_Prison and Probation 100K'!CO26/'4-5_Prison and Probation 100K'!CG26*100</f>
        <v>#VALUE!</v>
      </c>
      <c r="CP27" s="285" t="e">
        <f>'4-5_Prison and Probation 100K'!CP26/'4-5_Prison and Probation 100K'!CH26*100</f>
        <v>#VALUE!</v>
      </c>
      <c r="CQ27" s="285" t="e">
        <f>'4-5_Prison and Probation 100K'!CQ26/'4-5_Prison and Probation 100K'!CI26*100</f>
        <v>#VALUE!</v>
      </c>
      <c r="CR27" s="346" t="e">
        <f t="shared" si="8"/>
        <v>#VALUE!</v>
      </c>
      <c r="CS27" s="288" t="s">
        <v>3336</v>
      </c>
      <c r="CT27" s="285" t="e">
        <f>'4-5_Prison and Probation 100K'!CT26/'4-5_Prison and Probation 100K'!BF26*100</f>
        <v>#VALUE!</v>
      </c>
      <c r="CU27" s="285" t="e">
        <f>'4-5_Prison and Probation 100K'!CU26/'4-5_Prison and Probation 100K'!BG26*100</f>
        <v>#VALUE!</v>
      </c>
      <c r="CV27" s="285" t="e">
        <f>'4-5_Prison and Probation 100K'!CV26/'4-5_Prison and Probation 100K'!BH26*100</f>
        <v>#VALUE!</v>
      </c>
      <c r="CW27" s="285" t="e">
        <f>'4-5_Prison and Probation 100K'!CW26/'4-5_Prison and Probation 100K'!BI26*100</f>
        <v>#VALUE!</v>
      </c>
      <c r="CX27" s="285" t="e">
        <f>'4-5_Prison and Probation 100K'!CX26/'4-5_Prison and Probation 100K'!BJ26*100</f>
        <v>#VALUE!</v>
      </c>
      <c r="CY27" s="285" t="e">
        <f>'4-5_Prison and Probation 100K'!CY26/'4-5_Prison and Probation 100K'!BK26*100</f>
        <v>#VALUE!</v>
      </c>
      <c r="CZ27" s="346" t="e">
        <f t="shared" si="9"/>
        <v>#VALUE!</v>
      </c>
      <c r="DA27" s="288" t="s">
        <v>3336</v>
      </c>
      <c r="DB27" s="133">
        <f>'4-5_Prison and Probation'!DP26/C27*100</f>
        <v>202.2116286339481</v>
      </c>
      <c r="DC27" s="133">
        <f>'4-5_Prison and Probation'!DQ26/D27*100</f>
        <v>224.63432618275979</v>
      </c>
      <c r="DD27" s="133">
        <f>'4-5_Prison and Probation'!DR26/E27*100</f>
        <v>147.47532302123309</v>
      </c>
      <c r="DE27" s="133">
        <f>'4-5_Prison and Probation'!DS26/F27*100</f>
        <v>167.37010624363268</v>
      </c>
      <c r="DF27" s="133">
        <f>'4-5_Prison and Probation'!DT26/G27*100</f>
        <v>155.07373551845788</v>
      </c>
      <c r="DG27" s="133">
        <f>'4-5_Prison and Probation'!DU26/H27*100</f>
        <v>175.01114969396909</v>
      </c>
      <c r="DH27" s="346">
        <f t="shared" si="10"/>
        <v>-13.451490957138986</v>
      </c>
      <c r="DI27" s="288" t="s">
        <v>3336</v>
      </c>
      <c r="DJ27" s="285">
        <f>'4-5_Prison and Probation 100K'!DJ26/'4-5_Prison and Probation 100K'!DB26*100</f>
        <v>0.19323671497584544</v>
      </c>
      <c r="DK27" s="285">
        <f>'4-5_Prison and Probation 100K'!DK26/'4-5_Prison and Probation 100K'!DC26*100</f>
        <v>0.2544529262086514</v>
      </c>
      <c r="DL27" s="285">
        <f>'4-5_Prison and Probation 100K'!DL26/'4-5_Prison and Probation 100K'!DD26*100</f>
        <v>0.12626262626262624</v>
      </c>
      <c r="DM27" s="285">
        <f>'4-5_Prison and Probation 100K'!DM26/'4-5_Prison and Probation 100K'!DE26*100</f>
        <v>0.10869565217391303</v>
      </c>
      <c r="DN27" s="285">
        <f>'4-5_Prison and Probation 100K'!DN26/'4-5_Prison and Probation 100K'!DF26*100</f>
        <v>0.11454753722794958</v>
      </c>
      <c r="DO27" s="285">
        <f>'4-5_Prison and Probation 100K'!DO26/'4-5_Prison and Probation 100K'!DG26*100</f>
        <v>0.19831432821021316</v>
      </c>
      <c r="DP27" s="346">
        <f t="shared" si="11"/>
        <v>2.6276648487853009</v>
      </c>
      <c r="DQ27" s="288" t="s">
        <v>3336</v>
      </c>
      <c r="DR27" s="285">
        <f>'4-5_Prison and Probation 100K'!DR26/'4-5_Prison and Probation 100K'!DJ26*100</f>
        <v>100</v>
      </c>
      <c r="DS27" s="285">
        <f>'4-5_Prison and Probation 100K'!DS26/'4-5_Prison and Probation 100K'!DK26*100</f>
        <v>66.666666666666671</v>
      </c>
      <c r="DT27" s="285">
        <f>'4-5_Prison and Probation 100K'!DT26/'4-5_Prison and Probation 100K'!DL26*100</f>
        <v>100</v>
      </c>
      <c r="DU27" s="285">
        <f>'4-5_Prison and Probation 100K'!DU26/'4-5_Prison and Probation 100K'!DM26*100</f>
        <v>0</v>
      </c>
      <c r="DV27" s="285">
        <f>'4-5_Prison and Probation 100K'!DV26/'4-5_Prison and Probation 100K'!DN26*100</f>
        <v>0</v>
      </c>
      <c r="DW27" s="285">
        <f>'4-5_Prison and Probation 100K'!DW26/'4-5_Prison and Probation 100K'!DO26*100</f>
        <v>0</v>
      </c>
      <c r="DX27" s="346">
        <f t="shared" si="12"/>
        <v>-100</v>
      </c>
      <c r="DY27" s="288" t="s">
        <v>3336</v>
      </c>
      <c r="DZ27" s="285" t="e">
        <f>'4-5_Prison and Probation 100K'!DZ26/'4-5_Prison and Probation 100K'!DR26*100</f>
        <v>#VALUE!</v>
      </c>
      <c r="EA27" s="285" t="e">
        <f>'4-5_Prison and Probation 100K'!EA26/'4-5_Prison and Probation 100K'!DS26*100</f>
        <v>#VALUE!</v>
      </c>
      <c r="EB27" s="285">
        <f>'4-5_Prison and Probation 100K'!EB26/'4-5_Prison and Probation 100K'!DT26*100</f>
        <v>100</v>
      </c>
      <c r="EC27" s="285" t="e">
        <f>'4-5_Prison and Probation 100K'!EC26/'4-5_Prison and Probation 100K'!DU26*100</f>
        <v>#DIV/0!</v>
      </c>
      <c r="ED27" s="285" t="e">
        <f>'4-5_Prison and Probation 100K'!ED26/'4-5_Prison and Probation 100K'!DV26*100</f>
        <v>#DIV/0!</v>
      </c>
      <c r="EE27" s="285" t="e">
        <f>'4-5_Prison and Probation 100K'!EE26/'4-5_Prison and Probation 100K'!DW26*100</f>
        <v>#DIV/0!</v>
      </c>
      <c r="EF27" s="346" t="e">
        <f t="shared" si="13"/>
        <v>#DIV/0!</v>
      </c>
      <c r="EG27" s="288" t="s">
        <v>3336</v>
      </c>
      <c r="EH27" s="285">
        <f>'4-5_Prison and Probation 100K'!EH26/'4-5_Prison and Probation 100K'!DB26*100</f>
        <v>99.806763285024175</v>
      </c>
      <c r="EI27" s="285">
        <f>'4-5_Prison and Probation 100K'!EI26/'4-5_Prison and Probation 100K'!DC26*100</f>
        <v>99.745547073791343</v>
      </c>
      <c r="EJ27" s="285">
        <f>'4-5_Prison and Probation 100K'!EJ26/'4-5_Prison and Probation 100K'!DD26*100</f>
        <v>99.873737373737384</v>
      </c>
      <c r="EK27" s="285">
        <f>'4-5_Prison and Probation 100K'!EK26/'4-5_Prison and Probation 100K'!DE26*100</f>
        <v>99.891304347826093</v>
      </c>
      <c r="EL27" s="285">
        <f>'4-5_Prison and Probation 100K'!EL26/'4-5_Prison and Probation 100K'!DF26*100</f>
        <v>99.885452462772037</v>
      </c>
      <c r="EM27" s="285">
        <f>'4-5_Prison and Probation 100K'!EM26/'4-5_Prison and Probation 100K'!DG26*100</f>
        <v>99.801685671789784</v>
      </c>
      <c r="EN27" s="346">
        <f t="shared" si="14"/>
        <v>-5.0874440441361912E-3</v>
      </c>
      <c r="EO27" s="288" t="s">
        <v>3336</v>
      </c>
      <c r="EP27" s="285">
        <f>'4-5_Prison and Probation 100K'!EP26/'4-5_Prison and Probation 100K'!EH26*100</f>
        <v>31.364956437560505</v>
      </c>
      <c r="EQ27" s="285">
        <f>'4-5_Prison and Probation 100K'!EQ26/'4-5_Prison and Probation 100K'!EI26*100</f>
        <v>34.523809523809518</v>
      </c>
      <c r="ER27" s="285">
        <f>'4-5_Prison and Probation 100K'!ER26/'4-5_Prison and Probation 100K'!EJ26*100</f>
        <v>47.787610619469028</v>
      </c>
      <c r="ES27" s="285">
        <f>'4-5_Prison and Probation 100K'!ES26/'4-5_Prison and Probation 100K'!EK26*100</f>
        <v>55.277475516866161</v>
      </c>
      <c r="ET27" s="285">
        <f>'4-5_Prison and Probation 100K'!ET26/'4-5_Prison and Probation 100K'!EL26*100</f>
        <v>46.788990825688074</v>
      </c>
      <c r="EU27" s="285">
        <f>'4-5_Prison and Probation 100K'!EU26/'4-5_Prison and Probation 100K'!EM26*100</f>
        <v>42.622950819672134</v>
      </c>
      <c r="EV27" s="346">
        <f t="shared" si="15"/>
        <v>35.893543817041092</v>
      </c>
      <c r="EW27" s="288" t="s">
        <v>3336</v>
      </c>
      <c r="EX27" s="285">
        <f>'4-5_Prison and Probation 100K'!EX26/'4-5_Prison and Probation 100K'!EH26*100</f>
        <v>40.367860600193609</v>
      </c>
      <c r="EY27" s="285">
        <f>'4-5_Prison and Probation 100K'!EY26/'4-5_Prison and Probation 100K'!EI26*100</f>
        <v>51.700680272108848</v>
      </c>
      <c r="EZ27" s="285">
        <f>'4-5_Prison and Probation 100K'!EZ26/'4-5_Prison and Probation 100K'!EJ26*100</f>
        <v>48.166877370417197</v>
      </c>
      <c r="FA27" s="285">
        <f>'4-5_Prison and Probation 100K'!FA26/'4-5_Prison and Probation 100K'!EK26*100</f>
        <v>41.458106637649614</v>
      </c>
      <c r="FB27" s="285">
        <f>'4-5_Prison and Probation 100K'!FB26/'4-5_Prison and Probation 100K'!EL26*100</f>
        <v>48.509174311926607</v>
      </c>
      <c r="FC27" s="285">
        <f>'4-5_Prison and Probation 100K'!FC26/'4-5_Prison and Probation 100K'!EM26*100</f>
        <v>52.906110283159471</v>
      </c>
      <c r="FD27" s="346">
        <f t="shared" si="16"/>
        <v>31.059980629505361</v>
      </c>
      <c r="FE27" s="288" t="s">
        <v>3336</v>
      </c>
      <c r="FF27" s="285" t="e">
        <f>'4-5_Prison and Probation 100K'!FF26/'4-5_Prison and Probation 100K'!EH26*100</f>
        <v>#VALUE!</v>
      </c>
      <c r="FG27" s="285" t="e">
        <f>'4-5_Prison and Probation 100K'!FG26/'4-5_Prison and Probation 100K'!EI26*100</f>
        <v>#VALUE!</v>
      </c>
      <c r="FH27" s="285" t="e">
        <f>'4-5_Prison and Probation 100K'!FH26/'4-5_Prison and Probation 100K'!EJ26*100</f>
        <v>#VALUE!</v>
      </c>
      <c r="FI27" s="285" t="e">
        <f>'4-5_Prison and Probation 100K'!FI26/'4-5_Prison and Probation 100K'!EK26*100</f>
        <v>#VALUE!</v>
      </c>
      <c r="FJ27" s="285">
        <f>'4-5_Prison and Probation 100K'!FJ26/'4-5_Prison and Probation 100K'!EL26*100</f>
        <v>3.2110091743119269</v>
      </c>
      <c r="FK27" s="285">
        <f>'4-5_Prison and Probation 100K'!FK26/'4-5_Prison and Probation 100K'!EM26*100</f>
        <v>3.3283656234475911</v>
      </c>
      <c r="FL27" s="346" t="e">
        <f t="shared" si="17"/>
        <v>#VALUE!</v>
      </c>
      <c r="FM27" s="288" t="s">
        <v>3336</v>
      </c>
      <c r="FN27" s="285" t="e">
        <f>'4-5_Prison and Probation 100K'!FN26/'4-5_Prison and Probation 100K'!FF26*100</f>
        <v>#VALUE!</v>
      </c>
      <c r="FO27" s="285" t="e">
        <f>'4-5_Prison and Probation 100K'!FO26/'4-5_Prison and Probation 100K'!FG26*100</f>
        <v>#VALUE!</v>
      </c>
      <c r="FP27" s="285" t="e">
        <f>'4-5_Prison and Probation 100K'!FP26/'4-5_Prison and Probation 100K'!FH26*100</f>
        <v>#VALUE!</v>
      </c>
      <c r="FQ27" s="285" t="e">
        <f>'4-5_Prison and Probation 100K'!FQ26/'4-5_Prison and Probation 100K'!FI26*100</f>
        <v>#VALUE!</v>
      </c>
      <c r="FR27" s="285">
        <f>'4-5_Prison and Probation 100K'!FR26/'4-5_Prison and Probation 100K'!FJ26*100</f>
        <v>100</v>
      </c>
      <c r="FS27" s="285">
        <f>'4-5_Prison and Probation 100K'!FS26/'4-5_Prison and Probation 100K'!FK26*100</f>
        <v>92.537313432835816</v>
      </c>
      <c r="FT27" s="346" t="e">
        <f t="shared" si="18"/>
        <v>#VALUE!</v>
      </c>
      <c r="FU27" s="288" t="s">
        <v>3336</v>
      </c>
      <c r="FV27" s="285">
        <f>'4-5_Prison and Probation 100K'!FV26/'4-5_Prison and Probation 100K'!EH26*100</f>
        <v>28.460793804453051</v>
      </c>
      <c r="FW27" s="285">
        <f>'4-5_Prison and Probation 100K'!FW26/'4-5_Prison and Probation 100K'!EI26*100</f>
        <v>14.030612244897958</v>
      </c>
      <c r="FX27" s="285">
        <f>'4-5_Prison and Probation 100K'!FX26/'4-5_Prison and Probation 100K'!EJ26*100</f>
        <v>4.1719342604298353</v>
      </c>
      <c r="FY27" s="285">
        <f>'4-5_Prison and Probation 100K'!FY26/'4-5_Prison and Probation 100K'!EK26*100</f>
        <v>3.3732317736670292</v>
      </c>
      <c r="FZ27" s="285">
        <f>'4-5_Prison and Probation 100K'!FZ26/'4-5_Prison and Probation 100K'!EL26*100</f>
        <v>1.6055045871559634</v>
      </c>
      <c r="GA27" s="285">
        <f>'4-5_Prison and Probation 100K'!GA26/'4-5_Prison and Probation 100K'!EM26*100</f>
        <v>3.129657228017884</v>
      </c>
      <c r="GB27" s="346">
        <f t="shared" si="19"/>
        <v>-89.003619331488181</v>
      </c>
      <c r="GC27" s="288" t="s">
        <v>3336</v>
      </c>
      <c r="GE27" s="133">
        <f>'4-5_Prison and Probation'!HA26/'4-5_Prison and Probation 100K'!$G26*100</f>
        <v>67.855861360883054</v>
      </c>
      <c r="GF27" s="285">
        <f>'4-5_Prison and Probation 100K'!GF26/'4-5_Prison and Probation 100K'!GE26*100</f>
        <v>10.471204188481675</v>
      </c>
      <c r="GG27" s="285">
        <f>'4-5_Prison and Probation 100K'!GG26/'4-5_Prison and Probation 100K'!GE26*100</f>
        <v>0.54882868539708163</v>
      </c>
      <c r="GH27" s="285">
        <f>'4-5_Prison and Probation 100K'!GH26/'4-5_Prison and Probation 100K'!GE26*100</f>
        <v>135.0785340314136</v>
      </c>
      <c r="GI27" s="285" t="e">
        <f>'4-5_Prison and Probation 100K'!GI26/'4-5_Prison and Probation 100K'!GH26*100</f>
        <v>#VALUE!</v>
      </c>
      <c r="GJ27" s="288" t="s">
        <v>3336</v>
      </c>
      <c r="GK27" s="133" t="e">
        <f>'4-5_Prison and Probation'!HG26/'4-5_Prison and Probation 100K'!$G26*100</f>
        <v>#VALUE!</v>
      </c>
      <c r="GL27" s="285" t="e">
        <f>'4-5_Prison and Probation 100K'!GL26/'4-5_Prison and Probation 100K'!GK26*100</f>
        <v>#VALUE!</v>
      </c>
      <c r="GM27" s="285" t="e">
        <f>'4-5_Prison and Probation 100K'!GM26/'4-5_Prison and Probation 100K'!GK26*100</f>
        <v>#VALUE!</v>
      </c>
      <c r="GN27" s="285" t="e">
        <f>'4-5_Prison and Probation 100K'!GN26/'4-5_Prison and Probation 100K'!GK26*100</f>
        <v>#VALUE!</v>
      </c>
      <c r="GO27" s="285" t="e">
        <f>'4-5_Prison and Probation 100K'!GO26/'4-5_Prison and Probation 100K'!GN26*100</f>
        <v>#VALUE!</v>
      </c>
      <c r="GP27" s="288" t="s">
        <v>3336</v>
      </c>
      <c r="GQ27" s="133">
        <f>'4-5_Prison and Probation'!HM26/'4-5_Prison and Probation 100K'!$G26*100</f>
        <v>11.19088813019799</v>
      </c>
      <c r="GR27" s="285" t="e">
        <f>'4-5_Prison and Probation 100K'!GR26/'4-5_Prison and Probation 100K'!GQ26*100</f>
        <v>#VALUE!</v>
      </c>
      <c r="GS27" s="285" t="e">
        <f>'4-5_Prison and Probation 100K'!GS26/'4-5_Prison and Probation 100K'!GQ26*100</f>
        <v>#VALUE!</v>
      </c>
      <c r="GT27" s="285" t="e">
        <f>'4-5_Prison and Probation 100K'!GT26/'4-5_Prison and Probation 100K'!GQ26*100</f>
        <v>#VALUE!</v>
      </c>
      <c r="GU27" s="285" t="e">
        <f>'4-5_Prison and Probation 100K'!GU26/'4-5_Prison and Probation 100K'!GT26*100</f>
        <v>#VALUE!</v>
      </c>
      <c r="GV27" s="288" t="s">
        <v>3336</v>
      </c>
      <c r="GW27" s="133">
        <f>'4-5_Prison and Probation'!HS26/'4-5_Prison and Probation 100K'!$G26*100</f>
        <v>7.815858376646216</v>
      </c>
      <c r="GX27" s="285" t="e">
        <f>'4-5_Prison and Probation 100K'!GX26/'4-5_Prison and Probation 100K'!GW26*100</f>
        <v>#VALUE!</v>
      </c>
      <c r="GY27" s="285" t="e">
        <f>'4-5_Prison and Probation 100K'!GY26/'4-5_Prison and Probation 100K'!GW26*100</f>
        <v>#VALUE!</v>
      </c>
      <c r="GZ27" s="285" t="e">
        <f>'4-5_Prison and Probation 100K'!GZ26/'4-5_Prison and Probation 100K'!GW26*100</f>
        <v>#VALUE!</v>
      </c>
      <c r="HA27" s="285" t="e">
        <f>'4-5_Prison and Probation 100K'!HA26/'4-5_Prison and Probation 100K'!GZ26*100</f>
        <v>#VALUE!</v>
      </c>
      <c r="HB27" s="288" t="s">
        <v>3336</v>
      </c>
      <c r="HC27" s="133" t="e">
        <f>'4-5_Prison and Probation'!HY26/'4-5_Prison and Probation 100K'!$G26*100</f>
        <v>#VALUE!</v>
      </c>
      <c r="HD27" s="285" t="e">
        <f>'4-5_Prison and Probation 100K'!HD26/'4-5_Prison and Probation 100K'!HC26*100</f>
        <v>#VALUE!</v>
      </c>
      <c r="HE27" s="285" t="e">
        <f>'4-5_Prison and Probation 100K'!HE26/'4-5_Prison and Probation 100K'!HC26*100</f>
        <v>#VALUE!</v>
      </c>
      <c r="HF27" s="285" t="e">
        <f>'4-5_Prison and Probation 100K'!HF26/'4-5_Prison and Probation 100K'!HC26*100</f>
        <v>#VALUE!</v>
      </c>
      <c r="HG27" s="285" t="e">
        <f>'4-5_Prison and Probation 100K'!HG26/'4-5_Prison and Probation 100K'!HF26*100</f>
        <v>#VALUE!</v>
      </c>
      <c r="HH27" s="288" t="s">
        <v>3336</v>
      </c>
      <c r="HI27" s="133" t="e">
        <f>'4-5_Prison and Probation'!IE26/'4-5_Prison and Probation 100K'!$G26*100</f>
        <v>#VALUE!</v>
      </c>
      <c r="HJ27" s="285" t="e">
        <f>'4-5_Prison and Probation 100K'!HJ26/'4-5_Prison and Probation 100K'!HI26*100</f>
        <v>#VALUE!</v>
      </c>
      <c r="HK27" s="285" t="e">
        <f>'4-5_Prison and Probation 100K'!HK26/'4-5_Prison and Probation 100K'!HI26*100</f>
        <v>#VALUE!</v>
      </c>
      <c r="HL27" s="285" t="e">
        <f>'4-5_Prison and Probation 100K'!HL26/'4-5_Prison and Probation 100K'!HI26*100</f>
        <v>#VALUE!</v>
      </c>
      <c r="HM27" s="285" t="e">
        <f>'4-5_Prison and Probation 100K'!HM26/'4-5_Prison and Probation 100K'!HL26*100</f>
        <v>#VALUE!</v>
      </c>
      <c r="HN27" s="288" t="s">
        <v>3336</v>
      </c>
      <c r="HO27" s="133">
        <f>'4-5_Prison and Probation'!IK26/'4-5_Prison and Probation 100K'!$G26*100</f>
        <v>4.2631954781706627</v>
      </c>
      <c r="HP27" s="285" t="e">
        <f>'4-5_Prison and Probation 100K'!HP26/'4-5_Prison and Probation 100K'!HO26*100</f>
        <v>#VALUE!</v>
      </c>
      <c r="HQ27" s="285" t="e">
        <f>'4-5_Prison and Probation 100K'!HQ26/'4-5_Prison and Probation 100K'!HO26*100</f>
        <v>#VALUE!</v>
      </c>
      <c r="HR27" s="285" t="e">
        <f>'4-5_Prison and Probation 100K'!HR26/'4-5_Prison and Probation 100K'!HO26*100</f>
        <v>#VALUE!</v>
      </c>
      <c r="HS27" s="285" t="e">
        <f>'4-5_Prison and Probation 100K'!HS26/'4-5_Prison and Probation 100K'!HR26*100</f>
        <v>#VALUE!</v>
      </c>
      <c r="HT27" s="288" t="s">
        <v>3336</v>
      </c>
      <c r="HU27" s="133" t="e">
        <f>'4-5_Prison and Probation'!IQ26/'4-5_Prison and Probation 100K'!$G26*100</f>
        <v>#VALUE!</v>
      </c>
      <c r="HV27" s="285" t="e">
        <f>'4-5_Prison and Probation 100K'!HV26/'4-5_Prison and Probation 100K'!HU26*100</f>
        <v>#VALUE!</v>
      </c>
      <c r="HW27" s="285" t="e">
        <f>'4-5_Prison and Probation 100K'!HW26/'4-5_Prison and Probation 100K'!HU26*100</f>
        <v>#VALUE!</v>
      </c>
      <c r="HX27" s="285" t="e">
        <f>'4-5_Prison and Probation 100K'!HX26/'4-5_Prison and Probation 100K'!HU26*100</f>
        <v>#VALUE!</v>
      </c>
      <c r="HY27" s="285" t="e">
        <f>'4-5_Prison and Probation 100K'!HY26/'4-5_Prison and Probation 100K'!HX26*100</f>
        <v>#VALUE!</v>
      </c>
      <c r="HZ27" s="288" t="s">
        <v>3336</v>
      </c>
      <c r="IA27" s="133">
        <f>'4-5_Prison and Probation'!IW26/'4-5_Prison and Probation 100K'!$G26*100</f>
        <v>5.151361202789551</v>
      </c>
      <c r="IB27" s="285" t="e">
        <f>'4-5_Prison and Probation 100K'!IB26/'4-5_Prison and Probation 100K'!IA26*100</f>
        <v>#VALUE!</v>
      </c>
      <c r="IC27" s="285" t="e">
        <f>'4-5_Prison and Probation 100K'!IC26/'4-5_Prison and Probation 100K'!IA26*100</f>
        <v>#VALUE!</v>
      </c>
      <c r="ID27" s="285" t="e">
        <f>'4-5_Prison and Probation 100K'!ID26/'4-5_Prison and Probation 100K'!IA26*100</f>
        <v>#VALUE!</v>
      </c>
      <c r="IE27" s="285" t="e">
        <f>'4-5_Prison and Probation 100K'!IE26/'4-5_Prison and Probation 100K'!ID26*100</f>
        <v>#VALUE!</v>
      </c>
      <c r="IF27" s="288" t="s">
        <v>3336</v>
      </c>
      <c r="IG27" s="133">
        <f>'4-5_Prison and Probation'!JC26/'4-5_Prison and Probation 100K'!$G26*100</f>
        <v>10.48035555050288</v>
      </c>
      <c r="IH27" s="285" t="e">
        <f>'4-5_Prison and Probation 100K'!IH26/'4-5_Prison and Probation 100K'!IG26*100</f>
        <v>#VALUE!</v>
      </c>
      <c r="II27" s="285" t="e">
        <f>'4-5_Prison and Probation 100K'!II26/'4-5_Prison and Probation 100K'!IG26*100</f>
        <v>#VALUE!</v>
      </c>
      <c r="IJ27" s="285" t="e">
        <f>'4-5_Prison and Probation 100K'!IJ26/'4-5_Prison and Probation 100K'!IG26*100</f>
        <v>#VALUE!</v>
      </c>
      <c r="IK27" s="285" t="e">
        <f>'4-5_Prison and Probation 100K'!IK26/'4-5_Prison and Probation 100K'!IJ26*100</f>
        <v>#VALUE!</v>
      </c>
      <c r="IL27" s="288" t="s">
        <v>3336</v>
      </c>
      <c r="IM27" s="133" t="e">
        <f>'4-5_Prison and Probation'!JI26/'4-5_Prison and Probation 100K'!$G26*100</f>
        <v>#VALUE!</v>
      </c>
      <c r="IN27" s="285" t="e">
        <f>'4-5_Prison and Probation 100K'!IN26/'4-5_Prison and Probation 100K'!IM26*100</f>
        <v>#VALUE!</v>
      </c>
      <c r="IO27" s="285" t="e">
        <f>'4-5_Prison and Probation 100K'!IO26/'4-5_Prison and Probation 100K'!IM26*100</f>
        <v>#VALUE!</v>
      </c>
      <c r="IP27" s="285" t="e">
        <f>'4-5_Prison and Probation 100K'!IP26/'4-5_Prison and Probation 100K'!IM26*100</f>
        <v>#VALUE!</v>
      </c>
      <c r="IQ27" s="285" t="e">
        <f>'4-5_Prison and Probation 100K'!IQ26/'4-5_Prison and Probation 100K'!IP26*100</f>
        <v>#VALUE!</v>
      </c>
      <c r="IR27" s="288" t="s">
        <v>3336</v>
      </c>
      <c r="IS27" s="133">
        <f>'4-5_Prison and Probation'!JO26/'4-5_Prison and Probation 100K'!$G26*100</f>
        <v>17.763314492377763</v>
      </c>
      <c r="IT27" s="285" t="e">
        <f>'4-5_Prison and Probation 100K'!IT26/'4-5_Prison and Probation 100K'!IS26*100</f>
        <v>#VALUE!</v>
      </c>
      <c r="IU27" s="285" t="e">
        <f>'4-5_Prison and Probation 100K'!IU26/'4-5_Prison and Probation 100K'!IS26*100</f>
        <v>#VALUE!</v>
      </c>
      <c r="IV27" s="285" t="e">
        <f>'4-5_Prison and Probation 100K'!IV26/'4-5_Prison and Probation 100K'!IS26*100</f>
        <v>#VALUE!</v>
      </c>
      <c r="IW27" s="285" t="e">
        <f>'4-5_Prison and Probation 100K'!IW26/'4-5_Prison and Probation 100K'!IV26*100</f>
        <v>#VALUE!</v>
      </c>
      <c r="IX27" s="381" t="s">
        <v>3336</v>
      </c>
      <c r="IY27" s="133">
        <f>'4-5_Prison and Probation'!KO26/'4-5_Prison and Probation 100K'!H26*100</f>
        <v>76.31249685465832</v>
      </c>
      <c r="IZ27" s="285">
        <f>'4-5_Prison and Probation'!AO26/'4-5_Prison and Probation'!KO26</f>
        <v>1.6463899943149516</v>
      </c>
      <c r="JA27" s="133">
        <f>'4-5_Prison and Probation 100K'!IZ26/'4-5_Prison and Probation 100K'!IY26*100</f>
        <v>100</v>
      </c>
      <c r="JB27" s="133" t="e">
        <f>'4-5_Prison and Probation 100K'!JA26/'4-5_Prison and Probation 100K'!IY26*100</f>
        <v>#VALUE!</v>
      </c>
      <c r="JC27" s="288" t="s">
        <v>3336</v>
      </c>
      <c r="JD27" s="285">
        <f>'4-5_Prison and Probation 100K'!JC26/'4-5_Prison and Probation 100K'!IY26*100</f>
        <v>1.3644115974985782</v>
      </c>
      <c r="JE27" s="285" t="e">
        <f>'4-5_Prison and Probation 100K'!JD26/'4-5_Prison and Probation 100K'!IY26*100</f>
        <v>#VALUE!</v>
      </c>
      <c r="JF27" s="285">
        <f>'4-5_Prison and Probation 100K'!JE26/'4-5_Prison and Probation 100K'!JC26*100</f>
        <v>100</v>
      </c>
      <c r="JG27" s="285" t="e">
        <f>'4-5_Prison and Probation 100K'!JF26/'4-5_Prison and Probation 100K'!JD26*100</f>
        <v>#VALUE!</v>
      </c>
      <c r="JH27" s="285">
        <f>'4-5_Prison and Probation 100K'!JG26/'4-5_Prison and Probation 100K'!JC26*100</f>
        <v>0</v>
      </c>
      <c r="JI27" s="285" t="e">
        <f>'4-5_Prison and Probation 100K'!JH26/'4-5_Prison and Probation 100K'!JD26*100</f>
        <v>#VALUE!</v>
      </c>
      <c r="JJ27" s="285">
        <f>'4-5_Prison and Probation 100K'!JI26/'4-5_Prison and Probation 100K'!JC26*100</f>
        <v>0</v>
      </c>
      <c r="JK27" s="285" t="e">
        <f>'4-5_Prison and Probation 100K'!JJ26/'4-5_Prison and Probation 100K'!JD26*100</f>
        <v>#VALUE!</v>
      </c>
      <c r="JL27" s="285">
        <f>'4-5_Prison and Probation 100K'!JK26/'4-5_Prison and Probation 100K'!IZ26*100</f>
        <v>98.635588402501398</v>
      </c>
      <c r="JM27" s="285" t="e">
        <f>'4-5_Prison and Probation 100K'!JL26/'4-5_Prison and Probation 100K'!JA26*100</f>
        <v>#VALUE!</v>
      </c>
      <c r="JN27" s="288" t="s">
        <v>3336</v>
      </c>
      <c r="JO27" s="285">
        <f>'4-5_Prison and Probation 100K'!JN26/'4-5_Prison and Probation 100K'!JK26*100</f>
        <v>1.1527377521613835</v>
      </c>
      <c r="JP27" s="285" t="e">
        <f>'4-5_Prison and Probation 100K'!JO26/'4-5_Prison and Probation 100K'!JL26</f>
        <v>#VALUE!</v>
      </c>
      <c r="JQ27" s="285">
        <f>'4-5_Prison and Probation 100K'!JP26/'4-5_Prison and Probation 100K'!JK26*100</f>
        <v>73.832853025936615</v>
      </c>
      <c r="JR27" s="285" t="e">
        <f>'4-5_Prison and Probation 100K'!JQ26/'4-5_Prison and Probation 100K'!JL26*100</f>
        <v>#VALUE!</v>
      </c>
      <c r="JS27" s="285">
        <f>'4-5_Prison and Probation 100K'!JR26/'4-5_Prison and Probation 100K'!JK26*100</f>
        <v>0</v>
      </c>
      <c r="JT27" s="285" t="e">
        <f>'4-5_Prison and Probation 100K'!JS26/'4-5_Prison and Probation 100K'!JL26*100</f>
        <v>#VALUE!</v>
      </c>
      <c r="JU27" s="288" t="s">
        <v>3336</v>
      </c>
      <c r="JV27" s="285">
        <f>'4-5_Prison and Probation 100K'!JU26/'4-5_Prison and Probation 100K'!JK26*100</f>
        <v>0.23054755043227668</v>
      </c>
      <c r="JW27" s="285" t="e">
        <f>'4-5_Prison and Probation 100K'!JV26/'4-5_Prison and Probation 100K'!JL26*100</f>
        <v>#VALUE!</v>
      </c>
      <c r="JX27" s="285">
        <f>'4-5_Prison and Probation 100K'!JW26/'4-5_Prison and Probation 100K'!JK26*100</f>
        <v>1.2103746397694526</v>
      </c>
      <c r="JY27" s="285" t="e">
        <f>'4-5_Prison and Probation 100K'!JX26/'4-5_Prison and Probation 100K'!JL26*100</f>
        <v>#VALUE!</v>
      </c>
      <c r="JZ27" s="285">
        <f>'4-5_Prison and Probation 100K'!JY26/'4-5_Prison and Probation 100K'!JK26*100</f>
        <v>4.2651296829971184</v>
      </c>
      <c r="KA27" s="285" t="e">
        <f>'4-5_Prison and Probation 100K'!JZ26/'4-5_Prison and Probation 100K'!JL26*100</f>
        <v>#VALUE!</v>
      </c>
      <c r="KB27" s="288" t="s">
        <v>3336</v>
      </c>
      <c r="KC27" s="285">
        <f>'4-5_Prison and Probation 100K'!KB26/'4-5_Prison and Probation 100K'!JK26*100</f>
        <v>7.0893371757925081</v>
      </c>
      <c r="KD27" s="285" t="e">
        <f>'4-5_Prison and Probation 100K'!KC26/'4-5_Prison and Probation 100K'!JL26*100</f>
        <v>#VALUE!</v>
      </c>
      <c r="KE27" s="285">
        <f>'4-5_Prison and Probation 100K'!KD26/'4-5_Prison and Probation 100K'!JK26*100</f>
        <v>12.219020172910664</v>
      </c>
      <c r="KF27" s="285" t="e">
        <f>'4-5_Prison and Probation 100K'!KE26/'4-5_Prison and Probation 100K'!JL26*100</f>
        <v>#VALUE!</v>
      </c>
      <c r="KG27" s="288" t="s">
        <v>3336</v>
      </c>
      <c r="KH27" s="285">
        <f>'4-5_Prison and Probation 100K'!KG26</f>
        <v>198.06095659001207</v>
      </c>
      <c r="KI27" s="285">
        <f>'4-5_Prison and Probation 100K'!KH26/'4-5_Prison and Probation 100K'!KG26*100</f>
        <v>13.542600896860984</v>
      </c>
      <c r="KJ27" s="285" t="e">
        <f>'4-5_Prison and Probation 100K'!KI26/'4-5_Prison and Probation 100K'!KG26*100</f>
        <v>#VALUE!</v>
      </c>
      <c r="KK27" s="285">
        <f>'4-5_Prison and Probation 100K'!KJ26/'4-5_Prison and Probation 100K'!KG26*100</f>
        <v>39.730941704035878</v>
      </c>
      <c r="KL27" s="285" t="e">
        <f>'4-5_Prison and Probation 100K'!KK26/'4-5_Prison and Probation 100K'!KJ26*100</f>
        <v>#VALUE!</v>
      </c>
      <c r="KM27" s="288" t="s">
        <v>3336</v>
      </c>
      <c r="KN27" s="285">
        <f>'4-5_Prison and Probation'!OZ26/G27*100</f>
        <v>85.796808998184588</v>
      </c>
      <c r="KO27" s="285">
        <f>'4-5_Prison and Probation 100K'!KN26/'4-5_Prison and Probation 100K'!KM26*100</f>
        <v>11.180124223602485</v>
      </c>
      <c r="KP27" s="285" t="e">
        <f>'4-5_Prison and Probation 100K'!KO26/'4-5_Prison and Probation 100K'!KM26*100</f>
        <v>#VALUE!</v>
      </c>
      <c r="KQ27" s="285">
        <f>'4-5_Prison and Probation 100K'!KP26/'4-5_Prison and Probation 100K'!KM26*100</f>
        <v>44.720496894409941</v>
      </c>
      <c r="KR27" s="285" t="e">
        <f>'4-5_Prison and Probation 100K'!KQ26/'4-5_Prison and Probation 100K'!KP26*100</f>
        <v>#VALUE!</v>
      </c>
      <c r="KS27" s="288" t="s">
        <v>3336</v>
      </c>
      <c r="KT27" s="285">
        <f>'4-5_Prison and Probation'!PF26/G27*100</f>
        <v>112.79704702659879</v>
      </c>
      <c r="KU27" s="285">
        <f>'4-5_Prison and Probation'!PG26/'4-5_Prison and Probation'!PF26*100</f>
        <v>85.354330708661422</v>
      </c>
      <c r="KV27" s="285">
        <f>'4-5_Prison and Probation'!PH26/'4-5_Prison and Probation'!PF26*100</f>
        <v>10.551181102362204</v>
      </c>
      <c r="KW27" s="285">
        <f>'4-5_Prison and Probation'!PI26/'4-5_Prison and Probation'!PF26*100</f>
        <v>3.622047244094488</v>
      </c>
      <c r="KX27" s="285" t="e">
        <f>'4-5_Prison and Probation'!PJ26/'4-5_Prison and Probation'!PF26*100</f>
        <v>#VALUE!</v>
      </c>
      <c r="KY27" s="285">
        <f>'4-5_Prison and Probation'!PK26/'4-5_Prison and Probation'!PF26*100</f>
        <v>0.47244094488188976</v>
      </c>
      <c r="KZ27" s="285">
        <f>'4-5_Prison and Probation'!PL26/'4-5_Prison and Probation'!PF26*100</f>
        <v>0</v>
      </c>
      <c r="LA27" s="288" t="s">
        <v>3336</v>
      </c>
      <c r="LB27" s="285">
        <f>'4-5_Prison and Probation'!PN26/G27*100</f>
        <v>198.06095659001207</v>
      </c>
      <c r="LC27" s="285">
        <f>'4-5_Prison and Probation'!PO26/G27*100</f>
        <v>85.796808998184588</v>
      </c>
      <c r="LD27" s="288" t="s">
        <v>3336</v>
      </c>
      <c r="LE27" s="285">
        <f>'4-5_Prison and Probation 100K'!LD26/'4-5_Prison and Probation 100K'!LA26*100</f>
        <v>1.883408071748879</v>
      </c>
      <c r="LF27" s="285">
        <f>'4-5_Prison and Probation 100K'!LE26/'4-5_Prison and Probation 100K'!LB26*100</f>
        <v>1.6563146997929608</v>
      </c>
      <c r="LG27" s="285">
        <f>'4-5_Prison and Probation 100K'!LF26/'4-5_Prison and Probation 100K'!LA26*100</f>
        <v>31.300448430493272</v>
      </c>
      <c r="LH27" s="285">
        <f>'4-5_Prison and Probation 100K'!LG26/'4-5_Prison and Probation 100K'!LB26*100</f>
        <v>19.875776397515526</v>
      </c>
      <c r="LI27" s="285">
        <f>'4-5_Prison and Probation 100K'!LH26/'4-5_Prison and Probation 100K'!LA26*100</f>
        <v>10.852017937219731</v>
      </c>
      <c r="LJ27" s="285">
        <f>'4-5_Prison and Probation 100K'!LI26/'4-5_Prison and Probation 100K'!LB26*100</f>
        <v>3.1055900621118013</v>
      </c>
      <c r="LK27" s="288" t="s">
        <v>3336</v>
      </c>
      <c r="LL27" s="285" t="e">
        <f>'4-5_Prison and Probation 100K'!LK26/'4-5_Prison and Probation 100K'!LA26*100</f>
        <v>#VALUE!</v>
      </c>
      <c r="LM27" s="285" t="e">
        <f>'4-5_Prison and Probation 100K'!LL26/'4-5_Prison and Probation 100K'!LB26*100</f>
        <v>#VALUE!</v>
      </c>
      <c r="LN27" s="285">
        <f>'4-5_Prison and Probation 100K'!LM26/'4-5_Prison and Probation 100K'!LA26*100</f>
        <v>37.668161434977584</v>
      </c>
      <c r="LO27" s="285">
        <f>'4-5_Prison and Probation 100K'!LN26/'4-5_Prison and Probation 100K'!LB26*100</f>
        <v>39.130434782608695</v>
      </c>
      <c r="LP27" s="285">
        <f>'4-5_Prison and Probation 100K'!LO26/'4-5_Prison and Probation 100K'!LA26*100</f>
        <v>2.152466367713004</v>
      </c>
      <c r="LQ27" s="285">
        <f>'4-5_Prison and Probation 100K'!LP26/'4-5_Prison and Probation 100K'!LB26*100</f>
        <v>10.766045548654246</v>
      </c>
      <c r="LR27" s="288" t="s">
        <v>3336</v>
      </c>
      <c r="LS27" s="285" t="e">
        <f>'4-5_Prison and Probation 100K'!LR26/'4-5_Prison and Probation 100K'!LA26*100</f>
        <v>#VALUE!</v>
      </c>
      <c r="LT27" s="285" t="e">
        <f>'4-5_Prison and Probation 100K'!LS26/'4-5_Prison and Probation 100K'!LB26*100</f>
        <v>#VALUE!</v>
      </c>
      <c r="LU27" s="285">
        <f>'4-5_Prison and Probation 100K'!LT26/'4-5_Prison and Probation 100K'!LA26*100</f>
        <v>1.3452914798206277</v>
      </c>
      <c r="LV27" s="285">
        <f>'4-5_Prison and Probation 100K'!LU26/'4-5_Prison and Probation 100K'!LB26*100</f>
        <v>5.7971014492753632</v>
      </c>
      <c r="LW27" s="285" t="e">
        <f>'4-5_Prison and Probation 100K'!LV26/'4-5_Prison and Probation 100K'!LA26*100</f>
        <v>#VALUE!</v>
      </c>
      <c r="LX27" s="285" t="e">
        <f>'4-5_Prison and Probation 100K'!LW26/'4-5_Prison and Probation 100K'!LB26*100</f>
        <v>#VALUE!</v>
      </c>
      <c r="LY27" s="288" t="s">
        <v>3336</v>
      </c>
      <c r="LZ27" s="285" t="e">
        <f>'4-5_Prison and Probation 100K'!LY26/'4-5_Prison and Probation 100K'!LA26*100</f>
        <v>#VALUE!</v>
      </c>
      <c r="MA27" s="285" t="e">
        <f>'4-5_Prison and Probation 100K'!LZ26/'4-5_Prison and Probation 100K'!LB26*100</f>
        <v>#VALUE!</v>
      </c>
      <c r="MB27" s="285">
        <f>'4-5_Prison and Probation 100K'!MA26/'4-5_Prison and Probation 100K'!LA26*100</f>
        <v>14.34977578475336</v>
      </c>
      <c r="MC27" s="285">
        <f>'4-5_Prison and Probation 100K'!MB26/'4-5_Prison and Probation 100K'!LB26*100</f>
        <v>15.942028985507248</v>
      </c>
      <c r="MD27" s="285">
        <f>'4-5_Prison and Probation 100K'!MC26/'4-5_Prison and Probation 100K'!LA26*100</f>
        <v>0.44843049327354251</v>
      </c>
      <c r="ME27" s="285">
        <f>'4-5_Prison and Probation 100K'!MD26/'4-5_Prison and Probation 100K'!LB26*100</f>
        <v>3.7267080745341623</v>
      </c>
      <c r="MF27" s="288" t="s">
        <v>3336</v>
      </c>
      <c r="MG27" s="285">
        <f>'4-5_Prison and Probation 100K'!MF26</f>
        <v>112.79704702659879</v>
      </c>
      <c r="MH27" s="285">
        <f>'4-5_Prison and Probation 100K'!MG26/'4-5_Prison and Probation 100K'!MF26*100</f>
        <v>85.354330708661436</v>
      </c>
      <c r="MI27" s="285">
        <f>'4-5_Prison and Probation 100K'!MH26/'4-5_Prison and Probation 100K'!MF26*100</f>
        <v>10.551181102362204</v>
      </c>
      <c r="MJ27" s="285">
        <f>'4-5_Prison and Probation 100K'!MI26/'4-5_Prison and Probation 100K'!MF26*100</f>
        <v>3.622047244094488</v>
      </c>
      <c r="MK27" s="285" t="e">
        <f>'4-5_Prison and Probation 100K'!MJ26/'4-5_Prison and Probation 100K'!MF26*100</f>
        <v>#VALUE!</v>
      </c>
      <c r="ML27" s="285">
        <f>'4-5_Prison and Probation 100K'!MK26/'4-5_Prison and Probation 100K'!MF26*100</f>
        <v>0.47244094488188976</v>
      </c>
      <c r="MM27" s="285">
        <f>'4-5_Prison and Probation 100K'!ML26/'4-5_Prison and Probation 100K'!MF26*100</f>
        <v>0</v>
      </c>
      <c r="MN27" s="288" t="s">
        <v>3336</v>
      </c>
      <c r="MO27" s="285">
        <f>'4-5_Prison and Probation 100K'!MN26</f>
        <v>2.5756806013947755</v>
      </c>
      <c r="MP27" s="288" t="s">
        <v>3336</v>
      </c>
      <c r="MQ27" s="285" t="e">
        <f>'4-5_Prison and Probation 100K'!MP26/'4-5_Prison and Probation 100K'!MN26*100</f>
        <v>#VALUE!</v>
      </c>
      <c r="MR27" s="285">
        <f>'4-5_Prison and Probation 100K'!MQ26/'4-5_Prison and Probation 100K'!MN26*100</f>
        <v>0</v>
      </c>
      <c r="MS27" s="285">
        <f>'4-5_Prison and Probation 100K'!MR26/'4-5_Prison and Probation 100K'!MN26*100</f>
        <v>6.8965517241379306</v>
      </c>
      <c r="MT27" s="285">
        <f>'4-5_Prison and Probation 100K'!MS26/'4-5_Prison and Probation 100K'!MN26*100</f>
        <v>68.965517241379317</v>
      </c>
      <c r="MU27" s="288" t="s">
        <v>3336</v>
      </c>
      <c r="MV27" s="285" t="e">
        <f>'4-5_Prison and Probation 100K'!MU26/'4-5_Prison and Probation 100K'!MN26*100</f>
        <v>#VALUE!</v>
      </c>
      <c r="MW27" s="285">
        <f>'4-5_Prison and Probation 100K'!MV26/'4-5_Prison and Probation 100K'!MN26*100</f>
        <v>0</v>
      </c>
      <c r="MX27" s="285" t="e">
        <f>'4-5_Prison and Probation 100K'!MW26/'4-5_Prison and Probation 100K'!MN26*100</f>
        <v>#VALUE!</v>
      </c>
      <c r="MY27" s="285">
        <f>'4-5_Prison and Probation 100K'!MX26/'4-5_Prison and Probation 100K'!MN26*100</f>
        <v>24.137931034482758</v>
      </c>
      <c r="MZ27" s="288" t="s">
        <v>3336</v>
      </c>
      <c r="NA27" s="285">
        <f>'4-5_Prison and Probation 100K'!MZ26</f>
        <v>2.3092308840091094</v>
      </c>
      <c r="NB27" s="285">
        <f>'4-5_Prison and Probation 100K'!NA26/'4-5_Prison and Probation 100K'!MZ26*100</f>
        <v>100</v>
      </c>
      <c r="NC27" s="285" t="e">
        <f>'4-5_Prison and Probation 100K'!NB26/'4-5_Prison and Probation 100K'!MZ26*100</f>
        <v>#VALUE!</v>
      </c>
      <c r="ND27" s="285" t="e">
        <f>'4-5_Prison and Probation 100K'!NC26/'4-5_Prison and Probation 100K'!MZ26*100</f>
        <v>#VALUE!</v>
      </c>
      <c r="NG27" s="133">
        <f t="shared" si="0"/>
        <v>67.855861360883054</v>
      </c>
      <c r="NH27" s="285" t="e">
        <f>'4-5_Prison and Probation'!HG26/'4-5_Prison and Probation'!$HA26*100</f>
        <v>#VALUE!</v>
      </c>
      <c r="NI27" s="285">
        <f>'4-5_Prison and Probation'!HM26/'4-5_Prison and Probation'!$HA26*100</f>
        <v>16.492146596858639</v>
      </c>
      <c r="NJ27" s="285">
        <f>'4-5_Prison and Probation'!HS26/'4-5_Prison and Probation'!$HA26*100</f>
        <v>11.518324607329843</v>
      </c>
      <c r="NK27" s="285" t="e">
        <f>'4-5_Prison and Probation'!HY26/'4-5_Prison and Probation'!$HA26*100</f>
        <v>#VALUE!</v>
      </c>
      <c r="NL27" s="285" t="e">
        <f>'4-5_Prison and Probation'!IE26/'4-5_Prison and Probation'!$HA26*100</f>
        <v>#VALUE!</v>
      </c>
      <c r="NM27" s="285">
        <f>'4-5_Prison and Probation'!IK26/'4-5_Prison and Probation'!$HA26*100</f>
        <v>6.2827225130890048</v>
      </c>
      <c r="NN27" s="285" t="e">
        <f>'4-5_Prison and Probation'!IQ26/'4-5_Prison and Probation'!$HA26*100</f>
        <v>#VALUE!</v>
      </c>
      <c r="NO27" s="285">
        <f>'4-5_Prison and Probation'!IW26/'4-5_Prison and Probation'!$HA26*100</f>
        <v>7.5916230366492146</v>
      </c>
      <c r="NP27" s="285">
        <f>'4-5_Prison and Probation'!JC26/'4-5_Prison and Probation'!$HA26*100</f>
        <v>15.445026178010471</v>
      </c>
      <c r="NQ27" s="285" t="e">
        <f>'4-5_Prison and Probation'!JI26/'4-5_Prison and Probation'!$HA26*100</f>
        <v>#VALUE!</v>
      </c>
      <c r="NR27" s="285">
        <f>'4-5_Prison and Probation'!JO26/'4-5_Prison and Probation'!$HA26*100</f>
        <v>26.178010471204189</v>
      </c>
      <c r="NU27" s="285">
        <f>'4-5_Prison and Probation'!HA26/'4-5_Prison and Probation 100K'!$G26*100</f>
        <v>67.855861360883054</v>
      </c>
      <c r="NV27" s="285" t="e">
        <f>'4-5_Prison and Probation'!HG26/'4-5_Prison and Probation 100K'!$G26*100</f>
        <v>#VALUE!</v>
      </c>
      <c r="NW27" s="285">
        <f>'4-5_Prison and Probation'!HM26/'4-5_Prison and Probation 100K'!$G26*100</f>
        <v>11.19088813019799</v>
      </c>
      <c r="NX27" s="285">
        <f>'4-5_Prison and Probation'!HS26/'4-5_Prison and Probation 100K'!$G26*100</f>
        <v>7.815858376646216</v>
      </c>
      <c r="NY27" s="285" t="e">
        <f>'4-5_Prison and Probation'!HY26/'4-5_Prison and Probation 100K'!$G26*100</f>
        <v>#VALUE!</v>
      </c>
      <c r="NZ27" s="285" t="e">
        <f>'4-5_Prison and Probation'!IE26/'4-5_Prison and Probation 100K'!$G26*100</f>
        <v>#VALUE!</v>
      </c>
      <c r="OA27" s="285">
        <f>'4-5_Prison and Probation'!IK26/'4-5_Prison and Probation 100K'!$G26*100</f>
        <v>4.2631954781706627</v>
      </c>
      <c r="OB27" s="285" t="e">
        <f>'4-5_Prison and Probation'!IQ26/'4-5_Prison and Probation 100K'!$G26*100</f>
        <v>#VALUE!</v>
      </c>
      <c r="OC27" s="285">
        <f>'4-5_Prison and Probation'!IW26/'4-5_Prison and Probation 100K'!$G26*100</f>
        <v>5.151361202789551</v>
      </c>
      <c r="OD27" s="285">
        <f>'4-5_Prison and Probation'!JC26/'4-5_Prison and Probation 100K'!$G26*100</f>
        <v>10.48035555050288</v>
      </c>
      <c r="OE27" s="285" t="e">
        <f>'4-5_Prison and Probation'!JI26/'4-5_Prison and Probation 100K'!$G26*100</f>
        <v>#VALUE!</v>
      </c>
      <c r="OF27" s="285">
        <f>'4-5_Prison and Probation'!JO26/'4-5_Prison and Probation 100K'!$G26*100</f>
        <v>17.763314492377763</v>
      </c>
      <c r="OI27" s="133">
        <f>10000/'4-5_Prison and Probation'!$AJ26*'4-5_Prison and Probation'!DW26</f>
        <v>31.055900621118013</v>
      </c>
      <c r="OJ27" s="133">
        <f>10000/'4-5_Prison and Probation'!$AJ26*'4-5_Prison and Probation'!DX26</f>
        <v>46.58385093167702</v>
      </c>
      <c r="OK27" s="133">
        <f>10000/'4-5_Prison and Probation'!$AJ26*'4-5_Prison and Probation'!DY26</f>
        <v>15.527950310559007</v>
      </c>
      <c r="OL27" s="133">
        <f>10000/'4-5_Prison and Probation'!$AJ26*'4-5_Prison and Probation'!DZ26</f>
        <v>15.527950310559007</v>
      </c>
      <c r="OM27" s="133">
        <f>10000/'4-5_Prison and Probation'!$AJ26*'4-5_Prison and Probation'!EA26</f>
        <v>15.527950310559007</v>
      </c>
      <c r="ON27" s="133">
        <f>10000/'4-5_Prison and Probation'!$AJ26*'4-5_Prison and Probation'!EB26</f>
        <v>31.055900621118013</v>
      </c>
      <c r="OP27" s="133">
        <f>'4-5_Prison and Probation'!ED26/'4-5_Prison and Probation'!DW26*100</f>
        <v>100</v>
      </c>
      <c r="OQ27" s="133">
        <f>'4-5_Prison and Probation'!EE26/'4-5_Prison and Probation'!DX26*100</f>
        <v>66.666666666666657</v>
      </c>
      <c r="OR27" s="133">
        <f>'4-5_Prison and Probation'!EF26/'4-5_Prison and Probation'!DY26*100</f>
        <v>100</v>
      </c>
      <c r="OS27" s="133">
        <f>'4-5_Prison and Probation'!EG26/'4-5_Prison and Probation'!DZ26*100</f>
        <v>0</v>
      </c>
      <c r="OT27" s="133">
        <f>'4-5_Prison and Probation'!EH26/'4-5_Prison and Probation'!EA26*100</f>
        <v>0</v>
      </c>
      <c r="OU27" s="133">
        <f>'4-5_Prison and Probation'!EI26/'4-5_Prison and Probation'!EB26*100</f>
        <v>0</v>
      </c>
      <c r="OW27" s="133" t="e">
        <f>'4-5_Prison and Probation'!EK26/'4-5_Prison and Probation'!ED26*100</f>
        <v>#VALUE!</v>
      </c>
      <c r="OX27" s="133" t="e">
        <f>'4-5_Prison and Probation'!EL26/'4-5_Prison and Probation'!EE26*100</f>
        <v>#VALUE!</v>
      </c>
      <c r="OY27" s="133">
        <f>'4-5_Prison and Probation'!EM26/'4-5_Prison and Probation'!EF26*100</f>
        <v>100</v>
      </c>
      <c r="OZ27" s="133" t="e">
        <f>'4-5_Prison and Probation'!EN26/'4-5_Prison and Probation'!EG26*100</f>
        <v>#DIV/0!</v>
      </c>
      <c r="PA27" s="133" t="e">
        <f>'4-5_Prison and Probation'!EO26/'4-5_Prison and Probation'!EH26*100</f>
        <v>#DIV/0!</v>
      </c>
      <c r="PB27" s="133" t="e">
        <f>'4-5_Prison and Probation'!EP26/'4-5_Prison and Probation'!EI26*100</f>
        <v>#DIV/0!</v>
      </c>
      <c r="PC27" s="133"/>
      <c r="PF27" s="285">
        <f>'4-5_Prison and Probation'!$AO26/'4-5_Prison and Probation'!LF26</f>
        <v>2.2607338017174081</v>
      </c>
      <c r="PG27" s="285" t="e">
        <f>'4-5_Prison and Probation'!$AO26/'4-5_Prison and Probation'!LH26</f>
        <v>#DIV/0!</v>
      </c>
      <c r="PH27" s="285">
        <f>'4-5_Prison and Probation'!$AO26/'4-5_Prison and Probation'!LK26</f>
        <v>724</v>
      </c>
      <c r="PI27" s="285">
        <f>'4-5_Prison and Probation'!$AO26/'4-5_Prison and Probation'!LM26</f>
        <v>137.9047619047619</v>
      </c>
      <c r="PJ27" s="285">
        <f>'4-5_Prison and Probation'!$AO26/'4-5_Prison and Probation'!LO26</f>
        <v>39.135135135135137</v>
      </c>
      <c r="PK27" s="285">
        <f>'4-5_Prison and Probation'!$AO26/'4-5_Prison and Probation'!LR26</f>
        <v>23.54471544715447</v>
      </c>
      <c r="PO27" s="133">
        <f>'4-5_Prison and Probation'!KP26/'4-5_Prison and Probation 100K'!H26*100</f>
        <v>76.31249685465832</v>
      </c>
      <c r="PP27" s="133">
        <f>'4-5_Prison and Probation'!KS26/'4-5_Prison and Probation'!KP26*100</f>
        <v>1.3644115974985787</v>
      </c>
      <c r="PQ27" s="133">
        <f>'4-5_Prison and Probation'!LA26/'4-5_Prison and Probation'!KP26*100</f>
        <v>98.635588402501412</v>
      </c>
      <c r="PR27" s="133" t="e">
        <f>'4-5_Prison and Probation'!KQ26/'4-5_Prison and Probation 100K'!H26*100</f>
        <v>#VALUE!</v>
      </c>
      <c r="PS27" s="133" t="e">
        <f>'4-5_Prison and Probation'!KT26/'4-5_Prison and Probation'!KQ26*100</f>
        <v>#VALUE!</v>
      </c>
      <c r="PT27" s="133" t="e">
        <f>'4-5_Prison and Probation'!LB26/'4-5_Prison and Probation'!KQ26*100</f>
        <v>#VALUE!</v>
      </c>
      <c r="PX27" s="133" t="e">
        <f>'4-5_Prison and Probation'!LG26/'4-5_Prison and Probation'!$KQ26*100</f>
        <v>#VALUE!</v>
      </c>
      <c r="PY27" s="133" t="e">
        <f>'4-5_Prison and Probation'!LI26/'4-5_Prison and Probation'!$KQ26*100</f>
        <v>#VALUE!</v>
      </c>
      <c r="PZ27" s="133" t="e">
        <f>'4-5_Prison and Probation'!LL26/'4-5_Prison and Probation'!$KQ26*100</f>
        <v>#VALUE!</v>
      </c>
      <c r="QA27" s="133" t="e">
        <f>'4-5_Prison and Probation'!LN26/'4-5_Prison and Probation'!$KQ26*100</f>
        <v>#VALUE!</v>
      </c>
      <c r="QB27" s="133" t="e">
        <f>'4-5_Prison and Probation'!LP26/'4-5_Prison and Probation'!$KQ26*100</f>
        <v>#VALUE!</v>
      </c>
      <c r="QC27" s="133" t="e">
        <f>'4-5_Prison and Probation'!LS26/'4-5_Prison and Probation'!$KQ26*100</f>
        <v>#VALUE!</v>
      </c>
    </row>
    <row r="28" spans="1:445">
      <c r="A28" s="285">
        <v>26</v>
      </c>
      <c r="B28" s="292" t="s">
        <v>49</v>
      </c>
      <c r="C28" s="248">
        <v>414.98899999999998</v>
      </c>
      <c r="D28" s="248">
        <v>417.54599999999999</v>
      </c>
      <c r="E28" s="248">
        <v>422.50900000000001</v>
      </c>
      <c r="F28" s="248">
        <v>429.42399999999998</v>
      </c>
      <c r="G28" s="248">
        <v>439.69099999999997</v>
      </c>
      <c r="H28" s="248">
        <v>450.41500000000002</v>
      </c>
      <c r="I28" s="288" t="s">
        <v>3336</v>
      </c>
      <c r="J28" s="133">
        <f>'4-5_Prison and Probation 100K'!J27</f>
        <v>144.34117530826117</v>
      </c>
      <c r="K28" s="133">
        <f>'4-5_Prison and Probation 100K'!K27</f>
        <v>148.96562294932772</v>
      </c>
      <c r="L28" s="133">
        <f>'4-5_Prison and Probation 100K'!L27</f>
        <v>136.5651382574099</v>
      </c>
      <c r="M28" s="133">
        <f>'4-5_Prison and Probation 100K'!M27</f>
        <v>132.96881403927122</v>
      </c>
      <c r="N28" s="133">
        <f>'4-5_Prison and Probation 100K'!N27</f>
        <v>129.86392716703321</v>
      </c>
      <c r="O28" s="133">
        <f>'4-5_Prison and Probation 100K'!O27</f>
        <v>123.44171486295971</v>
      </c>
      <c r="P28" s="346">
        <f t="shared" si="1"/>
        <v>-14.47920899955794</v>
      </c>
      <c r="Q28" s="288" t="s">
        <v>3336</v>
      </c>
      <c r="R28" s="133">
        <f>'4-5_Prison and Probation 100K'!R27/'4-5_Prison and Probation 100K'!J27*100</f>
        <v>30.383973288814698</v>
      </c>
      <c r="S28" s="133">
        <f>'4-5_Prison and Probation 100K'!S27/'4-5_Prison and Probation 100K'!K27*100</f>
        <v>29.260450160771711</v>
      </c>
      <c r="T28" s="133">
        <f>'4-5_Prison and Probation 100K'!T27/'4-5_Prison and Probation 100K'!L27*100</f>
        <v>23.223570190641247</v>
      </c>
      <c r="U28" s="133">
        <f>'4-5_Prison and Probation 100K'!U27/'4-5_Prison and Probation 100K'!M27*100</f>
        <v>29.597197898423811</v>
      </c>
      <c r="V28" s="133">
        <f>'4-5_Prison and Probation 100K'!V27/'4-5_Prison and Probation 100K'!N27*100</f>
        <v>29.597197898423815</v>
      </c>
      <c r="W28" s="133">
        <f>'4-5_Prison and Probation 100K'!W27/'4-5_Prison and Probation 100K'!O27*100</f>
        <v>23.920863309352519</v>
      </c>
      <c r="X28" s="346">
        <f t="shared" si="2"/>
        <v>-21.271444382955181</v>
      </c>
      <c r="Y28" s="288" t="s">
        <v>3336</v>
      </c>
      <c r="Z28" s="285">
        <f>'4-5_Prison and Probation 100K'!Z27/'4-5_Prison and Probation 100K'!J27*100</f>
        <v>6.5108514190317202</v>
      </c>
      <c r="AA28" s="285">
        <f>'4-5_Prison and Probation 100K'!AA27/'4-5_Prison and Probation 100K'!K27*100</f>
        <v>6.4308681672025729</v>
      </c>
      <c r="AB28" s="285">
        <f>'4-5_Prison and Probation 100K'!AB27/'4-5_Prison and Probation 100K'!L27*100</f>
        <v>7.2790294627383014</v>
      </c>
      <c r="AC28" s="285">
        <f>'4-5_Prison and Probation 100K'!AC27/'4-5_Prison and Probation 100K'!M27*100</f>
        <v>6.1295971978984234</v>
      </c>
      <c r="AD28" s="344" t="s">
        <v>1183</v>
      </c>
      <c r="AE28" s="285">
        <f>'4-5_Prison and Probation 100K'!AE27/'4-5_Prison and Probation 100K'!O27*100</f>
        <v>8.2733812949640289</v>
      </c>
      <c r="AF28" s="346">
        <f t="shared" si="3"/>
        <v>27.070651171370585</v>
      </c>
      <c r="AG28" s="288" t="s">
        <v>3336</v>
      </c>
      <c r="AH28" s="285">
        <f>'4-5_Prison and Probation 100K'!AH27/'4-5_Prison and Probation 100K'!J27*100</f>
        <v>34.724540901502507</v>
      </c>
      <c r="AI28" s="285">
        <f>'4-5_Prison and Probation 100K'!AI27/'4-5_Prison and Probation 100K'!K27*100</f>
        <v>33.440514469453383</v>
      </c>
      <c r="AJ28" s="285">
        <f>'4-5_Prison and Probation 100K'!AJ27/'4-5_Prison and Probation 100K'!L27*100</f>
        <v>38.474870017331021</v>
      </c>
      <c r="AK28" s="285">
        <f>'4-5_Prison and Probation 100K'!AK27/'4-5_Prison and Probation 100K'!M27*100</f>
        <v>42.206654991243425</v>
      </c>
      <c r="AL28" s="285">
        <f>'4-5_Prison and Probation 100K'!AL27/'4-5_Prison and Probation 100K'!N27*100</f>
        <v>38.879159369527159</v>
      </c>
      <c r="AM28" s="285">
        <f>'4-5_Prison and Probation 100K'!AM27/'4-5_Prison and Probation 100K'!O27*100</f>
        <v>41.726618705035975</v>
      </c>
      <c r="AN28" s="346">
        <f t="shared" si="4"/>
        <v>20.164637520752621</v>
      </c>
      <c r="AO28" s="288" t="s">
        <v>3336</v>
      </c>
      <c r="AP28" s="341" t="s">
        <v>1183</v>
      </c>
      <c r="AQ28" s="341" t="s">
        <v>1183</v>
      </c>
      <c r="AR28" s="133">
        <f>'4-5_Prison and Probation 100K'!AR27/'4-5_Prison and Probation 100K'!AJ27*100</f>
        <v>40.990990990990994</v>
      </c>
      <c r="AS28" s="133">
        <f>'4-5_Prison and Probation 100K'!AS27/'4-5_Prison and Probation 100K'!AK27*100</f>
        <v>42.738589211618255</v>
      </c>
      <c r="AT28" s="341" t="s">
        <v>1183</v>
      </c>
      <c r="AU28" s="133">
        <f>'4-5_Prison and Probation 100K'!AU27/'4-5_Prison and Probation 100K'!AM27*100</f>
        <v>173.70689655172413</v>
      </c>
      <c r="AV28" s="347" t="s">
        <v>1183</v>
      </c>
      <c r="AW28" s="288" t="s">
        <v>3336</v>
      </c>
      <c r="AX28" s="285">
        <f>'4-5_Prison and Probation 100K'!AX27/'4-5_Prison and Probation 100K'!J27*100</f>
        <v>0.667779632721202</v>
      </c>
      <c r="AY28" s="285">
        <f>'4-5_Prison and Probation 100K'!AY27/'4-5_Prison and Probation 100K'!K27*100</f>
        <v>0.64308681672025736</v>
      </c>
      <c r="AZ28" s="285">
        <f>'4-5_Prison and Probation 100K'!AZ27/'4-5_Prison and Probation 100K'!L27*100</f>
        <v>0.69324090121317161</v>
      </c>
      <c r="BA28" s="285">
        <f>'4-5_Prison and Probation 100K'!BA27/'4-5_Prison and Probation 100K'!M27*100</f>
        <v>1.9264448336252189</v>
      </c>
      <c r="BB28" s="341" t="s">
        <v>1183</v>
      </c>
      <c r="BC28" s="285">
        <f>'4-5_Prison and Probation 100K'!BC27/'4-5_Prison and Probation 100K'!O27*100</f>
        <v>0.35971223021582732</v>
      </c>
      <c r="BD28" s="346">
        <f t="shared" si="5"/>
        <v>-46.133093525179859</v>
      </c>
      <c r="BE28" s="288" t="s">
        <v>3336</v>
      </c>
      <c r="BF28" s="133">
        <f>'4-5_Prison and Probation 100K'!BF27</f>
        <v>175.42633660169307</v>
      </c>
      <c r="BG28" s="133">
        <f>'4-5_Prison and Probation 100K'!BG27</f>
        <v>164.29327547144504</v>
      </c>
      <c r="BH28" s="133">
        <f>'4-5_Prison and Probation 100K'!BH27</f>
        <v>159.28654774217827</v>
      </c>
      <c r="BI28" s="338">
        <f>(BH28+BJ28)/2</f>
        <v>139.68543984674022</v>
      </c>
      <c r="BJ28" s="133">
        <f>'4-5_Prison and Probation 100K'!BJ27</f>
        <v>120.08433195130218</v>
      </c>
      <c r="BK28" s="341" t="s">
        <v>1183</v>
      </c>
      <c r="BL28" s="349" t="s">
        <v>1183</v>
      </c>
      <c r="BM28" s="288" t="s">
        <v>3336</v>
      </c>
      <c r="BN28" s="341" t="s">
        <v>1183</v>
      </c>
      <c r="BO28" s="133">
        <f>'4-5_Prison and Probation 100K'!BO27/'4-5_Prison and Probation 100K'!BG27*100</f>
        <v>60.204081632653072</v>
      </c>
      <c r="BP28" s="133">
        <f>'4-5_Prison and Probation 100K'!BP27/'4-5_Prison and Probation 100K'!BH27*100</f>
        <v>56.463595839524515</v>
      </c>
      <c r="BQ28" s="338">
        <f>(BP28+BR28)/2</f>
        <v>58.7242221621865</v>
      </c>
      <c r="BR28" s="133">
        <f>'4-5_Prison and Probation 100K'!BR27/'4-5_Prison and Probation 100K'!BJ27*100</f>
        <v>60.984848484848484</v>
      </c>
      <c r="BS28" s="341" t="s">
        <v>1183</v>
      </c>
      <c r="BT28" s="349" t="s">
        <v>1183</v>
      </c>
      <c r="BU28" s="288" t="s">
        <v>3336</v>
      </c>
      <c r="BV28" s="285" t="e">
        <f>'4-5_Prison and Probation 100K'!BV27/'4-5_Prison and Probation 100K'!BF27*100</f>
        <v>#VALUE!</v>
      </c>
      <c r="BW28" s="285" t="e">
        <f>'4-5_Prison and Probation 100K'!BW27/'4-5_Prison and Probation 100K'!BG27*100</f>
        <v>#VALUE!</v>
      </c>
      <c r="BX28" s="285" t="e">
        <f>'4-5_Prison and Probation 100K'!BX27/'4-5_Prison and Probation 100K'!BH27*100</f>
        <v>#VALUE!</v>
      </c>
      <c r="BY28" s="285" t="e">
        <f>'4-5_Prison and Probation 100K'!BY27/'4-5_Prison and Probation 100K'!BI27*100</f>
        <v>#VALUE!</v>
      </c>
      <c r="BZ28" s="285" t="e">
        <f>'4-5_Prison and Probation 100K'!BZ27/'4-5_Prison and Probation 100K'!BJ27*100</f>
        <v>#VALUE!</v>
      </c>
      <c r="CA28" s="285" t="e">
        <f>'4-5_Prison and Probation 100K'!CA27/'4-5_Prison and Probation 100K'!BK27*100</f>
        <v>#VALUE!</v>
      </c>
      <c r="CB28" s="346" t="e">
        <f t="shared" si="6"/>
        <v>#VALUE!</v>
      </c>
      <c r="CC28" s="288" t="s">
        <v>3336</v>
      </c>
      <c r="CD28" s="285" t="e">
        <f>'4-5_Prison and Probation 100K'!CD27/'4-5_Prison and Probation 100K'!BF27*100</f>
        <v>#VALUE!</v>
      </c>
      <c r="CE28" s="285" t="e">
        <f>'4-5_Prison and Probation 100K'!CE27/'4-5_Prison and Probation 100K'!BG27*100</f>
        <v>#VALUE!</v>
      </c>
      <c r="CF28" s="285" t="e">
        <f>'4-5_Prison and Probation 100K'!CF27/'4-5_Prison and Probation 100K'!BH27*100</f>
        <v>#VALUE!</v>
      </c>
      <c r="CG28" s="285" t="e">
        <f>'4-5_Prison and Probation 100K'!CG27/'4-5_Prison and Probation 100K'!BI27*100</f>
        <v>#VALUE!</v>
      </c>
      <c r="CH28" s="285" t="e">
        <f>'4-5_Prison and Probation 100K'!CH27/'4-5_Prison and Probation 100K'!BJ27*100</f>
        <v>#VALUE!</v>
      </c>
      <c r="CI28" s="285" t="e">
        <f>'4-5_Prison and Probation 100K'!CI27/'4-5_Prison and Probation 100K'!BK27*100</f>
        <v>#VALUE!</v>
      </c>
      <c r="CJ28" s="346" t="e">
        <f t="shared" si="7"/>
        <v>#VALUE!</v>
      </c>
      <c r="CK28" s="288" t="s">
        <v>3336</v>
      </c>
      <c r="CL28" s="285" t="e">
        <f>'4-5_Prison and Probation 100K'!CL27/'4-5_Prison and Probation 100K'!CD27*100</f>
        <v>#VALUE!</v>
      </c>
      <c r="CM28" s="285" t="e">
        <f>'4-5_Prison and Probation 100K'!CM27/'4-5_Prison and Probation 100K'!CE27*100</f>
        <v>#VALUE!</v>
      </c>
      <c r="CN28" s="285" t="e">
        <f>'4-5_Prison and Probation 100K'!CN27/'4-5_Prison and Probation 100K'!CF27*100</f>
        <v>#VALUE!</v>
      </c>
      <c r="CO28" s="285" t="e">
        <f>'4-5_Prison and Probation 100K'!CO27/'4-5_Prison and Probation 100K'!CG27*100</f>
        <v>#VALUE!</v>
      </c>
      <c r="CP28" s="285" t="e">
        <f>'4-5_Prison and Probation 100K'!CP27/'4-5_Prison and Probation 100K'!CH27*100</f>
        <v>#VALUE!</v>
      </c>
      <c r="CQ28" s="285" t="e">
        <f>'4-5_Prison and Probation 100K'!CQ27/'4-5_Prison and Probation 100K'!CI27*100</f>
        <v>#VALUE!</v>
      </c>
      <c r="CR28" s="346" t="e">
        <f t="shared" si="8"/>
        <v>#VALUE!</v>
      </c>
      <c r="CS28" s="288" t="s">
        <v>3336</v>
      </c>
      <c r="CT28" s="285" t="e">
        <f>'4-5_Prison and Probation 100K'!CT27/'4-5_Prison and Probation 100K'!BF27*100</f>
        <v>#VALUE!</v>
      </c>
      <c r="CU28" s="285" t="e">
        <f>'4-5_Prison and Probation 100K'!CU27/'4-5_Prison and Probation 100K'!BG27*100</f>
        <v>#VALUE!</v>
      </c>
      <c r="CV28" s="285" t="e">
        <f>'4-5_Prison and Probation 100K'!CV27/'4-5_Prison and Probation 100K'!BH27*100</f>
        <v>#VALUE!</v>
      </c>
      <c r="CW28" s="285" t="e">
        <f>'4-5_Prison and Probation 100K'!CW27/'4-5_Prison and Probation 100K'!BI27*100</f>
        <v>#VALUE!</v>
      </c>
      <c r="CX28" s="285" t="e">
        <f>'4-5_Prison and Probation 100K'!CX27/'4-5_Prison and Probation 100K'!BJ27*100</f>
        <v>#VALUE!</v>
      </c>
      <c r="CY28" s="285" t="e">
        <f>'4-5_Prison and Probation 100K'!CY27/'4-5_Prison and Probation 100K'!BK27*100</f>
        <v>#VALUE!</v>
      </c>
      <c r="CZ28" s="346" t="e">
        <f t="shared" si="9"/>
        <v>#VALUE!</v>
      </c>
      <c r="DA28" s="288" t="s">
        <v>3336</v>
      </c>
      <c r="DB28" s="133">
        <f>'4-5_Prison and Probation'!DP27/C28*100</f>
        <v>162.65491374470167</v>
      </c>
      <c r="DC28" s="133">
        <f>'4-5_Prison and Probation'!DQ27/D28*100</f>
        <v>156.62944921038638</v>
      </c>
      <c r="DD28" s="133">
        <f>'4-5_Prison and Probation'!DR27/E28*100</f>
        <v>152.89615132458715</v>
      </c>
      <c r="DE28" s="133" t="e">
        <f>'4-5_Prison and Probation'!DS27/F28*100</f>
        <v>#VALUE!</v>
      </c>
      <c r="DF28" s="133">
        <f>'4-5_Prison and Probation'!DT27/G28*100</f>
        <v>119.62946705754725</v>
      </c>
      <c r="DG28" s="133" t="e">
        <f>'4-5_Prison and Probation'!DU27/H28*100</f>
        <v>#VALUE!</v>
      </c>
      <c r="DH28" s="346" t="e">
        <f t="shared" si="10"/>
        <v>#VALUE!</v>
      </c>
      <c r="DI28" s="288" t="s">
        <v>3336</v>
      </c>
      <c r="DJ28" s="285">
        <f>'4-5_Prison and Probation 100K'!DJ27/'4-5_Prison and Probation 100K'!DB27*100</f>
        <v>0.29629629629629628</v>
      </c>
      <c r="DK28" s="285">
        <f>'4-5_Prison and Probation 100K'!DK27/'4-5_Prison and Probation 100K'!DC27*100</f>
        <v>0.15290519877675843</v>
      </c>
      <c r="DL28" s="285">
        <f>'4-5_Prison and Probation 100K'!DL27/'4-5_Prison and Probation 100K'!DD27*100</f>
        <v>0.77399380804953566</v>
      </c>
      <c r="DM28" s="285" t="e">
        <f>'4-5_Prison and Probation 100K'!DM27/'4-5_Prison and Probation 100K'!DE27*100</f>
        <v>#VALUE!</v>
      </c>
      <c r="DN28" s="285">
        <f>'4-5_Prison and Probation 100K'!DN27/'4-5_Prison and Probation 100K'!DF27*100</f>
        <v>0.38022813688212925</v>
      </c>
      <c r="DO28" s="285" t="e">
        <f>'4-5_Prison and Probation 100K'!DO27/'4-5_Prison and Probation 100K'!DG27*100</f>
        <v>#VALUE!</v>
      </c>
      <c r="DP28" s="346" t="e">
        <f t="shared" si="11"/>
        <v>#VALUE!</v>
      </c>
      <c r="DQ28" s="288" t="s">
        <v>3336</v>
      </c>
      <c r="DR28" s="285">
        <f>'4-5_Prison and Probation 100K'!DR27/'4-5_Prison and Probation 100K'!DJ27*100</f>
        <v>50</v>
      </c>
      <c r="DS28" s="285">
        <f>'4-5_Prison and Probation 100K'!DS27/'4-5_Prison and Probation 100K'!DK27*100</f>
        <v>0</v>
      </c>
      <c r="DT28" s="285">
        <f>'4-5_Prison and Probation 100K'!DT27/'4-5_Prison and Probation 100K'!DL27*100</f>
        <v>20</v>
      </c>
      <c r="DU28" s="285" t="e">
        <f>'4-5_Prison and Probation 100K'!DU27/'4-5_Prison and Probation 100K'!DM27*100</f>
        <v>#VALUE!</v>
      </c>
      <c r="DV28" s="285">
        <f>'4-5_Prison and Probation 100K'!DV27/'4-5_Prison and Probation 100K'!DN27*100</f>
        <v>0</v>
      </c>
      <c r="DW28" s="285" t="e">
        <f>'4-5_Prison and Probation 100K'!DW27/'4-5_Prison and Probation 100K'!DO27*100</f>
        <v>#VALUE!</v>
      </c>
      <c r="DX28" s="346" t="e">
        <f t="shared" si="12"/>
        <v>#VALUE!</v>
      </c>
      <c r="DY28" s="288" t="s">
        <v>3336</v>
      </c>
      <c r="DZ28" s="285" t="e">
        <f>'4-5_Prison and Probation 100K'!DZ27/'4-5_Prison and Probation 100K'!DR27*100</f>
        <v>#VALUE!</v>
      </c>
      <c r="EA28" s="285" t="e">
        <f>'4-5_Prison and Probation 100K'!EA27/'4-5_Prison and Probation 100K'!DS27*100</f>
        <v>#VALUE!</v>
      </c>
      <c r="EB28" s="285">
        <f>'4-5_Prison and Probation 100K'!EB27/'4-5_Prison and Probation 100K'!DT27*100</f>
        <v>0</v>
      </c>
      <c r="EC28" s="285" t="e">
        <f>'4-5_Prison and Probation 100K'!EC27/'4-5_Prison and Probation 100K'!DU27*100</f>
        <v>#VALUE!</v>
      </c>
      <c r="ED28" s="285" t="e">
        <f>'4-5_Prison and Probation 100K'!ED27/'4-5_Prison and Probation 100K'!DV27*100</f>
        <v>#DIV/0!</v>
      </c>
      <c r="EE28" s="285" t="e">
        <f>'4-5_Prison and Probation 100K'!EE27/'4-5_Prison and Probation 100K'!DW27*100</f>
        <v>#VALUE!</v>
      </c>
      <c r="EF28" s="346" t="e">
        <f t="shared" si="13"/>
        <v>#VALUE!</v>
      </c>
      <c r="EG28" s="288" t="s">
        <v>3336</v>
      </c>
      <c r="EH28" s="285">
        <f>'4-5_Prison and Probation 100K'!EH27/'4-5_Prison and Probation 100K'!DB27*100</f>
        <v>99.703703703703724</v>
      </c>
      <c r="EI28" s="285">
        <f>'4-5_Prison and Probation 100K'!EI27/'4-5_Prison and Probation 100K'!DC27*100</f>
        <v>99.84709480122325</v>
      </c>
      <c r="EJ28" s="285">
        <f>'4-5_Prison and Probation 100K'!EJ27/'4-5_Prison and Probation 100K'!DD27*100</f>
        <v>99.226006191950461</v>
      </c>
      <c r="EK28" s="285" t="e">
        <f>'4-5_Prison and Probation 100K'!EK27/'4-5_Prison and Probation 100K'!DE27*100</f>
        <v>#VALUE!</v>
      </c>
      <c r="EL28" s="285">
        <f>'4-5_Prison and Probation 100K'!EL27/'4-5_Prison and Probation 100K'!DF27*100</f>
        <v>99.619771863117862</v>
      </c>
      <c r="EM28" s="285" t="e">
        <f>'4-5_Prison and Probation 100K'!EM27/'4-5_Prison and Probation 100K'!DG27*100</f>
        <v>#VALUE!</v>
      </c>
      <c r="EN28" s="346" t="e">
        <f t="shared" si="14"/>
        <v>#VALUE!</v>
      </c>
      <c r="EO28" s="288" t="s">
        <v>3336</v>
      </c>
      <c r="EP28" s="285">
        <f>'4-5_Prison and Probation 100K'!EP27/'4-5_Prison and Probation 100K'!EH27*100</f>
        <v>27.786032689450224</v>
      </c>
      <c r="EQ28" s="285">
        <f>'4-5_Prison and Probation 100K'!EQ27/'4-5_Prison and Probation 100K'!EI27*100</f>
        <v>47.473200612557427</v>
      </c>
      <c r="ER28" s="285">
        <f>'4-5_Prison and Probation 100K'!ER27/'4-5_Prison and Probation 100K'!EJ27*100</f>
        <v>30.88923556942278</v>
      </c>
      <c r="ES28" s="285" t="e">
        <f>'4-5_Prison and Probation 100K'!ES27/'4-5_Prison and Probation 100K'!EK27*100</f>
        <v>#VALUE!</v>
      </c>
      <c r="ET28" s="285">
        <f>'4-5_Prison and Probation 100K'!ET27/'4-5_Prison and Probation 100K'!EL27*100</f>
        <v>47.137404580152676</v>
      </c>
      <c r="EU28" s="285" t="e">
        <f>'4-5_Prison and Probation 100K'!EU27/'4-5_Prison and Probation 100K'!EM27*100</f>
        <v>#VALUE!</v>
      </c>
      <c r="EV28" s="346" t="e">
        <f t="shared" si="15"/>
        <v>#VALUE!</v>
      </c>
      <c r="EW28" s="288" t="s">
        <v>3336</v>
      </c>
      <c r="EX28" s="285">
        <f>'4-5_Prison and Probation 100K'!EX27/'4-5_Prison and Probation 100K'!EH27*100</f>
        <v>72.213967310549762</v>
      </c>
      <c r="EY28" s="285">
        <f>'4-5_Prison and Probation 100K'!EY27/'4-5_Prison and Probation 100K'!EI27*100</f>
        <v>43.797856049004594</v>
      </c>
      <c r="EZ28" s="285">
        <f>'4-5_Prison and Probation 100K'!EZ27/'4-5_Prison and Probation 100K'!EJ27*100</f>
        <v>69.266770670826844</v>
      </c>
      <c r="FA28" s="285" t="e">
        <f>'4-5_Prison and Probation 100K'!FA27/'4-5_Prison and Probation 100K'!EK27*100</f>
        <v>#VALUE!</v>
      </c>
      <c r="FB28" s="285">
        <f>'4-5_Prison and Probation 100K'!FB27/'4-5_Prison and Probation 100K'!EL27*100</f>
        <v>50.190839694656496</v>
      </c>
      <c r="FC28" s="285" t="e">
        <f>'4-5_Prison and Probation 100K'!FC27/'4-5_Prison and Probation 100K'!EM27*100</f>
        <v>#VALUE!</v>
      </c>
      <c r="FD28" s="346" t="e">
        <f t="shared" si="16"/>
        <v>#VALUE!</v>
      </c>
      <c r="FE28" s="288" t="s">
        <v>3336</v>
      </c>
      <c r="FF28" s="285" t="e">
        <f>'4-5_Prison and Probation 100K'!FF27/'4-5_Prison and Probation 100K'!EH27*100</f>
        <v>#VALUE!</v>
      </c>
      <c r="FG28" s="285" t="e">
        <f>'4-5_Prison and Probation 100K'!FG27/'4-5_Prison and Probation 100K'!EI27*100</f>
        <v>#VALUE!</v>
      </c>
      <c r="FH28" s="285" t="e">
        <f>'4-5_Prison and Probation 100K'!FH27/'4-5_Prison and Probation 100K'!EJ27*100</f>
        <v>#VALUE!</v>
      </c>
      <c r="FI28" s="285" t="e">
        <f>'4-5_Prison and Probation 100K'!FI27/'4-5_Prison and Probation 100K'!EK27*100</f>
        <v>#VALUE!</v>
      </c>
      <c r="FJ28" s="285">
        <f>'4-5_Prison and Probation 100K'!FJ27/'4-5_Prison and Probation 100K'!EL27*100</f>
        <v>3.0534351145038165</v>
      </c>
      <c r="FK28" s="285" t="e">
        <f>'4-5_Prison and Probation 100K'!FK27/'4-5_Prison and Probation 100K'!EM27*100</f>
        <v>#VALUE!</v>
      </c>
      <c r="FL28" s="346" t="e">
        <f t="shared" si="17"/>
        <v>#VALUE!</v>
      </c>
      <c r="FM28" s="288" t="s">
        <v>3336</v>
      </c>
      <c r="FN28" s="285" t="e">
        <f>'4-5_Prison and Probation 100K'!FN27/'4-5_Prison and Probation 100K'!FF27*100</f>
        <v>#VALUE!</v>
      </c>
      <c r="FO28" s="285" t="e">
        <f>'4-5_Prison and Probation 100K'!FO27/'4-5_Prison and Probation 100K'!FG27*100</f>
        <v>#VALUE!</v>
      </c>
      <c r="FP28" s="285" t="e">
        <f>'4-5_Prison and Probation 100K'!FP27/'4-5_Prison and Probation 100K'!FH27*100</f>
        <v>#VALUE!</v>
      </c>
      <c r="FQ28" s="285" t="e">
        <f>'4-5_Prison and Probation 100K'!FQ27/'4-5_Prison and Probation 100K'!FI27*100</f>
        <v>#VALUE!</v>
      </c>
      <c r="FR28" s="285">
        <f>'4-5_Prison and Probation 100K'!FR27/'4-5_Prison and Probation 100K'!FJ27*100</f>
        <v>0</v>
      </c>
      <c r="FS28" s="285" t="e">
        <f>'4-5_Prison and Probation 100K'!FS27/'4-5_Prison and Probation 100K'!FK27*100</f>
        <v>#VALUE!</v>
      </c>
      <c r="FT28" s="346" t="e">
        <f t="shared" si="18"/>
        <v>#VALUE!</v>
      </c>
      <c r="FU28" s="288" t="s">
        <v>3336</v>
      </c>
      <c r="FV28" s="285">
        <f>'4-5_Prison and Probation 100K'!FV27/'4-5_Prison and Probation 100K'!EH27*100</f>
        <v>0</v>
      </c>
      <c r="FW28" s="285">
        <f>'4-5_Prison and Probation 100K'!FW27/'4-5_Prison and Probation 100K'!EI27*100</f>
        <v>8.8820826952526808</v>
      </c>
      <c r="FX28" s="285">
        <f>'4-5_Prison and Probation 100K'!FX27/'4-5_Prison and Probation 100K'!EJ27*100</f>
        <v>0</v>
      </c>
      <c r="FY28" s="285" t="e">
        <f>'4-5_Prison and Probation 100K'!FY27/'4-5_Prison and Probation 100K'!EK27*100</f>
        <v>#VALUE!</v>
      </c>
      <c r="FZ28" s="285">
        <f>'4-5_Prison and Probation 100K'!FZ27/'4-5_Prison and Probation 100K'!EL27*100</f>
        <v>0</v>
      </c>
      <c r="GA28" s="285" t="e">
        <f>'4-5_Prison and Probation 100K'!GA27/'4-5_Prison and Probation 100K'!EM27*100</f>
        <v>#VALUE!</v>
      </c>
      <c r="GB28" s="346" t="e">
        <f t="shared" si="19"/>
        <v>#VALUE!</v>
      </c>
      <c r="GC28" s="288" t="s">
        <v>3336</v>
      </c>
      <c r="GE28" s="133" t="e">
        <f>'4-5_Prison and Probation'!HA27/'4-5_Prison and Probation 100K'!$G27*100</f>
        <v>#VALUE!</v>
      </c>
      <c r="GF28" s="285" t="e">
        <f>'4-5_Prison and Probation 100K'!GF27/'4-5_Prison and Probation 100K'!GE27*100</f>
        <v>#VALUE!</v>
      </c>
      <c r="GG28" s="285" t="e">
        <f>'4-5_Prison and Probation 100K'!GG27/'4-5_Prison and Probation 100K'!GE27*100</f>
        <v>#VALUE!</v>
      </c>
      <c r="GH28" s="285" t="e">
        <f>'4-5_Prison and Probation 100K'!GH27/'4-5_Prison and Probation 100K'!GE27*100</f>
        <v>#VALUE!</v>
      </c>
      <c r="GI28" s="285" t="e">
        <f>'4-5_Prison and Probation 100K'!GI27/'4-5_Prison and Probation 100K'!GH27*100</f>
        <v>#VALUE!</v>
      </c>
      <c r="GJ28" s="288" t="s">
        <v>3336</v>
      </c>
      <c r="GK28" s="133" t="e">
        <f>'4-5_Prison and Probation'!HG27/'4-5_Prison and Probation 100K'!$G27*100</f>
        <v>#VALUE!</v>
      </c>
      <c r="GL28" s="285" t="e">
        <f>'4-5_Prison and Probation 100K'!GL27/'4-5_Prison and Probation 100K'!GK27*100</f>
        <v>#VALUE!</v>
      </c>
      <c r="GM28" s="285" t="e">
        <f>'4-5_Prison and Probation 100K'!GM27/'4-5_Prison and Probation 100K'!GK27*100</f>
        <v>#VALUE!</v>
      </c>
      <c r="GN28" s="285" t="e">
        <f>'4-5_Prison and Probation 100K'!GN27/'4-5_Prison and Probation 100K'!GK27*100</f>
        <v>#VALUE!</v>
      </c>
      <c r="GO28" s="285" t="e">
        <f>'4-5_Prison and Probation 100K'!GO27/'4-5_Prison and Probation 100K'!GN27*100</f>
        <v>#VALUE!</v>
      </c>
      <c r="GP28" s="288" t="s">
        <v>3336</v>
      </c>
      <c r="GQ28" s="133" t="e">
        <f>'4-5_Prison and Probation'!HM27/'4-5_Prison and Probation 100K'!$G27*100</f>
        <v>#VALUE!</v>
      </c>
      <c r="GR28" s="285" t="e">
        <f>'4-5_Prison and Probation 100K'!GR27/'4-5_Prison and Probation 100K'!GQ27*100</f>
        <v>#VALUE!</v>
      </c>
      <c r="GS28" s="285" t="e">
        <f>'4-5_Prison and Probation 100K'!GS27/'4-5_Prison and Probation 100K'!GQ27*100</f>
        <v>#VALUE!</v>
      </c>
      <c r="GT28" s="285" t="e">
        <f>'4-5_Prison and Probation 100K'!GT27/'4-5_Prison and Probation 100K'!GQ27*100</f>
        <v>#VALUE!</v>
      </c>
      <c r="GU28" s="285" t="e">
        <f>'4-5_Prison and Probation 100K'!GU27/'4-5_Prison and Probation 100K'!GT27*100</f>
        <v>#VALUE!</v>
      </c>
      <c r="GV28" s="288" t="s">
        <v>3336</v>
      </c>
      <c r="GW28" s="133" t="e">
        <f>'4-5_Prison and Probation'!HS27/'4-5_Prison and Probation 100K'!$G27*100</f>
        <v>#VALUE!</v>
      </c>
      <c r="GX28" s="285" t="e">
        <f>'4-5_Prison and Probation 100K'!GX27/'4-5_Prison and Probation 100K'!GW27*100</f>
        <v>#VALUE!</v>
      </c>
      <c r="GY28" s="285" t="e">
        <f>'4-5_Prison and Probation 100K'!GY27/'4-5_Prison and Probation 100K'!GW27*100</f>
        <v>#VALUE!</v>
      </c>
      <c r="GZ28" s="285" t="e">
        <f>'4-5_Prison and Probation 100K'!GZ27/'4-5_Prison and Probation 100K'!GW27*100</f>
        <v>#VALUE!</v>
      </c>
      <c r="HA28" s="285" t="e">
        <f>'4-5_Prison and Probation 100K'!HA27/'4-5_Prison and Probation 100K'!GZ27*100</f>
        <v>#VALUE!</v>
      </c>
      <c r="HB28" s="288" t="s">
        <v>3336</v>
      </c>
      <c r="HC28" s="133" t="e">
        <f>'4-5_Prison and Probation'!HY27/'4-5_Prison and Probation 100K'!$G27*100</f>
        <v>#VALUE!</v>
      </c>
      <c r="HD28" s="285" t="e">
        <f>'4-5_Prison and Probation 100K'!HD27/'4-5_Prison and Probation 100K'!HC27*100</f>
        <v>#VALUE!</v>
      </c>
      <c r="HE28" s="285" t="e">
        <f>'4-5_Prison and Probation 100K'!HE27/'4-5_Prison and Probation 100K'!HC27*100</f>
        <v>#VALUE!</v>
      </c>
      <c r="HF28" s="285" t="e">
        <f>'4-5_Prison and Probation 100K'!HF27/'4-5_Prison and Probation 100K'!HC27*100</f>
        <v>#VALUE!</v>
      </c>
      <c r="HG28" s="285" t="e">
        <f>'4-5_Prison and Probation 100K'!HG27/'4-5_Prison and Probation 100K'!HF27*100</f>
        <v>#VALUE!</v>
      </c>
      <c r="HH28" s="288" t="s">
        <v>3336</v>
      </c>
      <c r="HI28" s="133" t="e">
        <f>'4-5_Prison and Probation'!IE27/'4-5_Prison and Probation 100K'!$G27*100</f>
        <v>#VALUE!</v>
      </c>
      <c r="HJ28" s="285" t="e">
        <f>'4-5_Prison and Probation 100K'!HJ27/'4-5_Prison and Probation 100K'!HI27*100</f>
        <v>#VALUE!</v>
      </c>
      <c r="HK28" s="285" t="e">
        <f>'4-5_Prison and Probation 100K'!HK27/'4-5_Prison and Probation 100K'!HI27*100</f>
        <v>#VALUE!</v>
      </c>
      <c r="HL28" s="285" t="e">
        <f>'4-5_Prison and Probation 100K'!HL27/'4-5_Prison and Probation 100K'!HI27*100</f>
        <v>#VALUE!</v>
      </c>
      <c r="HM28" s="285">
        <f>'4-5_Prison and Probation 100K'!HM27/'4-5_Prison and Probation 100K'!HL27*100</f>
        <v>102.70270270270272</v>
      </c>
      <c r="HN28" s="288" t="s">
        <v>3336</v>
      </c>
      <c r="HO28" s="133" t="e">
        <f>'4-5_Prison and Probation'!IK27/'4-5_Prison and Probation 100K'!$G27*100</f>
        <v>#VALUE!</v>
      </c>
      <c r="HP28" s="285" t="e">
        <f>'4-5_Prison and Probation 100K'!HP27/'4-5_Prison and Probation 100K'!HO27*100</f>
        <v>#VALUE!</v>
      </c>
      <c r="HQ28" s="285" t="e">
        <f>'4-5_Prison and Probation 100K'!HQ27/'4-5_Prison and Probation 100K'!HO27*100</f>
        <v>#VALUE!</v>
      </c>
      <c r="HR28" s="285" t="e">
        <f>'4-5_Prison and Probation 100K'!HR27/'4-5_Prison and Probation 100K'!HO27*100</f>
        <v>#VALUE!</v>
      </c>
      <c r="HS28" s="285" t="e">
        <f>'4-5_Prison and Probation 100K'!HS27/'4-5_Prison and Probation 100K'!HR27*100</f>
        <v>#VALUE!</v>
      </c>
      <c r="HT28" s="288" t="s">
        <v>3336</v>
      </c>
      <c r="HU28" s="133" t="e">
        <f>'4-5_Prison and Probation'!IQ27/'4-5_Prison and Probation 100K'!$G27*100</f>
        <v>#VALUE!</v>
      </c>
      <c r="HV28" s="285" t="e">
        <f>'4-5_Prison and Probation 100K'!HV27/'4-5_Prison and Probation 100K'!HU27*100</f>
        <v>#VALUE!</v>
      </c>
      <c r="HW28" s="285" t="e">
        <f>'4-5_Prison and Probation 100K'!HW27/'4-5_Prison and Probation 100K'!HU27*100</f>
        <v>#VALUE!</v>
      </c>
      <c r="HX28" s="285" t="e">
        <f>'4-5_Prison and Probation 100K'!HX27/'4-5_Prison and Probation 100K'!HU27*100</f>
        <v>#VALUE!</v>
      </c>
      <c r="HY28" s="285" t="e">
        <f>'4-5_Prison and Probation 100K'!HY27/'4-5_Prison and Probation 100K'!HX27*100</f>
        <v>#VALUE!</v>
      </c>
      <c r="HZ28" s="288" t="s">
        <v>3336</v>
      </c>
      <c r="IA28" s="133" t="e">
        <f>'4-5_Prison and Probation'!IW27/'4-5_Prison and Probation 100K'!$G27*100</f>
        <v>#VALUE!</v>
      </c>
      <c r="IB28" s="285" t="e">
        <f>'4-5_Prison and Probation 100K'!IB27/'4-5_Prison and Probation 100K'!IA27*100</f>
        <v>#VALUE!</v>
      </c>
      <c r="IC28" s="285" t="e">
        <f>'4-5_Prison and Probation 100K'!IC27/'4-5_Prison and Probation 100K'!IA27*100</f>
        <v>#VALUE!</v>
      </c>
      <c r="ID28" s="285" t="e">
        <f>'4-5_Prison and Probation 100K'!ID27/'4-5_Prison and Probation 100K'!IA27*100</f>
        <v>#VALUE!</v>
      </c>
      <c r="IE28" s="285" t="e">
        <f>'4-5_Prison and Probation 100K'!IE27/'4-5_Prison and Probation 100K'!ID27*100</f>
        <v>#VALUE!</v>
      </c>
      <c r="IF28" s="288" t="s">
        <v>3336</v>
      </c>
      <c r="IG28" s="133" t="e">
        <f>'4-5_Prison and Probation'!JC27/'4-5_Prison and Probation 100K'!$G27*100</f>
        <v>#VALUE!</v>
      </c>
      <c r="IH28" s="285" t="e">
        <f>'4-5_Prison and Probation 100K'!IH27/'4-5_Prison and Probation 100K'!IG27*100</f>
        <v>#VALUE!</v>
      </c>
      <c r="II28" s="285" t="e">
        <f>'4-5_Prison and Probation 100K'!II27/'4-5_Prison and Probation 100K'!IG27*100</f>
        <v>#VALUE!</v>
      </c>
      <c r="IJ28" s="285" t="e">
        <f>'4-5_Prison and Probation 100K'!IJ27/'4-5_Prison and Probation 100K'!IG27*100</f>
        <v>#VALUE!</v>
      </c>
      <c r="IK28" s="285" t="e">
        <f>'4-5_Prison and Probation 100K'!IK27/'4-5_Prison and Probation 100K'!IJ27*100</f>
        <v>#VALUE!</v>
      </c>
      <c r="IL28" s="288" t="s">
        <v>3336</v>
      </c>
      <c r="IM28" s="133">
        <f>'4-5_Prison and Probation'!JI27/'4-5_Prison and Probation 100K'!$G27*100</f>
        <v>0</v>
      </c>
      <c r="IN28" s="285" t="e">
        <f>'4-5_Prison and Probation 100K'!IN27/'4-5_Prison and Probation 100K'!IM27*100</f>
        <v>#DIV/0!</v>
      </c>
      <c r="IO28" s="285" t="e">
        <f>'4-5_Prison and Probation 100K'!IO27/'4-5_Prison and Probation 100K'!IM27*100</f>
        <v>#DIV/0!</v>
      </c>
      <c r="IP28" s="285" t="e">
        <f>'4-5_Prison and Probation 100K'!IP27/'4-5_Prison and Probation 100K'!IM27*100</f>
        <v>#DIV/0!</v>
      </c>
      <c r="IQ28" s="285" t="e">
        <f>'4-5_Prison and Probation 100K'!IQ27/'4-5_Prison and Probation 100K'!IP27*100</f>
        <v>#DIV/0!</v>
      </c>
      <c r="IR28" s="288" t="s">
        <v>3336</v>
      </c>
      <c r="IS28" s="133" t="e">
        <f>'4-5_Prison and Probation'!JO27/'4-5_Prison and Probation 100K'!$G27*100</f>
        <v>#VALUE!</v>
      </c>
      <c r="IT28" s="285" t="e">
        <f>'4-5_Prison and Probation 100K'!IT27/'4-5_Prison and Probation 100K'!IS27*100</f>
        <v>#VALUE!</v>
      </c>
      <c r="IU28" s="285" t="e">
        <f>'4-5_Prison and Probation 100K'!IU27/'4-5_Prison and Probation 100K'!IS27*100</f>
        <v>#VALUE!</v>
      </c>
      <c r="IV28" s="285" t="e">
        <f>'4-5_Prison and Probation 100K'!IV27/'4-5_Prison and Probation 100K'!IS27*100</f>
        <v>#VALUE!</v>
      </c>
      <c r="IW28" s="285" t="e">
        <f>'4-5_Prison and Probation 100K'!IW27/'4-5_Prison and Probation 100K'!IV27*100</f>
        <v>#VALUE!</v>
      </c>
      <c r="IX28" s="381" t="s">
        <v>3336</v>
      </c>
      <c r="IY28" s="133">
        <f>'4-5_Prison and Probation'!KO27/'4-5_Prison and Probation 100K'!H27*100</f>
        <v>58.279586603465695</v>
      </c>
      <c r="IZ28" s="285">
        <f>'4-5_Prison and Probation'!AO27/'4-5_Prison and Probation'!KO27</f>
        <v>2.118095238095238</v>
      </c>
      <c r="JA28" s="133">
        <f>'4-5_Prison and Probation 100K'!IZ27/'4-5_Prison and Probation 100K'!IY27*100</f>
        <v>98.666666666666671</v>
      </c>
      <c r="JB28" s="133">
        <f>'4-5_Prison and Probation 100K'!JA27/'4-5_Prison and Probation 100K'!IY27*100</f>
        <v>1.3333333333333333</v>
      </c>
      <c r="JC28" s="288" t="s">
        <v>3336</v>
      </c>
      <c r="JD28" s="285">
        <f>'4-5_Prison and Probation 100K'!JC27/'4-5_Prison and Probation 100K'!IY27*100</f>
        <v>1.9047619047619047</v>
      </c>
      <c r="JE28" s="285">
        <f>'4-5_Prison and Probation 100K'!JD27/'4-5_Prison and Probation 100K'!IY27*100</f>
        <v>0</v>
      </c>
      <c r="JF28" s="285">
        <f>'4-5_Prison and Probation 100K'!JE27/'4-5_Prison and Probation 100K'!JC27*100</f>
        <v>0</v>
      </c>
      <c r="JG28" s="285" t="e">
        <f>'4-5_Prison and Probation 100K'!JF27/'4-5_Prison and Probation 100K'!JD27*100</f>
        <v>#DIV/0!</v>
      </c>
      <c r="JH28" s="285" t="e">
        <f>'4-5_Prison and Probation 100K'!JG27/'4-5_Prison and Probation 100K'!JC27*100</f>
        <v>#VALUE!</v>
      </c>
      <c r="JI28" s="285" t="e">
        <f>'4-5_Prison and Probation 100K'!JH27/'4-5_Prison and Probation 100K'!JD27*100</f>
        <v>#VALUE!</v>
      </c>
      <c r="JJ28" s="285" t="e">
        <f>'4-5_Prison and Probation 100K'!JI27/'4-5_Prison and Probation 100K'!JC27*100</f>
        <v>#VALUE!</v>
      </c>
      <c r="JK28" s="285" t="e">
        <f>'4-5_Prison and Probation 100K'!JJ27/'4-5_Prison and Probation 100K'!JD27*100</f>
        <v>#VALUE!</v>
      </c>
      <c r="JL28" s="285">
        <f>'4-5_Prison and Probation 100K'!JK27/'4-5_Prison and Probation 100K'!IZ27*100</f>
        <v>98.069498069498053</v>
      </c>
      <c r="JM28" s="285">
        <f>'4-5_Prison and Probation 100K'!JL27/'4-5_Prison and Probation 100K'!JA27*100</f>
        <v>100</v>
      </c>
      <c r="JN28" s="288" t="s">
        <v>3336</v>
      </c>
      <c r="JO28" s="285">
        <f>'4-5_Prison and Probation 100K'!JN27/'4-5_Prison and Probation 100K'!JK27*100</f>
        <v>1.5748031496062995</v>
      </c>
      <c r="JP28" s="285">
        <f>'4-5_Prison and Probation 100K'!JO27/'4-5_Prison and Probation 100K'!JL27</f>
        <v>0</v>
      </c>
      <c r="JQ28" s="285">
        <f>'4-5_Prison and Probation 100K'!JP27/'4-5_Prison and Probation 100K'!JK27*100</f>
        <v>90.157480314960637</v>
      </c>
      <c r="JR28" s="285">
        <f>'4-5_Prison and Probation 100K'!JQ27/'4-5_Prison and Probation 100K'!JL27*100</f>
        <v>0</v>
      </c>
      <c r="JS28" s="285">
        <f>'4-5_Prison and Probation 100K'!JR27/'4-5_Prison and Probation 100K'!JK27*100</f>
        <v>0</v>
      </c>
      <c r="JT28" s="285">
        <f>'4-5_Prison and Probation 100K'!JS27/'4-5_Prison and Probation 100K'!JL27*100</f>
        <v>0</v>
      </c>
      <c r="JU28" s="288" t="s">
        <v>3336</v>
      </c>
      <c r="JV28" s="285">
        <f>'4-5_Prison and Probation 100K'!JU27/'4-5_Prison and Probation 100K'!JK27*100</f>
        <v>0</v>
      </c>
      <c r="JW28" s="285">
        <f>'4-5_Prison and Probation 100K'!JV27/'4-5_Prison and Probation 100K'!JL27*100</f>
        <v>42.857142857142854</v>
      </c>
      <c r="JX28" s="285">
        <f>'4-5_Prison and Probation 100K'!JW27/'4-5_Prison and Probation 100K'!JK27*100</f>
        <v>1.1811023622047245</v>
      </c>
      <c r="JY28" s="285">
        <f>'4-5_Prison and Probation 100K'!JX27/'4-5_Prison and Probation 100K'!JL27*100</f>
        <v>0</v>
      </c>
      <c r="JZ28" s="285">
        <f>'4-5_Prison and Probation 100K'!JY27/'4-5_Prison and Probation 100K'!JK27*100</f>
        <v>0.39370078740157488</v>
      </c>
      <c r="KA28" s="285">
        <f>'4-5_Prison and Probation 100K'!JZ27/'4-5_Prison and Probation 100K'!JL27*100</f>
        <v>57.142857142857139</v>
      </c>
      <c r="KB28" s="288" t="s">
        <v>3336</v>
      </c>
      <c r="KC28" s="285">
        <f>'4-5_Prison and Probation 100K'!KB27/'4-5_Prison and Probation 100K'!JK27*100</f>
        <v>3.149606299212599</v>
      </c>
      <c r="KD28" s="285">
        <f>'4-5_Prison and Probation 100K'!KC27/'4-5_Prison and Probation 100K'!JL27*100</f>
        <v>0</v>
      </c>
      <c r="KE28" s="285">
        <f>'4-5_Prison and Probation 100K'!KD27/'4-5_Prison and Probation 100K'!JK27*100</f>
        <v>0</v>
      </c>
      <c r="KF28" s="285">
        <f>'4-5_Prison and Probation 100K'!KE27/'4-5_Prison and Probation 100K'!JL27*100</f>
        <v>0</v>
      </c>
      <c r="KG28" s="288" t="s">
        <v>3336</v>
      </c>
      <c r="KH28" s="285">
        <f>'4-5_Prison and Probation 100K'!KG27</f>
        <v>251.0854213527227</v>
      </c>
      <c r="KI28" s="285" t="e">
        <f>'4-5_Prison and Probation 100K'!KH27/'4-5_Prison and Probation 100K'!KG27*100</f>
        <v>#VALUE!</v>
      </c>
      <c r="KJ28" s="285">
        <f>'4-5_Prison and Probation 100K'!KI27/'4-5_Prison and Probation 100K'!KG27*100</f>
        <v>13.858695652173914</v>
      </c>
      <c r="KK28" s="285" t="e">
        <f>'4-5_Prison and Probation 100K'!KJ27/'4-5_Prison and Probation 100K'!KG27*100</f>
        <v>#VALUE!</v>
      </c>
      <c r="KL28" s="285" t="e">
        <f>'4-5_Prison and Probation 100K'!KK27/'4-5_Prison and Probation 100K'!KJ27*100</f>
        <v>#VALUE!</v>
      </c>
      <c r="KM28" s="288" t="s">
        <v>3336</v>
      </c>
      <c r="KN28" s="285">
        <f>'4-5_Prison and Probation'!OZ27/G28*100</f>
        <v>171.71149739248702</v>
      </c>
      <c r="KO28" s="285">
        <f>'4-5_Prison and Probation 100K'!KN27/'4-5_Prison and Probation 100K'!KM27*100</f>
        <v>13.774834437086092</v>
      </c>
      <c r="KP28" s="285">
        <f>'4-5_Prison and Probation 100K'!KO27/'4-5_Prison and Probation 100K'!KM27*100</f>
        <v>8.0794701986754944</v>
      </c>
      <c r="KQ28" s="285" t="e">
        <f>'4-5_Prison and Probation 100K'!KP27/'4-5_Prison and Probation 100K'!KM27*100</f>
        <v>#VALUE!</v>
      </c>
      <c r="KR28" s="285" t="e">
        <f>'4-5_Prison and Probation 100K'!KQ27/'4-5_Prison and Probation 100K'!KP27*100</f>
        <v>#VALUE!</v>
      </c>
      <c r="KS28" s="288" t="s">
        <v>3336</v>
      </c>
      <c r="KT28" s="285" t="e">
        <f>'4-5_Prison and Probation'!PF27/G28*100</f>
        <v>#VALUE!</v>
      </c>
      <c r="KU28" s="285" t="e">
        <f>'4-5_Prison and Probation'!PG27/'4-5_Prison and Probation'!PF27*100</f>
        <v>#VALUE!</v>
      </c>
      <c r="KV28" s="285" t="e">
        <f>'4-5_Prison and Probation'!PH27/'4-5_Prison and Probation'!PF27*100</f>
        <v>#VALUE!</v>
      </c>
      <c r="KW28" s="285" t="e">
        <f>'4-5_Prison and Probation'!PI27/'4-5_Prison and Probation'!PF27*100</f>
        <v>#VALUE!</v>
      </c>
      <c r="KX28" s="285" t="e">
        <f>'4-5_Prison and Probation'!PJ27/'4-5_Prison and Probation'!PF27*100</f>
        <v>#VALUE!</v>
      </c>
      <c r="KY28" s="285" t="e">
        <f>'4-5_Prison and Probation'!PK27/'4-5_Prison and Probation'!PF27*100</f>
        <v>#VALUE!</v>
      </c>
      <c r="KZ28" s="285" t="e">
        <f>'4-5_Prison and Probation'!PL27/'4-5_Prison and Probation'!PF27*100</f>
        <v>#VALUE!</v>
      </c>
      <c r="LA28" s="288" t="s">
        <v>3336</v>
      </c>
      <c r="LB28" s="285">
        <f>'4-5_Prison and Probation'!PN27/G28*100</f>
        <v>251.0854213527227</v>
      </c>
      <c r="LC28" s="285">
        <f>'4-5_Prison and Probation'!PO27/G28*100</f>
        <v>171.71149739248702</v>
      </c>
      <c r="LD28" s="288" t="s">
        <v>3336</v>
      </c>
      <c r="LE28" s="285">
        <f>'4-5_Prison and Probation 100K'!LD27/'4-5_Prison and Probation 100K'!LA27*100</f>
        <v>7.2463768115942031</v>
      </c>
      <c r="LF28" s="285">
        <f>'4-5_Prison and Probation 100K'!LE27/'4-5_Prison and Probation 100K'!LB27*100</f>
        <v>8.3443708609271514</v>
      </c>
      <c r="LG28" s="285">
        <f>'4-5_Prison and Probation 100K'!LF27/'4-5_Prison and Probation 100K'!LA27*100</f>
        <v>10.326086956521738</v>
      </c>
      <c r="LH28" s="285">
        <f>'4-5_Prison and Probation 100K'!LG27/'4-5_Prison and Probation 100K'!LB27*100</f>
        <v>7.549668874172184</v>
      </c>
      <c r="LI28" s="285" t="e">
        <f>'4-5_Prison and Probation 100K'!LH27/'4-5_Prison and Probation 100K'!LA27*100</f>
        <v>#VALUE!</v>
      </c>
      <c r="LJ28" s="285" t="e">
        <f>'4-5_Prison and Probation 100K'!LI27/'4-5_Prison and Probation 100K'!LB27*100</f>
        <v>#VALUE!</v>
      </c>
      <c r="LK28" s="288" t="s">
        <v>3336</v>
      </c>
      <c r="LL28" s="285">
        <f>'4-5_Prison and Probation 100K'!LK27/'4-5_Prison and Probation 100K'!LA27*100</f>
        <v>62.500000000000014</v>
      </c>
      <c r="LM28" s="285">
        <f>'4-5_Prison and Probation 100K'!LL27/'4-5_Prison and Probation 100K'!LB27*100</f>
        <v>35.894039735099334</v>
      </c>
      <c r="LN28" s="285">
        <f>'4-5_Prison and Probation 100K'!LM27/'4-5_Prison and Probation 100K'!LA27*100</f>
        <v>3.3514492753623184</v>
      </c>
      <c r="LO28" s="285">
        <f>'4-5_Prison and Probation 100K'!LN27/'4-5_Prison and Probation 100K'!LB27*100</f>
        <v>5.033112582781456</v>
      </c>
      <c r="LP28" s="285" t="e">
        <f>'4-5_Prison and Probation 100K'!LO27/'4-5_Prison and Probation 100K'!LA27*100</f>
        <v>#VALUE!</v>
      </c>
      <c r="LQ28" s="285" t="e">
        <f>'4-5_Prison and Probation 100K'!LP27/'4-5_Prison and Probation 100K'!LB27*100</f>
        <v>#VALUE!</v>
      </c>
      <c r="LR28" s="288" t="s">
        <v>3336</v>
      </c>
      <c r="LS28" s="285" t="e">
        <f>'4-5_Prison and Probation 100K'!LR27/'4-5_Prison and Probation 100K'!LA27*100</f>
        <v>#VALUE!</v>
      </c>
      <c r="LT28" s="285" t="e">
        <f>'4-5_Prison and Probation 100K'!LS27/'4-5_Prison and Probation 100K'!LB27*100</f>
        <v>#VALUE!</v>
      </c>
      <c r="LU28" s="285" t="e">
        <f>'4-5_Prison and Probation 100K'!LT27/'4-5_Prison and Probation 100K'!LA27*100</f>
        <v>#VALUE!</v>
      </c>
      <c r="LV28" s="285" t="e">
        <f>'4-5_Prison and Probation 100K'!LU27/'4-5_Prison and Probation 100K'!LB27*100</f>
        <v>#VALUE!</v>
      </c>
      <c r="LW28" s="285">
        <f>'4-5_Prison and Probation 100K'!LV27/'4-5_Prison and Probation 100K'!LA27*100</f>
        <v>3.1702898550724639</v>
      </c>
      <c r="LX28" s="285">
        <f>'4-5_Prison and Probation 100K'!LW27/'4-5_Prison and Probation 100K'!LB27*100</f>
        <v>5.4304635761589397</v>
      </c>
      <c r="LY28" s="288" t="s">
        <v>3336</v>
      </c>
      <c r="LZ28" s="285">
        <f>'4-5_Prison and Probation 100K'!LY27/'4-5_Prison and Probation 100K'!LA27*100</f>
        <v>3.260869565217392</v>
      </c>
      <c r="MA28" s="285">
        <f>'4-5_Prison and Probation 100K'!LZ27/'4-5_Prison and Probation 100K'!LB27*100</f>
        <v>1.0596026490066224</v>
      </c>
      <c r="MB28" s="285">
        <f>'4-5_Prison and Probation 100K'!MA27/'4-5_Prison and Probation 100K'!LA27*100</f>
        <v>2.2644927536231885</v>
      </c>
      <c r="MC28" s="285">
        <f>'4-5_Prison and Probation 100K'!MB27/'4-5_Prison and Probation 100K'!LB27*100</f>
        <v>3.0463576158940393</v>
      </c>
      <c r="MD28" s="285" t="e">
        <f>'4-5_Prison and Probation 100K'!MC27/'4-5_Prison and Probation 100K'!LA27*100</f>
        <v>#VALUE!</v>
      </c>
      <c r="ME28" s="285">
        <f>'4-5_Prison and Probation 100K'!MD27/'4-5_Prison and Probation 100K'!LB27*100</f>
        <v>1.0596026490066224</v>
      </c>
      <c r="MF28" s="288" t="s">
        <v>3336</v>
      </c>
      <c r="MG28" s="285" t="e">
        <f>'4-5_Prison and Probation 100K'!MF27</f>
        <v>#VALUE!</v>
      </c>
      <c r="MH28" s="285" t="e">
        <f>'4-5_Prison and Probation 100K'!MG27/'4-5_Prison and Probation 100K'!MF27*100</f>
        <v>#VALUE!</v>
      </c>
      <c r="MI28" s="285" t="e">
        <f>'4-5_Prison and Probation 100K'!MH27/'4-5_Prison and Probation 100K'!MF27*100</f>
        <v>#VALUE!</v>
      </c>
      <c r="MJ28" s="285" t="e">
        <f>'4-5_Prison and Probation 100K'!MI27/'4-5_Prison and Probation 100K'!MF27*100</f>
        <v>#VALUE!</v>
      </c>
      <c r="MK28" s="285" t="e">
        <f>'4-5_Prison and Probation 100K'!MJ27/'4-5_Prison and Probation 100K'!MF27*100</f>
        <v>#VALUE!</v>
      </c>
      <c r="ML28" s="285" t="e">
        <f>'4-5_Prison and Probation 100K'!MK27/'4-5_Prison and Probation 100K'!MF27*100</f>
        <v>#VALUE!</v>
      </c>
      <c r="MM28" s="285" t="e">
        <f>'4-5_Prison and Probation 100K'!ML27/'4-5_Prison and Probation 100K'!MF27*100</f>
        <v>#VALUE!</v>
      </c>
      <c r="MN28" s="288" t="s">
        <v>3336</v>
      </c>
      <c r="MO28" s="285">
        <f>'4-5_Prison and Probation 100K'!MN27</f>
        <v>7.732703193833852</v>
      </c>
      <c r="MP28" s="288" t="s">
        <v>3336</v>
      </c>
      <c r="MQ28" s="285">
        <f>'4-5_Prison and Probation 100K'!MP27/'4-5_Prison and Probation 100K'!MN27*100</f>
        <v>2.9411764705882351</v>
      </c>
      <c r="MR28" s="285">
        <f>'4-5_Prison and Probation 100K'!MQ27/'4-5_Prison and Probation 100K'!MN27*100</f>
        <v>0</v>
      </c>
      <c r="MS28" s="285">
        <f>'4-5_Prison and Probation 100K'!MR27/'4-5_Prison and Probation 100K'!MN27*100</f>
        <v>11.76470588235294</v>
      </c>
      <c r="MT28" s="285">
        <f>'4-5_Prison and Probation 100K'!MS27/'4-5_Prison and Probation 100K'!MN27*100</f>
        <v>58.82352941176471</v>
      </c>
      <c r="MU28" s="288" t="s">
        <v>3336</v>
      </c>
      <c r="MV28" s="285">
        <f>'4-5_Prison and Probation 100K'!MU27/'4-5_Prison and Probation 100K'!MN27*100</f>
        <v>0</v>
      </c>
      <c r="MW28" s="285">
        <f>'4-5_Prison and Probation 100K'!MV27/'4-5_Prison and Probation 100K'!MN27*100</f>
        <v>0</v>
      </c>
      <c r="MX28" s="285">
        <f>'4-5_Prison and Probation 100K'!MW27/'4-5_Prison and Probation 100K'!MN27*100</f>
        <v>0</v>
      </c>
      <c r="MY28" s="285">
        <f>'4-5_Prison and Probation 100K'!MX27/'4-5_Prison and Probation 100K'!MN27*100</f>
        <v>23.52941176470588</v>
      </c>
      <c r="MZ28" s="288" t="s">
        <v>3336</v>
      </c>
      <c r="NA28" s="285">
        <f>'4-5_Prison and Probation 100K'!MZ27</f>
        <v>67.32000427573</v>
      </c>
      <c r="NB28" s="285">
        <f>'4-5_Prison and Probation 100K'!NA27/'4-5_Prison and Probation 100K'!MZ27*100</f>
        <v>24.662162162162161</v>
      </c>
      <c r="NC28" s="285">
        <f>'4-5_Prison and Probation 100K'!NB27/'4-5_Prison and Probation 100K'!MZ27*100</f>
        <v>35.135135135135137</v>
      </c>
      <c r="ND28" s="285">
        <f>'4-5_Prison and Probation 100K'!NC27/'4-5_Prison and Probation 100K'!MZ27*100</f>
        <v>40.202702702702702</v>
      </c>
      <c r="NG28" s="133" t="e">
        <f t="shared" si="0"/>
        <v>#VALUE!</v>
      </c>
      <c r="NH28" s="285" t="e">
        <f>'4-5_Prison and Probation'!HG27/'4-5_Prison and Probation'!$HA27*100</f>
        <v>#VALUE!</v>
      </c>
      <c r="NI28" s="285" t="e">
        <f>'4-5_Prison and Probation'!HM27/'4-5_Prison and Probation'!$HA27*100</f>
        <v>#VALUE!</v>
      </c>
      <c r="NJ28" s="285" t="e">
        <f>'4-5_Prison and Probation'!HS27/'4-5_Prison and Probation'!$HA27*100</f>
        <v>#VALUE!</v>
      </c>
      <c r="NK28" s="285" t="e">
        <f>'4-5_Prison and Probation'!HY27/'4-5_Prison and Probation'!$HA27*100</f>
        <v>#VALUE!</v>
      </c>
      <c r="NL28" s="285" t="e">
        <f>'4-5_Prison and Probation'!IE27/'4-5_Prison and Probation'!$HA27*100</f>
        <v>#VALUE!</v>
      </c>
      <c r="NM28" s="285" t="e">
        <f>'4-5_Prison and Probation'!IK27/'4-5_Prison and Probation'!$HA27*100</f>
        <v>#VALUE!</v>
      </c>
      <c r="NN28" s="285" t="e">
        <f>'4-5_Prison and Probation'!IQ27/'4-5_Prison and Probation'!$HA27*100</f>
        <v>#VALUE!</v>
      </c>
      <c r="NO28" s="285" t="e">
        <f>'4-5_Prison and Probation'!IW27/'4-5_Prison and Probation'!$HA27*100</f>
        <v>#VALUE!</v>
      </c>
      <c r="NP28" s="285" t="e">
        <f>'4-5_Prison and Probation'!JC27/'4-5_Prison and Probation'!$HA27*100</f>
        <v>#VALUE!</v>
      </c>
      <c r="NQ28" s="285" t="e">
        <f>'4-5_Prison and Probation'!JI27/'4-5_Prison and Probation'!$HA27*100</f>
        <v>#VALUE!</v>
      </c>
      <c r="NR28" s="285" t="e">
        <f>'4-5_Prison and Probation'!JO27/'4-5_Prison and Probation'!$HA27*100</f>
        <v>#VALUE!</v>
      </c>
      <c r="NU28" s="285" t="e">
        <f>'4-5_Prison and Probation'!HA27/'4-5_Prison and Probation 100K'!$G27*100</f>
        <v>#VALUE!</v>
      </c>
      <c r="NV28" s="285" t="e">
        <f>'4-5_Prison and Probation'!HG27/'4-5_Prison and Probation 100K'!$G27*100</f>
        <v>#VALUE!</v>
      </c>
      <c r="NW28" s="285" t="e">
        <f>'4-5_Prison and Probation'!HM27/'4-5_Prison and Probation 100K'!$G27*100</f>
        <v>#VALUE!</v>
      </c>
      <c r="NX28" s="285" t="e">
        <f>'4-5_Prison and Probation'!HS27/'4-5_Prison and Probation 100K'!$G27*100</f>
        <v>#VALUE!</v>
      </c>
      <c r="NY28" s="285" t="e">
        <f>'4-5_Prison and Probation'!HY27/'4-5_Prison and Probation 100K'!$G27*100</f>
        <v>#VALUE!</v>
      </c>
      <c r="NZ28" s="285" t="e">
        <f>'4-5_Prison and Probation'!IE27/'4-5_Prison and Probation 100K'!$G27*100</f>
        <v>#VALUE!</v>
      </c>
      <c r="OA28" s="285" t="e">
        <f>'4-5_Prison and Probation'!IK27/'4-5_Prison and Probation 100K'!$G27*100</f>
        <v>#VALUE!</v>
      </c>
      <c r="OB28" s="285" t="e">
        <f>'4-5_Prison and Probation'!IQ27/'4-5_Prison and Probation 100K'!$G27*100</f>
        <v>#VALUE!</v>
      </c>
      <c r="OC28" s="285" t="e">
        <f>'4-5_Prison and Probation'!IW27/'4-5_Prison and Probation 100K'!$G27*100</f>
        <v>#VALUE!</v>
      </c>
      <c r="OD28" s="285" t="e">
        <f>'4-5_Prison and Probation'!JC27/'4-5_Prison and Probation 100K'!$G27*100</f>
        <v>#VALUE!</v>
      </c>
      <c r="OE28" s="285">
        <f>'4-5_Prison and Probation'!JI27/'4-5_Prison and Probation 100K'!$G27*100</f>
        <v>0</v>
      </c>
      <c r="OF28" s="285" t="e">
        <f>'4-5_Prison and Probation'!JO27/'4-5_Prison and Probation 100K'!$G27*100</f>
        <v>#VALUE!</v>
      </c>
      <c r="OI28" s="133">
        <f>10000/'4-5_Prison and Probation'!$AJ27*'4-5_Prison and Probation'!DW27</f>
        <v>33.388981636060102</v>
      </c>
      <c r="OJ28" s="133">
        <f>10000/'4-5_Prison and Probation'!$AJ27*'4-5_Prison and Probation'!DX27</f>
        <v>16.694490818030051</v>
      </c>
      <c r="OK28" s="133">
        <f>10000/'4-5_Prison and Probation'!$AJ27*'4-5_Prison and Probation'!DY27</f>
        <v>83.472454090150251</v>
      </c>
      <c r="OL28" s="133" t="e">
        <f>10000/'4-5_Prison and Probation'!$AJ27*'4-5_Prison and Probation'!DZ27</f>
        <v>#VALUE!</v>
      </c>
      <c r="OM28" s="133">
        <f>10000/'4-5_Prison and Probation'!$AJ27*'4-5_Prison and Probation'!EA27</f>
        <v>33.388981636060102</v>
      </c>
      <c r="ON28" s="133" t="e">
        <f>10000/'4-5_Prison and Probation'!$AJ27*'4-5_Prison and Probation'!EB27</f>
        <v>#VALUE!</v>
      </c>
      <c r="OP28" s="133">
        <f>'4-5_Prison and Probation'!ED27/'4-5_Prison and Probation'!DW27*100</f>
        <v>50</v>
      </c>
      <c r="OQ28" s="133">
        <f>'4-5_Prison and Probation'!EE27/'4-5_Prison and Probation'!DX27*100</f>
        <v>0</v>
      </c>
      <c r="OR28" s="133">
        <f>'4-5_Prison and Probation'!EF27/'4-5_Prison and Probation'!DY27*100</f>
        <v>20</v>
      </c>
      <c r="OS28" s="133" t="e">
        <f>'4-5_Prison and Probation'!EG27/'4-5_Prison and Probation'!DZ27*100</f>
        <v>#VALUE!</v>
      </c>
      <c r="OT28" s="133">
        <f>'4-5_Prison and Probation'!EH27/'4-5_Prison and Probation'!EA27*100</f>
        <v>0</v>
      </c>
      <c r="OU28" s="133" t="e">
        <f>'4-5_Prison and Probation'!EI27/'4-5_Prison and Probation'!EB27*100</f>
        <v>#VALUE!</v>
      </c>
      <c r="OW28" s="133" t="e">
        <f>'4-5_Prison and Probation'!EK27/'4-5_Prison and Probation'!ED27*100</f>
        <v>#VALUE!</v>
      </c>
      <c r="OX28" s="133" t="e">
        <f>'4-5_Prison and Probation'!EL27/'4-5_Prison and Probation'!EE27*100</f>
        <v>#VALUE!</v>
      </c>
      <c r="OY28" s="133">
        <f>'4-5_Prison and Probation'!EM27/'4-5_Prison and Probation'!EF27*100</f>
        <v>0</v>
      </c>
      <c r="OZ28" s="133" t="e">
        <f>'4-5_Prison and Probation'!EN27/'4-5_Prison and Probation'!EG27*100</f>
        <v>#VALUE!</v>
      </c>
      <c r="PA28" s="133" t="e">
        <f>'4-5_Prison and Probation'!EO27/'4-5_Prison and Probation'!EH27*100</f>
        <v>#DIV/0!</v>
      </c>
      <c r="PB28" s="133" t="e">
        <f>'4-5_Prison and Probation'!EP27/'4-5_Prison and Probation'!EI27*100</f>
        <v>#VALUE!</v>
      </c>
      <c r="PC28" s="133"/>
      <c r="PF28" s="285">
        <f>'4-5_Prison and Probation'!$AO27/'4-5_Prison and Probation'!LF27</f>
        <v>2.427947598253275</v>
      </c>
      <c r="PG28" s="285" t="e">
        <f>'4-5_Prison and Probation'!$AO27/'4-5_Prison and Probation'!LH27</f>
        <v>#DIV/0!</v>
      </c>
      <c r="PH28" s="285" t="e">
        <f>'4-5_Prison and Probation'!$AO27/'4-5_Prison and Probation'!LK27</f>
        <v>#DIV/0!</v>
      </c>
      <c r="PI28" s="285">
        <f>'4-5_Prison and Probation'!$AO27/'4-5_Prison and Probation'!LM27</f>
        <v>185.33333333333334</v>
      </c>
      <c r="PJ28" s="285">
        <f>'4-5_Prison and Probation'!$AO27/'4-5_Prison and Probation'!LO27</f>
        <v>556</v>
      </c>
      <c r="PK28" s="285">
        <f>'4-5_Prison and Probation'!$AO27/'4-5_Prison and Probation'!LR27</f>
        <v>69.5</v>
      </c>
      <c r="PO28" s="133">
        <f>'4-5_Prison and Probation'!KP27/'4-5_Prison and Probation 100K'!H27*100</f>
        <v>57.50252544875282</v>
      </c>
      <c r="PP28" s="133">
        <f>'4-5_Prison and Probation'!KS27/'4-5_Prison and Probation'!KP27*100</f>
        <v>1.9305019305019304</v>
      </c>
      <c r="PQ28" s="133">
        <f>'4-5_Prison and Probation'!LA27/'4-5_Prison and Probation'!KP27*100</f>
        <v>98.069498069498067</v>
      </c>
      <c r="PR28" s="133">
        <f>'4-5_Prison and Probation'!KQ27/'4-5_Prison and Probation 100K'!H27*100</f>
        <v>0.77706115471287585</v>
      </c>
      <c r="PS28" s="133">
        <f>'4-5_Prison and Probation'!KT27/'4-5_Prison and Probation'!KQ27*100</f>
        <v>0</v>
      </c>
      <c r="PT28" s="133">
        <f>'4-5_Prison and Probation'!LB27/'4-5_Prison and Probation'!KQ27*100</f>
        <v>100</v>
      </c>
      <c r="PX28" s="133">
        <f>'4-5_Prison and Probation'!LG27/'4-5_Prison and Probation'!$KQ27*100</f>
        <v>0</v>
      </c>
      <c r="PY28" s="133">
        <f>'4-5_Prison and Probation'!LI27/'4-5_Prison and Probation'!$KQ27*100</f>
        <v>0</v>
      </c>
      <c r="PZ28" s="133">
        <f>'4-5_Prison and Probation'!LL27/'4-5_Prison and Probation'!$KQ27*100</f>
        <v>42.857142857142854</v>
      </c>
      <c r="QA28" s="133">
        <f>'4-5_Prison and Probation'!LN27/'4-5_Prison and Probation'!$KQ27*100</f>
        <v>0</v>
      </c>
      <c r="QB28" s="133">
        <f>'4-5_Prison and Probation'!LP27/'4-5_Prison and Probation'!$KQ27*100</f>
        <v>57.142857142857139</v>
      </c>
      <c r="QC28" s="133">
        <f>'4-5_Prison and Probation'!LS27/'4-5_Prison and Probation'!$KQ27*100</f>
        <v>0</v>
      </c>
    </row>
    <row r="29" spans="1:445">
      <c r="A29" s="285">
        <v>27</v>
      </c>
      <c r="B29" s="292" t="s">
        <v>50</v>
      </c>
      <c r="C29" s="248">
        <v>3560.43</v>
      </c>
      <c r="D29" s="248">
        <v>3559.5410000000002</v>
      </c>
      <c r="E29" s="248">
        <v>3559.4969999999998</v>
      </c>
      <c r="F29" s="248">
        <v>3557.634</v>
      </c>
      <c r="G29" s="248">
        <v>3555.1590000000001</v>
      </c>
      <c r="H29" s="248">
        <v>3728</v>
      </c>
      <c r="I29" s="288" t="s">
        <v>3336</v>
      </c>
      <c r="J29" s="133">
        <f>'4-5_Prison and Probation 100K'!J28</f>
        <v>177.98411989563058</v>
      </c>
      <c r="K29" s="133">
        <f>'4-5_Prison and Probation 100K'!K28</f>
        <v>186.00712844717899</v>
      </c>
      <c r="L29" s="133">
        <f>'4-5_Prison and Probation 100K'!L28</f>
        <v>187.27365130522657</v>
      </c>
      <c r="M29" s="133">
        <f>'4-5_Prison and Probation 100K'!M28</f>
        <v>201.42600391158845</v>
      </c>
      <c r="N29" s="133">
        <f>'4-5_Prison and Probation 100K'!N28</f>
        <v>219.76513568028881</v>
      </c>
      <c r="O29" s="133">
        <f>'4-5_Prison and Probation 100K'!O28</f>
        <v>216.04077253218884</v>
      </c>
      <c r="P29" s="346">
        <f t="shared" si="1"/>
        <v>21.382049510301584</v>
      </c>
      <c r="Q29" s="288" t="s">
        <v>3336</v>
      </c>
      <c r="R29" s="133">
        <f>'4-5_Prison and Probation 100K'!R28/'4-5_Prison and Probation 100K'!J28*100</f>
        <v>20.940508126873915</v>
      </c>
      <c r="S29" s="133">
        <f>'4-5_Prison and Probation 100K'!S28/'4-5_Prison and Probation 100K'!K28*100</f>
        <v>20.510496903790969</v>
      </c>
      <c r="T29" s="133">
        <f>'4-5_Prison and Probation 100K'!T28/'4-5_Prison and Probation 100K'!L28*100</f>
        <v>23.44734473447345</v>
      </c>
      <c r="U29" s="133">
        <f>'4-5_Prison and Probation 100K'!U28/'4-5_Prison and Probation 100K'!M28*100</f>
        <v>20.694948367289978</v>
      </c>
      <c r="V29" s="133">
        <f>'4-5_Prison and Probation 100K'!V28/'4-5_Prison and Probation 100K'!N28*100</f>
        <v>19.877127863816721</v>
      </c>
      <c r="W29" s="133">
        <f>'4-5_Prison and Probation 100K'!W28/'4-5_Prison and Probation 100K'!O28*100</f>
        <v>21.355848025825676</v>
      </c>
      <c r="X29" s="346">
        <f t="shared" si="2"/>
        <v>1.9834279876844789</v>
      </c>
      <c r="Y29" s="288" t="s">
        <v>3336</v>
      </c>
      <c r="Z29" s="285">
        <f>'4-5_Prison and Probation 100K'!Z28/'4-5_Prison and Probation 100K'!J28*100</f>
        <v>6.2016727157961187</v>
      </c>
      <c r="AA29" s="285">
        <f>'4-5_Prison and Probation 100K'!AA28/'4-5_Prison and Probation 100K'!K28*100</f>
        <v>6.1924180637365964</v>
      </c>
      <c r="AB29" s="285">
        <f>'4-5_Prison and Probation 100K'!AB28/'4-5_Prison and Probation 100K'!L28*100</f>
        <v>6.3306330633063306</v>
      </c>
      <c r="AC29" s="285">
        <f>'4-5_Prison and Probation 100K'!AC28/'4-5_Prison and Probation 100K'!M28*100</f>
        <v>6.1680156293608706</v>
      </c>
      <c r="AD29" s="285">
        <f>'4-5_Prison and Probation 100K'!AD28/'4-5_Prison and Probation 100K'!N28*100</f>
        <v>6.2076027134263416</v>
      </c>
      <c r="AE29" s="285">
        <f>'4-5_Prison and Probation 100K'!AE28/'4-5_Prison and Probation 100K'!O28*100</f>
        <v>6.1584305934939163</v>
      </c>
      <c r="AF29" s="346">
        <f t="shared" si="3"/>
        <v>-0.69726546826731806</v>
      </c>
      <c r="AG29" s="288" t="s">
        <v>3336</v>
      </c>
      <c r="AH29" s="285">
        <f>'4-5_Prison and Probation 100K'!AH28/'4-5_Prison and Probation 100K'!J28*100</f>
        <v>1.593814107621903</v>
      </c>
      <c r="AI29" s="285">
        <f>'4-5_Prison and Probation 100K'!AI28/'4-5_Prison and Probation 100K'!K28*100</f>
        <v>1.4197251170518048</v>
      </c>
      <c r="AJ29" s="285">
        <f>'4-5_Prison and Probation 100K'!AJ28/'4-5_Prison and Probation 100K'!L28*100</f>
        <v>0.88508850885088508</v>
      </c>
      <c r="AK29" s="285">
        <f>'4-5_Prison and Probation 100K'!AK28/'4-5_Prison and Probation 100K'!M28*100</f>
        <v>1.2559307842590006</v>
      </c>
      <c r="AL29" s="285">
        <f>'4-5_Prison and Probation 100K'!AL28/'4-5_Prison and Probation 100K'!N28*100</f>
        <v>1.1007295533085886</v>
      </c>
      <c r="AM29" s="285">
        <f>'4-5_Prison and Probation 100K'!AM28/'4-5_Prison and Probation 100K'!O28*100</f>
        <v>1.1050409734293518</v>
      </c>
      <c r="AN29" s="346">
        <f t="shared" si="4"/>
        <v>-30.666884667110864</v>
      </c>
      <c r="AO29" s="288" t="s">
        <v>3336</v>
      </c>
      <c r="AP29" s="341" t="s">
        <v>1183</v>
      </c>
      <c r="AQ29" s="341" t="s">
        <v>1183</v>
      </c>
      <c r="AR29" s="133">
        <f>'4-5_Prison and Probation 100K'!AR28/'4-5_Prison and Probation 100K'!AJ28*100</f>
        <v>22.033898305084744</v>
      </c>
      <c r="AS29" s="341" t="s">
        <v>1183</v>
      </c>
      <c r="AT29" s="133">
        <f>'4-5_Prison and Probation 100K'!AT28/'4-5_Prison and Probation 100K'!AL28*100</f>
        <v>20.930232558139533</v>
      </c>
      <c r="AU29" s="133">
        <f>'4-5_Prison and Probation 100K'!AU28/'4-5_Prison and Probation 100K'!AM28*100</f>
        <v>33.707865168539321</v>
      </c>
      <c r="AV29" s="347" t="s">
        <v>1183</v>
      </c>
      <c r="AW29" s="288" t="s">
        <v>3336</v>
      </c>
      <c r="AX29" s="285">
        <f>'4-5_Prison and Probation 100K'!AX28/'4-5_Prison and Probation 100K'!J28*100</f>
        <v>0.23670506548840151</v>
      </c>
      <c r="AY29" s="285">
        <f>'4-5_Prison and Probation 100K'!AY28/'4-5_Prison and Probation 100K'!K28*100</f>
        <v>0.30206917384080956</v>
      </c>
      <c r="AZ29" s="285">
        <f>'4-5_Prison and Probation 100K'!AZ28/'4-5_Prison and Probation 100K'!L28*100</f>
        <v>0.34503450345034503</v>
      </c>
      <c r="BA29" s="285">
        <f>'4-5_Prison and Probation 100K'!BA28/'4-5_Prison and Probation 100K'!M28*100</f>
        <v>0.25118615685180012</v>
      </c>
      <c r="BB29" s="285">
        <f>'4-5_Prison and Probation 100K'!BB28/'4-5_Prison and Probation 100K'!N28*100</f>
        <v>0.79354921285037761</v>
      </c>
      <c r="BC29" s="285">
        <f>'4-5_Prison and Probation 100K'!BC28/'4-5_Prison and Probation 100K'!O28*100</f>
        <v>0.23590762354109762</v>
      </c>
      <c r="BD29" s="346">
        <f t="shared" si="5"/>
        <v>-0.33689264133764141</v>
      </c>
      <c r="BE29" s="288" t="s">
        <v>3336</v>
      </c>
      <c r="BF29" s="133">
        <f>'4-5_Prison and Probation 100K'!BF28</f>
        <v>412.56252755987344</v>
      </c>
      <c r="BG29" s="133">
        <f>'4-5_Prison and Probation 100K'!BG28</f>
        <v>434.35375516112884</v>
      </c>
      <c r="BH29" s="133">
        <f>'4-5_Prison and Probation 100K'!BH28</f>
        <v>277.23018168016438</v>
      </c>
      <c r="BI29" s="133">
        <f>'4-5_Prison and Probation 100K'!BI28</f>
        <v>237.93903476299135</v>
      </c>
      <c r="BJ29" s="133">
        <f>'4-5_Prison and Probation 100K'!BJ28</f>
        <v>308.4531521656275</v>
      </c>
      <c r="BK29" s="133">
        <f>'4-5_Prison and Probation 100K'!BK28</f>
        <v>208.6909871244635</v>
      </c>
      <c r="BL29" s="346">
        <f t="shared" si="21"/>
        <v>-49.415913180777899</v>
      </c>
      <c r="BM29" s="288" t="s">
        <v>3336</v>
      </c>
      <c r="BN29" s="133">
        <f>'4-5_Prison and Probation 100K'!BN28/'4-5_Prison and Probation 100K'!BF28*100</f>
        <v>17.101232214582339</v>
      </c>
      <c r="BO29" s="133">
        <f>'4-5_Prison and Probation 100K'!BO28/'4-5_Prison and Probation 100K'!BG28*100</f>
        <v>25.535217644395576</v>
      </c>
      <c r="BP29" s="338">
        <f>(BO29+BQ29)/2</f>
        <v>37.817815555806767</v>
      </c>
      <c r="BQ29" s="133">
        <f>'4-5_Prison and Probation 100K'!BQ28/'4-5_Prison and Probation 100K'!BI28*100</f>
        <v>50.100413467217955</v>
      </c>
      <c r="BR29" s="133">
        <f>'4-5_Prison and Probation 100K'!BR28/'4-5_Prison and Probation 100K'!BJ28*100</f>
        <v>39.813970454130946</v>
      </c>
      <c r="BS29" s="338">
        <f>'4-5_Prison and Probation 100K'!BS28/'4-5_Prison and Probation 100K'!BK28*100</f>
        <v>36.677377892030847</v>
      </c>
      <c r="BT29" s="346">
        <f t="shared" si="22"/>
        <v>114.47213529301001</v>
      </c>
      <c r="BU29" s="288" t="s">
        <v>3336</v>
      </c>
      <c r="BV29" s="285" t="e">
        <f>'4-5_Prison and Probation 100K'!BV28/'4-5_Prison and Probation 100K'!BF28*100</f>
        <v>#VALUE!</v>
      </c>
      <c r="BW29" s="285" t="e">
        <f>'4-5_Prison and Probation 100K'!BW28/'4-5_Prison and Probation 100K'!BG28*100</f>
        <v>#VALUE!</v>
      </c>
      <c r="BX29" s="285" t="e">
        <f>'4-5_Prison and Probation 100K'!BX28/'4-5_Prison and Probation 100K'!BH28*100</f>
        <v>#VALUE!</v>
      </c>
      <c r="BY29" s="285" t="e">
        <f>'4-5_Prison and Probation 100K'!BY28/'4-5_Prison and Probation 100K'!BI28*100</f>
        <v>#VALUE!</v>
      </c>
      <c r="BZ29" s="285">
        <f>'4-5_Prison and Probation 100K'!BZ28/'4-5_Prison and Probation 100K'!BJ28*100</f>
        <v>4.1765456866678825</v>
      </c>
      <c r="CA29" s="285" t="e">
        <f>'4-5_Prison and Probation 100K'!CA28/'4-5_Prison and Probation 100K'!BK28*100</f>
        <v>#VALUE!</v>
      </c>
      <c r="CB29" s="346" t="e">
        <f t="shared" si="6"/>
        <v>#VALUE!</v>
      </c>
      <c r="CC29" s="288" t="s">
        <v>3336</v>
      </c>
      <c r="CD29" s="285" t="e">
        <f>'4-5_Prison and Probation 100K'!CD28/'4-5_Prison and Probation 100K'!BF28*100</f>
        <v>#VALUE!</v>
      </c>
      <c r="CE29" s="285" t="e">
        <f>'4-5_Prison and Probation 100K'!CE28/'4-5_Prison and Probation 100K'!BG28*100</f>
        <v>#VALUE!</v>
      </c>
      <c r="CF29" s="285" t="e">
        <f>'4-5_Prison and Probation 100K'!CF28/'4-5_Prison and Probation 100K'!BH28*100</f>
        <v>#VALUE!</v>
      </c>
      <c r="CG29" s="285" t="e">
        <f>'4-5_Prison and Probation 100K'!CG28/'4-5_Prison and Probation 100K'!BI28*100</f>
        <v>#VALUE!</v>
      </c>
      <c r="CH29" s="285" t="e">
        <f>'4-5_Prison and Probation 100K'!CH28/'4-5_Prison and Probation 100K'!BJ28*100</f>
        <v>#VALUE!</v>
      </c>
      <c r="CI29" s="285" t="e">
        <f>'4-5_Prison and Probation 100K'!CI28/'4-5_Prison and Probation 100K'!BK28*100</f>
        <v>#VALUE!</v>
      </c>
      <c r="CJ29" s="346" t="e">
        <f t="shared" si="7"/>
        <v>#VALUE!</v>
      </c>
      <c r="CK29" s="288" t="s">
        <v>3336</v>
      </c>
      <c r="CL29" s="285" t="e">
        <f>'4-5_Prison and Probation 100K'!CL28/'4-5_Prison and Probation 100K'!CD28*100</f>
        <v>#VALUE!</v>
      </c>
      <c r="CM29" s="285" t="e">
        <f>'4-5_Prison and Probation 100K'!CM28/'4-5_Prison and Probation 100K'!CE28*100</f>
        <v>#VALUE!</v>
      </c>
      <c r="CN29" s="285" t="e">
        <f>'4-5_Prison and Probation 100K'!CN28/'4-5_Prison and Probation 100K'!CF28*100</f>
        <v>#VALUE!</v>
      </c>
      <c r="CO29" s="285" t="e">
        <f>'4-5_Prison and Probation 100K'!CO28/'4-5_Prison and Probation 100K'!CG28*100</f>
        <v>#VALUE!</v>
      </c>
      <c r="CP29" s="285" t="e">
        <f>'4-5_Prison and Probation 100K'!CP28/'4-5_Prison and Probation 100K'!CH28*100</f>
        <v>#VALUE!</v>
      </c>
      <c r="CQ29" s="285" t="e">
        <f>'4-5_Prison and Probation 100K'!CQ28/'4-5_Prison and Probation 100K'!CI28*100</f>
        <v>#VALUE!</v>
      </c>
      <c r="CR29" s="346" t="e">
        <f t="shared" si="8"/>
        <v>#VALUE!</v>
      </c>
      <c r="CS29" s="288" t="s">
        <v>3336</v>
      </c>
      <c r="CT29" s="285" t="e">
        <f>'4-5_Prison and Probation 100K'!CT28/'4-5_Prison and Probation 100K'!BF28*100</f>
        <v>#VALUE!</v>
      </c>
      <c r="CU29" s="285" t="e">
        <f>'4-5_Prison and Probation 100K'!CU28/'4-5_Prison and Probation 100K'!BG28*100</f>
        <v>#VALUE!</v>
      </c>
      <c r="CV29" s="285" t="e">
        <f>'4-5_Prison and Probation 100K'!CV28/'4-5_Prison and Probation 100K'!BH28*100</f>
        <v>#VALUE!</v>
      </c>
      <c r="CW29" s="285" t="e">
        <f>'4-5_Prison and Probation 100K'!CW28/'4-5_Prison and Probation 100K'!BI28*100</f>
        <v>#VALUE!</v>
      </c>
      <c r="CX29" s="285">
        <f>'4-5_Prison and Probation 100K'!CX28/'4-5_Prison and Probation 100K'!BJ28*100</f>
        <v>0.54714572314426402</v>
      </c>
      <c r="CY29" s="285" t="e">
        <f>'4-5_Prison and Probation 100K'!CY28/'4-5_Prison and Probation 100K'!BK28*100</f>
        <v>#VALUE!</v>
      </c>
      <c r="CZ29" s="346" t="e">
        <f t="shared" si="9"/>
        <v>#VALUE!</v>
      </c>
      <c r="DA29" s="288" t="s">
        <v>3336</v>
      </c>
      <c r="DB29" s="133">
        <f>'4-5_Prison and Probation'!DP28/C29*100</f>
        <v>39.545785200102237</v>
      </c>
      <c r="DC29" s="133">
        <f>'4-5_Prison and Probation'!DQ28/D29*100</f>
        <v>85.123334722089155</v>
      </c>
      <c r="DD29" s="133">
        <f>'4-5_Prison and Probation'!DR28/E29*100</f>
        <v>67.593820138070072</v>
      </c>
      <c r="DE29" s="133">
        <f>'4-5_Prison and Probation'!DS28/F29*100</f>
        <v>109.65152682934783</v>
      </c>
      <c r="DF29" s="133">
        <f>'4-5_Prison and Probation'!DT28/G29*100</f>
        <v>79.293218671794989</v>
      </c>
      <c r="DG29" s="133">
        <f>'4-5_Prison and Probation'!DU28/H29*100</f>
        <v>94.648605150214593</v>
      </c>
      <c r="DH29" s="346">
        <f t="shared" si="10"/>
        <v>139.33929917256995</v>
      </c>
      <c r="DI29" s="288" t="s">
        <v>3336</v>
      </c>
      <c r="DJ29" s="285">
        <f>'4-5_Prison and Probation 100K'!DJ28/'4-5_Prison and Probation 100K'!DB28*100</f>
        <v>3.4801136363636367</v>
      </c>
      <c r="DK29" s="285">
        <f>'4-5_Prison and Probation 100K'!DK28/'4-5_Prison and Probation 100K'!DC28*100</f>
        <v>1.0231023102310233</v>
      </c>
      <c r="DL29" s="285">
        <f>'4-5_Prison and Probation 100K'!DL28/'4-5_Prison and Probation 100K'!DD28*100</f>
        <v>1.1221945137157108</v>
      </c>
      <c r="DM29" s="285">
        <f>'4-5_Prison and Probation 100K'!DM28/'4-5_Prison and Probation 100K'!DE28*100</f>
        <v>1.1535503716995641</v>
      </c>
      <c r="DN29" s="285">
        <f>'4-5_Prison and Probation 100K'!DN28/'4-5_Prison and Probation 100K'!DF28*100</f>
        <v>1.7382050372472508</v>
      </c>
      <c r="DO29" s="285">
        <f>'4-5_Prison and Probation 100K'!DO28/'4-5_Prison and Probation 100K'!DG28*100</f>
        <v>1.28949978744509</v>
      </c>
      <c r="DP29" s="346">
        <f t="shared" si="11"/>
        <v>-62.946618352598236</v>
      </c>
      <c r="DQ29" s="288" t="s">
        <v>3336</v>
      </c>
      <c r="DR29" s="285">
        <f>'4-5_Prison and Probation 100K'!DR28/'4-5_Prison and Probation 100K'!DJ28*100</f>
        <v>14.285714285714283</v>
      </c>
      <c r="DS29" s="285">
        <f>'4-5_Prison and Probation 100K'!DS28/'4-5_Prison and Probation 100K'!DK28*100</f>
        <v>16.129032258064516</v>
      </c>
      <c r="DT29" s="285" t="e">
        <f>'4-5_Prison and Probation 100K'!DT28/'4-5_Prison and Probation 100K'!DL28*100</f>
        <v>#VALUE!</v>
      </c>
      <c r="DU29" s="285">
        <f>'4-5_Prison and Probation 100K'!DU28/'4-5_Prison and Probation 100K'!DM28*100</f>
        <v>17.777777777777782</v>
      </c>
      <c r="DV29" s="285">
        <f>'4-5_Prison and Probation 100K'!DV28/'4-5_Prison and Probation 100K'!DN28*100</f>
        <v>10.204081632653061</v>
      </c>
      <c r="DW29" s="285">
        <f>'4-5_Prison and Probation 100K'!DW28/'4-5_Prison and Probation 100K'!DO28*100</f>
        <v>8.791208791208792</v>
      </c>
      <c r="DX29" s="346">
        <f t="shared" si="12"/>
        <v>-38.461538461538446</v>
      </c>
      <c r="DY29" s="288" t="s">
        <v>3336</v>
      </c>
      <c r="DZ29" s="285" t="e">
        <f>'4-5_Prison and Probation 100K'!DZ28/'4-5_Prison and Probation 100K'!DR28*100</f>
        <v>#VALUE!</v>
      </c>
      <c r="EA29" s="285" t="e">
        <f>'4-5_Prison and Probation 100K'!EA28/'4-5_Prison and Probation 100K'!DS28*100</f>
        <v>#VALUE!</v>
      </c>
      <c r="EB29" s="285" t="e">
        <f>'4-5_Prison and Probation 100K'!EB28/'4-5_Prison and Probation 100K'!DT28*100</f>
        <v>#VALUE!</v>
      </c>
      <c r="EC29" s="285">
        <f>'4-5_Prison and Probation 100K'!EC28/'4-5_Prison and Probation 100K'!DU28*100</f>
        <v>0</v>
      </c>
      <c r="ED29" s="285" t="e">
        <f>'4-5_Prison and Probation 100K'!ED28/'4-5_Prison and Probation 100K'!DV28*100</f>
        <v>#VALUE!</v>
      </c>
      <c r="EE29" s="285" t="e">
        <f>'4-5_Prison and Probation 100K'!EE28/'4-5_Prison and Probation 100K'!DW28*100</f>
        <v>#VALUE!</v>
      </c>
      <c r="EF29" s="346" t="e">
        <f t="shared" si="13"/>
        <v>#VALUE!</v>
      </c>
      <c r="EG29" s="288" t="s">
        <v>3336</v>
      </c>
      <c r="EH29" s="285">
        <f>'4-5_Prison and Probation 100K'!EH28/'4-5_Prison and Probation 100K'!DB28*100</f>
        <v>96.51988636363636</v>
      </c>
      <c r="EI29" s="285">
        <f>'4-5_Prison and Probation 100K'!EI28/'4-5_Prison and Probation 100K'!DC28*100</f>
        <v>98.97689768976899</v>
      </c>
      <c r="EJ29" s="285">
        <f>'4-5_Prison and Probation 100K'!EJ28/'4-5_Prison and Probation 100K'!DD28*100</f>
        <v>98.877805486284288</v>
      </c>
      <c r="EK29" s="285">
        <f>'4-5_Prison and Probation 100K'!EK28/'4-5_Prison and Probation 100K'!DE28*100</f>
        <v>98.846449628300419</v>
      </c>
      <c r="EL29" s="285">
        <f>'4-5_Prison and Probation 100K'!EL28/'4-5_Prison and Probation 100K'!DF28*100</f>
        <v>98.261794962752745</v>
      </c>
      <c r="EM29" s="285">
        <f>'4-5_Prison and Probation 100K'!EM28/'4-5_Prison and Probation 100K'!DG28*100</f>
        <v>98.710500212554905</v>
      </c>
      <c r="EN29" s="346">
        <f t="shared" si="14"/>
        <v>2.2695984542143606</v>
      </c>
      <c r="EO29" s="288" t="s">
        <v>3336</v>
      </c>
      <c r="EP29" s="285">
        <f>'4-5_Prison and Probation 100K'!EP28/'4-5_Prison and Probation 100K'!EH28*100</f>
        <v>32.671081677704194</v>
      </c>
      <c r="EQ29" s="285">
        <f>'4-5_Prison and Probation 100K'!EQ28/'4-5_Prison and Probation 100K'!EI28*100</f>
        <v>53.351117039013005</v>
      </c>
      <c r="ER29" s="285">
        <f>'4-5_Prison and Probation 100K'!ER28/'4-5_Prison and Probation 100K'!EJ28*100</f>
        <v>38.503572929802438</v>
      </c>
      <c r="ES29" s="285">
        <f>'4-5_Prison and Probation 100K'!ES28/'4-5_Prison and Probation 100K'!EK28*100</f>
        <v>32.780082987551864</v>
      </c>
      <c r="ET29" s="285">
        <f>'4-5_Prison and Probation 100K'!ET28/'4-5_Prison and Probation 100K'!EL28*100</f>
        <v>54.04332129963899</v>
      </c>
      <c r="EU29" s="285">
        <f>'4-5_Prison and Probation 100K'!EU28/'4-5_Prison and Probation 100K'!EM28*100</f>
        <v>53.875968992248069</v>
      </c>
      <c r="EV29" s="346">
        <f t="shared" si="15"/>
        <v>64.90414833438092</v>
      </c>
      <c r="EW29" s="288" t="s">
        <v>3336</v>
      </c>
      <c r="EX29" s="285">
        <f>'4-5_Prison and Probation 100K'!EX28/'4-5_Prison and Probation 100K'!EH28*100</f>
        <v>70.934510669609992</v>
      </c>
      <c r="EY29" s="285">
        <f>'4-5_Prison and Probation 100K'!EY28/'4-5_Prison and Probation 100K'!EI28*100</f>
        <v>47.682560853617872</v>
      </c>
      <c r="EZ29" s="285">
        <f>'4-5_Prison and Probation 100K'!EZ28/'4-5_Prison and Probation 100K'!EJ28*100</f>
        <v>62.631357713324931</v>
      </c>
      <c r="FA29" s="285">
        <f>'4-5_Prison and Probation 100K'!FA28/'4-5_Prison and Probation 100K'!EK28*100</f>
        <v>68.386929460580916</v>
      </c>
      <c r="FB29" s="285">
        <f>'4-5_Prison and Probation 100K'!FB28/'4-5_Prison and Probation 100K'!EL28*100</f>
        <v>47.725631768953065</v>
      </c>
      <c r="FC29" s="285">
        <f>'4-5_Prison and Probation 100K'!FC28/'4-5_Prison and Probation 100K'!EM28*100</f>
        <v>46.468561584840657</v>
      </c>
      <c r="FD29" s="346">
        <f t="shared" si="16"/>
        <v>-34.490897101868811</v>
      </c>
      <c r="FE29" s="288" t="s">
        <v>3336</v>
      </c>
      <c r="FF29" s="285" t="e">
        <f>'4-5_Prison and Probation 100K'!FF28/'4-5_Prison and Probation 100K'!EH28*100</f>
        <v>#VALUE!</v>
      </c>
      <c r="FG29" s="285" t="e">
        <f>'4-5_Prison and Probation 100K'!FG28/'4-5_Prison and Probation 100K'!EI28*100</f>
        <v>#VALUE!</v>
      </c>
      <c r="FH29" s="285" t="e">
        <f>'4-5_Prison and Probation 100K'!FH28/'4-5_Prison and Probation 100K'!EJ28*100</f>
        <v>#VALUE!</v>
      </c>
      <c r="FI29" s="285" t="e">
        <f>'4-5_Prison and Probation 100K'!FI28/'4-5_Prison and Probation 100K'!EK28*100</f>
        <v>#VALUE!</v>
      </c>
      <c r="FJ29" s="285">
        <f>'4-5_Prison and Probation 100K'!FJ28/'4-5_Prison and Probation 100K'!EL28*100</f>
        <v>0</v>
      </c>
      <c r="FK29" s="285">
        <f>'4-5_Prison and Probation 100K'!FK28/'4-5_Prison and Probation 100K'!EM28*100</f>
        <v>0.96181452770600051</v>
      </c>
      <c r="FL29" s="346" t="e">
        <f t="shared" si="17"/>
        <v>#VALUE!</v>
      </c>
      <c r="FM29" s="288" t="s">
        <v>3336</v>
      </c>
      <c r="FN29" s="285" t="e">
        <f>'4-5_Prison and Probation 100K'!FN28/'4-5_Prison and Probation 100K'!FF28*100</f>
        <v>#VALUE!</v>
      </c>
      <c r="FO29" s="285" t="e">
        <f>'4-5_Prison and Probation 100K'!FO28/'4-5_Prison and Probation 100K'!FG28*100</f>
        <v>#VALUE!</v>
      </c>
      <c r="FP29" s="285" t="e">
        <f>'4-5_Prison and Probation 100K'!FP28/'4-5_Prison and Probation 100K'!FH28*100</f>
        <v>#VALUE!</v>
      </c>
      <c r="FQ29" s="285" t="e">
        <f>'4-5_Prison and Probation 100K'!FQ28/'4-5_Prison and Probation 100K'!FI28*100</f>
        <v>#VALUE!</v>
      </c>
      <c r="FR29" s="285" t="e">
        <f>'4-5_Prison and Probation 100K'!FR28/'4-5_Prison and Probation 100K'!FJ28*100</f>
        <v>#DIV/0!</v>
      </c>
      <c r="FS29" s="285">
        <f>'4-5_Prison and Probation 100K'!FS28/'4-5_Prison and Probation 100K'!FK28*100</f>
        <v>5.9701492537313436</v>
      </c>
      <c r="FT29" s="346" t="e">
        <f t="shared" si="18"/>
        <v>#VALUE!</v>
      </c>
      <c r="FU29" s="288" t="s">
        <v>3336</v>
      </c>
      <c r="FV29" s="285">
        <f>'4-5_Prison and Probation 100K'!FV28/'4-5_Prison and Probation 100K'!EH28*100</f>
        <v>0</v>
      </c>
      <c r="FW29" s="285">
        <f>'4-5_Prison and Probation 100K'!FW28/'4-5_Prison and Probation 100K'!EI28*100</f>
        <v>0</v>
      </c>
      <c r="FX29" s="285">
        <f>'4-5_Prison and Probation 100K'!FX28/'4-5_Prison and Probation 100K'!EJ28*100</f>
        <v>0</v>
      </c>
      <c r="FY29" s="285" t="e">
        <f>'4-5_Prison and Probation 100K'!FY28/'4-5_Prison and Probation 100K'!EK28*100</f>
        <v>#VALUE!</v>
      </c>
      <c r="FZ29" s="285">
        <f>'4-5_Prison and Probation 100K'!FZ28/'4-5_Prison and Probation 100K'!EL28*100</f>
        <v>0</v>
      </c>
      <c r="GA29" s="285">
        <f>'4-5_Prison and Probation 100K'!GA28/'4-5_Prison and Probation 100K'!EM28*100</f>
        <v>0.35888601780074653</v>
      </c>
      <c r="GB29" s="346" t="e">
        <f t="shared" si="19"/>
        <v>#DIV/0!</v>
      </c>
      <c r="GC29" s="288" t="s">
        <v>3336</v>
      </c>
      <c r="GE29" s="133">
        <f>'4-5_Prison and Probation'!HA28/'4-5_Prison and Probation 100K'!$G28*100</f>
        <v>173.80375955055734</v>
      </c>
      <c r="GF29" s="285">
        <f>'4-5_Prison and Probation 100K'!GF28/'4-5_Prison and Probation 100K'!GE28*100</f>
        <v>7.8491665318012629</v>
      </c>
      <c r="GG29" s="285">
        <f>'4-5_Prison and Probation 100K'!GG28/'4-5_Prison and Probation 100K'!GE28*100</f>
        <v>1.1476528804347979</v>
      </c>
      <c r="GH29" s="285">
        <f>'4-5_Prison and Probation 100K'!GH28/'4-5_Prison and Probation 100K'!GE28*100</f>
        <v>1.3918109726492962</v>
      </c>
      <c r="GI29" s="285">
        <f>'4-5_Prison and Probation 100K'!GI28/'4-5_Prison and Probation 100K'!GH28*100</f>
        <v>20.930232558139533</v>
      </c>
      <c r="GJ29" s="288" t="s">
        <v>3336</v>
      </c>
      <c r="GK29" s="133" t="e">
        <f>'4-5_Prison and Probation'!HG28/'4-5_Prison and Probation 100K'!$G28*100</f>
        <v>#VALUE!</v>
      </c>
      <c r="GL29" s="285" t="e">
        <f>'4-5_Prison and Probation 100K'!GL28/'4-5_Prison and Probation 100K'!GK28*100</f>
        <v>#VALUE!</v>
      </c>
      <c r="GM29" s="285" t="e">
        <f>'4-5_Prison and Probation 100K'!GM28/'4-5_Prison and Probation 100K'!GK28*100</f>
        <v>#VALUE!</v>
      </c>
      <c r="GN29" s="285" t="e">
        <f>'4-5_Prison and Probation 100K'!GN28/'4-5_Prison and Probation 100K'!GK28*100</f>
        <v>#VALUE!</v>
      </c>
      <c r="GO29" s="285" t="e">
        <f>'4-5_Prison and Probation 100K'!GO28/'4-5_Prison and Probation 100K'!GN28*100</f>
        <v>#VALUE!</v>
      </c>
      <c r="GP29" s="288" t="s">
        <v>3336</v>
      </c>
      <c r="GQ29" s="133">
        <f>'4-5_Prison and Probation'!HM28/'4-5_Prison and Probation 100K'!$G28*100</f>
        <v>42.192205749447496</v>
      </c>
      <c r="GR29" s="285" t="e">
        <f>'4-5_Prison and Probation 100K'!GR28/'4-5_Prison and Probation 100K'!GQ28*100</f>
        <v>#VALUE!</v>
      </c>
      <c r="GS29" s="285">
        <f>'4-5_Prison and Probation 100K'!GS28/'4-5_Prison and Probation 100K'!GQ28*100</f>
        <v>0.86666666666666659</v>
      </c>
      <c r="GT29" s="285" t="e">
        <f>'4-5_Prison and Probation 100K'!GT28/'4-5_Prison and Probation 100K'!GQ28*100</f>
        <v>#VALUE!</v>
      </c>
      <c r="GU29" s="285" t="e">
        <f>'4-5_Prison and Probation 100K'!GU28/'4-5_Prison and Probation 100K'!GT28*100</f>
        <v>#VALUE!</v>
      </c>
      <c r="GV29" s="288" t="s">
        <v>3336</v>
      </c>
      <c r="GW29" s="133">
        <f>'4-5_Prison and Probation'!HS28/'4-5_Prison and Probation 100K'!$G28*100</f>
        <v>17.411316905938666</v>
      </c>
      <c r="GX29" s="285" t="e">
        <f>'4-5_Prison and Probation 100K'!GX28/'4-5_Prison and Probation 100K'!GW28*100</f>
        <v>#VALUE!</v>
      </c>
      <c r="GY29" s="285" t="e">
        <f>'4-5_Prison and Probation 100K'!GY28/'4-5_Prison and Probation 100K'!GW28*100</f>
        <v>#VALUE!</v>
      </c>
      <c r="GZ29" s="285" t="e">
        <f>'4-5_Prison and Probation 100K'!GZ28/'4-5_Prison and Probation 100K'!GW28*100</f>
        <v>#VALUE!</v>
      </c>
      <c r="HA29" s="285" t="e">
        <f>'4-5_Prison and Probation 100K'!HA28/'4-5_Prison and Probation 100K'!GZ28*100</f>
        <v>#VALUE!</v>
      </c>
      <c r="HB29" s="288" t="s">
        <v>3336</v>
      </c>
      <c r="HC29" s="133" t="e">
        <f>'4-5_Prison and Probation'!HY28/'4-5_Prison and Probation 100K'!$G28*100</f>
        <v>#VALUE!</v>
      </c>
      <c r="HD29" s="285" t="e">
        <f>'4-5_Prison and Probation 100K'!HD28/'4-5_Prison and Probation 100K'!HC28*100</f>
        <v>#VALUE!</v>
      </c>
      <c r="HE29" s="285" t="e">
        <f>'4-5_Prison and Probation 100K'!HE28/'4-5_Prison and Probation 100K'!HC28*100</f>
        <v>#VALUE!</v>
      </c>
      <c r="HF29" s="285" t="e">
        <f>'4-5_Prison and Probation 100K'!HF28/'4-5_Prison and Probation 100K'!HC28*100</f>
        <v>#VALUE!</v>
      </c>
      <c r="HG29" s="285" t="e">
        <f>'4-5_Prison and Probation 100K'!HG28/'4-5_Prison and Probation 100K'!HF28*100</f>
        <v>#VALUE!</v>
      </c>
      <c r="HH29" s="288" t="s">
        <v>3336</v>
      </c>
      <c r="HI29" s="133">
        <f>'4-5_Prison and Probation'!IE28/'4-5_Prison and Probation 100K'!$G28*100</f>
        <v>17.608213866102755</v>
      </c>
      <c r="HJ29" s="285" t="e">
        <f>'4-5_Prison and Probation 100K'!HJ28/'4-5_Prison and Probation 100K'!HI28*100</f>
        <v>#VALUE!</v>
      </c>
      <c r="HK29" s="285">
        <f>'4-5_Prison and Probation 100K'!HK28/'4-5_Prison and Probation 100K'!HI28*100</f>
        <v>1.4376996805111819</v>
      </c>
      <c r="HL29" s="285" t="e">
        <f>'4-5_Prison and Probation 100K'!HL28/'4-5_Prison and Probation 100K'!HI28*100</f>
        <v>#VALUE!</v>
      </c>
      <c r="HM29" s="285" t="e">
        <f>'4-5_Prison and Probation 100K'!HM28/'4-5_Prison and Probation 100K'!HL28*100</f>
        <v>#VALUE!</v>
      </c>
      <c r="HN29" s="288" t="s">
        <v>3336</v>
      </c>
      <c r="HO29" s="133">
        <f>'4-5_Prison and Probation'!IK28/'4-5_Prison and Probation 100K'!$G28*100</f>
        <v>9.0291320303817635</v>
      </c>
      <c r="HP29" s="285" t="e">
        <f>'4-5_Prison and Probation 100K'!HP28/'4-5_Prison and Probation 100K'!HO28*100</f>
        <v>#VALUE!</v>
      </c>
      <c r="HQ29" s="285" t="e">
        <f>'4-5_Prison and Probation 100K'!HQ28/'4-5_Prison and Probation 100K'!HO28*100</f>
        <v>#VALUE!</v>
      </c>
      <c r="HR29" s="285" t="e">
        <f>'4-5_Prison and Probation 100K'!HR28/'4-5_Prison and Probation 100K'!HO28*100</f>
        <v>#VALUE!</v>
      </c>
      <c r="HS29" s="285" t="e">
        <f>'4-5_Prison and Probation 100K'!HS28/'4-5_Prison and Probation 100K'!HR28*100</f>
        <v>#VALUE!</v>
      </c>
      <c r="HT29" s="288" t="s">
        <v>3336</v>
      </c>
      <c r="HU29" s="133" t="e">
        <f>'4-5_Prison and Probation'!IQ28/'4-5_Prison and Probation 100K'!$G28*100</f>
        <v>#VALUE!</v>
      </c>
      <c r="HV29" s="285" t="e">
        <f>'4-5_Prison and Probation 100K'!HV28/'4-5_Prison and Probation 100K'!HU28*100</f>
        <v>#VALUE!</v>
      </c>
      <c r="HW29" s="285" t="e">
        <f>'4-5_Prison and Probation 100K'!HW28/'4-5_Prison and Probation 100K'!HU28*100</f>
        <v>#VALUE!</v>
      </c>
      <c r="HX29" s="285" t="e">
        <f>'4-5_Prison and Probation 100K'!HX28/'4-5_Prison and Probation 100K'!HU28*100</f>
        <v>#VALUE!</v>
      </c>
      <c r="HY29" s="285" t="e">
        <f>'4-5_Prison and Probation 100K'!HY28/'4-5_Prison and Probation 100K'!HX28*100</f>
        <v>#VALUE!</v>
      </c>
      <c r="HZ29" s="288" t="s">
        <v>3336</v>
      </c>
      <c r="IA29" s="133">
        <f>'4-5_Prison and Probation'!IW28/'4-5_Prison and Probation 100K'!$G28*100</f>
        <v>13.923427897317673</v>
      </c>
      <c r="IB29" s="285" t="e">
        <f>'4-5_Prison and Probation 100K'!IB28/'4-5_Prison and Probation 100K'!IA28*100</f>
        <v>#VALUE!</v>
      </c>
      <c r="IC29" s="285">
        <f>'4-5_Prison and Probation 100K'!IC28/'4-5_Prison and Probation 100K'!IA28*100</f>
        <v>2.0202020202020199</v>
      </c>
      <c r="ID29" s="285" t="e">
        <f>'4-5_Prison and Probation 100K'!ID28/'4-5_Prison and Probation 100K'!IA28*100</f>
        <v>#VALUE!</v>
      </c>
      <c r="IE29" s="285" t="e">
        <f>'4-5_Prison and Probation 100K'!IE28/'4-5_Prison and Probation 100K'!ID28*100</f>
        <v>#VALUE!</v>
      </c>
      <c r="IF29" s="288" t="s">
        <v>3336</v>
      </c>
      <c r="IG29" s="133">
        <f>'4-5_Prison and Probation'!JC28/'4-5_Prison and Probation 100K'!$G28*100</f>
        <v>35.722734201198875</v>
      </c>
      <c r="IH29" s="285" t="e">
        <f>'4-5_Prison and Probation 100K'!IH28/'4-5_Prison and Probation 100K'!IG28*100</f>
        <v>#VALUE!</v>
      </c>
      <c r="II29" s="285">
        <f>'4-5_Prison and Probation 100K'!II28/'4-5_Prison and Probation 100K'!IG28*100</f>
        <v>0.55118110236220486</v>
      </c>
      <c r="IJ29" s="285" t="e">
        <f>'4-5_Prison and Probation 100K'!IJ28/'4-5_Prison and Probation 100K'!IG28*100</f>
        <v>#VALUE!</v>
      </c>
      <c r="IK29" s="285" t="e">
        <f>'4-5_Prison and Probation 100K'!IK28/'4-5_Prison and Probation 100K'!IJ28*100</f>
        <v>#VALUE!</v>
      </c>
      <c r="IL29" s="288" t="s">
        <v>3336</v>
      </c>
      <c r="IM29" s="133" t="e">
        <f>'4-5_Prison and Probation'!JI28/'4-5_Prison and Probation 100K'!$G28*100</f>
        <v>#VALUE!</v>
      </c>
      <c r="IN29" s="285" t="e">
        <f>'4-5_Prison and Probation 100K'!IN28/'4-5_Prison and Probation 100K'!IM28*100</f>
        <v>#VALUE!</v>
      </c>
      <c r="IO29" s="285" t="e">
        <f>'4-5_Prison and Probation 100K'!IO28/'4-5_Prison and Probation 100K'!IM28*100</f>
        <v>#VALUE!</v>
      </c>
      <c r="IP29" s="285" t="e">
        <f>'4-5_Prison and Probation 100K'!IP28/'4-5_Prison and Probation 100K'!IM28*100</f>
        <v>#VALUE!</v>
      </c>
      <c r="IQ29" s="285" t="e">
        <f>'4-5_Prison and Probation 100K'!IQ28/'4-5_Prison and Probation 100K'!IP28*100</f>
        <v>#VALUE!</v>
      </c>
      <c r="IR29" s="288" t="s">
        <v>3336</v>
      </c>
      <c r="IS29" s="133">
        <f>'4-5_Prison and Probation'!JO28/'4-5_Prison and Probation 100K'!$G28*100</f>
        <v>9.3104134020447464</v>
      </c>
      <c r="IT29" s="285" t="e">
        <f>'4-5_Prison and Probation 100K'!IT28/'4-5_Prison and Probation 100K'!IS28*100</f>
        <v>#VALUE!</v>
      </c>
      <c r="IU29" s="285" t="e">
        <f>'4-5_Prison and Probation 100K'!IU28/'4-5_Prison and Probation 100K'!IS28*100</f>
        <v>#VALUE!</v>
      </c>
      <c r="IV29" s="285" t="e">
        <f>'4-5_Prison and Probation 100K'!IV28/'4-5_Prison and Probation 100K'!IS28*100</f>
        <v>#VALUE!</v>
      </c>
      <c r="IW29" s="285" t="e">
        <f>'4-5_Prison and Probation 100K'!IW28/'4-5_Prison and Probation 100K'!IV28*100</f>
        <v>#VALUE!</v>
      </c>
      <c r="IX29" s="381" t="s">
        <v>3336</v>
      </c>
      <c r="IY29" s="133">
        <f>'4-5_Prison and Probation'!KO28/'4-5_Prison and Probation 100K'!H28*100</f>
        <v>73.283261802575112</v>
      </c>
      <c r="IZ29" s="285">
        <f>'4-5_Prison and Probation'!AO28/'4-5_Prison and Probation'!KO28</f>
        <v>2.9480234260614933</v>
      </c>
      <c r="JA29" s="133">
        <f>'4-5_Prison and Probation 100K'!IZ28/'4-5_Prison and Probation 100K'!IY28*100</f>
        <v>100</v>
      </c>
      <c r="JB29" s="133">
        <f>'4-5_Prison and Probation 100K'!JA28/'4-5_Prison and Probation 100K'!IY28*100</f>
        <v>0</v>
      </c>
      <c r="JC29" s="288" t="s">
        <v>3336</v>
      </c>
      <c r="JD29" s="285">
        <f>'4-5_Prison and Probation 100K'!JC28/'4-5_Prison and Probation 100K'!IY28*100</f>
        <v>10.102489019033674</v>
      </c>
      <c r="JE29" s="285" t="e">
        <f>'4-5_Prison and Probation 100K'!JD28/'4-5_Prison and Probation 100K'!IY28*100</f>
        <v>#VALUE!</v>
      </c>
      <c r="JF29" s="285">
        <f>'4-5_Prison and Probation 100K'!JE28/'4-5_Prison and Probation 100K'!JC28*100</f>
        <v>47.463768115942031</v>
      </c>
      <c r="JG29" s="285" t="e">
        <f>'4-5_Prison and Probation 100K'!JF28/'4-5_Prison and Probation 100K'!JD28*100</f>
        <v>#VALUE!</v>
      </c>
      <c r="JH29" s="285">
        <f>'4-5_Prison and Probation 100K'!JG28/'4-5_Prison and Probation 100K'!JC28*100</f>
        <v>842.39130434782612</v>
      </c>
      <c r="JI29" s="285" t="e">
        <f>'4-5_Prison and Probation 100K'!JH28/'4-5_Prison and Probation 100K'!JD28*100</f>
        <v>#VALUE!</v>
      </c>
      <c r="JJ29" s="285" t="e">
        <f>'4-5_Prison and Probation 100K'!JI28/'4-5_Prison and Probation 100K'!JC28*100</f>
        <v>#VALUE!</v>
      </c>
      <c r="JK29" s="285" t="e">
        <f>'4-5_Prison and Probation 100K'!JJ28/'4-5_Prison and Probation 100K'!JD28*100</f>
        <v>#VALUE!</v>
      </c>
      <c r="JL29" s="285">
        <f>'4-5_Prison and Probation 100K'!JK28/'4-5_Prison and Probation 100K'!IZ28*100</f>
        <v>85.102489019033669</v>
      </c>
      <c r="JM29" s="285" t="e">
        <f>'4-5_Prison and Probation 100K'!JL28/'4-5_Prison and Probation 100K'!JA28*100</f>
        <v>#VALUE!</v>
      </c>
      <c r="JN29" s="288" t="s">
        <v>3336</v>
      </c>
      <c r="JO29" s="285">
        <f>'4-5_Prison and Probation 100K'!JN28/'4-5_Prison and Probation 100K'!JK28*100</f>
        <v>0.73118279569892475</v>
      </c>
      <c r="JP29" s="285" t="e">
        <f>'4-5_Prison and Probation 100K'!JO28/'4-5_Prison and Probation 100K'!JL28</f>
        <v>#VALUE!</v>
      </c>
      <c r="JQ29" s="285">
        <f>'4-5_Prison and Probation 100K'!JP28/'4-5_Prison and Probation 100K'!JK28*100</f>
        <v>34.365591397849464</v>
      </c>
      <c r="JR29" s="285" t="e">
        <f>'4-5_Prison and Probation 100K'!JQ28/'4-5_Prison and Probation 100K'!JL28*100</f>
        <v>#VALUE!</v>
      </c>
      <c r="JS29" s="285" t="e">
        <f>'4-5_Prison and Probation 100K'!JR28/'4-5_Prison and Probation 100K'!JK28*100</f>
        <v>#VALUE!</v>
      </c>
      <c r="JT29" s="285" t="e">
        <f>'4-5_Prison and Probation 100K'!JS28/'4-5_Prison and Probation 100K'!JL28*100</f>
        <v>#VALUE!</v>
      </c>
      <c r="JU29" s="288" t="s">
        <v>3336</v>
      </c>
      <c r="JV29" s="285">
        <f>'4-5_Prison and Probation 100K'!JU28/'4-5_Prison and Probation 100K'!JK28*100</f>
        <v>10.75268817204301</v>
      </c>
      <c r="JW29" s="285" t="e">
        <f>'4-5_Prison and Probation 100K'!JV28/'4-5_Prison and Probation 100K'!JL28*100</f>
        <v>#VALUE!</v>
      </c>
      <c r="JX29" s="285">
        <f>'4-5_Prison and Probation 100K'!JW28/'4-5_Prison and Probation 100K'!JK28*100</f>
        <v>1.2903225806451613</v>
      </c>
      <c r="JY29" s="285" t="e">
        <f>'4-5_Prison and Probation 100K'!JX28/'4-5_Prison and Probation 100K'!JL28*100</f>
        <v>#VALUE!</v>
      </c>
      <c r="JZ29" s="285">
        <f>'4-5_Prison and Probation 100K'!JY28/'4-5_Prison and Probation 100K'!JK28*100</f>
        <v>5.290322580645161</v>
      </c>
      <c r="KA29" s="285" t="e">
        <f>'4-5_Prison and Probation 100K'!JZ28/'4-5_Prison and Probation 100K'!JL28*100</f>
        <v>#VALUE!</v>
      </c>
      <c r="KB29" s="288" t="s">
        <v>3336</v>
      </c>
      <c r="KC29" s="285">
        <f>'4-5_Prison and Probation 100K'!KB28/'4-5_Prison and Probation 100K'!JK28*100</f>
        <v>2.7956989247311825</v>
      </c>
      <c r="KD29" s="285" t="e">
        <f>'4-5_Prison and Probation 100K'!KC28/'4-5_Prison and Probation 100K'!JL28*100</f>
        <v>#VALUE!</v>
      </c>
      <c r="KE29" s="285">
        <f>'4-5_Prison and Probation 100K'!KD28/'4-5_Prison and Probation 100K'!JK28*100</f>
        <v>44.774193548387089</v>
      </c>
      <c r="KF29" s="285" t="e">
        <f>'4-5_Prison and Probation 100K'!KE28/'4-5_Prison and Probation 100K'!JL28*100</f>
        <v>#VALUE!</v>
      </c>
      <c r="KG29" s="288" t="s">
        <v>3336</v>
      </c>
      <c r="KH29" s="285">
        <f>'4-5_Prison and Probation 100K'!KG28</f>
        <v>294.8672619143054</v>
      </c>
      <c r="KI29" s="285">
        <f>'4-5_Prison and Probation 100K'!KH28/'4-5_Prison and Probation 100K'!KG28*100</f>
        <v>7.1353620146904495</v>
      </c>
      <c r="KJ29" s="285">
        <f>'4-5_Prison and Probation 100K'!KI28/'4-5_Prison and Probation 100K'!KG28*100</f>
        <v>1.4595058666412284</v>
      </c>
      <c r="KK29" s="285" t="e">
        <f>'4-5_Prison and Probation 100K'!KJ28/'4-5_Prison and Probation 100K'!KG28*100</f>
        <v>#VALUE!</v>
      </c>
      <c r="KL29" s="285" t="e">
        <f>'4-5_Prison and Probation 100K'!KK28/'4-5_Prison and Probation 100K'!KJ28*100</f>
        <v>#VALUE!</v>
      </c>
      <c r="KM29" s="288" t="s">
        <v>3336</v>
      </c>
      <c r="KN29" s="285">
        <f>'4-5_Prison and Probation'!OZ28/G29*100</f>
        <v>245.22109981578885</v>
      </c>
      <c r="KO29" s="285">
        <f>'4-5_Prison and Probation 100K'!KN28/'4-5_Prison and Probation 100K'!KM28*100</f>
        <v>7.1576049552649694</v>
      </c>
      <c r="KP29" s="285">
        <f>'4-5_Prison and Probation 100K'!KO28/'4-5_Prison and Probation 100K'!KM28*100</f>
        <v>2.7643955035558614</v>
      </c>
      <c r="KQ29" s="285" t="e">
        <f>'4-5_Prison and Probation 100K'!KP28/'4-5_Prison and Probation 100K'!KM28*100</f>
        <v>#VALUE!</v>
      </c>
      <c r="KR29" s="285" t="e">
        <f>'4-5_Prison and Probation 100K'!KQ28/'4-5_Prison and Probation 100K'!KP28*100</f>
        <v>#VALUE!</v>
      </c>
      <c r="KS29" s="288" t="s">
        <v>3336</v>
      </c>
      <c r="KT29" s="285">
        <f>'4-5_Prison and Probation'!PF28/G29*100</f>
        <v>212.3393074683861</v>
      </c>
      <c r="KU29" s="285">
        <f>'4-5_Prison and Probation'!PG28/'4-5_Prison and Probation'!PF28*100</f>
        <v>77.480460988210353</v>
      </c>
      <c r="KV29" s="285">
        <f>'4-5_Prison and Probation'!PH28/'4-5_Prison and Probation'!PF28*100</f>
        <v>3.5633858789243607</v>
      </c>
      <c r="KW29" s="285">
        <f>'4-5_Prison and Probation'!PI28/'4-5_Prison and Probation'!PF28*100</f>
        <v>3.7885812690422571</v>
      </c>
      <c r="KX29" s="285">
        <f>'4-5_Prison and Probation'!PJ28/'4-5_Prison and Probation'!PF28*100</f>
        <v>1.8148099085971652</v>
      </c>
      <c r="KY29" s="285">
        <f>'4-5_Prison and Probation'!PK28/'4-5_Prison and Probation'!PF28*100</f>
        <v>1.1127301629354882</v>
      </c>
      <c r="KZ29" s="285">
        <f>'4-5_Prison and Probation'!PL28/'4-5_Prison and Probation'!PF28*100</f>
        <v>14.054841700887536</v>
      </c>
      <c r="LA29" s="288" t="s">
        <v>3336</v>
      </c>
      <c r="LB29" s="285">
        <f>'4-5_Prison and Probation'!PN28/G29*100</f>
        <v>294.8672619143054</v>
      </c>
      <c r="LC29" s="285">
        <f>'4-5_Prison and Probation'!PO28/G29*100</f>
        <v>257.28807066013081</v>
      </c>
      <c r="LD29" s="288" t="s">
        <v>3336</v>
      </c>
      <c r="LE29" s="285">
        <f>'4-5_Prison and Probation 100K'!LD28/'4-5_Prison and Probation 100K'!LA28*100</f>
        <v>0.61051225794142894</v>
      </c>
      <c r="LF29" s="285">
        <f>'4-5_Prison and Probation 100K'!LE28/'4-5_Prison and Probation 100K'!LB28*100</f>
        <v>0.1967858314201377</v>
      </c>
      <c r="LG29" s="285">
        <f>'4-5_Prison and Probation 100K'!LF28/'4-5_Prison and Probation 100K'!LA28*100</f>
        <v>38.366879710006671</v>
      </c>
      <c r="LH29" s="285">
        <f>'4-5_Prison and Probation 100K'!LG28/'4-5_Prison and Probation 100K'!LB28*100</f>
        <v>34.831092161364381</v>
      </c>
      <c r="LI29" s="285" t="e">
        <f>'4-5_Prison and Probation 100K'!LH28/'4-5_Prison and Probation 100K'!LA28*100</f>
        <v>#VALUE!</v>
      </c>
      <c r="LJ29" s="285" t="e">
        <f>'4-5_Prison and Probation 100K'!LI28/'4-5_Prison and Probation 100K'!LB28*100</f>
        <v>#VALUE!</v>
      </c>
      <c r="LK29" s="288" t="s">
        <v>3336</v>
      </c>
      <c r="LL29" s="285">
        <f>'4-5_Prison and Probation 100K'!LK28/'4-5_Prison and Probation 100K'!LA28*100</f>
        <v>49.060383478012014</v>
      </c>
      <c r="LM29" s="285">
        <f>'4-5_Prison and Probation 100K'!LL28/'4-5_Prison and Probation 100K'!LB28*100</f>
        <v>42.451076855799712</v>
      </c>
      <c r="LN29" s="285">
        <f>'4-5_Prison and Probation 100K'!LM28/'4-5_Prison and Probation 100K'!LA28*100</f>
        <v>9.0909090909090899</v>
      </c>
      <c r="LO29" s="285">
        <f>'4-5_Prison and Probation 100K'!LN28/'4-5_Prison and Probation 100K'!LB28*100</f>
        <v>11.074669290477752</v>
      </c>
      <c r="LP29" s="285">
        <f>'4-5_Prison and Probation 100K'!LO28/'4-5_Prison and Probation 100K'!LA28*100</f>
        <v>0</v>
      </c>
      <c r="LQ29" s="285">
        <f>'4-5_Prison and Probation 100K'!LP28/'4-5_Prison and Probation 100K'!LB28*100</f>
        <v>0</v>
      </c>
      <c r="LR29" s="288" t="s">
        <v>3336</v>
      </c>
      <c r="LS29" s="285" t="e">
        <f>'4-5_Prison and Probation 100K'!LR28/'4-5_Prison and Probation 100K'!LA28*100</f>
        <v>#VALUE!</v>
      </c>
      <c r="LT29" s="285" t="e">
        <f>'4-5_Prison and Probation 100K'!LS28/'4-5_Prison and Probation 100K'!LB28*100</f>
        <v>#VALUE!</v>
      </c>
      <c r="LU29" s="285" t="e">
        <f>'4-5_Prison and Probation 100K'!LT28/'4-5_Prison and Probation 100K'!LA28*100</f>
        <v>#VALUE!</v>
      </c>
      <c r="LV29" s="285" t="e">
        <f>'4-5_Prison and Probation 100K'!LU28/'4-5_Prison and Probation 100K'!LB28*100</f>
        <v>#VALUE!</v>
      </c>
      <c r="LW29" s="285" t="e">
        <f>'4-5_Prison and Probation 100K'!LV28/'4-5_Prison and Probation 100K'!LA28*100</f>
        <v>#VALUE!</v>
      </c>
      <c r="LX29" s="285" t="e">
        <f>'4-5_Prison and Probation 100K'!LW28/'4-5_Prison and Probation 100K'!LB28*100</f>
        <v>#VALUE!</v>
      </c>
      <c r="LY29" s="288" t="s">
        <v>3336</v>
      </c>
      <c r="LZ29" s="285">
        <f>'4-5_Prison and Probation 100K'!LY28/'4-5_Prison and Probation 100K'!LA28*100</f>
        <v>14.0513211866832</v>
      </c>
      <c r="MA29" s="285">
        <f>'4-5_Prison and Probation 100K'!LZ28/'4-5_Prison and Probation 100K'!LB28*100</f>
        <v>13.173718158959218</v>
      </c>
      <c r="MB29" s="285">
        <f>'4-5_Prison and Probation 100K'!MA28/'4-5_Prison and Probation 100K'!LA28*100</f>
        <v>3.014404273585805</v>
      </c>
      <c r="MC29" s="285">
        <f>'4-5_Prison and Probation 100K'!MB28/'4-5_Prison and Probation 100K'!LB28*100</f>
        <v>3.3672242265223571</v>
      </c>
      <c r="MD29" s="285">
        <f>'4-5_Prison and Probation 100K'!MC28/'4-5_Prison and Probation 100K'!LA28*100</f>
        <v>39.339883621100817</v>
      </c>
      <c r="ME29" s="285">
        <f>'4-5_Prison and Probation 100K'!MD28/'4-5_Prison and Probation 100K'!LB28*100</f>
        <v>27.517218760249264</v>
      </c>
      <c r="MF29" s="288" t="s">
        <v>3336</v>
      </c>
      <c r="MG29" s="285">
        <f>'4-5_Prison and Probation 100K'!MF28</f>
        <v>212.3393074683861</v>
      </c>
      <c r="MH29" s="285">
        <f>'4-5_Prison and Probation 100K'!MG28/'4-5_Prison and Probation 100K'!MF28*100</f>
        <v>77.480460988210353</v>
      </c>
      <c r="MI29" s="285">
        <f>'4-5_Prison and Probation 100K'!MH28/'4-5_Prison and Probation 100K'!MF28*100</f>
        <v>3.5633858789243607</v>
      </c>
      <c r="MJ29" s="285">
        <f>'4-5_Prison and Probation 100K'!MI28/'4-5_Prison and Probation 100K'!MF28*100</f>
        <v>3.7885812690422571</v>
      </c>
      <c r="MK29" s="285">
        <f>'4-5_Prison and Probation 100K'!MJ28/'4-5_Prison and Probation 100K'!MF28*100</f>
        <v>1.8148099085971652</v>
      </c>
      <c r="ML29" s="285">
        <f>'4-5_Prison and Probation 100K'!MK28/'4-5_Prison and Probation 100K'!MF28*100</f>
        <v>1.1127301629354882</v>
      </c>
      <c r="MM29" s="285">
        <f>'4-5_Prison and Probation 100K'!ML28/'4-5_Prison and Probation 100K'!MF28*100</f>
        <v>14.054841700887533</v>
      </c>
      <c r="MN29" s="288" t="s">
        <v>3336</v>
      </c>
      <c r="MO29" s="285">
        <f>'4-5_Prison and Probation 100K'!MN28</f>
        <v>5.9350369420889466</v>
      </c>
      <c r="MP29" s="288" t="s">
        <v>3336</v>
      </c>
      <c r="MQ29" s="285">
        <f>'4-5_Prison and Probation 100K'!MP28/'4-5_Prison and Probation 100K'!MN28*100</f>
        <v>0.94786729857819929</v>
      </c>
      <c r="MR29" s="285">
        <f>'4-5_Prison and Probation 100K'!MQ28/'4-5_Prison and Probation 100K'!MN28*100</f>
        <v>23.222748815165879</v>
      </c>
      <c r="MS29" s="285">
        <f>'4-5_Prison and Probation 100K'!MR28/'4-5_Prison and Probation 100K'!MN28*100</f>
        <v>4.7393364928909953</v>
      </c>
      <c r="MT29" s="285">
        <f>'4-5_Prison and Probation 100K'!MS28/'4-5_Prison and Probation 100K'!MN28*100</f>
        <v>5.2132701421800949</v>
      </c>
      <c r="MU29" s="288" t="s">
        <v>3336</v>
      </c>
      <c r="MV29" s="285">
        <f>'4-5_Prison and Probation 100K'!MU28/'4-5_Prison and Probation 100K'!MN28*100</f>
        <v>56.398104265402857</v>
      </c>
      <c r="MW29" s="285">
        <f>'4-5_Prison and Probation 100K'!MV28/'4-5_Prison and Probation 100K'!MN28*100</f>
        <v>0</v>
      </c>
      <c r="MX29" s="285">
        <f>'4-5_Prison and Probation 100K'!MW28/'4-5_Prison and Probation 100K'!MN28*100</f>
        <v>0</v>
      </c>
      <c r="MY29" s="285">
        <f>'4-5_Prison and Probation 100K'!MX28/'4-5_Prison and Probation 100K'!MN28*100</f>
        <v>9.4786729857819907</v>
      </c>
      <c r="MZ29" s="288" t="s">
        <v>3336</v>
      </c>
      <c r="NA29" s="285">
        <f>'4-5_Prison and Probation 100K'!MZ28</f>
        <v>30.462772551101093</v>
      </c>
      <c r="NB29" s="285">
        <f>'4-5_Prison and Probation 100K'!NA28/'4-5_Prison and Probation 100K'!MZ28*100</f>
        <v>79.409048938134802</v>
      </c>
      <c r="NC29" s="285">
        <f>'4-5_Prison and Probation 100K'!NB28/'4-5_Prison and Probation 100K'!MZ28*100</f>
        <v>20.590951061865187</v>
      </c>
      <c r="ND29" s="285">
        <f>'4-5_Prison and Probation 100K'!NC28/'4-5_Prison and Probation 100K'!MZ28*100</f>
        <v>0</v>
      </c>
      <c r="NG29" s="133">
        <f t="shared" si="0"/>
        <v>173.80375955055734</v>
      </c>
      <c r="NH29" s="285" t="e">
        <f>'4-5_Prison and Probation'!HG28/'4-5_Prison and Probation'!$HA28*100</f>
        <v>#VALUE!</v>
      </c>
      <c r="NI29" s="285">
        <f>'4-5_Prison and Probation'!HM28/'4-5_Prison and Probation'!$HA28*100</f>
        <v>24.27577277876679</v>
      </c>
      <c r="NJ29" s="285">
        <f>'4-5_Prison and Probation'!HS28/'4-5_Prison and Probation'!$HA28*100</f>
        <v>10.017802233371095</v>
      </c>
      <c r="NK29" s="285" t="e">
        <f>'4-5_Prison and Probation'!HY28/'4-5_Prison and Probation'!$HA28*100</f>
        <v>#VALUE!</v>
      </c>
      <c r="NL29" s="285">
        <f>'4-5_Prison and Probation'!IE28/'4-5_Prison and Probation'!$HA28*100</f>
        <v>10.131089173005341</v>
      </c>
      <c r="NM29" s="285">
        <f>'4-5_Prison and Probation'!IK28/'4-5_Prison and Probation'!$HA28*100</f>
        <v>5.1950153746560934</v>
      </c>
      <c r="NN29" s="285" t="e">
        <f>'4-5_Prison and Probation'!IQ28/'4-5_Prison and Probation'!$HA28*100</f>
        <v>#VALUE!</v>
      </c>
      <c r="NO29" s="285">
        <f>'4-5_Prison and Probation'!IW28/'4-5_Prison and Probation'!$HA28*100</f>
        <v>8.0110050169930407</v>
      </c>
      <c r="NP29" s="285">
        <f>'4-5_Prison and Probation'!JC28/'4-5_Prison and Probation'!$HA28*100</f>
        <v>20.553487619355884</v>
      </c>
      <c r="NQ29" s="285" t="e">
        <f>'4-5_Prison and Probation'!JI28/'4-5_Prison and Probation'!$HA28*100</f>
        <v>#VALUE!</v>
      </c>
      <c r="NR29" s="285">
        <f>'4-5_Prison and Probation'!JO28/'4-5_Prison and Probation'!$HA28*100</f>
        <v>5.3568538598478721</v>
      </c>
      <c r="NU29" s="285">
        <f>'4-5_Prison and Probation'!HA28/'4-5_Prison and Probation 100K'!$G28*100</f>
        <v>173.80375955055734</v>
      </c>
      <c r="NV29" s="285" t="e">
        <f>'4-5_Prison and Probation'!HG28/'4-5_Prison and Probation 100K'!$G28*100</f>
        <v>#VALUE!</v>
      </c>
      <c r="NW29" s="285">
        <f>'4-5_Prison and Probation'!HM28/'4-5_Prison and Probation 100K'!$G28*100</f>
        <v>42.192205749447496</v>
      </c>
      <c r="NX29" s="285">
        <f>'4-5_Prison and Probation'!HS28/'4-5_Prison and Probation 100K'!$G28*100</f>
        <v>17.411316905938666</v>
      </c>
      <c r="NY29" s="285" t="e">
        <f>'4-5_Prison and Probation'!HY28/'4-5_Prison and Probation 100K'!$G28*100</f>
        <v>#VALUE!</v>
      </c>
      <c r="NZ29" s="285">
        <f>'4-5_Prison and Probation'!IE28/'4-5_Prison and Probation 100K'!$G28*100</f>
        <v>17.608213866102755</v>
      </c>
      <c r="OA29" s="285">
        <f>'4-5_Prison and Probation'!IK28/'4-5_Prison and Probation 100K'!$G28*100</f>
        <v>9.0291320303817635</v>
      </c>
      <c r="OB29" s="285" t="e">
        <f>'4-5_Prison and Probation'!IQ28/'4-5_Prison and Probation 100K'!$G28*100</f>
        <v>#VALUE!</v>
      </c>
      <c r="OC29" s="285">
        <f>'4-5_Prison and Probation'!IW28/'4-5_Prison and Probation 100K'!$G28*100</f>
        <v>13.923427897317673</v>
      </c>
      <c r="OD29" s="285">
        <f>'4-5_Prison and Probation'!JC28/'4-5_Prison and Probation 100K'!$G28*100</f>
        <v>35.722734201198875</v>
      </c>
      <c r="OE29" s="285" t="e">
        <f>'4-5_Prison and Probation'!JI28/'4-5_Prison and Probation 100K'!$G28*100</f>
        <v>#VALUE!</v>
      </c>
      <c r="OF29" s="285">
        <f>'4-5_Prison and Probation'!JO28/'4-5_Prison and Probation 100K'!$G28*100</f>
        <v>9.3104134020447464</v>
      </c>
      <c r="OI29" s="133">
        <f>10000/'4-5_Prison and Probation'!$AJ28*'4-5_Prison and Probation'!DW28</f>
        <v>77.323654726211146</v>
      </c>
      <c r="OJ29" s="133">
        <f>10000/'4-5_Prison and Probation'!$AJ28*'4-5_Prison and Probation'!DX28</f>
        <v>48.919046867602965</v>
      </c>
      <c r="OK29" s="133">
        <f>10000/'4-5_Prison and Probation'!$AJ28*'4-5_Prison and Probation'!DY28</f>
        <v>42.60691178791226</v>
      </c>
      <c r="OL29" s="133">
        <f>10000/'4-5_Prison and Probation'!$AJ28*'4-5_Prison and Probation'!DZ28</f>
        <v>71.011519646520441</v>
      </c>
      <c r="OM29" s="133">
        <f>10000/'4-5_Prison and Probation'!$AJ28*'4-5_Prison and Probation'!EA28</f>
        <v>77.323654726211146</v>
      </c>
      <c r="ON29" s="133">
        <f>10000/'4-5_Prison and Probation'!$AJ28*'4-5_Prison and Probation'!EB28</f>
        <v>71.800536531481768</v>
      </c>
      <c r="OP29" s="133">
        <f>'4-5_Prison and Probation'!ED28/'4-5_Prison and Probation'!DW28*100</f>
        <v>14.285714285714285</v>
      </c>
      <c r="OQ29" s="133">
        <f>'4-5_Prison and Probation'!EE28/'4-5_Prison and Probation'!DX28*100</f>
        <v>16.129032258064516</v>
      </c>
      <c r="OR29" s="133" t="e">
        <f>'4-5_Prison and Probation'!EF28/'4-5_Prison and Probation'!DY28*100</f>
        <v>#VALUE!</v>
      </c>
      <c r="OS29" s="133">
        <f>'4-5_Prison and Probation'!EG28/'4-5_Prison and Probation'!DZ28*100</f>
        <v>17.777777777777779</v>
      </c>
      <c r="OT29" s="133">
        <f>'4-5_Prison and Probation'!EH28/'4-5_Prison and Probation'!EA28*100</f>
        <v>10.204081632653061</v>
      </c>
      <c r="OU29" s="133">
        <f>'4-5_Prison and Probation'!EI28/'4-5_Prison and Probation'!EB28*100</f>
        <v>8.791208791208792</v>
      </c>
      <c r="OW29" s="133" t="e">
        <f>'4-5_Prison and Probation'!EK28/'4-5_Prison and Probation'!ED28*100</f>
        <v>#VALUE!</v>
      </c>
      <c r="OX29" s="133" t="e">
        <f>'4-5_Prison and Probation'!EL28/'4-5_Prison and Probation'!EE28*100</f>
        <v>#VALUE!</v>
      </c>
      <c r="OY29" s="133" t="e">
        <f>'4-5_Prison and Probation'!EM28/'4-5_Prison and Probation'!EF28*100</f>
        <v>#VALUE!</v>
      </c>
      <c r="OZ29" s="133">
        <f>'4-5_Prison and Probation'!EN28/'4-5_Prison and Probation'!EG28*100</f>
        <v>0</v>
      </c>
      <c r="PA29" s="133" t="e">
        <f>'4-5_Prison and Probation'!EO28/'4-5_Prison and Probation'!EH28*100</f>
        <v>#VALUE!</v>
      </c>
      <c r="PB29" s="133" t="e">
        <f>'4-5_Prison and Probation'!EP28/'4-5_Prison and Probation'!EI28*100</f>
        <v>#VALUE!</v>
      </c>
      <c r="PC29" s="133"/>
      <c r="PF29" s="285">
        <f>'4-5_Prison and Probation'!$AO28/'4-5_Prison and Probation'!LF28</f>
        <v>10.080100125156445</v>
      </c>
      <c r="PG29" s="285" t="e">
        <f>'4-5_Prison and Probation'!$AO28/'4-5_Prison and Probation'!LH28</f>
        <v>#VALUE!</v>
      </c>
      <c r="PH29" s="285">
        <f>'4-5_Prison and Probation'!$AO28/'4-5_Prison and Probation'!LK28</f>
        <v>32.216000000000001</v>
      </c>
      <c r="PI29" s="285">
        <f>'4-5_Prison and Probation'!$AO28/'4-5_Prison and Probation'!LM28</f>
        <v>268.46666666666664</v>
      </c>
      <c r="PJ29" s="285">
        <f>'4-5_Prison and Probation'!$AO28/'4-5_Prison and Probation'!LO28</f>
        <v>65.479674796747972</v>
      </c>
      <c r="PK29" s="285">
        <f>'4-5_Prison and Probation'!$AO28/'4-5_Prison and Probation'!LR28</f>
        <v>123.9076923076923</v>
      </c>
      <c r="PO29" s="133">
        <f>'4-5_Prison and Probation'!KP28/'4-5_Prison and Probation 100K'!H28*100</f>
        <v>73.283261802575112</v>
      </c>
      <c r="PP29" s="133">
        <f>'4-5_Prison and Probation'!KS28/'4-5_Prison and Probation'!KP28*100</f>
        <v>10.102489019033674</v>
      </c>
      <c r="PQ29" s="133">
        <f>'4-5_Prison and Probation'!LA28/'4-5_Prison and Probation'!KP28*100</f>
        <v>85.102489019033683</v>
      </c>
      <c r="PR29" s="133">
        <f>'4-5_Prison and Probation'!KQ28/'4-5_Prison and Probation 100K'!H28*100</f>
        <v>0</v>
      </c>
      <c r="PS29" s="133" t="e">
        <f>'4-5_Prison and Probation'!KT28/'4-5_Prison and Probation'!KQ28*100</f>
        <v>#VALUE!</v>
      </c>
      <c r="PT29" s="133" t="e">
        <f>'4-5_Prison and Probation'!LB28/'4-5_Prison and Probation'!KQ28*100</f>
        <v>#VALUE!</v>
      </c>
      <c r="PX29" s="133" t="e">
        <f>'4-5_Prison and Probation'!LG28/'4-5_Prison and Probation'!$KQ28*100</f>
        <v>#VALUE!</v>
      </c>
      <c r="PY29" s="133" t="e">
        <f>'4-5_Prison and Probation'!LI28/'4-5_Prison and Probation'!$KQ28*100</f>
        <v>#VALUE!</v>
      </c>
      <c r="PZ29" s="133" t="e">
        <f>'4-5_Prison and Probation'!LL28/'4-5_Prison and Probation'!$KQ28*100</f>
        <v>#VALUE!</v>
      </c>
      <c r="QA29" s="133" t="e">
        <f>'4-5_Prison and Probation'!LN28/'4-5_Prison and Probation'!$KQ28*100</f>
        <v>#VALUE!</v>
      </c>
      <c r="QB29" s="133" t="e">
        <f>'4-5_Prison and Probation'!LP28/'4-5_Prison and Probation'!$KQ28*100</f>
        <v>#VALUE!</v>
      </c>
      <c r="QC29" s="133" t="e">
        <f>'4-5_Prison and Probation'!LS28/'4-5_Prison and Probation'!$KQ28*100</f>
        <v>#VALUE!</v>
      </c>
    </row>
    <row r="30" spans="1:445">
      <c r="A30" s="285">
        <v>28</v>
      </c>
      <c r="B30" s="292" t="s">
        <v>51</v>
      </c>
      <c r="C30" s="248">
        <v>619.85</v>
      </c>
      <c r="D30" s="248">
        <v>620.30799999999999</v>
      </c>
      <c r="E30" s="248">
        <v>620.89300000000003</v>
      </c>
      <c r="F30" s="248">
        <v>621.52099999999996</v>
      </c>
      <c r="G30" s="248">
        <v>622.09900000000005</v>
      </c>
      <c r="H30" s="248">
        <v>622.21799999999996</v>
      </c>
      <c r="I30" s="288" t="s">
        <v>3336</v>
      </c>
      <c r="J30" s="133">
        <f>'4-5_Prison and Probation 100K'!J29</f>
        <v>214.24538194724528</v>
      </c>
      <c r="K30" s="133">
        <f>'4-5_Prison and Probation 100K'!K29</f>
        <v>198.12738188125897</v>
      </c>
      <c r="L30" s="133">
        <f>'4-5_Prison and Probation 100K'!L29</f>
        <v>183.92863182545142</v>
      </c>
      <c r="M30" s="133">
        <f>'4-5_Prison and Probation 100K'!M29</f>
        <v>170.22755466026089</v>
      </c>
      <c r="N30" s="133">
        <f>'4-5_Prison and Probation 100K'!N29</f>
        <v>176.82073110549928</v>
      </c>
      <c r="O30" s="133">
        <f>'4-5_Prison and Probation 100K'!O29</f>
        <v>173.73332176182626</v>
      </c>
      <c r="P30" s="346">
        <f t="shared" si="1"/>
        <v>-18.909187127960834</v>
      </c>
      <c r="Q30" s="288" t="s">
        <v>3336</v>
      </c>
      <c r="R30" s="133">
        <f>'4-5_Prison and Probation 100K'!R29/'4-5_Prison and Probation 100K'!J29*100</f>
        <v>20.180722891566262</v>
      </c>
      <c r="S30" s="133">
        <f>'4-5_Prison and Probation 100K'!S29/'4-5_Prison and Probation 100K'!K29*100</f>
        <v>23.352318958502853</v>
      </c>
      <c r="T30" s="133">
        <f>'4-5_Prison and Probation 100K'!T29/'4-5_Prison and Probation 100K'!L29*100</f>
        <v>21.803852889667247</v>
      </c>
      <c r="U30" s="133">
        <f>'4-5_Prison and Probation 100K'!U29/'4-5_Prison and Probation 100K'!M29*100</f>
        <v>29.678638941398866</v>
      </c>
      <c r="V30" s="133">
        <f>'4-5_Prison and Probation 100K'!V29/'4-5_Prison and Probation 100K'!N29*100</f>
        <v>30</v>
      </c>
      <c r="W30" s="133">
        <f>'4-5_Prison and Probation 100K'!W29/'4-5_Prison and Probation 100K'!O29*100</f>
        <v>30.527289546716002</v>
      </c>
      <c r="X30" s="346">
        <f t="shared" si="2"/>
        <v>51.26955417178678</v>
      </c>
      <c r="Y30" s="288" t="s">
        <v>3336</v>
      </c>
      <c r="Z30" s="285">
        <f>'4-5_Prison and Probation 100K'!Z29/'4-5_Prison and Probation 100K'!J29*100</f>
        <v>2.7861445783132535</v>
      </c>
      <c r="AA30" s="285">
        <f>'4-5_Prison and Probation 100K'!AA29/'4-5_Prison and Probation 100K'!K29*100</f>
        <v>3.010577705451587</v>
      </c>
      <c r="AB30" s="285">
        <f>'4-5_Prison and Probation 100K'!AB29/'4-5_Prison and Probation 100K'!L29*100</f>
        <v>2.2767075306479856</v>
      </c>
      <c r="AC30" s="285">
        <f>'4-5_Prison and Probation 100K'!AC29/'4-5_Prison and Probation 100K'!M29*100</f>
        <v>1.7958412098298675</v>
      </c>
      <c r="AD30" s="285">
        <f>'4-5_Prison and Probation 100K'!AD29/'4-5_Prison and Probation 100K'!N29*100</f>
        <v>3.3636363636363638</v>
      </c>
      <c r="AE30" s="285">
        <f>'4-5_Prison and Probation 100K'!AE29/'4-5_Prison and Probation 100K'!O29*100</f>
        <v>3.1452358926919519</v>
      </c>
      <c r="AF30" s="346">
        <f t="shared" si="3"/>
        <v>12.888466634997613</v>
      </c>
      <c r="AG30" s="288" t="s">
        <v>3336</v>
      </c>
      <c r="AH30" s="285">
        <f>'4-5_Prison and Probation 100K'!AH29/'4-5_Prison and Probation 100K'!J29*100</f>
        <v>11.370481927710847</v>
      </c>
      <c r="AI30" s="285">
        <f>'4-5_Prison and Probation 100K'!AI29/'4-5_Prison and Probation 100K'!K29*100</f>
        <v>14.401952807160296</v>
      </c>
      <c r="AJ30" s="285">
        <f>'4-5_Prison and Probation 100K'!AJ29/'4-5_Prison and Probation 100K'!L29*100</f>
        <v>14.886164623467602</v>
      </c>
      <c r="AK30" s="285">
        <f>'4-5_Prison and Probation 100K'!AK29/'4-5_Prison and Probation 100K'!M29*100</f>
        <v>17.958412098298677</v>
      </c>
      <c r="AL30" s="285">
        <f>'4-5_Prison and Probation 100K'!AL29/'4-5_Prison and Probation 100K'!N29*100</f>
        <v>15.454545454545453</v>
      </c>
      <c r="AM30" s="285">
        <f>'4-5_Prison and Probation 100K'!AM29/'4-5_Prison and Probation 100K'!O29*100</f>
        <v>18.778908418131358</v>
      </c>
      <c r="AN30" s="346">
        <f t="shared" si="4"/>
        <v>65.154903174029386</v>
      </c>
      <c r="AO30" s="288" t="s">
        <v>3336</v>
      </c>
      <c r="AP30" s="133">
        <f>'4-5_Prison and Probation 100K'!AP29/'4-5_Prison and Probation 100K'!AH29*100</f>
        <v>2.6490066225165561</v>
      </c>
      <c r="AQ30" s="133">
        <f>'4-5_Prison and Probation 100K'!AQ29/'4-5_Prison and Probation 100K'!AI29*100</f>
        <v>6.2146892655367232</v>
      </c>
      <c r="AR30" s="133">
        <f>'4-5_Prison and Probation 100K'!AR29/'4-5_Prison and Probation 100K'!AJ29*100</f>
        <v>5.2941176470588234</v>
      </c>
      <c r="AS30" s="143">
        <f>'4-5_Prison and Probation 100K'!AS29/'4-5_Prison and Probation 100K'!AK29*100</f>
        <v>0</v>
      </c>
      <c r="AT30" s="133">
        <f>'4-5_Prison and Probation 100K'!AT29/'4-5_Prison and Probation 100K'!AL29*100</f>
        <v>2.3529411764705888</v>
      </c>
      <c r="AU30" s="133">
        <f>'4-5_Prison and Probation 100K'!AU29/'4-5_Prison and Probation 100K'!AM29*100</f>
        <v>3.4482758620689649</v>
      </c>
      <c r="AV30" s="346">
        <f t="shared" si="20"/>
        <v>30.172413793103459</v>
      </c>
      <c r="AW30" s="288" t="s">
        <v>3336</v>
      </c>
      <c r="AX30" s="341" t="s">
        <v>1183</v>
      </c>
      <c r="AY30" s="341" t="s">
        <v>1183</v>
      </c>
      <c r="AZ30" s="341" t="s">
        <v>1183</v>
      </c>
      <c r="BA30" s="341" t="s">
        <v>1183</v>
      </c>
      <c r="BB30" s="341" t="s">
        <v>1183</v>
      </c>
      <c r="BC30" s="341" t="s">
        <v>1183</v>
      </c>
      <c r="BD30" s="349" t="s">
        <v>1183</v>
      </c>
      <c r="BE30" s="288" t="s">
        <v>3336</v>
      </c>
      <c r="BF30" s="133">
        <f>'4-5_Prison and Probation 100K'!BF29</f>
        <v>392.03032991852865</v>
      </c>
      <c r="BG30" s="133">
        <f>'4-5_Prison and Probation 100K'!BG29</f>
        <v>505.8777252590649</v>
      </c>
      <c r="BH30" s="133">
        <f>'4-5_Prison and Probation 100K'!BH29</f>
        <v>411.02090054163921</v>
      </c>
      <c r="BI30" s="133">
        <f>'4-5_Prison and Probation 100K'!BI29</f>
        <v>384.21871505548484</v>
      </c>
      <c r="BJ30" s="133">
        <f>'4-5_Prison and Probation 100K'!BJ29</f>
        <v>363.92921383895487</v>
      </c>
      <c r="BK30" s="338">
        <f>'4-5_Prison and Probation 100K'!BK29</f>
        <v>423.72608956989353</v>
      </c>
      <c r="BL30" s="346">
        <f t="shared" si="21"/>
        <v>8.0850274155961017</v>
      </c>
      <c r="BM30" s="288" t="s">
        <v>3336</v>
      </c>
      <c r="BN30" s="133">
        <f>'4-5_Prison and Probation 100K'!BN29/'4-5_Prison and Probation 100K'!BF29*100</f>
        <v>26.460905349794238</v>
      </c>
      <c r="BO30" s="133">
        <f>'4-5_Prison and Probation 100K'!BO29/'4-5_Prison and Probation 100K'!BG29*100</f>
        <v>23.77310388782664</v>
      </c>
      <c r="BP30" s="133">
        <f>'4-5_Prison and Probation 100K'!BP29/'4-5_Prison and Probation 100K'!BH29*100</f>
        <v>25.666144200626956</v>
      </c>
      <c r="BQ30" s="133">
        <f>'4-5_Prison and Probation 100K'!BQ29/'4-5_Prison and Probation 100K'!BI29*100</f>
        <v>26.968174204355112</v>
      </c>
      <c r="BR30" s="133">
        <f>'4-5_Prison and Probation 100K'!BR29/'4-5_Prison and Probation 100K'!BJ29*100</f>
        <v>32.994699646643113</v>
      </c>
      <c r="BS30" s="338">
        <f>'4-5_Prison and Probation 100K'!BS29/'4-5_Prison and Probation 100K'!BK29*100</f>
        <v>30.324293571022192</v>
      </c>
      <c r="BT30" s="346">
        <f t="shared" si="22"/>
        <v>14.600362951141406</v>
      </c>
      <c r="BU30" s="288" t="s">
        <v>3336</v>
      </c>
      <c r="BV30" s="285" t="e">
        <f>'4-5_Prison and Probation 100K'!BV29/'4-5_Prison and Probation 100K'!BF29*100</f>
        <v>#VALUE!</v>
      </c>
      <c r="BW30" s="285" t="e">
        <f>'4-5_Prison and Probation 100K'!BW29/'4-5_Prison and Probation 100K'!BG29*100</f>
        <v>#VALUE!</v>
      </c>
      <c r="BX30" s="285" t="e">
        <f>'4-5_Prison and Probation 100K'!BX29/'4-5_Prison and Probation 100K'!BH29*100</f>
        <v>#VALUE!</v>
      </c>
      <c r="BY30" s="285" t="e">
        <f>'4-5_Prison and Probation 100K'!BY29/'4-5_Prison and Probation 100K'!BI29*100</f>
        <v>#VALUE!</v>
      </c>
      <c r="BZ30" s="285" t="e">
        <f>'4-5_Prison and Probation 100K'!BZ29/'4-5_Prison and Probation 100K'!BJ29*100</f>
        <v>#VALUE!</v>
      </c>
      <c r="CA30" s="285" t="e">
        <f>'4-5_Prison and Probation 100K'!CA29/'4-5_Prison and Probation 100K'!BK29*100</f>
        <v>#VALUE!</v>
      </c>
      <c r="CB30" s="346" t="e">
        <f t="shared" si="6"/>
        <v>#VALUE!</v>
      </c>
      <c r="CC30" s="288" t="s">
        <v>3336</v>
      </c>
      <c r="CD30" s="285" t="e">
        <f>'4-5_Prison and Probation 100K'!CD29/'4-5_Prison and Probation 100K'!BF29*100</f>
        <v>#VALUE!</v>
      </c>
      <c r="CE30" s="285" t="e">
        <f>'4-5_Prison and Probation 100K'!CE29/'4-5_Prison and Probation 100K'!BG29*100</f>
        <v>#VALUE!</v>
      </c>
      <c r="CF30" s="285">
        <f>'4-5_Prison and Probation 100K'!CF29/'4-5_Prison and Probation 100K'!BH29*100</f>
        <v>27.938871473354233</v>
      </c>
      <c r="CG30" s="285">
        <f>'4-5_Prison and Probation 100K'!CG29/'4-5_Prison and Probation 100K'!BI29*100</f>
        <v>26.926298157453939</v>
      </c>
      <c r="CH30" s="285">
        <f>'4-5_Prison and Probation 100K'!CH29/'4-5_Prison and Probation 100K'!BJ29*100</f>
        <v>23.984098939929329</v>
      </c>
      <c r="CI30" s="285">
        <f>'4-5_Prison and Probation 100K'!CI29/'4-5_Prison and Probation 100K'!BK29*100</f>
        <v>23.022947088943674</v>
      </c>
      <c r="CJ30" s="346" t="e">
        <f t="shared" si="7"/>
        <v>#VALUE!</v>
      </c>
      <c r="CK30" s="288" t="s">
        <v>3336</v>
      </c>
      <c r="CL30" s="285" t="e">
        <f>'4-5_Prison and Probation 100K'!CL29/'4-5_Prison and Probation 100K'!CD29*100</f>
        <v>#VALUE!</v>
      </c>
      <c r="CM30" s="285" t="e">
        <f>'4-5_Prison and Probation 100K'!CM29/'4-5_Prison and Probation 100K'!CE29*100</f>
        <v>#VALUE!</v>
      </c>
      <c r="CN30" s="285" t="e">
        <f>'4-5_Prison and Probation 100K'!CN29/'4-5_Prison and Probation 100K'!CF29*100</f>
        <v>#VALUE!</v>
      </c>
      <c r="CO30" s="285" t="e">
        <f>'4-5_Prison and Probation 100K'!CO29/'4-5_Prison and Probation 100K'!CG29*100</f>
        <v>#VALUE!</v>
      </c>
      <c r="CP30" s="285" t="e">
        <f>'4-5_Prison and Probation 100K'!CP29/'4-5_Prison and Probation 100K'!CH29*100</f>
        <v>#VALUE!</v>
      </c>
      <c r="CQ30" s="285" t="e">
        <f>'4-5_Prison and Probation 100K'!CQ29/'4-5_Prison and Probation 100K'!CI29*100</f>
        <v>#VALUE!</v>
      </c>
      <c r="CR30" s="346" t="e">
        <f t="shared" si="8"/>
        <v>#VALUE!</v>
      </c>
      <c r="CS30" s="288" t="s">
        <v>3336</v>
      </c>
      <c r="CT30" s="285" t="e">
        <f>'4-5_Prison and Probation 100K'!CT29/'4-5_Prison and Probation 100K'!BF29*100</f>
        <v>#VALUE!</v>
      </c>
      <c r="CU30" s="285" t="e">
        <f>'4-5_Prison and Probation 100K'!CU29/'4-5_Prison and Probation 100K'!BG29*100</f>
        <v>#VALUE!</v>
      </c>
      <c r="CV30" s="285" t="e">
        <f>'4-5_Prison and Probation 100K'!CV29/'4-5_Prison and Probation 100K'!BH29*100</f>
        <v>#VALUE!</v>
      </c>
      <c r="CW30" s="285">
        <f>'4-5_Prison and Probation 100K'!CW29/'4-5_Prison and Probation 100K'!BI29*100</f>
        <v>0.29313232830820779</v>
      </c>
      <c r="CX30" s="285">
        <f>'4-5_Prison and Probation 100K'!CX29/'4-5_Prison and Probation 100K'!BJ29*100</f>
        <v>0.39752650176678439</v>
      </c>
      <c r="CY30" s="285">
        <f>'4-5_Prison and Probation 100K'!CY29/'4-5_Prison and Probation 100K'!BK29*100</f>
        <v>0.75858145268348198</v>
      </c>
      <c r="CZ30" s="346" t="e">
        <f t="shared" si="9"/>
        <v>#VALUE!</v>
      </c>
      <c r="DA30" s="288" t="s">
        <v>3336</v>
      </c>
      <c r="DB30" s="133">
        <f>'4-5_Prison and Probation'!DP29/C30*100</f>
        <v>542.87327579253042</v>
      </c>
      <c r="DC30" s="133">
        <f>'4-5_Prison and Probation'!DQ29/D30*100</f>
        <v>487.33854794714881</v>
      </c>
      <c r="DD30" s="133">
        <f>'4-5_Prison and Probation'!DR29/E30*100</f>
        <v>459.98263791023567</v>
      </c>
      <c r="DE30" s="133">
        <f>'4-5_Prison and Probation'!DS29/F30*100</f>
        <v>359.92347804820753</v>
      </c>
      <c r="DF30" s="133">
        <f>'4-5_Prison and Probation'!DT29/G30*100</f>
        <v>329.04730597541544</v>
      </c>
      <c r="DG30" s="133">
        <f>'4-5_Prison and Probation'!DU29/H30*100</f>
        <v>406.85097506018792</v>
      </c>
      <c r="DH30" s="346">
        <f t="shared" si="10"/>
        <v>-25.055994980369249</v>
      </c>
      <c r="DI30" s="288" t="s">
        <v>3336</v>
      </c>
      <c r="DJ30" s="285">
        <f>'4-5_Prison and Probation 100K'!DJ29/'4-5_Prison and Probation 100K'!DB29*100</f>
        <v>0.14858841010401186</v>
      </c>
      <c r="DK30" s="285">
        <f>'4-5_Prison and Probation 100K'!DK29/'4-5_Prison and Probation 100K'!DC29*100</f>
        <v>0.13231888852133644</v>
      </c>
      <c r="DL30" s="285">
        <f>'4-5_Prison and Probation 100K'!DL29/'4-5_Prison and Probation 100K'!DD29*100</f>
        <v>0.1750700280112045</v>
      </c>
      <c r="DM30" s="285">
        <f>'4-5_Prison and Probation 100K'!DM29/'4-5_Prison and Probation 100K'!DE29*100</f>
        <v>0.31291908806437196</v>
      </c>
      <c r="DN30" s="285">
        <f>'4-5_Prison and Probation 100K'!DN29/'4-5_Prison and Probation 100K'!DF29*100</f>
        <v>0.29311187103077674</v>
      </c>
      <c r="DO30" s="285">
        <f>'4-5_Prison and Probation 100K'!DO29/'4-5_Prison and Probation 100K'!DG29*100</f>
        <v>0.17776022121271973</v>
      </c>
      <c r="DP30" s="346">
        <f t="shared" si="11"/>
        <v>19.632628876160396</v>
      </c>
      <c r="DQ30" s="288" t="s">
        <v>3336</v>
      </c>
      <c r="DR30" s="285">
        <f>'4-5_Prison and Probation 100K'!DR29/'4-5_Prison and Probation 100K'!DJ29*100</f>
        <v>60.000000000000007</v>
      </c>
      <c r="DS30" s="285">
        <f>'4-5_Prison and Probation 100K'!DS29/'4-5_Prison and Probation 100K'!DK29*100</f>
        <v>25</v>
      </c>
      <c r="DT30" s="285">
        <f>'4-5_Prison and Probation 100K'!DT29/'4-5_Prison and Probation 100K'!DL29*100</f>
        <v>0</v>
      </c>
      <c r="DU30" s="285">
        <f>'4-5_Prison and Probation 100K'!DU29/'4-5_Prison and Probation 100K'!DM29*100</f>
        <v>0</v>
      </c>
      <c r="DV30" s="285">
        <f>'4-5_Prison and Probation 100K'!DV29/'4-5_Prison and Probation 100K'!DN29*100</f>
        <v>16.666666666666668</v>
      </c>
      <c r="DW30" s="285">
        <f>'4-5_Prison and Probation 100K'!DW29/'4-5_Prison and Probation 100K'!DO29*100</f>
        <v>11.111111111111111</v>
      </c>
      <c r="DX30" s="346">
        <f t="shared" si="12"/>
        <v>-81.481481481481481</v>
      </c>
      <c r="DY30" s="288" t="s">
        <v>3336</v>
      </c>
      <c r="DZ30" s="285" t="e">
        <f>'4-5_Prison and Probation 100K'!DZ29/'4-5_Prison and Probation 100K'!DR29*100</f>
        <v>#VALUE!</v>
      </c>
      <c r="EA30" s="285" t="e">
        <f>'4-5_Prison and Probation 100K'!EA29/'4-5_Prison and Probation 100K'!DS29*100</f>
        <v>#VALUE!</v>
      </c>
      <c r="EB30" s="285" t="e">
        <f>'4-5_Prison and Probation 100K'!EB29/'4-5_Prison and Probation 100K'!DT29*100</f>
        <v>#DIV/0!</v>
      </c>
      <c r="EC30" s="285" t="e">
        <f>'4-5_Prison and Probation 100K'!EC29/'4-5_Prison and Probation 100K'!DU29*100</f>
        <v>#DIV/0!</v>
      </c>
      <c r="ED30" s="285">
        <f>'4-5_Prison and Probation 100K'!ED29/'4-5_Prison and Probation 100K'!DV29*100</f>
        <v>0</v>
      </c>
      <c r="EE30" s="285">
        <f>'4-5_Prison and Probation 100K'!EE29/'4-5_Prison and Probation 100K'!DW29*100</f>
        <v>0</v>
      </c>
      <c r="EF30" s="346" t="e">
        <f t="shared" si="13"/>
        <v>#VALUE!</v>
      </c>
      <c r="EG30" s="288" t="s">
        <v>3336</v>
      </c>
      <c r="EH30" s="285">
        <f>'4-5_Prison and Probation 100K'!EH29/'4-5_Prison and Probation 100K'!DB29*100</f>
        <v>99.851411589895974</v>
      </c>
      <c r="EI30" s="285">
        <f>'4-5_Prison and Probation 100K'!EI29/'4-5_Prison and Probation 100K'!DC29*100</f>
        <v>99.867681111478674</v>
      </c>
      <c r="EJ30" s="285">
        <f>'4-5_Prison and Probation 100K'!EJ29/'4-5_Prison and Probation 100K'!DD29*100</f>
        <v>99.824929971988809</v>
      </c>
      <c r="EK30" s="285">
        <f>'4-5_Prison and Probation 100K'!EK29/'4-5_Prison and Probation 100K'!DE29*100</f>
        <v>99.687080911935638</v>
      </c>
      <c r="EL30" s="285">
        <f>'4-5_Prison and Probation 100K'!EL29/'4-5_Prison and Probation 100K'!DF29*100</f>
        <v>99.706888128969226</v>
      </c>
      <c r="EM30" s="285">
        <f>'4-5_Prison and Probation 100K'!EM29/'4-5_Prison and Probation 100K'!DG29*100</f>
        <v>99.822239778787292</v>
      </c>
      <c r="EN30" s="346">
        <f t="shared" si="14"/>
        <v>-2.921522154187528E-2</v>
      </c>
      <c r="EO30" s="288" t="s">
        <v>3336</v>
      </c>
      <c r="EP30" s="285">
        <f>'4-5_Prison and Probation 100K'!EP29/'4-5_Prison and Probation 100K'!EH29*100</f>
        <v>28.422619047619051</v>
      </c>
      <c r="EQ30" s="285">
        <f>'4-5_Prison and Probation 100K'!EQ29/'4-5_Prison and Probation 100K'!EI29*100</f>
        <v>15.634315998675058</v>
      </c>
      <c r="ER30" s="285">
        <f>'4-5_Prison and Probation 100K'!ER29/'4-5_Prison and Probation 100K'!EJ29*100</f>
        <v>23.044545773412842</v>
      </c>
      <c r="ES30" s="285">
        <f>'4-5_Prison and Probation 100K'!ES29/'4-5_Prison and Probation 100K'!EK29*100</f>
        <v>27.309417040358742</v>
      </c>
      <c r="ET30" s="285">
        <f>'4-5_Prison and Probation 100K'!ET29/'4-5_Prison and Probation 100K'!EL29*100</f>
        <v>33.219010289073985</v>
      </c>
      <c r="EU30" s="285">
        <f>'4-5_Prison and Probation 100K'!EU29/'4-5_Prison and Probation 100K'!EM29*100</f>
        <v>30.312623664424216</v>
      </c>
      <c r="EV30" s="346">
        <f t="shared" si="15"/>
        <v>6.6496497512726194</v>
      </c>
      <c r="EW30" s="288" t="s">
        <v>3336</v>
      </c>
      <c r="EX30" s="285">
        <f>'4-5_Prison and Probation 100K'!EX29/'4-5_Prison and Probation 100K'!EH29*100</f>
        <v>71.577380952380963</v>
      </c>
      <c r="EY30" s="285">
        <f>'4-5_Prison and Probation 100K'!EY29/'4-5_Prison and Probation 100K'!EI29*100</f>
        <v>84.365684001324937</v>
      </c>
      <c r="EZ30" s="285">
        <f>'4-5_Prison and Probation 100K'!EZ29/'4-5_Prison and Probation 100K'!EJ29*100</f>
        <v>76.955454226587165</v>
      </c>
      <c r="FA30" s="285">
        <f>'4-5_Prison and Probation 100K'!FA29/'4-5_Prison and Probation 100K'!EK29*100</f>
        <v>72.511210762331842</v>
      </c>
      <c r="FB30" s="285">
        <f>'4-5_Prison and Probation 100K'!FB29/'4-5_Prison and Probation 100K'!EL29*100</f>
        <v>66.242038216560516</v>
      </c>
      <c r="FC30" s="285">
        <f>'4-5_Prison and Probation 100K'!FC29/'4-5_Prison and Probation 100K'!EM29*100</f>
        <v>69.469726948951333</v>
      </c>
      <c r="FD30" s="346">
        <f t="shared" si="16"/>
        <v>-2.9445810609245626</v>
      </c>
      <c r="FE30" s="288" t="s">
        <v>3336</v>
      </c>
      <c r="FF30" s="285" t="e">
        <f>'4-5_Prison and Probation 100K'!FF29/'4-5_Prison and Probation 100K'!EH29*100</f>
        <v>#VALUE!</v>
      </c>
      <c r="FG30" s="285" t="e">
        <f>'4-5_Prison and Probation 100K'!FG29/'4-5_Prison and Probation 100K'!EI29*100</f>
        <v>#VALUE!</v>
      </c>
      <c r="FH30" s="285" t="e">
        <f>'4-5_Prison and Probation 100K'!FH29/'4-5_Prison and Probation 100K'!EJ29*100</f>
        <v>#VALUE!</v>
      </c>
      <c r="FI30" s="285" t="e">
        <f>'4-5_Prison and Probation 100K'!FI29/'4-5_Prison and Probation 100K'!EK29*100</f>
        <v>#VALUE!</v>
      </c>
      <c r="FJ30" s="285">
        <f>'4-5_Prison and Probation 100K'!FJ29/'4-5_Prison and Probation 100K'!EL29*100</f>
        <v>0.14698677119059284</v>
      </c>
      <c r="FK30" s="285">
        <f>'4-5_Prison and Probation 100K'!FK29/'4-5_Prison and Probation 100K'!EM29*100</f>
        <v>1.2861100118717848</v>
      </c>
      <c r="FL30" s="346" t="e">
        <f t="shared" si="17"/>
        <v>#VALUE!</v>
      </c>
      <c r="FM30" s="288" t="s">
        <v>3336</v>
      </c>
      <c r="FN30" s="285" t="e">
        <f>'4-5_Prison and Probation 100K'!FN29/'4-5_Prison and Probation 100K'!FF29*100</f>
        <v>#VALUE!</v>
      </c>
      <c r="FO30" s="285" t="e">
        <f>'4-5_Prison and Probation 100K'!FO29/'4-5_Prison and Probation 100K'!FG29*100</f>
        <v>#VALUE!</v>
      </c>
      <c r="FP30" s="285" t="e">
        <f>'4-5_Prison and Probation 100K'!FP29/'4-5_Prison and Probation 100K'!FH29*100</f>
        <v>#VALUE!</v>
      </c>
      <c r="FQ30" s="285" t="e">
        <f>'4-5_Prison and Probation 100K'!FQ29/'4-5_Prison and Probation 100K'!FI29*100</f>
        <v>#VALUE!</v>
      </c>
      <c r="FR30" s="285">
        <f>'4-5_Prison and Probation 100K'!FR29/'4-5_Prison and Probation 100K'!FJ29*100</f>
        <v>0</v>
      </c>
      <c r="FS30" s="285">
        <f>'4-5_Prison and Probation 100K'!FS29/'4-5_Prison and Probation 100K'!FK29*100</f>
        <v>6.1538461538461524</v>
      </c>
      <c r="FT30" s="346" t="e">
        <f t="shared" si="18"/>
        <v>#VALUE!</v>
      </c>
      <c r="FU30" s="288" t="s">
        <v>3336</v>
      </c>
      <c r="FV30" s="285">
        <f>'4-5_Prison and Probation 100K'!FV29/'4-5_Prison and Probation 100K'!EH29*100</f>
        <v>0</v>
      </c>
      <c r="FW30" s="285">
        <f>'4-5_Prison and Probation 100K'!FW29/'4-5_Prison and Probation 100K'!EI29*100</f>
        <v>0</v>
      </c>
      <c r="FX30" s="285">
        <f>'4-5_Prison and Probation 100K'!FX29/'4-5_Prison and Probation 100K'!EJ29*100</f>
        <v>0</v>
      </c>
      <c r="FY30" s="285">
        <f>'4-5_Prison and Probation 100K'!FY29/'4-5_Prison and Probation 100K'!EK29*100</f>
        <v>0.17937219730941703</v>
      </c>
      <c r="FZ30" s="285">
        <f>'4-5_Prison and Probation 100K'!FZ29/'4-5_Prison and Probation 100K'!EL29*100</f>
        <v>0.39196472317491426</v>
      </c>
      <c r="GA30" s="285">
        <f>'4-5_Prison and Probation 100K'!GA29/'4-5_Prison and Probation 100K'!EM29*100</f>
        <v>0.15829046299960425</v>
      </c>
      <c r="GB30" s="346" t="e">
        <f t="shared" si="19"/>
        <v>#DIV/0!</v>
      </c>
      <c r="GC30" s="288" t="s">
        <v>3336</v>
      </c>
      <c r="GE30" s="133">
        <f>'4-5_Prison and Probation'!HA29/'4-5_Prison and Probation 100K'!$G29*100</f>
        <v>117.98765148312407</v>
      </c>
      <c r="GF30" s="285">
        <f>'4-5_Prison and Probation 100K'!GF29/'4-5_Prison and Probation 100K'!GE29*100</f>
        <v>2.8610354223433241</v>
      </c>
      <c r="GG30" s="285">
        <f>'4-5_Prison and Probation 100K'!GG29/'4-5_Prison and Probation 100K'!GE29*100</f>
        <v>0.54601763687197991</v>
      </c>
      <c r="GH30" s="285">
        <f>'4-5_Prison and Probation 100K'!GH29/'4-5_Prison and Probation 100K'!GE29*100</f>
        <v>12.670299727520435</v>
      </c>
      <c r="GI30" s="285">
        <f>'4-5_Prison and Probation 100K'!GI29/'4-5_Prison and Probation 100K'!GH29*100</f>
        <v>0</v>
      </c>
      <c r="GJ30" s="288" t="s">
        <v>3336</v>
      </c>
      <c r="GK30" s="133" t="e">
        <f>'4-5_Prison and Probation'!HG29/'4-5_Prison and Probation 100K'!$G29*100</f>
        <v>#VALUE!</v>
      </c>
      <c r="GL30" s="285" t="e">
        <f>'4-5_Prison and Probation 100K'!GL29/'4-5_Prison and Probation 100K'!GK29*100</f>
        <v>#VALUE!</v>
      </c>
      <c r="GM30" s="285" t="e">
        <f>'4-5_Prison and Probation 100K'!GM29/'4-5_Prison and Probation 100K'!GK29*100</f>
        <v>#VALUE!</v>
      </c>
      <c r="GN30" s="285" t="e">
        <f>'4-5_Prison and Probation 100K'!GN29/'4-5_Prison and Probation 100K'!GK29*100</f>
        <v>#VALUE!</v>
      </c>
      <c r="GO30" s="285" t="e">
        <f>'4-5_Prison and Probation 100K'!GO29/'4-5_Prison and Probation 100K'!GN29*100</f>
        <v>#VALUE!</v>
      </c>
      <c r="GP30" s="288" t="s">
        <v>3336</v>
      </c>
      <c r="GQ30" s="133">
        <f>'4-5_Prison and Probation'!HM29/'4-5_Prison and Probation 100K'!$G29*100</f>
        <v>22.182964447780819</v>
      </c>
      <c r="GR30" s="285">
        <f>'4-5_Prison and Probation 100K'!GR29/'4-5_Prison and Probation 100K'!GQ29*100</f>
        <v>0.72463768115942029</v>
      </c>
      <c r="GS30" s="285" t="e">
        <f>'4-5_Prison and Probation 100K'!GS29/'4-5_Prison and Probation 100K'!GQ29*100</f>
        <v>#VALUE!</v>
      </c>
      <c r="GT30" s="285">
        <f>'4-5_Prison and Probation 100K'!GT29/'4-5_Prison and Probation 100K'!GQ29*100</f>
        <v>7.9710144927536222</v>
      </c>
      <c r="GU30" s="285" t="e">
        <f>'4-5_Prison and Probation 100K'!GU29/'4-5_Prison and Probation 100K'!GT29*100</f>
        <v>#VALUE!</v>
      </c>
      <c r="GV30" s="288" t="s">
        <v>3336</v>
      </c>
      <c r="GW30" s="133">
        <f>'4-5_Prison and Probation'!HS29/'4-5_Prison and Probation 100K'!$G29*100</f>
        <v>9.8055132703958687</v>
      </c>
      <c r="GX30" s="285">
        <f>'4-5_Prison and Probation 100K'!GX29/'4-5_Prison and Probation 100K'!GW29*100</f>
        <v>1.639344262295082</v>
      </c>
      <c r="GY30" s="285" t="e">
        <f>'4-5_Prison and Probation 100K'!GY29/'4-5_Prison and Probation 100K'!GW29*100</f>
        <v>#VALUE!</v>
      </c>
      <c r="GZ30" s="285">
        <f>'4-5_Prison and Probation 100K'!GZ29/'4-5_Prison and Probation 100K'!GW29*100</f>
        <v>1.639344262295082</v>
      </c>
      <c r="HA30" s="285" t="e">
        <f>'4-5_Prison and Probation 100K'!HA29/'4-5_Prison and Probation 100K'!GZ29*100</f>
        <v>#VALUE!</v>
      </c>
      <c r="HB30" s="288" t="s">
        <v>3336</v>
      </c>
      <c r="HC30" s="133" t="e">
        <f>'4-5_Prison and Probation'!HY29/'4-5_Prison and Probation 100K'!$G29*100</f>
        <v>#VALUE!</v>
      </c>
      <c r="HD30" s="285" t="e">
        <f>'4-5_Prison and Probation 100K'!HD29/'4-5_Prison and Probation 100K'!HC29*100</f>
        <v>#VALUE!</v>
      </c>
      <c r="HE30" s="285" t="e">
        <f>'4-5_Prison and Probation 100K'!HE29/'4-5_Prison and Probation 100K'!HC29*100</f>
        <v>#VALUE!</v>
      </c>
      <c r="HF30" s="285" t="e">
        <f>'4-5_Prison and Probation 100K'!HF29/'4-5_Prison and Probation 100K'!HC29*100</f>
        <v>#VALUE!</v>
      </c>
      <c r="HG30" s="285" t="e">
        <f>'4-5_Prison and Probation 100K'!HG29/'4-5_Prison and Probation 100K'!HF29*100</f>
        <v>#VALUE!</v>
      </c>
      <c r="HH30" s="288" t="s">
        <v>3336</v>
      </c>
      <c r="HI30" s="133" t="e">
        <f>'4-5_Prison and Probation'!IE29/'4-5_Prison and Probation 100K'!$G29*100</f>
        <v>#VALUE!</v>
      </c>
      <c r="HJ30" s="285" t="e">
        <f>'4-5_Prison and Probation 100K'!HJ29/'4-5_Prison and Probation 100K'!HI29*100</f>
        <v>#VALUE!</v>
      </c>
      <c r="HK30" s="285" t="e">
        <f>'4-5_Prison and Probation 100K'!HK29/'4-5_Prison and Probation 100K'!HI29*100</f>
        <v>#VALUE!</v>
      </c>
      <c r="HL30" s="285" t="e">
        <f>'4-5_Prison and Probation 100K'!HL29/'4-5_Prison and Probation 100K'!HI29*100</f>
        <v>#VALUE!</v>
      </c>
      <c r="HM30" s="285" t="e">
        <f>'4-5_Prison and Probation 100K'!HM29/'4-5_Prison and Probation 100K'!HL29*100</f>
        <v>#VALUE!</v>
      </c>
      <c r="HN30" s="288" t="s">
        <v>3336</v>
      </c>
      <c r="HO30" s="133">
        <f>'4-5_Prison and Probation'!IK29/'4-5_Prison and Probation 100K'!$G29*100</f>
        <v>0.48223835756045252</v>
      </c>
      <c r="HP30" s="285" t="e">
        <f>'4-5_Prison and Probation 100K'!HP29/'4-5_Prison and Probation 100K'!HO29*100</f>
        <v>#VALUE!</v>
      </c>
      <c r="HQ30" s="285" t="e">
        <f>'4-5_Prison and Probation 100K'!HQ29/'4-5_Prison and Probation 100K'!HO29*100</f>
        <v>#VALUE!</v>
      </c>
      <c r="HR30" s="285">
        <f>'4-5_Prison and Probation 100K'!HR29/'4-5_Prison and Probation 100K'!HO29*100</f>
        <v>66.666666666666671</v>
      </c>
      <c r="HS30" s="285" t="e">
        <f>'4-5_Prison and Probation 100K'!HS29/'4-5_Prison and Probation 100K'!HR29*100</f>
        <v>#VALUE!</v>
      </c>
      <c r="HT30" s="288" t="s">
        <v>3336</v>
      </c>
      <c r="HU30" s="133" t="e">
        <f>'4-5_Prison and Probation'!IQ29/'4-5_Prison and Probation 100K'!$G29*100</f>
        <v>#VALUE!</v>
      </c>
      <c r="HV30" s="285" t="e">
        <f>'4-5_Prison and Probation 100K'!HV29/'4-5_Prison and Probation 100K'!HU29*100</f>
        <v>#VALUE!</v>
      </c>
      <c r="HW30" s="285" t="e">
        <f>'4-5_Prison and Probation 100K'!HW29/'4-5_Prison and Probation 100K'!HU29*100</f>
        <v>#VALUE!</v>
      </c>
      <c r="HX30" s="285" t="e">
        <f>'4-5_Prison and Probation 100K'!HX29/'4-5_Prison and Probation 100K'!HU29*100</f>
        <v>#VALUE!</v>
      </c>
      <c r="HY30" s="285" t="e">
        <f>'4-5_Prison and Probation 100K'!HY29/'4-5_Prison and Probation 100K'!HX29*100</f>
        <v>#VALUE!</v>
      </c>
      <c r="HZ30" s="288" t="s">
        <v>3336</v>
      </c>
      <c r="IA30" s="133">
        <f>'4-5_Prison and Probation'!IW29/'4-5_Prison and Probation 100K'!$G29*100</f>
        <v>10.127005508769503</v>
      </c>
      <c r="IB30" s="285" t="e">
        <f>'4-5_Prison and Probation 100K'!IB29/'4-5_Prison and Probation 100K'!IA29*100</f>
        <v>#VALUE!</v>
      </c>
      <c r="IC30" s="285" t="e">
        <f>'4-5_Prison and Probation 100K'!IC29/'4-5_Prison and Probation 100K'!IA29*100</f>
        <v>#VALUE!</v>
      </c>
      <c r="ID30" s="285" t="e">
        <f>'4-5_Prison and Probation 100K'!ID29/'4-5_Prison and Probation 100K'!IA29*100</f>
        <v>#VALUE!</v>
      </c>
      <c r="IE30" s="285" t="e">
        <f>'4-5_Prison and Probation 100K'!IE29/'4-5_Prison and Probation 100K'!ID29*100</f>
        <v>#VALUE!</v>
      </c>
      <c r="IF30" s="288" t="s">
        <v>3336</v>
      </c>
      <c r="IG30" s="133">
        <f>'4-5_Prison and Probation'!JC29/'4-5_Prison and Probation 100K'!$G29*100</f>
        <v>12.055958939011315</v>
      </c>
      <c r="IH30" s="285">
        <f>'4-5_Prison and Probation 100K'!IH29/'4-5_Prison and Probation 100K'!IG29*100</f>
        <v>1.3333333333333333</v>
      </c>
      <c r="II30" s="285" t="e">
        <f>'4-5_Prison and Probation 100K'!II29/'4-5_Prison and Probation 100K'!IG29*100</f>
        <v>#VALUE!</v>
      </c>
      <c r="IJ30" s="285">
        <f>'4-5_Prison and Probation 100K'!IJ29/'4-5_Prison and Probation 100K'!IG29*100</f>
        <v>18.666666666666664</v>
      </c>
      <c r="IK30" s="285" t="e">
        <f>'4-5_Prison and Probation 100K'!IK29/'4-5_Prison and Probation 100K'!IJ29*100</f>
        <v>#VALUE!</v>
      </c>
      <c r="IL30" s="288" t="s">
        <v>3336</v>
      </c>
      <c r="IM30" s="133">
        <f>'4-5_Prison and Probation'!JI29/'4-5_Prison and Probation 100K'!$G29*100</f>
        <v>0</v>
      </c>
      <c r="IN30" s="285" t="e">
        <f>'4-5_Prison and Probation 100K'!IN29/'4-5_Prison and Probation 100K'!IM29*100</f>
        <v>#DIV/0!</v>
      </c>
      <c r="IO30" s="285" t="e">
        <f>'4-5_Prison and Probation 100K'!IO29/'4-5_Prison and Probation 100K'!IM29*100</f>
        <v>#VALUE!</v>
      </c>
      <c r="IP30" s="285" t="e">
        <f>'4-5_Prison and Probation 100K'!IP29/'4-5_Prison and Probation 100K'!IM29*100</f>
        <v>#DIV/0!</v>
      </c>
      <c r="IQ30" s="285" t="e">
        <f>'4-5_Prison and Probation 100K'!IQ29/'4-5_Prison and Probation 100K'!IP29*100</f>
        <v>#VALUE!</v>
      </c>
      <c r="IR30" s="288" t="s">
        <v>3336</v>
      </c>
      <c r="IS30" s="133">
        <f>'4-5_Prison and Probation'!JO29/'4-5_Prison and Probation 100K'!$G29*100</f>
        <v>29.577285930374426</v>
      </c>
      <c r="IT30" s="285">
        <f>'4-5_Prison and Probation 100K'!IT29/'4-5_Prison and Probation 100K'!IS29*100</f>
        <v>1.6304347826086953</v>
      </c>
      <c r="IU30" s="285" t="e">
        <f>'4-5_Prison and Probation 100K'!IU29/'4-5_Prison and Probation 100K'!IS29*100</f>
        <v>#VALUE!</v>
      </c>
      <c r="IV30" s="285">
        <f>'4-5_Prison and Probation 100K'!IV29/'4-5_Prison and Probation 100K'!IS29*100</f>
        <v>1.6304347826086953</v>
      </c>
      <c r="IW30" s="285" t="e">
        <f>'4-5_Prison and Probation 100K'!IW29/'4-5_Prison and Probation 100K'!IV29*100</f>
        <v>#VALUE!</v>
      </c>
      <c r="IX30" s="381" t="s">
        <v>3336</v>
      </c>
      <c r="IY30" s="133">
        <f>'4-5_Prison and Probation'!KO29/'4-5_Prison and Probation 100K'!H29*100</f>
        <v>75.054080724119203</v>
      </c>
      <c r="IZ30" s="285">
        <f>'4-5_Prison and Probation'!AO29/'4-5_Prison and Probation'!KO29</f>
        <v>2.3147751605995719</v>
      </c>
      <c r="JA30" s="133">
        <f>'4-5_Prison and Probation 100K'!IZ29/'4-5_Prison and Probation 100K'!IY29*100</f>
        <v>100</v>
      </c>
      <c r="JB30" s="133">
        <f>'4-5_Prison and Probation 100K'!JA29/'4-5_Prison and Probation 100K'!IY29*100</f>
        <v>0</v>
      </c>
      <c r="JC30" s="288" t="s">
        <v>3336</v>
      </c>
      <c r="JD30" s="285">
        <f>'4-5_Prison and Probation 100K'!JC29/'4-5_Prison and Probation 100K'!IY29*100</f>
        <v>6.4239828693790146</v>
      </c>
      <c r="JE30" s="285">
        <f>'4-5_Prison and Probation 100K'!JD29/'4-5_Prison and Probation 100K'!IY29*100</f>
        <v>0</v>
      </c>
      <c r="JF30" s="285">
        <f>'4-5_Prison and Probation 100K'!JE29/'4-5_Prison and Probation 100K'!JC29*100</f>
        <v>10</v>
      </c>
      <c r="JG30" s="285" t="e">
        <f>'4-5_Prison and Probation 100K'!JF29/'4-5_Prison and Probation 100K'!JD29*100</f>
        <v>#DIV/0!</v>
      </c>
      <c r="JH30" s="285">
        <f>'4-5_Prison and Probation 100K'!JG29/'4-5_Prison and Probation 100K'!JC29*100</f>
        <v>0</v>
      </c>
      <c r="JI30" s="285" t="e">
        <f>'4-5_Prison and Probation 100K'!JH29/'4-5_Prison and Probation 100K'!JD29*100</f>
        <v>#DIV/0!</v>
      </c>
      <c r="JJ30" s="285">
        <f>'4-5_Prison and Probation 100K'!JI29/'4-5_Prison and Probation 100K'!JC29*100</f>
        <v>89.999999999999986</v>
      </c>
      <c r="JK30" s="285" t="e">
        <f>'4-5_Prison and Probation 100K'!JJ29/'4-5_Prison and Probation 100K'!JD29*100</f>
        <v>#DIV/0!</v>
      </c>
      <c r="JL30" s="285">
        <f>'4-5_Prison and Probation 100K'!JK29/'4-5_Prison and Probation 100K'!IZ29*100</f>
        <v>93.576017130620997</v>
      </c>
      <c r="JM30" s="285" t="e">
        <f>'4-5_Prison and Probation 100K'!JL29/'4-5_Prison and Probation 100K'!JA29*100</f>
        <v>#DIV/0!</v>
      </c>
      <c r="JN30" s="288" t="s">
        <v>3336</v>
      </c>
      <c r="JO30" s="285">
        <f>'4-5_Prison and Probation 100K'!JN29/'4-5_Prison and Probation 100K'!JK29*100</f>
        <v>0.91533180778032042</v>
      </c>
      <c r="JP30" s="285" t="e">
        <f>'4-5_Prison and Probation 100K'!JO29/'4-5_Prison and Probation 100K'!JL29</f>
        <v>#DIV/0!</v>
      </c>
      <c r="JQ30" s="285">
        <f>'4-5_Prison and Probation 100K'!JP29/'4-5_Prison and Probation 100K'!JK29*100</f>
        <v>28.604118993135014</v>
      </c>
      <c r="JR30" s="285" t="e">
        <f>'4-5_Prison and Probation 100K'!JQ29/'4-5_Prison and Probation 100K'!JL29*100</f>
        <v>#DIV/0!</v>
      </c>
      <c r="JS30" s="285">
        <f>'4-5_Prison and Probation 100K'!JR29/'4-5_Prison and Probation 100K'!JK29*100</f>
        <v>71.395881006864997</v>
      </c>
      <c r="JT30" s="285" t="e">
        <f>'4-5_Prison and Probation 100K'!JS29/'4-5_Prison and Probation 100K'!JL29*100</f>
        <v>#DIV/0!</v>
      </c>
      <c r="JU30" s="288" t="s">
        <v>3336</v>
      </c>
      <c r="JV30" s="285">
        <f>'4-5_Prison and Probation 100K'!JU29/'4-5_Prison and Probation 100K'!JK29*100</f>
        <v>3.6613272311212817</v>
      </c>
      <c r="JW30" s="285" t="e">
        <f>'4-5_Prison and Probation 100K'!JV29/'4-5_Prison and Probation 100K'!JL29*100</f>
        <v>#DIV/0!</v>
      </c>
      <c r="JX30" s="285">
        <f>'4-5_Prison and Probation 100K'!JW29/'4-5_Prison and Probation 100K'!JK29*100</f>
        <v>0.68649885583524028</v>
      </c>
      <c r="JY30" s="285" t="e">
        <f>'4-5_Prison and Probation 100K'!JX29/'4-5_Prison and Probation 100K'!JL29*100</f>
        <v>#DIV/0!</v>
      </c>
      <c r="JZ30" s="285">
        <f>'4-5_Prison and Probation 100K'!JY29/'4-5_Prison and Probation 100K'!JK29*100</f>
        <v>4.3478260869565215</v>
      </c>
      <c r="KA30" s="285" t="e">
        <f>'4-5_Prison and Probation 100K'!JZ29/'4-5_Prison and Probation 100K'!JL29*100</f>
        <v>#DIV/0!</v>
      </c>
      <c r="KB30" s="288" t="s">
        <v>3336</v>
      </c>
      <c r="KC30" s="285">
        <f>'4-5_Prison and Probation 100K'!KB29/'4-5_Prison and Probation 100K'!JK29*100</f>
        <v>9.1533180778032026</v>
      </c>
      <c r="KD30" s="285" t="e">
        <f>'4-5_Prison and Probation 100K'!KC29/'4-5_Prison and Probation 100K'!JL29*100</f>
        <v>#DIV/0!</v>
      </c>
      <c r="KE30" s="285">
        <f>'4-5_Prison and Probation 100K'!KD29/'4-5_Prison and Probation 100K'!JK29*100</f>
        <v>52.631578947368418</v>
      </c>
      <c r="KF30" s="285" t="e">
        <f>'4-5_Prison and Probation 100K'!KE29/'4-5_Prison and Probation 100K'!JL29*100</f>
        <v>#DIV/0!</v>
      </c>
      <c r="KG30" s="288" t="s">
        <v>3336</v>
      </c>
      <c r="KH30" s="285" t="e">
        <f>'4-5_Prison and Probation 100K'!KG29</f>
        <v>#VALUE!</v>
      </c>
      <c r="KI30" s="285" t="e">
        <f>'4-5_Prison and Probation 100K'!KH29/'4-5_Prison and Probation 100K'!KG29*100</f>
        <v>#VALUE!</v>
      </c>
      <c r="KJ30" s="285" t="e">
        <f>'4-5_Prison and Probation 100K'!KI29/'4-5_Prison and Probation 100K'!KG29*100</f>
        <v>#VALUE!</v>
      </c>
      <c r="KK30" s="285" t="e">
        <f>'4-5_Prison and Probation 100K'!KJ29/'4-5_Prison and Probation 100K'!KG29*100</f>
        <v>#VALUE!</v>
      </c>
      <c r="KL30" s="285" t="e">
        <f>'4-5_Prison and Probation 100K'!KK29/'4-5_Prison and Probation 100K'!KJ29*100</f>
        <v>#VALUE!</v>
      </c>
      <c r="KM30" s="288" t="s">
        <v>3336</v>
      </c>
      <c r="KN30" s="285" t="e">
        <f>'4-5_Prison and Probation'!OZ29/G30*100</f>
        <v>#VALUE!</v>
      </c>
      <c r="KO30" s="285" t="e">
        <f>'4-5_Prison and Probation 100K'!KN29/'4-5_Prison and Probation 100K'!KM29*100</f>
        <v>#VALUE!</v>
      </c>
      <c r="KP30" s="285" t="e">
        <f>'4-5_Prison and Probation 100K'!KO29/'4-5_Prison and Probation 100K'!KM29*100</f>
        <v>#VALUE!</v>
      </c>
      <c r="KQ30" s="285" t="e">
        <f>'4-5_Prison and Probation 100K'!KP29/'4-5_Prison and Probation 100K'!KM29*100</f>
        <v>#VALUE!</v>
      </c>
      <c r="KR30" s="285" t="e">
        <f>'4-5_Prison and Probation 100K'!KQ29/'4-5_Prison and Probation 100K'!KP29*100</f>
        <v>#VALUE!</v>
      </c>
      <c r="KS30" s="288" t="s">
        <v>3336</v>
      </c>
      <c r="KT30" s="285" t="e">
        <f>'4-5_Prison and Probation'!PF29/G30*100</f>
        <v>#VALUE!</v>
      </c>
      <c r="KU30" s="285" t="e">
        <f>'4-5_Prison and Probation'!PG29/'4-5_Prison and Probation'!PF29*100</f>
        <v>#VALUE!</v>
      </c>
      <c r="KV30" s="285" t="e">
        <f>'4-5_Prison and Probation'!PH29/'4-5_Prison and Probation'!PF29*100</f>
        <v>#VALUE!</v>
      </c>
      <c r="KW30" s="285" t="e">
        <f>'4-5_Prison and Probation'!PI29/'4-5_Prison and Probation'!PF29*100</f>
        <v>#VALUE!</v>
      </c>
      <c r="KX30" s="285" t="e">
        <f>'4-5_Prison and Probation'!PJ29/'4-5_Prison and Probation'!PF29*100</f>
        <v>#VALUE!</v>
      </c>
      <c r="KY30" s="285" t="e">
        <f>'4-5_Prison and Probation'!PK29/'4-5_Prison and Probation'!PF29*100</f>
        <v>#VALUE!</v>
      </c>
      <c r="KZ30" s="285" t="e">
        <f>'4-5_Prison and Probation'!PL29/'4-5_Prison and Probation'!PF29*100</f>
        <v>#VALUE!</v>
      </c>
      <c r="LA30" s="288" t="s">
        <v>3336</v>
      </c>
      <c r="LB30" s="285" t="e">
        <f>'4-5_Prison and Probation'!PN29/G30*100</f>
        <v>#VALUE!</v>
      </c>
      <c r="LC30" s="285" t="e">
        <f>'4-5_Prison and Probation'!PO29/G30*100</f>
        <v>#VALUE!</v>
      </c>
      <c r="LD30" s="288" t="s">
        <v>3336</v>
      </c>
      <c r="LE30" s="285" t="e">
        <f>'4-5_Prison and Probation 100K'!LD29/'4-5_Prison and Probation 100K'!LA29*100</f>
        <v>#VALUE!</v>
      </c>
      <c r="LF30" s="285" t="e">
        <f>'4-5_Prison and Probation 100K'!LE29/'4-5_Prison and Probation 100K'!LB29*100</f>
        <v>#VALUE!</v>
      </c>
      <c r="LG30" s="285" t="e">
        <f>'4-5_Prison and Probation 100K'!LF29/'4-5_Prison and Probation 100K'!LA29*100</f>
        <v>#VALUE!</v>
      </c>
      <c r="LH30" s="285" t="e">
        <f>'4-5_Prison and Probation 100K'!LG29/'4-5_Prison and Probation 100K'!LB29*100</f>
        <v>#VALUE!</v>
      </c>
      <c r="LI30" s="285" t="e">
        <f>'4-5_Prison and Probation 100K'!LH29/'4-5_Prison and Probation 100K'!LA29*100</f>
        <v>#VALUE!</v>
      </c>
      <c r="LJ30" s="285" t="e">
        <f>'4-5_Prison and Probation 100K'!LI29/'4-5_Prison and Probation 100K'!LB29*100</f>
        <v>#VALUE!</v>
      </c>
      <c r="LK30" s="288" t="s">
        <v>3336</v>
      </c>
      <c r="LL30" s="285" t="e">
        <f>'4-5_Prison and Probation 100K'!LK29/'4-5_Prison and Probation 100K'!LA29*100</f>
        <v>#VALUE!</v>
      </c>
      <c r="LM30" s="285" t="e">
        <f>'4-5_Prison and Probation 100K'!LL29/'4-5_Prison and Probation 100K'!LB29*100</f>
        <v>#VALUE!</v>
      </c>
      <c r="LN30" s="285" t="e">
        <f>'4-5_Prison and Probation 100K'!LM29/'4-5_Prison and Probation 100K'!LA29*100</f>
        <v>#VALUE!</v>
      </c>
      <c r="LO30" s="285" t="e">
        <f>'4-5_Prison and Probation 100K'!LN29/'4-5_Prison and Probation 100K'!LB29*100</f>
        <v>#VALUE!</v>
      </c>
      <c r="LP30" s="285" t="e">
        <f>'4-5_Prison and Probation 100K'!LO29/'4-5_Prison and Probation 100K'!LA29*100</f>
        <v>#VALUE!</v>
      </c>
      <c r="LQ30" s="285" t="e">
        <f>'4-5_Prison and Probation 100K'!LP29/'4-5_Prison and Probation 100K'!LB29*100</f>
        <v>#VALUE!</v>
      </c>
      <c r="LR30" s="288" t="s">
        <v>3336</v>
      </c>
      <c r="LS30" s="285" t="e">
        <f>'4-5_Prison and Probation 100K'!LR29/'4-5_Prison and Probation 100K'!LA29*100</f>
        <v>#VALUE!</v>
      </c>
      <c r="LT30" s="285" t="e">
        <f>'4-5_Prison and Probation 100K'!LS29/'4-5_Prison and Probation 100K'!LB29*100</f>
        <v>#VALUE!</v>
      </c>
      <c r="LU30" s="285" t="e">
        <f>'4-5_Prison and Probation 100K'!LT29/'4-5_Prison and Probation 100K'!LA29*100</f>
        <v>#VALUE!</v>
      </c>
      <c r="LV30" s="285" t="e">
        <f>'4-5_Prison and Probation 100K'!LU29/'4-5_Prison and Probation 100K'!LB29*100</f>
        <v>#VALUE!</v>
      </c>
      <c r="LW30" s="285" t="e">
        <f>'4-5_Prison and Probation 100K'!LV29/'4-5_Prison and Probation 100K'!LA29*100</f>
        <v>#VALUE!</v>
      </c>
      <c r="LX30" s="285" t="e">
        <f>'4-5_Prison and Probation 100K'!LW29/'4-5_Prison and Probation 100K'!LB29*100</f>
        <v>#VALUE!</v>
      </c>
      <c r="LY30" s="288" t="s">
        <v>3336</v>
      </c>
      <c r="LZ30" s="285" t="e">
        <f>'4-5_Prison and Probation 100K'!LY29/'4-5_Prison and Probation 100K'!LA29*100</f>
        <v>#VALUE!</v>
      </c>
      <c r="MA30" s="285" t="e">
        <f>'4-5_Prison and Probation 100K'!LZ29/'4-5_Prison and Probation 100K'!LB29*100</f>
        <v>#VALUE!</v>
      </c>
      <c r="MB30" s="285" t="e">
        <f>'4-5_Prison and Probation 100K'!MA29/'4-5_Prison and Probation 100K'!LA29*100</f>
        <v>#VALUE!</v>
      </c>
      <c r="MC30" s="285" t="e">
        <f>'4-5_Prison and Probation 100K'!MB29/'4-5_Prison and Probation 100K'!LB29*100</f>
        <v>#VALUE!</v>
      </c>
      <c r="MD30" s="285" t="e">
        <f>'4-5_Prison and Probation 100K'!MC29/'4-5_Prison and Probation 100K'!LA29*100</f>
        <v>#VALUE!</v>
      </c>
      <c r="ME30" s="285" t="e">
        <f>'4-5_Prison and Probation 100K'!MD29/'4-5_Prison and Probation 100K'!LB29*100</f>
        <v>#VALUE!</v>
      </c>
      <c r="MF30" s="288" t="s">
        <v>3336</v>
      </c>
      <c r="MG30" s="285" t="e">
        <f>'4-5_Prison and Probation 100K'!MF29</f>
        <v>#VALUE!</v>
      </c>
      <c r="MH30" s="285" t="e">
        <f>'4-5_Prison and Probation 100K'!MG29/'4-5_Prison and Probation 100K'!MF29*100</f>
        <v>#VALUE!</v>
      </c>
      <c r="MI30" s="285" t="e">
        <f>'4-5_Prison and Probation 100K'!MH29/'4-5_Prison and Probation 100K'!MF29*100</f>
        <v>#VALUE!</v>
      </c>
      <c r="MJ30" s="285" t="e">
        <f>'4-5_Prison and Probation 100K'!MI29/'4-5_Prison and Probation 100K'!MF29*100</f>
        <v>#VALUE!</v>
      </c>
      <c r="MK30" s="285" t="e">
        <f>'4-5_Prison and Probation 100K'!MJ29/'4-5_Prison and Probation 100K'!MF29*100</f>
        <v>#VALUE!</v>
      </c>
      <c r="ML30" s="285" t="e">
        <f>'4-5_Prison and Probation 100K'!MK29/'4-5_Prison and Probation 100K'!MF29*100</f>
        <v>#VALUE!</v>
      </c>
      <c r="MM30" s="285" t="e">
        <f>'4-5_Prison and Probation 100K'!ML29/'4-5_Prison and Probation 100K'!MF29*100</f>
        <v>#VALUE!</v>
      </c>
      <c r="MN30" s="288" t="s">
        <v>3336</v>
      </c>
      <c r="MO30" s="285">
        <f>'4-5_Prison and Probation 100K'!MN29</f>
        <v>0.64298447674727011</v>
      </c>
      <c r="MP30" s="288" t="s">
        <v>3336</v>
      </c>
      <c r="MQ30" s="285" t="e">
        <f>'4-5_Prison and Probation 100K'!MP29/'4-5_Prison and Probation 100K'!MN29*100</f>
        <v>#VALUE!</v>
      </c>
      <c r="MR30" s="285" t="e">
        <f>'4-5_Prison and Probation 100K'!MQ29/'4-5_Prison and Probation 100K'!MN29*100</f>
        <v>#VALUE!</v>
      </c>
      <c r="MS30" s="285">
        <f>'4-5_Prison and Probation 100K'!MR29/'4-5_Prison and Probation 100K'!MN29*100</f>
        <v>25</v>
      </c>
      <c r="MT30" s="285">
        <f>'4-5_Prison and Probation 100K'!MS29/'4-5_Prison and Probation 100K'!MN29*100</f>
        <v>74.999999999999986</v>
      </c>
      <c r="MU30" s="288" t="s">
        <v>3336</v>
      </c>
      <c r="MV30" s="285" t="e">
        <f>'4-5_Prison and Probation 100K'!MU29/'4-5_Prison and Probation 100K'!MN29*100</f>
        <v>#VALUE!</v>
      </c>
      <c r="MW30" s="285" t="e">
        <f>'4-5_Prison and Probation 100K'!MV29/'4-5_Prison and Probation 100K'!MN29*100</f>
        <v>#VALUE!</v>
      </c>
      <c r="MX30" s="285" t="e">
        <f>'4-5_Prison and Probation 100K'!MW29/'4-5_Prison and Probation 100K'!MN29*100</f>
        <v>#VALUE!</v>
      </c>
      <c r="MY30" s="285" t="e">
        <f>'4-5_Prison and Probation 100K'!MX29/'4-5_Prison and Probation 100K'!MN29*100</f>
        <v>#VALUE!</v>
      </c>
      <c r="MZ30" s="288" t="s">
        <v>3336</v>
      </c>
      <c r="NA30" s="285" t="e">
        <f>'4-5_Prison and Probation 100K'!MZ29</f>
        <v>#VALUE!</v>
      </c>
      <c r="NB30" s="285" t="e">
        <f>'4-5_Prison and Probation 100K'!NA29/'4-5_Prison and Probation 100K'!MZ29*100</f>
        <v>#VALUE!</v>
      </c>
      <c r="NC30" s="285" t="e">
        <f>'4-5_Prison and Probation 100K'!NB29/'4-5_Prison and Probation 100K'!MZ29*100</f>
        <v>#VALUE!</v>
      </c>
      <c r="ND30" s="285" t="e">
        <f>'4-5_Prison and Probation 100K'!NC29/'4-5_Prison and Probation 100K'!MZ29*100</f>
        <v>#VALUE!</v>
      </c>
      <c r="NG30" s="133">
        <f t="shared" si="0"/>
        <v>117.98765148312407</v>
      </c>
      <c r="NH30" s="285" t="e">
        <f>'4-5_Prison and Probation'!HG29/'4-5_Prison and Probation'!$HA29*100</f>
        <v>#VALUE!</v>
      </c>
      <c r="NI30" s="285">
        <f>'4-5_Prison and Probation'!HM29/'4-5_Prison and Probation'!$HA29*100</f>
        <v>18.801089918256132</v>
      </c>
      <c r="NJ30" s="285">
        <f>'4-5_Prison and Probation'!HS29/'4-5_Prison and Probation'!$HA29*100</f>
        <v>8.3106267029972756</v>
      </c>
      <c r="NK30" s="285" t="e">
        <f>'4-5_Prison and Probation'!HY29/'4-5_Prison and Probation'!$HA29*100</f>
        <v>#VALUE!</v>
      </c>
      <c r="NL30" s="285" t="e">
        <f>'4-5_Prison and Probation'!IE29/'4-5_Prison and Probation'!$HA29*100</f>
        <v>#VALUE!</v>
      </c>
      <c r="NM30" s="285">
        <f>'4-5_Prison and Probation'!IK29/'4-5_Prison and Probation'!$HA29*100</f>
        <v>0.40871934604904631</v>
      </c>
      <c r="NN30" s="285" t="e">
        <f>'4-5_Prison and Probation'!IQ29/'4-5_Prison and Probation'!$HA29*100</f>
        <v>#VALUE!</v>
      </c>
      <c r="NO30" s="285">
        <f>'4-5_Prison and Probation'!IW29/'4-5_Prison and Probation'!$HA29*100</f>
        <v>8.583106267029974</v>
      </c>
      <c r="NP30" s="285">
        <f>'4-5_Prison and Probation'!JC29/'4-5_Prison and Probation'!$HA29*100</f>
        <v>10.217983651226158</v>
      </c>
      <c r="NQ30" s="285">
        <f>'4-5_Prison and Probation'!JI29/'4-5_Prison and Probation'!$HA29*100</f>
        <v>0</v>
      </c>
      <c r="NR30" s="285">
        <f>'4-5_Prison and Probation'!JO29/'4-5_Prison and Probation'!$HA29*100</f>
        <v>25.068119891008173</v>
      </c>
      <c r="NU30" s="285">
        <f>'4-5_Prison and Probation'!HA29/'4-5_Prison and Probation 100K'!$G29*100</f>
        <v>117.98765148312407</v>
      </c>
      <c r="NV30" s="285" t="e">
        <f>'4-5_Prison and Probation'!HG29/'4-5_Prison and Probation 100K'!$G29*100</f>
        <v>#VALUE!</v>
      </c>
      <c r="NW30" s="285">
        <f>'4-5_Prison and Probation'!HM29/'4-5_Prison and Probation 100K'!$G29*100</f>
        <v>22.182964447780819</v>
      </c>
      <c r="NX30" s="285">
        <f>'4-5_Prison and Probation'!HS29/'4-5_Prison and Probation 100K'!$G29*100</f>
        <v>9.8055132703958687</v>
      </c>
      <c r="NY30" s="285" t="e">
        <f>'4-5_Prison and Probation'!HY29/'4-5_Prison and Probation 100K'!$G29*100</f>
        <v>#VALUE!</v>
      </c>
      <c r="NZ30" s="285" t="e">
        <f>'4-5_Prison and Probation'!IE29/'4-5_Prison and Probation 100K'!$G29*100</f>
        <v>#VALUE!</v>
      </c>
      <c r="OA30" s="285">
        <f>'4-5_Prison and Probation'!IK29/'4-5_Prison and Probation 100K'!$G29*100</f>
        <v>0.48223835756045252</v>
      </c>
      <c r="OB30" s="285" t="e">
        <f>'4-5_Prison and Probation'!IQ29/'4-5_Prison and Probation 100K'!$G29*100</f>
        <v>#VALUE!</v>
      </c>
      <c r="OC30" s="285">
        <f>'4-5_Prison and Probation'!IW29/'4-5_Prison and Probation 100K'!$G29*100</f>
        <v>10.127005508769503</v>
      </c>
      <c r="OD30" s="285">
        <f>'4-5_Prison and Probation'!JC29/'4-5_Prison and Probation 100K'!$G29*100</f>
        <v>12.055958939011315</v>
      </c>
      <c r="OE30" s="285">
        <f>'4-5_Prison and Probation'!JI29/'4-5_Prison and Probation 100K'!$G29*100</f>
        <v>0</v>
      </c>
      <c r="OF30" s="285">
        <f>'4-5_Prison and Probation'!JO29/'4-5_Prison and Probation 100K'!$G29*100</f>
        <v>29.577285930374426</v>
      </c>
      <c r="OI30" s="133">
        <f>10000/'4-5_Prison and Probation'!$AJ29*'4-5_Prison and Probation'!DW29</f>
        <v>37.650602409638559</v>
      </c>
      <c r="OJ30" s="133">
        <f>10000/'4-5_Prison and Probation'!$AJ29*'4-5_Prison and Probation'!DX29</f>
        <v>30.120481927710845</v>
      </c>
      <c r="OK30" s="133">
        <f>10000/'4-5_Prison and Probation'!$AJ29*'4-5_Prison and Probation'!DY29</f>
        <v>37.650602409638559</v>
      </c>
      <c r="OL30" s="133">
        <f>10000/'4-5_Prison and Probation'!$AJ29*'4-5_Prison and Probation'!DZ29</f>
        <v>52.710843373493979</v>
      </c>
      <c r="OM30" s="133">
        <f>10000/'4-5_Prison and Probation'!$AJ29*'4-5_Prison and Probation'!EA29</f>
        <v>45.180722891566269</v>
      </c>
      <c r="ON30" s="133">
        <f>10000/'4-5_Prison and Probation'!$AJ29*'4-5_Prison and Probation'!EB29</f>
        <v>33.885542168674704</v>
      </c>
      <c r="OP30" s="133">
        <f>'4-5_Prison and Probation'!ED29/'4-5_Prison and Probation'!DW29*100</f>
        <v>60</v>
      </c>
      <c r="OQ30" s="133">
        <f>'4-5_Prison and Probation'!EE29/'4-5_Prison and Probation'!DX29*100</f>
        <v>25</v>
      </c>
      <c r="OR30" s="133">
        <f>'4-5_Prison and Probation'!EF29/'4-5_Prison and Probation'!DY29*100</f>
        <v>0</v>
      </c>
      <c r="OS30" s="133">
        <f>'4-5_Prison and Probation'!EG29/'4-5_Prison and Probation'!DZ29*100</f>
        <v>0</v>
      </c>
      <c r="OT30" s="133">
        <f>'4-5_Prison and Probation'!EH29/'4-5_Prison and Probation'!EA29*100</f>
        <v>16.666666666666664</v>
      </c>
      <c r="OU30" s="133">
        <f>'4-5_Prison and Probation'!EI29/'4-5_Prison and Probation'!EB29*100</f>
        <v>11.111111111111111</v>
      </c>
      <c r="OW30" s="133" t="e">
        <f>'4-5_Prison and Probation'!EK29/'4-5_Prison and Probation'!ED29*100</f>
        <v>#VALUE!</v>
      </c>
      <c r="OX30" s="133" t="e">
        <f>'4-5_Prison and Probation'!EL29/'4-5_Prison and Probation'!EE29*100</f>
        <v>#VALUE!</v>
      </c>
      <c r="OY30" s="133" t="e">
        <f>'4-5_Prison and Probation'!EM29/'4-5_Prison and Probation'!EF29*100</f>
        <v>#DIV/0!</v>
      </c>
      <c r="OZ30" s="133" t="e">
        <f>'4-5_Prison and Probation'!EN29/'4-5_Prison and Probation'!EG29*100</f>
        <v>#DIV/0!</v>
      </c>
      <c r="PA30" s="133">
        <f>'4-5_Prison and Probation'!EO29/'4-5_Prison and Probation'!EH29*100</f>
        <v>0</v>
      </c>
      <c r="PB30" s="133">
        <f>'4-5_Prison and Probation'!EP29/'4-5_Prison and Probation'!EI29*100</f>
        <v>0</v>
      </c>
      <c r="PC30" s="133"/>
      <c r="PF30" s="285">
        <f>'4-5_Prison and Probation'!$AO29/'4-5_Prison and Probation'!LF29</f>
        <v>8.6479999999999997</v>
      </c>
      <c r="PG30" s="285">
        <f>'4-5_Prison and Probation'!$AO29/'4-5_Prison and Probation'!LH29</f>
        <v>3.4647435897435899</v>
      </c>
      <c r="PH30" s="285">
        <f>'4-5_Prison and Probation'!$AO29/'4-5_Prison and Probation'!LK29</f>
        <v>67.5625</v>
      </c>
      <c r="PI30" s="285">
        <f>'4-5_Prison and Probation'!$AO29/'4-5_Prison and Probation'!LM29</f>
        <v>360.33333333333331</v>
      </c>
      <c r="PJ30" s="285">
        <f>'4-5_Prison and Probation'!$AO29/'4-5_Prison and Probation'!LO29</f>
        <v>56.89473684210526</v>
      </c>
      <c r="PK30" s="285">
        <f>'4-5_Prison and Probation'!$AO29/'4-5_Prison and Probation'!LR29</f>
        <v>27.024999999999999</v>
      </c>
      <c r="PO30" s="133">
        <f>'4-5_Prison and Probation'!KP29/'4-5_Prison and Probation 100K'!H29*100</f>
        <v>75.054080724119203</v>
      </c>
      <c r="PP30" s="133">
        <f>'4-5_Prison and Probation'!KS29/'4-5_Prison and Probation'!KP29*100</f>
        <v>6.4239828693790146</v>
      </c>
      <c r="PQ30" s="133">
        <f>'4-5_Prison and Probation'!LA29/'4-5_Prison and Probation'!KP29*100</f>
        <v>93.576017130620983</v>
      </c>
      <c r="PR30" s="133">
        <f>'4-5_Prison and Probation'!KQ29/'4-5_Prison and Probation 100K'!H29*100</f>
        <v>0</v>
      </c>
      <c r="PS30" s="133" t="e">
        <f>'4-5_Prison and Probation'!KT29/'4-5_Prison and Probation'!KQ29*100</f>
        <v>#DIV/0!</v>
      </c>
      <c r="PT30" s="133" t="e">
        <f>'4-5_Prison and Probation'!LB29/'4-5_Prison and Probation'!KQ29*100</f>
        <v>#DIV/0!</v>
      </c>
      <c r="PX30" s="133" t="e">
        <f>'4-5_Prison and Probation'!LG29/'4-5_Prison and Probation'!$KQ29*100</f>
        <v>#DIV/0!</v>
      </c>
      <c r="PY30" s="133" t="e">
        <f>'4-5_Prison and Probation'!LI29/'4-5_Prison and Probation'!$KQ29*100</f>
        <v>#DIV/0!</v>
      </c>
      <c r="PZ30" s="133" t="e">
        <f>'4-5_Prison and Probation'!LL29/'4-5_Prison and Probation'!$KQ29*100</f>
        <v>#DIV/0!</v>
      </c>
      <c r="QA30" s="133" t="e">
        <f>'4-5_Prison and Probation'!LN29/'4-5_Prison and Probation'!$KQ29*100</f>
        <v>#DIV/0!</v>
      </c>
      <c r="QB30" s="133" t="e">
        <f>'4-5_Prison and Probation'!LP29/'4-5_Prison and Probation'!$KQ29*100</f>
        <v>#DIV/0!</v>
      </c>
      <c r="QC30" s="133" t="e">
        <f>'4-5_Prison and Probation'!LS29/'4-5_Prison and Probation'!$KQ29*100</f>
        <v>#DIV/0!</v>
      </c>
    </row>
    <row r="31" spans="1:445">
      <c r="A31" s="285">
        <v>29</v>
      </c>
      <c r="B31" s="292" t="s">
        <v>52</v>
      </c>
      <c r="C31" s="248">
        <v>16655.798999999999</v>
      </c>
      <c r="D31" s="248">
        <v>16730.348000000002</v>
      </c>
      <c r="E31" s="248">
        <v>16779.575000000001</v>
      </c>
      <c r="F31" s="248">
        <v>16829.289000000001</v>
      </c>
      <c r="G31" s="248">
        <v>16900.725999999999</v>
      </c>
      <c r="H31" s="248">
        <v>16979.12</v>
      </c>
      <c r="I31" s="288" t="s">
        <v>3336</v>
      </c>
      <c r="J31" s="133">
        <f>'4-5_Prison and Probation 100K'!J30</f>
        <v>69.519330774825036</v>
      </c>
      <c r="K31" s="133">
        <f>'4-5_Prison and Probation 100K'!K30</f>
        <v>67.685382276567111</v>
      </c>
      <c r="L31" s="133">
        <f>'4-5_Prison and Probation 100K'!L30</f>
        <v>62.856180803149066</v>
      </c>
      <c r="M31" s="133">
        <f>'4-5_Prison and Probation 100K'!M30</f>
        <v>58.570507642955086</v>
      </c>
      <c r="N31" s="133">
        <f>'4-5_Prison and Probation 100K'!N30</f>
        <v>53.263984044235734</v>
      </c>
      <c r="O31" s="133">
        <f>'4-5_Prison and Probation 100K'!O30</f>
        <v>51.392533888682102</v>
      </c>
      <c r="P31" s="346">
        <f t="shared" si="1"/>
        <v>-26.074469768496641</v>
      </c>
      <c r="Q31" s="288" t="s">
        <v>3336</v>
      </c>
      <c r="R31" s="133">
        <f>'4-5_Prison and Probation 100K'!R30/'4-5_Prison and Probation 100K'!J30*100</f>
        <v>49.140685724155794</v>
      </c>
      <c r="S31" s="133">
        <f>'4-5_Prison and Probation 100K'!S30/'4-5_Prison and Probation 100K'!K30*100</f>
        <v>48.489932885906043</v>
      </c>
      <c r="T31" s="133">
        <f>'4-5_Prison and Probation 100K'!T30/'4-5_Prison and Probation 100K'!L30*100</f>
        <v>46.250118517113862</v>
      </c>
      <c r="U31" s="133">
        <f>'4-5_Prison and Probation 100K'!U30/'4-5_Prison and Probation 100K'!M30*100</f>
        <v>42.761489296946337</v>
      </c>
      <c r="V31" s="133">
        <f>'4-5_Prison and Probation 100K'!V30/'4-5_Prison and Probation 100K'!N30*100</f>
        <v>43.423683625860917</v>
      </c>
      <c r="W31" s="133">
        <f>'4-5_Prison and Probation 100K'!W30/'4-5_Prison and Probation 100K'!O30*100</f>
        <v>33.382993353197342</v>
      </c>
      <c r="X31" s="346">
        <f t="shared" si="2"/>
        <v>-32.066488570004907</v>
      </c>
      <c r="Y31" s="288" t="s">
        <v>3336</v>
      </c>
      <c r="Z31" s="285">
        <f>'4-5_Prison and Probation 100K'!Z30/'4-5_Prison and Probation 100K'!J30*100</f>
        <v>6.0108817687192335</v>
      </c>
      <c r="AA31" s="285">
        <f>'4-5_Prison and Probation 100K'!AA30/'4-5_Prison and Probation 100K'!K30*100</f>
        <v>5.3956199222889429</v>
      </c>
      <c r="AB31" s="285">
        <f>'4-5_Prison and Probation 100K'!AB30/'4-5_Prison and Probation 100K'!L30*100</f>
        <v>5.3854176543092818</v>
      </c>
      <c r="AC31" s="285">
        <f>'4-5_Prison and Probation 100K'!AC30/'4-5_Prison and Probation 100K'!M30*100</f>
        <v>5.2957289236075891</v>
      </c>
      <c r="AD31" s="285">
        <f>'4-5_Prison and Probation 100K'!AD30/'4-5_Prison and Probation 100K'!N30*100</f>
        <v>5.3543656965118869</v>
      </c>
      <c r="AE31" s="285">
        <f>'4-5_Prison and Probation 100K'!AE30/'4-5_Prison and Probation 100K'!O30*100</f>
        <v>5.3174421269768501</v>
      </c>
      <c r="AF31" s="346">
        <f t="shared" si="3"/>
        <v>-11.53640461456186</v>
      </c>
      <c r="AG31" s="288" t="s">
        <v>3336</v>
      </c>
      <c r="AH31" s="285">
        <f>'4-5_Prison and Probation 100K'!AH30/'4-5_Prison and Probation 100K'!J30*100</f>
        <v>20.813541756628378</v>
      </c>
      <c r="AI31" s="285">
        <f>'4-5_Prison and Probation 100K'!AI30/'4-5_Prison and Probation 100K'!K30*100</f>
        <v>19.498410455669372</v>
      </c>
      <c r="AJ31" s="285">
        <f>'4-5_Prison and Probation 100K'!AJ30/'4-5_Prison and Probation 100K'!L30*100</f>
        <v>20.290129894756802</v>
      </c>
      <c r="AK31" s="285">
        <f>'4-5_Prison and Probation 100K'!AK30/'4-5_Prison and Probation 100K'!M30*100</f>
        <v>18.464035710662472</v>
      </c>
      <c r="AL31" s="285">
        <f>'4-5_Prison and Probation 100K'!AL30/'4-5_Prison and Probation 100K'!N30*100</f>
        <v>19.140191068651411</v>
      </c>
      <c r="AM31" s="285">
        <f>'4-5_Prison and Probation 100K'!AM30/'4-5_Prison and Probation 100K'!O30*100</f>
        <v>18.221407288562915</v>
      </c>
      <c r="AN31" s="346">
        <f t="shared" si="4"/>
        <v>-12.454076765863078</v>
      </c>
      <c r="AO31" s="288" t="s">
        <v>3336</v>
      </c>
      <c r="AP31" s="133">
        <f>'4-5_Prison and Probation 100K'!AP30/'4-5_Prison and Probation 100K'!AH30*100</f>
        <v>37.759336099585063</v>
      </c>
      <c r="AQ31" s="133">
        <f>'4-5_Prison and Probation 100K'!AQ30/'4-5_Prison and Probation 100K'!AI30*100</f>
        <v>40.896739130434781</v>
      </c>
      <c r="AR31" s="133">
        <f>'4-5_Prison and Probation 100K'!AR30/'4-5_Prison and Probation 100K'!AJ30*100</f>
        <v>44.43925233644859</v>
      </c>
      <c r="AS31" s="133">
        <f>'4-5_Prison and Probation 100K'!AS30/'4-5_Prison and Probation 100K'!AK30*100</f>
        <v>42.91208791208792</v>
      </c>
      <c r="AT31" s="133">
        <f>'4-5_Prison and Probation 100K'!AT30/'4-5_Prison and Probation 100K'!AL30*100</f>
        <v>42.077771329077187</v>
      </c>
      <c r="AU31" s="133">
        <f>'4-5_Prison and Probation 100K'!AU30/'4-5_Prison and Probation 100K'!AM30*100</f>
        <v>41.069182389937104</v>
      </c>
      <c r="AV31" s="346">
        <f t="shared" si="20"/>
        <v>8.7656368788444183</v>
      </c>
      <c r="AW31" s="288" t="s">
        <v>3336</v>
      </c>
      <c r="AX31" s="285">
        <f>'4-5_Prison and Probation 100K'!AX30/'4-5_Prison and Probation 100K'!J30*100</f>
        <v>4.8277053286121427</v>
      </c>
      <c r="AY31" s="285">
        <f>'4-5_Prison and Probation 100K'!AY30/'4-5_Prison and Probation 100K'!K30*100</f>
        <v>4.8834334157541504</v>
      </c>
      <c r="AZ31" s="285">
        <f>'4-5_Prison and Probation 100K'!AZ30/'4-5_Prison and Probation 100K'!L30*100</f>
        <v>4.4846875888878355</v>
      </c>
      <c r="BA31" s="285">
        <f>'4-5_Prison and Probation 100K'!BA30/'4-5_Prison and Probation 100K'!M30*100</f>
        <v>4.6768793750634066</v>
      </c>
      <c r="BB31" s="285">
        <f>'4-5_Prison and Probation 100K'!BB30/'4-5_Prison and Probation 100K'!N30*100</f>
        <v>4.5656520773161517</v>
      </c>
      <c r="BC31" s="285">
        <f>'4-5_Prison and Probation 100K'!BC30/'4-5_Prison and Probation 100K'!O30*100</f>
        <v>4.8246619298647717</v>
      </c>
      <c r="BD31" s="346">
        <f t="shared" si="5"/>
        <v>-6.304027566335435E-2</v>
      </c>
      <c r="BE31" s="288" t="s">
        <v>3336</v>
      </c>
      <c r="BF31" s="133">
        <f>'4-5_Prison and Probation 100K'!BF30</f>
        <v>241.237301194617</v>
      </c>
      <c r="BG31" s="133">
        <f>'4-5_Prison and Probation 100K'!BG30</f>
        <v>233.06747713795312</v>
      </c>
      <c r="BH31" s="133">
        <f>'4-5_Prison and Probation 100K'!BH30</f>
        <v>237.28252950387599</v>
      </c>
      <c r="BI31" s="133">
        <f>'4-5_Prison and Probation 100K'!BI30</f>
        <v>254.45519415585531</v>
      </c>
      <c r="BJ31" s="133">
        <f>'4-5_Prison and Probation 100K'!BJ30</f>
        <v>227.79494798034122</v>
      </c>
      <c r="BK31" s="338">
        <f>'4-5_Prison and Probation 100K'!BK30</f>
        <v>206.50069025956589</v>
      </c>
      <c r="BL31" s="346">
        <f t="shared" si="21"/>
        <v>-14.399353152698197</v>
      </c>
      <c r="BM31" s="288" t="s">
        <v>3336</v>
      </c>
      <c r="BN31" s="133">
        <f>'4-5_Prison and Probation 100K'!BN30/'4-5_Prison and Probation 100K'!BF30*100</f>
        <v>44.890492782478837</v>
      </c>
      <c r="BO31" s="133">
        <f>'4-5_Prison and Probation 100K'!BO30/'4-5_Prison and Probation 100K'!BG30*100</f>
        <v>43.523196471161491</v>
      </c>
      <c r="BP31" s="133">
        <f>'4-5_Prison and Probation 100K'!BP30/'4-5_Prison and Probation 100K'!BH30*100</f>
        <v>40.32399849303026</v>
      </c>
      <c r="BQ31" s="133">
        <f>'4-5_Prison and Probation 100K'!BQ30/'4-5_Prison and Probation 100K'!BI30*100</f>
        <v>32.818812320481975</v>
      </c>
      <c r="BR31" s="133">
        <f>'4-5_Prison and Probation 100K'!BR30/'4-5_Prison and Probation 100K'!BJ30*100</f>
        <v>35.67365386113925</v>
      </c>
      <c r="BS31" s="338">
        <f>'4-5_Prison and Probation 100K'!BS30/'4-5_Prison and Probation 100K'!BK30*100</f>
        <v>38.543152130511665</v>
      </c>
      <c r="BT31" s="346">
        <f t="shared" si="22"/>
        <v>-14.139610101238617</v>
      </c>
      <c r="BU31" s="288" t="s">
        <v>3336</v>
      </c>
      <c r="BV31" s="285" t="e">
        <f>'4-5_Prison and Probation 100K'!BV30/'4-5_Prison and Probation 100K'!BF30*100</f>
        <v>#VALUE!</v>
      </c>
      <c r="BW31" s="285" t="e">
        <f>'4-5_Prison and Probation 100K'!BW30/'4-5_Prison and Probation 100K'!BG30*100</f>
        <v>#VALUE!</v>
      </c>
      <c r="BX31" s="285" t="e">
        <f>'4-5_Prison and Probation 100K'!BX30/'4-5_Prison and Probation 100K'!BH30*100</f>
        <v>#VALUE!</v>
      </c>
      <c r="BY31" s="285" t="e">
        <f>'4-5_Prison and Probation 100K'!BY30/'4-5_Prison and Probation 100K'!BI30*100</f>
        <v>#VALUE!</v>
      </c>
      <c r="BZ31" s="285" t="e">
        <f>'4-5_Prison and Probation 100K'!BZ30/'4-5_Prison and Probation 100K'!BJ30*100</f>
        <v>#VALUE!</v>
      </c>
      <c r="CA31" s="285" t="e">
        <f>'4-5_Prison and Probation 100K'!CA30/'4-5_Prison and Probation 100K'!BK30*100</f>
        <v>#VALUE!</v>
      </c>
      <c r="CB31" s="346" t="e">
        <f t="shared" si="6"/>
        <v>#VALUE!</v>
      </c>
      <c r="CC31" s="288" t="s">
        <v>3336</v>
      </c>
      <c r="CD31" s="285" t="e">
        <f>'4-5_Prison and Probation 100K'!CD30/'4-5_Prison and Probation 100K'!BF30*100</f>
        <v>#VALUE!</v>
      </c>
      <c r="CE31" s="285" t="e">
        <f>'4-5_Prison and Probation 100K'!CE30/'4-5_Prison and Probation 100K'!BG30*100</f>
        <v>#VALUE!</v>
      </c>
      <c r="CF31" s="285" t="e">
        <f>'4-5_Prison and Probation 100K'!CF30/'4-5_Prison and Probation 100K'!BH30*100</f>
        <v>#VALUE!</v>
      </c>
      <c r="CG31" s="285" t="e">
        <f>'4-5_Prison and Probation 100K'!CG30/'4-5_Prison and Probation 100K'!BI30*100</f>
        <v>#VALUE!</v>
      </c>
      <c r="CH31" s="285" t="e">
        <f>'4-5_Prison and Probation 100K'!CH30/'4-5_Prison and Probation 100K'!BJ30*100</f>
        <v>#VALUE!</v>
      </c>
      <c r="CI31" s="285" t="e">
        <f>'4-5_Prison and Probation 100K'!CI30/'4-5_Prison and Probation 100K'!BK30*100</f>
        <v>#VALUE!</v>
      </c>
      <c r="CJ31" s="346" t="e">
        <f t="shared" si="7"/>
        <v>#VALUE!</v>
      </c>
      <c r="CK31" s="288" t="s">
        <v>3336</v>
      </c>
      <c r="CL31" s="285" t="e">
        <f>'4-5_Prison and Probation 100K'!CL30/'4-5_Prison and Probation 100K'!CD30*100</f>
        <v>#VALUE!</v>
      </c>
      <c r="CM31" s="285" t="e">
        <f>'4-5_Prison and Probation 100K'!CM30/'4-5_Prison and Probation 100K'!CE30*100</f>
        <v>#VALUE!</v>
      </c>
      <c r="CN31" s="285" t="e">
        <f>'4-5_Prison and Probation 100K'!CN30/'4-5_Prison and Probation 100K'!CF30*100</f>
        <v>#VALUE!</v>
      </c>
      <c r="CO31" s="285" t="e">
        <f>'4-5_Prison and Probation 100K'!CO30/'4-5_Prison and Probation 100K'!CG30*100</f>
        <v>#VALUE!</v>
      </c>
      <c r="CP31" s="285" t="e">
        <f>'4-5_Prison and Probation 100K'!CP30/'4-5_Prison and Probation 100K'!CH30*100</f>
        <v>#VALUE!</v>
      </c>
      <c r="CQ31" s="285" t="e">
        <f>'4-5_Prison and Probation 100K'!CQ30/'4-5_Prison and Probation 100K'!CI30*100</f>
        <v>#VALUE!</v>
      </c>
      <c r="CR31" s="346" t="e">
        <f t="shared" si="8"/>
        <v>#VALUE!</v>
      </c>
      <c r="CS31" s="288" t="s">
        <v>3336</v>
      </c>
      <c r="CT31" s="285">
        <f>'4-5_Prison and Probation 100K'!CT30/'4-5_Prison and Probation 100K'!BF30*100</f>
        <v>4.5943255350920849</v>
      </c>
      <c r="CU31" s="285">
        <f>'4-5_Prison and Probation 100K'!CU30/'4-5_Prison and Probation 100K'!BG30*100</f>
        <v>4.7931680045136309</v>
      </c>
      <c r="CV31" s="285">
        <f>'4-5_Prison and Probation 100K'!CV30/'4-5_Prison and Probation 100K'!BH30*100</f>
        <v>3.6895642345849549</v>
      </c>
      <c r="CW31" s="285">
        <f>'4-5_Prison and Probation 100K'!CW30/'4-5_Prison and Probation 100K'!BI30*100</f>
        <v>3.2225673119585267</v>
      </c>
      <c r="CX31" s="285">
        <f>'4-5_Prison and Probation 100K'!CX30/'4-5_Prison and Probation 100K'!BJ30*100</f>
        <v>3.7325644821943427</v>
      </c>
      <c r="CY31" s="285">
        <f>'4-5_Prison and Probation 100K'!CY30/'4-5_Prison and Probation 100K'!BK30*100</f>
        <v>4.1127146198163249</v>
      </c>
      <c r="CZ31" s="346">
        <f t="shared" si="9"/>
        <v>-10.482733789696653</v>
      </c>
      <c r="DA31" s="288" t="s">
        <v>3336</v>
      </c>
      <c r="DB31" s="133">
        <f>'4-5_Prison and Probation'!DP30/C31*100</f>
        <v>245.18187329229897</v>
      </c>
      <c r="DC31" s="133">
        <f>'4-5_Prison and Probation'!DQ30/D31*100</f>
        <v>236.40273352353458</v>
      </c>
      <c r="DD31" s="133">
        <f>'4-5_Prison and Probation'!DR30/E31*100</f>
        <v>242.08002884459231</v>
      </c>
      <c r="DE31" s="133">
        <f>'4-5_Prison and Probation'!DS30/F31*100</f>
        <v>258.24620398401856</v>
      </c>
      <c r="DF31" s="133">
        <f>'4-5_Prison and Probation'!DT30/G31*100</f>
        <v>230.0256213845488</v>
      </c>
      <c r="DG31" s="133">
        <f>'4-5_Prison and Probation'!DU30/H31*100</f>
        <v>206.49185587945666</v>
      </c>
      <c r="DH31" s="346">
        <f t="shared" si="10"/>
        <v>-15.780129621049568</v>
      </c>
      <c r="DI31" s="288" t="s">
        <v>3336</v>
      </c>
      <c r="DJ31" s="285">
        <f>'4-5_Prison and Probation 100K'!DJ30/'4-5_Prison and Probation 100K'!DB30*100</f>
        <v>9.7950388128412974E-2</v>
      </c>
      <c r="DK31" s="285">
        <f>'4-5_Prison and Probation 100K'!DK30/'4-5_Prison and Probation 100K'!DC30*100</f>
        <v>6.3209526939900368E-2</v>
      </c>
      <c r="DL31" s="285">
        <f>'4-5_Prison and Probation 100K'!DL30/'4-5_Prison and Probation 100K'!DD30*100</f>
        <v>3.4465780403742E-2</v>
      </c>
      <c r="DM31" s="285">
        <f>'4-5_Prison and Probation 100K'!DM30/'4-5_Prison and Probation 100K'!DE30*100</f>
        <v>5.7522836566116745E-2</v>
      </c>
      <c r="DN31" s="285">
        <f>'4-5_Prison and Probation 100K'!DN30/'4-5_Prison and Probation 100K'!DF30*100</f>
        <v>8.231299516411153E-2</v>
      </c>
      <c r="DO31" s="285">
        <f>'4-5_Prison and Probation 100K'!DO30/'4-5_Prison and Probation 100K'!DG30*100</f>
        <v>7.1305315098187425E-2</v>
      </c>
      <c r="DP31" s="346">
        <f t="shared" si="11"/>
        <v>-27.202621183383016</v>
      </c>
      <c r="DQ31" s="288" t="s">
        <v>3336</v>
      </c>
      <c r="DR31" s="285">
        <f>'4-5_Prison and Probation 100K'!DR30/'4-5_Prison and Probation 100K'!DJ30*100</f>
        <v>37.5</v>
      </c>
      <c r="DS31" s="285">
        <f>'4-5_Prison and Probation 100K'!DS30/'4-5_Prison and Probation 100K'!DK30*100</f>
        <v>40.000000000000007</v>
      </c>
      <c r="DT31" s="285">
        <f>'4-5_Prison and Probation 100K'!DT30/'4-5_Prison and Probation 100K'!DL30*100</f>
        <v>28.571428571428577</v>
      </c>
      <c r="DU31" s="285">
        <f>'4-5_Prison and Probation 100K'!DU30/'4-5_Prison and Probation 100K'!DM30*100</f>
        <v>56.000000000000007</v>
      </c>
      <c r="DV31" s="285">
        <f>'4-5_Prison and Probation 100K'!DV30/'4-5_Prison and Probation 100K'!DN30*100</f>
        <v>34.375</v>
      </c>
      <c r="DW31" s="285">
        <f>'4-5_Prison and Probation 100K'!DW30/'4-5_Prison and Probation 100K'!DO30*100</f>
        <v>42.000000000000007</v>
      </c>
      <c r="DX31" s="346">
        <f t="shared" si="12"/>
        <v>12.000000000000028</v>
      </c>
      <c r="DY31" s="288" t="s">
        <v>3336</v>
      </c>
      <c r="DZ31" s="285" t="e">
        <f>'4-5_Prison and Probation 100K'!DZ30/'4-5_Prison and Probation 100K'!DR30*100</f>
        <v>#VALUE!</v>
      </c>
      <c r="EA31" s="285" t="e">
        <f>'4-5_Prison and Probation 100K'!EA30/'4-5_Prison and Probation 100K'!DS30*100</f>
        <v>#VALUE!</v>
      </c>
      <c r="EB31" s="285">
        <f>'4-5_Prison and Probation 100K'!EB30/'4-5_Prison and Probation 100K'!DT30*100</f>
        <v>50</v>
      </c>
      <c r="EC31" s="285">
        <f>'4-5_Prison and Probation 100K'!EC30/'4-5_Prison and Probation 100K'!DU30*100</f>
        <v>50</v>
      </c>
      <c r="ED31" s="285">
        <f>'4-5_Prison and Probation 100K'!ED30/'4-5_Prison and Probation 100K'!DV30*100</f>
        <v>54.545454545454554</v>
      </c>
      <c r="EE31" s="285">
        <f>'4-5_Prison and Probation 100K'!EE30/'4-5_Prison and Probation 100K'!DW30*100</f>
        <v>71.428571428571416</v>
      </c>
      <c r="EF31" s="346" t="e">
        <f t="shared" si="13"/>
        <v>#VALUE!</v>
      </c>
      <c r="EG31" s="288" t="s">
        <v>3336</v>
      </c>
      <c r="EH31" s="285">
        <f>'4-5_Prison and Probation 100K'!EH30/'4-5_Prison and Probation 100K'!DB30*100</f>
        <v>99.90204961187159</v>
      </c>
      <c r="EI31" s="285">
        <f>'4-5_Prison and Probation 100K'!EI30/'4-5_Prison and Probation 100K'!DC30*100</f>
        <v>99.936790473060086</v>
      </c>
      <c r="EJ31" s="285">
        <f>'4-5_Prison and Probation 100K'!EJ30/'4-5_Prison and Probation 100K'!DD30*100</f>
        <v>99.965534219596265</v>
      </c>
      <c r="EK31" s="285">
        <f>'4-5_Prison and Probation 100K'!EK30/'4-5_Prison and Probation 100K'!DE30*100</f>
        <v>99.942477163433864</v>
      </c>
      <c r="EL31" s="285">
        <f>'4-5_Prison and Probation 100K'!EL30/'4-5_Prison and Probation 100K'!DF30*100</f>
        <v>99.917687004835898</v>
      </c>
      <c r="EM31" s="285">
        <f>'4-5_Prison and Probation 100K'!EM30/'4-5_Prison and Probation 100K'!DG30*100</f>
        <v>99.928694684901814</v>
      </c>
      <c r="EN31" s="346">
        <f t="shared" si="14"/>
        <v>2.6671197571772609E-2</v>
      </c>
      <c r="EO31" s="288" t="s">
        <v>3336</v>
      </c>
      <c r="EP31" s="285">
        <f>'4-5_Prison and Probation 100K'!EP30/'4-5_Prison and Probation 100K'!EH30*100</f>
        <v>27.190724808196681</v>
      </c>
      <c r="EQ31" s="285">
        <f>'4-5_Prison and Probation 100K'!EQ30/'4-5_Prison and Probation 100K'!EI30*100</f>
        <v>26.397814097050048</v>
      </c>
      <c r="ER31" s="285">
        <f>'4-5_Prison and Probation 100K'!ER30/'4-5_Prison and Probation 100K'!EJ30*100</f>
        <v>25.348470669359209</v>
      </c>
      <c r="ES31" s="285">
        <f>'4-5_Prison and Probation 100K'!ES30/'4-5_Prison and Probation 100K'!EK30*100</f>
        <v>20.591214660650159</v>
      </c>
      <c r="ET31" s="285">
        <f>'4-5_Prison and Probation 100K'!ET30/'4-5_Prison and Probation 100K'!EL30*100</f>
        <v>21.851508598496551</v>
      </c>
      <c r="EU31" s="285">
        <f>'4-5_Prison and Probation 100K'!EU30/'4-5_Prison and Probation 100K'!EM30*100</f>
        <v>24.214011502618774</v>
      </c>
      <c r="EV31" s="346">
        <f t="shared" si="15"/>
        <v>-10.947532022686545</v>
      </c>
      <c r="EW31" s="288" t="s">
        <v>3336</v>
      </c>
      <c r="EX31" s="285">
        <f>'4-5_Prison and Probation 100K'!EX30/'4-5_Prison and Probation 100K'!EH30*100</f>
        <v>70.289482069760041</v>
      </c>
      <c r="EY31" s="285">
        <f>'4-5_Prison and Probation 100K'!EY30/'4-5_Prison and Probation 100K'!EI30*100</f>
        <v>71.8489095785053</v>
      </c>
      <c r="EZ31" s="285">
        <f>'4-5_Prison and Probation 100K'!EZ30/'4-5_Prison and Probation 100K'!EJ30*100</f>
        <v>72.742944392454319</v>
      </c>
      <c r="FA31" s="285">
        <f>'4-5_Prison and Probation 100K'!FA30/'4-5_Prison and Probation 100K'!EK30*100</f>
        <v>76.160327838659185</v>
      </c>
      <c r="FB31" s="285">
        <f>'4-5_Prison and Probation 100K'!FB30/'4-5_Prison and Probation 100K'!EL30*100</f>
        <v>73.7462671197611</v>
      </c>
      <c r="FC31" s="285">
        <f>'4-5_Prison and Probation 100K'!FC30/'4-5_Prison and Probation 100K'!EM30*100</f>
        <v>72.082601932325787</v>
      </c>
      <c r="FD31" s="346">
        <f t="shared" si="16"/>
        <v>2.5510500430009273</v>
      </c>
      <c r="FE31" s="288" t="s">
        <v>3336</v>
      </c>
      <c r="FF31" s="285" t="e">
        <f>'4-5_Prison and Probation 100K'!FF30/'4-5_Prison and Probation 100K'!EH30*100</f>
        <v>#VALUE!</v>
      </c>
      <c r="FG31" s="285" t="e">
        <f>'4-5_Prison and Probation 100K'!FG30/'4-5_Prison and Probation 100K'!EI30*100</f>
        <v>#VALUE!</v>
      </c>
      <c r="FH31" s="285" t="e">
        <f>'4-5_Prison and Probation 100K'!FH30/'4-5_Prison and Probation 100K'!EJ30*100</f>
        <v>#VALUE!</v>
      </c>
      <c r="FI31" s="285" t="e">
        <f>'4-5_Prison and Probation 100K'!FI30/'4-5_Prison and Probation 100K'!EK30*100</f>
        <v>#VALUE!</v>
      </c>
      <c r="FJ31" s="285">
        <f>'4-5_Prison and Probation 100K'!FJ30/'4-5_Prison and Probation 100K'!EL30*100</f>
        <v>1.1456080733189167</v>
      </c>
      <c r="FK31" s="285">
        <f>'4-5_Prison and Probation 100K'!FK30/'4-5_Prison and Probation 100K'!EM30*100</f>
        <v>1.4185611736667096</v>
      </c>
      <c r="FL31" s="346" t="e">
        <f t="shared" si="17"/>
        <v>#VALUE!</v>
      </c>
      <c r="FM31" s="288" t="s">
        <v>3336</v>
      </c>
      <c r="FN31" s="285" t="e">
        <f>'4-5_Prison and Probation 100K'!FN30/'4-5_Prison and Probation 100K'!FF30*100</f>
        <v>#VALUE!</v>
      </c>
      <c r="FO31" s="285" t="e">
        <f>'4-5_Prison and Probation 100K'!FO30/'4-5_Prison and Probation 100K'!FG30*100</f>
        <v>#VALUE!</v>
      </c>
      <c r="FP31" s="285" t="e">
        <f>'4-5_Prison and Probation 100K'!FP30/'4-5_Prison and Probation 100K'!FH30*100</f>
        <v>#VALUE!</v>
      </c>
      <c r="FQ31" s="285" t="e">
        <f>'4-5_Prison and Probation 100K'!FQ30/'4-5_Prison and Probation 100K'!FI30*100</f>
        <v>#VALUE!</v>
      </c>
      <c r="FR31" s="285" t="e">
        <f>'4-5_Prison and Probation 100K'!FR30/'4-5_Prison and Probation 100K'!FJ30*100</f>
        <v>#VALUE!</v>
      </c>
      <c r="FS31" s="285" t="e">
        <f>'4-5_Prison and Probation 100K'!FS30/'4-5_Prison and Probation 100K'!FK30*100</f>
        <v>#VALUE!</v>
      </c>
      <c r="FT31" s="346" t="e">
        <f t="shared" si="18"/>
        <v>#VALUE!</v>
      </c>
      <c r="FU31" s="288" t="s">
        <v>3336</v>
      </c>
      <c r="FV31" s="285">
        <f>'4-5_Prison and Probation 100K'!FV30/'4-5_Prison and Probation 100K'!EH30*100</f>
        <v>2.6178395470255165</v>
      </c>
      <c r="FW31" s="285">
        <f>'4-5_Prison and Probation 100K'!FW30/'4-5_Prison and Probation 100K'!EI30*100</f>
        <v>1.8165258310985175</v>
      </c>
      <c r="FX31" s="285">
        <f>'4-5_Prison and Probation 100K'!FX30/'4-5_Prison and Probation 100K'!EJ30*100</f>
        <v>1.9430626015859722</v>
      </c>
      <c r="FY31" s="285">
        <f>'4-5_Prison and Probation 100K'!FY30/'4-5_Prison and Probation 100K'!EK30*100</f>
        <v>3.3060134450686069</v>
      </c>
      <c r="FZ31" s="285">
        <f>'4-5_Prison and Probation 100K'!FZ30/'4-5_Prison and Probation 100K'!EL30*100</f>
        <v>3.3389970136958089</v>
      </c>
      <c r="GA31" s="285">
        <f>'4-5_Prison and Probation 100K'!GA30/'4-5_Prison and Probation 100K'!EM30*100</f>
        <v>3.1139843872643462</v>
      </c>
      <c r="GB31" s="346">
        <f t="shared" si="19"/>
        <v>18.952454164066978</v>
      </c>
      <c r="GC31" s="288" t="s">
        <v>3336</v>
      </c>
      <c r="GE31" s="133">
        <f>'4-5_Prison and Probation'!HA30/'4-5_Prison and Probation 100K'!$G30*100</f>
        <v>29.241347383538436</v>
      </c>
      <c r="GF31" s="285" t="e">
        <f>'4-5_Prison and Probation 100K'!GF30/'4-5_Prison and Probation 100K'!GE30*100</f>
        <v>#VALUE!</v>
      </c>
      <c r="GG31" s="285" t="e">
        <f>'4-5_Prison and Probation 100K'!GG30/'4-5_Prison and Probation 100K'!GE30*100</f>
        <v>#VALUE!</v>
      </c>
      <c r="GH31" s="285" t="e">
        <f>'4-5_Prison and Probation 100K'!GH30/'4-5_Prison and Probation 100K'!GE30*100</f>
        <v>#VALUE!</v>
      </c>
      <c r="GI31" s="285" t="e">
        <f>'4-5_Prison and Probation 100K'!GI30/'4-5_Prison and Probation 100K'!GH30*100</f>
        <v>#VALUE!</v>
      </c>
      <c r="GJ31" s="288" t="s">
        <v>3336</v>
      </c>
      <c r="GK31" s="133" t="e">
        <f>'4-5_Prison and Probation'!HG30/'4-5_Prison and Probation 100K'!$G30*100</f>
        <v>#VALUE!</v>
      </c>
      <c r="GL31" s="285" t="e">
        <f>'4-5_Prison and Probation 100K'!GL30/'4-5_Prison and Probation 100K'!GK30*100</f>
        <v>#VALUE!</v>
      </c>
      <c r="GM31" s="285" t="e">
        <f>'4-5_Prison and Probation 100K'!GM30/'4-5_Prison and Probation 100K'!GK30*100</f>
        <v>#VALUE!</v>
      </c>
      <c r="GN31" s="285" t="e">
        <f>'4-5_Prison and Probation 100K'!GN30/'4-5_Prison and Probation 100K'!GK30*100</f>
        <v>#VALUE!</v>
      </c>
      <c r="GO31" s="285" t="e">
        <f>'4-5_Prison and Probation 100K'!GO30/'4-5_Prison and Probation 100K'!GN30*100</f>
        <v>#VALUE!</v>
      </c>
      <c r="GP31" s="288" t="s">
        <v>3336</v>
      </c>
      <c r="GQ31" s="133">
        <f>'4-5_Prison and Probation'!HM30/'4-5_Prison and Probation 100K'!$G30*100</f>
        <v>4.5678511088813583</v>
      </c>
      <c r="GR31" s="285" t="e">
        <f>'4-5_Prison and Probation 100K'!GR30/'4-5_Prison and Probation 100K'!GQ30*100</f>
        <v>#VALUE!</v>
      </c>
      <c r="GS31" s="285" t="e">
        <f>'4-5_Prison and Probation 100K'!GS30/'4-5_Prison and Probation 100K'!GQ30*100</f>
        <v>#VALUE!</v>
      </c>
      <c r="GT31" s="285" t="e">
        <f>'4-5_Prison and Probation 100K'!GT30/'4-5_Prison and Probation 100K'!GQ30*100</f>
        <v>#VALUE!</v>
      </c>
      <c r="GU31" s="285" t="e">
        <f>'4-5_Prison and Probation 100K'!GU30/'4-5_Prison and Probation 100K'!GT30*100</f>
        <v>#VALUE!</v>
      </c>
      <c r="GV31" s="288" t="s">
        <v>3336</v>
      </c>
      <c r="GW31" s="133">
        <f>'4-5_Prison and Probation'!HS30/'4-5_Prison and Probation 100K'!$G30*100</f>
        <v>0.95853870419531106</v>
      </c>
      <c r="GX31" s="285" t="e">
        <f>'4-5_Prison and Probation 100K'!GX30/'4-5_Prison and Probation 100K'!GW30*100</f>
        <v>#VALUE!</v>
      </c>
      <c r="GY31" s="285" t="e">
        <f>'4-5_Prison and Probation 100K'!GY30/'4-5_Prison and Probation 100K'!GW30*100</f>
        <v>#VALUE!</v>
      </c>
      <c r="GZ31" s="285" t="e">
        <f>'4-5_Prison and Probation 100K'!GZ30/'4-5_Prison and Probation 100K'!GW30*100</f>
        <v>#VALUE!</v>
      </c>
      <c r="HA31" s="285" t="e">
        <f>'4-5_Prison and Probation 100K'!HA30/'4-5_Prison and Probation 100K'!GZ30*100</f>
        <v>#VALUE!</v>
      </c>
      <c r="HB31" s="288" t="s">
        <v>3336</v>
      </c>
      <c r="HC31" s="133" t="e">
        <f>'4-5_Prison and Probation'!HY30/'4-5_Prison and Probation 100K'!$G30*100</f>
        <v>#VALUE!</v>
      </c>
      <c r="HD31" s="285" t="e">
        <f>'4-5_Prison and Probation 100K'!HD30/'4-5_Prison and Probation 100K'!HC30*100</f>
        <v>#VALUE!</v>
      </c>
      <c r="HE31" s="285" t="e">
        <f>'4-5_Prison and Probation 100K'!HE30/'4-5_Prison and Probation 100K'!HC30*100</f>
        <v>#VALUE!</v>
      </c>
      <c r="HF31" s="285" t="e">
        <f>'4-5_Prison and Probation 100K'!HF30/'4-5_Prison and Probation 100K'!HC30*100</f>
        <v>#VALUE!</v>
      </c>
      <c r="HG31" s="285" t="e">
        <f>'4-5_Prison and Probation 100K'!HG30/'4-5_Prison and Probation 100K'!HF30*100</f>
        <v>#VALUE!</v>
      </c>
      <c r="HH31" s="288" t="s">
        <v>3336</v>
      </c>
      <c r="HI31" s="133" t="e">
        <f>'4-5_Prison and Probation'!IE30/'4-5_Prison and Probation 100K'!$G30*100</f>
        <v>#VALUE!</v>
      </c>
      <c r="HJ31" s="285" t="e">
        <f>'4-5_Prison and Probation 100K'!HJ30/'4-5_Prison and Probation 100K'!HI30*100</f>
        <v>#VALUE!</v>
      </c>
      <c r="HK31" s="285" t="e">
        <f>'4-5_Prison and Probation 100K'!HK30/'4-5_Prison and Probation 100K'!HI30*100</f>
        <v>#VALUE!</v>
      </c>
      <c r="HL31" s="285" t="e">
        <f>'4-5_Prison and Probation 100K'!HL30/'4-5_Prison and Probation 100K'!HI30*100</f>
        <v>#VALUE!</v>
      </c>
      <c r="HM31" s="285" t="e">
        <f>'4-5_Prison and Probation 100K'!HM30/'4-5_Prison and Probation 100K'!HL30*100</f>
        <v>#VALUE!</v>
      </c>
      <c r="HN31" s="288" t="s">
        <v>3336</v>
      </c>
      <c r="HO31" s="133">
        <f>'4-5_Prison and Probation'!IK30/'4-5_Prison and Probation 100K'!$G30*100</f>
        <v>1.1005444381501719</v>
      </c>
      <c r="HP31" s="285" t="e">
        <f>'4-5_Prison and Probation 100K'!HP30/'4-5_Prison and Probation 100K'!HO30*100</f>
        <v>#VALUE!</v>
      </c>
      <c r="HQ31" s="285" t="e">
        <f>'4-5_Prison and Probation 100K'!HQ30/'4-5_Prison and Probation 100K'!HO30*100</f>
        <v>#VALUE!</v>
      </c>
      <c r="HR31" s="285" t="e">
        <f>'4-5_Prison and Probation 100K'!HR30/'4-5_Prison and Probation 100K'!HO30*100</f>
        <v>#VALUE!</v>
      </c>
      <c r="HS31" s="285" t="e">
        <f>'4-5_Prison and Probation 100K'!HS30/'4-5_Prison and Probation 100K'!HR30*100</f>
        <v>#VALUE!</v>
      </c>
      <c r="HT31" s="288" t="s">
        <v>3336</v>
      </c>
      <c r="HU31" s="133" t="e">
        <f>'4-5_Prison and Probation'!IQ30/'4-5_Prison and Probation 100K'!$G30*100</f>
        <v>#VALUE!</v>
      </c>
      <c r="HV31" s="285" t="e">
        <f>'4-5_Prison and Probation 100K'!HV30/'4-5_Prison and Probation 100K'!HU30*100</f>
        <v>#VALUE!</v>
      </c>
      <c r="HW31" s="285" t="e">
        <f>'4-5_Prison and Probation 100K'!HW30/'4-5_Prison and Probation 100K'!HU30*100</f>
        <v>#VALUE!</v>
      </c>
      <c r="HX31" s="285" t="e">
        <f>'4-5_Prison and Probation 100K'!HX30/'4-5_Prison and Probation 100K'!HU30*100</f>
        <v>#VALUE!</v>
      </c>
      <c r="HY31" s="285" t="e">
        <f>'4-5_Prison and Probation 100K'!HY30/'4-5_Prison and Probation 100K'!HX30*100</f>
        <v>#VALUE!</v>
      </c>
      <c r="HZ31" s="288" t="s">
        <v>3336</v>
      </c>
      <c r="IA31" s="133">
        <f>'4-5_Prison and Probation'!IW30/'4-5_Prison and Probation 100K'!$G30*100</f>
        <v>3.7158167051521933</v>
      </c>
      <c r="IB31" s="285" t="e">
        <f>'4-5_Prison and Probation 100K'!IB30/'4-5_Prison and Probation 100K'!IA30*100</f>
        <v>#VALUE!</v>
      </c>
      <c r="IC31" s="285" t="e">
        <f>'4-5_Prison and Probation 100K'!IC30/'4-5_Prison and Probation 100K'!IA30*100</f>
        <v>#VALUE!</v>
      </c>
      <c r="ID31" s="285" t="e">
        <f>'4-5_Prison and Probation 100K'!ID30/'4-5_Prison and Probation 100K'!IA30*100</f>
        <v>#VALUE!</v>
      </c>
      <c r="IE31" s="285" t="e">
        <f>'4-5_Prison and Probation 100K'!IE30/'4-5_Prison and Probation 100K'!ID30*100</f>
        <v>#VALUE!</v>
      </c>
      <c r="IF31" s="288" t="s">
        <v>3336</v>
      </c>
      <c r="IG31" s="133">
        <f>'4-5_Prison and Probation'!JC30/'4-5_Prison and Probation 100K'!$G30*100</f>
        <v>4.0057450786433675</v>
      </c>
      <c r="IH31" s="285" t="e">
        <f>'4-5_Prison and Probation 100K'!IH30/'4-5_Prison and Probation 100K'!IG30*100</f>
        <v>#VALUE!</v>
      </c>
      <c r="II31" s="285" t="e">
        <f>'4-5_Prison and Probation 100K'!II30/'4-5_Prison and Probation 100K'!IG30*100</f>
        <v>#VALUE!</v>
      </c>
      <c r="IJ31" s="285" t="e">
        <f>'4-5_Prison and Probation 100K'!IJ30/'4-5_Prison and Probation 100K'!IG30*100</f>
        <v>#VALUE!</v>
      </c>
      <c r="IK31" s="285" t="e">
        <f>'4-5_Prison and Probation 100K'!IK30/'4-5_Prison and Probation 100K'!IJ30*100</f>
        <v>#VALUE!</v>
      </c>
      <c r="IL31" s="288" t="s">
        <v>3336</v>
      </c>
      <c r="IM31" s="133" t="e">
        <f>'4-5_Prison and Probation'!JI30/'4-5_Prison and Probation 100K'!$G30*100</f>
        <v>#VALUE!</v>
      </c>
      <c r="IN31" s="285" t="e">
        <f>'4-5_Prison and Probation 100K'!IN30/'4-5_Prison and Probation 100K'!IM30*100</f>
        <v>#VALUE!</v>
      </c>
      <c r="IO31" s="285" t="e">
        <f>'4-5_Prison and Probation 100K'!IO30/'4-5_Prison and Probation 100K'!IM30*100</f>
        <v>#VALUE!</v>
      </c>
      <c r="IP31" s="285" t="e">
        <f>'4-5_Prison and Probation 100K'!IP30/'4-5_Prison and Probation 100K'!IM30*100</f>
        <v>#VALUE!</v>
      </c>
      <c r="IQ31" s="285" t="e">
        <f>'4-5_Prison and Probation 100K'!IQ30/'4-5_Prison and Probation 100K'!IP30*100</f>
        <v>#VALUE!</v>
      </c>
      <c r="IR31" s="288" t="s">
        <v>3336</v>
      </c>
      <c r="IS31" s="133">
        <f>'4-5_Prison and Probation'!JO30/'4-5_Prison and Probation 100K'!$G30*100</f>
        <v>4.4435960916708552</v>
      </c>
      <c r="IT31" s="285" t="e">
        <f>'4-5_Prison and Probation 100K'!IT30/'4-5_Prison and Probation 100K'!IS30*100</f>
        <v>#VALUE!</v>
      </c>
      <c r="IU31" s="285" t="e">
        <f>'4-5_Prison and Probation 100K'!IU30/'4-5_Prison and Probation 100K'!IS30*100</f>
        <v>#VALUE!</v>
      </c>
      <c r="IV31" s="285" t="e">
        <f>'4-5_Prison and Probation 100K'!IV30/'4-5_Prison and Probation 100K'!IS30*100</f>
        <v>#VALUE!</v>
      </c>
      <c r="IW31" s="285" t="e">
        <f>'4-5_Prison and Probation 100K'!IW30/'4-5_Prison and Probation 100K'!IV30*100</f>
        <v>#VALUE!</v>
      </c>
      <c r="IX31" s="381" t="s">
        <v>3336</v>
      </c>
      <c r="IY31" s="133">
        <f>'4-5_Prison and Probation'!KO30/'4-5_Prison and Probation 100K'!H30*100</f>
        <v>58.535424686320617</v>
      </c>
      <c r="IZ31" s="285">
        <f>'4-5_Prison and Probation'!AO30/'4-5_Prison and Probation'!KO30</f>
        <v>0.87797319595927081</v>
      </c>
      <c r="JA31" s="133">
        <f>'4-5_Prison and Probation 100K'!IZ30/'4-5_Prison and Probation 100K'!IY30*100</f>
        <v>100</v>
      </c>
      <c r="JB31" s="133">
        <f>'4-5_Prison and Probation 100K'!JA30/'4-5_Prison and Probation 100K'!IY30*100</f>
        <v>0</v>
      </c>
      <c r="JC31" s="288" t="s">
        <v>3336</v>
      </c>
      <c r="JD31" s="285">
        <f>'4-5_Prison and Probation 100K'!JC30/'4-5_Prison and Probation 100K'!IY30*100</f>
        <v>18.007204089024835</v>
      </c>
      <c r="JE31" s="285" t="e">
        <f>'4-5_Prison and Probation 100K'!JD30/'4-5_Prison and Probation 100K'!IY30*100</f>
        <v>#VALUE!</v>
      </c>
      <c r="JF31" s="285">
        <f>'4-5_Prison and Probation 100K'!JE30/'4-5_Prison and Probation 100K'!JC30*100</f>
        <v>15.332178577415206</v>
      </c>
      <c r="JG31" s="285" t="e">
        <f>'4-5_Prison and Probation 100K'!JF30/'4-5_Prison and Probation 100K'!JD30*100</f>
        <v>#VALUE!</v>
      </c>
      <c r="JH31" s="285">
        <f>'4-5_Prison and Probation 100K'!JG30/'4-5_Prison and Probation 100K'!JC30*100</f>
        <v>34.486226741912049</v>
      </c>
      <c r="JI31" s="285" t="e">
        <f>'4-5_Prison and Probation 100K'!JH30/'4-5_Prison and Probation 100K'!JD30*100</f>
        <v>#VALUE!</v>
      </c>
      <c r="JJ31" s="285">
        <f>'4-5_Prison and Probation 100K'!JI30/'4-5_Prison and Probation 100K'!JC30*100</f>
        <v>50.187182209308823</v>
      </c>
      <c r="JK31" s="285" t="e">
        <f>'4-5_Prison and Probation 100K'!JJ30/'4-5_Prison and Probation 100K'!JD30*100</f>
        <v>#VALUE!</v>
      </c>
      <c r="JL31" s="285">
        <f>'4-5_Prison and Probation 100K'!JK30/'4-5_Prison and Probation 100K'!IZ30*100</f>
        <v>81.992795910975175</v>
      </c>
      <c r="JM31" s="285" t="e">
        <f>'4-5_Prison and Probation 100K'!JL30/'4-5_Prison and Probation 100K'!JA30*100</f>
        <v>#VALUE!</v>
      </c>
      <c r="JN31" s="288" t="s">
        <v>3336</v>
      </c>
      <c r="JO31" s="285">
        <f>'4-5_Prison and Probation 100K'!JN30/'4-5_Prison and Probation 100K'!JK30*100</f>
        <v>1.6038580947589303</v>
      </c>
      <c r="JP31" s="285" t="e">
        <f>'4-5_Prison and Probation 100K'!JO30/'4-5_Prison and Probation 100K'!JL30</f>
        <v>#VALUE!</v>
      </c>
      <c r="JQ31" s="285">
        <f>'4-5_Prison and Probation 100K'!JP30/'4-5_Prison and Probation 100K'!JK30*100</f>
        <v>24.262802027217731</v>
      </c>
      <c r="JR31" s="285" t="e">
        <f>'4-5_Prison and Probation 100K'!JQ30/'4-5_Prison and Probation 100K'!JL30*100</f>
        <v>#VALUE!</v>
      </c>
      <c r="JS31" s="285">
        <f>'4-5_Prison and Probation 100K'!JR30/'4-5_Prison and Probation 100K'!JK30*100</f>
        <v>39.484114810224433</v>
      </c>
      <c r="JT31" s="285" t="e">
        <f>'4-5_Prison and Probation 100K'!JS30/'4-5_Prison and Probation 100K'!JL30*100</f>
        <v>#VALUE!</v>
      </c>
      <c r="JU31" s="288" t="s">
        <v>3336</v>
      </c>
      <c r="JV31" s="285">
        <f>'4-5_Prison and Probation 100K'!JU30/'4-5_Prison and Probation 100K'!JK30*100</f>
        <v>3.0555521468628433</v>
      </c>
      <c r="JW31" s="285" t="e">
        <f>'4-5_Prison and Probation 100K'!JV30/'4-5_Prison and Probation 100K'!JL30*100</f>
        <v>#VALUE!</v>
      </c>
      <c r="JX31" s="285">
        <f>'4-5_Prison and Probation 100K'!JW30/'4-5_Prison and Probation 100K'!JK30*100</f>
        <v>1.012381735406364</v>
      </c>
      <c r="JY31" s="285" t="e">
        <f>'4-5_Prison and Probation 100K'!JX30/'4-5_Prison and Probation 100K'!JL30*100</f>
        <v>#VALUE!</v>
      </c>
      <c r="JZ31" s="285">
        <f>'4-5_Prison and Probation 100K'!JY30/'4-5_Prison and Probation 100K'!JK30*100</f>
        <v>2.3892208955590184</v>
      </c>
      <c r="KA31" s="285" t="e">
        <f>'4-5_Prison and Probation 100K'!JZ30/'4-5_Prison and Probation 100K'!JL30*100</f>
        <v>#VALUE!</v>
      </c>
      <c r="KB31" s="288" t="s">
        <v>3336</v>
      </c>
      <c r="KC31" s="285">
        <f>'4-5_Prison and Probation 100K'!KB30/'4-5_Prison and Probation 100K'!JK30*100</f>
        <v>7.5861138039783542</v>
      </c>
      <c r="KD31" s="285" t="e">
        <f>'4-5_Prison and Probation 100K'!KC30/'4-5_Prison and Probation 100K'!JL30*100</f>
        <v>#VALUE!</v>
      </c>
      <c r="KE31" s="285">
        <f>'4-5_Prison and Probation 100K'!KD30/'4-5_Prison and Probation 100K'!JK30*100</f>
        <v>20.607183615368566</v>
      </c>
      <c r="KF31" s="285" t="e">
        <f>'4-5_Prison and Probation 100K'!KE30/'4-5_Prison and Probation 100K'!JL30*100</f>
        <v>#VALUE!</v>
      </c>
      <c r="KG31" s="288" t="s">
        <v>3336</v>
      </c>
      <c r="KH31" s="285" t="e">
        <f>'4-5_Prison and Probation 100K'!KG30</f>
        <v>#VALUE!</v>
      </c>
      <c r="KI31" s="285" t="e">
        <f>'4-5_Prison and Probation 100K'!KH30/'4-5_Prison and Probation 100K'!KG30*100</f>
        <v>#VALUE!</v>
      </c>
      <c r="KJ31" s="285" t="e">
        <f>'4-5_Prison and Probation 100K'!KI30/'4-5_Prison and Probation 100K'!KG30*100</f>
        <v>#VALUE!</v>
      </c>
      <c r="KK31" s="285" t="e">
        <f>'4-5_Prison and Probation 100K'!KJ30/'4-5_Prison and Probation 100K'!KG30*100</f>
        <v>#VALUE!</v>
      </c>
      <c r="KL31" s="285" t="e">
        <f>'4-5_Prison and Probation 100K'!KK30/'4-5_Prison and Probation 100K'!KJ30*100</f>
        <v>#VALUE!</v>
      </c>
      <c r="KM31" s="288" t="s">
        <v>3336</v>
      </c>
      <c r="KN31" s="285" t="e">
        <f>'4-5_Prison and Probation'!OZ30/G31*100</f>
        <v>#VALUE!</v>
      </c>
      <c r="KO31" s="285" t="e">
        <f>'4-5_Prison and Probation 100K'!KN30/'4-5_Prison and Probation 100K'!KM30*100</f>
        <v>#VALUE!</v>
      </c>
      <c r="KP31" s="285" t="e">
        <f>'4-5_Prison and Probation 100K'!KO30/'4-5_Prison and Probation 100K'!KM30*100</f>
        <v>#VALUE!</v>
      </c>
      <c r="KQ31" s="285" t="e">
        <f>'4-5_Prison and Probation 100K'!KP30/'4-5_Prison and Probation 100K'!KM30*100</f>
        <v>#VALUE!</v>
      </c>
      <c r="KR31" s="285" t="e">
        <f>'4-5_Prison and Probation 100K'!KQ30/'4-5_Prison and Probation 100K'!KP30*100</f>
        <v>#VALUE!</v>
      </c>
      <c r="KS31" s="288" t="s">
        <v>3336</v>
      </c>
      <c r="KT31" s="285" t="e">
        <f>'4-5_Prison and Probation'!PF30/G31*100</f>
        <v>#VALUE!</v>
      </c>
      <c r="KU31" s="285" t="e">
        <f>'4-5_Prison and Probation'!PG30/'4-5_Prison and Probation'!PF30*100</f>
        <v>#VALUE!</v>
      </c>
      <c r="KV31" s="285" t="e">
        <f>'4-5_Prison and Probation'!PH30/'4-5_Prison and Probation'!PF30*100</f>
        <v>#VALUE!</v>
      </c>
      <c r="KW31" s="285" t="e">
        <f>'4-5_Prison and Probation'!PI30/'4-5_Prison and Probation'!PF30*100</f>
        <v>#VALUE!</v>
      </c>
      <c r="KX31" s="285" t="e">
        <f>'4-5_Prison and Probation'!PJ30/'4-5_Prison and Probation'!PF30*100</f>
        <v>#VALUE!</v>
      </c>
      <c r="KY31" s="285" t="e">
        <f>'4-5_Prison and Probation'!PK30/'4-5_Prison and Probation'!PF30*100</f>
        <v>#VALUE!</v>
      </c>
      <c r="KZ31" s="285" t="e">
        <f>'4-5_Prison and Probation'!PL30/'4-5_Prison and Probation'!PF30*100</f>
        <v>#VALUE!</v>
      </c>
      <c r="LA31" s="288" t="s">
        <v>3336</v>
      </c>
      <c r="LB31" s="285" t="e">
        <f>'4-5_Prison and Probation'!PN30/G31*100</f>
        <v>#VALUE!</v>
      </c>
      <c r="LC31" s="285" t="e">
        <f>'4-5_Prison and Probation'!PO30/G31*100</f>
        <v>#VALUE!</v>
      </c>
      <c r="LD31" s="288" t="s">
        <v>3336</v>
      </c>
      <c r="LE31" s="285" t="e">
        <f>'4-5_Prison and Probation 100K'!LD30/'4-5_Prison and Probation 100K'!LA30*100</f>
        <v>#VALUE!</v>
      </c>
      <c r="LF31" s="285" t="e">
        <f>'4-5_Prison and Probation 100K'!LE30/'4-5_Prison and Probation 100K'!LB30*100</f>
        <v>#VALUE!</v>
      </c>
      <c r="LG31" s="285" t="e">
        <f>'4-5_Prison and Probation 100K'!LF30/'4-5_Prison and Probation 100K'!LA30*100</f>
        <v>#VALUE!</v>
      </c>
      <c r="LH31" s="285" t="e">
        <f>'4-5_Prison and Probation 100K'!LG30/'4-5_Prison and Probation 100K'!LB30*100</f>
        <v>#VALUE!</v>
      </c>
      <c r="LI31" s="285" t="e">
        <f>'4-5_Prison and Probation 100K'!LH30/'4-5_Prison and Probation 100K'!LA30*100</f>
        <v>#VALUE!</v>
      </c>
      <c r="LJ31" s="285" t="e">
        <f>'4-5_Prison and Probation 100K'!LI30/'4-5_Prison and Probation 100K'!LB30*100</f>
        <v>#VALUE!</v>
      </c>
      <c r="LK31" s="288" t="s">
        <v>3336</v>
      </c>
      <c r="LL31" s="285" t="e">
        <f>'4-5_Prison and Probation 100K'!LK30/'4-5_Prison and Probation 100K'!LA30*100</f>
        <v>#VALUE!</v>
      </c>
      <c r="LM31" s="285" t="e">
        <f>'4-5_Prison and Probation 100K'!LL30/'4-5_Prison and Probation 100K'!LB30*100</f>
        <v>#VALUE!</v>
      </c>
      <c r="LN31" s="285" t="e">
        <f>'4-5_Prison and Probation 100K'!LM30/'4-5_Prison and Probation 100K'!LA30*100</f>
        <v>#VALUE!</v>
      </c>
      <c r="LO31" s="285" t="e">
        <f>'4-5_Prison and Probation 100K'!LN30/'4-5_Prison and Probation 100K'!LB30*100</f>
        <v>#VALUE!</v>
      </c>
      <c r="LP31" s="285" t="e">
        <f>'4-5_Prison and Probation 100K'!LO30/'4-5_Prison and Probation 100K'!LA30*100</f>
        <v>#VALUE!</v>
      </c>
      <c r="LQ31" s="285" t="e">
        <f>'4-5_Prison and Probation 100K'!LP30/'4-5_Prison and Probation 100K'!LB30*100</f>
        <v>#VALUE!</v>
      </c>
      <c r="LR31" s="288" t="s">
        <v>3336</v>
      </c>
      <c r="LS31" s="285" t="e">
        <f>'4-5_Prison and Probation 100K'!LR30/'4-5_Prison and Probation 100K'!LA30*100</f>
        <v>#VALUE!</v>
      </c>
      <c r="LT31" s="285" t="e">
        <f>'4-5_Prison and Probation 100K'!LS30/'4-5_Prison and Probation 100K'!LB30*100</f>
        <v>#VALUE!</v>
      </c>
      <c r="LU31" s="285" t="e">
        <f>'4-5_Prison and Probation 100K'!LT30/'4-5_Prison and Probation 100K'!LA30*100</f>
        <v>#VALUE!</v>
      </c>
      <c r="LV31" s="285" t="e">
        <f>'4-5_Prison and Probation 100K'!LU30/'4-5_Prison and Probation 100K'!LB30*100</f>
        <v>#VALUE!</v>
      </c>
      <c r="LW31" s="285" t="e">
        <f>'4-5_Prison and Probation 100K'!LV30/'4-5_Prison and Probation 100K'!LA30*100</f>
        <v>#VALUE!</v>
      </c>
      <c r="LX31" s="285" t="e">
        <f>'4-5_Prison and Probation 100K'!LW30/'4-5_Prison and Probation 100K'!LB30*100</f>
        <v>#VALUE!</v>
      </c>
      <c r="LY31" s="288" t="s">
        <v>3336</v>
      </c>
      <c r="LZ31" s="285" t="e">
        <f>'4-5_Prison and Probation 100K'!LY30/'4-5_Prison and Probation 100K'!LA30*100</f>
        <v>#VALUE!</v>
      </c>
      <c r="MA31" s="285" t="e">
        <f>'4-5_Prison and Probation 100K'!LZ30/'4-5_Prison and Probation 100K'!LB30*100</f>
        <v>#VALUE!</v>
      </c>
      <c r="MB31" s="285" t="e">
        <f>'4-5_Prison and Probation 100K'!MA30/'4-5_Prison and Probation 100K'!LA30*100</f>
        <v>#VALUE!</v>
      </c>
      <c r="MC31" s="285" t="e">
        <f>'4-5_Prison and Probation 100K'!MB30/'4-5_Prison and Probation 100K'!LB30*100</f>
        <v>#VALUE!</v>
      </c>
      <c r="MD31" s="285" t="e">
        <f>'4-5_Prison and Probation 100K'!MC30/'4-5_Prison and Probation 100K'!LA30*100</f>
        <v>#VALUE!</v>
      </c>
      <c r="ME31" s="285" t="e">
        <f>'4-5_Prison and Probation 100K'!MD30/'4-5_Prison and Probation 100K'!LB30*100</f>
        <v>#VALUE!</v>
      </c>
      <c r="MF31" s="288" t="s">
        <v>3336</v>
      </c>
      <c r="MG31" s="285" t="e">
        <f>'4-5_Prison and Probation 100K'!MF30</f>
        <v>#VALUE!</v>
      </c>
      <c r="MH31" s="285" t="e">
        <f>'4-5_Prison and Probation 100K'!MG30/'4-5_Prison and Probation 100K'!MF30*100</f>
        <v>#VALUE!</v>
      </c>
      <c r="MI31" s="285" t="e">
        <f>'4-5_Prison and Probation 100K'!MH30/'4-5_Prison and Probation 100K'!MF30*100</f>
        <v>#VALUE!</v>
      </c>
      <c r="MJ31" s="285" t="e">
        <f>'4-5_Prison and Probation 100K'!MI30/'4-5_Prison and Probation 100K'!MF30*100</f>
        <v>#VALUE!</v>
      </c>
      <c r="MK31" s="285" t="e">
        <f>'4-5_Prison and Probation 100K'!MJ30/'4-5_Prison and Probation 100K'!MF30*100</f>
        <v>#VALUE!</v>
      </c>
      <c r="ML31" s="285" t="e">
        <f>'4-5_Prison and Probation 100K'!MK30/'4-5_Prison and Probation 100K'!MF30*100</f>
        <v>#VALUE!</v>
      </c>
      <c r="MM31" s="285" t="e">
        <f>'4-5_Prison and Probation 100K'!ML30/'4-5_Prison and Probation 100K'!MF30*100</f>
        <v>#VALUE!</v>
      </c>
      <c r="MN31" s="288" t="s">
        <v>3336</v>
      </c>
      <c r="MO31" s="285" t="e">
        <f>'4-5_Prison and Probation 100K'!MN30</f>
        <v>#VALUE!</v>
      </c>
      <c r="MP31" s="288" t="s">
        <v>3336</v>
      </c>
      <c r="MQ31" s="285" t="e">
        <f>'4-5_Prison and Probation 100K'!MP30/'4-5_Prison and Probation 100K'!MN30*100</f>
        <v>#VALUE!</v>
      </c>
      <c r="MR31" s="285" t="e">
        <f>'4-5_Prison and Probation 100K'!MQ30/'4-5_Prison and Probation 100K'!MN30*100</f>
        <v>#VALUE!</v>
      </c>
      <c r="MS31" s="285" t="e">
        <f>'4-5_Prison and Probation 100K'!MR30/'4-5_Prison and Probation 100K'!MN30*100</f>
        <v>#VALUE!</v>
      </c>
      <c r="MT31" s="285" t="e">
        <f>'4-5_Prison and Probation 100K'!MS30/'4-5_Prison and Probation 100K'!MN30*100</f>
        <v>#VALUE!</v>
      </c>
      <c r="MU31" s="288" t="s">
        <v>3336</v>
      </c>
      <c r="MV31" s="285" t="e">
        <f>'4-5_Prison and Probation 100K'!MU30/'4-5_Prison and Probation 100K'!MN30*100</f>
        <v>#VALUE!</v>
      </c>
      <c r="MW31" s="285" t="e">
        <f>'4-5_Prison and Probation 100K'!MV30/'4-5_Prison and Probation 100K'!MN30*100</f>
        <v>#VALUE!</v>
      </c>
      <c r="MX31" s="285" t="e">
        <f>'4-5_Prison and Probation 100K'!MW30/'4-5_Prison and Probation 100K'!MN30*100</f>
        <v>#VALUE!</v>
      </c>
      <c r="MY31" s="285" t="e">
        <f>'4-5_Prison and Probation 100K'!MX30/'4-5_Prison and Probation 100K'!MN30*100</f>
        <v>#VALUE!</v>
      </c>
      <c r="MZ31" s="288" t="s">
        <v>3336</v>
      </c>
      <c r="NA31" s="285" t="e">
        <f>'4-5_Prison and Probation 100K'!MZ30</f>
        <v>#VALUE!</v>
      </c>
      <c r="NB31" s="285" t="e">
        <f>'4-5_Prison and Probation 100K'!NA30/'4-5_Prison and Probation 100K'!MZ30*100</f>
        <v>#VALUE!</v>
      </c>
      <c r="NC31" s="285" t="e">
        <f>'4-5_Prison and Probation 100K'!NB30/'4-5_Prison and Probation 100K'!MZ30*100</f>
        <v>#VALUE!</v>
      </c>
      <c r="ND31" s="285" t="e">
        <f>'4-5_Prison and Probation 100K'!NC30/'4-5_Prison and Probation 100K'!MZ30*100</f>
        <v>#VALUE!</v>
      </c>
      <c r="NG31" s="133">
        <f t="shared" si="0"/>
        <v>29.241347383538436</v>
      </c>
      <c r="NH31" s="285" t="e">
        <f>'4-5_Prison and Probation'!HG30/'4-5_Prison and Probation'!$HA30*100</f>
        <v>#VALUE!</v>
      </c>
      <c r="NI31" s="285">
        <f>'4-5_Prison and Probation'!HM30/'4-5_Prison and Probation'!$HA30*100</f>
        <v>15.621205989477943</v>
      </c>
      <c r="NJ31" s="285">
        <f>'4-5_Prison and Probation'!HS30/'4-5_Prison and Probation'!$HA30*100</f>
        <v>3.2780250910562527</v>
      </c>
      <c r="NK31" s="285" t="e">
        <f>'4-5_Prison and Probation'!HY30/'4-5_Prison and Probation'!$HA30*100</f>
        <v>#VALUE!</v>
      </c>
      <c r="NL31" s="285" t="e">
        <f>'4-5_Prison and Probation'!IE30/'4-5_Prison and Probation'!$HA30*100</f>
        <v>#VALUE!</v>
      </c>
      <c r="NM31" s="285">
        <f>'4-5_Prison and Probation'!IK30/'4-5_Prison and Probation'!$HA30*100</f>
        <v>3.7636584378794011</v>
      </c>
      <c r="NN31" s="285" t="e">
        <f>'4-5_Prison and Probation'!IQ30/'4-5_Prison and Probation'!$HA30*100</f>
        <v>#VALUE!</v>
      </c>
      <c r="NO31" s="285">
        <f>'4-5_Prison and Probation'!IW30/'4-5_Prison and Probation'!$HA30*100</f>
        <v>12.707405908539052</v>
      </c>
      <c r="NP31" s="285">
        <f>'4-5_Prison and Probation'!JC30/'4-5_Prison and Probation'!$HA30*100</f>
        <v>13.698907324969648</v>
      </c>
      <c r="NQ31" s="285" t="e">
        <f>'4-5_Prison and Probation'!JI30/'4-5_Prison and Probation'!$HA30*100</f>
        <v>#VALUE!</v>
      </c>
      <c r="NR31" s="285">
        <f>'4-5_Prison and Probation'!JO30/'4-5_Prison and Probation'!$HA30*100</f>
        <v>15.196276811007689</v>
      </c>
      <c r="NU31" s="285">
        <f>'4-5_Prison and Probation'!HA30/'4-5_Prison and Probation 100K'!$G30*100</f>
        <v>29.241347383538436</v>
      </c>
      <c r="NV31" s="285" t="e">
        <f>'4-5_Prison and Probation'!HG30/'4-5_Prison and Probation 100K'!$G30*100</f>
        <v>#VALUE!</v>
      </c>
      <c r="NW31" s="285">
        <f>'4-5_Prison and Probation'!HM30/'4-5_Prison and Probation 100K'!$G30*100</f>
        <v>4.5678511088813583</v>
      </c>
      <c r="NX31" s="285">
        <f>'4-5_Prison and Probation'!HS30/'4-5_Prison and Probation 100K'!$G30*100</f>
        <v>0.95853870419531106</v>
      </c>
      <c r="NY31" s="285" t="e">
        <f>'4-5_Prison and Probation'!HY30/'4-5_Prison and Probation 100K'!$G30*100</f>
        <v>#VALUE!</v>
      </c>
      <c r="NZ31" s="285" t="e">
        <f>'4-5_Prison and Probation'!IE30/'4-5_Prison and Probation 100K'!$G30*100</f>
        <v>#VALUE!</v>
      </c>
      <c r="OA31" s="285">
        <f>'4-5_Prison and Probation'!IK30/'4-5_Prison and Probation 100K'!$G30*100</f>
        <v>1.1005444381501719</v>
      </c>
      <c r="OB31" s="285" t="e">
        <f>'4-5_Prison and Probation'!IQ30/'4-5_Prison and Probation 100K'!$G30*100</f>
        <v>#VALUE!</v>
      </c>
      <c r="OC31" s="285">
        <f>'4-5_Prison and Probation'!IW30/'4-5_Prison and Probation 100K'!$G30*100</f>
        <v>3.7158167051521933</v>
      </c>
      <c r="OD31" s="285">
        <f>'4-5_Prison and Probation'!JC30/'4-5_Prison and Probation 100K'!$G30*100</f>
        <v>4.0057450786433675</v>
      </c>
      <c r="OE31" s="285" t="e">
        <f>'4-5_Prison and Probation'!JI30/'4-5_Prison and Probation 100K'!$G30*100</f>
        <v>#VALUE!</v>
      </c>
      <c r="OF31" s="285">
        <f>'4-5_Prison and Probation'!JO30/'4-5_Prison and Probation 100K'!$G30*100</f>
        <v>4.4435960916708552</v>
      </c>
      <c r="OI31" s="133">
        <f>10000/'4-5_Prison and Probation'!$AJ30*'4-5_Prison and Probation'!DW30</f>
        <v>34.545297521374906</v>
      </c>
      <c r="OJ31" s="133">
        <f>10000/'4-5_Prison and Probation'!$AJ30*'4-5_Prison and Probation'!DX30</f>
        <v>21.590810950859314</v>
      </c>
      <c r="OK31" s="133">
        <f>10000/'4-5_Prison and Probation'!$AJ30*'4-5_Prison and Probation'!DY30</f>
        <v>12.090854132481217</v>
      </c>
      <c r="OL31" s="133">
        <f>10000/'4-5_Prison and Probation'!$AJ30*'4-5_Prison and Probation'!DZ30</f>
        <v>21.590810950859314</v>
      </c>
      <c r="OM31" s="133">
        <f>10000/'4-5_Prison and Probation'!$AJ30*'4-5_Prison and Probation'!EA30</f>
        <v>27.636238017099924</v>
      </c>
      <c r="ON31" s="133">
        <f>10000/'4-5_Prison and Probation'!$AJ30*'4-5_Prison and Probation'!EB30</f>
        <v>21.590810950859314</v>
      </c>
      <c r="OP31" s="133">
        <f>'4-5_Prison and Probation'!ED30/'4-5_Prison and Probation'!DW30*100</f>
        <v>37.5</v>
      </c>
      <c r="OQ31" s="133">
        <f>'4-5_Prison and Probation'!EE30/'4-5_Prison and Probation'!DX30*100</f>
        <v>40</v>
      </c>
      <c r="OR31" s="133">
        <f>'4-5_Prison and Probation'!EF30/'4-5_Prison and Probation'!DY30*100</f>
        <v>28.571428571428569</v>
      </c>
      <c r="OS31" s="133">
        <f>'4-5_Prison and Probation'!EG30/'4-5_Prison and Probation'!DZ30*100</f>
        <v>56.000000000000007</v>
      </c>
      <c r="OT31" s="133">
        <f>'4-5_Prison and Probation'!EH30/'4-5_Prison and Probation'!EA30*100</f>
        <v>34.375</v>
      </c>
      <c r="OU31" s="133">
        <f>'4-5_Prison and Probation'!EI30/'4-5_Prison and Probation'!EB30*100</f>
        <v>42</v>
      </c>
      <c r="OW31" s="133" t="e">
        <f>'4-5_Prison and Probation'!EK30/'4-5_Prison and Probation'!ED30*100</f>
        <v>#VALUE!</v>
      </c>
      <c r="OX31" s="133" t="e">
        <f>'4-5_Prison and Probation'!EL30/'4-5_Prison and Probation'!EE30*100</f>
        <v>#VALUE!</v>
      </c>
      <c r="OY31" s="133">
        <f>'4-5_Prison and Probation'!EM30/'4-5_Prison and Probation'!EF30*100</f>
        <v>50</v>
      </c>
      <c r="OZ31" s="133">
        <f>'4-5_Prison and Probation'!EN30/'4-5_Prison and Probation'!EG30*100</f>
        <v>50</v>
      </c>
      <c r="PA31" s="133">
        <f>'4-5_Prison and Probation'!EO30/'4-5_Prison and Probation'!EH30*100</f>
        <v>54.54545454545454</v>
      </c>
      <c r="PB31" s="133">
        <f>'4-5_Prison and Probation'!EP30/'4-5_Prison and Probation'!EI30*100</f>
        <v>71.428571428571431</v>
      </c>
      <c r="PC31" s="133"/>
      <c r="PF31" s="285">
        <f>'4-5_Prison and Probation'!$AO30/'4-5_Prison and Probation'!LF30</f>
        <v>4.4133117539955489</v>
      </c>
      <c r="PG31" s="285">
        <f>'4-5_Prison and Probation'!$AO30/'4-5_Prison and Probation'!LH30</f>
        <v>2.711959224266534</v>
      </c>
      <c r="PH31" s="285">
        <f>'4-5_Prison and Probation'!$AO30/'4-5_Prison and Probation'!LK30</f>
        <v>35.044176706827308</v>
      </c>
      <c r="PI31" s="285">
        <f>'4-5_Prison and Probation'!$AO30/'4-5_Prison and Probation'!LM30</f>
        <v>105.76969696969697</v>
      </c>
      <c r="PJ31" s="285">
        <f>'4-5_Prison and Probation'!$AO30/'4-5_Prison and Probation'!LO30</f>
        <v>44.81766820749872</v>
      </c>
      <c r="PK31" s="285">
        <f>'4-5_Prison and Probation'!$AO30/'4-5_Prison and Probation'!LR30</f>
        <v>14.115173083144612</v>
      </c>
      <c r="PO31" s="133">
        <f>'4-5_Prison and Probation'!KP30/'4-5_Prison and Probation 100K'!H30*100</f>
        <v>58.535424686320617</v>
      </c>
      <c r="PP31" s="133">
        <f>'4-5_Prison and Probation'!KS30/'4-5_Prison and Probation'!KP30*100</f>
        <v>18.007204089024835</v>
      </c>
      <c r="PQ31" s="133">
        <f>'4-5_Prison and Probation'!LA30/'4-5_Prison and Probation'!KP30*100</f>
        <v>81.992795910975175</v>
      </c>
      <c r="PR31" s="133">
        <f>'4-5_Prison and Probation'!KQ30/'4-5_Prison and Probation 100K'!H30*100</f>
        <v>0</v>
      </c>
      <c r="PS31" s="133" t="e">
        <f>'4-5_Prison and Probation'!KT30/'4-5_Prison and Probation'!KQ30*100</f>
        <v>#VALUE!</v>
      </c>
      <c r="PT31" s="133" t="e">
        <f>'4-5_Prison and Probation'!LB30/'4-5_Prison and Probation'!KQ30*100</f>
        <v>#VALUE!</v>
      </c>
      <c r="PX31" s="133" t="e">
        <f>'4-5_Prison and Probation'!LG30/'4-5_Prison and Probation'!$KQ30*100</f>
        <v>#VALUE!</v>
      </c>
      <c r="PY31" s="133" t="e">
        <f>'4-5_Prison and Probation'!LI30/'4-5_Prison and Probation'!$KQ30*100</f>
        <v>#VALUE!</v>
      </c>
      <c r="PZ31" s="133" t="e">
        <f>'4-5_Prison and Probation'!LL30/'4-5_Prison and Probation'!$KQ30*100</f>
        <v>#DIV/0!</v>
      </c>
      <c r="QA31" s="133" t="e">
        <f>'4-5_Prison and Probation'!LN30/'4-5_Prison and Probation'!$KQ30*100</f>
        <v>#DIV/0!</v>
      </c>
      <c r="QB31" s="133" t="e">
        <f>'4-5_Prison and Probation'!LP30/'4-5_Prison and Probation'!$KQ30*100</f>
        <v>#DIV/0!</v>
      </c>
      <c r="QC31" s="133" t="e">
        <f>'4-5_Prison and Probation'!LS30/'4-5_Prison and Probation'!$KQ30*100</f>
        <v>#VALUE!</v>
      </c>
    </row>
    <row r="32" spans="1:445">
      <c r="A32" s="285">
        <v>30</v>
      </c>
      <c r="B32" s="292" t="s">
        <v>53</v>
      </c>
      <c r="C32" s="248">
        <v>4920.3050000000003</v>
      </c>
      <c r="D32" s="248">
        <v>4985.87</v>
      </c>
      <c r="E32" s="248">
        <v>5051.2749999999996</v>
      </c>
      <c r="F32" s="248">
        <v>5107.97</v>
      </c>
      <c r="G32" s="248">
        <v>5166.4930000000004</v>
      </c>
      <c r="H32" s="248">
        <v>5210.7209999999995</v>
      </c>
      <c r="I32" s="288" t="s">
        <v>3336</v>
      </c>
      <c r="J32" s="133">
        <f>'4-5_Prison and Probation 100K'!J31</f>
        <v>71.845139681381525</v>
      </c>
      <c r="K32" s="133">
        <f>'4-5_Prison and Probation 100K'!K31</f>
        <v>71.221271312729769</v>
      </c>
      <c r="L32" s="133">
        <f>'4-5_Prison and Probation 100K'!L31</f>
        <v>72.239187135921128</v>
      </c>
      <c r="M32" s="133">
        <f>'4-5_Prison and Probation 100K'!M31</f>
        <v>72.788211363809879</v>
      </c>
      <c r="N32" s="133">
        <f>'4-5_Prison and Probation 100K'!N31</f>
        <v>70.918512809366035</v>
      </c>
      <c r="O32" s="133">
        <f>'4-5_Prison and Probation 100K'!O31</f>
        <v>73.905319436600053</v>
      </c>
      <c r="P32" s="346">
        <f t="shared" si="1"/>
        <v>2.8675283594060943</v>
      </c>
      <c r="Q32" s="288" t="s">
        <v>3336</v>
      </c>
      <c r="R32" s="133">
        <f>'4-5_Prison and Probation 100K'!R31/'4-5_Prison and Probation 100K'!J31*100</f>
        <v>24.639321074964641</v>
      </c>
      <c r="S32" s="133">
        <f>'4-5_Prison and Probation 100K'!S31/'4-5_Prison and Probation 100K'!K31*100</f>
        <v>26.921993804562099</v>
      </c>
      <c r="T32" s="133">
        <f>'4-5_Prison and Probation 100K'!T31/'4-5_Prison and Probation 100K'!L31*100</f>
        <v>29.350506988215951</v>
      </c>
      <c r="U32" s="133">
        <f>'4-5_Prison and Probation 100K'!U31/'4-5_Prison and Probation 100K'!M31*100</f>
        <v>27.138246369015604</v>
      </c>
      <c r="V32" s="133">
        <f>'4-5_Prison and Probation 100K'!V31/'4-5_Prison and Probation 100K'!N31*100</f>
        <v>26.828602620087334</v>
      </c>
      <c r="W32" s="133">
        <f>'4-5_Prison and Probation 100K'!W31/'4-5_Prison and Probation 100K'!O31*100</f>
        <v>25.525837444819523</v>
      </c>
      <c r="X32" s="346">
        <f t="shared" si="2"/>
        <v>3.5979740154270985</v>
      </c>
      <c r="Y32" s="288" t="s">
        <v>3336</v>
      </c>
      <c r="Z32" s="285">
        <f>'4-5_Prison and Probation 100K'!Z31/'4-5_Prison and Probation 100K'!J31*100</f>
        <v>6.2517680339462531</v>
      </c>
      <c r="AA32" s="285">
        <f>'4-5_Prison and Probation 100K'!AA31/'4-5_Prison and Probation 100K'!K31*100</f>
        <v>5.3224443818642646</v>
      </c>
      <c r="AB32" s="285">
        <f>'4-5_Prison and Probation 100K'!AB31/'4-5_Prison and Probation 100K'!L31*100</f>
        <v>5.1246916963551659</v>
      </c>
      <c r="AC32" s="285">
        <f>'4-5_Prison and Probation 100K'!AC31/'4-5_Prison and Probation 100K'!M31*100</f>
        <v>5.1102743410435725</v>
      </c>
      <c r="AD32" s="285">
        <f>'4-5_Prison and Probation 100K'!AD31/'4-5_Prison and Probation 100K'!N31*100</f>
        <v>13.155021834061134</v>
      </c>
      <c r="AE32" s="285">
        <f>'4-5_Prison and Probation 100K'!AE31/'4-5_Prison and Probation 100K'!O31*100</f>
        <v>5.7907037133212151</v>
      </c>
      <c r="AF32" s="346">
        <f t="shared" si="3"/>
        <v>-7.3749428661063661</v>
      </c>
      <c r="AG32" s="288" t="s">
        <v>3336</v>
      </c>
      <c r="AH32" s="285">
        <f>'4-5_Prison and Probation 100K'!AH31/'4-5_Prison and Probation 100K'!J31*100</f>
        <v>30.523338048090526</v>
      </c>
      <c r="AI32" s="285">
        <f>'4-5_Prison and Probation 100K'!AI31/'4-5_Prison and Probation 100K'!K31*100</f>
        <v>32.019149535342159</v>
      </c>
      <c r="AJ32" s="285">
        <f>'4-5_Prison and Probation 100K'!AJ31/'4-5_Prison and Probation 100K'!L31*100</f>
        <v>32.885722115648122</v>
      </c>
      <c r="AK32" s="285">
        <f>'4-5_Prison and Probation 100K'!AK31/'4-5_Prison and Probation 100K'!M31*100</f>
        <v>33.647122108660568</v>
      </c>
      <c r="AL32" s="285">
        <f>'4-5_Prison and Probation 100K'!AL31/'4-5_Prison and Probation 100K'!N31*100</f>
        <v>33.351528384279476</v>
      </c>
      <c r="AM32" s="285">
        <f>'4-5_Prison and Probation 100K'!AM31/'4-5_Prison and Probation 100K'!O31*100</f>
        <v>33.913269280706309</v>
      </c>
      <c r="AN32" s="346">
        <f t="shared" si="4"/>
        <v>11.106030497958102</v>
      </c>
      <c r="AO32" s="288" t="s">
        <v>3336</v>
      </c>
      <c r="AP32" s="133">
        <f>'4-5_Prison and Probation 100K'!AP31/'4-5_Prison and Probation 100K'!AH31*100</f>
        <v>46.802594995366078</v>
      </c>
      <c r="AQ32" s="133">
        <f>'4-5_Prison and Probation 100K'!AQ31/'4-5_Prison and Probation 100K'!AI31*100</f>
        <v>49.076517150395773</v>
      </c>
      <c r="AR32" s="133">
        <f>'4-5_Prison and Probation 100K'!AR31/'4-5_Prison and Probation 100K'!AJ31*100</f>
        <v>50.833333333333329</v>
      </c>
      <c r="AS32" s="133">
        <f>'4-5_Prison and Probation 100K'!AS31/'4-5_Prison and Probation 100K'!AK31*100</f>
        <v>39.568345323741006</v>
      </c>
      <c r="AT32" s="133">
        <f>'4-5_Prison and Probation 100K'!AT31/'4-5_Prison and Probation 100K'!AL31*100</f>
        <v>40.99836333878887</v>
      </c>
      <c r="AU32" s="133">
        <f>'4-5_Prison and Probation 100K'!AU31/'4-5_Prison and Probation 100K'!AM31*100</f>
        <v>49.157733537519142</v>
      </c>
      <c r="AV32" s="346">
        <f t="shared" si="20"/>
        <v>5.0320682910557508</v>
      </c>
      <c r="AW32" s="288" t="s">
        <v>3336</v>
      </c>
      <c r="AX32" s="285">
        <f>'4-5_Prison and Probation 100K'!AX31/'4-5_Prison and Probation 100K'!J31*100</f>
        <v>0.28288543140028288</v>
      </c>
      <c r="AY32" s="285">
        <f>'4-5_Prison and Probation 100K'!AY31/'4-5_Prison and Probation 100K'!K31*100</f>
        <v>0.4505773021684033</v>
      </c>
      <c r="AZ32" s="285">
        <f>'4-5_Prison and Probation 100K'!AZ31/'4-5_Prison and Probation 100K'!L31*100</f>
        <v>0.21923814743765419</v>
      </c>
      <c r="BA32" s="285">
        <f>'4-5_Prison and Probation 100K'!BA31/'4-5_Prison and Probation 100K'!M31*100</f>
        <v>8.0688542227003765E-2</v>
      </c>
      <c r="BB32" s="285">
        <f>'4-5_Prison and Probation 100K'!BB31/'4-5_Prison and Probation 100K'!N31*100</f>
        <v>0.13646288209606985</v>
      </c>
      <c r="BC32" s="285">
        <f>'4-5_Prison and Probation 100K'!BC31/'4-5_Prison and Probation 100K'!O31*100</f>
        <v>7.7901843676967009E-2</v>
      </c>
      <c r="BD32" s="346">
        <f t="shared" si="5"/>
        <v>-72.461698260192165</v>
      </c>
      <c r="BE32" s="288" t="s">
        <v>3336</v>
      </c>
      <c r="BF32" s="133">
        <f>'4-5_Prison and Probation 100K'!BF31</f>
        <v>217.54748943408995</v>
      </c>
      <c r="BG32" s="133">
        <f>'4-5_Prison and Probation 100K'!BG31</f>
        <v>206.70414591635961</v>
      </c>
      <c r="BH32" s="133">
        <f>'4-5_Prison and Probation 100K'!BH31</f>
        <v>198.00941346491729</v>
      </c>
      <c r="BI32" s="133">
        <f>'4-5_Prison and Probation 100K'!BI31</f>
        <v>174.74652357002881</v>
      </c>
      <c r="BJ32" s="133">
        <f>'4-5_Prison and Probation 100K'!BJ31</f>
        <v>175.99946424005606</v>
      </c>
      <c r="BK32" s="338">
        <f>'4-5_Prison and Probation 100K'!BK31</f>
        <v>169.34316767295735</v>
      </c>
      <c r="BL32" s="346">
        <f t="shared" si="21"/>
        <v>-22.158068514845809</v>
      </c>
      <c r="BM32" s="288" t="s">
        <v>3336</v>
      </c>
      <c r="BN32" s="133">
        <f>'4-5_Prison and Probation 100K'!BN31/'4-5_Prison and Probation 100K'!BF31*100</f>
        <v>33.912556053811663</v>
      </c>
      <c r="BO32" s="133">
        <f>'4-5_Prison and Probation 100K'!BO31/'4-5_Prison and Probation 100K'!BG31*100</f>
        <v>38.181641762080346</v>
      </c>
      <c r="BP32" s="133">
        <f>'4-5_Prison and Probation 100K'!BP31/'4-5_Prison and Probation 100K'!BH31*100</f>
        <v>39.622075584883028</v>
      </c>
      <c r="BQ32" s="133">
        <f>'4-5_Prison and Probation 100K'!BQ31/'4-5_Prison and Probation 100K'!BI31*100</f>
        <v>40.779744566435134</v>
      </c>
      <c r="BR32" s="133">
        <f>'4-5_Prison and Probation 100K'!BR31/'4-5_Prison and Probation 100K'!BJ31*100</f>
        <v>40.294732211591331</v>
      </c>
      <c r="BS32" s="338">
        <f>'4-5_Prison and Probation 100K'!BS31/'4-5_Prison and Probation 100K'!BK31*100</f>
        <v>39.437896645512247</v>
      </c>
      <c r="BT32" s="346">
        <f t="shared" si="22"/>
        <v>16.292905149741884</v>
      </c>
      <c r="BU32" s="288" t="s">
        <v>3336</v>
      </c>
      <c r="BV32" s="285" t="e">
        <f>'4-5_Prison and Probation 100K'!BV31/'4-5_Prison and Probation 100K'!BF31*100</f>
        <v>#VALUE!</v>
      </c>
      <c r="BW32" s="285" t="e">
        <f>'4-5_Prison and Probation 100K'!BW31/'4-5_Prison and Probation 100K'!BG31*100</f>
        <v>#VALUE!</v>
      </c>
      <c r="BX32" s="285" t="e">
        <f>'4-5_Prison and Probation 100K'!BX31/'4-5_Prison and Probation 100K'!BH31*100</f>
        <v>#VALUE!</v>
      </c>
      <c r="BY32" s="285" t="e">
        <f>'4-5_Prison and Probation 100K'!BY31/'4-5_Prison and Probation 100K'!BI31*100</f>
        <v>#VALUE!</v>
      </c>
      <c r="BZ32" s="285" t="e">
        <f>'4-5_Prison and Probation 100K'!BZ31/'4-5_Prison and Probation 100K'!BJ31*100</f>
        <v>#VALUE!</v>
      </c>
      <c r="CA32" s="285" t="e">
        <f>'4-5_Prison and Probation 100K'!CA31/'4-5_Prison and Probation 100K'!BK31*100</f>
        <v>#VALUE!</v>
      </c>
      <c r="CB32" s="346" t="e">
        <f t="shared" si="6"/>
        <v>#VALUE!</v>
      </c>
      <c r="CC32" s="288" t="s">
        <v>3336</v>
      </c>
      <c r="CD32" s="285" t="e">
        <f>'4-5_Prison and Probation 100K'!CD31/'4-5_Prison and Probation 100K'!BF31*100</f>
        <v>#VALUE!</v>
      </c>
      <c r="CE32" s="285" t="e">
        <f>'4-5_Prison and Probation 100K'!CE31/'4-5_Prison and Probation 100K'!BG31*100</f>
        <v>#VALUE!</v>
      </c>
      <c r="CF32" s="285" t="e">
        <f>'4-5_Prison and Probation 100K'!CF31/'4-5_Prison and Probation 100K'!BH31*100</f>
        <v>#VALUE!</v>
      </c>
      <c r="CG32" s="285" t="e">
        <f>'4-5_Prison and Probation 100K'!CG31/'4-5_Prison and Probation 100K'!BI31*100</f>
        <v>#VALUE!</v>
      </c>
      <c r="CH32" s="285" t="e">
        <f>'4-5_Prison and Probation 100K'!CH31/'4-5_Prison and Probation 100K'!BJ31*100</f>
        <v>#VALUE!</v>
      </c>
      <c r="CI32" s="285" t="e">
        <f>'4-5_Prison and Probation 100K'!CI31/'4-5_Prison and Probation 100K'!BK31*100</f>
        <v>#VALUE!</v>
      </c>
      <c r="CJ32" s="346" t="e">
        <f t="shared" si="7"/>
        <v>#VALUE!</v>
      </c>
      <c r="CK32" s="288" t="s">
        <v>3336</v>
      </c>
      <c r="CL32" s="285" t="e">
        <f>'4-5_Prison and Probation 100K'!CL31/'4-5_Prison and Probation 100K'!CD31*100</f>
        <v>#VALUE!</v>
      </c>
      <c r="CM32" s="285" t="e">
        <f>'4-5_Prison and Probation 100K'!CM31/'4-5_Prison and Probation 100K'!CE31*100</f>
        <v>#VALUE!</v>
      </c>
      <c r="CN32" s="285" t="e">
        <f>'4-5_Prison and Probation 100K'!CN31/'4-5_Prison and Probation 100K'!CF31*100</f>
        <v>#VALUE!</v>
      </c>
      <c r="CO32" s="285" t="e">
        <f>'4-5_Prison and Probation 100K'!CO31/'4-5_Prison and Probation 100K'!CG31*100</f>
        <v>#VALUE!</v>
      </c>
      <c r="CP32" s="285" t="e">
        <f>'4-5_Prison and Probation 100K'!CP31/'4-5_Prison and Probation 100K'!CH31*100</f>
        <v>#VALUE!</v>
      </c>
      <c r="CQ32" s="285" t="e">
        <f>'4-5_Prison and Probation 100K'!CQ31/'4-5_Prison and Probation 100K'!CI31*100</f>
        <v>#VALUE!</v>
      </c>
      <c r="CR32" s="346" t="e">
        <f t="shared" si="8"/>
        <v>#VALUE!</v>
      </c>
      <c r="CS32" s="288" t="s">
        <v>3336</v>
      </c>
      <c r="CT32" s="285" t="e">
        <f>'4-5_Prison and Probation 100K'!CT31/'4-5_Prison and Probation 100K'!BF31*100</f>
        <v>#VALUE!</v>
      </c>
      <c r="CU32" s="285" t="e">
        <f>'4-5_Prison and Probation 100K'!CU31/'4-5_Prison and Probation 100K'!BG31*100</f>
        <v>#VALUE!</v>
      </c>
      <c r="CV32" s="285" t="e">
        <f>'4-5_Prison and Probation 100K'!CV31/'4-5_Prison and Probation 100K'!BH31*100</f>
        <v>#VALUE!</v>
      </c>
      <c r="CW32" s="285" t="e">
        <f>'4-5_Prison and Probation 100K'!CW31/'4-5_Prison and Probation 100K'!BI31*100</f>
        <v>#VALUE!</v>
      </c>
      <c r="CX32" s="285" t="e">
        <f>'4-5_Prison and Probation 100K'!CX31/'4-5_Prison and Probation 100K'!BJ31*100</f>
        <v>#VALUE!</v>
      </c>
      <c r="CY32" s="285" t="e">
        <f>'4-5_Prison and Probation 100K'!CY31/'4-5_Prison and Probation 100K'!BK31*100</f>
        <v>#VALUE!</v>
      </c>
      <c r="CZ32" s="346" t="e">
        <f t="shared" si="9"/>
        <v>#VALUE!</v>
      </c>
      <c r="DA32" s="288" t="s">
        <v>3336</v>
      </c>
      <c r="DB32" s="133">
        <f>'4-5_Prison and Probation'!DP31/C32*100</f>
        <v>214.76310919749889</v>
      </c>
      <c r="DC32" s="133">
        <f>'4-5_Prison and Probation'!DQ31/D32*100</f>
        <v>209.45191110077079</v>
      </c>
      <c r="DD32" s="133">
        <f>'4-5_Prison and Probation'!DR31/E32*100</f>
        <v>196.20788810745805</v>
      </c>
      <c r="DE32" s="133">
        <f>'4-5_Prison and Probation'!DS31/F32*100</f>
        <v>174.88356431224145</v>
      </c>
      <c r="DF32" s="133" t="e">
        <f>'4-5_Prison and Probation'!DT31/G32*100</f>
        <v>#VALUE!</v>
      </c>
      <c r="DG32" s="133" t="e">
        <f>'4-5_Prison and Probation'!DU31/H32*100</f>
        <v>#VALUE!</v>
      </c>
      <c r="DH32" s="346" t="e">
        <f t="shared" si="10"/>
        <v>#VALUE!</v>
      </c>
      <c r="DI32" s="288" t="s">
        <v>3336</v>
      </c>
      <c r="DJ32" s="285">
        <f>'4-5_Prison and Probation 100K'!DJ31/'4-5_Prison and Probation 100K'!DB31*100</f>
        <v>5.6780543200529957E-2</v>
      </c>
      <c r="DK32" s="285">
        <f>'4-5_Prison and Probation 100K'!DK31/'4-5_Prison and Probation 100K'!DC31*100</f>
        <v>5.7454754380925024E-2</v>
      </c>
      <c r="DL32" s="285">
        <f>'4-5_Prison and Probation 100K'!DL31/'4-5_Prison and Probation 100K'!DD31*100</f>
        <v>0.12107759055594793</v>
      </c>
      <c r="DM32" s="285">
        <f>'4-5_Prison and Probation 100K'!DM31/'4-5_Prison and Probation 100K'!DE31*100</f>
        <v>6.7166685324079253E-2</v>
      </c>
      <c r="DN32" s="285" t="e">
        <f>'4-5_Prison and Probation 100K'!DN31/'4-5_Prison and Probation 100K'!DF31*100</f>
        <v>#VALUE!</v>
      </c>
      <c r="DO32" s="285" t="e">
        <f>'4-5_Prison and Probation 100K'!DO31/'4-5_Prison and Probation 100K'!DG31*100</f>
        <v>#VALUE!</v>
      </c>
      <c r="DP32" s="346" t="e">
        <f t="shared" si="11"/>
        <v>#VALUE!</v>
      </c>
      <c r="DQ32" s="288" t="s">
        <v>3336</v>
      </c>
      <c r="DR32" s="285">
        <f>'4-5_Prison and Probation 100K'!DR31/'4-5_Prison and Probation 100K'!DJ31*100</f>
        <v>66.666666666666657</v>
      </c>
      <c r="DS32" s="285">
        <f>'4-5_Prison and Probation 100K'!DS31/'4-5_Prison and Probation 100K'!DK31*100</f>
        <v>66.666666666666657</v>
      </c>
      <c r="DT32" s="285">
        <f>'4-5_Prison and Probation 100K'!DT31/'4-5_Prison and Probation 100K'!DL31*100</f>
        <v>91.666666666666671</v>
      </c>
      <c r="DU32" s="285">
        <f>'4-5_Prison and Probation 100K'!DU31/'4-5_Prison and Probation 100K'!DM31*100</f>
        <v>100</v>
      </c>
      <c r="DV32" s="285" t="e">
        <f>'4-5_Prison and Probation 100K'!DV31/'4-5_Prison and Probation 100K'!DN31*100</f>
        <v>#VALUE!</v>
      </c>
      <c r="DW32" s="285" t="e">
        <f>'4-5_Prison and Probation 100K'!DW31/'4-5_Prison and Probation 100K'!DO31*100</f>
        <v>#VALUE!</v>
      </c>
      <c r="DX32" s="346" t="e">
        <f t="shared" si="12"/>
        <v>#VALUE!</v>
      </c>
      <c r="DY32" s="288" t="s">
        <v>3336</v>
      </c>
      <c r="DZ32" s="285" t="e">
        <f>'4-5_Prison and Probation 100K'!DZ31/'4-5_Prison and Probation 100K'!DR31*100</f>
        <v>#VALUE!</v>
      </c>
      <c r="EA32" s="285" t="e">
        <f>'4-5_Prison and Probation 100K'!EA31/'4-5_Prison and Probation 100K'!DS31*100</f>
        <v>#VALUE!</v>
      </c>
      <c r="EB32" s="285">
        <f>'4-5_Prison and Probation 100K'!EB31/'4-5_Prison and Probation 100K'!DT31*100</f>
        <v>100</v>
      </c>
      <c r="EC32" s="285">
        <f>'4-5_Prison and Probation 100K'!EC31/'4-5_Prison and Probation 100K'!DU31*100</f>
        <v>0</v>
      </c>
      <c r="ED32" s="285" t="e">
        <f>'4-5_Prison and Probation 100K'!ED31/'4-5_Prison and Probation 100K'!DV31*100</f>
        <v>#VALUE!</v>
      </c>
      <c r="EE32" s="285" t="e">
        <f>'4-5_Prison and Probation 100K'!EE31/'4-5_Prison and Probation 100K'!DW31*100</f>
        <v>#VALUE!</v>
      </c>
      <c r="EF32" s="346" t="e">
        <f t="shared" si="13"/>
        <v>#VALUE!</v>
      </c>
      <c r="EG32" s="288" t="s">
        <v>3336</v>
      </c>
      <c r="EH32" s="285">
        <f>'4-5_Prison and Probation 100K'!EH31/'4-5_Prison and Probation 100K'!DB31*100</f>
        <v>99.943219456799483</v>
      </c>
      <c r="EI32" s="285">
        <f>'4-5_Prison and Probation 100K'!EI31/'4-5_Prison and Probation 100K'!DC31*100</f>
        <v>99.942545245619058</v>
      </c>
      <c r="EJ32" s="285">
        <f>'4-5_Prison and Probation 100K'!EJ31/'4-5_Prison and Probation 100K'!DD31*100</f>
        <v>99.878922409444044</v>
      </c>
      <c r="EK32" s="285">
        <f>'4-5_Prison and Probation 100K'!EK31/'4-5_Prison and Probation 100K'!DE31*100</f>
        <v>99.932833314675918</v>
      </c>
      <c r="EL32" s="285" t="e">
        <f>'4-5_Prison and Probation 100K'!EL31/'4-5_Prison and Probation 100K'!DF31*100</f>
        <v>#VALUE!</v>
      </c>
      <c r="EM32" s="285" t="e">
        <f>'4-5_Prison and Probation 100K'!EM31/'4-5_Prison and Probation 100K'!DG31*100</f>
        <v>#VALUE!</v>
      </c>
      <c r="EN32" s="346" t="e">
        <f t="shared" si="14"/>
        <v>#VALUE!</v>
      </c>
      <c r="EO32" s="288" t="s">
        <v>3336</v>
      </c>
      <c r="EP32" s="285">
        <f>'4-5_Prison and Probation 100K'!EP31/'4-5_Prison and Probation 100K'!EH31*100</f>
        <v>18.46416059085314</v>
      </c>
      <c r="EQ32" s="285">
        <f>'4-5_Prison and Probation 100K'!EQ31/'4-5_Prison and Probation 100K'!EI31*100</f>
        <v>19.948260994538664</v>
      </c>
      <c r="ER32" s="285">
        <f>'4-5_Prison and Probation 100K'!ER31/'4-5_Prison and Probation 100K'!EJ31*100</f>
        <v>19.486816850186887</v>
      </c>
      <c r="ES32" s="285">
        <f>'4-5_Prison and Probation 100K'!ES31/'4-5_Prison and Probation 100K'!EK31*100</f>
        <v>18.29281953623838</v>
      </c>
      <c r="ET32" s="285">
        <f>'4-5_Prison and Probation 100K'!ET31/'4-5_Prison and Probation 100K'!EL31*100</f>
        <v>21.96961295331041</v>
      </c>
      <c r="EU32" s="285">
        <f>'4-5_Prison and Probation 100K'!EU31/'4-5_Prison and Probation 100K'!EM31*100</f>
        <v>21.906777170399103</v>
      </c>
      <c r="EV32" s="346">
        <f t="shared" si="15"/>
        <v>18.644858305940986</v>
      </c>
      <c r="EW32" s="288" t="s">
        <v>3336</v>
      </c>
      <c r="EX32" s="285">
        <f>'4-5_Prison and Probation 100K'!EX31/'4-5_Prison and Probation 100K'!EH31*100</f>
        <v>67.730328567370506</v>
      </c>
      <c r="EY32" s="285">
        <f>'4-5_Prison and Probation 100K'!EY31/'4-5_Prison and Probation 100K'!EI31*100</f>
        <v>70.355466130114024</v>
      </c>
      <c r="EZ32" s="285">
        <f>'4-5_Prison and Probation 100K'!EZ31/'4-5_Prison and Probation 100K'!EJ31*100</f>
        <v>70.815233862006266</v>
      </c>
      <c r="FA32" s="285">
        <f>'4-5_Prison and Probation 100K'!FA31/'4-5_Prison and Probation 100K'!EK31*100</f>
        <v>74.705948246891452</v>
      </c>
      <c r="FB32" s="285">
        <f>'4-5_Prison and Probation 100K'!FB31/'4-5_Prison and Probation 100K'!EL31*100</f>
        <v>65.931019185982038</v>
      </c>
      <c r="FC32" s="285">
        <f>'4-5_Prison and Probation 100K'!FC31/'4-5_Prison and Probation 100K'!EM31*100</f>
        <v>66.237583024745788</v>
      </c>
      <c r="FD32" s="346">
        <f t="shared" si="16"/>
        <v>-2.2039543793736414</v>
      </c>
      <c r="FE32" s="288" t="s">
        <v>3336</v>
      </c>
      <c r="FF32" s="285" t="e">
        <f>'4-5_Prison and Probation 100K'!FF31/'4-5_Prison and Probation 100K'!EH31*100</f>
        <v>#VALUE!</v>
      </c>
      <c r="FG32" s="285" t="e">
        <f>'4-5_Prison and Probation 100K'!FG31/'4-5_Prison and Probation 100K'!EI31*100</f>
        <v>#VALUE!</v>
      </c>
      <c r="FH32" s="285" t="e">
        <f>'4-5_Prison and Probation 100K'!FH31/'4-5_Prison and Probation 100K'!EJ31*100</f>
        <v>#VALUE!</v>
      </c>
      <c r="FI32" s="285" t="e">
        <f>'4-5_Prison and Probation 100K'!FI31/'4-5_Prison and Probation 100K'!EK31*100</f>
        <v>#VALUE!</v>
      </c>
      <c r="FJ32" s="285">
        <f>'4-5_Prison and Probation 100K'!FJ31/'4-5_Prison and Probation 100K'!EL31*100</f>
        <v>0.69868027059997784</v>
      </c>
      <c r="FK32" s="285">
        <f>'4-5_Prison and Probation 100K'!FK31/'4-5_Prison and Probation 100K'!EM31*100</f>
        <v>0.68183154058661011</v>
      </c>
      <c r="FL32" s="346" t="e">
        <f t="shared" si="17"/>
        <v>#VALUE!</v>
      </c>
      <c r="FM32" s="288" t="s">
        <v>3336</v>
      </c>
      <c r="FN32" s="285" t="e">
        <f>'4-5_Prison and Probation 100K'!FN31/'4-5_Prison and Probation 100K'!FF31*100</f>
        <v>#VALUE!</v>
      </c>
      <c r="FO32" s="285" t="e">
        <f>'4-5_Prison and Probation 100K'!FO31/'4-5_Prison and Probation 100K'!FG31*100</f>
        <v>#VALUE!</v>
      </c>
      <c r="FP32" s="285" t="e">
        <f>'4-5_Prison and Probation 100K'!FP31/'4-5_Prison and Probation 100K'!FH31*100</f>
        <v>#VALUE!</v>
      </c>
      <c r="FQ32" s="285" t="e">
        <f>'4-5_Prison and Probation 100K'!FQ31/'4-5_Prison and Probation 100K'!FI31*100</f>
        <v>#VALUE!</v>
      </c>
      <c r="FR32" s="285">
        <f>'4-5_Prison and Probation 100K'!FR31/'4-5_Prison and Probation 100K'!FJ31*100</f>
        <v>96.825396825396808</v>
      </c>
      <c r="FS32" s="285">
        <f>'4-5_Prison and Probation 100K'!FS31/'4-5_Prison and Probation 100K'!FK31*100</f>
        <v>95.689655172413808</v>
      </c>
      <c r="FT32" s="346" t="e">
        <f t="shared" si="18"/>
        <v>#VALUE!</v>
      </c>
      <c r="FU32" s="288" t="s">
        <v>3336</v>
      </c>
      <c r="FV32" s="285">
        <f>'4-5_Prison and Probation 100K'!FV31/'4-5_Prison and Probation 100K'!EH31*100</f>
        <v>13.862323643594356</v>
      </c>
      <c r="FW32" s="285">
        <f>'4-5_Prison and Probation 100K'!FW31/'4-5_Prison and Probation 100K'!EI31*100</f>
        <v>9.7537606591932562</v>
      </c>
      <c r="FX32" s="285">
        <f>'4-5_Prison and Probation 100K'!FX31/'4-5_Prison and Probation 100K'!EJ31*100</f>
        <v>9.8191736539044356</v>
      </c>
      <c r="FY32" s="285">
        <f>'4-5_Prison and Probation 100K'!FY31/'4-5_Prison and Probation 100K'!EK31*100</f>
        <v>7.0684440461521243</v>
      </c>
      <c r="FZ32" s="285">
        <f>'4-5_Prison and Probation 100K'!FZ31/'4-5_Prison and Probation 100K'!EL31*100</f>
        <v>11.400687590107573</v>
      </c>
      <c r="GA32" s="285">
        <f>'4-5_Prison and Probation 100K'!GA31/'4-5_Prison and Probation 100K'!EM31*100</f>
        <v>11.48533474401928</v>
      </c>
      <c r="GB32" s="346">
        <f t="shared" si="19"/>
        <v>-17.147117328150529</v>
      </c>
      <c r="GC32" s="288" t="s">
        <v>3336</v>
      </c>
      <c r="GE32" s="133">
        <f>'4-5_Prison and Probation'!HA31/'4-5_Prison and Probation 100K'!$G31*100</f>
        <v>51.892066823665481</v>
      </c>
      <c r="GF32" s="285">
        <f>'4-5_Prison and Probation 100K'!GF31/'4-5_Prison and Probation 100K'!GE31*100</f>
        <v>17.978366281238344</v>
      </c>
      <c r="GG32" s="285">
        <f>'4-5_Prison and Probation 100K'!GG31/'4-5_Prison and Probation 100K'!GE31*100</f>
        <v>7.6300610717140505E-2</v>
      </c>
      <c r="GH32" s="285">
        <f>'4-5_Prison and Probation 100K'!GH31/'4-5_Prison and Probation 100K'!GE31*100</f>
        <v>45.58000745990303</v>
      </c>
      <c r="GI32" s="285">
        <f>'4-5_Prison and Probation 100K'!GI31/'4-5_Prison and Probation 100K'!GH31*100</f>
        <v>40.99836333878887</v>
      </c>
      <c r="GJ32" s="288" t="s">
        <v>3336</v>
      </c>
      <c r="GK32" s="133" t="e">
        <f>'4-5_Prison and Probation'!HG31/'4-5_Prison and Probation 100K'!$G31*100</f>
        <v>#VALUE!</v>
      </c>
      <c r="GL32" s="285" t="e">
        <f>'4-5_Prison and Probation 100K'!GL31/'4-5_Prison and Probation 100K'!GK31*100</f>
        <v>#VALUE!</v>
      </c>
      <c r="GM32" s="285" t="e">
        <f>'4-5_Prison and Probation 100K'!GM31/'4-5_Prison and Probation 100K'!GK31*100</f>
        <v>#VALUE!</v>
      </c>
      <c r="GN32" s="285" t="e">
        <f>'4-5_Prison and Probation 100K'!GN31/'4-5_Prison and Probation 100K'!GK31*100</f>
        <v>#VALUE!</v>
      </c>
      <c r="GO32" s="285" t="e">
        <f>'4-5_Prison and Probation 100K'!GO31/'4-5_Prison and Probation 100K'!GN31*100</f>
        <v>#VALUE!</v>
      </c>
      <c r="GP32" s="288" t="s">
        <v>3336</v>
      </c>
      <c r="GQ32" s="133">
        <f>'4-5_Prison and Probation'!HM31/'4-5_Prison and Probation 100K'!$G31*100</f>
        <v>3.6001210105191279</v>
      </c>
      <c r="GR32" s="285" t="e">
        <f>'4-5_Prison and Probation 100K'!GR31/'4-5_Prison and Probation 100K'!GQ31*100</f>
        <v>#VALUE!</v>
      </c>
      <c r="GS32" s="285" t="e">
        <f>'4-5_Prison and Probation 100K'!GS31/'4-5_Prison and Probation 100K'!GQ31*100</f>
        <v>#VALUE!</v>
      </c>
      <c r="GT32" s="285" t="e">
        <f>'4-5_Prison and Probation 100K'!GT31/'4-5_Prison and Probation 100K'!GQ31*100</f>
        <v>#VALUE!</v>
      </c>
      <c r="GU32" s="285" t="e">
        <f>'4-5_Prison and Probation 100K'!GU31/'4-5_Prison and Probation 100K'!GT31*100</f>
        <v>#VALUE!</v>
      </c>
      <c r="GV32" s="288" t="s">
        <v>3336</v>
      </c>
      <c r="GW32" s="133">
        <f>'4-5_Prison and Probation'!HS31/'4-5_Prison and Probation 100K'!$G31*100</f>
        <v>7.3937969140769182</v>
      </c>
      <c r="GX32" s="285" t="e">
        <f>'4-5_Prison and Probation 100K'!GX31/'4-5_Prison and Probation 100K'!GW31*100</f>
        <v>#VALUE!</v>
      </c>
      <c r="GY32" s="285" t="e">
        <f>'4-5_Prison and Probation 100K'!GY31/'4-5_Prison and Probation 100K'!GW31*100</f>
        <v>#VALUE!</v>
      </c>
      <c r="GZ32" s="285" t="e">
        <f>'4-5_Prison and Probation 100K'!GZ31/'4-5_Prison and Probation 100K'!GW31*100</f>
        <v>#VALUE!</v>
      </c>
      <c r="HA32" s="285" t="e">
        <f>'4-5_Prison and Probation 100K'!HA31/'4-5_Prison and Probation 100K'!GZ31*100</f>
        <v>#VALUE!</v>
      </c>
      <c r="HB32" s="288" t="s">
        <v>3336</v>
      </c>
      <c r="HC32" s="133" t="e">
        <f>'4-5_Prison and Probation'!HY31/'4-5_Prison and Probation 100K'!$G31*100</f>
        <v>#VALUE!</v>
      </c>
      <c r="HD32" s="285" t="e">
        <f>'4-5_Prison and Probation 100K'!HD31/'4-5_Prison and Probation 100K'!HC31*100</f>
        <v>#VALUE!</v>
      </c>
      <c r="HE32" s="285" t="e">
        <f>'4-5_Prison and Probation 100K'!HE31/'4-5_Prison and Probation 100K'!HC31*100</f>
        <v>#VALUE!</v>
      </c>
      <c r="HF32" s="285" t="e">
        <f>'4-5_Prison and Probation 100K'!HF31/'4-5_Prison and Probation 100K'!HC31*100</f>
        <v>#VALUE!</v>
      </c>
      <c r="HG32" s="285" t="e">
        <f>'4-5_Prison and Probation 100K'!HG31/'4-5_Prison and Probation 100K'!HF31*100</f>
        <v>#VALUE!</v>
      </c>
      <c r="HH32" s="288" t="s">
        <v>3336</v>
      </c>
      <c r="HI32" s="133" t="e">
        <f>'4-5_Prison and Probation'!IE31/'4-5_Prison and Probation 100K'!$G31*100</f>
        <v>#VALUE!</v>
      </c>
      <c r="HJ32" s="285" t="e">
        <f>'4-5_Prison and Probation 100K'!HJ31/'4-5_Prison and Probation 100K'!HI31*100</f>
        <v>#VALUE!</v>
      </c>
      <c r="HK32" s="285" t="e">
        <f>'4-5_Prison and Probation 100K'!HK31/'4-5_Prison and Probation 100K'!HI31*100</f>
        <v>#VALUE!</v>
      </c>
      <c r="HL32" s="285" t="e">
        <f>'4-5_Prison and Probation 100K'!HL31/'4-5_Prison and Probation 100K'!HI31*100</f>
        <v>#VALUE!</v>
      </c>
      <c r="HM32" s="285" t="e">
        <f>'4-5_Prison and Probation 100K'!HM31/'4-5_Prison and Probation 100K'!HL31*100</f>
        <v>#VALUE!</v>
      </c>
      <c r="HN32" s="288" t="s">
        <v>3336</v>
      </c>
      <c r="HO32" s="133">
        <f>'4-5_Prison and Probation'!IK31/'4-5_Prison and Probation 100K'!$G31*100</f>
        <v>4.3936960719776454</v>
      </c>
      <c r="HP32" s="285" t="e">
        <f>'4-5_Prison and Probation 100K'!HP31/'4-5_Prison and Probation 100K'!HO31*100</f>
        <v>#VALUE!</v>
      </c>
      <c r="HQ32" s="285" t="e">
        <f>'4-5_Prison and Probation 100K'!HQ31/'4-5_Prison and Probation 100K'!HO31*100</f>
        <v>#VALUE!</v>
      </c>
      <c r="HR32" s="285" t="e">
        <f>'4-5_Prison and Probation 100K'!HR31/'4-5_Prison and Probation 100K'!HO31*100</f>
        <v>#VALUE!</v>
      </c>
      <c r="HS32" s="285" t="e">
        <f>'4-5_Prison and Probation 100K'!HS31/'4-5_Prison and Probation 100K'!HR31*100</f>
        <v>#VALUE!</v>
      </c>
      <c r="HT32" s="288" t="s">
        <v>3336</v>
      </c>
      <c r="HU32" s="133" t="e">
        <f>'4-5_Prison and Probation'!IQ31/'4-5_Prison and Probation 100K'!$G31*100</f>
        <v>#VALUE!</v>
      </c>
      <c r="HV32" s="285" t="e">
        <f>'4-5_Prison and Probation 100K'!HV31/'4-5_Prison and Probation 100K'!HU31*100</f>
        <v>#VALUE!</v>
      </c>
      <c r="HW32" s="285" t="e">
        <f>'4-5_Prison and Probation 100K'!HW31/'4-5_Prison and Probation 100K'!HU31*100</f>
        <v>#VALUE!</v>
      </c>
      <c r="HX32" s="285" t="e">
        <f>'4-5_Prison and Probation 100K'!HX31/'4-5_Prison and Probation 100K'!HU31*100</f>
        <v>#VALUE!</v>
      </c>
      <c r="HY32" s="285" t="e">
        <f>'4-5_Prison and Probation 100K'!HY31/'4-5_Prison and Probation 100K'!HX31*100</f>
        <v>#VALUE!</v>
      </c>
      <c r="HZ32" s="288" t="s">
        <v>3336</v>
      </c>
      <c r="IA32" s="133">
        <f>'4-5_Prison and Probation'!IW31/'4-5_Prison and Probation 100K'!$G31*100</f>
        <v>4.3936960719776454</v>
      </c>
      <c r="IB32" s="285" t="e">
        <f>'4-5_Prison and Probation 100K'!IB31/'4-5_Prison and Probation 100K'!IA31*100</f>
        <v>#VALUE!</v>
      </c>
      <c r="IC32" s="285" t="e">
        <f>'4-5_Prison and Probation 100K'!IC31/'4-5_Prison and Probation 100K'!IA31*100</f>
        <v>#VALUE!</v>
      </c>
      <c r="ID32" s="285" t="e">
        <f>'4-5_Prison and Probation 100K'!ID31/'4-5_Prison and Probation 100K'!IA31*100</f>
        <v>#VALUE!</v>
      </c>
      <c r="IE32" s="285" t="e">
        <f>'4-5_Prison and Probation 100K'!IE31/'4-5_Prison and Probation 100K'!ID31*100</f>
        <v>#VALUE!</v>
      </c>
      <c r="IF32" s="288" t="s">
        <v>3336</v>
      </c>
      <c r="IG32" s="133">
        <f>'4-5_Prison and Probation'!JC31/'4-5_Prison and Probation 100K'!$G31*100</f>
        <v>1.9936153982982268</v>
      </c>
      <c r="IH32" s="285" t="e">
        <f>'4-5_Prison and Probation 100K'!IH31/'4-5_Prison and Probation 100K'!IG31*100</f>
        <v>#VALUE!</v>
      </c>
      <c r="II32" s="285" t="e">
        <f>'4-5_Prison and Probation 100K'!II31/'4-5_Prison and Probation 100K'!IG31*100</f>
        <v>#VALUE!</v>
      </c>
      <c r="IJ32" s="285" t="e">
        <f>'4-5_Prison and Probation 100K'!IJ31/'4-5_Prison and Probation 100K'!IG31*100</f>
        <v>#VALUE!</v>
      </c>
      <c r="IK32" s="285" t="e">
        <f>'4-5_Prison and Probation 100K'!IK31/'4-5_Prison and Probation 100K'!IJ31*100</f>
        <v>#VALUE!</v>
      </c>
      <c r="IL32" s="288" t="s">
        <v>3336</v>
      </c>
      <c r="IM32" s="133" t="e">
        <f>'4-5_Prison and Probation'!JI31/'4-5_Prison and Probation 100K'!$G31*100</f>
        <v>#VALUE!</v>
      </c>
      <c r="IN32" s="285" t="e">
        <f>'4-5_Prison and Probation 100K'!IN31/'4-5_Prison and Probation 100K'!IM31*100</f>
        <v>#VALUE!</v>
      </c>
      <c r="IO32" s="285" t="e">
        <f>'4-5_Prison and Probation 100K'!IO31/'4-5_Prison and Probation 100K'!IM31*100</f>
        <v>#VALUE!</v>
      </c>
      <c r="IP32" s="285" t="e">
        <f>'4-5_Prison and Probation 100K'!IP31/'4-5_Prison and Probation 100K'!IM31*100</f>
        <v>#VALUE!</v>
      </c>
      <c r="IQ32" s="285" t="e">
        <f>'4-5_Prison and Probation 100K'!IQ31/'4-5_Prison and Probation 100K'!IP31*100</f>
        <v>#VALUE!</v>
      </c>
      <c r="IR32" s="288" t="s">
        <v>3336</v>
      </c>
      <c r="IS32" s="133">
        <f>'4-5_Prison and Probation'!JO31/'4-5_Prison and Probation 100K'!$G31*100</f>
        <v>12.871400387071075</v>
      </c>
      <c r="IT32" s="285" t="e">
        <f>'4-5_Prison and Probation 100K'!IT31/'4-5_Prison and Probation 100K'!IS31*100</f>
        <v>#VALUE!</v>
      </c>
      <c r="IU32" s="285" t="e">
        <f>'4-5_Prison and Probation 100K'!IU31/'4-5_Prison and Probation 100K'!IS31*100</f>
        <v>#VALUE!</v>
      </c>
      <c r="IV32" s="285" t="e">
        <f>'4-5_Prison and Probation 100K'!IV31/'4-5_Prison and Probation 100K'!IS31*100</f>
        <v>#VALUE!</v>
      </c>
      <c r="IW32" s="285" t="e">
        <f>'4-5_Prison and Probation 100K'!IW31/'4-5_Prison and Probation 100K'!IV31*100</f>
        <v>#VALUE!</v>
      </c>
      <c r="IX32" s="381" t="s">
        <v>3336</v>
      </c>
      <c r="IY32" s="133">
        <f>'4-5_Prison and Probation'!KO31/'4-5_Prison and Probation 100K'!H31*100</f>
        <v>81.18838064828266</v>
      </c>
      <c r="IZ32" s="285">
        <f>'4-5_Prison and Probation'!AO31/'4-5_Prison and Probation'!KO31</f>
        <v>0.91029429145491081</v>
      </c>
      <c r="JA32" s="133">
        <f>'4-5_Prison and Probation 100K'!IZ31/'4-5_Prison and Probation 100K'!IY31*100</f>
        <v>91.183075286609139</v>
      </c>
      <c r="JB32" s="133">
        <f>'4-5_Prison and Probation 100K'!JA31/'4-5_Prison and Probation 100K'!IY31*100</f>
        <v>8.8169247133908524</v>
      </c>
      <c r="JC32" s="288" t="s">
        <v>3336</v>
      </c>
      <c r="JD32" s="285">
        <f>'4-5_Prison and Probation 100K'!JC31/'4-5_Prison and Probation 100K'!IY31*100</f>
        <v>5.5619903084741757</v>
      </c>
      <c r="JE32" s="285">
        <f>'4-5_Prison and Probation 100K'!JD31/'4-5_Prison and Probation 100K'!IY31*100</f>
        <v>0</v>
      </c>
      <c r="JF32" s="285">
        <f>'4-5_Prison and Probation 100K'!JE31/'4-5_Prison and Probation 100K'!JC31*100</f>
        <v>41.733956651083716</v>
      </c>
      <c r="JG32" s="285" t="e">
        <f>'4-5_Prison and Probation 100K'!JF31/'4-5_Prison and Probation 100K'!JD31*100</f>
        <v>#DIV/0!</v>
      </c>
      <c r="JH32" s="285">
        <f>'4-5_Prison and Probation 100K'!JG31/'4-5_Prison and Probation 100K'!JC31*100</f>
        <v>43.093922651933696</v>
      </c>
      <c r="JI32" s="285" t="e">
        <f>'4-5_Prison and Probation 100K'!JH31/'4-5_Prison and Probation 100K'!JD31*100</f>
        <v>#DIV/0!</v>
      </c>
      <c r="JJ32" s="285">
        <f>'4-5_Prison and Probation 100K'!JI31/'4-5_Prison and Probation 100K'!JC31*100</f>
        <v>15.172120696982574</v>
      </c>
      <c r="JK32" s="285" t="e">
        <f>'4-5_Prison and Probation 100K'!JJ31/'4-5_Prison and Probation 100K'!JD31*100</f>
        <v>#DIV/0!</v>
      </c>
      <c r="JL32" s="285">
        <f>'4-5_Prison and Probation 100K'!JK31/'4-5_Prison and Probation 100K'!IZ31*100</f>
        <v>93.900194426441985</v>
      </c>
      <c r="JM32" s="285">
        <f>'4-5_Prison and Probation 100K'!JL31/'4-5_Prison and Probation 100K'!JA31*100</f>
        <v>100</v>
      </c>
      <c r="JN32" s="288" t="s">
        <v>3336</v>
      </c>
      <c r="JO32" s="285">
        <f>'4-5_Prison and Probation 100K'!JN31/'4-5_Prison and Probation 100K'!JK31*100</f>
        <v>4.0527855999116564</v>
      </c>
      <c r="JP32" s="285">
        <f>'4-5_Prison and Probation 100K'!JO31/'4-5_Prison and Probation 100K'!JL31</f>
        <v>0</v>
      </c>
      <c r="JQ32" s="285">
        <f>'4-5_Prison and Probation 100K'!JP31/'4-5_Prison and Probation 100K'!JK31*100</f>
        <v>73.830821047981914</v>
      </c>
      <c r="JR32" s="285">
        <f>'4-5_Prison and Probation 100K'!JQ31/'4-5_Prison and Probation 100K'!JL31*100</f>
        <v>0</v>
      </c>
      <c r="JS32" s="285">
        <f>'4-5_Prison and Probation 100K'!JR31/'4-5_Prison and Probation 100K'!JK31*100</f>
        <v>14.65683838551157</v>
      </c>
      <c r="JT32" s="285">
        <f>'4-5_Prison and Probation 100K'!JS31/'4-5_Prison and Probation 100K'!JL31*100</f>
        <v>0</v>
      </c>
      <c r="JU32" s="288" t="s">
        <v>3336</v>
      </c>
      <c r="JV32" s="285" t="e">
        <f>'4-5_Prison and Probation 100K'!JU31/'4-5_Prison and Probation 100K'!JK31*100</f>
        <v>#VALUE!</v>
      </c>
      <c r="JW32" s="285">
        <f>'4-5_Prison and Probation 100K'!JV31/'4-5_Prison and Probation 100K'!JL31*100</f>
        <v>32.975871313672918</v>
      </c>
      <c r="JX32" s="285" t="e">
        <f>'4-5_Prison and Probation 100K'!JW31/'4-5_Prison and Probation 100K'!JK31*100</f>
        <v>#VALUE!</v>
      </c>
      <c r="JY32" s="285">
        <f>'4-5_Prison and Probation 100K'!JX31/'4-5_Prison and Probation 100K'!JL31*100</f>
        <v>0</v>
      </c>
      <c r="JZ32" s="285" t="e">
        <f>'4-5_Prison and Probation 100K'!JY31/'4-5_Prison and Probation 100K'!JK31*100</f>
        <v>#VALUE!</v>
      </c>
      <c r="KA32" s="285">
        <f>'4-5_Prison and Probation 100K'!JZ31/'4-5_Prison and Probation 100K'!JL31*100</f>
        <v>67.024128686327074</v>
      </c>
      <c r="KB32" s="288" t="s">
        <v>3336</v>
      </c>
      <c r="KC32" s="285" t="e">
        <f>'4-5_Prison and Probation 100K'!KB31/'4-5_Prison and Probation 100K'!JK31*100</f>
        <v>#VALUE!</v>
      </c>
      <c r="KD32" s="285">
        <f>'4-5_Prison and Probation 100K'!KC31/'4-5_Prison and Probation 100K'!JL31*100</f>
        <v>0</v>
      </c>
      <c r="KE32" s="285">
        <f>'4-5_Prison and Probation 100K'!KD31/'4-5_Prison and Probation 100K'!JK31*100</f>
        <v>7.4623157197283438</v>
      </c>
      <c r="KF32" s="285">
        <f>'4-5_Prison and Probation 100K'!KE31/'4-5_Prison and Probation 100K'!JL31*100</f>
        <v>0</v>
      </c>
      <c r="KG32" s="288" t="s">
        <v>3336</v>
      </c>
      <c r="KH32" s="285">
        <f>'4-5_Prison and Probation 100K'!KG31</f>
        <v>43.607917401610727</v>
      </c>
      <c r="KI32" s="285" t="e">
        <f>'4-5_Prison and Probation 100K'!KH31/'4-5_Prison and Probation 100K'!KG31*100</f>
        <v>#VALUE!</v>
      </c>
      <c r="KJ32" s="285" t="e">
        <f>'4-5_Prison and Probation 100K'!KI31/'4-5_Prison and Probation 100K'!KG31*100</f>
        <v>#VALUE!</v>
      </c>
      <c r="KK32" s="285" t="e">
        <f>'4-5_Prison and Probation 100K'!KJ31/'4-5_Prison and Probation 100K'!KG31*100</f>
        <v>#VALUE!</v>
      </c>
      <c r="KL32" s="285" t="e">
        <f>'4-5_Prison and Probation 100K'!KK31/'4-5_Prison and Probation 100K'!KJ31*100</f>
        <v>#VALUE!</v>
      </c>
      <c r="KM32" s="288" t="s">
        <v>3336</v>
      </c>
      <c r="KN32" s="285">
        <f>'4-5_Prison and Probation'!OZ31/G32*100</f>
        <v>127.03007630127439</v>
      </c>
      <c r="KO32" s="285">
        <f>'4-5_Prison and Probation 100K'!KN31/'4-5_Prison and Probation 100K'!KM31*100</f>
        <v>14.901721773579155</v>
      </c>
      <c r="KP32" s="285">
        <f>'4-5_Prison and Probation 100K'!KO31/'4-5_Prison and Probation 100K'!KM31*100</f>
        <v>0.83803138808471711</v>
      </c>
      <c r="KQ32" s="285">
        <f>'4-5_Prison and Probation 100K'!KP31/'4-5_Prison and Probation 100K'!KM31*100</f>
        <v>8.8983696480268151</v>
      </c>
      <c r="KR32" s="285" t="e">
        <f>'4-5_Prison and Probation 100K'!KQ31/'4-5_Prison and Probation 100K'!KP31*100</f>
        <v>#VALUE!</v>
      </c>
      <c r="KS32" s="288" t="s">
        <v>3336</v>
      </c>
      <c r="KT32" s="285">
        <f>'4-5_Prison and Probation'!PF31/G32*100</f>
        <v>128.21076114881023</v>
      </c>
      <c r="KU32" s="285">
        <f>'4-5_Prison and Probation'!PG31/'4-5_Prison and Probation'!PF31*100</f>
        <v>91.862922705314006</v>
      </c>
      <c r="KV32" s="285">
        <f>'4-5_Prison and Probation'!PH31/'4-5_Prison and Probation'!PF31*100</f>
        <v>9.208937198067634</v>
      </c>
      <c r="KW32" s="285" t="e">
        <f>'4-5_Prison and Probation'!PI31/'4-5_Prison and Probation'!PF31*100</f>
        <v>#VALUE!</v>
      </c>
      <c r="KX32" s="285" t="e">
        <f>'4-5_Prison and Probation'!PJ31/'4-5_Prison and Probation'!PF31*100</f>
        <v>#VALUE!</v>
      </c>
      <c r="KY32" s="285">
        <f>'4-5_Prison and Probation'!PK31/'4-5_Prison and Probation'!PF31*100</f>
        <v>0.43780193236714982</v>
      </c>
      <c r="KZ32" s="285" t="e">
        <f>'4-5_Prison and Probation'!PL31/'4-5_Prison and Probation'!PF31*100</f>
        <v>#VALUE!</v>
      </c>
      <c r="LA32" s="288" t="s">
        <v>3336</v>
      </c>
      <c r="LB32" s="285">
        <f>'4-5_Prison and Probation'!PN31/G32*100</f>
        <v>43.607917401610727</v>
      </c>
      <c r="LC32" s="285">
        <f>'4-5_Prison and Probation'!PO31/G32*100</f>
        <v>127.03007630127439</v>
      </c>
      <c r="LD32" s="288" t="s">
        <v>3336</v>
      </c>
      <c r="LE32" s="285" t="e">
        <f>'4-5_Prison and Probation 100K'!LD31/'4-5_Prison and Probation 100K'!LA31*100</f>
        <v>#VALUE!</v>
      </c>
      <c r="LF32" s="285" t="e">
        <f>'4-5_Prison and Probation 100K'!LE31/'4-5_Prison and Probation 100K'!LB31*100</f>
        <v>#VALUE!</v>
      </c>
      <c r="LG32" s="285">
        <f>'4-5_Prison and Probation 100K'!LF31/'4-5_Prison and Probation 100K'!LA31*100</f>
        <v>24.056813138038169</v>
      </c>
      <c r="LH32" s="285">
        <f>'4-5_Prison and Probation 100K'!LG31/'4-5_Prison and Probation 100K'!LB31*100</f>
        <v>9.0355020569861342</v>
      </c>
      <c r="LI32" s="285" t="e">
        <f>'4-5_Prison and Probation 100K'!LH31/'4-5_Prison and Probation 100K'!LA31*100</f>
        <v>#VALUE!</v>
      </c>
      <c r="LJ32" s="285" t="e">
        <f>'4-5_Prison and Probation 100K'!LI31/'4-5_Prison and Probation 100K'!LB31*100</f>
        <v>#VALUE!</v>
      </c>
      <c r="LK32" s="288" t="s">
        <v>3336</v>
      </c>
      <c r="LL32" s="285" t="e">
        <f>'4-5_Prison and Probation 100K'!LK31/'4-5_Prison and Probation 100K'!LA31*100</f>
        <v>#VALUE!</v>
      </c>
      <c r="LM32" s="285" t="e">
        <f>'4-5_Prison and Probation 100K'!LL31/'4-5_Prison and Probation 100K'!LB31*100</f>
        <v>#VALUE!</v>
      </c>
      <c r="LN32" s="285">
        <f>'4-5_Prison and Probation 100K'!LM31/'4-5_Prison and Probation 100K'!LA31*100</f>
        <v>47.359076786506868</v>
      </c>
      <c r="LO32" s="285">
        <f>'4-5_Prison and Probation 100K'!LN31/'4-5_Prison and Probation 100K'!LB31*100</f>
        <v>29.163492305348161</v>
      </c>
      <c r="LP32" s="285">
        <f>'4-5_Prison and Probation 100K'!LO31/'4-5_Prison and Probation 100K'!LA31*100</f>
        <v>11.93963604083444</v>
      </c>
      <c r="LQ32" s="285">
        <f>'4-5_Prison and Probation 100K'!LP31/'4-5_Prison and Probation 100K'!LB31*100</f>
        <v>48.727715983544108</v>
      </c>
      <c r="LR32" s="288" t="s">
        <v>3336</v>
      </c>
      <c r="LS32" s="285">
        <f>'4-5_Prison and Probation 100K'!LR31/'4-5_Prison and Probation 100K'!LA31*100</f>
        <v>0.84332001775410548</v>
      </c>
      <c r="LT32" s="285">
        <f>'4-5_Prison and Probation 100K'!LS31/'4-5_Prison and Probation 100K'!LB31*100</f>
        <v>0.99040073137284768</v>
      </c>
      <c r="LU32" s="285" t="e">
        <f>'4-5_Prison and Probation 100K'!LT31/'4-5_Prison and Probation 100K'!LA31*100</f>
        <v>#VALUE!</v>
      </c>
      <c r="LV32" s="285" t="e">
        <f>'4-5_Prison and Probation 100K'!LU31/'4-5_Prison and Probation 100K'!LB31*100</f>
        <v>#VALUE!</v>
      </c>
      <c r="LW32" s="285" t="e">
        <f>'4-5_Prison and Probation 100K'!LV31/'4-5_Prison and Probation 100K'!LA31*100</f>
        <v>#VALUE!</v>
      </c>
      <c r="LX32" s="285" t="e">
        <f>'4-5_Prison and Probation 100K'!LW31/'4-5_Prison and Probation 100K'!LB31*100</f>
        <v>#VALUE!</v>
      </c>
      <c r="LY32" s="288" t="s">
        <v>3336</v>
      </c>
      <c r="LZ32" s="285">
        <f>'4-5_Prison and Probation 100K'!LY31/'4-5_Prison and Probation 100K'!LA31*100</f>
        <v>0</v>
      </c>
      <c r="MA32" s="285">
        <f>'4-5_Prison and Probation 100K'!LZ31/'4-5_Prison and Probation 100K'!LB31*100</f>
        <v>0</v>
      </c>
      <c r="MB32" s="285">
        <f>'4-5_Prison and Probation 100K'!MA31/'4-5_Prison and Probation 100K'!LA31*100</f>
        <v>15.401686640035505</v>
      </c>
      <c r="MC32" s="285">
        <f>'4-5_Prison and Probation 100K'!MB31/'4-5_Prison and Probation 100K'!LB31*100</f>
        <v>11.580070089897912</v>
      </c>
      <c r="MD32" s="285">
        <f>'4-5_Prison and Probation 100K'!MC31/'4-5_Prison and Probation 100K'!LA31*100</f>
        <v>0.39946737683089217</v>
      </c>
      <c r="ME32" s="285">
        <f>'4-5_Prison and Probation 100K'!MD31/'4-5_Prison and Probation 100K'!LB31*100</f>
        <v>0.50281883285083029</v>
      </c>
      <c r="MF32" s="288" t="s">
        <v>3336</v>
      </c>
      <c r="MG32" s="285">
        <f>'4-5_Prison and Probation 100K'!MF31</f>
        <v>128.21076114881023</v>
      </c>
      <c r="MH32" s="285">
        <f>'4-5_Prison and Probation 100K'!MG31/'4-5_Prison and Probation 100K'!MF31*100</f>
        <v>91.862922705313991</v>
      </c>
      <c r="MI32" s="285">
        <f>'4-5_Prison and Probation 100K'!MH31/'4-5_Prison and Probation 100K'!MF31*100</f>
        <v>9.2089371980676322</v>
      </c>
      <c r="MJ32" s="285" t="e">
        <f>'4-5_Prison and Probation 100K'!MI31/'4-5_Prison and Probation 100K'!MF31*100</f>
        <v>#VALUE!</v>
      </c>
      <c r="MK32" s="285" t="e">
        <f>'4-5_Prison and Probation 100K'!MJ31/'4-5_Prison and Probation 100K'!MF31*100</f>
        <v>#VALUE!</v>
      </c>
      <c r="ML32" s="285">
        <f>'4-5_Prison and Probation 100K'!MK31/'4-5_Prison and Probation 100K'!MF31*100</f>
        <v>0.4378019323671497</v>
      </c>
      <c r="MM32" s="285" t="e">
        <f>'4-5_Prison and Probation 100K'!ML31/'4-5_Prison and Probation 100K'!MF31*100</f>
        <v>#VALUE!</v>
      </c>
      <c r="MN32" s="288" t="s">
        <v>3336</v>
      </c>
      <c r="MO32" s="285" t="e">
        <f>'4-5_Prison and Probation 100K'!MN31</f>
        <v>#VALUE!</v>
      </c>
      <c r="MP32" s="288" t="s">
        <v>3336</v>
      </c>
      <c r="MQ32" s="285" t="e">
        <f>'4-5_Prison and Probation 100K'!MP31/'4-5_Prison and Probation 100K'!MN31*100</f>
        <v>#VALUE!</v>
      </c>
      <c r="MR32" s="285" t="e">
        <f>'4-5_Prison and Probation 100K'!MQ31/'4-5_Prison and Probation 100K'!MN31*100</f>
        <v>#VALUE!</v>
      </c>
      <c r="MS32" s="285" t="e">
        <f>'4-5_Prison and Probation 100K'!MR31/'4-5_Prison and Probation 100K'!MN31*100</f>
        <v>#VALUE!</v>
      </c>
      <c r="MT32" s="285" t="e">
        <f>'4-5_Prison and Probation 100K'!MS31/'4-5_Prison and Probation 100K'!MN31*100</f>
        <v>#VALUE!</v>
      </c>
      <c r="MU32" s="288" t="s">
        <v>3336</v>
      </c>
      <c r="MV32" s="285" t="e">
        <f>'4-5_Prison and Probation 100K'!MU31/'4-5_Prison and Probation 100K'!MN31*100</f>
        <v>#VALUE!</v>
      </c>
      <c r="MW32" s="285" t="e">
        <f>'4-5_Prison and Probation 100K'!MV31/'4-5_Prison and Probation 100K'!MN31*100</f>
        <v>#VALUE!</v>
      </c>
      <c r="MX32" s="285" t="e">
        <f>'4-5_Prison and Probation 100K'!MW31/'4-5_Prison and Probation 100K'!MN31*100</f>
        <v>#VALUE!</v>
      </c>
      <c r="MY32" s="285" t="e">
        <f>'4-5_Prison and Probation 100K'!MX31/'4-5_Prison and Probation 100K'!MN31*100</f>
        <v>#VALUE!</v>
      </c>
      <c r="MZ32" s="288" t="s">
        <v>3336</v>
      </c>
      <c r="NA32" s="285">
        <f>'4-5_Prison and Probation 100K'!MZ31</f>
        <v>35.091502107909562</v>
      </c>
      <c r="NB32" s="285">
        <f>'4-5_Prison and Probation 100K'!NA31/'4-5_Prison and Probation 100K'!MZ31*100</f>
        <v>100</v>
      </c>
      <c r="NC32" s="285" t="e">
        <f>'4-5_Prison and Probation 100K'!NB31/'4-5_Prison and Probation 100K'!MZ31*100</f>
        <v>#VALUE!</v>
      </c>
      <c r="ND32" s="285" t="e">
        <f>'4-5_Prison and Probation 100K'!NC31/'4-5_Prison and Probation 100K'!MZ31*100</f>
        <v>#VALUE!</v>
      </c>
      <c r="NG32" s="133">
        <f t="shared" si="0"/>
        <v>51.892066823665481</v>
      </c>
      <c r="NH32" s="285" t="e">
        <f>'4-5_Prison and Probation'!HG31/'4-5_Prison and Probation'!$HA31*100</f>
        <v>#VALUE!</v>
      </c>
      <c r="NI32" s="285">
        <f>'4-5_Prison and Probation'!HM31/'4-5_Prison and Probation'!$HA31*100</f>
        <v>6.937709809772473</v>
      </c>
      <c r="NJ32" s="285">
        <f>'4-5_Prison and Probation'!HS31/'4-5_Prison and Probation'!$HA31*100</f>
        <v>14.248414770607981</v>
      </c>
      <c r="NK32" s="285" t="e">
        <f>'4-5_Prison and Probation'!HY31/'4-5_Prison and Probation'!$HA31*100</f>
        <v>#VALUE!</v>
      </c>
      <c r="NL32" s="285" t="e">
        <f>'4-5_Prison and Probation'!IE31/'4-5_Prison and Probation'!$HA31*100</f>
        <v>#VALUE!</v>
      </c>
      <c r="NM32" s="285">
        <f>'4-5_Prison and Probation'!IK31/'4-5_Prison and Probation'!$HA31*100</f>
        <v>8.4669899291309214</v>
      </c>
      <c r="NN32" s="285" t="e">
        <f>'4-5_Prison and Probation'!IQ31/'4-5_Prison and Probation'!$HA31*100</f>
        <v>#VALUE!</v>
      </c>
      <c r="NO32" s="285">
        <f>'4-5_Prison and Probation'!IW31/'4-5_Prison and Probation'!$HA31*100</f>
        <v>8.4669899291309214</v>
      </c>
      <c r="NP32" s="285">
        <f>'4-5_Prison and Probation'!JC31/'4-5_Prison and Probation'!$HA31*100</f>
        <v>3.8418500559492723</v>
      </c>
      <c r="NQ32" s="285" t="e">
        <f>'4-5_Prison and Probation'!JI31/'4-5_Prison and Probation'!$HA31*100</f>
        <v>#VALUE!</v>
      </c>
      <c r="NR32" s="285">
        <f>'4-5_Prison and Probation'!JO31/'4-5_Prison and Probation'!$HA31*100</f>
        <v>24.804177545691903</v>
      </c>
      <c r="NU32" s="285">
        <f>'4-5_Prison and Probation'!HA31/'4-5_Prison and Probation 100K'!$G31*100</f>
        <v>51.892066823665481</v>
      </c>
      <c r="NV32" s="285" t="e">
        <f>'4-5_Prison and Probation'!HG31/'4-5_Prison and Probation 100K'!$G31*100</f>
        <v>#VALUE!</v>
      </c>
      <c r="NW32" s="285">
        <f>'4-5_Prison and Probation'!HM31/'4-5_Prison and Probation 100K'!$G31*100</f>
        <v>3.6001210105191279</v>
      </c>
      <c r="NX32" s="285">
        <f>'4-5_Prison and Probation'!HS31/'4-5_Prison and Probation 100K'!$G31*100</f>
        <v>7.3937969140769182</v>
      </c>
      <c r="NY32" s="285" t="e">
        <f>'4-5_Prison and Probation'!HY31/'4-5_Prison and Probation 100K'!$G31*100</f>
        <v>#VALUE!</v>
      </c>
      <c r="NZ32" s="285" t="e">
        <f>'4-5_Prison and Probation'!IE31/'4-5_Prison and Probation 100K'!$G31*100</f>
        <v>#VALUE!</v>
      </c>
      <c r="OA32" s="285">
        <f>'4-5_Prison and Probation'!IK31/'4-5_Prison and Probation 100K'!$G31*100</f>
        <v>4.3936960719776454</v>
      </c>
      <c r="OB32" s="285" t="e">
        <f>'4-5_Prison and Probation'!IQ31/'4-5_Prison and Probation 100K'!$G31*100</f>
        <v>#VALUE!</v>
      </c>
      <c r="OC32" s="285">
        <f>'4-5_Prison and Probation'!IW31/'4-5_Prison and Probation 100K'!$G31*100</f>
        <v>4.3936960719776454</v>
      </c>
      <c r="OD32" s="285">
        <f>'4-5_Prison and Probation'!JC31/'4-5_Prison and Probation 100K'!$G31*100</f>
        <v>1.9936153982982268</v>
      </c>
      <c r="OE32" s="285" t="e">
        <f>'4-5_Prison and Probation'!JI31/'4-5_Prison and Probation 100K'!$G31*100</f>
        <v>#VALUE!</v>
      </c>
      <c r="OF32" s="285">
        <f>'4-5_Prison and Probation'!JO31/'4-5_Prison and Probation 100K'!$G31*100</f>
        <v>12.871400387071075</v>
      </c>
      <c r="OI32" s="133">
        <f>10000/'4-5_Prison and Probation'!$AJ31*'4-5_Prison and Probation'!DW31</f>
        <v>16.973125884016973</v>
      </c>
      <c r="OJ32" s="133">
        <f>10000/'4-5_Prison and Probation'!$AJ31*'4-5_Prison and Probation'!DX31</f>
        <v>16.973125884016973</v>
      </c>
      <c r="OK32" s="133">
        <f>10000/'4-5_Prison and Probation'!$AJ31*'4-5_Prison and Probation'!DY31</f>
        <v>33.946251768033946</v>
      </c>
      <c r="OL32" s="133">
        <f>10000/'4-5_Prison and Probation'!$AJ31*'4-5_Prison and Probation'!DZ31</f>
        <v>16.973125884016973</v>
      </c>
      <c r="OM32" s="133" t="e">
        <f>10000/'4-5_Prison and Probation'!$AJ31*'4-5_Prison and Probation'!EA31</f>
        <v>#VALUE!</v>
      </c>
      <c r="ON32" s="133" t="e">
        <f>10000/'4-5_Prison and Probation'!$AJ31*'4-5_Prison and Probation'!EB31</f>
        <v>#VALUE!</v>
      </c>
      <c r="OP32" s="133">
        <f>'4-5_Prison and Probation'!ED31/'4-5_Prison and Probation'!DW31*100</f>
        <v>66.666666666666657</v>
      </c>
      <c r="OQ32" s="133">
        <f>'4-5_Prison and Probation'!EE31/'4-5_Prison and Probation'!DX31*100</f>
        <v>66.666666666666657</v>
      </c>
      <c r="OR32" s="133">
        <f>'4-5_Prison and Probation'!EF31/'4-5_Prison and Probation'!DY31*100</f>
        <v>91.666666666666657</v>
      </c>
      <c r="OS32" s="133">
        <f>'4-5_Prison and Probation'!EG31/'4-5_Prison and Probation'!DZ31*100</f>
        <v>100</v>
      </c>
      <c r="OT32" s="133" t="e">
        <f>'4-5_Prison and Probation'!EH31/'4-5_Prison and Probation'!EA31*100</f>
        <v>#VALUE!</v>
      </c>
      <c r="OU32" s="133" t="e">
        <f>'4-5_Prison and Probation'!EI31/'4-5_Prison and Probation'!EB31*100</f>
        <v>#VALUE!</v>
      </c>
      <c r="OW32" s="133" t="e">
        <f>'4-5_Prison and Probation'!EK31/'4-5_Prison and Probation'!ED31*100</f>
        <v>#VALUE!</v>
      </c>
      <c r="OX32" s="133" t="e">
        <f>'4-5_Prison and Probation'!EL31/'4-5_Prison and Probation'!EE31*100</f>
        <v>#VALUE!</v>
      </c>
      <c r="OY32" s="133">
        <f>'4-5_Prison and Probation'!EM31/'4-5_Prison and Probation'!EF31*100</f>
        <v>100</v>
      </c>
      <c r="OZ32" s="133">
        <f>'4-5_Prison and Probation'!EN31/'4-5_Prison and Probation'!EG31*100</f>
        <v>0</v>
      </c>
      <c r="PA32" s="133" t="e">
        <f>'4-5_Prison and Probation'!EO31/'4-5_Prison and Probation'!EH31*100</f>
        <v>#VALUE!</v>
      </c>
      <c r="PB32" s="133" t="e">
        <f>'4-5_Prison and Probation'!EP31/'4-5_Prison and Probation'!EI31*100</f>
        <v>#VALUE!</v>
      </c>
      <c r="PC32" s="133"/>
      <c r="PF32" s="285">
        <f>'4-5_Prison and Probation'!$AO31/'4-5_Prison and Probation'!LF31</f>
        <v>1.4400029914370114</v>
      </c>
      <c r="PG32" s="285">
        <f>'4-5_Prison and Probation'!$AO31/'4-5_Prison and Probation'!LH31</f>
        <v>7.253720097946883</v>
      </c>
      <c r="PH32" s="285" t="e">
        <f>'4-5_Prison and Probation'!$AO31/'4-5_Prison and Probation'!LK31</f>
        <v>#VALUE!</v>
      </c>
      <c r="PI32" s="285" t="e">
        <f>'4-5_Prison and Probation'!$AO31/'4-5_Prison and Probation'!LM31</f>
        <v>#VALUE!</v>
      </c>
      <c r="PJ32" s="285" t="e">
        <f>'4-5_Prison and Probation'!$AO31/'4-5_Prison and Probation'!LO31</f>
        <v>#VALUE!</v>
      </c>
      <c r="PK32" s="285" t="e">
        <f>'4-5_Prison and Probation'!$AO31/'4-5_Prison and Probation'!LR31</f>
        <v>#VALUE!</v>
      </c>
      <c r="PO32" s="133">
        <f>'4-5_Prison and Probation'!KP31/'4-5_Prison and Probation 100K'!H31*100</f>
        <v>74.030062250502382</v>
      </c>
      <c r="PP32" s="133">
        <f>'4-5_Prison and Probation'!KS31/'4-5_Prison and Probation'!KP31*100</f>
        <v>6.0998055735580046</v>
      </c>
      <c r="PQ32" s="133">
        <f>'4-5_Prison and Probation'!LA31/'4-5_Prison and Probation'!KP31*100</f>
        <v>93.900194426441999</v>
      </c>
      <c r="PR32" s="133">
        <f>'4-5_Prison and Probation'!KQ31/'4-5_Prison and Probation 100K'!H31*100</f>
        <v>7.1583183977802696</v>
      </c>
      <c r="PS32" s="133">
        <f>'4-5_Prison and Probation'!KT31/'4-5_Prison and Probation'!KQ31*100</f>
        <v>0</v>
      </c>
      <c r="PT32" s="133">
        <f>'4-5_Prison and Probation'!LB31/'4-5_Prison and Probation'!KQ31*100</f>
        <v>100</v>
      </c>
      <c r="PX32" s="133">
        <f>'4-5_Prison and Probation'!LG31/'4-5_Prison and Probation'!$KQ31*100</f>
        <v>0</v>
      </c>
      <c r="PY32" s="133">
        <f>'4-5_Prison and Probation'!LI31/'4-5_Prison and Probation'!$KQ31*100</f>
        <v>0</v>
      </c>
      <c r="PZ32" s="133">
        <f>'4-5_Prison and Probation'!LL31/'4-5_Prison and Probation'!$KQ31*100</f>
        <v>32.975871313672926</v>
      </c>
      <c r="QA32" s="133">
        <f>'4-5_Prison and Probation'!LN31/'4-5_Prison and Probation'!$KQ31*100</f>
        <v>0</v>
      </c>
      <c r="QB32" s="133">
        <f>'4-5_Prison and Probation'!LP31/'4-5_Prison and Probation'!$KQ31*100</f>
        <v>67.024128686327074</v>
      </c>
      <c r="QC32" s="133">
        <f>'4-5_Prison and Probation'!LS31/'4-5_Prison and Probation'!$KQ31*100</f>
        <v>0</v>
      </c>
    </row>
    <row r="33" spans="1:445" ht="16.5" customHeight="1">
      <c r="A33" s="285">
        <v>31</v>
      </c>
      <c r="B33" s="292" t="s">
        <v>54</v>
      </c>
      <c r="C33" s="248">
        <v>38062.718000000001</v>
      </c>
      <c r="D33" s="248">
        <v>38063.792000000001</v>
      </c>
      <c r="E33" s="248">
        <v>38062.535000000003</v>
      </c>
      <c r="F33" s="248">
        <v>38017.856</v>
      </c>
      <c r="G33" s="248">
        <v>38005.614000000001</v>
      </c>
      <c r="H33" s="248">
        <v>37967.209000000003</v>
      </c>
      <c r="I33" s="288" t="s">
        <v>3336</v>
      </c>
      <c r="J33" s="133">
        <f>'4-5_Prison and Probation 100K'!J32</f>
        <v>214.2358829971102</v>
      </c>
      <c r="K33" s="133">
        <f>'4-5_Prison and Probation 100K'!K32</f>
        <v>221.02106905165937</v>
      </c>
      <c r="L33" s="133">
        <f>'4-5_Prison and Probation 100K'!L32</f>
        <v>219.66482263990034</v>
      </c>
      <c r="M33" s="133">
        <f>'4-5_Prison and Probation 100K'!M32</f>
        <v>204.9905181396868</v>
      </c>
      <c r="N33" s="133">
        <f>'4-5_Prison and Probation 100K'!N32</f>
        <v>192.24002011913294</v>
      </c>
      <c r="O33" s="133">
        <f>'4-5_Prison and Probation 100K'!O32</f>
        <v>186.87441576229634</v>
      </c>
      <c r="P33" s="346">
        <f t="shared" si="1"/>
        <v>-12.771654706967524</v>
      </c>
      <c r="Q33" s="288" t="s">
        <v>3336</v>
      </c>
      <c r="R33" s="133">
        <f>'4-5_Prison and Probation 100K'!R32/'4-5_Prison and Probation 100K'!J32*100</f>
        <v>10.510889826351416</v>
      </c>
      <c r="S33" s="133">
        <f>'4-5_Prison and Probation 100K'!S32/'4-5_Prison and Probation 100K'!K32*100</f>
        <v>8.8411843716197751</v>
      </c>
      <c r="T33" s="133">
        <f>'4-5_Prison and Probation 100K'!T32/'4-5_Prison and Probation 100K'!L32*100</f>
        <v>8.0935294821193651</v>
      </c>
      <c r="U33" s="133">
        <f>'4-5_Prison and Probation 100K'!U32/'4-5_Prison and Probation 100K'!M32*100</f>
        <v>8.6215082185980254</v>
      </c>
      <c r="V33" s="133">
        <f>'4-5_Prison and Probation 100K'!V32/'4-5_Prison and Probation 100K'!N32*100</f>
        <v>6.2070570200651494</v>
      </c>
      <c r="W33" s="133">
        <f>'4-5_Prison and Probation 100K'!W32/'4-5_Prison and Probation 100K'!O32*100</f>
        <v>7.3177263181632393</v>
      </c>
      <c r="X33" s="346">
        <f t="shared" si="2"/>
        <v>-30.379573575043366</v>
      </c>
      <c r="Y33" s="288" t="s">
        <v>3336</v>
      </c>
      <c r="Z33" s="285">
        <f>'4-5_Prison and Probation 100K'!Z32/'4-5_Prison and Probation 100K'!J32*100</f>
        <v>3.1823310114784653</v>
      </c>
      <c r="AA33" s="285">
        <f>'4-5_Prison and Probation 100K'!AA32/'4-5_Prison and Probation 100K'!K32*100</f>
        <v>3.2236208679527865</v>
      </c>
      <c r="AB33" s="285">
        <f>'4-5_Prison and Probation 100K'!AB32/'4-5_Prison and Probation 100K'!L32*100</f>
        <v>3.4266236096160752</v>
      </c>
      <c r="AC33" s="285">
        <f>'4-5_Prison and Probation 100K'!AC32/'4-5_Prison and Probation 100K'!M32*100</f>
        <v>3.370844186673168</v>
      </c>
      <c r="AD33" s="285">
        <f>'4-5_Prison and Probation 100K'!AD32/'4-5_Prison and Probation 100K'!N32*100</f>
        <v>3.4956612192384542</v>
      </c>
      <c r="AE33" s="285">
        <f>'4-5_Prison and Probation 100K'!AE32/'4-5_Prison and Probation 100K'!O32*100</f>
        <v>3.505236007949148</v>
      </c>
      <c r="AF33" s="346">
        <f t="shared" si="3"/>
        <v>10.14680733418318</v>
      </c>
      <c r="AG33" s="288" t="s">
        <v>3336</v>
      </c>
      <c r="AH33" s="285">
        <f>'4-5_Prison and Probation 100K'!AH32/'4-5_Prison and Probation 100K'!J32*100</f>
        <v>0.72108309624251932</v>
      </c>
      <c r="AI33" s="285">
        <f>'4-5_Prison and Probation 100K'!AI32/'4-5_Prison and Probation 100K'!K32*100</f>
        <v>0.67634228387357509</v>
      </c>
      <c r="AJ33" s="285">
        <f>'4-5_Prison and Probation 100K'!AJ32/'4-5_Prison and Probation 100K'!L32*100</f>
        <v>0.651835904796077</v>
      </c>
      <c r="AK33" s="285">
        <f>'4-5_Prison and Probation 100K'!AK32/'4-5_Prison and Probation 100K'!M32*100</f>
        <v>0.67108926898746357</v>
      </c>
      <c r="AL33" s="285">
        <f>'4-5_Prison and Probation 100K'!AL32/'4-5_Prison and Probation 100K'!N32*100</f>
        <v>0.7158303906271386</v>
      </c>
      <c r="AM33" s="285">
        <f>'4-5_Prison and Probation 100K'!AM32/'4-5_Prison and Probation 100K'!O32*100</f>
        <v>0.89075559188735876</v>
      </c>
      <c r="AN33" s="346">
        <f t="shared" si="4"/>
        <v>23.530227865412911</v>
      </c>
      <c r="AO33" s="288" t="s">
        <v>3336</v>
      </c>
      <c r="AP33" s="341" t="s">
        <v>1183</v>
      </c>
      <c r="AQ33" s="341" t="s">
        <v>1183</v>
      </c>
      <c r="AR33" s="341" t="s">
        <v>1183</v>
      </c>
      <c r="AS33" s="341" t="s">
        <v>1183</v>
      </c>
      <c r="AT33" s="341" t="s">
        <v>1183</v>
      </c>
      <c r="AU33" s="133">
        <f>'4-5_Prison and Probation 100K'!AU32/'4-5_Prison and Probation 100K'!AM32*100</f>
        <v>32.753164556962034</v>
      </c>
      <c r="AV33" s="347" t="s">
        <v>1183</v>
      </c>
      <c r="AW33" s="288" t="s">
        <v>3336</v>
      </c>
      <c r="AX33" s="341" t="s">
        <v>1183</v>
      </c>
      <c r="AY33" s="341" t="s">
        <v>1183</v>
      </c>
      <c r="AZ33" s="341" t="s">
        <v>1183</v>
      </c>
      <c r="BA33" s="341" t="s">
        <v>1183</v>
      </c>
      <c r="BB33" s="341" t="s">
        <v>1183</v>
      </c>
      <c r="BC33" s="341" t="s">
        <v>1183</v>
      </c>
      <c r="BD33" s="349" t="s">
        <v>1183</v>
      </c>
      <c r="BE33" s="288" t="s">
        <v>3336</v>
      </c>
      <c r="BF33" s="133">
        <f>'4-5_Prison and Probation 100K'!BF32</f>
        <v>235.19077118980309</v>
      </c>
      <c r="BG33" s="133">
        <f>'4-5_Prison and Probation 100K'!BG32</f>
        <v>251.10477694918046</v>
      </c>
      <c r="BH33" s="133">
        <f>'4-5_Prison and Probation 100K'!BH32</f>
        <v>233.99124624778668</v>
      </c>
      <c r="BI33" s="133">
        <f>'4-5_Prison and Probation 100K'!BI32</f>
        <v>222.93997851956723</v>
      </c>
      <c r="BJ33" s="133">
        <f>'4-5_Prison and Probation 100K'!BJ32</f>
        <v>207.28779700809463</v>
      </c>
      <c r="BK33" s="133">
        <f>'4-5_Prison and Probation 100K'!BK32</f>
        <v>206.61513465474903</v>
      </c>
      <c r="BL33" s="346">
        <f t="shared" si="21"/>
        <v>-12.149982072210236</v>
      </c>
      <c r="BM33" s="288" t="s">
        <v>3336</v>
      </c>
      <c r="BN33" s="133">
        <f>'4-5_Prison and Probation 100K'!BN32/'4-5_Prison and Probation 100K'!BF32*100</f>
        <v>23.831546023235035</v>
      </c>
      <c r="BO33" s="133">
        <f>'4-5_Prison and Probation 100K'!BO32/'4-5_Prison and Probation 100K'!BG32*100</f>
        <v>19.182883448420174</v>
      </c>
      <c r="BP33" s="133">
        <f>'4-5_Prison and Probation 100K'!BP32/'4-5_Prison and Probation 100K'!BH32*100</f>
        <v>18.141091137733962</v>
      </c>
      <c r="BQ33" s="133">
        <f>'4-5_Prison and Probation 100K'!BQ32/'4-5_Prison and Probation 100K'!BI32*100</f>
        <v>19.036775723539058</v>
      </c>
      <c r="BR33" s="133">
        <f>'4-5_Prison and Probation 100K'!BR32/'4-5_Prison and Probation 100K'!BJ32*100</f>
        <v>15.328569071222756</v>
      </c>
      <c r="BS33" s="133">
        <f>'4-5_Prison and Probation 100K'!BS32/'4-5_Prison and Probation 100K'!BK32*100</f>
        <v>15.683400045891441</v>
      </c>
      <c r="BT33" s="346">
        <f t="shared" si="22"/>
        <v>-34.19058910151864</v>
      </c>
      <c r="BU33" s="288" t="s">
        <v>3336</v>
      </c>
      <c r="BV33" s="285" t="e">
        <f>'4-5_Prison and Probation 100K'!BV32/'4-5_Prison and Probation 100K'!BF32*100</f>
        <v>#VALUE!</v>
      </c>
      <c r="BW33" s="285" t="e">
        <f>'4-5_Prison and Probation 100K'!BW32/'4-5_Prison and Probation 100K'!BG32*100</f>
        <v>#VALUE!</v>
      </c>
      <c r="BX33" s="285" t="e">
        <f>'4-5_Prison and Probation 100K'!BX32/'4-5_Prison and Probation 100K'!BH32*100</f>
        <v>#VALUE!</v>
      </c>
      <c r="BY33" s="285" t="e">
        <f>'4-5_Prison and Probation 100K'!BY32/'4-5_Prison and Probation 100K'!BI32*100</f>
        <v>#VALUE!</v>
      </c>
      <c r="BZ33" s="285" t="e">
        <f>'4-5_Prison and Probation 100K'!BZ32/'4-5_Prison and Probation 100K'!BJ32*100</f>
        <v>#VALUE!</v>
      </c>
      <c r="CA33" s="285" t="e">
        <f>'4-5_Prison and Probation 100K'!CA32/'4-5_Prison and Probation 100K'!BK32*100</f>
        <v>#VALUE!</v>
      </c>
      <c r="CB33" s="346" t="e">
        <f t="shared" si="6"/>
        <v>#VALUE!</v>
      </c>
      <c r="CC33" s="288" t="s">
        <v>3336</v>
      </c>
      <c r="CD33" s="285" t="e">
        <f>'4-5_Prison and Probation 100K'!CD32/'4-5_Prison and Probation 100K'!BF32*100</f>
        <v>#VALUE!</v>
      </c>
      <c r="CE33" s="285" t="e">
        <f>'4-5_Prison and Probation 100K'!CE32/'4-5_Prison and Probation 100K'!BG32*100</f>
        <v>#VALUE!</v>
      </c>
      <c r="CF33" s="285" t="e">
        <f>'4-5_Prison and Probation 100K'!CF32/'4-5_Prison and Probation 100K'!BH32*100</f>
        <v>#VALUE!</v>
      </c>
      <c r="CG33" s="285" t="e">
        <f>'4-5_Prison and Probation 100K'!CG32/'4-5_Prison and Probation 100K'!BI32*100</f>
        <v>#VALUE!</v>
      </c>
      <c r="CH33" s="285" t="e">
        <f>'4-5_Prison and Probation 100K'!CH32/'4-5_Prison and Probation 100K'!BJ32*100</f>
        <v>#VALUE!</v>
      </c>
      <c r="CI33" s="285" t="e">
        <f>'4-5_Prison and Probation 100K'!CI32/'4-5_Prison and Probation 100K'!BK32*100</f>
        <v>#VALUE!</v>
      </c>
      <c r="CJ33" s="346" t="e">
        <f t="shared" si="7"/>
        <v>#VALUE!</v>
      </c>
      <c r="CK33" s="288" t="s">
        <v>3336</v>
      </c>
      <c r="CL33" s="285" t="e">
        <f>'4-5_Prison and Probation 100K'!CL32/'4-5_Prison and Probation 100K'!CD32*100</f>
        <v>#VALUE!</v>
      </c>
      <c r="CM33" s="285" t="e">
        <f>'4-5_Prison and Probation 100K'!CM32/'4-5_Prison and Probation 100K'!CE32*100</f>
        <v>#VALUE!</v>
      </c>
      <c r="CN33" s="285" t="e">
        <f>'4-5_Prison and Probation 100K'!CN32/'4-5_Prison and Probation 100K'!CF32*100</f>
        <v>#VALUE!</v>
      </c>
      <c r="CO33" s="285" t="e">
        <f>'4-5_Prison and Probation 100K'!CO32/'4-5_Prison and Probation 100K'!CG32*100</f>
        <v>#VALUE!</v>
      </c>
      <c r="CP33" s="285" t="e">
        <f>'4-5_Prison and Probation 100K'!CP32/'4-5_Prison and Probation 100K'!CH32*100</f>
        <v>#VALUE!</v>
      </c>
      <c r="CQ33" s="285" t="e">
        <f>'4-5_Prison and Probation 100K'!CQ32/'4-5_Prison and Probation 100K'!CI32*100</f>
        <v>#VALUE!</v>
      </c>
      <c r="CR33" s="346" t="e">
        <f t="shared" si="8"/>
        <v>#VALUE!</v>
      </c>
      <c r="CS33" s="288" t="s">
        <v>3336</v>
      </c>
      <c r="CT33" s="285" t="e">
        <f>'4-5_Prison and Probation 100K'!CT32/'4-5_Prison and Probation 100K'!BF32*100</f>
        <v>#VALUE!</v>
      </c>
      <c r="CU33" s="285" t="e">
        <f>'4-5_Prison and Probation 100K'!CU32/'4-5_Prison and Probation 100K'!BG32*100</f>
        <v>#VALUE!</v>
      </c>
      <c r="CV33" s="285" t="e">
        <f>'4-5_Prison and Probation 100K'!CV32/'4-5_Prison and Probation 100K'!BH32*100</f>
        <v>#VALUE!</v>
      </c>
      <c r="CW33" s="285" t="e">
        <f>'4-5_Prison and Probation 100K'!CW32/'4-5_Prison and Probation 100K'!BI32*100</f>
        <v>#VALUE!</v>
      </c>
      <c r="CX33" s="285" t="e">
        <f>'4-5_Prison and Probation 100K'!CX32/'4-5_Prison and Probation 100K'!BJ32*100</f>
        <v>#VALUE!</v>
      </c>
      <c r="CY33" s="285" t="e">
        <f>'4-5_Prison and Probation 100K'!CY32/'4-5_Prison and Probation 100K'!BK32*100</f>
        <v>#VALUE!</v>
      </c>
      <c r="CZ33" s="346" t="e">
        <f t="shared" si="9"/>
        <v>#VALUE!</v>
      </c>
      <c r="DA33" s="288" t="s">
        <v>3336</v>
      </c>
      <c r="DB33" s="133">
        <f>'4-5_Prison and Probation'!DP32/C33*100</f>
        <v>233.8613863571172</v>
      </c>
      <c r="DC33" s="133">
        <f>'4-5_Prison and Probation'!DQ32/D33*100</f>
        <v>243.47547926911747</v>
      </c>
      <c r="DD33" s="133">
        <f>'4-5_Prison and Probation'!DR32/E33*100</f>
        <v>248.0023992096165</v>
      </c>
      <c r="DE33" s="133">
        <f>'4-5_Prison and Probation'!DS32/F33*100</f>
        <v>227.74561511306689</v>
      </c>
      <c r="DF33" s="133">
        <f>'4-5_Prison and Probation'!DT32/G33*100</f>
        <v>224.90361555532297</v>
      </c>
      <c r="DG33" s="133">
        <f>'4-5_Prison and Probation'!DU32/H33*100</f>
        <v>205.13490996928425</v>
      </c>
      <c r="DH33" s="346">
        <f t="shared" si="10"/>
        <v>-12.283548316936034</v>
      </c>
      <c r="DI33" s="288" t="s">
        <v>3336</v>
      </c>
      <c r="DJ33" s="285">
        <f>'4-5_Prison and Probation 100K'!DJ32/'4-5_Prison and Probation 100K'!DB32*100</f>
        <v>0.14267418608308804</v>
      </c>
      <c r="DK33" s="285">
        <f>'4-5_Prison and Probation 100K'!DK32/'4-5_Prison and Probation 100K'!DC32*100</f>
        <v>0.11545599723768829</v>
      </c>
      <c r="DL33" s="285">
        <f>'4-5_Prison and Probation 100K'!DL32/'4-5_Prison and Probation 100K'!DD32*100</f>
        <v>0.11547099453366666</v>
      </c>
      <c r="DM33" s="285">
        <f>'4-5_Prison and Probation 100K'!DM32/'4-5_Prison and Probation 100K'!DE32*100</f>
        <v>0.12357941421047769</v>
      </c>
      <c r="DN33" s="285">
        <f>'4-5_Prison and Probation 100K'!DN32/'4-5_Prison and Probation 100K'!DF32*100</f>
        <v>0.12284149936824371</v>
      </c>
      <c r="DO33" s="285">
        <f>'4-5_Prison and Probation 100K'!DO32/'4-5_Prison and Probation 100K'!DG32*100</f>
        <v>0.15792717374557036</v>
      </c>
      <c r="DP33" s="346">
        <f t="shared" si="11"/>
        <v>10.690783021954331</v>
      </c>
      <c r="DQ33" s="288" t="s">
        <v>3336</v>
      </c>
      <c r="DR33" s="285">
        <f>'4-5_Prison and Probation 100K'!DR32/'4-5_Prison and Probation 100K'!DJ32*100</f>
        <v>17.322834645669293</v>
      </c>
      <c r="DS33" s="285">
        <f>'4-5_Prison and Probation 100K'!DS32/'4-5_Prison and Probation 100K'!DK32*100</f>
        <v>16.822429906542055</v>
      </c>
      <c r="DT33" s="285">
        <f>'4-5_Prison and Probation 100K'!DT32/'4-5_Prison and Probation 100K'!DL32*100</f>
        <v>17.431192660550458</v>
      </c>
      <c r="DU33" s="285">
        <f>'4-5_Prison and Probation 100K'!DU32/'4-5_Prison and Probation 100K'!DM32*100</f>
        <v>24.299065420560741</v>
      </c>
      <c r="DV33" s="285">
        <f>'4-5_Prison and Probation 100K'!DV32/'4-5_Prison and Probation 100K'!DN32*100</f>
        <v>21.904761904761902</v>
      </c>
      <c r="DW33" s="285">
        <f>'4-5_Prison and Probation 100K'!DW32/'4-5_Prison and Probation 100K'!DO32*100</f>
        <v>19.512195121951219</v>
      </c>
      <c r="DX33" s="346">
        <f t="shared" si="12"/>
        <v>12.638580931263846</v>
      </c>
      <c r="DY33" s="288" t="s">
        <v>3336</v>
      </c>
      <c r="DZ33" s="285" t="e">
        <f>'4-5_Prison and Probation 100K'!DZ32/'4-5_Prison and Probation 100K'!DR32*100</f>
        <v>#VALUE!</v>
      </c>
      <c r="EA33" s="285" t="e">
        <f>'4-5_Prison and Probation 100K'!EA32/'4-5_Prison and Probation 100K'!DS32*100</f>
        <v>#VALUE!</v>
      </c>
      <c r="EB33" s="285" t="e">
        <f>'4-5_Prison and Probation 100K'!EB32/'4-5_Prison and Probation 100K'!DT32*100</f>
        <v>#VALUE!</v>
      </c>
      <c r="EC33" s="285" t="e">
        <f>'4-5_Prison and Probation 100K'!EC32/'4-5_Prison and Probation 100K'!DU32*100</f>
        <v>#VALUE!</v>
      </c>
      <c r="ED33" s="285" t="e">
        <f>'4-5_Prison and Probation 100K'!ED32/'4-5_Prison and Probation 100K'!DV32*100</f>
        <v>#VALUE!</v>
      </c>
      <c r="EE33" s="285" t="e">
        <f>'4-5_Prison and Probation 100K'!EE32/'4-5_Prison and Probation 100K'!DW32*100</f>
        <v>#VALUE!</v>
      </c>
      <c r="EF33" s="346" t="e">
        <f t="shared" si="13"/>
        <v>#VALUE!</v>
      </c>
      <c r="EG33" s="288" t="s">
        <v>3336</v>
      </c>
      <c r="EH33" s="285">
        <f>'4-5_Prison and Probation 100K'!EH32/'4-5_Prison and Probation 100K'!DB32*100</f>
        <v>99.857325813916916</v>
      </c>
      <c r="EI33" s="285">
        <f>'4-5_Prison and Probation 100K'!EI32/'4-5_Prison and Probation 100K'!DC32*100</f>
        <v>99.884544002762311</v>
      </c>
      <c r="EJ33" s="285">
        <f>'4-5_Prison and Probation 100K'!EJ32/'4-5_Prison and Probation 100K'!DD32*100</f>
        <v>99.884529005466334</v>
      </c>
      <c r="EK33" s="285">
        <f>'4-5_Prison and Probation 100K'!EK32/'4-5_Prison and Probation 100K'!DE32*100</f>
        <v>99.876420585789504</v>
      </c>
      <c r="EL33" s="285">
        <f>'4-5_Prison and Probation 100K'!EL32/'4-5_Prison and Probation 100K'!DF32*100</f>
        <v>99.877158500631751</v>
      </c>
      <c r="EM33" s="285">
        <f>'4-5_Prison and Probation 100K'!EM32/'4-5_Prison and Probation 100K'!DG32*100</f>
        <v>99.842072826254437</v>
      </c>
      <c r="EN33" s="346">
        <f t="shared" si="14"/>
        <v>-1.5274780831703083E-2</v>
      </c>
      <c r="EO33" s="288" t="s">
        <v>3336</v>
      </c>
      <c r="EP33" s="285">
        <f>'4-5_Prison and Probation 100K'!EP32/'4-5_Prison and Probation 100K'!EH32*100</f>
        <v>18.492017955381552</v>
      </c>
      <c r="EQ33" s="285">
        <f>'4-5_Prison and Probation 100K'!EQ32/'4-5_Prison and Probation 100K'!EI32*100</f>
        <v>15.942702200520694</v>
      </c>
      <c r="ER33" s="285">
        <f>'4-5_Prison and Probation 100K'!ER32/'4-5_Prison and Probation 100K'!EJ32*100</f>
        <v>13.605269019058831</v>
      </c>
      <c r="ES33" s="285">
        <f>'4-5_Prison and Probation 100K'!ES32/'4-5_Prison and Probation 100K'!EK32*100</f>
        <v>14.738022826878824</v>
      </c>
      <c r="ET33" s="285">
        <f>'4-5_Prison and Probation 100K'!ET32/'4-5_Prison and Probation 100K'!EL32*100</f>
        <v>13.043070832015555</v>
      </c>
      <c r="EU33" s="285">
        <f>'4-5_Prison and Probation 100K'!EU32/'4-5_Prison and Probation 100K'!EM32*100</f>
        <v>10.45511245997351</v>
      </c>
      <c r="EV33" s="346">
        <f t="shared" si="15"/>
        <v>-43.461484380990129</v>
      </c>
      <c r="EW33" s="288" t="s">
        <v>3336</v>
      </c>
      <c r="EX33" s="285">
        <f>'4-5_Prison and Probation 100K'!EX32/'4-5_Prison and Probation 100K'!EH32*100</f>
        <v>70.041738386940722</v>
      </c>
      <c r="EY33" s="285">
        <f>'4-5_Prison and Probation 100K'!EY32/'4-5_Prison and Probation 100K'!EI32*100</f>
        <v>70.938435113266863</v>
      </c>
      <c r="EZ33" s="285">
        <f>'4-5_Prison and Probation 100K'!EZ32/'4-5_Prison and Probation 100K'!EJ32*100</f>
        <v>68.581034501044684</v>
      </c>
      <c r="FA33" s="285">
        <f>'4-5_Prison and Probation 100K'!FA32/'4-5_Prison and Probation 100K'!EK32*100</f>
        <v>60.296957572533735</v>
      </c>
      <c r="FB33" s="285">
        <f>'4-5_Prison and Probation 100K'!FB32/'4-5_Prison and Probation 100K'!EL32*100</f>
        <v>58.553841468414326</v>
      </c>
      <c r="FC33" s="285">
        <f>'4-5_Prison and Probation 100K'!FC32/'4-5_Prison and Probation 100K'!EM32*100</f>
        <v>59.825619526497867</v>
      </c>
      <c r="FD33" s="346">
        <f t="shared" si="16"/>
        <v>-14.585758571560021</v>
      </c>
      <c r="FE33" s="288" t="s">
        <v>3336</v>
      </c>
      <c r="FF33" s="285" t="e">
        <f>'4-5_Prison and Probation 100K'!FF32/'4-5_Prison and Probation 100K'!EH32*100</f>
        <v>#VALUE!</v>
      </c>
      <c r="FG33" s="285" t="e">
        <f>'4-5_Prison and Probation 100K'!FG32/'4-5_Prison and Probation 100K'!EI32*100</f>
        <v>#VALUE!</v>
      </c>
      <c r="FH33" s="285" t="e">
        <f>'4-5_Prison and Probation 100K'!FH32/'4-5_Prison and Probation 100K'!EJ32*100</f>
        <v>#VALUE!</v>
      </c>
      <c r="FI33" s="285" t="e">
        <f>'4-5_Prison and Probation 100K'!FI32/'4-5_Prison and Probation 100K'!EK32*100</f>
        <v>#VALUE!</v>
      </c>
      <c r="FJ33" s="285" t="e">
        <f>'4-5_Prison and Probation 100K'!FJ32/'4-5_Prison and Probation 100K'!EL32*100</f>
        <v>#VALUE!</v>
      </c>
      <c r="FK33" s="285" t="e">
        <f>'4-5_Prison and Probation 100K'!FK32/'4-5_Prison and Probation 100K'!EM32*100</f>
        <v>#VALUE!</v>
      </c>
      <c r="FL33" s="346" t="e">
        <f t="shared" si="17"/>
        <v>#VALUE!</v>
      </c>
      <c r="FM33" s="288" t="s">
        <v>3336</v>
      </c>
      <c r="FN33" s="285" t="e">
        <f>'4-5_Prison and Probation 100K'!FN32/'4-5_Prison and Probation 100K'!FF32*100</f>
        <v>#VALUE!</v>
      </c>
      <c r="FO33" s="285" t="e">
        <f>'4-5_Prison and Probation 100K'!FO32/'4-5_Prison and Probation 100K'!FG32*100</f>
        <v>#VALUE!</v>
      </c>
      <c r="FP33" s="285" t="e">
        <f>'4-5_Prison and Probation 100K'!FP32/'4-5_Prison and Probation 100K'!FH32*100</f>
        <v>#VALUE!</v>
      </c>
      <c r="FQ33" s="285" t="e">
        <f>'4-5_Prison and Probation 100K'!FQ32/'4-5_Prison and Probation 100K'!FI32*100</f>
        <v>#VALUE!</v>
      </c>
      <c r="FR33" s="285" t="e">
        <f>'4-5_Prison and Probation 100K'!FR32/'4-5_Prison and Probation 100K'!FJ32*100</f>
        <v>#VALUE!</v>
      </c>
      <c r="FS33" s="285" t="e">
        <f>'4-5_Prison and Probation 100K'!FS32/'4-5_Prison and Probation 100K'!FK32*100</f>
        <v>#VALUE!</v>
      </c>
      <c r="FT33" s="346" t="e">
        <f t="shared" si="18"/>
        <v>#VALUE!</v>
      </c>
      <c r="FU33" s="288" t="s">
        <v>3336</v>
      </c>
      <c r="FV33" s="285">
        <f>'4-5_Prison and Probation 100K'!FV32/'4-5_Prison and Probation 100K'!EH32*100</f>
        <v>7.9055429927885958</v>
      </c>
      <c r="FW33" s="285">
        <f>'4-5_Prison and Probation 100K'!FW32/'4-5_Prison and Probation 100K'!EI32*100</f>
        <v>0</v>
      </c>
      <c r="FX33" s="285" t="e">
        <f>'4-5_Prison and Probation 100K'!FX32/'4-5_Prison and Probation 100K'!EJ32*100</f>
        <v>#VALUE!</v>
      </c>
      <c r="FY33" s="285" t="e">
        <f>'4-5_Prison and Probation 100K'!FY32/'4-5_Prison and Probation 100K'!EK32*100</f>
        <v>#VALUE!</v>
      </c>
      <c r="FZ33" s="285" t="e">
        <f>'4-5_Prison and Probation 100K'!FZ32/'4-5_Prison and Probation 100K'!EL32*100</f>
        <v>#VALUE!</v>
      </c>
      <c r="GA33" s="285" t="e">
        <f>'4-5_Prison and Probation 100K'!GA32/'4-5_Prison and Probation 100K'!EM32*100</f>
        <v>#VALUE!</v>
      </c>
      <c r="GB33" s="346" t="e">
        <f t="shared" si="19"/>
        <v>#VALUE!</v>
      </c>
      <c r="GC33" s="288" t="s">
        <v>3336</v>
      </c>
      <c r="GE33" s="133">
        <f>'4-5_Prison and Probation'!HA32/'4-5_Prison and Probation 100K'!$G32*100</f>
        <v>174.57157776743193</v>
      </c>
      <c r="GF33" s="285" t="e">
        <f>'4-5_Prison and Probation 100K'!GF32/'4-5_Prison and Probation 100K'!GE32*100</f>
        <v>#VALUE!</v>
      </c>
      <c r="GG33" s="285" t="e">
        <f>'4-5_Prison and Probation 100K'!GG32/'4-5_Prison and Probation 100K'!GE32*100</f>
        <v>#VALUE!</v>
      </c>
      <c r="GH33" s="285" t="e">
        <f>'4-5_Prison and Probation 100K'!GH32/'4-5_Prison and Probation 100K'!GE32*100</f>
        <v>#VALUE!</v>
      </c>
      <c r="GI33" s="285" t="e">
        <f>'4-5_Prison and Probation 100K'!GI32/'4-5_Prison and Probation 100K'!GH32*100</f>
        <v>#VALUE!</v>
      </c>
      <c r="GJ33" s="288" t="s">
        <v>3336</v>
      </c>
      <c r="GK33" s="133">
        <f>'4-5_Prison and Probation'!HG32/'4-5_Prison and Probation 100K'!$G32*100</f>
        <v>12.274502393251691</v>
      </c>
      <c r="GL33" s="285" t="e">
        <f>'4-5_Prison and Probation 100K'!GL32/'4-5_Prison and Probation 100K'!GK32*100</f>
        <v>#VALUE!</v>
      </c>
      <c r="GM33" s="285" t="e">
        <f>'4-5_Prison and Probation 100K'!GM32/'4-5_Prison and Probation 100K'!GK32*100</f>
        <v>#VALUE!</v>
      </c>
      <c r="GN33" s="285" t="e">
        <f>'4-5_Prison and Probation 100K'!GN32/'4-5_Prison and Probation 100K'!GK32*100</f>
        <v>#VALUE!</v>
      </c>
      <c r="GO33" s="285" t="e">
        <f>'4-5_Prison and Probation 100K'!GO32/'4-5_Prison and Probation 100K'!GN32*100</f>
        <v>#VALUE!</v>
      </c>
      <c r="GP33" s="288" t="s">
        <v>3336</v>
      </c>
      <c r="GQ33" s="133">
        <f>'4-5_Prison and Probation'!HM32/'4-5_Prison and Probation 100K'!$G32*100</f>
        <v>14.282100533884284</v>
      </c>
      <c r="GR33" s="285" t="e">
        <f>'4-5_Prison and Probation 100K'!GR32/'4-5_Prison and Probation 100K'!GQ32*100</f>
        <v>#VALUE!</v>
      </c>
      <c r="GS33" s="285" t="e">
        <f>'4-5_Prison and Probation 100K'!GS32/'4-5_Prison and Probation 100K'!GQ32*100</f>
        <v>#VALUE!</v>
      </c>
      <c r="GT33" s="285" t="e">
        <f>'4-5_Prison and Probation 100K'!GT32/'4-5_Prison and Probation 100K'!GQ32*100</f>
        <v>#VALUE!</v>
      </c>
      <c r="GU33" s="285" t="e">
        <f>'4-5_Prison and Probation 100K'!GU32/'4-5_Prison and Probation 100K'!GT32*100</f>
        <v>#VALUE!</v>
      </c>
      <c r="GV33" s="288" t="s">
        <v>3336</v>
      </c>
      <c r="GW33" s="133" t="e">
        <f>'4-5_Prison and Probation'!HS32/'4-5_Prison and Probation 100K'!$G32*100</f>
        <v>#VALUE!</v>
      </c>
      <c r="GX33" s="285" t="e">
        <f>'4-5_Prison and Probation 100K'!GX32/'4-5_Prison and Probation 100K'!GW32*100</f>
        <v>#VALUE!</v>
      </c>
      <c r="GY33" s="285" t="e">
        <f>'4-5_Prison and Probation 100K'!GY32/'4-5_Prison and Probation 100K'!GW32*100</f>
        <v>#VALUE!</v>
      </c>
      <c r="GZ33" s="285" t="e">
        <f>'4-5_Prison and Probation 100K'!GZ32/'4-5_Prison and Probation 100K'!GW32*100</f>
        <v>#VALUE!</v>
      </c>
      <c r="HA33" s="285" t="e">
        <f>'4-5_Prison and Probation 100K'!HA32/'4-5_Prison and Probation 100K'!GZ32*100</f>
        <v>#VALUE!</v>
      </c>
      <c r="HB33" s="288" t="s">
        <v>3336</v>
      </c>
      <c r="HC33" s="133" t="e">
        <f>'4-5_Prison and Probation'!HY32/'4-5_Prison and Probation 100K'!$G32*100</f>
        <v>#VALUE!</v>
      </c>
      <c r="HD33" s="285" t="e">
        <f>'4-5_Prison and Probation 100K'!HD32/'4-5_Prison and Probation 100K'!HC32*100</f>
        <v>#VALUE!</v>
      </c>
      <c r="HE33" s="285" t="e">
        <f>'4-5_Prison and Probation 100K'!HE32/'4-5_Prison and Probation 100K'!HC32*100</f>
        <v>#VALUE!</v>
      </c>
      <c r="HF33" s="285" t="e">
        <f>'4-5_Prison and Probation 100K'!HF32/'4-5_Prison and Probation 100K'!HC32*100</f>
        <v>#VALUE!</v>
      </c>
      <c r="HG33" s="285" t="e">
        <f>'4-5_Prison and Probation 100K'!HG32/'4-5_Prison and Probation 100K'!HF32*100</f>
        <v>#VALUE!</v>
      </c>
      <c r="HH33" s="288" t="s">
        <v>3336</v>
      </c>
      <c r="HI33" s="133" t="e">
        <f>'4-5_Prison and Probation'!IE32/'4-5_Prison and Probation 100K'!$G32*100</f>
        <v>#VALUE!</v>
      </c>
      <c r="HJ33" s="285" t="e">
        <f>'4-5_Prison and Probation 100K'!HJ32/'4-5_Prison and Probation 100K'!HI32*100</f>
        <v>#VALUE!</v>
      </c>
      <c r="HK33" s="285" t="e">
        <f>'4-5_Prison and Probation 100K'!HK32/'4-5_Prison and Probation 100K'!HI32*100</f>
        <v>#VALUE!</v>
      </c>
      <c r="HL33" s="285" t="e">
        <f>'4-5_Prison and Probation 100K'!HL32/'4-5_Prison and Probation 100K'!HI32*100</f>
        <v>#VALUE!</v>
      </c>
      <c r="HM33" s="285" t="e">
        <f>'4-5_Prison and Probation 100K'!HM32/'4-5_Prison and Probation 100K'!HL32*100</f>
        <v>#VALUE!</v>
      </c>
      <c r="HN33" s="288" t="s">
        <v>3336</v>
      </c>
      <c r="HO33" s="133">
        <f>'4-5_Prison and Probation'!IK32/'4-5_Prison and Probation 100K'!$G32*100</f>
        <v>5.0492540391532685</v>
      </c>
      <c r="HP33" s="285" t="e">
        <f>'4-5_Prison and Probation 100K'!HP32/'4-5_Prison and Probation 100K'!HO32*100</f>
        <v>#VALUE!</v>
      </c>
      <c r="HQ33" s="285" t="e">
        <f>'4-5_Prison and Probation 100K'!HQ32/'4-5_Prison and Probation 100K'!HO32*100</f>
        <v>#VALUE!</v>
      </c>
      <c r="HR33" s="285" t="e">
        <f>'4-5_Prison and Probation 100K'!HR32/'4-5_Prison and Probation 100K'!HO32*100</f>
        <v>#VALUE!</v>
      </c>
      <c r="HS33" s="285" t="e">
        <f>'4-5_Prison and Probation 100K'!HS32/'4-5_Prison and Probation 100K'!HR32*100</f>
        <v>#VALUE!</v>
      </c>
      <c r="HT33" s="288" t="s">
        <v>3336</v>
      </c>
      <c r="HU33" s="133" t="e">
        <f>'4-5_Prison and Probation'!IQ32/'4-5_Prison and Probation 100K'!$G32*100</f>
        <v>#VALUE!</v>
      </c>
      <c r="HV33" s="285" t="e">
        <f>'4-5_Prison and Probation 100K'!HV32/'4-5_Prison and Probation 100K'!HU32*100</f>
        <v>#VALUE!</v>
      </c>
      <c r="HW33" s="285" t="e">
        <f>'4-5_Prison and Probation 100K'!HW32/'4-5_Prison and Probation 100K'!HU32*100</f>
        <v>#VALUE!</v>
      </c>
      <c r="HX33" s="285" t="e">
        <f>'4-5_Prison and Probation 100K'!HX32/'4-5_Prison and Probation 100K'!HU32*100</f>
        <v>#VALUE!</v>
      </c>
      <c r="HY33" s="285" t="e">
        <f>'4-5_Prison and Probation 100K'!HY32/'4-5_Prison and Probation 100K'!HX32*100</f>
        <v>#VALUE!</v>
      </c>
      <c r="HZ33" s="288" t="s">
        <v>3336</v>
      </c>
      <c r="IA33" s="133">
        <f>'4-5_Prison and Probation'!IW32/'4-5_Prison and Probation 100K'!$G32*100</f>
        <v>27.56171759256409</v>
      </c>
      <c r="IB33" s="285" t="e">
        <f>'4-5_Prison and Probation 100K'!IB32/'4-5_Prison and Probation 100K'!IA32*100</f>
        <v>#VALUE!</v>
      </c>
      <c r="IC33" s="285" t="e">
        <f>'4-5_Prison and Probation 100K'!IC32/'4-5_Prison and Probation 100K'!IA32*100</f>
        <v>#VALUE!</v>
      </c>
      <c r="ID33" s="285" t="e">
        <f>'4-5_Prison and Probation 100K'!ID32/'4-5_Prison and Probation 100K'!IA32*100</f>
        <v>#VALUE!</v>
      </c>
      <c r="IE33" s="285" t="e">
        <f>'4-5_Prison and Probation 100K'!IE32/'4-5_Prison and Probation 100K'!ID32*100</f>
        <v>#VALUE!</v>
      </c>
      <c r="IF33" s="288" t="s">
        <v>3336</v>
      </c>
      <c r="IG33" s="133">
        <f>'4-5_Prison and Probation'!JC32/'4-5_Prison and Probation 100K'!$G32*100</f>
        <v>44.832850220496375</v>
      </c>
      <c r="IH33" s="285" t="e">
        <f>'4-5_Prison and Probation 100K'!IH32/'4-5_Prison and Probation 100K'!IG32*100</f>
        <v>#VALUE!</v>
      </c>
      <c r="II33" s="285" t="e">
        <f>'4-5_Prison and Probation 100K'!II32/'4-5_Prison and Probation 100K'!IG32*100</f>
        <v>#VALUE!</v>
      </c>
      <c r="IJ33" s="285" t="e">
        <f>'4-5_Prison and Probation 100K'!IJ32/'4-5_Prison and Probation 100K'!IG32*100</f>
        <v>#VALUE!</v>
      </c>
      <c r="IK33" s="285" t="e">
        <f>'4-5_Prison and Probation 100K'!IK32/'4-5_Prison and Probation 100K'!IJ32*100</f>
        <v>#VALUE!</v>
      </c>
      <c r="IL33" s="288" t="s">
        <v>3336</v>
      </c>
      <c r="IM33" s="133" t="e">
        <f>'4-5_Prison and Probation'!JI32/'4-5_Prison and Probation 100K'!$G32*100</f>
        <v>#VALUE!</v>
      </c>
      <c r="IN33" s="285" t="e">
        <f>'4-5_Prison and Probation 100K'!IN32/'4-5_Prison and Probation 100K'!IM32*100</f>
        <v>#VALUE!</v>
      </c>
      <c r="IO33" s="285" t="e">
        <f>'4-5_Prison and Probation 100K'!IO32/'4-5_Prison and Probation 100K'!IM32*100</f>
        <v>#VALUE!</v>
      </c>
      <c r="IP33" s="285" t="e">
        <f>'4-5_Prison and Probation 100K'!IP32/'4-5_Prison and Probation 100K'!IM32*100</f>
        <v>#VALUE!</v>
      </c>
      <c r="IQ33" s="285" t="e">
        <f>'4-5_Prison and Probation 100K'!IQ32/'4-5_Prison and Probation 100K'!IP32*100</f>
        <v>#VALUE!</v>
      </c>
      <c r="IR33" s="288" t="s">
        <v>3336</v>
      </c>
      <c r="IS33" s="133">
        <f>'4-5_Prison and Probation'!JO32/'4-5_Prison and Probation 100K'!$G32*100</f>
        <v>5.6360094590236063</v>
      </c>
      <c r="IT33" s="285" t="e">
        <f>'4-5_Prison and Probation 100K'!IT32/'4-5_Prison and Probation 100K'!IS32*100</f>
        <v>#VALUE!</v>
      </c>
      <c r="IU33" s="285" t="e">
        <f>'4-5_Prison and Probation 100K'!IU32/'4-5_Prison and Probation 100K'!IS32*100</f>
        <v>#VALUE!</v>
      </c>
      <c r="IV33" s="285" t="e">
        <f>'4-5_Prison and Probation 100K'!IV32/'4-5_Prison and Probation 100K'!IS32*100</f>
        <v>#VALUE!</v>
      </c>
      <c r="IW33" s="285" t="e">
        <f>'4-5_Prison and Probation 100K'!IW32/'4-5_Prison and Probation 100K'!IV32*100</f>
        <v>#VALUE!</v>
      </c>
      <c r="IX33" s="381" t="s">
        <v>3336</v>
      </c>
      <c r="IY33" s="133">
        <f>'4-5_Prison and Probation'!KO32/'4-5_Prison and Probation 100K'!H32*100</f>
        <v>76.897935795069898</v>
      </c>
      <c r="IZ33" s="285">
        <f>'4-5_Prison and Probation'!AO32/'4-5_Prison and Probation'!KO32</f>
        <v>2.4301616659816414</v>
      </c>
      <c r="JA33" s="133">
        <f>'4-5_Prison and Probation 100K'!IZ32/'4-5_Prison and Probation 100K'!IY32*100</f>
        <v>100</v>
      </c>
      <c r="JB33" s="133" t="e">
        <f>'4-5_Prison and Probation 100K'!JA32/'4-5_Prison and Probation 100K'!IY32*100</f>
        <v>#VALUE!</v>
      </c>
      <c r="JC33" s="288" t="s">
        <v>3336</v>
      </c>
      <c r="JD33" s="285">
        <f>'4-5_Prison and Probation 100K'!JC32/'4-5_Prison and Probation 100K'!IY32*100</f>
        <v>4.425263734758186</v>
      </c>
      <c r="JE33" s="285" t="e">
        <f>'4-5_Prison and Probation 100K'!JD32/'4-5_Prison and Probation 100K'!IY32*100</f>
        <v>#VALUE!</v>
      </c>
      <c r="JF33" s="285">
        <f>'4-5_Prison and Probation 100K'!JE32/'4-5_Prison and Probation 100K'!JC32*100</f>
        <v>29.721362229102166</v>
      </c>
      <c r="JG33" s="285" t="e">
        <f>'4-5_Prison and Probation 100K'!JF32/'4-5_Prison and Probation 100K'!JD32*100</f>
        <v>#VALUE!</v>
      </c>
      <c r="JH33" s="285">
        <f>'4-5_Prison and Probation 100K'!JG32/'4-5_Prison and Probation 100K'!JC32*100</f>
        <v>37.77089783281734</v>
      </c>
      <c r="JI33" s="285" t="e">
        <f>'4-5_Prison and Probation 100K'!JH32/'4-5_Prison and Probation 100K'!JD32*100</f>
        <v>#VALUE!</v>
      </c>
      <c r="JJ33" s="285">
        <f>'4-5_Prison and Probation 100K'!JI32/'4-5_Prison and Probation 100K'!JC32*100</f>
        <v>32.507739938080491</v>
      </c>
      <c r="JK33" s="285" t="e">
        <f>'4-5_Prison and Probation 100K'!JJ32/'4-5_Prison and Probation 100K'!JD32*100</f>
        <v>#VALUE!</v>
      </c>
      <c r="JL33" s="285">
        <f>'4-5_Prison and Probation 100K'!JK32/'4-5_Prison and Probation 100K'!IZ32*100</f>
        <v>95.574736265241825</v>
      </c>
      <c r="JM33" s="285" t="e">
        <f>'4-5_Prison and Probation 100K'!JL32/'4-5_Prison and Probation 100K'!JA32*100</f>
        <v>#VALUE!</v>
      </c>
      <c r="JN33" s="288" t="s">
        <v>3336</v>
      </c>
      <c r="JO33" s="285">
        <f>'4-5_Prison and Probation 100K'!JN32/'4-5_Prison and Probation 100K'!JK32*100</f>
        <v>6.1460722477064209</v>
      </c>
      <c r="JP33" s="285" t="e">
        <f>'4-5_Prison and Probation 100K'!JO32/'4-5_Prison and Probation 100K'!JL32</f>
        <v>#VALUE!</v>
      </c>
      <c r="JQ33" s="285">
        <f>'4-5_Prison and Probation 100K'!JP32/'4-5_Prison and Probation 100K'!JK32*100</f>
        <v>50.358371559633021</v>
      </c>
      <c r="JR33" s="285" t="e">
        <f>'4-5_Prison and Probation 100K'!JQ32/'4-5_Prison and Probation 100K'!JL32*100</f>
        <v>#VALUE!</v>
      </c>
      <c r="JS33" s="285">
        <f>'4-5_Prison and Probation 100K'!JR32/'4-5_Prison and Probation 100K'!JK32*100</f>
        <v>5.6694380733944953</v>
      </c>
      <c r="JT33" s="285" t="e">
        <f>'4-5_Prison and Probation 100K'!JS32/'4-5_Prison and Probation 100K'!JL32*100</f>
        <v>#VALUE!</v>
      </c>
      <c r="JU33" s="288" t="s">
        <v>3336</v>
      </c>
      <c r="JV33" s="285">
        <f>'4-5_Prison and Probation 100K'!JU32/'4-5_Prison and Probation 100K'!JK32*100</f>
        <v>5.8450401376146779</v>
      </c>
      <c r="JW33" s="285" t="e">
        <f>'4-5_Prison and Probation 100K'!JV32/'4-5_Prison and Probation 100K'!JL32*100</f>
        <v>#VALUE!</v>
      </c>
      <c r="JX33" s="285">
        <f>'4-5_Prison and Probation 100K'!JW32/'4-5_Prison and Probation 100K'!JK32*100</f>
        <v>9.8050458715596331</v>
      </c>
      <c r="JY33" s="285" t="e">
        <f>'4-5_Prison and Probation 100K'!JX32/'4-5_Prison and Probation 100K'!JL32*100</f>
        <v>#VALUE!</v>
      </c>
      <c r="JZ33" s="285">
        <f>'4-5_Prison and Probation 100K'!JY32/'4-5_Prison and Probation 100K'!JK32*100</f>
        <v>0.75616399082568797</v>
      </c>
      <c r="KA33" s="285" t="e">
        <f>'4-5_Prison and Probation 100K'!JZ32/'4-5_Prison and Probation 100K'!JL32*100</f>
        <v>#VALUE!</v>
      </c>
      <c r="KB33" s="288" t="s">
        <v>3336</v>
      </c>
      <c r="KC33" s="285" t="e">
        <f>'4-5_Prison and Probation 100K'!KB32/'4-5_Prison and Probation 100K'!JK32*100</f>
        <v>#VALUE!</v>
      </c>
      <c r="KD33" s="285" t="e">
        <f>'4-5_Prison and Probation 100K'!KC32/'4-5_Prison and Probation 100K'!JL32*100</f>
        <v>#VALUE!</v>
      </c>
      <c r="KE33" s="285">
        <f>'4-5_Prison and Probation 100K'!KD32/'4-5_Prison and Probation 100K'!JK32*100</f>
        <v>21.419868119266052</v>
      </c>
      <c r="KF33" s="285" t="e">
        <f>'4-5_Prison and Probation 100K'!KE32/'4-5_Prison and Probation 100K'!JL32*100</f>
        <v>#VALUE!</v>
      </c>
      <c r="KG33" s="288" t="s">
        <v>3336</v>
      </c>
      <c r="KH33" s="285">
        <f>'4-5_Prison and Probation 100K'!KG32</f>
        <v>909.14200202106986</v>
      </c>
      <c r="KI33" s="285" t="e">
        <f>'4-5_Prison and Probation 100K'!KH32/'4-5_Prison and Probation 100K'!KG32*100</f>
        <v>#VALUE!</v>
      </c>
      <c r="KJ33" s="285">
        <f>'4-5_Prison and Probation 100K'!KI32/'4-5_Prison and Probation 100K'!KG32*100</f>
        <v>11.504811518703423</v>
      </c>
      <c r="KK33" s="285" t="e">
        <f>'4-5_Prison and Probation 100K'!KJ32/'4-5_Prison and Probation 100K'!KG32*100</f>
        <v>#VALUE!</v>
      </c>
      <c r="KL33" s="285" t="e">
        <f>'4-5_Prison and Probation 100K'!KK32/'4-5_Prison and Probation 100K'!KJ32*100</f>
        <v>#VALUE!</v>
      </c>
      <c r="KM33" s="288" t="s">
        <v>3336</v>
      </c>
      <c r="KN33" s="285" t="e">
        <f>'4-5_Prison and Probation'!OZ32/G33*100</f>
        <v>#VALUE!</v>
      </c>
      <c r="KO33" s="285" t="e">
        <f>'4-5_Prison and Probation 100K'!KN32/'4-5_Prison and Probation 100K'!KM32*100</f>
        <v>#VALUE!</v>
      </c>
      <c r="KP33" s="285" t="e">
        <f>'4-5_Prison and Probation 100K'!KO32/'4-5_Prison and Probation 100K'!KM32*100</f>
        <v>#VALUE!</v>
      </c>
      <c r="KQ33" s="285" t="e">
        <f>'4-5_Prison and Probation 100K'!KP32/'4-5_Prison and Probation 100K'!KM32*100</f>
        <v>#VALUE!</v>
      </c>
      <c r="KR33" s="285" t="e">
        <f>'4-5_Prison and Probation 100K'!KQ32/'4-5_Prison and Probation 100K'!KP32*100</f>
        <v>#VALUE!</v>
      </c>
      <c r="KS33" s="288" t="s">
        <v>3336</v>
      </c>
      <c r="KT33" s="285" t="e">
        <f>'4-5_Prison and Probation'!PF32/G33*100</f>
        <v>#VALUE!</v>
      </c>
      <c r="KU33" s="285" t="e">
        <f>'4-5_Prison and Probation'!PG32/'4-5_Prison and Probation'!PF32*100</f>
        <v>#VALUE!</v>
      </c>
      <c r="KV33" s="285" t="e">
        <f>'4-5_Prison and Probation'!PH32/'4-5_Prison and Probation'!PF32*100</f>
        <v>#VALUE!</v>
      </c>
      <c r="KW33" s="285" t="e">
        <f>'4-5_Prison and Probation'!PI32/'4-5_Prison and Probation'!PF32*100</f>
        <v>#VALUE!</v>
      </c>
      <c r="KX33" s="285" t="e">
        <f>'4-5_Prison and Probation'!PJ32/'4-5_Prison and Probation'!PF32*100</f>
        <v>#VALUE!</v>
      </c>
      <c r="KY33" s="285" t="e">
        <f>'4-5_Prison and Probation'!PK32/'4-5_Prison and Probation'!PF32*100</f>
        <v>#VALUE!</v>
      </c>
      <c r="KZ33" s="285" t="e">
        <f>'4-5_Prison and Probation'!PL32/'4-5_Prison and Probation'!PF32*100</f>
        <v>#VALUE!</v>
      </c>
      <c r="LA33" s="288" t="s">
        <v>3336</v>
      </c>
      <c r="LB33" s="285">
        <f>'4-5_Prison and Probation'!PN32/G33*100</f>
        <v>909.14200202106986</v>
      </c>
      <c r="LC33" s="285" t="e">
        <f>'4-5_Prison and Probation'!PO32/G33*100</f>
        <v>#VALUE!</v>
      </c>
      <c r="LD33" s="288" t="s">
        <v>3336</v>
      </c>
      <c r="LE33" s="285">
        <f>'4-5_Prison and Probation 100K'!LD32/'4-5_Prison and Probation 100K'!LA32*100</f>
        <v>1.9034802112727012</v>
      </c>
      <c r="LF33" s="285" t="e">
        <f>'4-5_Prison and Probation 100K'!LE32/'4-5_Prison and Probation 100K'!LB32*100</f>
        <v>#VALUE!</v>
      </c>
      <c r="LG33" s="285">
        <f>'4-5_Prison and Probation 100K'!LF32/'4-5_Prison and Probation 100K'!LA32*100</f>
        <v>39.119311193111926</v>
      </c>
      <c r="LH33" s="285" t="e">
        <f>'4-5_Prison and Probation 100K'!LG32/'4-5_Prison and Probation 100K'!LB32*100</f>
        <v>#VALUE!</v>
      </c>
      <c r="LI33" s="285" t="e">
        <f>'4-5_Prison and Probation 100K'!LH32/'4-5_Prison and Probation 100K'!LA32*100</f>
        <v>#VALUE!</v>
      </c>
      <c r="LJ33" s="285" t="e">
        <f>'4-5_Prison and Probation 100K'!LI32/'4-5_Prison and Probation 100K'!LB32*100</f>
        <v>#VALUE!</v>
      </c>
      <c r="LK33" s="288" t="s">
        <v>3336</v>
      </c>
      <c r="LL33" s="285">
        <f>'4-5_Prison and Probation 100K'!LK32/'4-5_Prison and Probation 100K'!LA32*100</f>
        <v>0.87750524564069154</v>
      </c>
      <c r="LM33" s="285" t="e">
        <f>'4-5_Prison and Probation 100K'!LL32/'4-5_Prison and Probation 100K'!LB32*100</f>
        <v>#VALUE!</v>
      </c>
      <c r="LN33" s="285">
        <f>'4-5_Prison and Probation 100K'!LM32/'4-5_Prison and Probation 100K'!LA32*100</f>
        <v>26.080891397149266</v>
      </c>
      <c r="LO33" s="285" t="e">
        <f>'4-5_Prison and Probation 100K'!LN32/'4-5_Prison and Probation 100K'!LB32*100</f>
        <v>#VALUE!</v>
      </c>
      <c r="LP33" s="285">
        <f>'4-5_Prison and Probation 100K'!LO32/'4-5_Prison and Probation 100K'!LA32*100</f>
        <v>0.9906663772520079</v>
      </c>
      <c r="LQ33" s="285" t="e">
        <f>'4-5_Prison and Probation 100K'!LP32/'4-5_Prison and Probation 100K'!LB32*100</f>
        <v>#VALUE!</v>
      </c>
      <c r="LR33" s="288" t="s">
        <v>3336</v>
      </c>
      <c r="LS33" s="285" t="e">
        <f>'4-5_Prison and Probation 100K'!LR32/'4-5_Prison and Probation 100K'!LA32*100</f>
        <v>#VALUE!</v>
      </c>
      <c r="LT33" s="285" t="e">
        <f>'4-5_Prison and Probation 100K'!LS32/'4-5_Prison and Probation 100K'!LB32*100</f>
        <v>#VALUE!</v>
      </c>
      <c r="LU33" s="285" t="e">
        <f>'4-5_Prison and Probation 100K'!LT32/'4-5_Prison and Probation 100K'!LA32*100</f>
        <v>#VALUE!</v>
      </c>
      <c r="LV33" s="285" t="e">
        <f>'4-5_Prison and Probation 100K'!LU32/'4-5_Prison and Probation 100K'!LB32*100</f>
        <v>#VALUE!</v>
      </c>
      <c r="LW33" s="285">
        <f>'4-5_Prison and Probation 100K'!LV32/'4-5_Prison and Probation 100K'!LA32*100</f>
        <v>6.0895738369148393</v>
      </c>
      <c r="LX33" s="285" t="e">
        <f>'4-5_Prison and Probation 100K'!LW32/'4-5_Prison and Probation 100K'!LB32*100</f>
        <v>#VALUE!</v>
      </c>
      <c r="LY33" s="288" t="s">
        <v>3336</v>
      </c>
      <c r="LZ33" s="285">
        <f>'4-5_Prison and Probation 100K'!LY32/'4-5_Prison and Probation 100K'!LA32*100</f>
        <v>7.3511323348527599E-2</v>
      </c>
      <c r="MA33" s="285" t="e">
        <f>'4-5_Prison and Probation 100K'!LZ32/'4-5_Prison and Probation 100K'!LB32*100</f>
        <v>#VALUE!</v>
      </c>
      <c r="MB33" s="285">
        <f>'4-5_Prison and Probation 100K'!MA32/'4-5_Prison and Probation 100K'!LA32*100</f>
        <v>9.0135301353013517</v>
      </c>
      <c r="MC33" s="285" t="e">
        <f>'4-5_Prison and Probation 100K'!MB32/'4-5_Prison and Probation 100K'!LB32*100</f>
        <v>#VALUE!</v>
      </c>
      <c r="MD33" s="285">
        <f>'4-5_Prison and Probation 100K'!MC32/'4-5_Prison and Probation 100K'!LA32*100</f>
        <v>12.417914767382966</v>
      </c>
      <c r="ME33" s="285" t="e">
        <f>'4-5_Prison and Probation 100K'!MD32/'4-5_Prison and Probation 100K'!LB32*100</f>
        <v>#VALUE!</v>
      </c>
      <c r="MF33" s="288" t="s">
        <v>3336</v>
      </c>
      <c r="MG33" s="285" t="e">
        <f>'4-5_Prison and Probation 100K'!MF32</f>
        <v>#VALUE!</v>
      </c>
      <c r="MH33" s="285" t="e">
        <f>'4-5_Prison and Probation 100K'!MG32/'4-5_Prison and Probation 100K'!MF32*100</f>
        <v>#VALUE!</v>
      </c>
      <c r="MI33" s="285" t="e">
        <f>'4-5_Prison and Probation 100K'!MH32/'4-5_Prison and Probation 100K'!MF32*100</f>
        <v>#VALUE!</v>
      </c>
      <c r="MJ33" s="285" t="e">
        <f>'4-5_Prison and Probation 100K'!MI32/'4-5_Prison and Probation 100K'!MF32*100</f>
        <v>#VALUE!</v>
      </c>
      <c r="MK33" s="285" t="e">
        <f>'4-5_Prison and Probation 100K'!MJ32/'4-5_Prison and Probation 100K'!MF32*100</f>
        <v>#VALUE!</v>
      </c>
      <c r="ML33" s="285" t="e">
        <f>'4-5_Prison and Probation 100K'!MK32/'4-5_Prison and Probation 100K'!MF32*100</f>
        <v>#VALUE!</v>
      </c>
      <c r="MM33" s="285" t="e">
        <f>'4-5_Prison and Probation 100K'!ML32/'4-5_Prison and Probation 100K'!MF32*100</f>
        <v>#VALUE!</v>
      </c>
      <c r="MN33" s="288" t="s">
        <v>3336</v>
      </c>
      <c r="MO33" s="285">
        <f>'4-5_Prison and Probation 100K'!MN32</f>
        <v>86.08728173685077</v>
      </c>
      <c r="MP33" s="288" t="s">
        <v>3336</v>
      </c>
      <c r="MQ33" s="285">
        <f>'4-5_Prison and Probation 100K'!MP32/'4-5_Prison and Probation 100K'!MN32*100</f>
        <v>0.28730362491594841</v>
      </c>
      <c r="MR33" s="285" t="e">
        <f>'4-5_Prison and Probation 100K'!MQ32/'4-5_Prison and Probation 100K'!MN32*100</f>
        <v>#VALUE!</v>
      </c>
      <c r="MS33" s="285">
        <f>'4-5_Prison and Probation 100K'!MR32/'4-5_Prison and Probation 100K'!MN32*100</f>
        <v>1.6443547894125559</v>
      </c>
      <c r="MT33" s="285">
        <f>'4-5_Prison and Probation 100K'!MS32/'4-5_Prison and Probation 100K'!MN32*100</f>
        <v>15.639709028669232</v>
      </c>
      <c r="MU33" s="288" t="s">
        <v>3336</v>
      </c>
      <c r="MV33" s="285" t="e">
        <f>'4-5_Prison and Probation 100K'!MU32/'4-5_Prison and Probation 100K'!MN32*100</f>
        <v>#VALUE!</v>
      </c>
      <c r="MW33" s="285" t="e">
        <f>'4-5_Prison and Probation 100K'!MV32/'4-5_Prison and Probation 100K'!MN32*100</f>
        <v>#VALUE!</v>
      </c>
      <c r="MX33" s="285">
        <f>'4-5_Prison and Probation 100K'!MW32/'4-5_Prison and Probation 100K'!MN32*100</f>
        <v>81.01045296167247</v>
      </c>
      <c r="MY33" s="285">
        <f>'4-5_Prison and Probation 100K'!MX32/'4-5_Prison and Probation 100K'!MN32*100</f>
        <v>1.4181795953297878</v>
      </c>
      <c r="MZ33" s="288" t="s">
        <v>3336</v>
      </c>
      <c r="NA33" s="285">
        <f>'4-5_Prison and Probation 100K'!MZ32</f>
        <v>1931.5251688868912</v>
      </c>
      <c r="NB33" s="285">
        <f>'4-5_Prison and Probation 100K'!NA32/'4-5_Prison and Probation 100K'!MZ32*100</f>
        <v>39.089318991728518</v>
      </c>
      <c r="NC33" s="285">
        <f>'4-5_Prison and Probation 100K'!NB32/'4-5_Prison and Probation 100K'!MZ32*100</f>
        <v>46.323329083161688</v>
      </c>
      <c r="ND33" s="285">
        <f>'4-5_Prison and Probation 100K'!NC32/'4-5_Prison and Probation 100K'!MZ32*100</f>
        <v>14.587351925109795</v>
      </c>
      <c r="NG33" s="133">
        <f t="shared" si="0"/>
        <v>174.57157776743193</v>
      </c>
      <c r="NH33" s="285">
        <f>'4-5_Prison and Probation'!HG32/'4-5_Prison and Probation'!$HA32*100</f>
        <v>7.0312146743635733</v>
      </c>
      <c r="NI33" s="285">
        <f>'4-5_Prison and Probation'!HM32/'4-5_Prison and Probation'!$HA32*100</f>
        <v>8.1812289930215378</v>
      </c>
      <c r="NJ33" s="285" t="e">
        <f>'4-5_Prison and Probation'!HS32/'4-5_Prison and Probation'!$HA32*100</f>
        <v>#VALUE!</v>
      </c>
      <c r="NK33" s="285" t="e">
        <f>'4-5_Prison and Probation'!HY32/'4-5_Prison and Probation'!$HA32*100</f>
        <v>#VALUE!</v>
      </c>
      <c r="NL33" s="285" t="e">
        <f>'4-5_Prison and Probation'!IE32/'4-5_Prison and Probation'!$HA32*100</f>
        <v>#VALUE!</v>
      </c>
      <c r="NM33" s="285">
        <f>'4-5_Prison and Probation'!IK32/'4-5_Prison and Probation'!$HA32*100</f>
        <v>2.8923689089182627</v>
      </c>
      <c r="NN33" s="285" t="e">
        <f>'4-5_Prison and Probation'!IQ32/'4-5_Prison and Probation'!$HA32*100</f>
        <v>#VALUE!</v>
      </c>
      <c r="NO33" s="285">
        <f>'4-5_Prison and Probation'!IW32/'4-5_Prison and Probation'!$HA32*100</f>
        <v>15.788204440291196</v>
      </c>
      <c r="NP33" s="285">
        <f>'4-5_Prison and Probation'!JC32/'4-5_Prison and Probation'!$HA32*100</f>
        <v>25.681643480488948</v>
      </c>
      <c r="NQ33" s="285" t="e">
        <f>'4-5_Prison and Probation'!JI32/'4-5_Prison and Probation'!$HA32*100</f>
        <v>#VALUE!</v>
      </c>
      <c r="NR33" s="285">
        <f>'4-5_Prison and Probation'!JO32/'4-5_Prison and Probation'!$HA32*100</f>
        <v>3.2284805643058467</v>
      </c>
      <c r="NU33" s="285">
        <f>'4-5_Prison and Probation'!HA32/'4-5_Prison and Probation 100K'!$G32*100</f>
        <v>174.57157776743193</v>
      </c>
      <c r="NV33" s="285">
        <f>'4-5_Prison and Probation'!HG32/'4-5_Prison and Probation 100K'!$G32*100</f>
        <v>12.274502393251691</v>
      </c>
      <c r="NW33" s="285">
        <f>'4-5_Prison and Probation'!HM32/'4-5_Prison and Probation 100K'!$G32*100</f>
        <v>14.282100533884284</v>
      </c>
      <c r="NX33" s="285" t="e">
        <f>'4-5_Prison and Probation'!HS32/'4-5_Prison and Probation 100K'!$G32*100</f>
        <v>#VALUE!</v>
      </c>
      <c r="NY33" s="285" t="e">
        <f>'4-5_Prison and Probation'!HY32/'4-5_Prison and Probation 100K'!$G32*100</f>
        <v>#VALUE!</v>
      </c>
      <c r="NZ33" s="285" t="e">
        <f>'4-5_Prison and Probation'!IE32/'4-5_Prison and Probation 100K'!$G32*100</f>
        <v>#VALUE!</v>
      </c>
      <c r="OA33" s="285">
        <f>'4-5_Prison and Probation'!IK32/'4-5_Prison and Probation 100K'!$G32*100</f>
        <v>5.0492540391532685</v>
      </c>
      <c r="OB33" s="285" t="e">
        <f>'4-5_Prison and Probation'!IQ32/'4-5_Prison and Probation 100K'!$G32*100</f>
        <v>#VALUE!</v>
      </c>
      <c r="OC33" s="285">
        <f>'4-5_Prison and Probation'!IW32/'4-5_Prison and Probation 100K'!$G32*100</f>
        <v>27.56171759256409</v>
      </c>
      <c r="OD33" s="285">
        <f>'4-5_Prison and Probation'!JC32/'4-5_Prison and Probation 100K'!$G32*100</f>
        <v>44.832850220496375</v>
      </c>
      <c r="OE33" s="285" t="e">
        <f>'4-5_Prison and Probation'!JI32/'4-5_Prison and Probation 100K'!$G32*100</f>
        <v>#VALUE!</v>
      </c>
      <c r="OF33" s="285">
        <f>'4-5_Prison and Probation'!JO32/'4-5_Prison and Probation 100K'!$G32*100</f>
        <v>5.6360094590236063</v>
      </c>
      <c r="OI33" s="133">
        <f>10000/'4-5_Prison and Probation'!$AJ32*'4-5_Prison and Probation'!DW32</f>
        <v>15.574413813401353</v>
      </c>
      <c r="OJ33" s="133">
        <f>10000/'4-5_Prison and Probation'!$AJ32*'4-5_Prison and Probation'!DX32</f>
        <v>13.121750220739724</v>
      </c>
      <c r="OK33" s="133">
        <f>10000/'4-5_Prison and Probation'!$AJ32*'4-5_Prison and Probation'!DY32</f>
        <v>13.367016580005886</v>
      </c>
      <c r="OL33" s="133">
        <f>10000/'4-5_Prison and Probation'!$AJ32*'4-5_Prison and Probation'!DZ32</f>
        <v>13.121750220739724</v>
      </c>
      <c r="OM33" s="133">
        <f>10000/'4-5_Prison and Probation'!$AJ32*'4-5_Prison and Probation'!EA32</f>
        <v>12.87648386147356</v>
      </c>
      <c r="ON33" s="133">
        <f>10000/'4-5_Prison and Probation'!$AJ32*'4-5_Prison and Probation'!EB32</f>
        <v>15.083881094869028</v>
      </c>
      <c r="OP33" s="133">
        <f>'4-5_Prison and Probation'!ED32/'4-5_Prison and Probation'!DW32*100</f>
        <v>17.322834645669293</v>
      </c>
      <c r="OQ33" s="133">
        <f>'4-5_Prison and Probation'!EE32/'4-5_Prison and Probation'!DX32*100</f>
        <v>16.822429906542055</v>
      </c>
      <c r="OR33" s="133">
        <f>'4-5_Prison and Probation'!EF32/'4-5_Prison and Probation'!DY32*100</f>
        <v>17.431192660550458</v>
      </c>
      <c r="OS33" s="133">
        <f>'4-5_Prison and Probation'!EG32/'4-5_Prison and Probation'!DZ32*100</f>
        <v>24.299065420560748</v>
      </c>
      <c r="OT33" s="133">
        <f>'4-5_Prison and Probation'!EH32/'4-5_Prison and Probation'!EA32*100</f>
        <v>21.904761904761905</v>
      </c>
      <c r="OU33" s="133">
        <f>'4-5_Prison and Probation'!EI32/'4-5_Prison and Probation'!EB32*100</f>
        <v>19.512195121951219</v>
      </c>
      <c r="OW33" s="133" t="e">
        <f>'4-5_Prison and Probation'!EK32/'4-5_Prison and Probation'!ED32*100</f>
        <v>#VALUE!</v>
      </c>
      <c r="OX33" s="133" t="e">
        <f>'4-5_Prison and Probation'!EL32/'4-5_Prison and Probation'!EE32*100</f>
        <v>#VALUE!</v>
      </c>
      <c r="OY33" s="133" t="e">
        <f>'4-5_Prison and Probation'!EM32/'4-5_Prison and Probation'!EF32*100</f>
        <v>#VALUE!</v>
      </c>
      <c r="OZ33" s="133" t="e">
        <f>'4-5_Prison and Probation'!EN32/'4-5_Prison and Probation'!EG32*100</f>
        <v>#VALUE!</v>
      </c>
      <c r="PA33" s="133" t="e">
        <f>'4-5_Prison and Probation'!EO32/'4-5_Prison and Probation'!EH32*100</f>
        <v>#VALUE!</v>
      </c>
      <c r="PB33" s="133" t="e">
        <f>'4-5_Prison and Probation'!EP32/'4-5_Prison and Probation'!EI32*100</f>
        <v>#VALUE!</v>
      </c>
      <c r="PC33" s="133"/>
      <c r="PF33" s="285">
        <f>'4-5_Prison and Probation'!$AO32/'4-5_Prison and Probation'!LF32</f>
        <v>5.0491744947338457</v>
      </c>
      <c r="PG33" s="285">
        <f>'4-5_Prison and Probation'!$AO32/'4-5_Prison and Probation'!LH32</f>
        <v>44.848925410872312</v>
      </c>
      <c r="PH33" s="285">
        <f>'4-5_Prison and Probation'!$AO32/'4-5_Prison and Probation'!LK32</f>
        <v>43.501532801961986</v>
      </c>
      <c r="PI33" s="285">
        <f>'4-5_Prison and Probation'!$AO32/'4-5_Prison and Probation'!LM32</f>
        <v>25.932383040935672</v>
      </c>
      <c r="PJ33" s="285">
        <f>'4-5_Prison and Probation'!$AO32/'4-5_Prison and Probation'!LO32</f>
        <v>336.26066350710903</v>
      </c>
      <c r="PK33" s="285" t="e">
        <f>'4-5_Prison and Probation'!$AO32/'4-5_Prison and Probation'!LR32</f>
        <v>#VALUE!</v>
      </c>
      <c r="PO33" s="133">
        <f>'4-5_Prison and Probation'!KP32/'4-5_Prison and Probation 100K'!H32*100</f>
        <v>76.897935795069898</v>
      </c>
      <c r="PP33" s="133">
        <f>'4-5_Prison and Probation'!KS32/'4-5_Prison and Probation'!KP32*100</f>
        <v>4.425263734758186</v>
      </c>
      <c r="PQ33" s="133">
        <f>'4-5_Prison and Probation'!LA32/'4-5_Prison and Probation'!KP32*100</f>
        <v>95.57473626524181</v>
      </c>
      <c r="PR33" s="133" t="e">
        <f>'4-5_Prison and Probation'!KQ32/'4-5_Prison and Probation 100K'!H32*100</f>
        <v>#VALUE!</v>
      </c>
      <c r="PS33" s="133" t="e">
        <f>'4-5_Prison and Probation'!KT32/'4-5_Prison and Probation'!KQ32*100</f>
        <v>#VALUE!</v>
      </c>
      <c r="PT33" s="133" t="e">
        <f>'4-5_Prison and Probation'!LB32/'4-5_Prison and Probation'!KQ32*100</f>
        <v>#VALUE!</v>
      </c>
      <c r="PX33" s="133" t="e">
        <f>'4-5_Prison and Probation'!LG32/'4-5_Prison and Probation'!$KQ32*100</f>
        <v>#VALUE!</v>
      </c>
      <c r="PY33" s="133" t="e">
        <f>'4-5_Prison and Probation'!LI32/'4-5_Prison and Probation'!$KQ32*100</f>
        <v>#VALUE!</v>
      </c>
      <c r="PZ33" s="133" t="e">
        <f>'4-5_Prison and Probation'!LL32/'4-5_Prison and Probation'!$KQ32*100</f>
        <v>#VALUE!</v>
      </c>
      <c r="QA33" s="133" t="e">
        <f>'4-5_Prison and Probation'!LN32/'4-5_Prison and Probation'!$KQ32*100</f>
        <v>#VALUE!</v>
      </c>
      <c r="QB33" s="133" t="e">
        <f>'4-5_Prison and Probation'!LP32/'4-5_Prison and Probation'!$KQ32*100</f>
        <v>#VALUE!</v>
      </c>
      <c r="QC33" s="133" t="e">
        <f>'4-5_Prison and Probation'!LS32/'4-5_Prison and Probation'!$KQ32*100</f>
        <v>#VALUE!</v>
      </c>
    </row>
    <row r="34" spans="1:445">
      <c r="A34" s="285">
        <v>32</v>
      </c>
      <c r="B34" s="292" t="s">
        <v>55</v>
      </c>
      <c r="C34" s="248">
        <v>10572.721</v>
      </c>
      <c r="D34" s="248">
        <v>10542.397999999999</v>
      </c>
      <c r="E34" s="248">
        <v>10487.289000000001</v>
      </c>
      <c r="F34" s="248">
        <v>10427.300999999999</v>
      </c>
      <c r="G34" s="248">
        <v>10374.822</v>
      </c>
      <c r="H34" s="248">
        <v>10341.33</v>
      </c>
      <c r="I34" s="288" t="s">
        <v>3336</v>
      </c>
      <c r="J34" s="133">
        <f>'4-5_Prison and Probation 100K'!J33</f>
        <v>119.94074183930515</v>
      </c>
      <c r="K34" s="133">
        <f>'4-5_Prison and Probation 100K'!K33</f>
        <v>129.13570517827159</v>
      </c>
      <c r="L34" s="133">
        <f>'4-5_Prison and Probation 100K'!L33</f>
        <v>136.20297867256255</v>
      </c>
      <c r="M34" s="133">
        <f>'4-5_Prison and Probation 100K'!M33</f>
        <v>134.29170213845367</v>
      </c>
      <c r="N34" s="133">
        <f>'4-5_Prison and Probation 100K'!N33</f>
        <v>137.08186993473237</v>
      </c>
      <c r="O34" s="133">
        <f>'4-5_Prison and Probation 100K'!O33</f>
        <v>133.24204913681316</v>
      </c>
      <c r="P34" s="346">
        <f t="shared" si="1"/>
        <v>11.089899139800977</v>
      </c>
      <c r="Q34" s="288" t="s">
        <v>3336</v>
      </c>
      <c r="R34" s="133">
        <f>'4-5_Prison and Probation 100K'!R33/'4-5_Prison and Probation 100K'!J33*100</f>
        <v>14.683384591120571</v>
      </c>
      <c r="S34" s="133">
        <f>'4-5_Prison and Probation 100K'!S33/'4-5_Prison and Probation 100K'!K33*100</f>
        <v>14.28676362567945</v>
      </c>
      <c r="T34" s="133">
        <f>'4-5_Prison and Probation 100K'!T33/'4-5_Prison and Probation 100K'!L33*100</f>
        <v>13.098571828619438</v>
      </c>
      <c r="U34" s="133">
        <f>'4-5_Prison and Probation 100K'!U33/'4-5_Prison and Probation 100K'!M33*100</f>
        <v>11.426122973648503</v>
      </c>
      <c r="V34" s="133">
        <f>'4-5_Prison and Probation 100K'!V33/'4-5_Prison and Probation 100K'!N33*100</f>
        <v>12.051750808606384</v>
      </c>
      <c r="W34" s="133">
        <f>'4-5_Prison and Probation 100K'!W33/'4-5_Prison and Probation 100K'!O33*100</f>
        <v>12.439219101531314</v>
      </c>
      <c r="X34" s="346">
        <f t="shared" si="2"/>
        <v>-15.283707074909444</v>
      </c>
      <c r="Y34" s="288" t="s">
        <v>3336</v>
      </c>
      <c r="Z34" s="285">
        <f>'4-5_Prison and Probation 100K'!Z33/'4-5_Prison and Probation 100K'!J33*100</f>
        <v>5.6068133427963094</v>
      </c>
      <c r="AA34" s="285">
        <f>'4-5_Prison and Probation 100K'!AA33/'4-5_Prison and Probation 100K'!K33*100</f>
        <v>5.5677978551491103</v>
      </c>
      <c r="AB34" s="285">
        <f>'4-5_Prison and Probation 100K'!AB33/'4-5_Prison and Probation 100K'!L33*100</f>
        <v>5.9717166059927207</v>
      </c>
      <c r="AC34" s="285">
        <f>'4-5_Prison and Probation 100K'!AC33/'4-5_Prison and Probation 100K'!M33*100</f>
        <v>6.0058558880239943</v>
      </c>
      <c r="AD34" s="285">
        <f>'4-5_Prison and Probation 100K'!AD33/'4-5_Prison and Probation 100K'!N33*100</f>
        <v>6.061032203628181</v>
      </c>
      <c r="AE34" s="285">
        <f>'4-5_Prison and Probation 100K'!AE33/'4-5_Prison and Probation 100K'!O33*100</f>
        <v>6.3066985993178015</v>
      </c>
      <c r="AF34" s="346">
        <f t="shared" si="3"/>
        <v>12.482763625807365</v>
      </c>
      <c r="AG34" s="288" t="s">
        <v>3336</v>
      </c>
      <c r="AH34" s="285">
        <f>'4-5_Prison and Probation 100K'!AH33/'4-5_Prison and Probation 100K'!J33*100</f>
        <v>20.093052598375522</v>
      </c>
      <c r="AI34" s="285">
        <f>'4-5_Prison and Probation 100K'!AI33/'4-5_Prison and Probation 100K'!K33*100</f>
        <v>19.112678125459087</v>
      </c>
      <c r="AJ34" s="285">
        <f>'4-5_Prison and Probation 100K'!AJ33/'4-5_Prison and Probation 100K'!L33*100</f>
        <v>18.531223746849623</v>
      </c>
      <c r="AK34" s="285">
        <f>'4-5_Prison and Probation 100K'!AK33/'4-5_Prison and Probation 100K'!M33*100</f>
        <v>17.631936013711346</v>
      </c>
      <c r="AL34" s="285">
        <f>'4-5_Prison and Probation 100K'!AL33/'4-5_Prison and Probation 100K'!N33*100</f>
        <v>17.543242863169738</v>
      </c>
      <c r="AM34" s="285">
        <f>'4-5_Prison and Probation 100K'!AM33/'4-5_Prison and Probation 100K'!O33*100</f>
        <v>16.65578053559765</v>
      </c>
      <c r="AN34" s="346">
        <f t="shared" si="4"/>
        <v>-17.106768849327395</v>
      </c>
      <c r="AO34" s="288" t="s">
        <v>3336</v>
      </c>
      <c r="AP34" s="133">
        <f>'4-5_Prison and Probation 100K'!AP33/'4-5_Prison and Probation 100K'!AH33*100</f>
        <v>21.781789638932498</v>
      </c>
      <c r="AQ34" s="133">
        <f>'4-5_Prison and Probation 100K'!AQ33/'4-5_Prison and Probation 100K'!AI33*100</f>
        <v>23.32820906994619</v>
      </c>
      <c r="AR34" s="133">
        <f>'4-5_Prison and Probation 100K'!AR33/'4-5_Prison and Probation 100K'!AJ33*100</f>
        <v>22.024933887419724</v>
      </c>
      <c r="AS34" s="133">
        <f>'4-5_Prison and Probation 100K'!AS33/'4-5_Prison and Probation 100K'!AK33*100</f>
        <v>22.114216281895505</v>
      </c>
      <c r="AT34" s="133">
        <f>'4-5_Prison and Probation 100K'!AT33/'4-5_Prison and Probation 100K'!AL33*100</f>
        <v>26.092184368737474</v>
      </c>
      <c r="AU34" s="133">
        <f>'4-5_Prison and Probation 100K'!AU33/'4-5_Prison and Probation 100K'!AM33*100</f>
        <v>19.25925925925926</v>
      </c>
      <c r="AV34" s="346">
        <f t="shared" si="20"/>
        <v>-11.580914247580921</v>
      </c>
      <c r="AW34" s="288" t="s">
        <v>3336</v>
      </c>
      <c r="AX34" s="285">
        <f>'4-5_Prison and Probation 100K'!AX33/'4-5_Prison and Probation 100K'!J33*100</f>
        <v>0.18925952211970662</v>
      </c>
      <c r="AY34" s="285">
        <f>'4-5_Prison and Probation 100K'!AY33/'4-5_Prison and Probation 100K'!K33*100</f>
        <v>0.71250183634493902</v>
      </c>
      <c r="AZ34" s="285">
        <f>'4-5_Prison and Probation 100K'!AZ33/'4-5_Prison and Probation 100K'!L33*100</f>
        <v>7.0008401008120974E-2</v>
      </c>
      <c r="BA34" s="285">
        <f>'4-5_Prison and Probation 100K'!BA33/'4-5_Prison and Probation 100K'!M33*100</f>
        <v>6.4271941726772835E-2</v>
      </c>
      <c r="BB34" s="285">
        <f>'4-5_Prison and Probation 100K'!BB33/'4-5_Prison and Probation 100K'!N33*100</f>
        <v>4.2188159189987348E-2</v>
      </c>
      <c r="BC34" s="285">
        <f>'4-5_Prison and Probation 100K'!BC33/'4-5_Prison and Probation 100K'!O33*100</f>
        <v>3.6287103563393569E-2</v>
      </c>
      <c r="BD34" s="346">
        <f t="shared" si="5"/>
        <v>-80.82680165469192</v>
      </c>
      <c r="BE34" s="288" t="s">
        <v>3336</v>
      </c>
      <c r="BF34" s="133">
        <f>'4-5_Prison and Probation 100K'!BF33</f>
        <v>59.454893399721797</v>
      </c>
      <c r="BG34" s="133">
        <f>'4-5_Prison and Probation 100K'!BG33</f>
        <v>62.651779984022617</v>
      </c>
      <c r="BH34" s="133">
        <f>'4-5_Prison and Probation 100K'!BH33</f>
        <v>58.632884056117838</v>
      </c>
      <c r="BI34" s="133">
        <f>'4-5_Prison and Probation 100K'!BI33</f>
        <v>51.930983866294831</v>
      </c>
      <c r="BJ34" s="133">
        <f>'4-5_Prison and Probation 100K'!BJ33</f>
        <v>53.65875192846682</v>
      </c>
      <c r="BK34" s="338">
        <f>'4-5_Prison and Probation 100K'!BK33</f>
        <v>51.990411291390949</v>
      </c>
      <c r="BL34" s="346">
        <f t="shared" si="21"/>
        <v>-12.554865851236698</v>
      </c>
      <c r="BM34" s="288" t="s">
        <v>3336</v>
      </c>
      <c r="BN34" s="133">
        <f>'4-5_Prison and Probation 100K'!BN33/'4-5_Prison and Probation 100K'!BF33*100</f>
        <v>42.586700604517972</v>
      </c>
      <c r="BO34" s="133">
        <f>'4-5_Prison and Probation 100K'!BO33/'4-5_Prison and Probation 100K'!BG33*100</f>
        <v>42.922028766086292</v>
      </c>
      <c r="BP34" s="133">
        <f>'4-5_Prison and Probation 100K'!BP33/'4-5_Prison and Probation 100K'!BH33*100</f>
        <v>41.047324768255002</v>
      </c>
      <c r="BQ34" s="133">
        <f>'4-5_Prison and Probation 100K'!BQ33/'4-5_Prison and Probation 100K'!BI33*100</f>
        <v>43.065558633425674</v>
      </c>
      <c r="BR34" s="133">
        <f>'4-5_Prison and Probation 100K'!BR33/'4-5_Prison and Probation 100K'!BJ33*100</f>
        <v>43.973414765582895</v>
      </c>
      <c r="BS34" s="338">
        <f>'4-5_Prison and Probation 100K'!BS33/'4-5_Prison and Probation 100K'!BK33*100</f>
        <v>42.620664000743986</v>
      </c>
      <c r="BT34" s="346">
        <f t="shared" si="22"/>
        <v>7.9751179931520255E-2</v>
      </c>
      <c r="BU34" s="288" t="s">
        <v>3336</v>
      </c>
      <c r="BV34" s="285">
        <f>'4-5_Prison and Probation 100K'!BV33/'4-5_Prison and Probation 100K'!BF33*100</f>
        <v>6.9360483614381154</v>
      </c>
      <c r="BW34" s="285">
        <f>'4-5_Prison and Probation 100K'!BW33/'4-5_Prison and Probation 100K'!BG33*100</f>
        <v>7.0855412566237685</v>
      </c>
      <c r="BX34" s="285">
        <f>'4-5_Prison and Probation 100K'!BX33/'4-5_Prison and Probation 100K'!BH33*100</f>
        <v>7.7898845340705805</v>
      </c>
      <c r="BY34" s="285">
        <f>'4-5_Prison and Probation 100K'!BY33/'4-5_Prison and Probation 100K'!BI33*100</f>
        <v>7.2576177285318568</v>
      </c>
      <c r="BZ34" s="285">
        <f>'4-5_Prison and Probation 100K'!BZ33/'4-5_Prison and Probation 100K'!BJ33*100</f>
        <v>7.8498293515358366</v>
      </c>
      <c r="CA34" s="285">
        <f>'4-5_Prison and Probation 100K'!CA33/'4-5_Prison and Probation 100K'!BK33*100</f>
        <v>7.5885799311819966</v>
      </c>
      <c r="CB34" s="346">
        <f t="shared" si="6"/>
        <v>9.4078290078211779</v>
      </c>
      <c r="CC34" s="288" t="s">
        <v>3336</v>
      </c>
      <c r="CD34" s="285">
        <f>'4-5_Prison and Probation 100K'!CD33/'4-5_Prison and Probation 100K'!BF33*100</f>
        <v>19.21730830416799</v>
      </c>
      <c r="CE34" s="285">
        <f>'4-5_Prison and Probation 100K'!CE33/'4-5_Prison and Probation 100K'!BG33*100</f>
        <v>18.803936411809232</v>
      </c>
      <c r="CF34" s="285">
        <f>'4-5_Prison and Probation 100K'!CF33/'4-5_Prison and Probation 100K'!BH33*100</f>
        <v>16.945844852821597</v>
      </c>
      <c r="CG34" s="285">
        <f>'4-5_Prison and Probation 100K'!CG33/'4-5_Prison and Probation 100K'!BI33*100</f>
        <v>16.712834718374889</v>
      </c>
      <c r="CH34" s="285">
        <f>'4-5_Prison and Probation 100K'!CH33/'4-5_Prison and Probation 100K'!BJ33*100</f>
        <v>17.675588288126463</v>
      </c>
      <c r="CI34" s="285">
        <f>'4-5_Prison and Probation 100K'!CI33/'4-5_Prison and Probation 100K'!BK33*100</f>
        <v>16.032735050683534</v>
      </c>
      <c r="CJ34" s="346">
        <f t="shared" si="7"/>
        <v>-16.571380357121924</v>
      </c>
      <c r="CK34" s="288" t="s">
        <v>3336</v>
      </c>
      <c r="CL34" s="285" t="e">
        <f>'4-5_Prison and Probation 100K'!CL33/'4-5_Prison and Probation 100K'!CD33*100</f>
        <v>#VALUE!</v>
      </c>
      <c r="CM34" s="285" t="e">
        <f>'4-5_Prison and Probation 100K'!CM33/'4-5_Prison and Probation 100K'!CE33*100</f>
        <v>#VALUE!</v>
      </c>
      <c r="CN34" s="285" t="e">
        <f>'4-5_Prison and Probation 100K'!CN33/'4-5_Prison and Probation 100K'!CF33*100</f>
        <v>#VALUE!</v>
      </c>
      <c r="CO34" s="285" t="e">
        <f>'4-5_Prison and Probation 100K'!CO33/'4-5_Prison and Probation 100K'!CG33*100</f>
        <v>#VALUE!</v>
      </c>
      <c r="CP34" s="285" t="e">
        <f>'4-5_Prison and Probation 100K'!CP33/'4-5_Prison and Probation 100K'!CH33*100</f>
        <v>#VALUE!</v>
      </c>
      <c r="CQ34" s="285" t="e">
        <f>'4-5_Prison and Probation 100K'!CQ33/'4-5_Prison and Probation 100K'!CI33*100</f>
        <v>#VALUE!</v>
      </c>
      <c r="CR34" s="346" t="e">
        <f t="shared" si="8"/>
        <v>#VALUE!</v>
      </c>
      <c r="CS34" s="288" t="s">
        <v>3336</v>
      </c>
      <c r="CT34" s="285">
        <f>'4-5_Prison and Probation 100K'!CT33/'4-5_Prison and Probation 100K'!BF33*100</f>
        <v>0.9067769646834235</v>
      </c>
      <c r="CU34" s="285">
        <f>'4-5_Prison and Probation 100K'!CU33/'4-5_Prison and Probation 100K'!BG33*100</f>
        <v>1.0749432248296746</v>
      </c>
      <c r="CV34" s="285">
        <f>'4-5_Prison and Probation 100K'!CV33/'4-5_Prison and Probation 100K'!BH33*100</f>
        <v>0.76435192714262479</v>
      </c>
      <c r="CW34" s="285">
        <f>'4-5_Prison and Probation 100K'!CW33/'4-5_Prison and Probation 100K'!BI33*100</f>
        <v>0.77562326869806109</v>
      </c>
      <c r="CX34" s="285">
        <f>'4-5_Prison and Probation 100K'!CX33/'4-5_Prison and Probation 100K'!BJ33*100</f>
        <v>0.70055685288306091</v>
      </c>
      <c r="CY34" s="285">
        <f>'4-5_Prison and Probation 100K'!CY33/'4-5_Prison and Probation 100K'!BK33*100</f>
        <v>0.68818004277875944</v>
      </c>
      <c r="CZ34" s="346">
        <f t="shared" si="9"/>
        <v>-24.107021948995055</v>
      </c>
      <c r="DA34" s="288" t="s">
        <v>3336</v>
      </c>
      <c r="DB34" s="133">
        <f>'4-5_Prison and Probation'!DP33/C34*100</f>
        <v>49.958757069253984</v>
      </c>
      <c r="DC34" s="133">
        <f>'4-5_Prison and Probation'!DQ33/D34*100</f>
        <v>54.4278445947497</v>
      </c>
      <c r="DD34" s="133">
        <f>'4-5_Prison and Probation'!DR33/E34*100</f>
        <v>52.835389584476978</v>
      </c>
      <c r="DE34" s="133">
        <f>'4-5_Prison and Probation'!DS33/F34*100</f>
        <v>55.325917991626028</v>
      </c>
      <c r="DF34" s="133">
        <f>'4-5_Prison and Probation'!DT33/G34*100</f>
        <v>52.19366655158035</v>
      </c>
      <c r="DG34" s="133">
        <f>'4-5_Prison and Probation'!DU33/H34*100</f>
        <v>56.298367811490401</v>
      </c>
      <c r="DH34" s="346">
        <f t="shared" si="10"/>
        <v>12.689688683504073</v>
      </c>
      <c r="DI34" s="288" t="s">
        <v>3336</v>
      </c>
      <c r="DJ34" s="285">
        <f>'4-5_Prison and Probation 100K'!DJ33/'4-5_Prison and Probation 100K'!DB33*100</f>
        <v>1.21166224914805</v>
      </c>
      <c r="DK34" s="285">
        <f>'4-5_Prison and Probation 100K'!DK33/'4-5_Prison and Probation 100K'!DC33*100</f>
        <v>1.1502265597769259</v>
      </c>
      <c r="DL34" s="285">
        <f>'4-5_Prison and Probation 100K'!DL33/'4-5_Prison and Probation 100K'!DD33*100</f>
        <v>1.1189316007940804</v>
      </c>
      <c r="DM34" s="285">
        <f>'4-5_Prison and Probation 100K'!DM33/'4-5_Prison and Probation 100K'!DE33*100</f>
        <v>1.2653839486912808</v>
      </c>
      <c r="DN34" s="285">
        <f>'4-5_Prison and Probation 100K'!DN33/'4-5_Prison and Probation 100K'!DF33*100</f>
        <v>1.2373037857802403</v>
      </c>
      <c r="DO34" s="285">
        <f>'4-5_Prison and Probation 100K'!DO33/'4-5_Prison and Probation 100K'!DG33*100</f>
        <v>1.1679835108210237</v>
      </c>
      <c r="DP34" s="346">
        <f t="shared" si="11"/>
        <v>-3.6048608725523934</v>
      </c>
      <c r="DQ34" s="288" t="s">
        <v>3336</v>
      </c>
      <c r="DR34" s="285">
        <f>'4-5_Prison and Probation 100K'!DR33/'4-5_Prison and Probation 100K'!DJ33*100</f>
        <v>12.5</v>
      </c>
      <c r="DS34" s="285">
        <f>'4-5_Prison and Probation 100K'!DS33/'4-5_Prison and Probation 100K'!DK33*100</f>
        <v>24.242424242424239</v>
      </c>
      <c r="DT34" s="285">
        <f>'4-5_Prison and Probation 100K'!DT33/'4-5_Prison and Probation 100K'!DL33*100</f>
        <v>20.967741935483875</v>
      </c>
      <c r="DU34" s="285">
        <f>'4-5_Prison and Probation 100K'!DU33/'4-5_Prison and Probation 100K'!DM33*100</f>
        <v>30.136986301369863</v>
      </c>
      <c r="DV34" s="285">
        <f>'4-5_Prison and Probation 100K'!DV33/'4-5_Prison and Probation 100K'!DN33*100</f>
        <v>16.417910447761194</v>
      </c>
      <c r="DW34" s="285">
        <f>'4-5_Prison and Probation 100K'!DW33/'4-5_Prison and Probation 100K'!DO33*100</f>
        <v>13.235294117647056</v>
      </c>
      <c r="DX34" s="346">
        <f t="shared" si="12"/>
        <v>5.8823529411764497</v>
      </c>
      <c r="DY34" s="288" t="s">
        <v>3336</v>
      </c>
      <c r="DZ34" s="285" t="e">
        <f>'4-5_Prison and Probation 100K'!DZ33/'4-5_Prison and Probation 100K'!DR33*100</f>
        <v>#VALUE!</v>
      </c>
      <c r="EA34" s="285" t="e">
        <f>'4-5_Prison and Probation 100K'!EA33/'4-5_Prison and Probation 100K'!DS33*100</f>
        <v>#VALUE!</v>
      </c>
      <c r="EB34" s="285" t="e">
        <f>'4-5_Prison and Probation 100K'!EB33/'4-5_Prison and Probation 100K'!DT33*100</f>
        <v>#VALUE!</v>
      </c>
      <c r="EC34" s="285" t="e">
        <f>'4-5_Prison and Probation 100K'!EC33/'4-5_Prison and Probation 100K'!DU33*100</f>
        <v>#VALUE!</v>
      </c>
      <c r="ED34" s="285" t="e">
        <f>'4-5_Prison and Probation 100K'!ED33/'4-5_Prison and Probation 100K'!DV33*100</f>
        <v>#VALUE!</v>
      </c>
      <c r="EE34" s="285" t="e">
        <f>'4-5_Prison and Probation 100K'!EE33/'4-5_Prison and Probation 100K'!DW33*100</f>
        <v>#VALUE!</v>
      </c>
      <c r="EF34" s="346" t="e">
        <f t="shared" si="13"/>
        <v>#VALUE!</v>
      </c>
      <c r="EG34" s="288" t="s">
        <v>3336</v>
      </c>
      <c r="EH34" s="285">
        <f>'4-5_Prison and Probation 100K'!EH33/'4-5_Prison and Probation 100K'!DB33*100</f>
        <v>98.788337750851937</v>
      </c>
      <c r="EI34" s="285">
        <f>'4-5_Prison and Probation 100K'!EI33/'4-5_Prison and Probation 100K'!DC33*100</f>
        <v>98.849773440223061</v>
      </c>
      <c r="EJ34" s="285">
        <f>'4-5_Prison and Probation 100K'!EJ33/'4-5_Prison and Probation 100K'!DD33*100</f>
        <v>98.881068399205901</v>
      </c>
      <c r="EK34" s="285">
        <f>'4-5_Prison and Probation 100K'!EK33/'4-5_Prison and Probation 100K'!DE33*100</f>
        <v>98.734616051308706</v>
      </c>
      <c r="EL34" s="285">
        <f>'4-5_Prison and Probation 100K'!EL33/'4-5_Prison and Probation 100K'!DF33*100</f>
        <v>98.762696214219773</v>
      </c>
      <c r="EM34" s="285">
        <f>'4-5_Prison and Probation 100K'!EM33/'4-5_Prison and Probation 100K'!DG33*100</f>
        <v>98.832016489178983</v>
      </c>
      <c r="EN34" s="346">
        <f t="shared" si="14"/>
        <v>4.4214468348698688E-2</v>
      </c>
      <c r="EO34" s="288" t="s">
        <v>3336</v>
      </c>
      <c r="EP34" s="285" t="e">
        <f>'4-5_Prison and Probation 100K'!EP33/'4-5_Prison and Probation 100K'!EH33*100</f>
        <v>#VALUE!</v>
      </c>
      <c r="EQ34" s="285" t="e">
        <f>'4-5_Prison and Probation 100K'!EQ33/'4-5_Prison and Probation 100K'!EI33*100</f>
        <v>#VALUE!</v>
      </c>
      <c r="ER34" s="285" t="e">
        <f>'4-5_Prison and Probation 100K'!ER33/'4-5_Prison and Probation 100K'!EJ33*100</f>
        <v>#VALUE!</v>
      </c>
      <c r="ES34" s="285">
        <f>'4-5_Prison and Probation 100K'!ES33/'4-5_Prison and Probation 100K'!EK33*100</f>
        <v>20.610955056179776</v>
      </c>
      <c r="ET34" s="285">
        <f>'4-5_Prison and Probation 100K'!ET33/'4-5_Prison and Probation 100K'!EL33*100</f>
        <v>21.035901271503366</v>
      </c>
      <c r="EU34" s="285">
        <f>'4-5_Prison and Probation 100K'!EU33/'4-5_Prison and Probation 100K'!EM33*100</f>
        <v>18.943343760862007</v>
      </c>
      <c r="EV34" s="346" t="e">
        <f t="shared" si="15"/>
        <v>#VALUE!</v>
      </c>
      <c r="EW34" s="288" t="s">
        <v>3336</v>
      </c>
      <c r="EX34" s="285" t="e">
        <f>'4-5_Prison and Probation 100K'!EX33/'4-5_Prison and Probation 100K'!EH33*100</f>
        <v>#VALUE!</v>
      </c>
      <c r="EY34" s="285" t="e">
        <f>'4-5_Prison and Probation 100K'!EY33/'4-5_Prison and Probation 100K'!EI33*100</f>
        <v>#VALUE!</v>
      </c>
      <c r="EZ34" s="285" t="e">
        <f>'4-5_Prison and Probation 100K'!EZ33/'4-5_Prison and Probation 100K'!EJ33*100</f>
        <v>#VALUE!</v>
      </c>
      <c r="FA34" s="285" t="e">
        <f>'4-5_Prison and Probation 100K'!FA33/'4-5_Prison and Probation 100K'!EK33*100</f>
        <v>#VALUE!</v>
      </c>
      <c r="FB34" s="285">
        <f>'4-5_Prison and Probation 100K'!FB33/'4-5_Prison and Probation 100K'!EL33*100</f>
        <v>78.964098728496623</v>
      </c>
      <c r="FC34" s="285">
        <f>'4-5_Prison and Probation 100K'!FC33/'4-5_Prison and Probation 100K'!EM33*100</f>
        <v>81.056656239137979</v>
      </c>
      <c r="FD34" s="346" t="e">
        <f t="shared" si="16"/>
        <v>#VALUE!</v>
      </c>
      <c r="FE34" s="288" t="s">
        <v>3336</v>
      </c>
      <c r="FF34" s="285" t="e">
        <f>'4-5_Prison and Probation 100K'!FF33/'4-5_Prison and Probation 100K'!EH33*100</f>
        <v>#VALUE!</v>
      </c>
      <c r="FG34" s="285" t="e">
        <f>'4-5_Prison and Probation 100K'!FG33/'4-5_Prison and Probation 100K'!EI33*100</f>
        <v>#VALUE!</v>
      </c>
      <c r="FH34" s="285" t="e">
        <f>'4-5_Prison and Probation 100K'!FH33/'4-5_Prison and Probation 100K'!EJ33*100</f>
        <v>#VALUE!</v>
      </c>
      <c r="FI34" s="285" t="e">
        <f>'4-5_Prison and Probation 100K'!FI33/'4-5_Prison and Probation 100K'!EK33*100</f>
        <v>#VALUE!</v>
      </c>
      <c r="FJ34" s="285" t="e">
        <f>'4-5_Prison and Probation 100K'!FJ33/'4-5_Prison and Probation 100K'!EL33*100</f>
        <v>#VALUE!</v>
      </c>
      <c r="FK34" s="285" t="e">
        <f>'4-5_Prison and Probation 100K'!FK33/'4-5_Prison and Probation 100K'!EM33*100</f>
        <v>#VALUE!</v>
      </c>
      <c r="FL34" s="346" t="e">
        <f t="shared" si="17"/>
        <v>#VALUE!</v>
      </c>
      <c r="FM34" s="288" t="s">
        <v>3336</v>
      </c>
      <c r="FN34" s="285" t="e">
        <f>'4-5_Prison and Probation 100K'!FN33/'4-5_Prison and Probation 100K'!FF33*100</f>
        <v>#VALUE!</v>
      </c>
      <c r="FO34" s="285" t="e">
        <f>'4-5_Prison and Probation 100K'!FO33/'4-5_Prison and Probation 100K'!FG33*100</f>
        <v>#VALUE!</v>
      </c>
      <c r="FP34" s="285" t="e">
        <f>'4-5_Prison and Probation 100K'!FP33/'4-5_Prison and Probation 100K'!FH33*100</f>
        <v>#VALUE!</v>
      </c>
      <c r="FQ34" s="285" t="e">
        <f>'4-5_Prison and Probation 100K'!FQ33/'4-5_Prison and Probation 100K'!FI33*100</f>
        <v>#VALUE!</v>
      </c>
      <c r="FR34" s="285" t="e">
        <f>'4-5_Prison and Probation 100K'!FR33/'4-5_Prison and Probation 100K'!FJ33*100</f>
        <v>#VALUE!</v>
      </c>
      <c r="FS34" s="285" t="e">
        <f>'4-5_Prison and Probation 100K'!FS33/'4-5_Prison and Probation 100K'!FK33*100</f>
        <v>#VALUE!</v>
      </c>
      <c r="FT34" s="346" t="e">
        <f t="shared" si="18"/>
        <v>#VALUE!</v>
      </c>
      <c r="FU34" s="288" t="s">
        <v>3336</v>
      </c>
      <c r="FV34" s="285">
        <f>'4-5_Prison and Probation 100K'!FV33/'4-5_Prison and Probation 100K'!EH33*100</f>
        <v>25.756995017247984</v>
      </c>
      <c r="FW34" s="285">
        <f>'4-5_Prison and Probation 100K'!FW33/'4-5_Prison and Probation 100K'!EI33*100</f>
        <v>28.631875881523278</v>
      </c>
      <c r="FX34" s="285">
        <f>'4-5_Prison and Probation 100K'!FX33/'4-5_Prison and Probation 100K'!EJ33*100</f>
        <v>29.786457382734078</v>
      </c>
      <c r="FY34" s="285">
        <f>'4-5_Prison and Probation 100K'!FY33/'4-5_Prison and Probation 100K'!EK33*100</f>
        <v>0</v>
      </c>
      <c r="FZ34" s="285">
        <f>'4-5_Prison and Probation 100K'!FZ33/'4-5_Prison and Probation 100K'!EL33*100</f>
        <v>0</v>
      </c>
      <c r="GA34" s="285">
        <f>'4-5_Prison and Probation 100K'!GA33/'4-5_Prison and Probation 100K'!EM33*100</f>
        <v>6.6041014946124426</v>
      </c>
      <c r="GB34" s="346">
        <f t="shared" si="19"/>
        <v>-74.359969048446629</v>
      </c>
      <c r="GC34" s="288" t="s">
        <v>3336</v>
      </c>
      <c r="GE34" s="133">
        <f>'4-5_Prison and Probation'!HA33/'4-5_Prison and Probation 100K'!$G33*100</f>
        <v>112.2428895647559</v>
      </c>
      <c r="GF34" s="285">
        <f>'4-5_Prison and Probation 100K'!GF33/'4-5_Prison and Probation 100K'!GE33*100</f>
        <v>5.6075568913696872</v>
      </c>
      <c r="GG34" s="285">
        <f>'4-5_Prison and Probation 100K'!GG33/'4-5_Prison and Probation 100K'!GE33*100</f>
        <v>9.3448129008643521E-2</v>
      </c>
      <c r="GH34" s="285">
        <f>'4-5_Prison and Probation 100K'!GH33/'4-5_Prison and Probation 100K'!GE33*100</f>
        <v>15.697724345212535</v>
      </c>
      <c r="GI34" s="285" t="e">
        <f>'4-5_Prison and Probation 100K'!GI33/'4-5_Prison and Probation 100K'!GH33*100</f>
        <v>#VALUE!</v>
      </c>
      <c r="GJ34" s="288" t="s">
        <v>3336</v>
      </c>
      <c r="GK34" s="133" t="e">
        <f>'4-5_Prison and Probation'!HG33/'4-5_Prison and Probation 100K'!$G33*100</f>
        <v>#VALUE!</v>
      </c>
      <c r="GL34" s="285" t="e">
        <f>'4-5_Prison and Probation 100K'!GL33/'4-5_Prison and Probation 100K'!GK33*100</f>
        <v>#VALUE!</v>
      </c>
      <c r="GM34" s="285" t="e">
        <f>'4-5_Prison and Probation 100K'!GM33/'4-5_Prison and Probation 100K'!GK33*100</f>
        <v>#VALUE!</v>
      </c>
      <c r="GN34" s="285" t="e">
        <f>'4-5_Prison and Probation 100K'!GN33/'4-5_Prison and Probation 100K'!GK33*100</f>
        <v>#VALUE!</v>
      </c>
      <c r="GO34" s="285" t="e">
        <f>'4-5_Prison and Probation 100K'!GO33/'4-5_Prison and Probation 100K'!GN33*100</f>
        <v>#VALUE!</v>
      </c>
      <c r="GP34" s="288" t="s">
        <v>3336</v>
      </c>
      <c r="GQ34" s="133">
        <f>'4-5_Prison and Probation'!HM33/'4-5_Prison and Probation 100K'!$G33*100</f>
        <v>10.371262273222614</v>
      </c>
      <c r="GR34" s="285" t="e">
        <f>'4-5_Prison and Probation 100K'!GR33/'4-5_Prison and Probation 100K'!GQ33*100</f>
        <v>#VALUE!</v>
      </c>
      <c r="GS34" s="285" t="e">
        <f>'4-5_Prison and Probation 100K'!GS33/'4-5_Prison and Probation 100K'!GQ33*100</f>
        <v>#VALUE!</v>
      </c>
      <c r="GT34" s="285" t="e">
        <f>'4-5_Prison and Probation 100K'!GT33/'4-5_Prison and Probation 100K'!GQ33*100</f>
        <v>#VALUE!</v>
      </c>
      <c r="GU34" s="285" t="e">
        <f>'4-5_Prison and Probation 100K'!GU33/'4-5_Prison and Probation 100K'!GT33*100</f>
        <v>#VALUE!</v>
      </c>
      <c r="GV34" s="288" t="s">
        <v>3336</v>
      </c>
      <c r="GW34" s="133">
        <f>'4-5_Prison and Probation'!HS33/'4-5_Prison and Probation 100K'!$G33*100</f>
        <v>3.9133201514204288</v>
      </c>
      <c r="GX34" s="285">
        <f>'4-5_Prison and Probation 100K'!GX33/'4-5_Prison and Probation 100K'!GW33*100</f>
        <v>3.4482758620689653</v>
      </c>
      <c r="GY34" s="285" t="e">
        <f>'4-5_Prison and Probation 100K'!GY33/'4-5_Prison and Probation 100K'!GW33*100</f>
        <v>#VALUE!</v>
      </c>
      <c r="GZ34" s="285">
        <f>'4-5_Prison and Probation 100K'!GZ33/'4-5_Prison and Probation 100K'!GW33*100</f>
        <v>11.576354679802956</v>
      </c>
      <c r="HA34" s="285" t="e">
        <f>'4-5_Prison and Probation 100K'!HA33/'4-5_Prison and Probation 100K'!GZ33*100</f>
        <v>#VALUE!</v>
      </c>
      <c r="HB34" s="288" t="s">
        <v>3336</v>
      </c>
      <c r="HC34" s="133" t="e">
        <f>'4-5_Prison and Probation'!HY33/'4-5_Prison and Probation 100K'!$G33*100</f>
        <v>#VALUE!</v>
      </c>
      <c r="HD34" s="285" t="e">
        <f>'4-5_Prison and Probation 100K'!HD33/'4-5_Prison and Probation 100K'!HC33*100</f>
        <v>#VALUE!</v>
      </c>
      <c r="HE34" s="285" t="e">
        <f>'4-5_Prison and Probation 100K'!HE33/'4-5_Prison and Probation 100K'!HC33*100</f>
        <v>#VALUE!</v>
      </c>
      <c r="HF34" s="285" t="e">
        <f>'4-5_Prison and Probation 100K'!HF33/'4-5_Prison and Probation 100K'!HC33*100</f>
        <v>#VALUE!</v>
      </c>
      <c r="HG34" s="285" t="e">
        <f>'4-5_Prison and Probation 100K'!HG33/'4-5_Prison and Probation 100K'!HF33*100</f>
        <v>#VALUE!</v>
      </c>
      <c r="HH34" s="288" t="s">
        <v>3336</v>
      </c>
      <c r="HI34" s="133" t="e">
        <f>'4-5_Prison and Probation'!IE33/'4-5_Prison and Probation 100K'!$G33*100</f>
        <v>#VALUE!</v>
      </c>
      <c r="HJ34" s="285" t="e">
        <f>'4-5_Prison and Probation 100K'!HJ33/'4-5_Prison and Probation 100K'!HI33*100</f>
        <v>#VALUE!</v>
      </c>
      <c r="HK34" s="285" t="e">
        <f>'4-5_Prison and Probation 100K'!HK33/'4-5_Prison and Probation 100K'!HI33*100</f>
        <v>#VALUE!</v>
      </c>
      <c r="HL34" s="285" t="e">
        <f>'4-5_Prison and Probation 100K'!HL33/'4-5_Prison and Probation 100K'!HI33*100</f>
        <v>#VALUE!</v>
      </c>
      <c r="HM34" s="285" t="e">
        <f>'4-5_Prison and Probation 100K'!HM33/'4-5_Prison and Probation 100K'!HL33*100</f>
        <v>#VALUE!</v>
      </c>
      <c r="HN34" s="288" t="s">
        <v>3336</v>
      </c>
      <c r="HO34" s="133">
        <f>'4-5_Prison and Probation'!IK33/'4-5_Prison and Probation 100K'!$G33*100</f>
        <v>1.9662987952949942</v>
      </c>
      <c r="HP34" s="285" t="e">
        <f>'4-5_Prison and Probation 100K'!HP33/'4-5_Prison and Probation 100K'!HO33*100</f>
        <v>#VALUE!</v>
      </c>
      <c r="HQ34" s="285" t="e">
        <f>'4-5_Prison and Probation 100K'!HQ33/'4-5_Prison and Probation 100K'!HO33*100</f>
        <v>#VALUE!</v>
      </c>
      <c r="HR34" s="285">
        <f>'4-5_Prison and Probation 100K'!HR33/'4-5_Prison and Probation 100K'!HO33*100</f>
        <v>18.137254901960784</v>
      </c>
      <c r="HS34" s="285" t="e">
        <f>'4-5_Prison and Probation 100K'!HS33/'4-5_Prison and Probation 100K'!HR33*100</f>
        <v>#VALUE!</v>
      </c>
      <c r="HT34" s="288" t="s">
        <v>3336</v>
      </c>
      <c r="HU34" s="133">
        <f>'4-5_Prison and Probation'!IQ33/'4-5_Prison and Probation 100K'!$G33*100</f>
        <v>3.1229451454685195</v>
      </c>
      <c r="HV34" s="285" t="e">
        <f>'4-5_Prison and Probation 100K'!HV33/'4-5_Prison and Probation 100K'!HU33*100</f>
        <v>#VALUE!</v>
      </c>
      <c r="HW34" s="285" t="e">
        <f>'4-5_Prison and Probation 100K'!HW33/'4-5_Prison and Probation 100K'!HU33*100</f>
        <v>#VALUE!</v>
      </c>
      <c r="HX34" s="285">
        <f>'4-5_Prison and Probation 100K'!HX33/'4-5_Prison and Probation 100K'!HU33*100</f>
        <v>15.123456790123457</v>
      </c>
      <c r="HY34" s="285" t="e">
        <f>'4-5_Prison and Probation 100K'!HY33/'4-5_Prison and Probation 100K'!HX33*100</f>
        <v>#VALUE!</v>
      </c>
      <c r="HZ34" s="288" t="s">
        <v>3336</v>
      </c>
      <c r="IA34" s="133">
        <f>'4-5_Prison and Probation'!IW33/'4-5_Prison and Probation 100K'!$G33*100</f>
        <v>14.101446752532237</v>
      </c>
      <c r="IB34" s="285">
        <f>'4-5_Prison and Probation 100K'!IB33/'4-5_Prison and Probation 100K'!IA33*100</f>
        <v>4.5796308954203688</v>
      </c>
      <c r="IC34" s="285">
        <f>'4-5_Prison and Probation 100K'!IC33/'4-5_Prison and Probation 100K'!IA33*100</f>
        <v>0.27341079972658916</v>
      </c>
      <c r="ID34" s="285">
        <f>'4-5_Prison and Probation 100K'!ID33/'4-5_Prison and Probation 100K'!IA33*100</f>
        <v>15.857826384142173</v>
      </c>
      <c r="IE34" s="285" t="e">
        <f>'4-5_Prison and Probation 100K'!IE33/'4-5_Prison and Probation 100K'!ID33*100</f>
        <v>#VALUE!</v>
      </c>
      <c r="IF34" s="288" t="s">
        <v>3336</v>
      </c>
      <c r="IG34" s="133">
        <f>'4-5_Prison and Probation'!JC33/'4-5_Prison and Probation 100K'!$G33*100</f>
        <v>14.284582424643045</v>
      </c>
      <c r="IH34" s="285">
        <f>'4-5_Prison and Probation 100K'!IH33/'4-5_Prison and Probation 100K'!IG33*100</f>
        <v>4.6558704453441297</v>
      </c>
      <c r="II34" s="285" t="e">
        <f>'4-5_Prison and Probation 100K'!II33/'4-5_Prison and Probation 100K'!IG33*100</f>
        <v>#VALUE!</v>
      </c>
      <c r="IJ34" s="285">
        <f>'4-5_Prison and Probation 100K'!IJ33/'4-5_Prison and Probation 100K'!IG33*100</f>
        <v>7.2199730094466936</v>
      </c>
      <c r="IK34" s="285" t="e">
        <f>'4-5_Prison and Probation 100K'!IK33/'4-5_Prison and Probation 100K'!IJ33*100</f>
        <v>#VALUE!</v>
      </c>
      <c r="IL34" s="288" t="s">
        <v>3336</v>
      </c>
      <c r="IM34" s="133" t="e">
        <f>'4-5_Prison and Probation'!JI33/'4-5_Prison and Probation 100K'!$G33*100</f>
        <v>#VALUE!</v>
      </c>
      <c r="IN34" s="285" t="e">
        <f>'4-5_Prison and Probation 100K'!IN33/'4-5_Prison and Probation 100K'!IM33*100</f>
        <v>#VALUE!</v>
      </c>
      <c r="IO34" s="285" t="e">
        <f>'4-5_Prison and Probation 100K'!IO33/'4-5_Prison and Probation 100K'!IM33*100</f>
        <v>#VALUE!</v>
      </c>
      <c r="IP34" s="285" t="e">
        <f>'4-5_Prison and Probation 100K'!IP33/'4-5_Prison and Probation 100K'!IM33*100</f>
        <v>#VALUE!</v>
      </c>
      <c r="IQ34" s="285" t="e">
        <f>'4-5_Prison and Probation 100K'!IQ33/'4-5_Prison and Probation 100K'!IP33*100</f>
        <v>#VALUE!</v>
      </c>
      <c r="IR34" s="288" t="s">
        <v>3336</v>
      </c>
      <c r="IS34" s="133">
        <f>'4-5_Prison and Probation'!JO33/'4-5_Prison and Probation 100K'!$G33*100</f>
        <v>22.111222727483902</v>
      </c>
      <c r="IT34" s="285">
        <f>'4-5_Prison and Probation 100K'!IT33/'4-5_Prison and Probation 100K'!IS33*100</f>
        <v>11.203138622493462</v>
      </c>
      <c r="IU34" s="285" t="e">
        <f>'4-5_Prison and Probation 100K'!IU33/'4-5_Prison and Probation 100K'!IS33*100</f>
        <v>#VALUE!</v>
      </c>
      <c r="IV34" s="285">
        <f>'4-5_Prison and Probation 100K'!IV33/'4-5_Prison and Probation 100K'!IS33*100</f>
        <v>26.983435047951176</v>
      </c>
      <c r="IW34" s="285" t="e">
        <f>'4-5_Prison and Probation 100K'!IW33/'4-5_Prison and Probation 100K'!IV33*100</f>
        <v>#VALUE!</v>
      </c>
      <c r="IX34" s="381" t="s">
        <v>3336</v>
      </c>
      <c r="IY34" s="133">
        <f>'4-5_Prison and Probation'!KO33/'4-5_Prison and Probation 100K'!H33*100</f>
        <v>60.910927317859496</v>
      </c>
      <c r="IZ34" s="285">
        <f>'4-5_Prison and Probation'!AO33/'4-5_Prison and Probation'!KO33</f>
        <v>2.1874900777901254</v>
      </c>
      <c r="JA34" s="133">
        <f>'4-5_Prison and Probation 100K'!IZ33/'4-5_Prison and Probation 100K'!IY33*100</f>
        <v>100</v>
      </c>
      <c r="JB34" s="133" t="e">
        <f>'4-5_Prison and Probation 100K'!JA33/'4-5_Prison and Probation 100K'!IY33*100</f>
        <v>#VALUE!</v>
      </c>
      <c r="JC34" s="288" t="s">
        <v>3336</v>
      </c>
      <c r="JD34" s="285" t="e">
        <f>'4-5_Prison and Probation 100K'!JC33/'4-5_Prison and Probation 100K'!IY33*100</f>
        <v>#VALUE!</v>
      </c>
      <c r="JE34" s="285" t="e">
        <f>'4-5_Prison and Probation 100K'!JD33/'4-5_Prison and Probation 100K'!IY33*100</f>
        <v>#VALUE!</v>
      </c>
      <c r="JF34" s="285" t="e">
        <f>'4-5_Prison and Probation 100K'!JE33/'4-5_Prison and Probation 100K'!JC33*100</f>
        <v>#VALUE!</v>
      </c>
      <c r="JG34" s="285" t="e">
        <f>'4-5_Prison and Probation 100K'!JF33/'4-5_Prison and Probation 100K'!JD33*100</f>
        <v>#VALUE!</v>
      </c>
      <c r="JH34" s="285" t="e">
        <f>'4-5_Prison and Probation 100K'!JG33/'4-5_Prison and Probation 100K'!JC33*100</f>
        <v>#VALUE!</v>
      </c>
      <c r="JI34" s="285" t="e">
        <f>'4-5_Prison and Probation 100K'!JH33/'4-5_Prison and Probation 100K'!JD33*100</f>
        <v>#VALUE!</v>
      </c>
      <c r="JJ34" s="285" t="e">
        <f>'4-5_Prison and Probation 100K'!JI33/'4-5_Prison and Probation 100K'!JC33*100</f>
        <v>#VALUE!</v>
      </c>
      <c r="JK34" s="285" t="e">
        <f>'4-5_Prison and Probation 100K'!JJ33/'4-5_Prison and Probation 100K'!JD33*100</f>
        <v>#VALUE!</v>
      </c>
      <c r="JL34" s="285">
        <f>'4-5_Prison and Probation 100K'!JK33/'4-5_Prison and Probation 100K'!IZ33*100</f>
        <v>78.917288458485487</v>
      </c>
      <c r="JM34" s="285" t="e">
        <f>'4-5_Prison and Probation 100K'!JL33/'4-5_Prison and Probation 100K'!JA33*100</f>
        <v>#VALUE!</v>
      </c>
      <c r="JN34" s="288" t="s">
        <v>3336</v>
      </c>
      <c r="JO34" s="285">
        <f>'4-5_Prison and Probation 100K'!JN33/'4-5_Prison and Probation 100K'!JK33*100</f>
        <v>0.96560048280024147</v>
      </c>
      <c r="JP34" s="285" t="e">
        <f>'4-5_Prison and Probation 100K'!JO33/'4-5_Prison and Probation 100K'!JL33</f>
        <v>#VALUE!</v>
      </c>
      <c r="JQ34" s="285">
        <f>'4-5_Prison and Probation 100K'!JP33/'4-5_Prison and Probation 100K'!JK33*100</f>
        <v>78.273989136994572</v>
      </c>
      <c r="JR34" s="285" t="e">
        <f>'4-5_Prison and Probation 100K'!JQ33/'4-5_Prison and Probation 100K'!JL33*100</f>
        <v>#VALUE!</v>
      </c>
      <c r="JS34" s="285">
        <f>'4-5_Prison and Probation 100K'!JR33/'4-5_Prison and Probation 100K'!JK33*100</f>
        <v>3.0778515389257692</v>
      </c>
      <c r="JT34" s="285" t="e">
        <f>'4-5_Prison and Probation 100K'!JS33/'4-5_Prison and Probation 100K'!JL33*100</f>
        <v>#VALUE!</v>
      </c>
      <c r="JU34" s="288" t="s">
        <v>3336</v>
      </c>
      <c r="JV34" s="285" t="e">
        <f>'4-5_Prison and Probation 100K'!JU33/'4-5_Prison and Probation 100K'!JK33*100</f>
        <v>#VALUE!</v>
      </c>
      <c r="JW34" s="285" t="e">
        <f>'4-5_Prison and Probation 100K'!JV33/'4-5_Prison and Probation 100K'!JL33*100</f>
        <v>#VALUE!</v>
      </c>
      <c r="JX34" s="285" t="e">
        <f>'4-5_Prison and Probation 100K'!JW33/'4-5_Prison and Probation 100K'!JK33*100</f>
        <v>#VALUE!</v>
      </c>
      <c r="JY34" s="285" t="e">
        <f>'4-5_Prison and Probation 100K'!JX33/'4-5_Prison and Probation 100K'!JL33*100</f>
        <v>#VALUE!</v>
      </c>
      <c r="JZ34" s="285">
        <f>'4-5_Prison and Probation 100K'!JY33/'4-5_Prison and Probation 100K'!JK33*100</f>
        <v>5.4315027157513569</v>
      </c>
      <c r="KA34" s="285" t="e">
        <f>'4-5_Prison and Probation 100K'!JZ33/'4-5_Prison and Probation 100K'!JL33*100</f>
        <v>#VALUE!</v>
      </c>
      <c r="KB34" s="288" t="s">
        <v>3336</v>
      </c>
      <c r="KC34" s="285" t="e">
        <f>'4-5_Prison and Probation 100K'!KB33/'4-5_Prison and Probation 100K'!JK33*100</f>
        <v>#VALUE!</v>
      </c>
      <c r="KD34" s="285" t="e">
        <f>'4-5_Prison and Probation 100K'!KC33/'4-5_Prison and Probation 100K'!JL33*100</f>
        <v>#VALUE!</v>
      </c>
      <c r="KE34" s="285" t="e">
        <f>'4-5_Prison and Probation 100K'!KD33/'4-5_Prison and Probation 100K'!JK33*100</f>
        <v>#VALUE!</v>
      </c>
      <c r="KF34" s="285" t="e">
        <f>'4-5_Prison and Probation 100K'!KE33/'4-5_Prison and Probation 100K'!JL33*100</f>
        <v>#VALUE!</v>
      </c>
      <c r="KG34" s="288" t="s">
        <v>3336</v>
      </c>
      <c r="KH34" s="285">
        <f>'4-5_Prison and Probation 100K'!KG33</f>
        <v>283.36871707292903</v>
      </c>
      <c r="KI34" s="285">
        <f>'4-5_Prison and Probation 100K'!KH33/'4-5_Prison and Probation 100K'!KG33*100</f>
        <v>10.22143610326882</v>
      </c>
      <c r="KJ34" s="285">
        <f>'4-5_Prison and Probation 100K'!KI33/'4-5_Prison and Probation 100K'!KG33*100</f>
        <v>0.52042586482533426</v>
      </c>
      <c r="KK34" s="285">
        <f>'4-5_Prison and Probation 100K'!KJ33/'4-5_Prison and Probation 100K'!KG33*100</f>
        <v>7.5546787305690675</v>
      </c>
      <c r="KL34" s="285" t="e">
        <f>'4-5_Prison and Probation 100K'!KK33/'4-5_Prison and Probation 100K'!KJ33*100</f>
        <v>#VALUE!</v>
      </c>
      <c r="KM34" s="288" t="s">
        <v>3336</v>
      </c>
      <c r="KN34" s="285">
        <f>'4-5_Prison and Probation'!OZ33/G34*100</f>
        <v>351.28313526728459</v>
      </c>
      <c r="KO34" s="285">
        <f>'4-5_Prison and Probation 100K'!KN33/'4-5_Prison and Probation 100K'!KM33*100</f>
        <v>11.38427767869392</v>
      </c>
      <c r="KP34" s="285">
        <f>'4-5_Prison and Probation 100K'!KO33/'4-5_Prison and Probation 100K'!KM33*100</f>
        <v>2.1950884895047329</v>
      </c>
      <c r="KQ34" s="285">
        <f>'4-5_Prison and Probation 100K'!KP33/'4-5_Prison and Probation 100K'!KM33*100</f>
        <v>7.7953079983536844</v>
      </c>
      <c r="KR34" s="285" t="e">
        <f>'4-5_Prison and Probation 100K'!KQ33/'4-5_Prison and Probation 100K'!KP33*100</f>
        <v>#VALUE!</v>
      </c>
      <c r="KS34" s="288" t="s">
        <v>3336</v>
      </c>
      <c r="KT34" s="285" t="e">
        <f>'4-5_Prison and Probation'!PF33/G34*100</f>
        <v>#VALUE!</v>
      </c>
      <c r="KU34" s="285" t="e">
        <f>'4-5_Prison and Probation'!PG33/'4-5_Prison and Probation'!PF33*100</f>
        <v>#VALUE!</v>
      </c>
      <c r="KV34" s="285" t="e">
        <f>'4-5_Prison and Probation'!PH33/'4-5_Prison and Probation'!PF33*100</f>
        <v>#VALUE!</v>
      </c>
      <c r="KW34" s="285" t="e">
        <f>'4-5_Prison and Probation'!PI33/'4-5_Prison and Probation'!PF33*100</f>
        <v>#VALUE!</v>
      </c>
      <c r="KX34" s="285" t="e">
        <f>'4-5_Prison and Probation'!PJ33/'4-5_Prison and Probation'!PF33*100</f>
        <v>#VALUE!</v>
      </c>
      <c r="KY34" s="285" t="e">
        <f>'4-5_Prison and Probation'!PK33/'4-5_Prison and Probation'!PF33*100</f>
        <v>#VALUE!</v>
      </c>
      <c r="KZ34" s="285" t="e">
        <f>'4-5_Prison and Probation'!PL33/'4-5_Prison and Probation'!PF33*100</f>
        <v>#VALUE!</v>
      </c>
      <c r="LA34" s="288" t="s">
        <v>3336</v>
      </c>
      <c r="LB34" s="285" t="e">
        <f>'4-5_Prison and Probation'!PN33/G34*100</f>
        <v>#VALUE!</v>
      </c>
      <c r="LC34" s="285" t="e">
        <f>'4-5_Prison and Probation'!PO33/G34*100</f>
        <v>#VALUE!</v>
      </c>
      <c r="LD34" s="288" t="s">
        <v>3336</v>
      </c>
      <c r="LE34" s="285" t="e">
        <f>'4-5_Prison and Probation 100K'!LD33/'4-5_Prison and Probation 100K'!LA33*100</f>
        <v>#REF!</v>
      </c>
      <c r="LF34" s="285" t="e">
        <f>'4-5_Prison and Probation 100K'!LE33/'4-5_Prison and Probation 100K'!LB33*100</f>
        <v>#VALUE!</v>
      </c>
      <c r="LG34" s="285" t="e">
        <f>'4-5_Prison and Probation 100K'!LF33/'4-5_Prison and Probation 100K'!LA33*100</f>
        <v>#VALUE!</v>
      </c>
      <c r="LH34" s="285" t="e">
        <f>'4-5_Prison and Probation 100K'!LG33/'4-5_Prison and Probation 100K'!LB33*100</f>
        <v>#VALUE!</v>
      </c>
      <c r="LI34" s="285" t="e">
        <f>'4-5_Prison and Probation 100K'!LH33/'4-5_Prison and Probation 100K'!LA33*100</f>
        <v>#VALUE!</v>
      </c>
      <c r="LJ34" s="285" t="e">
        <f>'4-5_Prison and Probation 100K'!LI33/'4-5_Prison and Probation 100K'!LB33*100</f>
        <v>#VALUE!</v>
      </c>
      <c r="LK34" s="288" t="s">
        <v>3336</v>
      </c>
      <c r="LL34" s="285" t="e">
        <f>'4-5_Prison and Probation 100K'!LK33/'4-5_Prison and Probation 100K'!LA33*100</f>
        <v>#VALUE!</v>
      </c>
      <c r="LM34" s="285" t="e">
        <f>'4-5_Prison and Probation 100K'!LL33/'4-5_Prison and Probation 100K'!LB33*100</f>
        <v>#VALUE!</v>
      </c>
      <c r="LN34" s="285" t="e">
        <f>'4-5_Prison and Probation 100K'!LM33/'4-5_Prison and Probation 100K'!LA33*100</f>
        <v>#VALUE!</v>
      </c>
      <c r="LO34" s="285" t="e">
        <f>'4-5_Prison and Probation 100K'!LN33/'4-5_Prison and Probation 100K'!LB33*100</f>
        <v>#VALUE!</v>
      </c>
      <c r="LP34" s="285" t="e">
        <f>'4-5_Prison and Probation 100K'!LO33/'4-5_Prison and Probation 100K'!LA33*100</f>
        <v>#VALUE!</v>
      </c>
      <c r="LQ34" s="285" t="e">
        <f>'4-5_Prison and Probation 100K'!LP33/'4-5_Prison and Probation 100K'!LB33*100</f>
        <v>#VALUE!</v>
      </c>
      <c r="LR34" s="288" t="s">
        <v>3336</v>
      </c>
      <c r="LS34" s="285" t="e">
        <f>'4-5_Prison and Probation 100K'!LR33/'4-5_Prison and Probation 100K'!LA33*100</f>
        <v>#VALUE!</v>
      </c>
      <c r="LT34" s="285" t="e">
        <f>'4-5_Prison and Probation 100K'!LS33/'4-5_Prison and Probation 100K'!LB33*100</f>
        <v>#VALUE!</v>
      </c>
      <c r="LU34" s="285" t="e">
        <f>'4-5_Prison and Probation 100K'!LT33/'4-5_Prison and Probation 100K'!LA33*100</f>
        <v>#VALUE!</v>
      </c>
      <c r="LV34" s="285" t="e">
        <f>'4-5_Prison and Probation 100K'!LU33/'4-5_Prison and Probation 100K'!LB33*100</f>
        <v>#VALUE!</v>
      </c>
      <c r="LW34" s="285" t="e">
        <f>'4-5_Prison and Probation 100K'!LV33/'4-5_Prison and Probation 100K'!LA33*100</f>
        <v>#VALUE!</v>
      </c>
      <c r="LX34" s="285" t="e">
        <f>'4-5_Prison and Probation 100K'!LW33/'4-5_Prison and Probation 100K'!LB33*100</f>
        <v>#VALUE!</v>
      </c>
      <c r="LY34" s="288" t="s">
        <v>3336</v>
      </c>
      <c r="LZ34" s="285" t="e">
        <f>'4-5_Prison and Probation 100K'!LY33/'4-5_Prison and Probation 100K'!LA33*100</f>
        <v>#VALUE!</v>
      </c>
      <c r="MA34" s="285" t="e">
        <f>'4-5_Prison and Probation 100K'!LZ33/'4-5_Prison and Probation 100K'!LB33*100</f>
        <v>#VALUE!</v>
      </c>
      <c r="MB34" s="285" t="e">
        <f>'4-5_Prison and Probation 100K'!MA33/'4-5_Prison and Probation 100K'!LA33*100</f>
        <v>#VALUE!</v>
      </c>
      <c r="MC34" s="285" t="e">
        <f>'4-5_Prison and Probation 100K'!MB33/'4-5_Prison and Probation 100K'!LB33*100</f>
        <v>#VALUE!</v>
      </c>
      <c r="MD34" s="285" t="e">
        <f>'4-5_Prison and Probation 100K'!MC33/'4-5_Prison and Probation 100K'!LA33*100</f>
        <v>#VALUE!</v>
      </c>
      <c r="ME34" s="285" t="e">
        <f>'4-5_Prison and Probation 100K'!MD33/'4-5_Prison and Probation 100K'!LB33*100</f>
        <v>#VALUE!</v>
      </c>
      <c r="MF34" s="288" t="s">
        <v>3336</v>
      </c>
      <c r="MG34" s="285">
        <f>'4-5_Prison and Probation 100K'!MF33</f>
        <v>284.66030549728953</v>
      </c>
      <c r="MH34" s="285">
        <f>'4-5_Prison and Probation 100K'!MG33/'4-5_Prison and Probation 100K'!MF33*100</f>
        <v>90.651136017336512</v>
      </c>
      <c r="MI34" s="285">
        <f>'4-5_Prison and Probation 100K'!MH33/'4-5_Prison and Probation 100K'!MF33*100</f>
        <v>2.7257643991467169</v>
      </c>
      <c r="MJ34" s="285" t="e">
        <f>'4-5_Prison and Probation 100K'!MI33/'4-5_Prison and Probation 100K'!MF33*100</f>
        <v>#VALUE!</v>
      </c>
      <c r="MK34" s="285" t="e">
        <f>'4-5_Prison and Probation 100K'!MJ33/'4-5_Prison and Probation 100K'!MF33*100</f>
        <v>#VALUE!</v>
      </c>
      <c r="ML34" s="285">
        <f>'4-5_Prison and Probation 100K'!MK33/'4-5_Prison and Probation 100K'!MF33*100</f>
        <v>0.46388785426472073</v>
      </c>
      <c r="MM34" s="285">
        <f>'4-5_Prison and Probation 100K'!ML33/'4-5_Prison and Probation 100K'!MF33*100</f>
        <v>6.1592117292520223</v>
      </c>
      <c r="MN34" s="288" t="s">
        <v>3336</v>
      </c>
      <c r="MO34" s="285" t="e">
        <f>'4-5_Prison and Probation 100K'!MN33</f>
        <v>#VALUE!</v>
      </c>
      <c r="MP34" s="288" t="s">
        <v>3336</v>
      </c>
      <c r="MQ34" s="285" t="e">
        <f>'4-5_Prison and Probation 100K'!MP33/'4-5_Prison and Probation 100K'!MN33*100</f>
        <v>#VALUE!</v>
      </c>
      <c r="MR34" s="285" t="e">
        <f>'4-5_Prison and Probation 100K'!MQ33/'4-5_Prison and Probation 100K'!MN33*100</f>
        <v>#VALUE!</v>
      </c>
      <c r="MS34" s="285" t="e">
        <f>'4-5_Prison and Probation 100K'!MR33/'4-5_Prison and Probation 100K'!MN33*100</f>
        <v>#VALUE!</v>
      </c>
      <c r="MT34" s="285" t="e">
        <f>'4-5_Prison and Probation 100K'!MS33/'4-5_Prison and Probation 100K'!MN33*100</f>
        <v>#VALUE!</v>
      </c>
      <c r="MU34" s="288" t="s">
        <v>3336</v>
      </c>
      <c r="MV34" s="285" t="e">
        <f>'4-5_Prison and Probation 100K'!MU33/'4-5_Prison and Probation 100K'!MN33*100</f>
        <v>#VALUE!</v>
      </c>
      <c r="MW34" s="285" t="e">
        <f>'4-5_Prison and Probation 100K'!MV33/'4-5_Prison and Probation 100K'!MN33*100</f>
        <v>#VALUE!</v>
      </c>
      <c r="MX34" s="285" t="e">
        <f>'4-5_Prison and Probation 100K'!MW33/'4-5_Prison and Probation 100K'!MN33*100</f>
        <v>#VALUE!</v>
      </c>
      <c r="MY34" s="285" t="e">
        <f>'4-5_Prison and Probation 100K'!MX33/'4-5_Prison and Probation 100K'!MN33*100</f>
        <v>#VALUE!</v>
      </c>
      <c r="MZ34" s="288" t="s">
        <v>3336</v>
      </c>
      <c r="NA34" s="285" t="e">
        <f>'4-5_Prison and Probation 100K'!MZ33</f>
        <v>#VALUE!</v>
      </c>
      <c r="NB34" s="285" t="e">
        <f>'4-5_Prison and Probation 100K'!NA33/'4-5_Prison and Probation 100K'!MZ33*100</f>
        <v>#VALUE!</v>
      </c>
      <c r="NC34" s="285" t="e">
        <f>'4-5_Prison and Probation 100K'!NB33/'4-5_Prison and Probation 100K'!MZ33*100</f>
        <v>#VALUE!</v>
      </c>
      <c r="ND34" s="285" t="e">
        <f>'4-5_Prison and Probation 100K'!NC33/'4-5_Prison and Probation 100K'!MZ33*100</f>
        <v>#VALUE!</v>
      </c>
      <c r="NG34" s="133">
        <f t="shared" si="0"/>
        <v>112.2428895647559</v>
      </c>
      <c r="NH34" s="285" t="e">
        <f>'4-5_Prison and Probation'!HG33/'4-5_Prison and Probation'!$HA33*100</f>
        <v>#VALUE!</v>
      </c>
      <c r="NI34" s="285">
        <f>'4-5_Prison and Probation'!HM33/'4-5_Prison and Probation'!$HA33*100</f>
        <v>9.2400171747531132</v>
      </c>
      <c r="NJ34" s="285">
        <f>'4-5_Prison and Probation'!HS33/'4-5_Prison and Probation'!$HA33*100</f>
        <v>3.4864748819235722</v>
      </c>
      <c r="NK34" s="285" t="e">
        <f>'4-5_Prison and Probation'!HY33/'4-5_Prison and Probation'!$HA33*100</f>
        <v>#VALUE!</v>
      </c>
      <c r="NL34" s="285" t="e">
        <f>'4-5_Prison and Probation'!IE33/'4-5_Prison and Probation'!$HA33*100</f>
        <v>#VALUE!</v>
      </c>
      <c r="NM34" s="285">
        <f>'4-5_Prison and Probation'!IK33/'4-5_Prison and Probation'!$HA33*100</f>
        <v>1.7518248175182483</v>
      </c>
      <c r="NN34" s="285">
        <f>'4-5_Prison and Probation'!IQ33/'4-5_Prison and Probation'!$HA33*100</f>
        <v>2.7823100042936884</v>
      </c>
      <c r="NO34" s="285">
        <f>'4-5_Prison and Probation'!IW33/'4-5_Prison and Probation'!$HA33*100</f>
        <v>12.563331902103908</v>
      </c>
      <c r="NP34" s="285">
        <f>'4-5_Prison and Probation'!JC33/'4-5_Prison and Probation'!$HA33*100</f>
        <v>12.726492056676687</v>
      </c>
      <c r="NQ34" s="285" t="e">
        <f>'4-5_Prison and Probation'!JI33/'4-5_Prison and Probation'!$HA33*100</f>
        <v>#VALUE!</v>
      </c>
      <c r="NR34" s="285">
        <f>'4-5_Prison and Probation'!JO33/'4-5_Prison and Probation'!$HA33*100</f>
        <v>19.69944182052383</v>
      </c>
      <c r="NU34" s="285">
        <f>'4-5_Prison and Probation'!HA33/'4-5_Prison and Probation 100K'!$G33*100</f>
        <v>112.2428895647559</v>
      </c>
      <c r="NV34" s="285" t="e">
        <f>'4-5_Prison and Probation'!HG33/'4-5_Prison and Probation 100K'!$G33*100</f>
        <v>#VALUE!</v>
      </c>
      <c r="NW34" s="285">
        <f>'4-5_Prison and Probation'!HM33/'4-5_Prison and Probation 100K'!$G33*100</f>
        <v>10.371262273222614</v>
      </c>
      <c r="NX34" s="285">
        <f>'4-5_Prison and Probation'!HS33/'4-5_Prison and Probation 100K'!$G33*100</f>
        <v>3.9133201514204288</v>
      </c>
      <c r="NY34" s="285" t="e">
        <f>'4-5_Prison and Probation'!HY33/'4-5_Prison and Probation 100K'!$G33*100</f>
        <v>#VALUE!</v>
      </c>
      <c r="NZ34" s="285" t="e">
        <f>'4-5_Prison and Probation'!IE33/'4-5_Prison and Probation 100K'!$G33*100</f>
        <v>#VALUE!</v>
      </c>
      <c r="OA34" s="285">
        <f>'4-5_Prison and Probation'!IK33/'4-5_Prison and Probation 100K'!$G33*100</f>
        <v>1.9662987952949942</v>
      </c>
      <c r="OB34" s="285">
        <f>'4-5_Prison and Probation'!IQ33/'4-5_Prison and Probation 100K'!$G33*100</f>
        <v>3.1229451454685195</v>
      </c>
      <c r="OC34" s="285">
        <f>'4-5_Prison and Probation'!IW33/'4-5_Prison and Probation 100K'!$G33*100</f>
        <v>14.101446752532237</v>
      </c>
      <c r="OD34" s="285">
        <f>'4-5_Prison and Probation'!JC33/'4-5_Prison and Probation 100K'!$G33*100</f>
        <v>14.284582424643045</v>
      </c>
      <c r="OE34" s="285" t="e">
        <f>'4-5_Prison and Probation'!JI33/'4-5_Prison and Probation 100K'!$G33*100</f>
        <v>#VALUE!</v>
      </c>
      <c r="OF34" s="285">
        <f>'4-5_Prison and Probation'!JO33/'4-5_Prison and Probation 100K'!$G33*100</f>
        <v>22.111222727483902</v>
      </c>
      <c r="OI34" s="133">
        <f>10000/'4-5_Prison and Probation'!$AJ33*'4-5_Prison and Probation'!DW33</f>
        <v>50.469205898588442</v>
      </c>
      <c r="OJ34" s="133">
        <f>10000/'4-5_Prison and Probation'!$AJ33*'4-5_Prison and Probation'!DX33</f>
        <v>52.046368582919328</v>
      </c>
      <c r="OK34" s="133">
        <f>10000/'4-5_Prison and Probation'!$AJ33*'4-5_Prison and Probation'!DY33</f>
        <v>48.892043214257555</v>
      </c>
      <c r="OL34" s="133">
        <f>10000/'4-5_Prison and Probation'!$AJ33*'4-5_Prison and Probation'!DZ33</f>
        <v>57.566437978077438</v>
      </c>
      <c r="OM34" s="133">
        <f>10000/'4-5_Prison and Probation'!$AJ33*'4-5_Prison and Probation'!EA33</f>
        <v>52.834949925084771</v>
      </c>
      <c r="ON34" s="133">
        <f>10000/'4-5_Prison and Probation'!$AJ33*'4-5_Prison and Probation'!EB33</f>
        <v>53.623531267250222</v>
      </c>
      <c r="OP34" s="133">
        <f>'4-5_Prison and Probation'!ED33/'4-5_Prison and Probation'!DW33*100</f>
        <v>12.5</v>
      </c>
      <c r="OQ34" s="133">
        <f>'4-5_Prison and Probation'!EE33/'4-5_Prison and Probation'!DX33*100</f>
        <v>24.242424242424242</v>
      </c>
      <c r="OR34" s="133">
        <f>'4-5_Prison and Probation'!EF33/'4-5_Prison and Probation'!DY33*100</f>
        <v>20.967741935483872</v>
      </c>
      <c r="OS34" s="133">
        <f>'4-5_Prison and Probation'!EG33/'4-5_Prison and Probation'!DZ33*100</f>
        <v>30.136986301369863</v>
      </c>
      <c r="OT34" s="133">
        <f>'4-5_Prison and Probation'!EH33/'4-5_Prison and Probation'!EA33*100</f>
        <v>16.417910447761194</v>
      </c>
      <c r="OU34" s="133">
        <f>'4-5_Prison and Probation'!EI33/'4-5_Prison and Probation'!EB33*100</f>
        <v>13.23529411764706</v>
      </c>
      <c r="OW34" s="133" t="e">
        <f>'4-5_Prison and Probation'!EK33/'4-5_Prison and Probation'!ED33*100</f>
        <v>#VALUE!</v>
      </c>
      <c r="OX34" s="133" t="e">
        <f>'4-5_Prison and Probation'!EL33/'4-5_Prison and Probation'!EE33*100</f>
        <v>#VALUE!</v>
      </c>
      <c r="OY34" s="133" t="e">
        <f>'4-5_Prison and Probation'!EM33/'4-5_Prison and Probation'!EF33*100</f>
        <v>#VALUE!</v>
      </c>
      <c r="OZ34" s="133" t="e">
        <f>'4-5_Prison and Probation'!EN33/'4-5_Prison and Probation'!EG33*100</f>
        <v>#VALUE!</v>
      </c>
      <c r="PA34" s="133" t="e">
        <f>'4-5_Prison and Probation'!EO33/'4-5_Prison and Probation'!EH33*100</f>
        <v>#VALUE!</v>
      </c>
      <c r="PB34" s="133" t="e">
        <f>'4-5_Prison and Probation'!EP33/'4-5_Prison and Probation'!EI33*100</f>
        <v>#VALUE!</v>
      </c>
      <c r="PC34" s="133"/>
      <c r="PF34" s="285">
        <f>'4-5_Prison and Probation'!$AO33/'4-5_Prison and Probation'!LF33</f>
        <v>3.5412490362374709</v>
      </c>
      <c r="PG34" s="285">
        <f>'4-5_Prison and Probation'!$AO33/'4-5_Prison and Probation'!LH33</f>
        <v>90.058823529411768</v>
      </c>
      <c r="PH34" s="285" t="e">
        <f>'4-5_Prison and Probation'!$AO33/'4-5_Prison and Probation'!LK33</f>
        <v>#VALUE!</v>
      </c>
      <c r="PI34" s="285" t="e">
        <f>'4-5_Prison and Probation'!$AO33/'4-5_Prison and Probation'!LM33</f>
        <v>#VALUE!</v>
      </c>
      <c r="PJ34" s="285">
        <f>'4-5_Prison and Probation'!$AO33/'4-5_Prison and Probation'!LO33</f>
        <v>51.033333333333331</v>
      </c>
      <c r="PK34" s="285" t="e">
        <f>'4-5_Prison and Probation'!$AO33/'4-5_Prison and Probation'!LR33</f>
        <v>#VALUE!</v>
      </c>
      <c r="PO34" s="133">
        <f>'4-5_Prison and Probation'!KP33/'4-5_Prison and Probation 100K'!H33*100</f>
        <v>60.910927317859496</v>
      </c>
      <c r="PP34" s="133" t="e">
        <f>'4-5_Prison and Probation'!KS33/'4-5_Prison and Probation'!KP33*100</f>
        <v>#VALUE!</v>
      </c>
      <c r="PQ34" s="133">
        <f>'4-5_Prison and Probation'!LA33/'4-5_Prison and Probation'!KP33*100</f>
        <v>78.917288458485473</v>
      </c>
      <c r="PR34" s="133" t="e">
        <f>'4-5_Prison and Probation'!KQ33/'4-5_Prison and Probation 100K'!H33*100</f>
        <v>#VALUE!</v>
      </c>
      <c r="PS34" s="133" t="e">
        <f>'4-5_Prison and Probation'!KT33/'4-5_Prison and Probation'!KQ33*100</f>
        <v>#VALUE!</v>
      </c>
      <c r="PT34" s="133" t="e">
        <f>'4-5_Prison and Probation'!LB33/'4-5_Prison and Probation'!KQ33*100</f>
        <v>#VALUE!</v>
      </c>
      <c r="PX34" s="133" t="e">
        <f>'4-5_Prison and Probation'!LG33/'4-5_Prison and Probation'!$KQ33*100</f>
        <v>#VALUE!</v>
      </c>
      <c r="PY34" s="133" t="e">
        <f>'4-5_Prison and Probation'!LI33/'4-5_Prison and Probation'!$KQ33*100</f>
        <v>#VALUE!</v>
      </c>
      <c r="PZ34" s="133" t="e">
        <f>'4-5_Prison and Probation'!LL33/'4-5_Prison and Probation'!$KQ33*100</f>
        <v>#VALUE!</v>
      </c>
      <c r="QA34" s="133" t="e">
        <f>'4-5_Prison and Probation'!LN33/'4-5_Prison and Probation'!$KQ33*100</f>
        <v>#VALUE!</v>
      </c>
      <c r="QB34" s="133" t="e">
        <f>'4-5_Prison and Probation'!LP33/'4-5_Prison and Probation'!$KQ33*100</f>
        <v>#VALUE!</v>
      </c>
      <c r="QC34" s="133" t="e">
        <f>'4-5_Prison and Probation'!LS33/'4-5_Prison and Probation'!$KQ33*100</f>
        <v>#VALUE!</v>
      </c>
    </row>
    <row r="35" spans="1:445">
      <c r="A35" s="285">
        <v>33</v>
      </c>
      <c r="B35" s="292" t="s">
        <v>56</v>
      </c>
      <c r="C35" s="248">
        <v>20199.059000000001</v>
      </c>
      <c r="D35" s="248">
        <v>20095.995999999999</v>
      </c>
      <c r="E35" s="248">
        <v>20020.074000000001</v>
      </c>
      <c r="F35" s="248">
        <v>19947.311000000002</v>
      </c>
      <c r="G35" s="248">
        <v>19870.647000000001</v>
      </c>
      <c r="H35" s="248">
        <v>19760.584999999999</v>
      </c>
      <c r="I35" s="288" t="s">
        <v>3336</v>
      </c>
      <c r="J35" s="133">
        <f>'4-5_Prison and Probation 100K'!J34</f>
        <v>147.64549180236563</v>
      </c>
      <c r="K35" s="133">
        <f>'4-5_Prison and Probation 100K'!K34</f>
        <v>158.6534949549154</v>
      </c>
      <c r="L35" s="133">
        <f>'4-5_Prison and Probation 100K'!L34</f>
        <v>165.44394391349402</v>
      </c>
      <c r="M35" s="133">
        <f>'4-5_Prison and Probation 100K'!M34</f>
        <v>158.60283122873051</v>
      </c>
      <c r="N35" s="133">
        <f>'4-5_Prison and Probation 100K'!N34</f>
        <v>144.14226169887675</v>
      </c>
      <c r="O35" s="133">
        <f>'4-5_Prison and Probation 100K'!O34</f>
        <v>140.50697385730231</v>
      </c>
      <c r="P35" s="346">
        <f t="shared" si="1"/>
        <v>-4.8349041057201703</v>
      </c>
      <c r="Q35" s="288" t="s">
        <v>3336</v>
      </c>
      <c r="R35" s="133">
        <f>'4-5_Prison and Probation 100K'!R34/'4-5_Prison and Probation 100K'!J34*100</f>
        <v>11.886798779465515</v>
      </c>
      <c r="S35" s="133">
        <f>'4-5_Prison and Probation 100K'!S34/'4-5_Prison and Probation 100K'!K34*100</f>
        <v>10.751811310102562</v>
      </c>
      <c r="T35" s="133">
        <f>'4-5_Prison and Probation 100K'!T34/'4-5_Prison and Probation 100K'!L34*100</f>
        <v>10.899100295875852</v>
      </c>
      <c r="U35" s="133">
        <f>'4-5_Prison and Probation 100K'!U34/'4-5_Prison and Probation 100K'!M34*100</f>
        <v>8.1802952239466453</v>
      </c>
      <c r="V35" s="133">
        <f>'4-5_Prison and Probation 100K'!V34/'4-5_Prison and Probation 100K'!N34*100</f>
        <v>8.431673765798477</v>
      </c>
      <c r="W35" s="133">
        <f>'4-5_Prison and Probation 100K'!W34/'4-5_Prison and Probation 100K'!O34*100</f>
        <v>8.2081757608499917</v>
      </c>
      <c r="X35" s="346">
        <f t="shared" si="2"/>
        <v>-30.947129558299224</v>
      </c>
      <c r="Y35" s="288" t="s">
        <v>3336</v>
      </c>
      <c r="Z35" s="285">
        <f>'4-5_Prison and Probation 100K'!Z34/'4-5_Prison and Probation 100K'!J34*100</f>
        <v>4.5468262750226343</v>
      </c>
      <c r="AA35" s="285">
        <f>'4-5_Prison and Probation 100K'!AA34/'4-5_Prison and Probation 100K'!K34*100</f>
        <v>4.6231534046356995</v>
      </c>
      <c r="AB35" s="285">
        <f>'4-5_Prison and Probation 100K'!AB34/'4-5_Prison and Probation 100K'!L34*100</f>
        <v>4.5407885997222381</v>
      </c>
      <c r="AC35" s="285">
        <f>'4-5_Prison and Probation 100K'!AC34/'4-5_Prison and Probation 100K'!M34*100</f>
        <v>4.9562221449568549</v>
      </c>
      <c r="AD35" s="285">
        <f>'4-5_Prison and Probation 100K'!AD34/'4-5_Prison and Probation 100K'!N34*100</f>
        <v>3.0095663710634728</v>
      </c>
      <c r="AE35" s="285">
        <f>'4-5_Prison and Probation 100K'!AE34/'4-5_Prison and Probation 100K'!O34*100</f>
        <v>5.0243111831442464</v>
      </c>
      <c r="AF35" s="346">
        <f t="shared" si="3"/>
        <v>10.501498831055187</v>
      </c>
      <c r="AG35" s="288" t="s">
        <v>3336</v>
      </c>
      <c r="AH35" s="285">
        <f>'4-5_Prison and Probation 100K'!AH34/'4-5_Prison and Probation 100K'!J34*100</f>
        <v>0.69744827817456323</v>
      </c>
      <c r="AI35" s="285">
        <f>'4-5_Prison and Probation 100K'!AI34/'4-5_Prison and Probation 100K'!K34*100</f>
        <v>0.57397359094188116</v>
      </c>
      <c r="AJ35" s="285">
        <f>'4-5_Prison and Probation 100K'!AJ34/'4-5_Prison and Probation 100K'!L34*100</f>
        <v>0.5464645854718917</v>
      </c>
      <c r="AK35" s="285">
        <f>'4-5_Prison and Probation 100K'!AK34/'4-5_Prison and Probation 100K'!M34*100</f>
        <v>0.82498340550621119</v>
      </c>
      <c r="AL35" s="285">
        <f>'4-5_Prison and Probation 100K'!AL34/'4-5_Prison and Probation 100K'!N34*100</f>
        <v>0.87284407513441797</v>
      </c>
      <c r="AM35" s="285">
        <f>'4-5_Prison and Probation 100K'!AM34/'4-5_Prison and Probation 100K'!O34*100</f>
        <v>1.0588870880605077</v>
      </c>
      <c r="AN35" s="346">
        <f t="shared" si="4"/>
        <v>51.823027053983282</v>
      </c>
      <c r="AO35" s="288" t="s">
        <v>3336</v>
      </c>
      <c r="AP35" s="133">
        <f>'4-5_Prison and Probation 100K'!AP34/'4-5_Prison and Probation 100K'!AH34*100</f>
        <v>31.250000000000007</v>
      </c>
      <c r="AQ35" s="133">
        <f>'4-5_Prison and Probation 100K'!AQ34/'4-5_Prison and Probation 100K'!AI34*100</f>
        <v>34.42622950819672</v>
      </c>
      <c r="AR35" s="133">
        <f>'4-5_Prison and Probation 100K'!AR34/'4-5_Prison and Probation 100K'!AJ34*100</f>
        <v>34.254143646408849</v>
      </c>
      <c r="AS35" s="133">
        <f>'4-5_Prison and Probation 100K'!AS34/'4-5_Prison and Probation 100K'!AK34*100</f>
        <v>27.203065134099617</v>
      </c>
      <c r="AT35" s="133">
        <f>'4-5_Prison and Probation 100K'!AT34/'4-5_Prison and Probation 100K'!AL34*100</f>
        <v>34</v>
      </c>
      <c r="AU35" s="133">
        <f>'4-5_Prison and Probation 100K'!AU34/'4-5_Prison and Probation 100K'!AM34*100</f>
        <v>33.673469387755105</v>
      </c>
      <c r="AV35" s="346">
        <f t="shared" si="20"/>
        <v>7.7551020408163112</v>
      </c>
      <c r="AW35" s="288" t="s">
        <v>3336</v>
      </c>
      <c r="AX35" s="285">
        <f>'4-5_Prison and Probation 100K'!AX34/'4-5_Prison and Probation 100K'!J34*100</f>
        <v>0.78462931294638383</v>
      </c>
      <c r="AY35" s="285">
        <f>'4-5_Prison and Probation 100K'!AY34/'4-5_Prison and Probation 100K'!K34*100</f>
        <v>0.69002289621428359</v>
      </c>
      <c r="AZ35" s="285">
        <f>'4-5_Prison and Probation 100K'!AZ34/'4-5_Prison and Probation 100K'!L34*100</f>
        <v>0.74572791498097946</v>
      </c>
      <c r="BA35" s="285">
        <f>'4-5_Prison and Probation 100K'!BA34/'4-5_Prison and Probation 100K'!M34*100</f>
        <v>0.61952776811960686</v>
      </c>
      <c r="BB35" s="285">
        <f>'4-5_Prison and Probation 100K'!BB34/'4-5_Prison and Probation 100K'!N34*100</f>
        <v>0.54465470288387663</v>
      </c>
      <c r="BC35" s="285">
        <f>'4-5_Prison and Probation 100K'!BC34/'4-5_Prison and Probation 100K'!O34*100</f>
        <v>0.6158833063209076</v>
      </c>
      <c r="BD35" s="346">
        <f t="shared" si="5"/>
        <v>-21.50646220338281</v>
      </c>
      <c r="BE35" s="288" t="s">
        <v>3336</v>
      </c>
      <c r="BF35" s="133">
        <f>'4-5_Prison and Probation 100K'!BF34</f>
        <v>73.577684980275563</v>
      </c>
      <c r="BG35" s="133">
        <f>'4-5_Prison and Probation 100K'!BG34</f>
        <v>76.109688716100464</v>
      </c>
      <c r="BH35" s="133">
        <f>'4-5_Prison and Probation 100K'!BH34</f>
        <v>79.03067690958585</v>
      </c>
      <c r="BI35" s="133">
        <f>'4-5_Prison and Probation 100K'!BI34</f>
        <v>62.880655944051803</v>
      </c>
      <c r="BJ35" s="133">
        <f>'4-5_Prison and Probation 100K'!BJ34</f>
        <v>64.01402027825263</v>
      </c>
      <c r="BK35" s="133">
        <f>'4-5_Prison and Probation 100K'!BK34</f>
        <v>63.454599142687329</v>
      </c>
      <c r="BL35" s="346">
        <f t="shared" si="21"/>
        <v>-13.758364156608067</v>
      </c>
      <c r="BM35" s="288" t="s">
        <v>3336</v>
      </c>
      <c r="BN35" s="133">
        <f>'4-5_Prison and Probation 100K'!BN34/'4-5_Prison and Probation 100K'!BF34*100</f>
        <v>10.456197012515139</v>
      </c>
      <c r="BO35" s="133">
        <f>'4-5_Prison and Probation 100K'!BO34/'4-5_Prison and Probation 100K'!BG34*100</f>
        <v>32.428898332788492</v>
      </c>
      <c r="BP35" s="133">
        <f>'4-5_Prison and Probation 100K'!BP34/'4-5_Prison and Probation 100K'!BH34*100</f>
        <v>9.9734546833522959</v>
      </c>
      <c r="BQ35" s="133">
        <f>'4-5_Prison and Probation 100K'!BQ34/'4-5_Prison and Probation 100K'!BI34*100</f>
        <v>10.069361396795024</v>
      </c>
      <c r="BR35" s="341" t="s">
        <v>1183</v>
      </c>
      <c r="BS35" s="341" t="s">
        <v>1183</v>
      </c>
      <c r="BT35" s="349" t="s">
        <v>1183</v>
      </c>
      <c r="BU35" s="288" t="s">
        <v>3336</v>
      </c>
      <c r="BV35" s="285" t="e">
        <f>'4-5_Prison and Probation 100K'!BV34/'4-5_Prison and Probation 100K'!BF34*100</f>
        <v>#VALUE!</v>
      </c>
      <c r="BW35" s="285" t="e">
        <f>'4-5_Prison and Probation 100K'!BW34/'4-5_Prison and Probation 100K'!BG34*100</f>
        <v>#VALUE!</v>
      </c>
      <c r="BX35" s="285" t="e">
        <f>'4-5_Prison and Probation 100K'!BX34/'4-5_Prison and Probation 100K'!BH34*100</f>
        <v>#VALUE!</v>
      </c>
      <c r="BY35" s="285" t="e">
        <f>'4-5_Prison and Probation 100K'!BY34/'4-5_Prison and Probation 100K'!BI34*100</f>
        <v>#VALUE!</v>
      </c>
      <c r="BZ35" s="285" t="e">
        <f>'4-5_Prison and Probation 100K'!BZ34/'4-5_Prison and Probation 100K'!BJ34*100</f>
        <v>#VALUE!</v>
      </c>
      <c r="CA35" s="285" t="e">
        <f>'4-5_Prison and Probation 100K'!CA34/'4-5_Prison and Probation 100K'!BK34*100</f>
        <v>#VALUE!</v>
      </c>
      <c r="CB35" s="346" t="e">
        <f t="shared" si="6"/>
        <v>#VALUE!</v>
      </c>
      <c r="CC35" s="288" t="s">
        <v>3336</v>
      </c>
      <c r="CD35" s="285" t="e">
        <f>'4-5_Prison and Probation 100K'!CD34/'4-5_Prison and Probation 100K'!BF34*100</f>
        <v>#VALUE!</v>
      </c>
      <c r="CE35" s="285" t="e">
        <f>'4-5_Prison and Probation 100K'!CE34/'4-5_Prison and Probation 100K'!BG34*100</f>
        <v>#VALUE!</v>
      </c>
      <c r="CF35" s="285" t="e">
        <f>'4-5_Prison and Probation 100K'!CF34/'4-5_Prison and Probation 100K'!BH34*100</f>
        <v>#VALUE!</v>
      </c>
      <c r="CG35" s="285" t="e">
        <f>'4-5_Prison and Probation 100K'!CG34/'4-5_Prison and Probation 100K'!BI34*100</f>
        <v>#VALUE!</v>
      </c>
      <c r="CH35" s="285" t="e">
        <f>'4-5_Prison and Probation 100K'!CH34/'4-5_Prison and Probation 100K'!BJ34*100</f>
        <v>#VALUE!</v>
      </c>
      <c r="CI35" s="285" t="e">
        <f>'4-5_Prison and Probation 100K'!CI34/'4-5_Prison and Probation 100K'!BK34*100</f>
        <v>#VALUE!</v>
      </c>
      <c r="CJ35" s="346" t="e">
        <f t="shared" si="7"/>
        <v>#VALUE!</v>
      </c>
      <c r="CK35" s="288" t="s">
        <v>3336</v>
      </c>
      <c r="CL35" s="285" t="e">
        <f>'4-5_Prison and Probation 100K'!CL34/'4-5_Prison and Probation 100K'!CD34*100</f>
        <v>#VALUE!</v>
      </c>
      <c r="CM35" s="285" t="e">
        <f>'4-5_Prison and Probation 100K'!CM34/'4-5_Prison and Probation 100K'!CE34*100</f>
        <v>#VALUE!</v>
      </c>
      <c r="CN35" s="285" t="e">
        <f>'4-5_Prison and Probation 100K'!CN34/'4-5_Prison and Probation 100K'!CF34*100</f>
        <v>#VALUE!</v>
      </c>
      <c r="CO35" s="285" t="e">
        <f>'4-5_Prison and Probation 100K'!CO34/'4-5_Prison and Probation 100K'!CG34*100</f>
        <v>#VALUE!</v>
      </c>
      <c r="CP35" s="285" t="e">
        <f>'4-5_Prison and Probation 100K'!CP34/'4-5_Prison and Probation 100K'!CH34*100</f>
        <v>#VALUE!</v>
      </c>
      <c r="CQ35" s="285" t="e">
        <f>'4-5_Prison and Probation 100K'!CQ34/'4-5_Prison and Probation 100K'!CI34*100</f>
        <v>#VALUE!</v>
      </c>
      <c r="CR35" s="346" t="e">
        <f t="shared" si="8"/>
        <v>#VALUE!</v>
      </c>
      <c r="CS35" s="288" t="s">
        <v>3336</v>
      </c>
      <c r="CT35" s="285" t="e">
        <f>'4-5_Prison and Probation 100K'!CT34/'4-5_Prison and Probation 100K'!BF34*100</f>
        <v>#VALUE!</v>
      </c>
      <c r="CU35" s="285" t="e">
        <f>'4-5_Prison and Probation 100K'!CU34/'4-5_Prison and Probation 100K'!BG34*100</f>
        <v>#VALUE!</v>
      </c>
      <c r="CV35" s="285" t="e">
        <f>'4-5_Prison and Probation 100K'!CV34/'4-5_Prison and Probation 100K'!BH34*100</f>
        <v>#VALUE!</v>
      </c>
      <c r="CW35" s="285" t="e">
        <f>'4-5_Prison and Probation 100K'!CW34/'4-5_Prison and Probation 100K'!BI34*100</f>
        <v>#VALUE!</v>
      </c>
      <c r="CX35" s="285" t="e">
        <f>'4-5_Prison and Probation 100K'!CX34/'4-5_Prison and Probation 100K'!BJ34*100</f>
        <v>#VALUE!</v>
      </c>
      <c r="CY35" s="285" t="e">
        <f>'4-5_Prison and Probation 100K'!CY34/'4-5_Prison and Probation 100K'!BK34*100</f>
        <v>#VALUE!</v>
      </c>
      <c r="CZ35" s="346" t="e">
        <f t="shared" si="9"/>
        <v>#VALUE!</v>
      </c>
      <c r="DA35" s="288" t="s">
        <v>3336</v>
      </c>
      <c r="DB35" s="133">
        <f>'4-5_Prison and Probation'!DP34/C35*100</f>
        <v>60.794911287699094</v>
      </c>
      <c r="DC35" s="133">
        <f>'4-5_Prison and Probation'!DQ34/D35*100</f>
        <v>69.386956486257262</v>
      </c>
      <c r="DD35" s="133">
        <f>'4-5_Prison and Probation'!DR34/E35*100</f>
        <v>70.983753606505147</v>
      </c>
      <c r="DE35" s="133">
        <f>'4-5_Prison and Probation'!DS34/F35*100</f>
        <v>79.248776940410664</v>
      </c>
      <c r="DF35" s="133">
        <f>'4-5_Prison and Probation'!DT34/G35*100</f>
        <v>72.257335153706876</v>
      </c>
      <c r="DG35" s="133">
        <f>'4-5_Prison and Probation'!DU34/H35*100</f>
        <v>74.959825329057821</v>
      </c>
      <c r="DH35" s="346">
        <f t="shared" si="10"/>
        <v>23.299506062812171</v>
      </c>
      <c r="DI35" s="288" t="s">
        <v>3336</v>
      </c>
      <c r="DJ35" s="285">
        <f>'4-5_Prison and Probation 100K'!DJ34/'4-5_Prison and Probation 100K'!DB34*100</f>
        <v>0.71661237785016296</v>
      </c>
      <c r="DK35" s="285">
        <f>'4-5_Prison and Probation 100K'!DK34/'4-5_Prison and Probation 100K'!DC34*100</f>
        <v>0.82472748135398732</v>
      </c>
      <c r="DL35" s="285">
        <f>'4-5_Prison and Probation 100K'!DL34/'4-5_Prison and Probation 100K'!DD34*100</f>
        <v>0.71775385264935621</v>
      </c>
      <c r="DM35" s="285">
        <f>'4-5_Prison and Probation 100K'!DM34/'4-5_Prison and Probation 100K'!DE34*100</f>
        <v>0.77176113360323895</v>
      </c>
      <c r="DN35" s="285">
        <f>'4-5_Prison and Probation 100K'!DN34/'4-5_Prison and Probation 100K'!DF34*100</f>
        <v>0.78701769048614012</v>
      </c>
      <c r="DO35" s="285">
        <f>'4-5_Prison and Probation 100K'!DO34/'4-5_Prison and Probation 100K'!DG34*100</f>
        <v>0.64135021097046407</v>
      </c>
      <c r="DP35" s="346">
        <f t="shared" si="11"/>
        <v>-10.502493287303437</v>
      </c>
      <c r="DQ35" s="288" t="s">
        <v>3336</v>
      </c>
      <c r="DR35" s="285">
        <f>'4-5_Prison and Probation 100K'!DR34/'4-5_Prison and Probation 100K'!DJ34*100</f>
        <v>10.227272727272727</v>
      </c>
      <c r="DS35" s="285">
        <f>'4-5_Prison and Probation 100K'!DS34/'4-5_Prison and Probation 100K'!DK34*100</f>
        <v>19.130434782608699</v>
      </c>
      <c r="DT35" s="285">
        <f>'4-5_Prison and Probation 100K'!DT34/'4-5_Prison and Probation 100K'!DL34*100</f>
        <v>18.627450980392155</v>
      </c>
      <c r="DU35" s="285">
        <f>'4-5_Prison and Probation 100K'!DU34/'4-5_Prison and Probation 100K'!DM34*100</f>
        <v>10.65573770491803</v>
      </c>
      <c r="DV35" s="285">
        <f>'4-5_Prison and Probation 100K'!DV34/'4-5_Prison and Probation 100K'!DN34*100</f>
        <v>9.7345132743362832</v>
      </c>
      <c r="DW35" s="285">
        <f>'4-5_Prison and Probation 100K'!DW34/'4-5_Prison and Probation 100K'!DO34*100</f>
        <v>10.526315789473685</v>
      </c>
      <c r="DX35" s="346">
        <f t="shared" si="12"/>
        <v>2.9239766081871608</v>
      </c>
      <c r="DY35" s="288" t="s">
        <v>3336</v>
      </c>
      <c r="DZ35" s="285" t="e">
        <f>'4-5_Prison and Probation 100K'!DZ34/'4-5_Prison and Probation 100K'!DR34*100</f>
        <v>#VALUE!</v>
      </c>
      <c r="EA35" s="285" t="e">
        <f>'4-5_Prison and Probation 100K'!EA34/'4-5_Prison and Probation 100K'!DS34*100</f>
        <v>#VALUE!</v>
      </c>
      <c r="EB35" s="285">
        <f>'4-5_Prison and Probation 100K'!EB34/'4-5_Prison and Probation 100K'!DT34*100</f>
        <v>15.789473684210526</v>
      </c>
      <c r="EC35" s="285">
        <f>'4-5_Prison and Probation 100K'!EC34/'4-5_Prison and Probation 100K'!DU34*100</f>
        <v>0</v>
      </c>
      <c r="ED35" s="285">
        <f>'4-5_Prison and Probation 100K'!ED34/'4-5_Prison and Probation 100K'!DV34*100</f>
        <v>18.18181818181818</v>
      </c>
      <c r="EE35" s="285">
        <f>'4-5_Prison and Probation 100K'!EE34/'4-5_Prison and Probation 100K'!DW34*100</f>
        <v>30</v>
      </c>
      <c r="EF35" s="346" t="e">
        <f t="shared" si="13"/>
        <v>#VALUE!</v>
      </c>
      <c r="EG35" s="288" t="s">
        <v>3336</v>
      </c>
      <c r="EH35" s="285">
        <f>'4-5_Prison and Probation 100K'!EH34/'4-5_Prison and Probation 100K'!DB34*100</f>
        <v>99.283387622149831</v>
      </c>
      <c r="EI35" s="285">
        <f>'4-5_Prison and Probation 100K'!EI34/'4-5_Prison and Probation 100K'!DC34*100</f>
        <v>99.175272518646011</v>
      </c>
      <c r="EJ35" s="285">
        <f>'4-5_Prison and Probation 100K'!EJ34/'4-5_Prison and Probation 100K'!DD34*100</f>
        <v>99.282246147350634</v>
      </c>
      <c r="EK35" s="285">
        <f>'4-5_Prison and Probation 100K'!EK34/'4-5_Prison and Probation 100K'!DE34*100</f>
        <v>99.228238866396751</v>
      </c>
      <c r="EL35" s="285">
        <f>'4-5_Prison and Probation 100K'!EL34/'4-5_Prison and Probation 100K'!DF34*100</f>
        <v>99.212982309513848</v>
      </c>
      <c r="EM35" s="285">
        <f>'4-5_Prison and Probation 100K'!EM34/'4-5_Prison and Probation 100K'!DG34*100</f>
        <v>99.358649789029542</v>
      </c>
      <c r="EN35" s="346">
        <f t="shared" si="14"/>
        <v>7.5805397743025082E-2</v>
      </c>
      <c r="EO35" s="288" t="s">
        <v>3336</v>
      </c>
      <c r="EP35" s="285">
        <f>'4-5_Prison and Probation 100K'!EP34/'4-5_Prison and Probation 100K'!EH34*100</f>
        <v>13.385826771653541</v>
      </c>
      <c r="EQ35" s="285">
        <f>'4-5_Prison and Probation 100K'!EQ34/'4-5_Prison and Probation 100K'!EI34*100</f>
        <v>9.7693253308265255</v>
      </c>
      <c r="ER35" s="285">
        <f>'4-5_Prison and Probation 100K'!ER34/'4-5_Prison and Probation 100K'!EJ34*100</f>
        <v>9.7739031823658671</v>
      </c>
      <c r="ES35" s="285">
        <f>'4-5_Prison and Probation 100K'!ES34/'4-5_Prison and Probation 100K'!EK34*100</f>
        <v>8.8422797398954476</v>
      </c>
      <c r="ET35" s="285">
        <f>'4-5_Prison and Probation 100K'!ET34/'4-5_Prison and Probation 100K'!EL34*100</f>
        <v>18.932958932958933</v>
      </c>
      <c r="EU35" s="285">
        <f>'4-5_Prison and Probation 100K'!EU34/'4-5_Prison and Probation 100K'!EM34*100</f>
        <v>13.375233565483269</v>
      </c>
      <c r="EV35" s="346">
        <f t="shared" si="15"/>
        <v>-7.9137481389693676E-2</v>
      </c>
      <c r="EW35" s="288" t="s">
        <v>3336</v>
      </c>
      <c r="EX35" s="285">
        <f>'4-5_Prison and Probation 100K'!EX34/'4-5_Prison and Probation 100K'!EH34*100</f>
        <v>87.335958005249353</v>
      </c>
      <c r="EY35" s="285">
        <f>'4-5_Prison and Probation 100K'!EY34/'4-5_Prison and Probation 100K'!EI34*100</f>
        <v>91.062260467134308</v>
      </c>
      <c r="EZ35" s="285">
        <f>'4-5_Prison and Probation 100K'!EZ34/'4-5_Prison and Probation 100K'!EJ34*100</f>
        <v>90.949039620100663</v>
      </c>
      <c r="FA35" s="285">
        <f>'4-5_Prison and Probation 100K'!FA34/'4-5_Prison and Probation 100K'!EK34*100</f>
        <v>91.100344256024485</v>
      </c>
      <c r="FB35" s="285">
        <f>'4-5_Prison and Probation 100K'!FB34/'4-5_Prison and Probation 100K'!EL34*100</f>
        <v>81.017901017901011</v>
      </c>
      <c r="FC35" s="285">
        <f>'4-5_Prison and Probation 100K'!FC34/'4-5_Prison and Probation 100K'!EM34*100</f>
        <v>86.600985221674875</v>
      </c>
      <c r="FD35" s="346">
        <f t="shared" si="16"/>
        <v>-0.84154659817242816</v>
      </c>
      <c r="FE35" s="288" t="s">
        <v>3336</v>
      </c>
      <c r="FF35" s="285" t="e">
        <f>'4-5_Prison and Probation 100K'!FF34/'4-5_Prison and Probation 100K'!EH34*100</f>
        <v>#VALUE!</v>
      </c>
      <c r="FG35" s="285" t="e">
        <f>'4-5_Prison and Probation 100K'!FG34/'4-5_Prison and Probation 100K'!EI34*100</f>
        <v>#VALUE!</v>
      </c>
      <c r="FH35" s="285" t="e">
        <f>'4-5_Prison and Probation 100K'!FH34/'4-5_Prison and Probation 100K'!EJ34*100</f>
        <v>#VALUE!</v>
      </c>
      <c r="FI35" s="285" t="e">
        <f>'4-5_Prison and Probation 100K'!FI34/'4-5_Prison and Probation 100K'!EK34*100</f>
        <v>#VALUE!</v>
      </c>
      <c r="FJ35" s="285">
        <f>'4-5_Prison and Probation 100K'!FJ34/'4-5_Prison and Probation 100K'!EL34*100</f>
        <v>9.1260091260091269E-2</v>
      </c>
      <c r="FK35" s="285">
        <f>'4-5_Prison and Probation 100K'!FK34/'4-5_Prison and Probation 100K'!EM34*100</f>
        <v>8.833021912688975E-2</v>
      </c>
      <c r="FL35" s="346" t="e">
        <f t="shared" si="17"/>
        <v>#VALUE!</v>
      </c>
      <c r="FM35" s="288" t="s">
        <v>3336</v>
      </c>
      <c r="FN35" s="285" t="e">
        <f>'4-5_Prison and Probation 100K'!FN34/'4-5_Prison and Probation 100K'!FF34*100</f>
        <v>#VALUE!</v>
      </c>
      <c r="FO35" s="285" t="e">
        <f>'4-5_Prison and Probation 100K'!FO34/'4-5_Prison and Probation 100K'!FG34*100</f>
        <v>#VALUE!</v>
      </c>
      <c r="FP35" s="285" t="e">
        <f>'4-5_Prison and Probation 100K'!FP34/'4-5_Prison and Probation 100K'!FH34*100</f>
        <v>#VALUE!</v>
      </c>
      <c r="FQ35" s="285" t="e">
        <f>'4-5_Prison and Probation 100K'!FQ34/'4-5_Prison and Probation 100K'!FI34*100</f>
        <v>#VALUE!</v>
      </c>
      <c r="FR35" s="285">
        <f>'4-5_Prison and Probation 100K'!FR34/'4-5_Prison and Probation 100K'!FJ34*100</f>
        <v>76.923076923076934</v>
      </c>
      <c r="FS35" s="285">
        <f>'4-5_Prison and Probation 100K'!FS34/'4-5_Prison and Probation 100K'!FK34*100</f>
        <v>88.461538461538453</v>
      </c>
      <c r="FT35" s="346" t="e">
        <f t="shared" si="18"/>
        <v>#VALUE!</v>
      </c>
      <c r="FU35" s="288" t="s">
        <v>3336</v>
      </c>
      <c r="FV35" s="285">
        <f>'4-5_Prison and Probation 100K'!FV34/'4-5_Prison and Probation 100K'!EH34*100</f>
        <v>8.2595144356955377</v>
      </c>
      <c r="FW35" s="285">
        <f>'4-5_Prison and Probation 100K'!FW34/'4-5_Prison and Probation 100K'!EI34*100</f>
        <v>0</v>
      </c>
      <c r="FX35" s="285">
        <f>'4-5_Prison and Probation 100K'!FX34/'4-5_Prison and Probation 100K'!EJ34*100</f>
        <v>0.79381954780636477</v>
      </c>
      <c r="FY35" s="285">
        <f>'4-5_Prison and Probation 100K'!FY34/'4-5_Prison and Probation 100K'!EK34*100</f>
        <v>0.83513961494326161</v>
      </c>
      <c r="FZ35" s="285">
        <f>'4-5_Prison and Probation 100K'!FZ34/'4-5_Prison and Probation 100K'!EL34*100</f>
        <v>0.75114075114075107</v>
      </c>
      <c r="GA35" s="285" t="e">
        <f>'4-5_Prison and Probation 100K'!GA34/'4-5_Prison and Probation 100K'!EM34*100</f>
        <v>#VALUE!</v>
      </c>
      <c r="GB35" s="346" t="e">
        <f t="shared" si="19"/>
        <v>#VALUE!</v>
      </c>
      <c r="GC35" s="288" t="s">
        <v>3336</v>
      </c>
      <c r="GE35" s="133">
        <f>'4-5_Prison and Probation'!HA34/'4-5_Prison and Probation 100K'!$G34*100</f>
        <v>131.98865643378394</v>
      </c>
      <c r="GF35" s="285">
        <f>'4-5_Prison and Probation 100K'!GF34/'4-5_Prison and Probation 100K'!GE34*100</f>
        <v>3.286689289663324</v>
      </c>
      <c r="GG35" s="285">
        <f>'4-5_Prison and Probation 100K'!GG34/'4-5_Prison and Probation 100K'!GE34*100</f>
        <v>2.7285566706193318</v>
      </c>
      <c r="GH35" s="285">
        <f>'4-5_Prison and Probation 100K'!GH34/'4-5_Prison and Probation 100K'!GE34*100</f>
        <v>0.95321615129446768</v>
      </c>
      <c r="GI35" s="285">
        <f>'4-5_Prison and Probation 100K'!GI34/'4-5_Prison and Probation 100K'!GH34*100</f>
        <v>34</v>
      </c>
      <c r="GJ35" s="288" t="s">
        <v>3336</v>
      </c>
      <c r="GK35" s="133" t="e">
        <f>'4-5_Prison and Probation'!HG34/'4-5_Prison and Probation 100K'!$G34*100</f>
        <v>#VALUE!</v>
      </c>
      <c r="GL35" s="285" t="e">
        <f>'4-5_Prison and Probation 100K'!GL34/'4-5_Prison and Probation 100K'!GK34*100</f>
        <v>#VALUE!</v>
      </c>
      <c r="GM35" s="285" t="e">
        <f>'4-5_Prison and Probation 100K'!GM34/'4-5_Prison and Probation 100K'!GK34*100</f>
        <v>#VALUE!</v>
      </c>
      <c r="GN35" s="285" t="e">
        <f>'4-5_Prison and Probation 100K'!GN34/'4-5_Prison and Probation 100K'!GK34*100</f>
        <v>#VALUE!</v>
      </c>
      <c r="GO35" s="285" t="e">
        <f>'4-5_Prison and Probation 100K'!GO34/'4-5_Prison and Probation 100K'!GN34*100</f>
        <v>#VALUE!</v>
      </c>
      <c r="GP35" s="288" t="s">
        <v>3336</v>
      </c>
      <c r="GQ35" s="133">
        <f>'4-5_Prison and Probation'!HM34/'4-5_Prison and Probation 100K'!$G34*100</f>
        <v>29.173685184986674</v>
      </c>
      <c r="GR35" s="285" t="e">
        <f>'4-5_Prison and Probation 100K'!GR34/'4-5_Prison and Probation 100K'!GQ34*100</f>
        <v>#VALUE!</v>
      </c>
      <c r="GS35" s="285" t="e">
        <f>'4-5_Prison and Probation 100K'!GS34/'4-5_Prison and Probation 100K'!GQ34*100</f>
        <v>#VALUE!</v>
      </c>
      <c r="GT35" s="285" t="e">
        <f>'4-5_Prison and Probation 100K'!GT34/'4-5_Prison and Probation 100K'!GQ34*100</f>
        <v>#VALUE!</v>
      </c>
      <c r="GU35" s="285" t="e">
        <f>'4-5_Prison and Probation 100K'!GU34/'4-5_Prison and Probation 100K'!GT34*100</f>
        <v>#VALUE!</v>
      </c>
      <c r="GV35" s="288" t="s">
        <v>3336</v>
      </c>
      <c r="GW35" s="133">
        <f>'4-5_Prison and Probation'!HS34/'4-5_Prison and Probation 100K'!$G34*100</f>
        <v>2.2646469438061074</v>
      </c>
      <c r="GX35" s="285" t="e">
        <f>'4-5_Prison and Probation 100K'!GX34/'4-5_Prison and Probation 100K'!GW34*100</f>
        <v>#VALUE!</v>
      </c>
      <c r="GY35" s="285" t="e">
        <f>'4-5_Prison and Probation 100K'!GY34/'4-5_Prison and Probation 100K'!GW34*100</f>
        <v>#VALUE!</v>
      </c>
      <c r="GZ35" s="285" t="e">
        <f>'4-5_Prison and Probation 100K'!GZ34/'4-5_Prison and Probation 100K'!GW34*100</f>
        <v>#VALUE!</v>
      </c>
      <c r="HA35" s="285" t="e">
        <f>'4-5_Prison and Probation 100K'!HA34/'4-5_Prison and Probation 100K'!GZ34*100</f>
        <v>#VALUE!</v>
      </c>
      <c r="HB35" s="288" t="s">
        <v>3336</v>
      </c>
      <c r="HC35" s="133" t="e">
        <f>'4-5_Prison and Probation'!HY34/'4-5_Prison and Probation 100K'!$G34*100</f>
        <v>#VALUE!</v>
      </c>
      <c r="HD35" s="285" t="e">
        <f>'4-5_Prison and Probation 100K'!HD34/'4-5_Prison and Probation 100K'!HC34*100</f>
        <v>#VALUE!</v>
      </c>
      <c r="HE35" s="285" t="e">
        <f>'4-5_Prison and Probation 100K'!HE34/'4-5_Prison and Probation 100K'!HC34*100</f>
        <v>#VALUE!</v>
      </c>
      <c r="HF35" s="285" t="e">
        <f>'4-5_Prison and Probation 100K'!HF34/'4-5_Prison and Probation 100K'!HC34*100</f>
        <v>#VALUE!</v>
      </c>
      <c r="HG35" s="285" t="e">
        <f>'4-5_Prison and Probation 100K'!HG34/'4-5_Prison and Probation 100K'!HF34*100</f>
        <v>#VALUE!</v>
      </c>
      <c r="HH35" s="288" t="s">
        <v>3336</v>
      </c>
      <c r="HI35" s="133" t="e">
        <f>'4-5_Prison and Probation'!IE34/'4-5_Prison and Probation 100K'!$G34*100</f>
        <v>#VALUE!</v>
      </c>
      <c r="HJ35" s="285" t="e">
        <f>'4-5_Prison and Probation 100K'!HJ34/'4-5_Prison and Probation 100K'!HI34*100</f>
        <v>#VALUE!</v>
      </c>
      <c r="HK35" s="285" t="e">
        <f>'4-5_Prison and Probation 100K'!HK34/'4-5_Prison and Probation 100K'!HI34*100</f>
        <v>#VALUE!</v>
      </c>
      <c r="HL35" s="285" t="e">
        <f>'4-5_Prison and Probation 100K'!HL34/'4-5_Prison and Probation 100K'!HI34*100</f>
        <v>#VALUE!</v>
      </c>
      <c r="HM35" s="285" t="e">
        <f>'4-5_Prison and Probation 100K'!HM34/'4-5_Prison and Probation 100K'!HL34*100</f>
        <v>#VALUE!</v>
      </c>
      <c r="HN35" s="288" t="s">
        <v>3336</v>
      </c>
      <c r="HO35" s="133">
        <f>'4-5_Prison and Probation'!IK34/'4-5_Prison and Probation 100K'!$G34*100</f>
        <v>8.5150725087109631</v>
      </c>
      <c r="HP35" s="285" t="e">
        <f>'4-5_Prison and Probation 100K'!HP34/'4-5_Prison and Probation 100K'!HO34*100</f>
        <v>#VALUE!</v>
      </c>
      <c r="HQ35" s="285" t="e">
        <f>'4-5_Prison and Probation 100K'!HQ34/'4-5_Prison and Probation 100K'!HO34*100</f>
        <v>#VALUE!</v>
      </c>
      <c r="HR35" s="285" t="e">
        <f>'4-5_Prison and Probation 100K'!HR34/'4-5_Prison and Probation 100K'!HO34*100</f>
        <v>#VALUE!</v>
      </c>
      <c r="HS35" s="285" t="e">
        <f>'4-5_Prison and Probation 100K'!HS34/'4-5_Prison and Probation 100K'!HR34*100</f>
        <v>#VALUE!</v>
      </c>
      <c r="HT35" s="288" t="s">
        <v>3336</v>
      </c>
      <c r="HU35" s="133" t="e">
        <f>'4-5_Prison and Probation'!IQ34/'4-5_Prison and Probation 100K'!$G34*100</f>
        <v>#VALUE!</v>
      </c>
      <c r="HV35" s="285" t="e">
        <f>'4-5_Prison and Probation 100K'!HV34/'4-5_Prison and Probation 100K'!HU34*100</f>
        <v>#VALUE!</v>
      </c>
      <c r="HW35" s="285" t="e">
        <f>'4-5_Prison and Probation 100K'!HW34/'4-5_Prison and Probation 100K'!HU34*100</f>
        <v>#VALUE!</v>
      </c>
      <c r="HX35" s="285" t="e">
        <f>'4-5_Prison and Probation 100K'!HX34/'4-5_Prison and Probation 100K'!HU34*100</f>
        <v>#VALUE!</v>
      </c>
      <c r="HY35" s="285" t="e">
        <f>'4-5_Prison and Probation 100K'!HY34/'4-5_Prison and Probation 100K'!HX34*100</f>
        <v>#VALUE!</v>
      </c>
      <c r="HZ35" s="288" t="s">
        <v>3336</v>
      </c>
      <c r="IA35" s="133">
        <f>'4-5_Prison and Probation'!IW34/'4-5_Prison and Probation 100K'!$G34*100</f>
        <v>22.565948657836856</v>
      </c>
      <c r="IB35" s="285" t="e">
        <f>'4-5_Prison and Probation 100K'!IB34/'4-5_Prison and Probation 100K'!IA34*100</f>
        <v>#VALUE!</v>
      </c>
      <c r="IC35" s="285" t="e">
        <f>'4-5_Prison and Probation 100K'!IC34/'4-5_Prison and Probation 100K'!IA34*100</f>
        <v>#VALUE!</v>
      </c>
      <c r="ID35" s="285" t="e">
        <f>'4-5_Prison and Probation 100K'!ID34/'4-5_Prison and Probation 100K'!IA34*100</f>
        <v>#VALUE!</v>
      </c>
      <c r="IE35" s="285" t="e">
        <f>'4-5_Prison and Probation 100K'!IE34/'4-5_Prison and Probation 100K'!ID34*100</f>
        <v>#VALUE!</v>
      </c>
      <c r="IF35" s="288" t="s">
        <v>3336</v>
      </c>
      <c r="IG35" s="133">
        <f>'4-5_Prison and Probation'!JC34/'4-5_Prison and Probation 100K'!$G34*100</f>
        <v>29.993990633520891</v>
      </c>
      <c r="IH35" s="285" t="e">
        <f>'4-5_Prison and Probation 100K'!IH34/'4-5_Prison and Probation 100K'!IG34*100</f>
        <v>#VALUE!</v>
      </c>
      <c r="II35" s="285" t="e">
        <f>'4-5_Prison and Probation 100K'!II34/'4-5_Prison and Probation 100K'!IG34*100</f>
        <v>#VALUE!</v>
      </c>
      <c r="IJ35" s="285" t="e">
        <f>'4-5_Prison and Probation 100K'!IJ34/'4-5_Prison and Probation 100K'!IG34*100</f>
        <v>#VALUE!</v>
      </c>
      <c r="IK35" s="285" t="e">
        <f>'4-5_Prison and Probation 100K'!IK34/'4-5_Prison and Probation 100K'!IJ34*100</f>
        <v>#VALUE!</v>
      </c>
      <c r="IL35" s="288" t="s">
        <v>3336</v>
      </c>
      <c r="IM35" s="133" t="e">
        <f>'4-5_Prison and Probation'!JI34/'4-5_Prison and Probation 100K'!$G34*100</f>
        <v>#VALUE!</v>
      </c>
      <c r="IN35" s="285" t="e">
        <f>'4-5_Prison and Probation 100K'!IN34/'4-5_Prison and Probation 100K'!IM34*100</f>
        <v>#VALUE!</v>
      </c>
      <c r="IO35" s="285" t="e">
        <f>'4-5_Prison and Probation 100K'!IO34/'4-5_Prison and Probation 100K'!IM34*100</f>
        <v>#VALUE!</v>
      </c>
      <c r="IP35" s="285" t="e">
        <f>'4-5_Prison and Probation 100K'!IP34/'4-5_Prison and Probation 100K'!IM34*100</f>
        <v>#VALUE!</v>
      </c>
      <c r="IQ35" s="285" t="e">
        <f>'4-5_Prison and Probation 100K'!IQ34/'4-5_Prison and Probation 100K'!IP34*100</f>
        <v>#VALUE!</v>
      </c>
      <c r="IR35" s="288" t="s">
        <v>3336</v>
      </c>
      <c r="IS35" s="133">
        <f>'4-5_Prison and Probation'!JO34/'4-5_Prison and Probation 100K'!$G34*100</f>
        <v>6.4215322228813179</v>
      </c>
      <c r="IT35" s="285" t="e">
        <f>'4-5_Prison and Probation 100K'!IT34/'4-5_Prison and Probation 100K'!IS34*100</f>
        <v>#VALUE!</v>
      </c>
      <c r="IU35" s="285" t="e">
        <f>'4-5_Prison and Probation 100K'!IU34/'4-5_Prison and Probation 100K'!IS34*100</f>
        <v>#VALUE!</v>
      </c>
      <c r="IV35" s="285" t="e">
        <f>'4-5_Prison and Probation 100K'!IV34/'4-5_Prison and Probation 100K'!IS34*100</f>
        <v>#VALUE!</v>
      </c>
      <c r="IW35" s="285" t="e">
        <f>'4-5_Prison and Probation 100K'!IW34/'4-5_Prison and Probation 100K'!IV34*100</f>
        <v>#VALUE!</v>
      </c>
      <c r="IX35" s="381" t="s">
        <v>3336</v>
      </c>
      <c r="IY35" s="133">
        <f>'4-5_Prison and Probation'!KO34/'4-5_Prison and Probation 100K'!H34*100</f>
        <v>61.926304307286451</v>
      </c>
      <c r="IZ35" s="285">
        <f>'4-5_Prison and Probation'!AO34/'4-5_Prison and Probation'!KO34</f>
        <v>2.268938465310125</v>
      </c>
      <c r="JA35" s="133">
        <f>'4-5_Prison and Probation 100K'!IZ34/'4-5_Prison and Probation 100K'!IY34*100</f>
        <v>100</v>
      </c>
      <c r="JB35" s="133" t="e">
        <f>'4-5_Prison and Probation 100K'!JA34/'4-5_Prison and Probation 100K'!IY34*100</f>
        <v>#VALUE!</v>
      </c>
      <c r="JC35" s="288" t="s">
        <v>3336</v>
      </c>
      <c r="JD35" s="285">
        <f>'4-5_Prison and Probation 100K'!JC34/'4-5_Prison and Probation 100K'!IY34*100</f>
        <v>5.3771349186892214</v>
      </c>
      <c r="JE35" s="285" t="e">
        <f>'4-5_Prison and Probation 100K'!JD34/'4-5_Prison and Probation 100K'!IY34*100</f>
        <v>#VALUE!</v>
      </c>
      <c r="JF35" s="285">
        <f>'4-5_Prison and Probation 100K'!JE34/'4-5_Prison and Probation 100K'!JC34*100</f>
        <v>43.61702127659575</v>
      </c>
      <c r="JG35" s="285" t="e">
        <f>'4-5_Prison and Probation 100K'!JF34/'4-5_Prison and Probation 100K'!JD34*100</f>
        <v>#VALUE!</v>
      </c>
      <c r="JH35" s="285">
        <f>'4-5_Prison and Probation 100K'!JG34/'4-5_Prison and Probation 100K'!JC34*100</f>
        <v>0</v>
      </c>
      <c r="JI35" s="285" t="e">
        <f>'4-5_Prison and Probation 100K'!JH34/'4-5_Prison and Probation 100K'!JD34*100</f>
        <v>#VALUE!</v>
      </c>
      <c r="JJ35" s="285">
        <f>'4-5_Prison and Probation 100K'!JI34/'4-5_Prison and Probation 100K'!JC34*100</f>
        <v>56.38297872340425</v>
      </c>
      <c r="JK35" s="285" t="e">
        <f>'4-5_Prison and Probation 100K'!JJ34/'4-5_Prison and Probation 100K'!JD34*100</f>
        <v>#VALUE!</v>
      </c>
      <c r="JL35" s="285">
        <f>'4-5_Prison and Probation 100K'!JK34/'4-5_Prison and Probation 100K'!IZ34*100</f>
        <v>94.622865081310778</v>
      </c>
      <c r="JM35" s="285" t="e">
        <f>'4-5_Prison and Probation 100K'!JL34/'4-5_Prison and Probation 100K'!JA34*100</f>
        <v>#VALUE!</v>
      </c>
      <c r="JN35" s="288" t="s">
        <v>3336</v>
      </c>
      <c r="JO35" s="285">
        <f>'4-5_Prison and Probation 100K'!JN34/'4-5_Prison and Probation 100K'!JK34*100</f>
        <v>6.2699715001295449</v>
      </c>
      <c r="JP35" s="285" t="e">
        <f>'4-5_Prison and Probation 100K'!JO34/'4-5_Prison and Probation 100K'!JL34</f>
        <v>#VALUE!</v>
      </c>
      <c r="JQ35" s="285">
        <f>'4-5_Prison and Probation 100K'!JP34/'4-5_Prison and Probation 100K'!JK34*100</f>
        <v>18.412643578892823</v>
      </c>
      <c r="JR35" s="285" t="e">
        <f>'4-5_Prison and Probation 100K'!JQ34/'4-5_Prison and Probation 100K'!JL34*100</f>
        <v>#VALUE!</v>
      </c>
      <c r="JS35" s="285">
        <f>'4-5_Prison and Probation 100K'!JR34/'4-5_Prison and Probation 100K'!JK34*100</f>
        <v>17.169012868123328</v>
      </c>
      <c r="JT35" s="285" t="e">
        <f>'4-5_Prison and Probation 100K'!JS34/'4-5_Prison and Probation 100K'!JL34*100</f>
        <v>#VALUE!</v>
      </c>
      <c r="JU35" s="288" t="s">
        <v>3336</v>
      </c>
      <c r="JV35" s="285">
        <f>'4-5_Prison and Probation 100K'!JU34/'4-5_Prison and Probation 100K'!JK34*100</f>
        <v>5.5963381984627336</v>
      </c>
      <c r="JW35" s="285" t="e">
        <f>'4-5_Prison and Probation 100K'!JV34/'4-5_Prison and Probation 100K'!JL34*100</f>
        <v>#VALUE!</v>
      </c>
      <c r="JX35" s="285">
        <f>'4-5_Prison and Probation 100K'!JW34/'4-5_Prison and Probation 100K'!JK34*100</f>
        <v>0.71681492356852916</v>
      </c>
      <c r="JY35" s="285" t="e">
        <f>'4-5_Prison and Probation 100K'!JX34/'4-5_Prison and Probation 100K'!JL34*100</f>
        <v>#VALUE!</v>
      </c>
      <c r="JZ35" s="285">
        <f>'4-5_Prison and Probation 100K'!JY34/'4-5_Prison and Probation 100K'!JK34*100</f>
        <v>3.9727092149581131</v>
      </c>
      <c r="KA35" s="285" t="e">
        <f>'4-5_Prison and Probation 100K'!JZ34/'4-5_Prison and Probation 100K'!JL34*100</f>
        <v>#VALUE!</v>
      </c>
      <c r="KB35" s="288" t="s">
        <v>3336</v>
      </c>
      <c r="KC35" s="285">
        <f>'4-5_Prison and Probation 100K'!KB34/'4-5_Prison and Probation 100K'!JK34*100</f>
        <v>0</v>
      </c>
      <c r="KD35" s="285" t="e">
        <f>'4-5_Prison and Probation 100K'!KC34/'4-5_Prison and Probation 100K'!JL34*100</f>
        <v>#VALUE!</v>
      </c>
      <c r="KE35" s="285">
        <f>'4-5_Prison and Probation 100K'!KD34/'4-5_Prison and Probation 100K'!JK34*100</f>
        <v>47.862509715864931</v>
      </c>
      <c r="KF35" s="285" t="e">
        <f>'4-5_Prison and Probation 100K'!KE34/'4-5_Prison and Probation 100K'!JL34*100</f>
        <v>#VALUE!</v>
      </c>
      <c r="KG35" s="288" t="s">
        <v>3336</v>
      </c>
      <c r="KH35" s="285">
        <f>'4-5_Prison and Probation 100K'!KG34</f>
        <v>202.72616186075871</v>
      </c>
      <c r="KI35" s="285">
        <f>'4-5_Prison and Probation 100K'!KH34/'4-5_Prison and Probation 100K'!KG34*100</f>
        <v>8.969044013603753</v>
      </c>
      <c r="KJ35" s="285">
        <f>'4-5_Prison and Probation 100K'!KI34/'4-5_Prison and Probation 100K'!KG34*100</f>
        <v>1.3206563562793239</v>
      </c>
      <c r="KK35" s="285" t="e">
        <f>'4-5_Prison and Probation 100K'!KJ34/'4-5_Prison and Probation 100K'!KG34*100</f>
        <v>#VALUE!</v>
      </c>
      <c r="KL35" s="285" t="e">
        <f>'4-5_Prison and Probation 100K'!KK34/'4-5_Prison and Probation 100K'!KJ34*100</f>
        <v>#VALUE!</v>
      </c>
      <c r="KM35" s="288" t="s">
        <v>3336</v>
      </c>
      <c r="KN35" s="285">
        <f>'4-5_Prison and Probation'!OZ34/G35*100</f>
        <v>103.67050453867958</v>
      </c>
      <c r="KO35" s="285">
        <f>'4-5_Prison and Probation 100K'!KN34/'4-5_Prison and Probation 100K'!KM34*100</f>
        <v>7.9854368932038833</v>
      </c>
      <c r="KP35" s="285">
        <f>'4-5_Prison and Probation 100K'!KO34/'4-5_Prison and Probation 100K'!KM34*100</f>
        <v>0.53398058252427183</v>
      </c>
      <c r="KQ35" s="285" t="e">
        <f>'4-5_Prison and Probation 100K'!KP34/'4-5_Prison and Probation 100K'!KM34*100</f>
        <v>#VALUE!</v>
      </c>
      <c r="KR35" s="285" t="e">
        <f>'4-5_Prison and Probation 100K'!KQ34/'4-5_Prison and Probation 100K'!KP34*100</f>
        <v>#VALUE!</v>
      </c>
      <c r="KS35" s="288" t="s">
        <v>3336</v>
      </c>
      <c r="KT35" s="285">
        <f>'4-5_Prison and Probation'!PF34/G35*100</f>
        <v>21.141737357621015</v>
      </c>
      <c r="KU35" s="285">
        <f>'4-5_Prison and Probation'!PG34/'4-5_Prison and Probation'!PF34*100</f>
        <v>69.174006189002625</v>
      </c>
      <c r="KV35" s="285">
        <f>'4-5_Prison and Probation'!PH34/'4-5_Prison and Probation'!PF34*100</f>
        <v>4.2370864079980954</v>
      </c>
      <c r="KW35" s="285" t="e">
        <f>'4-5_Prison and Probation'!PI34/'4-5_Prison and Probation'!PF34*100</f>
        <v>#VALUE!</v>
      </c>
      <c r="KX35" s="285" t="e">
        <f>'4-5_Prison and Probation'!PJ34/'4-5_Prison and Probation'!PF34*100</f>
        <v>#VALUE!</v>
      </c>
      <c r="KY35" s="285">
        <f>'4-5_Prison and Probation'!PK34/'4-5_Prison and Probation'!PF34*100</f>
        <v>3.2135205903356341</v>
      </c>
      <c r="KZ35" s="285">
        <f>'4-5_Prison and Probation'!PL34/'4-5_Prison and Probation'!PF34*100</f>
        <v>23.375386812663653</v>
      </c>
      <c r="LA35" s="288" t="s">
        <v>3336</v>
      </c>
      <c r="LB35" s="285">
        <f>'4-5_Prison and Probation'!PN34/G35*100</f>
        <v>202.72616186075871</v>
      </c>
      <c r="LC35" s="285">
        <f>'4-5_Prison and Probation'!PO34/G35*100</f>
        <v>103.67050453867958</v>
      </c>
      <c r="LD35" s="288" t="s">
        <v>3336</v>
      </c>
      <c r="LE35" s="285" t="e">
        <f>'4-5_Prison and Probation 100K'!LD34/'4-5_Prison and Probation 100K'!LA34*100</f>
        <v>#VALUE!</v>
      </c>
      <c r="LF35" s="285" t="e">
        <f>'4-5_Prison and Probation 100K'!LE34/'4-5_Prison and Probation 100K'!LB34*100</f>
        <v>#VALUE!</v>
      </c>
      <c r="LG35" s="285">
        <f>'4-5_Prison and Probation 100K'!LF34/'4-5_Prison and Probation 100K'!LA34*100</f>
        <v>75.900503934662282</v>
      </c>
      <c r="LH35" s="285">
        <f>'4-5_Prison and Probation 100K'!LG34/'4-5_Prison and Probation 100K'!LB34*100</f>
        <v>60.601941747572816</v>
      </c>
      <c r="LI35" s="285" t="e">
        <f>'4-5_Prison and Probation 100K'!LH34/'4-5_Prison and Probation 100K'!LA34*100</f>
        <v>#VALUE!</v>
      </c>
      <c r="LJ35" s="285" t="e">
        <f>'4-5_Prison and Probation 100K'!LI34/'4-5_Prison and Probation 100K'!LB34*100</f>
        <v>#VALUE!</v>
      </c>
      <c r="LK35" s="288" t="s">
        <v>3336</v>
      </c>
      <c r="LL35" s="285" t="e">
        <f>'4-5_Prison and Probation 100K'!LK34/'4-5_Prison and Probation 100K'!LA34*100</f>
        <v>#VALUE!</v>
      </c>
      <c r="LM35" s="285" t="e">
        <f>'4-5_Prison and Probation 100K'!LL34/'4-5_Prison and Probation 100K'!LB34*100</f>
        <v>#VALUE!</v>
      </c>
      <c r="LN35" s="285" t="e">
        <f>'4-5_Prison and Probation 100K'!LM34/'4-5_Prison and Probation 100K'!LA34*100</f>
        <v>#VALUE!</v>
      </c>
      <c r="LO35" s="285" t="e">
        <f>'4-5_Prison and Probation 100K'!LN34/'4-5_Prison and Probation 100K'!LB34*100</f>
        <v>#VALUE!</v>
      </c>
      <c r="LP35" s="285" t="e">
        <f>'4-5_Prison and Probation 100K'!LO34/'4-5_Prison and Probation 100K'!LA34*100</f>
        <v>#VALUE!</v>
      </c>
      <c r="LQ35" s="285" t="e">
        <f>'4-5_Prison and Probation 100K'!LP34/'4-5_Prison and Probation 100K'!LB34*100</f>
        <v>#VALUE!</v>
      </c>
      <c r="LR35" s="288" t="s">
        <v>3336</v>
      </c>
      <c r="LS35" s="285" t="e">
        <f>'4-5_Prison and Probation 100K'!LR34/'4-5_Prison and Probation 100K'!LA34*100</f>
        <v>#VALUE!</v>
      </c>
      <c r="LT35" s="285" t="e">
        <f>'4-5_Prison and Probation 100K'!LS34/'4-5_Prison and Probation 100K'!LB34*100</f>
        <v>#VALUE!</v>
      </c>
      <c r="LU35" s="285" t="e">
        <f>'4-5_Prison and Probation 100K'!LT34/'4-5_Prison and Probation 100K'!LA34*100</f>
        <v>#VALUE!</v>
      </c>
      <c r="LV35" s="285" t="e">
        <f>'4-5_Prison and Probation 100K'!LU34/'4-5_Prison and Probation 100K'!LB34*100</f>
        <v>#VALUE!</v>
      </c>
      <c r="LW35" s="285" t="e">
        <f>'4-5_Prison and Probation 100K'!LV34/'4-5_Prison and Probation 100K'!LA34*100</f>
        <v>#VALUE!</v>
      </c>
      <c r="LX35" s="285" t="e">
        <f>'4-5_Prison and Probation 100K'!LW34/'4-5_Prison and Probation 100K'!LB34*100</f>
        <v>#VALUE!</v>
      </c>
      <c r="LY35" s="288" t="s">
        <v>3336</v>
      </c>
      <c r="LZ35" s="285">
        <f>'4-5_Prison and Probation 100K'!LY34/'4-5_Prison and Probation 100K'!LA34*100</f>
        <v>4.6595337983764873</v>
      </c>
      <c r="MA35" s="285">
        <f>'4-5_Prison and Probation 100K'!LZ34/'4-5_Prison and Probation 100K'!LB34*100</f>
        <v>8.0388349514563124</v>
      </c>
      <c r="MB35" s="285">
        <f>'4-5_Prison and Probation 100K'!MA34/'4-5_Prison and Probation 100K'!LA34*100</f>
        <v>0.16135838939503017</v>
      </c>
      <c r="MC35" s="285">
        <f>'4-5_Prison and Probation 100K'!MB34/'4-5_Prison and Probation 100K'!LB34*100</f>
        <v>0.28640776699029125</v>
      </c>
      <c r="MD35" s="285">
        <f>'4-5_Prison and Probation 100K'!MC34/'4-5_Prison and Probation 100K'!LA34*100</f>
        <v>19.278603877566219</v>
      </c>
      <c r="ME35" s="285">
        <f>'4-5_Prison and Probation 100K'!MD34/'4-5_Prison and Probation 100K'!LB34*100</f>
        <v>31.072815533980584</v>
      </c>
      <c r="MF35" s="288" t="s">
        <v>3336</v>
      </c>
      <c r="MG35" s="285">
        <f>'4-5_Prison and Probation 100K'!MF34</f>
        <v>21.141737357621015</v>
      </c>
      <c r="MH35" s="285">
        <f>'4-5_Prison and Probation 100K'!MG34/'4-5_Prison and Probation 100K'!MF34*100</f>
        <v>69.174006189002625</v>
      </c>
      <c r="MI35" s="285">
        <f>'4-5_Prison and Probation 100K'!MH34/'4-5_Prison and Probation 100K'!MF34*100</f>
        <v>4.2370864079980963</v>
      </c>
      <c r="MJ35" s="285" t="e">
        <f>'4-5_Prison and Probation 100K'!MI34/'4-5_Prison and Probation 100K'!MF34*100</f>
        <v>#VALUE!</v>
      </c>
      <c r="MK35" s="285" t="e">
        <f>'4-5_Prison and Probation 100K'!MJ34/'4-5_Prison and Probation 100K'!MF34*100</f>
        <v>#VALUE!</v>
      </c>
      <c r="ML35" s="285">
        <f>'4-5_Prison and Probation 100K'!MK34/'4-5_Prison and Probation 100K'!MF34*100</f>
        <v>3.213520590335635</v>
      </c>
      <c r="MM35" s="285">
        <f>'4-5_Prison and Probation 100K'!ML34/'4-5_Prison and Probation 100K'!MF34*100</f>
        <v>23.375386812663653</v>
      </c>
      <c r="MN35" s="288" t="s">
        <v>3336</v>
      </c>
      <c r="MO35" s="285">
        <f>'4-5_Prison and Probation 100K'!MN34</f>
        <v>2.2143214561659716</v>
      </c>
      <c r="MP35" s="288" t="s">
        <v>3336</v>
      </c>
      <c r="MQ35" s="285">
        <f>'4-5_Prison and Probation 100K'!MP34/'4-5_Prison and Probation 100K'!MN34*100</f>
        <v>0.22727272727272727</v>
      </c>
      <c r="MR35" s="285">
        <f>'4-5_Prison and Probation 100K'!MQ34/'4-5_Prison and Probation 100K'!MN34*100</f>
        <v>0</v>
      </c>
      <c r="MS35" s="285">
        <f>'4-5_Prison and Probation 100K'!MR34/'4-5_Prison and Probation 100K'!MN34*100</f>
        <v>9.5454545454545467</v>
      </c>
      <c r="MT35" s="285">
        <f>'4-5_Prison and Probation 100K'!MS34/'4-5_Prison and Probation 100K'!MN34*100</f>
        <v>71.13636363636364</v>
      </c>
      <c r="MU35" s="288" t="s">
        <v>3336</v>
      </c>
      <c r="MV35" s="285" t="e">
        <f>'4-5_Prison and Probation 100K'!MU34/'4-5_Prison and Probation 100K'!MN34*100</f>
        <v>#VALUE!</v>
      </c>
      <c r="MW35" s="285" t="e">
        <f>'4-5_Prison and Probation 100K'!MV34/'4-5_Prison and Probation 100K'!MN34*100</f>
        <v>#VALUE!</v>
      </c>
      <c r="MX35" s="285">
        <f>'4-5_Prison and Probation 100K'!MW34/'4-5_Prison and Probation 100K'!MN34*100</f>
        <v>12.272727272727273</v>
      </c>
      <c r="MY35" s="285">
        <f>'4-5_Prison and Probation 100K'!MX34/'4-5_Prison and Probation 100K'!MN34*100</f>
        <v>6.8181818181818192</v>
      </c>
      <c r="MZ35" s="288" t="s">
        <v>3336</v>
      </c>
      <c r="NA35" s="285">
        <f>'4-5_Prison and Probation 100K'!MZ34</f>
        <v>33.365798305409982</v>
      </c>
      <c r="NB35" s="285">
        <f>'4-5_Prison and Probation 100K'!NA34/'4-5_Prison and Probation 100K'!MZ34*100</f>
        <v>78.793363499245856</v>
      </c>
      <c r="NC35" s="285">
        <f>'4-5_Prison and Probation 100K'!NB34/'4-5_Prison and Probation 100K'!MZ34*100</f>
        <v>13.529411764705884</v>
      </c>
      <c r="ND35" s="285">
        <f>'4-5_Prison and Probation 100K'!NC34/'4-5_Prison and Probation 100K'!MZ34*100</f>
        <v>7.7224736048265452</v>
      </c>
      <c r="NG35" s="133">
        <f t="shared" si="0"/>
        <v>131.98865643378394</v>
      </c>
      <c r="NH35" s="285" t="e">
        <f>'4-5_Prison and Probation'!HG34/'4-5_Prison and Probation'!$HA34*100</f>
        <v>#VALUE!</v>
      </c>
      <c r="NI35" s="285">
        <f>'4-5_Prison and Probation'!HM34/'4-5_Prison and Probation'!$HA34*100</f>
        <v>22.103176116216115</v>
      </c>
      <c r="NJ35" s="285">
        <f>'4-5_Prison and Probation'!HS34/'4-5_Prison and Probation'!$HA34*100</f>
        <v>1.7157890723300415</v>
      </c>
      <c r="NK35" s="285" t="e">
        <f>'4-5_Prison and Probation'!HY34/'4-5_Prison and Probation'!$HA34*100</f>
        <v>#VALUE!</v>
      </c>
      <c r="NL35" s="285" t="e">
        <f>'4-5_Prison and Probation'!IE34/'4-5_Prison and Probation'!$HA34*100</f>
        <v>#VALUE!</v>
      </c>
      <c r="NM35" s="285">
        <f>'4-5_Prison and Probation'!IK34/'4-5_Prison and Probation'!$HA34*100</f>
        <v>6.4513669119609567</v>
      </c>
      <c r="NN35" s="285" t="e">
        <f>'4-5_Prison and Probation'!IQ34/'4-5_Prison and Probation'!$HA34*100</f>
        <v>#VALUE!</v>
      </c>
      <c r="NO35" s="285">
        <f>'4-5_Prison and Probation'!IW34/'4-5_Prison and Probation'!$HA34*100</f>
        <v>17.09688488961757</v>
      </c>
      <c r="NP35" s="285">
        <f>'4-5_Prison and Probation'!JC34/'4-5_Prison and Probation'!$HA34*100</f>
        <v>22.724673046860104</v>
      </c>
      <c r="NQ35" s="285" t="e">
        <f>'4-5_Prison and Probation'!JI34/'4-5_Prison and Probation'!$HA34*100</f>
        <v>#VALUE!</v>
      </c>
      <c r="NR35" s="285">
        <f>'4-5_Prison and Probation'!JO34/'4-5_Prison and Probation'!$HA34*100</f>
        <v>4.8652152362069625</v>
      </c>
      <c r="NU35" s="285">
        <f>'4-5_Prison and Probation'!HA34/'4-5_Prison and Probation 100K'!$G34*100</f>
        <v>131.98865643378394</v>
      </c>
      <c r="NV35" s="285" t="e">
        <f>'4-5_Prison and Probation'!HG34/'4-5_Prison and Probation 100K'!$G34*100</f>
        <v>#VALUE!</v>
      </c>
      <c r="NW35" s="285">
        <f>'4-5_Prison and Probation'!HM34/'4-5_Prison and Probation 100K'!$G34*100</f>
        <v>29.173685184986674</v>
      </c>
      <c r="NX35" s="285">
        <f>'4-5_Prison and Probation'!HS34/'4-5_Prison and Probation 100K'!$G34*100</f>
        <v>2.2646469438061074</v>
      </c>
      <c r="NY35" s="285" t="e">
        <f>'4-5_Prison and Probation'!HY34/'4-5_Prison and Probation 100K'!$G34*100</f>
        <v>#VALUE!</v>
      </c>
      <c r="NZ35" s="285" t="e">
        <f>'4-5_Prison and Probation'!IE34/'4-5_Prison and Probation 100K'!$G34*100</f>
        <v>#VALUE!</v>
      </c>
      <c r="OA35" s="285">
        <f>'4-5_Prison and Probation'!IK34/'4-5_Prison and Probation 100K'!$G34*100</f>
        <v>8.5150725087109631</v>
      </c>
      <c r="OB35" s="285" t="e">
        <f>'4-5_Prison and Probation'!IQ34/'4-5_Prison and Probation 100K'!$G34*100</f>
        <v>#VALUE!</v>
      </c>
      <c r="OC35" s="285">
        <f>'4-5_Prison and Probation'!IW34/'4-5_Prison and Probation 100K'!$G34*100</f>
        <v>22.565948657836856</v>
      </c>
      <c r="OD35" s="285">
        <f>'4-5_Prison and Probation'!JC34/'4-5_Prison and Probation 100K'!$G34*100</f>
        <v>29.993990633520891</v>
      </c>
      <c r="OE35" s="285" t="e">
        <f>'4-5_Prison and Probation'!JI34/'4-5_Prison and Probation 100K'!$G34*100</f>
        <v>#VALUE!</v>
      </c>
      <c r="OF35" s="285">
        <f>'4-5_Prison and Probation'!JO34/'4-5_Prison and Probation 100K'!$G34*100</f>
        <v>6.4215322228813179</v>
      </c>
      <c r="OI35" s="133">
        <f>10000/'4-5_Prison and Probation'!$AJ34*'4-5_Prison and Probation'!DW34</f>
        <v>29.507427153539211</v>
      </c>
      <c r="OJ35" s="133">
        <f>10000/'4-5_Prison and Probation'!$AJ34*'4-5_Prison and Probation'!DX34</f>
        <v>38.560842302920562</v>
      </c>
      <c r="OK35" s="133">
        <f>10000/'4-5_Prison and Probation'!$AJ34*'4-5_Prison and Probation'!DY34</f>
        <v>34.201790564329542</v>
      </c>
      <c r="OL35" s="133">
        <f>10000/'4-5_Prison and Probation'!$AJ34*'4-5_Prison and Probation'!DZ34</f>
        <v>40.908024008315728</v>
      </c>
      <c r="OM35" s="133">
        <f>10000/'4-5_Prison and Probation'!$AJ34*'4-5_Prison and Probation'!EA34</f>
        <v>37.890218958521942</v>
      </c>
      <c r="ON35" s="133">
        <f>10000/'4-5_Prison and Probation'!$AJ34*'4-5_Prison and Probation'!EB34</f>
        <v>31.854608858934377</v>
      </c>
      <c r="OP35" s="133">
        <f>'4-5_Prison and Probation'!ED34/'4-5_Prison and Probation'!DW34*100</f>
        <v>10.227272727272728</v>
      </c>
      <c r="OQ35" s="133">
        <f>'4-5_Prison and Probation'!EE34/'4-5_Prison and Probation'!DX34*100</f>
        <v>19.130434782608695</v>
      </c>
      <c r="OR35" s="133">
        <f>'4-5_Prison and Probation'!EF34/'4-5_Prison and Probation'!DY34*100</f>
        <v>18.627450980392158</v>
      </c>
      <c r="OS35" s="133">
        <f>'4-5_Prison and Probation'!EG34/'4-5_Prison and Probation'!DZ34*100</f>
        <v>10.655737704918032</v>
      </c>
      <c r="OT35" s="133">
        <f>'4-5_Prison and Probation'!EH34/'4-5_Prison and Probation'!EA34*100</f>
        <v>9.7345132743362832</v>
      </c>
      <c r="OU35" s="133">
        <f>'4-5_Prison and Probation'!EI34/'4-5_Prison and Probation'!EB34*100</f>
        <v>10.526315789473683</v>
      </c>
      <c r="OW35" s="133" t="e">
        <f>'4-5_Prison and Probation'!EK34/'4-5_Prison and Probation'!ED34*100</f>
        <v>#VALUE!</v>
      </c>
      <c r="OX35" s="133" t="e">
        <f>'4-5_Prison and Probation'!EL34/'4-5_Prison and Probation'!EE34*100</f>
        <v>#VALUE!</v>
      </c>
      <c r="OY35" s="133">
        <f>'4-5_Prison and Probation'!EM34/'4-5_Prison and Probation'!EF34*100</f>
        <v>15.789473684210526</v>
      </c>
      <c r="OZ35" s="133">
        <f>'4-5_Prison and Probation'!EN34/'4-5_Prison and Probation'!EG34*100</f>
        <v>0</v>
      </c>
      <c r="PA35" s="133">
        <f>'4-5_Prison and Probation'!EO34/'4-5_Prison and Probation'!EH34*100</f>
        <v>18.181818181818183</v>
      </c>
      <c r="PB35" s="133">
        <f>'4-5_Prison and Probation'!EP34/'4-5_Prison and Probation'!EI34*100</f>
        <v>30</v>
      </c>
      <c r="PC35" s="133"/>
      <c r="PF35" s="285">
        <f>'4-5_Prison and Probation'!$AO34/'4-5_Prison and Probation'!LF34</f>
        <v>13.022983114446529</v>
      </c>
      <c r="PG35" s="285">
        <f>'4-5_Prison and Probation'!$AO34/'4-5_Prison and Probation'!LH34</f>
        <v>13.966297786720322</v>
      </c>
      <c r="PH35" s="285">
        <f>'4-5_Prison and Probation'!$AO34/'4-5_Prison and Probation'!LK34</f>
        <v>42.847222222222221</v>
      </c>
      <c r="PI35" s="285">
        <f>'4-5_Prison and Probation'!$AO34/'4-5_Prison and Probation'!LM34</f>
        <v>334.51807228915663</v>
      </c>
      <c r="PJ35" s="285">
        <f>'4-5_Prison and Probation'!$AO34/'4-5_Prison and Probation'!LO34</f>
        <v>60.358695652173914</v>
      </c>
      <c r="PK35" s="285" t="e">
        <f>'4-5_Prison and Probation'!$AO34/'4-5_Prison and Probation'!LR34</f>
        <v>#DIV/0!</v>
      </c>
      <c r="PO35" s="133">
        <f>'4-5_Prison and Probation'!KP34/'4-5_Prison and Probation 100K'!H34*100</f>
        <v>61.926304307286451</v>
      </c>
      <c r="PP35" s="133">
        <f>'4-5_Prison and Probation'!KS34/'4-5_Prison and Probation'!KP34*100</f>
        <v>5.3771349186892214</v>
      </c>
      <c r="PQ35" s="133">
        <f>'4-5_Prison and Probation'!LA34/'4-5_Prison and Probation'!KP34*100</f>
        <v>94.622865081310778</v>
      </c>
      <c r="PR35" s="133" t="e">
        <f>'4-5_Prison and Probation'!KQ34/'4-5_Prison and Probation 100K'!H34*100</f>
        <v>#VALUE!</v>
      </c>
      <c r="PS35" s="133" t="e">
        <f>'4-5_Prison and Probation'!KT34/'4-5_Prison and Probation'!KQ34*100</f>
        <v>#VALUE!</v>
      </c>
      <c r="PT35" s="133" t="e">
        <f>'4-5_Prison and Probation'!LB34/'4-5_Prison and Probation'!KQ34*100</f>
        <v>#VALUE!</v>
      </c>
      <c r="PX35" s="133" t="e">
        <f>'4-5_Prison and Probation'!LG34/'4-5_Prison and Probation'!$KQ34*100</f>
        <v>#VALUE!</v>
      </c>
      <c r="PY35" s="133" t="e">
        <f>'4-5_Prison and Probation'!LI34/'4-5_Prison and Probation'!$KQ34*100</f>
        <v>#VALUE!</v>
      </c>
      <c r="PZ35" s="133" t="e">
        <f>'4-5_Prison and Probation'!LL34/'4-5_Prison and Probation'!$KQ34*100</f>
        <v>#VALUE!</v>
      </c>
      <c r="QA35" s="133" t="e">
        <f>'4-5_Prison and Probation'!LN34/'4-5_Prison and Probation'!$KQ34*100</f>
        <v>#VALUE!</v>
      </c>
      <c r="QB35" s="133" t="e">
        <f>'4-5_Prison and Probation'!LP34/'4-5_Prison and Probation'!$KQ34*100</f>
        <v>#VALUE!</v>
      </c>
      <c r="QC35" s="133" t="e">
        <f>'4-5_Prison and Probation'!LS34/'4-5_Prison and Probation'!$KQ34*100</f>
        <v>#VALUE!</v>
      </c>
    </row>
    <row r="36" spans="1:445" ht="18" customHeight="1">
      <c r="A36" s="285">
        <v>34</v>
      </c>
      <c r="B36" s="292" t="s">
        <v>57</v>
      </c>
      <c r="C36" s="248">
        <v>142856.53599999999</v>
      </c>
      <c r="D36" s="248">
        <v>143056.383</v>
      </c>
      <c r="E36" s="254">
        <v>143500</v>
      </c>
      <c r="F36" s="248">
        <v>143666.93100000001</v>
      </c>
      <c r="G36" s="254">
        <v>144100</v>
      </c>
      <c r="H36" s="254">
        <v>144300</v>
      </c>
      <c r="I36" s="288" t="s">
        <v>3336</v>
      </c>
      <c r="J36" s="133">
        <f>'4-5_Prison and Probation 100K'!J35</f>
        <v>542.3588039401991</v>
      </c>
      <c r="K36" s="133">
        <f>'4-5_Prison and Probation 100K'!K35</f>
        <v>498.08333263955092</v>
      </c>
      <c r="L36" s="133">
        <f>'4-5_Prison and Probation 100K'!L35</f>
        <v>474.32404181184671</v>
      </c>
      <c r="M36" s="133">
        <f>'4-5_Prison and Probation 100K'!M35</f>
        <v>467.35459254711856</v>
      </c>
      <c r="N36" s="133">
        <f>'4-5_Prison and Probation 100K'!N35</f>
        <v>445.85010409437888</v>
      </c>
      <c r="O36" s="133">
        <f>'4-5_Prison and Probation 100K'!O35</f>
        <v>443.76784476784479</v>
      </c>
      <c r="P36" s="346">
        <f t="shared" si="1"/>
        <v>-18.178179916339118</v>
      </c>
      <c r="Q36" s="288" t="s">
        <v>3336</v>
      </c>
      <c r="R36" s="133">
        <f>'4-5_Prison and Probation 100K'!R35/'4-5_Prison and Probation 100K'!J35*100</f>
        <v>14.574435818506831</v>
      </c>
      <c r="S36" s="133">
        <f>'4-5_Prison and Probation 100K'!S35/'4-5_Prison and Probation 100K'!K35*100</f>
        <v>15.702416706430514</v>
      </c>
      <c r="T36" s="133">
        <f>'4-5_Prison and Probation 100K'!T35/'4-5_Prison and Probation 100K'!L35*100</f>
        <v>16.618404331122225</v>
      </c>
      <c r="U36" s="133">
        <f>'4-5_Prison and Probation 100K'!U35/'4-5_Prison and Probation 100K'!M35*100</f>
        <v>16.821757611321438</v>
      </c>
      <c r="V36" s="133">
        <f>'4-5_Prison and Probation 100K'!V35/'4-5_Prison and Probation 100K'!N35*100</f>
        <v>17.890952106713154</v>
      </c>
      <c r="W36" s="133">
        <f>'4-5_Prison and Probation 100K'!W35/'4-5_Prison and Probation 100K'!O35*100</f>
        <v>16.864030532968329</v>
      </c>
      <c r="X36" s="346">
        <f t="shared" si="2"/>
        <v>15.709662747659408</v>
      </c>
      <c r="Y36" s="288" t="s">
        <v>3336</v>
      </c>
      <c r="Z36" s="285">
        <f>'4-5_Prison and Probation 100K'!Z35/'4-5_Prison and Probation 100K'!J35*100</f>
        <v>8.1660310146554913</v>
      </c>
      <c r="AA36" s="285">
        <f>'4-5_Prison and Probation 100K'!AA35/'4-5_Prison and Probation 100K'!K35*100</f>
        <v>8.2026272209279458</v>
      </c>
      <c r="AB36" s="285">
        <f>'4-5_Prison and Probation 100K'!AB35/'4-5_Prison and Probation 100K'!L35*100</f>
        <v>8.2404448656073921</v>
      </c>
      <c r="AC36" s="285">
        <f>'4-5_Prison and Probation 100K'!AC35/'4-5_Prison and Probation 100K'!M35*100</f>
        <v>8.1437639440361984</v>
      </c>
      <c r="AD36" s="285">
        <f>'4-5_Prison and Probation 100K'!AD35/'4-5_Prison and Probation 100K'!N35*100</f>
        <v>8.1158653322334118</v>
      </c>
      <c r="AE36" s="285">
        <f>'4-5_Prison and Probation 100K'!AE35/'4-5_Prison and Probation 100K'!O35*100</f>
        <v>7.9030915567410043</v>
      </c>
      <c r="AF36" s="346">
        <f t="shared" si="3"/>
        <v>-3.2199174536882396</v>
      </c>
      <c r="AG36" s="288" t="s">
        <v>3336</v>
      </c>
      <c r="AH36" s="285">
        <f>'4-5_Prison and Probation 100K'!AH35/'4-5_Prison and Probation 100K'!J35*100</f>
        <v>3.4264547396408078</v>
      </c>
      <c r="AI36" s="285">
        <f>'4-5_Prison and Probation 100K'!AI35/'4-5_Prison and Probation 100K'!K35*100</f>
        <v>3.712914362702445</v>
      </c>
      <c r="AJ36" s="285">
        <f>'4-5_Prison and Probation 100K'!AJ35/'4-5_Prison and Probation 100K'!L35*100</f>
        <v>3.9727909146336984</v>
      </c>
      <c r="AK36" s="285">
        <f>'4-5_Prison and Probation 100K'!AK35/'4-5_Prison and Probation 100K'!M35*100</f>
        <v>4.1846257413237931</v>
      </c>
      <c r="AL36" s="285">
        <f>'4-5_Prison and Probation 100K'!AL35/'4-5_Prison and Probation 100K'!N35*100</f>
        <v>4.3240929537565957</v>
      </c>
      <c r="AM36" s="285">
        <f>'4-5_Prison and Probation 100K'!AM35/'4-5_Prison and Probation 100K'!O35*100</f>
        <v>4.6285119082012063</v>
      </c>
      <c r="AN36" s="346">
        <f t="shared" si="4"/>
        <v>35.081659029484484</v>
      </c>
      <c r="AO36" s="288" t="s">
        <v>3336</v>
      </c>
      <c r="AP36" s="341" t="s">
        <v>1183</v>
      </c>
      <c r="AQ36" s="341" t="s">
        <v>1183</v>
      </c>
      <c r="AR36" s="341" t="s">
        <v>1183</v>
      </c>
      <c r="AS36" s="341" t="s">
        <v>1183</v>
      </c>
      <c r="AT36" s="341" t="s">
        <v>1183</v>
      </c>
      <c r="AU36" s="341" t="s">
        <v>1183</v>
      </c>
      <c r="AV36" s="347" t="s">
        <v>1183</v>
      </c>
      <c r="AW36" s="288" t="s">
        <v>3336</v>
      </c>
      <c r="AX36" s="285">
        <f>'4-5_Prison and Probation 100K'!AX35/'4-5_Prison and Probation 100K'!J35*100</f>
        <v>0.60545047399634744</v>
      </c>
      <c r="AY36" s="285">
        <f>'4-5_Prison and Probation 100K'!AY35/'4-5_Prison and Probation 100K'!K35*100</f>
        <v>0.54775872231734357</v>
      </c>
      <c r="AZ36" s="285">
        <f>'4-5_Prison and Probation 100K'!AZ35/'4-5_Prison and Probation 100K'!L35*100</f>
        <v>0.51744275734402878</v>
      </c>
      <c r="BA36" s="285">
        <f>'4-5_Prison and Probation 100K'!BA35/'4-5_Prison and Probation 100K'!M35*100</f>
        <v>0.44859211776585634</v>
      </c>
      <c r="BB36" s="285">
        <f>'4-5_Prison and Probation 100K'!BB35/'4-5_Prison and Probation 100K'!N35*100</f>
        <v>0.4490482045854281</v>
      </c>
      <c r="BC36" s="285">
        <f>'4-5_Prison and Probation 100K'!BC35/'4-5_Prison and Probation 100K'!O35*100</f>
        <v>0.41867270912943866</v>
      </c>
      <c r="BD36" s="346">
        <f t="shared" si="5"/>
        <v>-30.84938783416257</v>
      </c>
      <c r="BE36" s="288" t="s">
        <v>3336</v>
      </c>
      <c r="BF36" s="341" t="s">
        <v>1183</v>
      </c>
      <c r="BG36" s="341" t="s">
        <v>1183</v>
      </c>
      <c r="BH36" s="133">
        <f>'4-5_Prison and Probation 100K'!BH35</f>
        <v>213.67595818815332</v>
      </c>
      <c r="BI36" s="133">
        <f>'4-5_Prison and Probation 100K'!BI35</f>
        <v>222.3023752069987</v>
      </c>
      <c r="BJ36" s="133">
        <f>'4-5_Prison and Probation 100K'!BJ35</f>
        <v>221.65440666204023</v>
      </c>
      <c r="BK36" s="133">
        <f>'4-5_Prison and Probation 100K'!BK35</f>
        <v>218.43173943173943</v>
      </c>
      <c r="BL36" s="349" t="s">
        <v>1183</v>
      </c>
      <c r="BM36" s="288" t="s">
        <v>3336</v>
      </c>
      <c r="BN36" s="341" t="s">
        <v>1183</v>
      </c>
      <c r="BO36" s="341" t="s">
        <v>1183</v>
      </c>
      <c r="BP36" s="133">
        <f>'4-5_Prison and Probation 100K'!BP35/'4-5_Prison and Probation 100K'!BH35*100</f>
        <v>64.428210354667755</v>
      </c>
      <c r="BQ36" s="133">
        <f>'4-5_Prison and Probation 100K'!BQ35/'4-5_Prison and Probation 100K'!BI35*100</f>
        <v>63.508414872798447</v>
      </c>
      <c r="BR36" s="133">
        <f>'4-5_Prison and Probation 100K'!BR35/'4-5_Prison and Probation 100K'!BJ35*100</f>
        <v>64.24246408936645</v>
      </c>
      <c r="BS36" s="133">
        <f>'4-5_Prison and Probation 100K'!BS35/'4-5_Prison and Probation 100K'!BK35*100</f>
        <v>61.035796660501205</v>
      </c>
      <c r="BT36" s="349" t="s">
        <v>1183</v>
      </c>
      <c r="BU36" s="288" t="s">
        <v>3336</v>
      </c>
      <c r="BV36" s="285" t="e">
        <f>'4-5_Prison and Probation 100K'!BV35/'4-5_Prison and Probation 100K'!BF35*100</f>
        <v>#VALUE!</v>
      </c>
      <c r="BW36" s="285" t="e">
        <f>'4-5_Prison and Probation 100K'!BW35/'4-5_Prison and Probation 100K'!BG35*100</f>
        <v>#VALUE!</v>
      </c>
      <c r="BX36" s="285" t="e">
        <f>'4-5_Prison and Probation 100K'!BX35/'4-5_Prison and Probation 100K'!BH35*100</f>
        <v>#VALUE!</v>
      </c>
      <c r="BY36" s="285" t="e">
        <f>'4-5_Prison and Probation 100K'!BY35/'4-5_Prison and Probation 100K'!BI35*100</f>
        <v>#VALUE!</v>
      </c>
      <c r="BZ36" s="285" t="e">
        <f>'4-5_Prison and Probation 100K'!BZ35/'4-5_Prison and Probation 100K'!BJ35*100</f>
        <v>#VALUE!</v>
      </c>
      <c r="CA36" s="285" t="e">
        <f>'4-5_Prison and Probation 100K'!CA35/'4-5_Prison and Probation 100K'!BK35*100</f>
        <v>#VALUE!</v>
      </c>
      <c r="CB36" s="346" t="e">
        <f t="shared" si="6"/>
        <v>#VALUE!</v>
      </c>
      <c r="CC36" s="288" t="s">
        <v>3336</v>
      </c>
      <c r="CD36" s="285" t="e">
        <f>'4-5_Prison and Probation 100K'!CD35/'4-5_Prison and Probation 100K'!BF35*100</f>
        <v>#VALUE!</v>
      </c>
      <c r="CE36" s="285" t="e">
        <f>'4-5_Prison and Probation 100K'!CE35/'4-5_Prison and Probation 100K'!BG35*100</f>
        <v>#VALUE!</v>
      </c>
      <c r="CF36" s="285" t="e">
        <f>'4-5_Prison and Probation 100K'!CF35/'4-5_Prison and Probation 100K'!BH35*100</f>
        <v>#VALUE!</v>
      </c>
      <c r="CG36" s="285" t="e">
        <f>'4-5_Prison and Probation 100K'!CG35/'4-5_Prison and Probation 100K'!BI35*100</f>
        <v>#VALUE!</v>
      </c>
      <c r="CH36" s="285" t="e">
        <f>'4-5_Prison and Probation 100K'!CH35/'4-5_Prison and Probation 100K'!BJ35*100</f>
        <v>#VALUE!</v>
      </c>
      <c r="CI36" s="285" t="e">
        <f>'4-5_Prison and Probation 100K'!CI35/'4-5_Prison and Probation 100K'!BK35*100</f>
        <v>#VALUE!</v>
      </c>
      <c r="CJ36" s="346" t="e">
        <f t="shared" si="7"/>
        <v>#VALUE!</v>
      </c>
      <c r="CK36" s="288" t="s">
        <v>3336</v>
      </c>
      <c r="CL36" s="285" t="e">
        <f>'4-5_Prison and Probation 100K'!CL35/'4-5_Prison and Probation 100K'!CD35*100</f>
        <v>#VALUE!</v>
      </c>
      <c r="CM36" s="285" t="e">
        <f>'4-5_Prison and Probation 100K'!CM35/'4-5_Prison and Probation 100K'!CE35*100</f>
        <v>#VALUE!</v>
      </c>
      <c r="CN36" s="285" t="e">
        <f>'4-5_Prison and Probation 100K'!CN35/'4-5_Prison and Probation 100K'!CF35*100</f>
        <v>#VALUE!</v>
      </c>
      <c r="CO36" s="285" t="e">
        <f>'4-5_Prison and Probation 100K'!CO35/'4-5_Prison and Probation 100K'!CG35*100</f>
        <v>#VALUE!</v>
      </c>
      <c r="CP36" s="285" t="e">
        <f>'4-5_Prison and Probation 100K'!CP35/'4-5_Prison and Probation 100K'!CH35*100</f>
        <v>#VALUE!</v>
      </c>
      <c r="CQ36" s="285" t="e">
        <f>'4-5_Prison and Probation 100K'!CQ35/'4-5_Prison and Probation 100K'!CI35*100</f>
        <v>#VALUE!</v>
      </c>
      <c r="CR36" s="346" t="e">
        <f t="shared" si="8"/>
        <v>#VALUE!</v>
      </c>
      <c r="CS36" s="288" t="s">
        <v>3336</v>
      </c>
      <c r="CT36" s="285" t="e">
        <f>'4-5_Prison and Probation 100K'!CT35/'4-5_Prison and Probation 100K'!BF35*100</f>
        <v>#VALUE!</v>
      </c>
      <c r="CU36" s="285" t="e">
        <f>'4-5_Prison and Probation 100K'!CU35/'4-5_Prison and Probation 100K'!BG35*100</f>
        <v>#VALUE!</v>
      </c>
      <c r="CV36" s="285" t="e">
        <f>'4-5_Prison and Probation 100K'!CV35/'4-5_Prison and Probation 100K'!BH35*100</f>
        <v>#VALUE!</v>
      </c>
      <c r="CW36" s="285" t="e">
        <f>'4-5_Prison and Probation 100K'!CW35/'4-5_Prison and Probation 100K'!BI35*100</f>
        <v>#VALUE!</v>
      </c>
      <c r="CX36" s="285" t="e">
        <f>'4-5_Prison and Probation 100K'!CX35/'4-5_Prison and Probation 100K'!BJ35*100</f>
        <v>#VALUE!</v>
      </c>
      <c r="CY36" s="285" t="e">
        <f>'4-5_Prison and Probation 100K'!CY35/'4-5_Prison and Probation 100K'!BK35*100</f>
        <v>#VALUE!</v>
      </c>
      <c r="CZ36" s="346" t="e">
        <f t="shared" si="9"/>
        <v>#VALUE!</v>
      </c>
      <c r="DA36" s="288" t="s">
        <v>3336</v>
      </c>
      <c r="DB36" s="133" t="e">
        <f>'4-5_Prison and Probation'!DP35/C36*100</f>
        <v>#VALUE!</v>
      </c>
      <c r="DC36" s="133">
        <f>'4-5_Prison and Probation'!DQ35/D36*100</f>
        <v>177.9137670494577</v>
      </c>
      <c r="DD36" s="133">
        <f>'4-5_Prison and Probation'!DR35/E36*100</f>
        <v>200.69407665505227</v>
      </c>
      <c r="DE36" s="133">
        <f>'4-5_Prison and Probation'!DS35/F36*100</f>
        <v>194.80404993129559</v>
      </c>
      <c r="DF36" s="133" t="e">
        <f>'4-5_Prison and Probation'!DT35/G36*100</f>
        <v>#VALUE!</v>
      </c>
      <c r="DG36" s="133" t="e">
        <f>'4-5_Prison and Probation'!DU35/H36*100</f>
        <v>#VALUE!</v>
      </c>
      <c r="DH36" s="346" t="e">
        <f t="shared" si="10"/>
        <v>#VALUE!</v>
      </c>
      <c r="DI36" s="288" t="s">
        <v>3336</v>
      </c>
      <c r="DJ36" s="285" t="e">
        <f>'4-5_Prison and Probation 100K'!DJ35/'4-5_Prison and Probation 100K'!DB35*100</f>
        <v>#VALUE!</v>
      </c>
      <c r="DK36" s="285">
        <f>'4-5_Prison and Probation 100K'!DK35/'4-5_Prison and Probation 100K'!DC35*100</f>
        <v>1.6203239862170304</v>
      </c>
      <c r="DL36" s="285">
        <f>'4-5_Prison and Probation 100K'!DL35/'4-5_Prison and Probation 100K'!DD35*100</f>
        <v>1.4583535882442813</v>
      </c>
      <c r="DM36" s="285">
        <f>'4-5_Prison and Probation 100K'!DM35/'4-5_Prison and Probation 100K'!DE35*100</f>
        <v>1.4638991814027276</v>
      </c>
      <c r="DN36" s="285" t="e">
        <f>'4-5_Prison and Probation 100K'!DN35/'4-5_Prison and Probation 100K'!DF35*100</f>
        <v>#VALUE!</v>
      </c>
      <c r="DO36" s="285" t="e">
        <f>'4-5_Prison and Probation 100K'!DO35/'4-5_Prison and Probation 100K'!DG35*100</f>
        <v>#VALUE!</v>
      </c>
      <c r="DP36" s="346" t="e">
        <f t="shared" si="11"/>
        <v>#VALUE!</v>
      </c>
      <c r="DQ36" s="288" t="s">
        <v>3336</v>
      </c>
      <c r="DR36" s="285" t="e">
        <f>'4-5_Prison and Probation 100K'!DR35/'4-5_Prison and Probation 100K'!DJ35*100</f>
        <v>#VALUE!</v>
      </c>
      <c r="DS36" s="285" t="e">
        <f>'4-5_Prison and Probation 100K'!DS35/'4-5_Prison and Probation 100K'!DK35*100</f>
        <v>#VALUE!</v>
      </c>
      <c r="DT36" s="285">
        <f>'4-5_Prison and Probation 100K'!DT35/'4-5_Prison and Probation 100K'!DL35*100</f>
        <v>10.976190476190474</v>
      </c>
      <c r="DU36" s="285">
        <f>'4-5_Prison and Probation 100K'!DU35/'4-5_Prison and Probation 100K'!DM35*100</f>
        <v>9.8608738101049553</v>
      </c>
      <c r="DV36" s="285" t="e">
        <f>'4-5_Prison and Probation 100K'!DV35/'4-5_Prison and Probation 100K'!DN35*100</f>
        <v>#VALUE!</v>
      </c>
      <c r="DW36" s="285" t="e">
        <f>'4-5_Prison and Probation 100K'!DW35/'4-5_Prison and Probation 100K'!DO35*100</f>
        <v>#VALUE!</v>
      </c>
      <c r="DX36" s="346" t="e">
        <f t="shared" si="12"/>
        <v>#VALUE!</v>
      </c>
      <c r="DY36" s="288" t="s">
        <v>3336</v>
      </c>
      <c r="DZ36" s="285" t="e">
        <f>'4-5_Prison and Probation 100K'!DZ35/'4-5_Prison and Probation 100K'!DR35*100</f>
        <v>#VALUE!</v>
      </c>
      <c r="EA36" s="285" t="e">
        <f>'4-5_Prison and Probation 100K'!EA35/'4-5_Prison and Probation 100K'!DS35*100</f>
        <v>#VALUE!</v>
      </c>
      <c r="EB36" s="285" t="e">
        <f>'4-5_Prison and Probation 100K'!EB35/'4-5_Prison and Probation 100K'!DT35*100</f>
        <v>#VALUE!</v>
      </c>
      <c r="EC36" s="285" t="e">
        <f>'4-5_Prison and Probation 100K'!EC35/'4-5_Prison and Probation 100K'!DU35*100</f>
        <v>#VALUE!</v>
      </c>
      <c r="ED36" s="285" t="e">
        <f>'4-5_Prison and Probation 100K'!ED35/'4-5_Prison and Probation 100K'!DV35*100</f>
        <v>#VALUE!</v>
      </c>
      <c r="EE36" s="285" t="e">
        <f>'4-5_Prison and Probation 100K'!EE35/'4-5_Prison and Probation 100K'!DW35*100</f>
        <v>#VALUE!</v>
      </c>
      <c r="EF36" s="346" t="e">
        <f t="shared" si="13"/>
        <v>#VALUE!</v>
      </c>
      <c r="EG36" s="288" t="s">
        <v>3336</v>
      </c>
      <c r="EH36" s="285" t="e">
        <f>'4-5_Prison and Probation 100K'!EH35/'4-5_Prison and Probation 100K'!DB35*100</f>
        <v>#VALUE!</v>
      </c>
      <c r="EI36" s="285">
        <f>'4-5_Prison and Probation 100K'!EI35/'4-5_Prison and Probation 100K'!DC35*100</f>
        <v>98.379676013782969</v>
      </c>
      <c r="EJ36" s="285">
        <f>'4-5_Prison and Probation 100K'!EJ35/'4-5_Prison and Probation 100K'!DD35*100</f>
        <v>98.541646411755721</v>
      </c>
      <c r="EK36" s="285">
        <f>'4-5_Prison and Probation 100K'!EK35/'4-5_Prison and Probation 100K'!DE35*100</f>
        <v>98.536100818597276</v>
      </c>
      <c r="EL36" s="285" t="e">
        <f>'4-5_Prison and Probation 100K'!EL35/'4-5_Prison and Probation 100K'!DF35*100</f>
        <v>#VALUE!</v>
      </c>
      <c r="EM36" s="285" t="e">
        <f>'4-5_Prison and Probation 100K'!EM35/'4-5_Prison and Probation 100K'!DG35*100</f>
        <v>#VALUE!</v>
      </c>
      <c r="EN36" s="346" t="e">
        <f t="shared" si="14"/>
        <v>#VALUE!</v>
      </c>
      <c r="EO36" s="288" t="s">
        <v>3336</v>
      </c>
      <c r="EP36" s="285" t="e">
        <f>'4-5_Prison and Probation 100K'!EP35/'4-5_Prison and Probation 100K'!EH35*100</f>
        <v>#VALUE!</v>
      </c>
      <c r="EQ36" s="285">
        <f>'4-5_Prison and Probation 100K'!EQ35/'4-5_Prison and Probation 100K'!EI35*100</f>
        <v>28.486818720970632</v>
      </c>
      <c r="ER36" s="285">
        <f>'4-5_Prison and Probation 100K'!ER35/'4-5_Prison and Probation 100K'!EJ35*100</f>
        <v>3.133236550198029</v>
      </c>
      <c r="ES36" s="285">
        <f>'4-5_Prison and Probation 100K'!ES35/'4-5_Prison and Probation 100K'!EK35*100</f>
        <v>19.01063197133864</v>
      </c>
      <c r="ET36" s="285" t="e">
        <f>'4-5_Prison and Probation 100K'!ET35/'4-5_Prison and Probation 100K'!EL35*100</f>
        <v>#VALUE!</v>
      </c>
      <c r="EU36" s="285" t="e">
        <f>'4-5_Prison and Probation 100K'!EU35/'4-5_Prison and Probation 100K'!EM35*100</f>
        <v>#VALUE!</v>
      </c>
      <c r="EV36" s="346" t="e">
        <f t="shared" si="15"/>
        <v>#VALUE!</v>
      </c>
      <c r="EW36" s="288" t="s">
        <v>3336</v>
      </c>
      <c r="EX36" s="285" t="e">
        <f>'4-5_Prison and Probation 100K'!EX35/'4-5_Prison and Probation 100K'!EH35*100</f>
        <v>#VALUE!</v>
      </c>
      <c r="EY36" s="285">
        <f>'4-5_Prison and Probation 100K'!EY35/'4-5_Prison and Probation 100K'!EI35*100</f>
        <v>62.106768160451765</v>
      </c>
      <c r="EZ36" s="285">
        <f>'4-5_Prison and Probation 100K'!EZ35/'4-5_Prison and Probation 100K'!EJ35*100</f>
        <v>96.866763449801951</v>
      </c>
      <c r="FA36" s="285">
        <f>'4-5_Prison and Probation 100K'!FA35/'4-5_Prison and Probation 100K'!EK35*100</f>
        <v>80.989368028661346</v>
      </c>
      <c r="FB36" s="285" t="e">
        <f>'4-5_Prison and Probation 100K'!FB35/'4-5_Prison and Probation 100K'!EL35*100</f>
        <v>#VALUE!</v>
      </c>
      <c r="FC36" s="285" t="e">
        <f>'4-5_Prison and Probation 100K'!FC35/'4-5_Prison and Probation 100K'!EM35*100</f>
        <v>#VALUE!</v>
      </c>
      <c r="FD36" s="346" t="e">
        <f t="shared" si="16"/>
        <v>#VALUE!</v>
      </c>
      <c r="FE36" s="288" t="s">
        <v>3336</v>
      </c>
      <c r="FF36" s="285" t="e">
        <f>'4-5_Prison and Probation 100K'!FF35/'4-5_Prison and Probation 100K'!EH35*100</f>
        <v>#VALUE!</v>
      </c>
      <c r="FG36" s="285" t="e">
        <f>'4-5_Prison and Probation 100K'!FG35/'4-5_Prison and Probation 100K'!EI35*100</f>
        <v>#VALUE!</v>
      </c>
      <c r="FH36" s="285" t="e">
        <f>'4-5_Prison and Probation 100K'!FH35/'4-5_Prison and Probation 100K'!EJ35*100</f>
        <v>#VALUE!</v>
      </c>
      <c r="FI36" s="285" t="e">
        <f>'4-5_Prison and Probation 100K'!FI35/'4-5_Prison and Probation 100K'!EK35*100</f>
        <v>#VALUE!</v>
      </c>
      <c r="FJ36" s="285" t="e">
        <f>'4-5_Prison and Probation 100K'!FJ35/'4-5_Prison and Probation 100K'!EL35*100</f>
        <v>#VALUE!</v>
      </c>
      <c r="FK36" s="285" t="e">
        <f>'4-5_Prison and Probation 100K'!FK35/'4-5_Prison and Probation 100K'!EM35*100</f>
        <v>#VALUE!</v>
      </c>
      <c r="FL36" s="346" t="e">
        <f t="shared" si="17"/>
        <v>#VALUE!</v>
      </c>
      <c r="FM36" s="288" t="s">
        <v>3336</v>
      </c>
      <c r="FN36" s="285" t="e">
        <f>'4-5_Prison and Probation 100K'!FN35/'4-5_Prison and Probation 100K'!FF35*100</f>
        <v>#VALUE!</v>
      </c>
      <c r="FO36" s="285" t="e">
        <f>'4-5_Prison and Probation 100K'!FO35/'4-5_Prison and Probation 100K'!FG35*100</f>
        <v>#VALUE!</v>
      </c>
      <c r="FP36" s="285" t="e">
        <f>'4-5_Prison and Probation 100K'!FP35/'4-5_Prison and Probation 100K'!FH35*100</f>
        <v>#VALUE!</v>
      </c>
      <c r="FQ36" s="285" t="e">
        <f>'4-5_Prison and Probation 100K'!FQ35/'4-5_Prison and Probation 100K'!FI35*100</f>
        <v>#VALUE!</v>
      </c>
      <c r="FR36" s="285" t="e">
        <f>'4-5_Prison and Probation 100K'!FR35/'4-5_Prison and Probation 100K'!FJ35*100</f>
        <v>#VALUE!</v>
      </c>
      <c r="FS36" s="285" t="e">
        <f>'4-5_Prison and Probation 100K'!FS35/'4-5_Prison and Probation 100K'!FK35*100</f>
        <v>#VALUE!</v>
      </c>
      <c r="FT36" s="346" t="e">
        <f t="shared" si="18"/>
        <v>#VALUE!</v>
      </c>
      <c r="FU36" s="288" t="s">
        <v>3336</v>
      </c>
      <c r="FV36" s="285" t="e">
        <f>'4-5_Prison and Probation 100K'!FV35/'4-5_Prison and Probation 100K'!EH35*100</f>
        <v>#VALUE!</v>
      </c>
      <c r="FW36" s="285" t="e">
        <f>'4-5_Prison and Probation 100K'!FW35/'4-5_Prison and Probation 100K'!EI35*100</f>
        <v>#VALUE!</v>
      </c>
      <c r="FX36" s="285" t="e">
        <f>'4-5_Prison and Probation 100K'!FX35/'4-5_Prison and Probation 100K'!EJ35*100</f>
        <v>#VALUE!</v>
      </c>
      <c r="FY36" s="285" t="e">
        <f>'4-5_Prison and Probation 100K'!FY35/'4-5_Prison and Probation 100K'!EK35*100</f>
        <v>#VALUE!</v>
      </c>
      <c r="FZ36" s="285" t="e">
        <f>'4-5_Prison and Probation 100K'!FZ35/'4-5_Prison and Probation 100K'!EL35*100</f>
        <v>#VALUE!</v>
      </c>
      <c r="GA36" s="285" t="e">
        <f>'4-5_Prison and Probation 100K'!GA35/'4-5_Prison and Probation 100K'!EM35*100</f>
        <v>#VALUE!</v>
      </c>
      <c r="GB36" s="346" t="e">
        <f t="shared" si="19"/>
        <v>#VALUE!</v>
      </c>
      <c r="GC36" s="288" t="s">
        <v>3336</v>
      </c>
      <c r="GE36" s="133">
        <f>'4-5_Prison and Probation'!HA35/'4-5_Prison and Probation 100K'!$G35*100</f>
        <v>366.08327550312282</v>
      </c>
      <c r="GF36" s="285">
        <f>'4-5_Prison and Probation 100K'!GF35/'4-5_Prison and Probation 100K'!GE35*100</f>
        <v>8.3116282420202996</v>
      </c>
      <c r="GG36" s="285">
        <f>'4-5_Prison and Probation 100K'!GG35/'4-5_Prison and Probation 100K'!GE35*100</f>
        <v>0.30361896656222415</v>
      </c>
      <c r="GH36" s="285">
        <f>'4-5_Prison and Probation 100K'!GH35/'4-5_Prison and Probation 100K'!GE35*100</f>
        <v>5.4003025443295689</v>
      </c>
      <c r="GI36" s="285" t="e">
        <f>'4-5_Prison and Probation 100K'!GI35/'4-5_Prison and Probation 100K'!GH35*100</f>
        <v>#VALUE!</v>
      </c>
      <c r="GJ36" s="288" t="s">
        <v>3336</v>
      </c>
      <c r="GK36" s="133" t="e">
        <f>'4-5_Prison and Probation'!HG35/'4-5_Prison and Probation 100K'!$G35*100</f>
        <v>#VALUE!</v>
      </c>
      <c r="GL36" s="285" t="e">
        <f>'4-5_Prison and Probation 100K'!GL35/'4-5_Prison and Probation 100K'!GK35*100</f>
        <v>#VALUE!</v>
      </c>
      <c r="GM36" s="285" t="e">
        <f>'4-5_Prison and Probation 100K'!GM35/'4-5_Prison and Probation 100K'!GK35*100</f>
        <v>#VALUE!</v>
      </c>
      <c r="GN36" s="285" t="e">
        <f>'4-5_Prison and Probation 100K'!GN35/'4-5_Prison and Probation 100K'!GK35*100</f>
        <v>#VALUE!</v>
      </c>
      <c r="GO36" s="285" t="e">
        <f>'4-5_Prison and Probation 100K'!GO35/'4-5_Prison and Probation 100K'!GN35*100</f>
        <v>#VALUE!</v>
      </c>
      <c r="GP36" s="288" t="s">
        <v>3336</v>
      </c>
      <c r="GQ36" s="133">
        <f>'4-5_Prison and Probation'!HM35/'4-5_Prison and Probation 100K'!$G35*100</f>
        <v>102.87369882026371</v>
      </c>
      <c r="GR36" s="285">
        <f>'4-5_Prison and Probation 100K'!GR35/'4-5_Prison and Probation 100K'!GQ35*100</f>
        <v>7.6874818707375159</v>
      </c>
      <c r="GS36" s="285">
        <f>'4-5_Prison and Probation 100K'!GS35/'4-5_Prison and Probation 100K'!GQ35*100</f>
        <v>0.16729514776613755</v>
      </c>
      <c r="GT36" s="285">
        <f>'4-5_Prison and Probation 100K'!GT35/'4-5_Prison and Probation 100K'!GQ35*100</f>
        <v>2.4176847161041821</v>
      </c>
      <c r="GU36" s="285" t="e">
        <f>'4-5_Prison and Probation 100K'!GU35/'4-5_Prison and Probation 100K'!GT35*100</f>
        <v>#VALUE!</v>
      </c>
      <c r="GV36" s="288" t="s">
        <v>3336</v>
      </c>
      <c r="GW36" s="133">
        <f>'4-5_Prison and Probation'!HS35/'4-5_Prison and Probation 100K'!$G35*100</f>
        <v>40.854961832061072</v>
      </c>
      <c r="GX36" s="285" t="e">
        <f>'4-5_Prison and Probation 100K'!GX35/'4-5_Prison and Probation 100K'!GW35*100</f>
        <v>#VALUE!</v>
      </c>
      <c r="GY36" s="285">
        <f>'4-5_Prison and Probation 100K'!GY35/'4-5_Prison and Probation 100K'!GW35*100</f>
        <v>0.33122706889523029</v>
      </c>
      <c r="GZ36" s="285" t="e">
        <f>'4-5_Prison and Probation 100K'!GZ35/'4-5_Prison and Probation 100K'!GW35*100</f>
        <v>#VALUE!</v>
      </c>
      <c r="HA36" s="285" t="e">
        <f>'4-5_Prison and Probation 100K'!HA35/'4-5_Prison and Probation 100K'!GZ35*100</f>
        <v>#VALUE!</v>
      </c>
      <c r="HB36" s="288" t="s">
        <v>3336</v>
      </c>
      <c r="HC36" s="133" t="e">
        <f>'4-5_Prison and Probation'!HY35/'4-5_Prison and Probation 100K'!$G35*100</f>
        <v>#VALUE!</v>
      </c>
      <c r="HD36" s="285" t="e">
        <f>'4-5_Prison and Probation 100K'!HD35/'4-5_Prison and Probation 100K'!HC35*100</f>
        <v>#VALUE!</v>
      </c>
      <c r="HE36" s="285" t="e">
        <f>'4-5_Prison and Probation 100K'!HE35/'4-5_Prison and Probation 100K'!HC35*100</f>
        <v>#VALUE!</v>
      </c>
      <c r="HF36" s="285" t="e">
        <f>'4-5_Prison and Probation 100K'!HF35/'4-5_Prison and Probation 100K'!HC35*100</f>
        <v>#VALUE!</v>
      </c>
      <c r="HG36" s="285" t="e">
        <f>'4-5_Prison and Probation 100K'!HG35/'4-5_Prison and Probation 100K'!HF35*100</f>
        <v>#VALUE!</v>
      </c>
      <c r="HH36" s="288" t="s">
        <v>3336</v>
      </c>
      <c r="HI36" s="133" t="e">
        <f>'4-5_Prison and Probation'!IE35/'4-5_Prison and Probation 100K'!$G35*100</f>
        <v>#VALUE!</v>
      </c>
      <c r="HJ36" s="285" t="e">
        <f>'4-5_Prison and Probation 100K'!HJ35/'4-5_Prison and Probation 100K'!HI35*100</f>
        <v>#VALUE!</v>
      </c>
      <c r="HK36" s="285" t="e">
        <f>'4-5_Prison and Probation 100K'!HK35/'4-5_Prison and Probation 100K'!HI35*100</f>
        <v>#VALUE!</v>
      </c>
      <c r="HL36" s="285" t="e">
        <f>'4-5_Prison and Probation 100K'!HL35/'4-5_Prison and Probation 100K'!HI35*100</f>
        <v>#VALUE!</v>
      </c>
      <c r="HM36" s="285" t="e">
        <f>'4-5_Prison and Probation 100K'!HM35/'4-5_Prison and Probation 100K'!HL35*100</f>
        <v>#VALUE!</v>
      </c>
      <c r="HN36" s="288" t="s">
        <v>3336</v>
      </c>
      <c r="HO36" s="133">
        <f>'4-5_Prison and Probation'!IK35/'4-5_Prison and Probation 100K'!$G35*100</f>
        <v>7.8056904927133939</v>
      </c>
      <c r="HP36" s="285">
        <f>'4-5_Prison and Probation 100K'!HP35/'4-5_Prison and Probation 100K'!HO35*100</f>
        <v>0.44452347083926025</v>
      </c>
      <c r="HQ36" s="285">
        <f>'4-5_Prison and Probation 100K'!HQ35/'4-5_Prison and Probation 100K'!HO35*100</f>
        <v>0.36450924608819346</v>
      </c>
      <c r="HR36" s="285" t="e">
        <f>'4-5_Prison and Probation 100K'!HR35/'4-5_Prison and Probation 100K'!HO35*100</f>
        <v>#VALUE!</v>
      </c>
      <c r="HS36" s="285" t="e">
        <f>'4-5_Prison and Probation 100K'!HS35/'4-5_Prison and Probation 100K'!HR35*100</f>
        <v>#VALUE!</v>
      </c>
      <c r="HT36" s="288" t="s">
        <v>3336</v>
      </c>
      <c r="HU36" s="133">
        <f>'4-5_Prison and Probation'!IQ35/'4-5_Prison and Probation 100K'!$G35*100</f>
        <v>6.3629424011103399</v>
      </c>
      <c r="HV36" s="285">
        <f>'4-5_Prison and Probation 100K'!HV35/'4-5_Prison and Probation 100K'!HU35*100</f>
        <v>0.56712836732468086</v>
      </c>
      <c r="HW36" s="285">
        <f>'4-5_Prison and Probation 100K'!HW35/'4-5_Prison and Probation 100K'!HU35*100</f>
        <v>2.3993892463736501</v>
      </c>
      <c r="HX36" s="285" t="e">
        <f>'4-5_Prison and Probation 100K'!HX35/'4-5_Prison and Probation 100K'!HU35*100</f>
        <v>#VALUE!</v>
      </c>
      <c r="HY36" s="285" t="e">
        <f>'4-5_Prison and Probation 100K'!HY35/'4-5_Prison and Probation 100K'!HX35*100</f>
        <v>#VALUE!</v>
      </c>
      <c r="HZ36" s="288" t="s">
        <v>3336</v>
      </c>
      <c r="IA36" s="133">
        <f>'4-5_Prison and Probation'!IW35/'4-5_Prison and Probation 100K'!$G35*100</f>
        <v>24.272033310201248</v>
      </c>
      <c r="IB36" s="285">
        <f>'4-5_Prison and Probation 100K'!IB35/'4-5_Prison and Probation 100K'!IA35*100</f>
        <v>3.8283394327538884</v>
      </c>
      <c r="IC36" s="285">
        <f>'4-5_Prison and Probation 100K'!IC35/'4-5_Prison and Probation 100K'!IA35*100</f>
        <v>0.7233531564501372</v>
      </c>
      <c r="ID36" s="285">
        <f>'4-5_Prison and Probation 100K'!ID35/'4-5_Prison and Probation 100K'!IA35*100</f>
        <v>5.8182753888380612</v>
      </c>
      <c r="IE36" s="285" t="e">
        <f>'4-5_Prison and Probation 100K'!IE35/'4-5_Prison and Probation 100K'!ID35*100</f>
        <v>#VALUE!</v>
      </c>
      <c r="IF36" s="288" t="s">
        <v>3336</v>
      </c>
      <c r="IG36" s="133">
        <f>'4-5_Prison and Probation'!JC35/'4-5_Prison and Probation 100K'!$G35*100</f>
        <v>54.749479528105482</v>
      </c>
      <c r="IH36" s="285">
        <f>'4-5_Prison and Probation 100K'!IH35/'4-5_Prison and Probation 100K'!IG35*100</f>
        <v>7.1526351813826148</v>
      </c>
      <c r="II36" s="285">
        <f>'4-5_Prison and Probation 100K'!II35/'4-5_Prison and Probation 100K'!IG35*100</f>
        <v>0.33589373082870688</v>
      </c>
      <c r="IJ36" s="285">
        <f>'4-5_Prison and Probation 100K'!IJ35/'4-5_Prison and Probation 100K'!IG35*100</f>
        <v>2.816437244910893</v>
      </c>
      <c r="IK36" s="285" t="e">
        <f>'4-5_Prison and Probation 100K'!IK35/'4-5_Prison and Probation 100K'!IJ35*100</f>
        <v>#VALUE!</v>
      </c>
      <c r="IL36" s="288" t="s">
        <v>3336</v>
      </c>
      <c r="IM36" s="133">
        <f>'4-5_Prison and Probation'!JI35/'4-5_Prison and Probation 100K'!$G35*100</f>
        <v>5.569049271339348</v>
      </c>
      <c r="IN36" s="285">
        <f>'4-5_Prison and Probation 100K'!IN35/'4-5_Prison and Probation 100K'!IM35*100</f>
        <v>19.925233644859812</v>
      </c>
      <c r="IO36" s="285">
        <f>'4-5_Prison and Probation 100K'!IO35/'4-5_Prison and Probation 100K'!IM35*100</f>
        <v>0</v>
      </c>
      <c r="IP36" s="285">
        <f>'4-5_Prison and Probation 100K'!IP35/'4-5_Prison and Probation 100K'!IM35*100</f>
        <v>3.7507788161993765</v>
      </c>
      <c r="IQ36" s="285" t="e">
        <f>'4-5_Prison and Probation 100K'!IQ35/'4-5_Prison and Probation 100K'!IP35*100</f>
        <v>#VALUE!</v>
      </c>
      <c r="IR36" s="288" t="s">
        <v>3336</v>
      </c>
      <c r="IS36" s="133">
        <f>'4-5_Prison and Probation'!JO35/'4-5_Prison and Probation 100K'!$G35*100</f>
        <v>89.275503122831367</v>
      </c>
      <c r="IT36" s="285">
        <f>'4-5_Prison and Probation 100K'!IT35/'4-5_Prison and Probation 100K'!IS35*100</f>
        <v>12.954153257777158</v>
      </c>
      <c r="IU36" s="285">
        <f>'4-5_Prison and Probation 100K'!IU35/'4-5_Prison and Probation 100K'!IS35*100</f>
        <v>8.0064673600422867E-2</v>
      </c>
      <c r="IV36" s="285">
        <f>'4-5_Prison and Probation 100K'!IV35/'4-5_Prison and Probation 100K'!IS35*100</f>
        <v>8.3243940736594997</v>
      </c>
      <c r="IW36" s="285" t="e">
        <f>'4-5_Prison and Probation 100K'!IW35/'4-5_Prison and Probation 100K'!IV35*100</f>
        <v>#VALUE!</v>
      </c>
      <c r="IX36" s="381" t="s">
        <v>3336</v>
      </c>
      <c r="IY36" s="133">
        <f>'4-5_Prison and Probation'!KO35/'4-5_Prison and Probation 100K'!H35*100</f>
        <v>205.10533610533611</v>
      </c>
      <c r="IZ36" s="285">
        <f>'4-5_Prison and Probation'!AO35/'4-5_Prison and Probation'!KO35</f>
        <v>2.1636094564596728</v>
      </c>
      <c r="JA36" s="133">
        <f>'4-5_Prison and Probation 100K'!IZ35/'4-5_Prison and Probation 100K'!IY35*100</f>
        <v>100</v>
      </c>
      <c r="JB36" s="133" t="e">
        <f>'4-5_Prison and Probation 100K'!JA35/'4-5_Prison and Probation 100K'!IY35*100</f>
        <v>#VALUE!</v>
      </c>
      <c r="JC36" s="288" t="s">
        <v>3336</v>
      </c>
      <c r="JD36" s="285">
        <f>'4-5_Prison and Probation 100K'!JC35/'4-5_Prison and Probation 100K'!IY35*100</f>
        <v>12.094760564522398</v>
      </c>
      <c r="JE36" s="285" t="e">
        <f>'4-5_Prison and Probation 100K'!JD35/'4-5_Prison and Probation 100K'!IY35*100</f>
        <v>#VALUE!</v>
      </c>
      <c r="JF36" s="285">
        <f>'4-5_Prison and Probation 100K'!JE35/'4-5_Prison and Probation 100K'!JC35*100</f>
        <v>2.0644476415291999</v>
      </c>
      <c r="JG36" s="285" t="e">
        <f>'4-5_Prison and Probation 100K'!JF35/'4-5_Prison and Probation 100K'!JD35*100</f>
        <v>#VALUE!</v>
      </c>
      <c r="JH36" s="285">
        <f>'4-5_Prison and Probation 100K'!JG35/'4-5_Prison and Probation 100K'!JC35*100</f>
        <v>46.959898314080981</v>
      </c>
      <c r="JI36" s="285" t="e">
        <f>'4-5_Prison and Probation 100K'!JH35/'4-5_Prison and Probation 100K'!JD35*100</f>
        <v>#VALUE!</v>
      </c>
      <c r="JJ36" s="285">
        <f>'4-5_Prison and Probation 100K'!JI35/'4-5_Prison and Probation 100K'!JC35*100</f>
        <v>50.975654044389806</v>
      </c>
      <c r="JK36" s="285" t="e">
        <f>'4-5_Prison and Probation 100K'!JJ35/'4-5_Prison and Probation 100K'!JD35*100</f>
        <v>#VALUE!</v>
      </c>
      <c r="JL36" s="285">
        <f>'4-5_Prison and Probation 100K'!JK35/'4-5_Prison and Probation 100K'!IZ35*100</f>
        <v>87.905239435477611</v>
      </c>
      <c r="JM36" s="285" t="e">
        <f>'4-5_Prison and Probation 100K'!JL35/'4-5_Prison and Probation 100K'!JA35*100</f>
        <v>#VALUE!</v>
      </c>
      <c r="JN36" s="288" t="s">
        <v>3336</v>
      </c>
      <c r="JO36" s="285">
        <f>'4-5_Prison and Probation 100K'!JN35/'4-5_Prison and Probation 100K'!JK35*100</f>
        <v>0.40089095420118726</v>
      </c>
      <c r="JP36" s="285" t="e">
        <f>'4-5_Prison and Probation 100K'!JO35/'4-5_Prison and Probation 100K'!JL35</f>
        <v>#VALUE!</v>
      </c>
      <c r="JQ36" s="285">
        <f>'4-5_Prison and Probation 100K'!JP35/'4-5_Prison and Probation 100K'!JK35*100</f>
        <v>73.149338606798224</v>
      </c>
      <c r="JR36" s="285" t="e">
        <f>'4-5_Prison and Probation 100K'!JQ35/'4-5_Prison and Probation 100K'!JL35*100</f>
        <v>#VALUE!</v>
      </c>
      <c r="JS36" s="285" t="e">
        <f>'4-5_Prison and Probation 100K'!JR35/'4-5_Prison and Probation 100K'!JK35*100</f>
        <v>#VALUE!</v>
      </c>
      <c r="JT36" s="285" t="e">
        <f>'4-5_Prison and Probation 100K'!JS35/'4-5_Prison and Probation 100K'!JL35*100</f>
        <v>#VALUE!</v>
      </c>
      <c r="JU36" s="288" t="s">
        <v>3336</v>
      </c>
      <c r="JV36" s="285">
        <f>'4-5_Prison and Probation 100K'!JU35/'4-5_Prison and Probation 100K'!JK35*100</f>
        <v>10.955604113456369</v>
      </c>
      <c r="JW36" s="285" t="e">
        <f>'4-5_Prison and Probation 100K'!JV35/'4-5_Prison and Probation 100K'!JL35*100</f>
        <v>#VALUE!</v>
      </c>
      <c r="JX36" s="285">
        <f>'4-5_Prison and Probation 100K'!JW35/'4-5_Prison and Probation 100K'!JK35*100</f>
        <v>1.1673114361543679</v>
      </c>
      <c r="JY36" s="285" t="e">
        <f>'4-5_Prison and Probation 100K'!JX35/'4-5_Prison and Probation 100K'!JL35*100</f>
        <v>#VALUE!</v>
      </c>
      <c r="JZ36" s="285">
        <f>'4-5_Prison and Probation 100K'!JY35/'4-5_Prison and Probation 100K'!JK35*100</f>
        <v>2.3943913702744934</v>
      </c>
      <c r="KA36" s="285" t="e">
        <f>'4-5_Prison and Probation 100K'!JZ35/'4-5_Prison and Probation 100K'!JL35*100</f>
        <v>#VALUE!</v>
      </c>
      <c r="KB36" s="288" t="s">
        <v>3336</v>
      </c>
      <c r="KC36" s="285">
        <f>'4-5_Prison and Probation 100K'!KB35/'4-5_Prison and Probation 100K'!JK35*100</f>
        <v>6.0152861296726572</v>
      </c>
      <c r="KD36" s="285" t="e">
        <f>'4-5_Prison and Probation 100K'!KC35/'4-5_Prison and Probation 100K'!JL35*100</f>
        <v>#VALUE!</v>
      </c>
      <c r="KE36" s="285">
        <f>'4-5_Prison and Probation 100K'!KD35/'4-5_Prison and Probation 100K'!JK35*100</f>
        <v>5.9171773894426929</v>
      </c>
      <c r="KF36" s="285" t="e">
        <f>'4-5_Prison and Probation 100K'!KE35/'4-5_Prison and Probation 100K'!JL35*100</f>
        <v>#VALUE!</v>
      </c>
      <c r="KG36" s="288" t="s">
        <v>3336</v>
      </c>
      <c r="KH36" s="285">
        <f>'4-5_Prison and Probation 100K'!KG35</f>
        <v>186.53088133240806</v>
      </c>
      <c r="KI36" s="285">
        <f>'4-5_Prison and Probation 100K'!KH35/'4-5_Prison and Probation 100K'!KG35*100</f>
        <v>16.515433924498961</v>
      </c>
      <c r="KJ36" s="285">
        <f>'4-5_Prison and Probation 100K'!KI35/'4-5_Prison and Probation 100K'!KG35*100</f>
        <v>2.0123441633090393</v>
      </c>
      <c r="KK36" s="285" t="e">
        <f>'4-5_Prison and Probation 100K'!KJ35/'4-5_Prison and Probation 100K'!KG35*100</f>
        <v>#VALUE!</v>
      </c>
      <c r="KL36" s="285" t="e">
        <f>'4-5_Prison and Probation 100K'!KK35/'4-5_Prison and Probation 100K'!KJ35*100</f>
        <v>#VALUE!</v>
      </c>
      <c r="KM36" s="288" t="s">
        <v>3336</v>
      </c>
      <c r="KN36" s="285">
        <f>'4-5_Prison and Probation'!OZ35/G36*100</f>
        <v>210.56557945870921</v>
      </c>
      <c r="KO36" s="285">
        <f>'4-5_Prison and Probation 100K'!KN35/'4-5_Prison and Probation 100K'!KM35*100</f>
        <v>35.872126555161913</v>
      </c>
      <c r="KP36" s="285">
        <f>'4-5_Prison and Probation 100K'!KO35/'4-5_Prison and Probation 100K'!KM35*100</f>
        <v>3.1240009887122029</v>
      </c>
      <c r="KQ36" s="285">
        <f>'4-5_Prison and Probation 100K'!KP35/'4-5_Prison and Probation 100K'!KM35*100</f>
        <v>1.0921974128697374</v>
      </c>
      <c r="KR36" s="285" t="e">
        <f>'4-5_Prison and Probation 100K'!KQ35/'4-5_Prison and Probation 100K'!KP35*100</f>
        <v>#VALUE!</v>
      </c>
      <c r="KS36" s="288" t="s">
        <v>3336</v>
      </c>
      <c r="KT36" s="285" t="e">
        <f>'4-5_Prison and Probation'!PF35/G36*100</f>
        <v>#VALUE!</v>
      </c>
      <c r="KU36" s="285" t="e">
        <f>'4-5_Prison and Probation'!PG35/'4-5_Prison and Probation'!PF35*100</f>
        <v>#VALUE!</v>
      </c>
      <c r="KV36" s="285" t="e">
        <f>'4-5_Prison and Probation'!PH35/'4-5_Prison and Probation'!PF35*100</f>
        <v>#VALUE!</v>
      </c>
      <c r="KW36" s="285" t="e">
        <f>'4-5_Prison and Probation'!PI35/'4-5_Prison and Probation'!PF35*100</f>
        <v>#VALUE!</v>
      </c>
      <c r="KX36" s="285" t="e">
        <f>'4-5_Prison and Probation'!PJ35/'4-5_Prison and Probation'!PF35*100</f>
        <v>#VALUE!</v>
      </c>
      <c r="KY36" s="285" t="e">
        <f>'4-5_Prison and Probation'!PK35/'4-5_Prison and Probation'!PF35*100</f>
        <v>#VALUE!</v>
      </c>
      <c r="KZ36" s="285" t="e">
        <f>'4-5_Prison and Probation'!PL35/'4-5_Prison and Probation'!PF35*100</f>
        <v>#VALUE!</v>
      </c>
      <c r="LA36" s="288" t="s">
        <v>3336</v>
      </c>
      <c r="LB36" s="285">
        <f>'4-5_Prison and Probation'!PN35/G36*100</f>
        <v>186.53088133240806</v>
      </c>
      <c r="LC36" s="285">
        <f>'4-5_Prison and Probation'!PO35/G36*100</f>
        <v>210.56557945870921</v>
      </c>
      <c r="LD36" s="288" t="s">
        <v>3336</v>
      </c>
      <c r="LE36" s="285" t="e">
        <f>'4-5_Prison and Probation 100K'!LD35/'4-5_Prison and Probation 100K'!LA35*100</f>
        <v>#VALUE!</v>
      </c>
      <c r="LF36" s="285" t="e">
        <f>'4-5_Prison and Probation 100K'!LE35/'4-5_Prison and Probation 100K'!LB35*100</f>
        <v>#VALUE!</v>
      </c>
      <c r="LG36" s="285" t="e">
        <f>'4-5_Prison and Probation 100K'!LF35/'4-5_Prison and Probation 100K'!LA35*100</f>
        <v>#VALUE!</v>
      </c>
      <c r="LH36" s="285" t="e">
        <f>'4-5_Prison and Probation 100K'!LG35/'4-5_Prison and Probation 100K'!LB35*100</f>
        <v>#VALUE!</v>
      </c>
      <c r="LI36" s="285" t="e">
        <f>'4-5_Prison and Probation 100K'!LH35/'4-5_Prison and Probation 100K'!LA35*100</f>
        <v>#VALUE!</v>
      </c>
      <c r="LJ36" s="285" t="e">
        <f>'4-5_Prison and Probation 100K'!LI35/'4-5_Prison and Probation 100K'!LB35*100</f>
        <v>#VALUE!</v>
      </c>
      <c r="LK36" s="288" t="s">
        <v>3336</v>
      </c>
      <c r="LL36" s="285" t="e">
        <f>'4-5_Prison and Probation 100K'!LK35/'4-5_Prison and Probation 100K'!LA35*100</f>
        <v>#VALUE!</v>
      </c>
      <c r="LM36" s="285" t="e">
        <f>'4-5_Prison and Probation 100K'!LL35/'4-5_Prison and Probation 100K'!LB35*100</f>
        <v>#VALUE!</v>
      </c>
      <c r="LN36" s="285">
        <f>'4-5_Prison and Probation 100K'!LM35/'4-5_Prison and Probation 100K'!LA35*100</f>
        <v>3.719246552153904</v>
      </c>
      <c r="LO36" s="285">
        <f>'4-5_Prison and Probation 100K'!LN35/'4-5_Prison and Probation 100K'!LB35*100</f>
        <v>14.99744582681058</v>
      </c>
      <c r="LP36" s="285" t="e">
        <f>'4-5_Prison and Probation 100K'!LO35/'4-5_Prison and Probation 100K'!LA35*100</f>
        <v>#VALUE!</v>
      </c>
      <c r="LQ36" s="285" t="e">
        <f>'4-5_Prison and Probation 100K'!LP35/'4-5_Prison and Probation 100K'!LB35*100</f>
        <v>#VALUE!</v>
      </c>
      <c r="LR36" s="288" t="s">
        <v>3336</v>
      </c>
      <c r="LS36" s="285">
        <f>'4-5_Prison and Probation 100K'!LR35/'4-5_Prison and Probation 100K'!LA35*100</f>
        <v>1.4330836969987835</v>
      </c>
      <c r="LT36" s="285">
        <f>'4-5_Prison and Probation 100K'!LS35/'4-5_Prison and Probation 100K'!LB35*100</f>
        <v>2.4744170717640275</v>
      </c>
      <c r="LU36" s="285" t="e">
        <f>'4-5_Prison and Probation 100K'!LT35/'4-5_Prison and Probation 100K'!LA35*100</f>
        <v>#VALUE!</v>
      </c>
      <c r="LV36" s="285" t="e">
        <f>'4-5_Prison and Probation 100K'!LU35/'4-5_Prison and Probation 100K'!LB35*100</f>
        <v>#VALUE!</v>
      </c>
      <c r="LW36" s="285">
        <f>'4-5_Prison and Probation 100K'!LV35/'4-5_Prison and Probation 100K'!LA35*100</f>
        <v>2.1950139699617916E-2</v>
      </c>
      <c r="LX36" s="285">
        <f>'4-5_Prison and Probation 100K'!LW35/'4-5_Prison and Probation 100K'!LB35*100</f>
        <v>4.81173271813463E-2</v>
      </c>
      <c r="LY36" s="288" t="s">
        <v>3336</v>
      </c>
      <c r="LZ36" s="285" t="e">
        <f>'4-5_Prison and Probation 100K'!LY35/'4-5_Prison and Probation 100K'!LA35*100</f>
        <v>#VALUE!</v>
      </c>
      <c r="MA36" s="285" t="e">
        <f>'4-5_Prison and Probation 100K'!LZ35/'4-5_Prison and Probation 100K'!LB35*100</f>
        <v>#VALUE!</v>
      </c>
      <c r="MB36" s="285" t="e">
        <f>'4-5_Prison and Probation 100K'!MA35/'4-5_Prison and Probation 100K'!LA35*100</f>
        <v>#VALUE!</v>
      </c>
      <c r="MC36" s="285" t="e">
        <f>'4-5_Prison and Probation 100K'!MB35/'4-5_Prison and Probation 100K'!LB35*100</f>
        <v>#VALUE!</v>
      </c>
      <c r="MD36" s="285">
        <f>'4-5_Prison and Probation 100K'!MC35/'4-5_Prison and Probation 100K'!LA35*100</f>
        <v>94.82571961114769</v>
      </c>
      <c r="ME36" s="285">
        <f>'4-5_Prison and Probation 100K'!MD35/'4-5_Prison and Probation 100K'!LB35*100</f>
        <v>82.4562906813875</v>
      </c>
      <c r="MF36" s="288" t="s">
        <v>3336</v>
      </c>
      <c r="MG36" s="285">
        <f>'4-5_Prison and Probation 100K'!MF35</f>
        <v>324.98820263705761</v>
      </c>
      <c r="MH36" s="285">
        <f>'4-5_Prison and Probation 100K'!MG35/'4-5_Prison and Probation 100K'!MF35*100</f>
        <v>35.976536809108531</v>
      </c>
      <c r="MI36" s="285" t="e">
        <f>'4-5_Prison and Probation 100K'!MH35/'4-5_Prison and Probation 100K'!MF35*100</f>
        <v>#VALUE!</v>
      </c>
      <c r="MJ36" s="285">
        <f>'4-5_Prison and Probation 100K'!MI35/'4-5_Prison and Probation 100K'!MF35*100</f>
        <v>8.0807929823962006</v>
      </c>
      <c r="MK36" s="285" t="e">
        <f>'4-5_Prison and Probation 100K'!MJ35/'4-5_Prison and Probation 100K'!MF35*100</f>
        <v>#VALUE!</v>
      </c>
      <c r="ML36" s="285" t="e">
        <f>'4-5_Prison and Probation 100K'!MK35/'4-5_Prison and Probation 100K'!MF35*100</f>
        <v>#VALUE!</v>
      </c>
      <c r="MM36" s="285">
        <f>'4-5_Prison and Probation 100K'!ML35/'4-5_Prison and Probation 100K'!MF35*100</f>
        <v>55.942670208495258</v>
      </c>
      <c r="MN36" s="288" t="s">
        <v>3336</v>
      </c>
      <c r="MO36" s="285">
        <f>'4-5_Prison and Probation 100K'!MN35</f>
        <v>7.2477446217904236</v>
      </c>
      <c r="MP36" s="288" t="s">
        <v>3336</v>
      </c>
      <c r="MQ36" s="285" t="e">
        <f>'4-5_Prison and Probation 100K'!MP35/'4-5_Prison and Probation 100K'!MN35*100</f>
        <v>#VALUE!</v>
      </c>
      <c r="MR36" s="285">
        <f>'4-5_Prison and Probation 100K'!MQ35/'4-5_Prison and Probation 100K'!MN35*100</f>
        <v>0.7755649176560705</v>
      </c>
      <c r="MS36" s="285">
        <f>'4-5_Prison and Probation 100K'!MR35/'4-5_Prison and Probation 100K'!MN35*100</f>
        <v>23.046725392569893</v>
      </c>
      <c r="MT36" s="285">
        <f>'4-5_Prison and Probation 100K'!MS35/'4-5_Prison and Probation 100K'!MN35*100</f>
        <v>71.572194561470695</v>
      </c>
      <c r="MU36" s="288" t="s">
        <v>3336</v>
      </c>
      <c r="MV36" s="285" t="e">
        <f>'4-5_Prison and Probation 100K'!MU35/'4-5_Prison and Probation 100K'!MN35*100</f>
        <v>#VALUE!</v>
      </c>
      <c r="MW36" s="285" t="e">
        <f>'4-5_Prison and Probation 100K'!MV35/'4-5_Prison and Probation 100K'!MN35*100</f>
        <v>#VALUE!</v>
      </c>
      <c r="MX36" s="285" t="e">
        <f>'4-5_Prison and Probation 100K'!MW35/'4-5_Prison and Probation 100K'!MN35*100</f>
        <v>#VALUE!</v>
      </c>
      <c r="MY36" s="285">
        <f>'4-5_Prison and Probation 100K'!MX35/'4-5_Prison and Probation 100K'!MN35*100</f>
        <v>4.605515128303332</v>
      </c>
      <c r="MZ36" s="288" t="s">
        <v>3336</v>
      </c>
      <c r="NA36" s="285">
        <f>'4-5_Prison and Probation 100K'!MZ35</f>
        <v>4.1637751561415682E-3</v>
      </c>
      <c r="NB36" s="285" t="e">
        <f>'4-5_Prison and Probation 100K'!NA35/'4-5_Prison and Probation 100K'!MZ35*100</f>
        <v>#VALUE!</v>
      </c>
      <c r="NC36" s="285" t="e">
        <f>'4-5_Prison and Probation 100K'!NB35/'4-5_Prison and Probation 100K'!MZ35*100</f>
        <v>#VALUE!</v>
      </c>
      <c r="ND36" s="285">
        <f>'4-5_Prison and Probation 100K'!NC35/'4-5_Prison and Probation 100K'!MZ35*100</f>
        <v>100</v>
      </c>
      <c r="NG36" s="133">
        <f t="shared" si="0"/>
        <v>366.08327550312282</v>
      </c>
      <c r="NH36" s="285" t="e">
        <f>'4-5_Prison and Probation'!HG35/'4-5_Prison and Probation'!$HA35*100</f>
        <v>#VALUE!</v>
      </c>
      <c r="NI36" s="285">
        <f>'4-5_Prison and Probation'!HM35/'4-5_Prison and Probation'!$HA35*100</f>
        <v>28.101174160136182</v>
      </c>
      <c r="NJ36" s="285">
        <f>'4-5_Prison and Probation'!HS35/'4-5_Prison and Probation'!$HA35*100</f>
        <v>11.160018653109042</v>
      </c>
      <c r="NK36" s="285" t="e">
        <f>'4-5_Prison and Probation'!HY35/'4-5_Prison and Probation'!$HA35*100</f>
        <v>#VALUE!</v>
      </c>
      <c r="NL36" s="285" t="e">
        <f>'4-5_Prison and Probation'!IE35/'4-5_Prison and Probation'!$HA35*100</f>
        <v>#VALUE!</v>
      </c>
      <c r="NM36" s="285">
        <f>'4-5_Prison and Probation'!IK35/'4-5_Prison and Probation'!$HA35*100</f>
        <v>2.1322171798167293</v>
      </c>
      <c r="NN36" s="285">
        <f>'4-5_Prison and Probation'!IQ35/'4-5_Prison and Probation'!$HA35*100</f>
        <v>1.7381133820892241</v>
      </c>
      <c r="NO36" s="285">
        <f>'4-5_Prison and Probation'!IW35/'4-5_Prison and Probation'!$HA35*100</f>
        <v>6.6301945306961176</v>
      </c>
      <c r="NP36" s="285">
        <f>'4-5_Prison and Probation'!JC35/'4-5_Prison and Probation'!$HA35*100</f>
        <v>14.955471389087933</v>
      </c>
      <c r="NQ36" s="285">
        <f>'4-5_Prison and Probation'!JI35/'4-5_Prison and Probation'!$HA35*100</f>
        <v>1.5212520330751469</v>
      </c>
      <c r="NR36" s="285">
        <f>'4-5_Prison and Probation'!JO35/'4-5_Prison and Probation'!$HA35*100</f>
        <v>24.386665301805031</v>
      </c>
      <c r="NU36" s="285">
        <f>'4-5_Prison and Probation'!HA35/'4-5_Prison and Probation 100K'!$G35*100</f>
        <v>366.08327550312282</v>
      </c>
      <c r="NV36" s="285" t="e">
        <f>'4-5_Prison and Probation'!HG35/'4-5_Prison and Probation 100K'!$G35*100</f>
        <v>#VALUE!</v>
      </c>
      <c r="NW36" s="285">
        <f>'4-5_Prison and Probation'!HM35/'4-5_Prison and Probation 100K'!$G35*100</f>
        <v>102.87369882026371</v>
      </c>
      <c r="NX36" s="285">
        <f>'4-5_Prison and Probation'!HS35/'4-5_Prison and Probation 100K'!$G35*100</f>
        <v>40.854961832061072</v>
      </c>
      <c r="NY36" s="285" t="e">
        <f>'4-5_Prison and Probation'!HY35/'4-5_Prison and Probation 100K'!$G35*100</f>
        <v>#VALUE!</v>
      </c>
      <c r="NZ36" s="285" t="e">
        <f>'4-5_Prison and Probation'!IE35/'4-5_Prison and Probation 100K'!$G35*100</f>
        <v>#VALUE!</v>
      </c>
      <c r="OA36" s="285">
        <f>'4-5_Prison and Probation'!IK35/'4-5_Prison and Probation 100K'!$G35*100</f>
        <v>7.8056904927133939</v>
      </c>
      <c r="OB36" s="285">
        <f>'4-5_Prison and Probation'!IQ35/'4-5_Prison and Probation 100K'!$G35*100</f>
        <v>6.3629424011103399</v>
      </c>
      <c r="OC36" s="285">
        <f>'4-5_Prison and Probation'!IW35/'4-5_Prison and Probation 100K'!$G35*100</f>
        <v>24.272033310201248</v>
      </c>
      <c r="OD36" s="285">
        <f>'4-5_Prison and Probation'!JC35/'4-5_Prison and Probation 100K'!$G35*100</f>
        <v>54.749479528105482</v>
      </c>
      <c r="OE36" s="285">
        <f>'4-5_Prison and Probation'!JI35/'4-5_Prison and Probation 100K'!$G35*100</f>
        <v>5.569049271339348</v>
      </c>
      <c r="OF36" s="285">
        <f>'4-5_Prison and Probation'!JO35/'4-5_Prison and Probation 100K'!$G35*100</f>
        <v>89.275503122831367</v>
      </c>
      <c r="OI36" s="133" t="e">
        <f>10000/'4-5_Prison and Probation'!$AJ35*'4-5_Prison and Probation'!DW35</f>
        <v>#VALUE!</v>
      </c>
      <c r="OJ36" s="133">
        <f>10000/'4-5_Prison and Probation'!$AJ35*'4-5_Prison and Probation'!DX35</f>
        <v>53.22698262120948</v>
      </c>
      <c r="OK36" s="133">
        <f>10000/'4-5_Prison and Probation'!$AJ35*'4-5_Prison and Probation'!DY35</f>
        <v>54.207887247594527</v>
      </c>
      <c r="OL36" s="133">
        <f>10000/'4-5_Prison and Probation'!$AJ35*'4-5_Prison and Probation'!DZ35</f>
        <v>52.878503346046372</v>
      </c>
      <c r="OM36" s="133" t="e">
        <f>10000/'4-5_Prison and Probation'!$AJ35*'4-5_Prison and Probation'!EA35</f>
        <v>#VALUE!</v>
      </c>
      <c r="ON36" s="133" t="e">
        <f>10000/'4-5_Prison and Probation'!$AJ35*'4-5_Prison and Probation'!EB35</f>
        <v>#VALUE!</v>
      </c>
      <c r="OP36" s="133" t="e">
        <f>'4-5_Prison and Probation'!ED35/'4-5_Prison and Probation'!DW35*100</f>
        <v>#VALUE!</v>
      </c>
      <c r="OQ36" s="133" t="e">
        <f>'4-5_Prison and Probation'!EE35/'4-5_Prison and Probation'!DX35*100</f>
        <v>#VALUE!</v>
      </c>
      <c r="OR36" s="133">
        <f>'4-5_Prison and Probation'!EF35/'4-5_Prison and Probation'!DY35*100</f>
        <v>10.976190476190476</v>
      </c>
      <c r="OS36" s="133">
        <f>'4-5_Prison and Probation'!EG35/'4-5_Prison and Probation'!DZ35*100</f>
        <v>9.8608738101049553</v>
      </c>
      <c r="OT36" s="133" t="e">
        <f>'4-5_Prison and Probation'!EH35/'4-5_Prison and Probation'!EA35*100</f>
        <v>#VALUE!</v>
      </c>
      <c r="OU36" s="133" t="e">
        <f>'4-5_Prison and Probation'!EI35/'4-5_Prison and Probation'!EB35*100</f>
        <v>#VALUE!</v>
      </c>
      <c r="OW36" s="133" t="e">
        <f>'4-5_Prison and Probation'!EK35/'4-5_Prison and Probation'!ED35*100</f>
        <v>#VALUE!</v>
      </c>
      <c r="OX36" s="133" t="e">
        <f>'4-5_Prison and Probation'!EL35/'4-5_Prison and Probation'!EE35*100</f>
        <v>#VALUE!</v>
      </c>
      <c r="OY36" s="133" t="e">
        <f>'4-5_Prison and Probation'!EM35/'4-5_Prison and Probation'!EF35*100</f>
        <v>#VALUE!</v>
      </c>
      <c r="OZ36" s="133" t="e">
        <f>'4-5_Prison and Probation'!EN35/'4-5_Prison and Probation'!EG35*100</f>
        <v>#VALUE!</v>
      </c>
      <c r="PA36" s="133" t="e">
        <f>'4-5_Prison and Probation'!EO35/'4-5_Prison and Probation'!EH35*100</f>
        <v>#VALUE!</v>
      </c>
      <c r="PB36" s="133" t="e">
        <f>'4-5_Prison and Probation'!EP35/'4-5_Prison and Probation'!EI35*100</f>
        <v>#VALUE!</v>
      </c>
      <c r="PC36" s="133"/>
      <c r="PF36" s="285">
        <f>'4-5_Prison and Probation'!$AO35/'4-5_Prison and Probation'!LF35</f>
        <v>3.3647570055645173</v>
      </c>
      <c r="PG36" s="285" t="e">
        <f>'4-5_Prison and Probation'!$AO35/'4-5_Prison and Probation'!LH35</f>
        <v>#VALUE!</v>
      </c>
      <c r="PH36" s="285">
        <f>'4-5_Prison and Probation'!$AO35/'4-5_Prison and Probation'!LK35</f>
        <v>22.466104742441651</v>
      </c>
      <c r="PI36" s="285">
        <f>'4-5_Prison and Probation'!$AO35/'4-5_Prison and Probation'!LM35</f>
        <v>210.85182746131051</v>
      </c>
      <c r="PJ36" s="285">
        <f>'4-5_Prison and Probation'!$AO35/'4-5_Prison and Probation'!LO35</f>
        <v>102.7942852556385</v>
      </c>
      <c r="PK36" s="285">
        <f>'4-5_Prison and Probation'!$AO35/'4-5_Prison and Probation'!LR35</f>
        <v>40.91738019169329</v>
      </c>
      <c r="PO36" s="133">
        <f>'4-5_Prison and Probation'!KP35/'4-5_Prison and Probation 100K'!H35*100</f>
        <v>205.10533610533611</v>
      </c>
      <c r="PP36" s="133">
        <f>'4-5_Prison and Probation'!KS35/'4-5_Prison and Probation'!KP35*100</f>
        <v>12.094760564522396</v>
      </c>
      <c r="PQ36" s="133">
        <f>'4-5_Prison and Probation'!LA35/'4-5_Prison and Probation'!KP35*100</f>
        <v>87.905239435477597</v>
      </c>
      <c r="PR36" s="133" t="e">
        <f>'4-5_Prison and Probation'!KQ35/'4-5_Prison and Probation 100K'!H35*100</f>
        <v>#VALUE!</v>
      </c>
      <c r="PS36" s="133" t="e">
        <f>'4-5_Prison and Probation'!KT35/'4-5_Prison and Probation'!KQ35*100</f>
        <v>#VALUE!</v>
      </c>
      <c r="PT36" s="133" t="e">
        <f>'4-5_Prison and Probation'!LB35/'4-5_Prison and Probation'!KQ35*100</f>
        <v>#VALUE!</v>
      </c>
      <c r="PX36" s="133" t="e">
        <f>'4-5_Prison and Probation'!LG35/'4-5_Prison and Probation'!$KQ35*100</f>
        <v>#VALUE!</v>
      </c>
      <c r="PY36" s="133" t="e">
        <f>'4-5_Prison and Probation'!LI35/'4-5_Prison and Probation'!$KQ35*100</f>
        <v>#VALUE!</v>
      </c>
      <c r="PZ36" s="133" t="e">
        <f>'4-5_Prison and Probation'!LL35/'4-5_Prison and Probation'!$KQ35*100</f>
        <v>#VALUE!</v>
      </c>
      <c r="QA36" s="133" t="e">
        <f>'4-5_Prison and Probation'!LN35/'4-5_Prison and Probation'!$KQ35*100</f>
        <v>#VALUE!</v>
      </c>
      <c r="QB36" s="133" t="e">
        <f>'4-5_Prison and Probation'!LP35/'4-5_Prison and Probation'!$KQ35*100</f>
        <v>#VALUE!</v>
      </c>
      <c r="QC36" s="133" t="e">
        <f>'4-5_Prison and Probation'!LS35/'4-5_Prison and Probation'!$KQ35*100</f>
        <v>#VALUE!</v>
      </c>
    </row>
    <row r="37" spans="1:445" ht="21" customHeight="1">
      <c r="A37" s="285">
        <v>35</v>
      </c>
      <c r="B37" s="292" t="s">
        <v>58</v>
      </c>
      <c r="C37" s="248">
        <v>7251.549</v>
      </c>
      <c r="D37" s="248">
        <v>7216.6490000000003</v>
      </c>
      <c r="E37" s="248">
        <v>7181.5050000000001</v>
      </c>
      <c r="F37" s="248">
        <v>7146.759</v>
      </c>
      <c r="G37" s="248">
        <v>7114.393</v>
      </c>
      <c r="H37" s="248">
        <v>7076.3720000000003</v>
      </c>
      <c r="I37" s="288" t="s">
        <v>3336</v>
      </c>
      <c r="J37" s="133">
        <f>'4-5_Prison and Probation 100K'!J36</f>
        <v>151.07117113874565</v>
      </c>
      <c r="K37" s="133">
        <f>'4-5_Prison and Probation 100K'!K36</f>
        <v>153.3952946859408</v>
      </c>
      <c r="L37" s="133">
        <f>'4-5_Prison and Probation 100K'!L36</f>
        <v>139.67824293097337</v>
      </c>
      <c r="M37" s="133">
        <f>'4-5_Prison and Probation 100K'!M36</f>
        <v>143.95336403536206</v>
      </c>
      <c r="N37" s="133">
        <f>'4-5_Prison and Probation 100K'!N36</f>
        <v>141.45971413162022</v>
      </c>
      <c r="O37" s="133">
        <f>'4-5_Prison and Probation 100K'!O36</f>
        <v>150.8117436449073</v>
      </c>
      <c r="P37" s="346">
        <f t="shared" si="1"/>
        <v>-0.17172534765094838</v>
      </c>
      <c r="Q37" s="288" t="s">
        <v>3336</v>
      </c>
      <c r="R37" s="133">
        <f>'4-5_Prison and Probation 100K'!R36/'4-5_Prison and Probation 100K'!J36*100</f>
        <v>27.092651757188495</v>
      </c>
      <c r="S37" s="133">
        <f>'4-5_Prison and Probation 100K'!S36/'4-5_Prison and Probation 100K'!K36*100</f>
        <v>24.959349593495936</v>
      </c>
      <c r="T37" s="133">
        <f>'4-5_Prison and Probation 100K'!T36/'4-5_Prison and Probation 100K'!L36*100</f>
        <v>18.881467450902207</v>
      </c>
      <c r="U37" s="133">
        <f>'4-5_Prison and Probation 100K'!U36/'4-5_Prison and Probation 100K'!M36*100</f>
        <v>90.688180404354583</v>
      </c>
      <c r="V37" s="133">
        <f>'4-5_Prison and Probation 100K'!V36/'4-5_Prison and Probation 100K'!N36*100</f>
        <v>15.282193958664546</v>
      </c>
      <c r="W37" s="133">
        <f>'4-5_Prison and Probation 100K'!W36/'4-5_Prison and Probation 100K'!O36*100</f>
        <v>16.229385307346327</v>
      </c>
      <c r="X37" s="346">
        <f t="shared" si="2"/>
        <v>-40.096726400950459</v>
      </c>
      <c r="Y37" s="288" t="s">
        <v>3336</v>
      </c>
      <c r="Z37" s="285">
        <f>'4-5_Prison and Probation 100K'!Z36/'4-5_Prison and Probation 100K'!J36*100</f>
        <v>3.5235052487448653</v>
      </c>
      <c r="AA37" s="285">
        <f>'4-5_Prison and Probation 100K'!AA36/'4-5_Prison and Probation 100K'!K36*100</f>
        <v>3.9114724480578138</v>
      </c>
      <c r="AB37" s="285">
        <f>'4-5_Prison and Probation 100K'!AB36/'4-5_Prison and Probation 100K'!L36*100</f>
        <v>4.127205662446416</v>
      </c>
      <c r="AC37" s="285">
        <f>'4-5_Prison and Probation 100K'!AC36/'4-5_Prison and Probation 100K'!M36*100</f>
        <v>3.2270606531881798</v>
      </c>
      <c r="AD37" s="285">
        <f>'4-5_Prison and Probation 100K'!AD36/'4-5_Prison and Probation 100K'!N36*100</f>
        <v>3.6367249602543721</v>
      </c>
      <c r="AE37" s="285">
        <f>'4-5_Prison and Probation 100K'!AE36/'4-5_Prison and Probation 100K'!O36*100</f>
        <v>3.7574962518740631</v>
      </c>
      <c r="AF37" s="346">
        <f t="shared" si="3"/>
        <v>6.6408586509853933</v>
      </c>
      <c r="AG37" s="288" t="s">
        <v>3336</v>
      </c>
      <c r="AH37" s="285">
        <f>'4-5_Prison and Probation 100K'!AH36/'4-5_Prison and Probation 100K'!J36*100</f>
        <v>2.1725239616613421</v>
      </c>
      <c r="AI37" s="285">
        <f>'4-5_Prison and Probation 100K'!AI36/'4-5_Prison and Probation 100K'!K36*100</f>
        <v>2.0234869015356822</v>
      </c>
      <c r="AJ37" s="285">
        <f>'4-5_Prison and Probation 100K'!AJ36/'4-5_Prison and Probation 100K'!L36*100</f>
        <v>3.5091217226597555</v>
      </c>
      <c r="AK37" s="285">
        <f>'4-5_Prison and Probation 100K'!AK36/'4-5_Prison and Probation 100K'!M36*100</f>
        <v>2.9257387247278381</v>
      </c>
      <c r="AL37" s="285">
        <f>'4-5_Prison and Probation 100K'!AL36/'4-5_Prison and Probation 100K'!N36*100</f>
        <v>3.5075516693163755</v>
      </c>
      <c r="AM37" s="285">
        <f>'4-5_Prison and Probation 100K'!AM36/'4-5_Prison and Probation 100K'!O36*100</f>
        <v>3.3920539730134931</v>
      </c>
      <c r="AN37" s="346">
        <f t="shared" si="4"/>
        <v>56.134249051944579</v>
      </c>
      <c r="AO37" s="288" t="s">
        <v>3336</v>
      </c>
      <c r="AP37" s="133">
        <f>'4-5_Prison and Probation 100K'!AP36/'4-5_Prison and Probation 100K'!AH36*100</f>
        <v>28.991596638655459</v>
      </c>
      <c r="AQ37" s="133">
        <f>'4-5_Prison and Probation 100K'!AQ36/'4-5_Prison and Probation 100K'!AI36*100</f>
        <v>25.446428571428569</v>
      </c>
      <c r="AR37" s="133">
        <f>'4-5_Prison and Probation 100K'!AR36/'4-5_Prison and Probation 100K'!AJ36*100</f>
        <v>19.318181818181817</v>
      </c>
      <c r="AS37" s="133">
        <f>'4-5_Prison and Probation 100K'!AS36/'4-5_Prison and Probation 100K'!AK36*100</f>
        <v>12.956810631229235</v>
      </c>
      <c r="AT37" s="133">
        <f>'4-5_Prison and Probation 100K'!AT36/'4-5_Prison and Probation 100K'!AL36*100</f>
        <v>14.447592067988669</v>
      </c>
      <c r="AU37" s="133">
        <f>'4-5_Prison and Probation 100K'!AU36/'4-5_Prison and Probation 100K'!AM36*100</f>
        <v>30.662983425414364</v>
      </c>
      <c r="AV37" s="346">
        <f t="shared" si="20"/>
        <v>5.7650732644727469</v>
      </c>
      <c r="AW37" s="288" t="s">
        <v>3336</v>
      </c>
      <c r="AX37" s="285">
        <f>'4-5_Prison and Probation 100K'!AX36/'4-5_Prison and Probation 100K'!J36*100</f>
        <v>2.2729347329986309</v>
      </c>
      <c r="AY37" s="285">
        <f>'4-5_Prison and Probation 100K'!AY36/'4-5_Prison and Probation 100K'!K36*100</f>
        <v>1.9602529358626921</v>
      </c>
      <c r="AZ37" s="285">
        <f>'4-5_Prison and Probation 100K'!AZ36/'4-5_Prison and Probation 100K'!L36*100</f>
        <v>2.3826138969195494</v>
      </c>
      <c r="BA37" s="285">
        <f>'4-5_Prison and Probation 100K'!BA36/'4-5_Prison and Probation 100K'!M36*100</f>
        <v>2.3522550544323479</v>
      </c>
      <c r="BB37" s="285">
        <f>'4-5_Prison and Probation 100K'!BB36/'4-5_Prison and Probation 100K'!N36*100</f>
        <v>2.0965818759936408</v>
      </c>
      <c r="BC37" s="285">
        <f>'4-5_Prison and Probation 100K'!BC36/'4-5_Prison and Probation 100K'!O36*100</f>
        <v>2.8673163418290857</v>
      </c>
      <c r="BD37" s="346">
        <f t="shared" si="5"/>
        <v>26.150403713805758</v>
      </c>
      <c r="BE37" s="288" t="s">
        <v>3336</v>
      </c>
      <c r="BF37" s="133">
        <f>'4-5_Prison and Probation 100K'!BF36</f>
        <v>370.34845934296243</v>
      </c>
      <c r="BG37" s="133">
        <f>'4-5_Prison and Probation 100K'!BG36</f>
        <v>377.97321166652279</v>
      </c>
      <c r="BH37" s="133">
        <f>'4-5_Prison and Probation 100K'!BH36</f>
        <v>361.30309733126967</v>
      </c>
      <c r="BI37" s="133">
        <f>'4-5_Prison and Probation 100K'!BI36</f>
        <v>325.32228944616713</v>
      </c>
      <c r="BJ37" s="133">
        <f>'4-5_Prison and Probation 100K'!BJ36</f>
        <v>312.77439972742582</v>
      </c>
      <c r="BK37" s="133">
        <f>'4-5_Prison and Probation 100K'!BK36</f>
        <v>293.3282761279367</v>
      </c>
      <c r="BL37" s="346">
        <f t="shared" si="21"/>
        <v>-20.796679794933596</v>
      </c>
      <c r="BM37" s="288" t="s">
        <v>3336</v>
      </c>
      <c r="BN37" s="133">
        <f>'4-5_Prison and Probation 100K'!BN36/'4-5_Prison and Probation 100K'!BF36*100</f>
        <v>31.687518617813531</v>
      </c>
      <c r="BO37" s="133">
        <f>'4-5_Prison and Probation 100K'!BO36/'4-5_Prison and Probation 100K'!BG36*100</f>
        <v>31.77402206987572</v>
      </c>
      <c r="BP37" s="133">
        <f>'4-5_Prison and Probation 100K'!BP36/'4-5_Prison and Probation 100K'!BH36*100</f>
        <v>31.984429799206076</v>
      </c>
      <c r="BQ37" s="133">
        <f>'4-5_Prison and Probation 100K'!BQ36/'4-5_Prison and Probation 100K'!BI36*100</f>
        <v>28.838709677419356</v>
      </c>
      <c r="BR37" s="133">
        <f>'4-5_Prison and Probation 100K'!BR36/'4-5_Prison and Probation 100K'!BJ36*100</f>
        <v>34.733956498292287</v>
      </c>
      <c r="BS37" s="133">
        <f>'4-5_Prison and Probation 100K'!BS36/'4-5_Prison and Probation 100K'!BK36*100</f>
        <v>40.55981114804645</v>
      </c>
      <c r="BT37" s="346">
        <f t="shared" si="22"/>
        <v>27.999328812213307</v>
      </c>
      <c r="BU37" s="288" t="s">
        <v>3336</v>
      </c>
      <c r="BV37" s="285">
        <f>'4-5_Prison and Probation 100K'!BV36/'4-5_Prison and Probation 100K'!BF36*100</f>
        <v>1.4745308310991958</v>
      </c>
      <c r="BW37" s="285">
        <f>'4-5_Prison and Probation 100K'!BW36/'4-5_Prison and Probation 100K'!BG36*100</f>
        <v>3.9813762510540007</v>
      </c>
      <c r="BX37" s="285">
        <f>'4-5_Prison and Probation 100K'!BX36/'4-5_Prison and Probation 100K'!BH36*100</f>
        <v>4.1661849154044788</v>
      </c>
      <c r="BY37" s="285">
        <f>'4-5_Prison and Probation 100K'!BY36/'4-5_Prison and Probation 100K'!BI36*100</f>
        <v>3.840860215053763</v>
      </c>
      <c r="BZ37" s="285">
        <f>'4-5_Prison and Probation 100K'!BZ36/'4-5_Prison and Probation 100K'!BJ36*100</f>
        <v>3.8827970519503858</v>
      </c>
      <c r="CA37" s="285">
        <f>'4-5_Prison and Probation 100K'!CA36/'4-5_Prison and Probation 100K'!BK36*100</f>
        <v>3.7095919448860628</v>
      </c>
      <c r="CB37" s="346">
        <f t="shared" si="6"/>
        <v>151.57778098954569</v>
      </c>
      <c r="CC37" s="288" t="s">
        <v>3336</v>
      </c>
      <c r="CD37" s="285">
        <f>'4-5_Prison and Probation 100K'!CD36/'4-5_Prison and Probation 100K'!BF36*100</f>
        <v>19.288054810843015</v>
      </c>
      <c r="CE37" s="285">
        <f>'4-5_Prison and Probation 100K'!CE36/'4-5_Prison and Probation 100K'!BG36*100</f>
        <v>18.587088022876415</v>
      </c>
      <c r="CF37" s="285">
        <f>'4-5_Prison and Probation 100K'!CF36/'4-5_Prison and Probation 100K'!BH36*100</f>
        <v>16.360272863914908</v>
      </c>
      <c r="CG37" s="285">
        <f>'4-5_Prison and Probation 100K'!CG36/'4-5_Prison and Probation 100K'!BI36*100</f>
        <v>13.440860215053762</v>
      </c>
      <c r="CH37" s="285">
        <f>'4-5_Prison and Probation 100K'!CH36/'4-5_Prison and Probation 100K'!BJ36*100</f>
        <v>10.142908502606506</v>
      </c>
      <c r="CI37" s="285">
        <f>'4-5_Prison and Probation 100K'!CI36/'4-5_Prison and Probation 100K'!BK36*100</f>
        <v>6.5712771595124551</v>
      </c>
      <c r="CJ37" s="346">
        <f t="shared" si="7"/>
        <v>-65.930845676473652</v>
      </c>
      <c r="CK37" s="288" t="s">
        <v>3336</v>
      </c>
      <c r="CL37" s="285">
        <f>'4-5_Prison and Probation 100K'!CL36/'4-5_Prison and Probation 100K'!CD36*100</f>
        <v>6.6602316602316609</v>
      </c>
      <c r="CM37" s="285">
        <f>'4-5_Prison and Probation 100K'!CM36/'4-5_Prison and Probation 100K'!CE36*100</f>
        <v>4.8915187376725839</v>
      </c>
      <c r="CN37" s="285">
        <f>'4-5_Prison and Probation 100K'!CN36/'4-5_Prison and Probation 100K'!CF36*100</f>
        <v>6.8551236749116589</v>
      </c>
      <c r="CO37" s="285">
        <f>'4-5_Prison and Probation 100K'!CO36/'4-5_Prison and Probation 100K'!CG36*100</f>
        <v>10.048</v>
      </c>
      <c r="CP37" s="285">
        <f>'4-5_Prison and Probation 100K'!CP36/'4-5_Prison and Probation 100K'!CH36*100</f>
        <v>14.931324767390342</v>
      </c>
      <c r="CQ37" s="285">
        <f>'4-5_Prison and Probation 100K'!CQ36/'4-5_Prison and Probation 100K'!CI36*100</f>
        <v>19.13489736070381</v>
      </c>
      <c r="CR37" s="346">
        <f t="shared" si="8"/>
        <v>187.30077776361082</v>
      </c>
      <c r="CS37" s="288" t="s">
        <v>3336</v>
      </c>
      <c r="CT37" s="285">
        <f>'4-5_Prison and Probation 100K'!CT36/'4-5_Prison and Probation 100K'!BF36*100</f>
        <v>0.3984212094131665</v>
      </c>
      <c r="CU37" s="285">
        <f>'4-5_Prison and Probation 100K'!CU36/'4-5_Prison and Probation 100K'!BG36*100</f>
        <v>0.30428566191296696</v>
      </c>
      <c r="CV37" s="285">
        <f>'4-5_Prison and Probation 100K'!CV36/'4-5_Prison and Probation 100K'!BH36*100</f>
        <v>0.44321116121324244</v>
      </c>
      <c r="CW37" s="285">
        <f>'4-5_Prison and Probation 100K'!CW36/'4-5_Prison and Probation 100K'!BI36*100</f>
        <v>0.36129032258064525</v>
      </c>
      <c r="CX37" s="285">
        <f>'4-5_Prison and Probation 100K'!CX36/'4-5_Prison and Probation 100K'!BJ36*100</f>
        <v>0.3415423332734136</v>
      </c>
      <c r="CY37" s="285">
        <f>'4-5_Prison and Probation 100K'!CY36/'4-5_Prison and Probation 100K'!BK36*100</f>
        <v>0.4576769282651636</v>
      </c>
      <c r="CZ37" s="346">
        <f t="shared" si="9"/>
        <v>14.872631640086297</v>
      </c>
      <c r="DA37" s="288" t="s">
        <v>3336</v>
      </c>
      <c r="DB37" s="133">
        <f>'4-5_Prison and Probation'!DP36/C37*100</f>
        <v>371.34135065487385</v>
      </c>
      <c r="DC37" s="133">
        <f>'4-5_Prison and Probation'!DQ36/D37*100</f>
        <v>389.7931020339218</v>
      </c>
      <c r="DD37" s="133">
        <f>'4-5_Prison and Probation'!DR36/E37*100</f>
        <v>365.35517276671118</v>
      </c>
      <c r="DE37" s="133">
        <f>'4-5_Prison and Probation'!DS36/F37*100</f>
        <v>322.06207037343779</v>
      </c>
      <c r="DF37" s="133">
        <f>'4-5_Prison and Probation'!DT36/G37*100</f>
        <v>313.99727285237122</v>
      </c>
      <c r="DG37" s="133">
        <f>'4-5_Prison and Probation'!DU36/H37*100</f>
        <v>282.50352016541808</v>
      </c>
      <c r="DH37" s="346">
        <f t="shared" si="10"/>
        <v>-23.923495278074213</v>
      </c>
      <c r="DI37" s="288" t="s">
        <v>3336</v>
      </c>
      <c r="DJ37" s="285">
        <f>'4-5_Prison and Probation 100K'!DJ36/'4-5_Prison and Probation 100K'!DB36*100</f>
        <v>0.23395721925133692</v>
      </c>
      <c r="DK37" s="285">
        <f>'4-5_Prison and Probation 100K'!DK36/'4-5_Prison and Probation 100K'!DC36*100</f>
        <v>0.31994312122289376</v>
      </c>
      <c r="DL37" s="285">
        <f>'4-5_Prison and Probation 100K'!DL36/'4-5_Prison and Probation 100K'!DD36*100</f>
        <v>0.26297736107935055</v>
      </c>
      <c r="DM37" s="285">
        <f>'4-5_Prison and Probation 100K'!DM36/'4-5_Prison and Probation 100K'!DE36*100</f>
        <v>0.16075074944606163</v>
      </c>
      <c r="DN37" s="285">
        <f>'4-5_Prison and Probation 100K'!DN36/'4-5_Prison and Probation 100K'!DF36*100</f>
        <v>0.27306504319799457</v>
      </c>
      <c r="DO37" s="285">
        <f>'4-5_Prison and Probation 100K'!DO36/'4-5_Prison and Probation 100K'!DG36*100</f>
        <v>0.24010804862187987</v>
      </c>
      <c r="DP37" s="346">
        <f t="shared" si="11"/>
        <v>2.6290402109520841</v>
      </c>
      <c r="DQ37" s="288" t="s">
        <v>3336</v>
      </c>
      <c r="DR37" s="285">
        <f>'4-5_Prison and Probation 100K'!DR36/'4-5_Prison and Probation 100K'!DJ36*100</f>
        <v>6.3492063492063489</v>
      </c>
      <c r="DS37" s="285">
        <f>'4-5_Prison and Probation 100K'!DS36/'4-5_Prison and Probation 100K'!DK36*100</f>
        <v>7.7777777777777777</v>
      </c>
      <c r="DT37" s="285">
        <f>'4-5_Prison and Probation 100K'!DT36/'4-5_Prison and Probation 100K'!DL36*100</f>
        <v>8.6956521739130448</v>
      </c>
      <c r="DU37" s="285">
        <f>'4-5_Prison and Probation 100K'!DU36/'4-5_Prison and Probation 100K'!DM36*100</f>
        <v>5.4054054054054053</v>
      </c>
      <c r="DV37" s="285">
        <f>'4-5_Prison and Probation 100K'!DV36/'4-5_Prison and Probation 100K'!DN36*100</f>
        <v>16.393442622950818</v>
      </c>
      <c r="DW37" s="285">
        <f>'4-5_Prison and Probation 100K'!DW36/'4-5_Prison and Probation 100K'!DO36*100</f>
        <v>16.666666666666664</v>
      </c>
      <c r="DX37" s="346">
        <f t="shared" si="12"/>
        <v>162.5</v>
      </c>
      <c r="DY37" s="288" t="s">
        <v>3336</v>
      </c>
      <c r="DZ37" s="285" t="e">
        <f>'4-5_Prison and Probation 100K'!DZ36/'4-5_Prison and Probation 100K'!DR36*100</f>
        <v>#VALUE!</v>
      </c>
      <c r="EA37" s="285" t="e">
        <f>'4-5_Prison and Probation 100K'!EA36/'4-5_Prison and Probation 100K'!DS36*100</f>
        <v>#VALUE!</v>
      </c>
      <c r="EB37" s="285" t="e">
        <f>'4-5_Prison and Probation 100K'!EB36/'4-5_Prison and Probation 100K'!DT36*100</f>
        <v>#VALUE!</v>
      </c>
      <c r="EC37" s="285" t="e">
        <f>'4-5_Prison and Probation 100K'!EC36/'4-5_Prison and Probation 100K'!DU36*100</f>
        <v>#VALUE!</v>
      </c>
      <c r="ED37" s="285" t="e">
        <f>'4-5_Prison and Probation 100K'!ED36/'4-5_Prison and Probation 100K'!DV36*100</f>
        <v>#VALUE!</v>
      </c>
      <c r="EE37" s="285" t="e">
        <f>'4-5_Prison and Probation 100K'!EE36/'4-5_Prison and Probation 100K'!DW36*100</f>
        <v>#VALUE!</v>
      </c>
      <c r="EF37" s="346" t="e">
        <f t="shared" si="13"/>
        <v>#VALUE!</v>
      </c>
      <c r="EG37" s="288" t="s">
        <v>3336</v>
      </c>
      <c r="EH37" s="285">
        <f>'4-5_Prison and Probation 100K'!EH36/'4-5_Prison and Probation 100K'!DB36*100</f>
        <v>99.766042780748663</v>
      </c>
      <c r="EI37" s="285">
        <f>'4-5_Prison and Probation 100K'!EI36/'4-5_Prison and Probation 100K'!DC36*100</f>
        <v>99.680056878777108</v>
      </c>
      <c r="EJ37" s="285">
        <f>'4-5_Prison and Probation 100K'!EJ36/'4-5_Prison and Probation 100K'!DD36*100</f>
        <v>99.737022638920635</v>
      </c>
      <c r="EK37" s="285">
        <f>'4-5_Prison and Probation 100K'!EK36/'4-5_Prison and Probation 100K'!DE36*100</f>
        <v>99.839249250553948</v>
      </c>
      <c r="EL37" s="285">
        <f>'4-5_Prison and Probation 100K'!EL36/'4-5_Prison and Probation 100K'!DF36*100</f>
        <v>99.726934956802026</v>
      </c>
      <c r="EM37" s="285">
        <f>'4-5_Prison and Probation 100K'!EM36/'4-5_Prison and Probation 100K'!DG36*100</f>
        <v>99.759891951378137</v>
      </c>
      <c r="EN37" s="346">
        <f t="shared" si="14"/>
        <v>-6.1652534260048242E-3</v>
      </c>
      <c r="EO37" s="288" t="s">
        <v>3336</v>
      </c>
      <c r="EP37" s="285">
        <f>'4-5_Prison and Probation 100K'!EP36/'4-5_Prison and Probation 100K'!EH36*100</f>
        <v>32.506979341150199</v>
      </c>
      <c r="EQ37" s="285">
        <f>'4-5_Prison and Probation 100K'!EQ36/'4-5_Prison and Probation 100K'!EI36*100</f>
        <v>33.227532097004278</v>
      </c>
      <c r="ER37" s="285">
        <f>'4-5_Prison and Probation 100K'!ER36/'4-5_Prison and Probation 100K'!EJ36*100</f>
        <v>34.124345599755436</v>
      </c>
      <c r="ES37" s="285">
        <f>'4-5_Prison and Probation 100K'!ES36/'4-5_Prison and Probation 100K'!EK36*100</f>
        <v>30.217580504786767</v>
      </c>
      <c r="ET37" s="285">
        <f>'4-5_Prison and Probation 100K'!ET36/'4-5_Prison and Probation 100K'!EL36*100</f>
        <v>35.003142113295624</v>
      </c>
      <c r="EU37" s="285">
        <f>'4-5_Prison and Probation 100K'!EU36/'4-5_Prison and Probation 100K'!EM36*100</f>
        <v>41.122198265055403</v>
      </c>
      <c r="EV37" s="346">
        <f t="shared" si="15"/>
        <v>26.502674497963284</v>
      </c>
      <c r="EW37" s="288" t="s">
        <v>3336</v>
      </c>
      <c r="EX37" s="285">
        <f>'4-5_Prison and Probation 100K'!EX36/'4-5_Prison and Probation 100K'!EH36*100</f>
        <v>67.113344500279183</v>
      </c>
      <c r="EY37" s="285">
        <f>'4-5_Prison and Probation 100K'!EY36/'4-5_Prison and Probation 100K'!EI36*100</f>
        <v>66.647646219686166</v>
      </c>
      <c r="EZ37" s="285">
        <f>'4-5_Prison and Probation 100K'!EZ36/'4-5_Prison and Probation 100K'!EJ36*100</f>
        <v>65.715159157782111</v>
      </c>
      <c r="FA37" s="285">
        <f>'4-5_Prison and Probation 100K'!FA36/'4-5_Prison and Probation 100K'!EK36*100</f>
        <v>69.656222802436886</v>
      </c>
      <c r="FB37" s="285">
        <f>'4-5_Prison and Probation 100K'!FB36/'4-5_Prison and Probation 100K'!EL36*100</f>
        <v>64.853218421761355</v>
      </c>
      <c r="FC37" s="285">
        <f>'4-5_Prison and Probation 100K'!FC36/'4-5_Prison and Probation 100K'!EM36*100</f>
        <v>58.717344431630146</v>
      </c>
      <c r="FD37" s="346">
        <f t="shared" si="16"/>
        <v>-12.510179802787377</v>
      </c>
      <c r="FE37" s="288" t="s">
        <v>3336</v>
      </c>
      <c r="FF37" s="285">
        <f>'4-5_Prison and Probation 100K'!FF36/'4-5_Prison and Probation 100K'!EH36*100</f>
        <v>0.37967615857063097</v>
      </c>
      <c r="FG37" s="285">
        <f>'4-5_Prison and Probation 100K'!FG36/'4-5_Prison and Probation 100K'!EI36*100</f>
        <v>0.12482168330955777</v>
      </c>
      <c r="FH37" s="285">
        <f>'4-5_Prison and Probation 100K'!FH36/'4-5_Prison and Probation 100K'!EJ36*100</f>
        <v>0.16049524246245561</v>
      </c>
      <c r="FI37" s="285">
        <f>'4-5_Prison and Probation 100K'!FI36/'4-5_Prison and Probation 100K'!EK36*100</f>
        <v>0.12619669277632722</v>
      </c>
      <c r="FJ37" s="285">
        <f>'4-5_Prison and Probation 100K'!FJ36/'4-5_Prison and Probation 100K'!EL36*100</f>
        <v>0.14363946494299307</v>
      </c>
      <c r="FK37" s="285">
        <f>'4-5_Prison and Probation 100K'!FK36/'4-5_Prison and Probation 100K'!EM36*100</f>
        <v>0.16045730331444616</v>
      </c>
      <c r="FL37" s="346">
        <f t="shared" si="17"/>
        <v>-57.738377906445137</v>
      </c>
      <c r="FM37" s="288" t="s">
        <v>3336</v>
      </c>
      <c r="FN37" s="285" t="e">
        <f>'4-5_Prison and Probation 100K'!FN36/'4-5_Prison and Probation 100K'!FF36*100</f>
        <v>#VALUE!</v>
      </c>
      <c r="FO37" s="285" t="e">
        <f>'4-5_Prison and Probation 100K'!FO36/'4-5_Prison and Probation 100K'!FG36*100</f>
        <v>#VALUE!</v>
      </c>
      <c r="FP37" s="285" t="e">
        <f>'4-5_Prison and Probation 100K'!FP36/'4-5_Prison and Probation 100K'!FH36*100</f>
        <v>#VALUE!</v>
      </c>
      <c r="FQ37" s="285">
        <f>'4-5_Prison and Probation 100K'!FQ36/'4-5_Prison and Probation 100K'!FI36*100</f>
        <v>41.379310344827594</v>
      </c>
      <c r="FR37" s="285">
        <f>'4-5_Prison and Probation 100K'!FR36/'4-5_Prison and Probation 100K'!FJ36*100</f>
        <v>40.625000000000007</v>
      </c>
      <c r="FS37" s="285">
        <f>'4-5_Prison and Probation 100K'!FS36/'4-5_Prison and Probation 100K'!FK36*100</f>
        <v>37.500000000000007</v>
      </c>
      <c r="FT37" s="346" t="e">
        <f t="shared" si="18"/>
        <v>#VALUE!</v>
      </c>
      <c r="FU37" s="288" t="s">
        <v>3336</v>
      </c>
      <c r="FV37" s="285">
        <f>'4-5_Prison and Probation 100K'!FV36/'4-5_Prison and Probation 100K'!EH36*100</f>
        <v>0.1675041876046901</v>
      </c>
      <c r="FW37" s="285">
        <f>'4-5_Prison and Probation 100K'!FW36/'4-5_Prison and Probation 100K'!EI36*100</f>
        <v>0.12482168330955777</v>
      </c>
      <c r="FX37" s="285">
        <f>'4-5_Prison and Probation 100K'!FX36/'4-5_Prison and Probation 100K'!EJ36*100</f>
        <v>0.14903129657228015</v>
      </c>
      <c r="FY37" s="285">
        <f>'4-5_Prison and Probation 100K'!FY36/'4-5_Prison and Probation 100K'!EK36*100</f>
        <v>8.2680591818973026E-2</v>
      </c>
      <c r="FZ37" s="285">
        <f>'4-5_Prison and Probation 100K'!FZ36/'4-5_Prison and Probation 100K'!EL36*100</f>
        <v>7.630846575096506E-2</v>
      </c>
      <c r="GA37" s="285">
        <f>'4-5_Prison and Probation 100K'!GA36/'4-5_Prison and Probation 100K'!EM36*100</f>
        <v>0.18552875695732837</v>
      </c>
      <c r="GB37" s="346">
        <f t="shared" si="19"/>
        <v>10.760667903525047</v>
      </c>
      <c r="GC37" s="288" t="s">
        <v>3336</v>
      </c>
      <c r="GE37" s="133" t="e">
        <f>'4-5_Prison and Probation'!HA36/'4-5_Prison and Probation 100K'!$G36*100</f>
        <v>#VALUE!</v>
      </c>
      <c r="GF37" s="285" t="e">
        <f>'4-5_Prison and Probation 100K'!GF36/'4-5_Prison and Probation 100K'!GE36*100</f>
        <v>#VALUE!</v>
      </c>
      <c r="GG37" s="285" t="e">
        <f>'4-5_Prison and Probation 100K'!GG36/'4-5_Prison and Probation 100K'!GE36*100</f>
        <v>#VALUE!</v>
      </c>
      <c r="GH37" s="285" t="e">
        <f>'4-5_Prison and Probation 100K'!GH36/'4-5_Prison and Probation 100K'!GE36*100</f>
        <v>#VALUE!</v>
      </c>
      <c r="GI37" s="285">
        <f>'4-5_Prison and Probation 100K'!GI36/'4-5_Prison and Probation 100K'!GH36*100</f>
        <v>14.447592067988669</v>
      </c>
      <c r="GJ37" s="288" t="s">
        <v>3336</v>
      </c>
      <c r="GK37" s="133">
        <f>'4-5_Prison and Probation'!HG36/'4-5_Prison and Probation 100K'!$G36*100</f>
        <v>1.8835057326745934</v>
      </c>
      <c r="GL37" s="285">
        <f>'4-5_Prison and Probation 100K'!GL36/'4-5_Prison and Probation 100K'!GK36*100</f>
        <v>0.74626865671641784</v>
      </c>
      <c r="GM37" s="285">
        <f>'4-5_Prison and Probation 100K'!GM36/'4-5_Prison and Probation 100K'!GK36*100</f>
        <v>0</v>
      </c>
      <c r="GN37" s="285">
        <f>'4-5_Prison and Probation 100K'!GN36/'4-5_Prison and Probation 100K'!GK36*100</f>
        <v>0</v>
      </c>
      <c r="GO37" s="285" t="e">
        <f>'4-5_Prison and Probation 100K'!GO36/'4-5_Prison and Probation 100K'!GN36*100</f>
        <v>#DIV/0!</v>
      </c>
      <c r="GP37" s="288" t="s">
        <v>3336</v>
      </c>
      <c r="GQ37" s="133">
        <f>'4-5_Prison and Probation'!HM36/'4-5_Prison and Probation 100K'!$G36*100</f>
        <v>10.345225516779857</v>
      </c>
      <c r="GR37" s="285">
        <f>'4-5_Prison and Probation 100K'!GR36/'4-5_Prison and Probation 100K'!GQ36*100</f>
        <v>5.8423913043478262</v>
      </c>
      <c r="GS37" s="285">
        <f>'4-5_Prison and Probation 100K'!GS36/'4-5_Prison and Probation 100K'!GQ36*100</f>
        <v>4.4836956521739131</v>
      </c>
      <c r="GT37" s="285">
        <f>'4-5_Prison and Probation 100K'!GT36/'4-5_Prison and Probation 100K'!GQ36*100</f>
        <v>0</v>
      </c>
      <c r="GU37" s="285" t="e">
        <f>'4-5_Prison and Probation 100K'!GU36/'4-5_Prison and Probation 100K'!GT36*100</f>
        <v>#DIV/0!</v>
      </c>
      <c r="GV37" s="288" t="s">
        <v>3336</v>
      </c>
      <c r="GW37" s="133">
        <f>'4-5_Prison and Probation'!HS36/'4-5_Prison and Probation 100K'!$G36*100</f>
        <v>1.9397297843962231</v>
      </c>
      <c r="GX37" s="285">
        <f>'4-5_Prison and Probation 100K'!GX36/'4-5_Prison and Probation 100K'!GW36*100</f>
        <v>2.1739130434782612</v>
      </c>
      <c r="GY37" s="285">
        <f>'4-5_Prison and Probation 100K'!GY36/'4-5_Prison and Probation 100K'!GW36*100</f>
        <v>1.4492753623188406</v>
      </c>
      <c r="GZ37" s="285">
        <f>'4-5_Prison and Probation 100K'!GZ36/'4-5_Prison and Probation 100K'!GW36*100</f>
        <v>0.72463768115942029</v>
      </c>
      <c r="HA37" s="285" t="e">
        <f>'4-5_Prison and Probation 100K'!HA36/'4-5_Prison and Probation 100K'!GZ36*100</f>
        <v>#VALUE!</v>
      </c>
      <c r="HB37" s="288" t="s">
        <v>3336</v>
      </c>
      <c r="HC37" s="133" t="e">
        <f>'4-5_Prison and Probation'!HY36/'4-5_Prison and Probation 100K'!$G36*100</f>
        <v>#VALUE!</v>
      </c>
      <c r="HD37" s="285" t="e">
        <f>'4-5_Prison and Probation 100K'!HD36/'4-5_Prison and Probation 100K'!HC36*100</f>
        <v>#VALUE!</v>
      </c>
      <c r="HE37" s="285" t="e">
        <f>'4-5_Prison and Probation 100K'!HE36/'4-5_Prison and Probation 100K'!HC36*100</f>
        <v>#VALUE!</v>
      </c>
      <c r="HF37" s="285" t="e">
        <f>'4-5_Prison and Probation 100K'!HF36/'4-5_Prison and Probation 100K'!HC36*100</f>
        <v>#VALUE!</v>
      </c>
      <c r="HG37" s="285" t="e">
        <f>'4-5_Prison and Probation 100K'!HG36/'4-5_Prison and Probation 100K'!HF36*100</f>
        <v>#VALUE!</v>
      </c>
      <c r="HH37" s="288" t="s">
        <v>3336</v>
      </c>
      <c r="HI37" s="133">
        <f>'4-5_Prison and Probation'!IE36/'4-5_Prison and Probation 100K'!$G36*100</f>
        <v>4.3995320472175203</v>
      </c>
      <c r="HJ37" s="285">
        <f>'4-5_Prison and Probation 100K'!HJ36/'4-5_Prison and Probation 100K'!HI36*100</f>
        <v>0.95846645367412153</v>
      </c>
      <c r="HK37" s="285">
        <f>'4-5_Prison and Probation 100K'!HK36/'4-5_Prison and Probation 100K'!HI36*100</f>
        <v>1.2779552715654954</v>
      </c>
      <c r="HL37" s="285">
        <f>'4-5_Prison and Probation 100K'!HL36/'4-5_Prison and Probation 100K'!HI36*100</f>
        <v>2.8753993610223643</v>
      </c>
      <c r="HM37" s="285" t="e">
        <f>'4-5_Prison and Probation 100K'!HM36/'4-5_Prison and Probation 100K'!HL36*100</f>
        <v>#VALUE!</v>
      </c>
      <c r="HN37" s="288" t="s">
        <v>3336</v>
      </c>
      <c r="HO37" s="133">
        <f>'4-5_Prison and Probation'!IK36/'4-5_Prison and Probation 100K'!$G36*100</f>
        <v>2.5722503662645568</v>
      </c>
      <c r="HP37" s="285">
        <f>'4-5_Prison and Probation 100K'!HP36/'4-5_Prison and Probation 100K'!HO36*100</f>
        <v>0</v>
      </c>
      <c r="HQ37" s="285">
        <f>'4-5_Prison and Probation 100K'!HQ36/'4-5_Prison and Probation 100K'!HO36*100</f>
        <v>0.54644808743169404</v>
      </c>
      <c r="HR37" s="285">
        <f>'4-5_Prison and Probation 100K'!HR36/'4-5_Prison and Probation 100K'!HO36*100</f>
        <v>3.8251366120218586</v>
      </c>
      <c r="HS37" s="285" t="e">
        <f>'4-5_Prison and Probation 100K'!HS36/'4-5_Prison and Probation 100K'!HR36*100</f>
        <v>#VALUE!</v>
      </c>
      <c r="HT37" s="288" t="s">
        <v>3336</v>
      </c>
      <c r="HU37" s="133">
        <f>'4-5_Prison and Probation'!IQ36/'4-5_Prison and Probation 100K'!$G36*100</f>
        <v>0.59035254307711138</v>
      </c>
      <c r="HV37" s="285">
        <f>'4-5_Prison and Probation 100K'!HV36/'4-5_Prison and Probation 100K'!HU36*100</f>
        <v>0</v>
      </c>
      <c r="HW37" s="285">
        <f>'4-5_Prison and Probation 100K'!HW36/'4-5_Prison and Probation 100K'!HU36*100</f>
        <v>0</v>
      </c>
      <c r="HX37" s="285">
        <f>'4-5_Prison and Probation 100K'!HX36/'4-5_Prison and Probation 100K'!HU36*100</f>
        <v>2.3809523809523809</v>
      </c>
      <c r="HY37" s="285" t="e">
        <f>'4-5_Prison and Probation 100K'!HY36/'4-5_Prison and Probation 100K'!HX36*100</f>
        <v>#VALUE!</v>
      </c>
      <c r="HZ37" s="288" t="s">
        <v>3336</v>
      </c>
      <c r="IA37" s="133">
        <f>'4-5_Prison and Probation'!IW36/'4-5_Prison and Probation 100K'!$G36*100</f>
        <v>16.164414869968528</v>
      </c>
      <c r="IB37" s="285">
        <f>'4-5_Prison and Probation 100K'!IB36/'4-5_Prison and Probation 100K'!IA36*100</f>
        <v>2.2608695652173916</v>
      </c>
      <c r="IC37" s="285">
        <f>'4-5_Prison and Probation 100K'!IC36/'4-5_Prison and Probation 100K'!IA36*100</f>
        <v>3.652173913043478</v>
      </c>
      <c r="ID37" s="285">
        <f>'4-5_Prison and Probation 100K'!ID36/'4-5_Prison and Probation 100K'!IA36*100</f>
        <v>1.3913043478260869</v>
      </c>
      <c r="IE37" s="285" t="e">
        <f>'4-5_Prison and Probation 100K'!IE36/'4-5_Prison and Probation 100K'!ID36*100</f>
        <v>#VALUE!</v>
      </c>
      <c r="IF37" s="288" t="s">
        <v>3336</v>
      </c>
      <c r="IG37" s="133">
        <f>'4-5_Prison and Probation'!JC36/'4-5_Prison and Probation 100K'!$G36*100</f>
        <v>26.228520128140236</v>
      </c>
      <c r="IH37" s="285">
        <f>'4-5_Prison and Probation 100K'!IH36/'4-5_Prison and Probation 100K'!IG36*100</f>
        <v>3.590568060021436</v>
      </c>
      <c r="II37" s="285">
        <f>'4-5_Prison and Probation 100K'!II36/'4-5_Prison and Probation 100K'!IG36*100</f>
        <v>3.697749196141479</v>
      </c>
      <c r="IJ37" s="285">
        <f>'4-5_Prison and Probation 100K'!IJ36/'4-5_Prison and Probation 100K'!IG36*100</f>
        <v>0.91103965702036449</v>
      </c>
      <c r="IK37" s="285" t="e">
        <f>'4-5_Prison and Probation 100K'!IK36/'4-5_Prison and Probation 100K'!IJ36*100</f>
        <v>#VALUE!</v>
      </c>
      <c r="IL37" s="288" t="s">
        <v>3336</v>
      </c>
      <c r="IM37" s="133">
        <f>'4-5_Prison and Probation'!JI36/'4-5_Prison and Probation 100K'!$G36*100</f>
        <v>1.8553937068137787</v>
      </c>
      <c r="IN37" s="285">
        <f>'4-5_Prison and Probation 100K'!IN36/'4-5_Prison and Probation 100K'!IM36*100</f>
        <v>7.5757575757575744</v>
      </c>
      <c r="IO37" s="285">
        <f>'4-5_Prison and Probation 100K'!IO36/'4-5_Prison and Probation 100K'!IM36*100</f>
        <v>0.75757575757575757</v>
      </c>
      <c r="IP37" s="285">
        <f>'4-5_Prison and Probation 100K'!IP36/'4-5_Prison and Probation 100K'!IM36*100</f>
        <v>2.2727272727272729</v>
      </c>
      <c r="IQ37" s="285" t="e">
        <f>'4-5_Prison and Probation 100K'!IQ36/'4-5_Prison and Probation 100K'!IP36*100</f>
        <v>#VALUE!</v>
      </c>
      <c r="IR37" s="288" t="s">
        <v>3336</v>
      </c>
      <c r="IS37" s="133">
        <f>'4-5_Prison and Probation'!JO36/'4-5_Prison and Probation 100K'!$G36*100</f>
        <v>23.712493813597309</v>
      </c>
      <c r="IT37" s="285">
        <f>'4-5_Prison and Probation 100K'!IT36/'4-5_Prison and Probation 100K'!IS36*100</f>
        <v>3.7344398340248963</v>
      </c>
      <c r="IU37" s="285">
        <f>'4-5_Prison and Probation 100K'!IU36/'4-5_Prison and Probation 100K'!IS36*100</f>
        <v>0.17783046828689983</v>
      </c>
      <c r="IV37" s="285">
        <f>'4-5_Prison and Probation 100K'!IV36/'4-5_Prison and Probation 100K'!IS36*100</f>
        <v>4.0901007705986956</v>
      </c>
      <c r="IW37" s="285" t="e">
        <f>'4-5_Prison and Probation 100K'!IW36/'4-5_Prison and Probation 100K'!IV36*100</f>
        <v>#VALUE!</v>
      </c>
      <c r="IX37" s="381" t="s">
        <v>3336</v>
      </c>
      <c r="IY37" s="133">
        <f>'4-5_Prison and Probation'!KO36/'4-5_Prison and Probation 100K'!H36*100</f>
        <v>57.45882211958331</v>
      </c>
      <c r="IZ37" s="285">
        <f>'4-5_Prison and Probation'!AO36/'4-5_Prison and Probation'!KO36</f>
        <v>2.6246925725528776</v>
      </c>
      <c r="JA37" s="133">
        <f>'4-5_Prison and Probation 100K'!IZ36/'4-5_Prison and Probation 100K'!IY36*100</f>
        <v>98.229217904574512</v>
      </c>
      <c r="JB37" s="133">
        <f>'4-5_Prison and Probation 100K'!JA36/'4-5_Prison and Probation 100K'!IY36*100</f>
        <v>1.7707820954254796</v>
      </c>
      <c r="JC37" s="288" t="s">
        <v>3336</v>
      </c>
      <c r="JD37" s="285">
        <f>'4-5_Prison and Probation 100K'!JC36/'4-5_Prison and Probation 100K'!IY36*100</f>
        <v>1.795376291195278</v>
      </c>
      <c r="JE37" s="285">
        <f>'4-5_Prison and Probation 100K'!JD36/'4-5_Prison and Probation 100K'!IY36*100</f>
        <v>0</v>
      </c>
      <c r="JF37" s="285">
        <f>'4-5_Prison and Probation 100K'!JE36/'4-5_Prison and Probation 100K'!JC36*100</f>
        <v>100</v>
      </c>
      <c r="JG37" s="285" t="e">
        <f>'4-5_Prison and Probation 100K'!JF36/'4-5_Prison and Probation 100K'!JD36*100</f>
        <v>#DIV/0!</v>
      </c>
      <c r="JH37" s="285" t="e">
        <f>'4-5_Prison and Probation 100K'!JG36/'4-5_Prison and Probation 100K'!JC36*100</f>
        <v>#VALUE!</v>
      </c>
      <c r="JI37" s="285" t="e">
        <f>'4-5_Prison and Probation 100K'!JH36/'4-5_Prison and Probation 100K'!JD36*100</f>
        <v>#DIV/0!</v>
      </c>
      <c r="JJ37" s="285" t="e">
        <f>'4-5_Prison and Probation 100K'!JI36/'4-5_Prison and Probation 100K'!JC36*100</f>
        <v>#VALUE!</v>
      </c>
      <c r="JK37" s="285" t="e">
        <f>'4-5_Prison and Probation 100K'!JJ36/'4-5_Prison and Probation 100K'!JD36*100</f>
        <v>#DIV/0!</v>
      </c>
      <c r="JL37" s="285">
        <f>'4-5_Prison and Probation 100K'!JK36/'4-5_Prison and Probation 100K'!IZ36*100</f>
        <v>98.172258387581351</v>
      </c>
      <c r="JM37" s="285">
        <f>'4-5_Prison and Probation 100K'!JL36/'4-5_Prison and Probation 100K'!JA36*100</f>
        <v>100</v>
      </c>
      <c r="JN37" s="288" t="s">
        <v>3336</v>
      </c>
      <c r="JO37" s="285">
        <f>'4-5_Prison and Probation 100K'!JN36/'4-5_Prison and Probation 100K'!JK36*100</f>
        <v>0.99464422341239489</v>
      </c>
      <c r="JP37" s="285">
        <f>'4-5_Prison and Probation 100K'!JO36/'4-5_Prison and Probation 100K'!JL36</f>
        <v>0</v>
      </c>
      <c r="JQ37" s="285">
        <f>'4-5_Prison and Probation 100K'!JP36/'4-5_Prison and Probation 100K'!JK36*100</f>
        <v>58.556490691150231</v>
      </c>
      <c r="JR37" s="285">
        <f>'4-5_Prison and Probation 100K'!JQ36/'4-5_Prison and Probation 100K'!JL36*100</f>
        <v>0</v>
      </c>
      <c r="JS37" s="285" t="e">
        <f>'4-5_Prison and Probation 100K'!JR36/'4-5_Prison and Probation 100K'!JK36*100</f>
        <v>#VALUE!</v>
      </c>
      <c r="JT37" s="285">
        <f>'4-5_Prison and Probation 100K'!JS36/'4-5_Prison and Probation 100K'!JL36*100</f>
        <v>0</v>
      </c>
      <c r="JU37" s="288" t="s">
        <v>3336</v>
      </c>
      <c r="JV37" s="285">
        <f>'4-5_Prison and Probation 100K'!JU36/'4-5_Prison and Probation 100K'!JK36*100</f>
        <v>6.7329762815608261</v>
      </c>
      <c r="JW37" s="285">
        <f>'4-5_Prison and Probation 100K'!JV36/'4-5_Prison and Probation 100K'!JL36*100</f>
        <v>66.666666666666671</v>
      </c>
      <c r="JX37" s="285">
        <f>'4-5_Prison and Probation 100K'!JW36/'4-5_Prison and Probation 100K'!JK36*100</f>
        <v>7.5235909206835014</v>
      </c>
      <c r="JY37" s="285">
        <f>'4-5_Prison and Probation 100K'!JX36/'4-5_Prison and Probation 100K'!JL36*100</f>
        <v>0</v>
      </c>
      <c r="JZ37" s="285" t="e">
        <f>'4-5_Prison and Probation 100K'!JY36/'4-5_Prison and Probation 100K'!JK36*100</f>
        <v>#VALUE!</v>
      </c>
      <c r="KA37" s="285">
        <f>'4-5_Prison and Probation 100K'!JZ36/'4-5_Prison and Probation 100K'!JL36*100</f>
        <v>0</v>
      </c>
      <c r="KB37" s="288" t="s">
        <v>3336</v>
      </c>
      <c r="KC37" s="285">
        <f>'4-5_Prison and Probation 100K'!KB36/'4-5_Prison and Probation 100K'!JK36*100</f>
        <v>11.170619739862282</v>
      </c>
      <c r="KD37" s="285">
        <f>'4-5_Prison and Probation 100K'!KC36/'4-5_Prison and Probation 100K'!JL36*100</f>
        <v>15.277777777777779</v>
      </c>
      <c r="KE37" s="285">
        <f>'4-5_Prison and Probation 100K'!KD36/'4-5_Prison and Probation 100K'!JK36*100</f>
        <v>15.021678143330785</v>
      </c>
      <c r="KF37" s="285">
        <f>'4-5_Prison and Probation 100K'!KE36/'4-5_Prison and Probation 100K'!JL36*100</f>
        <v>18.055555555555557</v>
      </c>
      <c r="KG37" s="288" t="s">
        <v>3336</v>
      </c>
      <c r="KH37" s="285">
        <f>'4-5_Prison and Probation 100K'!KG36</f>
        <v>16.726655387184824</v>
      </c>
      <c r="KI37" s="285">
        <f>'4-5_Prison and Probation 100K'!KH36/'4-5_Prison and Probation 100K'!KG36*100</f>
        <v>7.8991596638655457</v>
      </c>
      <c r="KJ37" s="285" t="e">
        <f>'4-5_Prison and Probation 100K'!KI36/'4-5_Prison and Probation 100K'!KG36*100</f>
        <v>#VALUE!</v>
      </c>
      <c r="KK37" s="285">
        <f>'4-5_Prison and Probation 100K'!KJ36/'4-5_Prison and Probation 100K'!KG36*100</f>
        <v>0.16806722689075629</v>
      </c>
      <c r="KL37" s="285" t="e">
        <f>'4-5_Prison and Probation 100K'!KK36/'4-5_Prison and Probation 100K'!KJ36*100</f>
        <v>#VALUE!</v>
      </c>
      <c r="KM37" s="288" t="s">
        <v>3336</v>
      </c>
      <c r="KN37" s="285">
        <f>'4-5_Prison and Probation'!OZ36/G37*100</f>
        <v>42.491327088621617</v>
      </c>
      <c r="KO37" s="285">
        <f>'4-5_Prison and Probation 100K'!KN36/'4-5_Prison and Probation 100K'!KM36*100</f>
        <v>8.4353291432351973</v>
      </c>
      <c r="KP37" s="285" t="e">
        <f>'4-5_Prison and Probation 100K'!KO36/'4-5_Prison and Probation 100K'!KM36*100</f>
        <v>#VALUE!</v>
      </c>
      <c r="KQ37" s="285">
        <f>'4-5_Prison and Probation 100K'!KP36/'4-5_Prison and Probation 100K'!KM36*100</f>
        <v>0.23155805491233877</v>
      </c>
      <c r="KR37" s="285" t="e">
        <f>'4-5_Prison and Probation 100K'!KQ36/'4-5_Prison and Probation 100K'!KP36*100</f>
        <v>#VALUE!</v>
      </c>
      <c r="KS37" s="288" t="s">
        <v>3336</v>
      </c>
      <c r="KT37" s="285">
        <f>'4-5_Prison and Probation'!PF36/G37*100</f>
        <v>27.212441033268753</v>
      </c>
      <c r="KU37" s="285">
        <f>'4-5_Prison and Probation'!PG36/'4-5_Prison and Probation'!PF36*100</f>
        <v>93.130165289256198</v>
      </c>
      <c r="KV37" s="285">
        <f>'4-5_Prison and Probation'!PH36/'4-5_Prison and Probation'!PF36*100</f>
        <v>0.46487603305785125</v>
      </c>
      <c r="KW37" s="285">
        <f>'4-5_Prison and Probation'!PI36/'4-5_Prison and Probation'!PF36*100</f>
        <v>1.7045454545454544</v>
      </c>
      <c r="KX37" s="285">
        <f>'4-5_Prison and Probation'!PJ36/'4-5_Prison and Probation'!PF36*100</f>
        <v>4.0289256198347108</v>
      </c>
      <c r="KY37" s="285">
        <f>'4-5_Prison and Probation'!PK36/'4-5_Prison and Probation'!PF36*100</f>
        <v>0.30991735537190085</v>
      </c>
      <c r="KZ37" s="285">
        <f>'4-5_Prison and Probation'!PL36/'4-5_Prison and Probation'!PF36*100</f>
        <v>0.36157024793388431</v>
      </c>
      <c r="LA37" s="288" t="s">
        <v>3336</v>
      </c>
      <c r="LB37" s="285">
        <f>'4-5_Prison and Probation'!PN36/G37*100</f>
        <v>16.726655387184824</v>
      </c>
      <c r="LC37" s="285">
        <f>'4-5_Prison and Probation'!PO36/G37*100</f>
        <v>42.491327088621617</v>
      </c>
      <c r="LD37" s="288" t="s">
        <v>3336</v>
      </c>
      <c r="LE37" s="285">
        <f>'4-5_Prison and Probation 100K'!LD36/'4-5_Prison and Probation 100K'!LA36*100</f>
        <v>23.69747899159664</v>
      </c>
      <c r="LF37" s="285">
        <f>'4-5_Prison and Probation 100K'!LE36/'4-5_Prison and Probation 100K'!LB36*100</f>
        <v>18.127687727423091</v>
      </c>
      <c r="LG37" s="285" t="e">
        <f>'4-5_Prison and Probation 100K'!LF36/'4-5_Prison and Probation 100K'!LA36*100</f>
        <v>#VALUE!</v>
      </c>
      <c r="LH37" s="285" t="e">
        <f>'4-5_Prison and Probation 100K'!LG36/'4-5_Prison and Probation 100K'!LB36*100</f>
        <v>#VALUE!</v>
      </c>
      <c r="LI37" s="285" t="e">
        <f>'4-5_Prison and Probation 100K'!LH36/'4-5_Prison and Probation 100K'!LA36*100</f>
        <v>#VALUE!</v>
      </c>
      <c r="LJ37" s="285" t="e">
        <f>'4-5_Prison and Probation 100K'!LI36/'4-5_Prison and Probation 100K'!LB36*100</f>
        <v>#VALUE!</v>
      </c>
      <c r="LK37" s="288" t="s">
        <v>3336</v>
      </c>
      <c r="LL37" s="285" t="e">
        <f>'4-5_Prison and Probation 100K'!LK36/'4-5_Prison and Probation 100K'!LA36*100</f>
        <v>#VALUE!</v>
      </c>
      <c r="LM37" s="285" t="e">
        <f>'4-5_Prison and Probation 100K'!LL36/'4-5_Prison and Probation 100K'!LB36*100</f>
        <v>#VALUE!</v>
      </c>
      <c r="LN37" s="285">
        <f>'4-5_Prison and Probation 100K'!LM36/'4-5_Prison and Probation 100K'!LA36*100</f>
        <v>12.941176470588234</v>
      </c>
      <c r="LO37" s="285">
        <f>'4-5_Prison and Probation 100K'!LN36/'4-5_Prison and Probation 100K'!LB36*100</f>
        <v>16.606020509427719</v>
      </c>
      <c r="LP37" s="285">
        <f>'4-5_Prison and Probation 100K'!LO36/'4-5_Prison and Probation 100K'!LA36*100</f>
        <v>33.02521008403361</v>
      </c>
      <c r="LQ37" s="285">
        <f>'4-5_Prison and Probation 100K'!LP36/'4-5_Prison and Probation 100K'!LB36*100</f>
        <v>42.209725438306315</v>
      </c>
      <c r="LR37" s="288" t="s">
        <v>3336</v>
      </c>
      <c r="LS37" s="285">
        <f>'4-5_Prison and Probation 100K'!LR36/'4-5_Prison and Probation 100K'!LA36*100</f>
        <v>27.983193277310924</v>
      </c>
      <c r="LT37" s="285">
        <f>'4-5_Prison and Probation 100K'!LS36/'4-5_Prison and Probation 100K'!LB36*100</f>
        <v>22.097254383063184</v>
      </c>
      <c r="LU37" s="285" t="e">
        <f>'4-5_Prison and Probation 100K'!LT36/'4-5_Prison and Probation 100K'!LA36*100</f>
        <v>#VALUE!</v>
      </c>
      <c r="LV37" s="285" t="e">
        <f>'4-5_Prison and Probation 100K'!LU36/'4-5_Prison and Probation 100K'!LB36*100</f>
        <v>#VALUE!</v>
      </c>
      <c r="LW37" s="285" t="e">
        <f>'4-5_Prison and Probation 100K'!LV36/'4-5_Prison and Probation 100K'!LA36*100</f>
        <v>#VALUE!</v>
      </c>
      <c r="LX37" s="285" t="e">
        <f>'4-5_Prison and Probation 100K'!LW36/'4-5_Prison and Probation 100K'!LB36*100</f>
        <v>#VALUE!</v>
      </c>
      <c r="LY37" s="288" t="s">
        <v>3336</v>
      </c>
      <c r="LZ37" s="285" t="e">
        <f>'4-5_Prison and Probation 100K'!LY36/'4-5_Prison and Probation 100K'!LA36*100</f>
        <v>#VALUE!</v>
      </c>
      <c r="MA37" s="285" t="e">
        <f>'4-5_Prison and Probation 100K'!LZ36/'4-5_Prison and Probation 100K'!LB36*100</f>
        <v>#VALUE!</v>
      </c>
      <c r="MB37" s="285">
        <f>'4-5_Prison and Probation 100K'!MA36/'4-5_Prison and Probation 100K'!LA36*100</f>
        <v>8.4033613445378144E-2</v>
      </c>
      <c r="MC37" s="285">
        <f>'4-5_Prison and Probation 100K'!MB36/'4-5_Prison and Probation 100K'!LB36*100</f>
        <v>0.13231888852133641</v>
      </c>
      <c r="MD37" s="285">
        <f>'4-5_Prison and Probation 100K'!MC36/'4-5_Prison and Probation 100K'!LA36*100</f>
        <v>2.26890756302521</v>
      </c>
      <c r="ME37" s="285">
        <f>'4-5_Prison and Probation 100K'!MD36/'4-5_Prison and Probation 100K'!LB36*100</f>
        <v>0.8269930532583526</v>
      </c>
      <c r="MF37" s="288" t="s">
        <v>3336</v>
      </c>
      <c r="MG37" s="285">
        <f>'4-5_Prison and Probation 100K'!MF36</f>
        <v>27.212441033268753</v>
      </c>
      <c r="MH37" s="285">
        <f>'4-5_Prison and Probation 100K'!MG36/'4-5_Prison and Probation 100K'!MF36*100</f>
        <v>93.130165289256212</v>
      </c>
      <c r="MI37" s="285">
        <f>'4-5_Prison and Probation 100K'!MH36/'4-5_Prison and Probation 100K'!MF36*100</f>
        <v>0.46487603305785125</v>
      </c>
      <c r="MJ37" s="285">
        <f>'4-5_Prison and Probation 100K'!MI36/'4-5_Prison and Probation 100K'!MF36*100</f>
        <v>1.7045454545454548</v>
      </c>
      <c r="MK37" s="285">
        <f>'4-5_Prison and Probation 100K'!MJ36/'4-5_Prison and Probation 100K'!MF36*100</f>
        <v>4.0289256198347108</v>
      </c>
      <c r="ML37" s="285">
        <f>'4-5_Prison and Probation 100K'!MK36/'4-5_Prison and Probation 100K'!MF36*100</f>
        <v>0.30991735537190085</v>
      </c>
      <c r="MM37" s="285">
        <f>'4-5_Prison and Probation 100K'!ML36/'4-5_Prison and Probation 100K'!MF36*100</f>
        <v>0.36157024793388437</v>
      </c>
      <c r="MN37" s="288" t="s">
        <v>3336</v>
      </c>
      <c r="MO37" s="285">
        <f>'4-5_Prison and Probation 100K'!MN36</f>
        <v>0.99797691805892652</v>
      </c>
      <c r="MP37" s="288" t="s">
        <v>3336</v>
      </c>
      <c r="MQ37" s="285">
        <f>'4-5_Prison and Probation 100K'!MP36/'4-5_Prison and Probation 100K'!MN36*100</f>
        <v>1.408450704225352</v>
      </c>
      <c r="MR37" s="285" t="e">
        <f>'4-5_Prison and Probation 100K'!MQ36/'4-5_Prison and Probation 100K'!MN36*100</f>
        <v>#VALUE!</v>
      </c>
      <c r="MS37" s="285">
        <f>'4-5_Prison and Probation 100K'!MR36/'4-5_Prison and Probation 100K'!MN36*100</f>
        <v>2.816901408450704</v>
      </c>
      <c r="MT37" s="285">
        <f>'4-5_Prison and Probation 100K'!MS36/'4-5_Prison and Probation 100K'!MN36*100</f>
        <v>84.507042253521121</v>
      </c>
      <c r="MU37" s="288" t="s">
        <v>3336</v>
      </c>
      <c r="MV37" s="285" t="e">
        <f>'4-5_Prison and Probation 100K'!MU36/'4-5_Prison and Probation 100K'!MN36*100</f>
        <v>#VALUE!</v>
      </c>
      <c r="MW37" s="285" t="e">
        <f>'4-5_Prison and Probation 100K'!MV36/'4-5_Prison and Probation 100K'!MN36*100</f>
        <v>#VALUE!</v>
      </c>
      <c r="MX37" s="285" t="e">
        <f>'4-5_Prison and Probation 100K'!MW36/'4-5_Prison and Probation 100K'!MN36*100</f>
        <v>#VALUE!</v>
      </c>
      <c r="MY37" s="285">
        <f>'4-5_Prison and Probation 100K'!MX36/'4-5_Prison and Probation 100K'!MN36*100</f>
        <v>11.267605633802816</v>
      </c>
      <c r="MZ37" s="288" t="s">
        <v>3336</v>
      </c>
      <c r="NA37" s="285">
        <f>'4-5_Prison and Probation 100K'!MZ36</f>
        <v>22.644236830886346</v>
      </c>
      <c r="NB37" s="285" t="e">
        <f>'4-5_Prison and Probation 100K'!NA36/'4-5_Prison and Probation 100K'!MZ36*100</f>
        <v>#VALUE!</v>
      </c>
      <c r="NC37" s="285">
        <f>'4-5_Prison and Probation 100K'!NB36/'4-5_Prison and Probation 100K'!MZ36*100</f>
        <v>62.197392923649907</v>
      </c>
      <c r="ND37" s="285">
        <f>'4-5_Prison and Probation 100K'!NC36/'4-5_Prison and Probation 100K'!MZ36*100</f>
        <v>37.802607076350093</v>
      </c>
      <c r="NG37" s="133" t="e">
        <f t="shared" si="0"/>
        <v>#VALUE!</v>
      </c>
      <c r="NH37" s="285" t="e">
        <f>'4-5_Prison and Probation'!HG36/'4-5_Prison and Probation'!$HA36*100</f>
        <v>#VALUE!</v>
      </c>
      <c r="NI37" s="285" t="e">
        <f>'4-5_Prison and Probation'!HM36/'4-5_Prison and Probation'!$HA36*100</f>
        <v>#VALUE!</v>
      </c>
      <c r="NJ37" s="285" t="e">
        <f>'4-5_Prison and Probation'!HS36/'4-5_Prison and Probation'!$HA36*100</f>
        <v>#VALUE!</v>
      </c>
      <c r="NK37" s="285" t="e">
        <f>'4-5_Prison and Probation'!HY36/'4-5_Prison and Probation'!$HA36*100</f>
        <v>#VALUE!</v>
      </c>
      <c r="NL37" s="285" t="e">
        <f>'4-5_Prison and Probation'!IE36/'4-5_Prison and Probation'!$HA36*100</f>
        <v>#VALUE!</v>
      </c>
      <c r="NM37" s="285" t="e">
        <f>'4-5_Prison and Probation'!IK36/'4-5_Prison and Probation'!$HA36*100</f>
        <v>#VALUE!</v>
      </c>
      <c r="NN37" s="285" t="e">
        <f>'4-5_Prison and Probation'!IQ36/'4-5_Prison and Probation'!$HA36*100</f>
        <v>#VALUE!</v>
      </c>
      <c r="NO37" s="285" t="e">
        <f>'4-5_Prison and Probation'!IW36/'4-5_Prison and Probation'!$HA36*100</f>
        <v>#VALUE!</v>
      </c>
      <c r="NP37" s="285" t="e">
        <f>'4-5_Prison and Probation'!JC36/'4-5_Prison and Probation'!$HA36*100</f>
        <v>#VALUE!</v>
      </c>
      <c r="NQ37" s="285" t="e">
        <f>'4-5_Prison and Probation'!JI36/'4-5_Prison and Probation'!$HA36*100</f>
        <v>#VALUE!</v>
      </c>
      <c r="NR37" s="285" t="e">
        <f>'4-5_Prison and Probation'!JO36/'4-5_Prison and Probation'!$HA36*100</f>
        <v>#VALUE!</v>
      </c>
      <c r="NU37" s="285" t="e">
        <f>'4-5_Prison and Probation'!HA36/'4-5_Prison and Probation 100K'!$G36*100</f>
        <v>#VALUE!</v>
      </c>
      <c r="NV37" s="285">
        <f>'4-5_Prison and Probation'!HG36/'4-5_Prison and Probation 100K'!$G36*100</f>
        <v>1.8835057326745934</v>
      </c>
      <c r="NW37" s="285">
        <f>'4-5_Prison and Probation'!HM36/'4-5_Prison and Probation 100K'!$G36*100</f>
        <v>10.345225516779857</v>
      </c>
      <c r="NX37" s="285">
        <f>'4-5_Prison and Probation'!HS36/'4-5_Prison and Probation 100K'!$G36*100</f>
        <v>1.9397297843962231</v>
      </c>
      <c r="NY37" s="285" t="e">
        <f>'4-5_Prison and Probation'!HY36/'4-5_Prison and Probation 100K'!$G36*100</f>
        <v>#VALUE!</v>
      </c>
      <c r="NZ37" s="285">
        <f>'4-5_Prison and Probation'!IE36/'4-5_Prison and Probation 100K'!$G36*100</f>
        <v>4.3995320472175203</v>
      </c>
      <c r="OA37" s="285">
        <f>'4-5_Prison and Probation'!IK36/'4-5_Prison and Probation 100K'!$G36*100</f>
        <v>2.5722503662645568</v>
      </c>
      <c r="OB37" s="285">
        <f>'4-5_Prison and Probation'!IQ36/'4-5_Prison and Probation 100K'!$G36*100</f>
        <v>0.59035254307711138</v>
      </c>
      <c r="OC37" s="285">
        <f>'4-5_Prison and Probation'!IW36/'4-5_Prison and Probation 100K'!$G36*100</f>
        <v>16.164414869968528</v>
      </c>
      <c r="OD37" s="285">
        <f>'4-5_Prison and Probation'!JC36/'4-5_Prison and Probation 100K'!$G36*100</f>
        <v>26.228520128140236</v>
      </c>
      <c r="OE37" s="285">
        <f>'4-5_Prison and Probation'!JI36/'4-5_Prison and Probation 100K'!$G36*100</f>
        <v>1.8553937068137787</v>
      </c>
      <c r="OF37" s="285">
        <f>'4-5_Prison and Probation'!JO36/'4-5_Prison and Probation 100K'!$G36*100</f>
        <v>23.712493813597309</v>
      </c>
      <c r="OI37" s="133">
        <f>10000/'4-5_Prison and Probation'!$AJ36*'4-5_Prison and Probation'!DW36</f>
        <v>57.507987220447284</v>
      </c>
      <c r="OJ37" s="133">
        <f>10000/'4-5_Prison and Probation'!$AJ36*'4-5_Prison and Probation'!DX36</f>
        <v>82.154267457781827</v>
      </c>
      <c r="OK37" s="133">
        <f>10000/'4-5_Prison and Probation'!$AJ36*'4-5_Prison and Probation'!DY36</f>
        <v>62.984938384299404</v>
      </c>
      <c r="OL37" s="133">
        <f>10000/'4-5_Prison and Probation'!$AJ36*'4-5_Prison and Probation'!DZ36</f>
        <v>33.774532177088084</v>
      </c>
      <c r="OM37" s="133">
        <f>10000/'4-5_Prison and Probation'!$AJ36*'4-5_Prison and Probation'!EA36</f>
        <v>55.682336832496574</v>
      </c>
      <c r="ON37" s="133">
        <f>10000/'4-5_Prison and Probation'!$AJ36*'4-5_Prison and Probation'!EB36</f>
        <v>43.815609310816974</v>
      </c>
      <c r="OP37" s="133">
        <f>'4-5_Prison and Probation'!ED36/'4-5_Prison and Probation'!DW36*100</f>
        <v>6.3492063492063489</v>
      </c>
      <c r="OQ37" s="133">
        <f>'4-5_Prison and Probation'!EE36/'4-5_Prison and Probation'!DX36*100</f>
        <v>7.7777777777777777</v>
      </c>
      <c r="OR37" s="133">
        <f>'4-5_Prison and Probation'!EF36/'4-5_Prison and Probation'!DY36*100</f>
        <v>8.695652173913043</v>
      </c>
      <c r="OS37" s="133">
        <f>'4-5_Prison and Probation'!EG36/'4-5_Prison and Probation'!DZ36*100</f>
        <v>5.4054054054054053</v>
      </c>
      <c r="OT37" s="133">
        <f>'4-5_Prison and Probation'!EH36/'4-5_Prison and Probation'!EA36*100</f>
        <v>16.393442622950818</v>
      </c>
      <c r="OU37" s="133">
        <f>'4-5_Prison and Probation'!EI36/'4-5_Prison and Probation'!EB36*100</f>
        <v>16.666666666666664</v>
      </c>
      <c r="OW37" s="133" t="e">
        <f>'4-5_Prison and Probation'!EK36/'4-5_Prison and Probation'!ED36*100</f>
        <v>#VALUE!</v>
      </c>
      <c r="OX37" s="133" t="e">
        <f>'4-5_Prison and Probation'!EL36/'4-5_Prison and Probation'!EE36*100</f>
        <v>#VALUE!</v>
      </c>
      <c r="OY37" s="133" t="e">
        <f>'4-5_Prison and Probation'!EM36/'4-5_Prison and Probation'!EF36*100</f>
        <v>#VALUE!</v>
      </c>
      <c r="OZ37" s="133" t="e">
        <f>'4-5_Prison and Probation'!EN36/'4-5_Prison and Probation'!EG36*100</f>
        <v>#VALUE!</v>
      </c>
      <c r="PA37" s="133" t="e">
        <f>'4-5_Prison and Probation'!EO36/'4-5_Prison and Probation'!EH36*100</f>
        <v>#VALUE!</v>
      </c>
      <c r="PB37" s="133" t="e">
        <f>'4-5_Prison and Probation'!EP36/'4-5_Prison and Probation'!EI36*100</f>
        <v>#VALUE!</v>
      </c>
      <c r="PC37" s="133"/>
      <c r="PF37" s="285">
        <f>'4-5_Prison and Probation'!$AO36/'4-5_Prison and Probation'!LF36</f>
        <v>4.6480836236933794</v>
      </c>
      <c r="PG37" s="285" t="e">
        <f>'4-5_Prison and Probation'!$AO36/'4-5_Prison and Probation'!LH36</f>
        <v>#VALUE!</v>
      </c>
      <c r="PH37" s="285">
        <f>'4-5_Prison and Probation'!$AO36/'4-5_Prison and Probation'!LK36</f>
        <v>40.424242424242422</v>
      </c>
      <c r="PI37" s="285">
        <f>'4-5_Prison and Probation'!$AO36/'4-5_Prison and Probation'!LM36</f>
        <v>36.17627118644068</v>
      </c>
      <c r="PJ37" s="285" t="e">
        <f>'4-5_Prison and Probation'!$AO36/'4-5_Prison and Probation'!LO36</f>
        <v>#VALUE!</v>
      </c>
      <c r="PK37" s="285">
        <f>'4-5_Prison and Probation'!$AO36/'4-5_Prison and Probation'!LR36</f>
        <v>24.365296803652967</v>
      </c>
      <c r="PO37" s="133">
        <f>'4-5_Prison and Probation'!KP36/'4-5_Prison and Probation 100K'!H36*100</f>
        <v>56.441351585247354</v>
      </c>
      <c r="PP37" s="133">
        <f>'4-5_Prison and Probation'!KS36/'4-5_Prison and Probation'!KP36*100</f>
        <v>1.8277416124186281</v>
      </c>
      <c r="PQ37" s="133">
        <f>'4-5_Prison and Probation'!LA36/'4-5_Prison and Probation'!KP36*100</f>
        <v>98.172258387581365</v>
      </c>
      <c r="PR37" s="133">
        <f>'4-5_Prison and Probation'!KQ36/'4-5_Prison and Probation 100K'!H36*100</f>
        <v>1.0174705343359562</v>
      </c>
      <c r="PS37" s="133">
        <f>'4-5_Prison and Probation'!KT36/'4-5_Prison and Probation'!KQ36*100</f>
        <v>0</v>
      </c>
      <c r="PT37" s="133">
        <f>'4-5_Prison and Probation'!LB36/'4-5_Prison and Probation'!KQ36*100</f>
        <v>100</v>
      </c>
      <c r="PX37" s="133">
        <f>'4-5_Prison and Probation'!LG36/'4-5_Prison and Probation'!$KQ36*100</f>
        <v>0</v>
      </c>
      <c r="PY37" s="133">
        <f>'4-5_Prison and Probation'!LI36/'4-5_Prison and Probation'!$KQ36*100</f>
        <v>0</v>
      </c>
      <c r="PZ37" s="133">
        <f>'4-5_Prison and Probation'!LL36/'4-5_Prison and Probation'!$KQ36*100</f>
        <v>66.666666666666657</v>
      </c>
      <c r="QA37" s="133">
        <f>'4-5_Prison and Probation'!LN36/'4-5_Prison and Probation'!$KQ36*100</f>
        <v>0</v>
      </c>
      <c r="QB37" s="133">
        <f>'4-5_Prison and Probation'!LP36/'4-5_Prison and Probation'!$KQ36*100</f>
        <v>0</v>
      </c>
      <c r="QC37" s="133">
        <f>'4-5_Prison and Probation'!LS36/'4-5_Prison and Probation'!$KQ36*100</f>
        <v>15.277777777777779</v>
      </c>
    </row>
    <row r="38" spans="1:445" ht="21" customHeight="1">
      <c r="A38" s="285">
        <v>36</v>
      </c>
      <c r="B38" s="292" t="s">
        <v>59</v>
      </c>
      <c r="C38" s="248">
        <v>5392.4459999999999</v>
      </c>
      <c r="D38" s="248">
        <v>5404.3220000000001</v>
      </c>
      <c r="E38" s="248">
        <v>5410.8360000000002</v>
      </c>
      <c r="F38" s="248">
        <v>5415.9489999999996</v>
      </c>
      <c r="G38" s="248">
        <v>5421.3490000000002</v>
      </c>
      <c r="H38" s="248">
        <v>5426.2520000000004</v>
      </c>
      <c r="I38" s="288" t="s">
        <v>3336</v>
      </c>
      <c r="J38" s="133">
        <f>'4-5_Prison and Probation 100K'!J37</f>
        <v>195.18044316067329</v>
      </c>
      <c r="K38" s="133">
        <f>'4-5_Prison and Probation 100K'!K37</f>
        <v>200.76523937692832</v>
      </c>
      <c r="L38" s="133">
        <f>'4-5_Prison and Probation 100K'!L37</f>
        <v>180.24941062711935</v>
      </c>
      <c r="M38" s="133">
        <f>'4-5_Prison and Probation 100K'!M37</f>
        <v>185.00912767088465</v>
      </c>
      <c r="N38" s="133">
        <f>'4-5_Prison and Probation 100K'!N37</f>
        <v>182.85116859290923</v>
      </c>
      <c r="O38" s="133">
        <f>'4-5_Prison and Probation 100K'!O37</f>
        <v>184.19712169652274</v>
      </c>
      <c r="P38" s="346">
        <f t="shared" si="1"/>
        <v>-5.6272653582966967</v>
      </c>
      <c r="Q38" s="288" t="s">
        <v>3336</v>
      </c>
      <c r="R38" s="133">
        <f>'4-5_Prison and Probation 100K'!R37/'4-5_Prison and Probation 100K'!J37*100</f>
        <v>13.368171021377673</v>
      </c>
      <c r="S38" s="133">
        <f>'4-5_Prison and Probation 100K'!S37/'4-5_Prison and Probation 100K'!K37*100</f>
        <v>12.055299539170505</v>
      </c>
      <c r="T38" s="133">
        <f>'4-5_Prison and Probation 100K'!T37/'4-5_Prison and Probation 100K'!L37*100</f>
        <v>12.467958576848151</v>
      </c>
      <c r="U38" s="133">
        <f>'4-5_Prison and Probation 100K'!U37/'4-5_Prison and Probation 100K'!M37*100</f>
        <v>13.163672654690616</v>
      </c>
      <c r="V38" s="133">
        <f>'4-5_Prison and Probation 100K'!V37/'4-5_Prison and Probation 100K'!N37*100</f>
        <v>13.578129728639162</v>
      </c>
      <c r="W38" s="133">
        <f>'4-5_Prison and Probation 100K'!W37/'4-5_Prison and Probation 100K'!O37*100</f>
        <v>14.387193596798397</v>
      </c>
      <c r="X38" s="346">
        <f t="shared" si="2"/>
        <v>7.6227523854322072</v>
      </c>
      <c r="Y38" s="288" t="s">
        <v>3336</v>
      </c>
      <c r="Z38" s="285">
        <f>'4-5_Prison and Probation 100K'!Z37/'4-5_Prison and Probation 100K'!J37*100</f>
        <v>6.0047505938242285</v>
      </c>
      <c r="AA38" s="285">
        <f>'4-5_Prison and Probation 100K'!AA37/'4-5_Prison and Probation 100K'!K37*100</f>
        <v>6.2672811059907838</v>
      </c>
      <c r="AB38" s="285">
        <f>'4-5_Prison and Probation 100K'!AB37/'4-5_Prison and Probation 100K'!L37*100</f>
        <v>6.4492976520045113</v>
      </c>
      <c r="AC38" s="285">
        <f>'4-5_Prison and Probation 100K'!AC37/'4-5_Prison and Probation 100K'!M37*100</f>
        <v>6.7664670658682633</v>
      </c>
      <c r="AD38" s="285">
        <f>'4-5_Prison and Probation 100K'!AD37/'4-5_Prison and Probation 100K'!N37*100</f>
        <v>6.5469585392918406</v>
      </c>
      <c r="AE38" s="285">
        <f>'4-5_Prison and Probation 100K'!AE37/'4-5_Prison and Probation 100K'!O37*100</f>
        <v>6.9234617308654336</v>
      </c>
      <c r="AF38" s="346">
        <f t="shared" si="3"/>
        <v>15.299738476833355</v>
      </c>
      <c r="AG38" s="288" t="s">
        <v>3336</v>
      </c>
      <c r="AH38" s="285">
        <f>'4-5_Prison and Probation 100K'!AH37/'4-5_Prison and Probation 100K'!J37*100</f>
        <v>1.8432304038004752</v>
      </c>
      <c r="AI38" s="285">
        <f>'4-5_Prison and Probation 100K'!AI37/'4-5_Prison and Probation 100K'!K37*100</f>
        <v>1.8986175115207373</v>
      </c>
      <c r="AJ38" s="285">
        <f>'4-5_Prison and Probation 100K'!AJ37/'4-5_Prison and Probation 100K'!L37*100</f>
        <v>1.9276120168153392</v>
      </c>
      <c r="AK38" s="285">
        <f>'4-5_Prison and Probation 100K'!AK37/'4-5_Prison and Probation 100K'!M37*100</f>
        <v>1.7664670658682637</v>
      </c>
      <c r="AL38" s="285">
        <f>'4-5_Prison and Probation 100K'!AL37/'4-5_Prison and Probation 100K'!N37*100</f>
        <v>1.8561484918793507</v>
      </c>
      <c r="AM38" s="285">
        <f>'4-5_Prison and Probation 100K'!AM37/'4-5_Prison and Probation 100K'!O37*100</f>
        <v>2.1110555277638823</v>
      </c>
      <c r="AN38" s="346">
        <f t="shared" si="4"/>
        <v>14.53020324595289</v>
      </c>
      <c r="AO38" s="288" t="s">
        <v>3336</v>
      </c>
      <c r="AP38" s="133">
        <f>'4-5_Prison and Probation 100K'!AP37/'4-5_Prison and Probation 100K'!AH37*100</f>
        <v>41.75257731958763</v>
      </c>
      <c r="AQ38" s="133">
        <f>'4-5_Prison and Probation 100K'!AQ37/'4-5_Prison and Probation 100K'!AI37*100</f>
        <v>48.058252427184463</v>
      </c>
      <c r="AR38" s="133">
        <f>'4-5_Prison and Probation 100K'!AR37/'4-5_Prison and Probation 100K'!AJ37*100</f>
        <v>56.382978723404243</v>
      </c>
      <c r="AS38" s="133">
        <f>'4-5_Prison and Probation 100K'!AS37/'4-5_Prison and Probation 100K'!AK37*100</f>
        <v>43.502824858757059</v>
      </c>
      <c r="AT38" s="133">
        <f>'4-5_Prison and Probation 100K'!AT37/'4-5_Prison and Probation 100K'!AL37*100</f>
        <v>47.826086956521742</v>
      </c>
      <c r="AU38" s="133">
        <f>'4-5_Prison and Probation 100K'!AU37/'4-5_Prison and Probation 100K'!AM37*100</f>
        <v>60.189573459715639</v>
      </c>
      <c r="AV38" s="346">
        <f t="shared" si="20"/>
        <v>44.157743841788061</v>
      </c>
      <c r="AW38" s="288" t="s">
        <v>3336</v>
      </c>
      <c r="AX38" s="285">
        <f>'4-5_Prison and Probation 100K'!AX37/'4-5_Prison and Probation 100K'!J37*100</f>
        <v>0.86460807600950118</v>
      </c>
      <c r="AY38" s="285">
        <f>'4-5_Prison and Probation 100K'!AY37/'4-5_Prison and Probation 100K'!K37*100</f>
        <v>0.99539170506912444</v>
      </c>
      <c r="AZ38" s="285">
        <f>'4-5_Prison and Probation 100K'!AZ37/'4-5_Prison and Probation 100K'!L37*100</f>
        <v>0.65620834614990264</v>
      </c>
      <c r="BA38" s="285">
        <f>'4-5_Prison and Probation 100K'!BA37/'4-5_Prison and Probation 100K'!M37*100</f>
        <v>0.49900199600798395</v>
      </c>
      <c r="BB38" s="285">
        <f>'4-5_Prison and Probation 100K'!BB37/'4-5_Prison and Probation 100K'!N37*100</f>
        <v>0.63552910319782119</v>
      </c>
      <c r="BC38" s="285">
        <f>'4-5_Prison and Probation 100K'!BC37/'4-5_Prison and Probation 100K'!O37*100</f>
        <v>0.4602301150575287</v>
      </c>
      <c r="BD38" s="346">
        <f t="shared" si="5"/>
        <v>-46.770088340873741</v>
      </c>
      <c r="BE38" s="288" t="s">
        <v>3336</v>
      </c>
      <c r="BF38" s="133">
        <f>'4-5_Prison and Probation 100K'!BF37</f>
        <v>138.30458385675072</v>
      </c>
      <c r="BG38" s="133">
        <f>'4-5_Prison and Probation 100K'!BG37</f>
        <v>167.05148212856301</v>
      </c>
      <c r="BH38" s="133">
        <f>'4-5_Prison and Probation 100K'!BH37</f>
        <v>148.33197679619192</v>
      </c>
      <c r="BI38" s="133">
        <f>'4-5_Prison and Probation 100K'!BI37</f>
        <v>166.10200723825133</v>
      </c>
      <c r="BJ38" s="133">
        <f>'4-5_Prison and Probation 100K'!BJ37</f>
        <v>156.08661239112257</v>
      </c>
      <c r="BK38" s="338">
        <f>'4-5_Prison and Probation 100K'!BK37</f>
        <v>159.33649966864789</v>
      </c>
      <c r="BL38" s="346">
        <f t="shared" si="21"/>
        <v>15.206954986886771</v>
      </c>
      <c r="BM38" s="288" t="s">
        <v>3336</v>
      </c>
      <c r="BN38" s="133">
        <f>'4-5_Prison and Probation 100K'!BN37/'4-5_Prison and Probation 100K'!BF37*100</f>
        <v>39.89005095199785</v>
      </c>
      <c r="BO38" s="133">
        <f>'4-5_Prison and Probation 100K'!BO37/'4-5_Prison and Probation 100K'!BG37*100</f>
        <v>31.933983163491362</v>
      </c>
      <c r="BP38" s="133">
        <f>'4-5_Prison and Probation 100K'!BP37/'4-5_Prison and Probation 100K'!BH37*100</f>
        <v>36.169947670072268</v>
      </c>
      <c r="BQ38" s="133">
        <f>'4-5_Prison and Probation 100K'!BQ37/'4-5_Prison and Probation 100K'!BI37*100</f>
        <v>35.593597154290798</v>
      </c>
      <c r="BR38" s="133">
        <f>'4-5_Prison and Probation 100K'!BR37/'4-5_Prison and Probation 100K'!BJ37*100</f>
        <v>35.26353108012291</v>
      </c>
      <c r="BS38" s="338">
        <f>'4-5_Prison and Probation 100K'!BS37/'4-5_Prison and Probation 100K'!BK37*100</f>
        <v>36.90145732130464</v>
      </c>
      <c r="BT38" s="346">
        <f t="shared" si="22"/>
        <v>-7.492077747129386</v>
      </c>
      <c r="BU38" s="288" t="s">
        <v>3336</v>
      </c>
      <c r="BV38" s="285" t="e">
        <f>'4-5_Prison and Probation 100K'!BV37/'4-5_Prison and Probation 100K'!BF37*100</f>
        <v>#VALUE!</v>
      </c>
      <c r="BW38" s="285" t="e">
        <f>'4-5_Prison and Probation 100K'!BW37/'4-5_Prison and Probation 100K'!BG37*100</f>
        <v>#VALUE!</v>
      </c>
      <c r="BX38" s="285" t="e">
        <f>'4-5_Prison and Probation 100K'!BX37/'4-5_Prison and Probation 100K'!BH37*100</f>
        <v>#VALUE!</v>
      </c>
      <c r="BY38" s="285" t="e">
        <f>'4-5_Prison and Probation 100K'!BY37/'4-5_Prison and Probation 100K'!BI37*100</f>
        <v>#VALUE!</v>
      </c>
      <c r="BZ38" s="285" t="e">
        <f>'4-5_Prison and Probation 100K'!BZ37/'4-5_Prison and Probation 100K'!BJ37*100</f>
        <v>#VALUE!</v>
      </c>
      <c r="CA38" s="285" t="e">
        <f>'4-5_Prison and Probation 100K'!CA37/'4-5_Prison and Probation 100K'!BK37*100</f>
        <v>#VALUE!</v>
      </c>
      <c r="CB38" s="346" t="e">
        <f t="shared" si="6"/>
        <v>#VALUE!</v>
      </c>
      <c r="CC38" s="288" t="s">
        <v>3336</v>
      </c>
      <c r="CD38" s="285" t="e">
        <f>'4-5_Prison and Probation 100K'!CD37/'4-5_Prison and Probation 100K'!BF37*100</f>
        <v>#VALUE!</v>
      </c>
      <c r="CE38" s="285" t="e">
        <f>'4-5_Prison and Probation 100K'!CE37/'4-5_Prison and Probation 100K'!BG37*100</f>
        <v>#VALUE!</v>
      </c>
      <c r="CF38" s="285" t="e">
        <f>'4-5_Prison and Probation 100K'!CF37/'4-5_Prison and Probation 100K'!BH37*100</f>
        <v>#VALUE!</v>
      </c>
      <c r="CG38" s="285" t="e">
        <f>'4-5_Prison and Probation 100K'!CG37/'4-5_Prison and Probation 100K'!BI37*100</f>
        <v>#VALUE!</v>
      </c>
      <c r="CH38" s="285" t="e">
        <f>'4-5_Prison and Probation 100K'!CH37/'4-5_Prison and Probation 100K'!BJ37*100</f>
        <v>#VALUE!</v>
      </c>
      <c r="CI38" s="285" t="e">
        <f>'4-5_Prison and Probation 100K'!CI37/'4-5_Prison and Probation 100K'!BK37*100</f>
        <v>#VALUE!</v>
      </c>
      <c r="CJ38" s="346" t="e">
        <f t="shared" si="7"/>
        <v>#VALUE!</v>
      </c>
      <c r="CK38" s="288" t="s">
        <v>3336</v>
      </c>
      <c r="CL38" s="285" t="e">
        <f>'4-5_Prison and Probation 100K'!CL37/'4-5_Prison and Probation 100K'!CD37*100</f>
        <v>#VALUE!</v>
      </c>
      <c r="CM38" s="285" t="e">
        <f>'4-5_Prison and Probation 100K'!CM37/'4-5_Prison and Probation 100K'!CE37*100</f>
        <v>#VALUE!</v>
      </c>
      <c r="CN38" s="285" t="e">
        <f>'4-5_Prison and Probation 100K'!CN37/'4-5_Prison and Probation 100K'!CF37*100</f>
        <v>#VALUE!</v>
      </c>
      <c r="CO38" s="285" t="e">
        <f>'4-5_Prison and Probation 100K'!CO37/'4-5_Prison and Probation 100K'!CG37*100</f>
        <v>#VALUE!</v>
      </c>
      <c r="CP38" s="285" t="e">
        <f>'4-5_Prison and Probation 100K'!CP37/'4-5_Prison and Probation 100K'!CH37*100</f>
        <v>#VALUE!</v>
      </c>
      <c r="CQ38" s="285" t="e">
        <f>'4-5_Prison and Probation 100K'!CQ37/'4-5_Prison and Probation 100K'!CI37*100</f>
        <v>#VALUE!</v>
      </c>
      <c r="CR38" s="346" t="e">
        <f t="shared" si="8"/>
        <v>#VALUE!</v>
      </c>
      <c r="CS38" s="288" t="s">
        <v>3336</v>
      </c>
      <c r="CT38" s="285" t="e">
        <f>'4-5_Prison and Probation 100K'!CT37/'4-5_Prison and Probation 100K'!BF37*100</f>
        <v>#VALUE!</v>
      </c>
      <c r="CU38" s="285" t="e">
        <f>'4-5_Prison and Probation 100K'!CU37/'4-5_Prison and Probation 100K'!BG37*100</f>
        <v>#VALUE!</v>
      </c>
      <c r="CV38" s="285" t="e">
        <f>'4-5_Prison and Probation 100K'!CV37/'4-5_Prison and Probation 100K'!BH37*100</f>
        <v>#VALUE!</v>
      </c>
      <c r="CW38" s="285" t="e">
        <f>'4-5_Prison and Probation 100K'!CW37/'4-5_Prison and Probation 100K'!BI37*100</f>
        <v>#VALUE!</v>
      </c>
      <c r="CX38" s="285" t="e">
        <f>'4-5_Prison and Probation 100K'!CX37/'4-5_Prison and Probation 100K'!BJ37*100</f>
        <v>#VALUE!</v>
      </c>
      <c r="CY38" s="285" t="e">
        <f>'4-5_Prison and Probation 100K'!CY37/'4-5_Prison and Probation 100K'!BK37*100</f>
        <v>#VALUE!</v>
      </c>
      <c r="CZ38" s="346" t="e">
        <f t="shared" si="9"/>
        <v>#VALUE!</v>
      </c>
      <c r="DA38" s="288" t="s">
        <v>3336</v>
      </c>
      <c r="DB38" s="133">
        <f>'4-5_Prison and Probation'!DP37/C38*100</f>
        <v>128.43893105280981</v>
      </c>
      <c r="DC38" s="133">
        <f>'4-5_Prison and Probation'!DQ37/D38*100</f>
        <v>129.45194605354752</v>
      </c>
      <c r="DD38" s="133">
        <f>'4-5_Prison and Probation'!DR37/E38*100</f>
        <v>138.42592900616467</v>
      </c>
      <c r="DE38" s="133">
        <f>'4-5_Prison and Probation'!DS37/F38*100</f>
        <v>127.27224720912255</v>
      </c>
      <c r="DF38" s="133">
        <f>'4-5_Prison and Probation'!DT37/G38*100</f>
        <v>128.30754854557418</v>
      </c>
      <c r="DG38" s="133">
        <f>'4-5_Prison and Probation'!DU37/H38*100</f>
        <v>127.86910744285373</v>
      </c>
      <c r="DH38" s="346">
        <f t="shared" si="10"/>
        <v>-0.44365334193086881</v>
      </c>
      <c r="DI38" s="288" t="s">
        <v>3336</v>
      </c>
      <c r="DJ38" s="285">
        <f>'4-5_Prison and Probation 100K'!DJ37/'4-5_Prison and Probation 100K'!DB37*100</f>
        <v>0.21657522379439792</v>
      </c>
      <c r="DK38" s="285">
        <f>'4-5_Prison and Probation 100K'!DK37/'4-5_Prison and Probation 100K'!DC37*100</f>
        <v>0.32875929102344192</v>
      </c>
      <c r="DL38" s="285">
        <f>'4-5_Prison and Probation 100K'!DL37/'4-5_Prison and Probation 100K'!DD37*100</f>
        <v>0.16021361815754337</v>
      </c>
      <c r="DM38" s="285">
        <f>'4-5_Prison and Probation 100K'!DM37/'4-5_Prison and Probation 100K'!DE37*100</f>
        <v>0.26113448425939356</v>
      </c>
      <c r="DN38" s="285">
        <f>'4-5_Prison and Probation 100K'!DN37/'4-5_Prison and Probation 100K'!DF37*100</f>
        <v>0.25876940770557788</v>
      </c>
      <c r="DO38" s="285">
        <f>'4-5_Prison and Probation 100K'!DO37/'4-5_Prison and Probation 100K'!DG37*100</f>
        <v>0.33868991857029618</v>
      </c>
      <c r="DP38" s="346">
        <f t="shared" si="11"/>
        <v>56.384425067858103</v>
      </c>
      <c r="DQ38" s="288" t="s">
        <v>3336</v>
      </c>
      <c r="DR38" s="285">
        <f>'4-5_Prison and Probation 100K'!DR37/'4-5_Prison and Probation 100K'!DJ37*100</f>
        <v>46.666666666666664</v>
      </c>
      <c r="DS38" s="285">
        <f>'4-5_Prison and Probation 100K'!DS37/'4-5_Prison and Probation 100K'!DK37*100</f>
        <v>26.086956521739129</v>
      </c>
      <c r="DT38" s="285">
        <f>'4-5_Prison and Probation 100K'!DT37/'4-5_Prison and Probation 100K'!DL37*100</f>
        <v>33.333333333333336</v>
      </c>
      <c r="DU38" s="285">
        <f>'4-5_Prison and Probation 100K'!DU37/'4-5_Prison and Probation 100K'!DM37*100</f>
        <v>33.333333333333329</v>
      </c>
      <c r="DV38" s="285">
        <f>'4-5_Prison and Probation 100K'!DV37/'4-5_Prison and Probation 100K'!DN37*100</f>
        <v>27.777777777777779</v>
      </c>
      <c r="DW38" s="285">
        <f>'4-5_Prison and Probation 100K'!DW37/'4-5_Prison and Probation 100K'!DO37*100</f>
        <v>31.914893617021278</v>
      </c>
      <c r="DX38" s="346">
        <f t="shared" si="12"/>
        <v>-31.610942249240111</v>
      </c>
      <c r="DY38" s="288" t="s">
        <v>3336</v>
      </c>
      <c r="DZ38" s="285" t="e">
        <f>'4-5_Prison and Probation 100K'!DZ37/'4-5_Prison and Probation 100K'!DR37*100</f>
        <v>#VALUE!</v>
      </c>
      <c r="EA38" s="285" t="e">
        <f>'4-5_Prison and Probation 100K'!EA37/'4-5_Prison and Probation 100K'!DS37*100</f>
        <v>#VALUE!</v>
      </c>
      <c r="EB38" s="285">
        <f>'4-5_Prison and Probation 100K'!EB37/'4-5_Prison and Probation 100K'!DT37*100</f>
        <v>50</v>
      </c>
      <c r="EC38" s="285">
        <f>'4-5_Prison and Probation 100K'!EC37/'4-5_Prison and Probation 100K'!DU37*100</f>
        <v>16.666666666666668</v>
      </c>
      <c r="ED38" s="285">
        <f>'4-5_Prison and Probation 100K'!ED37/'4-5_Prison and Probation 100K'!DV37*100</f>
        <v>40</v>
      </c>
      <c r="EE38" s="285">
        <f>'4-5_Prison and Probation 100K'!EE37/'4-5_Prison and Probation 100K'!DW37*100</f>
        <v>60</v>
      </c>
      <c r="EF38" s="346" t="e">
        <f t="shared" si="13"/>
        <v>#VALUE!</v>
      </c>
      <c r="EG38" s="288" t="s">
        <v>3336</v>
      </c>
      <c r="EH38" s="285">
        <f>'4-5_Prison and Probation 100K'!EH37/'4-5_Prison and Probation 100K'!DB37*100</f>
        <v>99.783424776205592</v>
      </c>
      <c r="EI38" s="285">
        <f>'4-5_Prison and Probation 100K'!EI37/'4-5_Prison and Probation 100K'!DC37*100</f>
        <v>99.671240708976555</v>
      </c>
      <c r="EJ38" s="285">
        <f>'4-5_Prison and Probation 100K'!EJ37/'4-5_Prison and Probation 100K'!DD37*100</f>
        <v>99.839786381842458</v>
      </c>
      <c r="EK38" s="285">
        <f>'4-5_Prison and Probation 100K'!EK37/'4-5_Prison and Probation 100K'!DE37*100</f>
        <v>99.738865515740599</v>
      </c>
      <c r="EL38" s="285">
        <f>'4-5_Prison and Probation 100K'!EL37/'4-5_Prison and Probation 100K'!DF37*100</f>
        <v>99.741230592294414</v>
      </c>
      <c r="EM38" s="285">
        <f>'4-5_Prison and Probation 100K'!EM37/'4-5_Prison and Probation 100K'!DG37*100</f>
        <v>99.661310081429704</v>
      </c>
      <c r="EN38" s="346">
        <f t="shared" si="14"/>
        <v>-0.12237973896942833</v>
      </c>
      <c r="EO38" s="288" t="s">
        <v>3336</v>
      </c>
      <c r="EP38" s="285">
        <f>'4-5_Prison and Probation 100K'!EP37/'4-5_Prison and Probation 100K'!EH37*100</f>
        <v>17.045290117204456</v>
      </c>
      <c r="EQ38" s="285">
        <f>'4-5_Prison and Probation 100K'!EQ37/'4-5_Prison and Probation 100K'!EI37*100</f>
        <v>16.205363545102539</v>
      </c>
      <c r="ER38" s="285">
        <f>'4-5_Prison and Probation 100K'!ER37/'4-5_Prison and Probation 100K'!EJ37*100</f>
        <v>17.036640813051619</v>
      </c>
      <c r="ES38" s="285">
        <f>'4-5_Prison and Probation 100K'!ES37/'4-5_Prison and Probation 100K'!EK37*100</f>
        <v>16.785454545454545</v>
      </c>
      <c r="ET38" s="285">
        <f>'4-5_Prison and Probation 100K'!ET37/'4-5_Prison and Probation 100K'!EL37*100</f>
        <v>16.964543095993083</v>
      </c>
      <c r="EU38" s="285">
        <f>'4-5_Prison and Probation 100K'!EU37/'4-5_Prison and Probation 100K'!EM37*100</f>
        <v>18.134490238611715</v>
      </c>
      <c r="EV38" s="346">
        <f t="shared" si="15"/>
        <v>6.3900356867958976</v>
      </c>
      <c r="EW38" s="288" t="s">
        <v>3336</v>
      </c>
      <c r="EX38" s="285">
        <f>'4-5_Prison and Probation 100K'!EX37/'4-5_Prison and Probation 100K'!EH37*100</f>
        <v>82.072059036318905</v>
      </c>
      <c r="EY38" s="285">
        <f>'4-5_Prison and Probation 100K'!EY37/'4-5_Prison and Probation 100K'!EI37*100</f>
        <v>83.794636454897457</v>
      </c>
      <c r="EZ38" s="285">
        <f>'4-5_Prison and Probation 100K'!EZ37/'4-5_Prison and Probation 100K'!EJ37*100</f>
        <v>82.963359186948381</v>
      </c>
      <c r="FA38" s="285">
        <f>'4-5_Prison and Probation 100K'!FA37/'4-5_Prison and Probation 100K'!EK37*100</f>
        <v>83.214545454545444</v>
      </c>
      <c r="FB38" s="285">
        <f>'4-5_Prison and Probation 100K'!FB37/'4-5_Prison and Probation 100K'!EL37*100</f>
        <v>82.804842894205819</v>
      </c>
      <c r="FC38" s="285">
        <f>'4-5_Prison and Probation 100K'!FC37/'4-5_Prison and Probation 100K'!EM37*100</f>
        <v>81.749819233550241</v>
      </c>
      <c r="FD38" s="346">
        <f t="shared" si="16"/>
        <v>-0.3926303379644196</v>
      </c>
      <c r="FE38" s="288" t="s">
        <v>3336</v>
      </c>
      <c r="FF38" s="285" t="e">
        <f>'4-5_Prison and Probation 100K'!FF37/'4-5_Prison and Probation 100K'!EH37*100</f>
        <v>#VALUE!</v>
      </c>
      <c r="FG38" s="285" t="e">
        <f>'4-5_Prison and Probation 100K'!FG37/'4-5_Prison and Probation 100K'!EI37*100</f>
        <v>#VALUE!</v>
      </c>
      <c r="FH38" s="285" t="e">
        <f>'4-5_Prison and Probation 100K'!FH37/'4-5_Prison and Probation 100K'!EJ37*100</f>
        <v>#VALUE!</v>
      </c>
      <c r="FI38" s="285" t="e">
        <f>'4-5_Prison and Probation 100K'!FI37/'4-5_Prison and Probation 100K'!EK37*100</f>
        <v>#VALUE!</v>
      </c>
      <c r="FJ38" s="285">
        <f>'4-5_Prison and Probation 100K'!FJ37/'4-5_Prison and Probation 100K'!EL37*100</f>
        <v>0.46122801960219079</v>
      </c>
      <c r="FK38" s="285">
        <f>'4-5_Prison and Probation 100K'!FK37/'4-5_Prison and Probation 100K'!EM37*100</f>
        <v>0.3036876355748373</v>
      </c>
      <c r="FL38" s="346" t="e">
        <f t="shared" si="17"/>
        <v>#VALUE!</v>
      </c>
      <c r="FM38" s="288" t="s">
        <v>3336</v>
      </c>
      <c r="FN38" s="285" t="e">
        <f>'4-5_Prison and Probation 100K'!FN37/'4-5_Prison and Probation 100K'!FF37*100</f>
        <v>#VALUE!</v>
      </c>
      <c r="FO38" s="285" t="e">
        <f>'4-5_Prison and Probation 100K'!FO37/'4-5_Prison and Probation 100K'!FG37*100</f>
        <v>#VALUE!</v>
      </c>
      <c r="FP38" s="285" t="e">
        <f>'4-5_Prison and Probation 100K'!FP37/'4-5_Prison and Probation 100K'!FH37*100</f>
        <v>#VALUE!</v>
      </c>
      <c r="FQ38" s="285" t="e">
        <f>'4-5_Prison and Probation 100K'!FQ37/'4-5_Prison and Probation 100K'!FI37*100</f>
        <v>#VALUE!</v>
      </c>
      <c r="FR38" s="285" t="e">
        <f>'4-5_Prison and Probation 100K'!FR37/'4-5_Prison and Probation 100K'!FJ37*100</f>
        <v>#VALUE!</v>
      </c>
      <c r="FS38" s="285" t="e">
        <f>'4-5_Prison and Probation 100K'!FS37/'4-5_Prison and Probation 100K'!FK37*100</f>
        <v>#VALUE!</v>
      </c>
      <c r="FT38" s="346" t="e">
        <f t="shared" si="18"/>
        <v>#VALUE!</v>
      </c>
      <c r="FU38" s="288" t="s">
        <v>3336</v>
      </c>
      <c r="FV38" s="285">
        <f>'4-5_Prison and Probation 100K'!FV37/'4-5_Prison and Probation 100K'!EH37*100</f>
        <v>0.88265084647663139</v>
      </c>
      <c r="FW38" s="285">
        <f>'4-5_Prison and Probation 100K'!FW37/'4-5_Prison and Probation 100K'!EI37*100</f>
        <v>0</v>
      </c>
      <c r="FX38" s="285">
        <f>'4-5_Prison and Probation 100K'!FX37/'4-5_Prison and Probation 100K'!EJ37*100</f>
        <v>0</v>
      </c>
      <c r="FY38" s="285">
        <f>'4-5_Prison and Probation 100K'!FY37/'4-5_Prison and Probation 100K'!EK37*100</f>
        <v>0</v>
      </c>
      <c r="FZ38" s="285">
        <f>'4-5_Prison and Probation 100K'!FZ37/'4-5_Prison and Probation 100K'!EL37*100</f>
        <v>0</v>
      </c>
      <c r="GA38" s="285">
        <f>'4-5_Prison and Probation 100K'!GA37/'4-5_Prison and Probation 100K'!EM37*100</f>
        <v>0</v>
      </c>
      <c r="GB38" s="346">
        <f t="shared" si="19"/>
        <v>-100</v>
      </c>
      <c r="GC38" s="288" t="s">
        <v>3336</v>
      </c>
      <c r="GE38" s="133">
        <f>'4-5_Prison and Probation'!HA37/'4-5_Prison and Probation 100K'!$G37*100</f>
        <v>161.21448739050004</v>
      </c>
      <c r="GF38" s="285" t="e">
        <f>'4-5_Prison and Probation 100K'!GF37/'4-5_Prison and Probation 100K'!GE37*100</f>
        <v>#VALUE!</v>
      </c>
      <c r="GG38" s="285" t="e">
        <f>'4-5_Prison and Probation 100K'!GG37/'4-5_Prison and Probation 100K'!GE37*100</f>
        <v>#VALUE!</v>
      </c>
      <c r="GH38" s="285" t="e">
        <f>'4-5_Prison and Probation 100K'!GH37/'4-5_Prison and Probation 100K'!GE37*100</f>
        <v>#VALUE!</v>
      </c>
      <c r="GI38" s="285" t="e">
        <f>'4-5_Prison and Probation 100K'!GI37/'4-5_Prison and Probation 100K'!GH37*100</f>
        <v>#VALUE!</v>
      </c>
      <c r="GJ38" s="288" t="s">
        <v>3336</v>
      </c>
      <c r="GK38" s="133" t="e">
        <f>'4-5_Prison and Probation'!HG37/'4-5_Prison and Probation 100K'!$G37*100</f>
        <v>#VALUE!</v>
      </c>
      <c r="GL38" s="285" t="e">
        <f>'4-5_Prison and Probation 100K'!GL37/'4-5_Prison and Probation 100K'!GK37*100</f>
        <v>#VALUE!</v>
      </c>
      <c r="GM38" s="285" t="e">
        <f>'4-5_Prison and Probation 100K'!GM37/'4-5_Prison and Probation 100K'!GK37*100</f>
        <v>#VALUE!</v>
      </c>
      <c r="GN38" s="285" t="e">
        <f>'4-5_Prison and Probation 100K'!GN37/'4-5_Prison and Probation 100K'!GK37*100</f>
        <v>#VALUE!</v>
      </c>
      <c r="GO38" s="285" t="e">
        <f>'4-5_Prison and Probation 100K'!GO37/'4-5_Prison and Probation 100K'!GN37*100</f>
        <v>#VALUE!</v>
      </c>
      <c r="GP38" s="288" t="s">
        <v>3336</v>
      </c>
      <c r="GQ38" s="133">
        <f>'4-5_Prison and Probation'!HM37/'4-5_Prison and Probation 100K'!$G37*100</f>
        <v>10.864454585011959</v>
      </c>
      <c r="GR38" s="285" t="e">
        <f>'4-5_Prison and Probation 100K'!GR37/'4-5_Prison and Probation 100K'!GQ37*100</f>
        <v>#VALUE!</v>
      </c>
      <c r="GS38" s="285" t="e">
        <f>'4-5_Prison and Probation 100K'!GS37/'4-5_Prison and Probation 100K'!GQ37*100</f>
        <v>#VALUE!</v>
      </c>
      <c r="GT38" s="285" t="e">
        <f>'4-5_Prison and Probation 100K'!GT37/'4-5_Prison and Probation 100K'!GQ37*100</f>
        <v>#VALUE!</v>
      </c>
      <c r="GU38" s="285" t="e">
        <f>'4-5_Prison and Probation 100K'!GU37/'4-5_Prison and Probation 100K'!GT37*100</f>
        <v>#VALUE!</v>
      </c>
      <c r="GV38" s="288" t="s">
        <v>3336</v>
      </c>
      <c r="GW38" s="133">
        <f>'4-5_Prison and Probation'!HS37/'4-5_Prison and Probation 100K'!$G37*100</f>
        <v>7.1753358804238569</v>
      </c>
      <c r="GX38" s="285" t="e">
        <f>'4-5_Prison and Probation 100K'!GX37/'4-5_Prison and Probation 100K'!GW37*100</f>
        <v>#VALUE!</v>
      </c>
      <c r="GY38" s="285" t="e">
        <f>'4-5_Prison and Probation 100K'!GY37/'4-5_Prison and Probation 100K'!GW37*100</f>
        <v>#VALUE!</v>
      </c>
      <c r="GZ38" s="285" t="e">
        <f>'4-5_Prison and Probation 100K'!GZ37/'4-5_Prison and Probation 100K'!GW37*100</f>
        <v>#VALUE!</v>
      </c>
      <c r="HA38" s="285" t="e">
        <f>'4-5_Prison and Probation 100K'!HA37/'4-5_Prison and Probation 100K'!GZ37*100</f>
        <v>#VALUE!</v>
      </c>
      <c r="HB38" s="288" t="s">
        <v>3336</v>
      </c>
      <c r="HC38" s="133" t="e">
        <f>'4-5_Prison and Probation'!HY37/'4-5_Prison and Probation 100K'!$G37*100</f>
        <v>#VALUE!</v>
      </c>
      <c r="HD38" s="285" t="e">
        <f>'4-5_Prison and Probation 100K'!HD37/'4-5_Prison and Probation 100K'!HC37*100</f>
        <v>#VALUE!</v>
      </c>
      <c r="HE38" s="285" t="e">
        <f>'4-5_Prison and Probation 100K'!HE37/'4-5_Prison and Probation 100K'!HC37*100</f>
        <v>#VALUE!</v>
      </c>
      <c r="HF38" s="285" t="e">
        <f>'4-5_Prison and Probation 100K'!HF37/'4-5_Prison and Probation 100K'!HC37*100</f>
        <v>#VALUE!</v>
      </c>
      <c r="HG38" s="285" t="e">
        <f>'4-5_Prison and Probation 100K'!HG37/'4-5_Prison and Probation 100K'!HF37*100</f>
        <v>#VALUE!</v>
      </c>
      <c r="HH38" s="288" t="s">
        <v>3336</v>
      </c>
      <c r="HI38" s="133" t="e">
        <f>'4-5_Prison and Probation'!IE37/'4-5_Prison and Probation 100K'!$G37*100</f>
        <v>#VALUE!</v>
      </c>
      <c r="HJ38" s="285" t="e">
        <f>'4-5_Prison and Probation 100K'!HJ37/'4-5_Prison and Probation 100K'!HI37*100</f>
        <v>#VALUE!</v>
      </c>
      <c r="HK38" s="285" t="e">
        <f>'4-5_Prison and Probation 100K'!HK37/'4-5_Prison and Probation 100K'!HI37*100</f>
        <v>#VALUE!</v>
      </c>
      <c r="HL38" s="285" t="e">
        <f>'4-5_Prison and Probation 100K'!HL37/'4-5_Prison and Probation 100K'!HI37*100</f>
        <v>#VALUE!</v>
      </c>
      <c r="HM38" s="285" t="e">
        <f>'4-5_Prison and Probation 100K'!HM37/'4-5_Prison and Probation 100K'!HL37*100</f>
        <v>#VALUE!</v>
      </c>
      <c r="HN38" s="288" t="s">
        <v>3336</v>
      </c>
      <c r="HO38" s="133">
        <f>'4-5_Prison and Probation'!IK37/'4-5_Prison and Probation 100K'!$G37*100</f>
        <v>2.4532639385510877</v>
      </c>
      <c r="HP38" s="285" t="e">
        <f>'4-5_Prison and Probation 100K'!HP37/'4-5_Prison and Probation 100K'!HO37*100</f>
        <v>#VALUE!</v>
      </c>
      <c r="HQ38" s="285" t="e">
        <f>'4-5_Prison and Probation 100K'!HQ37/'4-5_Prison and Probation 100K'!HO37*100</f>
        <v>#VALUE!</v>
      </c>
      <c r="HR38" s="285" t="e">
        <f>'4-5_Prison and Probation 100K'!HR37/'4-5_Prison and Probation 100K'!HO37*100</f>
        <v>#VALUE!</v>
      </c>
      <c r="HS38" s="285" t="e">
        <f>'4-5_Prison and Probation 100K'!HS37/'4-5_Prison and Probation 100K'!HR37*100</f>
        <v>#VALUE!</v>
      </c>
      <c r="HT38" s="288" t="s">
        <v>3336</v>
      </c>
      <c r="HU38" s="133" t="e">
        <f>'4-5_Prison and Probation'!IQ37/'4-5_Prison and Probation 100K'!$G37*100</f>
        <v>#VALUE!</v>
      </c>
      <c r="HV38" s="285" t="e">
        <f>'4-5_Prison and Probation 100K'!HV37/'4-5_Prison and Probation 100K'!HU37*100</f>
        <v>#VALUE!</v>
      </c>
      <c r="HW38" s="285" t="e">
        <f>'4-5_Prison and Probation 100K'!HW37/'4-5_Prison and Probation 100K'!HU37*100</f>
        <v>#VALUE!</v>
      </c>
      <c r="HX38" s="285" t="e">
        <f>'4-5_Prison and Probation 100K'!HX37/'4-5_Prison and Probation 100K'!HU37*100</f>
        <v>#VALUE!</v>
      </c>
      <c r="HY38" s="285" t="e">
        <f>'4-5_Prison and Probation 100K'!HY37/'4-5_Prison and Probation 100K'!HX37*100</f>
        <v>#VALUE!</v>
      </c>
      <c r="HZ38" s="288" t="s">
        <v>3336</v>
      </c>
      <c r="IA38" s="133">
        <f>'4-5_Prison and Probation'!IW37/'4-5_Prison and Probation 100K'!$G37*100</f>
        <v>22.300722569235074</v>
      </c>
      <c r="IB38" s="285" t="e">
        <f>'4-5_Prison and Probation 100K'!IB37/'4-5_Prison and Probation 100K'!IA37*100</f>
        <v>#VALUE!</v>
      </c>
      <c r="IC38" s="285" t="e">
        <f>'4-5_Prison and Probation 100K'!IC37/'4-5_Prison and Probation 100K'!IA37*100</f>
        <v>#VALUE!</v>
      </c>
      <c r="ID38" s="285" t="e">
        <f>'4-5_Prison and Probation 100K'!ID37/'4-5_Prison and Probation 100K'!IA37*100</f>
        <v>#VALUE!</v>
      </c>
      <c r="IE38" s="285" t="e">
        <f>'4-5_Prison and Probation 100K'!IE37/'4-5_Prison and Probation 100K'!ID37*100</f>
        <v>#VALUE!</v>
      </c>
      <c r="IF38" s="288" t="s">
        <v>3336</v>
      </c>
      <c r="IG38" s="133">
        <f>'4-5_Prison and Probation'!JC37/'4-5_Prison and Probation 100K'!$G37*100</f>
        <v>30.287664564668315</v>
      </c>
      <c r="IH38" s="285" t="e">
        <f>'4-5_Prison and Probation 100K'!IH37/'4-5_Prison and Probation 100K'!IG37*100</f>
        <v>#VALUE!</v>
      </c>
      <c r="II38" s="285" t="e">
        <f>'4-5_Prison and Probation 100K'!II37/'4-5_Prison and Probation 100K'!IG37*100</f>
        <v>#VALUE!</v>
      </c>
      <c r="IJ38" s="285" t="e">
        <f>'4-5_Prison and Probation 100K'!IJ37/'4-5_Prison and Probation 100K'!IG37*100</f>
        <v>#VALUE!</v>
      </c>
      <c r="IK38" s="285" t="e">
        <f>'4-5_Prison and Probation 100K'!IK37/'4-5_Prison and Probation 100K'!IJ37*100</f>
        <v>#VALUE!</v>
      </c>
      <c r="IL38" s="288" t="s">
        <v>3336</v>
      </c>
      <c r="IM38" s="133" t="e">
        <f>'4-5_Prison and Probation'!JI37/'4-5_Prison and Probation 100K'!$G37*100</f>
        <v>#VALUE!</v>
      </c>
      <c r="IN38" s="285" t="e">
        <f>'4-5_Prison and Probation 100K'!IN37/'4-5_Prison and Probation 100K'!IM37*100</f>
        <v>#VALUE!</v>
      </c>
      <c r="IO38" s="285" t="e">
        <f>'4-5_Prison and Probation 100K'!IO37/'4-5_Prison and Probation 100K'!IM37*100</f>
        <v>#VALUE!</v>
      </c>
      <c r="IP38" s="285" t="e">
        <f>'4-5_Prison and Probation 100K'!IP37/'4-5_Prison and Probation 100K'!IM37*100</f>
        <v>#VALUE!</v>
      </c>
      <c r="IQ38" s="285" t="e">
        <f>'4-5_Prison and Probation 100K'!IQ37/'4-5_Prison and Probation 100K'!IP37*100</f>
        <v>#VALUE!</v>
      </c>
      <c r="IR38" s="288" t="s">
        <v>3336</v>
      </c>
      <c r="IS38" s="133">
        <f>'4-5_Prison and Probation'!JO37/'4-5_Prison and Probation 100K'!$G37*100</f>
        <v>18.408702335894628</v>
      </c>
      <c r="IT38" s="285" t="e">
        <f>'4-5_Prison and Probation 100K'!IT37/'4-5_Prison and Probation 100K'!IS37*100</f>
        <v>#VALUE!</v>
      </c>
      <c r="IU38" s="285" t="e">
        <f>'4-5_Prison and Probation 100K'!IU37/'4-5_Prison and Probation 100K'!IS37*100</f>
        <v>#VALUE!</v>
      </c>
      <c r="IV38" s="285" t="e">
        <f>'4-5_Prison and Probation 100K'!IV37/'4-5_Prison and Probation 100K'!IS37*100</f>
        <v>#VALUE!</v>
      </c>
      <c r="IW38" s="285" t="e">
        <f>'4-5_Prison and Probation 100K'!IW37/'4-5_Prison and Probation 100K'!IV37*100</f>
        <v>#VALUE!</v>
      </c>
      <c r="IX38" s="381" t="s">
        <v>3336</v>
      </c>
      <c r="IY38" s="133">
        <f>'4-5_Prison and Probation'!KO37/'4-5_Prison and Probation 100K'!H37*100</f>
        <v>100.76937082907318</v>
      </c>
      <c r="IZ38" s="285">
        <f>'4-5_Prison and Probation'!AO37/'4-5_Prison and Probation'!KO37</f>
        <v>1.8279078273591807</v>
      </c>
      <c r="JA38" s="133">
        <f>'4-5_Prison and Probation 100K'!IZ37/'4-5_Prison and Probation 100K'!IY37*100</f>
        <v>100</v>
      </c>
      <c r="JB38" s="133" t="e">
        <f>'4-5_Prison and Probation 100K'!JA37/'4-5_Prison and Probation 100K'!IY37*100</f>
        <v>#VALUE!</v>
      </c>
      <c r="JC38" s="288" t="s">
        <v>3336</v>
      </c>
      <c r="JD38" s="285">
        <f>'4-5_Prison and Probation 100K'!JC37/'4-5_Prison and Probation 100K'!IY37*100</f>
        <v>9.5098756400877829</v>
      </c>
      <c r="JE38" s="285" t="e">
        <f>'4-5_Prison and Probation 100K'!JD37/'4-5_Prison and Probation 100K'!IY37*100</f>
        <v>#VALUE!</v>
      </c>
      <c r="JF38" s="285">
        <f>'4-5_Prison and Probation 100K'!JE37/'4-5_Prison and Probation 100K'!JC37*100</f>
        <v>31.538461538461544</v>
      </c>
      <c r="JG38" s="285" t="e">
        <f>'4-5_Prison and Probation 100K'!JF37/'4-5_Prison and Probation 100K'!JD37*100</f>
        <v>#VALUE!</v>
      </c>
      <c r="JH38" s="285" t="e">
        <f>'4-5_Prison and Probation 100K'!JG37/'4-5_Prison and Probation 100K'!JC37*100</f>
        <v>#VALUE!</v>
      </c>
      <c r="JI38" s="285" t="e">
        <f>'4-5_Prison and Probation 100K'!JH37/'4-5_Prison and Probation 100K'!JD37*100</f>
        <v>#VALUE!</v>
      </c>
      <c r="JJ38" s="285">
        <f>'4-5_Prison and Probation 100K'!JI37/'4-5_Prison and Probation 100K'!JC37*100</f>
        <v>68.461538461538467</v>
      </c>
      <c r="JK38" s="285" t="e">
        <f>'4-5_Prison and Probation 100K'!JJ37/'4-5_Prison and Probation 100K'!JD37*100</f>
        <v>#VALUE!</v>
      </c>
      <c r="JL38" s="285">
        <f>'4-5_Prison and Probation 100K'!JK37/'4-5_Prison and Probation 100K'!IZ37*100</f>
        <v>90.490124359912201</v>
      </c>
      <c r="JM38" s="285" t="e">
        <f>'4-5_Prison and Probation 100K'!JL37/'4-5_Prison and Probation 100K'!JA37*100</f>
        <v>#VALUE!</v>
      </c>
      <c r="JN38" s="288" t="s">
        <v>3336</v>
      </c>
      <c r="JO38" s="285">
        <f>'4-5_Prison and Probation 100K'!JN37/'4-5_Prison and Probation 100K'!JK37*100</f>
        <v>1.0711398544866615</v>
      </c>
      <c r="JP38" s="285" t="e">
        <f>'4-5_Prison and Probation 100K'!JO37/'4-5_Prison and Probation 100K'!JL37</f>
        <v>#VALUE!</v>
      </c>
      <c r="JQ38" s="285">
        <f>'4-5_Prison and Probation 100K'!JP37/'4-5_Prison and Probation 100K'!JK37*100</f>
        <v>61.095392077607116</v>
      </c>
      <c r="JR38" s="285" t="e">
        <f>'4-5_Prison and Probation 100K'!JQ37/'4-5_Prison and Probation 100K'!JL37*100</f>
        <v>#VALUE!</v>
      </c>
      <c r="JS38" s="285" t="e">
        <f>'4-5_Prison and Probation 100K'!JR37/'4-5_Prison and Probation 100K'!JK37*100</f>
        <v>#VALUE!</v>
      </c>
      <c r="JT38" s="285" t="e">
        <f>'4-5_Prison and Probation 100K'!JS37/'4-5_Prison and Probation 100K'!JL37*100</f>
        <v>#VALUE!</v>
      </c>
      <c r="JU38" s="288" t="s">
        <v>3336</v>
      </c>
      <c r="JV38" s="285">
        <f>'4-5_Prison and Probation 100K'!JU37/'4-5_Prison and Probation 100K'!JK37*100</f>
        <v>6.0024252223120449</v>
      </c>
      <c r="JW38" s="285" t="e">
        <f>'4-5_Prison and Probation 100K'!JV37/'4-5_Prison and Probation 100K'!JL37*100</f>
        <v>#VALUE!</v>
      </c>
      <c r="JX38" s="285">
        <f>'4-5_Prison and Probation 100K'!JW37/'4-5_Prison and Probation 100K'!JK37*100</f>
        <v>1.1924009700889249</v>
      </c>
      <c r="JY38" s="285" t="e">
        <f>'4-5_Prison and Probation 100K'!JX37/'4-5_Prison and Probation 100K'!JL37*100</f>
        <v>#VALUE!</v>
      </c>
      <c r="JZ38" s="285">
        <f>'4-5_Prison and Probation 100K'!JY37/'4-5_Prison and Probation 100K'!JK37*100</f>
        <v>0.52546483427647539</v>
      </c>
      <c r="KA38" s="285" t="e">
        <f>'4-5_Prison and Probation 100K'!JZ37/'4-5_Prison and Probation 100K'!JL37*100</f>
        <v>#VALUE!</v>
      </c>
      <c r="KB38" s="288" t="s">
        <v>3336</v>
      </c>
      <c r="KC38" s="285" t="e">
        <f>'4-5_Prison and Probation 100K'!KB37/'4-5_Prison and Probation 100K'!JK37*100</f>
        <v>#VALUE!</v>
      </c>
      <c r="KD38" s="285" t="e">
        <f>'4-5_Prison and Probation 100K'!KC37/'4-5_Prison and Probation 100K'!JL37*100</f>
        <v>#VALUE!</v>
      </c>
      <c r="KE38" s="285">
        <f>'4-5_Prison and Probation 100K'!KD37/'4-5_Prison and Probation 100K'!JK37*100</f>
        <v>30.113177041228777</v>
      </c>
      <c r="KF38" s="285" t="e">
        <f>'4-5_Prison and Probation 100K'!KE37/'4-5_Prison and Probation 100K'!JL37*100</f>
        <v>#VALUE!</v>
      </c>
      <c r="KG38" s="288" t="s">
        <v>3336</v>
      </c>
      <c r="KH38" s="285">
        <f>'4-5_Prison and Probation 100K'!KG37</f>
        <v>247.15250761387986</v>
      </c>
      <c r="KI38" s="285" t="e">
        <f>'4-5_Prison and Probation 100K'!KH37/'4-5_Prison and Probation 100K'!KG37*100</f>
        <v>#VALUE!</v>
      </c>
      <c r="KJ38" s="285" t="e">
        <f>'4-5_Prison and Probation 100K'!KI37/'4-5_Prison and Probation 100K'!KG37*100</f>
        <v>#VALUE!</v>
      </c>
      <c r="KK38" s="285" t="e">
        <f>'4-5_Prison and Probation 100K'!KJ37/'4-5_Prison and Probation 100K'!KG37*100</f>
        <v>#VALUE!</v>
      </c>
      <c r="KL38" s="285" t="e">
        <f>'4-5_Prison and Probation 100K'!KK37/'4-5_Prison and Probation 100K'!KJ37*100</f>
        <v>#VALUE!</v>
      </c>
      <c r="KM38" s="288" t="s">
        <v>3336</v>
      </c>
      <c r="KN38" s="285">
        <f>'4-5_Prison and Probation'!OZ37/G38*100</f>
        <v>149.98112093502925</v>
      </c>
      <c r="KO38" s="285">
        <f>'4-5_Prison and Probation 100K'!KN37/'4-5_Prison and Probation 100K'!KM37*100</f>
        <v>10.68749231336859</v>
      </c>
      <c r="KP38" s="285">
        <f>'4-5_Prison and Probation 100K'!KO37/'4-5_Prison and Probation 100K'!KM37*100</f>
        <v>1.8201943180420614</v>
      </c>
      <c r="KQ38" s="285" t="e">
        <f>'4-5_Prison and Probation 100K'!KP37/'4-5_Prison and Probation 100K'!KM37*100</f>
        <v>#VALUE!</v>
      </c>
      <c r="KR38" s="285" t="e">
        <f>'4-5_Prison and Probation 100K'!KQ37/'4-5_Prison and Probation 100K'!KP37*100</f>
        <v>#VALUE!</v>
      </c>
      <c r="KS38" s="288" t="s">
        <v>3336</v>
      </c>
      <c r="KT38" s="285" t="e">
        <f>'4-5_Prison and Probation'!PF37/G38*100</f>
        <v>#VALUE!</v>
      </c>
      <c r="KU38" s="285" t="e">
        <f>'4-5_Prison and Probation'!PG37/'4-5_Prison and Probation'!PF37*100</f>
        <v>#VALUE!</v>
      </c>
      <c r="KV38" s="285" t="e">
        <f>'4-5_Prison and Probation'!PH37/'4-5_Prison and Probation'!PF37*100</f>
        <v>#VALUE!</v>
      </c>
      <c r="KW38" s="285" t="e">
        <f>'4-5_Prison and Probation'!PI37/'4-5_Prison and Probation'!PF37*100</f>
        <v>#VALUE!</v>
      </c>
      <c r="KX38" s="285" t="e">
        <f>'4-5_Prison and Probation'!PJ37/'4-5_Prison and Probation'!PF37*100</f>
        <v>#VALUE!</v>
      </c>
      <c r="KY38" s="285" t="e">
        <f>'4-5_Prison and Probation'!PK37/'4-5_Prison and Probation'!PF37*100</f>
        <v>#VALUE!</v>
      </c>
      <c r="KZ38" s="285" t="e">
        <f>'4-5_Prison and Probation'!PL37/'4-5_Prison and Probation'!PF37*100</f>
        <v>#VALUE!</v>
      </c>
      <c r="LA38" s="288" t="s">
        <v>3336</v>
      </c>
      <c r="LB38" s="285" t="e">
        <f>'4-5_Prison and Probation'!PN37/G38*100</f>
        <v>#VALUE!</v>
      </c>
      <c r="LC38" s="285" t="e">
        <f>'4-5_Prison and Probation'!PO37/G38*100</f>
        <v>#VALUE!</v>
      </c>
      <c r="LD38" s="288" t="s">
        <v>3336</v>
      </c>
      <c r="LE38" s="285" t="e">
        <f>'4-5_Prison and Probation 100K'!LD37/'4-5_Prison and Probation 100K'!LA37*100</f>
        <v>#VALUE!</v>
      </c>
      <c r="LF38" s="285" t="e">
        <f>'4-5_Prison and Probation 100K'!LE37/'4-5_Prison and Probation 100K'!LB37*100</f>
        <v>#VALUE!</v>
      </c>
      <c r="LG38" s="285" t="e">
        <f>'4-5_Prison and Probation 100K'!LF37/'4-5_Prison and Probation 100K'!LA37*100</f>
        <v>#VALUE!</v>
      </c>
      <c r="LH38" s="285" t="e">
        <f>'4-5_Prison and Probation 100K'!LG37/'4-5_Prison and Probation 100K'!LB37*100</f>
        <v>#VALUE!</v>
      </c>
      <c r="LI38" s="285" t="e">
        <f>'4-5_Prison and Probation 100K'!LH37/'4-5_Prison and Probation 100K'!LA37*100</f>
        <v>#VALUE!</v>
      </c>
      <c r="LJ38" s="285" t="e">
        <f>'4-5_Prison and Probation 100K'!LI37/'4-5_Prison and Probation 100K'!LB37*100</f>
        <v>#VALUE!</v>
      </c>
      <c r="LK38" s="288" t="s">
        <v>3336</v>
      </c>
      <c r="LL38" s="285" t="e">
        <f>'4-5_Prison and Probation 100K'!LK37/'4-5_Prison and Probation 100K'!LA37*100</f>
        <v>#VALUE!</v>
      </c>
      <c r="LM38" s="285" t="e">
        <f>'4-5_Prison and Probation 100K'!LL37/'4-5_Prison and Probation 100K'!LB37*100</f>
        <v>#VALUE!</v>
      </c>
      <c r="LN38" s="285" t="e">
        <f>'4-5_Prison and Probation 100K'!LM37/'4-5_Prison and Probation 100K'!LA37*100</f>
        <v>#VALUE!</v>
      </c>
      <c r="LO38" s="285" t="e">
        <f>'4-5_Prison and Probation 100K'!LN37/'4-5_Prison and Probation 100K'!LB37*100</f>
        <v>#VALUE!</v>
      </c>
      <c r="LP38" s="285" t="e">
        <f>'4-5_Prison and Probation 100K'!LO37/'4-5_Prison and Probation 100K'!LA37*100</f>
        <v>#VALUE!</v>
      </c>
      <c r="LQ38" s="285" t="e">
        <f>'4-5_Prison and Probation 100K'!LP37/'4-5_Prison and Probation 100K'!LB37*100</f>
        <v>#VALUE!</v>
      </c>
      <c r="LR38" s="288" t="s">
        <v>3336</v>
      </c>
      <c r="LS38" s="285" t="e">
        <f>'4-5_Prison and Probation 100K'!LR37/'4-5_Prison and Probation 100K'!LA37*100</f>
        <v>#VALUE!</v>
      </c>
      <c r="LT38" s="285" t="e">
        <f>'4-5_Prison and Probation 100K'!LS37/'4-5_Prison and Probation 100K'!LB37*100</f>
        <v>#VALUE!</v>
      </c>
      <c r="LU38" s="285" t="e">
        <f>'4-5_Prison and Probation 100K'!LT37/'4-5_Prison and Probation 100K'!LA37*100</f>
        <v>#VALUE!</v>
      </c>
      <c r="LV38" s="285" t="e">
        <f>'4-5_Prison and Probation 100K'!LU37/'4-5_Prison and Probation 100K'!LB37*100</f>
        <v>#VALUE!</v>
      </c>
      <c r="LW38" s="285" t="e">
        <f>'4-5_Prison and Probation 100K'!LV37/'4-5_Prison and Probation 100K'!LA37*100</f>
        <v>#VALUE!</v>
      </c>
      <c r="LX38" s="285" t="e">
        <f>'4-5_Prison and Probation 100K'!LW37/'4-5_Prison and Probation 100K'!LB37*100</f>
        <v>#VALUE!</v>
      </c>
      <c r="LY38" s="288" t="s">
        <v>3336</v>
      </c>
      <c r="LZ38" s="285" t="e">
        <f>'4-5_Prison and Probation 100K'!LY37/'4-5_Prison and Probation 100K'!LA37*100</f>
        <v>#VALUE!</v>
      </c>
      <c r="MA38" s="285" t="e">
        <f>'4-5_Prison and Probation 100K'!LZ37/'4-5_Prison and Probation 100K'!LB37*100</f>
        <v>#VALUE!</v>
      </c>
      <c r="MB38" s="285" t="e">
        <f>'4-5_Prison and Probation 100K'!MA37/'4-5_Prison and Probation 100K'!LA37*100</f>
        <v>#VALUE!</v>
      </c>
      <c r="MC38" s="285" t="e">
        <f>'4-5_Prison and Probation 100K'!MB37/'4-5_Prison and Probation 100K'!LB37*100</f>
        <v>#VALUE!</v>
      </c>
      <c r="MD38" s="285" t="e">
        <f>'4-5_Prison and Probation 100K'!MC37/'4-5_Prison and Probation 100K'!LA37*100</f>
        <v>#VALUE!</v>
      </c>
      <c r="ME38" s="285" t="e">
        <f>'4-5_Prison and Probation 100K'!MD37/'4-5_Prison and Probation 100K'!LB37*100</f>
        <v>#VALUE!</v>
      </c>
      <c r="MF38" s="288" t="s">
        <v>3336</v>
      </c>
      <c r="MG38" s="285">
        <f>'4-5_Prison and Probation 100K'!MF37</f>
        <v>50.596263033425814</v>
      </c>
      <c r="MH38" s="285" t="e">
        <f>'4-5_Prison and Probation 100K'!MG37/'4-5_Prison and Probation 100K'!MF37*100</f>
        <v>#VALUE!</v>
      </c>
      <c r="MI38" s="285" t="e">
        <f>'4-5_Prison and Probation 100K'!MH37/'4-5_Prison and Probation 100K'!MF37*100</f>
        <v>#VALUE!</v>
      </c>
      <c r="MJ38" s="285" t="e">
        <f>'4-5_Prison and Probation 100K'!MI37/'4-5_Prison and Probation 100K'!MF37*100</f>
        <v>#VALUE!</v>
      </c>
      <c r="MK38" s="285" t="e">
        <f>'4-5_Prison and Probation 100K'!MJ37/'4-5_Prison and Probation 100K'!MF37*100</f>
        <v>#VALUE!</v>
      </c>
      <c r="ML38" s="285" t="e">
        <f>'4-5_Prison and Probation 100K'!MK37/'4-5_Prison and Probation 100K'!MF37*100</f>
        <v>#VALUE!</v>
      </c>
      <c r="MM38" s="285" t="e">
        <f>'4-5_Prison and Probation 100K'!ML37/'4-5_Prison and Probation 100K'!MF37*100</f>
        <v>#VALUE!</v>
      </c>
      <c r="MN38" s="288" t="s">
        <v>3336</v>
      </c>
      <c r="MO38" s="285">
        <f>'4-5_Prison and Probation 100K'!MN37</f>
        <v>1.3280827336517165</v>
      </c>
      <c r="MP38" s="288" t="s">
        <v>3336</v>
      </c>
      <c r="MQ38" s="285" t="e">
        <f>'4-5_Prison and Probation 100K'!MP37/'4-5_Prison and Probation 100K'!MN37*100</f>
        <v>#VALUE!</v>
      </c>
      <c r="MR38" s="285" t="e">
        <f>'4-5_Prison and Probation 100K'!MQ37/'4-5_Prison and Probation 100K'!MN37*100</f>
        <v>#VALUE!</v>
      </c>
      <c r="MS38" s="285">
        <f>'4-5_Prison and Probation 100K'!MR37/'4-5_Prison and Probation 100K'!MN37*100</f>
        <v>11.111111111111111</v>
      </c>
      <c r="MT38" s="285">
        <f>'4-5_Prison and Probation 100K'!MS37/'4-5_Prison and Probation 100K'!MN37*100</f>
        <v>88.888888888888886</v>
      </c>
      <c r="MU38" s="288" t="s">
        <v>3336</v>
      </c>
      <c r="MV38" s="285" t="e">
        <f>'4-5_Prison and Probation 100K'!MU37/'4-5_Prison and Probation 100K'!MN37*100</f>
        <v>#VALUE!</v>
      </c>
      <c r="MW38" s="285" t="e">
        <f>'4-5_Prison and Probation 100K'!MV37/'4-5_Prison and Probation 100K'!MN37*100</f>
        <v>#VALUE!</v>
      </c>
      <c r="MX38" s="285" t="e">
        <f>'4-5_Prison and Probation 100K'!MW37/'4-5_Prison and Probation 100K'!MN37*100</f>
        <v>#VALUE!</v>
      </c>
      <c r="MY38" s="285" t="e">
        <f>'4-5_Prison and Probation 100K'!MX37/'4-5_Prison and Probation 100K'!MN37*100</f>
        <v>#VALUE!</v>
      </c>
      <c r="MZ38" s="288" t="s">
        <v>3336</v>
      </c>
      <c r="NA38" s="285" t="e">
        <f>'4-5_Prison and Probation 100K'!MZ37</f>
        <v>#VALUE!</v>
      </c>
      <c r="NB38" s="285" t="e">
        <f>'4-5_Prison and Probation 100K'!NA37/'4-5_Prison and Probation 100K'!MZ37*100</f>
        <v>#VALUE!</v>
      </c>
      <c r="NC38" s="285" t="e">
        <f>'4-5_Prison and Probation 100K'!NB37/'4-5_Prison and Probation 100K'!MZ37*100</f>
        <v>#VALUE!</v>
      </c>
      <c r="ND38" s="285" t="e">
        <f>'4-5_Prison and Probation 100K'!NC37/'4-5_Prison and Probation 100K'!MZ37*100</f>
        <v>#VALUE!</v>
      </c>
      <c r="NG38" s="133">
        <f t="shared" si="0"/>
        <v>161.21448739050004</v>
      </c>
      <c r="NH38" s="285" t="e">
        <f>'4-5_Prison and Probation'!HG37/'4-5_Prison and Probation'!$HA37*100</f>
        <v>#VALUE!</v>
      </c>
      <c r="NI38" s="285">
        <f>'4-5_Prison and Probation'!HM37/'4-5_Prison and Probation'!$HA37*100</f>
        <v>6.7391304347826084</v>
      </c>
      <c r="NJ38" s="285">
        <f>'4-5_Prison and Probation'!HS37/'4-5_Prison and Probation'!$HA37*100</f>
        <v>4.4508009153318078</v>
      </c>
      <c r="NK38" s="285" t="e">
        <f>'4-5_Prison and Probation'!HY37/'4-5_Prison and Probation'!$HA37*100</f>
        <v>#VALUE!</v>
      </c>
      <c r="NL38" s="285" t="e">
        <f>'4-5_Prison and Probation'!IE37/'4-5_Prison and Probation'!$HA37*100</f>
        <v>#VALUE!</v>
      </c>
      <c r="NM38" s="285">
        <f>'4-5_Prison and Probation'!IK37/'4-5_Prison and Probation'!$HA37*100</f>
        <v>1.5217391304347827</v>
      </c>
      <c r="NN38" s="285" t="e">
        <f>'4-5_Prison and Probation'!IQ37/'4-5_Prison and Probation'!$HA37*100</f>
        <v>#VALUE!</v>
      </c>
      <c r="NO38" s="285">
        <f>'4-5_Prison and Probation'!IW37/'4-5_Prison and Probation'!$HA37*100</f>
        <v>13.83295194508009</v>
      </c>
      <c r="NP38" s="285">
        <f>'4-5_Prison and Probation'!JC37/'4-5_Prison and Probation'!$HA37*100</f>
        <v>18.787185354691076</v>
      </c>
      <c r="NQ38" s="285" t="e">
        <f>'4-5_Prison and Probation'!JI37/'4-5_Prison and Probation'!$HA37*100</f>
        <v>#VALUE!</v>
      </c>
      <c r="NR38" s="285">
        <f>'4-5_Prison and Probation'!JO37/'4-5_Prison and Probation'!$HA37*100</f>
        <v>11.418764302059497</v>
      </c>
      <c r="NU38" s="285">
        <f>'4-5_Prison and Probation'!HA37/'4-5_Prison and Probation 100K'!$G37*100</f>
        <v>161.21448739050004</v>
      </c>
      <c r="NV38" s="285" t="e">
        <f>'4-5_Prison and Probation'!HG37/'4-5_Prison and Probation 100K'!$G37*100</f>
        <v>#VALUE!</v>
      </c>
      <c r="NW38" s="285">
        <f>'4-5_Prison and Probation'!HM37/'4-5_Prison and Probation 100K'!$G37*100</f>
        <v>10.864454585011959</v>
      </c>
      <c r="NX38" s="285">
        <f>'4-5_Prison and Probation'!HS37/'4-5_Prison and Probation 100K'!$G37*100</f>
        <v>7.1753358804238569</v>
      </c>
      <c r="NY38" s="285" t="e">
        <f>'4-5_Prison and Probation'!HY37/'4-5_Prison and Probation 100K'!$G37*100</f>
        <v>#VALUE!</v>
      </c>
      <c r="NZ38" s="285" t="e">
        <f>'4-5_Prison and Probation'!IE37/'4-5_Prison and Probation 100K'!$G37*100</f>
        <v>#VALUE!</v>
      </c>
      <c r="OA38" s="285">
        <f>'4-5_Prison and Probation'!IK37/'4-5_Prison and Probation 100K'!$G37*100</f>
        <v>2.4532639385510877</v>
      </c>
      <c r="OB38" s="285" t="e">
        <f>'4-5_Prison and Probation'!IQ37/'4-5_Prison and Probation 100K'!$G37*100</f>
        <v>#VALUE!</v>
      </c>
      <c r="OC38" s="285">
        <f>'4-5_Prison and Probation'!IW37/'4-5_Prison and Probation 100K'!$G37*100</f>
        <v>22.300722569235074</v>
      </c>
      <c r="OD38" s="285">
        <f>'4-5_Prison and Probation'!JC37/'4-5_Prison and Probation 100K'!$G37*100</f>
        <v>30.287664564668315</v>
      </c>
      <c r="OE38" s="285" t="e">
        <f>'4-5_Prison and Probation'!JI37/'4-5_Prison and Probation 100K'!$G37*100</f>
        <v>#VALUE!</v>
      </c>
      <c r="OF38" s="285">
        <f>'4-5_Prison and Probation'!JO37/'4-5_Prison and Probation 100K'!$G37*100</f>
        <v>18.408702335894628</v>
      </c>
      <c r="OI38" s="133">
        <f>10000/'4-5_Prison and Probation'!$AJ37*'4-5_Prison and Probation'!DW37</f>
        <v>14.251781472684085</v>
      </c>
      <c r="OJ38" s="133">
        <f>10000/'4-5_Prison and Probation'!$AJ37*'4-5_Prison and Probation'!DX37</f>
        <v>21.852731591448929</v>
      </c>
      <c r="OK38" s="133">
        <f>10000/'4-5_Prison and Probation'!$AJ37*'4-5_Prison and Probation'!DY37</f>
        <v>11.401425178147267</v>
      </c>
      <c r="OL38" s="133">
        <f>10000/'4-5_Prison and Probation'!$AJ37*'4-5_Prison and Probation'!DZ37</f>
        <v>17.102137767220903</v>
      </c>
      <c r="OM38" s="133">
        <f>10000/'4-5_Prison and Probation'!$AJ37*'4-5_Prison and Probation'!EA37</f>
        <v>17.102137767220903</v>
      </c>
      <c r="ON38" s="133">
        <f>10000/'4-5_Prison and Probation'!$AJ37*'4-5_Prison and Probation'!EB37</f>
        <v>22.327790973871732</v>
      </c>
      <c r="OP38" s="133">
        <f>'4-5_Prison and Probation'!ED37/'4-5_Prison and Probation'!DW37*100</f>
        <v>46.666666666666664</v>
      </c>
      <c r="OQ38" s="133">
        <f>'4-5_Prison and Probation'!EE37/'4-5_Prison and Probation'!DX37*100</f>
        <v>26.086956521739129</v>
      </c>
      <c r="OR38" s="133">
        <f>'4-5_Prison and Probation'!EF37/'4-5_Prison and Probation'!DY37*100</f>
        <v>33.333333333333329</v>
      </c>
      <c r="OS38" s="133">
        <f>'4-5_Prison and Probation'!EG37/'4-5_Prison and Probation'!DZ37*100</f>
        <v>33.333333333333329</v>
      </c>
      <c r="OT38" s="133">
        <f>'4-5_Prison and Probation'!EH37/'4-5_Prison and Probation'!EA37*100</f>
        <v>27.777777777777779</v>
      </c>
      <c r="OU38" s="133">
        <f>'4-5_Prison and Probation'!EI37/'4-5_Prison and Probation'!EB37*100</f>
        <v>31.914893617021278</v>
      </c>
      <c r="OW38" s="133" t="e">
        <f>'4-5_Prison and Probation'!EK37/'4-5_Prison and Probation'!ED37*100</f>
        <v>#VALUE!</v>
      </c>
      <c r="OX38" s="133" t="e">
        <f>'4-5_Prison and Probation'!EL37/'4-5_Prison and Probation'!EE37*100</f>
        <v>#VALUE!</v>
      </c>
      <c r="OY38" s="133">
        <f>'4-5_Prison and Probation'!EM37/'4-5_Prison and Probation'!EF37*100</f>
        <v>50</v>
      </c>
      <c r="OZ38" s="133">
        <f>'4-5_Prison and Probation'!EN37/'4-5_Prison and Probation'!EG37*100</f>
        <v>16.666666666666664</v>
      </c>
      <c r="PA38" s="133">
        <f>'4-5_Prison and Probation'!EO37/'4-5_Prison and Probation'!EH37*100</f>
        <v>40</v>
      </c>
      <c r="PB38" s="133">
        <f>'4-5_Prison and Probation'!EP37/'4-5_Prison and Probation'!EI37*100</f>
        <v>60</v>
      </c>
      <c r="PC38" s="133"/>
      <c r="PF38" s="285">
        <f>'4-5_Prison and Probation'!$AO37/'4-5_Prison and Probation'!LF37</f>
        <v>3.3063182269268938</v>
      </c>
      <c r="PG38" s="285" t="e">
        <f>'4-5_Prison and Probation'!$AO37/'4-5_Prison and Probation'!LH37</f>
        <v>#VALUE!</v>
      </c>
      <c r="PH38" s="285">
        <f>'4-5_Prison and Probation'!$AO37/'4-5_Prison and Probation'!LK37</f>
        <v>33.65319865319865</v>
      </c>
      <c r="PI38" s="285">
        <f>'4-5_Prison and Probation'!$AO37/'4-5_Prison and Probation'!LM37</f>
        <v>169.40677966101694</v>
      </c>
      <c r="PJ38" s="285">
        <f>'4-5_Prison and Probation'!$AO37/'4-5_Prison and Probation'!LO37</f>
        <v>384.42307692307691</v>
      </c>
      <c r="PK38" s="285" t="e">
        <f>'4-5_Prison and Probation'!$AO37/'4-5_Prison and Probation'!LR37</f>
        <v>#VALUE!</v>
      </c>
      <c r="PO38" s="133">
        <f>'4-5_Prison and Probation'!KP37/'4-5_Prison and Probation 100K'!H37*100</f>
        <v>100.76937082907318</v>
      </c>
      <c r="PP38" s="133">
        <f>'4-5_Prison and Probation'!KS37/'4-5_Prison and Probation'!KP37*100</f>
        <v>9.5098756400877846</v>
      </c>
      <c r="PQ38" s="133">
        <f>'4-5_Prison and Probation'!LA37/'4-5_Prison and Probation'!KP37*100</f>
        <v>90.490124359912215</v>
      </c>
      <c r="PR38" s="133" t="e">
        <f>'4-5_Prison and Probation'!KQ37/'4-5_Prison and Probation 100K'!H37*100</f>
        <v>#VALUE!</v>
      </c>
      <c r="PS38" s="133" t="e">
        <f>'4-5_Prison and Probation'!KT37/'4-5_Prison and Probation'!KQ37*100</f>
        <v>#VALUE!</v>
      </c>
      <c r="PT38" s="133" t="e">
        <f>'4-5_Prison and Probation'!LB37/'4-5_Prison and Probation'!KQ37*100</f>
        <v>#VALUE!</v>
      </c>
      <c r="PX38" s="133" t="e">
        <f>'4-5_Prison and Probation'!LG37/'4-5_Prison and Probation'!$KQ37*100</f>
        <v>#VALUE!</v>
      </c>
      <c r="PY38" s="133" t="e">
        <f>'4-5_Prison and Probation'!LI37/'4-5_Prison and Probation'!$KQ37*100</f>
        <v>#VALUE!</v>
      </c>
      <c r="PZ38" s="133" t="e">
        <f>'4-5_Prison and Probation'!LL37/'4-5_Prison and Probation'!$KQ37*100</f>
        <v>#VALUE!</v>
      </c>
      <c r="QA38" s="133" t="e">
        <f>'4-5_Prison and Probation'!LN37/'4-5_Prison and Probation'!$KQ37*100</f>
        <v>#VALUE!</v>
      </c>
      <c r="QB38" s="133" t="e">
        <f>'4-5_Prison and Probation'!LP37/'4-5_Prison and Probation'!$KQ37*100</f>
        <v>#VALUE!</v>
      </c>
      <c r="QC38" s="133" t="e">
        <f>'4-5_Prison and Probation'!LS37/'4-5_Prison and Probation'!$KQ37*100</f>
        <v>#VALUE!</v>
      </c>
    </row>
    <row r="39" spans="1:445" ht="23.25" customHeight="1">
      <c r="A39" s="285">
        <v>37</v>
      </c>
      <c r="B39" s="292" t="s">
        <v>60</v>
      </c>
      <c r="C39" s="248">
        <v>2050.1889999999999</v>
      </c>
      <c r="D39" s="248">
        <v>2055.4960000000001</v>
      </c>
      <c r="E39" s="248">
        <v>2058.8209999999999</v>
      </c>
      <c r="F39" s="248">
        <v>2061.085</v>
      </c>
      <c r="G39" s="248">
        <v>2062.8739999999998</v>
      </c>
      <c r="H39" s="248">
        <v>2064.1880000000001</v>
      </c>
      <c r="I39" s="288" t="s">
        <v>3336</v>
      </c>
      <c r="J39" s="133">
        <f>'4-5_Prison and Probation 100K'!J38</f>
        <v>62.091836411179656</v>
      </c>
      <c r="K39" s="133">
        <f>'4-5_Prison and Probation 100K'!K38</f>
        <v>66.99113012139162</v>
      </c>
      <c r="L39" s="133">
        <f>'4-5_Prison and Probation 100K'!L38</f>
        <v>66.057224013160933</v>
      </c>
      <c r="M39" s="133">
        <f>'4-5_Prison and Probation 100K'!M38</f>
        <v>73.844601265838136</v>
      </c>
      <c r="N39" s="133">
        <f>'4-5_Prison and Probation 100K'!N38</f>
        <v>67.818005365330123</v>
      </c>
      <c r="O39" s="133">
        <f>'4-5_Prison and Probation 100K'!O38</f>
        <v>63.366321284689185</v>
      </c>
      <c r="P39" s="346">
        <f t="shared" si="1"/>
        <v>2.0525804150319118</v>
      </c>
      <c r="Q39" s="288" t="s">
        <v>3336</v>
      </c>
      <c r="R39" s="133">
        <f>'4-5_Prison and Probation 100K'!R38/'4-5_Prison and Probation 100K'!J38*100</f>
        <v>25.373134328358208</v>
      </c>
      <c r="S39" s="133">
        <f>'4-5_Prison and Probation 100K'!S38/'4-5_Prison and Probation 100K'!K38*100</f>
        <v>23.892519970951344</v>
      </c>
      <c r="T39" s="133">
        <f>'4-5_Prison and Probation 100K'!T38/'4-5_Prison and Probation 100K'!L38*100</f>
        <v>18.75</v>
      </c>
      <c r="U39" s="133">
        <f>'4-5_Prison and Probation 100K'!U38/'4-5_Prison and Probation 100K'!M38*100</f>
        <v>17.805519053876477</v>
      </c>
      <c r="V39" s="133">
        <f>'4-5_Prison and Probation 100K'!V38/'4-5_Prison and Probation 100K'!N38*100</f>
        <v>17.29807005003574</v>
      </c>
      <c r="W39" s="133">
        <f>'4-5_Prison and Probation 100K'!W38/'4-5_Prison and Probation 100K'!O38*100</f>
        <v>15.519877675840979</v>
      </c>
      <c r="X39" s="346">
        <f t="shared" si="2"/>
        <v>-38.83342327756791</v>
      </c>
      <c r="Y39" s="288" t="s">
        <v>3336</v>
      </c>
      <c r="Z39" s="285">
        <f>'4-5_Prison and Probation 100K'!Z38/'4-5_Prison and Probation 100K'!J38*100</f>
        <v>4.4776119402985071</v>
      </c>
      <c r="AA39" s="285">
        <f>'4-5_Prison and Probation 100K'!AA38/'4-5_Prison and Probation 100K'!K38*100</f>
        <v>5.083514887436456</v>
      </c>
      <c r="AB39" s="285">
        <f>'4-5_Prison and Probation 100K'!AB38/'4-5_Prison and Probation 100K'!L38*100</f>
        <v>4.7058823529411766</v>
      </c>
      <c r="AC39" s="285">
        <f>'4-5_Prison and Probation 100K'!AC38/'4-5_Prison and Probation 100K'!M38*100</f>
        <v>5.8475689881734549</v>
      </c>
      <c r="AD39" s="285">
        <f>'4-5_Prison and Probation 100K'!AD38/'4-5_Prison and Probation 100K'!N38*100</f>
        <v>5.7898498927805573</v>
      </c>
      <c r="AE39" s="285">
        <f>'4-5_Prison and Probation 100K'!AE38/'4-5_Prison and Probation 100K'!O38*100</f>
        <v>7.9510703363914361</v>
      </c>
      <c r="AF39" s="346">
        <f t="shared" si="3"/>
        <v>77.573904179408771</v>
      </c>
      <c r="AG39" s="288" t="s">
        <v>3336</v>
      </c>
      <c r="AH39" s="285">
        <f>'4-5_Prison and Probation 100K'!AH38/'4-5_Prison and Probation 100K'!J38*100</f>
        <v>10.44776119402985</v>
      </c>
      <c r="AI39" s="285">
        <f>'4-5_Prison and Probation 100K'!AI38/'4-5_Prison and Probation 100K'!K38*100</f>
        <v>11.474219317356573</v>
      </c>
      <c r="AJ39" s="285">
        <f>'4-5_Prison and Probation 100K'!AJ38/'4-5_Prison and Probation 100K'!L38*100</f>
        <v>10.661764705882353</v>
      </c>
      <c r="AK39" s="285">
        <f>'4-5_Prison and Probation 100K'!AK38/'4-5_Prison and Probation 100K'!M38*100</f>
        <v>10.709592641261498</v>
      </c>
      <c r="AL39" s="285">
        <f>'4-5_Prison and Probation 100K'!AL38/'4-5_Prison and Probation 100K'!N38*100</f>
        <v>9.3638313080771987</v>
      </c>
      <c r="AM39" s="285">
        <f>'4-5_Prison and Probation 100K'!AM38/'4-5_Prison and Probation 100K'!O38*100</f>
        <v>9.0214067278287473</v>
      </c>
      <c r="AN39" s="346">
        <f t="shared" si="4"/>
        <v>-13.652249890781988</v>
      </c>
      <c r="AO39" s="288" t="s">
        <v>3336</v>
      </c>
      <c r="AP39" s="133">
        <f>'4-5_Prison and Probation 100K'!AP38/'4-5_Prison and Probation 100K'!AH38*100</f>
        <v>22.556390977443609</v>
      </c>
      <c r="AQ39" s="133">
        <f>'4-5_Prison and Probation 100K'!AQ38/'4-5_Prison and Probation 100K'!AI38*100</f>
        <v>25.949367088607595</v>
      </c>
      <c r="AR39" s="133">
        <f>'4-5_Prison and Probation 100K'!AR38/'4-5_Prison and Probation 100K'!AJ38*100</f>
        <v>24.137931034482762</v>
      </c>
      <c r="AS39" s="133">
        <f>'4-5_Prison and Probation 100K'!AS38/'4-5_Prison and Probation 100K'!AK38*100</f>
        <v>20.858895705521473</v>
      </c>
      <c r="AT39" s="133">
        <f>'4-5_Prison and Probation 100K'!AT38/'4-5_Prison and Probation 100K'!AL38*100</f>
        <v>9.1603053435114496</v>
      </c>
      <c r="AU39" s="133">
        <f>'4-5_Prison and Probation 100K'!AU38/'4-5_Prison and Probation 100K'!AM38*100</f>
        <v>17.796610169491522</v>
      </c>
      <c r="AV39" s="346">
        <f t="shared" si="20"/>
        <v>-21.101694915254242</v>
      </c>
      <c r="AW39" s="288" t="s">
        <v>3336</v>
      </c>
      <c r="AX39" s="285">
        <f>'4-5_Prison and Probation 100K'!AX38/'4-5_Prison and Probation 100K'!J38*100</f>
        <v>0</v>
      </c>
      <c r="AY39" s="285">
        <f>'4-5_Prison and Probation 100K'!AY38/'4-5_Prison and Probation 100K'!K38*100</f>
        <v>0</v>
      </c>
      <c r="AZ39" s="285">
        <f>'4-5_Prison and Probation 100K'!AZ38/'4-5_Prison and Probation 100K'!L38*100</f>
        <v>0.14705882352941177</v>
      </c>
      <c r="BA39" s="285">
        <f>'4-5_Prison and Probation 100K'!BA38/'4-5_Prison and Probation 100K'!M38*100</f>
        <v>0</v>
      </c>
      <c r="BB39" s="285">
        <f>'4-5_Prison and Probation 100K'!BB38/'4-5_Prison and Probation 100K'!N38*100</f>
        <v>0</v>
      </c>
      <c r="BC39" s="285">
        <f>'4-5_Prison and Probation 100K'!BC38/'4-5_Prison and Probation 100K'!O38*100</f>
        <v>0</v>
      </c>
      <c r="BD39" s="349" t="s">
        <v>1183</v>
      </c>
      <c r="BE39" s="288" t="s">
        <v>3336</v>
      </c>
      <c r="BF39" s="133">
        <f>'4-5_Prison and Probation 100K'!BF38</f>
        <v>167.10654481123447</v>
      </c>
      <c r="BG39" s="133">
        <f>'4-5_Prison and Probation 100K'!BG38</f>
        <v>186.08647255942117</v>
      </c>
      <c r="BH39" s="133">
        <f>'4-5_Prison and Probation 100K'!BH38</f>
        <v>188.84594629644832</v>
      </c>
      <c r="BI39" s="133">
        <f>'4-5_Prison and Probation 100K'!BI38</f>
        <v>158.55726474162879</v>
      </c>
      <c r="BJ39" s="133">
        <f>'4-5_Prison and Probation 100K'!BJ38</f>
        <v>166.46678372018846</v>
      </c>
      <c r="BK39" s="338">
        <f>'4-5_Prison and Probation 100K'!BK38</f>
        <v>113.21643183663504</v>
      </c>
      <c r="BL39" s="346">
        <f t="shared" si="21"/>
        <v>-32.248954124133405</v>
      </c>
      <c r="BM39" s="288" t="s">
        <v>3336</v>
      </c>
      <c r="BN39" s="133">
        <f>'4-5_Prison and Probation 100K'!BN38/'4-5_Prison and Probation 100K'!BF38*100</f>
        <v>29.422066549912433</v>
      </c>
      <c r="BO39" s="133">
        <f>'4-5_Prison and Probation 100K'!BO38/'4-5_Prison and Probation 100K'!BG38*100</f>
        <v>22.666666666666668</v>
      </c>
      <c r="BP39" s="133">
        <f>'4-5_Prison and Probation 100K'!BP38/'4-5_Prison and Probation 100K'!BH38*100</f>
        <v>21.784979423868311</v>
      </c>
      <c r="BQ39" s="133">
        <f>'4-5_Prison and Probation 100K'!BQ38/'4-5_Prison and Probation 100K'!BI38*100</f>
        <v>25.734394124847004</v>
      </c>
      <c r="BR39" s="133">
        <f>'4-5_Prison and Probation 100K'!BR38/'4-5_Prison and Probation 100K'!BJ38*100</f>
        <v>19.976703552708212</v>
      </c>
      <c r="BS39" s="133">
        <f>'4-5_Prison and Probation 100K'!BS38/'4-5_Prison and Probation 100K'!BK38*100</f>
        <v>36.84210526315789</v>
      </c>
      <c r="BT39" s="346">
        <f t="shared" si="22"/>
        <v>25.219298245614027</v>
      </c>
      <c r="BU39" s="288" t="s">
        <v>3336</v>
      </c>
      <c r="BV39" s="285" t="e">
        <f>'4-5_Prison and Probation 100K'!BV38/'4-5_Prison and Probation 100K'!BF38*100</f>
        <v>#VALUE!</v>
      </c>
      <c r="BW39" s="285" t="e">
        <f>'4-5_Prison and Probation 100K'!BW38/'4-5_Prison and Probation 100K'!BG38*100</f>
        <v>#VALUE!</v>
      </c>
      <c r="BX39" s="285" t="e">
        <f>'4-5_Prison and Probation 100K'!BX38/'4-5_Prison and Probation 100K'!BH38*100</f>
        <v>#VALUE!</v>
      </c>
      <c r="BY39" s="285" t="e">
        <f>'4-5_Prison and Probation 100K'!BY38/'4-5_Prison and Probation 100K'!BI38*100</f>
        <v>#VALUE!</v>
      </c>
      <c r="BZ39" s="285" t="e">
        <f>'4-5_Prison and Probation 100K'!BZ38/'4-5_Prison and Probation 100K'!BJ38*100</f>
        <v>#VALUE!</v>
      </c>
      <c r="CA39" s="285" t="e">
        <f>'4-5_Prison and Probation 100K'!CA38/'4-5_Prison and Probation 100K'!BK38*100</f>
        <v>#VALUE!</v>
      </c>
      <c r="CB39" s="346" t="e">
        <f t="shared" si="6"/>
        <v>#VALUE!</v>
      </c>
      <c r="CC39" s="288" t="s">
        <v>3336</v>
      </c>
      <c r="CD39" s="285" t="e">
        <f>'4-5_Prison and Probation 100K'!CD38/'4-5_Prison and Probation 100K'!BF38*100</f>
        <v>#VALUE!</v>
      </c>
      <c r="CE39" s="285" t="e">
        <f>'4-5_Prison and Probation 100K'!CE38/'4-5_Prison and Probation 100K'!BG38*100</f>
        <v>#VALUE!</v>
      </c>
      <c r="CF39" s="285" t="e">
        <f>'4-5_Prison and Probation 100K'!CF38/'4-5_Prison and Probation 100K'!BH38*100</f>
        <v>#VALUE!</v>
      </c>
      <c r="CG39" s="285" t="e">
        <f>'4-5_Prison and Probation 100K'!CG38/'4-5_Prison and Probation 100K'!BI38*100</f>
        <v>#VALUE!</v>
      </c>
      <c r="CH39" s="285" t="e">
        <f>'4-5_Prison and Probation 100K'!CH38/'4-5_Prison and Probation 100K'!BJ38*100</f>
        <v>#VALUE!</v>
      </c>
      <c r="CI39" s="285" t="e">
        <f>'4-5_Prison and Probation 100K'!CI38/'4-5_Prison and Probation 100K'!BK38*100</f>
        <v>#VALUE!</v>
      </c>
      <c r="CJ39" s="346" t="e">
        <f t="shared" si="7"/>
        <v>#VALUE!</v>
      </c>
      <c r="CK39" s="288" t="s">
        <v>3336</v>
      </c>
      <c r="CL39" s="285" t="e">
        <f>'4-5_Prison and Probation 100K'!CL38/'4-5_Prison and Probation 100K'!CD38*100</f>
        <v>#VALUE!</v>
      </c>
      <c r="CM39" s="285" t="e">
        <f>'4-5_Prison and Probation 100K'!CM38/'4-5_Prison and Probation 100K'!CE38*100</f>
        <v>#VALUE!</v>
      </c>
      <c r="CN39" s="285" t="e">
        <f>'4-5_Prison and Probation 100K'!CN38/'4-5_Prison and Probation 100K'!CF38*100</f>
        <v>#VALUE!</v>
      </c>
      <c r="CO39" s="285" t="e">
        <f>'4-5_Prison and Probation 100K'!CO38/'4-5_Prison and Probation 100K'!CG38*100</f>
        <v>#VALUE!</v>
      </c>
      <c r="CP39" s="285" t="e">
        <f>'4-5_Prison and Probation 100K'!CP38/'4-5_Prison and Probation 100K'!CH38*100</f>
        <v>#VALUE!</v>
      </c>
      <c r="CQ39" s="285" t="e">
        <f>'4-5_Prison and Probation 100K'!CQ38/'4-5_Prison and Probation 100K'!CI38*100</f>
        <v>#VALUE!</v>
      </c>
      <c r="CR39" s="346" t="e">
        <f t="shared" si="8"/>
        <v>#VALUE!</v>
      </c>
      <c r="CS39" s="288" t="s">
        <v>3336</v>
      </c>
      <c r="CT39" s="285" t="e">
        <f>'4-5_Prison and Probation 100K'!CT38/'4-5_Prison and Probation 100K'!BF38*100</f>
        <v>#VALUE!</v>
      </c>
      <c r="CU39" s="285" t="e">
        <f>'4-5_Prison and Probation 100K'!CU38/'4-5_Prison and Probation 100K'!BG38*100</f>
        <v>#VALUE!</v>
      </c>
      <c r="CV39" s="285" t="e">
        <f>'4-5_Prison and Probation 100K'!CV38/'4-5_Prison and Probation 100K'!BH38*100</f>
        <v>#VALUE!</v>
      </c>
      <c r="CW39" s="285" t="e">
        <f>'4-5_Prison and Probation 100K'!CW38/'4-5_Prison and Probation 100K'!BI38*100</f>
        <v>#VALUE!</v>
      </c>
      <c r="CX39" s="285" t="e">
        <f>'4-5_Prison and Probation 100K'!CX38/'4-5_Prison and Probation 100K'!BJ38*100</f>
        <v>#VALUE!</v>
      </c>
      <c r="CY39" s="285" t="e">
        <f>'4-5_Prison and Probation 100K'!CY38/'4-5_Prison and Probation 100K'!BK38*100</f>
        <v>#VALUE!</v>
      </c>
      <c r="CZ39" s="346" t="e">
        <f t="shared" si="9"/>
        <v>#VALUE!</v>
      </c>
      <c r="DA39" s="288" t="s">
        <v>3336</v>
      </c>
      <c r="DB39" s="133">
        <f>'4-5_Prison and Probation'!DP38/C39*100</f>
        <v>181.30035816210116</v>
      </c>
      <c r="DC39" s="133">
        <f>'4-5_Prison and Probation'!DQ38/D39*100</f>
        <v>187.10812378131604</v>
      </c>
      <c r="DD39" s="133">
        <f>'4-5_Prison and Probation'!DR38/E39*100</f>
        <v>156.40019214880749</v>
      </c>
      <c r="DE39" s="133">
        <f>'4-5_Prison and Probation'!DS38/F39*100</f>
        <v>163.31204195848304</v>
      </c>
      <c r="DF39" s="133">
        <f>'4-5_Prison and Probation'!DT38/G39*100</f>
        <v>130.35212039125997</v>
      </c>
      <c r="DG39" s="133">
        <f>'4-5_Prison and Probation'!DU38/H39*100</f>
        <v>117.14049301710889</v>
      </c>
      <c r="DH39" s="346">
        <f t="shared" si="10"/>
        <v>-35.388713952581796</v>
      </c>
      <c r="DI39" s="288" t="s">
        <v>3336</v>
      </c>
      <c r="DJ39" s="285">
        <f>'4-5_Prison and Probation 100K'!DJ38/'4-5_Prison and Probation 100K'!DB38*100</f>
        <v>0.10761366693570085</v>
      </c>
      <c r="DK39" s="285">
        <f>'4-5_Prison and Probation 100K'!DK38/'4-5_Prison and Probation 100K'!DC38*100</f>
        <v>0.15600624024960999</v>
      </c>
      <c r="DL39" s="285">
        <f>'4-5_Prison and Probation 100K'!DL38/'4-5_Prison and Probation 100K'!DD38*100</f>
        <v>0.12422360248447205</v>
      </c>
      <c r="DM39" s="285">
        <f>'4-5_Prison and Probation 100K'!DM38/'4-5_Prison and Probation 100K'!DE38*100</f>
        <v>0.17825311942959002</v>
      </c>
      <c r="DN39" s="285">
        <f>'4-5_Prison and Probation 100K'!DN38/'4-5_Prison and Probation 100K'!DF38*100</f>
        <v>0.18594272963927111</v>
      </c>
      <c r="DO39" s="285">
        <f>'4-5_Prison and Probation 100K'!DO38/'4-5_Prison and Probation 100K'!DG38*100</f>
        <v>0.1240694789081886</v>
      </c>
      <c r="DP39" s="346">
        <f t="shared" si="11"/>
        <v>15.291563275434257</v>
      </c>
      <c r="DQ39" s="288" t="s">
        <v>3336</v>
      </c>
      <c r="DR39" s="285">
        <f>'4-5_Prison and Probation 100K'!DR38/'4-5_Prison and Probation 100K'!DJ38*100</f>
        <v>25</v>
      </c>
      <c r="DS39" s="285">
        <f>'4-5_Prison and Probation 100K'!DS38/'4-5_Prison and Probation 100K'!DK38*100</f>
        <v>33.333333333333329</v>
      </c>
      <c r="DT39" s="285">
        <f>'4-5_Prison and Probation 100K'!DT38/'4-5_Prison and Probation 100K'!DL38*100</f>
        <v>75.000000000000014</v>
      </c>
      <c r="DU39" s="285">
        <f>'4-5_Prison and Probation 100K'!DU38/'4-5_Prison and Probation 100K'!DM38*100</f>
        <v>0</v>
      </c>
      <c r="DV39" s="285">
        <f>'4-5_Prison and Probation 100K'!DV38/'4-5_Prison and Probation 100K'!DN38*100</f>
        <v>0</v>
      </c>
      <c r="DW39" s="285">
        <f>'4-5_Prison and Probation 100K'!DW38/'4-5_Prison and Probation 100K'!DO38*100</f>
        <v>0</v>
      </c>
      <c r="DX39" s="346">
        <f t="shared" si="12"/>
        <v>-100</v>
      </c>
      <c r="DY39" s="288" t="s">
        <v>3336</v>
      </c>
      <c r="DZ39" s="285" t="e">
        <f>'4-5_Prison and Probation 100K'!DZ38/'4-5_Prison and Probation 100K'!DR38*100</f>
        <v>#VALUE!</v>
      </c>
      <c r="EA39" s="285" t="e">
        <f>'4-5_Prison and Probation 100K'!EA38/'4-5_Prison and Probation 100K'!DS38*100</f>
        <v>#VALUE!</v>
      </c>
      <c r="EB39" s="285">
        <f>'4-5_Prison and Probation 100K'!EB38/'4-5_Prison and Probation 100K'!DT38*100</f>
        <v>0</v>
      </c>
      <c r="EC39" s="285" t="e">
        <f>'4-5_Prison and Probation 100K'!EC38/'4-5_Prison and Probation 100K'!DU38*100</f>
        <v>#DIV/0!</v>
      </c>
      <c r="ED39" s="285" t="e">
        <f>'4-5_Prison and Probation 100K'!ED38/'4-5_Prison and Probation 100K'!DV38*100</f>
        <v>#DIV/0!</v>
      </c>
      <c r="EE39" s="285" t="e">
        <f>'4-5_Prison and Probation 100K'!EE38/'4-5_Prison and Probation 100K'!DW38*100</f>
        <v>#DIV/0!</v>
      </c>
      <c r="EF39" s="346" t="e">
        <f t="shared" si="13"/>
        <v>#DIV/0!</v>
      </c>
      <c r="EG39" s="288" t="s">
        <v>3336</v>
      </c>
      <c r="EH39" s="285">
        <f>'4-5_Prison and Probation 100K'!EH38/'4-5_Prison and Probation 100K'!DB38*100</f>
        <v>99.892386333064309</v>
      </c>
      <c r="EI39" s="285">
        <f>'4-5_Prison and Probation 100K'!EI38/'4-5_Prison and Probation 100K'!DC38*100</f>
        <v>99.843993759750376</v>
      </c>
      <c r="EJ39" s="285">
        <f>'4-5_Prison and Probation 100K'!EJ38/'4-5_Prison and Probation 100K'!DD38*100</f>
        <v>99.875776397515537</v>
      </c>
      <c r="EK39" s="285">
        <f>'4-5_Prison and Probation 100K'!EK38/'4-5_Prison and Probation 100K'!DE38*100</f>
        <v>99.821746880570416</v>
      </c>
      <c r="EL39" s="285">
        <f>'4-5_Prison and Probation 100K'!EL38/'4-5_Prison and Probation 100K'!DF38*100</f>
        <v>99.814057270360706</v>
      </c>
      <c r="EM39" s="285">
        <f>'4-5_Prison and Probation 100K'!EM38/'4-5_Prison and Probation 100K'!DG38*100</f>
        <v>99.875930521091817</v>
      </c>
      <c r="EN39" s="346">
        <f t="shared" si="14"/>
        <v>-1.6473539752695388E-2</v>
      </c>
      <c r="EO39" s="288" t="s">
        <v>3336</v>
      </c>
      <c r="EP39" s="285">
        <f>'4-5_Prison and Probation 100K'!EP38/'4-5_Prison and Probation 100K'!EH38*100</f>
        <v>22.353891731753297</v>
      </c>
      <c r="EQ39" s="285">
        <f>'4-5_Prison and Probation 100K'!EQ38/'4-5_Prison and Probation 100K'!EI38*100</f>
        <v>23.489583333333332</v>
      </c>
      <c r="ER39" s="285">
        <f>'4-5_Prison and Probation 100K'!ER38/'4-5_Prison and Probation 100K'!EJ38*100</f>
        <v>26.741293532338307</v>
      </c>
      <c r="ES39" s="285">
        <f>'4-5_Prison and Probation 100K'!ES38/'4-5_Prison and Probation 100K'!EK38*100</f>
        <v>25.267857142857142</v>
      </c>
      <c r="ET39" s="285">
        <f>'4-5_Prison and Probation 100K'!ET38/'4-5_Prison and Probation 100K'!EL38*100</f>
        <v>34.128166915052162</v>
      </c>
      <c r="EU39" s="285">
        <f>'4-5_Prison and Probation 100K'!EU38/'4-5_Prison and Probation 100K'!EM38*100</f>
        <v>26.501035196687369</v>
      </c>
      <c r="EV39" s="346">
        <f t="shared" si="15"/>
        <v>18.5522213075906</v>
      </c>
      <c r="EW39" s="288" t="s">
        <v>3336</v>
      </c>
      <c r="EX39" s="285">
        <f>'4-5_Prison and Probation 100K'!EX38/'4-5_Prison and Probation 100K'!EH38*100</f>
        <v>25.397252895232963</v>
      </c>
      <c r="EY39" s="285">
        <f>'4-5_Prison and Probation 100K'!EY38/'4-5_Prison and Probation 100K'!EI38*100</f>
        <v>27.317708333333336</v>
      </c>
      <c r="EZ39" s="285">
        <f>'4-5_Prison and Probation 100K'!EZ38/'4-5_Prison and Probation 100K'!EJ38*100</f>
        <v>34.297263681592035</v>
      </c>
      <c r="FA39" s="285">
        <f>'4-5_Prison and Probation 100K'!FA38/'4-5_Prison and Probation 100K'!EK38*100</f>
        <v>30.624999999999996</v>
      </c>
      <c r="FB39" s="285">
        <f>'4-5_Prison and Probation 100K'!FB38/'4-5_Prison and Probation 100K'!EL38*100</f>
        <v>65.983606557377058</v>
      </c>
      <c r="FC39" s="285">
        <f>'4-5_Prison and Probation 100K'!FC38/'4-5_Prison and Probation 100K'!EM38*100</f>
        <v>62.857142857142854</v>
      </c>
      <c r="FD39" s="346">
        <f t="shared" si="16"/>
        <v>147.49583396455083</v>
      </c>
      <c r="FE39" s="288" t="s">
        <v>3336</v>
      </c>
      <c r="FF39" s="285" t="e">
        <f>'4-5_Prison and Probation 100K'!FF38/'4-5_Prison and Probation 100K'!EH38*100</f>
        <v>#VALUE!</v>
      </c>
      <c r="FG39" s="285" t="e">
        <f>'4-5_Prison and Probation 100K'!FG38/'4-5_Prison and Probation 100K'!EI38*100</f>
        <v>#VALUE!</v>
      </c>
      <c r="FH39" s="285" t="e">
        <f>'4-5_Prison and Probation 100K'!FH38/'4-5_Prison and Probation 100K'!EJ38*100</f>
        <v>#VALUE!</v>
      </c>
      <c r="FI39" s="285" t="e">
        <f>'4-5_Prison and Probation 100K'!FI38/'4-5_Prison and Probation 100K'!EK38*100</f>
        <v>#VALUE!</v>
      </c>
      <c r="FJ39" s="285">
        <f>'4-5_Prison and Probation 100K'!FJ38/'4-5_Prison and Probation 100K'!EL38*100</f>
        <v>7.4515648286140101E-2</v>
      </c>
      <c r="FK39" s="285">
        <f>'4-5_Prison and Probation 100K'!FK38/'4-5_Prison and Probation 100K'!EM38*100</f>
        <v>6.2111801242236024E-2</v>
      </c>
      <c r="FL39" s="346" t="e">
        <f t="shared" si="17"/>
        <v>#VALUE!</v>
      </c>
      <c r="FM39" s="288" t="s">
        <v>3336</v>
      </c>
      <c r="FN39" s="285" t="e">
        <f>'4-5_Prison and Probation 100K'!FN38/'4-5_Prison and Probation 100K'!FF38*100</f>
        <v>#VALUE!</v>
      </c>
      <c r="FO39" s="285" t="e">
        <f>'4-5_Prison and Probation 100K'!FO38/'4-5_Prison and Probation 100K'!FG38*100</f>
        <v>#VALUE!</v>
      </c>
      <c r="FP39" s="285" t="e">
        <f>'4-5_Prison and Probation 100K'!FP38/'4-5_Prison and Probation 100K'!FH38*100</f>
        <v>#VALUE!</v>
      </c>
      <c r="FQ39" s="285" t="e">
        <f>'4-5_Prison and Probation 100K'!FQ38/'4-5_Prison and Probation 100K'!FI38*100</f>
        <v>#VALUE!</v>
      </c>
      <c r="FR39" s="285">
        <f>'4-5_Prison and Probation 100K'!FR38/'4-5_Prison and Probation 100K'!FJ38*100</f>
        <v>100</v>
      </c>
      <c r="FS39" s="285">
        <f>'4-5_Prison and Probation 100K'!FS38/'4-5_Prison and Probation 100K'!FK38*100</f>
        <v>100</v>
      </c>
      <c r="FT39" s="346" t="e">
        <f t="shared" si="18"/>
        <v>#VALUE!</v>
      </c>
      <c r="FU39" s="288" t="s">
        <v>3336</v>
      </c>
      <c r="FV39" s="285">
        <f>'4-5_Prison and Probation 100K'!FV38/'4-5_Prison and Probation 100K'!EH38*100</f>
        <v>52.356584971720977</v>
      </c>
      <c r="FW39" s="285">
        <f>'4-5_Prison and Probation 100K'!FW38/'4-5_Prison and Probation 100K'!EI38*100</f>
        <v>49.348958333333336</v>
      </c>
      <c r="FX39" s="285">
        <f>'4-5_Prison and Probation 100K'!FX38/'4-5_Prison and Probation 100K'!EJ38*100</f>
        <v>39.085820895522389</v>
      </c>
      <c r="FY39" s="285">
        <f>'4-5_Prison and Probation 100K'!FY38/'4-5_Prison and Probation 100K'!EK38*100</f>
        <v>44.28571428571427</v>
      </c>
      <c r="FZ39" s="285">
        <f>'4-5_Prison and Probation 100K'!FZ38/'4-5_Prison and Probation 100K'!EL38*100</f>
        <v>0</v>
      </c>
      <c r="GA39" s="285">
        <f>'4-5_Prison and Probation 100K'!GA38/'4-5_Prison and Probation 100K'!EM38*100</f>
        <v>1.946169772256729</v>
      </c>
      <c r="GB39" s="346">
        <f t="shared" si="19"/>
        <v>-96.28285577963517</v>
      </c>
      <c r="GC39" s="288" t="s">
        <v>3336</v>
      </c>
      <c r="GE39" s="133">
        <f>'4-5_Prison and Probation'!HA38/'4-5_Prison and Probation 100K'!$G38*100</f>
        <v>55.311182360144151</v>
      </c>
      <c r="GF39" s="285">
        <f>'4-5_Prison and Probation 100K'!GF38/'4-5_Prison and Probation 100K'!GE38*100</f>
        <v>7.0990359333917619</v>
      </c>
      <c r="GG39" s="285">
        <f>'4-5_Prison and Probation 100K'!GG38/'4-5_Prison and Probation 100K'!GE38*100</f>
        <v>1.5806691361554985</v>
      </c>
      <c r="GH39" s="285">
        <f>'4-5_Prison and Probation 100K'!GH38/'4-5_Prison and Probation 100K'!GE38*100</f>
        <v>11.481156879929886</v>
      </c>
      <c r="GI39" s="285">
        <f>'4-5_Prison and Probation 100K'!GI38/'4-5_Prison and Probation 100K'!GH38*100</f>
        <v>9.1603053435114496</v>
      </c>
      <c r="GJ39" s="288" t="s">
        <v>3336</v>
      </c>
      <c r="GK39" s="133" t="e">
        <f>'4-5_Prison and Probation'!HG38/'4-5_Prison and Probation 100K'!$G38*100</f>
        <v>#VALUE!</v>
      </c>
      <c r="GL39" s="285" t="e">
        <f>'4-5_Prison and Probation 100K'!GL38/'4-5_Prison and Probation 100K'!GK38*100</f>
        <v>#VALUE!</v>
      </c>
      <c r="GM39" s="285" t="e">
        <f>'4-5_Prison and Probation 100K'!GM38/'4-5_Prison and Probation 100K'!GK38*100</f>
        <v>#VALUE!</v>
      </c>
      <c r="GN39" s="285" t="e">
        <f>'4-5_Prison and Probation 100K'!GN38/'4-5_Prison and Probation 100K'!GK38*100</f>
        <v>#VALUE!</v>
      </c>
      <c r="GO39" s="285" t="e">
        <f>'4-5_Prison and Probation 100K'!GO38/'4-5_Prison and Probation 100K'!GN38*100</f>
        <v>#VALUE!</v>
      </c>
      <c r="GP39" s="288" t="s">
        <v>3336</v>
      </c>
      <c r="GQ39" s="133">
        <f>'4-5_Prison and Probation'!HM38/'4-5_Prison and Probation 100K'!$G38*100</f>
        <v>5.5262706301984519</v>
      </c>
      <c r="GR39" s="285" t="e">
        <f>'4-5_Prison and Probation 100K'!GR38/'4-5_Prison and Probation 100K'!GQ38*100</f>
        <v>#VALUE!</v>
      </c>
      <c r="GS39" s="285" t="e">
        <f>'4-5_Prison and Probation 100K'!GS38/'4-5_Prison and Probation 100K'!GQ38*100</f>
        <v>#VALUE!</v>
      </c>
      <c r="GT39" s="285" t="e">
        <f>'4-5_Prison and Probation 100K'!GT38/'4-5_Prison and Probation 100K'!GQ38*100</f>
        <v>#VALUE!</v>
      </c>
      <c r="GU39" s="285" t="e">
        <f>'4-5_Prison and Probation 100K'!GU38/'4-5_Prison and Probation 100K'!GT38*100</f>
        <v>#VALUE!</v>
      </c>
      <c r="GV39" s="288" t="s">
        <v>3336</v>
      </c>
      <c r="GW39" s="133">
        <f>'4-5_Prison and Probation'!HS38/'4-5_Prison and Probation 100K'!$G38*100</f>
        <v>2.3268507916625061</v>
      </c>
      <c r="GX39" s="285" t="e">
        <f>'4-5_Prison and Probation 100K'!GX38/'4-5_Prison and Probation 100K'!GW38*100</f>
        <v>#VALUE!</v>
      </c>
      <c r="GY39" s="285" t="e">
        <f>'4-5_Prison and Probation 100K'!GY38/'4-5_Prison and Probation 100K'!GW38*100</f>
        <v>#VALUE!</v>
      </c>
      <c r="GZ39" s="285" t="e">
        <f>'4-5_Prison and Probation 100K'!GZ38/'4-5_Prison and Probation 100K'!GW38*100</f>
        <v>#VALUE!</v>
      </c>
      <c r="HA39" s="285" t="e">
        <f>'4-5_Prison and Probation 100K'!HA38/'4-5_Prison and Probation 100K'!GZ38*100</f>
        <v>#VALUE!</v>
      </c>
      <c r="HB39" s="288" t="s">
        <v>3336</v>
      </c>
      <c r="HC39" s="133" t="e">
        <f>'4-5_Prison and Probation'!HY38/'4-5_Prison and Probation 100K'!$G38*100</f>
        <v>#VALUE!</v>
      </c>
      <c r="HD39" s="285" t="e">
        <f>'4-5_Prison and Probation 100K'!HD38/'4-5_Prison and Probation 100K'!HC38*100</f>
        <v>#VALUE!</v>
      </c>
      <c r="HE39" s="285" t="e">
        <f>'4-5_Prison and Probation 100K'!HE38/'4-5_Prison and Probation 100K'!HC38*100</f>
        <v>#VALUE!</v>
      </c>
      <c r="HF39" s="285" t="e">
        <f>'4-5_Prison and Probation 100K'!HF38/'4-5_Prison and Probation 100K'!HC38*100</f>
        <v>#VALUE!</v>
      </c>
      <c r="HG39" s="285" t="e">
        <f>'4-5_Prison and Probation 100K'!HG38/'4-5_Prison and Probation 100K'!HF38*100</f>
        <v>#VALUE!</v>
      </c>
      <c r="HH39" s="288" t="s">
        <v>3336</v>
      </c>
      <c r="HI39" s="133">
        <f>'4-5_Prison and Probation'!IE38/'4-5_Prison and Probation 100K'!$G38*100</f>
        <v>4.9445579322828257</v>
      </c>
      <c r="HJ39" s="285" t="e">
        <f>'4-5_Prison and Probation 100K'!HJ38/'4-5_Prison and Probation 100K'!HI38*100</f>
        <v>#VALUE!</v>
      </c>
      <c r="HK39" s="285" t="e">
        <f>'4-5_Prison and Probation 100K'!HK38/'4-5_Prison and Probation 100K'!HI38*100</f>
        <v>#VALUE!</v>
      </c>
      <c r="HL39" s="285" t="e">
        <f>'4-5_Prison and Probation 100K'!HL38/'4-5_Prison and Probation 100K'!HI38*100</f>
        <v>#VALUE!</v>
      </c>
      <c r="HM39" s="285" t="e">
        <f>'4-5_Prison and Probation 100K'!HM38/'4-5_Prison and Probation 100K'!HL38*100</f>
        <v>#VALUE!</v>
      </c>
      <c r="HN39" s="288" t="s">
        <v>3336</v>
      </c>
      <c r="HO39" s="133">
        <f>'4-5_Prison and Probation'!IK38/'4-5_Prison and Probation 100K'!$G38*100</f>
        <v>1.1149493376716175</v>
      </c>
      <c r="HP39" s="285" t="e">
        <f>'4-5_Prison and Probation 100K'!HP38/'4-5_Prison and Probation 100K'!HO38*100</f>
        <v>#VALUE!</v>
      </c>
      <c r="HQ39" s="285" t="e">
        <f>'4-5_Prison and Probation 100K'!HQ38/'4-5_Prison and Probation 100K'!HO38*100</f>
        <v>#VALUE!</v>
      </c>
      <c r="HR39" s="285" t="e">
        <f>'4-5_Prison and Probation 100K'!HR38/'4-5_Prison and Probation 100K'!HO38*100</f>
        <v>#VALUE!</v>
      </c>
      <c r="HS39" s="285" t="e">
        <f>'4-5_Prison and Probation 100K'!HS38/'4-5_Prison and Probation 100K'!HR38*100</f>
        <v>#VALUE!</v>
      </c>
      <c r="HT39" s="288" t="s">
        <v>3336</v>
      </c>
      <c r="HU39" s="133" t="e">
        <f>'4-5_Prison and Probation'!IQ38/'4-5_Prison and Probation 100K'!$G38*100</f>
        <v>#VALUE!</v>
      </c>
      <c r="HV39" s="285" t="e">
        <f>'4-5_Prison and Probation 100K'!HV38/'4-5_Prison and Probation 100K'!HU38*100</f>
        <v>#VALUE!</v>
      </c>
      <c r="HW39" s="285" t="e">
        <f>'4-5_Prison and Probation 100K'!HW38/'4-5_Prison and Probation 100K'!HU38*100</f>
        <v>#VALUE!</v>
      </c>
      <c r="HX39" s="285" t="e">
        <f>'4-5_Prison and Probation 100K'!HX38/'4-5_Prison and Probation 100K'!HU38*100</f>
        <v>#VALUE!</v>
      </c>
      <c r="HY39" s="285" t="e">
        <f>'4-5_Prison and Probation 100K'!HY38/'4-5_Prison and Probation 100K'!HX38*100</f>
        <v>#VALUE!</v>
      </c>
      <c r="HZ39" s="288" t="s">
        <v>3336</v>
      </c>
      <c r="IA39" s="133">
        <f>'4-5_Prison and Probation'!IW38/'4-5_Prison and Probation 100K'!$G38*100</f>
        <v>10.616256736960183</v>
      </c>
      <c r="IB39" s="285" t="e">
        <f>'4-5_Prison and Probation 100K'!IB38/'4-5_Prison and Probation 100K'!IA38*100</f>
        <v>#VALUE!</v>
      </c>
      <c r="IC39" s="285" t="e">
        <f>'4-5_Prison and Probation 100K'!IC38/'4-5_Prison and Probation 100K'!IA38*100</f>
        <v>#VALUE!</v>
      </c>
      <c r="ID39" s="285" t="e">
        <f>'4-5_Prison and Probation 100K'!ID38/'4-5_Prison and Probation 100K'!IA38*100</f>
        <v>#VALUE!</v>
      </c>
      <c r="IE39" s="285" t="e">
        <f>'4-5_Prison and Probation 100K'!IE38/'4-5_Prison and Probation 100K'!ID38*100</f>
        <v>#VALUE!</v>
      </c>
      <c r="IF39" s="288" t="s">
        <v>3336</v>
      </c>
      <c r="IG39" s="133">
        <f>'4-5_Prison and Probation'!JC38/'4-5_Prison and Probation 100K'!$G38*100</f>
        <v>12.458346947026335</v>
      </c>
      <c r="IH39" s="285" t="e">
        <f>'4-5_Prison and Probation 100K'!IH38/'4-5_Prison and Probation 100K'!IG38*100</f>
        <v>#VALUE!</v>
      </c>
      <c r="II39" s="285" t="e">
        <f>'4-5_Prison and Probation 100K'!II38/'4-5_Prison and Probation 100K'!IG38*100</f>
        <v>#VALUE!</v>
      </c>
      <c r="IJ39" s="285" t="e">
        <f>'4-5_Prison and Probation 100K'!IJ38/'4-5_Prison and Probation 100K'!IG38*100</f>
        <v>#VALUE!</v>
      </c>
      <c r="IK39" s="285" t="e">
        <f>'4-5_Prison and Probation 100K'!IK38/'4-5_Prison and Probation 100K'!IJ38*100</f>
        <v>#VALUE!</v>
      </c>
      <c r="IL39" s="288" t="s">
        <v>3336</v>
      </c>
      <c r="IM39" s="133" t="e">
        <f>'4-5_Prison and Probation'!JI38/'4-5_Prison and Probation 100K'!$G38*100</f>
        <v>#VALUE!</v>
      </c>
      <c r="IN39" s="285" t="e">
        <f>'4-5_Prison and Probation 100K'!IN38/'4-5_Prison and Probation 100K'!IM38*100</f>
        <v>#VALUE!</v>
      </c>
      <c r="IO39" s="285" t="e">
        <f>'4-5_Prison and Probation 100K'!IO38/'4-5_Prison and Probation 100K'!IM38*100</f>
        <v>#VALUE!</v>
      </c>
      <c r="IP39" s="285" t="e">
        <f>'4-5_Prison and Probation 100K'!IP38/'4-5_Prison and Probation 100K'!IM38*100</f>
        <v>#VALUE!</v>
      </c>
      <c r="IQ39" s="285" t="e">
        <f>'4-5_Prison and Probation 100K'!IQ38/'4-5_Prison and Probation 100K'!IP38*100</f>
        <v>#VALUE!</v>
      </c>
      <c r="IR39" s="288" t="s">
        <v>3336</v>
      </c>
      <c r="IS39" s="133">
        <f>'4-5_Prison and Probation'!JO38/'4-5_Prison and Probation 100K'!$G38*100</f>
        <v>11.343397609354717</v>
      </c>
      <c r="IT39" s="285" t="e">
        <f>'4-5_Prison and Probation 100K'!IT38/'4-5_Prison and Probation 100K'!IS38*100</f>
        <v>#VALUE!</v>
      </c>
      <c r="IU39" s="285" t="e">
        <f>'4-5_Prison and Probation 100K'!IU38/'4-5_Prison and Probation 100K'!IS38*100</f>
        <v>#VALUE!</v>
      </c>
      <c r="IV39" s="285" t="e">
        <f>'4-5_Prison and Probation 100K'!IV38/'4-5_Prison and Probation 100K'!IS38*100</f>
        <v>#VALUE!</v>
      </c>
      <c r="IW39" s="285" t="e">
        <f>'4-5_Prison and Probation 100K'!IW38/'4-5_Prison and Probation 100K'!IV38*100</f>
        <v>#VALUE!</v>
      </c>
      <c r="IX39" s="381" t="s">
        <v>3336</v>
      </c>
      <c r="IY39" s="133">
        <f>'4-5_Prison and Probation'!KO38/'4-5_Prison and Probation 100K'!H38*100</f>
        <v>40.11262540039958</v>
      </c>
      <c r="IZ39" s="285">
        <f>'4-5_Prison and Probation'!AO38/'4-5_Prison and Probation'!KO38</f>
        <v>1.5797101449275361</v>
      </c>
      <c r="JA39" s="133">
        <f>'4-5_Prison and Probation 100K'!IZ38/'4-5_Prison and Probation 100K'!IY38*100</f>
        <v>100</v>
      </c>
      <c r="JB39" s="133">
        <f>'4-5_Prison and Probation 100K'!JA38/'4-5_Prison and Probation 100K'!IY38*100</f>
        <v>0</v>
      </c>
      <c r="JC39" s="288" t="s">
        <v>3336</v>
      </c>
      <c r="JD39" s="285">
        <f>'4-5_Prison and Probation 100K'!JC38/'4-5_Prison and Probation 100K'!IY38*100</f>
        <v>6.6425120772946853</v>
      </c>
      <c r="JE39" s="285">
        <f>'4-5_Prison and Probation 100K'!JD38/'4-5_Prison and Probation 100K'!IY38*100</f>
        <v>0</v>
      </c>
      <c r="JF39" s="285">
        <f>'4-5_Prison and Probation 100K'!JE38/'4-5_Prison and Probation 100K'!JC38*100</f>
        <v>100</v>
      </c>
      <c r="JG39" s="285" t="e">
        <f>'4-5_Prison and Probation 100K'!JF38/'4-5_Prison and Probation 100K'!JD38*100</f>
        <v>#DIV/0!</v>
      </c>
      <c r="JH39" s="285">
        <f>'4-5_Prison and Probation 100K'!JG38/'4-5_Prison and Probation 100K'!JC38*100</f>
        <v>0</v>
      </c>
      <c r="JI39" s="285" t="e">
        <f>'4-5_Prison and Probation 100K'!JH38/'4-5_Prison and Probation 100K'!JD38*100</f>
        <v>#DIV/0!</v>
      </c>
      <c r="JJ39" s="285">
        <f>'4-5_Prison and Probation 100K'!JI38/'4-5_Prison and Probation 100K'!JC38*100</f>
        <v>0</v>
      </c>
      <c r="JK39" s="285" t="e">
        <f>'4-5_Prison and Probation 100K'!JJ38/'4-5_Prison and Probation 100K'!JD38*100</f>
        <v>#DIV/0!</v>
      </c>
      <c r="JL39" s="285">
        <f>'4-5_Prison and Probation 100K'!JK38/'4-5_Prison and Probation 100K'!IZ38*100</f>
        <v>93.357487922705289</v>
      </c>
      <c r="JM39" s="285" t="e">
        <f>'4-5_Prison and Probation 100K'!JL38/'4-5_Prison and Probation 100K'!JA38*100</f>
        <v>#DIV/0!</v>
      </c>
      <c r="JN39" s="288" t="s">
        <v>3336</v>
      </c>
      <c r="JO39" s="285">
        <f>'4-5_Prison and Probation 100K'!JN38/'4-5_Prison and Probation 100K'!JK38*100</f>
        <v>6.7270375161707623</v>
      </c>
      <c r="JP39" s="285" t="e">
        <f>'4-5_Prison and Probation 100K'!JO38/'4-5_Prison and Probation 100K'!JL38</f>
        <v>#DIV/0!</v>
      </c>
      <c r="JQ39" s="285">
        <f>'4-5_Prison and Probation 100K'!JP38/'4-5_Prison and Probation 100K'!JK38*100</f>
        <v>64.165588615782667</v>
      </c>
      <c r="JR39" s="285" t="e">
        <f>'4-5_Prison and Probation 100K'!JQ38/'4-5_Prison and Probation 100K'!JL38*100</f>
        <v>#DIV/0!</v>
      </c>
      <c r="JS39" s="285">
        <f>'4-5_Prison and Probation 100K'!JR38/'4-5_Prison and Probation 100K'!JK38*100</f>
        <v>0</v>
      </c>
      <c r="JT39" s="285" t="e">
        <f>'4-5_Prison and Probation 100K'!JS38/'4-5_Prison and Probation 100K'!JL38*100</f>
        <v>#DIV/0!</v>
      </c>
      <c r="JU39" s="288" t="s">
        <v>3336</v>
      </c>
      <c r="JV39" s="285">
        <f>'4-5_Prison and Probation 100K'!JU38/'4-5_Prison and Probation 100K'!JK38*100</f>
        <v>1.6817593790426906</v>
      </c>
      <c r="JW39" s="285" t="e">
        <f>'4-5_Prison and Probation 100K'!JV38/'4-5_Prison and Probation 100K'!JL38*100</f>
        <v>#DIV/0!</v>
      </c>
      <c r="JX39" s="285">
        <f>'4-5_Prison and Probation 100K'!JW38/'4-5_Prison and Probation 100K'!JK38*100</f>
        <v>0.90556274256144897</v>
      </c>
      <c r="JY39" s="285" t="e">
        <f>'4-5_Prison and Probation 100K'!JX38/'4-5_Prison and Probation 100K'!JL38*100</f>
        <v>#DIV/0!</v>
      </c>
      <c r="JZ39" s="285">
        <f>'4-5_Prison and Probation 100K'!JY38/'4-5_Prison and Probation 100K'!JK38*100</f>
        <v>9.0556274256144889</v>
      </c>
      <c r="KA39" s="285" t="e">
        <f>'4-5_Prison and Probation 100K'!JZ38/'4-5_Prison and Probation 100K'!JL38*100</f>
        <v>#DIV/0!</v>
      </c>
      <c r="KB39" s="288" t="s">
        <v>3336</v>
      </c>
      <c r="KC39" s="285">
        <f>'4-5_Prison and Probation 100K'!KB38/'4-5_Prison and Probation 100K'!JK38*100</f>
        <v>11.384217335058215</v>
      </c>
      <c r="KD39" s="285" t="e">
        <f>'4-5_Prison and Probation 100K'!KC38/'4-5_Prison and Probation 100K'!JL38*100</f>
        <v>#DIV/0!</v>
      </c>
      <c r="KE39" s="285">
        <f>'4-5_Prison and Probation 100K'!KD38/'4-5_Prison and Probation 100K'!JK38*100</f>
        <v>6.0802069857697285</v>
      </c>
      <c r="KF39" s="285" t="e">
        <f>'4-5_Prison and Probation 100K'!KE38/'4-5_Prison and Probation 100K'!JL38*100</f>
        <v>#DIV/0!</v>
      </c>
      <c r="KG39" s="288" t="s">
        <v>3336</v>
      </c>
      <c r="KH39" s="285">
        <f>'4-5_Prison and Probation 100K'!KG38</f>
        <v>2.4722789661414128</v>
      </c>
      <c r="KI39" s="285" t="e">
        <f>'4-5_Prison and Probation 100K'!KH38/'4-5_Prison and Probation 100K'!KG38*100</f>
        <v>#VALUE!</v>
      </c>
      <c r="KJ39" s="285" t="e">
        <f>'4-5_Prison and Probation 100K'!KI38/'4-5_Prison and Probation 100K'!KG38*100</f>
        <v>#VALUE!</v>
      </c>
      <c r="KK39" s="285" t="e">
        <f>'4-5_Prison and Probation 100K'!KJ38/'4-5_Prison and Probation 100K'!KG38*100</f>
        <v>#VALUE!</v>
      </c>
      <c r="KL39" s="285" t="e">
        <f>'4-5_Prison and Probation 100K'!KK38/'4-5_Prison and Probation 100K'!KJ38*100</f>
        <v>#VALUE!</v>
      </c>
      <c r="KM39" s="288" t="s">
        <v>3336</v>
      </c>
      <c r="KN39" s="285">
        <f>'4-5_Prison and Probation'!OZ38/G39*100</f>
        <v>102.13905454235208</v>
      </c>
      <c r="KO39" s="285" t="e">
        <f>'4-5_Prison and Probation 100K'!KN38/'4-5_Prison and Probation 100K'!KM38*100</f>
        <v>#VALUE!</v>
      </c>
      <c r="KP39" s="285" t="e">
        <f>'4-5_Prison and Probation 100K'!KO38/'4-5_Prison and Probation 100K'!KM38*100</f>
        <v>#VALUE!</v>
      </c>
      <c r="KQ39" s="285" t="e">
        <f>'4-5_Prison and Probation 100K'!KP38/'4-5_Prison and Probation 100K'!KM38*100</f>
        <v>#VALUE!</v>
      </c>
      <c r="KR39" s="285" t="e">
        <f>'4-5_Prison and Probation 100K'!KQ38/'4-5_Prison and Probation 100K'!KP38*100</f>
        <v>#VALUE!</v>
      </c>
      <c r="KS39" s="288" t="s">
        <v>3336</v>
      </c>
      <c r="KT39" s="285" t="e">
        <f>'4-5_Prison and Probation'!PF38/G39*100</f>
        <v>#VALUE!</v>
      </c>
      <c r="KU39" s="285" t="e">
        <f>'4-5_Prison and Probation'!PG38/'4-5_Prison and Probation'!PF38*100</f>
        <v>#VALUE!</v>
      </c>
      <c r="KV39" s="285" t="e">
        <f>'4-5_Prison and Probation'!PH38/'4-5_Prison and Probation'!PF38*100</f>
        <v>#VALUE!</v>
      </c>
      <c r="KW39" s="285" t="e">
        <f>'4-5_Prison and Probation'!PI38/'4-5_Prison and Probation'!PF38*100</f>
        <v>#VALUE!</v>
      </c>
      <c r="KX39" s="285" t="e">
        <f>'4-5_Prison and Probation'!PJ38/'4-5_Prison and Probation'!PF38*100</f>
        <v>#VALUE!</v>
      </c>
      <c r="KY39" s="285" t="e">
        <f>'4-5_Prison and Probation'!PK38/'4-5_Prison and Probation'!PF38*100</f>
        <v>#VALUE!</v>
      </c>
      <c r="KZ39" s="285" t="e">
        <f>'4-5_Prison and Probation'!PL38/'4-5_Prison and Probation'!PF38*100</f>
        <v>#VALUE!</v>
      </c>
      <c r="LA39" s="288" t="s">
        <v>3336</v>
      </c>
      <c r="LB39" s="285">
        <f>'4-5_Prison and Probation'!PN38/G39*100</f>
        <v>2.4722789661414128</v>
      </c>
      <c r="LC39" s="285">
        <f>'4-5_Prison and Probation'!PO38/G39*100</f>
        <v>102.13905454235208</v>
      </c>
      <c r="LD39" s="288" t="s">
        <v>3336</v>
      </c>
      <c r="LE39" s="285" t="e">
        <f>'4-5_Prison and Probation 100K'!LD38/'4-5_Prison and Probation 100K'!LA38*100</f>
        <v>#VALUE!</v>
      </c>
      <c r="LF39" s="285">
        <f>'4-5_Prison and Probation 100K'!LE38/'4-5_Prison and Probation 100K'!LB38*100</f>
        <v>77.883246321784526</v>
      </c>
      <c r="LG39" s="285" t="e">
        <f>'4-5_Prison and Probation 100K'!LF38/'4-5_Prison and Probation 100K'!LA38*100</f>
        <v>#VALUE!</v>
      </c>
      <c r="LH39" s="285">
        <f>'4-5_Prison and Probation 100K'!LG38/'4-5_Prison and Probation 100K'!LB38*100</f>
        <v>8.5904129093497854</v>
      </c>
      <c r="LI39" s="285" t="e">
        <f>'4-5_Prison and Probation 100K'!LH38/'4-5_Prison and Probation 100K'!LA38*100</f>
        <v>#VALUE!</v>
      </c>
      <c r="LJ39" s="285" t="e">
        <f>'4-5_Prison and Probation 100K'!LI38/'4-5_Prison and Probation 100K'!LB38*100</f>
        <v>#VALUE!</v>
      </c>
      <c r="LK39" s="288" t="s">
        <v>3336</v>
      </c>
      <c r="LL39" s="285" t="e">
        <f>'4-5_Prison and Probation 100K'!LK38/'4-5_Prison and Probation 100K'!LA38*100</f>
        <v>#VALUE!</v>
      </c>
      <c r="LM39" s="285" t="e">
        <f>'4-5_Prison and Probation 100K'!LL38/'4-5_Prison and Probation 100K'!LB38*100</f>
        <v>#VALUE!</v>
      </c>
      <c r="LN39" s="285" t="e">
        <f>'4-5_Prison and Probation 100K'!LM38/'4-5_Prison and Probation 100K'!LA38*100</f>
        <v>#VALUE!</v>
      </c>
      <c r="LO39" s="285">
        <f>'4-5_Prison and Probation 100K'!LN38/'4-5_Prison and Probation 100K'!LB38*100</f>
        <v>4.0816326530612246</v>
      </c>
      <c r="LP39" s="285" t="e">
        <f>'4-5_Prison and Probation 100K'!LO38/'4-5_Prison and Probation 100K'!LA38*100</f>
        <v>#VALUE!</v>
      </c>
      <c r="LQ39" s="285" t="e">
        <f>'4-5_Prison and Probation 100K'!LP38/'4-5_Prison and Probation 100K'!LB38*100</f>
        <v>#VALUE!</v>
      </c>
      <c r="LR39" s="288" t="s">
        <v>3336</v>
      </c>
      <c r="LS39" s="285">
        <f>'4-5_Prison and Probation 100K'!LR38/'4-5_Prison and Probation 100K'!LA38*100</f>
        <v>5.8823529411764701</v>
      </c>
      <c r="LT39" s="285">
        <f>'4-5_Prison and Probation 100K'!LS38/'4-5_Prison and Probation 100K'!LB38*100</f>
        <v>1.1390602752728998</v>
      </c>
      <c r="LU39" s="285">
        <f>'4-5_Prison and Probation 100K'!LT38/'4-5_Prison and Probation 100K'!LA38*100</f>
        <v>94.117647058823522</v>
      </c>
      <c r="LV39" s="285">
        <f>'4-5_Prison and Probation 100K'!LU38/'4-5_Prison and Probation 100K'!LB38*100</f>
        <v>3.3697199810156619</v>
      </c>
      <c r="LW39" s="285" t="e">
        <f>'4-5_Prison and Probation 100K'!LV38/'4-5_Prison and Probation 100K'!LA38*100</f>
        <v>#VALUE!</v>
      </c>
      <c r="LX39" s="285" t="e">
        <f>'4-5_Prison and Probation 100K'!LW38/'4-5_Prison and Probation 100K'!LB38*100</f>
        <v>#VALUE!</v>
      </c>
      <c r="LY39" s="288" t="s">
        <v>3336</v>
      </c>
      <c r="LZ39" s="285" t="e">
        <f>'4-5_Prison and Probation 100K'!LY38/'4-5_Prison and Probation 100K'!LA38*100</f>
        <v>#VALUE!</v>
      </c>
      <c r="MA39" s="285" t="e">
        <f>'4-5_Prison and Probation 100K'!LZ38/'4-5_Prison and Probation 100K'!LB38*100</f>
        <v>#VALUE!</v>
      </c>
      <c r="MB39" s="285" t="e">
        <f>'4-5_Prison and Probation 100K'!MA38/'4-5_Prison and Probation 100K'!LA38*100</f>
        <v>#VALUE!</v>
      </c>
      <c r="MC39" s="285">
        <f>'4-5_Prison and Probation 100K'!MB38/'4-5_Prison and Probation 100K'!LB38*100</f>
        <v>1.5187470336971998</v>
      </c>
      <c r="MD39" s="285" t="e">
        <f>'4-5_Prison and Probation 100K'!MC38/'4-5_Prison and Probation 100K'!LA38*100</f>
        <v>#VALUE!</v>
      </c>
      <c r="ME39" s="285">
        <f>'4-5_Prison and Probation 100K'!MD38/'4-5_Prison and Probation 100K'!LB38*100</f>
        <v>3.4171808258186998</v>
      </c>
      <c r="MF39" s="288" t="s">
        <v>3336</v>
      </c>
      <c r="MG39" s="285" t="e">
        <f>'4-5_Prison and Probation 100K'!MF38</f>
        <v>#VALUE!</v>
      </c>
      <c r="MH39" s="285" t="e">
        <f>'4-5_Prison and Probation 100K'!MG38/'4-5_Prison and Probation 100K'!MF38*100</f>
        <v>#VALUE!</v>
      </c>
      <c r="MI39" s="285" t="e">
        <f>'4-5_Prison and Probation 100K'!MH38/'4-5_Prison and Probation 100K'!MF38*100</f>
        <v>#VALUE!</v>
      </c>
      <c r="MJ39" s="285" t="e">
        <f>'4-5_Prison and Probation 100K'!MI38/'4-5_Prison and Probation 100K'!MF38*100</f>
        <v>#VALUE!</v>
      </c>
      <c r="MK39" s="285" t="e">
        <f>'4-5_Prison and Probation 100K'!MJ38/'4-5_Prison and Probation 100K'!MF38*100</f>
        <v>#VALUE!</v>
      </c>
      <c r="ML39" s="285" t="e">
        <f>'4-5_Prison and Probation 100K'!MK38/'4-5_Prison and Probation 100K'!MF38*100</f>
        <v>#VALUE!</v>
      </c>
      <c r="MM39" s="285" t="e">
        <f>'4-5_Prison and Probation 100K'!ML38/'4-5_Prison and Probation 100K'!MF38*100</f>
        <v>#VALUE!</v>
      </c>
      <c r="MN39" s="288" t="s">
        <v>3336</v>
      </c>
      <c r="MO39" s="285" t="e">
        <f>'4-5_Prison and Probation 100K'!MN38</f>
        <v>#VALUE!</v>
      </c>
      <c r="MP39" s="288" t="s">
        <v>3336</v>
      </c>
      <c r="MQ39" s="285" t="e">
        <f>'4-5_Prison and Probation 100K'!MP38/'4-5_Prison and Probation 100K'!MN38*100</f>
        <v>#VALUE!</v>
      </c>
      <c r="MR39" s="285" t="e">
        <f>'4-5_Prison and Probation 100K'!MQ38/'4-5_Prison and Probation 100K'!MN38*100</f>
        <v>#VALUE!</v>
      </c>
      <c r="MS39" s="285" t="e">
        <f>'4-5_Prison and Probation 100K'!MR38/'4-5_Prison and Probation 100K'!MN38*100</f>
        <v>#VALUE!</v>
      </c>
      <c r="MT39" s="285" t="e">
        <f>'4-5_Prison and Probation 100K'!MS38/'4-5_Prison and Probation 100K'!MN38*100</f>
        <v>#VALUE!</v>
      </c>
      <c r="MU39" s="288" t="s">
        <v>3336</v>
      </c>
      <c r="MV39" s="285" t="e">
        <f>'4-5_Prison and Probation 100K'!MU38/'4-5_Prison and Probation 100K'!MN38*100</f>
        <v>#VALUE!</v>
      </c>
      <c r="MW39" s="285" t="e">
        <f>'4-5_Prison and Probation 100K'!MV38/'4-5_Prison and Probation 100K'!MN38*100</f>
        <v>#VALUE!</v>
      </c>
      <c r="MX39" s="285" t="e">
        <f>'4-5_Prison and Probation 100K'!MW38/'4-5_Prison and Probation 100K'!MN38*100</f>
        <v>#VALUE!</v>
      </c>
      <c r="MY39" s="285" t="e">
        <f>'4-5_Prison and Probation 100K'!MX38/'4-5_Prison and Probation 100K'!MN38*100</f>
        <v>#VALUE!</v>
      </c>
      <c r="MZ39" s="288" t="s">
        <v>3336</v>
      </c>
      <c r="NA39" s="285">
        <f>'4-5_Prison and Probation 100K'!MZ38</f>
        <v>48.37910604331627</v>
      </c>
      <c r="NB39" s="285" t="e">
        <f>'4-5_Prison and Probation 100K'!NA38/'4-5_Prison and Probation 100K'!MZ38*100</f>
        <v>#VALUE!</v>
      </c>
      <c r="NC39" s="285">
        <f>'4-5_Prison and Probation 100K'!NB38/'4-5_Prison and Probation 100K'!MZ38*100</f>
        <v>88.176352705410835</v>
      </c>
      <c r="ND39" s="285">
        <f>'4-5_Prison and Probation 100K'!NC38/'4-5_Prison and Probation 100K'!MZ38*100</f>
        <v>11.823647294589179</v>
      </c>
      <c r="NG39" s="133">
        <f t="shared" si="0"/>
        <v>55.311182360144151</v>
      </c>
      <c r="NH39" s="285" t="e">
        <f>'4-5_Prison and Probation'!HG38/'4-5_Prison and Probation'!$HA38*100</f>
        <v>#VALUE!</v>
      </c>
      <c r="NI39" s="285">
        <f>'4-5_Prison and Probation'!HM38/'4-5_Prison and Probation'!$HA38*100</f>
        <v>9.9912357581069244</v>
      </c>
      <c r="NJ39" s="285">
        <f>'4-5_Prison and Probation'!HS38/'4-5_Prison and Probation'!$HA38*100</f>
        <v>4.2068361086765993</v>
      </c>
      <c r="NK39" s="285" t="e">
        <f>'4-5_Prison and Probation'!HY38/'4-5_Prison and Probation'!$HA38*100</f>
        <v>#VALUE!</v>
      </c>
      <c r="NL39" s="285">
        <f>'4-5_Prison and Probation'!IE38/'4-5_Prison and Probation'!$HA38*100</f>
        <v>8.9395267309377733</v>
      </c>
      <c r="NM39" s="285">
        <f>'4-5_Prison and Probation'!IK38/'4-5_Prison and Probation'!$HA38*100</f>
        <v>2.0157756354075373</v>
      </c>
      <c r="NN39" s="285" t="e">
        <f>'4-5_Prison and Probation'!IQ38/'4-5_Prison and Probation'!$HA38*100</f>
        <v>#VALUE!</v>
      </c>
      <c r="NO39" s="285">
        <f>'4-5_Prison and Probation'!IW38/'4-5_Prison and Probation'!$HA38*100</f>
        <v>19.193689745836984</v>
      </c>
      <c r="NP39" s="285">
        <f>'4-5_Prison and Probation'!JC38/'4-5_Prison and Probation'!$HA38*100</f>
        <v>22.524101665205958</v>
      </c>
      <c r="NQ39" s="285" t="e">
        <f>'4-5_Prison and Probation'!JI38/'4-5_Prison and Probation'!$HA38*100</f>
        <v>#VALUE!</v>
      </c>
      <c r="NR39" s="285">
        <f>'4-5_Prison and Probation'!JO38/'4-5_Prison and Probation'!$HA38*100</f>
        <v>20.508326029798425</v>
      </c>
      <c r="NU39" s="285">
        <f>'4-5_Prison and Probation'!HA38/'4-5_Prison and Probation 100K'!$G38*100</f>
        <v>55.311182360144151</v>
      </c>
      <c r="NV39" s="285" t="e">
        <f>'4-5_Prison and Probation'!HG38/'4-5_Prison and Probation 100K'!$G38*100</f>
        <v>#VALUE!</v>
      </c>
      <c r="NW39" s="285">
        <f>'4-5_Prison and Probation'!HM38/'4-5_Prison and Probation 100K'!$G38*100</f>
        <v>5.5262706301984519</v>
      </c>
      <c r="NX39" s="285">
        <f>'4-5_Prison and Probation'!HS38/'4-5_Prison and Probation 100K'!$G38*100</f>
        <v>2.3268507916625061</v>
      </c>
      <c r="NY39" s="285" t="e">
        <f>'4-5_Prison and Probation'!HY38/'4-5_Prison and Probation 100K'!$G38*100</f>
        <v>#VALUE!</v>
      </c>
      <c r="NZ39" s="285">
        <f>'4-5_Prison and Probation'!IE38/'4-5_Prison and Probation 100K'!$G38*100</f>
        <v>4.9445579322828257</v>
      </c>
      <c r="OA39" s="285">
        <f>'4-5_Prison and Probation'!IK38/'4-5_Prison and Probation 100K'!$G38*100</f>
        <v>1.1149493376716175</v>
      </c>
      <c r="OB39" s="285" t="e">
        <f>'4-5_Prison and Probation'!IQ38/'4-5_Prison and Probation 100K'!$G38*100</f>
        <v>#VALUE!</v>
      </c>
      <c r="OC39" s="285">
        <f>'4-5_Prison and Probation'!IW38/'4-5_Prison and Probation 100K'!$G38*100</f>
        <v>10.616256736960183</v>
      </c>
      <c r="OD39" s="285">
        <f>'4-5_Prison and Probation'!JC38/'4-5_Prison and Probation 100K'!$G38*100</f>
        <v>12.458346947026335</v>
      </c>
      <c r="OE39" s="285" t="e">
        <f>'4-5_Prison and Probation'!JI38/'4-5_Prison and Probation 100K'!$G38*100</f>
        <v>#VALUE!</v>
      </c>
      <c r="OF39" s="285">
        <f>'4-5_Prison and Probation'!JO38/'4-5_Prison and Probation 100K'!$G38*100</f>
        <v>11.343397609354717</v>
      </c>
      <c r="OI39" s="133">
        <f>10000/'4-5_Prison and Probation'!$AJ38*'4-5_Prison and Probation'!DW38</f>
        <v>31.421838177533385</v>
      </c>
      <c r="OJ39" s="133">
        <f>10000/'4-5_Prison and Probation'!$AJ38*'4-5_Prison and Probation'!DX38</f>
        <v>47.132757266300075</v>
      </c>
      <c r="OK39" s="133">
        <f>10000/'4-5_Prison and Probation'!$AJ38*'4-5_Prison and Probation'!DY38</f>
        <v>31.421838177533385</v>
      </c>
      <c r="OL39" s="133">
        <f>10000/'4-5_Prison and Probation'!$AJ38*'4-5_Prison and Probation'!DZ38</f>
        <v>47.132757266300075</v>
      </c>
      <c r="OM39" s="133">
        <f>10000/'4-5_Prison and Probation'!$AJ38*'4-5_Prison and Probation'!EA38</f>
        <v>39.277297721916732</v>
      </c>
      <c r="ON39" s="133">
        <f>10000/'4-5_Prison and Probation'!$AJ38*'4-5_Prison and Probation'!EB38</f>
        <v>23.566378633150038</v>
      </c>
      <c r="OP39" s="133">
        <f>'4-5_Prison and Probation'!ED38/'4-5_Prison and Probation'!DW38*100</f>
        <v>25</v>
      </c>
      <c r="OQ39" s="133">
        <f>'4-5_Prison and Probation'!EE38/'4-5_Prison and Probation'!DX38*100</f>
        <v>33.333333333333329</v>
      </c>
      <c r="OR39" s="133">
        <f>'4-5_Prison and Probation'!EF38/'4-5_Prison and Probation'!DY38*100</f>
        <v>75</v>
      </c>
      <c r="OS39" s="133">
        <f>'4-5_Prison and Probation'!EG38/'4-5_Prison and Probation'!DZ38*100</f>
        <v>0</v>
      </c>
      <c r="OT39" s="133">
        <f>'4-5_Prison and Probation'!EH38/'4-5_Prison and Probation'!EA38*100</f>
        <v>0</v>
      </c>
      <c r="OU39" s="133">
        <f>'4-5_Prison and Probation'!EI38/'4-5_Prison and Probation'!EB38*100</f>
        <v>0</v>
      </c>
      <c r="OW39" s="133" t="e">
        <f>'4-5_Prison and Probation'!EK38/'4-5_Prison and Probation'!ED38*100</f>
        <v>#VALUE!</v>
      </c>
      <c r="OX39" s="133" t="e">
        <f>'4-5_Prison and Probation'!EL38/'4-5_Prison and Probation'!EE38*100</f>
        <v>#VALUE!</v>
      </c>
      <c r="OY39" s="133">
        <f>'4-5_Prison and Probation'!EM38/'4-5_Prison and Probation'!EF38*100</f>
        <v>0</v>
      </c>
      <c r="OZ39" s="133" t="e">
        <f>'4-5_Prison and Probation'!EN38/'4-5_Prison and Probation'!EG38*100</f>
        <v>#DIV/0!</v>
      </c>
      <c r="PA39" s="133" t="e">
        <f>'4-5_Prison and Probation'!EO38/'4-5_Prison and Probation'!EH38*100</f>
        <v>#DIV/0!</v>
      </c>
      <c r="PB39" s="133" t="e">
        <f>'4-5_Prison and Probation'!EP38/'4-5_Prison and Probation'!EI38*100</f>
        <v>#DIV/0!</v>
      </c>
      <c r="PC39" s="133"/>
      <c r="PF39" s="285">
        <f>'4-5_Prison and Probation'!$AO38/'4-5_Prison and Probation'!LF38</f>
        <v>2.6370967741935485</v>
      </c>
      <c r="PG39" s="285" t="e">
        <f>'4-5_Prison and Probation'!$AO38/'4-5_Prison and Probation'!LH38</f>
        <v>#DIV/0!</v>
      </c>
      <c r="PH39" s="285">
        <f>'4-5_Prison and Probation'!$AO38/'4-5_Prison and Probation'!LK38</f>
        <v>100.61538461538461</v>
      </c>
      <c r="PI39" s="285">
        <f>'4-5_Prison and Probation'!$AO38/'4-5_Prison and Probation'!LM38</f>
        <v>186.85714285714286</v>
      </c>
      <c r="PJ39" s="285">
        <f>'4-5_Prison and Probation'!$AO38/'4-5_Prison and Probation'!LO38</f>
        <v>18.685714285714287</v>
      </c>
      <c r="PK39" s="285">
        <f>'4-5_Prison and Probation'!$AO38/'4-5_Prison and Probation'!LR38</f>
        <v>14.863636363636363</v>
      </c>
      <c r="PO39" s="133">
        <f>'4-5_Prison and Probation'!KP38/'4-5_Prison and Probation 100K'!H38*100</f>
        <v>40.11262540039958</v>
      </c>
      <c r="PP39" s="133">
        <f>'4-5_Prison and Probation'!KS38/'4-5_Prison and Probation'!KP38*100</f>
        <v>6.6425120772946862</v>
      </c>
      <c r="PQ39" s="133">
        <f>'4-5_Prison and Probation'!LA38/'4-5_Prison and Probation'!KP38*100</f>
        <v>93.357487922705317</v>
      </c>
      <c r="PR39" s="133">
        <f>'4-5_Prison and Probation'!KQ38/'4-5_Prison and Probation 100K'!H38*100</f>
        <v>0</v>
      </c>
      <c r="PS39" s="133" t="e">
        <f>'4-5_Prison and Probation'!KT38/'4-5_Prison and Probation'!KQ38*100</f>
        <v>#DIV/0!</v>
      </c>
      <c r="PT39" s="133" t="e">
        <f>'4-5_Prison and Probation'!LB38/'4-5_Prison and Probation'!KQ38*100</f>
        <v>#DIV/0!</v>
      </c>
      <c r="PX39" s="133" t="e">
        <f>'4-5_Prison and Probation'!LG38/'4-5_Prison and Probation'!$KQ38*100</f>
        <v>#DIV/0!</v>
      </c>
      <c r="PY39" s="133" t="e">
        <f>'4-5_Prison and Probation'!LI38/'4-5_Prison and Probation'!$KQ38*100</f>
        <v>#DIV/0!</v>
      </c>
      <c r="PZ39" s="133" t="e">
        <f>'4-5_Prison and Probation'!LL38/'4-5_Prison and Probation'!$KQ38*100</f>
        <v>#DIV/0!</v>
      </c>
      <c r="QA39" s="133" t="e">
        <f>'4-5_Prison and Probation'!LN38/'4-5_Prison and Probation'!$KQ38*100</f>
        <v>#DIV/0!</v>
      </c>
      <c r="QB39" s="133" t="e">
        <f>'4-5_Prison and Probation'!LP38/'4-5_Prison and Probation'!$KQ38*100</f>
        <v>#DIV/0!</v>
      </c>
      <c r="QC39" s="133" t="e">
        <f>'4-5_Prison and Probation'!LS38/'4-5_Prison and Probation'!$KQ38*100</f>
        <v>#DIV/0!</v>
      </c>
    </row>
    <row r="40" spans="1:445">
      <c r="A40" s="285">
        <v>38</v>
      </c>
      <c r="B40" s="292" t="s">
        <v>61</v>
      </c>
      <c r="C40" s="247">
        <v>46667.173999999999</v>
      </c>
      <c r="D40" s="247">
        <v>46818.218999999997</v>
      </c>
      <c r="E40" s="247">
        <v>46727.89</v>
      </c>
      <c r="F40" s="247">
        <v>46512.199000000001</v>
      </c>
      <c r="G40" s="247">
        <v>46449.565000000002</v>
      </c>
      <c r="H40" s="247">
        <v>46440.099000000002</v>
      </c>
      <c r="I40" s="288" t="s">
        <v>3336</v>
      </c>
      <c r="J40" s="133">
        <f>'4-5_Prison and Probation 100K'!J39</f>
        <v>154.27332282859038</v>
      </c>
      <c r="K40" s="133">
        <f>'4-5_Prison and Probation 100K'!K39</f>
        <v>148.70493044598729</v>
      </c>
      <c r="L40" s="133">
        <f>'4-5_Prison and Probation 100K'!L39</f>
        <v>145.73523435361622</v>
      </c>
      <c r="M40" s="133">
        <f>'4-5_Prison and Probation 100K'!M39</f>
        <v>141.74990952373591</v>
      </c>
      <c r="N40" s="133">
        <f>'4-5_Prison and Probation 100K'!N39</f>
        <v>137.82045106342758</v>
      </c>
      <c r="O40" s="133">
        <f>'4-5_Prison and Probation 100K'!O39</f>
        <v>130.67801599647751</v>
      </c>
      <c r="P40" s="346">
        <f t="shared" si="1"/>
        <v>-15.294482804605877</v>
      </c>
      <c r="Q40" s="288" t="s">
        <v>3336</v>
      </c>
      <c r="R40" s="133">
        <f>'4-5_Prison and Probation 100K'!R39/'4-5_Prison and Probation 100K'!J39*100</f>
        <v>16.760886172650878</v>
      </c>
      <c r="S40" s="133">
        <f>'4-5_Prison and Probation 100K'!S39/'4-5_Prison and Probation 100K'!K39*100</f>
        <v>15.575760187299808</v>
      </c>
      <c r="T40" s="133">
        <f>'4-5_Prison and Probation 100K'!T39/'4-5_Prison and Probation 100K'!L39*100</f>
        <v>14.502415600816457</v>
      </c>
      <c r="U40" s="133">
        <f>'4-5_Prison and Probation 100K'!U39/'4-5_Prison and Probation 100K'!M39*100</f>
        <v>13.098542415555656</v>
      </c>
      <c r="V40" s="133">
        <f>'4-5_Prison and Probation 100K'!V39/'4-5_Prison and Probation 100K'!N39*100</f>
        <v>12.666947841979475</v>
      </c>
      <c r="W40" s="133">
        <f>'4-5_Prison and Probation 100K'!W39/'4-5_Prison and Probation 100K'!O39*100</f>
        <v>13.362005042266054</v>
      </c>
      <c r="X40" s="346">
        <f t="shared" si="2"/>
        <v>-20.278648129780024</v>
      </c>
      <c r="Y40" s="288" t="s">
        <v>3336</v>
      </c>
      <c r="Z40" s="285">
        <f>'4-5_Prison and Probation 100K'!Z39/'4-5_Prison and Probation 100K'!J39*100</f>
        <v>7.6060837558163774</v>
      </c>
      <c r="AA40" s="285">
        <f>'4-5_Prison and Probation 100K'!AA39/'4-5_Prison and Probation 100K'!K39*100</f>
        <v>7.6428089225951945</v>
      </c>
      <c r="AB40" s="285">
        <f>'4-5_Prison and Probation 100K'!AB39/'4-5_Prison and Probation 100K'!L39*100</f>
        <v>7.606572783741318</v>
      </c>
      <c r="AC40" s="285">
        <f>'4-5_Prison and Probation 100K'!AC39/'4-5_Prison and Probation 100K'!M39*100</f>
        <v>7.563968391196858</v>
      </c>
      <c r="AD40" s="285">
        <f>'4-5_Prison and Probation 100K'!AD39/'4-5_Prison and Probation 100K'!N39*100</f>
        <v>7.6948310604995562</v>
      </c>
      <c r="AE40" s="285">
        <f>'4-5_Prison and Probation 100K'!AE39/'4-5_Prison and Probation 100K'!O39*100</f>
        <v>7.6441412493614775</v>
      </c>
      <c r="AF40" s="346">
        <f t="shared" si="3"/>
        <v>0.50035596197581356</v>
      </c>
      <c r="AG40" s="288" t="s">
        <v>3336</v>
      </c>
      <c r="AH40" s="285">
        <f>'4-5_Prison and Probation 100K'!AH39/'4-5_Prison and Probation 100K'!J39*100</f>
        <v>35.396902562677965</v>
      </c>
      <c r="AI40" s="285">
        <f>'4-5_Prison and Probation 100K'!AI39/'4-5_Prison and Probation 100K'!K39*100</f>
        <v>33.643584550638458</v>
      </c>
      <c r="AJ40" s="285">
        <f>'4-5_Prison and Probation 100K'!AJ39/'4-5_Prison and Probation 100K'!L39*100</f>
        <v>32.034244262030285</v>
      </c>
      <c r="AK40" s="285">
        <f>'4-5_Prison and Probation 100K'!AK39/'4-5_Prison and Probation 100K'!M39*100</f>
        <v>30.524336048292916</v>
      </c>
      <c r="AL40" s="285">
        <f>'4-5_Prison and Probation 100K'!AL39/'4-5_Prison and Probation 100K'!N39*100</f>
        <v>29.179749129137573</v>
      </c>
      <c r="AM40" s="285">
        <f>'4-5_Prison and Probation 100K'!AM39/'4-5_Prison and Probation 100K'!O39*100</f>
        <v>28.5464761810602</v>
      </c>
      <c r="AN40" s="346">
        <f t="shared" si="4"/>
        <v>-19.353180322734701</v>
      </c>
      <c r="AO40" s="288" t="s">
        <v>3336</v>
      </c>
      <c r="AP40" s="133">
        <f>'4-5_Prison and Probation 100K'!AP39/'4-5_Prison and Probation 100K'!AH39*100</f>
        <v>18.592057761732853</v>
      </c>
      <c r="AQ40" s="133">
        <f>'4-5_Prison and Probation 100K'!AQ39/'4-5_Prison and Probation 100K'!AI39*100</f>
        <v>20.812876232762672</v>
      </c>
      <c r="AR40" s="133">
        <f>'4-5_Prison and Probation 100K'!AR39/'4-5_Prison and Probation 100K'!AJ39*100</f>
        <v>22.104056841622739</v>
      </c>
      <c r="AS40" s="133">
        <f>'4-5_Prison and Probation 100K'!AS39/'4-5_Prison and Probation 100K'!AK39*100</f>
        <v>22.946583850931674</v>
      </c>
      <c r="AT40" s="133">
        <f>'4-5_Prison and Probation 100K'!AT39/'4-5_Prison and Probation 100K'!AL39*100</f>
        <v>23.902569593147756</v>
      </c>
      <c r="AU40" s="133">
        <f>'4-5_Prison and Probation 100K'!AU39/'4-5_Prison and Probation 100K'!AM39*100</f>
        <v>23.805125836989145</v>
      </c>
      <c r="AV40" s="346">
        <f t="shared" si="20"/>
        <v>28.039220521281408</v>
      </c>
      <c r="AW40" s="288" t="s">
        <v>3336</v>
      </c>
      <c r="AX40" s="341" t="s">
        <v>1183</v>
      </c>
      <c r="AY40" s="341" t="s">
        <v>1183</v>
      </c>
      <c r="AZ40" s="341" t="s">
        <v>1183</v>
      </c>
      <c r="BA40" s="341" t="s">
        <v>1183</v>
      </c>
      <c r="BB40" s="341" t="s">
        <v>1183</v>
      </c>
      <c r="BC40" s="341" t="s">
        <v>1183</v>
      </c>
      <c r="BD40" s="349" t="s">
        <v>1183</v>
      </c>
      <c r="BE40" s="288" t="s">
        <v>3336</v>
      </c>
      <c r="BF40" s="133">
        <f>'4-5_Prison and Probation 100K'!BF39</f>
        <v>97.552510893417292</v>
      </c>
      <c r="BG40" s="133">
        <f>'4-5_Prison and Probation 100K'!BG39</f>
        <v>111.78340637007145</v>
      </c>
      <c r="BH40" s="133">
        <f>'4-5_Prison and Probation 100K'!BH39</f>
        <v>92.942351987217904</v>
      </c>
      <c r="BI40" s="133">
        <f>'4-5_Prison and Probation 100K'!BI39</f>
        <v>97.969997075390907</v>
      </c>
      <c r="BJ40" s="133">
        <f>'4-5_Prison and Probation 100K'!BJ39</f>
        <v>75.477563675784694</v>
      </c>
      <c r="BK40" s="133">
        <f>'4-5_Prison and Probation 100K'!BK39</f>
        <v>73.463452349660159</v>
      </c>
      <c r="BL40" s="346">
        <f t="shared" si="21"/>
        <v>-24.693427491657346</v>
      </c>
      <c r="BM40" s="288" t="s">
        <v>3336</v>
      </c>
      <c r="BN40" s="133">
        <f>'4-5_Prison and Probation 100K'!BN39/'4-5_Prison and Probation 100K'!BF39*100</f>
        <v>54.89291598023064</v>
      </c>
      <c r="BO40" s="133">
        <f>'4-5_Prison and Probation 100K'!BO39/'4-5_Prison and Probation 100K'!BG39*100</f>
        <v>63.924715773383021</v>
      </c>
      <c r="BP40" s="133">
        <f>'4-5_Prison and Probation 100K'!BP39/'4-5_Prison and Probation 100K'!BH39*100</f>
        <v>66.099470412157501</v>
      </c>
      <c r="BQ40" s="341" t="s">
        <v>1183</v>
      </c>
      <c r="BR40" s="341" t="s">
        <v>1183</v>
      </c>
      <c r="BS40" s="341" t="s">
        <v>1183</v>
      </c>
      <c r="BT40" s="349" t="s">
        <v>1183</v>
      </c>
      <c r="BU40" s="288" t="s">
        <v>3336</v>
      </c>
      <c r="BV40" s="285" t="e">
        <f>'4-5_Prison and Probation 100K'!BV39/'4-5_Prison and Probation 100K'!BF39*100</f>
        <v>#VALUE!</v>
      </c>
      <c r="BW40" s="285" t="e">
        <f>'4-5_Prison and Probation 100K'!BW39/'4-5_Prison and Probation 100K'!BG39*100</f>
        <v>#VALUE!</v>
      </c>
      <c r="BX40" s="285" t="e">
        <f>'4-5_Prison and Probation 100K'!BX39/'4-5_Prison and Probation 100K'!BH39*100</f>
        <v>#VALUE!</v>
      </c>
      <c r="BY40" s="285" t="e">
        <f>'4-5_Prison and Probation 100K'!BY39/'4-5_Prison and Probation 100K'!BI39*100</f>
        <v>#VALUE!</v>
      </c>
      <c r="BZ40" s="285" t="e">
        <f>'4-5_Prison and Probation 100K'!BZ39/'4-5_Prison and Probation 100K'!BJ39*100</f>
        <v>#VALUE!</v>
      </c>
      <c r="CA40" s="285" t="e">
        <f>'4-5_Prison and Probation 100K'!CA39/'4-5_Prison and Probation 100K'!BK39*100</f>
        <v>#VALUE!</v>
      </c>
      <c r="CB40" s="346" t="e">
        <f t="shared" si="6"/>
        <v>#VALUE!</v>
      </c>
      <c r="CC40" s="288" t="s">
        <v>3336</v>
      </c>
      <c r="CD40" s="285" t="e">
        <f>'4-5_Prison and Probation 100K'!CD39/'4-5_Prison and Probation 100K'!BF39*100</f>
        <v>#VALUE!</v>
      </c>
      <c r="CE40" s="285" t="e">
        <f>'4-5_Prison and Probation 100K'!CE39/'4-5_Prison and Probation 100K'!BG39*100</f>
        <v>#VALUE!</v>
      </c>
      <c r="CF40" s="285" t="e">
        <f>'4-5_Prison and Probation 100K'!CF39/'4-5_Prison and Probation 100K'!BH39*100</f>
        <v>#VALUE!</v>
      </c>
      <c r="CG40" s="285" t="e">
        <f>'4-5_Prison and Probation 100K'!CG39/'4-5_Prison and Probation 100K'!BI39*100</f>
        <v>#VALUE!</v>
      </c>
      <c r="CH40" s="285" t="e">
        <f>'4-5_Prison and Probation 100K'!CH39/'4-5_Prison and Probation 100K'!BJ39*100</f>
        <v>#VALUE!</v>
      </c>
      <c r="CI40" s="285" t="e">
        <f>'4-5_Prison and Probation 100K'!CI39/'4-5_Prison and Probation 100K'!BK39*100</f>
        <v>#VALUE!</v>
      </c>
      <c r="CJ40" s="346" t="e">
        <f t="shared" si="7"/>
        <v>#VALUE!</v>
      </c>
      <c r="CK40" s="288" t="s">
        <v>3336</v>
      </c>
      <c r="CL40" s="285" t="e">
        <f>'4-5_Prison and Probation 100K'!CL39/'4-5_Prison and Probation 100K'!CD39*100</f>
        <v>#VALUE!</v>
      </c>
      <c r="CM40" s="285" t="e">
        <f>'4-5_Prison and Probation 100K'!CM39/'4-5_Prison and Probation 100K'!CE39*100</f>
        <v>#VALUE!</v>
      </c>
      <c r="CN40" s="285" t="e">
        <f>'4-5_Prison and Probation 100K'!CN39/'4-5_Prison and Probation 100K'!CF39*100</f>
        <v>#VALUE!</v>
      </c>
      <c r="CO40" s="285" t="e">
        <f>'4-5_Prison and Probation 100K'!CO39/'4-5_Prison and Probation 100K'!CG39*100</f>
        <v>#VALUE!</v>
      </c>
      <c r="CP40" s="285" t="e">
        <f>'4-5_Prison and Probation 100K'!CP39/'4-5_Prison and Probation 100K'!CH39*100</f>
        <v>#VALUE!</v>
      </c>
      <c r="CQ40" s="285" t="e">
        <f>'4-5_Prison and Probation 100K'!CQ39/'4-5_Prison and Probation 100K'!CI39*100</f>
        <v>#VALUE!</v>
      </c>
      <c r="CR40" s="346" t="e">
        <f t="shared" si="8"/>
        <v>#VALUE!</v>
      </c>
      <c r="CS40" s="288" t="s">
        <v>3336</v>
      </c>
      <c r="CT40" s="285" t="e">
        <f>'4-5_Prison and Probation 100K'!CT39/'4-5_Prison and Probation 100K'!BF39*100</f>
        <v>#VALUE!</v>
      </c>
      <c r="CU40" s="285" t="e">
        <f>'4-5_Prison and Probation 100K'!CU39/'4-5_Prison and Probation 100K'!BG39*100</f>
        <v>#VALUE!</v>
      </c>
      <c r="CV40" s="285" t="e">
        <f>'4-5_Prison and Probation 100K'!CV39/'4-5_Prison and Probation 100K'!BH39*100</f>
        <v>#VALUE!</v>
      </c>
      <c r="CW40" s="285" t="e">
        <f>'4-5_Prison and Probation 100K'!CW39/'4-5_Prison and Probation 100K'!BI39*100</f>
        <v>#VALUE!</v>
      </c>
      <c r="CX40" s="285" t="e">
        <f>'4-5_Prison and Probation 100K'!CX39/'4-5_Prison and Probation 100K'!BJ39*100</f>
        <v>#VALUE!</v>
      </c>
      <c r="CY40" s="285" t="e">
        <f>'4-5_Prison and Probation 100K'!CY39/'4-5_Prison and Probation 100K'!BK39*100</f>
        <v>#VALUE!</v>
      </c>
      <c r="CZ40" s="346" t="e">
        <f t="shared" si="9"/>
        <v>#VALUE!</v>
      </c>
      <c r="DA40" s="288" t="s">
        <v>3336</v>
      </c>
      <c r="DB40" s="133">
        <f>'4-5_Prison and Probation'!DP39/C40*100</f>
        <v>100.87604619041213</v>
      </c>
      <c r="DC40" s="133">
        <f>'4-5_Prison and Probation'!DQ39/D40*100</f>
        <v>114.55796727338135</v>
      </c>
      <c r="DD40" s="133">
        <f>'4-5_Prison and Probation'!DR39/E40*100</f>
        <v>97.500657530224458</v>
      </c>
      <c r="DE40" s="133">
        <f>'4-5_Prison and Probation'!DS39/F40*100</f>
        <v>89.217454543484394</v>
      </c>
      <c r="DF40" s="133">
        <f>'4-5_Prison and Probation'!DT39/G40*100</f>
        <v>82.71336879042893</v>
      </c>
      <c r="DG40" s="133">
        <f>'4-5_Prison and Probation'!DU39/H40*100</f>
        <v>77.594580493896018</v>
      </c>
      <c r="DH40" s="346">
        <f t="shared" si="10"/>
        <v>-23.079280538583319</v>
      </c>
      <c r="DI40" s="288" t="s">
        <v>3336</v>
      </c>
      <c r="DJ40" s="285">
        <f>'4-5_Prison and Probation 100K'!DJ39/'4-5_Prison and Probation 100K'!DB39*100</f>
        <v>0.43334183023196532</v>
      </c>
      <c r="DK40" s="285">
        <f>'4-5_Prison and Probation 100K'!DK39/'4-5_Prison and Probation 100K'!DC39*100</f>
        <v>0.35611738822388778</v>
      </c>
      <c r="DL40" s="285">
        <f>'4-5_Prison and Probation 100K'!DL39/'4-5_Prison and Probation 100K'!DD39*100</f>
        <v>0.35557506584723442</v>
      </c>
      <c r="DM40" s="285">
        <f>'4-5_Prison and Probation 100K'!DM39/'4-5_Prison and Probation 100K'!DE39*100</f>
        <v>0.37834060293515193</v>
      </c>
      <c r="DN40" s="285">
        <f>'4-5_Prison and Probation 100K'!DN39/'4-5_Prison and Probation 100K'!DF39*100</f>
        <v>0.54138469547110868</v>
      </c>
      <c r="DO40" s="285">
        <f>'4-5_Prison and Probation 100K'!DO39/'4-5_Prison and Probation 100K'!DG39*100</f>
        <v>0.4565006243929513</v>
      </c>
      <c r="DP40" s="346">
        <f t="shared" si="11"/>
        <v>5.344232323149896</v>
      </c>
      <c r="DQ40" s="288" t="s">
        <v>3336</v>
      </c>
      <c r="DR40" s="285">
        <f>'4-5_Prison and Probation 100K'!DR39/'4-5_Prison and Probation 100K'!DJ39*100</f>
        <v>8.3333333333333339</v>
      </c>
      <c r="DS40" s="285">
        <f>'4-5_Prison and Probation 100K'!DS39/'4-5_Prison and Probation 100K'!DK39*100</f>
        <v>15.706806282722512</v>
      </c>
      <c r="DT40" s="285">
        <f>'4-5_Prison and Probation 100K'!DT39/'4-5_Prison and Probation 100K'!DL39*100</f>
        <v>24.074074074074073</v>
      </c>
      <c r="DU40" s="285">
        <f>'4-5_Prison and Probation 100K'!DU39/'4-5_Prison and Probation 100K'!DM39*100</f>
        <v>19.745222929936304</v>
      </c>
      <c r="DV40" s="285">
        <f>'4-5_Prison and Probation 100K'!DV39/'4-5_Prison and Probation 100K'!DN39*100</f>
        <v>14.423076923076925</v>
      </c>
      <c r="DW40" s="285">
        <f>'4-5_Prison and Probation 100K'!DW39/'4-5_Prison and Probation 100K'!DO39*100</f>
        <v>19.75683890577508</v>
      </c>
      <c r="DX40" s="346">
        <f t="shared" si="12"/>
        <v>137.08206686930095</v>
      </c>
      <c r="DY40" s="288" t="s">
        <v>3336</v>
      </c>
      <c r="DZ40" s="285" t="e">
        <f>'4-5_Prison and Probation 100K'!DZ39/'4-5_Prison and Probation 100K'!DR39*100</f>
        <v>#VALUE!</v>
      </c>
      <c r="EA40" s="285" t="e">
        <f>'4-5_Prison and Probation 100K'!EA39/'4-5_Prison and Probation 100K'!DS39*100</f>
        <v>#VALUE!</v>
      </c>
      <c r="EB40" s="285">
        <f>'4-5_Prison and Probation 100K'!EB39/'4-5_Prison and Probation 100K'!DT39*100</f>
        <v>28.205128205128204</v>
      </c>
      <c r="EC40" s="285">
        <f>'4-5_Prison and Probation 100K'!EC39/'4-5_Prison and Probation 100K'!DU39*100</f>
        <v>19.35483870967742</v>
      </c>
      <c r="ED40" s="285">
        <f>'4-5_Prison and Probation 100K'!ED39/'4-5_Prison and Probation 100K'!DV39*100</f>
        <v>16.666666666666668</v>
      </c>
      <c r="EE40" s="285">
        <f>'4-5_Prison and Probation 100K'!EE39/'4-5_Prison and Probation 100K'!DW39*100</f>
        <v>15.384615384615385</v>
      </c>
      <c r="EF40" s="346" t="e">
        <f t="shared" si="13"/>
        <v>#VALUE!</v>
      </c>
      <c r="EG40" s="288" t="s">
        <v>3336</v>
      </c>
      <c r="EH40" s="285">
        <f>'4-5_Prison and Probation 100K'!EH39/'4-5_Prison and Probation 100K'!DB39*100</f>
        <v>99.566658169768047</v>
      </c>
      <c r="EI40" s="285">
        <f>'4-5_Prison and Probation 100K'!EI39/'4-5_Prison and Probation 100K'!DC39*100</f>
        <v>99.643882611776107</v>
      </c>
      <c r="EJ40" s="285">
        <f>'4-5_Prison and Probation 100K'!EJ39/'4-5_Prison and Probation 100K'!DD39*100</f>
        <v>99.644424934152767</v>
      </c>
      <c r="EK40" s="285">
        <f>'4-5_Prison and Probation 100K'!EK39/'4-5_Prison and Probation 100K'!DE39*100</f>
        <v>99.621659397064832</v>
      </c>
      <c r="EL40" s="285">
        <f>'4-5_Prison and Probation 100K'!EL39/'4-5_Prison and Probation 100K'!DF39*100</f>
        <v>99.458615304528891</v>
      </c>
      <c r="EM40" s="285">
        <f>'4-5_Prison and Probation 100K'!EM39/'4-5_Prison and Probation 100K'!DG39*100</f>
        <v>99.543499375607055</v>
      </c>
      <c r="EN40" s="346">
        <f t="shared" si="14"/>
        <v>-2.3259587683952532E-2</v>
      </c>
      <c r="EO40" s="288" t="s">
        <v>3336</v>
      </c>
      <c r="EP40" s="285">
        <f>'4-5_Prison and Probation 100K'!EP39/'4-5_Prison and Probation 100K'!EH39*100</f>
        <v>53.262075439494808</v>
      </c>
      <c r="EQ40" s="285">
        <f>'4-5_Prison and Probation 100K'!EQ39/'4-5_Prison and Probation 100K'!EI39*100</f>
        <v>31.34180341672436</v>
      </c>
      <c r="ER40" s="285">
        <f>'4-5_Prison and Probation 100K'!ER39/'4-5_Prison and Probation 100K'!EJ39*100</f>
        <v>35.358385831974978</v>
      </c>
      <c r="ES40" s="285" t="e">
        <f>'4-5_Prison and Probation 100K'!ES39/'4-5_Prison and Probation 100K'!EK39*100</f>
        <v>#VALUE!</v>
      </c>
      <c r="ET40" s="285">
        <f>'4-5_Prison and Probation 100K'!ET39/'4-5_Prison and Probation 100K'!EL39*100</f>
        <v>22.388254998429812</v>
      </c>
      <c r="EU40" s="285" t="e">
        <f>'4-5_Prison and Probation 100K'!EU39/'4-5_Prison and Probation 100K'!EM39*100</f>
        <v>#VALUE!</v>
      </c>
      <c r="EV40" s="346" t="e">
        <f t="shared" si="15"/>
        <v>#VALUE!</v>
      </c>
      <c r="EW40" s="288" t="s">
        <v>3336</v>
      </c>
      <c r="EX40" s="285">
        <f>'4-5_Prison and Probation 100K'!EX39/'4-5_Prison and Probation 100K'!EH39*100</f>
        <v>46.737924560505206</v>
      </c>
      <c r="EY40" s="285">
        <f>'4-5_Prison and Probation 100K'!EY39/'4-5_Prison and Probation 100K'!EI39*100</f>
        <v>68.65819658327564</v>
      </c>
      <c r="EZ40" s="285">
        <f>'4-5_Prison and Probation 100K'!EZ39/'4-5_Prison and Probation 100K'!EJ39*100</f>
        <v>78.774395347812671</v>
      </c>
      <c r="FA40" s="285" t="e">
        <f>'4-5_Prison and Probation 100K'!FA39/'4-5_Prison and Probation 100K'!EK39*100</f>
        <v>#VALUE!</v>
      </c>
      <c r="FB40" s="285">
        <f>'4-5_Prison and Probation 100K'!FB39/'4-5_Prison and Probation 100K'!EL39*100</f>
        <v>77.611745001570185</v>
      </c>
      <c r="FC40" s="285" t="e">
        <f>'4-5_Prison and Probation 100K'!FC39/'4-5_Prison and Probation 100K'!EM39*100</f>
        <v>#VALUE!</v>
      </c>
      <c r="FD40" s="346" t="e">
        <f t="shared" si="16"/>
        <v>#VALUE!</v>
      </c>
      <c r="FE40" s="288" t="s">
        <v>3336</v>
      </c>
      <c r="FF40" s="285" t="e">
        <f>'4-5_Prison and Probation 100K'!FF39/'4-5_Prison and Probation 100K'!EH39*100</f>
        <v>#VALUE!</v>
      </c>
      <c r="FG40" s="285" t="e">
        <f>'4-5_Prison and Probation 100K'!FG39/'4-5_Prison and Probation 100K'!EI39*100</f>
        <v>#VALUE!</v>
      </c>
      <c r="FH40" s="285" t="e">
        <f>'4-5_Prison and Probation 100K'!FH39/'4-5_Prison and Probation 100K'!EJ39*100</f>
        <v>#VALUE!</v>
      </c>
      <c r="FI40" s="285" t="e">
        <f>'4-5_Prison and Probation 100K'!FI39/'4-5_Prison and Probation 100K'!EK39*100</f>
        <v>#VALUE!</v>
      </c>
      <c r="FJ40" s="285">
        <f>'4-5_Prison and Probation 100K'!FJ39/'4-5_Prison and Probation 100K'!EL39*100</f>
        <v>1.1436198052967654</v>
      </c>
      <c r="FK40" s="285">
        <f>'4-5_Prison and Probation 100K'!FK39/'4-5_Prison and Probation 100K'!EM39*100</f>
        <v>2.8951366721958149</v>
      </c>
      <c r="FL40" s="346" t="e">
        <f t="shared" si="17"/>
        <v>#VALUE!</v>
      </c>
      <c r="FM40" s="288" t="s">
        <v>3336</v>
      </c>
      <c r="FN40" s="285" t="e">
        <f>'4-5_Prison and Probation 100K'!FN39/'4-5_Prison and Probation 100K'!FF39*100</f>
        <v>#VALUE!</v>
      </c>
      <c r="FO40" s="285" t="e">
        <f>'4-5_Prison and Probation 100K'!FO39/'4-5_Prison and Probation 100K'!FG39*100</f>
        <v>#VALUE!</v>
      </c>
      <c r="FP40" s="285" t="e">
        <f>'4-5_Prison and Probation 100K'!FP39/'4-5_Prison and Probation 100K'!FH39*100</f>
        <v>#VALUE!</v>
      </c>
      <c r="FQ40" s="285" t="e">
        <f>'4-5_Prison and Probation 100K'!FQ39/'4-5_Prison and Probation 100K'!FI39*100</f>
        <v>#VALUE!</v>
      </c>
      <c r="FR40" s="285">
        <f>'4-5_Prison and Probation 100K'!FR39/'4-5_Prison and Probation 100K'!FJ39*100</f>
        <v>31.350114416475972</v>
      </c>
      <c r="FS40" s="285">
        <f>'4-5_Prison and Probation 100K'!FS39/'4-5_Prison and Probation 100K'!FK39*100</f>
        <v>14.010592200288881</v>
      </c>
      <c r="FT40" s="346" t="e">
        <f t="shared" si="18"/>
        <v>#VALUE!</v>
      </c>
      <c r="FU40" s="288" t="s">
        <v>3336</v>
      </c>
      <c r="FV40" s="285" t="e">
        <f>'4-5_Prison and Probation 100K'!FV39/'4-5_Prison and Probation 100K'!EH39*100</f>
        <v>#VALUE!</v>
      </c>
      <c r="FW40" s="285" t="e">
        <f>'4-5_Prison and Probation 100K'!FW39/'4-5_Prison and Probation 100K'!EI39*100</f>
        <v>#VALUE!</v>
      </c>
      <c r="FX40" s="285" t="e">
        <f>'4-5_Prison and Probation 100K'!FX39/'4-5_Prison and Probation 100K'!EJ39*100</f>
        <v>#VALUE!</v>
      </c>
      <c r="FY40" s="285" t="e">
        <f>'4-5_Prison and Probation 100K'!FY39/'4-5_Prison and Probation 100K'!EK39*100</f>
        <v>#VALUE!</v>
      </c>
      <c r="FZ40" s="285" t="e">
        <f>'4-5_Prison and Probation 100K'!FZ39/'4-5_Prison and Probation 100K'!EL39*100</f>
        <v>#VALUE!</v>
      </c>
      <c r="GA40" s="285" t="e">
        <f>'4-5_Prison and Probation 100K'!GA39/'4-5_Prison and Probation 100K'!EM39*100</f>
        <v>#VALUE!</v>
      </c>
      <c r="GB40" s="346" t="e">
        <f t="shared" si="19"/>
        <v>#VALUE!</v>
      </c>
      <c r="GC40" s="288" t="s">
        <v>3336</v>
      </c>
      <c r="GE40" s="133">
        <f>'4-5_Prison and Probation'!HA39/'4-5_Prison and Probation 100K'!$G39*100</f>
        <v>120.36280641164238</v>
      </c>
      <c r="GF40" s="285" t="e">
        <f>'4-5_Prison and Probation 100K'!GF39/'4-5_Prison and Probation 100K'!GE39*100</f>
        <v>#VALUE!</v>
      </c>
      <c r="GG40" s="285" t="e">
        <f>'4-5_Prison and Probation 100K'!GG39/'4-5_Prison and Probation 100K'!GE39*100</f>
        <v>#VALUE!</v>
      </c>
      <c r="GH40" s="285" t="e">
        <f>'4-5_Prison and Probation 100K'!GH39/'4-5_Prison and Probation 100K'!GE39*100</f>
        <v>#VALUE!</v>
      </c>
      <c r="GI40" s="285" t="e">
        <f>'4-5_Prison and Probation 100K'!GI39/'4-5_Prison and Probation 100K'!GH39*100</f>
        <v>#VALUE!</v>
      </c>
      <c r="GJ40" s="288" t="s">
        <v>3336</v>
      </c>
      <c r="GK40" s="133" t="e">
        <f>'4-5_Prison and Probation'!HG39/'4-5_Prison and Probation 100K'!$G39*100</f>
        <v>#VALUE!</v>
      </c>
      <c r="GL40" s="285" t="e">
        <f>'4-5_Prison and Probation 100K'!GL39/'4-5_Prison and Probation 100K'!GK39*100</f>
        <v>#VALUE!</v>
      </c>
      <c r="GM40" s="285" t="e">
        <f>'4-5_Prison and Probation 100K'!GM39/'4-5_Prison and Probation 100K'!GK39*100</f>
        <v>#VALUE!</v>
      </c>
      <c r="GN40" s="285" t="e">
        <f>'4-5_Prison and Probation 100K'!GN39/'4-5_Prison and Probation 100K'!GK39*100</f>
        <v>#VALUE!</v>
      </c>
      <c r="GO40" s="285" t="e">
        <f>'4-5_Prison and Probation 100K'!GO39/'4-5_Prison and Probation 100K'!GN39*100</f>
        <v>#VALUE!</v>
      </c>
      <c r="GP40" s="288" t="s">
        <v>3336</v>
      </c>
      <c r="GQ40" s="133">
        <f>'4-5_Prison and Probation'!HM39/'4-5_Prison and Probation 100K'!$G39*100</f>
        <v>9.3477732245716396</v>
      </c>
      <c r="GR40" s="285" t="e">
        <f>'4-5_Prison and Probation 100K'!GR39/'4-5_Prison and Probation 100K'!GQ39*100</f>
        <v>#VALUE!</v>
      </c>
      <c r="GS40" s="285" t="e">
        <f>'4-5_Prison and Probation 100K'!GS39/'4-5_Prison and Probation 100K'!GQ39*100</f>
        <v>#VALUE!</v>
      </c>
      <c r="GT40" s="285" t="e">
        <f>'4-5_Prison and Probation 100K'!GT39/'4-5_Prison and Probation 100K'!GQ39*100</f>
        <v>#VALUE!</v>
      </c>
      <c r="GU40" s="285" t="e">
        <f>'4-5_Prison and Probation 100K'!GU39/'4-5_Prison and Probation 100K'!GT39*100</f>
        <v>#VALUE!</v>
      </c>
      <c r="GV40" s="288" t="s">
        <v>3336</v>
      </c>
      <c r="GW40" s="133">
        <f>'4-5_Prison and Probation'!HS39/'4-5_Prison and Probation 100K'!$G39*100</f>
        <v>6.1529101510423185</v>
      </c>
      <c r="GX40" s="285" t="e">
        <f>'4-5_Prison and Probation 100K'!GX39/'4-5_Prison and Probation 100K'!GW39*100</f>
        <v>#VALUE!</v>
      </c>
      <c r="GY40" s="285" t="e">
        <f>'4-5_Prison and Probation 100K'!GY39/'4-5_Prison and Probation 100K'!GW39*100</f>
        <v>#VALUE!</v>
      </c>
      <c r="GZ40" s="285" t="e">
        <f>'4-5_Prison and Probation 100K'!GZ39/'4-5_Prison and Probation 100K'!GW39*100</f>
        <v>#VALUE!</v>
      </c>
      <c r="HA40" s="285" t="e">
        <f>'4-5_Prison and Probation 100K'!HA39/'4-5_Prison and Probation 100K'!GZ39*100</f>
        <v>#VALUE!</v>
      </c>
      <c r="HB40" s="288" t="s">
        <v>3336</v>
      </c>
      <c r="HC40" s="133" t="e">
        <f>'4-5_Prison and Probation'!HY39/'4-5_Prison and Probation 100K'!$G39*100</f>
        <v>#VALUE!</v>
      </c>
      <c r="HD40" s="285" t="e">
        <f>'4-5_Prison and Probation 100K'!HD39/'4-5_Prison and Probation 100K'!HC39*100</f>
        <v>#VALUE!</v>
      </c>
      <c r="HE40" s="285" t="e">
        <f>'4-5_Prison and Probation 100K'!HE39/'4-5_Prison and Probation 100K'!HC39*100</f>
        <v>#VALUE!</v>
      </c>
      <c r="HF40" s="285" t="e">
        <f>'4-5_Prison and Probation 100K'!HF39/'4-5_Prison and Probation 100K'!HC39*100</f>
        <v>#VALUE!</v>
      </c>
      <c r="HG40" s="285" t="e">
        <f>'4-5_Prison and Probation 100K'!HG39/'4-5_Prison and Probation 100K'!HF39*100</f>
        <v>#VALUE!</v>
      </c>
      <c r="HH40" s="288" t="s">
        <v>3336</v>
      </c>
      <c r="HI40" s="133" t="e">
        <f>'4-5_Prison and Probation'!IE39/'4-5_Prison and Probation 100K'!$G39*100</f>
        <v>#VALUE!</v>
      </c>
      <c r="HJ40" s="285" t="e">
        <f>'4-5_Prison and Probation 100K'!HJ39/'4-5_Prison and Probation 100K'!HI39*100</f>
        <v>#VALUE!</v>
      </c>
      <c r="HK40" s="285" t="e">
        <f>'4-5_Prison and Probation 100K'!HK39/'4-5_Prison and Probation 100K'!HI39*100</f>
        <v>#VALUE!</v>
      </c>
      <c r="HL40" s="285" t="e">
        <f>'4-5_Prison and Probation 100K'!HL39/'4-5_Prison and Probation 100K'!HI39*100</f>
        <v>#VALUE!</v>
      </c>
      <c r="HM40" s="285" t="e">
        <f>'4-5_Prison and Probation 100K'!HM39/'4-5_Prison and Probation 100K'!HL39*100</f>
        <v>#VALUE!</v>
      </c>
      <c r="HN40" s="288" t="s">
        <v>3336</v>
      </c>
      <c r="HO40" s="133">
        <f>'4-5_Prison and Probation'!IK39/'4-5_Prison and Probation 100K'!$G39*100</f>
        <v>4.0021903326758821</v>
      </c>
      <c r="HP40" s="285" t="e">
        <f>'4-5_Prison and Probation 100K'!HP39/'4-5_Prison and Probation 100K'!HO39*100</f>
        <v>#VALUE!</v>
      </c>
      <c r="HQ40" s="285" t="e">
        <f>'4-5_Prison and Probation 100K'!HQ39/'4-5_Prison and Probation 100K'!HO39*100</f>
        <v>#VALUE!</v>
      </c>
      <c r="HR40" s="285" t="e">
        <f>'4-5_Prison and Probation 100K'!HR39/'4-5_Prison and Probation 100K'!HO39*100</f>
        <v>#VALUE!</v>
      </c>
      <c r="HS40" s="285" t="e">
        <f>'4-5_Prison and Probation 100K'!HS39/'4-5_Prison and Probation 100K'!HR39*100</f>
        <v>#VALUE!</v>
      </c>
      <c r="HT40" s="288" t="s">
        <v>3336</v>
      </c>
      <c r="HU40" s="133" t="e">
        <f>'4-5_Prison and Probation'!IQ39/'4-5_Prison and Probation 100K'!$G39*100</f>
        <v>#VALUE!</v>
      </c>
      <c r="HV40" s="285" t="e">
        <f>'4-5_Prison and Probation 100K'!HV39/'4-5_Prison and Probation 100K'!HU39*100</f>
        <v>#VALUE!</v>
      </c>
      <c r="HW40" s="285" t="e">
        <f>'4-5_Prison and Probation 100K'!HW39/'4-5_Prison and Probation 100K'!HU39*100</f>
        <v>#VALUE!</v>
      </c>
      <c r="HX40" s="285" t="e">
        <f>'4-5_Prison and Probation 100K'!HX39/'4-5_Prison and Probation 100K'!HU39*100</f>
        <v>#VALUE!</v>
      </c>
      <c r="HY40" s="285" t="e">
        <f>'4-5_Prison and Probation 100K'!HY39/'4-5_Prison and Probation 100K'!HX39*100</f>
        <v>#VALUE!</v>
      </c>
      <c r="HZ40" s="288" t="s">
        <v>3336</v>
      </c>
      <c r="IA40" s="133">
        <f>'4-5_Prison and Probation'!IW39/'4-5_Prison and Probation 100K'!$G39*100</f>
        <v>37.078926358083223</v>
      </c>
      <c r="IB40" s="285" t="e">
        <f>'4-5_Prison and Probation 100K'!IB39/'4-5_Prison and Probation 100K'!IA39*100</f>
        <v>#VALUE!</v>
      </c>
      <c r="IC40" s="285" t="e">
        <f>'4-5_Prison and Probation 100K'!IC39/'4-5_Prison and Probation 100K'!IA39*100</f>
        <v>#VALUE!</v>
      </c>
      <c r="ID40" s="285" t="e">
        <f>'4-5_Prison and Probation 100K'!ID39/'4-5_Prison and Probation 100K'!IA39*100</f>
        <v>#VALUE!</v>
      </c>
      <c r="IE40" s="285" t="e">
        <f>'4-5_Prison and Probation 100K'!IE39/'4-5_Prison and Probation 100K'!ID39*100</f>
        <v>#VALUE!</v>
      </c>
      <c r="IF40" s="288" t="s">
        <v>3336</v>
      </c>
      <c r="IG40" s="133">
        <f>'4-5_Prison and Probation'!JC39/'4-5_Prison and Probation 100K'!$G39*100</f>
        <v>4.3294269817166207</v>
      </c>
      <c r="IH40" s="285" t="e">
        <f>'4-5_Prison and Probation 100K'!IH39/'4-5_Prison and Probation 100K'!IG39*100</f>
        <v>#VALUE!</v>
      </c>
      <c r="II40" s="285" t="e">
        <f>'4-5_Prison and Probation 100K'!II39/'4-5_Prison and Probation 100K'!IG39*100</f>
        <v>#VALUE!</v>
      </c>
      <c r="IJ40" s="285" t="e">
        <f>'4-5_Prison and Probation 100K'!IJ39/'4-5_Prison and Probation 100K'!IG39*100</f>
        <v>#VALUE!</v>
      </c>
      <c r="IK40" s="285" t="e">
        <f>'4-5_Prison and Probation 100K'!IK39/'4-5_Prison and Probation 100K'!IJ39*100</f>
        <v>#VALUE!</v>
      </c>
      <c r="IL40" s="288" t="s">
        <v>3336</v>
      </c>
      <c r="IM40" s="133" t="e">
        <f>'4-5_Prison and Probation'!JI39/'4-5_Prison and Probation 100K'!$G39*100</f>
        <v>#VALUE!</v>
      </c>
      <c r="IN40" s="285" t="e">
        <f>'4-5_Prison and Probation 100K'!IN39/'4-5_Prison and Probation 100K'!IM39*100</f>
        <v>#VALUE!</v>
      </c>
      <c r="IO40" s="285" t="e">
        <f>'4-5_Prison and Probation 100K'!IO39/'4-5_Prison and Probation 100K'!IM39*100</f>
        <v>#VALUE!</v>
      </c>
      <c r="IP40" s="285" t="e">
        <f>'4-5_Prison and Probation 100K'!IP39/'4-5_Prison and Probation 100K'!IM39*100</f>
        <v>#VALUE!</v>
      </c>
      <c r="IQ40" s="285" t="e">
        <f>'4-5_Prison and Probation 100K'!IQ39/'4-5_Prison and Probation 100K'!IP39*100</f>
        <v>#VALUE!</v>
      </c>
      <c r="IR40" s="288" t="s">
        <v>3336</v>
      </c>
      <c r="IS40" s="133">
        <f>'4-5_Prison and Probation'!JO39/'4-5_Prison and Probation 100K'!$G39*100</f>
        <v>27.102514307722796</v>
      </c>
      <c r="IT40" s="285" t="e">
        <f>'4-5_Prison and Probation 100K'!IT39/'4-5_Prison and Probation 100K'!IS39*100</f>
        <v>#VALUE!</v>
      </c>
      <c r="IU40" s="285" t="e">
        <f>'4-5_Prison and Probation 100K'!IU39/'4-5_Prison and Probation 100K'!IS39*100</f>
        <v>#VALUE!</v>
      </c>
      <c r="IV40" s="285" t="e">
        <f>'4-5_Prison and Probation 100K'!IV39/'4-5_Prison and Probation 100K'!IS39*100</f>
        <v>#VALUE!</v>
      </c>
      <c r="IW40" s="285" t="e">
        <f>'4-5_Prison and Probation 100K'!IW39/'4-5_Prison and Probation 100K'!IV39*100</f>
        <v>#VALUE!</v>
      </c>
      <c r="IX40" s="381" t="s">
        <v>3336</v>
      </c>
      <c r="IY40" s="133">
        <f>'4-5_Prison and Probation'!KO39/'4-5_Prison and Probation 100K'!H39*100</f>
        <v>52.385762571264117</v>
      </c>
      <c r="IZ40" s="285">
        <f>'4-5_Prison and Probation'!AO39/'4-5_Prison and Probation'!KO39</f>
        <v>2.494533048339362</v>
      </c>
      <c r="JA40" s="133">
        <f>'4-5_Prison and Probation 100K'!IZ39/'4-5_Prison and Probation 100K'!IY39*100</f>
        <v>100</v>
      </c>
      <c r="JB40" s="133" t="e">
        <f>'4-5_Prison and Probation 100K'!JA39/'4-5_Prison and Probation 100K'!IY39*100</f>
        <v>#VALUE!</v>
      </c>
      <c r="JC40" s="288" t="s">
        <v>3336</v>
      </c>
      <c r="JD40" s="285">
        <f>'4-5_Prison and Probation 100K'!JC39/'4-5_Prison and Probation 100K'!IY39*100</f>
        <v>3.1609667872410387</v>
      </c>
      <c r="JE40" s="285" t="e">
        <f>'4-5_Prison and Probation 100K'!JD39/'4-5_Prison and Probation 100K'!IY39*100</f>
        <v>#VALUE!</v>
      </c>
      <c r="JF40" s="285">
        <f>'4-5_Prison and Probation 100K'!JE39/'4-5_Prison and Probation 100K'!JC39*100</f>
        <v>72.951885565669699</v>
      </c>
      <c r="JG40" s="285" t="e">
        <f>'4-5_Prison and Probation 100K'!JF39/'4-5_Prison and Probation 100K'!JD39*100</f>
        <v>#VALUE!</v>
      </c>
      <c r="JH40" s="285">
        <f>'4-5_Prison and Probation 100K'!JG39/'4-5_Prison and Probation 100K'!JC39*100</f>
        <v>10.273081924577374</v>
      </c>
      <c r="JI40" s="285" t="e">
        <f>'4-5_Prison and Probation 100K'!JH39/'4-5_Prison and Probation 100K'!JD39*100</f>
        <v>#VALUE!</v>
      </c>
      <c r="JJ40" s="285">
        <f>'4-5_Prison and Probation 100K'!JI39/'4-5_Prison and Probation 100K'!JC39*100</f>
        <v>16.775032509752926</v>
      </c>
      <c r="JK40" s="285" t="e">
        <f>'4-5_Prison and Probation 100K'!JJ39/'4-5_Prison and Probation 100K'!JD39*100</f>
        <v>#VALUE!</v>
      </c>
      <c r="JL40" s="285">
        <f>'4-5_Prison and Probation 100K'!JK39/'4-5_Prison and Probation 100K'!IZ39*100</f>
        <v>119.9564288063137</v>
      </c>
      <c r="JM40" s="285" t="e">
        <f>'4-5_Prison and Probation 100K'!JL39/'4-5_Prison and Probation 100K'!JA39*100</f>
        <v>#VALUE!</v>
      </c>
      <c r="JN40" s="288" t="s">
        <v>3336</v>
      </c>
      <c r="JO40" s="285">
        <f>'4-5_Prison and Probation 100K'!JN39/'4-5_Prison and Probation 100K'!JK39*100</f>
        <v>1.6482198540246031</v>
      </c>
      <c r="JP40" s="285" t="e">
        <f>'4-5_Prison and Probation 100K'!JO39/'4-5_Prison and Probation 100K'!JL39</f>
        <v>#VALUE!</v>
      </c>
      <c r="JQ40" s="285">
        <f>'4-5_Prison and Probation 100K'!JP39/'4-5_Prison and Probation 100K'!JK39*100</f>
        <v>62.841380255628287</v>
      </c>
      <c r="JR40" s="285" t="e">
        <f>'4-5_Prison and Probation 100K'!JQ39/'4-5_Prison and Probation 100K'!JL39*100</f>
        <v>#VALUE!</v>
      </c>
      <c r="JS40" s="285" t="e">
        <f>'4-5_Prison and Probation 100K'!JR39/'4-5_Prison and Probation 100K'!JK39*100</f>
        <v>#VALUE!</v>
      </c>
      <c r="JT40" s="285" t="e">
        <f>'4-5_Prison and Probation 100K'!JS39/'4-5_Prison and Probation 100K'!JL39*100</f>
        <v>#VALUE!</v>
      </c>
      <c r="JU40" s="288" t="s">
        <v>3336</v>
      </c>
      <c r="JV40" s="285">
        <f>'4-5_Prison and Probation 100K'!JU39/'4-5_Prison and Probation 100K'!JK39*100</f>
        <v>4.327862111503272</v>
      </c>
      <c r="JW40" s="285" t="e">
        <f>'4-5_Prison and Probation 100K'!JV39/'4-5_Prison and Probation 100K'!JL39*100</f>
        <v>#VALUE!</v>
      </c>
      <c r="JX40" s="285">
        <f>'4-5_Prison and Probation 100K'!JW39/'4-5_Prison and Probation 100K'!JK39*100</f>
        <v>2.7618819175547404</v>
      </c>
      <c r="JY40" s="285" t="e">
        <f>'4-5_Prison and Probation 100K'!JX39/'4-5_Prison and Probation 100K'!JL39*100</f>
        <v>#VALUE!</v>
      </c>
      <c r="JZ40" s="285">
        <f>'4-5_Prison and Probation 100K'!JY39/'4-5_Prison and Probation 100K'!JK39*100</f>
        <v>6.4044135284240831</v>
      </c>
      <c r="KA40" s="285" t="e">
        <f>'4-5_Prison and Probation 100K'!JZ39/'4-5_Prison and Probation 100K'!JL39*100</f>
        <v>#VALUE!</v>
      </c>
      <c r="KB40" s="288" t="s">
        <v>3336</v>
      </c>
      <c r="KC40" s="285">
        <f>'4-5_Prison and Probation 100K'!KB39/'4-5_Prison and Probation 100K'!JK39*100</f>
        <v>2.8132817051022854</v>
      </c>
      <c r="KD40" s="285" t="e">
        <f>'4-5_Prison and Probation 100K'!KC39/'4-5_Prison and Probation 100K'!JL39*100</f>
        <v>#VALUE!</v>
      </c>
      <c r="KE40" s="285">
        <f>'4-5_Prison and Probation 100K'!KD39/'4-5_Prison and Probation 100K'!JK39*100</f>
        <v>19.202960627762739</v>
      </c>
      <c r="KF40" s="285" t="e">
        <f>'4-5_Prison and Probation 100K'!KE39/'4-5_Prison and Probation 100K'!JL39*100</f>
        <v>#VALUE!</v>
      </c>
      <c r="KG40" s="288" t="s">
        <v>3336</v>
      </c>
      <c r="KH40" s="285">
        <f>'4-5_Prison and Probation 100K'!KG39</f>
        <v>167.36647587550067</v>
      </c>
      <c r="KI40" s="285">
        <f>'4-5_Prison and Probation 100K'!KH39/'4-5_Prison and Probation 100K'!KG39*100</f>
        <v>6.0868782238458463</v>
      </c>
      <c r="KJ40" s="285" t="e">
        <f>'4-5_Prison and Probation 100K'!KI39/'4-5_Prison and Probation 100K'!KG39*100</f>
        <v>#VALUE!</v>
      </c>
      <c r="KK40" s="285">
        <f>'4-5_Prison and Probation 100K'!KJ39/'4-5_Prison and Probation 100K'!KG39*100</f>
        <v>4.8687307855571706</v>
      </c>
      <c r="KL40" s="285" t="e">
        <f>'4-5_Prison and Probation 100K'!KK39/'4-5_Prison and Probation 100K'!KJ39*100</f>
        <v>#VALUE!</v>
      </c>
      <c r="KM40" s="288" t="s">
        <v>3336</v>
      </c>
      <c r="KN40" s="285" t="e">
        <f>'4-5_Prison and Probation'!OZ39/G40*100</f>
        <v>#VALUE!</v>
      </c>
      <c r="KO40" s="285" t="e">
        <f>'4-5_Prison and Probation 100K'!KN39/'4-5_Prison and Probation 100K'!KM39*100</f>
        <v>#VALUE!</v>
      </c>
      <c r="KP40" s="285" t="e">
        <f>'4-5_Prison and Probation 100K'!KO39/'4-5_Prison and Probation 100K'!KM39*100</f>
        <v>#VALUE!</v>
      </c>
      <c r="KQ40" s="285" t="e">
        <f>'4-5_Prison and Probation 100K'!KP39/'4-5_Prison and Probation 100K'!KM39*100</f>
        <v>#VALUE!</v>
      </c>
      <c r="KR40" s="285" t="e">
        <f>'4-5_Prison and Probation 100K'!KQ39/'4-5_Prison and Probation 100K'!KP39*100</f>
        <v>#VALUE!</v>
      </c>
      <c r="KS40" s="288" t="s">
        <v>3336</v>
      </c>
      <c r="KT40" s="285" t="e">
        <f>'4-5_Prison and Probation'!PF39/G40*100</f>
        <v>#VALUE!</v>
      </c>
      <c r="KU40" s="285" t="e">
        <f>'4-5_Prison and Probation'!PG39/'4-5_Prison and Probation'!PF39*100</f>
        <v>#VALUE!</v>
      </c>
      <c r="KV40" s="285" t="e">
        <f>'4-5_Prison and Probation'!PH39/'4-5_Prison and Probation'!PF39*100</f>
        <v>#VALUE!</v>
      </c>
      <c r="KW40" s="285" t="e">
        <f>'4-5_Prison and Probation'!PI39/'4-5_Prison and Probation'!PF39*100</f>
        <v>#VALUE!</v>
      </c>
      <c r="KX40" s="285" t="e">
        <f>'4-5_Prison and Probation'!PJ39/'4-5_Prison and Probation'!PF39*100</f>
        <v>#VALUE!</v>
      </c>
      <c r="KY40" s="285" t="e">
        <f>'4-5_Prison and Probation'!PK39/'4-5_Prison and Probation'!PF39*100</f>
        <v>#VALUE!</v>
      </c>
      <c r="KZ40" s="285" t="e">
        <f>'4-5_Prison and Probation'!PL39/'4-5_Prison and Probation'!PF39*100</f>
        <v>#VALUE!</v>
      </c>
      <c r="LA40" s="288" t="s">
        <v>3336</v>
      </c>
      <c r="LB40" s="285" t="e">
        <f>'4-5_Prison and Probation'!PN39/G40*100</f>
        <v>#VALUE!</v>
      </c>
      <c r="LC40" s="285" t="e">
        <f>'4-5_Prison and Probation'!PO39/G40*100</f>
        <v>#VALUE!</v>
      </c>
      <c r="LD40" s="288" t="s">
        <v>3336</v>
      </c>
      <c r="LE40" s="285" t="e">
        <f>'4-5_Prison and Probation 100K'!LD39/'4-5_Prison and Probation 100K'!LA39*100</f>
        <v>#VALUE!</v>
      </c>
      <c r="LF40" s="285" t="e">
        <f>'4-5_Prison and Probation 100K'!LE39/'4-5_Prison and Probation 100K'!LB39*100</f>
        <v>#VALUE!</v>
      </c>
      <c r="LG40" s="285" t="e">
        <f>'4-5_Prison and Probation 100K'!LF39/'4-5_Prison and Probation 100K'!LA39*100</f>
        <v>#VALUE!</v>
      </c>
      <c r="LH40" s="285" t="e">
        <f>'4-5_Prison and Probation 100K'!LG39/'4-5_Prison and Probation 100K'!LB39*100</f>
        <v>#VALUE!</v>
      </c>
      <c r="LI40" s="285" t="e">
        <f>'4-5_Prison and Probation 100K'!LH39/'4-5_Prison and Probation 100K'!LA39*100</f>
        <v>#VALUE!</v>
      </c>
      <c r="LJ40" s="285" t="e">
        <f>'4-5_Prison and Probation 100K'!LI39/'4-5_Prison and Probation 100K'!LB39*100</f>
        <v>#VALUE!</v>
      </c>
      <c r="LK40" s="288" t="s">
        <v>3336</v>
      </c>
      <c r="LL40" s="285" t="e">
        <f>'4-5_Prison and Probation 100K'!LK39/'4-5_Prison and Probation 100K'!LA39*100</f>
        <v>#VALUE!</v>
      </c>
      <c r="LM40" s="285" t="e">
        <f>'4-5_Prison and Probation 100K'!LL39/'4-5_Prison and Probation 100K'!LB39*100</f>
        <v>#VALUE!</v>
      </c>
      <c r="LN40" s="285" t="e">
        <f>'4-5_Prison and Probation 100K'!LM39/'4-5_Prison and Probation 100K'!LA39*100</f>
        <v>#VALUE!</v>
      </c>
      <c r="LO40" s="285" t="e">
        <f>'4-5_Prison and Probation 100K'!LN39/'4-5_Prison and Probation 100K'!LB39*100</f>
        <v>#VALUE!</v>
      </c>
      <c r="LP40" s="285" t="e">
        <f>'4-5_Prison and Probation 100K'!LO39/'4-5_Prison and Probation 100K'!LA39*100</f>
        <v>#VALUE!</v>
      </c>
      <c r="LQ40" s="285" t="e">
        <f>'4-5_Prison and Probation 100K'!LP39/'4-5_Prison and Probation 100K'!LB39*100</f>
        <v>#VALUE!</v>
      </c>
      <c r="LR40" s="288" t="s">
        <v>3336</v>
      </c>
      <c r="LS40" s="285" t="e">
        <f>'4-5_Prison and Probation 100K'!LR39/'4-5_Prison and Probation 100K'!LA39*100</f>
        <v>#VALUE!</v>
      </c>
      <c r="LT40" s="285" t="e">
        <f>'4-5_Prison and Probation 100K'!LS39/'4-5_Prison and Probation 100K'!LB39*100</f>
        <v>#VALUE!</v>
      </c>
      <c r="LU40" s="285" t="e">
        <f>'4-5_Prison and Probation 100K'!LT39/'4-5_Prison and Probation 100K'!LA39*100</f>
        <v>#VALUE!</v>
      </c>
      <c r="LV40" s="285" t="e">
        <f>'4-5_Prison and Probation 100K'!LU39/'4-5_Prison and Probation 100K'!LB39*100</f>
        <v>#VALUE!</v>
      </c>
      <c r="LW40" s="285" t="e">
        <f>'4-5_Prison and Probation 100K'!LV39/'4-5_Prison and Probation 100K'!LA39*100</f>
        <v>#VALUE!</v>
      </c>
      <c r="LX40" s="285" t="e">
        <f>'4-5_Prison and Probation 100K'!LW39/'4-5_Prison and Probation 100K'!LB39*100</f>
        <v>#VALUE!</v>
      </c>
      <c r="LY40" s="288" t="s">
        <v>3336</v>
      </c>
      <c r="LZ40" s="285" t="e">
        <f>'4-5_Prison and Probation 100K'!LY39/'4-5_Prison and Probation 100K'!LA39*100</f>
        <v>#VALUE!</v>
      </c>
      <c r="MA40" s="285" t="e">
        <f>'4-5_Prison and Probation 100K'!LZ39/'4-5_Prison and Probation 100K'!LB39*100</f>
        <v>#VALUE!</v>
      </c>
      <c r="MB40" s="285" t="e">
        <f>'4-5_Prison and Probation 100K'!MA39/'4-5_Prison and Probation 100K'!LA39*100</f>
        <v>#VALUE!</v>
      </c>
      <c r="MC40" s="285" t="e">
        <f>'4-5_Prison and Probation 100K'!MB39/'4-5_Prison and Probation 100K'!LB39*100</f>
        <v>#VALUE!</v>
      </c>
      <c r="MD40" s="285" t="e">
        <f>'4-5_Prison and Probation 100K'!MC39/'4-5_Prison and Probation 100K'!LA39*100</f>
        <v>#VALUE!</v>
      </c>
      <c r="ME40" s="285" t="e">
        <f>'4-5_Prison and Probation 100K'!MD39/'4-5_Prison and Probation 100K'!LB39*100</f>
        <v>#VALUE!</v>
      </c>
      <c r="MF40" s="288" t="s">
        <v>3336</v>
      </c>
      <c r="MG40" s="285">
        <f>'4-5_Prison and Probation 100K'!MF39</f>
        <v>241.84080087725258</v>
      </c>
      <c r="MH40" s="285">
        <f>'4-5_Prison and Probation 100K'!MG39/'4-5_Prison and Probation 100K'!MF39*100</f>
        <v>96.820196912777945</v>
      </c>
      <c r="MI40" s="285">
        <f>'4-5_Prison and Probation 100K'!MH39/'4-5_Prison and Probation 100K'!MF39*100</f>
        <v>1.2979151459041787</v>
      </c>
      <c r="MJ40" s="285">
        <f>'4-5_Prison and Probation 100K'!MI39/'4-5_Prison and Probation 100K'!MF39*100</f>
        <v>7.4777004290775717E-2</v>
      </c>
      <c r="MK40" s="285" t="e">
        <f>'4-5_Prison and Probation 100K'!MJ39/'4-5_Prison and Probation 100K'!MF39*100</f>
        <v>#VALUE!</v>
      </c>
      <c r="ML40" s="285">
        <f>'4-5_Prison and Probation 100K'!MK39/'4-5_Prison and Probation 100K'!MF39*100</f>
        <v>0.29999821959513595</v>
      </c>
      <c r="MM40" s="285" t="e">
        <f>'4-5_Prison and Probation 100K'!ML39/'4-5_Prison and Probation 100K'!MF39*100</f>
        <v>#VALUE!</v>
      </c>
      <c r="MN40" s="288" t="s">
        <v>3336</v>
      </c>
      <c r="MO40" s="285" t="e">
        <f>'4-5_Prison and Probation 100K'!MN39</f>
        <v>#VALUE!</v>
      </c>
      <c r="MP40" s="288" t="s">
        <v>3336</v>
      </c>
      <c r="MQ40" s="285" t="e">
        <f>'4-5_Prison and Probation 100K'!MP39/'4-5_Prison and Probation 100K'!MN39*100</f>
        <v>#VALUE!</v>
      </c>
      <c r="MR40" s="285" t="e">
        <f>'4-5_Prison and Probation 100K'!MQ39/'4-5_Prison and Probation 100K'!MN39*100</f>
        <v>#VALUE!</v>
      </c>
      <c r="MS40" s="285" t="e">
        <f>'4-5_Prison and Probation 100K'!MR39/'4-5_Prison and Probation 100K'!MN39*100</f>
        <v>#VALUE!</v>
      </c>
      <c r="MT40" s="285" t="e">
        <f>'4-5_Prison and Probation 100K'!MS39/'4-5_Prison and Probation 100K'!MN39*100</f>
        <v>#VALUE!</v>
      </c>
      <c r="MU40" s="288" t="s">
        <v>3336</v>
      </c>
      <c r="MV40" s="285" t="e">
        <f>'4-5_Prison and Probation 100K'!MU39/'4-5_Prison and Probation 100K'!MN39*100</f>
        <v>#VALUE!</v>
      </c>
      <c r="MW40" s="285" t="e">
        <f>'4-5_Prison and Probation 100K'!MV39/'4-5_Prison and Probation 100K'!MN39*100</f>
        <v>#VALUE!</v>
      </c>
      <c r="MX40" s="285" t="e">
        <f>'4-5_Prison and Probation 100K'!MW39/'4-5_Prison and Probation 100K'!MN39*100</f>
        <v>#VALUE!</v>
      </c>
      <c r="MY40" s="285" t="e">
        <f>'4-5_Prison and Probation 100K'!MX39/'4-5_Prison and Probation 100K'!MN39*100</f>
        <v>#VALUE!</v>
      </c>
      <c r="MZ40" s="288" t="s">
        <v>3336</v>
      </c>
      <c r="NA40" s="285" t="e">
        <f>'4-5_Prison and Probation 100K'!MZ39</f>
        <v>#VALUE!</v>
      </c>
      <c r="NB40" s="285" t="e">
        <f>'4-5_Prison and Probation 100K'!NA39/'4-5_Prison and Probation 100K'!MZ39*100</f>
        <v>#VALUE!</v>
      </c>
      <c r="NC40" s="285" t="e">
        <f>'4-5_Prison and Probation 100K'!NB39/'4-5_Prison and Probation 100K'!MZ39*100</f>
        <v>#VALUE!</v>
      </c>
      <c r="ND40" s="285" t="e">
        <f>'4-5_Prison and Probation 100K'!NC39/'4-5_Prison and Probation 100K'!MZ39*100</f>
        <v>#VALUE!</v>
      </c>
      <c r="NG40" s="133">
        <f t="shared" si="0"/>
        <v>120.36280641164238</v>
      </c>
      <c r="NH40" s="285" t="e">
        <f>'4-5_Prison and Probation'!HG39/'4-5_Prison and Probation'!$HA39*100</f>
        <v>#VALUE!</v>
      </c>
      <c r="NI40" s="285">
        <f>'4-5_Prison and Probation'!HM39/'4-5_Prison and Probation'!$HA39*100</f>
        <v>7.7663303999427624</v>
      </c>
      <c r="NJ40" s="285">
        <f>'4-5_Prison and Probation'!HS39/'4-5_Prison and Probation'!$HA39*100</f>
        <v>5.1119696644487371</v>
      </c>
      <c r="NK40" s="285" t="e">
        <f>'4-5_Prison and Probation'!HY39/'4-5_Prison and Probation'!$HA39*100</f>
        <v>#VALUE!</v>
      </c>
      <c r="NL40" s="285" t="e">
        <f>'4-5_Prison and Probation'!IE39/'4-5_Prison and Probation'!$HA39*100</f>
        <v>#VALUE!</v>
      </c>
      <c r="NM40" s="285">
        <f>'4-5_Prison and Probation'!IK39/'4-5_Prison and Probation'!$HA39*100</f>
        <v>3.325105530514417</v>
      </c>
      <c r="NN40" s="285" t="e">
        <f>'4-5_Prison and Probation'!IQ39/'4-5_Prison and Probation'!$HA39*100</f>
        <v>#VALUE!</v>
      </c>
      <c r="NO40" s="285">
        <f>'4-5_Prison and Probation'!IW39/'4-5_Prison and Probation'!$HA39*100</f>
        <v>30.8059669456965</v>
      </c>
      <c r="NP40" s="285">
        <f>'4-5_Prison and Probation'!JC39/'4-5_Prison and Probation'!$HA39*100</f>
        <v>3.5969807540960153</v>
      </c>
      <c r="NQ40" s="285" t="e">
        <f>'4-5_Prison and Probation'!JI39/'4-5_Prison and Probation'!$HA39*100</f>
        <v>#VALUE!</v>
      </c>
      <c r="NR40" s="285">
        <f>'4-5_Prison and Probation'!JO39/'4-5_Prison and Probation'!$HA39*100</f>
        <v>22.517349932031195</v>
      </c>
      <c r="NU40" s="285">
        <f>'4-5_Prison and Probation'!HA39/'4-5_Prison and Probation 100K'!$G39*100</f>
        <v>120.36280641164238</v>
      </c>
      <c r="NV40" s="285" t="e">
        <f>'4-5_Prison and Probation'!HG39/'4-5_Prison and Probation 100K'!$G39*100</f>
        <v>#VALUE!</v>
      </c>
      <c r="NW40" s="285">
        <f>'4-5_Prison and Probation'!HM39/'4-5_Prison and Probation 100K'!$G39*100</f>
        <v>9.3477732245716396</v>
      </c>
      <c r="NX40" s="285">
        <f>'4-5_Prison and Probation'!HS39/'4-5_Prison and Probation 100K'!$G39*100</f>
        <v>6.1529101510423185</v>
      </c>
      <c r="NY40" s="285" t="e">
        <f>'4-5_Prison and Probation'!HY39/'4-5_Prison and Probation 100K'!$G39*100</f>
        <v>#VALUE!</v>
      </c>
      <c r="NZ40" s="285" t="e">
        <f>'4-5_Prison and Probation'!IE39/'4-5_Prison and Probation 100K'!$G39*100</f>
        <v>#VALUE!</v>
      </c>
      <c r="OA40" s="285">
        <f>'4-5_Prison and Probation'!IK39/'4-5_Prison and Probation 100K'!$G39*100</f>
        <v>4.0021903326758821</v>
      </c>
      <c r="OB40" s="285" t="e">
        <f>'4-5_Prison and Probation'!IQ39/'4-5_Prison and Probation 100K'!$G39*100</f>
        <v>#VALUE!</v>
      </c>
      <c r="OC40" s="285">
        <f>'4-5_Prison and Probation'!IW39/'4-5_Prison and Probation 100K'!$G39*100</f>
        <v>37.078926358083223</v>
      </c>
      <c r="OD40" s="285">
        <f>'4-5_Prison and Probation'!JC39/'4-5_Prison and Probation 100K'!$G39*100</f>
        <v>4.3294269817166207</v>
      </c>
      <c r="OE40" s="285" t="e">
        <f>'4-5_Prison and Probation'!JI39/'4-5_Prison and Probation 100K'!$G39*100</f>
        <v>#VALUE!</v>
      </c>
      <c r="OF40" s="285">
        <f>'4-5_Prison and Probation'!JO39/'4-5_Prison and Probation 100K'!$G39*100</f>
        <v>27.102514307722796</v>
      </c>
      <c r="OI40" s="133">
        <f>10000/'4-5_Prison and Probation'!$AJ39*'4-5_Prison and Probation'!DW39</f>
        <v>28.335301062573791</v>
      </c>
      <c r="OJ40" s="133">
        <f>10000/'4-5_Prison and Probation'!$AJ39*'4-5_Prison and Probation'!DX39</f>
        <v>26.529620112507814</v>
      </c>
      <c r="OK40" s="133">
        <f>10000/'4-5_Prison and Probation'!$AJ39*'4-5_Prison and Probation'!DY39</f>
        <v>22.50156260851448</v>
      </c>
      <c r="OL40" s="133">
        <f>10000/'4-5_Prison and Probation'!$AJ39*'4-5_Prison and Probation'!DZ39</f>
        <v>21.807069935412184</v>
      </c>
      <c r="OM40" s="133">
        <f>10000/'4-5_Prison and Probation'!$AJ39*'4-5_Prison and Probation'!EA39</f>
        <v>28.890895201055628</v>
      </c>
      <c r="ON40" s="133">
        <f>10000/'4-5_Prison and Probation'!$AJ39*'4-5_Prison and Probation'!EB39</f>
        <v>22.848808945065631</v>
      </c>
      <c r="OP40" s="133">
        <f>'4-5_Prison and Probation'!ED39/'4-5_Prison and Probation'!DW39*100</f>
        <v>8.3333333333333321</v>
      </c>
      <c r="OQ40" s="133">
        <f>'4-5_Prison and Probation'!EE39/'4-5_Prison and Probation'!DX39*100</f>
        <v>15.706806282722512</v>
      </c>
      <c r="OR40" s="133">
        <f>'4-5_Prison and Probation'!EF39/'4-5_Prison and Probation'!DY39*100</f>
        <v>24.074074074074073</v>
      </c>
      <c r="OS40" s="133">
        <f>'4-5_Prison and Probation'!EG39/'4-5_Prison and Probation'!DZ39*100</f>
        <v>19.745222929936308</v>
      </c>
      <c r="OT40" s="133">
        <f>'4-5_Prison and Probation'!EH39/'4-5_Prison and Probation'!EA39*100</f>
        <v>14.423076923076922</v>
      </c>
      <c r="OU40" s="133">
        <f>'4-5_Prison and Probation'!EI39/'4-5_Prison and Probation'!EB39*100</f>
        <v>19.756838905775076</v>
      </c>
      <c r="OW40" s="133" t="e">
        <f>'4-5_Prison and Probation'!EK39/'4-5_Prison and Probation'!ED39*100</f>
        <v>#VALUE!</v>
      </c>
      <c r="OX40" s="133" t="e">
        <f>'4-5_Prison and Probation'!EL39/'4-5_Prison and Probation'!EE39*100</f>
        <v>#VALUE!</v>
      </c>
      <c r="OY40" s="133">
        <f>'4-5_Prison and Probation'!EM39/'4-5_Prison and Probation'!EF39*100</f>
        <v>28.205128205128204</v>
      </c>
      <c r="OZ40" s="133">
        <f>'4-5_Prison and Probation'!EN39/'4-5_Prison and Probation'!EG39*100</f>
        <v>19.35483870967742</v>
      </c>
      <c r="PA40" s="133">
        <f>'4-5_Prison and Probation'!EO39/'4-5_Prison and Probation'!EH39*100</f>
        <v>16.666666666666664</v>
      </c>
      <c r="PB40" s="133">
        <f>'4-5_Prison and Probation'!EP39/'4-5_Prison and Probation'!EI39*100</f>
        <v>15.384615384615385</v>
      </c>
      <c r="PC40" s="133"/>
      <c r="PF40" s="285">
        <f>'4-5_Prison and Probation'!$AO39/'4-5_Prison and Probation'!LF39</f>
        <v>3.3091771634222149</v>
      </c>
      <c r="PG40" s="285" t="e">
        <f>'4-5_Prison and Probation'!$AO39/'4-5_Prison and Probation'!LH39</f>
        <v>#VALUE!</v>
      </c>
      <c r="PH40" s="285">
        <f>'4-5_Prison and Probation'!$AO39/'4-5_Prison and Probation'!LK39</f>
        <v>48.049881235154395</v>
      </c>
      <c r="PI40" s="285">
        <f>'4-5_Prison and Probation'!$AO39/'4-5_Prison and Probation'!LM39</f>
        <v>75.294044665012407</v>
      </c>
      <c r="PJ40" s="285">
        <f>'4-5_Prison and Probation'!$AO39/'4-5_Prison and Probation'!LO39</f>
        <v>32.47030497592295</v>
      </c>
      <c r="PK40" s="285">
        <f>'4-5_Prison and Probation'!$AO39/'4-5_Prison and Probation'!LR39</f>
        <v>73.918392204628503</v>
      </c>
      <c r="PO40" s="133">
        <f>'4-5_Prison and Probation'!KP39/'4-5_Prison and Probation 100K'!H39*100</f>
        <v>52.385762571264117</v>
      </c>
      <c r="PP40" s="133">
        <f>'4-5_Prison and Probation'!KS39/'4-5_Prison and Probation'!KP39*100</f>
        <v>3.1609667872410387</v>
      </c>
      <c r="PQ40" s="133">
        <f>'4-5_Prison and Probation'!LA39/'4-5_Prison and Probation'!KP39*100</f>
        <v>119.95642880631372</v>
      </c>
      <c r="PR40" s="133" t="e">
        <f>'4-5_Prison and Probation'!KQ39/'4-5_Prison and Probation 100K'!H39*100</f>
        <v>#VALUE!</v>
      </c>
      <c r="PS40" s="133" t="e">
        <f>'4-5_Prison and Probation'!KT39/'4-5_Prison and Probation'!KQ39*100</f>
        <v>#VALUE!</v>
      </c>
      <c r="PT40" s="133" t="e">
        <f>'4-5_Prison and Probation'!LB39/'4-5_Prison and Probation'!KQ39*100</f>
        <v>#VALUE!</v>
      </c>
      <c r="PX40" s="133" t="e">
        <f>'4-5_Prison and Probation'!LG39/'4-5_Prison and Probation'!$KQ39*100</f>
        <v>#VALUE!</v>
      </c>
      <c r="PY40" s="133" t="e">
        <f>'4-5_Prison and Probation'!LI39/'4-5_Prison and Probation'!$KQ39*100</f>
        <v>#VALUE!</v>
      </c>
      <c r="PZ40" s="133" t="e">
        <f>'4-5_Prison and Probation'!LL39/'4-5_Prison and Probation'!$KQ39*100</f>
        <v>#VALUE!</v>
      </c>
      <c r="QA40" s="133" t="e">
        <f>'4-5_Prison and Probation'!LN39/'4-5_Prison and Probation'!$KQ39*100</f>
        <v>#VALUE!</v>
      </c>
      <c r="QB40" s="133" t="e">
        <f>'4-5_Prison and Probation'!LP39/'4-5_Prison and Probation'!$KQ39*100</f>
        <v>#VALUE!</v>
      </c>
      <c r="QC40" s="133" t="e">
        <f>'4-5_Prison and Probation'!LS39/'4-5_Prison and Probation'!$KQ39*100</f>
        <v>#VALUE!</v>
      </c>
    </row>
    <row r="41" spans="1:445" ht="15" customHeight="1">
      <c r="A41" s="285">
        <v>39</v>
      </c>
      <c r="B41" s="292" t="s">
        <v>62</v>
      </c>
      <c r="C41" s="248">
        <v>9415.57</v>
      </c>
      <c r="D41" s="248">
        <v>9482.8549999999996</v>
      </c>
      <c r="E41" s="248">
        <v>9555.893</v>
      </c>
      <c r="F41" s="248">
        <v>9644.8639999999996</v>
      </c>
      <c r="G41" s="248">
        <v>9747.3549999999996</v>
      </c>
      <c r="H41" s="248">
        <v>9851.0169999999998</v>
      </c>
      <c r="I41" s="288" t="s">
        <v>3336</v>
      </c>
      <c r="J41" s="133">
        <f>'4-5_Prison and Probation 100K'!J40</f>
        <v>71.604799284589248</v>
      </c>
      <c r="K41" s="133">
        <f>'4-5_Prison and Probation 100K'!K40</f>
        <v>67.817128913180696</v>
      </c>
      <c r="L41" s="133">
        <f>'4-5_Prison and Probation 100K'!L40</f>
        <v>61.407133796914636</v>
      </c>
      <c r="M41" s="133">
        <f>'4-5_Prison and Probation 100K'!M40</f>
        <v>60.768093775091081</v>
      </c>
      <c r="N41" s="133">
        <f>'4-5_Prison and Probation 100K'!N40</f>
        <v>58.385069590673581</v>
      </c>
      <c r="O41" s="133">
        <f>'4-5_Prison and Probation 100K'!O40</f>
        <v>58.491422763761349</v>
      </c>
      <c r="P41" s="346">
        <f t="shared" si="1"/>
        <v>-18.313544136489398</v>
      </c>
      <c r="Q41" s="288" t="s">
        <v>3336</v>
      </c>
      <c r="R41" s="133">
        <f>'4-5_Prison and Probation 100K'!R40/'4-5_Prison and Probation 100K'!J40*100</f>
        <v>23.642835953722933</v>
      </c>
      <c r="S41" s="133">
        <f>'4-5_Prison and Probation 100K'!S40/'4-5_Prison and Probation 100K'!K40*100</f>
        <v>24.552946664593371</v>
      </c>
      <c r="T41" s="133">
        <f>'4-5_Prison and Probation 100K'!T40/'4-5_Prison and Probation 100K'!L40*100</f>
        <v>25.408997955010225</v>
      </c>
      <c r="U41" s="133">
        <f>'4-5_Prison and Probation 100K'!U40/'4-5_Prison and Probation 100K'!M40*100</f>
        <v>26.309503497696639</v>
      </c>
      <c r="V41" s="133">
        <f>'4-5_Prison and Probation 100K'!V40/'4-5_Prison and Probation 100K'!N40*100</f>
        <v>24.582674398172554</v>
      </c>
      <c r="W41" s="133">
        <f>'4-5_Prison and Probation 100K'!W40/'4-5_Prison and Probation 100K'!O40*100</f>
        <v>25.650815688996875</v>
      </c>
      <c r="X41" s="346">
        <f t="shared" si="2"/>
        <v>8.4929732592326985</v>
      </c>
      <c r="Y41" s="288" t="s">
        <v>3336</v>
      </c>
      <c r="Z41" s="285">
        <f>'4-5_Prison and Probation 100K'!Z40/'4-5_Prison and Probation 100K'!J40*100</f>
        <v>5.9329575793533076</v>
      </c>
      <c r="AA41" s="285">
        <f>'4-5_Prison and Probation 100K'!AA40/'4-5_Prison and Probation 100K'!K40*100</f>
        <v>6.0488259990670183</v>
      </c>
      <c r="AB41" s="285">
        <f>'4-5_Prison and Probation 100K'!AB40/'4-5_Prison and Probation 100K'!L40*100</f>
        <v>5.8111792774369464</v>
      </c>
      <c r="AC41" s="285">
        <f>'4-5_Prison and Probation 100K'!AC40/'4-5_Prison and Probation 100K'!M40*100</f>
        <v>5.6816242961951886</v>
      </c>
      <c r="AD41" s="285">
        <f>'4-5_Prison and Probation 100K'!AD40/'4-5_Prison and Probation 100K'!N40*100</f>
        <v>5.7459146020031628</v>
      </c>
      <c r="AE41" s="285">
        <f>'4-5_Prison and Probation 100K'!AE40/'4-5_Prison and Probation 100K'!O40*100</f>
        <v>6.0395695938910086</v>
      </c>
      <c r="AF41" s="346">
        <f t="shared" si="3"/>
        <v>1.7969455050329373</v>
      </c>
      <c r="AG41" s="288" t="s">
        <v>3336</v>
      </c>
      <c r="AH41" s="285">
        <f>'4-5_Prison and Probation 100K'!AH40/'4-5_Prison and Probation 100K'!J40*100</f>
        <v>21.04716701275586</v>
      </c>
      <c r="AI41" s="285">
        <f>'4-5_Prison and Probation 100K'!AI40/'4-5_Prison and Probation 100K'!K40*100</f>
        <v>22.997978541439899</v>
      </c>
      <c r="AJ41" s="285">
        <f>'4-5_Prison and Probation 100K'!AJ40/'4-5_Prison and Probation 100K'!L40*100</f>
        <v>23.568507157464214</v>
      </c>
      <c r="AK41" s="285">
        <f>'4-5_Prison and Probation 100K'!AK40/'4-5_Prison and Probation 100K'!M40*100</f>
        <v>22.59000170619348</v>
      </c>
      <c r="AL41" s="285">
        <f>'4-5_Prison and Probation 100K'!AL40/'4-5_Prison and Probation 100K'!N40*100</f>
        <v>23.282375680899662</v>
      </c>
      <c r="AM41" s="285">
        <f>'4-5_Prison and Probation 100K'!AM40/'4-5_Prison and Probation 100K'!O40*100</f>
        <v>21.3120444290177</v>
      </c>
      <c r="AN41" s="346">
        <f t="shared" si="4"/>
        <v>1.2584943907239818</v>
      </c>
      <c r="AO41" s="288" t="s">
        <v>3336</v>
      </c>
      <c r="AP41" s="133">
        <f>'4-5_Prison and Probation 100K'!AP40/'4-5_Prison and Probation 100K'!AH40*100</f>
        <v>37.84355179704017</v>
      </c>
      <c r="AQ41" s="133">
        <f>'4-5_Prison and Probation 100K'!AQ40/'4-5_Prison and Probation 100K'!AI40*100</f>
        <v>35.226504394861394</v>
      </c>
      <c r="AR41" s="133">
        <f>'4-5_Prison and Probation 100K'!AR40/'4-5_Prison and Probation 100K'!AJ40*100</f>
        <v>35.574837310195221</v>
      </c>
      <c r="AS41" s="133">
        <f>'4-5_Prison and Probation 100K'!AS40/'4-5_Prison and Probation 100K'!AK40*100</f>
        <v>34.44108761329305</v>
      </c>
      <c r="AT41" s="133">
        <f>'4-5_Prison and Probation 100K'!AT40/'4-5_Prison and Probation 100K'!AL40*100</f>
        <v>36</v>
      </c>
      <c r="AU41" s="133">
        <f>'4-5_Prison and Probation 100K'!AU40/'4-5_Prison and Probation 100K'!AM40*100</f>
        <v>35.423452768729646</v>
      </c>
      <c r="AV41" s="346">
        <f t="shared" si="20"/>
        <v>-6.3950102815132794</v>
      </c>
      <c r="AW41" s="288" t="s">
        <v>3336</v>
      </c>
      <c r="AX41" s="341" t="s">
        <v>1183</v>
      </c>
      <c r="AY41" s="341" t="s">
        <v>1183</v>
      </c>
      <c r="AZ41" s="341" t="s">
        <v>1183</v>
      </c>
      <c r="BA41" s="341" t="s">
        <v>1183</v>
      </c>
      <c r="BB41" s="341" t="s">
        <v>1183</v>
      </c>
      <c r="BC41" s="341" t="s">
        <v>1183</v>
      </c>
      <c r="BD41" s="349" t="s">
        <v>1183</v>
      </c>
      <c r="BE41" s="288" t="s">
        <v>3336</v>
      </c>
      <c r="BF41" s="133">
        <f>'4-5_Prison and Probation 100K'!BF40</f>
        <v>413.51718483320712</v>
      </c>
      <c r="BG41" s="133">
        <f>'4-5_Prison and Probation 100K'!BG40</f>
        <v>411.08927638353646</v>
      </c>
      <c r="BH41" s="133">
        <f>'4-5_Prison and Probation 100K'!BH40</f>
        <v>392.49079076126117</v>
      </c>
      <c r="BI41" s="133">
        <f>'4-5_Prison and Probation 100K'!BI40</f>
        <v>401.46755827764918</v>
      </c>
      <c r="BJ41" s="133">
        <f>'4-5_Prison and Probation 100K'!BJ40</f>
        <v>423.11991304307685</v>
      </c>
      <c r="BK41" s="341" t="s">
        <v>1183</v>
      </c>
      <c r="BL41" s="349" t="s">
        <v>1183</v>
      </c>
      <c r="BM41" s="288" t="s">
        <v>3336</v>
      </c>
      <c r="BN41" s="133">
        <f>'4-5_Prison and Probation 100K'!BN40/'4-5_Prison and Probation 100K'!BF40*100</f>
        <v>75.695389752151016</v>
      </c>
      <c r="BO41" s="133">
        <f>'4-5_Prison and Probation 100K'!BO40/'4-5_Prison and Probation 100K'!BG40*100</f>
        <v>75.630402996177821</v>
      </c>
      <c r="BP41" s="133">
        <f>'4-5_Prison and Probation 100K'!BP40/'4-5_Prison and Probation 100K'!BH40*100</f>
        <v>76.070495387404677</v>
      </c>
      <c r="BQ41" s="133">
        <f>'4-5_Prison and Probation 100K'!BQ40/'4-5_Prison and Probation 100K'!BI40*100</f>
        <v>76.904005578368313</v>
      </c>
      <c r="BR41" s="133">
        <f>'4-5_Prison and Probation 100K'!BR40/'4-5_Prison and Probation 100K'!BJ40*100</f>
        <v>79.194045050069107</v>
      </c>
      <c r="BS41" s="341" t="s">
        <v>1183</v>
      </c>
      <c r="BT41" s="349" t="s">
        <v>1183</v>
      </c>
      <c r="BU41" s="288" t="s">
        <v>3336</v>
      </c>
      <c r="BV41" s="285" t="e">
        <f>'4-5_Prison and Probation 100K'!BV40/'4-5_Prison and Probation 100K'!BF40*100</f>
        <v>#VALUE!</v>
      </c>
      <c r="BW41" s="285" t="e">
        <f>'4-5_Prison and Probation 100K'!BW40/'4-5_Prison and Probation 100K'!BG40*100</f>
        <v>#VALUE!</v>
      </c>
      <c r="BX41" s="285" t="e">
        <f>'4-5_Prison and Probation 100K'!BX40/'4-5_Prison and Probation 100K'!BH40*100</f>
        <v>#VALUE!</v>
      </c>
      <c r="BY41" s="285" t="e">
        <f>'4-5_Prison and Probation 100K'!BY40/'4-5_Prison and Probation 100K'!BI40*100</f>
        <v>#VALUE!</v>
      </c>
      <c r="BZ41" s="285" t="e">
        <f>'4-5_Prison and Probation 100K'!BZ40/'4-5_Prison and Probation 100K'!BJ40*100</f>
        <v>#VALUE!</v>
      </c>
      <c r="CA41" s="285" t="e">
        <f>'4-5_Prison and Probation 100K'!CA40/'4-5_Prison and Probation 100K'!BK40*100</f>
        <v>#VALUE!</v>
      </c>
      <c r="CB41" s="346" t="e">
        <f t="shared" si="6"/>
        <v>#VALUE!</v>
      </c>
      <c r="CC41" s="288" t="s">
        <v>3336</v>
      </c>
      <c r="CD41" s="285" t="e">
        <f>'4-5_Prison and Probation 100K'!CD40/'4-5_Prison and Probation 100K'!BF40*100</f>
        <v>#VALUE!</v>
      </c>
      <c r="CE41" s="285" t="e">
        <f>'4-5_Prison and Probation 100K'!CE40/'4-5_Prison and Probation 100K'!BG40*100</f>
        <v>#VALUE!</v>
      </c>
      <c r="CF41" s="285" t="e">
        <f>'4-5_Prison and Probation 100K'!CF40/'4-5_Prison and Probation 100K'!BH40*100</f>
        <v>#VALUE!</v>
      </c>
      <c r="CG41" s="285" t="e">
        <f>'4-5_Prison and Probation 100K'!CG40/'4-5_Prison and Probation 100K'!BI40*100</f>
        <v>#VALUE!</v>
      </c>
      <c r="CH41" s="285" t="e">
        <f>'4-5_Prison and Probation 100K'!CH40/'4-5_Prison and Probation 100K'!BJ40*100</f>
        <v>#VALUE!</v>
      </c>
      <c r="CI41" s="285" t="e">
        <f>'4-5_Prison and Probation 100K'!CI40/'4-5_Prison and Probation 100K'!BK40*100</f>
        <v>#VALUE!</v>
      </c>
      <c r="CJ41" s="346" t="e">
        <f t="shared" si="7"/>
        <v>#VALUE!</v>
      </c>
      <c r="CK41" s="288" t="s">
        <v>3336</v>
      </c>
      <c r="CL41" s="285" t="e">
        <f>'4-5_Prison and Probation 100K'!CL40/'4-5_Prison and Probation 100K'!CD40*100</f>
        <v>#VALUE!</v>
      </c>
      <c r="CM41" s="285" t="e">
        <f>'4-5_Prison and Probation 100K'!CM40/'4-5_Prison and Probation 100K'!CE40*100</f>
        <v>#VALUE!</v>
      </c>
      <c r="CN41" s="285" t="e">
        <f>'4-5_Prison and Probation 100K'!CN40/'4-5_Prison and Probation 100K'!CF40*100</f>
        <v>#VALUE!</v>
      </c>
      <c r="CO41" s="285" t="e">
        <f>'4-5_Prison and Probation 100K'!CO40/'4-5_Prison and Probation 100K'!CG40*100</f>
        <v>#VALUE!</v>
      </c>
      <c r="CP41" s="285" t="e">
        <f>'4-5_Prison and Probation 100K'!CP40/'4-5_Prison and Probation 100K'!CH40*100</f>
        <v>#VALUE!</v>
      </c>
      <c r="CQ41" s="285" t="e">
        <f>'4-5_Prison and Probation 100K'!CQ40/'4-5_Prison and Probation 100K'!CI40*100</f>
        <v>#VALUE!</v>
      </c>
      <c r="CR41" s="346" t="e">
        <f t="shared" si="8"/>
        <v>#VALUE!</v>
      </c>
      <c r="CS41" s="288" t="s">
        <v>3336</v>
      </c>
      <c r="CT41" s="285" t="e">
        <f>'4-5_Prison and Probation 100K'!CT40/'4-5_Prison and Probation 100K'!BF40*100</f>
        <v>#VALUE!</v>
      </c>
      <c r="CU41" s="285" t="e">
        <f>'4-5_Prison and Probation 100K'!CU40/'4-5_Prison and Probation 100K'!BG40*100</f>
        <v>#VALUE!</v>
      </c>
      <c r="CV41" s="285" t="e">
        <f>'4-5_Prison and Probation 100K'!CV40/'4-5_Prison and Probation 100K'!BH40*100</f>
        <v>#VALUE!</v>
      </c>
      <c r="CW41" s="285" t="e">
        <f>'4-5_Prison and Probation 100K'!CW40/'4-5_Prison and Probation 100K'!BI40*100</f>
        <v>#VALUE!</v>
      </c>
      <c r="CX41" s="285" t="e">
        <f>'4-5_Prison and Probation 100K'!CX40/'4-5_Prison and Probation 100K'!BJ40*100</f>
        <v>#VALUE!</v>
      </c>
      <c r="CY41" s="285" t="e">
        <f>'4-5_Prison and Probation 100K'!CY40/'4-5_Prison and Probation 100K'!BK40*100</f>
        <v>#VALUE!</v>
      </c>
      <c r="CZ41" s="346" t="e">
        <f t="shared" si="9"/>
        <v>#VALUE!</v>
      </c>
      <c r="DA41" s="288" t="s">
        <v>3336</v>
      </c>
      <c r="DB41" s="133" t="e">
        <f>'4-5_Prison and Probation'!DP40/C41*100</f>
        <v>#VALUE!</v>
      </c>
      <c r="DC41" s="133" t="e">
        <f>'4-5_Prison and Probation'!DQ40/D41*100</f>
        <v>#VALUE!</v>
      </c>
      <c r="DD41" s="133" t="e">
        <f>'4-5_Prison and Probation'!DR40/E41*100</f>
        <v>#VALUE!</v>
      </c>
      <c r="DE41" s="133" t="e">
        <f>'4-5_Prison and Probation'!DS40/F41*100</f>
        <v>#VALUE!</v>
      </c>
      <c r="DF41" s="133" t="e">
        <f>'4-5_Prison and Probation'!DT40/G41*100</f>
        <v>#VALUE!</v>
      </c>
      <c r="DG41" s="133" t="e">
        <f>'4-5_Prison and Probation'!DU40/H41*100</f>
        <v>#VALUE!</v>
      </c>
      <c r="DH41" s="346" t="e">
        <f t="shared" si="10"/>
        <v>#VALUE!</v>
      </c>
      <c r="DI41" s="288" t="s">
        <v>3336</v>
      </c>
      <c r="DJ41" s="285" t="e">
        <f>'4-5_Prison and Probation 100K'!DJ40/'4-5_Prison and Probation 100K'!DB40*100</f>
        <v>#VALUE!</v>
      </c>
      <c r="DK41" s="285" t="e">
        <f>'4-5_Prison and Probation 100K'!DK40/'4-5_Prison and Probation 100K'!DC40*100</f>
        <v>#VALUE!</v>
      </c>
      <c r="DL41" s="285" t="e">
        <f>'4-5_Prison and Probation 100K'!DL40/'4-5_Prison and Probation 100K'!DD40*100</f>
        <v>#VALUE!</v>
      </c>
      <c r="DM41" s="285" t="e">
        <f>'4-5_Prison and Probation 100K'!DM40/'4-5_Prison and Probation 100K'!DE40*100</f>
        <v>#VALUE!</v>
      </c>
      <c r="DN41" s="285" t="e">
        <f>'4-5_Prison and Probation 100K'!DN40/'4-5_Prison and Probation 100K'!DF40*100</f>
        <v>#VALUE!</v>
      </c>
      <c r="DO41" s="285" t="e">
        <f>'4-5_Prison and Probation 100K'!DO40/'4-5_Prison and Probation 100K'!DG40*100</f>
        <v>#VALUE!</v>
      </c>
      <c r="DP41" s="346" t="e">
        <f t="shared" si="11"/>
        <v>#VALUE!</v>
      </c>
      <c r="DQ41" s="288" t="s">
        <v>3336</v>
      </c>
      <c r="DR41" s="285">
        <f>'4-5_Prison and Probation 100K'!DR40/'4-5_Prison and Probation 100K'!DJ40*100</f>
        <v>50</v>
      </c>
      <c r="DS41" s="285">
        <f>'4-5_Prison and Probation 100K'!DS40/'4-5_Prison and Probation 100K'!DK40*100</f>
        <v>43.749999999999993</v>
      </c>
      <c r="DT41" s="285">
        <f>'4-5_Prison and Probation 100K'!DT40/'4-5_Prison and Probation 100K'!DL40*100</f>
        <v>46.153846153846153</v>
      </c>
      <c r="DU41" s="285">
        <f>'4-5_Prison and Probation 100K'!DU40/'4-5_Prison and Probation 100K'!DM40*100</f>
        <v>43.75</v>
      </c>
      <c r="DV41" s="285">
        <f>'4-5_Prison and Probation 100K'!DV40/'4-5_Prison and Probation 100K'!DN40*100</f>
        <v>37.5</v>
      </c>
      <c r="DW41" s="285">
        <f>'4-5_Prison and Probation 100K'!DW40/'4-5_Prison and Probation 100K'!DO40*100</f>
        <v>33.333333333333329</v>
      </c>
      <c r="DX41" s="346">
        <f t="shared" si="12"/>
        <v>-33.333333333333343</v>
      </c>
      <c r="DY41" s="288" t="s">
        <v>3336</v>
      </c>
      <c r="DZ41" s="285" t="e">
        <f>'4-5_Prison and Probation 100K'!DZ40/'4-5_Prison and Probation 100K'!DR40*100</f>
        <v>#VALUE!</v>
      </c>
      <c r="EA41" s="285" t="e">
        <f>'4-5_Prison and Probation 100K'!EA40/'4-5_Prison and Probation 100K'!DS40*100</f>
        <v>#VALUE!</v>
      </c>
      <c r="EB41" s="285">
        <f>'4-5_Prison and Probation 100K'!EB40/'4-5_Prison and Probation 100K'!DT40*100</f>
        <v>66.666666666666657</v>
      </c>
      <c r="EC41" s="285">
        <f>'4-5_Prison and Probation 100K'!EC40/'4-5_Prison and Probation 100K'!DU40*100</f>
        <v>57.142857142857153</v>
      </c>
      <c r="ED41" s="285">
        <f>'4-5_Prison and Probation 100K'!ED40/'4-5_Prison and Probation 100K'!DV40*100</f>
        <v>33.333333333333329</v>
      </c>
      <c r="EE41" s="285">
        <f>'4-5_Prison and Probation 100K'!EE40/'4-5_Prison and Probation 100K'!DW40*100</f>
        <v>50</v>
      </c>
      <c r="EF41" s="346" t="e">
        <f t="shared" si="13"/>
        <v>#VALUE!</v>
      </c>
      <c r="EG41" s="288" t="s">
        <v>3336</v>
      </c>
      <c r="EH41" s="285" t="e">
        <f>'4-5_Prison and Probation 100K'!EH40/'4-5_Prison and Probation 100K'!DB40*100</f>
        <v>#VALUE!</v>
      </c>
      <c r="EI41" s="285" t="e">
        <f>'4-5_Prison and Probation 100K'!EI40/'4-5_Prison and Probation 100K'!DC40*100</f>
        <v>#VALUE!</v>
      </c>
      <c r="EJ41" s="285" t="e">
        <f>'4-5_Prison and Probation 100K'!EJ40/'4-5_Prison and Probation 100K'!DD40*100</f>
        <v>#VALUE!</v>
      </c>
      <c r="EK41" s="285" t="e">
        <f>'4-5_Prison and Probation 100K'!EK40/'4-5_Prison and Probation 100K'!DE40*100</f>
        <v>#VALUE!</v>
      </c>
      <c r="EL41" s="285" t="e">
        <f>'4-5_Prison and Probation 100K'!EL40/'4-5_Prison and Probation 100K'!DF40*100</f>
        <v>#VALUE!</v>
      </c>
      <c r="EM41" s="285" t="e">
        <f>'4-5_Prison and Probation 100K'!EM40/'4-5_Prison and Probation 100K'!DG40*100</f>
        <v>#VALUE!</v>
      </c>
      <c r="EN41" s="346" t="e">
        <f t="shared" si="14"/>
        <v>#VALUE!</v>
      </c>
      <c r="EO41" s="288" t="s">
        <v>3336</v>
      </c>
      <c r="EP41" s="285" t="e">
        <f>'4-5_Prison and Probation 100K'!EP40/'4-5_Prison and Probation 100K'!EH40*100</f>
        <v>#VALUE!</v>
      </c>
      <c r="EQ41" s="285" t="e">
        <f>'4-5_Prison and Probation 100K'!EQ40/'4-5_Prison and Probation 100K'!EI40*100</f>
        <v>#VALUE!</v>
      </c>
      <c r="ER41" s="285" t="e">
        <f>'4-5_Prison and Probation 100K'!ER40/'4-5_Prison and Probation 100K'!EJ40*100</f>
        <v>#VALUE!</v>
      </c>
      <c r="ES41" s="285" t="e">
        <f>'4-5_Prison and Probation 100K'!ES40/'4-5_Prison and Probation 100K'!EK40*100</f>
        <v>#VALUE!</v>
      </c>
      <c r="ET41" s="285" t="e">
        <f>'4-5_Prison and Probation 100K'!ET40/'4-5_Prison and Probation 100K'!EL40*100</f>
        <v>#VALUE!</v>
      </c>
      <c r="EU41" s="285" t="e">
        <f>'4-5_Prison and Probation 100K'!EU40/'4-5_Prison and Probation 100K'!EM40*100</f>
        <v>#VALUE!</v>
      </c>
      <c r="EV41" s="346" t="e">
        <f t="shared" si="15"/>
        <v>#VALUE!</v>
      </c>
      <c r="EW41" s="288" t="s">
        <v>3336</v>
      </c>
      <c r="EX41" s="285" t="e">
        <f>'4-5_Prison and Probation 100K'!EX40/'4-5_Prison and Probation 100K'!EH40*100</f>
        <v>#VALUE!</v>
      </c>
      <c r="EY41" s="285" t="e">
        <f>'4-5_Prison and Probation 100K'!EY40/'4-5_Prison and Probation 100K'!EI40*100</f>
        <v>#VALUE!</v>
      </c>
      <c r="EZ41" s="285" t="e">
        <f>'4-5_Prison and Probation 100K'!EZ40/'4-5_Prison and Probation 100K'!EJ40*100</f>
        <v>#VALUE!</v>
      </c>
      <c r="FA41" s="285" t="e">
        <f>'4-5_Prison and Probation 100K'!FA40/'4-5_Prison and Probation 100K'!EK40*100</f>
        <v>#VALUE!</v>
      </c>
      <c r="FB41" s="285" t="e">
        <f>'4-5_Prison and Probation 100K'!FB40/'4-5_Prison and Probation 100K'!EL40*100</f>
        <v>#VALUE!</v>
      </c>
      <c r="FC41" s="285" t="e">
        <f>'4-5_Prison and Probation 100K'!FC40/'4-5_Prison and Probation 100K'!EM40*100</f>
        <v>#VALUE!</v>
      </c>
      <c r="FD41" s="346" t="e">
        <f t="shared" si="16"/>
        <v>#VALUE!</v>
      </c>
      <c r="FE41" s="288" t="s">
        <v>3336</v>
      </c>
      <c r="FF41" s="285" t="e">
        <f>'4-5_Prison and Probation 100K'!FF40/'4-5_Prison and Probation 100K'!EH40*100</f>
        <v>#VALUE!</v>
      </c>
      <c r="FG41" s="285" t="e">
        <f>'4-5_Prison and Probation 100K'!FG40/'4-5_Prison and Probation 100K'!EI40*100</f>
        <v>#VALUE!</v>
      </c>
      <c r="FH41" s="285" t="e">
        <f>'4-5_Prison and Probation 100K'!FH40/'4-5_Prison and Probation 100K'!EJ40*100</f>
        <v>#VALUE!</v>
      </c>
      <c r="FI41" s="285" t="e">
        <f>'4-5_Prison and Probation 100K'!FI40/'4-5_Prison and Probation 100K'!EK40*100</f>
        <v>#VALUE!</v>
      </c>
      <c r="FJ41" s="285" t="e">
        <f>'4-5_Prison and Probation 100K'!FJ40/'4-5_Prison and Probation 100K'!EL40*100</f>
        <v>#VALUE!</v>
      </c>
      <c r="FK41" s="285" t="e">
        <f>'4-5_Prison and Probation 100K'!FK40/'4-5_Prison and Probation 100K'!EM40*100</f>
        <v>#VALUE!</v>
      </c>
      <c r="FL41" s="346" t="e">
        <f t="shared" si="17"/>
        <v>#VALUE!</v>
      </c>
      <c r="FM41" s="288" t="s">
        <v>3336</v>
      </c>
      <c r="FN41" s="285" t="e">
        <f>'4-5_Prison and Probation 100K'!FN40/'4-5_Prison and Probation 100K'!FF40*100</f>
        <v>#VALUE!</v>
      </c>
      <c r="FO41" s="285" t="e">
        <f>'4-5_Prison and Probation 100K'!FO40/'4-5_Prison and Probation 100K'!FG40*100</f>
        <v>#VALUE!</v>
      </c>
      <c r="FP41" s="285" t="e">
        <f>'4-5_Prison and Probation 100K'!FP40/'4-5_Prison and Probation 100K'!FH40*100</f>
        <v>#VALUE!</v>
      </c>
      <c r="FQ41" s="285" t="e">
        <f>'4-5_Prison and Probation 100K'!FQ40/'4-5_Prison and Probation 100K'!FI40*100</f>
        <v>#VALUE!</v>
      </c>
      <c r="FR41" s="285" t="e">
        <f>'4-5_Prison and Probation 100K'!FR40/'4-5_Prison and Probation 100K'!FJ40*100</f>
        <v>#VALUE!</v>
      </c>
      <c r="FS41" s="285" t="e">
        <f>'4-5_Prison and Probation 100K'!FS40/'4-5_Prison and Probation 100K'!FK40*100</f>
        <v>#VALUE!</v>
      </c>
      <c r="FT41" s="346" t="e">
        <f t="shared" si="18"/>
        <v>#VALUE!</v>
      </c>
      <c r="FU41" s="288" t="s">
        <v>3336</v>
      </c>
      <c r="FV41" s="285" t="e">
        <f>'4-5_Prison and Probation 100K'!FV40/'4-5_Prison and Probation 100K'!EH40*100</f>
        <v>#VALUE!</v>
      </c>
      <c r="FW41" s="285" t="e">
        <f>'4-5_Prison and Probation 100K'!FW40/'4-5_Prison and Probation 100K'!EI40*100</f>
        <v>#VALUE!</v>
      </c>
      <c r="FX41" s="285" t="e">
        <f>'4-5_Prison and Probation 100K'!FX40/'4-5_Prison and Probation 100K'!EJ40*100</f>
        <v>#VALUE!</v>
      </c>
      <c r="FY41" s="285" t="e">
        <f>'4-5_Prison and Probation 100K'!FY40/'4-5_Prison and Probation 100K'!EK40*100</f>
        <v>#VALUE!</v>
      </c>
      <c r="FZ41" s="285" t="e">
        <f>'4-5_Prison and Probation 100K'!FZ40/'4-5_Prison and Probation 100K'!EL40*100</f>
        <v>#VALUE!</v>
      </c>
      <c r="GA41" s="285" t="e">
        <f>'4-5_Prison and Probation 100K'!GA40/'4-5_Prison and Probation 100K'!EM40*100</f>
        <v>#VALUE!</v>
      </c>
      <c r="GB41" s="346" t="e">
        <f t="shared" si="19"/>
        <v>#VALUE!</v>
      </c>
      <c r="GC41" s="288" t="s">
        <v>3336</v>
      </c>
      <c r="GE41" s="133">
        <f>'4-5_Prison and Probation'!HA40/'4-5_Prison and Probation 100K'!$G40*100</f>
        <v>44.032458036051835</v>
      </c>
      <c r="GF41" s="285">
        <f>'4-5_Prison and Probation 100K'!GF40/'4-5_Prison and Probation 100K'!GE40*100</f>
        <v>5.312208760484622</v>
      </c>
      <c r="GG41" s="285" t="e">
        <f>'4-5_Prison and Probation 100K'!GG40/'4-5_Prison and Probation 100K'!GE40*100</f>
        <v>#VALUE!</v>
      </c>
      <c r="GH41" s="285">
        <f>'4-5_Prison and Probation 100K'!GH40/'4-5_Prison and Probation 100K'!GE40*100</f>
        <v>30.871388630009317</v>
      </c>
      <c r="GI41" s="285">
        <f>'4-5_Prison and Probation 100K'!GI40/'4-5_Prison and Probation 100K'!GH40*100</f>
        <v>36</v>
      </c>
      <c r="GJ41" s="288" t="s">
        <v>3336</v>
      </c>
      <c r="GK41" s="133" t="e">
        <f>'4-5_Prison and Probation'!HG40/'4-5_Prison and Probation 100K'!$G40*100</f>
        <v>#VALUE!</v>
      </c>
      <c r="GL41" s="285" t="e">
        <f>'4-5_Prison and Probation 100K'!GL40/'4-5_Prison and Probation 100K'!GK40*100</f>
        <v>#VALUE!</v>
      </c>
      <c r="GM41" s="285" t="e">
        <f>'4-5_Prison and Probation 100K'!GM40/'4-5_Prison and Probation 100K'!GK40*100</f>
        <v>#VALUE!</v>
      </c>
      <c r="GN41" s="285" t="e">
        <f>'4-5_Prison and Probation 100K'!GN40/'4-5_Prison and Probation 100K'!GK40*100</f>
        <v>#VALUE!</v>
      </c>
      <c r="GO41" s="285" t="e">
        <f>'4-5_Prison and Probation 100K'!GO40/'4-5_Prison and Probation 100K'!GN40*100</f>
        <v>#VALUE!</v>
      </c>
      <c r="GP41" s="288" t="s">
        <v>3336</v>
      </c>
      <c r="GQ41" s="133">
        <f>'4-5_Prison and Probation'!HM40/'4-5_Prison and Probation 100K'!$G40*100</f>
        <v>5.8477402331196515</v>
      </c>
      <c r="GR41" s="285" t="e">
        <f>'4-5_Prison and Probation 100K'!GR40/'4-5_Prison and Probation 100K'!GQ40*100</f>
        <v>#VALUE!</v>
      </c>
      <c r="GS41" s="285" t="e">
        <f>'4-5_Prison and Probation 100K'!GS40/'4-5_Prison and Probation 100K'!GQ40*100</f>
        <v>#VALUE!</v>
      </c>
      <c r="GT41" s="285" t="e">
        <f>'4-5_Prison and Probation 100K'!GT40/'4-5_Prison and Probation 100K'!GQ40*100</f>
        <v>#VALUE!</v>
      </c>
      <c r="GU41" s="285" t="e">
        <f>'4-5_Prison and Probation 100K'!GU40/'4-5_Prison and Probation 100K'!GT40*100</f>
        <v>#VALUE!</v>
      </c>
      <c r="GV41" s="288" t="s">
        <v>3336</v>
      </c>
      <c r="GW41" s="133">
        <f>'4-5_Prison and Probation'!HS40/'4-5_Prison and Probation 100K'!$G40*100</f>
        <v>4.6166370261470933</v>
      </c>
      <c r="GX41" s="285" t="e">
        <f>'4-5_Prison and Probation 100K'!GX40/'4-5_Prison and Probation 100K'!GW40*100</f>
        <v>#VALUE!</v>
      </c>
      <c r="GY41" s="285" t="e">
        <f>'4-5_Prison and Probation 100K'!GY40/'4-5_Prison and Probation 100K'!GW40*100</f>
        <v>#VALUE!</v>
      </c>
      <c r="GZ41" s="285" t="e">
        <f>'4-5_Prison and Probation 100K'!GZ40/'4-5_Prison and Probation 100K'!GW40*100</f>
        <v>#VALUE!</v>
      </c>
      <c r="HA41" s="285" t="e">
        <f>'4-5_Prison and Probation 100K'!HA40/'4-5_Prison and Probation 100K'!GZ40*100</f>
        <v>#VALUE!</v>
      </c>
      <c r="HB41" s="288" t="s">
        <v>3336</v>
      </c>
      <c r="HC41" s="133" t="e">
        <f>'4-5_Prison and Probation'!HY40/'4-5_Prison and Probation 100K'!$G40*100</f>
        <v>#VALUE!</v>
      </c>
      <c r="HD41" s="285" t="e">
        <f>'4-5_Prison and Probation 100K'!HD40/'4-5_Prison and Probation 100K'!HC40*100</f>
        <v>#VALUE!</v>
      </c>
      <c r="HE41" s="285" t="e">
        <f>'4-5_Prison and Probation 100K'!HE40/'4-5_Prison and Probation 100K'!HC40*100</f>
        <v>#VALUE!</v>
      </c>
      <c r="HF41" s="285" t="e">
        <f>'4-5_Prison and Probation 100K'!HF40/'4-5_Prison and Probation 100K'!HC40*100</f>
        <v>#VALUE!</v>
      </c>
      <c r="HG41" s="285" t="e">
        <f>'4-5_Prison and Probation 100K'!HG40/'4-5_Prison and Probation 100K'!HF40*100</f>
        <v>#VALUE!</v>
      </c>
      <c r="HH41" s="288" t="s">
        <v>3336</v>
      </c>
      <c r="HI41" s="133" t="e">
        <f>'4-5_Prison and Probation'!IE40/'4-5_Prison and Probation 100K'!$G40*100</f>
        <v>#VALUE!</v>
      </c>
      <c r="HJ41" s="285" t="e">
        <f>'4-5_Prison and Probation 100K'!HJ40/'4-5_Prison and Probation 100K'!HI40*100</f>
        <v>#VALUE!</v>
      </c>
      <c r="HK41" s="285" t="e">
        <f>'4-5_Prison and Probation 100K'!HK40/'4-5_Prison and Probation 100K'!HI40*100</f>
        <v>#VALUE!</v>
      </c>
      <c r="HL41" s="285" t="e">
        <f>'4-5_Prison and Probation 100K'!HL40/'4-5_Prison and Probation 100K'!HI40*100</f>
        <v>#VALUE!</v>
      </c>
      <c r="HM41" s="285" t="e">
        <f>'4-5_Prison and Probation 100K'!HM40/'4-5_Prison and Probation 100K'!HL40*100</f>
        <v>#VALUE!</v>
      </c>
      <c r="HN41" s="288" t="s">
        <v>3336</v>
      </c>
      <c r="HO41" s="133">
        <f>'4-5_Prison and Probation'!IK40/'4-5_Prison and Probation 100K'!$G40*100</f>
        <v>2.1646898055934152</v>
      </c>
      <c r="HP41" s="285" t="e">
        <f>'4-5_Prison and Probation 100K'!HP40/'4-5_Prison and Probation 100K'!HO40*100</f>
        <v>#VALUE!</v>
      </c>
      <c r="HQ41" s="285" t="e">
        <f>'4-5_Prison and Probation 100K'!HQ40/'4-5_Prison and Probation 100K'!HO40*100</f>
        <v>#VALUE!</v>
      </c>
      <c r="HR41" s="285" t="e">
        <f>'4-5_Prison and Probation 100K'!HR40/'4-5_Prison and Probation 100K'!HO40*100</f>
        <v>#VALUE!</v>
      </c>
      <c r="HS41" s="285" t="e">
        <f>'4-5_Prison and Probation 100K'!HS40/'4-5_Prison and Probation 100K'!HR40*100</f>
        <v>#VALUE!</v>
      </c>
      <c r="HT41" s="288" t="s">
        <v>3336</v>
      </c>
      <c r="HU41" s="133" t="e">
        <f>'4-5_Prison and Probation'!IQ40/'4-5_Prison and Probation 100K'!$G40*100</f>
        <v>#VALUE!</v>
      </c>
      <c r="HV41" s="285" t="e">
        <f>'4-5_Prison and Probation 100K'!HV40/'4-5_Prison and Probation 100K'!HU40*100</f>
        <v>#VALUE!</v>
      </c>
      <c r="HW41" s="285" t="e">
        <f>'4-5_Prison and Probation 100K'!HW40/'4-5_Prison and Probation 100K'!HU40*100</f>
        <v>#VALUE!</v>
      </c>
      <c r="HX41" s="285" t="e">
        <f>'4-5_Prison and Probation 100K'!HX40/'4-5_Prison and Probation 100K'!HU40*100</f>
        <v>#VALUE!</v>
      </c>
      <c r="HY41" s="285" t="e">
        <f>'4-5_Prison and Probation 100K'!HY40/'4-5_Prison and Probation 100K'!HX40*100</f>
        <v>#VALUE!</v>
      </c>
      <c r="HZ41" s="288" t="s">
        <v>3336</v>
      </c>
      <c r="IA41" s="133">
        <f>'4-5_Prison and Probation'!IW40/'4-5_Prison and Probation 100K'!$G40*100</f>
        <v>4.4114531583183343</v>
      </c>
      <c r="IB41" s="285" t="e">
        <f>'4-5_Prison and Probation 100K'!IB40/'4-5_Prison and Probation 100K'!IA40*100</f>
        <v>#VALUE!</v>
      </c>
      <c r="IC41" s="285" t="e">
        <f>'4-5_Prison and Probation 100K'!IC40/'4-5_Prison and Probation 100K'!IA40*100</f>
        <v>#VALUE!</v>
      </c>
      <c r="ID41" s="285" t="e">
        <f>'4-5_Prison and Probation 100K'!ID40/'4-5_Prison and Probation 100K'!IA40*100</f>
        <v>#VALUE!</v>
      </c>
      <c r="IE41" s="285" t="e">
        <f>'4-5_Prison and Probation 100K'!IE40/'4-5_Prison and Probation 100K'!ID40*100</f>
        <v>#VALUE!</v>
      </c>
      <c r="IF41" s="288" t="s">
        <v>3336</v>
      </c>
      <c r="IG41" s="133">
        <f>'4-5_Prison and Probation'!JC40/'4-5_Prison and Probation 100K'!$G40*100</f>
        <v>3.6009768803947328</v>
      </c>
      <c r="IH41" s="285" t="e">
        <f>'4-5_Prison and Probation 100K'!IH40/'4-5_Prison and Probation 100K'!IG40*100</f>
        <v>#VALUE!</v>
      </c>
      <c r="II41" s="285" t="e">
        <f>'4-5_Prison and Probation 100K'!II40/'4-5_Prison and Probation 100K'!IG40*100</f>
        <v>#VALUE!</v>
      </c>
      <c r="IJ41" s="285" t="e">
        <f>'4-5_Prison and Probation 100K'!IJ40/'4-5_Prison and Probation 100K'!IG40*100</f>
        <v>#VALUE!</v>
      </c>
      <c r="IK41" s="285" t="e">
        <f>'4-5_Prison and Probation 100K'!IK40/'4-5_Prison and Probation 100K'!IJ40*100</f>
        <v>#VALUE!</v>
      </c>
      <c r="IL41" s="288" t="s">
        <v>3336</v>
      </c>
      <c r="IM41" s="133" t="e">
        <f>'4-5_Prison and Probation'!JI40/'4-5_Prison and Probation 100K'!$G40*100</f>
        <v>#VALUE!</v>
      </c>
      <c r="IN41" s="285" t="e">
        <f>'4-5_Prison and Probation 100K'!IN40/'4-5_Prison and Probation 100K'!IM40*100</f>
        <v>#VALUE!</v>
      </c>
      <c r="IO41" s="285" t="e">
        <f>'4-5_Prison and Probation 100K'!IO40/'4-5_Prison and Probation 100K'!IM40*100</f>
        <v>#VALUE!</v>
      </c>
      <c r="IP41" s="285" t="e">
        <f>'4-5_Prison and Probation 100K'!IP40/'4-5_Prison and Probation 100K'!IM40*100</f>
        <v>#VALUE!</v>
      </c>
      <c r="IQ41" s="285" t="e">
        <f>'4-5_Prison and Probation 100K'!IQ40/'4-5_Prison and Probation 100K'!IP40*100</f>
        <v>#VALUE!</v>
      </c>
      <c r="IR41" s="288" t="s">
        <v>3336</v>
      </c>
      <c r="IS41" s="133">
        <f>'4-5_Prison and Probation'!JO40/'4-5_Prison and Probation 100K'!$G40*100</f>
        <v>8.8126471232452293</v>
      </c>
      <c r="IT41" s="285" t="e">
        <f>'4-5_Prison and Probation 100K'!IT40/'4-5_Prison and Probation 100K'!IS40*100</f>
        <v>#VALUE!</v>
      </c>
      <c r="IU41" s="285" t="e">
        <f>'4-5_Prison and Probation 100K'!IU40/'4-5_Prison and Probation 100K'!IS40*100</f>
        <v>#VALUE!</v>
      </c>
      <c r="IV41" s="285" t="e">
        <f>'4-5_Prison and Probation 100K'!IV40/'4-5_Prison and Probation 100K'!IS40*100</f>
        <v>#VALUE!</v>
      </c>
      <c r="IW41" s="285" t="e">
        <f>'4-5_Prison and Probation 100K'!IW40/'4-5_Prison and Probation 100K'!IV40*100</f>
        <v>#VALUE!</v>
      </c>
      <c r="IX41" s="381" t="s">
        <v>3336</v>
      </c>
      <c r="IY41" s="133">
        <f>'4-5_Prison and Probation'!KO40/'4-5_Prison and Probation 100K'!H40*100</f>
        <v>74.398409829157742</v>
      </c>
      <c r="IZ41" s="285">
        <f>'4-5_Prison and Probation'!AO40/'4-5_Prison and Probation'!KO40</f>
        <v>0.78619184063310132</v>
      </c>
      <c r="JA41" s="133">
        <f>'4-5_Prison and Probation 100K'!IZ40/'4-5_Prison and Probation 100K'!IY40*100</f>
        <v>99.972711147496241</v>
      </c>
      <c r="JB41" s="133" t="e">
        <f>'4-5_Prison and Probation 100K'!JA40/'4-5_Prison and Probation 100K'!IY40*100</f>
        <v>#VALUE!</v>
      </c>
      <c r="JC41" s="288" t="s">
        <v>3336</v>
      </c>
      <c r="JD41" s="285">
        <f>'4-5_Prison and Probation 100K'!JC40/'4-5_Prison and Probation 100K'!IY40*100</f>
        <v>16.905444126074499</v>
      </c>
      <c r="JE41" s="285" t="e">
        <f>'4-5_Prison and Probation 100K'!JD40/'4-5_Prison and Probation 100K'!IY40*100</f>
        <v>#VALUE!</v>
      </c>
      <c r="JF41" s="285">
        <f>'4-5_Prison and Probation 100K'!JE40/'4-5_Prison and Probation 100K'!JC40*100</f>
        <v>59.564164648910413</v>
      </c>
      <c r="JG41" s="285" t="e">
        <f>'4-5_Prison and Probation 100K'!JF40/'4-5_Prison and Probation 100K'!JD40*100</f>
        <v>#VALUE!</v>
      </c>
      <c r="JH41" s="285">
        <f>'4-5_Prison and Probation 100K'!JG40/'4-5_Prison and Probation 100K'!JC40*100</f>
        <v>4.5197740112994351</v>
      </c>
      <c r="JI41" s="285" t="e">
        <f>'4-5_Prison and Probation 100K'!JH40/'4-5_Prison and Probation 100K'!JD40*100</f>
        <v>#VALUE!</v>
      </c>
      <c r="JJ41" s="285">
        <f>'4-5_Prison and Probation 100K'!JI40/'4-5_Prison and Probation 100K'!JC40*100</f>
        <v>35.916061339790147</v>
      </c>
      <c r="JK41" s="285" t="e">
        <f>'4-5_Prison and Probation 100K'!JJ40/'4-5_Prison and Probation 100K'!JD40*100</f>
        <v>#VALUE!</v>
      </c>
      <c r="JL41" s="285">
        <f>'4-5_Prison and Probation 100K'!JK40/'4-5_Prison and Probation 100K'!IZ40*100</f>
        <v>83.089941312952092</v>
      </c>
      <c r="JM41" s="285" t="e">
        <f>'4-5_Prison and Probation 100K'!JL40/'4-5_Prison and Probation 100K'!JA40*100</f>
        <v>#VALUE!</v>
      </c>
      <c r="JN41" s="288" t="s">
        <v>3336</v>
      </c>
      <c r="JO41" s="285">
        <f>'4-5_Prison and Probation 100K'!JN40/'4-5_Prison and Probation 100K'!JK40*100</f>
        <v>4.9605781865965843</v>
      </c>
      <c r="JP41" s="285" t="e">
        <f>'4-5_Prison and Probation 100K'!JO40/'4-5_Prison and Probation 100K'!JL40</f>
        <v>#VALUE!</v>
      </c>
      <c r="JQ41" s="285">
        <f>'4-5_Prison and Probation 100K'!JP40/'4-5_Prison and Probation 100K'!JK40*100</f>
        <v>71.796977660972402</v>
      </c>
      <c r="JR41" s="285" t="e">
        <f>'4-5_Prison and Probation 100K'!JQ40/'4-5_Prison and Probation 100K'!JL40*100</f>
        <v>#VALUE!</v>
      </c>
      <c r="JS41" s="285">
        <f>'4-5_Prison and Probation 100K'!JR40/'4-5_Prison and Probation 100K'!JK40*100</f>
        <v>0</v>
      </c>
      <c r="JT41" s="285" t="e">
        <f>'4-5_Prison and Probation 100K'!JS40/'4-5_Prison and Probation 100K'!JL40*100</f>
        <v>#VALUE!</v>
      </c>
      <c r="JU41" s="288" t="s">
        <v>3336</v>
      </c>
      <c r="JV41" s="285">
        <f>'4-5_Prison and Probation 100K'!JU40/'4-5_Prison and Probation 100K'!JK40*100</f>
        <v>1.6918528252299607</v>
      </c>
      <c r="JW41" s="285" t="e">
        <f>'4-5_Prison and Probation 100K'!JV40/'4-5_Prison and Probation 100K'!JL40*100</f>
        <v>#VALUE!</v>
      </c>
      <c r="JX41" s="285">
        <f>'4-5_Prison and Probation 100K'!JW40/'4-5_Prison and Probation 100K'!JK40*100</f>
        <v>0.52562417871222078</v>
      </c>
      <c r="JY41" s="285" t="e">
        <f>'4-5_Prison and Probation 100K'!JX40/'4-5_Prison and Probation 100K'!JL40*100</f>
        <v>#VALUE!</v>
      </c>
      <c r="JZ41" s="285">
        <f>'4-5_Prison and Probation 100K'!JY40/'4-5_Prison and Probation 100K'!JK40*100</f>
        <v>3.8436268068331141</v>
      </c>
      <c r="KA41" s="285" t="e">
        <f>'4-5_Prison and Probation 100K'!JZ40/'4-5_Prison and Probation 100K'!JL40*100</f>
        <v>#VALUE!</v>
      </c>
      <c r="KB41" s="288" t="s">
        <v>3336</v>
      </c>
      <c r="KC41" s="285">
        <f>'4-5_Prison and Probation 100K'!KB40/'4-5_Prison and Probation 100K'!JK40*100</f>
        <v>5.3712220762155063</v>
      </c>
      <c r="KD41" s="285" t="e">
        <f>'4-5_Prison and Probation 100K'!KC40/'4-5_Prison and Probation 100K'!JL40*100</f>
        <v>#VALUE!</v>
      </c>
      <c r="KE41" s="285">
        <f>'4-5_Prison and Probation 100K'!KD40/'4-5_Prison and Probation 100K'!JK40*100</f>
        <v>11.711563731931669</v>
      </c>
      <c r="KF41" s="285" t="e">
        <f>'4-5_Prison and Probation 100K'!KE40/'4-5_Prison and Probation 100K'!JL40*100</f>
        <v>#VALUE!</v>
      </c>
      <c r="KG41" s="288" t="s">
        <v>3336</v>
      </c>
      <c r="KH41" s="285">
        <f>'4-5_Prison and Probation 100K'!KG40</f>
        <v>119.09897608120357</v>
      </c>
      <c r="KI41" s="285">
        <f>'4-5_Prison and Probation 100K'!KH40/'4-5_Prison and Probation 100K'!KG40*100</f>
        <v>12.955465587044534</v>
      </c>
      <c r="KJ41" s="285">
        <f>'4-5_Prison and Probation 100K'!KI40/'4-5_Prison and Probation 100K'!KG40*100</f>
        <v>6.8912050994917734E-2</v>
      </c>
      <c r="KK41" s="285">
        <f>'4-5_Prison and Probation 100K'!KJ40/'4-5_Prison and Probation 100K'!KG40*100</f>
        <v>14.032216383840124</v>
      </c>
      <c r="KL41" s="285" t="e">
        <f>'4-5_Prison and Probation 100K'!KK40/'4-5_Prison and Probation 100K'!KJ40*100</f>
        <v>#VALUE!</v>
      </c>
      <c r="KM41" s="288" t="s">
        <v>3336</v>
      </c>
      <c r="KN41" s="285">
        <f>'4-5_Prison and Probation'!OZ40/G41*100</f>
        <v>167.92247743105696</v>
      </c>
      <c r="KO41" s="285">
        <f>'4-5_Prison and Probation 100K'!KN40/'4-5_Prison and Probation 100K'!KM40*100</f>
        <v>11.840175953079179</v>
      </c>
      <c r="KP41" s="285">
        <f>'4-5_Prison and Probation 100K'!KO40/'4-5_Prison and Probation 100K'!KM40*100</f>
        <v>0.21383186705767349</v>
      </c>
      <c r="KQ41" s="285">
        <f>'4-5_Prison and Probation 100K'!KP40/'4-5_Prison and Probation 100K'!KM40*100</f>
        <v>14.73607038123167</v>
      </c>
      <c r="KR41" s="285" t="e">
        <f>'4-5_Prison and Probation 100K'!KQ40/'4-5_Prison and Probation 100K'!KP40*100</f>
        <v>#VALUE!</v>
      </c>
      <c r="KS41" s="288" t="s">
        <v>3336</v>
      </c>
      <c r="KT41" s="285">
        <f>'4-5_Prison and Probation'!PF40/G41*100</f>
        <v>150.11251770352061</v>
      </c>
      <c r="KU41" s="285" t="e">
        <f>'4-5_Prison and Probation'!PG40/'4-5_Prison and Probation'!PF40*100</f>
        <v>#VALUE!</v>
      </c>
      <c r="KV41" s="285" t="e">
        <f>'4-5_Prison and Probation'!PH40/'4-5_Prison and Probation'!PF40*100</f>
        <v>#VALUE!</v>
      </c>
      <c r="KW41" s="285" t="e">
        <f>'4-5_Prison and Probation'!PI40/'4-5_Prison and Probation'!PF40*100</f>
        <v>#VALUE!</v>
      </c>
      <c r="KX41" s="285" t="e">
        <f>'4-5_Prison and Probation'!PJ40/'4-5_Prison and Probation'!PF40*100</f>
        <v>#VALUE!</v>
      </c>
      <c r="KY41" s="285" t="e">
        <f>'4-5_Prison and Probation'!PK40/'4-5_Prison and Probation'!PF40*100</f>
        <v>#VALUE!</v>
      </c>
      <c r="KZ41" s="285" t="e">
        <f>'4-5_Prison and Probation'!PL40/'4-5_Prison and Probation'!PF40*100</f>
        <v>#VALUE!</v>
      </c>
      <c r="LA41" s="288" t="s">
        <v>3336</v>
      </c>
      <c r="LB41" s="285">
        <f>'4-5_Prison and Probation'!PN40/G41*100</f>
        <v>119.09897608120357</v>
      </c>
      <c r="LC41" s="285">
        <f>'4-5_Prison and Probation'!PO40/G41*100</f>
        <v>167.92247743105696</v>
      </c>
      <c r="LD41" s="288" t="s">
        <v>3336</v>
      </c>
      <c r="LE41" s="285" t="e">
        <f>'4-5_Prison and Probation 100K'!LD40/'4-5_Prison and Probation 100K'!LA40*100</f>
        <v>#VALUE!</v>
      </c>
      <c r="LF41" s="285" t="e">
        <f>'4-5_Prison and Probation 100K'!LE40/'4-5_Prison and Probation 100K'!LB40*100</f>
        <v>#VALUE!</v>
      </c>
      <c r="LG41" s="285" t="e">
        <f>'4-5_Prison and Probation 100K'!LF40/'4-5_Prison and Probation 100K'!LA40*100</f>
        <v>#VALUE!</v>
      </c>
      <c r="LH41" s="285" t="e">
        <f>'4-5_Prison and Probation 100K'!LG40/'4-5_Prison and Probation 100K'!LB40*100</f>
        <v>#VALUE!</v>
      </c>
      <c r="LI41" s="285" t="e">
        <f>'4-5_Prison and Probation 100K'!LH40/'4-5_Prison and Probation 100K'!LA40*100</f>
        <v>#VALUE!</v>
      </c>
      <c r="LJ41" s="285" t="e">
        <f>'4-5_Prison and Probation 100K'!LI40/'4-5_Prison and Probation 100K'!LB40*100</f>
        <v>#VALUE!</v>
      </c>
      <c r="LK41" s="288" t="s">
        <v>3336</v>
      </c>
      <c r="LL41" s="285">
        <f>'4-5_Prison and Probation 100K'!LK40/'4-5_Prison and Probation 100K'!LA40*100</f>
        <v>8.6140063743647168E-3</v>
      </c>
      <c r="LM41" s="285" t="e">
        <f>'4-5_Prison and Probation 100K'!LL40/'4-5_Prison and Probation 100K'!LB40*100</f>
        <v>#VALUE!</v>
      </c>
      <c r="LN41" s="285">
        <f>'4-5_Prison and Probation 100K'!LM40/'4-5_Prison and Probation 100K'!LA40*100</f>
        <v>18.477043673012318</v>
      </c>
      <c r="LO41" s="285">
        <f>'4-5_Prison and Probation 100K'!LN40/'4-5_Prison and Probation 100K'!LB40*100</f>
        <v>29.899804496578685</v>
      </c>
      <c r="LP41" s="285">
        <f>'4-5_Prison and Probation 100K'!LO40/'4-5_Prison and Probation 100K'!LA40*100</f>
        <v>2.1621155999655439</v>
      </c>
      <c r="LQ41" s="285">
        <f>'4-5_Prison and Probation 100K'!LP40/'4-5_Prison and Probation 100K'!LB40*100</f>
        <v>11.162023460410555</v>
      </c>
      <c r="LR41" s="288" t="s">
        <v>3336</v>
      </c>
      <c r="LS41" s="285" t="e">
        <f>'4-5_Prison and Probation 100K'!LR40/'4-5_Prison and Probation 100K'!LA40*100</f>
        <v>#VALUE!</v>
      </c>
      <c r="LT41" s="285" t="e">
        <f>'4-5_Prison and Probation 100K'!LS40/'4-5_Prison and Probation 100K'!LB40*100</f>
        <v>#VALUE!</v>
      </c>
      <c r="LU41" s="285" t="e">
        <f>'4-5_Prison and Probation 100K'!LT40/'4-5_Prison and Probation 100K'!LA40*100</f>
        <v>#VALUE!</v>
      </c>
      <c r="LV41" s="285" t="e">
        <f>'4-5_Prison and Probation 100K'!LU40/'4-5_Prison and Probation 100K'!LB40*100</f>
        <v>#VALUE!</v>
      </c>
      <c r="LW41" s="285">
        <f>'4-5_Prison and Probation 100K'!LV40/'4-5_Prison and Probation 100K'!LA40*100</f>
        <v>8.0024119217848213</v>
      </c>
      <c r="LX41" s="285">
        <f>'4-5_Prison and Probation 100K'!LW40/'4-5_Prison and Probation 100K'!LB40*100</f>
        <v>4.5515640273704783</v>
      </c>
      <c r="LY41" s="288" t="s">
        <v>3336</v>
      </c>
      <c r="LZ41" s="285" t="e">
        <f>'4-5_Prison and Probation 100K'!LY40/'4-5_Prison and Probation 100K'!LA40*100</f>
        <v>#VALUE!</v>
      </c>
      <c r="MA41" s="285" t="e">
        <f>'4-5_Prison and Probation 100K'!LZ40/'4-5_Prison and Probation 100K'!LB40*100</f>
        <v>#VALUE!</v>
      </c>
      <c r="MB41" s="285">
        <f>'4-5_Prison and Probation 100K'!MA40/'4-5_Prison and Probation 100K'!LA40*100</f>
        <v>30.657248686364024</v>
      </c>
      <c r="MC41" s="285">
        <f>'4-5_Prison and Probation 100K'!MB40/'4-5_Prison and Probation 100K'!LB40*100</f>
        <v>24.297409579667644</v>
      </c>
      <c r="MD41" s="285">
        <f>'4-5_Prison and Probation 100K'!MC40/'4-5_Prison and Probation 100K'!LA40*100</f>
        <v>40.795934188991303</v>
      </c>
      <c r="ME41" s="285">
        <f>'4-5_Prison and Probation 100K'!MD40/'4-5_Prison and Probation 100K'!LB40*100</f>
        <v>30.08919843597263</v>
      </c>
      <c r="MF41" s="288" t="s">
        <v>3336</v>
      </c>
      <c r="MG41" s="285">
        <f>'4-5_Prison and Probation 100K'!MF40</f>
        <v>150.11251770352061</v>
      </c>
      <c r="MH41" s="285" t="e">
        <f>'4-5_Prison and Probation 100K'!MG40/'4-5_Prison and Probation 100K'!MF40*100</f>
        <v>#VALUE!</v>
      </c>
      <c r="MI41" s="285" t="e">
        <f>'4-5_Prison and Probation 100K'!MH40/'4-5_Prison and Probation 100K'!MF40*100</f>
        <v>#VALUE!</v>
      </c>
      <c r="MJ41" s="285" t="e">
        <f>'4-5_Prison and Probation 100K'!MI40/'4-5_Prison and Probation 100K'!MF40*100</f>
        <v>#VALUE!</v>
      </c>
      <c r="MK41" s="285" t="e">
        <f>'4-5_Prison and Probation 100K'!MJ40/'4-5_Prison and Probation 100K'!MF40*100</f>
        <v>#VALUE!</v>
      </c>
      <c r="ML41" s="285" t="e">
        <f>'4-5_Prison and Probation 100K'!MK40/'4-5_Prison and Probation 100K'!MF40*100</f>
        <v>#VALUE!</v>
      </c>
      <c r="MM41" s="285" t="e">
        <f>'4-5_Prison and Probation 100K'!ML40/'4-5_Prison and Probation 100K'!MF40*100</f>
        <v>#VALUE!</v>
      </c>
      <c r="MN41" s="288" t="s">
        <v>3336</v>
      </c>
      <c r="MO41" s="285">
        <f>'4-5_Prison and Probation 100K'!MN40</f>
        <v>12.331550456508458</v>
      </c>
      <c r="MP41" s="288" t="s">
        <v>3336</v>
      </c>
      <c r="MQ41" s="285">
        <f>'4-5_Prison and Probation 100K'!MP40/'4-5_Prison and Probation 100K'!MN40*100</f>
        <v>8.31946755407654E-2</v>
      </c>
      <c r="MR41" s="285">
        <f>'4-5_Prison and Probation 100K'!MQ40/'4-5_Prison and Probation 100K'!MN40*100</f>
        <v>0</v>
      </c>
      <c r="MS41" s="285">
        <f>'4-5_Prison and Probation 100K'!MR40/'4-5_Prison and Probation 100K'!MN40*100</f>
        <v>6.1564059900166388</v>
      </c>
      <c r="MT41" s="285">
        <f>'4-5_Prison and Probation 100K'!MS40/'4-5_Prison and Probation 100K'!MN40*100</f>
        <v>69.467554076539102</v>
      </c>
      <c r="MU41" s="288" t="s">
        <v>3336</v>
      </c>
      <c r="MV41" s="285">
        <f>'4-5_Prison and Probation 100K'!MU40/'4-5_Prison and Probation 100K'!MN40*100</f>
        <v>2.3294509151414311</v>
      </c>
      <c r="MW41" s="285" t="e">
        <f>'4-5_Prison and Probation 100K'!MV40/'4-5_Prison and Probation 100K'!MN40*100</f>
        <v>#VALUE!</v>
      </c>
      <c r="MX41" s="285" t="e">
        <f>'4-5_Prison and Probation 100K'!MW40/'4-5_Prison and Probation 100K'!MN40*100</f>
        <v>#VALUE!</v>
      </c>
      <c r="MY41" s="285">
        <f>'4-5_Prison and Probation 100K'!MX40/'4-5_Prison and Probation 100K'!MN40*100</f>
        <v>21.963394342762061</v>
      </c>
      <c r="MZ41" s="288" t="s">
        <v>3336</v>
      </c>
      <c r="NA41" s="285" t="e">
        <f>'4-5_Prison and Probation 100K'!MZ40</f>
        <v>#VALUE!</v>
      </c>
      <c r="NB41" s="285" t="e">
        <f>'4-5_Prison and Probation 100K'!NA40/'4-5_Prison and Probation 100K'!MZ40*100</f>
        <v>#VALUE!</v>
      </c>
      <c r="NC41" s="285" t="e">
        <f>'4-5_Prison and Probation 100K'!NB40/'4-5_Prison and Probation 100K'!MZ40*100</f>
        <v>#VALUE!</v>
      </c>
      <c r="ND41" s="285" t="e">
        <f>'4-5_Prison and Probation 100K'!NC40/'4-5_Prison and Probation 100K'!MZ40*100</f>
        <v>#VALUE!</v>
      </c>
      <c r="NG41" s="133">
        <f t="shared" si="0"/>
        <v>44.032458036051835</v>
      </c>
      <c r="NH41" s="285" t="e">
        <f>'4-5_Prison and Probation'!HG40/'4-5_Prison and Probation'!$HA40*100</f>
        <v>#VALUE!</v>
      </c>
      <c r="NI41" s="285">
        <f>'4-5_Prison and Probation'!HM40/'4-5_Prison and Probation'!$HA40*100</f>
        <v>13.280521901211555</v>
      </c>
      <c r="NJ41" s="285">
        <f>'4-5_Prison and Probation'!HS40/'4-5_Prison and Probation'!$HA40*100</f>
        <v>10.484622553588069</v>
      </c>
      <c r="NK41" s="285" t="e">
        <f>'4-5_Prison and Probation'!HY40/'4-5_Prison and Probation'!$HA40*100</f>
        <v>#VALUE!</v>
      </c>
      <c r="NL41" s="285" t="e">
        <f>'4-5_Prison and Probation'!IE40/'4-5_Prison and Probation'!$HA40*100</f>
        <v>#VALUE!</v>
      </c>
      <c r="NM41" s="285">
        <f>'4-5_Prison and Probation'!IK40/'4-5_Prison and Probation'!$HA40*100</f>
        <v>4.9161230195712955</v>
      </c>
      <c r="NN41" s="285" t="e">
        <f>'4-5_Prison and Probation'!IQ40/'4-5_Prison and Probation'!$HA40*100</f>
        <v>#VALUE!</v>
      </c>
      <c r="NO41" s="285">
        <f>'4-5_Prison and Probation'!IW40/'4-5_Prison and Probation'!$HA40*100</f>
        <v>10.018639328984156</v>
      </c>
      <c r="NP41" s="285">
        <f>'4-5_Prison and Probation'!JC40/'4-5_Prison and Probation'!$HA40*100</f>
        <v>8.178005591798696</v>
      </c>
      <c r="NQ41" s="285" t="e">
        <f>'4-5_Prison and Probation'!JI40/'4-5_Prison and Probation'!$HA40*100</f>
        <v>#VALUE!</v>
      </c>
      <c r="NR41" s="285">
        <f>'4-5_Prison and Probation'!JO40/'4-5_Prison and Probation'!$HA40*100</f>
        <v>20.01397949673812</v>
      </c>
      <c r="NU41" s="285">
        <f>'4-5_Prison and Probation'!HA40/'4-5_Prison and Probation 100K'!$G40*100</f>
        <v>44.032458036051835</v>
      </c>
      <c r="NV41" s="285" t="e">
        <f>'4-5_Prison and Probation'!HG40/'4-5_Prison and Probation 100K'!$G40*100</f>
        <v>#VALUE!</v>
      </c>
      <c r="NW41" s="285">
        <f>'4-5_Prison and Probation'!HM40/'4-5_Prison and Probation 100K'!$G40*100</f>
        <v>5.8477402331196515</v>
      </c>
      <c r="NX41" s="285">
        <f>'4-5_Prison and Probation'!HS40/'4-5_Prison and Probation 100K'!$G40*100</f>
        <v>4.6166370261470933</v>
      </c>
      <c r="NY41" s="285" t="e">
        <f>'4-5_Prison and Probation'!HY40/'4-5_Prison and Probation 100K'!$G40*100</f>
        <v>#VALUE!</v>
      </c>
      <c r="NZ41" s="285" t="e">
        <f>'4-5_Prison and Probation'!IE40/'4-5_Prison and Probation 100K'!$G40*100</f>
        <v>#VALUE!</v>
      </c>
      <c r="OA41" s="285">
        <f>'4-5_Prison and Probation'!IK40/'4-5_Prison and Probation 100K'!$G40*100</f>
        <v>2.1646898055934152</v>
      </c>
      <c r="OB41" s="285" t="e">
        <f>'4-5_Prison and Probation'!IQ40/'4-5_Prison and Probation 100K'!$G40*100</f>
        <v>#VALUE!</v>
      </c>
      <c r="OC41" s="285">
        <f>'4-5_Prison and Probation'!IW40/'4-5_Prison and Probation 100K'!$G40*100</f>
        <v>4.4114531583183343</v>
      </c>
      <c r="OD41" s="285">
        <f>'4-5_Prison and Probation'!JC40/'4-5_Prison and Probation 100K'!$G40*100</f>
        <v>3.6009768803947328</v>
      </c>
      <c r="OE41" s="285" t="e">
        <f>'4-5_Prison and Probation'!JI40/'4-5_Prison and Probation 100K'!$G40*100</f>
        <v>#VALUE!</v>
      </c>
      <c r="OF41" s="285">
        <f>'4-5_Prison and Probation'!JO40/'4-5_Prison and Probation 100K'!$G40*100</f>
        <v>8.8126471232452293</v>
      </c>
      <c r="OI41" s="133">
        <f>10000/'4-5_Prison and Probation'!$AJ40*'4-5_Prison and Probation'!DW40</f>
        <v>20.765351527736577</v>
      </c>
      <c r="OJ41" s="133">
        <f>10000/'4-5_Prison and Probation'!$AJ40*'4-5_Prison and Probation'!DX40</f>
        <v>23.73183031741323</v>
      </c>
      <c r="OK41" s="133">
        <f>10000/'4-5_Prison and Probation'!$AJ40*'4-5_Prison and Probation'!DY40</f>
        <v>19.282112132898249</v>
      </c>
      <c r="OL41" s="133">
        <f>10000/'4-5_Prison and Probation'!$AJ40*'4-5_Prison and Probation'!DZ40</f>
        <v>23.73183031741323</v>
      </c>
      <c r="OM41" s="133">
        <f>10000/'4-5_Prison and Probation'!$AJ40*'4-5_Prison and Probation'!EA40</f>
        <v>11.865915158706615</v>
      </c>
      <c r="ON41" s="133">
        <f>10000/'4-5_Prison and Probation'!$AJ40*'4-5_Prison and Probation'!EB40</f>
        <v>8.8994363690299618</v>
      </c>
      <c r="OP41" s="133">
        <f>'4-5_Prison and Probation'!ED40/'4-5_Prison and Probation'!DW40*100</f>
        <v>50</v>
      </c>
      <c r="OQ41" s="133">
        <f>'4-5_Prison and Probation'!EE40/'4-5_Prison and Probation'!DX40*100</f>
        <v>43.75</v>
      </c>
      <c r="OR41" s="133">
        <f>'4-5_Prison and Probation'!EF40/'4-5_Prison and Probation'!DY40*100</f>
        <v>46.153846153846153</v>
      </c>
      <c r="OS41" s="133">
        <f>'4-5_Prison and Probation'!EG40/'4-5_Prison and Probation'!DZ40*100</f>
        <v>43.75</v>
      </c>
      <c r="OT41" s="133">
        <f>'4-5_Prison and Probation'!EH40/'4-5_Prison and Probation'!EA40*100</f>
        <v>37.5</v>
      </c>
      <c r="OU41" s="133">
        <f>'4-5_Prison and Probation'!EI40/'4-5_Prison and Probation'!EB40*100</f>
        <v>33.333333333333329</v>
      </c>
      <c r="OW41" s="133" t="e">
        <f>'4-5_Prison and Probation'!EK40/'4-5_Prison and Probation'!ED40*100</f>
        <v>#VALUE!</v>
      </c>
      <c r="OX41" s="133" t="e">
        <f>'4-5_Prison and Probation'!EL40/'4-5_Prison and Probation'!EE40*100</f>
        <v>#VALUE!</v>
      </c>
      <c r="OY41" s="133">
        <f>'4-5_Prison and Probation'!EM40/'4-5_Prison and Probation'!EF40*100</f>
        <v>66.666666666666657</v>
      </c>
      <c r="OZ41" s="133">
        <f>'4-5_Prison and Probation'!EN40/'4-5_Prison and Probation'!EG40*100</f>
        <v>57.142857142857139</v>
      </c>
      <c r="PA41" s="133">
        <f>'4-5_Prison and Probation'!EO40/'4-5_Prison and Probation'!EH40*100</f>
        <v>33.333333333333329</v>
      </c>
      <c r="PB41" s="133">
        <f>'4-5_Prison and Probation'!EP40/'4-5_Prison and Probation'!EI40*100</f>
        <v>50</v>
      </c>
      <c r="PC41" s="133"/>
      <c r="PF41" s="285">
        <f>'4-5_Prison and Probation'!$AO40/'4-5_Prison and Probation'!LF40</f>
        <v>1.3182338137725922</v>
      </c>
      <c r="PG41" s="285" t="e">
        <f>'4-5_Prison and Probation'!$AO40/'4-5_Prison and Probation'!LH40</f>
        <v>#DIV/0!</v>
      </c>
      <c r="PH41" s="285">
        <f>'4-5_Prison and Probation'!$AO40/'4-5_Prison and Probation'!LK40</f>
        <v>55.941747572815537</v>
      </c>
      <c r="PI41" s="285">
        <f>'4-5_Prison and Probation'!$AO40/'4-5_Prison and Probation'!LM40</f>
        <v>180.0625</v>
      </c>
      <c r="PJ41" s="285">
        <f>'4-5_Prison and Probation'!$AO40/'4-5_Prison and Probation'!LO40</f>
        <v>24.623931623931625</v>
      </c>
      <c r="PK41" s="285">
        <f>'4-5_Prison and Probation'!$AO40/'4-5_Prison and Probation'!LR40</f>
        <v>17.62079510703364</v>
      </c>
      <c r="PO41" s="133">
        <f>'4-5_Prison and Probation'!KP40/'4-5_Prison and Probation 100K'!H40*100</f>
        <v>74.37810735683432</v>
      </c>
      <c r="PP41" s="133">
        <f>'4-5_Prison and Probation'!KS40/'4-5_Prison and Probation'!KP40*100</f>
        <v>16.910058687047904</v>
      </c>
      <c r="PQ41" s="133">
        <f>'4-5_Prison and Probation'!LA40/'4-5_Prison and Probation'!KP40*100</f>
        <v>83.089941312952092</v>
      </c>
      <c r="PR41" s="133" t="e">
        <f>'4-5_Prison and Probation'!KQ40/'4-5_Prison and Probation 100K'!H40*100</f>
        <v>#VALUE!</v>
      </c>
      <c r="PS41" s="133" t="e">
        <f>'4-5_Prison and Probation'!KT40/'4-5_Prison and Probation'!KQ40*100</f>
        <v>#VALUE!</v>
      </c>
      <c r="PT41" s="133" t="e">
        <f>'4-5_Prison and Probation'!LB40/'4-5_Prison and Probation'!KQ40*100</f>
        <v>#VALUE!</v>
      </c>
      <c r="PX41" s="133" t="e">
        <f>'4-5_Prison and Probation'!LG40/'4-5_Prison and Probation'!$KQ40*100</f>
        <v>#VALUE!</v>
      </c>
      <c r="PY41" s="133" t="e">
        <f>'4-5_Prison and Probation'!LI40/'4-5_Prison and Probation'!$KQ40*100</f>
        <v>#VALUE!</v>
      </c>
      <c r="PZ41" s="133" t="e">
        <f>'4-5_Prison and Probation'!LL40/'4-5_Prison and Probation'!$KQ40*100</f>
        <v>#VALUE!</v>
      </c>
      <c r="QA41" s="133" t="e">
        <f>'4-5_Prison and Probation'!LN40/'4-5_Prison and Probation'!$KQ40*100</f>
        <v>#VALUE!</v>
      </c>
      <c r="QB41" s="133" t="e">
        <f>'4-5_Prison and Probation'!LP40/'4-5_Prison and Probation'!$KQ40*100</f>
        <v>#VALUE!</v>
      </c>
      <c r="QC41" s="133" t="e">
        <f>'4-5_Prison and Probation'!LS40/'4-5_Prison and Probation'!$KQ40*100</f>
        <v>#VALUE!</v>
      </c>
    </row>
    <row r="42" spans="1:445" ht="21.75" customHeight="1">
      <c r="A42" s="285">
        <v>40</v>
      </c>
      <c r="B42" s="292" t="s">
        <v>63</v>
      </c>
      <c r="C42" s="248">
        <v>7870.134</v>
      </c>
      <c r="D42" s="248">
        <v>7954.6620000000003</v>
      </c>
      <c r="E42" s="248">
        <v>8039.06</v>
      </c>
      <c r="F42" s="248">
        <v>8139.6310000000003</v>
      </c>
      <c r="G42" s="248">
        <v>8237.6659999999993</v>
      </c>
      <c r="H42" s="248">
        <v>8327.1260000000002</v>
      </c>
      <c r="I42" s="288" t="s">
        <v>3336</v>
      </c>
      <c r="J42" s="133">
        <f>'4-5_Prison and Probation 100K'!J41</f>
        <v>77.063490913877715</v>
      </c>
      <c r="K42" s="133">
        <f>'4-5_Prison and Probation 100K'!K41</f>
        <v>82.957641694895386</v>
      </c>
      <c r="L42" s="133">
        <f>'4-5_Prison and Probation 100K'!L41</f>
        <v>87.746577336156221</v>
      </c>
      <c r="M42" s="133">
        <f>'4-5_Prison and Probation 100K'!M41</f>
        <v>85.0529956456257</v>
      </c>
      <c r="N42" s="133">
        <f>'4-5_Prison and Probation 100K'!N41</f>
        <v>83.56735997793551</v>
      </c>
      <c r="O42" s="133">
        <f>'4-5_Prison and Probation 100K'!O41</f>
        <v>83.0058293821902</v>
      </c>
      <c r="P42" s="346">
        <f t="shared" si="1"/>
        <v>7.7109645538291858</v>
      </c>
      <c r="Q42" s="288" t="s">
        <v>3336</v>
      </c>
      <c r="R42" s="133">
        <f>'4-5_Prison and Probation 100K'!R41/'4-5_Prison and Probation 100K'!J41*100</f>
        <v>28.079142621599335</v>
      </c>
      <c r="S42" s="133">
        <f>'4-5_Prison and Probation 100K'!S41/'4-5_Prison and Probation 100K'!K41*100</f>
        <v>31.080466737384459</v>
      </c>
      <c r="T42" s="133">
        <f>'4-5_Prison and Probation 100K'!T41/'4-5_Prison and Probation 100K'!L41*100</f>
        <v>29.72781400623759</v>
      </c>
      <c r="U42" s="133">
        <f>'4-5_Prison and Probation 100K'!U41/'4-5_Prison and Probation 100K'!M41*100</f>
        <v>27.329192546583851</v>
      </c>
      <c r="V42" s="133">
        <f>'4-5_Prison and Probation 100K'!V41/'4-5_Prison and Probation 100K'!N41*100</f>
        <v>26.859384079023823</v>
      </c>
      <c r="W42" s="133">
        <f>'4-5_Prison and Probation 100K'!W41/'4-5_Prison and Probation 100K'!O41*100</f>
        <v>25.245949074074076</v>
      </c>
      <c r="X42" s="346">
        <f t="shared" si="2"/>
        <v>-10.09002869391702</v>
      </c>
      <c r="Y42" s="288" t="s">
        <v>3336</v>
      </c>
      <c r="Z42" s="285">
        <f>'4-5_Prison and Probation 100K'!Z41/'4-5_Prison and Probation 100K'!J41*100</f>
        <v>5.3421269579554824</v>
      </c>
      <c r="AA42" s="285">
        <f>'4-5_Prison and Probation 100K'!AA41/'4-5_Prison and Probation 100K'!K41*100</f>
        <v>4.9098348234581</v>
      </c>
      <c r="AB42" s="285">
        <f>'4-5_Prison and Probation 100K'!AB41/'4-5_Prison and Probation 100K'!L41*100</f>
        <v>5.2452509214629996</v>
      </c>
      <c r="AC42" s="285">
        <f>'4-5_Prison and Probation 100K'!AC41/'4-5_Prison and Probation 100K'!M41*100</f>
        <v>4.7378304203380042</v>
      </c>
      <c r="AD42" s="285">
        <f>'4-5_Prison and Probation 100K'!AD41/'4-5_Prison and Probation 100K'!N41*100</f>
        <v>5.4474142940151076</v>
      </c>
      <c r="AE42" s="285">
        <f>'4-5_Prison and Probation 100K'!AE41/'4-5_Prison and Probation 100K'!O41*100</f>
        <v>5.5555555555555554</v>
      </c>
      <c r="AF42" s="346">
        <f t="shared" si="3"/>
        <v>3.9951989026063046</v>
      </c>
      <c r="AG42" s="288" t="s">
        <v>3336</v>
      </c>
      <c r="AH42" s="285">
        <f>'4-5_Prison and Probation 100K'!AH41/'4-5_Prison and Probation 100K'!J41*100</f>
        <v>71.442704039571296</v>
      </c>
      <c r="AI42" s="285">
        <f>'4-5_Prison and Probation 100K'!AI41/'4-5_Prison and Probation 100K'!K41*100</f>
        <v>74.193059554477955</v>
      </c>
      <c r="AJ42" s="285">
        <f>'4-5_Prison and Probation 100K'!AJ41/'4-5_Prison and Probation 100K'!L41*100</f>
        <v>74.539268500141745</v>
      </c>
      <c r="AK42" s="285">
        <f>'4-5_Prison and Probation 100K'!AK41/'4-5_Prison and Probation 100K'!M41*100</f>
        <v>73.017477971977456</v>
      </c>
      <c r="AL42" s="285">
        <f>'4-5_Prison and Probation 100K'!AL41/'4-5_Prison and Probation 100K'!N41*100</f>
        <v>70.961650203370127</v>
      </c>
      <c r="AM42" s="285">
        <f>'4-5_Prison and Probation 100K'!AM41/'4-5_Prison and Probation 100K'!O41*100</f>
        <v>71.961805555555543</v>
      </c>
      <c r="AN42" s="346">
        <f t="shared" si="4"/>
        <v>0.72659836013028212</v>
      </c>
      <c r="AO42" s="288" t="s">
        <v>3336</v>
      </c>
      <c r="AP42" s="341" t="s">
        <v>1183</v>
      </c>
      <c r="AQ42" s="341" t="s">
        <v>1183</v>
      </c>
      <c r="AR42" s="341" t="s">
        <v>1183</v>
      </c>
      <c r="AS42" s="341" t="s">
        <v>1183</v>
      </c>
      <c r="AT42" s="341" t="s">
        <v>1183</v>
      </c>
      <c r="AU42" s="341" t="s">
        <v>1183</v>
      </c>
      <c r="AV42" s="347" t="s">
        <v>1183</v>
      </c>
      <c r="AW42" s="288" t="s">
        <v>3336</v>
      </c>
      <c r="AX42" s="285">
        <f>'4-5_Prison and Probation 100K'!AX41/'4-5_Prison and Probation 100K'!J41*100</f>
        <v>0.47815333882934868</v>
      </c>
      <c r="AY42" s="285">
        <f>'4-5_Prison and Probation 100K'!AY41/'4-5_Prison and Probation 100K'!K41*100</f>
        <v>0.81830580390968333</v>
      </c>
      <c r="AZ42" s="285">
        <f>'4-5_Prison and Probation 100K'!AZ41/'4-5_Prison and Probation 100K'!L41*100</f>
        <v>2.8352707683583778E-2</v>
      </c>
      <c r="BA42" s="285">
        <f>'4-5_Prison and Probation 100K'!BA41/'4-5_Prison and Probation 100K'!M41*100</f>
        <v>1.444460494005489E-2</v>
      </c>
      <c r="BB42" s="285">
        <f>'4-5_Prison and Probation 100K'!BB41/'4-5_Prison and Probation 100K'!N41*100</f>
        <v>2.6438117373619989</v>
      </c>
      <c r="BC42" s="285">
        <f>'4-5_Prison and Probation 100K'!BC41/'4-5_Prison and Probation 100K'!O41*100</f>
        <v>2.488425925925926</v>
      </c>
      <c r="BD42" s="346">
        <f t="shared" si="5"/>
        <v>420.42424968071532</v>
      </c>
      <c r="BE42" s="288" t="s">
        <v>3336</v>
      </c>
      <c r="BF42" s="133">
        <f>'4-5_Prison and Probation 100K'!BF41</f>
        <v>672.98727061064017</v>
      </c>
      <c r="BG42" s="133">
        <f>'4-5_Prison and Probation 100K'!BG41</f>
        <v>724.98366366792197</v>
      </c>
      <c r="BH42" s="133">
        <f>'4-5_Prison and Probation 100K'!BH41</f>
        <v>669.64296820772574</v>
      </c>
      <c r="BI42" s="133">
        <f>'4-5_Prison and Probation 100K'!BI41</f>
        <v>645.01695469978927</v>
      </c>
      <c r="BJ42" s="133">
        <f>'4-5_Prison and Probation 100K'!BJ41</f>
        <v>646.09320164230985</v>
      </c>
      <c r="BK42" s="133">
        <f>'4-5_Prison and Probation 100K'!BK41</f>
        <v>637.4468213883157</v>
      </c>
      <c r="BL42" s="346">
        <f t="shared" si="21"/>
        <v>-5.2809987312355133</v>
      </c>
      <c r="BM42" s="288" t="s">
        <v>3336</v>
      </c>
      <c r="BN42" s="133">
        <f>'4-5_Prison and Probation 100K'!BN41/'4-5_Prison and Probation 100K'!BF41*100</f>
        <v>26.559048428207312</v>
      </c>
      <c r="BO42" s="133">
        <f>'4-5_Prison and Probation 100K'!BO41/'4-5_Prison and Probation 100K'!BG41*100</f>
        <v>27.596670712675564</v>
      </c>
      <c r="BP42" s="133">
        <f>'4-5_Prison and Probation 100K'!BP41/'4-5_Prison and Probation 100K'!BH41*100</f>
        <v>28.092434008879309</v>
      </c>
      <c r="BQ42" s="133">
        <f>'4-5_Prison and Probation 100K'!BQ41/'4-5_Prison and Probation 100K'!BI41*100</f>
        <v>25.589501352329435</v>
      </c>
      <c r="BR42" s="133">
        <f>'4-5_Prison and Probation 100K'!BR41/'4-5_Prison and Probation 100K'!BJ41*100</f>
        <v>25.524679180053745</v>
      </c>
      <c r="BS42" s="133">
        <f>'4-5_Prison and Probation 100K'!BS41/'4-5_Prison and Probation 100K'!BK41*100</f>
        <v>25.6758538836872</v>
      </c>
      <c r="BT42" s="346">
        <f t="shared" si="22"/>
        <v>-3.3253998045430961</v>
      </c>
      <c r="BU42" s="288" t="s">
        <v>3336</v>
      </c>
      <c r="BV42" s="285" t="e">
        <f>'4-5_Prison and Probation 100K'!BV41/'4-5_Prison and Probation 100K'!BF41*100</f>
        <v>#VALUE!</v>
      </c>
      <c r="BW42" s="285" t="e">
        <f>'4-5_Prison and Probation 100K'!BW41/'4-5_Prison and Probation 100K'!BG41*100</f>
        <v>#VALUE!</v>
      </c>
      <c r="BX42" s="285" t="e">
        <f>'4-5_Prison and Probation 100K'!BX41/'4-5_Prison and Probation 100K'!BH41*100</f>
        <v>#VALUE!</v>
      </c>
      <c r="BY42" s="285" t="e">
        <f>'4-5_Prison and Probation 100K'!BY41/'4-5_Prison and Probation 100K'!BI41*100</f>
        <v>#VALUE!</v>
      </c>
      <c r="BZ42" s="285" t="e">
        <f>'4-5_Prison and Probation 100K'!BZ41/'4-5_Prison and Probation 100K'!BJ41*100</f>
        <v>#VALUE!</v>
      </c>
      <c r="CA42" s="285" t="e">
        <f>'4-5_Prison and Probation 100K'!CA41/'4-5_Prison and Probation 100K'!BK41*100</f>
        <v>#VALUE!</v>
      </c>
      <c r="CB42" s="346" t="e">
        <f t="shared" si="6"/>
        <v>#VALUE!</v>
      </c>
      <c r="CC42" s="288" t="s">
        <v>3336</v>
      </c>
      <c r="CD42" s="285" t="e">
        <f>'4-5_Prison and Probation 100K'!CD41/'4-5_Prison and Probation 100K'!BF41*100</f>
        <v>#VALUE!</v>
      </c>
      <c r="CE42" s="285" t="e">
        <f>'4-5_Prison and Probation 100K'!CE41/'4-5_Prison and Probation 100K'!BG41*100</f>
        <v>#VALUE!</v>
      </c>
      <c r="CF42" s="285" t="e">
        <f>'4-5_Prison and Probation 100K'!CF41/'4-5_Prison and Probation 100K'!BH41*100</f>
        <v>#VALUE!</v>
      </c>
      <c r="CG42" s="285" t="e">
        <f>'4-5_Prison and Probation 100K'!CG41/'4-5_Prison and Probation 100K'!BI41*100</f>
        <v>#VALUE!</v>
      </c>
      <c r="CH42" s="285" t="e">
        <f>'4-5_Prison and Probation 100K'!CH41/'4-5_Prison and Probation 100K'!BJ41*100</f>
        <v>#VALUE!</v>
      </c>
      <c r="CI42" s="285" t="e">
        <f>'4-5_Prison and Probation 100K'!CI41/'4-5_Prison and Probation 100K'!BK41*100</f>
        <v>#VALUE!</v>
      </c>
      <c r="CJ42" s="346" t="e">
        <f t="shared" si="7"/>
        <v>#VALUE!</v>
      </c>
      <c r="CK42" s="288" t="s">
        <v>3336</v>
      </c>
      <c r="CL42" s="285" t="e">
        <f>'4-5_Prison and Probation 100K'!CL41/'4-5_Prison and Probation 100K'!CD41*100</f>
        <v>#VALUE!</v>
      </c>
      <c r="CM42" s="285" t="e">
        <f>'4-5_Prison and Probation 100K'!CM41/'4-5_Prison and Probation 100K'!CE41*100</f>
        <v>#VALUE!</v>
      </c>
      <c r="CN42" s="285" t="e">
        <f>'4-5_Prison and Probation 100K'!CN41/'4-5_Prison and Probation 100K'!CF41*100</f>
        <v>#VALUE!</v>
      </c>
      <c r="CO42" s="285" t="e">
        <f>'4-5_Prison and Probation 100K'!CO41/'4-5_Prison and Probation 100K'!CG41*100</f>
        <v>#VALUE!</v>
      </c>
      <c r="CP42" s="285" t="e">
        <f>'4-5_Prison and Probation 100K'!CP41/'4-5_Prison and Probation 100K'!CH41*100</f>
        <v>#VALUE!</v>
      </c>
      <c r="CQ42" s="285" t="e">
        <f>'4-5_Prison and Probation 100K'!CQ41/'4-5_Prison and Probation 100K'!CI41*100</f>
        <v>#VALUE!</v>
      </c>
      <c r="CR42" s="346" t="e">
        <f t="shared" si="8"/>
        <v>#VALUE!</v>
      </c>
      <c r="CS42" s="288" t="s">
        <v>3336</v>
      </c>
      <c r="CT42" s="285" t="e">
        <f>'4-5_Prison and Probation 100K'!CT41/'4-5_Prison and Probation 100K'!BF41*100</f>
        <v>#VALUE!</v>
      </c>
      <c r="CU42" s="285" t="e">
        <f>'4-5_Prison and Probation 100K'!CU41/'4-5_Prison and Probation 100K'!BG41*100</f>
        <v>#VALUE!</v>
      </c>
      <c r="CV42" s="285" t="e">
        <f>'4-5_Prison and Probation 100K'!CV41/'4-5_Prison and Probation 100K'!BH41*100</f>
        <v>#VALUE!</v>
      </c>
      <c r="CW42" s="285" t="e">
        <f>'4-5_Prison and Probation 100K'!CW41/'4-5_Prison and Probation 100K'!BI41*100</f>
        <v>#VALUE!</v>
      </c>
      <c r="CX42" s="285" t="e">
        <f>'4-5_Prison and Probation 100K'!CX41/'4-5_Prison and Probation 100K'!BJ41*100</f>
        <v>#VALUE!</v>
      </c>
      <c r="CY42" s="285" t="e">
        <f>'4-5_Prison and Probation 100K'!CY41/'4-5_Prison and Probation 100K'!BK41*100</f>
        <v>#VALUE!</v>
      </c>
      <c r="CZ42" s="346" t="e">
        <f>(CY42*100/CP42)-100</f>
        <v>#VALUE!</v>
      </c>
      <c r="DA42" s="288" t="s">
        <v>3336</v>
      </c>
      <c r="DB42" s="133" t="e">
        <f>'4-5_Prison and Probation'!DP41/C42*100</f>
        <v>#VALUE!</v>
      </c>
      <c r="DC42" s="133" t="e">
        <f>'4-5_Prison and Probation'!DQ41/D42*100</f>
        <v>#VALUE!</v>
      </c>
      <c r="DD42" s="133" t="e">
        <f>'4-5_Prison and Probation'!DR41/E42*100</f>
        <v>#VALUE!</v>
      </c>
      <c r="DE42" s="133" t="e">
        <f>'4-5_Prison and Probation'!DS41/F42*100</f>
        <v>#VALUE!</v>
      </c>
      <c r="DF42" s="133" t="e">
        <f>'4-5_Prison and Probation'!DT41/G42*100</f>
        <v>#VALUE!</v>
      </c>
      <c r="DG42" s="133" t="e">
        <f>'4-5_Prison and Probation'!DU41/H42*100</f>
        <v>#VALUE!</v>
      </c>
      <c r="DH42" s="346" t="e">
        <f t="shared" si="10"/>
        <v>#VALUE!</v>
      </c>
      <c r="DI42" s="288" t="s">
        <v>3336</v>
      </c>
      <c r="DJ42" s="285" t="e">
        <f>'4-5_Prison and Probation 100K'!DJ41/'4-5_Prison and Probation 100K'!DB41*100</f>
        <v>#VALUE!</v>
      </c>
      <c r="DK42" s="285" t="e">
        <f>'4-5_Prison and Probation 100K'!DK41/'4-5_Prison and Probation 100K'!DC41*100</f>
        <v>#VALUE!</v>
      </c>
      <c r="DL42" s="285" t="e">
        <f>'4-5_Prison and Probation 100K'!DL41/'4-5_Prison and Probation 100K'!DD41*100</f>
        <v>#VALUE!</v>
      </c>
      <c r="DM42" s="285" t="e">
        <f>'4-5_Prison and Probation 100K'!DM41/'4-5_Prison and Probation 100K'!DE41*100</f>
        <v>#VALUE!</v>
      </c>
      <c r="DN42" s="285" t="e">
        <f>'4-5_Prison and Probation 100K'!DN41/'4-5_Prison and Probation 100K'!DF41*100</f>
        <v>#VALUE!</v>
      </c>
      <c r="DO42" s="285" t="e">
        <f>'4-5_Prison and Probation 100K'!DO41/'4-5_Prison and Probation 100K'!DG41*100</f>
        <v>#VALUE!</v>
      </c>
      <c r="DP42" s="346" t="e">
        <f t="shared" si="11"/>
        <v>#VALUE!</v>
      </c>
      <c r="DQ42" s="288" t="s">
        <v>3336</v>
      </c>
      <c r="DR42" s="285">
        <f>'4-5_Prison and Probation 100K'!DR41/'4-5_Prison and Probation 100K'!DJ41*100</f>
        <v>60.000000000000007</v>
      </c>
      <c r="DS42" s="285">
        <f>'4-5_Prison and Probation 100K'!DS41/'4-5_Prison and Probation 100K'!DK41*100</f>
        <v>31.03448275862069</v>
      </c>
      <c r="DT42" s="285">
        <f>'4-5_Prison and Probation 100K'!DT41/'4-5_Prison and Probation 100K'!DL41*100</f>
        <v>20</v>
      </c>
      <c r="DU42" s="285">
        <f>'4-5_Prison and Probation 100K'!DU41/'4-5_Prison and Probation 100K'!DM41*100</f>
        <v>60.000000000000007</v>
      </c>
      <c r="DV42" s="285">
        <f>'4-5_Prison and Probation 100K'!DV41/'4-5_Prison and Probation 100K'!DN41*100</f>
        <v>41.666666666666664</v>
      </c>
      <c r="DW42" s="285">
        <f>'4-5_Prison and Probation 100K'!DW41/'4-5_Prison and Probation 100K'!DO41*100</f>
        <v>29.411764705882355</v>
      </c>
      <c r="DX42" s="346">
        <f t="shared" si="12"/>
        <v>-50.980392156862749</v>
      </c>
      <c r="DY42" s="288" t="s">
        <v>3336</v>
      </c>
      <c r="DZ42" s="285">
        <f>'4-5_Prison and Probation 100K'!DZ41/'4-5_Prison and Probation 100K'!DR41*100</f>
        <v>33.333333333333329</v>
      </c>
      <c r="EA42" s="285">
        <f>'4-5_Prison and Probation 100K'!EA41/'4-5_Prison and Probation 100K'!DS41*100</f>
        <v>33.333333333333329</v>
      </c>
      <c r="EB42" s="285">
        <f>'4-5_Prison and Probation 100K'!EB41/'4-5_Prison and Probation 100K'!DT41*100</f>
        <v>0</v>
      </c>
      <c r="EC42" s="285">
        <f>'4-5_Prison and Probation 100K'!EC41/'4-5_Prison and Probation 100K'!DU41*100</f>
        <v>44.444444444444436</v>
      </c>
      <c r="ED42" s="285">
        <f>'4-5_Prison and Probation 100K'!ED41/'4-5_Prison and Probation 100K'!DV41*100</f>
        <v>90</v>
      </c>
      <c r="EE42" s="285">
        <f>'4-5_Prison and Probation 100K'!EE41/'4-5_Prison and Probation 100K'!DW41*100</f>
        <v>40</v>
      </c>
      <c r="EF42" s="346">
        <f t="shared" si="13"/>
        <v>20.000000000000014</v>
      </c>
      <c r="EG42" s="288" t="s">
        <v>3336</v>
      </c>
      <c r="EH42" s="285" t="e">
        <f>'4-5_Prison and Probation 100K'!EH41/'4-5_Prison and Probation 100K'!DB41*100</f>
        <v>#VALUE!</v>
      </c>
      <c r="EI42" s="285" t="e">
        <f>'4-5_Prison and Probation 100K'!EI41/'4-5_Prison and Probation 100K'!DC41*100</f>
        <v>#VALUE!</v>
      </c>
      <c r="EJ42" s="285" t="e">
        <f>'4-5_Prison and Probation 100K'!EJ41/'4-5_Prison and Probation 100K'!DD41*100</f>
        <v>#VALUE!</v>
      </c>
      <c r="EK42" s="285" t="e">
        <f>'4-5_Prison and Probation 100K'!EK41/'4-5_Prison and Probation 100K'!DE41*100</f>
        <v>#VALUE!</v>
      </c>
      <c r="EL42" s="285" t="e">
        <f>'4-5_Prison and Probation 100K'!EL41/'4-5_Prison and Probation 100K'!DF41*100</f>
        <v>#VALUE!</v>
      </c>
      <c r="EM42" s="285" t="e">
        <f>'4-5_Prison and Probation 100K'!EM41/'4-5_Prison and Probation 100K'!DG41*100</f>
        <v>#VALUE!</v>
      </c>
      <c r="EN42" s="346" t="e">
        <f t="shared" si="14"/>
        <v>#VALUE!</v>
      </c>
      <c r="EO42" s="288" t="s">
        <v>3336</v>
      </c>
      <c r="EP42" s="285" t="e">
        <f>'4-5_Prison and Probation 100K'!EP41/'4-5_Prison and Probation 100K'!EH41*100</f>
        <v>#VALUE!</v>
      </c>
      <c r="EQ42" s="285" t="e">
        <f>'4-5_Prison and Probation 100K'!EQ41/'4-5_Prison and Probation 100K'!EI41*100</f>
        <v>#VALUE!</v>
      </c>
      <c r="ER42" s="285" t="e">
        <f>'4-5_Prison and Probation 100K'!ER41/'4-5_Prison and Probation 100K'!EJ41*100</f>
        <v>#VALUE!</v>
      </c>
      <c r="ES42" s="285" t="e">
        <f>'4-5_Prison and Probation 100K'!ES41/'4-5_Prison and Probation 100K'!EK41*100</f>
        <v>#VALUE!</v>
      </c>
      <c r="ET42" s="285" t="e">
        <f>'4-5_Prison and Probation 100K'!ET41/'4-5_Prison and Probation 100K'!EL41*100</f>
        <v>#VALUE!</v>
      </c>
      <c r="EU42" s="285" t="e">
        <f>'4-5_Prison and Probation 100K'!EU41/'4-5_Prison and Probation 100K'!EM41*100</f>
        <v>#VALUE!</v>
      </c>
      <c r="EV42" s="346" t="e">
        <f t="shared" si="15"/>
        <v>#VALUE!</v>
      </c>
      <c r="EW42" s="288" t="s">
        <v>3336</v>
      </c>
      <c r="EX42" s="285" t="e">
        <f>'4-5_Prison and Probation 100K'!EX41/'4-5_Prison and Probation 100K'!EH41*100</f>
        <v>#VALUE!</v>
      </c>
      <c r="EY42" s="285" t="e">
        <f>'4-5_Prison and Probation 100K'!EY41/'4-5_Prison and Probation 100K'!EI41*100</f>
        <v>#VALUE!</v>
      </c>
      <c r="EZ42" s="285" t="e">
        <f>'4-5_Prison and Probation 100K'!EZ41/'4-5_Prison and Probation 100K'!EJ41*100</f>
        <v>#VALUE!</v>
      </c>
      <c r="FA42" s="285" t="e">
        <f>'4-5_Prison and Probation 100K'!FA41/'4-5_Prison and Probation 100K'!EK41*100</f>
        <v>#VALUE!</v>
      </c>
      <c r="FB42" s="285" t="e">
        <f>'4-5_Prison and Probation 100K'!FB41/'4-5_Prison and Probation 100K'!EL41*100</f>
        <v>#VALUE!</v>
      </c>
      <c r="FC42" s="285" t="e">
        <f>'4-5_Prison and Probation 100K'!FC41/'4-5_Prison and Probation 100K'!EM41*100</f>
        <v>#VALUE!</v>
      </c>
      <c r="FD42" s="346" t="e">
        <f t="shared" si="16"/>
        <v>#VALUE!</v>
      </c>
      <c r="FE42" s="288" t="s">
        <v>3336</v>
      </c>
      <c r="FF42" s="285" t="e">
        <f>'4-5_Prison and Probation 100K'!FF41/'4-5_Prison and Probation 100K'!EH41*100</f>
        <v>#VALUE!</v>
      </c>
      <c r="FG42" s="285" t="e">
        <f>'4-5_Prison and Probation 100K'!FG41/'4-5_Prison and Probation 100K'!EI41*100</f>
        <v>#VALUE!</v>
      </c>
      <c r="FH42" s="285" t="e">
        <f>'4-5_Prison and Probation 100K'!FH41/'4-5_Prison and Probation 100K'!EJ41*100</f>
        <v>#VALUE!</v>
      </c>
      <c r="FI42" s="285" t="e">
        <f>'4-5_Prison and Probation 100K'!FI41/'4-5_Prison and Probation 100K'!EK41*100</f>
        <v>#VALUE!</v>
      </c>
      <c r="FJ42" s="285" t="e">
        <f>'4-5_Prison and Probation 100K'!FJ41/'4-5_Prison and Probation 100K'!EL41*100</f>
        <v>#VALUE!</v>
      </c>
      <c r="FK42" s="285" t="e">
        <f>'4-5_Prison and Probation 100K'!FK41/'4-5_Prison and Probation 100K'!EM41*100</f>
        <v>#VALUE!</v>
      </c>
      <c r="FL42" s="346" t="e">
        <f t="shared" si="17"/>
        <v>#VALUE!</v>
      </c>
      <c r="FM42" s="288" t="s">
        <v>3336</v>
      </c>
      <c r="FN42" s="285" t="e">
        <f>'4-5_Prison and Probation 100K'!FN41/'4-5_Prison and Probation 100K'!FF41*100</f>
        <v>#VALUE!</v>
      </c>
      <c r="FO42" s="285" t="e">
        <f>'4-5_Prison and Probation 100K'!FO41/'4-5_Prison and Probation 100K'!FG41*100</f>
        <v>#VALUE!</v>
      </c>
      <c r="FP42" s="285" t="e">
        <f>'4-5_Prison and Probation 100K'!FP41/'4-5_Prison and Probation 100K'!FH41*100</f>
        <v>#VALUE!</v>
      </c>
      <c r="FQ42" s="285" t="e">
        <f>'4-5_Prison and Probation 100K'!FQ41/'4-5_Prison and Probation 100K'!FI41*100</f>
        <v>#VALUE!</v>
      </c>
      <c r="FR42" s="285" t="e">
        <f>'4-5_Prison and Probation 100K'!FR41/'4-5_Prison and Probation 100K'!FJ41*100</f>
        <v>#VALUE!</v>
      </c>
      <c r="FS42" s="285" t="e">
        <f>'4-5_Prison and Probation 100K'!FS41/'4-5_Prison and Probation 100K'!FK41*100</f>
        <v>#VALUE!</v>
      </c>
      <c r="FT42" s="346" t="e">
        <f t="shared" si="18"/>
        <v>#VALUE!</v>
      </c>
      <c r="FU42" s="288" t="s">
        <v>3336</v>
      </c>
      <c r="FV42" s="285" t="e">
        <f>'4-5_Prison and Probation 100K'!FV41/'4-5_Prison and Probation 100K'!EH41*100</f>
        <v>#VALUE!</v>
      </c>
      <c r="FW42" s="285" t="e">
        <f>'4-5_Prison and Probation 100K'!FW41/'4-5_Prison and Probation 100K'!EI41*100</f>
        <v>#VALUE!</v>
      </c>
      <c r="FX42" s="285" t="e">
        <f>'4-5_Prison and Probation 100K'!FX41/'4-5_Prison and Probation 100K'!EJ41*100</f>
        <v>#VALUE!</v>
      </c>
      <c r="FY42" s="285" t="e">
        <f>'4-5_Prison and Probation 100K'!FY41/'4-5_Prison and Probation 100K'!EK41*100</f>
        <v>#VALUE!</v>
      </c>
      <c r="FZ42" s="285" t="e">
        <f>'4-5_Prison and Probation 100K'!FZ41/'4-5_Prison and Probation 100K'!EL41*100</f>
        <v>#VALUE!</v>
      </c>
      <c r="GA42" s="285" t="e">
        <f>'4-5_Prison and Probation 100K'!GA41/'4-5_Prison and Probation 100K'!EM41*100</f>
        <v>#VALUE!</v>
      </c>
      <c r="GB42" s="346" t="e">
        <f t="shared" si="19"/>
        <v>#VALUE!</v>
      </c>
      <c r="GC42" s="288" t="s">
        <v>3336</v>
      </c>
      <c r="GE42" s="133">
        <f>'4-5_Prison and Probation'!HA41/'4-5_Prison and Probation 100K'!$G41*100</f>
        <v>44.587872341510334</v>
      </c>
      <c r="GF42" s="285">
        <f>'4-5_Prison and Probation 100K'!GF41/'4-5_Prison and Probation 100K'!GE41*100</f>
        <v>4.7644976858154084</v>
      </c>
      <c r="GG42" s="285" t="e">
        <f>'4-5_Prison and Probation 100K'!GG41/'4-5_Prison and Probation 100K'!GE41*100</f>
        <v>#VALUE!</v>
      </c>
      <c r="GH42" s="285">
        <f>'4-5_Prison and Probation 100K'!GH41/'4-5_Prison and Probation 100K'!GE41*100</f>
        <v>64.089300299482701</v>
      </c>
      <c r="GI42" s="285" t="e">
        <f>'4-5_Prison and Probation 100K'!GI41/'4-5_Prison and Probation 100K'!GH41*100</f>
        <v>#VALUE!</v>
      </c>
      <c r="GJ42" s="288" t="s">
        <v>3336</v>
      </c>
      <c r="GK42" s="133">
        <f>'4-5_Prison and Probation'!HG41/'4-5_Prison and Probation 100K'!$G41*100</f>
        <v>1.0318456708490003</v>
      </c>
      <c r="GL42" s="285">
        <f>'4-5_Prison and Probation 100K'!GL41/'4-5_Prison and Probation 100K'!GK41*100</f>
        <v>1.1764705882352942</v>
      </c>
      <c r="GM42" s="285" t="e">
        <f>'4-5_Prison and Probation 100K'!GM41/'4-5_Prison and Probation 100K'!GK41*100</f>
        <v>#VALUE!</v>
      </c>
      <c r="GN42" s="285">
        <f>'4-5_Prison and Probation 100K'!GN41/'4-5_Prison and Probation 100K'!GK41*100</f>
        <v>55.294117647058826</v>
      </c>
      <c r="GO42" s="285" t="e">
        <f>'4-5_Prison and Probation 100K'!GO41/'4-5_Prison and Probation 100K'!GN41*100</f>
        <v>#VALUE!</v>
      </c>
      <c r="GP42" s="288" t="s">
        <v>3336</v>
      </c>
      <c r="GQ42" s="133">
        <f>'4-5_Prison and Probation'!HM41/'4-5_Prison and Probation 100K'!$G41*100</f>
        <v>5.2442038800796249</v>
      </c>
      <c r="GR42" s="285">
        <f>'4-5_Prison and Probation 100K'!GR41/'4-5_Prison and Probation 100K'!GQ41*100</f>
        <v>8.1018518518518512</v>
      </c>
      <c r="GS42" s="285" t="e">
        <f>'4-5_Prison and Probation 100K'!GS41/'4-5_Prison and Probation 100K'!GQ41*100</f>
        <v>#VALUE!</v>
      </c>
      <c r="GT42" s="285">
        <f>'4-5_Prison and Probation 100K'!GT41/'4-5_Prison and Probation 100K'!GQ41*100</f>
        <v>48.842592592592595</v>
      </c>
      <c r="GU42" s="285" t="e">
        <f>'4-5_Prison and Probation 100K'!GU41/'4-5_Prison and Probation 100K'!GT41*100</f>
        <v>#VALUE!</v>
      </c>
      <c r="GV42" s="288" t="s">
        <v>3336</v>
      </c>
      <c r="GW42" s="133">
        <f>'4-5_Prison and Probation'!HS41/'4-5_Prison and Probation 100K'!$G41*100</f>
        <v>2.1850849500331773</v>
      </c>
      <c r="GX42" s="285">
        <f>'4-5_Prison and Probation 100K'!GX41/'4-5_Prison and Probation 100K'!GW41*100</f>
        <v>2.7777777777777772</v>
      </c>
      <c r="GY42" s="285" t="e">
        <f>'4-5_Prison and Probation 100K'!GY41/'4-5_Prison and Probation 100K'!GW41*100</f>
        <v>#VALUE!</v>
      </c>
      <c r="GZ42" s="285">
        <f>'4-5_Prison and Probation 100K'!GZ41/'4-5_Prison and Probation 100K'!GW41*100</f>
        <v>52.222222222222214</v>
      </c>
      <c r="HA42" s="285" t="e">
        <f>'4-5_Prison and Probation 100K'!HA41/'4-5_Prison and Probation 100K'!GZ41*100</f>
        <v>#VALUE!</v>
      </c>
      <c r="HB42" s="288" t="s">
        <v>3336</v>
      </c>
      <c r="HC42" s="133">
        <f>'4-5_Prison and Probation'!HY41/'4-5_Prison and Probation 100K'!$G41*100</f>
        <v>1.3231903308534239</v>
      </c>
      <c r="HD42" s="285">
        <f>'4-5_Prison and Probation 100K'!HD41/'4-5_Prison and Probation 100K'!HC41*100</f>
        <v>0.91743119266055029</v>
      </c>
      <c r="HE42" s="285" t="e">
        <f>'4-5_Prison and Probation 100K'!HE41/'4-5_Prison and Probation 100K'!HC41*100</f>
        <v>#VALUE!</v>
      </c>
      <c r="HF42" s="285">
        <f>'4-5_Prison and Probation 100K'!HF41/'4-5_Prison and Probation 100K'!HC41*100</f>
        <v>48.623853211009177</v>
      </c>
      <c r="HG42" s="285" t="e">
        <f>'4-5_Prison and Probation 100K'!HG41/'4-5_Prison and Probation 100K'!HF41*100</f>
        <v>#VALUE!</v>
      </c>
      <c r="HH42" s="288" t="s">
        <v>3336</v>
      </c>
      <c r="HI42" s="133">
        <f>'4-5_Prison and Probation'!IE41/'4-5_Prison and Probation 100K'!$G41*100</f>
        <v>4.406587982566907</v>
      </c>
      <c r="HJ42" s="285">
        <f>'4-5_Prison and Probation 100K'!HJ41/'4-5_Prison and Probation 100K'!HI41*100</f>
        <v>1.3774104683195594</v>
      </c>
      <c r="HK42" s="285" t="e">
        <f>'4-5_Prison and Probation 100K'!HK41/'4-5_Prison and Probation 100K'!HI41*100</f>
        <v>#VALUE!</v>
      </c>
      <c r="HL42" s="285">
        <f>'4-5_Prison and Probation 100K'!HL41/'4-5_Prison and Probation 100K'!HI41*100</f>
        <v>38.567493112947659</v>
      </c>
      <c r="HM42" s="285" t="e">
        <f>'4-5_Prison and Probation 100K'!HM41/'4-5_Prison and Probation 100K'!HL41*100</f>
        <v>#VALUE!</v>
      </c>
      <c r="HN42" s="288" t="s">
        <v>3336</v>
      </c>
      <c r="HO42" s="133">
        <f>'4-5_Prison and Probation'!IK41/'4-5_Prison and Probation 100K'!$G41*100</f>
        <v>1.8209041250276474</v>
      </c>
      <c r="HP42" s="285">
        <f>'4-5_Prison and Probation 100K'!HP41/'4-5_Prison and Probation 100K'!HO41*100</f>
        <v>0</v>
      </c>
      <c r="HQ42" s="285" t="e">
        <f>'4-5_Prison and Probation 100K'!HQ41/'4-5_Prison and Probation 100K'!HO41*100</f>
        <v>#VALUE!</v>
      </c>
      <c r="HR42" s="285">
        <f>'4-5_Prison and Probation 100K'!HR41/'4-5_Prison and Probation 100K'!HO41*100</f>
        <v>53.333333333333336</v>
      </c>
      <c r="HS42" s="285" t="e">
        <f>'4-5_Prison and Probation 100K'!HS41/'4-5_Prison and Probation 100K'!HR41*100</f>
        <v>#VALUE!</v>
      </c>
      <c r="HT42" s="288" t="s">
        <v>3336</v>
      </c>
      <c r="HU42" s="133">
        <f>'4-5_Prison and Probation'!IQ41/'4-5_Prison and Probation 100K'!$G41*100</f>
        <v>0.87403398001327082</v>
      </c>
      <c r="HV42" s="285">
        <f>'4-5_Prison and Probation 100K'!HV41/'4-5_Prison and Probation 100K'!HU41*100</f>
        <v>1.3888888888888888</v>
      </c>
      <c r="HW42" s="285" t="e">
        <f>'4-5_Prison and Probation 100K'!HW41/'4-5_Prison and Probation 100K'!HU41*100</f>
        <v>#VALUE!</v>
      </c>
      <c r="HX42" s="285">
        <f>'4-5_Prison and Probation 100K'!HX41/'4-5_Prison and Probation 100K'!HU41*100</f>
        <v>40.277777777777779</v>
      </c>
      <c r="HY42" s="285" t="e">
        <f>'4-5_Prison and Probation 100K'!HY41/'4-5_Prison and Probation 100K'!HX41*100</f>
        <v>#VALUE!</v>
      </c>
      <c r="HZ42" s="288" t="s">
        <v>3336</v>
      </c>
      <c r="IA42" s="133">
        <f>'4-5_Prison and Probation'!IW41/'4-5_Prison and Probation 100K'!$G41*100</f>
        <v>3.8238986625580598</v>
      </c>
      <c r="IB42" s="285">
        <f>'4-5_Prison and Probation 100K'!IB41/'4-5_Prison and Probation 100K'!IA41*100</f>
        <v>3.8095238095238098</v>
      </c>
      <c r="IC42" s="285" t="e">
        <f>'4-5_Prison and Probation 100K'!IC41/'4-5_Prison and Probation 100K'!IA41*100</f>
        <v>#VALUE!</v>
      </c>
      <c r="ID42" s="285">
        <f>'4-5_Prison and Probation 100K'!ID41/'4-5_Prison and Probation 100K'!IA41*100</f>
        <v>63.809523809523803</v>
      </c>
      <c r="IE42" s="285" t="e">
        <f>'4-5_Prison and Probation 100K'!IE41/'4-5_Prison and Probation 100K'!ID41*100</f>
        <v>#VALUE!</v>
      </c>
      <c r="IF42" s="288" t="s">
        <v>3336</v>
      </c>
      <c r="IG42" s="133">
        <f>'4-5_Prison and Probation'!JC41/'4-5_Prison and Probation 100K'!$G41*100</f>
        <v>9.2380535943069315</v>
      </c>
      <c r="IH42" s="285">
        <f>'4-5_Prison and Probation 100K'!IH41/'4-5_Prison and Probation 100K'!IG41*100</f>
        <v>3.9421813403416559</v>
      </c>
      <c r="II42" s="285" t="e">
        <f>'4-5_Prison and Probation 100K'!II41/'4-5_Prison and Probation 100K'!IG41*100</f>
        <v>#VALUE!</v>
      </c>
      <c r="IJ42" s="285">
        <f>'4-5_Prison and Probation 100K'!IJ41/'4-5_Prison and Probation 100K'!IG41*100</f>
        <v>79.894875164257556</v>
      </c>
      <c r="IK42" s="285" t="e">
        <f>'4-5_Prison and Probation 100K'!IK41/'4-5_Prison and Probation 100K'!IJ41*100</f>
        <v>#VALUE!</v>
      </c>
      <c r="IL42" s="288" t="s">
        <v>3336</v>
      </c>
      <c r="IM42" s="133">
        <f>'4-5_Prison and Probation'!JI41/'4-5_Prison and Probation 100K'!$G41*100</f>
        <v>0.72836165001105901</v>
      </c>
      <c r="IN42" s="285">
        <f>'4-5_Prison and Probation 100K'!IN41/'4-5_Prison and Probation 100K'!IM41*100</f>
        <v>15</v>
      </c>
      <c r="IO42" s="285" t="e">
        <f>'4-5_Prison and Probation 100K'!IO41/'4-5_Prison and Probation 100K'!IM41*100</f>
        <v>#VALUE!</v>
      </c>
      <c r="IP42" s="285">
        <f>'4-5_Prison and Probation 100K'!IP41/'4-5_Prison and Probation 100K'!IM41*100</f>
        <v>48.333333333333336</v>
      </c>
      <c r="IQ42" s="285" t="e">
        <f>'4-5_Prison and Probation 100K'!IQ41/'4-5_Prison and Probation 100K'!IP41*100</f>
        <v>#VALUE!</v>
      </c>
      <c r="IR42" s="288" t="s">
        <v>3336</v>
      </c>
      <c r="IS42" s="133">
        <f>'4-5_Prison and Probation'!JO41/'4-5_Prison and Probation 100K'!$G41*100</f>
        <v>8.8010366043002968</v>
      </c>
      <c r="IT42" s="285">
        <f>'4-5_Prison and Probation 100K'!IT41/'4-5_Prison and Probation 100K'!IS41*100</f>
        <v>3.5862068965517238</v>
      </c>
      <c r="IU42" s="285" t="e">
        <f>'4-5_Prison and Probation 100K'!IU41/'4-5_Prison and Probation 100K'!IS41*100</f>
        <v>#VALUE!</v>
      </c>
      <c r="IV42" s="285">
        <f>'4-5_Prison and Probation 100K'!IV41/'4-5_Prison and Probation 100K'!IS41*100</f>
        <v>81.931034482758619</v>
      </c>
      <c r="IW42" s="285" t="e">
        <f>'4-5_Prison and Probation 100K'!IW41/'4-5_Prison and Probation 100K'!IV41*100</f>
        <v>#VALUE!</v>
      </c>
      <c r="IX42" s="381" t="s">
        <v>3336</v>
      </c>
      <c r="IY42" s="133">
        <f>'4-5_Prison and Probation'!KO41/'4-5_Prison and Probation 100K'!H41*100</f>
        <v>52.479090625024774</v>
      </c>
      <c r="IZ42" s="285">
        <f>'4-5_Prison and Probation'!AO41/'4-5_Prison and Probation'!KO41</f>
        <v>1.5816933638443935</v>
      </c>
      <c r="JA42" s="133">
        <f>'4-5_Prison and Probation 100K'!IZ41/'4-5_Prison and Probation 100K'!IY41*100</f>
        <v>95.400457665903886</v>
      </c>
      <c r="JB42" s="133">
        <f>'4-5_Prison and Probation 100K'!JA41/'4-5_Prison and Probation 100K'!IY41*100</f>
        <v>4.5995423340961095</v>
      </c>
      <c r="JC42" s="288" t="s">
        <v>3336</v>
      </c>
      <c r="JD42" s="285" t="e">
        <f>'4-5_Prison and Probation 100K'!JC41/'4-5_Prison and Probation 100K'!IY41*100</f>
        <v>#VALUE!</v>
      </c>
      <c r="JE42" s="285" t="e">
        <f>'4-5_Prison and Probation 100K'!JD41/'4-5_Prison and Probation 100K'!IY41*100</f>
        <v>#VALUE!</v>
      </c>
      <c r="JF42" s="285" t="e">
        <f>'4-5_Prison and Probation 100K'!JE41/'4-5_Prison and Probation 100K'!JC41*100</f>
        <v>#VALUE!</v>
      </c>
      <c r="JG42" s="285" t="e">
        <f>'4-5_Prison and Probation 100K'!JF41/'4-5_Prison and Probation 100K'!JD41*100</f>
        <v>#VALUE!</v>
      </c>
      <c r="JH42" s="285" t="e">
        <f>'4-5_Prison and Probation 100K'!JG41/'4-5_Prison and Probation 100K'!JC41*100</f>
        <v>#VALUE!</v>
      </c>
      <c r="JI42" s="285" t="e">
        <f>'4-5_Prison and Probation 100K'!JH41/'4-5_Prison and Probation 100K'!JD41*100</f>
        <v>#VALUE!</v>
      </c>
      <c r="JJ42" s="285" t="e">
        <f>'4-5_Prison and Probation 100K'!JI41/'4-5_Prison and Probation 100K'!JC41*100</f>
        <v>#VALUE!</v>
      </c>
      <c r="JK42" s="285" t="e">
        <f>'4-5_Prison and Probation 100K'!JJ41/'4-5_Prison and Probation 100K'!JD41*100</f>
        <v>#VALUE!</v>
      </c>
      <c r="JL42" s="285">
        <f>'4-5_Prison and Probation 100K'!JK41/'4-5_Prison and Probation 100K'!IZ41*100</f>
        <v>9.6905732789637788</v>
      </c>
      <c r="JM42" s="285" t="e">
        <f>'4-5_Prison and Probation 100K'!JL41/'4-5_Prison and Probation 100K'!JA41*100</f>
        <v>#VALUE!</v>
      </c>
      <c r="JN42" s="288" t="s">
        <v>3336</v>
      </c>
      <c r="JO42" s="285">
        <f>'4-5_Prison and Probation 100K'!JN41/'4-5_Prison and Probation 100K'!JK41*100</f>
        <v>100</v>
      </c>
      <c r="JP42" s="285" t="e">
        <f>'4-5_Prison and Probation 100K'!JO41/'4-5_Prison and Probation 100K'!JL41</f>
        <v>#VALUE!</v>
      </c>
      <c r="JQ42" s="285">
        <f>'4-5_Prison and Probation 100K'!JP41/'4-5_Prison and Probation 100K'!JK41*100</f>
        <v>520.04950495049502</v>
      </c>
      <c r="JR42" s="285" t="e">
        <f>'4-5_Prison and Probation 100K'!JQ41/'4-5_Prison and Probation 100K'!JL41*100</f>
        <v>#VALUE!</v>
      </c>
      <c r="JS42" s="285" t="e">
        <f>'4-5_Prison and Probation 100K'!JR41/'4-5_Prison and Probation 100K'!JK41*100</f>
        <v>#VALUE!</v>
      </c>
      <c r="JT42" s="285" t="e">
        <f>'4-5_Prison and Probation 100K'!JS41/'4-5_Prison and Probation 100K'!JL41*100</f>
        <v>#VALUE!</v>
      </c>
      <c r="JU42" s="288" t="s">
        <v>3336</v>
      </c>
      <c r="JV42" s="285">
        <f>'4-5_Prison and Probation 100K'!JU41/'4-5_Prison and Probation 100K'!JK41*100</f>
        <v>66.089108910891099</v>
      </c>
      <c r="JW42" s="285" t="e">
        <f>'4-5_Prison and Probation 100K'!JV41/'4-5_Prison and Probation 100K'!JL41*100</f>
        <v>#VALUE!</v>
      </c>
      <c r="JX42" s="285">
        <f>'4-5_Prison and Probation 100K'!JW41/'4-5_Prison and Probation 100K'!JK41*100</f>
        <v>152.47524752475249</v>
      </c>
      <c r="JY42" s="285" t="e">
        <f>'4-5_Prison and Probation 100K'!JX41/'4-5_Prison and Probation 100K'!JL41*100</f>
        <v>#VALUE!</v>
      </c>
      <c r="JZ42" s="285">
        <f>'4-5_Prison and Probation 100K'!JY41/'4-5_Prison and Probation 100K'!JK41*100</f>
        <v>0</v>
      </c>
      <c r="KA42" s="285" t="e">
        <f>'4-5_Prison and Probation 100K'!JZ41/'4-5_Prison and Probation 100K'!JL41*100</f>
        <v>#VALUE!</v>
      </c>
      <c r="KB42" s="288" t="s">
        <v>3336</v>
      </c>
      <c r="KC42" s="285">
        <f>'4-5_Prison and Probation 100K'!KB41/'4-5_Prison and Probation 100K'!JK41*100</f>
        <v>0</v>
      </c>
      <c r="KD42" s="285" t="e">
        <f>'4-5_Prison and Probation 100K'!KC41/'4-5_Prison and Probation 100K'!JL41*100</f>
        <v>#VALUE!</v>
      </c>
      <c r="KE42" s="285">
        <f>'4-5_Prison and Probation 100K'!KD41/'4-5_Prison and Probation 100K'!JK41*100</f>
        <v>0</v>
      </c>
      <c r="KF42" s="285" t="e">
        <f>'4-5_Prison and Probation 100K'!KE41/'4-5_Prison and Probation 100K'!JL41*100</f>
        <v>#VALUE!</v>
      </c>
      <c r="KG42" s="288" t="s">
        <v>3336</v>
      </c>
      <c r="KH42" s="285">
        <f>'4-5_Prison and Probation 100K'!KG41</f>
        <v>44.502896815675705</v>
      </c>
      <c r="KI42" s="285">
        <f>'4-5_Prison and Probation 100K'!KH41/'4-5_Prison and Probation 100K'!KG41*100</f>
        <v>12.711402073104203</v>
      </c>
      <c r="KJ42" s="285" t="e">
        <f>'4-5_Prison and Probation 100K'!KI41/'4-5_Prison and Probation 100K'!KG41*100</f>
        <v>#VALUE!</v>
      </c>
      <c r="KK42" s="285">
        <f>'4-5_Prison and Probation 100K'!KJ41/'4-5_Prison and Probation 100K'!KG41*100</f>
        <v>37.124931805782872</v>
      </c>
      <c r="KL42" s="285">
        <f>'4-5_Prison and Probation 100K'!KK41/'4-5_Prison and Probation 100K'!KJ41*100</f>
        <v>45.701689933872153</v>
      </c>
      <c r="KM42" s="288" t="s">
        <v>3336</v>
      </c>
      <c r="KN42" s="285">
        <f>'4-5_Prison and Probation'!OZ41/G42*100</f>
        <v>71.24590873191508</v>
      </c>
      <c r="KO42" s="285">
        <f>'4-5_Prison and Probation 100K'!KN41/'4-5_Prison and Probation 100K'!KM41*100</f>
        <v>17.839495655137164</v>
      </c>
      <c r="KP42" s="285" t="e">
        <f>'4-5_Prison and Probation 100K'!KO41/'4-5_Prison and Probation 100K'!KM41*100</f>
        <v>#VALUE!</v>
      </c>
      <c r="KQ42" s="285">
        <f>'4-5_Prison and Probation 100K'!KP41/'4-5_Prison and Probation 100K'!KM41*100</f>
        <v>39.325268359175332</v>
      </c>
      <c r="KR42" s="285">
        <f>'4-5_Prison and Probation 100K'!KQ41/'4-5_Prison and Probation 100K'!KP41*100</f>
        <v>39.514731369150788</v>
      </c>
      <c r="KS42" s="288" t="s">
        <v>3336</v>
      </c>
      <c r="KT42" s="285" t="e">
        <f>'4-5_Prison and Probation'!PF41/G42*100</f>
        <v>#VALUE!</v>
      </c>
      <c r="KU42" s="285" t="e">
        <f>'4-5_Prison and Probation'!PG41/'4-5_Prison and Probation'!PF41*100</f>
        <v>#VALUE!</v>
      </c>
      <c r="KV42" s="285" t="e">
        <f>'4-5_Prison and Probation'!PH41/'4-5_Prison and Probation'!PF41*100</f>
        <v>#VALUE!</v>
      </c>
      <c r="KW42" s="285" t="e">
        <f>'4-5_Prison and Probation'!PI41/'4-5_Prison and Probation'!PF41*100</f>
        <v>#VALUE!</v>
      </c>
      <c r="KX42" s="285" t="e">
        <f>'4-5_Prison and Probation'!PJ41/'4-5_Prison and Probation'!PF41*100</f>
        <v>#VALUE!</v>
      </c>
      <c r="KY42" s="285" t="e">
        <f>'4-5_Prison and Probation'!PK41/'4-5_Prison and Probation'!PF41*100</f>
        <v>#VALUE!</v>
      </c>
      <c r="KZ42" s="285" t="e">
        <f>'4-5_Prison and Probation'!PL41/'4-5_Prison and Probation'!PF41*100</f>
        <v>#VALUE!</v>
      </c>
      <c r="LA42" s="288" t="s">
        <v>3336</v>
      </c>
      <c r="LB42" s="285">
        <f>'4-5_Prison and Probation'!PN41/G42*100</f>
        <v>44.502896815675705</v>
      </c>
      <c r="LC42" s="285">
        <f>'4-5_Prison and Probation'!PO41/G42*100</f>
        <v>71.24590873191508</v>
      </c>
      <c r="LD42" s="288" t="s">
        <v>3336</v>
      </c>
      <c r="LE42" s="285" t="e">
        <f>'4-5_Prison and Probation 100K'!LD41/'4-5_Prison and Probation 100K'!LA41*100</f>
        <v>#VALUE!</v>
      </c>
      <c r="LF42" s="285" t="e">
        <f>'4-5_Prison and Probation 100K'!LE41/'4-5_Prison and Probation 100K'!LB41*100</f>
        <v>#VALUE!</v>
      </c>
      <c r="LG42" s="285">
        <f>'4-5_Prison and Probation 100K'!LF41/'4-5_Prison and Probation 100K'!LA41*100</f>
        <v>19.448990725586469</v>
      </c>
      <c r="LH42" s="285">
        <f>'4-5_Prison and Probation 100K'!LG41/'4-5_Prison and Probation 100K'!LB41*100</f>
        <v>4.0211279604702677</v>
      </c>
      <c r="LI42" s="285">
        <f>'4-5_Prison and Probation 100K'!LH41/'4-5_Prison and Probation 100K'!LA41*100</f>
        <v>7.3104200763775236</v>
      </c>
      <c r="LJ42" s="285">
        <f>'4-5_Prison and Probation 100K'!LI41/'4-5_Prison and Probation 100K'!LB41*100</f>
        <v>1.601635713068666</v>
      </c>
      <c r="LK42" s="288" t="s">
        <v>3336</v>
      </c>
      <c r="LL42" s="285" t="e">
        <f>'4-5_Prison and Probation 100K'!LK41/'4-5_Prison and Probation 100K'!LA41*100</f>
        <v>#VALUE!</v>
      </c>
      <c r="LM42" s="285" t="e">
        <f>'4-5_Prison and Probation 100K'!LL41/'4-5_Prison and Probation 100K'!LB41*100</f>
        <v>#VALUE!</v>
      </c>
      <c r="LN42" s="285">
        <f>'4-5_Prison and Probation 100K'!LM41/'4-5_Prison and Probation 100K'!LA41*100</f>
        <v>26.050190943807966</v>
      </c>
      <c r="LO42" s="285">
        <f>'4-5_Prison and Probation 100K'!LN41/'4-5_Prison and Probation 100K'!LB41*100</f>
        <v>65.121826546260024</v>
      </c>
      <c r="LP42" s="285">
        <f>'4-5_Prison and Probation 100K'!LO41/'4-5_Prison and Probation 100K'!LA41*100</f>
        <v>2.3731587561374794</v>
      </c>
      <c r="LQ42" s="285">
        <f>'4-5_Prison and Probation 100K'!LP41/'4-5_Prison and Probation 100K'!LB41*100</f>
        <v>4.4130175498381332</v>
      </c>
      <c r="LR42" s="288" t="s">
        <v>3336</v>
      </c>
      <c r="LS42" s="285" t="e">
        <f>'4-5_Prison and Probation 100K'!LR41/'4-5_Prison and Probation 100K'!LA41*100</f>
        <v>#VALUE!</v>
      </c>
      <c r="LT42" s="285" t="e">
        <f>'4-5_Prison and Probation 100K'!LS41/'4-5_Prison and Probation 100K'!LB41*100</f>
        <v>#VALUE!</v>
      </c>
      <c r="LU42" s="285">
        <f>'4-5_Prison and Probation 100K'!LT41/'4-5_Prison and Probation 100K'!LA41*100</f>
        <v>7.992362247681398</v>
      </c>
      <c r="LV42" s="285">
        <f>'4-5_Prison and Probation 100K'!LU41/'4-5_Prison and Probation 100K'!LB41*100</f>
        <v>5.0604873061850411</v>
      </c>
      <c r="LW42" s="285">
        <f>'4-5_Prison and Probation 100K'!LV41/'4-5_Prison and Probation 100K'!LA41*100</f>
        <v>5.6464811783960727</v>
      </c>
      <c r="LX42" s="285">
        <f>'4-5_Prison and Probation 100K'!LW41/'4-5_Prison and Probation 100K'!LB41*100</f>
        <v>1.3290168682910208</v>
      </c>
      <c r="LY42" s="288" t="s">
        <v>3336</v>
      </c>
      <c r="LZ42" s="285">
        <f>'4-5_Prison and Probation 100K'!LY41/'4-5_Prison and Probation 100K'!LA41*100</f>
        <v>0</v>
      </c>
      <c r="MA42" s="285">
        <f>'4-5_Prison and Probation 100K'!LZ41/'4-5_Prison and Probation 100K'!LB41*100</f>
        <v>0</v>
      </c>
      <c r="MB42" s="285">
        <f>'4-5_Prison and Probation 100K'!MA41/'4-5_Prison and Probation 100K'!LA41*100</f>
        <v>27.523186033824331</v>
      </c>
      <c r="MC42" s="285">
        <f>'4-5_Prison and Probation 100K'!MB41/'4-5_Prison and Probation 100K'!LB41*100</f>
        <v>13.017549838132563</v>
      </c>
      <c r="MD42" s="285">
        <f>'4-5_Prison and Probation 100K'!MC41/'4-5_Prison and Probation 100K'!LA41*100</f>
        <v>36.824877250409166</v>
      </c>
      <c r="ME42" s="285">
        <f>'4-5_Prison and Probation 100K'!MD41/'4-5_Prison and Probation 100K'!LB41*100</f>
        <v>6.4746975634690758</v>
      </c>
      <c r="MF42" s="288" t="s">
        <v>3336</v>
      </c>
      <c r="MG42" s="285" t="e">
        <f>'4-5_Prison and Probation 100K'!MF41</f>
        <v>#VALUE!</v>
      </c>
      <c r="MH42" s="285" t="e">
        <f>'4-5_Prison and Probation 100K'!MG41/'4-5_Prison and Probation 100K'!MF41*100</f>
        <v>#VALUE!</v>
      </c>
      <c r="MI42" s="285" t="e">
        <f>'4-5_Prison and Probation 100K'!MH41/'4-5_Prison and Probation 100K'!MF41*100</f>
        <v>#VALUE!</v>
      </c>
      <c r="MJ42" s="285" t="e">
        <f>'4-5_Prison and Probation 100K'!MI41/'4-5_Prison and Probation 100K'!MF41*100</f>
        <v>#VALUE!</v>
      </c>
      <c r="MK42" s="285" t="e">
        <f>'4-5_Prison and Probation 100K'!MJ41/'4-5_Prison and Probation 100K'!MF41*100</f>
        <v>#VALUE!</v>
      </c>
      <c r="ML42" s="285" t="e">
        <f>'4-5_Prison and Probation 100K'!MK41/'4-5_Prison and Probation 100K'!MF41*100</f>
        <v>#VALUE!</v>
      </c>
      <c r="MM42" s="285" t="e">
        <f>'4-5_Prison and Probation 100K'!ML41/'4-5_Prison and Probation 100K'!MF41*100</f>
        <v>#VALUE!</v>
      </c>
      <c r="MN42" s="288" t="s">
        <v>3336</v>
      </c>
      <c r="MO42" s="285" t="e">
        <f>'4-5_Prison and Probation 100K'!MN41</f>
        <v>#VALUE!</v>
      </c>
      <c r="MP42" s="288" t="s">
        <v>3336</v>
      </c>
      <c r="MQ42" s="285" t="e">
        <f>'4-5_Prison and Probation 100K'!MP41/'4-5_Prison and Probation 100K'!MN41*100</f>
        <v>#VALUE!</v>
      </c>
      <c r="MR42" s="285" t="e">
        <f>'4-5_Prison and Probation 100K'!MQ41/'4-5_Prison and Probation 100K'!MN41*100</f>
        <v>#VALUE!</v>
      </c>
      <c r="MS42" s="285" t="e">
        <f>'4-5_Prison and Probation 100K'!MR41/'4-5_Prison and Probation 100K'!MN41*100</f>
        <v>#VALUE!</v>
      </c>
      <c r="MT42" s="285" t="e">
        <f>'4-5_Prison and Probation 100K'!MS41/'4-5_Prison and Probation 100K'!MN41*100</f>
        <v>#VALUE!</v>
      </c>
      <c r="MU42" s="288" t="s">
        <v>3336</v>
      </c>
      <c r="MV42" s="285" t="e">
        <f>'4-5_Prison and Probation 100K'!MU41/'4-5_Prison and Probation 100K'!MN41*100</f>
        <v>#VALUE!</v>
      </c>
      <c r="MW42" s="285" t="e">
        <f>'4-5_Prison and Probation 100K'!MV41/'4-5_Prison and Probation 100K'!MN41*100</f>
        <v>#VALUE!</v>
      </c>
      <c r="MX42" s="285" t="e">
        <f>'4-5_Prison and Probation 100K'!MW41/'4-5_Prison and Probation 100K'!MN41*100</f>
        <v>#VALUE!</v>
      </c>
      <c r="MY42" s="285" t="e">
        <f>'4-5_Prison and Probation 100K'!MX41/'4-5_Prison and Probation 100K'!MN41*100</f>
        <v>#VALUE!</v>
      </c>
      <c r="MZ42" s="288" t="s">
        <v>3336</v>
      </c>
      <c r="NA42" s="285" t="e">
        <f>'4-5_Prison and Probation 100K'!MZ41</f>
        <v>#VALUE!</v>
      </c>
      <c r="NB42" s="285" t="e">
        <f>'4-5_Prison and Probation 100K'!NA41/'4-5_Prison and Probation 100K'!MZ41*100</f>
        <v>#VALUE!</v>
      </c>
      <c r="NC42" s="285" t="e">
        <f>'4-5_Prison and Probation 100K'!NB41/'4-5_Prison and Probation 100K'!MZ41*100</f>
        <v>#VALUE!</v>
      </c>
      <c r="ND42" s="285" t="e">
        <f>'4-5_Prison and Probation 100K'!NC41/'4-5_Prison and Probation 100K'!MZ41*100</f>
        <v>#VALUE!</v>
      </c>
      <c r="NG42" s="133">
        <f t="shared" si="0"/>
        <v>44.587872341510334</v>
      </c>
      <c r="NH42" s="285">
        <f>'4-5_Prison and Probation'!HG41/'4-5_Prison and Probation'!$HA41*100</f>
        <v>2.3141845902531992</v>
      </c>
      <c r="NI42" s="285">
        <f>'4-5_Prison and Probation'!HM41/'4-5_Prison and Probation'!$HA41*100</f>
        <v>11.761502858698611</v>
      </c>
      <c r="NJ42" s="285">
        <f>'4-5_Prison and Probation'!HS41/'4-5_Prison and Probation'!$HA41*100</f>
        <v>4.9006261911244211</v>
      </c>
      <c r="NK42" s="285">
        <f>'4-5_Prison and Probation'!HY41/'4-5_Prison and Probation'!$HA41*100</f>
        <v>2.9676014157364552</v>
      </c>
      <c r="NL42" s="285">
        <f>'4-5_Prison and Probation'!IE41/'4-5_Prison and Probation'!$HA41*100</f>
        <v>9.88292948543425</v>
      </c>
      <c r="NM42" s="285">
        <f>'4-5_Prison and Probation'!IK41/'4-5_Prison and Probation'!$HA41*100</f>
        <v>4.0838551592703514</v>
      </c>
      <c r="NN42" s="285">
        <f>'4-5_Prison and Probation'!IQ41/'4-5_Prison and Probation'!$HA41*100</f>
        <v>1.9602504764497688</v>
      </c>
      <c r="NO42" s="285">
        <f>'4-5_Prison and Probation'!IW41/'4-5_Prison and Probation'!$HA41*100</f>
        <v>8.576095834467738</v>
      </c>
      <c r="NP42" s="285">
        <f>'4-5_Prison and Probation'!JC41/'4-5_Prison and Probation'!$HA41*100</f>
        <v>20.718758508031581</v>
      </c>
      <c r="NQ42" s="285">
        <f>'4-5_Prison and Probation'!JI41/'4-5_Prison and Probation'!$HA41*100</f>
        <v>1.6335420637081404</v>
      </c>
      <c r="NR42" s="285">
        <f>'4-5_Prison and Probation'!JO41/'4-5_Prison and Probation'!$HA41*100</f>
        <v>19.738633269806698</v>
      </c>
      <c r="NU42" s="285">
        <f>'4-5_Prison and Probation'!HA41/'4-5_Prison and Probation 100K'!$G41*100</f>
        <v>44.587872341510334</v>
      </c>
      <c r="NV42" s="285">
        <f>'4-5_Prison and Probation'!HG41/'4-5_Prison and Probation 100K'!$G41*100</f>
        <v>1.0318456708490003</v>
      </c>
      <c r="NW42" s="285">
        <f>'4-5_Prison and Probation'!HM41/'4-5_Prison and Probation 100K'!$G41*100</f>
        <v>5.2442038800796249</v>
      </c>
      <c r="NX42" s="285">
        <f>'4-5_Prison and Probation'!HS41/'4-5_Prison and Probation 100K'!$G41*100</f>
        <v>2.1850849500331773</v>
      </c>
      <c r="NY42" s="285">
        <f>'4-5_Prison and Probation'!HY41/'4-5_Prison and Probation 100K'!$G41*100</f>
        <v>1.3231903308534239</v>
      </c>
      <c r="NZ42" s="285">
        <f>'4-5_Prison and Probation'!IE41/'4-5_Prison and Probation 100K'!$G41*100</f>
        <v>4.406587982566907</v>
      </c>
      <c r="OA42" s="285">
        <f>'4-5_Prison and Probation'!IK41/'4-5_Prison and Probation 100K'!$G41*100</f>
        <v>1.8209041250276474</v>
      </c>
      <c r="OB42" s="285">
        <f>'4-5_Prison and Probation'!IQ41/'4-5_Prison and Probation 100K'!$G41*100</f>
        <v>0.87403398001327082</v>
      </c>
      <c r="OC42" s="285">
        <f>'4-5_Prison and Probation'!IW41/'4-5_Prison and Probation 100K'!$G41*100</f>
        <v>3.8238986625580598</v>
      </c>
      <c r="OD42" s="285">
        <f>'4-5_Prison and Probation'!JC41/'4-5_Prison and Probation 100K'!$G41*100</f>
        <v>9.2380535943069315</v>
      </c>
      <c r="OE42" s="285">
        <f>'4-5_Prison and Probation'!JI41/'4-5_Prison and Probation 100K'!$G41*100</f>
        <v>0.72836165001105901</v>
      </c>
      <c r="OF42" s="285">
        <f>'4-5_Prison and Probation'!JO41/'4-5_Prison and Probation 100K'!$G41*100</f>
        <v>8.8010366043002968</v>
      </c>
      <c r="OI42" s="133">
        <f>10000/'4-5_Prison and Probation'!$AJ41*'4-5_Prison and Probation'!DW41</f>
        <v>16.488046166529266</v>
      </c>
      <c r="OJ42" s="133">
        <f>10000/'4-5_Prison and Probation'!$AJ41*'4-5_Prison and Probation'!DX41</f>
        <v>47.815333882934873</v>
      </c>
      <c r="OK42" s="133">
        <f>10000/'4-5_Prison and Probation'!$AJ41*'4-5_Prison and Probation'!DY41</f>
        <v>16.488046166529266</v>
      </c>
      <c r="OL42" s="133">
        <f>10000/'4-5_Prison and Probation'!$AJ41*'4-5_Prison and Probation'!DZ41</f>
        <v>24.732069249793899</v>
      </c>
      <c r="OM42" s="133">
        <f>10000/'4-5_Prison and Probation'!$AJ41*'4-5_Prison and Probation'!EA41</f>
        <v>39.571310799670243</v>
      </c>
      <c r="ON42" s="133">
        <f>10000/'4-5_Prison and Probation'!$AJ41*'4-5_Prison and Probation'!EB41</f>
        <v>28.029678483099755</v>
      </c>
      <c r="OP42" s="133">
        <f>'4-5_Prison and Probation'!ED41/'4-5_Prison and Probation'!DW41*100</f>
        <v>60</v>
      </c>
      <c r="OQ42" s="133">
        <f>'4-5_Prison and Probation'!EE41/'4-5_Prison and Probation'!DX41*100</f>
        <v>31.03448275862069</v>
      </c>
      <c r="OR42" s="133">
        <f>'4-5_Prison and Probation'!EF41/'4-5_Prison and Probation'!DY41*100</f>
        <v>20</v>
      </c>
      <c r="OS42" s="133">
        <f>'4-5_Prison and Probation'!EG41/'4-5_Prison and Probation'!DZ41*100</f>
        <v>60</v>
      </c>
      <c r="OT42" s="133">
        <f>'4-5_Prison and Probation'!EH41/'4-5_Prison and Probation'!EA41*100</f>
        <v>41.666666666666671</v>
      </c>
      <c r="OU42" s="133">
        <f>'4-5_Prison and Probation'!EI41/'4-5_Prison and Probation'!EB41*100</f>
        <v>29.411764705882355</v>
      </c>
      <c r="OW42" s="133">
        <f>'4-5_Prison and Probation'!EK41/'4-5_Prison and Probation'!ED41*100</f>
        <v>33.333333333333329</v>
      </c>
      <c r="OX42" s="133">
        <f>'4-5_Prison and Probation'!EL41/'4-5_Prison and Probation'!EE41*100</f>
        <v>33.333333333333329</v>
      </c>
      <c r="OY42" s="133">
        <f>'4-5_Prison and Probation'!EM41/'4-5_Prison and Probation'!EF41*100</f>
        <v>0</v>
      </c>
      <c r="OZ42" s="133">
        <f>'4-5_Prison and Probation'!EN41/'4-5_Prison and Probation'!EG41*100</f>
        <v>44.444444444444443</v>
      </c>
      <c r="PA42" s="133">
        <f>'4-5_Prison and Probation'!EO41/'4-5_Prison and Probation'!EH41*100</f>
        <v>90</v>
      </c>
      <c r="PB42" s="133">
        <f>'4-5_Prison and Probation'!EP41/'4-5_Prison and Probation'!EI41*100</f>
        <v>40</v>
      </c>
      <c r="PC42" s="133"/>
      <c r="PF42" s="285">
        <f>'4-5_Prison and Probation'!$AO41/'4-5_Prison and Probation'!LF41</f>
        <v>3.2898619704902425</v>
      </c>
      <c r="PG42" s="285" t="e">
        <f>'4-5_Prison and Probation'!$AO41/'4-5_Prison and Probation'!LH41</f>
        <v>#VALUE!</v>
      </c>
      <c r="PH42" s="285">
        <f>'4-5_Prison and Probation'!$AO41/'4-5_Prison and Probation'!LK41</f>
        <v>25.887640449438202</v>
      </c>
      <c r="PI42" s="285">
        <f>'4-5_Prison and Probation'!$AO41/'4-5_Prison and Probation'!LM41</f>
        <v>11.220779220779221</v>
      </c>
      <c r="PJ42" s="285" t="e">
        <f>'4-5_Prison and Probation'!$AO41/'4-5_Prison and Probation'!LO41</f>
        <v>#DIV/0!</v>
      </c>
      <c r="PK42" s="285" t="e">
        <f>'4-5_Prison and Probation'!$AO41/'4-5_Prison and Probation'!LR41</f>
        <v>#DIV/0!</v>
      </c>
      <c r="PO42" s="133">
        <f>'4-5_Prison and Probation'!KP41/'4-5_Prison and Probation 100K'!H41*100</f>
        <v>50.065292635178096</v>
      </c>
      <c r="PP42" s="133" t="e">
        <f>'4-5_Prison and Probation'!KS41/'4-5_Prison and Probation'!KP41*100</f>
        <v>#VALUE!</v>
      </c>
      <c r="PQ42" s="133">
        <f>'4-5_Prison and Probation'!LA41/'4-5_Prison and Probation'!KP41*100</f>
        <v>9.6905732789637806</v>
      </c>
      <c r="PR42" s="133">
        <f>'4-5_Prison and Probation'!KQ41/'4-5_Prison and Probation 100K'!H41*100</f>
        <v>2.4137979898466768</v>
      </c>
      <c r="PS42" s="133" t="e">
        <f>'4-5_Prison and Probation'!KT41/'4-5_Prison and Probation'!KQ41*100</f>
        <v>#VALUE!</v>
      </c>
      <c r="PT42" s="133" t="e">
        <f>'4-5_Prison and Probation'!LB41/'4-5_Prison and Probation'!KQ41*100</f>
        <v>#VALUE!</v>
      </c>
      <c r="PX42" s="133" t="e">
        <f>'4-5_Prison and Probation'!LG41/'4-5_Prison and Probation'!$KQ41*100</f>
        <v>#VALUE!</v>
      </c>
      <c r="PY42" s="133" t="e">
        <f>'4-5_Prison and Probation'!LI41/'4-5_Prison and Probation'!$KQ41*100</f>
        <v>#VALUE!</v>
      </c>
      <c r="PZ42" s="133" t="e">
        <f>'4-5_Prison and Probation'!LL41/'4-5_Prison and Probation'!$KQ41*100</f>
        <v>#VALUE!</v>
      </c>
      <c r="QA42" s="133" t="e">
        <f>'4-5_Prison and Probation'!LN41/'4-5_Prison and Probation'!$KQ41*100</f>
        <v>#VALUE!</v>
      </c>
      <c r="QB42" s="133" t="e">
        <f>'4-5_Prison and Probation'!LP41/'4-5_Prison and Probation'!$KQ41*100</f>
        <v>#VALUE!</v>
      </c>
      <c r="QC42" s="133" t="e">
        <f>'4-5_Prison and Probation'!LS41/'4-5_Prison and Probation'!$KQ41*100</f>
        <v>#VALUE!</v>
      </c>
    </row>
    <row r="43" spans="1:445">
      <c r="A43" s="285">
        <v>41</v>
      </c>
      <c r="B43" s="292" t="s">
        <v>3326</v>
      </c>
      <c r="C43" s="248">
        <v>2057.2840000000001</v>
      </c>
      <c r="D43" s="248">
        <v>2059.7939999999999</v>
      </c>
      <c r="E43" s="248">
        <v>2062.2939999999999</v>
      </c>
      <c r="F43" s="248">
        <v>2065.7689999999998</v>
      </c>
      <c r="G43" s="248">
        <v>2069.172</v>
      </c>
      <c r="H43" s="248">
        <v>2071.2779999999998</v>
      </c>
      <c r="I43" s="288" t="s">
        <v>3336</v>
      </c>
      <c r="J43" s="133">
        <f>'4-5_Prison and Probation 100K'!J42</f>
        <v>122.24855683512826</v>
      </c>
      <c r="K43" s="133">
        <f>'4-5_Prison and Probation 100K'!K42</f>
        <v>123.45894783653124</v>
      </c>
      <c r="L43" s="133">
        <f>'4-5_Prison and Probation 100K'!L42</f>
        <v>138.00166222662725</v>
      </c>
      <c r="M43" s="133">
        <f>'4-5_Prison and Probation 100K'!M42</f>
        <v>150.83971150694973</v>
      </c>
      <c r="N43" s="133">
        <f>'4-5_Prison and Probation 100K'!N42</f>
        <v>169.05312849777593</v>
      </c>
      <c r="O43" s="133">
        <f>'4-5_Prison and Probation 100K'!O42</f>
        <v>161.68761508595176</v>
      </c>
      <c r="P43" s="346">
        <f t="shared" si="1"/>
        <v>32.261369190650981</v>
      </c>
      <c r="Q43" s="288" t="s">
        <v>3336</v>
      </c>
      <c r="R43" s="133">
        <f>'4-5_Prison and Probation 100K'!R42/'4-5_Prison and Probation 100K'!J42*100</f>
        <v>4.3339960238568587</v>
      </c>
      <c r="S43" s="133">
        <f>'4-5_Prison and Probation 100K'!S42/'4-5_Prison and Probation 100K'!K42*100</f>
        <v>3.3031852143138023</v>
      </c>
      <c r="T43" s="133">
        <f>'4-5_Prison and Probation 100K'!T42/'4-5_Prison and Probation 100K'!L42*100</f>
        <v>3.7947997189037244</v>
      </c>
      <c r="U43" s="133">
        <f>'4-5_Prison and Probation 100K'!U42/'4-5_Prison and Probation 100K'!M42*100</f>
        <v>7.3170731707317067</v>
      </c>
      <c r="V43" s="133">
        <f>'4-5_Prison and Probation 100K'!V42/'4-5_Prison and Probation 100K'!N42*100</f>
        <v>6.8324757004002281</v>
      </c>
      <c r="W43" s="133">
        <f>'4-5_Prison and Probation 100K'!W42/'4-5_Prison and Probation 100K'!O42*100</f>
        <v>7.1364586443714542</v>
      </c>
      <c r="X43" s="346">
        <f t="shared" si="2"/>
        <v>64.662325601781731</v>
      </c>
      <c r="Y43" s="288" t="s">
        <v>3336</v>
      </c>
      <c r="Z43" s="285">
        <f>'4-5_Prison and Probation 100K'!Z42/'4-5_Prison and Probation 100K'!J42*100</f>
        <v>2.5844930417495027</v>
      </c>
      <c r="AA43" s="285">
        <f>'4-5_Prison and Probation 100K'!AA42/'4-5_Prison and Probation 100K'!K42*100</f>
        <v>2.3594180102241449</v>
      </c>
      <c r="AB43" s="285">
        <f>'4-5_Prison and Probation 100K'!AB42/'4-5_Prison and Probation 100K'!L42*100</f>
        <v>2.9866479269149688</v>
      </c>
      <c r="AC43" s="285">
        <f>'4-5_Prison and Probation 100K'!AC42/'4-5_Prison and Probation 100K'!M42*100</f>
        <v>3.2734274711168165</v>
      </c>
      <c r="AD43" s="285">
        <f>'4-5_Prison and Probation 100K'!AD42/'4-5_Prison and Probation 100K'!N42*100</f>
        <v>3.201829616923956</v>
      </c>
      <c r="AE43" s="285">
        <f>'4-5_Prison and Probation 100K'!AE42/'4-5_Prison and Probation 100K'!O42*100</f>
        <v>2.9859659599880564</v>
      </c>
      <c r="AF43" s="346">
        <f t="shared" si="3"/>
        <v>15.533913682614809</v>
      </c>
      <c r="AG43" s="288" t="s">
        <v>3336</v>
      </c>
      <c r="AH43" s="285">
        <f>'4-5_Prison and Probation 100K'!AH42/'4-5_Prison and Probation 100K'!J42*100</f>
        <v>6.0437375745526838</v>
      </c>
      <c r="AI43" s="285">
        <f>'4-5_Prison and Probation 100K'!AI42/'4-5_Prison and Probation 100K'!K42*100</f>
        <v>2.7133307117577661</v>
      </c>
      <c r="AJ43" s="285">
        <f>'4-5_Prison and Probation 100K'!AJ42/'4-5_Prison and Probation 100K'!L42*100</f>
        <v>3.0920590302178499</v>
      </c>
      <c r="AK43" s="285">
        <f>'4-5_Prison and Probation 100K'!AK42/'4-5_Prison and Probation 100K'!M42*100</f>
        <v>3.8189987163029522</v>
      </c>
      <c r="AL43" s="285">
        <f>'4-5_Prison and Probation 100K'!AL42/'4-5_Prison and Probation 100K'!N42*100</f>
        <v>5.6603773584905648</v>
      </c>
      <c r="AM43" s="285">
        <f>'4-5_Prison and Probation 100K'!AM42/'4-5_Prison and Probation 100K'!O42*100</f>
        <v>5.4344580471782624</v>
      </c>
      <c r="AN43" s="346">
        <f t="shared" si="4"/>
        <v>-10.081171127280712</v>
      </c>
      <c r="AO43" s="288" t="s">
        <v>3336</v>
      </c>
      <c r="AP43" s="133">
        <f>'4-5_Prison and Probation 100K'!AP42/'4-5_Prison and Probation 100K'!AH42*100</f>
        <v>1.9736842105263159</v>
      </c>
      <c r="AQ43" s="133">
        <f>'4-5_Prison and Probation 100K'!AQ42/'4-5_Prison and Probation 100K'!AI42*100</f>
        <v>0</v>
      </c>
      <c r="AR43" s="133">
        <f>'4-5_Prison and Probation 100K'!AR42/'4-5_Prison and Probation 100K'!AJ42*100</f>
        <v>20.454545454545457</v>
      </c>
      <c r="AS43" s="133">
        <f>'4-5_Prison and Probation 100K'!AS42/'4-5_Prison and Probation 100K'!AK42*100</f>
        <v>24.36974789915967</v>
      </c>
      <c r="AT43" s="133">
        <f>'4-5_Prison and Probation 100K'!AT42/'4-5_Prison and Probation 100K'!AL42*100</f>
        <v>4.0404040404040407</v>
      </c>
      <c r="AU43" s="133">
        <f>'4-5_Prison and Probation 100K'!AU42/'4-5_Prison and Probation 100K'!AM42*100</f>
        <v>0.54945054945054939</v>
      </c>
      <c r="AV43" s="346">
        <f t="shared" si="20"/>
        <v>-72.161172161172161</v>
      </c>
      <c r="AW43" s="288" t="s">
        <v>3336</v>
      </c>
      <c r="AX43" s="285">
        <f>'4-5_Prison and Probation 100K'!AX42/'4-5_Prison and Probation 100K'!J42*100</f>
        <v>0.95427435387673964</v>
      </c>
      <c r="AY43" s="285">
        <f>'4-5_Prison and Probation 100K'!AY42/'4-5_Prison and Probation 100K'!K42*100</f>
        <v>0.74714903657097909</v>
      </c>
      <c r="AZ43" s="285">
        <f>'4-5_Prison and Probation 100K'!AZ42/'4-5_Prison and Probation 100K'!L42*100</f>
        <v>0</v>
      </c>
      <c r="BA43" s="285">
        <f>'4-5_Prison and Probation 100K'!BA42/'4-5_Prison and Probation 100K'!M42*100</f>
        <v>0.67394094993581521</v>
      </c>
      <c r="BB43" s="285">
        <f>'4-5_Prison and Probation 100K'!BB42/'4-5_Prison and Probation 100K'!N42*100</f>
        <v>0.60034305317324177</v>
      </c>
      <c r="BC43" s="285">
        <f>'4-5_Prison and Probation 100K'!BC42/'4-5_Prison and Probation 100K'!O42*100</f>
        <v>2.9859659599880562E-2</v>
      </c>
      <c r="BD43" s="346">
        <f t="shared" si="5"/>
        <v>-96.870956504429188</v>
      </c>
      <c r="BE43" s="288" t="s">
        <v>3336</v>
      </c>
      <c r="BF43" s="133">
        <f>'4-5_Prison and Probation 100K'!BF42</f>
        <v>108.63837953340423</v>
      </c>
      <c r="BG43" s="133">
        <f>'4-5_Prison and Probation 100K'!BG42</f>
        <v>114.57456425254178</v>
      </c>
      <c r="BH43" s="133">
        <f>'4-5_Prison and Probation 100K'!BH42</f>
        <v>113.95077520469926</v>
      </c>
      <c r="BI43" s="133">
        <f>'4-5_Prison and Probation 100K'!BI42</f>
        <v>152.77603643001711</v>
      </c>
      <c r="BJ43" s="133">
        <f>'4-5_Prison and Probation 100K'!BJ42</f>
        <v>118.40484986265037</v>
      </c>
      <c r="BK43" s="338">
        <f>'4-5_Prison and Probation 100K'!BK42</f>
        <v>102.20742942280081</v>
      </c>
      <c r="BL43" s="346">
        <f t="shared" si="21"/>
        <v>-5.9195931844933511</v>
      </c>
      <c r="BM43" s="288" t="s">
        <v>3336</v>
      </c>
      <c r="BN43" s="133">
        <f>'4-5_Prison and Probation 100K'!BN42/'4-5_Prison and Probation 100K'!BF42*100</f>
        <v>3.8926174496644297</v>
      </c>
      <c r="BO43" s="133">
        <f>'4-5_Prison and Probation 100K'!BO42/'4-5_Prison and Probation 100K'!BG42*100</f>
        <v>5.2966101694915251</v>
      </c>
      <c r="BP43" s="133">
        <f>'4-5_Prison and Probation 100K'!BP42/'4-5_Prison and Probation 100K'!BH42*100</f>
        <v>14.80851063829787</v>
      </c>
      <c r="BQ43" s="133">
        <f>'4-5_Prison and Probation 100K'!BQ42/'4-5_Prison and Probation 100K'!BI42*100</f>
        <v>3.2953105196451205</v>
      </c>
      <c r="BR43" s="133">
        <f>'4-5_Prison and Probation 100K'!BR42/'4-5_Prison and Probation 100K'!BJ42*100</f>
        <v>4.2448979591836737</v>
      </c>
      <c r="BS43" s="338">
        <f>'4-5_Prison and Probation 100K'!BS42/'4-5_Prison and Probation 100K'!BK42*100</f>
        <v>5.4558337269721306</v>
      </c>
      <c r="BT43" s="346">
        <f t="shared" si="22"/>
        <v>40.15848712393921</v>
      </c>
      <c r="BU43" s="288" t="s">
        <v>3336</v>
      </c>
      <c r="BV43" s="285" t="e">
        <f>'4-5_Prison and Probation 100K'!BV42/'4-5_Prison and Probation 100K'!BF42*100</f>
        <v>#VALUE!</v>
      </c>
      <c r="BW43" s="285" t="e">
        <f>'4-5_Prison and Probation 100K'!BW42/'4-5_Prison and Probation 100K'!BG42*100</f>
        <v>#VALUE!</v>
      </c>
      <c r="BX43" s="285" t="e">
        <f>'4-5_Prison and Probation 100K'!BX42/'4-5_Prison and Probation 100K'!BH42*100</f>
        <v>#VALUE!</v>
      </c>
      <c r="BY43" s="285" t="e">
        <f>'4-5_Prison and Probation 100K'!BY42/'4-5_Prison and Probation 100K'!BI42*100</f>
        <v>#VALUE!</v>
      </c>
      <c r="BZ43" s="285" t="e">
        <f>'4-5_Prison and Probation 100K'!BZ42/'4-5_Prison and Probation 100K'!BJ42*100</f>
        <v>#VALUE!</v>
      </c>
      <c r="CA43" s="285" t="e">
        <f>'4-5_Prison and Probation 100K'!CA42/'4-5_Prison and Probation 100K'!BK42*100</f>
        <v>#VALUE!</v>
      </c>
      <c r="CB43" s="346" t="e">
        <f t="shared" si="6"/>
        <v>#VALUE!</v>
      </c>
      <c r="CC43" s="288" t="s">
        <v>3336</v>
      </c>
      <c r="CD43" s="285" t="e">
        <f>'4-5_Prison and Probation 100K'!CD42/'4-5_Prison and Probation 100K'!BF42*100</f>
        <v>#VALUE!</v>
      </c>
      <c r="CE43" s="285" t="e">
        <f>'4-5_Prison and Probation 100K'!CE42/'4-5_Prison and Probation 100K'!BG42*100</f>
        <v>#VALUE!</v>
      </c>
      <c r="CF43" s="285" t="e">
        <f>'4-5_Prison and Probation 100K'!CF42/'4-5_Prison and Probation 100K'!BH42*100</f>
        <v>#VALUE!</v>
      </c>
      <c r="CG43" s="285" t="e">
        <f>'4-5_Prison and Probation 100K'!CG42/'4-5_Prison and Probation 100K'!BI42*100</f>
        <v>#VALUE!</v>
      </c>
      <c r="CH43" s="285" t="e">
        <f>'4-5_Prison and Probation 100K'!CH42/'4-5_Prison and Probation 100K'!BJ42*100</f>
        <v>#VALUE!</v>
      </c>
      <c r="CI43" s="285" t="e">
        <f>'4-5_Prison and Probation 100K'!CI42/'4-5_Prison and Probation 100K'!BK42*100</f>
        <v>#VALUE!</v>
      </c>
      <c r="CJ43" s="346" t="e">
        <f t="shared" si="7"/>
        <v>#VALUE!</v>
      </c>
      <c r="CK43" s="288" t="s">
        <v>3336</v>
      </c>
      <c r="CL43" s="285" t="e">
        <f>'4-5_Prison and Probation 100K'!CL42/'4-5_Prison and Probation 100K'!CD42*100</f>
        <v>#VALUE!</v>
      </c>
      <c r="CM43" s="285" t="e">
        <f>'4-5_Prison and Probation 100K'!CM42/'4-5_Prison and Probation 100K'!CE42*100</f>
        <v>#VALUE!</v>
      </c>
      <c r="CN43" s="285" t="e">
        <f>'4-5_Prison and Probation 100K'!CN42/'4-5_Prison and Probation 100K'!CF42*100</f>
        <v>#VALUE!</v>
      </c>
      <c r="CO43" s="285" t="e">
        <f>'4-5_Prison and Probation 100K'!CO42/'4-5_Prison and Probation 100K'!CG42*100</f>
        <v>#VALUE!</v>
      </c>
      <c r="CP43" s="285" t="e">
        <f>'4-5_Prison and Probation 100K'!CP42/'4-5_Prison and Probation 100K'!CH42*100</f>
        <v>#VALUE!</v>
      </c>
      <c r="CQ43" s="285" t="e">
        <f>'4-5_Prison and Probation 100K'!CQ42/'4-5_Prison and Probation 100K'!CI42*100</f>
        <v>#VALUE!</v>
      </c>
      <c r="CR43" s="346" t="e">
        <f t="shared" si="8"/>
        <v>#VALUE!</v>
      </c>
      <c r="CS43" s="288" t="s">
        <v>3336</v>
      </c>
      <c r="CT43" s="285" t="e">
        <f>'4-5_Prison and Probation 100K'!CT42/'4-5_Prison and Probation 100K'!BF42*100</f>
        <v>#VALUE!</v>
      </c>
      <c r="CU43" s="285" t="e">
        <f>'4-5_Prison and Probation 100K'!CU42/'4-5_Prison and Probation 100K'!BG42*100</f>
        <v>#VALUE!</v>
      </c>
      <c r="CV43" s="285" t="e">
        <f>'4-5_Prison and Probation 100K'!CV42/'4-5_Prison and Probation 100K'!BH42*100</f>
        <v>#VALUE!</v>
      </c>
      <c r="CW43" s="285" t="e">
        <f>'4-5_Prison and Probation 100K'!CW42/'4-5_Prison and Probation 100K'!BI42*100</f>
        <v>#VALUE!</v>
      </c>
      <c r="CX43" s="285" t="e">
        <f>'4-5_Prison and Probation 100K'!CX42/'4-5_Prison and Probation 100K'!BJ42*100</f>
        <v>#VALUE!</v>
      </c>
      <c r="CY43" s="285" t="e">
        <f>'4-5_Prison and Probation 100K'!CY42/'4-5_Prison and Probation 100K'!BK42*100</f>
        <v>#VALUE!</v>
      </c>
      <c r="CZ43" s="346" t="e">
        <f t="shared" si="9"/>
        <v>#VALUE!</v>
      </c>
      <c r="DA43" s="288" t="s">
        <v>3336</v>
      </c>
      <c r="DB43" s="133">
        <f>'4-5_Prison and Probation'!DP42/C43*100</f>
        <v>102.07632976293016</v>
      </c>
      <c r="DC43" s="133">
        <f>'4-5_Prison and Probation'!DQ42/D43*100</f>
        <v>146.66515195208842</v>
      </c>
      <c r="DD43" s="133">
        <f>'4-5_Prison and Probation'!DR42/E43*100</f>
        <v>123.89116197787513</v>
      </c>
      <c r="DE43" s="133">
        <f>'4-5_Prison and Probation'!DS42/F43*100</f>
        <v>153.93783138385754</v>
      </c>
      <c r="DF43" s="133">
        <f>'4-5_Prison and Probation'!DT42/G43*100</f>
        <v>119.08144900472266</v>
      </c>
      <c r="DG43" s="133">
        <f>'4-5_Prison and Probation'!DU42/H43*100</f>
        <v>103.31785496683692</v>
      </c>
      <c r="DH43" s="346">
        <f t="shared" si="10"/>
        <v>1.2162713988543317</v>
      </c>
      <c r="DI43" s="288" t="s">
        <v>3336</v>
      </c>
      <c r="DJ43" s="285">
        <f>'4-5_Prison and Probation 100K'!DJ42/'4-5_Prison and Probation 100K'!DB42*100</f>
        <v>0.5714285714285714</v>
      </c>
      <c r="DK43" s="285">
        <f>'4-5_Prison and Probation 100K'!DK42/'4-5_Prison and Probation 100K'!DC42*100</f>
        <v>0.26481297583581598</v>
      </c>
      <c r="DL43" s="285">
        <f>'4-5_Prison and Probation 100K'!DL42/'4-5_Prison and Probation 100K'!DD42*100</f>
        <v>0.50880626223091985</v>
      </c>
      <c r="DM43" s="285">
        <f>'4-5_Prison and Probation 100K'!DM42/'4-5_Prison and Probation 100K'!DE42*100</f>
        <v>0.31446540880503149</v>
      </c>
      <c r="DN43" s="285">
        <f>'4-5_Prison and Probation 100K'!DN42/'4-5_Prison and Probation 100K'!DF42*100</f>
        <v>0.52759740259740262</v>
      </c>
      <c r="DO43" s="285">
        <f>'4-5_Prison and Probation 100K'!DO42/'4-5_Prison and Probation 100K'!DG42*100</f>
        <v>0.67757009345794383</v>
      </c>
      <c r="DP43" s="346">
        <f t="shared" si="11"/>
        <v>18.574766355140184</v>
      </c>
      <c r="DQ43" s="288" t="s">
        <v>3336</v>
      </c>
      <c r="DR43" s="285">
        <f>'4-5_Prison and Probation 100K'!DR42/'4-5_Prison and Probation 100K'!DJ42*100</f>
        <v>16.666666666666664</v>
      </c>
      <c r="DS43" s="285">
        <f>'4-5_Prison and Probation 100K'!DS42/'4-5_Prison and Probation 100K'!DK42*100</f>
        <v>0</v>
      </c>
      <c r="DT43" s="285">
        <f>'4-5_Prison and Probation 100K'!DT42/'4-5_Prison and Probation 100K'!DL42*100</f>
        <v>7.6923076923076925</v>
      </c>
      <c r="DU43" s="285">
        <f>'4-5_Prison and Probation 100K'!DU42/'4-5_Prison and Probation 100K'!DM42*100</f>
        <v>0</v>
      </c>
      <c r="DV43" s="285">
        <f>'4-5_Prison and Probation 100K'!DV42/'4-5_Prison and Probation 100K'!DN42*100</f>
        <v>7.6923076923076925</v>
      </c>
      <c r="DW43" s="285">
        <f>'4-5_Prison and Probation 100K'!DW42/'4-5_Prison and Probation 100K'!DO42*100</f>
        <v>10.344827586206897</v>
      </c>
      <c r="DX43" s="346">
        <f t="shared" si="12"/>
        <v>-37.931034482758605</v>
      </c>
      <c r="DY43" s="288" t="s">
        <v>3336</v>
      </c>
      <c r="DZ43" s="285" t="e">
        <f>'4-5_Prison and Probation 100K'!DZ42/'4-5_Prison and Probation 100K'!DR42*100</f>
        <v>#VALUE!</v>
      </c>
      <c r="EA43" s="285" t="e">
        <f>'4-5_Prison and Probation 100K'!EA42/'4-5_Prison and Probation 100K'!DS42*100</f>
        <v>#VALUE!</v>
      </c>
      <c r="EB43" s="285" t="e">
        <f>'4-5_Prison and Probation 100K'!EB42/'4-5_Prison and Probation 100K'!DT42*100</f>
        <v>#VALUE!</v>
      </c>
      <c r="EC43" s="285" t="e">
        <f>'4-5_Prison and Probation 100K'!EC42/'4-5_Prison and Probation 100K'!DU42*100</f>
        <v>#VALUE!</v>
      </c>
      <c r="ED43" s="285" t="e">
        <f>'4-5_Prison and Probation 100K'!ED42/'4-5_Prison and Probation 100K'!DV42*100</f>
        <v>#VALUE!</v>
      </c>
      <c r="EE43" s="285" t="e">
        <f>'4-5_Prison and Probation 100K'!EE42/'4-5_Prison and Probation 100K'!DW42*100</f>
        <v>#VALUE!</v>
      </c>
      <c r="EF43" s="346" t="e">
        <f t="shared" si="13"/>
        <v>#VALUE!</v>
      </c>
      <c r="EG43" s="288" t="s">
        <v>3336</v>
      </c>
      <c r="EH43" s="285">
        <f>'4-5_Prison and Probation 100K'!EH42/'4-5_Prison and Probation 100K'!DB42*100</f>
        <v>99.428571428571416</v>
      </c>
      <c r="EI43" s="285">
        <f>'4-5_Prison and Probation 100K'!EI42/'4-5_Prison and Probation 100K'!DC42*100</f>
        <v>99.735187024164176</v>
      </c>
      <c r="EJ43" s="285">
        <f>'4-5_Prison and Probation 100K'!EJ42/'4-5_Prison and Probation 100K'!DD42*100</f>
        <v>99.49119373776908</v>
      </c>
      <c r="EK43" s="285">
        <f>'4-5_Prison and Probation 100K'!EK42/'4-5_Prison and Probation 100K'!DE42*100</f>
        <v>99.68553459119498</v>
      </c>
      <c r="EL43" s="285">
        <f>'4-5_Prison and Probation 100K'!EL42/'4-5_Prison and Probation 100K'!DF42*100</f>
        <v>99.472402597402592</v>
      </c>
      <c r="EM43" s="285">
        <f>'4-5_Prison and Probation 100K'!EM42/'4-5_Prison and Probation 100K'!DG42*100</f>
        <v>99.322429906542055</v>
      </c>
      <c r="EN43" s="346">
        <f t="shared" si="14"/>
        <v>-0.10675153077664845</v>
      </c>
      <c r="EO43" s="288" t="s">
        <v>3336</v>
      </c>
      <c r="EP43" s="285">
        <f>'4-5_Prison and Probation 100K'!EP42/'4-5_Prison and Probation 100K'!EH42*100</f>
        <v>18.678160919540229</v>
      </c>
      <c r="EQ43" s="285">
        <f>'4-5_Prison and Probation 100K'!EQ42/'4-5_Prison and Probation 100K'!EI42*100</f>
        <v>27.381347494191839</v>
      </c>
      <c r="ER43" s="285">
        <f>'4-5_Prison and Probation 100K'!ER42/'4-5_Prison and Probation 100K'!EJ42*100</f>
        <v>36.821400472069236</v>
      </c>
      <c r="ES43" s="285">
        <f>'4-5_Prison and Probation 100K'!ES42/'4-5_Prison and Probation 100K'!EK42*100</f>
        <v>24.574132492113566</v>
      </c>
      <c r="ET43" s="285">
        <f>'4-5_Prison and Probation 100K'!ET42/'4-5_Prison and Probation 100K'!EL42*100</f>
        <v>20.35903712770298</v>
      </c>
      <c r="EU43" s="285">
        <f>'4-5_Prison and Probation 100K'!EU42/'4-5_Prison and Probation 100K'!EM42*100</f>
        <v>15.666901905434019</v>
      </c>
      <c r="EV43" s="346">
        <f t="shared" si="15"/>
        <v>-16.121817490907091</v>
      </c>
      <c r="EW43" s="288" t="s">
        <v>3336</v>
      </c>
      <c r="EX43" s="285">
        <f>'4-5_Prison and Probation 100K'!EX42/'4-5_Prison and Probation 100K'!EH42*100</f>
        <v>81.178160919540232</v>
      </c>
      <c r="EY43" s="285">
        <f>'4-5_Prison and Probation 100K'!EY42/'4-5_Prison and Probation 100K'!EI42*100</f>
        <v>72.120809824095588</v>
      </c>
      <c r="EZ43" s="285">
        <f>'4-5_Prison and Probation 100K'!EZ42/'4-5_Prison and Probation 100K'!EJ42*100</f>
        <v>63.099921321793865</v>
      </c>
      <c r="FA43" s="285">
        <f>'4-5_Prison and Probation 100K'!FA42/'4-5_Prison and Probation 100K'!EK42*100</f>
        <v>75.331230283911665</v>
      </c>
      <c r="FB43" s="285">
        <f>'4-5_Prison and Probation 100K'!FB42/'4-5_Prison and Probation 100K'!EL42*100</f>
        <v>77.845777233782115</v>
      </c>
      <c r="FC43" s="285">
        <f>'4-5_Prison and Probation 100K'!FC42/'4-5_Prison and Probation 100K'!EM42*100</f>
        <v>81.98071042107739</v>
      </c>
      <c r="FD43" s="346">
        <f t="shared" si="16"/>
        <v>0.98862735056611939</v>
      </c>
      <c r="FE43" s="288" t="s">
        <v>3336</v>
      </c>
      <c r="FF43" s="285" t="e">
        <f>'4-5_Prison and Probation 100K'!FF42/'4-5_Prison and Probation 100K'!EH42*100</f>
        <v>#VALUE!</v>
      </c>
      <c r="FG43" s="285" t="e">
        <f>'4-5_Prison and Probation 100K'!FG42/'4-5_Prison and Probation 100K'!EI42*100</f>
        <v>#VALUE!</v>
      </c>
      <c r="FH43" s="285" t="e">
        <f>'4-5_Prison and Probation 100K'!FH42/'4-5_Prison and Probation 100K'!EJ42*100</f>
        <v>#VALUE!</v>
      </c>
      <c r="FI43" s="285" t="e">
        <f>'4-5_Prison and Probation 100K'!FI42/'4-5_Prison and Probation 100K'!EK42*100</f>
        <v>#VALUE!</v>
      </c>
      <c r="FJ43" s="285" t="e">
        <f>'4-5_Prison and Probation 100K'!FJ42/'4-5_Prison and Probation 100K'!EL42*100</f>
        <v>#VALUE!</v>
      </c>
      <c r="FK43" s="285" t="e">
        <f>'4-5_Prison and Probation 100K'!FK42/'4-5_Prison and Probation 100K'!EM42*100</f>
        <v>#VALUE!</v>
      </c>
      <c r="FL43" s="346" t="e">
        <f t="shared" si="17"/>
        <v>#VALUE!</v>
      </c>
      <c r="FM43" s="288" t="s">
        <v>3336</v>
      </c>
      <c r="FN43" s="285" t="e">
        <f>'4-5_Prison and Probation 100K'!FN42/'4-5_Prison and Probation 100K'!FF42*100</f>
        <v>#VALUE!</v>
      </c>
      <c r="FO43" s="285" t="e">
        <f>'4-5_Prison and Probation 100K'!FO42/'4-5_Prison and Probation 100K'!FG42*100</f>
        <v>#VALUE!</v>
      </c>
      <c r="FP43" s="285" t="e">
        <f>'4-5_Prison and Probation 100K'!FP42/'4-5_Prison and Probation 100K'!FH42*100</f>
        <v>#VALUE!</v>
      </c>
      <c r="FQ43" s="285" t="e">
        <f>'4-5_Prison and Probation 100K'!FQ42/'4-5_Prison and Probation 100K'!FI42*100</f>
        <v>#VALUE!</v>
      </c>
      <c r="FR43" s="285" t="e">
        <f>'4-5_Prison and Probation 100K'!FR42/'4-5_Prison and Probation 100K'!FJ42*100</f>
        <v>#VALUE!</v>
      </c>
      <c r="FS43" s="285" t="e">
        <f>'4-5_Prison and Probation 100K'!FS42/'4-5_Prison and Probation 100K'!FK42*100</f>
        <v>#VALUE!</v>
      </c>
      <c r="FT43" s="346" t="e">
        <f t="shared" si="18"/>
        <v>#VALUE!</v>
      </c>
      <c r="FU43" s="288" t="s">
        <v>3336</v>
      </c>
      <c r="FV43" s="285">
        <f>'4-5_Prison and Probation 100K'!FV42/'4-5_Prison and Probation 100K'!EH42*100</f>
        <v>0.14367816091954022</v>
      </c>
      <c r="FW43" s="285">
        <f>'4-5_Prison and Probation 100K'!FW42/'4-5_Prison and Probation 100K'!EI42*100</f>
        <v>0.49784268171257889</v>
      </c>
      <c r="FX43" s="285">
        <f>'4-5_Prison and Probation 100K'!FX42/'4-5_Prison and Probation 100K'!EJ42*100</f>
        <v>7.8678206136900089E-2</v>
      </c>
      <c r="FY43" s="285">
        <f>'4-5_Prison and Probation 100K'!FY42/'4-5_Prison and Probation 100K'!EK42*100</f>
        <v>9.4637223974763401E-2</v>
      </c>
      <c r="FZ43" s="285">
        <f>'4-5_Prison and Probation 100K'!FZ42/'4-5_Prison and Probation 100K'!EL42*100</f>
        <v>1.2239902080783354</v>
      </c>
      <c r="GA43" s="285">
        <f>'4-5_Prison and Probation 100K'!GA42/'4-5_Prison and Probation 100K'!EM42*100</f>
        <v>0.7057163020465772</v>
      </c>
      <c r="GB43" s="346">
        <f t="shared" si="19"/>
        <v>391.1785462244178</v>
      </c>
      <c r="GC43" s="288" t="s">
        <v>3336</v>
      </c>
      <c r="GE43" s="133">
        <f>'4-5_Prison and Probation'!HA42/'4-5_Prison and Probation 100K'!$G42*100</f>
        <v>151.07492272271227</v>
      </c>
      <c r="GF43" s="285" t="e">
        <f>'4-5_Prison and Probation 100K'!GF42/'4-5_Prison and Probation 100K'!GE42*100</f>
        <v>#VALUE!</v>
      </c>
      <c r="GG43" s="285" t="e">
        <f>'4-5_Prison and Probation 100K'!GG42/'4-5_Prison and Probation 100K'!GE42*100</f>
        <v>#VALUE!</v>
      </c>
      <c r="GH43" s="285" t="e">
        <f>'4-5_Prison and Probation 100K'!GH42/'4-5_Prison and Probation 100K'!GE42*100</f>
        <v>#VALUE!</v>
      </c>
      <c r="GI43" s="285" t="e">
        <f>'4-5_Prison and Probation 100K'!GI42/'4-5_Prison and Probation 100K'!GH42*100</f>
        <v>#VALUE!</v>
      </c>
      <c r="GJ43" s="288" t="s">
        <v>3336</v>
      </c>
      <c r="GK43" s="133" t="e">
        <f>'4-5_Prison and Probation'!HG42/'4-5_Prison and Probation 100K'!$G42*100</f>
        <v>#VALUE!</v>
      </c>
      <c r="GL43" s="285" t="e">
        <f>'4-5_Prison and Probation 100K'!GL42/'4-5_Prison and Probation 100K'!GK42*100</f>
        <v>#VALUE!</v>
      </c>
      <c r="GM43" s="285" t="e">
        <f>'4-5_Prison and Probation 100K'!GM42/'4-5_Prison and Probation 100K'!GK42*100</f>
        <v>#VALUE!</v>
      </c>
      <c r="GN43" s="285" t="e">
        <f>'4-5_Prison and Probation 100K'!GN42/'4-5_Prison and Probation 100K'!GK42*100</f>
        <v>#VALUE!</v>
      </c>
      <c r="GO43" s="285" t="e">
        <f>'4-5_Prison and Probation 100K'!GO42/'4-5_Prison and Probation 100K'!GN42*100</f>
        <v>#VALUE!</v>
      </c>
      <c r="GP43" s="288" t="s">
        <v>3336</v>
      </c>
      <c r="GQ43" s="133">
        <f>'4-5_Prison and Probation'!HM42/'4-5_Prison and Probation 100K'!$G42*100</f>
        <v>13.725296882037838</v>
      </c>
      <c r="GR43" s="285" t="e">
        <f>'4-5_Prison and Probation 100K'!GR42/'4-5_Prison and Probation 100K'!GQ42*100</f>
        <v>#VALUE!</v>
      </c>
      <c r="GS43" s="285" t="e">
        <f>'4-5_Prison and Probation 100K'!GS42/'4-5_Prison and Probation 100K'!GQ42*100</f>
        <v>#VALUE!</v>
      </c>
      <c r="GT43" s="285" t="e">
        <f>'4-5_Prison and Probation 100K'!GT42/'4-5_Prison and Probation 100K'!GQ42*100</f>
        <v>#VALUE!</v>
      </c>
      <c r="GU43" s="285" t="e">
        <f>'4-5_Prison and Probation 100K'!GU42/'4-5_Prison and Probation 100K'!GT42*100</f>
        <v>#VALUE!</v>
      </c>
      <c r="GV43" s="288" t="s">
        <v>3336</v>
      </c>
      <c r="GW43" s="133">
        <f>'4-5_Prison and Probation'!HS42/'4-5_Prison and Probation 100K'!$G42*100</f>
        <v>5.9444067482065286</v>
      </c>
      <c r="GX43" s="285" t="e">
        <f>'4-5_Prison and Probation 100K'!GX42/'4-5_Prison and Probation 100K'!GW42*100</f>
        <v>#VALUE!</v>
      </c>
      <c r="GY43" s="285" t="e">
        <f>'4-5_Prison and Probation 100K'!GY42/'4-5_Prison and Probation 100K'!GW42*100</f>
        <v>#VALUE!</v>
      </c>
      <c r="GZ43" s="285" t="e">
        <f>'4-5_Prison and Probation 100K'!GZ42/'4-5_Prison and Probation 100K'!GW42*100</f>
        <v>#VALUE!</v>
      </c>
      <c r="HA43" s="285" t="e">
        <f>'4-5_Prison and Probation 100K'!HA42/'4-5_Prison and Probation 100K'!GZ42*100</f>
        <v>#VALUE!</v>
      </c>
      <c r="HB43" s="288" t="s">
        <v>3336</v>
      </c>
      <c r="HC43" s="133" t="e">
        <f>'4-5_Prison and Probation'!HY42/'4-5_Prison and Probation 100K'!$G42*100</f>
        <v>#VALUE!</v>
      </c>
      <c r="HD43" s="285" t="e">
        <f>'4-5_Prison and Probation 100K'!HD42/'4-5_Prison and Probation 100K'!HC42*100</f>
        <v>#VALUE!</v>
      </c>
      <c r="HE43" s="285" t="e">
        <f>'4-5_Prison and Probation 100K'!HE42/'4-5_Prison and Probation 100K'!HC42*100</f>
        <v>#VALUE!</v>
      </c>
      <c r="HF43" s="285" t="e">
        <f>'4-5_Prison and Probation 100K'!HF42/'4-5_Prison and Probation 100K'!HC42*100</f>
        <v>#VALUE!</v>
      </c>
      <c r="HG43" s="285" t="e">
        <f>'4-5_Prison and Probation 100K'!HG42/'4-5_Prison and Probation 100K'!HF42*100</f>
        <v>#VALUE!</v>
      </c>
      <c r="HH43" s="288" t="s">
        <v>3336</v>
      </c>
      <c r="HI43" s="133" t="e">
        <f>'4-5_Prison and Probation'!IE42/'4-5_Prison and Probation 100K'!$G42*100</f>
        <v>#VALUE!</v>
      </c>
      <c r="HJ43" s="285" t="e">
        <f>'4-5_Prison and Probation 100K'!HJ42/'4-5_Prison and Probation 100K'!HI42*100</f>
        <v>#VALUE!</v>
      </c>
      <c r="HK43" s="285" t="e">
        <f>'4-5_Prison and Probation 100K'!HK42/'4-5_Prison and Probation 100K'!HI42*100</f>
        <v>#VALUE!</v>
      </c>
      <c r="HL43" s="285" t="e">
        <f>'4-5_Prison and Probation 100K'!HL42/'4-5_Prison and Probation 100K'!HI42*100</f>
        <v>#VALUE!</v>
      </c>
      <c r="HM43" s="285" t="e">
        <f>'4-5_Prison and Probation 100K'!HM42/'4-5_Prison and Probation 100K'!HL42*100</f>
        <v>#VALUE!</v>
      </c>
      <c r="HN43" s="288" t="s">
        <v>3336</v>
      </c>
      <c r="HO43" s="133">
        <f>'4-5_Prison and Probation'!IK42/'4-5_Prison and Probation 100K'!$G42*100</f>
        <v>1.981468916068843</v>
      </c>
      <c r="HP43" s="285" t="e">
        <f>'4-5_Prison and Probation 100K'!HP42/'4-5_Prison and Probation 100K'!HO42*100</f>
        <v>#VALUE!</v>
      </c>
      <c r="HQ43" s="285" t="e">
        <f>'4-5_Prison and Probation 100K'!HQ42/'4-5_Prison and Probation 100K'!HO42*100</f>
        <v>#VALUE!</v>
      </c>
      <c r="HR43" s="285" t="e">
        <f>'4-5_Prison and Probation 100K'!HR42/'4-5_Prison and Probation 100K'!HO42*100</f>
        <v>#VALUE!</v>
      </c>
      <c r="HS43" s="285" t="e">
        <f>'4-5_Prison and Probation 100K'!HS42/'4-5_Prison and Probation 100K'!HR42*100</f>
        <v>#VALUE!</v>
      </c>
      <c r="HT43" s="288" t="s">
        <v>3336</v>
      </c>
      <c r="HU43" s="133" t="e">
        <f>'4-5_Prison and Probation'!IQ42/'4-5_Prison and Probation 100K'!$G42*100</f>
        <v>#VALUE!</v>
      </c>
      <c r="HV43" s="285" t="e">
        <f>'4-5_Prison and Probation 100K'!HV42/'4-5_Prison and Probation 100K'!HU42*100</f>
        <v>#VALUE!</v>
      </c>
      <c r="HW43" s="285" t="e">
        <f>'4-5_Prison and Probation 100K'!HW42/'4-5_Prison and Probation 100K'!HU42*100</f>
        <v>#VALUE!</v>
      </c>
      <c r="HX43" s="285" t="e">
        <f>'4-5_Prison and Probation 100K'!HX42/'4-5_Prison and Probation 100K'!HU42*100</f>
        <v>#VALUE!</v>
      </c>
      <c r="HY43" s="285" t="e">
        <f>'4-5_Prison and Probation 100K'!HY42/'4-5_Prison and Probation 100K'!HX42*100</f>
        <v>#VALUE!</v>
      </c>
      <c r="HZ43" s="288" t="s">
        <v>3336</v>
      </c>
      <c r="IA43" s="133">
        <f>'4-5_Prison and Probation'!IW42/'4-5_Prison and Probation 100K'!$G42*100</f>
        <v>34.69987028627876</v>
      </c>
      <c r="IB43" s="285" t="e">
        <f>'4-5_Prison and Probation 100K'!IB42/'4-5_Prison and Probation 100K'!IA42*100</f>
        <v>#VALUE!</v>
      </c>
      <c r="IC43" s="285" t="e">
        <f>'4-5_Prison and Probation 100K'!IC42/'4-5_Prison and Probation 100K'!IA42*100</f>
        <v>#VALUE!</v>
      </c>
      <c r="ID43" s="285" t="e">
        <f>'4-5_Prison and Probation 100K'!ID42/'4-5_Prison and Probation 100K'!IA42*100</f>
        <v>#VALUE!</v>
      </c>
      <c r="IE43" s="285" t="e">
        <f>'4-5_Prison and Probation 100K'!IE42/'4-5_Prison and Probation 100K'!ID42*100</f>
        <v>#VALUE!</v>
      </c>
      <c r="IF43" s="288" t="s">
        <v>3336</v>
      </c>
      <c r="IG43" s="133">
        <f>'4-5_Prison and Probation'!JC42/'4-5_Prison and Probation 100K'!$G42*100</f>
        <v>23.052699340605805</v>
      </c>
      <c r="IH43" s="285" t="e">
        <f>'4-5_Prison and Probation 100K'!IH42/'4-5_Prison and Probation 100K'!IG42*100</f>
        <v>#VALUE!</v>
      </c>
      <c r="II43" s="285" t="e">
        <f>'4-5_Prison and Probation 100K'!II42/'4-5_Prison and Probation 100K'!IG42*100</f>
        <v>#VALUE!</v>
      </c>
      <c r="IJ43" s="285" t="e">
        <f>'4-5_Prison and Probation 100K'!IJ42/'4-5_Prison and Probation 100K'!IG42*100</f>
        <v>#VALUE!</v>
      </c>
      <c r="IK43" s="285" t="e">
        <f>'4-5_Prison and Probation 100K'!IK42/'4-5_Prison and Probation 100K'!IJ42*100</f>
        <v>#VALUE!</v>
      </c>
      <c r="IL43" s="288" t="s">
        <v>3336</v>
      </c>
      <c r="IM43" s="133" t="e">
        <f>'4-5_Prison and Probation'!JI42/'4-5_Prison and Probation 100K'!$G42*100</f>
        <v>#VALUE!</v>
      </c>
      <c r="IN43" s="285" t="e">
        <f>'4-5_Prison and Probation 100K'!IN42/'4-5_Prison and Probation 100K'!IM42*100</f>
        <v>#VALUE!</v>
      </c>
      <c r="IO43" s="285" t="e">
        <f>'4-5_Prison and Probation 100K'!IO42/'4-5_Prison and Probation 100K'!IM42*100</f>
        <v>#VALUE!</v>
      </c>
      <c r="IP43" s="285" t="e">
        <f>'4-5_Prison and Probation 100K'!IP42/'4-5_Prison and Probation 100K'!IM42*100</f>
        <v>#VALUE!</v>
      </c>
      <c r="IQ43" s="285" t="e">
        <f>'4-5_Prison and Probation 100K'!IQ42/'4-5_Prison and Probation 100K'!IP42*100</f>
        <v>#VALUE!</v>
      </c>
      <c r="IR43" s="288" t="s">
        <v>3336</v>
      </c>
      <c r="IS43" s="133">
        <f>'4-5_Prison and Probation'!JO42/'4-5_Prison and Probation 100K'!$G42*100</f>
        <v>26.290709520523187</v>
      </c>
      <c r="IT43" s="285" t="e">
        <f>'4-5_Prison and Probation 100K'!IT42/'4-5_Prison and Probation 100K'!IS42*100</f>
        <v>#VALUE!</v>
      </c>
      <c r="IU43" s="285" t="e">
        <f>'4-5_Prison and Probation 100K'!IU42/'4-5_Prison and Probation 100K'!IS42*100</f>
        <v>#VALUE!</v>
      </c>
      <c r="IV43" s="285" t="e">
        <f>'4-5_Prison and Probation 100K'!IV42/'4-5_Prison and Probation 100K'!IS42*100</f>
        <v>#VALUE!</v>
      </c>
      <c r="IW43" s="285" t="e">
        <f>'4-5_Prison and Probation 100K'!IW42/'4-5_Prison and Probation 100K'!IV42*100</f>
        <v>#VALUE!</v>
      </c>
      <c r="IX43" s="381" t="s">
        <v>3336</v>
      </c>
      <c r="IY43" s="133">
        <f>'4-5_Prison and Probation'!KO42/'4-5_Prison and Probation 100K'!H42*100</f>
        <v>41.230583243775101</v>
      </c>
      <c r="IZ43" s="285">
        <f>'4-5_Prison and Probation'!AO42/'4-5_Prison and Probation'!KO42</f>
        <v>3.9215456674473068</v>
      </c>
      <c r="JA43" s="133">
        <f>'4-5_Prison and Probation 100K'!IZ42/'4-5_Prison and Probation 100K'!IY42*100</f>
        <v>100</v>
      </c>
      <c r="JB43" s="133" t="e">
        <f>'4-5_Prison and Probation 100K'!JA42/'4-5_Prison and Probation 100K'!IY42*100</f>
        <v>#VALUE!</v>
      </c>
      <c r="JC43" s="288" t="s">
        <v>3336</v>
      </c>
      <c r="JD43" s="285">
        <f>'4-5_Prison and Probation 100K'!JC42/'4-5_Prison and Probation 100K'!IY42*100</f>
        <v>2.9274004683840751</v>
      </c>
      <c r="JE43" s="285" t="e">
        <f>'4-5_Prison and Probation 100K'!JD42/'4-5_Prison and Probation 100K'!IY42*100</f>
        <v>#VALUE!</v>
      </c>
      <c r="JF43" s="285">
        <f>'4-5_Prison and Probation 100K'!JE42/'4-5_Prison and Probation 100K'!JC42*100</f>
        <v>100</v>
      </c>
      <c r="JG43" s="285" t="e">
        <f>'4-5_Prison and Probation 100K'!JF42/'4-5_Prison and Probation 100K'!JD42*100</f>
        <v>#VALUE!</v>
      </c>
      <c r="JH43" s="285" t="e">
        <f>'4-5_Prison and Probation 100K'!JG42/'4-5_Prison and Probation 100K'!JC42*100</f>
        <v>#VALUE!</v>
      </c>
      <c r="JI43" s="285" t="e">
        <f>'4-5_Prison and Probation 100K'!JH42/'4-5_Prison and Probation 100K'!JD42*100</f>
        <v>#VALUE!</v>
      </c>
      <c r="JJ43" s="285" t="e">
        <f>'4-5_Prison and Probation 100K'!JI42/'4-5_Prison and Probation 100K'!JC42*100</f>
        <v>#VALUE!</v>
      </c>
      <c r="JK43" s="285" t="e">
        <f>'4-5_Prison and Probation 100K'!JJ42/'4-5_Prison and Probation 100K'!JD42*100</f>
        <v>#VALUE!</v>
      </c>
      <c r="JL43" s="285">
        <f>'4-5_Prison and Probation 100K'!JK42/'4-5_Prison and Probation 100K'!IZ42*100</f>
        <v>97.072599531615936</v>
      </c>
      <c r="JM43" s="285" t="e">
        <f>'4-5_Prison and Probation 100K'!JL42/'4-5_Prison and Probation 100K'!JA42*100</f>
        <v>#VALUE!</v>
      </c>
      <c r="JN43" s="288" t="s">
        <v>3336</v>
      </c>
      <c r="JO43" s="285">
        <f>'4-5_Prison and Probation 100K'!JN42/'4-5_Prison and Probation 100K'!JK42*100</f>
        <v>4.2219541616405305</v>
      </c>
      <c r="JP43" s="285" t="e">
        <f>'4-5_Prison and Probation 100K'!JO42/'4-5_Prison and Probation 100K'!JL42</f>
        <v>#VALUE!</v>
      </c>
      <c r="JQ43" s="285">
        <f>'4-5_Prison and Probation 100K'!JP42/'4-5_Prison and Probation 100K'!JK42*100</f>
        <v>19.179734620024124</v>
      </c>
      <c r="JR43" s="285" t="e">
        <f>'4-5_Prison and Probation 100K'!JQ42/'4-5_Prison and Probation 100K'!JL42*100</f>
        <v>#VALUE!</v>
      </c>
      <c r="JS43" s="285">
        <f>'4-5_Prison and Probation 100K'!JR42/'4-5_Prison and Probation 100K'!JK42*100</f>
        <v>46.320868516284683</v>
      </c>
      <c r="JT43" s="285" t="e">
        <f>'4-5_Prison and Probation 100K'!JS42/'4-5_Prison and Probation 100K'!JL42*100</f>
        <v>#VALUE!</v>
      </c>
      <c r="JU43" s="288" t="s">
        <v>3336</v>
      </c>
      <c r="JV43" s="285">
        <f>'4-5_Prison and Probation 100K'!JU42/'4-5_Prison and Probation 100K'!JK42*100</f>
        <v>2.171290711700844</v>
      </c>
      <c r="JW43" s="285" t="e">
        <f>'4-5_Prison and Probation 100K'!JV42/'4-5_Prison and Probation 100K'!JL42*100</f>
        <v>#VALUE!</v>
      </c>
      <c r="JX43" s="285">
        <f>'4-5_Prison and Probation 100K'!JW42/'4-5_Prison and Probation 100K'!JK42*100</f>
        <v>4.101326899879373</v>
      </c>
      <c r="JY43" s="285" t="e">
        <f>'4-5_Prison and Probation 100K'!JX42/'4-5_Prison and Probation 100K'!JL42*100</f>
        <v>#VALUE!</v>
      </c>
      <c r="JZ43" s="285">
        <f>'4-5_Prison and Probation 100K'!JY42/'4-5_Prison and Probation 100K'!JK42*100</f>
        <v>4.8250904704463204</v>
      </c>
      <c r="KA43" s="285" t="e">
        <f>'4-5_Prison and Probation 100K'!JZ42/'4-5_Prison and Probation 100K'!JL42*100</f>
        <v>#VALUE!</v>
      </c>
      <c r="KB43" s="288" t="s">
        <v>3336</v>
      </c>
      <c r="KC43" s="285">
        <f>'4-5_Prison and Probation 100K'!KB42/'4-5_Prison and Probation 100K'!JK42*100</f>
        <v>1.8094089264173705</v>
      </c>
      <c r="KD43" s="285" t="e">
        <f>'4-5_Prison and Probation 100K'!KC42/'4-5_Prison and Probation 100K'!JL42*100</f>
        <v>#VALUE!</v>
      </c>
      <c r="KE43" s="285">
        <f>'4-5_Prison and Probation 100K'!KD42/'4-5_Prison and Probation 100K'!JK42*100</f>
        <v>17.370325693606752</v>
      </c>
      <c r="KF43" s="285" t="e">
        <f>'4-5_Prison and Probation 100K'!KE42/'4-5_Prison and Probation 100K'!JL42*100</f>
        <v>#VALUE!</v>
      </c>
      <c r="KG43" s="288" t="s">
        <v>3336</v>
      </c>
      <c r="KH43" s="285" t="e">
        <f>'4-5_Prison and Probation 100K'!KG42</f>
        <v>#VALUE!</v>
      </c>
      <c r="KI43" s="285" t="e">
        <f>'4-5_Prison and Probation 100K'!KH42/'4-5_Prison and Probation 100K'!KG42*100</f>
        <v>#VALUE!</v>
      </c>
      <c r="KJ43" s="285" t="e">
        <f>'4-5_Prison and Probation 100K'!KI42/'4-5_Prison and Probation 100K'!KG42*100</f>
        <v>#VALUE!</v>
      </c>
      <c r="KK43" s="285" t="e">
        <f>'4-5_Prison and Probation 100K'!KJ42/'4-5_Prison and Probation 100K'!KG42*100</f>
        <v>#VALUE!</v>
      </c>
      <c r="KL43" s="285" t="e">
        <f>'4-5_Prison and Probation 100K'!KK42/'4-5_Prison and Probation 100K'!KJ42*100</f>
        <v>#VALUE!</v>
      </c>
      <c r="KM43" s="288" t="s">
        <v>3336</v>
      </c>
      <c r="KN43" s="285" t="e">
        <f>'4-5_Prison and Probation'!OZ42/G43*100</f>
        <v>#VALUE!</v>
      </c>
      <c r="KO43" s="285" t="e">
        <f>'4-5_Prison and Probation 100K'!KN42/'4-5_Prison and Probation 100K'!KM42*100</f>
        <v>#VALUE!</v>
      </c>
      <c r="KP43" s="285" t="e">
        <f>'4-5_Prison and Probation 100K'!KO42/'4-5_Prison and Probation 100K'!KM42*100</f>
        <v>#VALUE!</v>
      </c>
      <c r="KQ43" s="285" t="e">
        <f>'4-5_Prison and Probation 100K'!KP42/'4-5_Prison and Probation 100K'!KM42*100</f>
        <v>#VALUE!</v>
      </c>
      <c r="KR43" s="285" t="e">
        <f>'4-5_Prison and Probation 100K'!KQ42/'4-5_Prison and Probation 100K'!KP42*100</f>
        <v>#VALUE!</v>
      </c>
      <c r="KS43" s="288" t="s">
        <v>3336</v>
      </c>
      <c r="KT43" s="285" t="e">
        <f>'4-5_Prison and Probation'!PF42/G43*100</f>
        <v>#VALUE!</v>
      </c>
      <c r="KU43" s="285" t="e">
        <f>'4-5_Prison and Probation'!PG42/'4-5_Prison and Probation'!PF42*100</f>
        <v>#VALUE!</v>
      </c>
      <c r="KV43" s="285" t="e">
        <f>'4-5_Prison and Probation'!PH42/'4-5_Prison and Probation'!PF42*100</f>
        <v>#VALUE!</v>
      </c>
      <c r="KW43" s="285" t="e">
        <f>'4-5_Prison and Probation'!PI42/'4-5_Prison and Probation'!PF42*100</f>
        <v>#VALUE!</v>
      </c>
      <c r="KX43" s="285" t="e">
        <f>'4-5_Prison and Probation'!PJ42/'4-5_Prison and Probation'!PF42*100</f>
        <v>#VALUE!</v>
      </c>
      <c r="KY43" s="285" t="e">
        <f>'4-5_Prison and Probation'!PK42/'4-5_Prison and Probation'!PF42*100</f>
        <v>#VALUE!</v>
      </c>
      <c r="KZ43" s="285" t="e">
        <f>'4-5_Prison and Probation'!PL42/'4-5_Prison and Probation'!PF42*100</f>
        <v>#VALUE!</v>
      </c>
      <c r="LA43" s="288" t="s">
        <v>3336</v>
      </c>
      <c r="LB43" s="285" t="e">
        <f>'4-5_Prison and Probation'!PN42/G43*100</f>
        <v>#VALUE!</v>
      </c>
      <c r="LC43" s="285" t="e">
        <f>'4-5_Prison and Probation'!PO42/G43*100</f>
        <v>#VALUE!</v>
      </c>
      <c r="LD43" s="288" t="s">
        <v>3336</v>
      </c>
      <c r="LE43" s="285" t="e">
        <f>'4-5_Prison and Probation 100K'!LD42/'4-5_Prison and Probation 100K'!LA42*100</f>
        <v>#VALUE!</v>
      </c>
      <c r="LF43" s="285" t="e">
        <f>'4-5_Prison and Probation 100K'!LE42/'4-5_Prison and Probation 100K'!LB42*100</f>
        <v>#VALUE!</v>
      </c>
      <c r="LG43" s="285" t="e">
        <f>'4-5_Prison and Probation 100K'!LF42/'4-5_Prison and Probation 100K'!LA42*100</f>
        <v>#VALUE!</v>
      </c>
      <c r="LH43" s="285" t="e">
        <f>'4-5_Prison and Probation 100K'!LG42/'4-5_Prison and Probation 100K'!LB42*100</f>
        <v>#VALUE!</v>
      </c>
      <c r="LI43" s="285" t="e">
        <f>'4-5_Prison and Probation 100K'!LH42/'4-5_Prison and Probation 100K'!LA42*100</f>
        <v>#VALUE!</v>
      </c>
      <c r="LJ43" s="285" t="e">
        <f>'4-5_Prison and Probation 100K'!LI42/'4-5_Prison and Probation 100K'!LB42*100</f>
        <v>#VALUE!</v>
      </c>
      <c r="LK43" s="288" t="s">
        <v>3336</v>
      </c>
      <c r="LL43" s="285" t="e">
        <f>'4-5_Prison and Probation 100K'!LK42/'4-5_Prison and Probation 100K'!LA42*100</f>
        <v>#VALUE!</v>
      </c>
      <c r="LM43" s="285" t="e">
        <f>'4-5_Prison and Probation 100K'!LL42/'4-5_Prison and Probation 100K'!LB42*100</f>
        <v>#VALUE!</v>
      </c>
      <c r="LN43" s="285" t="e">
        <f>'4-5_Prison and Probation 100K'!LM42/'4-5_Prison and Probation 100K'!LA42*100</f>
        <v>#VALUE!</v>
      </c>
      <c r="LO43" s="285" t="e">
        <f>'4-5_Prison and Probation 100K'!LN42/'4-5_Prison and Probation 100K'!LB42*100</f>
        <v>#VALUE!</v>
      </c>
      <c r="LP43" s="285" t="e">
        <f>'4-5_Prison and Probation 100K'!LO42/'4-5_Prison and Probation 100K'!LA42*100</f>
        <v>#VALUE!</v>
      </c>
      <c r="LQ43" s="285" t="e">
        <f>'4-5_Prison and Probation 100K'!LP42/'4-5_Prison and Probation 100K'!LB42*100</f>
        <v>#VALUE!</v>
      </c>
      <c r="LR43" s="288" t="s">
        <v>3336</v>
      </c>
      <c r="LS43" s="285" t="e">
        <f>'4-5_Prison and Probation 100K'!LR42/'4-5_Prison and Probation 100K'!LA42*100</f>
        <v>#VALUE!</v>
      </c>
      <c r="LT43" s="285" t="e">
        <f>'4-5_Prison and Probation 100K'!LS42/'4-5_Prison and Probation 100K'!LB42*100</f>
        <v>#VALUE!</v>
      </c>
      <c r="LU43" s="285" t="e">
        <f>'4-5_Prison and Probation 100K'!LT42/'4-5_Prison and Probation 100K'!LA42*100</f>
        <v>#VALUE!</v>
      </c>
      <c r="LV43" s="285" t="e">
        <f>'4-5_Prison and Probation 100K'!LU42/'4-5_Prison and Probation 100K'!LB42*100</f>
        <v>#VALUE!</v>
      </c>
      <c r="LW43" s="285" t="e">
        <f>'4-5_Prison and Probation 100K'!LV42/'4-5_Prison and Probation 100K'!LA42*100</f>
        <v>#VALUE!</v>
      </c>
      <c r="LX43" s="285" t="e">
        <f>'4-5_Prison and Probation 100K'!LW42/'4-5_Prison and Probation 100K'!LB42*100</f>
        <v>#VALUE!</v>
      </c>
      <c r="LY43" s="288" t="s">
        <v>3336</v>
      </c>
      <c r="LZ43" s="285" t="e">
        <f>'4-5_Prison and Probation 100K'!LY42/'4-5_Prison and Probation 100K'!LA42*100</f>
        <v>#VALUE!</v>
      </c>
      <c r="MA43" s="285" t="e">
        <f>'4-5_Prison and Probation 100K'!LZ42/'4-5_Prison and Probation 100K'!LB42*100</f>
        <v>#VALUE!</v>
      </c>
      <c r="MB43" s="285" t="e">
        <f>'4-5_Prison and Probation 100K'!MA42/'4-5_Prison and Probation 100K'!LA42*100</f>
        <v>#VALUE!</v>
      </c>
      <c r="MC43" s="285" t="e">
        <f>'4-5_Prison and Probation 100K'!MB42/'4-5_Prison and Probation 100K'!LB42*100</f>
        <v>#VALUE!</v>
      </c>
      <c r="MD43" s="285" t="e">
        <f>'4-5_Prison and Probation 100K'!MC42/'4-5_Prison and Probation 100K'!LA42*100</f>
        <v>#VALUE!</v>
      </c>
      <c r="ME43" s="285" t="e">
        <f>'4-5_Prison and Probation 100K'!MD42/'4-5_Prison and Probation 100K'!LB42*100</f>
        <v>#VALUE!</v>
      </c>
      <c r="MF43" s="288" t="s">
        <v>3336</v>
      </c>
      <c r="MG43" s="285" t="e">
        <f>'4-5_Prison and Probation 100K'!MF42</f>
        <v>#VALUE!</v>
      </c>
      <c r="MH43" s="285" t="e">
        <f>'4-5_Prison and Probation 100K'!MG42/'4-5_Prison and Probation 100K'!MF42*100</f>
        <v>#VALUE!</v>
      </c>
      <c r="MI43" s="285" t="e">
        <f>'4-5_Prison and Probation 100K'!MH42/'4-5_Prison and Probation 100K'!MF42*100</f>
        <v>#VALUE!</v>
      </c>
      <c r="MJ43" s="285" t="e">
        <f>'4-5_Prison and Probation 100K'!MI42/'4-5_Prison and Probation 100K'!MF42*100</f>
        <v>#VALUE!</v>
      </c>
      <c r="MK43" s="285" t="e">
        <f>'4-5_Prison and Probation 100K'!MJ42/'4-5_Prison and Probation 100K'!MF42*100</f>
        <v>#VALUE!</v>
      </c>
      <c r="ML43" s="285" t="e">
        <f>'4-5_Prison and Probation 100K'!MK42/'4-5_Prison and Probation 100K'!MF42*100</f>
        <v>#VALUE!</v>
      </c>
      <c r="MM43" s="285" t="e">
        <f>'4-5_Prison and Probation 100K'!ML42/'4-5_Prison and Probation 100K'!MF42*100</f>
        <v>#VALUE!</v>
      </c>
      <c r="MN43" s="288" t="s">
        <v>3336</v>
      </c>
      <c r="MO43" s="285" t="e">
        <f>'4-5_Prison and Probation 100K'!MN42</f>
        <v>#VALUE!</v>
      </c>
      <c r="MP43" s="288" t="s">
        <v>3336</v>
      </c>
      <c r="MQ43" s="285" t="e">
        <f>'4-5_Prison and Probation 100K'!MP42/'4-5_Prison and Probation 100K'!MN42*100</f>
        <v>#VALUE!</v>
      </c>
      <c r="MR43" s="285" t="e">
        <f>'4-5_Prison and Probation 100K'!MQ42/'4-5_Prison and Probation 100K'!MN42*100</f>
        <v>#VALUE!</v>
      </c>
      <c r="MS43" s="285" t="e">
        <f>'4-5_Prison and Probation 100K'!MR42/'4-5_Prison and Probation 100K'!MN42*100</f>
        <v>#VALUE!</v>
      </c>
      <c r="MT43" s="285" t="e">
        <f>'4-5_Prison and Probation 100K'!MS42/'4-5_Prison and Probation 100K'!MN42*100</f>
        <v>#VALUE!</v>
      </c>
      <c r="MU43" s="288" t="s">
        <v>3336</v>
      </c>
      <c r="MV43" s="285" t="e">
        <f>'4-5_Prison and Probation 100K'!MU42/'4-5_Prison and Probation 100K'!MN42*100</f>
        <v>#VALUE!</v>
      </c>
      <c r="MW43" s="285" t="e">
        <f>'4-5_Prison and Probation 100K'!MV42/'4-5_Prison and Probation 100K'!MN42*100</f>
        <v>#VALUE!</v>
      </c>
      <c r="MX43" s="285" t="e">
        <f>'4-5_Prison and Probation 100K'!MW42/'4-5_Prison and Probation 100K'!MN42*100</f>
        <v>#VALUE!</v>
      </c>
      <c r="MY43" s="285" t="e">
        <f>'4-5_Prison and Probation 100K'!MX42/'4-5_Prison and Probation 100K'!MN42*100</f>
        <v>#VALUE!</v>
      </c>
      <c r="MZ43" s="288" t="s">
        <v>3336</v>
      </c>
      <c r="NA43" s="285" t="e">
        <f>'4-5_Prison and Probation 100K'!MZ42</f>
        <v>#VALUE!</v>
      </c>
      <c r="NB43" s="285" t="e">
        <f>'4-5_Prison and Probation 100K'!NA42/'4-5_Prison and Probation 100K'!MZ42*100</f>
        <v>#VALUE!</v>
      </c>
      <c r="NC43" s="285" t="e">
        <f>'4-5_Prison and Probation 100K'!NB42/'4-5_Prison and Probation 100K'!MZ42*100</f>
        <v>#VALUE!</v>
      </c>
      <c r="ND43" s="285" t="e">
        <f>'4-5_Prison and Probation 100K'!NC42/'4-5_Prison and Probation 100K'!MZ42*100</f>
        <v>#VALUE!</v>
      </c>
      <c r="NG43" s="133">
        <f t="shared" si="0"/>
        <v>151.07492272271227</v>
      </c>
      <c r="NH43" s="285" t="e">
        <f>'4-5_Prison and Probation'!HG42/'4-5_Prison and Probation'!$HA42*100</f>
        <v>#VALUE!</v>
      </c>
      <c r="NI43" s="285">
        <f>'4-5_Prison and Probation'!HM42/'4-5_Prison and Probation'!$HA42*100</f>
        <v>9.0850927703134996</v>
      </c>
      <c r="NJ43" s="285">
        <f>'4-5_Prison and Probation'!HS42/'4-5_Prison and Probation'!$HA42*100</f>
        <v>3.9347408829174668</v>
      </c>
      <c r="NK43" s="285" t="e">
        <f>'4-5_Prison and Probation'!HY42/'4-5_Prison and Probation'!$HA42*100</f>
        <v>#VALUE!</v>
      </c>
      <c r="NL43" s="285" t="e">
        <f>'4-5_Prison and Probation'!IE42/'4-5_Prison and Probation'!$HA42*100</f>
        <v>#VALUE!</v>
      </c>
      <c r="NM43" s="285">
        <f>'4-5_Prison and Probation'!IK42/'4-5_Prison and Probation'!$HA42*100</f>
        <v>1.3115802943058221</v>
      </c>
      <c r="NN43" s="285" t="e">
        <f>'4-5_Prison and Probation'!IQ42/'4-5_Prison and Probation'!$HA42*100</f>
        <v>#VALUE!</v>
      </c>
      <c r="NO43" s="285">
        <f>'4-5_Prison and Probation'!IW42/'4-5_Prison and Probation'!$HA42*100</f>
        <v>22.968650031989764</v>
      </c>
      <c r="NP43" s="285">
        <f>'4-5_Prison and Probation'!JC42/'4-5_Prison and Probation'!$HA42*100</f>
        <v>15.259117082533589</v>
      </c>
      <c r="NQ43" s="285" t="e">
        <f>'4-5_Prison and Probation'!JI42/'4-5_Prison and Probation'!$HA42*100</f>
        <v>#VALUE!</v>
      </c>
      <c r="NR43" s="285">
        <f>'4-5_Prison and Probation'!JO42/'4-5_Prison and Probation'!$HA42*100</f>
        <v>17.402431222008957</v>
      </c>
      <c r="NU43" s="285">
        <f>'4-5_Prison and Probation'!HA42/'4-5_Prison and Probation 100K'!$G42*100</f>
        <v>151.07492272271227</v>
      </c>
      <c r="NV43" s="285" t="e">
        <f>'4-5_Prison and Probation'!HG42/'4-5_Prison and Probation 100K'!$G42*100</f>
        <v>#VALUE!</v>
      </c>
      <c r="NW43" s="285">
        <f>'4-5_Prison and Probation'!HM42/'4-5_Prison and Probation 100K'!$G42*100</f>
        <v>13.725296882037838</v>
      </c>
      <c r="NX43" s="285">
        <f>'4-5_Prison and Probation'!HS42/'4-5_Prison and Probation 100K'!$G42*100</f>
        <v>5.9444067482065286</v>
      </c>
      <c r="NY43" s="285" t="e">
        <f>'4-5_Prison and Probation'!HY42/'4-5_Prison and Probation 100K'!$G42*100</f>
        <v>#VALUE!</v>
      </c>
      <c r="NZ43" s="285" t="e">
        <f>'4-5_Prison and Probation'!IE42/'4-5_Prison and Probation 100K'!$G42*100</f>
        <v>#VALUE!</v>
      </c>
      <c r="OA43" s="285">
        <f>'4-5_Prison and Probation'!IK42/'4-5_Prison and Probation 100K'!$G42*100</f>
        <v>1.981468916068843</v>
      </c>
      <c r="OB43" s="285" t="e">
        <f>'4-5_Prison and Probation'!IQ42/'4-5_Prison and Probation 100K'!$G42*100</f>
        <v>#VALUE!</v>
      </c>
      <c r="OC43" s="285">
        <f>'4-5_Prison and Probation'!IW42/'4-5_Prison and Probation 100K'!$G42*100</f>
        <v>34.69987028627876</v>
      </c>
      <c r="OD43" s="285">
        <f>'4-5_Prison and Probation'!JC42/'4-5_Prison and Probation 100K'!$G42*100</f>
        <v>23.052699340605805</v>
      </c>
      <c r="OE43" s="285" t="e">
        <f>'4-5_Prison and Probation'!JI42/'4-5_Prison and Probation 100K'!$G42*100</f>
        <v>#VALUE!</v>
      </c>
      <c r="OF43" s="285">
        <f>'4-5_Prison and Probation'!JO42/'4-5_Prison and Probation 100K'!$G42*100</f>
        <v>26.290709520523187</v>
      </c>
      <c r="OI43" s="133">
        <f>10000/'4-5_Prison and Probation'!$AJ42*'4-5_Prison and Probation'!DW42</f>
        <v>47.713717693836983</v>
      </c>
      <c r="OJ43" s="133">
        <f>10000/'4-5_Prison and Probation'!$AJ42*'4-5_Prison and Probation'!DX42</f>
        <v>31.809145129224653</v>
      </c>
      <c r="OK43" s="133">
        <f>10000/'4-5_Prison and Probation'!$AJ42*'4-5_Prison and Probation'!DY42</f>
        <v>51.689860834990064</v>
      </c>
      <c r="OL43" s="133">
        <f>10000/'4-5_Prison and Probation'!$AJ42*'4-5_Prison and Probation'!DZ42</f>
        <v>39.761431411530815</v>
      </c>
      <c r="OM43" s="133">
        <f>10000/'4-5_Prison and Probation'!$AJ42*'4-5_Prison and Probation'!EA42</f>
        <v>51.689860834990064</v>
      </c>
      <c r="ON43" s="133">
        <f>10000/'4-5_Prison and Probation'!$AJ42*'4-5_Prison and Probation'!EB42</f>
        <v>57.654075546719682</v>
      </c>
      <c r="OP43" s="133">
        <f>'4-5_Prison and Probation'!ED42/'4-5_Prison and Probation'!DW42*100</f>
        <v>16.666666666666664</v>
      </c>
      <c r="OQ43" s="133">
        <f>'4-5_Prison and Probation'!EE42/'4-5_Prison and Probation'!DX42*100</f>
        <v>0</v>
      </c>
      <c r="OR43" s="133">
        <f>'4-5_Prison and Probation'!EF42/'4-5_Prison and Probation'!DY42*100</f>
        <v>7.6923076923076925</v>
      </c>
      <c r="OS43" s="133">
        <f>'4-5_Prison and Probation'!EG42/'4-5_Prison and Probation'!DZ42*100</f>
        <v>0</v>
      </c>
      <c r="OT43" s="133">
        <f>'4-5_Prison and Probation'!EH42/'4-5_Prison and Probation'!EA42*100</f>
        <v>7.6923076923076925</v>
      </c>
      <c r="OU43" s="133">
        <f>'4-5_Prison and Probation'!EI42/'4-5_Prison and Probation'!EB42*100</f>
        <v>10.344827586206897</v>
      </c>
      <c r="OW43" s="133" t="e">
        <f>'4-5_Prison and Probation'!EK42/'4-5_Prison and Probation'!ED42*100</f>
        <v>#VALUE!</v>
      </c>
      <c r="OX43" s="133" t="e">
        <f>'4-5_Prison and Probation'!EL42/'4-5_Prison and Probation'!EE42*100</f>
        <v>#VALUE!</v>
      </c>
      <c r="OY43" s="133" t="e">
        <f>'4-5_Prison and Probation'!EM42/'4-5_Prison and Probation'!EF42*100</f>
        <v>#VALUE!</v>
      </c>
      <c r="OZ43" s="133" t="e">
        <f>'4-5_Prison and Probation'!EN42/'4-5_Prison and Probation'!EG42*100</f>
        <v>#VALUE!</v>
      </c>
      <c r="PA43" s="133" t="e">
        <f>'4-5_Prison and Probation'!EO42/'4-5_Prison and Probation'!EH42*100</f>
        <v>#VALUE!</v>
      </c>
      <c r="PB43" s="133" t="e">
        <f>'4-5_Prison and Probation'!EP42/'4-5_Prison and Probation'!EI42*100</f>
        <v>#VALUE!</v>
      </c>
      <c r="PC43" s="133"/>
      <c r="PF43" s="285">
        <f>'4-5_Prison and Probation'!$AO42/'4-5_Prison and Probation'!LF42</f>
        <v>21.062893081761008</v>
      </c>
      <c r="PG43" s="285">
        <f>'4-5_Prison and Probation'!$AO42/'4-5_Prison and Probation'!LH42</f>
        <v>8.7213541666666661</v>
      </c>
      <c r="PH43" s="285">
        <f>'4-5_Prison and Probation'!$AO42/'4-5_Prison and Probation'!LK42</f>
        <v>186.05555555555554</v>
      </c>
      <c r="PI43" s="285">
        <f>'4-5_Prison and Probation'!$AO42/'4-5_Prison and Probation'!LM42</f>
        <v>98.5</v>
      </c>
      <c r="PJ43" s="285">
        <f>'4-5_Prison and Probation'!$AO42/'4-5_Prison and Probation'!LO42</f>
        <v>83.724999999999994</v>
      </c>
      <c r="PK43" s="285">
        <f>'4-5_Prison and Probation'!$AO42/'4-5_Prison and Probation'!LR42</f>
        <v>223.26666666666668</v>
      </c>
      <c r="PO43" s="133">
        <f>'4-5_Prison and Probation'!KP42/'4-5_Prison and Probation 100K'!H42*100</f>
        <v>41.230583243775101</v>
      </c>
      <c r="PP43" s="133">
        <f>'4-5_Prison and Probation'!KS42/'4-5_Prison and Probation'!KP42*100</f>
        <v>2.9274004683840751</v>
      </c>
      <c r="PQ43" s="133">
        <f>'4-5_Prison and Probation'!LA42/'4-5_Prison and Probation'!KP42*100</f>
        <v>97.072599531615921</v>
      </c>
      <c r="PR43" s="133" t="e">
        <f>'4-5_Prison and Probation'!KQ42/'4-5_Prison and Probation 100K'!H42*100</f>
        <v>#VALUE!</v>
      </c>
      <c r="PS43" s="133" t="e">
        <f>'4-5_Prison and Probation'!KT42/'4-5_Prison and Probation'!KQ42*100</f>
        <v>#VALUE!</v>
      </c>
      <c r="PT43" s="133" t="e">
        <f>'4-5_Prison and Probation'!LB42/'4-5_Prison and Probation'!KQ42*100</f>
        <v>#VALUE!</v>
      </c>
      <c r="PX43" s="133" t="e">
        <f>'4-5_Prison and Probation'!LG42/'4-5_Prison and Probation'!$KQ42*100</f>
        <v>#VALUE!</v>
      </c>
      <c r="PY43" s="133" t="e">
        <f>'4-5_Prison and Probation'!LI42/'4-5_Prison and Probation'!$KQ42*100</f>
        <v>#VALUE!</v>
      </c>
      <c r="PZ43" s="133" t="e">
        <f>'4-5_Prison and Probation'!LL42/'4-5_Prison and Probation'!$KQ42*100</f>
        <v>#VALUE!</v>
      </c>
      <c r="QA43" s="133" t="e">
        <f>'4-5_Prison and Probation'!LN42/'4-5_Prison and Probation'!$KQ42*100</f>
        <v>#VALUE!</v>
      </c>
      <c r="QB43" s="133" t="e">
        <f>'4-5_Prison and Probation'!LP42/'4-5_Prison and Probation'!$KQ42*100</f>
        <v>#VALUE!</v>
      </c>
      <c r="QC43" s="133" t="e">
        <f>'4-5_Prison and Probation'!LS42/'4-5_Prison and Probation'!$KQ42*100</f>
        <v>#VALUE!</v>
      </c>
    </row>
    <row r="44" spans="1:445" ht="15" customHeight="1">
      <c r="A44" s="285">
        <v>42</v>
      </c>
      <c r="B44" s="292" t="s">
        <v>65</v>
      </c>
      <c r="C44" s="248">
        <v>73722.987999999998</v>
      </c>
      <c r="D44" s="248">
        <v>74724.269</v>
      </c>
      <c r="E44" s="248">
        <v>75627.384000000005</v>
      </c>
      <c r="F44" s="248">
        <v>76667.864000000001</v>
      </c>
      <c r="G44" s="248">
        <v>77695.903999999995</v>
      </c>
      <c r="H44" s="248">
        <v>78741.053</v>
      </c>
      <c r="I44" s="288" t="s">
        <v>3336</v>
      </c>
      <c r="J44" s="133">
        <f>'4-5_Prison and Probation 100K'!J43</f>
        <v>174.06375335736527</v>
      </c>
      <c r="K44" s="133">
        <f>'4-5_Prison and Probation 100K'!K43</f>
        <v>182.85625517460733</v>
      </c>
      <c r="L44" s="133">
        <f>'4-5_Prison and Probation 100K'!L43</f>
        <v>190.53680344146241</v>
      </c>
      <c r="M44" s="133">
        <f>'4-5_Prison and Probation 100K'!M43</f>
        <v>207.90327483233392</v>
      </c>
      <c r="N44" s="133">
        <f>'4-5_Prison and Probation 100K'!N43</f>
        <v>229.42908290249125</v>
      </c>
      <c r="O44" s="133">
        <f>'4-5_Prison and Probation 100K'!O43</f>
        <v>254.9203907649038</v>
      </c>
      <c r="P44" s="346">
        <f t="shared" si="1"/>
        <v>46.452311781151877</v>
      </c>
      <c r="Q44" s="288" t="s">
        <v>3336</v>
      </c>
      <c r="R44" s="133">
        <f>'4-5_Prison and Probation 100K'!R43/'4-5_Prison and Probation 100K'!J43*100</f>
        <v>27.755308786284829</v>
      </c>
      <c r="S44" s="133">
        <f>'4-5_Prison and Probation 100K'!S43/'4-5_Prison and Probation 100K'!K43*100</f>
        <v>22.864796030386863</v>
      </c>
      <c r="T44" s="133">
        <f>'4-5_Prison and Probation 100K'!T43/'4-5_Prison and Probation 100K'!L43*100</f>
        <v>19.506169412483171</v>
      </c>
      <c r="U44" s="133">
        <f>'4-5_Prison and Probation 100K'!U43/'4-5_Prison and Probation 100K'!M43*100</f>
        <v>13.93205558518147</v>
      </c>
      <c r="V44" s="133">
        <f>'4-5_Prison and Probation 100K'!V43/'4-5_Prison and Probation 100K'!N43*100</f>
        <v>14.545291349007334</v>
      </c>
      <c r="W44" s="133">
        <f>'4-5_Prison and Probation 100K'!W43/'4-5_Prison and Probation 100K'!O43*100</f>
        <v>36.188953155280551</v>
      </c>
      <c r="X44" s="346">
        <f t="shared" si="2"/>
        <v>30.385698224201235</v>
      </c>
      <c r="Y44" s="288" t="s">
        <v>3336</v>
      </c>
      <c r="Z44" s="285">
        <f>'4-5_Prison and Probation 100K'!Z43/'4-5_Prison and Probation 100K'!J43*100</f>
        <v>3.5456847847262809</v>
      </c>
      <c r="AA44" s="285">
        <f>'4-5_Prison and Probation 100K'!AA43/'4-5_Prison and Probation 100K'!K43*100</f>
        <v>3.3285030518596583</v>
      </c>
      <c r="AB44" s="285">
        <f>'4-5_Prison and Probation 100K'!AB43/'4-5_Prison and Probation 100K'!L43*100</f>
        <v>3.4337742369776123</v>
      </c>
      <c r="AC44" s="285">
        <f>'4-5_Prison and Probation 100K'!AC43/'4-5_Prison and Probation 100K'!M43*100</f>
        <v>3.4354904482574735</v>
      </c>
      <c r="AD44" s="285">
        <f>'4-5_Prison and Probation 100K'!AD43/'4-5_Prison and Probation 100K'!N43*100</f>
        <v>3.5280521943037302</v>
      </c>
      <c r="AE44" s="285">
        <f>'4-5_Prison and Probation 100K'!AE43/'4-5_Prison and Probation 100K'!O43*100</f>
        <v>3.9327046187109858</v>
      </c>
      <c r="AF44" s="346">
        <f t="shared" si="3"/>
        <v>10.915235207931261</v>
      </c>
      <c r="AG44" s="288" t="s">
        <v>3336</v>
      </c>
      <c r="AH44" s="285">
        <f>'4-5_Prison and Probation 100K'!AH43/'4-5_Prison and Probation 100K'!J43*100</f>
        <v>1.7494642509253848</v>
      </c>
      <c r="AI44" s="285">
        <f>'4-5_Prison and Probation 100K'!AI43/'4-5_Prison and Probation 100K'!K43*100</f>
        <v>1.6049707987529094</v>
      </c>
      <c r="AJ44" s="285">
        <f>'4-5_Prison and Probation 100K'!AJ43/'4-5_Prison and Probation 100K'!L43*100</f>
        <v>1.7106413690682731</v>
      </c>
      <c r="AK44" s="285">
        <f>'4-5_Prison and Probation 100K'!AK43/'4-5_Prison and Probation 100K'!M43*100</f>
        <v>1.8463565356504281</v>
      </c>
      <c r="AL44" s="285">
        <f>'4-5_Prison and Probation 100K'!AL43/'4-5_Prison and Probation 100K'!N43*100</f>
        <v>1.9999214617097787</v>
      </c>
      <c r="AM44" s="285">
        <f>'4-5_Prison and Probation 100K'!AM43/'4-5_Prison and Probation 100K'!O43*100</f>
        <v>2.212457716201607</v>
      </c>
      <c r="AN44" s="346">
        <f t="shared" si="4"/>
        <v>26.464871461724371</v>
      </c>
      <c r="AO44" s="288" t="s">
        <v>3336</v>
      </c>
      <c r="AP44" s="133">
        <f>'4-5_Prison and Probation 100K'!AP43/'4-5_Prison and Probation 100K'!AH43*100</f>
        <v>10.46770601336303</v>
      </c>
      <c r="AQ44" s="133">
        <f>'4-5_Prison and Probation 100K'!AQ43/'4-5_Prison and Probation 100K'!AI43*100</f>
        <v>14.774281805745554</v>
      </c>
      <c r="AR44" s="133">
        <f>'4-5_Prison and Probation 100K'!AR43/'4-5_Prison and Probation 100K'!AJ43*100</f>
        <v>13.184584178498984</v>
      </c>
      <c r="AS44" s="133">
        <f>'4-5_Prison and Probation 100K'!AS43/'4-5_Prison and Probation 100K'!AK43*100</f>
        <v>11.45090044172613</v>
      </c>
      <c r="AT44" s="133">
        <f>'4-5_Prison and Probation 100K'!AT43/'4-5_Prison and Probation 100K'!AL43*100</f>
        <v>9.5652173913043459</v>
      </c>
      <c r="AU44" s="341" t="s">
        <v>1183</v>
      </c>
      <c r="AV44" s="347" t="s">
        <v>1183</v>
      </c>
      <c r="AW44" s="288" t="s">
        <v>3336</v>
      </c>
      <c r="AX44" s="285">
        <f>'4-5_Prison and Probation 100K'!AX43/'4-5_Prison and Probation 100K'!J43*100</f>
        <v>1.557763491135788</v>
      </c>
      <c r="AY44" s="285">
        <f>'4-5_Prison and Probation 100K'!AY43/'4-5_Prison and Probation 100K'!K43*100</f>
        <v>0.46034046165781117</v>
      </c>
      <c r="AZ44" s="285">
        <f>'4-5_Prison and Probation 100K'!AZ43/'4-5_Prison and Probation 100K'!L43*100</f>
        <v>1.2297186636872131</v>
      </c>
      <c r="BA44" s="285">
        <f>'4-5_Prison and Probation 100K'!BA43/'4-5_Prison and Probation 100K'!M43*100</f>
        <v>1.1129583738511246</v>
      </c>
      <c r="BB44" s="285">
        <f>'4-5_Prison and Probation 100K'!BB43/'4-5_Prison and Probation 100K'!N43*100</f>
        <v>1.3531025429576398</v>
      </c>
      <c r="BC44" s="285">
        <f>'4-5_Prison and Probation 100K'!BC43/'4-5_Prison and Probation 100K'!O43*100</f>
        <v>0.50815286433813078</v>
      </c>
      <c r="BD44" s="346">
        <f t="shared" si="5"/>
        <v>-67.37933150765852</v>
      </c>
      <c r="BE44" s="288" t="s">
        <v>3336</v>
      </c>
      <c r="BF44" s="133">
        <f>'4-5_Prison and Probation 100K'!BF43</f>
        <v>108.64453839011516</v>
      </c>
      <c r="BG44" s="133">
        <f>'4-5_Prison and Probation 100K'!BG43</f>
        <v>154.57494806673853</v>
      </c>
      <c r="BH44" s="133">
        <f>'4-5_Prison and Probation 100K'!BH43</f>
        <v>213.82598662939336</v>
      </c>
      <c r="BI44" s="133">
        <f>'4-5_Prison and Probation 100K'!BI43</f>
        <v>222.69173952726788</v>
      </c>
      <c r="BJ44" s="133">
        <f>'4-5_Prison and Probation 100K'!BJ43</f>
        <v>217.16202697120303</v>
      </c>
      <c r="BK44" s="133">
        <f>'4-5_Prison and Probation 100K'!BK43</f>
        <v>238.41438848931827</v>
      </c>
      <c r="BL44" s="346">
        <f t="shared" si="21"/>
        <v>119.44443045377236</v>
      </c>
      <c r="BM44" s="288" t="s">
        <v>3336</v>
      </c>
      <c r="BN44" s="341" t="s">
        <v>1183</v>
      </c>
      <c r="BO44" s="133">
        <f>'4-5_Prison and Probation 100K'!BO43/'4-5_Prison and Probation 100K'!BG43*100</f>
        <v>50.220336781957499</v>
      </c>
      <c r="BP44" s="133">
        <f>'4-5_Prison and Probation 100K'!BP43/'4-5_Prison and Probation 100K'!BH43*100</f>
        <v>36.26222087551249</v>
      </c>
      <c r="BQ44" s="133">
        <f>'4-5_Prison and Probation 100K'!BQ43/'4-5_Prison and Probation 100K'!BI43*100</f>
        <v>31.167378304135703</v>
      </c>
      <c r="BR44" s="133">
        <f>'4-5_Prison and Probation 100K'!BR43/'4-5_Prison and Probation 100K'!BJ43*100</f>
        <v>31.538115050436801</v>
      </c>
      <c r="BS44" s="341" t="s">
        <v>1183</v>
      </c>
      <c r="BT44" s="349" t="s">
        <v>1183</v>
      </c>
      <c r="BU44" s="288" t="s">
        <v>3336</v>
      </c>
      <c r="BV44" s="285">
        <f>'4-5_Prison and Probation 100K'!BV43/'4-5_Prison and Probation 100K'!BF43*100</f>
        <v>4.1737415101877753</v>
      </c>
      <c r="BW44" s="285">
        <f>'4-5_Prison and Probation 100K'!BW43/'4-5_Prison and Probation 100K'!BG43*100</f>
        <v>3.3643565213627116</v>
      </c>
      <c r="BX44" s="285">
        <f>'4-5_Prison and Probation 100K'!BX43/'4-5_Prison and Probation 100K'!BH43*100</f>
        <v>3.4178256271991398</v>
      </c>
      <c r="BY44" s="285">
        <f>'4-5_Prison and Probation 100K'!BY43/'4-5_Prison and Probation 100K'!BI43*100</f>
        <v>3.6811864138742947</v>
      </c>
      <c r="BZ44" s="285">
        <f>'4-5_Prison and Probation 100K'!BZ43/'4-5_Prison and Probation 100K'!BJ43*100</f>
        <v>3.7261595723243599</v>
      </c>
      <c r="CA44" s="285">
        <f>'4-5_Prison and Probation 100K'!CA43/'4-5_Prison and Probation 100K'!BK43*100</f>
        <v>3.8448836094390879</v>
      </c>
      <c r="CB44" s="346">
        <f t="shared" si="6"/>
        <v>-7.8792110135707105</v>
      </c>
      <c r="CC44" s="288" t="s">
        <v>3336</v>
      </c>
      <c r="CD44" s="285">
        <f>'4-5_Prison and Probation 100K'!CD43/'4-5_Prison and Probation 100K'!BF43*100</f>
        <v>0.34208949260886939</v>
      </c>
      <c r="CE44" s="285">
        <f>'4-5_Prison and Probation 100K'!CE43/'4-5_Prison and Probation 100K'!BG43*100</f>
        <v>0.37054672957880613</v>
      </c>
      <c r="CF44" s="285">
        <f>'4-5_Prison and Probation 100K'!CF43/'4-5_Prison and Probation 100K'!BH43*100</f>
        <v>0.34506001447025875</v>
      </c>
      <c r="CG44" s="285">
        <f>'4-5_Prison and Probation 100K'!CG43/'4-5_Prison and Probation 100K'!BI43*100</f>
        <v>0.39769698886565574</v>
      </c>
      <c r="CH44" s="285">
        <f>'4-5_Prison and Probation 100K'!CH43/'4-5_Prison and Probation 100K'!BJ43*100</f>
        <v>0.58082334672783087</v>
      </c>
      <c r="CI44" s="285">
        <f>'4-5_Prison and Probation 100K'!CI43/'4-5_Prison and Probation 100K'!BK43*100</f>
        <v>0.50977467639695306</v>
      </c>
      <c r="CJ44" s="346">
        <f t="shared" si="7"/>
        <v>49.017928761643617</v>
      </c>
      <c r="CK44" s="288" t="s">
        <v>3336</v>
      </c>
      <c r="CL44" s="285" t="e">
        <f>'4-5_Prison and Probation 100K'!CL43/'4-5_Prison and Probation 100K'!CD43*100</f>
        <v>#VALUE!</v>
      </c>
      <c r="CM44" s="285" t="e">
        <f>'4-5_Prison and Probation 100K'!CM43/'4-5_Prison and Probation 100K'!CE43*100</f>
        <v>#VALUE!</v>
      </c>
      <c r="CN44" s="285" t="e">
        <f>'4-5_Prison and Probation 100K'!CN43/'4-5_Prison and Probation 100K'!CF43*100</f>
        <v>#VALUE!</v>
      </c>
      <c r="CO44" s="285" t="e">
        <f>'4-5_Prison and Probation 100K'!CO43/'4-5_Prison and Probation 100K'!CG43*100</f>
        <v>#VALUE!</v>
      </c>
      <c r="CP44" s="285" t="e">
        <f>'4-5_Prison and Probation 100K'!CP43/'4-5_Prison and Probation 100K'!CH43*100</f>
        <v>#VALUE!</v>
      </c>
      <c r="CQ44" s="285" t="e">
        <f>'4-5_Prison and Probation 100K'!CQ43/'4-5_Prison and Probation 100K'!CI43*100</f>
        <v>#VALUE!</v>
      </c>
      <c r="CR44" s="346" t="e">
        <f t="shared" si="8"/>
        <v>#VALUE!</v>
      </c>
      <c r="CS44" s="288" t="s">
        <v>3336</v>
      </c>
      <c r="CT44" s="285">
        <f>'4-5_Prison and Probation 100K'!CT43/'4-5_Prison and Probation 100K'!BF43*100</f>
        <v>2.0787554934079107</v>
      </c>
      <c r="CU44" s="285">
        <f>'4-5_Prison and Probation 100K'!CU43/'4-5_Prison and Probation 100K'!BG43*100</f>
        <v>2.6570278342928879</v>
      </c>
      <c r="CV44" s="285">
        <f>'4-5_Prison and Probation 100K'!CV43/'4-5_Prison and Probation 100K'!BH43*100</f>
        <v>3.791949836436606</v>
      </c>
      <c r="CW44" s="285">
        <f>'4-5_Prison and Probation 100K'!CW43/'4-5_Prison and Probation 100K'!BI43*100</f>
        <v>4.448466318755016</v>
      </c>
      <c r="CX44" s="285">
        <f>'4-5_Prison and Probation 100K'!CX43/'4-5_Prison and Probation 100K'!BJ43*100</f>
        <v>5.3299432215544735</v>
      </c>
      <c r="CY44" s="285">
        <f>'4-5_Prison and Probation 100K'!CY43/'4-5_Prison and Probation 100K'!BK43*100</f>
        <v>4.9011878762051886</v>
      </c>
      <c r="CZ44" s="346">
        <f t="shared" si="9"/>
        <v>135.77510158109953</v>
      </c>
      <c r="DA44" s="288" t="s">
        <v>3336</v>
      </c>
      <c r="DB44" s="133" t="e">
        <f>'4-5_Prison and Probation'!DP43/C44*100</f>
        <v>#VALUE!</v>
      </c>
      <c r="DC44" s="133">
        <f>'4-5_Prison and Probation'!DQ43/D44*100</f>
        <v>161.05477057259668</v>
      </c>
      <c r="DD44" s="133">
        <f>'4-5_Prison and Probation'!DR43/E44*100</f>
        <v>335.03472763252</v>
      </c>
      <c r="DE44" s="133">
        <f>'4-5_Prison and Probation'!DS43/F44*100</f>
        <v>220.37394963814302</v>
      </c>
      <c r="DF44" s="133">
        <f>'4-5_Prison and Probation'!DT43/G44*100</f>
        <v>212.55045825839161</v>
      </c>
      <c r="DG44" s="133" t="e">
        <f>'4-5_Prison and Probation'!DU43/H44*100</f>
        <v>#VALUE!</v>
      </c>
      <c r="DH44" s="346" t="e">
        <f t="shared" si="10"/>
        <v>#VALUE!</v>
      </c>
      <c r="DI44" s="288" t="s">
        <v>3336</v>
      </c>
      <c r="DJ44" s="285" t="e">
        <f>'4-5_Prison and Probation 100K'!DJ43/'4-5_Prison and Probation 100K'!DB43*100</f>
        <v>#VALUE!</v>
      </c>
      <c r="DK44" s="285">
        <f>'4-5_Prison and Probation 100K'!DK43/'4-5_Prison and Probation 100K'!DC43*100</f>
        <v>0.28667104290094486</v>
      </c>
      <c r="DL44" s="285">
        <f>'4-5_Prison and Probation 100K'!DL43/'4-5_Prison and Probation 100K'!DD43*100</f>
        <v>0.12392551839544078</v>
      </c>
      <c r="DM44" s="285">
        <f>'4-5_Prison and Probation 100K'!DM43/'4-5_Prison and Probation 100K'!DE43*100</f>
        <v>0.22491062761902511</v>
      </c>
      <c r="DN44" s="285">
        <f>'4-5_Prison and Probation 100K'!DN43/'4-5_Prison and Probation 100K'!DF43*100</f>
        <v>0.25977486178645176</v>
      </c>
      <c r="DO44" s="285" t="e">
        <f>'4-5_Prison and Probation 100K'!DO43/'4-5_Prison and Probation 100K'!DG43*100</f>
        <v>#VALUE!</v>
      </c>
      <c r="DP44" s="346" t="e">
        <f t="shared" si="11"/>
        <v>#VALUE!</v>
      </c>
      <c r="DQ44" s="288" t="s">
        <v>3336</v>
      </c>
      <c r="DR44" s="285">
        <f>'4-5_Prison and Probation 100K'!DR43/'4-5_Prison and Probation 100K'!DJ43*100</f>
        <v>11.481481481481479</v>
      </c>
      <c r="DS44" s="285">
        <f>'4-5_Prison and Probation 100K'!DS43/'4-5_Prison and Probation 100K'!DK43*100</f>
        <v>11.304347826086955</v>
      </c>
      <c r="DT44" s="285">
        <f>'4-5_Prison and Probation 100K'!DT43/'4-5_Prison and Probation 100K'!DL43*100</f>
        <v>14.012738853503185</v>
      </c>
      <c r="DU44" s="285">
        <f>'4-5_Prison and Probation 100K'!DU43/'4-5_Prison and Probation 100K'!DM43*100</f>
        <v>13.947368421052634</v>
      </c>
      <c r="DV44" s="285">
        <f>'4-5_Prison and Probation 100K'!DV43/'4-5_Prison and Probation 100K'!DN43*100</f>
        <v>10.023310023310025</v>
      </c>
      <c r="DW44" s="285" t="e">
        <f>'4-5_Prison and Probation 100K'!DW43/'4-5_Prison and Probation 100K'!DO43*100</f>
        <v>#VALUE!</v>
      </c>
      <c r="DX44" s="346" t="e">
        <f t="shared" si="12"/>
        <v>#VALUE!</v>
      </c>
      <c r="DY44" s="288" t="s">
        <v>3336</v>
      </c>
      <c r="DZ44" s="285" t="e">
        <f>'4-5_Prison and Probation 100K'!DZ43/'4-5_Prison and Probation 100K'!DR43*100</f>
        <v>#VALUE!</v>
      </c>
      <c r="EA44" s="285" t="e">
        <f>'4-5_Prison and Probation 100K'!EA43/'4-5_Prison and Probation 100K'!DS43*100</f>
        <v>#VALUE!</v>
      </c>
      <c r="EB44" s="285">
        <f>'4-5_Prison and Probation 100K'!EB43/'4-5_Prison and Probation 100K'!DT43*100</f>
        <v>38.63636363636364</v>
      </c>
      <c r="EC44" s="285">
        <f>'4-5_Prison and Probation 100K'!EC43/'4-5_Prison and Probation 100K'!DU43*100</f>
        <v>0</v>
      </c>
      <c r="ED44" s="285" t="e">
        <f>'4-5_Prison and Probation 100K'!ED43/'4-5_Prison and Probation 100K'!DV43*100</f>
        <v>#VALUE!</v>
      </c>
      <c r="EE44" s="285" t="e">
        <f>'4-5_Prison and Probation 100K'!EE43/'4-5_Prison and Probation 100K'!DW43*100</f>
        <v>#VALUE!</v>
      </c>
      <c r="EF44" s="346" t="e">
        <f t="shared" si="13"/>
        <v>#VALUE!</v>
      </c>
      <c r="EG44" s="288" t="s">
        <v>3336</v>
      </c>
      <c r="EH44" s="285" t="e">
        <f>'4-5_Prison and Probation 100K'!EH43/'4-5_Prison and Probation 100K'!DB43*100</f>
        <v>#VALUE!</v>
      </c>
      <c r="EI44" s="285">
        <f>'4-5_Prison and Probation 100K'!EI43/'4-5_Prison and Probation 100K'!DC43*100</f>
        <v>99.713328957099066</v>
      </c>
      <c r="EJ44" s="285">
        <f>'4-5_Prison and Probation 100K'!EJ43/'4-5_Prison and Probation 100K'!DD43*100</f>
        <v>99.876074481604547</v>
      </c>
      <c r="EK44" s="285">
        <f>'4-5_Prison and Probation 100K'!EK43/'4-5_Prison and Probation 100K'!DE43*100</f>
        <v>99.77508937238099</v>
      </c>
      <c r="EL44" s="285">
        <f>'4-5_Prison and Probation 100K'!EL43/'4-5_Prison and Probation 100K'!DF43*100</f>
        <v>99.740225138213546</v>
      </c>
      <c r="EM44" s="285" t="e">
        <f>'4-5_Prison and Probation 100K'!EM43/'4-5_Prison and Probation 100K'!DG43*100</f>
        <v>#VALUE!</v>
      </c>
      <c r="EN44" s="346" t="e">
        <f t="shared" si="14"/>
        <v>#VALUE!</v>
      </c>
      <c r="EO44" s="288" t="s">
        <v>3336</v>
      </c>
      <c r="EP44" s="285" t="e">
        <f>'4-5_Prison and Probation 100K'!EP43/'4-5_Prison and Probation 100K'!EH43*100</f>
        <v>#VALUE!</v>
      </c>
      <c r="EQ44" s="285" t="e">
        <f>'4-5_Prison and Probation 100K'!EQ43/'4-5_Prison and Probation 100K'!EI43*100</f>
        <v>#VALUE!</v>
      </c>
      <c r="ER44" s="285" t="e">
        <f>'4-5_Prison and Probation 100K'!ER43/'4-5_Prison and Probation 100K'!EJ43*100</f>
        <v>#VALUE!</v>
      </c>
      <c r="ES44" s="285">
        <f>'4-5_Prison and Probation 100K'!ES43/'4-5_Prison and Probation 100K'!EK43*100</f>
        <v>27.704418185269553</v>
      </c>
      <c r="ET44" s="285" t="e">
        <f>'4-5_Prison and Probation 100K'!ET43/'4-5_Prison and Probation 100K'!EL43*100</f>
        <v>#VALUE!</v>
      </c>
      <c r="EU44" s="285" t="e">
        <f>'4-5_Prison and Probation 100K'!EU43/'4-5_Prison and Probation 100K'!EM43*100</f>
        <v>#VALUE!</v>
      </c>
      <c r="EV44" s="346" t="e">
        <f t="shared" si="15"/>
        <v>#VALUE!</v>
      </c>
      <c r="EW44" s="288" t="s">
        <v>3336</v>
      </c>
      <c r="EX44" s="285" t="e">
        <f>'4-5_Prison and Probation 100K'!EX43/'4-5_Prison and Probation 100K'!EH43*100</f>
        <v>#VALUE!</v>
      </c>
      <c r="EY44" s="285">
        <f>'4-5_Prison and Probation 100K'!EY43/'4-5_Prison and Probation 100K'!EI43*100</f>
        <v>90.861818969683839</v>
      </c>
      <c r="EZ44" s="285">
        <f>'4-5_Prison and Probation 100K'!EZ43/'4-5_Prison and Probation 100K'!EJ43*100</f>
        <v>61.917143489393986</v>
      </c>
      <c r="FA44" s="285">
        <f>'4-5_Prison and Probation 100K'!FA43/'4-5_Prison and Probation 100K'!EK43*100</f>
        <v>80.547646165527723</v>
      </c>
      <c r="FB44" s="285">
        <f>'4-5_Prison and Probation 100K'!FB43/'4-5_Prison and Probation 100K'!EL43*100</f>
        <v>83.895722282258944</v>
      </c>
      <c r="FC44" s="285">
        <f>'4-5_Prison and Probation 100K'!FC43/'4-5_Prison and Probation 100K'!EM43*100</f>
        <v>107.82149412852445</v>
      </c>
      <c r="FD44" s="346" t="e">
        <f t="shared" si="16"/>
        <v>#VALUE!</v>
      </c>
      <c r="FE44" s="288" t="s">
        <v>3336</v>
      </c>
      <c r="FF44" s="285" t="e">
        <f>'4-5_Prison and Probation 100K'!FF43/'4-5_Prison and Probation 100K'!EH43*100</f>
        <v>#VALUE!</v>
      </c>
      <c r="FG44" s="285" t="e">
        <f>'4-5_Prison and Probation 100K'!FG43/'4-5_Prison and Probation 100K'!EI43*100</f>
        <v>#VALUE!</v>
      </c>
      <c r="FH44" s="285" t="e">
        <f>'4-5_Prison and Probation 100K'!FH43/'4-5_Prison and Probation 100K'!EJ43*100</f>
        <v>#VALUE!</v>
      </c>
      <c r="FI44" s="285" t="e">
        <f>'4-5_Prison and Probation 100K'!FI43/'4-5_Prison and Probation 100K'!EK43*100</f>
        <v>#VALUE!</v>
      </c>
      <c r="FJ44" s="285" t="e">
        <f>'4-5_Prison and Probation 100K'!FJ43/'4-5_Prison and Probation 100K'!EL43*100</f>
        <v>#VALUE!</v>
      </c>
      <c r="FK44" s="285" t="e">
        <f>'4-5_Prison and Probation 100K'!FK43/'4-5_Prison and Probation 100K'!EM43*100</f>
        <v>#VALUE!</v>
      </c>
      <c r="FL44" s="346" t="e">
        <f t="shared" si="17"/>
        <v>#VALUE!</v>
      </c>
      <c r="FM44" s="288" t="s">
        <v>3336</v>
      </c>
      <c r="FN44" s="285" t="e">
        <f>'4-5_Prison and Probation 100K'!FN43/'4-5_Prison and Probation 100K'!FF43*100</f>
        <v>#VALUE!</v>
      </c>
      <c r="FO44" s="285" t="e">
        <f>'4-5_Prison and Probation 100K'!FO43/'4-5_Prison and Probation 100K'!FG43*100</f>
        <v>#VALUE!</v>
      </c>
      <c r="FP44" s="285" t="e">
        <f>'4-5_Prison and Probation 100K'!FP43/'4-5_Prison and Probation 100K'!FH43*100</f>
        <v>#VALUE!</v>
      </c>
      <c r="FQ44" s="285" t="e">
        <f>'4-5_Prison and Probation 100K'!FQ43/'4-5_Prison and Probation 100K'!FI43*100</f>
        <v>#VALUE!</v>
      </c>
      <c r="FR44" s="285" t="e">
        <f>'4-5_Prison and Probation 100K'!FR43/'4-5_Prison and Probation 100K'!FJ43*100</f>
        <v>#VALUE!</v>
      </c>
      <c r="FS44" s="285" t="e">
        <f>'4-5_Prison and Probation 100K'!FS43/'4-5_Prison and Probation 100K'!FK43*100</f>
        <v>#VALUE!</v>
      </c>
      <c r="FT44" s="346" t="e">
        <f t="shared" si="18"/>
        <v>#VALUE!</v>
      </c>
      <c r="FU44" s="288" t="s">
        <v>3336</v>
      </c>
      <c r="FV44" s="285" t="e">
        <f>'4-5_Prison and Probation 100K'!FV43/'4-5_Prison and Probation 100K'!EH43*100</f>
        <v>#VALUE!</v>
      </c>
      <c r="FW44" s="285" t="e">
        <f>'4-5_Prison and Probation 100K'!FW43/'4-5_Prison and Probation 100K'!EI43*100</f>
        <v>#VALUE!</v>
      </c>
      <c r="FX44" s="285">
        <f>'4-5_Prison and Probation 100K'!FX43/'4-5_Prison and Probation 100K'!EJ43*100</f>
        <v>0</v>
      </c>
      <c r="FY44" s="285" t="e">
        <f>'4-5_Prison and Probation 100K'!FY43/'4-5_Prison and Probation 100K'!EK43*100</f>
        <v>#VALUE!</v>
      </c>
      <c r="FZ44" s="285" t="e">
        <f>'4-5_Prison and Probation 100K'!FZ43/'4-5_Prison and Probation 100K'!EL43*100</f>
        <v>#VALUE!</v>
      </c>
      <c r="GA44" s="285" t="e">
        <f>'4-5_Prison and Probation 100K'!GA43/'4-5_Prison and Probation 100K'!EM43*100</f>
        <v>#VALUE!</v>
      </c>
      <c r="GB44" s="346" t="e">
        <f t="shared" si="19"/>
        <v>#VALUE!</v>
      </c>
      <c r="GC44" s="288" t="s">
        <v>3336</v>
      </c>
      <c r="GE44" s="133">
        <f>'4-5_Prison and Probation'!HA43/'4-5_Prison and Probation 100K'!$G43*100</f>
        <v>174.92685328688628</v>
      </c>
      <c r="GF44" s="285" t="e">
        <f>'4-5_Prison and Probation 100K'!GF43/'4-5_Prison and Probation 100K'!GE43*100</f>
        <v>#VALUE!</v>
      </c>
      <c r="GG44" s="285" t="e">
        <f>'4-5_Prison and Probation 100K'!GG43/'4-5_Prison and Probation 100K'!GE43*100</f>
        <v>#VALUE!</v>
      </c>
      <c r="GH44" s="285" t="e">
        <f>'4-5_Prison and Probation 100K'!GH43/'4-5_Prison and Probation 100K'!GE43*100</f>
        <v>#VALUE!</v>
      </c>
      <c r="GI44" s="285" t="e">
        <f>'4-5_Prison and Probation 100K'!GI43/'4-5_Prison and Probation 100K'!GH43*100</f>
        <v>#VALUE!</v>
      </c>
      <c r="GJ44" s="288" t="s">
        <v>3336</v>
      </c>
      <c r="GK44" s="133" t="e">
        <f>'4-5_Prison and Probation'!HG43/'4-5_Prison and Probation 100K'!$G43*100</f>
        <v>#VALUE!</v>
      </c>
      <c r="GL44" s="285" t="e">
        <f>'4-5_Prison and Probation 100K'!GL43/'4-5_Prison and Probation 100K'!GK43*100</f>
        <v>#VALUE!</v>
      </c>
      <c r="GM44" s="285" t="e">
        <f>'4-5_Prison and Probation 100K'!GM43/'4-5_Prison and Probation 100K'!GK43*100</f>
        <v>#VALUE!</v>
      </c>
      <c r="GN44" s="285" t="e">
        <f>'4-5_Prison and Probation 100K'!GN43/'4-5_Prison and Probation 100K'!GK43*100</f>
        <v>#VALUE!</v>
      </c>
      <c r="GO44" s="285" t="e">
        <f>'4-5_Prison and Probation 100K'!GO43/'4-5_Prison and Probation 100K'!GN43*100</f>
        <v>#VALUE!</v>
      </c>
      <c r="GP44" s="288" t="s">
        <v>3336</v>
      </c>
      <c r="GQ44" s="133">
        <f>'4-5_Prison and Probation'!HM43/'4-5_Prison and Probation 100K'!$G43*100</f>
        <v>31.535767960174582</v>
      </c>
      <c r="GR44" s="285" t="e">
        <f>'4-5_Prison and Probation 100K'!GR43/'4-5_Prison and Probation 100K'!GQ43*100</f>
        <v>#VALUE!</v>
      </c>
      <c r="GS44" s="285" t="e">
        <f>'4-5_Prison and Probation 100K'!GS43/'4-5_Prison and Probation 100K'!GQ43*100</f>
        <v>#VALUE!</v>
      </c>
      <c r="GT44" s="285" t="e">
        <f>'4-5_Prison and Probation 100K'!GT43/'4-5_Prison and Probation 100K'!GQ43*100</f>
        <v>#VALUE!</v>
      </c>
      <c r="GU44" s="285" t="e">
        <f>'4-5_Prison and Probation 100K'!GU43/'4-5_Prison and Probation 100K'!GT43*100</f>
        <v>#VALUE!</v>
      </c>
      <c r="GV44" s="288" t="s">
        <v>3336</v>
      </c>
      <c r="GW44" s="133">
        <f>'4-5_Prison and Probation'!HS43/'4-5_Prison and Probation 100K'!$G43*100</f>
        <v>26.042556889485454</v>
      </c>
      <c r="GX44" s="285" t="e">
        <f>'4-5_Prison and Probation 100K'!GX43/'4-5_Prison and Probation 100K'!GW43*100</f>
        <v>#VALUE!</v>
      </c>
      <c r="GY44" s="285" t="e">
        <f>'4-5_Prison and Probation 100K'!GY43/'4-5_Prison and Probation 100K'!GW43*100</f>
        <v>#VALUE!</v>
      </c>
      <c r="GZ44" s="285" t="e">
        <f>'4-5_Prison and Probation 100K'!GZ43/'4-5_Prison and Probation 100K'!GW43*100</f>
        <v>#VALUE!</v>
      </c>
      <c r="HA44" s="285" t="e">
        <f>'4-5_Prison and Probation 100K'!HA43/'4-5_Prison and Probation 100K'!GZ43*100</f>
        <v>#VALUE!</v>
      </c>
      <c r="HB44" s="288" t="s">
        <v>3336</v>
      </c>
      <c r="HC44" s="133" t="e">
        <f>'4-5_Prison and Probation'!HY43/'4-5_Prison and Probation 100K'!$G43*100</f>
        <v>#VALUE!</v>
      </c>
      <c r="HD44" s="285" t="e">
        <f>'4-5_Prison and Probation 100K'!HD43/'4-5_Prison and Probation 100K'!HC43*100</f>
        <v>#VALUE!</v>
      </c>
      <c r="HE44" s="285" t="e">
        <f>'4-5_Prison and Probation 100K'!HE43/'4-5_Prison and Probation 100K'!HC43*100</f>
        <v>#VALUE!</v>
      </c>
      <c r="HF44" s="285" t="e">
        <f>'4-5_Prison and Probation 100K'!HF43/'4-5_Prison and Probation 100K'!HC43*100</f>
        <v>#VALUE!</v>
      </c>
      <c r="HG44" s="285" t="e">
        <f>'4-5_Prison and Probation 100K'!HG43/'4-5_Prison and Probation 100K'!HF43*100</f>
        <v>#VALUE!</v>
      </c>
      <c r="HH44" s="288" t="s">
        <v>3336</v>
      </c>
      <c r="HI44" s="133" t="e">
        <f>'4-5_Prison and Probation'!IE43/'4-5_Prison and Probation 100K'!$G43*100</f>
        <v>#VALUE!</v>
      </c>
      <c r="HJ44" s="285" t="e">
        <f>'4-5_Prison and Probation 100K'!HJ43/'4-5_Prison and Probation 100K'!HI43*100</f>
        <v>#VALUE!</v>
      </c>
      <c r="HK44" s="285" t="e">
        <f>'4-5_Prison and Probation 100K'!HK43/'4-5_Prison and Probation 100K'!HI43*100</f>
        <v>#VALUE!</v>
      </c>
      <c r="HL44" s="285" t="e">
        <f>'4-5_Prison and Probation 100K'!HL43/'4-5_Prison and Probation 100K'!HI43*100</f>
        <v>#VALUE!</v>
      </c>
      <c r="HM44" s="285" t="e">
        <f>'4-5_Prison and Probation 100K'!HM43/'4-5_Prison and Probation 100K'!HL43*100</f>
        <v>#VALUE!</v>
      </c>
      <c r="HN44" s="288" t="s">
        <v>3336</v>
      </c>
      <c r="HO44" s="133">
        <f>'4-5_Prison and Probation'!IK43/'4-5_Prison and Probation 100K'!$G43*100</f>
        <v>15.770458118358466</v>
      </c>
      <c r="HP44" s="285" t="e">
        <f>'4-5_Prison and Probation 100K'!HP43/'4-5_Prison and Probation 100K'!HO43*100</f>
        <v>#VALUE!</v>
      </c>
      <c r="HQ44" s="285" t="e">
        <f>'4-5_Prison and Probation 100K'!HQ43/'4-5_Prison and Probation 100K'!HO43*100</f>
        <v>#VALUE!</v>
      </c>
      <c r="HR44" s="285" t="e">
        <f>'4-5_Prison and Probation 100K'!HR43/'4-5_Prison and Probation 100K'!HO43*100</f>
        <v>#VALUE!</v>
      </c>
      <c r="HS44" s="285" t="e">
        <f>'4-5_Prison and Probation 100K'!HS43/'4-5_Prison and Probation 100K'!HR43*100</f>
        <v>#VALUE!</v>
      </c>
      <c r="HT44" s="288" t="s">
        <v>3336</v>
      </c>
      <c r="HU44" s="133" t="e">
        <f>'4-5_Prison and Probation'!IQ43/'4-5_Prison and Probation 100K'!$G43*100</f>
        <v>#VALUE!</v>
      </c>
      <c r="HV44" s="285" t="e">
        <f>'4-5_Prison and Probation 100K'!HV43/'4-5_Prison and Probation 100K'!HU43*100</f>
        <v>#VALUE!</v>
      </c>
      <c r="HW44" s="285" t="e">
        <f>'4-5_Prison and Probation 100K'!HW43/'4-5_Prison and Probation 100K'!HU43*100</f>
        <v>#VALUE!</v>
      </c>
      <c r="HX44" s="285" t="e">
        <f>'4-5_Prison and Probation 100K'!HX43/'4-5_Prison and Probation 100K'!HU43*100</f>
        <v>#VALUE!</v>
      </c>
      <c r="HY44" s="285" t="e">
        <f>'4-5_Prison and Probation 100K'!HY43/'4-5_Prison and Probation 100K'!HX43*100</f>
        <v>#VALUE!</v>
      </c>
      <c r="HZ44" s="288" t="s">
        <v>3336</v>
      </c>
      <c r="IA44" s="133">
        <f>'4-5_Prison and Probation'!IW43/'4-5_Prison and Probation 100K'!$G43*100</f>
        <v>24.75291361562638</v>
      </c>
      <c r="IB44" s="285" t="e">
        <f>'4-5_Prison and Probation 100K'!IB43/'4-5_Prison and Probation 100K'!IA43*100</f>
        <v>#VALUE!</v>
      </c>
      <c r="IC44" s="285" t="e">
        <f>'4-5_Prison and Probation 100K'!IC43/'4-5_Prison and Probation 100K'!IA43*100</f>
        <v>#VALUE!</v>
      </c>
      <c r="ID44" s="285" t="e">
        <f>'4-5_Prison and Probation 100K'!ID43/'4-5_Prison and Probation 100K'!IA43*100</f>
        <v>#VALUE!</v>
      </c>
      <c r="IE44" s="285" t="e">
        <f>'4-5_Prison and Probation 100K'!IE43/'4-5_Prison and Probation 100K'!ID43*100</f>
        <v>#VALUE!</v>
      </c>
      <c r="IF44" s="288" t="s">
        <v>3336</v>
      </c>
      <c r="IG44" s="133">
        <f>'4-5_Prison and Probation'!JC43/'4-5_Prison and Probation 100K'!$G43*100</f>
        <v>45.612443096099383</v>
      </c>
      <c r="IH44" s="285" t="e">
        <f>'4-5_Prison and Probation 100K'!IH43/'4-5_Prison and Probation 100K'!IG43*100</f>
        <v>#VALUE!</v>
      </c>
      <c r="II44" s="285" t="e">
        <f>'4-5_Prison and Probation 100K'!II43/'4-5_Prison and Probation 100K'!IG43*100</f>
        <v>#VALUE!</v>
      </c>
      <c r="IJ44" s="285" t="e">
        <f>'4-5_Prison and Probation 100K'!IJ43/'4-5_Prison and Probation 100K'!IG43*100</f>
        <v>#VALUE!</v>
      </c>
      <c r="IK44" s="285" t="e">
        <f>'4-5_Prison and Probation 100K'!IK43/'4-5_Prison and Probation 100K'!IJ43*100</f>
        <v>#VALUE!</v>
      </c>
      <c r="IL44" s="288" t="s">
        <v>3336</v>
      </c>
      <c r="IM44" s="133" t="e">
        <f>'4-5_Prison and Probation'!JI43/'4-5_Prison and Probation 100K'!$G43*100</f>
        <v>#VALUE!</v>
      </c>
      <c r="IN44" s="285" t="e">
        <f>'4-5_Prison and Probation 100K'!IN43/'4-5_Prison and Probation 100K'!IM43*100</f>
        <v>#VALUE!</v>
      </c>
      <c r="IO44" s="285" t="e">
        <f>'4-5_Prison and Probation 100K'!IO43/'4-5_Prison and Probation 100K'!IM43*100</f>
        <v>#VALUE!</v>
      </c>
      <c r="IP44" s="285" t="e">
        <f>'4-5_Prison and Probation 100K'!IP43/'4-5_Prison and Probation 100K'!IM43*100</f>
        <v>#VALUE!</v>
      </c>
      <c r="IQ44" s="285" t="e">
        <f>'4-5_Prison and Probation 100K'!IQ43/'4-5_Prison and Probation 100K'!IP43*100</f>
        <v>#VALUE!</v>
      </c>
      <c r="IR44" s="288" t="s">
        <v>3336</v>
      </c>
      <c r="IS44" s="133">
        <f>'4-5_Prison and Probation'!JO43/'4-5_Prison and Probation 100K'!$G43*100</f>
        <v>30.360673839382834</v>
      </c>
      <c r="IT44" s="285" t="e">
        <f>'4-5_Prison and Probation 100K'!IT43/'4-5_Prison and Probation 100K'!IS43*100</f>
        <v>#VALUE!</v>
      </c>
      <c r="IU44" s="285" t="e">
        <f>'4-5_Prison and Probation 100K'!IU43/'4-5_Prison and Probation 100K'!IS43*100</f>
        <v>#VALUE!</v>
      </c>
      <c r="IV44" s="285" t="e">
        <f>'4-5_Prison and Probation 100K'!IV43/'4-5_Prison and Probation 100K'!IS43*100</f>
        <v>#VALUE!</v>
      </c>
      <c r="IW44" s="285" t="e">
        <f>'4-5_Prison and Probation 100K'!IW43/'4-5_Prison and Probation 100K'!IV43*100</f>
        <v>#VALUE!</v>
      </c>
      <c r="IX44" s="381" t="s">
        <v>3336</v>
      </c>
      <c r="IY44" s="133">
        <f>'4-5_Prison and Probation'!KO43/'4-5_Prison and Probation 100K'!H43*100</f>
        <v>72.860341352051776</v>
      </c>
      <c r="IZ44" s="285">
        <f>'4-5_Prison and Probation'!AO43/'4-5_Prison and Probation'!KO43</f>
        <v>3.4987537257499435</v>
      </c>
      <c r="JA44" s="133">
        <f>'4-5_Prison and Probation 100K'!IZ43/'4-5_Prison and Probation 100K'!IY43*100</f>
        <v>100</v>
      </c>
      <c r="JB44" s="133" t="e">
        <f>'4-5_Prison and Probation 100K'!JA43/'4-5_Prison and Probation 100K'!IY43*100</f>
        <v>#VALUE!</v>
      </c>
      <c r="JC44" s="288" t="s">
        <v>3336</v>
      </c>
      <c r="JD44" s="285">
        <f>'4-5_Prison and Probation 100K'!JC43/'4-5_Prison and Probation 100K'!IY43*100</f>
        <v>1.2288438409649474</v>
      </c>
      <c r="JE44" s="285" t="e">
        <f>'4-5_Prison and Probation 100K'!JD43/'4-5_Prison and Probation 100K'!IY43*100</f>
        <v>#VALUE!</v>
      </c>
      <c r="JF44" s="285">
        <f>'4-5_Prison and Probation 100K'!JE43/'4-5_Prison and Probation 100K'!JC43*100</f>
        <v>62.269503546099294</v>
      </c>
      <c r="JG44" s="285" t="e">
        <f>'4-5_Prison and Probation 100K'!JF43/'4-5_Prison and Probation 100K'!JD43*100</f>
        <v>#VALUE!</v>
      </c>
      <c r="JH44" s="285">
        <f>'4-5_Prison and Probation 100K'!JG43/'4-5_Prison and Probation 100K'!JC43*100</f>
        <v>2419.5744680851062</v>
      </c>
      <c r="JI44" s="285" t="e">
        <f>'4-5_Prison and Probation 100K'!JH43/'4-5_Prison and Probation 100K'!JD43*100</f>
        <v>#VALUE!</v>
      </c>
      <c r="JJ44" s="285">
        <f>'4-5_Prison and Probation 100K'!JI43/'4-5_Prison and Probation 100K'!JC43*100</f>
        <v>12.4822695035461</v>
      </c>
      <c r="JK44" s="285" t="e">
        <f>'4-5_Prison and Probation 100K'!JJ43/'4-5_Prison and Probation 100K'!JD43*100</f>
        <v>#VALUE!</v>
      </c>
      <c r="JL44" s="285">
        <f>'4-5_Prison and Probation 100K'!JK43/'4-5_Prison and Probation 100K'!IZ43*100</f>
        <v>91.701382231440959</v>
      </c>
      <c r="JM44" s="285" t="e">
        <f>'4-5_Prison and Probation 100K'!JL43/'4-5_Prison and Probation 100K'!JA43*100</f>
        <v>#VALUE!</v>
      </c>
      <c r="JN44" s="288" t="s">
        <v>3336</v>
      </c>
      <c r="JO44" s="285">
        <f>'4-5_Prison and Probation 100K'!JN43/'4-5_Prison and Probation 100K'!JK43*100</f>
        <v>1.9996198441360962</v>
      </c>
      <c r="JP44" s="285" t="e">
        <f>'4-5_Prison and Probation 100K'!JO43/'4-5_Prison and Probation 100K'!JL43</f>
        <v>#VALUE!</v>
      </c>
      <c r="JQ44" s="285">
        <f>'4-5_Prison and Probation 100K'!JP43/'4-5_Prison and Probation 100K'!JK43*100</f>
        <v>51.43508838623837</v>
      </c>
      <c r="JR44" s="285" t="e">
        <f>'4-5_Prison and Probation 100K'!JQ43/'4-5_Prison and Probation 100K'!JL43*100</f>
        <v>#VALUE!</v>
      </c>
      <c r="JS44" s="285">
        <f>'4-5_Prison and Probation 100K'!JR43/'4-5_Prison and Probation 100K'!JK43*100</f>
        <v>18.002280935183428</v>
      </c>
      <c r="JT44" s="285" t="e">
        <f>'4-5_Prison and Probation 100K'!JS43/'4-5_Prison and Probation 100K'!JL43*100</f>
        <v>#VALUE!</v>
      </c>
      <c r="JU44" s="288" t="s">
        <v>3336</v>
      </c>
      <c r="JV44" s="285">
        <f>'4-5_Prison and Probation 100K'!JU43/'4-5_Prison and Probation 100K'!JK43*100</f>
        <v>1.3191408477475768</v>
      </c>
      <c r="JW44" s="285" t="e">
        <f>'4-5_Prison and Probation 100K'!JV43/'4-5_Prison and Probation 100K'!JL43*100</f>
        <v>#VALUE!</v>
      </c>
      <c r="JX44" s="285">
        <f>'4-5_Prison and Probation 100K'!JW43/'4-5_Prison and Probation 100K'!JK43*100</f>
        <v>1.2830260406766778</v>
      </c>
      <c r="JY44" s="285" t="e">
        <f>'4-5_Prison and Probation 100K'!JX43/'4-5_Prison and Probation 100K'!JL43*100</f>
        <v>#VALUE!</v>
      </c>
      <c r="JZ44" s="285">
        <f>'4-5_Prison and Probation 100K'!JY43/'4-5_Prison and Probation 100K'!JK43*100</f>
        <v>2.5223341570043725</v>
      </c>
      <c r="KA44" s="285" t="e">
        <f>'4-5_Prison and Probation 100K'!JZ43/'4-5_Prison and Probation 100K'!JL43*100</f>
        <v>#VALUE!</v>
      </c>
      <c r="KB44" s="288" t="s">
        <v>3336</v>
      </c>
      <c r="KC44" s="285">
        <f>'4-5_Prison and Probation 100K'!KB43/'4-5_Prison and Probation 100K'!JK43*100</f>
        <v>12.510929481087249</v>
      </c>
      <c r="KD44" s="285" t="e">
        <f>'4-5_Prison and Probation 100K'!KC43/'4-5_Prison and Probation 100K'!JL43*100</f>
        <v>#VALUE!</v>
      </c>
      <c r="KE44" s="285">
        <f>'4-5_Prison and Probation 100K'!KD43/'4-5_Prison and Probation 100K'!JK43*100</f>
        <v>6.9815624406006469</v>
      </c>
      <c r="KF44" s="285" t="e">
        <f>'4-5_Prison and Probation 100K'!KE43/'4-5_Prison and Probation 100K'!JL43*100</f>
        <v>#VALUE!</v>
      </c>
      <c r="KG44" s="288" t="s">
        <v>3336</v>
      </c>
      <c r="KH44" s="285">
        <f>'4-5_Prison and Probation 100K'!KG43</f>
        <v>292.12608170438432</v>
      </c>
      <c r="KI44" s="285" t="e">
        <f>'4-5_Prison and Probation 100K'!KH43/'4-5_Prison and Probation 100K'!KG43*100</f>
        <v>#VALUE!</v>
      </c>
      <c r="KJ44" s="285">
        <f>'4-5_Prison and Probation 100K'!KI43/'4-5_Prison and Probation 100K'!KG43*100</f>
        <v>4.9949332510904529</v>
      </c>
      <c r="KK44" s="285" t="e">
        <f>'4-5_Prison and Probation 100K'!KJ43/'4-5_Prison and Probation 100K'!KG43*100</f>
        <v>#VALUE!</v>
      </c>
      <c r="KL44" s="285" t="e">
        <f>'4-5_Prison and Probation 100K'!KK43/'4-5_Prison and Probation 100K'!KJ43*100</f>
        <v>#VALUE!</v>
      </c>
      <c r="KM44" s="288" t="s">
        <v>3336</v>
      </c>
      <c r="KN44" s="285">
        <f>'4-5_Prison and Probation'!OZ43/G44*100</f>
        <v>397.98751810648866</v>
      </c>
      <c r="KO44" s="285">
        <f>'4-5_Prison and Probation 100K'!KN43/'4-5_Prison and Probation 100K'!KM43*100</f>
        <v>4.9673371709462515</v>
      </c>
      <c r="KP44" s="285">
        <f>'4-5_Prison and Probation 100K'!KO43/'4-5_Prison and Probation 100K'!KM43*100</f>
        <v>7.1560701118944428</v>
      </c>
      <c r="KQ44" s="285">
        <f>'4-5_Prison and Probation 100K'!KP43/'4-5_Prison and Probation 100K'!KM43*100</f>
        <v>1.3495246103098115</v>
      </c>
      <c r="KR44" s="285" t="e">
        <f>'4-5_Prison and Probation 100K'!KQ43/'4-5_Prison and Probation 100K'!KP43*100</f>
        <v>#VALUE!</v>
      </c>
      <c r="KS44" s="288" t="s">
        <v>3336</v>
      </c>
      <c r="KT44" s="285" t="e">
        <f>'4-5_Prison and Probation'!PF43/G44*100</f>
        <v>#VALUE!</v>
      </c>
      <c r="KU44" s="285" t="e">
        <f>'4-5_Prison and Probation'!PG43/'4-5_Prison and Probation'!PF43*100</f>
        <v>#VALUE!</v>
      </c>
      <c r="KV44" s="285" t="e">
        <f>'4-5_Prison and Probation'!PH43/'4-5_Prison and Probation'!PF43*100</f>
        <v>#VALUE!</v>
      </c>
      <c r="KW44" s="285" t="e">
        <f>'4-5_Prison and Probation'!PI43/'4-5_Prison and Probation'!PF43*100</f>
        <v>#VALUE!</v>
      </c>
      <c r="KX44" s="285" t="e">
        <f>'4-5_Prison and Probation'!PJ43/'4-5_Prison and Probation'!PF43*100</f>
        <v>#VALUE!</v>
      </c>
      <c r="KY44" s="285" t="e">
        <f>'4-5_Prison and Probation'!PK43/'4-5_Prison and Probation'!PF43*100</f>
        <v>#VALUE!</v>
      </c>
      <c r="KZ44" s="285" t="e">
        <f>'4-5_Prison and Probation'!PL43/'4-5_Prison and Probation'!PF43*100</f>
        <v>#VALUE!</v>
      </c>
      <c r="LA44" s="288" t="s">
        <v>3336</v>
      </c>
      <c r="LB44" s="285">
        <f>'4-5_Prison and Probation'!PN43/G44*100</f>
        <v>292.12608170438432</v>
      </c>
      <c r="LC44" s="285" t="e">
        <f>'4-5_Prison and Probation'!PO43/G44*100</f>
        <v>#VALUE!</v>
      </c>
      <c r="LD44" s="288" t="s">
        <v>3336</v>
      </c>
      <c r="LE44" s="285" t="e">
        <f>'4-5_Prison and Probation 100K'!LD43/'4-5_Prison and Probation 100K'!LA43*100</f>
        <v>#VALUE!</v>
      </c>
      <c r="LF44" s="285" t="e">
        <f>'4-5_Prison and Probation 100K'!LE43/'4-5_Prison and Probation 100K'!LB43*100</f>
        <v>#VALUE!</v>
      </c>
      <c r="LG44" s="285" t="e">
        <f>'4-5_Prison and Probation 100K'!LF43/'4-5_Prison and Probation 100K'!LA43*100</f>
        <v>#VALUE!</v>
      </c>
      <c r="LH44" s="285" t="e">
        <f>'4-5_Prison and Probation 100K'!LG43/'4-5_Prison and Probation 100K'!LB43*100</f>
        <v>#VALUE!</v>
      </c>
      <c r="LI44" s="285" t="e">
        <f>'4-5_Prison and Probation 100K'!LH43/'4-5_Prison and Probation 100K'!LA43*100</f>
        <v>#VALUE!</v>
      </c>
      <c r="LJ44" s="285" t="e">
        <f>'4-5_Prison and Probation 100K'!LI43/'4-5_Prison and Probation 100K'!LB43*100</f>
        <v>#VALUE!</v>
      </c>
      <c r="LK44" s="288" t="s">
        <v>3336</v>
      </c>
      <c r="LL44" s="285" t="e">
        <f>'4-5_Prison and Probation 100K'!LK43/'4-5_Prison and Probation 100K'!LA43*100</f>
        <v>#VALUE!</v>
      </c>
      <c r="LM44" s="285" t="e">
        <f>'4-5_Prison and Probation 100K'!LL43/'4-5_Prison and Probation 100K'!LB43*100</f>
        <v>#VALUE!</v>
      </c>
      <c r="LN44" s="285">
        <f>'4-5_Prison and Probation 100K'!LM43/'4-5_Prison and Probation 100K'!LA43*100</f>
        <v>0</v>
      </c>
      <c r="LO44" s="285" t="e">
        <f>'4-5_Prison and Probation 100K'!LN43/'4-5_Prison and Probation 100K'!LB43*100</f>
        <v>#REF!</v>
      </c>
      <c r="LP44" s="285">
        <f>'4-5_Prison and Probation 100K'!LO43/'4-5_Prison and Probation 100K'!LA43*100</f>
        <v>44.571529276996969</v>
      </c>
      <c r="LQ44" s="285" t="e">
        <f>'4-5_Prison and Probation 100K'!LP43/'4-5_Prison and Probation 100K'!LB43*100</f>
        <v>#VALUE!</v>
      </c>
      <c r="LR44" s="288" t="s">
        <v>3336</v>
      </c>
      <c r="LS44" s="285" t="e">
        <f>'4-5_Prison and Probation 100K'!LR43/'4-5_Prison and Probation 100K'!LA43*100</f>
        <v>#VALUE!</v>
      </c>
      <c r="LT44" s="285" t="e">
        <f>'4-5_Prison and Probation 100K'!LS43/'4-5_Prison and Probation 100K'!LB43*100</f>
        <v>#VALUE!</v>
      </c>
      <c r="LU44" s="285" t="e">
        <f>'4-5_Prison and Probation 100K'!LT43/'4-5_Prison and Probation 100K'!LA43*100</f>
        <v>#VALUE!</v>
      </c>
      <c r="LV44" s="285" t="e">
        <f>'4-5_Prison and Probation 100K'!LU43/'4-5_Prison and Probation 100K'!LB43*100</f>
        <v>#VALUE!</v>
      </c>
      <c r="LW44" s="285" t="e">
        <f>'4-5_Prison and Probation 100K'!LV43/'4-5_Prison and Probation 100K'!LA43*100</f>
        <v>#VALUE!</v>
      </c>
      <c r="LX44" s="285" t="e">
        <f>'4-5_Prison and Probation 100K'!LW43/'4-5_Prison and Probation 100K'!LB43*100</f>
        <v>#VALUE!</v>
      </c>
      <c r="LY44" s="288" t="s">
        <v>3336</v>
      </c>
      <c r="LZ44" s="285" t="e">
        <f>'4-5_Prison and Probation 100K'!LY43/'4-5_Prison and Probation 100K'!LA43*100</f>
        <v>#VALUE!</v>
      </c>
      <c r="MA44" s="285" t="e">
        <f>'4-5_Prison and Probation 100K'!LZ43/'4-5_Prison and Probation 100K'!LB43*100</f>
        <v>#VALUE!</v>
      </c>
      <c r="MB44" s="285" t="e">
        <f>'4-5_Prison and Probation 100K'!MA43/'4-5_Prison and Probation 100K'!LA43*100</f>
        <v>#VALUE!</v>
      </c>
      <c r="MC44" s="285" t="e">
        <f>'4-5_Prison and Probation 100K'!MB43/'4-5_Prison and Probation 100K'!LB43*100</f>
        <v>#VALUE!</v>
      </c>
      <c r="MD44" s="285" t="e">
        <f>'4-5_Prison and Probation 100K'!MC43/'4-5_Prison and Probation 100K'!LA43*100</f>
        <v>#VALUE!</v>
      </c>
      <c r="ME44" s="285" t="e">
        <f>'4-5_Prison and Probation 100K'!MD43/'4-5_Prison and Probation 100K'!LB43*100</f>
        <v>#VALUE!</v>
      </c>
      <c r="MF44" s="288" t="s">
        <v>3336</v>
      </c>
      <c r="MG44" s="285">
        <f>'4-5_Prison and Probation 100K'!MF43</f>
        <v>418.95644846348665</v>
      </c>
      <c r="MH44" s="285">
        <f>'4-5_Prison and Probation 100K'!MG43/'4-5_Prison and Probation 100K'!MF43*100</f>
        <v>56.172429895057633</v>
      </c>
      <c r="MI44" s="285">
        <f>'4-5_Prison and Probation 100K'!MH43/'4-5_Prison and Probation 100K'!MF43*100</f>
        <v>27.603283442699496</v>
      </c>
      <c r="MJ44" s="285">
        <f>'4-5_Prison and Probation 100K'!MI43/'4-5_Prison and Probation 100K'!MF43*100</f>
        <v>1.0269974686033079</v>
      </c>
      <c r="MK44" s="285" t="e">
        <f>'4-5_Prison and Probation 100K'!MJ43/'4-5_Prison and Probation 100K'!MF43*100</f>
        <v>#VALUE!</v>
      </c>
      <c r="ML44" s="285" t="e">
        <f>'4-5_Prison and Probation 100K'!MK43/'4-5_Prison and Probation 100K'!MF43*100</f>
        <v>#VALUE!</v>
      </c>
      <c r="MM44" s="285" t="e">
        <f>'4-5_Prison and Probation 100K'!ML43/'4-5_Prison and Probation 100K'!MF43*100</f>
        <v>#VALUE!</v>
      </c>
      <c r="MN44" s="288" t="s">
        <v>3336</v>
      </c>
      <c r="MO44" s="285">
        <f>'4-5_Prison and Probation 100K'!MN43</f>
        <v>5.368365364537107</v>
      </c>
      <c r="MP44" s="288" t="s">
        <v>3336</v>
      </c>
      <c r="MQ44" s="285">
        <f>'4-5_Prison and Probation 100K'!MP43/'4-5_Prison and Probation 100K'!MN43*100</f>
        <v>0.11987532965715654</v>
      </c>
      <c r="MR44" s="285">
        <f>'4-5_Prison and Probation 100K'!MQ43/'4-5_Prison and Probation 100K'!MN43*100</f>
        <v>2.0858307360345241</v>
      </c>
      <c r="MS44" s="285">
        <f>'4-5_Prison and Probation 100K'!MR43/'4-5_Prison and Probation 100K'!MN43*100</f>
        <v>1.3665787580915849</v>
      </c>
      <c r="MT44" s="285">
        <f>'4-5_Prison and Probation 100K'!MS43/'4-5_Prison and Probation 100K'!MN43*100</f>
        <v>26.324622392711571</v>
      </c>
      <c r="MU44" s="288" t="s">
        <v>3336</v>
      </c>
      <c r="MV44" s="285">
        <f>'4-5_Prison and Probation 100K'!MU43/'4-5_Prison and Probation 100K'!MN43*100</f>
        <v>63.102373531527213</v>
      </c>
      <c r="MW44" s="285" t="e">
        <f>'4-5_Prison and Probation 100K'!MV43/'4-5_Prison and Probation 100K'!MN43*100</f>
        <v>#VALUE!</v>
      </c>
      <c r="MX44" s="285" t="e">
        <f>'4-5_Prison and Probation 100K'!MW43/'4-5_Prison and Probation 100K'!MN43*100</f>
        <v>#VALUE!</v>
      </c>
      <c r="MY44" s="285">
        <f>'4-5_Prison and Probation 100K'!MX43/'4-5_Prison and Probation 100K'!MN43*100</f>
        <v>7.0007192519779426</v>
      </c>
      <c r="MZ44" s="288" t="s">
        <v>3336</v>
      </c>
      <c r="NA44" s="285" t="e">
        <f>'4-5_Prison and Probation 100K'!MZ43</f>
        <v>#VALUE!</v>
      </c>
      <c r="NB44" s="285" t="e">
        <f>'4-5_Prison and Probation 100K'!NA43/'4-5_Prison and Probation 100K'!MZ43*100</f>
        <v>#VALUE!</v>
      </c>
      <c r="NC44" s="285" t="e">
        <f>'4-5_Prison and Probation 100K'!NB43/'4-5_Prison and Probation 100K'!MZ43*100</f>
        <v>#VALUE!</v>
      </c>
      <c r="ND44" s="285" t="e">
        <f>'4-5_Prison and Probation 100K'!NC43/'4-5_Prison and Probation 100K'!MZ43*100</f>
        <v>#VALUE!</v>
      </c>
      <c r="NG44" s="133">
        <f t="shared" si="0"/>
        <v>174.92685328688628</v>
      </c>
      <c r="NH44" s="285" t="e">
        <f>'4-5_Prison and Probation'!HG43/'4-5_Prison and Probation'!$HA43*100</f>
        <v>#VALUE!</v>
      </c>
      <c r="NI44" s="285">
        <f>'4-5_Prison and Probation'!HM43/'4-5_Prison and Probation'!$HA43*100</f>
        <v>18.027974188991326</v>
      </c>
      <c r="NJ44" s="285">
        <f>'4-5_Prison and Probation'!HS43/'4-5_Prison and Probation'!$HA43*100</f>
        <v>14.887683851932515</v>
      </c>
      <c r="NK44" s="285" t="e">
        <f>'4-5_Prison and Probation'!HY43/'4-5_Prison and Probation'!$HA43*100</f>
        <v>#VALUE!</v>
      </c>
      <c r="NL44" s="285" t="e">
        <f>'4-5_Prison and Probation'!IE43/'4-5_Prison and Probation'!$HA43*100</f>
        <v>#VALUE!</v>
      </c>
      <c r="NM44" s="285">
        <f>'4-5_Prison and Probation'!IK43/'4-5_Prison and Probation'!$HA43*100</f>
        <v>9.0154586457313979</v>
      </c>
      <c r="NN44" s="285" t="e">
        <f>'4-5_Prison and Probation'!IQ43/'4-5_Prison and Probation'!$HA43*100</f>
        <v>#VALUE!</v>
      </c>
      <c r="NO44" s="285">
        <f>'4-5_Prison and Probation'!IW43/'4-5_Prison and Probation'!$HA43*100</f>
        <v>14.150436682829204</v>
      </c>
      <c r="NP44" s="285">
        <f>'4-5_Prison and Probation'!JC43/'4-5_Prison and Probation'!$HA43*100</f>
        <v>26.075152121608998</v>
      </c>
      <c r="NQ44" s="285" t="e">
        <f>'4-5_Prison and Probation'!JI43/'4-5_Prison and Probation'!$HA43*100</f>
        <v>#VALUE!</v>
      </c>
      <c r="NR44" s="285">
        <f>'4-5_Prison and Probation'!JO43/'4-5_Prison and Probation'!$HA43*100</f>
        <v>17.35621104987823</v>
      </c>
      <c r="NU44" s="285">
        <f>'4-5_Prison and Probation'!HA43/'4-5_Prison and Probation 100K'!$G43*100</f>
        <v>174.92685328688628</v>
      </c>
      <c r="NV44" s="285" t="e">
        <f>'4-5_Prison and Probation'!HG43/'4-5_Prison and Probation 100K'!$G43*100</f>
        <v>#VALUE!</v>
      </c>
      <c r="NW44" s="285">
        <f>'4-5_Prison and Probation'!HM43/'4-5_Prison and Probation 100K'!$G43*100</f>
        <v>31.535767960174582</v>
      </c>
      <c r="NX44" s="285">
        <f>'4-5_Prison and Probation'!HS43/'4-5_Prison and Probation 100K'!$G43*100</f>
        <v>26.042556889485454</v>
      </c>
      <c r="NY44" s="285" t="e">
        <f>'4-5_Prison and Probation'!HY43/'4-5_Prison and Probation 100K'!$G43*100</f>
        <v>#VALUE!</v>
      </c>
      <c r="NZ44" s="285" t="e">
        <f>'4-5_Prison and Probation'!IE43/'4-5_Prison and Probation 100K'!$G43*100</f>
        <v>#VALUE!</v>
      </c>
      <c r="OA44" s="285">
        <f>'4-5_Prison and Probation'!IK43/'4-5_Prison and Probation 100K'!$G43*100</f>
        <v>15.770458118358466</v>
      </c>
      <c r="OB44" s="285" t="e">
        <f>'4-5_Prison and Probation'!IQ43/'4-5_Prison and Probation 100K'!$G43*100</f>
        <v>#VALUE!</v>
      </c>
      <c r="OC44" s="285">
        <f>'4-5_Prison and Probation'!IW43/'4-5_Prison and Probation 100K'!$G43*100</f>
        <v>24.75291361562638</v>
      </c>
      <c r="OD44" s="285">
        <f>'4-5_Prison and Probation'!JC43/'4-5_Prison and Probation 100K'!$G43*100</f>
        <v>45.612443096099383</v>
      </c>
      <c r="OE44" s="285" t="e">
        <f>'4-5_Prison and Probation'!JI43/'4-5_Prison and Probation 100K'!$G43*100</f>
        <v>#VALUE!</v>
      </c>
      <c r="OF44" s="285">
        <f>'4-5_Prison and Probation'!JO43/'4-5_Prison and Probation 100K'!$G43*100</f>
        <v>30.360673839382834</v>
      </c>
      <c r="OI44" s="133">
        <f>10000/'4-5_Prison and Probation'!$AJ43*'4-5_Prison and Probation'!DW43</f>
        <v>21.040327293980127</v>
      </c>
      <c r="OJ44" s="133">
        <f>10000/'4-5_Prison and Probation'!$AJ43*'4-5_Prison and Probation'!DX43</f>
        <v>26.884862653419052</v>
      </c>
      <c r="OK44" s="133">
        <f>10000/'4-5_Prison and Probation'!$AJ43*'4-5_Prison and Probation'!DY43</f>
        <v>24.46912137151763</v>
      </c>
      <c r="OL44" s="133">
        <f>10000/'4-5_Prison and Probation'!$AJ43*'4-5_Prison and Probation'!DZ43</f>
        <v>29.612312487823882</v>
      </c>
      <c r="OM44" s="133">
        <f>10000/'4-5_Prison and Probation'!$AJ43*'4-5_Prison and Probation'!EA43</f>
        <v>33.430742255990644</v>
      </c>
      <c r="ON44" s="133" t="e">
        <f>10000/'4-5_Prison and Probation'!$AJ43*'4-5_Prison and Probation'!EB43</f>
        <v>#VALUE!</v>
      </c>
      <c r="OP44" s="133">
        <f>'4-5_Prison and Probation'!ED43/'4-5_Prison and Probation'!DW43*100</f>
        <v>11.481481481481481</v>
      </c>
      <c r="OQ44" s="133">
        <f>'4-5_Prison and Probation'!EE43/'4-5_Prison and Probation'!DX43*100</f>
        <v>11.304347826086957</v>
      </c>
      <c r="OR44" s="133">
        <f>'4-5_Prison and Probation'!EF43/'4-5_Prison and Probation'!DY43*100</f>
        <v>14.012738853503185</v>
      </c>
      <c r="OS44" s="133">
        <f>'4-5_Prison and Probation'!EG43/'4-5_Prison and Probation'!DZ43*100</f>
        <v>13.94736842105263</v>
      </c>
      <c r="OT44" s="133">
        <f>'4-5_Prison and Probation'!EH43/'4-5_Prison and Probation'!EA43*100</f>
        <v>10.023310023310025</v>
      </c>
      <c r="OU44" s="133" t="e">
        <f>'4-5_Prison and Probation'!EI43/'4-5_Prison and Probation'!EB43*100</f>
        <v>#VALUE!</v>
      </c>
      <c r="OW44" s="133" t="e">
        <f>'4-5_Prison and Probation'!EK43/'4-5_Prison and Probation'!ED43*100</f>
        <v>#VALUE!</v>
      </c>
      <c r="OX44" s="133" t="e">
        <f>'4-5_Prison and Probation'!EL43/'4-5_Prison and Probation'!EE43*100</f>
        <v>#VALUE!</v>
      </c>
      <c r="OY44" s="133">
        <f>'4-5_Prison and Probation'!EM43/'4-5_Prison and Probation'!EF43*100</f>
        <v>38.636363636363633</v>
      </c>
      <c r="OZ44" s="133">
        <f>'4-5_Prison and Probation'!EN43/'4-5_Prison and Probation'!EG43*100</f>
        <v>0</v>
      </c>
      <c r="PA44" s="133" t="e">
        <f>'4-5_Prison and Probation'!EO43/'4-5_Prison and Probation'!EH43*100</f>
        <v>#VALUE!</v>
      </c>
      <c r="PB44" s="133" t="e">
        <f>'4-5_Prison and Probation'!EP43/'4-5_Prison and Probation'!EI43*100</f>
        <v>#VALUE!</v>
      </c>
      <c r="PC44" s="133"/>
      <c r="PF44" s="285">
        <f>'4-5_Prison and Probation'!$AO43/'4-5_Prison and Probation'!LF43</f>
        <v>7.417849223946785</v>
      </c>
      <c r="PG44" s="285">
        <f>'4-5_Prison and Probation'!$AO43/'4-5_Prison and Probation'!LH43</f>
        <v>21.193854925562242</v>
      </c>
      <c r="PH44" s="285">
        <f>'4-5_Prison and Probation'!$AO43/'4-5_Prison and Probation'!LK43</f>
        <v>289.2319884726225</v>
      </c>
      <c r="PI44" s="285">
        <f>'4-5_Prison and Probation'!$AO43/'4-5_Prison and Probation'!LM43</f>
        <v>297.37333333333333</v>
      </c>
      <c r="PJ44" s="285">
        <f>'4-5_Prison and Probation'!$AO43/'4-5_Prison and Probation'!LO43</f>
        <v>151.26375282592315</v>
      </c>
      <c r="PK44" s="285">
        <f>'4-5_Prison and Probation'!$AO43/'4-5_Prison and Probation'!LR43</f>
        <v>30.496353691886963</v>
      </c>
      <c r="PO44" s="133">
        <f>'4-5_Prison and Probation'!KP43/'4-5_Prison and Probation 100K'!H43*100</f>
        <v>72.860341352051776</v>
      </c>
      <c r="PP44" s="133">
        <f>'4-5_Prison and Probation'!KS43/'4-5_Prison and Probation'!KP43*100</f>
        <v>1.2288438409649474</v>
      </c>
      <c r="PQ44" s="133">
        <f>'4-5_Prison and Probation'!LA43/'4-5_Prison and Probation'!KP43*100</f>
        <v>91.701382231440974</v>
      </c>
      <c r="PR44" s="133" t="e">
        <f>'4-5_Prison and Probation'!KQ43/'4-5_Prison and Probation 100K'!H43*100</f>
        <v>#VALUE!</v>
      </c>
      <c r="PS44" s="133" t="e">
        <f>'4-5_Prison and Probation'!KT43/'4-5_Prison and Probation'!KQ43*100</f>
        <v>#VALUE!</v>
      </c>
      <c r="PT44" s="133" t="e">
        <f>'4-5_Prison and Probation'!LB43/'4-5_Prison and Probation'!KQ43*100</f>
        <v>#VALUE!</v>
      </c>
      <c r="PX44" s="133" t="e">
        <f>'4-5_Prison and Probation'!LG43/'4-5_Prison and Probation'!$KQ43*100</f>
        <v>#VALUE!</v>
      </c>
      <c r="PY44" s="133" t="e">
        <f>'4-5_Prison and Probation'!LI43/'4-5_Prison and Probation'!$KQ43*100</f>
        <v>#VALUE!</v>
      </c>
      <c r="PZ44" s="133" t="e">
        <f>'4-5_Prison and Probation'!LL43/'4-5_Prison and Probation'!$KQ43*100</f>
        <v>#VALUE!</v>
      </c>
      <c r="QA44" s="133" t="e">
        <f>'4-5_Prison and Probation'!LN43/'4-5_Prison and Probation'!$KQ43*100</f>
        <v>#VALUE!</v>
      </c>
      <c r="QB44" s="133" t="e">
        <f>'4-5_Prison and Probation'!LP43/'4-5_Prison and Probation'!$KQ43*100</f>
        <v>#VALUE!</v>
      </c>
      <c r="QC44" s="133" t="e">
        <f>'4-5_Prison and Probation'!LS43/'4-5_Prison and Probation'!$KQ43*100</f>
        <v>#VALUE!</v>
      </c>
    </row>
    <row r="45" spans="1:445">
      <c r="A45" s="285">
        <v>43</v>
      </c>
      <c r="B45" s="292" t="s">
        <v>66</v>
      </c>
      <c r="C45" s="248">
        <v>45598.178999999996</v>
      </c>
      <c r="D45" s="248">
        <v>45453.281999999999</v>
      </c>
      <c r="E45" s="248">
        <v>45372.692000000003</v>
      </c>
      <c r="F45" s="248">
        <v>45245.894</v>
      </c>
      <c r="G45" s="248">
        <v>42759.661</v>
      </c>
      <c r="H45" s="248">
        <v>42590.879000000001</v>
      </c>
      <c r="I45" s="288" t="s">
        <v>3336</v>
      </c>
      <c r="J45" s="133">
        <f>'4-5_Prison and Probation 100K'!J44</f>
        <v>347.6717787348482</v>
      </c>
      <c r="K45" s="133">
        <f>'4-5_Prison and Probation 100K'!K44</f>
        <v>332.4776415485245</v>
      </c>
      <c r="L45" s="133">
        <f>'4-5_Prison and Probation 100K'!L44</f>
        <v>324.23026608163343</v>
      </c>
      <c r="M45" s="133">
        <f>'4-5_Prison and Probation 100K'!M44</f>
        <v>203.97430980145955</v>
      </c>
      <c r="N45" s="133">
        <f>'4-5_Prison and Probation 100K'!N44</f>
        <v>171.7296121688149</v>
      </c>
      <c r="O45" s="133">
        <f>'4-5_Prison and Probation 100K'!O44</f>
        <v>157.37172271086493</v>
      </c>
      <c r="P45" s="346">
        <f t="shared" si="1"/>
        <v>-54.735548774327057</v>
      </c>
      <c r="Q45" s="288" t="s">
        <v>3336</v>
      </c>
      <c r="R45" s="133">
        <f>'4-5_Prison and Probation 100K'!R44/'4-5_Prison and Probation 100K'!J44*100</f>
        <v>24.167360532889258</v>
      </c>
      <c r="S45" s="133">
        <f>'4-5_Prison and Probation 100K'!S44/'4-5_Prison and Probation 100K'!K44*100</f>
        <v>21.30794986831831</v>
      </c>
      <c r="T45" s="341" t="s">
        <v>1183</v>
      </c>
      <c r="U45" s="133">
        <f>'4-5_Prison and Probation 100K'!U44/'4-5_Prison and Probation 100K'!M44*100</f>
        <v>19.87972694766497</v>
      </c>
      <c r="V45" s="341" t="s">
        <v>1183</v>
      </c>
      <c r="W45" s="341" t="s">
        <v>1183</v>
      </c>
      <c r="X45" s="349" t="s">
        <v>1183</v>
      </c>
      <c r="Y45" s="288" t="s">
        <v>3336</v>
      </c>
      <c r="Z45" s="285">
        <f>'4-5_Prison and Probation 100K'!Z44/'4-5_Prison and Probation 100K'!J44*100</f>
        <v>4.5309464335276157</v>
      </c>
      <c r="AA45" s="285">
        <f>'4-5_Prison and Probation 100K'!AA44/'4-5_Prison and Probation 100K'!K44*100</f>
        <v>6.3299850451952731</v>
      </c>
      <c r="AB45" s="285">
        <f>'4-5_Prison and Probation 100K'!AB44/'4-5_Prison and Probation 100K'!L44*100</f>
        <v>5.4223992604274285</v>
      </c>
      <c r="AC45" s="285">
        <f>'4-5_Prison and Probation 100K'!AC44/'4-5_Prison and Probation 100K'!M44*100</f>
        <v>5.3786975837035431</v>
      </c>
      <c r="AD45" s="285">
        <f>'4-5_Prison and Probation 100K'!AD44/'4-5_Prison and Probation 100K'!N44*100</f>
        <v>3.749097792485462</v>
      </c>
      <c r="AE45" s="344" t="s">
        <v>1183</v>
      </c>
      <c r="AF45" s="349" t="s">
        <v>1183</v>
      </c>
      <c r="AG45" s="288" t="s">
        <v>3336</v>
      </c>
      <c r="AH45" s="285">
        <f>'4-5_Prison and Probation 100K'!AH44/'4-5_Prison and Probation 100K'!J44*100</f>
        <v>1.6558171220952236</v>
      </c>
      <c r="AI45" s="285">
        <f>'4-5_Prison and Probation 100K'!AI44/'4-5_Prison and Probation 100K'!K44*100</f>
        <v>1.6523074072603592</v>
      </c>
      <c r="AJ45" s="344" t="s">
        <v>1183</v>
      </c>
      <c r="AK45" s="285">
        <f>'4-5_Prison and Probation 100K'!AK44/'4-5_Prison and Probation 100K'!M44*100</f>
        <v>2.020803987430924</v>
      </c>
      <c r="AL45" s="344" t="s">
        <v>1183</v>
      </c>
      <c r="AM45" s="344" t="s">
        <v>1183</v>
      </c>
      <c r="AN45" s="347" t="s">
        <v>1183</v>
      </c>
      <c r="AO45" s="288" t="s">
        <v>3336</v>
      </c>
      <c r="AP45" s="133">
        <f>'4-5_Prison and Probation 100K'!AP44/'4-5_Prison and Probation 100K'!AH44*100</f>
        <v>3.0476190476190479</v>
      </c>
      <c r="AQ45" s="133">
        <f>'4-5_Prison and Probation 100K'!AQ44/'4-5_Prison and Probation 100K'!AI44*100</f>
        <v>2.7232679215058067</v>
      </c>
      <c r="AR45" s="341" t="s">
        <v>1183</v>
      </c>
      <c r="AS45" s="133">
        <f>'4-5_Prison and Probation 100K'!AS44/'4-5_Prison and Probation 100K'!AK44*100</f>
        <v>1.5549597855227884</v>
      </c>
      <c r="AT45" s="341" t="s">
        <v>1183</v>
      </c>
      <c r="AU45" s="341" t="s">
        <v>1183</v>
      </c>
      <c r="AV45" s="347" t="s">
        <v>1183</v>
      </c>
      <c r="AW45" s="288" t="s">
        <v>3336</v>
      </c>
      <c r="AX45" s="341" t="s">
        <v>1183</v>
      </c>
      <c r="AY45" s="341" t="s">
        <v>1183</v>
      </c>
      <c r="AZ45" s="341" t="s">
        <v>1183</v>
      </c>
      <c r="BA45" s="341" t="s">
        <v>1183</v>
      </c>
      <c r="BB45" s="341" t="s">
        <v>1183</v>
      </c>
      <c r="BC45" s="341" t="s">
        <v>1183</v>
      </c>
      <c r="BD45" s="349" t="s">
        <v>1183</v>
      </c>
      <c r="BE45" s="288" t="s">
        <v>3336</v>
      </c>
      <c r="BF45" s="133">
        <f>'4-5_Prison and Probation 100K'!BF44</f>
        <v>107.89465956524273</v>
      </c>
      <c r="BG45" s="341" t="s">
        <v>1183</v>
      </c>
      <c r="BH45" s="341" t="s">
        <v>1183</v>
      </c>
      <c r="BI45" s="341" t="s">
        <v>1183</v>
      </c>
      <c r="BJ45" s="341" t="s">
        <v>1183</v>
      </c>
      <c r="BK45" s="341" t="s">
        <v>1183</v>
      </c>
      <c r="BL45" s="349" t="s">
        <v>1183</v>
      </c>
      <c r="BM45" s="288" t="s">
        <v>3336</v>
      </c>
      <c r="BN45" s="341" t="s">
        <v>1183</v>
      </c>
      <c r="BO45" s="341" t="s">
        <v>1183</v>
      </c>
      <c r="BP45" s="341" t="s">
        <v>1183</v>
      </c>
      <c r="BQ45" s="341" t="s">
        <v>1183</v>
      </c>
      <c r="BR45" s="341" t="s">
        <v>1183</v>
      </c>
      <c r="BS45" s="341" t="s">
        <v>1183</v>
      </c>
      <c r="BT45" s="349" t="s">
        <v>1183</v>
      </c>
      <c r="BU45" s="288" t="s">
        <v>3336</v>
      </c>
      <c r="BV45" s="285" t="e">
        <f>'4-5_Prison and Probation 100K'!BV44/'4-5_Prison and Probation 100K'!BF44*100</f>
        <v>#VALUE!</v>
      </c>
      <c r="BW45" s="285" t="e">
        <f>'4-5_Prison and Probation 100K'!BW44/'4-5_Prison and Probation 100K'!BG44*100</f>
        <v>#VALUE!</v>
      </c>
      <c r="BX45" s="285" t="e">
        <f>'4-5_Prison and Probation 100K'!BX44/'4-5_Prison and Probation 100K'!BH44*100</f>
        <v>#VALUE!</v>
      </c>
      <c r="BY45" s="285" t="e">
        <f>'4-5_Prison and Probation 100K'!BY44/'4-5_Prison and Probation 100K'!BI44*100</f>
        <v>#VALUE!</v>
      </c>
      <c r="BZ45" s="285" t="e">
        <f>'4-5_Prison and Probation 100K'!BZ44/'4-5_Prison and Probation 100K'!BJ44*100</f>
        <v>#VALUE!</v>
      </c>
      <c r="CA45" s="285" t="e">
        <f>'4-5_Prison and Probation 100K'!CA44/'4-5_Prison and Probation 100K'!BK44*100</f>
        <v>#VALUE!</v>
      </c>
      <c r="CB45" s="346" t="e">
        <f t="shared" si="6"/>
        <v>#VALUE!</v>
      </c>
      <c r="CC45" s="288" t="s">
        <v>3336</v>
      </c>
      <c r="CD45" s="285" t="e">
        <f>'4-5_Prison and Probation 100K'!CD44/'4-5_Prison and Probation 100K'!BF44*100</f>
        <v>#VALUE!</v>
      </c>
      <c r="CE45" s="285" t="e">
        <f>'4-5_Prison and Probation 100K'!CE44/'4-5_Prison and Probation 100K'!BG44*100</f>
        <v>#VALUE!</v>
      </c>
      <c r="CF45" s="285" t="e">
        <f>'4-5_Prison and Probation 100K'!CF44/'4-5_Prison and Probation 100K'!BH44*100</f>
        <v>#VALUE!</v>
      </c>
      <c r="CG45" s="285" t="e">
        <f>'4-5_Prison and Probation 100K'!CG44/'4-5_Prison and Probation 100K'!BI44*100</f>
        <v>#VALUE!</v>
      </c>
      <c r="CH45" s="285" t="e">
        <f>'4-5_Prison and Probation 100K'!CH44/'4-5_Prison and Probation 100K'!BJ44*100</f>
        <v>#VALUE!</v>
      </c>
      <c r="CI45" s="285" t="e">
        <f>'4-5_Prison and Probation 100K'!CI44/'4-5_Prison and Probation 100K'!BK44*100</f>
        <v>#VALUE!</v>
      </c>
      <c r="CJ45" s="346" t="e">
        <f t="shared" si="7"/>
        <v>#VALUE!</v>
      </c>
      <c r="CK45" s="288" t="s">
        <v>3336</v>
      </c>
      <c r="CL45" s="285" t="e">
        <f>'4-5_Prison and Probation 100K'!CL44/'4-5_Prison and Probation 100K'!CD44*100</f>
        <v>#VALUE!</v>
      </c>
      <c r="CM45" s="285" t="e">
        <f>'4-5_Prison and Probation 100K'!CM44/'4-5_Prison and Probation 100K'!CE44*100</f>
        <v>#VALUE!</v>
      </c>
      <c r="CN45" s="285" t="e">
        <f>'4-5_Prison and Probation 100K'!CN44/'4-5_Prison and Probation 100K'!CF44*100</f>
        <v>#VALUE!</v>
      </c>
      <c r="CO45" s="285" t="e">
        <f>'4-5_Prison and Probation 100K'!CO44/'4-5_Prison and Probation 100K'!CG44*100</f>
        <v>#VALUE!</v>
      </c>
      <c r="CP45" s="285" t="e">
        <f>'4-5_Prison and Probation 100K'!CP44/'4-5_Prison and Probation 100K'!CH44*100</f>
        <v>#VALUE!</v>
      </c>
      <c r="CQ45" s="285" t="e">
        <f>'4-5_Prison and Probation 100K'!CQ44/'4-5_Prison and Probation 100K'!CI44*100</f>
        <v>#VALUE!</v>
      </c>
      <c r="CR45" s="346" t="e">
        <f t="shared" si="8"/>
        <v>#VALUE!</v>
      </c>
      <c r="CS45" s="288" t="s">
        <v>3336</v>
      </c>
      <c r="CT45" s="285" t="e">
        <f>'4-5_Prison and Probation 100K'!CT44/'4-5_Prison and Probation 100K'!BF44*100</f>
        <v>#VALUE!</v>
      </c>
      <c r="CU45" s="285" t="e">
        <f>'4-5_Prison and Probation 100K'!CU44/'4-5_Prison and Probation 100K'!BG44*100</f>
        <v>#VALUE!</v>
      </c>
      <c r="CV45" s="285" t="e">
        <f>'4-5_Prison and Probation 100K'!CV44/'4-5_Prison and Probation 100K'!BH44*100</f>
        <v>#VALUE!</v>
      </c>
      <c r="CW45" s="285" t="e">
        <f>'4-5_Prison and Probation 100K'!CW44/'4-5_Prison and Probation 100K'!BI44*100</f>
        <v>#VALUE!</v>
      </c>
      <c r="CX45" s="285" t="e">
        <f>'4-5_Prison and Probation 100K'!CX44/'4-5_Prison and Probation 100K'!BJ44*100</f>
        <v>#VALUE!</v>
      </c>
      <c r="CY45" s="285" t="e">
        <f>'4-5_Prison and Probation 100K'!CY44/'4-5_Prison and Probation 100K'!BK44*100</f>
        <v>#VALUE!</v>
      </c>
      <c r="CZ45" s="346" t="e">
        <f t="shared" si="9"/>
        <v>#VALUE!</v>
      </c>
      <c r="DA45" s="288" t="s">
        <v>3336</v>
      </c>
      <c r="DB45" s="133">
        <f>'4-5_Prison and Probation'!DP44/C45*100</f>
        <v>124.31417491474825</v>
      </c>
      <c r="DC45" s="133">
        <f>'4-5_Prison and Probation'!DQ44/D45*100</f>
        <v>124.71046645212552</v>
      </c>
      <c r="DD45" s="133">
        <f>'4-5_Prison and Probation'!DR44/E45*100</f>
        <v>117.61700187416695</v>
      </c>
      <c r="DE45" s="133" t="e">
        <f>'4-5_Prison and Probation'!DS44/F45*100</f>
        <v>#VALUE!</v>
      </c>
      <c r="DF45" s="133" t="e">
        <f>'4-5_Prison and Probation'!DT44/G45*100</f>
        <v>#VALUE!</v>
      </c>
      <c r="DG45" s="133" t="e">
        <f>'4-5_Prison and Probation'!DU44/H45*100</f>
        <v>#VALUE!</v>
      </c>
      <c r="DH45" s="346" t="e">
        <f t="shared" si="10"/>
        <v>#VALUE!</v>
      </c>
      <c r="DI45" s="288" t="s">
        <v>3336</v>
      </c>
      <c r="DJ45" s="285">
        <f>'4-5_Prison and Probation 100K'!DJ44/'4-5_Prison and Probation 100K'!DB44*100</f>
        <v>1.7800123489459294</v>
      </c>
      <c r="DK45" s="285">
        <f>'4-5_Prison and Probation 100K'!DK44/'4-5_Prison and Probation 100K'!DC44*100</f>
        <v>1.780012348945929</v>
      </c>
      <c r="DL45" s="285">
        <f>'4-5_Prison and Probation 100K'!DL44/'4-5_Prison and Probation 100K'!DD44*100</f>
        <v>1.4840909942660121</v>
      </c>
      <c r="DM45" s="285" t="e">
        <f>'4-5_Prison and Probation 100K'!DM44/'4-5_Prison and Probation 100K'!DE44*100</f>
        <v>#VALUE!</v>
      </c>
      <c r="DN45" s="285" t="e">
        <f>'4-5_Prison and Probation 100K'!DN44/'4-5_Prison and Probation 100K'!DF44*100</f>
        <v>#VALUE!</v>
      </c>
      <c r="DO45" s="285" t="e">
        <f>'4-5_Prison and Probation 100K'!DO44/'4-5_Prison and Probation 100K'!DG44*100</f>
        <v>#VALUE!</v>
      </c>
      <c r="DP45" s="346" t="e">
        <f t="shared" si="11"/>
        <v>#VALUE!</v>
      </c>
      <c r="DQ45" s="288" t="s">
        <v>3336</v>
      </c>
      <c r="DR45" s="285">
        <f>'4-5_Prison and Probation 100K'!DR44/'4-5_Prison and Probation 100K'!DJ44*100</f>
        <v>4.7571853320118933</v>
      </c>
      <c r="DS45" s="285">
        <f>'4-5_Prison and Probation 100K'!DS44/'4-5_Prison and Probation 100K'!DK44*100</f>
        <v>4.7571853320118933</v>
      </c>
      <c r="DT45" s="285">
        <f>'4-5_Prison and Probation 100K'!DT44/'4-5_Prison and Probation 100K'!DL44*100</f>
        <v>7.8282828282828287</v>
      </c>
      <c r="DU45" s="285" t="e">
        <f>'4-5_Prison and Probation 100K'!DU44/'4-5_Prison and Probation 100K'!DM44*100</f>
        <v>#VALUE!</v>
      </c>
      <c r="DV45" s="285" t="e">
        <f>'4-5_Prison and Probation 100K'!DV44/'4-5_Prison and Probation 100K'!DN44*100</f>
        <v>#VALUE!</v>
      </c>
      <c r="DW45" s="285" t="e">
        <f>'4-5_Prison and Probation 100K'!DW44/'4-5_Prison and Probation 100K'!DO44*100</f>
        <v>#VALUE!</v>
      </c>
      <c r="DX45" s="346" t="e">
        <f t="shared" si="12"/>
        <v>#VALUE!</v>
      </c>
      <c r="DY45" s="288" t="s">
        <v>3336</v>
      </c>
      <c r="DZ45" s="285" t="e">
        <f>'4-5_Prison and Probation 100K'!DZ44/'4-5_Prison and Probation 100K'!DR44*100</f>
        <v>#VALUE!</v>
      </c>
      <c r="EA45" s="285" t="e">
        <f>'4-5_Prison and Probation 100K'!EA44/'4-5_Prison and Probation 100K'!DS44*100</f>
        <v>#VALUE!</v>
      </c>
      <c r="EB45" s="285" t="e">
        <f>'4-5_Prison and Probation 100K'!EB44/'4-5_Prison and Probation 100K'!DT44*100</f>
        <v>#VALUE!</v>
      </c>
      <c r="EC45" s="285" t="e">
        <f>'4-5_Prison and Probation 100K'!EC44/'4-5_Prison and Probation 100K'!DU44*100</f>
        <v>#VALUE!</v>
      </c>
      <c r="ED45" s="285" t="e">
        <f>'4-5_Prison and Probation 100K'!ED44/'4-5_Prison and Probation 100K'!DV44*100</f>
        <v>#VALUE!</v>
      </c>
      <c r="EE45" s="285" t="e">
        <f>'4-5_Prison and Probation 100K'!EE44/'4-5_Prison and Probation 100K'!DW44*100</f>
        <v>#VALUE!</v>
      </c>
      <c r="EF45" s="346" t="e">
        <f t="shared" si="13"/>
        <v>#VALUE!</v>
      </c>
      <c r="EG45" s="288" t="s">
        <v>3336</v>
      </c>
      <c r="EH45" s="285">
        <f>'4-5_Prison and Probation 100K'!EH44/'4-5_Prison and Probation 100K'!DB44*100</f>
        <v>98.219987651054069</v>
      </c>
      <c r="EI45" s="285">
        <f>'4-5_Prison and Probation 100K'!EI44/'4-5_Prison and Probation 100K'!DC44*100</f>
        <v>98.219987651054069</v>
      </c>
      <c r="EJ45" s="285">
        <f>'4-5_Prison and Probation 100K'!EJ44/'4-5_Prison and Probation 100K'!DD44*100</f>
        <v>98.515909005733988</v>
      </c>
      <c r="EK45" s="285" t="e">
        <f>'4-5_Prison and Probation 100K'!EK44/'4-5_Prison and Probation 100K'!DE44*100</f>
        <v>#VALUE!</v>
      </c>
      <c r="EL45" s="285" t="e">
        <f>'4-5_Prison and Probation 100K'!EL44/'4-5_Prison and Probation 100K'!DF44*100</f>
        <v>#VALUE!</v>
      </c>
      <c r="EM45" s="285" t="e">
        <f>'4-5_Prison and Probation 100K'!EM44/'4-5_Prison and Probation 100K'!DG44*100</f>
        <v>#VALUE!</v>
      </c>
      <c r="EN45" s="346" t="e">
        <f t="shared" si="14"/>
        <v>#VALUE!</v>
      </c>
      <c r="EO45" s="288" t="s">
        <v>3336</v>
      </c>
      <c r="EP45" s="285">
        <f>'4-5_Prison and Probation 100K'!EP44/'4-5_Prison and Probation 100K'!EH44*100</f>
        <v>25.709461886629786</v>
      </c>
      <c r="EQ45" s="285">
        <f>'4-5_Prison and Probation 100K'!EQ44/'4-5_Prison and Probation 100K'!EI44*100</f>
        <v>25.709461886629786</v>
      </c>
      <c r="ER45" s="285">
        <f>'4-5_Prison and Probation 100K'!ER44/'4-5_Prison and Probation 100K'!EJ44*100</f>
        <v>17.310838056834175</v>
      </c>
      <c r="ES45" s="285" t="e">
        <f>'4-5_Prison and Probation 100K'!ES44/'4-5_Prison and Probation 100K'!EK44*100</f>
        <v>#VALUE!</v>
      </c>
      <c r="ET45" s="285" t="e">
        <f>'4-5_Prison and Probation 100K'!ET44/'4-5_Prison and Probation 100K'!EL44*100</f>
        <v>#VALUE!</v>
      </c>
      <c r="EU45" s="285" t="e">
        <f>'4-5_Prison and Probation 100K'!EU44/'4-5_Prison and Probation 100K'!EM44*100</f>
        <v>#VALUE!</v>
      </c>
      <c r="EV45" s="346" t="e">
        <f t="shared" si="15"/>
        <v>#VALUE!</v>
      </c>
      <c r="EW45" s="288" t="s">
        <v>3336</v>
      </c>
      <c r="EX45" s="285">
        <f>'4-5_Prison and Probation 100K'!EX44/'4-5_Prison and Probation 100K'!EH44*100</f>
        <v>74.290538113370204</v>
      </c>
      <c r="EY45" s="285">
        <f>'4-5_Prison and Probation 100K'!EY44/'4-5_Prison and Probation 100K'!EI44*100</f>
        <v>74.290538113370218</v>
      </c>
      <c r="EZ45" s="285">
        <f>'4-5_Prison and Probation 100K'!EZ44/'4-5_Prison and Probation 100K'!EJ44*100</f>
        <v>82.689161943165828</v>
      </c>
      <c r="FA45" s="285" t="e">
        <f>'4-5_Prison and Probation 100K'!FA44/'4-5_Prison and Probation 100K'!EK44*100</f>
        <v>#VALUE!</v>
      </c>
      <c r="FB45" s="285" t="e">
        <f>'4-5_Prison and Probation 100K'!FB44/'4-5_Prison and Probation 100K'!EL44*100</f>
        <v>#VALUE!</v>
      </c>
      <c r="FC45" s="285" t="e">
        <f>'4-5_Prison and Probation 100K'!FC44/'4-5_Prison and Probation 100K'!EM44*100</f>
        <v>#VALUE!</v>
      </c>
      <c r="FD45" s="346" t="e">
        <f t="shared" si="16"/>
        <v>#VALUE!</v>
      </c>
      <c r="FE45" s="288" t="s">
        <v>3336</v>
      </c>
      <c r="FF45" s="285" t="e">
        <f>'4-5_Prison and Probation 100K'!FF44/'4-5_Prison and Probation 100K'!EH44*100</f>
        <v>#VALUE!</v>
      </c>
      <c r="FG45" s="285" t="e">
        <f>'4-5_Prison and Probation 100K'!FG44/'4-5_Prison and Probation 100K'!EI44*100</f>
        <v>#VALUE!</v>
      </c>
      <c r="FH45" s="285" t="e">
        <f>'4-5_Prison and Probation 100K'!FH44/'4-5_Prison and Probation 100K'!EJ44*100</f>
        <v>#VALUE!</v>
      </c>
      <c r="FI45" s="285" t="e">
        <f>'4-5_Prison and Probation 100K'!FI44/'4-5_Prison and Probation 100K'!EK44*100</f>
        <v>#VALUE!</v>
      </c>
      <c r="FJ45" s="285" t="e">
        <f>'4-5_Prison and Probation 100K'!FJ44/'4-5_Prison and Probation 100K'!EL44*100</f>
        <v>#VALUE!</v>
      </c>
      <c r="FK45" s="285" t="e">
        <f>'4-5_Prison and Probation 100K'!FK44/'4-5_Prison and Probation 100K'!EM44*100</f>
        <v>#VALUE!</v>
      </c>
      <c r="FL45" s="346" t="e">
        <f t="shared" si="17"/>
        <v>#VALUE!</v>
      </c>
      <c r="FM45" s="288" t="s">
        <v>3336</v>
      </c>
      <c r="FN45" s="285" t="e">
        <f>'4-5_Prison and Probation 100K'!FN44/'4-5_Prison and Probation 100K'!FF44*100</f>
        <v>#VALUE!</v>
      </c>
      <c r="FO45" s="285" t="e">
        <f>'4-5_Prison and Probation 100K'!FO44/'4-5_Prison and Probation 100K'!FG44*100</f>
        <v>#VALUE!</v>
      </c>
      <c r="FP45" s="285" t="e">
        <f>'4-5_Prison and Probation 100K'!FP44/'4-5_Prison and Probation 100K'!FH44*100</f>
        <v>#VALUE!</v>
      </c>
      <c r="FQ45" s="285" t="e">
        <f>'4-5_Prison and Probation 100K'!FQ44/'4-5_Prison and Probation 100K'!FI44*100</f>
        <v>#VALUE!</v>
      </c>
      <c r="FR45" s="285" t="e">
        <f>'4-5_Prison and Probation 100K'!FR44/'4-5_Prison and Probation 100K'!FJ44*100</f>
        <v>#VALUE!</v>
      </c>
      <c r="FS45" s="285" t="e">
        <f>'4-5_Prison and Probation 100K'!FS44/'4-5_Prison and Probation 100K'!FK44*100</f>
        <v>#VALUE!</v>
      </c>
      <c r="FT45" s="346" t="e">
        <f t="shared" si="18"/>
        <v>#VALUE!</v>
      </c>
      <c r="FU45" s="288" t="s">
        <v>3336</v>
      </c>
      <c r="FV45" s="285" t="e">
        <f>'4-5_Prison and Probation 100K'!FV44/'4-5_Prison and Probation 100K'!EH44*100</f>
        <v>#VALUE!</v>
      </c>
      <c r="FW45" s="285" t="e">
        <f>'4-5_Prison and Probation 100K'!FW44/'4-5_Prison and Probation 100K'!EI44*100</f>
        <v>#VALUE!</v>
      </c>
      <c r="FX45" s="285" t="e">
        <f>'4-5_Prison and Probation 100K'!FX44/'4-5_Prison and Probation 100K'!EJ44*100</f>
        <v>#VALUE!</v>
      </c>
      <c r="FY45" s="285" t="e">
        <f>'4-5_Prison and Probation 100K'!FY44/'4-5_Prison and Probation 100K'!EK44*100</f>
        <v>#VALUE!</v>
      </c>
      <c r="FZ45" s="285" t="e">
        <f>'4-5_Prison and Probation 100K'!FZ44/'4-5_Prison and Probation 100K'!EL44*100</f>
        <v>#VALUE!</v>
      </c>
      <c r="GA45" s="285" t="e">
        <f>'4-5_Prison and Probation 100K'!GA44/'4-5_Prison and Probation 100K'!EM44*100</f>
        <v>#VALUE!</v>
      </c>
      <c r="GB45" s="346" t="e">
        <f t="shared" si="19"/>
        <v>#VALUE!</v>
      </c>
      <c r="GC45" s="288" t="s">
        <v>3336</v>
      </c>
      <c r="GE45" s="133" t="e">
        <f>'4-5_Prison and Probation'!HA44/'4-5_Prison and Probation 100K'!$G44*100</f>
        <v>#VALUE!</v>
      </c>
      <c r="GF45" s="285" t="e">
        <f>'4-5_Prison and Probation 100K'!GF44/'4-5_Prison and Probation 100K'!GE44*100</f>
        <v>#VALUE!</v>
      </c>
      <c r="GG45" s="285" t="e">
        <f>'4-5_Prison and Probation 100K'!GG44/'4-5_Prison and Probation 100K'!GE44*100</f>
        <v>#VALUE!</v>
      </c>
      <c r="GH45" s="285" t="e">
        <f>'4-5_Prison and Probation 100K'!GH44/'4-5_Prison and Probation 100K'!GE44*100</f>
        <v>#VALUE!</v>
      </c>
      <c r="GI45" s="285" t="e">
        <f>'4-5_Prison and Probation 100K'!GI44/'4-5_Prison and Probation 100K'!GH44*100</f>
        <v>#VALUE!</v>
      </c>
      <c r="GJ45" s="288" t="s">
        <v>3336</v>
      </c>
      <c r="GK45" s="133" t="e">
        <f>'4-5_Prison and Probation'!HG44/'4-5_Prison and Probation 100K'!$G44*100</f>
        <v>#VALUE!</v>
      </c>
      <c r="GL45" s="285" t="e">
        <f>'4-5_Prison and Probation 100K'!GL44/'4-5_Prison and Probation 100K'!GK44*100</f>
        <v>#VALUE!</v>
      </c>
      <c r="GM45" s="285" t="e">
        <f>'4-5_Prison and Probation 100K'!GM44/'4-5_Prison and Probation 100K'!GK44*100</f>
        <v>#VALUE!</v>
      </c>
      <c r="GN45" s="285" t="e">
        <f>'4-5_Prison and Probation 100K'!GN44/'4-5_Prison and Probation 100K'!GK44*100</f>
        <v>#VALUE!</v>
      </c>
      <c r="GO45" s="285" t="e">
        <f>'4-5_Prison and Probation 100K'!GO44/'4-5_Prison and Probation 100K'!GN44*100</f>
        <v>#VALUE!</v>
      </c>
      <c r="GP45" s="288" t="s">
        <v>3336</v>
      </c>
      <c r="GQ45" s="133" t="e">
        <f>'4-5_Prison and Probation'!HM44/'4-5_Prison and Probation 100K'!$G44*100</f>
        <v>#VALUE!</v>
      </c>
      <c r="GR45" s="285" t="e">
        <f>'4-5_Prison and Probation 100K'!GR44/'4-5_Prison and Probation 100K'!GQ44*100</f>
        <v>#VALUE!</v>
      </c>
      <c r="GS45" s="285" t="e">
        <f>'4-5_Prison and Probation 100K'!GS44/'4-5_Prison and Probation 100K'!GQ44*100</f>
        <v>#VALUE!</v>
      </c>
      <c r="GT45" s="285" t="e">
        <f>'4-5_Prison and Probation 100K'!GT44/'4-5_Prison and Probation 100K'!GQ44*100</f>
        <v>#VALUE!</v>
      </c>
      <c r="GU45" s="285" t="e">
        <f>'4-5_Prison and Probation 100K'!GU44/'4-5_Prison and Probation 100K'!GT44*100</f>
        <v>#VALUE!</v>
      </c>
      <c r="GV45" s="288" t="s">
        <v>3336</v>
      </c>
      <c r="GW45" s="133" t="e">
        <f>'4-5_Prison and Probation'!HS44/'4-5_Prison and Probation 100K'!$G44*100</f>
        <v>#VALUE!</v>
      </c>
      <c r="GX45" s="285" t="e">
        <f>'4-5_Prison and Probation 100K'!GX44/'4-5_Prison and Probation 100K'!GW44*100</f>
        <v>#VALUE!</v>
      </c>
      <c r="GY45" s="285" t="e">
        <f>'4-5_Prison and Probation 100K'!GY44/'4-5_Prison and Probation 100K'!GW44*100</f>
        <v>#VALUE!</v>
      </c>
      <c r="GZ45" s="285" t="e">
        <f>'4-5_Prison and Probation 100K'!GZ44/'4-5_Prison and Probation 100K'!GW44*100</f>
        <v>#VALUE!</v>
      </c>
      <c r="HA45" s="285" t="e">
        <f>'4-5_Prison and Probation 100K'!HA44/'4-5_Prison and Probation 100K'!GZ44*100</f>
        <v>#VALUE!</v>
      </c>
      <c r="HB45" s="288" t="s">
        <v>3336</v>
      </c>
      <c r="HC45" s="133" t="e">
        <f>'4-5_Prison and Probation'!HY44/'4-5_Prison and Probation 100K'!$G44*100</f>
        <v>#VALUE!</v>
      </c>
      <c r="HD45" s="285" t="e">
        <f>'4-5_Prison and Probation 100K'!HD44/'4-5_Prison and Probation 100K'!HC44*100</f>
        <v>#VALUE!</v>
      </c>
      <c r="HE45" s="285" t="e">
        <f>'4-5_Prison and Probation 100K'!HE44/'4-5_Prison and Probation 100K'!HC44*100</f>
        <v>#VALUE!</v>
      </c>
      <c r="HF45" s="285" t="e">
        <f>'4-5_Prison and Probation 100K'!HF44/'4-5_Prison and Probation 100K'!HC44*100</f>
        <v>#VALUE!</v>
      </c>
      <c r="HG45" s="285" t="e">
        <f>'4-5_Prison and Probation 100K'!HG44/'4-5_Prison and Probation 100K'!HF44*100</f>
        <v>#VALUE!</v>
      </c>
      <c r="HH45" s="288" t="s">
        <v>3336</v>
      </c>
      <c r="HI45" s="133" t="e">
        <f>'4-5_Prison and Probation'!IE44/'4-5_Prison and Probation 100K'!$G44*100</f>
        <v>#VALUE!</v>
      </c>
      <c r="HJ45" s="285" t="e">
        <f>'4-5_Prison and Probation 100K'!HJ44/'4-5_Prison and Probation 100K'!HI44*100</f>
        <v>#VALUE!</v>
      </c>
      <c r="HK45" s="285" t="e">
        <f>'4-5_Prison and Probation 100K'!HK44/'4-5_Prison and Probation 100K'!HI44*100</f>
        <v>#VALUE!</v>
      </c>
      <c r="HL45" s="285" t="e">
        <f>'4-5_Prison and Probation 100K'!HL44/'4-5_Prison and Probation 100K'!HI44*100</f>
        <v>#VALUE!</v>
      </c>
      <c r="HM45" s="285" t="e">
        <f>'4-5_Prison and Probation 100K'!HM44/'4-5_Prison and Probation 100K'!HL44*100</f>
        <v>#VALUE!</v>
      </c>
      <c r="HN45" s="288" t="s">
        <v>3336</v>
      </c>
      <c r="HO45" s="133" t="e">
        <f>'4-5_Prison and Probation'!IK44/'4-5_Prison and Probation 100K'!$G44*100</f>
        <v>#VALUE!</v>
      </c>
      <c r="HP45" s="285" t="e">
        <f>'4-5_Prison and Probation 100K'!HP44/'4-5_Prison and Probation 100K'!HO44*100</f>
        <v>#VALUE!</v>
      </c>
      <c r="HQ45" s="285" t="e">
        <f>'4-5_Prison and Probation 100K'!HQ44/'4-5_Prison and Probation 100K'!HO44*100</f>
        <v>#VALUE!</v>
      </c>
      <c r="HR45" s="285" t="e">
        <f>'4-5_Prison and Probation 100K'!HR44/'4-5_Prison and Probation 100K'!HO44*100</f>
        <v>#VALUE!</v>
      </c>
      <c r="HS45" s="285" t="e">
        <f>'4-5_Prison and Probation 100K'!HS44/'4-5_Prison and Probation 100K'!HR44*100</f>
        <v>#VALUE!</v>
      </c>
      <c r="HT45" s="288" t="s">
        <v>3336</v>
      </c>
      <c r="HU45" s="133" t="e">
        <f>'4-5_Prison and Probation'!IQ44/'4-5_Prison and Probation 100K'!$G44*100</f>
        <v>#VALUE!</v>
      </c>
      <c r="HV45" s="285" t="e">
        <f>'4-5_Prison and Probation 100K'!HV44/'4-5_Prison and Probation 100K'!HU44*100</f>
        <v>#VALUE!</v>
      </c>
      <c r="HW45" s="285" t="e">
        <f>'4-5_Prison and Probation 100K'!HW44/'4-5_Prison and Probation 100K'!HU44*100</f>
        <v>#VALUE!</v>
      </c>
      <c r="HX45" s="285" t="e">
        <f>'4-5_Prison and Probation 100K'!HX44/'4-5_Prison and Probation 100K'!HU44*100</f>
        <v>#VALUE!</v>
      </c>
      <c r="HY45" s="285" t="e">
        <f>'4-5_Prison and Probation 100K'!HY44/'4-5_Prison and Probation 100K'!HX44*100</f>
        <v>#VALUE!</v>
      </c>
      <c r="HZ45" s="288" t="s">
        <v>3336</v>
      </c>
      <c r="IA45" s="133" t="e">
        <f>'4-5_Prison and Probation'!IW44/'4-5_Prison and Probation 100K'!$G44*100</f>
        <v>#VALUE!</v>
      </c>
      <c r="IB45" s="285" t="e">
        <f>'4-5_Prison and Probation 100K'!IB44/'4-5_Prison and Probation 100K'!IA44*100</f>
        <v>#VALUE!</v>
      </c>
      <c r="IC45" s="285" t="e">
        <f>'4-5_Prison and Probation 100K'!IC44/'4-5_Prison and Probation 100K'!IA44*100</f>
        <v>#VALUE!</v>
      </c>
      <c r="ID45" s="285" t="e">
        <f>'4-5_Prison and Probation 100K'!ID44/'4-5_Prison and Probation 100K'!IA44*100</f>
        <v>#VALUE!</v>
      </c>
      <c r="IE45" s="285" t="e">
        <f>'4-5_Prison and Probation 100K'!IE44/'4-5_Prison and Probation 100K'!ID44*100</f>
        <v>#VALUE!</v>
      </c>
      <c r="IF45" s="288" t="s">
        <v>3336</v>
      </c>
      <c r="IG45" s="133" t="e">
        <f>'4-5_Prison and Probation'!JC44/'4-5_Prison and Probation 100K'!$G44*100</f>
        <v>#VALUE!</v>
      </c>
      <c r="IH45" s="285" t="e">
        <f>'4-5_Prison and Probation 100K'!IH44/'4-5_Prison and Probation 100K'!IG44*100</f>
        <v>#VALUE!</v>
      </c>
      <c r="II45" s="285" t="e">
        <f>'4-5_Prison and Probation 100K'!II44/'4-5_Prison and Probation 100K'!IG44*100</f>
        <v>#VALUE!</v>
      </c>
      <c r="IJ45" s="285" t="e">
        <f>'4-5_Prison and Probation 100K'!IJ44/'4-5_Prison and Probation 100K'!IG44*100</f>
        <v>#VALUE!</v>
      </c>
      <c r="IK45" s="285" t="e">
        <f>'4-5_Prison and Probation 100K'!IK44/'4-5_Prison and Probation 100K'!IJ44*100</f>
        <v>#VALUE!</v>
      </c>
      <c r="IL45" s="288" t="s">
        <v>3336</v>
      </c>
      <c r="IM45" s="133" t="e">
        <f>'4-5_Prison and Probation'!JI44/'4-5_Prison and Probation 100K'!$G44*100</f>
        <v>#VALUE!</v>
      </c>
      <c r="IN45" s="285" t="e">
        <f>'4-5_Prison and Probation 100K'!IN44/'4-5_Prison and Probation 100K'!IM44*100</f>
        <v>#VALUE!</v>
      </c>
      <c r="IO45" s="285" t="e">
        <f>'4-5_Prison and Probation 100K'!IO44/'4-5_Prison and Probation 100K'!IM44*100</f>
        <v>#VALUE!</v>
      </c>
      <c r="IP45" s="285" t="e">
        <f>'4-5_Prison and Probation 100K'!IP44/'4-5_Prison and Probation 100K'!IM44*100</f>
        <v>#VALUE!</v>
      </c>
      <c r="IQ45" s="285" t="e">
        <f>'4-5_Prison and Probation 100K'!IQ44/'4-5_Prison and Probation 100K'!IP44*100</f>
        <v>#VALUE!</v>
      </c>
      <c r="IR45" s="288" t="s">
        <v>3336</v>
      </c>
      <c r="IS45" s="133" t="e">
        <f>'4-5_Prison and Probation'!JO44/'4-5_Prison and Probation 100K'!$G44*100</f>
        <v>#VALUE!</v>
      </c>
      <c r="IT45" s="285" t="e">
        <f>'4-5_Prison and Probation 100K'!IT44/'4-5_Prison and Probation 100K'!IS44*100</f>
        <v>#VALUE!</v>
      </c>
      <c r="IU45" s="285" t="e">
        <f>'4-5_Prison and Probation 100K'!IU44/'4-5_Prison and Probation 100K'!IS44*100</f>
        <v>#VALUE!</v>
      </c>
      <c r="IV45" s="285" t="e">
        <f>'4-5_Prison and Probation 100K'!IV44/'4-5_Prison and Probation 100K'!IS44*100</f>
        <v>#VALUE!</v>
      </c>
      <c r="IW45" s="285" t="e">
        <f>'4-5_Prison and Probation 100K'!IW44/'4-5_Prison and Probation 100K'!IV44*100</f>
        <v>#VALUE!</v>
      </c>
      <c r="IX45" s="381" t="s">
        <v>3336</v>
      </c>
      <c r="IY45" s="133" t="e">
        <f>'4-5_Prison and Probation'!KO44/'4-5_Prison and Probation 100K'!H44*100</f>
        <v>#VALUE!</v>
      </c>
      <c r="IZ45" s="285" t="e">
        <f>'4-5_Prison and Probation'!AO44/'4-5_Prison and Probation'!KO44</f>
        <v>#VALUE!</v>
      </c>
      <c r="JA45" s="133" t="e">
        <f>'4-5_Prison and Probation 100K'!IZ44/'4-5_Prison and Probation 100K'!IY44*100</f>
        <v>#VALUE!</v>
      </c>
      <c r="JB45" s="133" t="e">
        <f>'4-5_Prison and Probation 100K'!JA44/'4-5_Prison and Probation 100K'!IY44*100</f>
        <v>#VALUE!</v>
      </c>
      <c r="JC45" s="288" t="s">
        <v>3336</v>
      </c>
      <c r="JD45" s="285" t="e">
        <f>'4-5_Prison and Probation 100K'!JC44/'4-5_Prison and Probation 100K'!IY44*100</f>
        <v>#VALUE!</v>
      </c>
      <c r="JE45" s="285" t="e">
        <f>'4-5_Prison and Probation 100K'!JD44/'4-5_Prison and Probation 100K'!IY44*100</f>
        <v>#VALUE!</v>
      </c>
      <c r="JF45" s="285" t="e">
        <f>'4-5_Prison and Probation 100K'!JE44/'4-5_Prison and Probation 100K'!JC44*100</f>
        <v>#VALUE!</v>
      </c>
      <c r="JG45" s="285" t="e">
        <f>'4-5_Prison and Probation 100K'!JF44/'4-5_Prison and Probation 100K'!JD44*100</f>
        <v>#VALUE!</v>
      </c>
      <c r="JH45" s="285" t="e">
        <f>'4-5_Prison and Probation 100K'!JG44/'4-5_Prison and Probation 100K'!JC44*100</f>
        <v>#VALUE!</v>
      </c>
      <c r="JI45" s="285" t="e">
        <f>'4-5_Prison and Probation 100K'!JH44/'4-5_Prison and Probation 100K'!JD44*100</f>
        <v>#VALUE!</v>
      </c>
      <c r="JJ45" s="285" t="e">
        <f>'4-5_Prison and Probation 100K'!JI44/'4-5_Prison and Probation 100K'!JC44*100</f>
        <v>#VALUE!</v>
      </c>
      <c r="JK45" s="285" t="e">
        <f>'4-5_Prison and Probation 100K'!JJ44/'4-5_Prison and Probation 100K'!JD44*100</f>
        <v>#VALUE!</v>
      </c>
      <c r="JL45" s="285" t="e">
        <f>'4-5_Prison and Probation 100K'!JK44/'4-5_Prison and Probation 100K'!IZ44*100</f>
        <v>#VALUE!</v>
      </c>
      <c r="JM45" s="285" t="e">
        <f>'4-5_Prison and Probation 100K'!JL44/'4-5_Prison and Probation 100K'!JA44*100</f>
        <v>#VALUE!</v>
      </c>
      <c r="JN45" s="288" t="s">
        <v>3336</v>
      </c>
      <c r="JO45" s="285" t="e">
        <f>'4-5_Prison and Probation 100K'!JN44/'4-5_Prison and Probation 100K'!JK44*100</f>
        <v>#VALUE!</v>
      </c>
      <c r="JP45" s="285" t="e">
        <f>'4-5_Prison and Probation 100K'!JO44/'4-5_Prison and Probation 100K'!JL44</f>
        <v>#VALUE!</v>
      </c>
      <c r="JQ45" s="285" t="e">
        <f>'4-5_Prison and Probation 100K'!JP44/'4-5_Prison and Probation 100K'!JK44*100</f>
        <v>#VALUE!</v>
      </c>
      <c r="JR45" s="285" t="e">
        <f>'4-5_Prison and Probation 100K'!JQ44/'4-5_Prison and Probation 100K'!JL44*100</f>
        <v>#VALUE!</v>
      </c>
      <c r="JS45" s="285" t="e">
        <f>'4-5_Prison and Probation 100K'!JR44/'4-5_Prison and Probation 100K'!JK44*100</f>
        <v>#VALUE!</v>
      </c>
      <c r="JT45" s="285" t="e">
        <f>'4-5_Prison and Probation 100K'!JS44/'4-5_Prison and Probation 100K'!JL44*100</f>
        <v>#VALUE!</v>
      </c>
      <c r="JU45" s="288" t="s">
        <v>3336</v>
      </c>
      <c r="JV45" s="285" t="e">
        <f>'4-5_Prison and Probation 100K'!JU44/'4-5_Prison and Probation 100K'!JK44*100</f>
        <v>#VALUE!</v>
      </c>
      <c r="JW45" s="285" t="e">
        <f>'4-5_Prison and Probation 100K'!JV44/'4-5_Prison and Probation 100K'!JL44*100</f>
        <v>#VALUE!</v>
      </c>
      <c r="JX45" s="285" t="e">
        <f>'4-5_Prison and Probation 100K'!JW44/'4-5_Prison and Probation 100K'!JK44*100</f>
        <v>#VALUE!</v>
      </c>
      <c r="JY45" s="285" t="e">
        <f>'4-5_Prison and Probation 100K'!JX44/'4-5_Prison and Probation 100K'!JL44*100</f>
        <v>#VALUE!</v>
      </c>
      <c r="JZ45" s="285" t="e">
        <f>'4-5_Prison and Probation 100K'!JY44/'4-5_Prison and Probation 100K'!JK44*100</f>
        <v>#VALUE!</v>
      </c>
      <c r="KA45" s="285" t="e">
        <f>'4-5_Prison and Probation 100K'!JZ44/'4-5_Prison and Probation 100K'!JL44*100</f>
        <v>#VALUE!</v>
      </c>
      <c r="KB45" s="288" t="s">
        <v>3336</v>
      </c>
      <c r="KC45" s="285" t="e">
        <f>'4-5_Prison and Probation 100K'!KB44/'4-5_Prison and Probation 100K'!JK44*100</f>
        <v>#VALUE!</v>
      </c>
      <c r="KD45" s="285" t="e">
        <f>'4-5_Prison and Probation 100K'!KC44/'4-5_Prison and Probation 100K'!JL44*100</f>
        <v>#VALUE!</v>
      </c>
      <c r="KE45" s="285" t="e">
        <f>'4-5_Prison and Probation 100K'!KD44/'4-5_Prison and Probation 100K'!JK44*100</f>
        <v>#VALUE!</v>
      </c>
      <c r="KF45" s="285" t="e">
        <f>'4-5_Prison and Probation 100K'!KE44/'4-5_Prison and Probation 100K'!JL44*100</f>
        <v>#VALUE!</v>
      </c>
      <c r="KG45" s="288" t="s">
        <v>3336</v>
      </c>
      <c r="KH45" s="285" t="e">
        <f>'4-5_Prison and Probation 100K'!KG44</f>
        <v>#VALUE!</v>
      </c>
      <c r="KI45" s="285" t="e">
        <f>'4-5_Prison and Probation 100K'!KH44/'4-5_Prison and Probation 100K'!KG44*100</f>
        <v>#VALUE!</v>
      </c>
      <c r="KJ45" s="285" t="e">
        <f>'4-5_Prison and Probation 100K'!KI44/'4-5_Prison and Probation 100K'!KG44*100</f>
        <v>#VALUE!</v>
      </c>
      <c r="KK45" s="285" t="e">
        <f>'4-5_Prison and Probation 100K'!KJ44/'4-5_Prison and Probation 100K'!KG44*100</f>
        <v>#VALUE!</v>
      </c>
      <c r="KL45" s="285" t="e">
        <f>'4-5_Prison and Probation 100K'!KK44/'4-5_Prison and Probation 100K'!KJ44*100</f>
        <v>#VALUE!</v>
      </c>
      <c r="KM45" s="288" t="s">
        <v>3336</v>
      </c>
      <c r="KN45" s="285" t="e">
        <f>'4-5_Prison and Probation'!OZ44/G45*100</f>
        <v>#VALUE!</v>
      </c>
      <c r="KO45" s="285" t="e">
        <f>'4-5_Prison and Probation 100K'!KN44/'4-5_Prison and Probation 100K'!KM44*100</f>
        <v>#VALUE!</v>
      </c>
      <c r="KP45" s="285" t="e">
        <f>'4-5_Prison and Probation 100K'!KO44/'4-5_Prison and Probation 100K'!KM44*100</f>
        <v>#VALUE!</v>
      </c>
      <c r="KQ45" s="285" t="e">
        <f>'4-5_Prison and Probation 100K'!KP44/'4-5_Prison and Probation 100K'!KM44*100</f>
        <v>#VALUE!</v>
      </c>
      <c r="KR45" s="285" t="e">
        <f>'4-5_Prison and Probation 100K'!KQ44/'4-5_Prison and Probation 100K'!KP44*100</f>
        <v>#VALUE!</v>
      </c>
      <c r="KS45" s="288" t="s">
        <v>3336</v>
      </c>
      <c r="KT45" s="285" t="e">
        <f>'4-5_Prison and Probation'!PF44/G45*100</f>
        <v>#VALUE!</v>
      </c>
      <c r="KU45" s="285" t="e">
        <f>'4-5_Prison and Probation'!PG44/'4-5_Prison and Probation'!PF44*100</f>
        <v>#VALUE!</v>
      </c>
      <c r="KV45" s="285" t="e">
        <f>'4-5_Prison and Probation'!PH44/'4-5_Prison and Probation'!PF44*100</f>
        <v>#VALUE!</v>
      </c>
      <c r="KW45" s="285" t="e">
        <f>'4-5_Prison and Probation'!PI44/'4-5_Prison and Probation'!PF44*100</f>
        <v>#VALUE!</v>
      </c>
      <c r="KX45" s="285" t="e">
        <f>'4-5_Prison and Probation'!PJ44/'4-5_Prison and Probation'!PF44*100</f>
        <v>#VALUE!</v>
      </c>
      <c r="KY45" s="285" t="e">
        <f>'4-5_Prison and Probation'!PK44/'4-5_Prison and Probation'!PF44*100</f>
        <v>#VALUE!</v>
      </c>
      <c r="KZ45" s="285" t="e">
        <f>'4-5_Prison and Probation'!PL44/'4-5_Prison and Probation'!PF44*100</f>
        <v>#VALUE!</v>
      </c>
      <c r="LA45" s="288" t="s">
        <v>3336</v>
      </c>
      <c r="LB45" s="285" t="e">
        <f>'4-5_Prison and Probation'!PN44/G45*100</f>
        <v>#VALUE!</v>
      </c>
      <c r="LC45" s="285" t="e">
        <f>'4-5_Prison and Probation'!PO44/G45*100</f>
        <v>#VALUE!</v>
      </c>
      <c r="LD45" s="288" t="s">
        <v>3336</v>
      </c>
      <c r="LE45" s="285" t="e">
        <f>'4-5_Prison and Probation 100K'!LD44/'4-5_Prison and Probation 100K'!LA44*100</f>
        <v>#VALUE!</v>
      </c>
      <c r="LF45" s="285" t="e">
        <f>'4-5_Prison and Probation 100K'!LE44/'4-5_Prison and Probation 100K'!LB44*100</f>
        <v>#VALUE!</v>
      </c>
      <c r="LG45" s="285" t="e">
        <f>'4-5_Prison and Probation 100K'!LF44/'4-5_Prison and Probation 100K'!LA44*100</f>
        <v>#VALUE!</v>
      </c>
      <c r="LH45" s="285" t="e">
        <f>'4-5_Prison and Probation 100K'!LG44/'4-5_Prison and Probation 100K'!LB44*100</f>
        <v>#VALUE!</v>
      </c>
      <c r="LI45" s="285" t="e">
        <f>'4-5_Prison and Probation 100K'!LH44/'4-5_Prison and Probation 100K'!LA44*100</f>
        <v>#VALUE!</v>
      </c>
      <c r="LJ45" s="285" t="e">
        <f>'4-5_Prison and Probation 100K'!LI44/'4-5_Prison and Probation 100K'!LB44*100</f>
        <v>#VALUE!</v>
      </c>
      <c r="LK45" s="288" t="s">
        <v>3336</v>
      </c>
      <c r="LL45" s="285" t="e">
        <f>'4-5_Prison and Probation 100K'!LK44/'4-5_Prison and Probation 100K'!LA44*100</f>
        <v>#VALUE!</v>
      </c>
      <c r="LM45" s="285" t="e">
        <f>'4-5_Prison and Probation 100K'!LL44/'4-5_Prison and Probation 100K'!LB44*100</f>
        <v>#VALUE!</v>
      </c>
      <c r="LN45" s="285" t="e">
        <f>'4-5_Prison and Probation 100K'!LM44/'4-5_Prison and Probation 100K'!LA44*100</f>
        <v>#VALUE!</v>
      </c>
      <c r="LO45" s="285" t="e">
        <f>'4-5_Prison and Probation 100K'!LN44/'4-5_Prison and Probation 100K'!LB44*100</f>
        <v>#VALUE!</v>
      </c>
      <c r="LP45" s="285" t="e">
        <f>'4-5_Prison and Probation 100K'!LO44/'4-5_Prison and Probation 100K'!LA44*100</f>
        <v>#VALUE!</v>
      </c>
      <c r="LQ45" s="285" t="e">
        <f>'4-5_Prison and Probation 100K'!LP44/'4-5_Prison and Probation 100K'!LB44*100</f>
        <v>#VALUE!</v>
      </c>
      <c r="LR45" s="288" t="s">
        <v>3336</v>
      </c>
      <c r="LS45" s="285" t="e">
        <f>'4-5_Prison and Probation 100K'!LR44/'4-5_Prison and Probation 100K'!LA44*100</f>
        <v>#VALUE!</v>
      </c>
      <c r="LT45" s="285" t="e">
        <f>'4-5_Prison and Probation 100K'!LS44/'4-5_Prison and Probation 100K'!LB44*100</f>
        <v>#VALUE!</v>
      </c>
      <c r="LU45" s="285" t="e">
        <f>'4-5_Prison and Probation 100K'!LT44/'4-5_Prison and Probation 100K'!LA44*100</f>
        <v>#VALUE!</v>
      </c>
      <c r="LV45" s="285" t="e">
        <f>'4-5_Prison and Probation 100K'!LU44/'4-5_Prison and Probation 100K'!LB44*100</f>
        <v>#VALUE!</v>
      </c>
      <c r="LW45" s="285" t="e">
        <f>'4-5_Prison and Probation 100K'!LV44/'4-5_Prison and Probation 100K'!LA44*100</f>
        <v>#VALUE!</v>
      </c>
      <c r="LX45" s="285" t="e">
        <f>'4-5_Prison and Probation 100K'!LW44/'4-5_Prison and Probation 100K'!LB44*100</f>
        <v>#VALUE!</v>
      </c>
      <c r="LY45" s="288" t="s">
        <v>3336</v>
      </c>
      <c r="LZ45" s="285" t="e">
        <f>'4-5_Prison and Probation 100K'!LY44/'4-5_Prison and Probation 100K'!LA44*100</f>
        <v>#VALUE!</v>
      </c>
      <c r="MA45" s="285" t="e">
        <f>'4-5_Prison and Probation 100K'!LZ44/'4-5_Prison and Probation 100K'!LB44*100</f>
        <v>#VALUE!</v>
      </c>
      <c r="MB45" s="285" t="e">
        <f>'4-5_Prison and Probation 100K'!MA44/'4-5_Prison and Probation 100K'!LA44*100</f>
        <v>#VALUE!</v>
      </c>
      <c r="MC45" s="285" t="e">
        <f>'4-5_Prison and Probation 100K'!MB44/'4-5_Prison and Probation 100K'!LB44*100</f>
        <v>#VALUE!</v>
      </c>
      <c r="MD45" s="285" t="e">
        <f>'4-5_Prison and Probation 100K'!MC44/'4-5_Prison and Probation 100K'!LA44*100</f>
        <v>#VALUE!</v>
      </c>
      <c r="ME45" s="285" t="e">
        <f>'4-5_Prison and Probation 100K'!MD44/'4-5_Prison and Probation 100K'!LB44*100</f>
        <v>#VALUE!</v>
      </c>
      <c r="MF45" s="288" t="s">
        <v>3336</v>
      </c>
      <c r="MG45" s="285" t="e">
        <f>'4-5_Prison and Probation 100K'!MF44</f>
        <v>#VALUE!</v>
      </c>
      <c r="MH45" s="285" t="e">
        <f>'4-5_Prison and Probation 100K'!MG44/'4-5_Prison and Probation 100K'!MF44*100</f>
        <v>#VALUE!</v>
      </c>
      <c r="MI45" s="285" t="e">
        <f>'4-5_Prison and Probation 100K'!MH44/'4-5_Prison and Probation 100K'!MF44*100</f>
        <v>#VALUE!</v>
      </c>
      <c r="MJ45" s="285" t="e">
        <f>'4-5_Prison and Probation 100K'!MI44/'4-5_Prison and Probation 100K'!MF44*100</f>
        <v>#VALUE!</v>
      </c>
      <c r="MK45" s="285" t="e">
        <f>'4-5_Prison and Probation 100K'!MJ44/'4-5_Prison and Probation 100K'!MF44*100</f>
        <v>#VALUE!</v>
      </c>
      <c r="ML45" s="285" t="e">
        <f>'4-5_Prison and Probation 100K'!MK44/'4-5_Prison and Probation 100K'!MF44*100</f>
        <v>#VALUE!</v>
      </c>
      <c r="MM45" s="285" t="e">
        <f>'4-5_Prison and Probation 100K'!ML44/'4-5_Prison and Probation 100K'!MF44*100</f>
        <v>#VALUE!</v>
      </c>
      <c r="MN45" s="288" t="s">
        <v>3336</v>
      </c>
      <c r="MO45" s="285" t="e">
        <f>'4-5_Prison and Probation 100K'!MN44</f>
        <v>#VALUE!</v>
      </c>
      <c r="MP45" s="288" t="s">
        <v>3336</v>
      </c>
      <c r="MQ45" s="285" t="e">
        <f>'4-5_Prison and Probation 100K'!MP44/'4-5_Prison and Probation 100K'!MN44*100</f>
        <v>#VALUE!</v>
      </c>
      <c r="MR45" s="285" t="e">
        <f>'4-5_Prison and Probation 100K'!MQ44/'4-5_Prison and Probation 100K'!MN44*100</f>
        <v>#VALUE!</v>
      </c>
      <c r="MS45" s="285" t="e">
        <f>'4-5_Prison and Probation 100K'!MR44/'4-5_Prison and Probation 100K'!MN44*100</f>
        <v>#VALUE!</v>
      </c>
      <c r="MT45" s="285" t="e">
        <f>'4-5_Prison and Probation 100K'!MS44/'4-5_Prison and Probation 100K'!MN44*100</f>
        <v>#VALUE!</v>
      </c>
      <c r="MU45" s="288" t="s">
        <v>3336</v>
      </c>
      <c r="MV45" s="285" t="e">
        <f>'4-5_Prison and Probation 100K'!MU44/'4-5_Prison and Probation 100K'!MN44*100</f>
        <v>#VALUE!</v>
      </c>
      <c r="MW45" s="285" t="e">
        <f>'4-5_Prison and Probation 100K'!MV44/'4-5_Prison and Probation 100K'!MN44*100</f>
        <v>#VALUE!</v>
      </c>
      <c r="MX45" s="285" t="e">
        <f>'4-5_Prison and Probation 100K'!MW44/'4-5_Prison and Probation 100K'!MN44*100</f>
        <v>#VALUE!</v>
      </c>
      <c r="MY45" s="285" t="e">
        <f>'4-5_Prison and Probation 100K'!MX44/'4-5_Prison and Probation 100K'!MN44*100</f>
        <v>#VALUE!</v>
      </c>
      <c r="MZ45" s="288" t="s">
        <v>3336</v>
      </c>
      <c r="NA45" s="285" t="e">
        <f>'4-5_Prison and Probation 100K'!MZ44</f>
        <v>#VALUE!</v>
      </c>
      <c r="NB45" s="285" t="e">
        <f>'4-5_Prison and Probation 100K'!NA44/'4-5_Prison and Probation 100K'!MZ44*100</f>
        <v>#VALUE!</v>
      </c>
      <c r="NC45" s="285" t="e">
        <f>'4-5_Prison and Probation 100K'!NB44/'4-5_Prison and Probation 100K'!MZ44*100</f>
        <v>#VALUE!</v>
      </c>
      <c r="ND45" s="285" t="e">
        <f>'4-5_Prison and Probation 100K'!NC44/'4-5_Prison and Probation 100K'!MZ44*100</f>
        <v>#VALUE!</v>
      </c>
      <c r="NG45" s="133" t="e">
        <f t="shared" si="0"/>
        <v>#VALUE!</v>
      </c>
      <c r="NH45" s="285" t="e">
        <f>'4-5_Prison and Probation'!HG44/'4-5_Prison and Probation'!$HA44*100</f>
        <v>#VALUE!</v>
      </c>
      <c r="NI45" s="285" t="e">
        <f>'4-5_Prison and Probation'!HM44/'4-5_Prison and Probation'!$HA44*100</f>
        <v>#VALUE!</v>
      </c>
      <c r="NJ45" s="285" t="e">
        <f>'4-5_Prison and Probation'!HS44/'4-5_Prison and Probation'!$HA44*100</f>
        <v>#VALUE!</v>
      </c>
      <c r="NK45" s="285" t="e">
        <f>'4-5_Prison and Probation'!HY44/'4-5_Prison and Probation'!$HA44*100</f>
        <v>#VALUE!</v>
      </c>
      <c r="NL45" s="285" t="e">
        <f>'4-5_Prison and Probation'!IE44/'4-5_Prison and Probation'!$HA44*100</f>
        <v>#VALUE!</v>
      </c>
      <c r="NM45" s="285" t="e">
        <f>'4-5_Prison and Probation'!IK44/'4-5_Prison and Probation'!$HA44*100</f>
        <v>#VALUE!</v>
      </c>
      <c r="NN45" s="285" t="e">
        <f>'4-5_Prison and Probation'!IQ44/'4-5_Prison and Probation'!$HA44*100</f>
        <v>#VALUE!</v>
      </c>
      <c r="NO45" s="285" t="e">
        <f>'4-5_Prison and Probation'!IW44/'4-5_Prison and Probation'!$HA44*100</f>
        <v>#VALUE!</v>
      </c>
      <c r="NP45" s="285" t="e">
        <f>'4-5_Prison and Probation'!JC44/'4-5_Prison and Probation'!$HA44*100</f>
        <v>#VALUE!</v>
      </c>
      <c r="NQ45" s="285" t="e">
        <f>'4-5_Prison and Probation'!JI44/'4-5_Prison and Probation'!$HA44*100</f>
        <v>#VALUE!</v>
      </c>
      <c r="NR45" s="285" t="e">
        <f>'4-5_Prison and Probation'!JO44/'4-5_Prison and Probation'!$HA44*100</f>
        <v>#VALUE!</v>
      </c>
      <c r="NU45" s="285" t="e">
        <f>'4-5_Prison and Probation'!HA44/'4-5_Prison and Probation 100K'!$G44*100</f>
        <v>#VALUE!</v>
      </c>
      <c r="NV45" s="285" t="e">
        <f>'4-5_Prison and Probation'!HG44/'4-5_Prison and Probation 100K'!$G44*100</f>
        <v>#VALUE!</v>
      </c>
      <c r="NW45" s="285" t="e">
        <f>'4-5_Prison and Probation'!HM44/'4-5_Prison and Probation 100K'!$G44*100</f>
        <v>#VALUE!</v>
      </c>
      <c r="NX45" s="285" t="e">
        <f>'4-5_Prison and Probation'!HS44/'4-5_Prison and Probation 100K'!$G44*100</f>
        <v>#VALUE!</v>
      </c>
      <c r="NY45" s="285" t="e">
        <f>'4-5_Prison and Probation'!HY44/'4-5_Prison and Probation 100K'!$G44*100</f>
        <v>#VALUE!</v>
      </c>
      <c r="NZ45" s="285" t="e">
        <f>'4-5_Prison and Probation'!IE44/'4-5_Prison and Probation 100K'!$G44*100</f>
        <v>#VALUE!</v>
      </c>
      <c r="OA45" s="285" t="e">
        <f>'4-5_Prison and Probation'!IK44/'4-5_Prison and Probation 100K'!$G44*100</f>
        <v>#VALUE!</v>
      </c>
      <c r="OB45" s="285" t="e">
        <f>'4-5_Prison and Probation'!IQ44/'4-5_Prison and Probation 100K'!$G44*100</f>
        <v>#VALUE!</v>
      </c>
      <c r="OC45" s="285" t="e">
        <f>'4-5_Prison and Probation'!IW44/'4-5_Prison and Probation 100K'!$G44*100</f>
        <v>#VALUE!</v>
      </c>
      <c r="OD45" s="285" t="e">
        <f>'4-5_Prison and Probation'!JC44/'4-5_Prison and Probation 100K'!$G44*100</f>
        <v>#VALUE!</v>
      </c>
      <c r="OE45" s="285" t="e">
        <f>'4-5_Prison and Probation'!JI44/'4-5_Prison and Probation 100K'!$G44*100</f>
        <v>#VALUE!</v>
      </c>
      <c r="OF45" s="285" t="e">
        <f>'4-5_Prison and Probation'!JO44/'4-5_Prison and Probation 100K'!$G44*100</f>
        <v>#VALUE!</v>
      </c>
      <c r="OI45" s="133">
        <f>10000/'4-5_Prison and Probation'!$AJ44*'4-5_Prison and Probation'!DW44</f>
        <v>63.646456235964976</v>
      </c>
      <c r="OJ45" s="133">
        <f>10000/'4-5_Prison and Probation'!$AJ44*'4-5_Prison and Probation'!DX44</f>
        <v>63.646456235964976</v>
      </c>
      <c r="OK45" s="133">
        <f>10000/'4-5_Prison and Probation'!$AJ44*'4-5_Prison and Probation'!DY44</f>
        <v>49.958368026644465</v>
      </c>
      <c r="OL45" s="133" t="e">
        <f>10000/'4-5_Prison and Probation'!$AJ44*'4-5_Prison and Probation'!DZ44</f>
        <v>#VALUE!</v>
      </c>
      <c r="OM45" s="133" t="e">
        <f>10000/'4-5_Prison and Probation'!$AJ44*'4-5_Prison and Probation'!EA44</f>
        <v>#VALUE!</v>
      </c>
      <c r="ON45" s="133" t="e">
        <f>10000/'4-5_Prison and Probation'!$AJ44*'4-5_Prison and Probation'!EB44</f>
        <v>#VALUE!</v>
      </c>
      <c r="OP45" s="133">
        <f>'4-5_Prison and Probation'!ED44/'4-5_Prison and Probation'!DW44*100</f>
        <v>4.7571853320118933</v>
      </c>
      <c r="OQ45" s="133">
        <f>'4-5_Prison and Probation'!EE44/'4-5_Prison and Probation'!DX44*100</f>
        <v>4.7571853320118933</v>
      </c>
      <c r="OR45" s="133">
        <f>'4-5_Prison and Probation'!EF44/'4-5_Prison and Probation'!DY44*100</f>
        <v>7.8282828282828287</v>
      </c>
      <c r="OS45" s="133" t="e">
        <f>'4-5_Prison and Probation'!EG44/'4-5_Prison and Probation'!DZ44*100</f>
        <v>#VALUE!</v>
      </c>
      <c r="OT45" s="133" t="e">
        <f>'4-5_Prison and Probation'!EH44/'4-5_Prison and Probation'!EA44*100</f>
        <v>#VALUE!</v>
      </c>
      <c r="OU45" s="133" t="e">
        <f>'4-5_Prison and Probation'!EI44/'4-5_Prison and Probation'!EB44*100</f>
        <v>#VALUE!</v>
      </c>
      <c r="OW45" s="133" t="e">
        <f>'4-5_Prison and Probation'!EK44/'4-5_Prison and Probation'!ED44*100</f>
        <v>#VALUE!</v>
      </c>
      <c r="OX45" s="133" t="e">
        <f>'4-5_Prison and Probation'!EL44/'4-5_Prison and Probation'!EE44*100</f>
        <v>#VALUE!</v>
      </c>
      <c r="OY45" s="133" t="e">
        <f>'4-5_Prison and Probation'!EM44/'4-5_Prison and Probation'!EF44*100</f>
        <v>#VALUE!</v>
      </c>
      <c r="OZ45" s="133" t="e">
        <f>'4-5_Prison and Probation'!EN44/'4-5_Prison and Probation'!EG44*100</f>
        <v>#VALUE!</v>
      </c>
      <c r="PA45" s="133" t="e">
        <f>'4-5_Prison and Probation'!EO44/'4-5_Prison and Probation'!EH44*100</f>
        <v>#VALUE!</v>
      </c>
      <c r="PB45" s="133" t="e">
        <f>'4-5_Prison and Probation'!EP44/'4-5_Prison and Probation'!EI44*100</f>
        <v>#VALUE!</v>
      </c>
      <c r="PC45" s="133"/>
      <c r="PF45" s="285" t="e">
        <f>'4-5_Prison and Probation'!$AO44/'4-5_Prison and Probation'!LF44</f>
        <v>#VALUE!</v>
      </c>
      <c r="PG45" s="285" t="e">
        <f>'4-5_Prison and Probation'!$AO44/'4-5_Prison and Probation'!LH44</f>
        <v>#VALUE!</v>
      </c>
      <c r="PH45" s="285" t="e">
        <f>'4-5_Prison and Probation'!$AO44/'4-5_Prison and Probation'!LK44</f>
        <v>#VALUE!</v>
      </c>
      <c r="PI45" s="285" t="e">
        <f>'4-5_Prison and Probation'!$AO44/'4-5_Prison and Probation'!LM44</f>
        <v>#VALUE!</v>
      </c>
      <c r="PJ45" s="285" t="e">
        <f>'4-5_Prison and Probation'!$AO44/'4-5_Prison and Probation'!LO44</f>
        <v>#VALUE!</v>
      </c>
      <c r="PK45" s="285" t="e">
        <f>'4-5_Prison and Probation'!$AO44/'4-5_Prison and Probation'!LR44</f>
        <v>#VALUE!</v>
      </c>
      <c r="PO45" s="133" t="e">
        <f>'4-5_Prison and Probation'!KP44/'4-5_Prison and Probation 100K'!H44*100</f>
        <v>#VALUE!</v>
      </c>
      <c r="PP45" s="133" t="e">
        <f>'4-5_Prison and Probation'!KS44/'4-5_Prison and Probation'!KP44*100</f>
        <v>#VALUE!</v>
      </c>
      <c r="PQ45" s="133" t="e">
        <f>'4-5_Prison and Probation'!LA44/'4-5_Prison and Probation'!KP44*100</f>
        <v>#VALUE!</v>
      </c>
      <c r="PR45" s="133" t="e">
        <f>'4-5_Prison and Probation'!KQ44/'4-5_Prison and Probation 100K'!H44*100</f>
        <v>#VALUE!</v>
      </c>
      <c r="PS45" s="133" t="e">
        <f>'4-5_Prison and Probation'!KT44/'4-5_Prison and Probation'!KQ44*100</f>
        <v>#VALUE!</v>
      </c>
      <c r="PT45" s="133" t="e">
        <f>'4-5_Prison and Probation'!LB44/'4-5_Prison and Probation'!KQ44*100</f>
        <v>#VALUE!</v>
      </c>
      <c r="PX45" s="133" t="e">
        <f>'4-5_Prison and Probation'!LG44/'4-5_Prison and Probation'!$KQ44*100</f>
        <v>#VALUE!</v>
      </c>
      <c r="PY45" s="133" t="e">
        <f>'4-5_Prison and Probation'!LI44/'4-5_Prison and Probation'!$KQ44*100</f>
        <v>#VALUE!</v>
      </c>
      <c r="PZ45" s="133" t="e">
        <f>'4-5_Prison and Probation'!LL44/'4-5_Prison and Probation'!$KQ44*100</f>
        <v>#VALUE!</v>
      </c>
      <c r="QA45" s="133" t="e">
        <f>'4-5_Prison and Probation'!LN44/'4-5_Prison and Probation'!$KQ44*100</f>
        <v>#VALUE!</v>
      </c>
      <c r="QB45" s="133" t="e">
        <f>'4-5_Prison and Probation'!LP44/'4-5_Prison and Probation'!$KQ44*100</f>
        <v>#VALUE!</v>
      </c>
      <c r="QC45" s="133" t="e">
        <f>'4-5_Prison and Probation'!LS44/'4-5_Prison and Probation'!$KQ44*100</f>
        <v>#VALUE!</v>
      </c>
    </row>
    <row r="46" spans="1:445" ht="14.25" customHeight="1">
      <c r="A46" s="285">
        <v>44</v>
      </c>
      <c r="B46" s="292" t="s">
        <v>67</v>
      </c>
      <c r="C46" s="248">
        <v>56170.927000000003</v>
      </c>
      <c r="D46" s="248">
        <v>56567.796000000002</v>
      </c>
      <c r="E46" s="248">
        <v>56948.228999999999</v>
      </c>
      <c r="F46" s="248">
        <v>57408.654000000002</v>
      </c>
      <c r="G46" s="248">
        <v>57885.413</v>
      </c>
      <c r="H46" s="248">
        <v>58381.216999999997</v>
      </c>
      <c r="I46" s="288" t="s">
        <v>3336</v>
      </c>
      <c r="J46" s="133">
        <f>'4-5_Prison and Probation 100K'!J45</f>
        <v>151.98965827998529</v>
      </c>
      <c r="K46" s="133">
        <f>'4-5_Prison and Probation 100K'!K45</f>
        <v>152.1148181201898</v>
      </c>
      <c r="L46" s="133">
        <f>'4-5_Prison and Probation 100K'!L45</f>
        <v>147.22494706551805</v>
      </c>
      <c r="M46" s="133">
        <f>'4-5_Prison and Probation 100K'!M45</f>
        <v>148.94792691011358</v>
      </c>
      <c r="N46" s="133">
        <f>'4-5_Prison and Probation 100K'!N45</f>
        <v>148.90279870681755</v>
      </c>
      <c r="O46" s="133">
        <f>'4-5_Prison and Probation 100K'!O45</f>
        <v>145.82429824989777</v>
      </c>
      <c r="P46" s="346">
        <f t="shared" si="1"/>
        <v>-4.0564339046871964</v>
      </c>
      <c r="Q46" s="288" t="s">
        <v>3336</v>
      </c>
      <c r="R46" s="133">
        <f>'4-5_Prison and Probation 100K'!R45/'4-5_Prison and Probation 100K'!J45*100</f>
        <v>14.599292524656221</v>
      </c>
      <c r="S46" s="133">
        <f>'4-5_Prison and Probation 100K'!S45/'4-5_Prison and Probation 100K'!K45*100</f>
        <v>13.160096690219413</v>
      </c>
      <c r="T46" s="133">
        <f>'4-5_Prison and Probation 100K'!T45/'4-5_Prison and Probation 100K'!L45*100</f>
        <v>13.085327162997066</v>
      </c>
      <c r="U46" s="133">
        <f>'4-5_Prison and Probation 100K'!U45/'4-5_Prison and Probation 100K'!M45*100</f>
        <v>14.263995602802046</v>
      </c>
      <c r="V46" s="133">
        <f>'4-5_Prison and Probation 100K'!V45/'4-5_Prison and Probation 100K'!N45*100</f>
        <v>13.672804056013829</v>
      </c>
      <c r="W46" s="133">
        <f>'4-5_Prison and Probation 100K'!W45/'4-5_Prison and Probation 100K'!O45*100</f>
        <v>9.7152723941081121</v>
      </c>
      <c r="X46" s="346">
        <f t="shared" si="2"/>
        <v>-33.45381375364363</v>
      </c>
      <c r="Y46" s="288" t="s">
        <v>3336</v>
      </c>
      <c r="Z46" s="285">
        <f>'4-5_Prison and Probation 100K'!Z45/'4-5_Prison and Probation 100K'!J45*100</f>
        <v>4.9019607843137258</v>
      </c>
      <c r="AA46" s="285">
        <f>'4-5_Prison and Probation 100K'!AA45/'4-5_Prison and Probation 100K'!K45*100</f>
        <v>4.7915117143919668</v>
      </c>
      <c r="AB46" s="285">
        <f>'4-5_Prison and Probation 100K'!AB45/'4-5_Prison and Probation 100K'!L45*100</f>
        <v>4.5955487703060518</v>
      </c>
      <c r="AC46" s="285">
        <f>'4-5_Prison and Probation 100K'!AC45/'4-5_Prison and Probation 100K'!M45*100</f>
        <v>4.5948379702721347</v>
      </c>
      <c r="AD46" s="285">
        <f>'4-5_Prison and Probation 100K'!AD45/'4-5_Prison and Probation 100K'!N45*100</f>
        <v>4.529370134465676</v>
      </c>
      <c r="AE46" s="285">
        <f>'4-5_Prison and Probation 100K'!AE45/'4-5_Prison and Probation 100K'!O45*100</f>
        <v>4.5363779453567314</v>
      </c>
      <c r="AF46" s="346">
        <f t="shared" si="3"/>
        <v>-7.4578899147226849</v>
      </c>
      <c r="AG46" s="288" t="s">
        <v>3336</v>
      </c>
      <c r="AH46" s="285">
        <f>'4-5_Prison and Probation 100K'!AH45/'4-5_Prison and Probation 100K'!J45*100</f>
        <v>12.625623726192986</v>
      </c>
      <c r="AI46" s="285">
        <f>'4-5_Prison and Probation 100K'!AI45/'4-5_Prison and Probation 100K'!K45*100</f>
        <v>12.622024916325772</v>
      </c>
      <c r="AJ46" s="285">
        <f>'4-5_Prison and Probation 100K'!AJ45/'4-5_Prison and Probation 100K'!L45*100</f>
        <v>12.864674029722572</v>
      </c>
      <c r="AK46" s="285">
        <f>'4-5_Prison and Probation 100K'!AK45/'4-5_Prison and Probation 100K'!M45*100</f>
        <v>12.670011343835153</v>
      </c>
      <c r="AL46" s="285">
        <f>'4-5_Prison and Probation 100K'!AL45/'4-5_Prison and Probation 100K'!N45*100</f>
        <v>12.195885976819463</v>
      </c>
      <c r="AM46" s="285">
        <f>'4-5_Prison and Probation 100K'!AM45/'4-5_Prison and Probation 100K'!O45*100</f>
        <v>11.618154908732114</v>
      </c>
      <c r="AN46" s="346">
        <f t="shared" si="4"/>
        <v>-7.979556806930546</v>
      </c>
      <c r="AO46" s="288" t="s">
        <v>3336</v>
      </c>
      <c r="AP46" s="133">
        <f>'4-5_Prison and Probation 100K'!AP45/'4-5_Prison and Probation 100K'!AH45*100</f>
        <v>5.9838575006957964</v>
      </c>
      <c r="AQ46" s="133">
        <f>'4-5_Prison and Probation 100K'!AQ45/'4-5_Prison and Probation 100K'!AI45*100</f>
        <v>35.061228247859319</v>
      </c>
      <c r="AR46" s="133">
        <f>'4-5_Prison and Probation 100K'!AR45/'4-5_Prison and Probation 100K'!AJ45*100</f>
        <v>37.066567773039125</v>
      </c>
      <c r="AS46" s="133">
        <f>'4-5_Prison and Probation 100K'!AS45/'4-5_Prison and Probation 100K'!AK45*100</f>
        <v>39.246815580579657</v>
      </c>
      <c r="AT46" s="133">
        <f>'4-5_Prison and Probation 100K'!AT45/'4-5_Prison and Probation 100K'!AL45*100</f>
        <v>39.250380517503807</v>
      </c>
      <c r="AU46" s="133">
        <f>'4-5_Prison and Probation 100K'!AU45/'4-5_Prison and Probation 100K'!AM45*100</f>
        <v>42.513396016580721</v>
      </c>
      <c r="AV46" s="346">
        <f t="shared" si="20"/>
        <v>610.46805529104438</v>
      </c>
      <c r="AW46" s="288" t="s">
        <v>3336</v>
      </c>
      <c r="AX46" s="285">
        <f>'4-5_Prison and Probation 100K'!AX45/'4-5_Prison and Probation 100K'!J45*100</f>
        <v>1.8518518518518521</v>
      </c>
      <c r="AY46" s="285">
        <f>'4-5_Prison and Probation 100K'!AY45/'4-5_Prison and Probation 100K'!K45*100</f>
        <v>1.4898661212346596</v>
      </c>
      <c r="AZ46" s="285">
        <f>'4-5_Prison and Probation 100K'!AZ45/'4-5_Prison and Probation 100K'!L45*100</f>
        <v>1.0328952076524891</v>
      </c>
      <c r="BA46" s="285">
        <f>'4-5_Prison and Probation 100K'!BA45/'4-5_Prison and Probation 100K'!M45*100</f>
        <v>0.86657544819843535</v>
      </c>
      <c r="BB46" s="285">
        <f>'4-5_Prison and Probation 100K'!BB45/'4-5_Prison and Probation 100K'!N45*100</f>
        <v>0.78892717506061982</v>
      </c>
      <c r="BC46" s="285">
        <f>'4-5_Prison and Probation 100K'!BC45/'4-5_Prison and Probation 100K'!O45*100</f>
        <v>0.74588296097916229</v>
      </c>
      <c r="BD46" s="346">
        <f t="shared" si="5"/>
        <v>-59.722320107125242</v>
      </c>
      <c r="BE46" s="288" t="s">
        <v>3336</v>
      </c>
      <c r="BF46" s="133">
        <f>'4-5_Prison and Probation 100K'!BF45</f>
        <v>214.98666027000053</v>
      </c>
      <c r="BG46" s="133">
        <f>'4-5_Prison and Probation 100K'!BG45</f>
        <v>199.35724559606317</v>
      </c>
      <c r="BH46" s="133">
        <f>'4-5_Prison and Probation 100K'!BH45</f>
        <v>188.44835367926893</v>
      </c>
      <c r="BI46" s="133">
        <f>'4-5_Prison and Probation 100K'!BI45</f>
        <v>211.44024731881018</v>
      </c>
      <c r="BJ46" s="133">
        <f>'4-5_Prison and Probation 100K'!BJ45</f>
        <v>196.59184257698911</v>
      </c>
      <c r="BK46" s="338">
        <f>'4-5_Prison and Probation 100K'!BK45</f>
        <v>217.95109204386748</v>
      </c>
      <c r="BL46" s="346">
        <f t="shared" si="21"/>
        <v>1.3788910298638655</v>
      </c>
      <c r="BM46" s="288" t="s">
        <v>3336</v>
      </c>
      <c r="BN46" s="133">
        <f>'4-5_Prison and Probation 100K'!BN45/'4-5_Prison and Probation 100K'!BF45*100</f>
        <v>78.029148724743294</v>
      </c>
      <c r="BO46" s="133">
        <f>'4-5_Prison and Probation 100K'!BO45/'4-5_Prison and Probation 100K'!BG45*100</f>
        <v>52.716986486007166</v>
      </c>
      <c r="BP46" s="133">
        <f>'4-5_Prison and Probation 100K'!BP45/'4-5_Prison and Probation 100K'!BH45*100</f>
        <v>76.936767364281863</v>
      </c>
      <c r="BQ46" s="133">
        <f>'4-5_Prison and Probation 100K'!BQ45/'4-5_Prison and Probation 100K'!BI45*100</f>
        <v>45.238703299419193</v>
      </c>
      <c r="BR46" s="133">
        <f>'4-5_Prison and Probation 100K'!BR45/'4-5_Prison and Probation 100K'!BJ45*100</f>
        <v>45.567584667568852</v>
      </c>
      <c r="BS46" s="338">
        <f>'4-5_Prison and Probation 100K'!BS45/'4-5_Prison and Probation 100K'!BK45*100</f>
        <v>41.908167475489719</v>
      </c>
      <c r="BT46" s="346">
        <f t="shared" si="22"/>
        <v>-46.291651055523431</v>
      </c>
      <c r="BU46" s="288" t="s">
        <v>3336</v>
      </c>
      <c r="BV46" s="285" t="e">
        <f>'4-5_Prison and Probation 100K'!BV45/'4-5_Prison and Probation 100K'!BF45*100</f>
        <v>#VALUE!</v>
      </c>
      <c r="BW46" s="285" t="e">
        <f>'4-5_Prison and Probation 100K'!BW45/'4-5_Prison and Probation 100K'!BG45*100</f>
        <v>#VALUE!</v>
      </c>
      <c r="BX46" s="285" t="e">
        <f>'4-5_Prison and Probation 100K'!BX45/'4-5_Prison and Probation 100K'!BH45*100</f>
        <v>#VALUE!</v>
      </c>
      <c r="BY46" s="285" t="e">
        <f>'4-5_Prison and Probation 100K'!BY45/'4-5_Prison and Probation 100K'!BI45*100</f>
        <v>#VALUE!</v>
      </c>
      <c r="BZ46" s="285" t="e">
        <f>'4-5_Prison and Probation 100K'!BZ45/'4-5_Prison and Probation 100K'!BJ45*100</f>
        <v>#VALUE!</v>
      </c>
      <c r="CA46" s="285" t="e">
        <f>'4-5_Prison and Probation 100K'!CA45/'4-5_Prison and Probation 100K'!BK45*100</f>
        <v>#VALUE!</v>
      </c>
      <c r="CB46" s="346" t="e">
        <f t="shared" si="6"/>
        <v>#VALUE!</v>
      </c>
      <c r="CC46" s="288" t="s">
        <v>3336</v>
      </c>
      <c r="CD46" s="285" t="e">
        <f>'4-5_Prison and Probation 100K'!CD45/'4-5_Prison and Probation 100K'!BF45*100</f>
        <v>#VALUE!</v>
      </c>
      <c r="CE46" s="285" t="e">
        <f>'4-5_Prison and Probation 100K'!CE45/'4-5_Prison and Probation 100K'!BG45*100</f>
        <v>#VALUE!</v>
      </c>
      <c r="CF46" s="285" t="e">
        <f>'4-5_Prison and Probation 100K'!CF45/'4-5_Prison and Probation 100K'!BH45*100</f>
        <v>#VALUE!</v>
      </c>
      <c r="CG46" s="285" t="e">
        <f>'4-5_Prison and Probation 100K'!CG45/'4-5_Prison and Probation 100K'!BI45*100</f>
        <v>#VALUE!</v>
      </c>
      <c r="CH46" s="285" t="e">
        <f>'4-5_Prison and Probation 100K'!CH45/'4-5_Prison and Probation 100K'!BJ45*100</f>
        <v>#VALUE!</v>
      </c>
      <c r="CI46" s="285" t="e">
        <f>'4-5_Prison and Probation 100K'!CI45/'4-5_Prison and Probation 100K'!BK45*100</f>
        <v>#VALUE!</v>
      </c>
      <c r="CJ46" s="346" t="e">
        <f t="shared" si="7"/>
        <v>#VALUE!</v>
      </c>
      <c r="CK46" s="288" t="s">
        <v>3336</v>
      </c>
      <c r="CL46" s="285" t="e">
        <f>'4-5_Prison and Probation 100K'!CL45/'4-5_Prison and Probation 100K'!CD45*100</f>
        <v>#VALUE!</v>
      </c>
      <c r="CM46" s="285" t="e">
        <f>'4-5_Prison and Probation 100K'!CM45/'4-5_Prison and Probation 100K'!CE45*100</f>
        <v>#VALUE!</v>
      </c>
      <c r="CN46" s="285" t="e">
        <f>'4-5_Prison and Probation 100K'!CN45/'4-5_Prison and Probation 100K'!CF45*100</f>
        <v>#VALUE!</v>
      </c>
      <c r="CO46" s="285" t="e">
        <f>'4-5_Prison and Probation 100K'!CO45/'4-5_Prison and Probation 100K'!CG45*100</f>
        <v>#VALUE!</v>
      </c>
      <c r="CP46" s="285" t="e">
        <f>'4-5_Prison and Probation 100K'!CP45/'4-5_Prison and Probation 100K'!CH45*100</f>
        <v>#VALUE!</v>
      </c>
      <c r="CQ46" s="285" t="e">
        <f>'4-5_Prison and Probation 100K'!CQ45/'4-5_Prison and Probation 100K'!CI45*100</f>
        <v>#VALUE!</v>
      </c>
      <c r="CR46" s="346" t="e">
        <f t="shared" si="8"/>
        <v>#VALUE!</v>
      </c>
      <c r="CS46" s="288" t="s">
        <v>3336</v>
      </c>
      <c r="CT46" s="285" t="e">
        <f>'4-5_Prison and Probation 100K'!CT45/'4-5_Prison and Probation 100K'!BF45*100</f>
        <v>#VALUE!</v>
      </c>
      <c r="CU46" s="285" t="e">
        <f>'4-5_Prison and Probation 100K'!CU45/'4-5_Prison and Probation 100K'!BG45*100</f>
        <v>#VALUE!</v>
      </c>
      <c r="CV46" s="285" t="e">
        <f>'4-5_Prison and Probation 100K'!CV45/'4-5_Prison and Probation 100K'!BH45*100</f>
        <v>#VALUE!</v>
      </c>
      <c r="CW46" s="285" t="e">
        <f>'4-5_Prison and Probation 100K'!CW45/'4-5_Prison and Probation 100K'!BI45*100</f>
        <v>#VALUE!</v>
      </c>
      <c r="CX46" s="285" t="e">
        <f>'4-5_Prison and Probation 100K'!CX45/'4-5_Prison and Probation 100K'!BJ45*100</f>
        <v>#VALUE!</v>
      </c>
      <c r="CY46" s="285" t="e">
        <f>'4-5_Prison and Probation 100K'!CY45/'4-5_Prison and Probation 100K'!BK45*100</f>
        <v>#VALUE!</v>
      </c>
      <c r="CZ46" s="346" t="e">
        <f t="shared" si="9"/>
        <v>#VALUE!</v>
      </c>
      <c r="DA46" s="288" t="s">
        <v>3336</v>
      </c>
      <c r="DB46" s="133" t="e">
        <f>'4-5_Prison and Probation'!DP45/C46*100</f>
        <v>#VALUE!</v>
      </c>
      <c r="DC46" s="133" t="e">
        <f>'4-5_Prison and Probation'!DQ45/D46*100</f>
        <v>#VALUE!</v>
      </c>
      <c r="DD46" s="133" t="e">
        <f>'4-5_Prison and Probation'!DR45/E46*100</f>
        <v>#VALUE!</v>
      </c>
      <c r="DE46" s="133" t="e">
        <f>'4-5_Prison and Probation'!DS45/F46*100</f>
        <v>#VALUE!</v>
      </c>
      <c r="DF46" s="133" t="e">
        <f>'4-5_Prison and Probation'!DT45/G46*100</f>
        <v>#VALUE!</v>
      </c>
      <c r="DG46" s="133" t="e">
        <f>'4-5_Prison and Probation'!DU45/H46*100</f>
        <v>#VALUE!</v>
      </c>
      <c r="DH46" s="346" t="e">
        <f t="shared" si="10"/>
        <v>#VALUE!</v>
      </c>
      <c r="DI46" s="288" t="s">
        <v>3336</v>
      </c>
      <c r="DJ46" s="285" t="e">
        <f>'4-5_Prison and Probation 100K'!DJ45/'4-5_Prison and Probation 100K'!DB45*100</f>
        <v>#VALUE!</v>
      </c>
      <c r="DK46" s="285" t="e">
        <f>'4-5_Prison and Probation 100K'!DK45/'4-5_Prison and Probation 100K'!DC45*100</f>
        <v>#VALUE!</v>
      </c>
      <c r="DL46" s="285" t="e">
        <f>'4-5_Prison and Probation 100K'!DL45/'4-5_Prison and Probation 100K'!DD45*100</f>
        <v>#VALUE!</v>
      </c>
      <c r="DM46" s="285" t="e">
        <f>'4-5_Prison and Probation 100K'!DM45/'4-5_Prison and Probation 100K'!DE45*100</f>
        <v>#VALUE!</v>
      </c>
      <c r="DN46" s="285" t="e">
        <f>'4-5_Prison and Probation 100K'!DN45/'4-5_Prison and Probation 100K'!DF45*100</f>
        <v>#VALUE!</v>
      </c>
      <c r="DO46" s="285" t="e">
        <f>'4-5_Prison and Probation 100K'!DO45/'4-5_Prison and Probation 100K'!DG45*100</f>
        <v>#VALUE!</v>
      </c>
      <c r="DP46" s="346" t="e">
        <f t="shared" si="11"/>
        <v>#VALUE!</v>
      </c>
      <c r="DQ46" s="288" t="s">
        <v>3336</v>
      </c>
      <c r="DR46" s="285">
        <f>'4-5_Prison and Probation 100K'!DR45/'4-5_Prison and Probation 100K'!DJ45*100</f>
        <v>29.6875</v>
      </c>
      <c r="DS46" s="285">
        <f>'4-5_Prison and Probation 100K'!DS45/'4-5_Prison and Probation 100K'!DK45*100</f>
        <v>31.25</v>
      </c>
      <c r="DT46" s="285">
        <f>'4-5_Prison and Probation 100K'!DT45/'4-5_Prison and Probation 100K'!DL45*100</f>
        <v>34.883720930232563</v>
      </c>
      <c r="DU46" s="285">
        <f>'4-5_Prison and Probation 100K'!DU45/'4-5_Prison and Probation 100K'!DM45*100</f>
        <v>36.625514403292186</v>
      </c>
      <c r="DV46" s="285">
        <f>'4-5_Prison and Probation 100K'!DV45/'4-5_Prison and Probation 100K'!DN45*100</f>
        <v>35.019455252918284</v>
      </c>
      <c r="DW46" s="285">
        <f>'4-5_Prison and Probation 100K'!DW45/'4-5_Prison and Probation 100K'!DO45*100</f>
        <v>28.985507246376812</v>
      </c>
      <c r="DX46" s="346">
        <f t="shared" si="12"/>
        <v>-2.3646071700991627</v>
      </c>
      <c r="DY46" s="288" t="s">
        <v>3336</v>
      </c>
      <c r="DZ46" s="285" t="e">
        <f>'4-5_Prison and Probation 100K'!DZ45/'4-5_Prison and Probation 100K'!DR45*100</f>
        <v>#VALUE!</v>
      </c>
      <c r="EA46" s="285" t="e">
        <f>'4-5_Prison and Probation 100K'!EA45/'4-5_Prison and Probation 100K'!DS45*100</f>
        <v>#VALUE!</v>
      </c>
      <c r="EB46" s="285" t="e">
        <f>'4-5_Prison and Probation 100K'!EB45/'4-5_Prison and Probation 100K'!DT45*100</f>
        <v>#VALUE!</v>
      </c>
      <c r="EC46" s="285" t="e">
        <f>'4-5_Prison and Probation 100K'!EC45/'4-5_Prison and Probation 100K'!DU45*100</f>
        <v>#VALUE!</v>
      </c>
      <c r="ED46" s="285" t="e">
        <f>'4-5_Prison and Probation 100K'!ED45/'4-5_Prison and Probation 100K'!DV45*100</f>
        <v>#VALUE!</v>
      </c>
      <c r="EE46" s="285" t="e">
        <f>'4-5_Prison and Probation 100K'!EE45/'4-5_Prison and Probation 100K'!DW45*100</f>
        <v>#VALUE!</v>
      </c>
      <c r="EF46" s="346" t="e">
        <f t="shared" si="13"/>
        <v>#VALUE!</v>
      </c>
      <c r="EG46" s="288" t="s">
        <v>3336</v>
      </c>
      <c r="EH46" s="285" t="e">
        <f>'4-5_Prison and Probation 100K'!EH45/'4-5_Prison and Probation 100K'!DB45*100</f>
        <v>#VALUE!</v>
      </c>
      <c r="EI46" s="285" t="e">
        <f>'4-5_Prison and Probation 100K'!EI45/'4-5_Prison and Probation 100K'!DC45*100</f>
        <v>#VALUE!</v>
      </c>
      <c r="EJ46" s="285" t="e">
        <f>'4-5_Prison and Probation 100K'!EJ45/'4-5_Prison and Probation 100K'!DD45*100</f>
        <v>#VALUE!</v>
      </c>
      <c r="EK46" s="285" t="e">
        <f>'4-5_Prison and Probation 100K'!EK45/'4-5_Prison and Probation 100K'!DE45*100</f>
        <v>#VALUE!</v>
      </c>
      <c r="EL46" s="285" t="e">
        <f>'4-5_Prison and Probation 100K'!EL45/'4-5_Prison and Probation 100K'!DF45*100</f>
        <v>#VALUE!</v>
      </c>
      <c r="EM46" s="285" t="e">
        <f>'4-5_Prison and Probation 100K'!EM45/'4-5_Prison and Probation 100K'!DG45*100</f>
        <v>#VALUE!</v>
      </c>
      <c r="EN46" s="346" t="e">
        <f t="shared" si="14"/>
        <v>#VALUE!</v>
      </c>
      <c r="EO46" s="288" t="s">
        <v>3336</v>
      </c>
      <c r="EP46" s="285" t="e">
        <f>'4-5_Prison and Probation 100K'!EP45/'4-5_Prison and Probation 100K'!EH45*100</f>
        <v>#VALUE!</v>
      </c>
      <c r="EQ46" s="285" t="e">
        <f>'4-5_Prison and Probation 100K'!EQ45/'4-5_Prison and Probation 100K'!EI45*100</f>
        <v>#VALUE!</v>
      </c>
      <c r="ER46" s="285" t="e">
        <f>'4-5_Prison and Probation 100K'!ER45/'4-5_Prison and Probation 100K'!EJ45*100</f>
        <v>#VALUE!</v>
      </c>
      <c r="ES46" s="285" t="e">
        <f>'4-5_Prison and Probation 100K'!ES45/'4-5_Prison and Probation 100K'!EK45*100</f>
        <v>#VALUE!</v>
      </c>
      <c r="ET46" s="285" t="e">
        <f>'4-5_Prison and Probation 100K'!ET45/'4-5_Prison and Probation 100K'!EL45*100</f>
        <v>#VALUE!</v>
      </c>
      <c r="EU46" s="285" t="e">
        <f>'4-5_Prison and Probation 100K'!EU45/'4-5_Prison and Probation 100K'!EM45*100</f>
        <v>#VALUE!</v>
      </c>
      <c r="EV46" s="346" t="e">
        <f t="shared" si="15"/>
        <v>#VALUE!</v>
      </c>
      <c r="EW46" s="288" t="s">
        <v>3336</v>
      </c>
      <c r="EX46" s="285" t="e">
        <f>'4-5_Prison and Probation 100K'!EX45/'4-5_Prison and Probation 100K'!EH45*100</f>
        <v>#VALUE!</v>
      </c>
      <c r="EY46" s="285" t="e">
        <f>'4-5_Prison and Probation 100K'!EY45/'4-5_Prison and Probation 100K'!EI45*100</f>
        <v>#VALUE!</v>
      </c>
      <c r="EZ46" s="285" t="e">
        <f>'4-5_Prison and Probation 100K'!EZ45/'4-5_Prison and Probation 100K'!EJ45*100</f>
        <v>#VALUE!</v>
      </c>
      <c r="FA46" s="285" t="e">
        <f>'4-5_Prison and Probation 100K'!FA45/'4-5_Prison and Probation 100K'!EK45*100</f>
        <v>#VALUE!</v>
      </c>
      <c r="FB46" s="285" t="e">
        <f>'4-5_Prison and Probation 100K'!FB45/'4-5_Prison and Probation 100K'!EL45*100</f>
        <v>#VALUE!</v>
      </c>
      <c r="FC46" s="285" t="e">
        <f>'4-5_Prison and Probation 100K'!FC45/'4-5_Prison and Probation 100K'!EM45*100</f>
        <v>#VALUE!</v>
      </c>
      <c r="FD46" s="346" t="e">
        <f t="shared" si="16"/>
        <v>#VALUE!</v>
      </c>
      <c r="FE46" s="288" t="s">
        <v>3336</v>
      </c>
      <c r="FF46" s="285" t="e">
        <f>'4-5_Prison and Probation 100K'!FF45/'4-5_Prison and Probation 100K'!EH45*100</f>
        <v>#VALUE!</v>
      </c>
      <c r="FG46" s="285" t="e">
        <f>'4-5_Prison and Probation 100K'!FG45/'4-5_Prison and Probation 100K'!EI45*100</f>
        <v>#VALUE!</v>
      </c>
      <c r="FH46" s="285" t="e">
        <f>'4-5_Prison and Probation 100K'!FH45/'4-5_Prison and Probation 100K'!EJ45*100</f>
        <v>#VALUE!</v>
      </c>
      <c r="FI46" s="285" t="e">
        <f>'4-5_Prison and Probation 100K'!FI45/'4-5_Prison and Probation 100K'!EK45*100</f>
        <v>#VALUE!</v>
      </c>
      <c r="FJ46" s="285" t="e">
        <f>'4-5_Prison and Probation 100K'!FJ45/'4-5_Prison and Probation 100K'!EL45*100</f>
        <v>#VALUE!</v>
      </c>
      <c r="FK46" s="285" t="e">
        <f>'4-5_Prison and Probation 100K'!FK45/'4-5_Prison and Probation 100K'!EM45*100</f>
        <v>#VALUE!</v>
      </c>
      <c r="FL46" s="346" t="e">
        <f t="shared" si="17"/>
        <v>#VALUE!</v>
      </c>
      <c r="FM46" s="288" t="s">
        <v>3336</v>
      </c>
      <c r="FN46" s="285" t="e">
        <f>'4-5_Prison and Probation 100K'!FN45/'4-5_Prison and Probation 100K'!FF45*100</f>
        <v>#VALUE!</v>
      </c>
      <c r="FO46" s="285" t="e">
        <f>'4-5_Prison and Probation 100K'!FO45/'4-5_Prison and Probation 100K'!FG45*100</f>
        <v>#VALUE!</v>
      </c>
      <c r="FP46" s="285" t="e">
        <f>'4-5_Prison and Probation 100K'!FP45/'4-5_Prison and Probation 100K'!FH45*100</f>
        <v>#VALUE!</v>
      </c>
      <c r="FQ46" s="285" t="e">
        <f>'4-5_Prison and Probation 100K'!FQ45/'4-5_Prison and Probation 100K'!FI45*100</f>
        <v>#VALUE!</v>
      </c>
      <c r="FR46" s="285" t="e">
        <f>'4-5_Prison and Probation 100K'!FR45/'4-5_Prison and Probation 100K'!FJ45*100</f>
        <v>#VALUE!</v>
      </c>
      <c r="FS46" s="285" t="e">
        <f>'4-5_Prison and Probation 100K'!FS45/'4-5_Prison and Probation 100K'!FK45*100</f>
        <v>#VALUE!</v>
      </c>
      <c r="FT46" s="346" t="e">
        <f t="shared" si="18"/>
        <v>#VALUE!</v>
      </c>
      <c r="FU46" s="288" t="s">
        <v>3336</v>
      </c>
      <c r="FV46" s="285" t="e">
        <f>'4-5_Prison and Probation 100K'!FV45/'4-5_Prison and Probation 100K'!EH45*100</f>
        <v>#VALUE!</v>
      </c>
      <c r="FW46" s="285" t="e">
        <f>'4-5_Prison and Probation 100K'!FW45/'4-5_Prison and Probation 100K'!EI45*100</f>
        <v>#VALUE!</v>
      </c>
      <c r="FX46" s="285" t="e">
        <f>'4-5_Prison and Probation 100K'!FX45/'4-5_Prison and Probation 100K'!EJ45*100</f>
        <v>#VALUE!</v>
      </c>
      <c r="FY46" s="285" t="e">
        <f>'4-5_Prison and Probation 100K'!FY45/'4-5_Prison and Probation 100K'!EK45*100</f>
        <v>#VALUE!</v>
      </c>
      <c r="FZ46" s="285" t="e">
        <f>'4-5_Prison and Probation 100K'!FZ45/'4-5_Prison and Probation 100K'!EL45*100</f>
        <v>#VALUE!</v>
      </c>
      <c r="GA46" s="285" t="e">
        <f>'4-5_Prison and Probation 100K'!GA45/'4-5_Prison and Probation 100K'!EM45*100</f>
        <v>#VALUE!</v>
      </c>
      <c r="GB46" s="346" t="e">
        <f t="shared" si="19"/>
        <v>#VALUE!</v>
      </c>
      <c r="GC46" s="288" t="s">
        <v>3336</v>
      </c>
      <c r="GE46" s="133">
        <f>'4-5_Prison and Probation'!HA45/'4-5_Prison and Probation 100K'!$G45*100</f>
        <v>125.52212420078959</v>
      </c>
      <c r="GF46" s="285">
        <f>'4-5_Prison and Probation 100K'!GF45/'4-5_Prison and Probation 100K'!GE45*100</f>
        <v>5.3730439450033716</v>
      </c>
      <c r="GG46" s="285">
        <f>'4-5_Prison and Probation 100K'!GG45/'4-5_Prison and Probation 100K'!GE45*100</f>
        <v>0.95128009567394567</v>
      </c>
      <c r="GH46" s="285">
        <f>'4-5_Prison and Probation 100K'!GH45/'4-5_Prison and Probation 100K'!GE45*100</f>
        <v>14.46758144207875</v>
      </c>
      <c r="GI46" s="285">
        <f>'4-5_Prison and Probation 100K'!GI45/'4-5_Prison and Probation 100K'!GH45*100</f>
        <v>39.250380517503807</v>
      </c>
      <c r="GJ46" s="288" t="s">
        <v>3336</v>
      </c>
      <c r="GK46" s="133" t="e">
        <f>'4-5_Prison and Probation'!HG45/'4-5_Prison and Probation 100K'!$G45*100</f>
        <v>#VALUE!</v>
      </c>
      <c r="GL46" s="285" t="e">
        <f>'4-5_Prison and Probation 100K'!GL45/'4-5_Prison and Probation 100K'!GK45*100</f>
        <v>#VALUE!</v>
      </c>
      <c r="GM46" s="285" t="e">
        <f>'4-5_Prison and Probation 100K'!GM45/'4-5_Prison and Probation 100K'!GK45*100</f>
        <v>#VALUE!</v>
      </c>
      <c r="GN46" s="285" t="e">
        <f>'4-5_Prison and Probation 100K'!GN45/'4-5_Prison and Probation 100K'!GK45*100</f>
        <v>#VALUE!</v>
      </c>
      <c r="GO46" s="285" t="e">
        <f>'4-5_Prison and Probation 100K'!GO45/'4-5_Prison and Probation 100K'!GN45*100</f>
        <v>#VALUE!</v>
      </c>
      <c r="GP46" s="288" t="s">
        <v>3336</v>
      </c>
      <c r="GQ46" s="133">
        <f>'4-5_Prison and Probation'!HM45/'4-5_Prison and Probation 100K'!$G45*100</f>
        <v>11.906281121290437</v>
      </c>
      <c r="GR46" s="285" t="e">
        <f>'4-5_Prison and Probation 100K'!GR45/'4-5_Prison and Probation 100K'!GQ45*100</f>
        <v>#VALUE!</v>
      </c>
      <c r="GS46" s="285" t="e">
        <f>'4-5_Prison and Probation 100K'!GS45/'4-5_Prison and Probation 100K'!GQ45*100</f>
        <v>#VALUE!</v>
      </c>
      <c r="GT46" s="285" t="e">
        <f>'4-5_Prison and Probation 100K'!GT45/'4-5_Prison and Probation 100K'!GQ45*100</f>
        <v>#VALUE!</v>
      </c>
      <c r="GU46" s="285" t="e">
        <f>'4-5_Prison and Probation 100K'!GU45/'4-5_Prison and Probation 100K'!GT45*100</f>
        <v>#VALUE!</v>
      </c>
      <c r="GV46" s="288" t="s">
        <v>3336</v>
      </c>
      <c r="GW46" s="133">
        <f>'4-5_Prison and Probation'!HS45/'4-5_Prison and Probation 100K'!$G45*100</f>
        <v>20.117330768634233</v>
      </c>
      <c r="GX46" s="285" t="e">
        <f>'4-5_Prison and Probation 100K'!GX45/'4-5_Prison and Probation 100K'!GW45*100</f>
        <v>#VALUE!</v>
      </c>
      <c r="GY46" s="285" t="e">
        <f>'4-5_Prison and Probation 100K'!GY45/'4-5_Prison and Probation 100K'!GW45*100</f>
        <v>#VALUE!</v>
      </c>
      <c r="GZ46" s="285" t="e">
        <f>'4-5_Prison and Probation 100K'!GZ45/'4-5_Prison and Probation 100K'!GW45*100</f>
        <v>#VALUE!</v>
      </c>
      <c r="HA46" s="285" t="e">
        <f>'4-5_Prison and Probation 100K'!HA45/'4-5_Prison and Probation 100K'!GZ45*100</f>
        <v>#VALUE!</v>
      </c>
      <c r="HB46" s="288" t="s">
        <v>3336</v>
      </c>
      <c r="HC46" s="133" t="e">
        <f>'4-5_Prison and Probation'!HY45/'4-5_Prison and Probation 100K'!$G45*100</f>
        <v>#VALUE!</v>
      </c>
      <c r="HD46" s="285" t="e">
        <f>'4-5_Prison and Probation 100K'!HD45/'4-5_Prison and Probation 100K'!HC45*100</f>
        <v>#VALUE!</v>
      </c>
      <c r="HE46" s="285" t="e">
        <f>'4-5_Prison and Probation 100K'!HE45/'4-5_Prison and Probation 100K'!HC45*100</f>
        <v>#VALUE!</v>
      </c>
      <c r="HF46" s="285" t="e">
        <f>'4-5_Prison and Probation 100K'!HF45/'4-5_Prison and Probation 100K'!HC45*100</f>
        <v>#VALUE!</v>
      </c>
      <c r="HG46" s="285" t="e">
        <f>'4-5_Prison and Probation 100K'!HG45/'4-5_Prison and Probation 100K'!HF45*100</f>
        <v>#VALUE!</v>
      </c>
      <c r="HH46" s="288" t="s">
        <v>3336</v>
      </c>
      <c r="HI46" s="133" t="e">
        <f>'4-5_Prison and Probation'!IE45/'4-5_Prison and Probation 100K'!$G45*100</f>
        <v>#VALUE!</v>
      </c>
      <c r="HJ46" s="285" t="e">
        <f>'4-5_Prison and Probation 100K'!HJ45/'4-5_Prison and Probation 100K'!HI45*100</f>
        <v>#VALUE!</v>
      </c>
      <c r="HK46" s="285" t="e">
        <f>'4-5_Prison and Probation 100K'!HK45/'4-5_Prison and Probation 100K'!HI45*100</f>
        <v>#VALUE!</v>
      </c>
      <c r="HL46" s="285" t="e">
        <f>'4-5_Prison and Probation 100K'!HL45/'4-5_Prison and Probation 100K'!HI45*100</f>
        <v>#VALUE!</v>
      </c>
      <c r="HM46" s="285" t="e">
        <f>'4-5_Prison and Probation 100K'!HM45/'4-5_Prison and Probation 100K'!HL45*100</f>
        <v>#VALUE!</v>
      </c>
      <c r="HN46" s="288" t="s">
        <v>3336</v>
      </c>
      <c r="HO46" s="133">
        <f>'4-5_Prison and Probation'!IK45/'4-5_Prison and Probation 100K'!$G45*100</f>
        <v>10.66762709285671</v>
      </c>
      <c r="HP46" s="285" t="e">
        <f>'4-5_Prison and Probation 100K'!HP45/'4-5_Prison and Probation 100K'!HO45*100</f>
        <v>#VALUE!</v>
      </c>
      <c r="HQ46" s="285" t="e">
        <f>'4-5_Prison and Probation 100K'!HQ45/'4-5_Prison and Probation 100K'!HO45*100</f>
        <v>#VALUE!</v>
      </c>
      <c r="HR46" s="285" t="e">
        <f>'4-5_Prison and Probation 100K'!HR45/'4-5_Prison and Probation 100K'!HO45*100</f>
        <v>#VALUE!</v>
      </c>
      <c r="HS46" s="285" t="e">
        <f>'4-5_Prison and Probation 100K'!HS45/'4-5_Prison and Probation 100K'!HR45*100</f>
        <v>#VALUE!</v>
      </c>
      <c r="HT46" s="288" t="s">
        <v>3336</v>
      </c>
      <c r="HU46" s="133" t="e">
        <f>'4-5_Prison and Probation'!IQ45/'4-5_Prison and Probation 100K'!$G45*100</f>
        <v>#VALUE!</v>
      </c>
      <c r="HV46" s="285" t="e">
        <f>'4-5_Prison and Probation 100K'!HV45/'4-5_Prison and Probation 100K'!HU45*100</f>
        <v>#VALUE!</v>
      </c>
      <c r="HW46" s="285" t="e">
        <f>'4-5_Prison and Probation 100K'!HW45/'4-5_Prison and Probation 100K'!HU45*100</f>
        <v>#VALUE!</v>
      </c>
      <c r="HX46" s="285" t="e">
        <f>'4-5_Prison and Probation 100K'!HX45/'4-5_Prison and Probation 100K'!HU45*100</f>
        <v>#VALUE!</v>
      </c>
      <c r="HY46" s="285" t="e">
        <f>'4-5_Prison and Probation 100K'!HY45/'4-5_Prison and Probation 100K'!HX45*100</f>
        <v>#VALUE!</v>
      </c>
      <c r="HZ46" s="288" t="s">
        <v>3336</v>
      </c>
      <c r="IA46" s="133">
        <f>'4-5_Prison and Probation'!IW45/'4-5_Prison and Probation 100K'!$G45*100</f>
        <v>14.245385102460961</v>
      </c>
      <c r="IB46" s="285" t="e">
        <f>'4-5_Prison and Probation 100K'!IB45/'4-5_Prison and Probation 100K'!IA45*100</f>
        <v>#VALUE!</v>
      </c>
      <c r="IC46" s="285" t="e">
        <f>'4-5_Prison and Probation 100K'!IC45/'4-5_Prison and Probation 100K'!IA45*100</f>
        <v>#VALUE!</v>
      </c>
      <c r="ID46" s="285" t="e">
        <f>'4-5_Prison and Probation 100K'!ID45/'4-5_Prison and Probation 100K'!IA45*100</f>
        <v>#VALUE!</v>
      </c>
      <c r="IE46" s="285" t="e">
        <f>'4-5_Prison and Probation 100K'!IE45/'4-5_Prison and Probation 100K'!ID45*100</f>
        <v>#VALUE!</v>
      </c>
      <c r="IF46" s="288" t="s">
        <v>3336</v>
      </c>
      <c r="IG46" s="133">
        <f>'4-5_Prison and Probation'!JC45/'4-5_Prison and Probation 100K'!$G45*100</f>
        <v>19.982581794829727</v>
      </c>
      <c r="IH46" s="285" t="e">
        <f>'4-5_Prison and Probation 100K'!IH45/'4-5_Prison and Probation 100K'!IG45*100</f>
        <v>#VALUE!</v>
      </c>
      <c r="II46" s="285" t="e">
        <f>'4-5_Prison and Probation 100K'!II45/'4-5_Prison and Probation 100K'!IG45*100</f>
        <v>#VALUE!</v>
      </c>
      <c r="IJ46" s="285" t="e">
        <f>'4-5_Prison and Probation 100K'!IJ45/'4-5_Prison and Probation 100K'!IG45*100</f>
        <v>#VALUE!</v>
      </c>
      <c r="IK46" s="285" t="e">
        <f>'4-5_Prison and Probation 100K'!IK45/'4-5_Prison and Probation 100K'!IJ45*100</f>
        <v>#VALUE!</v>
      </c>
      <c r="IL46" s="288" t="s">
        <v>3336</v>
      </c>
      <c r="IM46" s="133" t="e">
        <f>'4-5_Prison and Probation'!JI45/'4-5_Prison and Probation 100K'!$G45*100</f>
        <v>#VALUE!</v>
      </c>
      <c r="IN46" s="285" t="e">
        <f>'4-5_Prison and Probation 100K'!IN45/'4-5_Prison and Probation 100K'!IM45*100</f>
        <v>#VALUE!</v>
      </c>
      <c r="IO46" s="285" t="e">
        <f>'4-5_Prison and Probation 100K'!IO45/'4-5_Prison and Probation 100K'!IM45*100</f>
        <v>#VALUE!</v>
      </c>
      <c r="IP46" s="285" t="e">
        <f>'4-5_Prison and Probation 100K'!IP45/'4-5_Prison and Probation 100K'!IM45*100</f>
        <v>#VALUE!</v>
      </c>
      <c r="IQ46" s="285" t="e">
        <f>'4-5_Prison and Probation 100K'!IQ45/'4-5_Prison and Probation 100K'!IP45*100</f>
        <v>#VALUE!</v>
      </c>
      <c r="IR46" s="288" t="s">
        <v>3336</v>
      </c>
      <c r="IS46" s="133">
        <f>'4-5_Prison and Probation'!JO45/'4-5_Prison and Probation 100K'!$G45*100</f>
        <v>18.039086980341661</v>
      </c>
      <c r="IT46" s="285" t="e">
        <f>'4-5_Prison and Probation 100K'!IT45/'4-5_Prison and Probation 100K'!IS45*100</f>
        <v>#VALUE!</v>
      </c>
      <c r="IU46" s="285" t="e">
        <f>'4-5_Prison and Probation 100K'!IU45/'4-5_Prison and Probation 100K'!IS45*100</f>
        <v>#VALUE!</v>
      </c>
      <c r="IV46" s="285" t="e">
        <f>'4-5_Prison and Probation 100K'!IV45/'4-5_Prison and Probation 100K'!IS45*100</f>
        <v>#VALUE!</v>
      </c>
      <c r="IW46" s="285" t="e">
        <f>'4-5_Prison and Probation 100K'!IW45/'4-5_Prison and Probation 100K'!IV45*100</f>
        <v>#VALUE!</v>
      </c>
      <c r="IX46" s="381" t="s">
        <v>3336</v>
      </c>
      <c r="IY46" s="133" t="e">
        <f>'4-5_Prison and Probation'!KO45/'4-5_Prison and Probation 100K'!H45*100</f>
        <v>#VALUE!</v>
      </c>
      <c r="IZ46" s="285" t="e">
        <f>'4-5_Prison and Probation'!AO45/'4-5_Prison and Probation'!KO45</f>
        <v>#VALUE!</v>
      </c>
      <c r="JA46" s="133" t="e">
        <f>'4-5_Prison and Probation 100K'!IZ45/'4-5_Prison and Probation 100K'!IY45*100</f>
        <v>#VALUE!</v>
      </c>
      <c r="JB46" s="133" t="e">
        <f>'4-5_Prison and Probation 100K'!JA45/'4-5_Prison and Probation 100K'!IY45*100</f>
        <v>#VALUE!</v>
      </c>
      <c r="JC46" s="288" t="s">
        <v>3336</v>
      </c>
      <c r="JD46" s="285" t="e">
        <f>'4-5_Prison and Probation 100K'!JC45/'4-5_Prison and Probation 100K'!IY45*100</f>
        <v>#VALUE!</v>
      </c>
      <c r="JE46" s="285" t="e">
        <f>'4-5_Prison and Probation 100K'!JD45/'4-5_Prison and Probation 100K'!IY45*100</f>
        <v>#VALUE!</v>
      </c>
      <c r="JF46" s="285">
        <f>'4-5_Prison and Probation 100K'!JE45/'4-5_Prison and Probation 100K'!JC45*100</f>
        <v>18.317772453110798</v>
      </c>
      <c r="JG46" s="285" t="e">
        <f>'4-5_Prison and Probation 100K'!JF45/'4-5_Prison and Probation 100K'!JD45*100</f>
        <v>#VALUE!</v>
      </c>
      <c r="JH46" s="285">
        <f>'4-5_Prison and Probation 100K'!JG45/'4-5_Prison and Probation 100K'!JC45*100</f>
        <v>9.8653226472775337</v>
      </c>
      <c r="JI46" s="285" t="e">
        <f>'4-5_Prison and Probation 100K'!JH45/'4-5_Prison and Probation 100K'!JD45*100</f>
        <v>#VALUE!</v>
      </c>
      <c r="JJ46" s="285">
        <f>'4-5_Prison and Probation 100K'!JI45/'4-5_Prison and Probation 100K'!JC45*100</f>
        <v>71.816904899611671</v>
      </c>
      <c r="JK46" s="285" t="e">
        <f>'4-5_Prison and Probation 100K'!JJ45/'4-5_Prison and Probation 100K'!JD45*100</f>
        <v>#VALUE!</v>
      </c>
      <c r="JL46" s="285">
        <f>'4-5_Prison and Probation 100K'!JK45/'4-5_Prison and Probation 100K'!IZ45*100</f>
        <v>71.892707849512306</v>
      </c>
      <c r="JM46" s="285" t="e">
        <f>'4-5_Prison and Probation 100K'!JL45/'4-5_Prison and Probation 100K'!JA45*100</f>
        <v>#VALUE!</v>
      </c>
      <c r="JN46" s="288" t="s">
        <v>3336</v>
      </c>
      <c r="JO46" s="285">
        <f>'4-5_Prison and Probation 100K'!JN45/'4-5_Prison and Probation 100K'!JK45*100</f>
        <v>0.53622767063991983</v>
      </c>
      <c r="JP46" s="285" t="e">
        <f>'4-5_Prison and Probation 100K'!JO45/'4-5_Prison and Probation 100K'!JL45</f>
        <v>#VALUE!</v>
      </c>
      <c r="JQ46" s="285">
        <f>'4-5_Prison and Probation 100K'!JP45/'4-5_Prison and Probation 100K'!JK45*100</f>
        <v>57.479729947992389</v>
      </c>
      <c r="JR46" s="285" t="e">
        <f>'4-5_Prison and Probation 100K'!JQ45/'4-5_Prison and Probation 100K'!JL45*100</f>
        <v>#VALUE!</v>
      </c>
      <c r="JS46" s="285">
        <f>'4-5_Prison and Probation 100K'!JR45/'4-5_Prison and Probation 100K'!JK45*100</f>
        <v>15.095131957230997</v>
      </c>
      <c r="JT46" s="285" t="e">
        <f>'4-5_Prison and Probation 100K'!JS45/'4-5_Prison and Probation 100K'!JL45*100</f>
        <v>#VALUE!</v>
      </c>
      <c r="JU46" s="288" t="s">
        <v>3336</v>
      </c>
      <c r="JV46" s="285" t="e">
        <f>'4-5_Prison and Probation 100K'!JU45/'4-5_Prison and Probation 100K'!JK45*100</f>
        <v>#VALUE!</v>
      </c>
      <c r="JW46" s="285" t="e">
        <f>'4-5_Prison and Probation 100K'!JV45/'4-5_Prison and Probation 100K'!JL45*100</f>
        <v>#VALUE!</v>
      </c>
      <c r="JX46" s="285">
        <f>'4-5_Prison and Probation 100K'!JW45/'4-5_Prison and Probation 100K'!JK45*100</f>
        <v>1.7023613399231192</v>
      </c>
      <c r="JY46" s="285" t="e">
        <f>'4-5_Prison and Probation 100K'!JX45/'4-5_Prison and Probation 100K'!JL45*100</f>
        <v>#VALUE!</v>
      </c>
      <c r="JZ46" s="285">
        <f>'4-5_Prison and Probation 100K'!JY45/'4-5_Prison and Probation 100K'!JK45*100</f>
        <v>3.9344897761410986</v>
      </c>
      <c r="KA46" s="285" t="e">
        <f>'4-5_Prison and Probation 100K'!JZ45/'4-5_Prison and Probation 100K'!JL45*100</f>
        <v>#VALUE!</v>
      </c>
      <c r="KB46" s="288" t="s">
        <v>3336</v>
      </c>
      <c r="KC46" s="285" t="e">
        <f>'4-5_Prison and Probation 100K'!KB45/'4-5_Prison and Probation 100K'!JK45*100</f>
        <v>#VALUE!</v>
      </c>
      <c r="KD46" s="285" t="e">
        <f>'4-5_Prison and Probation 100K'!KC45/'4-5_Prison and Probation 100K'!JL45*100</f>
        <v>#VALUE!</v>
      </c>
      <c r="KE46" s="285">
        <f>'4-5_Prison and Probation 100K'!KD45/'4-5_Prison and Probation 100K'!JK45*100</f>
        <v>21.261750169590076</v>
      </c>
      <c r="KF46" s="285" t="e">
        <f>'4-5_Prison and Probation 100K'!KE45/'4-5_Prison and Probation 100K'!JL45*100</f>
        <v>#VALUE!</v>
      </c>
      <c r="KG46" s="288" t="s">
        <v>3336</v>
      </c>
      <c r="KH46" s="285">
        <f>'4-5_Prison and Probation 100K'!KG45</f>
        <v>287.31590806823817</v>
      </c>
      <c r="KI46" s="285">
        <f>'4-5_Prison and Probation 100K'!KH45/'4-5_Prison and Probation 100K'!KG45*100</f>
        <v>12.272568755486612</v>
      </c>
      <c r="KJ46" s="285" t="e">
        <f>'4-5_Prison and Probation 100K'!KI45/'4-5_Prison and Probation 100K'!KG45*100</f>
        <v>#VALUE!</v>
      </c>
      <c r="KK46" s="285" t="e">
        <f>'4-5_Prison and Probation 100K'!KJ45/'4-5_Prison and Probation 100K'!KG45*100</f>
        <v>#VALUE!</v>
      </c>
      <c r="KL46" s="285" t="e">
        <f>'4-5_Prison and Probation 100K'!KK45/'4-5_Prison and Probation 100K'!KJ45*100</f>
        <v>#VALUE!</v>
      </c>
      <c r="KM46" s="288" t="s">
        <v>3336</v>
      </c>
      <c r="KN46" s="285" t="e">
        <f>'4-5_Prison and Probation'!OZ45/G46*100</f>
        <v>#VALUE!</v>
      </c>
      <c r="KO46" s="285" t="e">
        <f>'4-5_Prison and Probation 100K'!KN45/'4-5_Prison and Probation 100K'!KM45*100</f>
        <v>#VALUE!</v>
      </c>
      <c r="KP46" s="285" t="e">
        <f>'4-5_Prison and Probation 100K'!KO45/'4-5_Prison and Probation 100K'!KM45*100</f>
        <v>#VALUE!</v>
      </c>
      <c r="KQ46" s="285" t="e">
        <f>'4-5_Prison and Probation 100K'!KP45/'4-5_Prison and Probation 100K'!KM45*100</f>
        <v>#VALUE!</v>
      </c>
      <c r="KR46" s="285" t="e">
        <f>'4-5_Prison and Probation 100K'!KQ45/'4-5_Prison and Probation 100K'!KP45*100</f>
        <v>#VALUE!</v>
      </c>
      <c r="KS46" s="288" t="s">
        <v>3336</v>
      </c>
      <c r="KT46" s="285">
        <f>'4-5_Prison and Probation'!PF45/G46*100</f>
        <v>288.00347334483041</v>
      </c>
      <c r="KU46" s="285">
        <f>'4-5_Prison and Probation'!PG45/'4-5_Prison and Probation'!PF45*100</f>
        <v>68.663323575987334</v>
      </c>
      <c r="KV46" s="285">
        <f>'4-5_Prison and Probation'!PH45/'4-5_Prison and Probation'!PF45*100</f>
        <v>6.952109026344834</v>
      </c>
      <c r="KW46" s="285">
        <f>'4-5_Prison and Probation'!PI45/'4-5_Prison and Probation'!PF45*100</f>
        <v>10.007078074763665</v>
      </c>
      <c r="KX46" s="285">
        <f>'4-5_Prison and Probation'!PJ45/'4-5_Prison and Probation'!PF45*100</f>
        <v>1.241062431018763</v>
      </c>
      <c r="KY46" s="285">
        <f>'4-5_Prison and Probation'!PK45/'4-5_Prison and Probation'!PF45*100</f>
        <v>0.61483276548778731</v>
      </c>
      <c r="KZ46" s="285">
        <f>'4-5_Prison and Probation'!PL45/'4-5_Prison and Probation'!PF45*100</f>
        <v>12.52159412639762</v>
      </c>
      <c r="LA46" s="288" t="s">
        <v>3336</v>
      </c>
      <c r="LB46" s="285">
        <f>'4-5_Prison and Probation'!PN45/G46*100</f>
        <v>287.31590806823817</v>
      </c>
      <c r="LC46" s="285" t="e">
        <f>'4-5_Prison and Probation'!PO45/G46*100</f>
        <v>#VALUE!</v>
      </c>
      <c r="LD46" s="288" t="s">
        <v>3336</v>
      </c>
      <c r="LE46" s="285" t="e">
        <f>'4-5_Prison and Probation 100K'!LD45/'4-5_Prison and Probation 100K'!LA45*100</f>
        <v>#VALUE!</v>
      </c>
      <c r="LF46" s="285" t="e">
        <f>'4-5_Prison and Probation 100K'!LE45/'4-5_Prison and Probation 100K'!LB45*100</f>
        <v>#VALUE!</v>
      </c>
      <c r="LG46" s="285">
        <f>'4-5_Prison and Probation 100K'!LF45/'4-5_Prison and Probation 100K'!LA45*100</f>
        <v>25.388722536888057</v>
      </c>
      <c r="LH46" s="285" t="e">
        <f>'4-5_Prison and Probation 100K'!LG45/'4-5_Prison and Probation 100K'!LB45*100</f>
        <v>#VALUE!</v>
      </c>
      <c r="LI46" s="285" t="e">
        <f>'4-5_Prison and Probation 100K'!LH45/'4-5_Prison and Probation 100K'!LA45*100</f>
        <v>#VALUE!</v>
      </c>
      <c r="LJ46" s="285" t="e">
        <f>'4-5_Prison and Probation 100K'!LI45/'4-5_Prison and Probation 100K'!LB45*100</f>
        <v>#VALUE!</v>
      </c>
      <c r="LK46" s="288" t="s">
        <v>3336</v>
      </c>
      <c r="LL46" s="285" t="e">
        <f>'4-5_Prison and Probation 100K'!LK45/'4-5_Prison and Probation 100K'!LA45*100</f>
        <v>#VALUE!</v>
      </c>
      <c r="LM46" s="285" t="e">
        <f>'4-5_Prison and Probation 100K'!LL45/'4-5_Prison and Probation 100K'!LB45*100</f>
        <v>#VALUE!</v>
      </c>
      <c r="LN46" s="285">
        <f>'4-5_Prison and Probation 100K'!LM45/'4-5_Prison and Probation 100K'!LA45*100</f>
        <v>8.2278100460574581</v>
      </c>
      <c r="LO46" s="285" t="e">
        <f>'4-5_Prison and Probation 100K'!LN45/'4-5_Prison and Probation 100K'!LB45*100</f>
        <v>#VALUE!</v>
      </c>
      <c r="LP46" s="285">
        <f>'4-5_Prison and Probation 100K'!LO45/'4-5_Prison and Probation 100K'!LA45*100</f>
        <v>0.32588958235626592</v>
      </c>
      <c r="LQ46" s="285" t="e">
        <f>'4-5_Prison and Probation 100K'!LP45/'4-5_Prison and Probation 100K'!LB45*100</f>
        <v>#VALUE!</v>
      </c>
      <c r="LR46" s="288" t="s">
        <v>3336</v>
      </c>
      <c r="LS46" s="285" t="e">
        <f>'4-5_Prison and Probation 100K'!LR45/'4-5_Prison and Probation 100K'!LA45*100</f>
        <v>#VALUE!</v>
      </c>
      <c r="LT46" s="285" t="e">
        <f>'4-5_Prison and Probation 100K'!LS45/'4-5_Prison and Probation 100K'!LB45*100</f>
        <v>#VALUE!</v>
      </c>
      <c r="LU46" s="285" t="e">
        <f>'4-5_Prison and Probation 100K'!LT45/'4-5_Prison and Probation 100K'!LA45*100</f>
        <v>#VALUE!</v>
      </c>
      <c r="LV46" s="285" t="e">
        <f>'4-5_Prison and Probation 100K'!LU45/'4-5_Prison and Probation 100K'!LB45*100</f>
        <v>#VALUE!</v>
      </c>
      <c r="LW46" s="285">
        <f>'4-5_Prison and Probation 100K'!LV45/'4-5_Prison and Probation 100K'!LA45*100</f>
        <v>8.5855670598987466</v>
      </c>
      <c r="LX46" s="285" t="e">
        <f>'4-5_Prison and Probation 100K'!LW45/'4-5_Prison and Probation 100K'!LB45*100</f>
        <v>#VALUE!</v>
      </c>
      <c r="LY46" s="288" t="s">
        <v>3336</v>
      </c>
      <c r="LZ46" s="285">
        <f>'4-5_Prison and Probation 100K'!LY45/'4-5_Prison and Probation 100K'!LA45*100</f>
        <v>17.288983489062858</v>
      </c>
      <c r="MA46" s="285" t="e">
        <f>'4-5_Prison and Probation 100K'!LZ45/'4-5_Prison and Probation 100K'!LB45*100</f>
        <v>#VALUE!</v>
      </c>
      <c r="MB46" s="285">
        <f>'4-5_Prison and Probation 100K'!MA45/'4-5_Prison and Probation 100K'!LA45*100</f>
        <v>34.702430342604949</v>
      </c>
      <c r="MC46" s="285" t="e">
        <f>'4-5_Prison and Probation 100K'!MB45/'4-5_Prison and Probation 100K'!LB45*100</f>
        <v>#VALUE!</v>
      </c>
      <c r="MD46" s="285">
        <f>'4-5_Prison and Probation 100K'!MC45/'4-5_Prison and Probation 100K'!LA45*100</f>
        <v>8.0366054571473242</v>
      </c>
      <c r="ME46" s="285" t="e">
        <f>'4-5_Prison and Probation 100K'!MD45/'4-5_Prison and Probation 100K'!LB45*100</f>
        <v>#VALUE!</v>
      </c>
      <c r="MF46" s="288" t="s">
        <v>3336</v>
      </c>
      <c r="MG46" s="285">
        <f>'4-5_Prison and Probation 100K'!MF45</f>
        <v>288.00347334483041</v>
      </c>
      <c r="MH46" s="285">
        <f>'4-5_Prison and Probation 100K'!MG45/'4-5_Prison and Probation 100K'!MF45*100</f>
        <v>68.663323575987334</v>
      </c>
      <c r="MI46" s="285">
        <f>'4-5_Prison and Probation 100K'!MH45/'4-5_Prison and Probation 100K'!MF45*100</f>
        <v>6.952109026344834</v>
      </c>
      <c r="MJ46" s="285">
        <f>'4-5_Prison and Probation 100K'!MI45/'4-5_Prison and Probation 100K'!MF45*100</f>
        <v>10.007078074763665</v>
      </c>
      <c r="MK46" s="285">
        <f>'4-5_Prison and Probation 100K'!MJ45/'4-5_Prison and Probation 100K'!MF45*100</f>
        <v>1.241062431018763</v>
      </c>
      <c r="ML46" s="285">
        <f>'4-5_Prison and Probation 100K'!MK45/'4-5_Prison and Probation 100K'!MF45*100</f>
        <v>0.61483276548778731</v>
      </c>
      <c r="MM46" s="285">
        <f>'4-5_Prison and Probation 100K'!ML45/'4-5_Prison and Probation 100K'!MF45*100</f>
        <v>12.52159412639762</v>
      </c>
      <c r="MN46" s="288" t="s">
        <v>3336</v>
      </c>
      <c r="MO46" s="285">
        <f>'4-5_Prison and Probation 100K'!MN45</f>
        <v>15.389023828853048</v>
      </c>
      <c r="MP46" s="288" t="s">
        <v>3336</v>
      </c>
      <c r="MQ46" s="285">
        <f>'4-5_Prison and Probation 100K'!MP45/'4-5_Prison and Probation 100K'!MN45*100</f>
        <v>0.37045352492141892</v>
      </c>
      <c r="MR46" s="285">
        <f>'4-5_Prison and Probation 100K'!MQ45/'4-5_Prison and Probation 100K'!MN45*100</f>
        <v>5.5455770094297261</v>
      </c>
      <c r="MS46" s="285">
        <f>'4-5_Prison and Probation 100K'!MR45/'4-5_Prison and Probation 100K'!MN45*100</f>
        <v>5.6353839245621904</v>
      </c>
      <c r="MT46" s="285">
        <f>'4-5_Prison and Probation 100K'!MS45/'4-5_Prison and Probation 100K'!MN45*100</f>
        <v>36.2932195779075</v>
      </c>
      <c r="MU46" s="288" t="s">
        <v>3336</v>
      </c>
      <c r="MV46" s="285">
        <f>'4-5_Prison and Probation 100K'!MU45/'4-5_Prison and Probation 100K'!MN45*100</f>
        <v>51.279748540637627</v>
      </c>
      <c r="MW46" s="285" t="e">
        <f>'4-5_Prison and Probation 100K'!MV45/'4-5_Prison and Probation 100K'!MN45*100</f>
        <v>#VALUE!</v>
      </c>
      <c r="MX46" s="285" t="e">
        <f>'4-5_Prison and Probation 100K'!MW45/'4-5_Prison and Probation 100K'!MN45*100</f>
        <v>#VALUE!</v>
      </c>
      <c r="MY46" s="285">
        <f>'4-5_Prison and Probation 100K'!MX45/'4-5_Prison and Probation 100K'!MN45*100</f>
        <v>0.87561742254153563</v>
      </c>
      <c r="MZ46" s="288" t="s">
        <v>3336</v>
      </c>
      <c r="NA46" s="285">
        <f>'4-5_Prison and Probation 100K'!MZ45</f>
        <v>275.16085961069325</v>
      </c>
      <c r="NB46" s="285">
        <f>'4-5_Prison and Probation 100K'!NA45/'4-5_Prison and Probation 100K'!MZ45*100</f>
        <v>100</v>
      </c>
      <c r="NC46" s="285" t="e">
        <f>'4-5_Prison and Probation 100K'!NB45/'4-5_Prison and Probation 100K'!MZ45*100</f>
        <v>#VALUE!</v>
      </c>
      <c r="ND46" s="285" t="e">
        <f>'4-5_Prison and Probation 100K'!NC45/'4-5_Prison and Probation 100K'!MZ45*100</f>
        <v>#VALUE!</v>
      </c>
      <c r="NG46" s="133">
        <f t="shared" si="0"/>
        <v>125.52212420078959</v>
      </c>
      <c r="NH46" s="285" t="e">
        <f>'4-5_Prison and Probation'!HG45/'4-5_Prison and Probation'!$HA45*100</f>
        <v>#VALUE!</v>
      </c>
      <c r="NI46" s="285">
        <f>'4-5_Prison and Probation'!HM45/'4-5_Prison and Probation'!$HA45*100</f>
        <v>9.4854044234024695</v>
      </c>
      <c r="NJ46" s="285">
        <f>'4-5_Prison and Probation'!HS45/'4-5_Prison and Probation'!$HA45*100</f>
        <v>16.026920271404784</v>
      </c>
      <c r="NK46" s="285" t="e">
        <f>'4-5_Prison and Probation'!HY45/'4-5_Prison and Probation'!$HA45*100</f>
        <v>#VALUE!</v>
      </c>
      <c r="NL46" s="285" t="e">
        <f>'4-5_Prison and Probation'!IE45/'4-5_Prison and Probation'!$HA45*100</f>
        <v>#VALUE!</v>
      </c>
      <c r="NM46" s="285">
        <f>'4-5_Prison and Probation'!IK45/'4-5_Prison and Probation'!$HA45*100</f>
        <v>8.4986030636259784</v>
      </c>
      <c r="NN46" s="285" t="e">
        <f>'4-5_Prison and Probation'!IQ45/'4-5_Prison and Probation'!$HA45*100</f>
        <v>#VALUE!</v>
      </c>
      <c r="NO46" s="285">
        <f>'4-5_Prison and Probation'!IW45/'4-5_Prison and Probation'!$HA45*100</f>
        <v>11.348903783426692</v>
      </c>
      <c r="NP46" s="285">
        <f>'4-5_Prison and Probation'!JC45/'4-5_Prison and Probation'!$HA45*100</f>
        <v>15.919569495864241</v>
      </c>
      <c r="NQ46" s="285" t="e">
        <f>'4-5_Prison and Probation'!JI45/'4-5_Prison and Probation'!$HA45*100</f>
        <v>#VALUE!</v>
      </c>
      <c r="NR46" s="285">
        <f>'4-5_Prison and Probation'!JO45/'4-5_Prison and Probation'!$HA45*100</f>
        <v>14.371241002491089</v>
      </c>
      <c r="NU46" s="285">
        <f>'4-5_Prison and Probation'!HA45/'4-5_Prison and Probation 100K'!$G45*100</f>
        <v>125.52212420078959</v>
      </c>
      <c r="NV46" s="285" t="e">
        <f>'4-5_Prison and Probation'!HG45/'4-5_Prison and Probation 100K'!$G45*100</f>
        <v>#VALUE!</v>
      </c>
      <c r="NW46" s="285">
        <f>'4-5_Prison and Probation'!HM45/'4-5_Prison and Probation 100K'!$G45*100</f>
        <v>11.906281121290437</v>
      </c>
      <c r="NX46" s="285">
        <f>'4-5_Prison and Probation'!HS45/'4-5_Prison and Probation 100K'!$G45*100</f>
        <v>20.117330768634233</v>
      </c>
      <c r="NY46" s="285" t="e">
        <f>'4-5_Prison and Probation'!HY45/'4-5_Prison and Probation 100K'!$G45*100</f>
        <v>#VALUE!</v>
      </c>
      <c r="NZ46" s="285" t="e">
        <f>'4-5_Prison and Probation'!IE45/'4-5_Prison and Probation 100K'!$G45*100</f>
        <v>#VALUE!</v>
      </c>
      <c r="OA46" s="285">
        <f>'4-5_Prison and Probation'!IK45/'4-5_Prison and Probation 100K'!$G45*100</f>
        <v>10.66762709285671</v>
      </c>
      <c r="OB46" s="285" t="e">
        <f>'4-5_Prison and Probation'!IQ45/'4-5_Prison and Probation 100K'!$G45*100</f>
        <v>#VALUE!</v>
      </c>
      <c r="OC46" s="285">
        <f>'4-5_Prison and Probation'!IW45/'4-5_Prison and Probation 100K'!$G45*100</f>
        <v>14.245385102460961</v>
      </c>
      <c r="OD46" s="285">
        <f>'4-5_Prison and Probation'!JC45/'4-5_Prison and Probation 100K'!$G45*100</f>
        <v>19.982581794829727</v>
      </c>
      <c r="OE46" s="285" t="e">
        <f>'4-5_Prison and Probation'!JI45/'4-5_Prison and Probation 100K'!$G45*100</f>
        <v>#VALUE!</v>
      </c>
      <c r="OF46" s="285">
        <f>'4-5_Prison and Probation'!JO45/'4-5_Prison and Probation 100K'!$G45*100</f>
        <v>18.039086980341661</v>
      </c>
      <c r="OI46" s="133">
        <f>10000/'4-5_Prison and Probation'!$AJ45*'4-5_Prison and Probation'!DW45</f>
        <v>22.489282451331789</v>
      </c>
      <c r="OJ46" s="133">
        <f>10000/'4-5_Prison and Probation'!$AJ45*'4-5_Prison and Probation'!DX45</f>
        <v>22.489282451331789</v>
      </c>
      <c r="OK46" s="133">
        <f>10000/'4-5_Prison and Probation'!$AJ45*'4-5_Prison and Probation'!DY45</f>
        <v>25.18331107831424</v>
      </c>
      <c r="OL46" s="133">
        <f>10000/'4-5_Prison and Probation'!$AJ45*'4-5_Prison and Probation'!DZ45</f>
        <v>28.462998102466795</v>
      </c>
      <c r="OM46" s="133">
        <f>10000/'4-5_Prison and Probation'!$AJ45*'4-5_Prison and Probation'!EA45</f>
        <v>30.10284161454307</v>
      </c>
      <c r="ON46" s="133">
        <f>10000/'4-5_Prison and Probation'!$AJ45*'4-5_Prison and Probation'!EB45</f>
        <v>32.328343523789442</v>
      </c>
      <c r="OP46" s="133">
        <f>'4-5_Prison and Probation'!ED45/'4-5_Prison and Probation'!DW45*100</f>
        <v>29.6875</v>
      </c>
      <c r="OQ46" s="133">
        <f>'4-5_Prison and Probation'!EE45/'4-5_Prison and Probation'!DX45*100</f>
        <v>31.25</v>
      </c>
      <c r="OR46" s="133">
        <f>'4-5_Prison and Probation'!EF45/'4-5_Prison and Probation'!DY45*100</f>
        <v>34.883720930232556</v>
      </c>
      <c r="OS46" s="133">
        <f>'4-5_Prison and Probation'!EG45/'4-5_Prison and Probation'!DZ45*100</f>
        <v>36.625514403292179</v>
      </c>
      <c r="OT46" s="133">
        <f>'4-5_Prison and Probation'!EH45/'4-5_Prison and Probation'!EA45*100</f>
        <v>35.019455252918284</v>
      </c>
      <c r="OU46" s="133">
        <f>'4-5_Prison and Probation'!EI45/'4-5_Prison and Probation'!EB45*100</f>
        <v>28.985507246376812</v>
      </c>
      <c r="OW46" s="133" t="e">
        <f>'4-5_Prison and Probation'!EK45/'4-5_Prison and Probation'!ED45*100</f>
        <v>#VALUE!</v>
      </c>
      <c r="OX46" s="133" t="e">
        <f>'4-5_Prison and Probation'!EL45/'4-5_Prison and Probation'!EE45*100</f>
        <v>#VALUE!</v>
      </c>
      <c r="OY46" s="133" t="e">
        <f>'4-5_Prison and Probation'!EM45/'4-5_Prison and Probation'!EF45*100</f>
        <v>#VALUE!</v>
      </c>
      <c r="OZ46" s="133" t="e">
        <f>'4-5_Prison and Probation'!EN45/'4-5_Prison and Probation'!EG45*100</f>
        <v>#VALUE!</v>
      </c>
      <c r="PA46" s="133" t="e">
        <f>'4-5_Prison and Probation'!EO45/'4-5_Prison and Probation'!EH45*100</f>
        <v>#VALUE!</v>
      </c>
      <c r="PB46" s="133" t="e">
        <f>'4-5_Prison and Probation'!EP45/'4-5_Prison and Probation'!EI45*100</f>
        <v>#VALUE!</v>
      </c>
      <c r="PC46" s="133"/>
      <c r="PF46" s="285">
        <f>'4-5_Prison and Probation'!$AO45/'4-5_Prison and Probation'!LF45</f>
        <v>4.7844217151848936</v>
      </c>
      <c r="PG46" s="285">
        <f>'4-5_Prison and Probation'!$AO45/'4-5_Prison and Probation'!LH45</f>
        <v>18.218275197945644</v>
      </c>
      <c r="PH46" s="285" t="e">
        <f>'4-5_Prison and Probation'!$AO45/'4-5_Prison and Probation'!LK45</f>
        <v>#VALUE!</v>
      </c>
      <c r="PI46" s="285">
        <f>'4-5_Prison and Probation'!$AO45/'4-5_Prison and Probation'!LM45</f>
        <v>161.54459203036052</v>
      </c>
      <c r="PJ46" s="285">
        <f>'4-5_Prison and Probation'!$AO45/'4-5_Prison and Probation'!LO45</f>
        <v>69.896551724137936</v>
      </c>
      <c r="PK46" s="285" t="e">
        <f>'4-5_Prison and Probation'!$AO45/'4-5_Prison and Probation'!LR45</f>
        <v>#VALUE!</v>
      </c>
      <c r="PO46" s="133">
        <f>'4-5_Prison and Probation'!KP45/'4-5_Prison and Probation 100K'!H45*100</f>
        <v>73.756598804714883</v>
      </c>
      <c r="PP46" s="133">
        <f>'4-5_Prison and Probation'!KS45/'4-5_Prison and Probation'!KP45*100</f>
        <v>28.107292150487691</v>
      </c>
      <c r="PQ46" s="133">
        <f>'4-5_Prison and Probation'!LA45/'4-5_Prison and Probation'!KP45*100</f>
        <v>71.892707849512306</v>
      </c>
      <c r="PR46" s="133" t="e">
        <f>'4-5_Prison and Probation'!KQ45/'4-5_Prison and Probation 100K'!H45*100</f>
        <v>#VALUE!</v>
      </c>
      <c r="PS46" s="133" t="e">
        <f>'4-5_Prison and Probation'!KT45/'4-5_Prison and Probation'!KQ45*100</f>
        <v>#VALUE!</v>
      </c>
      <c r="PT46" s="133" t="e">
        <f>'4-5_Prison and Probation'!LB45/'4-5_Prison and Probation'!KQ45*100</f>
        <v>#VALUE!</v>
      </c>
      <c r="PX46" s="133" t="e">
        <f>'4-5_Prison and Probation'!LG45/'4-5_Prison and Probation'!$KQ45*100</f>
        <v>#VALUE!</v>
      </c>
      <c r="PY46" s="133" t="e">
        <f>'4-5_Prison and Probation'!LI45/'4-5_Prison and Probation'!$KQ45*100</f>
        <v>#VALUE!</v>
      </c>
      <c r="PZ46" s="133" t="e">
        <f>'4-5_Prison and Probation'!LL45/'4-5_Prison and Probation'!$KQ45*100</f>
        <v>#VALUE!</v>
      </c>
      <c r="QA46" s="133" t="e">
        <f>'4-5_Prison and Probation'!LN45/'4-5_Prison and Probation'!$KQ45*100</f>
        <v>#VALUE!</v>
      </c>
      <c r="QB46" s="133" t="e">
        <f>'4-5_Prison and Probation'!LP45/'4-5_Prison and Probation'!$KQ45*100</f>
        <v>#VALUE!</v>
      </c>
      <c r="QC46" s="133" t="e">
        <f>'4-5_Prison and Probation'!LS45/'4-5_Prison and Probation'!$KQ45*100</f>
        <v>#VALUE!</v>
      </c>
    </row>
    <row r="47" spans="1:445" ht="16.5" customHeight="1">
      <c r="A47" s="285">
        <v>45</v>
      </c>
      <c r="B47" s="292" t="s">
        <v>68</v>
      </c>
      <c r="C47" s="248">
        <v>1814.318</v>
      </c>
      <c r="D47" s="248">
        <v>1823.634</v>
      </c>
      <c r="E47" s="248">
        <v>1829.7249999999999</v>
      </c>
      <c r="F47" s="248">
        <v>1840.498</v>
      </c>
      <c r="G47" s="248">
        <v>1851.6210000000001</v>
      </c>
      <c r="H47" s="248">
        <v>1862.1369999999999</v>
      </c>
      <c r="I47" s="288" t="s">
        <v>3336</v>
      </c>
      <c r="J47" s="133">
        <f>'4-5_Prison and Probation 100K'!J46</f>
        <v>93.864471388146953</v>
      </c>
      <c r="K47" s="133">
        <f>'4-5_Prison and Probation 100K'!K46</f>
        <v>97.55246940998029</v>
      </c>
      <c r="L47" s="133">
        <f>'4-5_Prison and Probation 100K'!L46</f>
        <v>99.5778054079165</v>
      </c>
      <c r="M47" s="133">
        <f>'4-5_Prison and Probation 100K'!M46</f>
        <v>101.05960452008098</v>
      </c>
      <c r="N47" s="133">
        <f>'4-5_Prison and Probation 100K'!N46</f>
        <v>91.271377889967766</v>
      </c>
      <c r="O47" s="133">
        <f>'4-5_Prison and Probation 100K'!O46</f>
        <v>80.552612401772805</v>
      </c>
      <c r="P47" s="346">
        <f t="shared" si="1"/>
        <v>-14.181999631497575</v>
      </c>
      <c r="Q47" s="288" t="s">
        <v>3336</v>
      </c>
      <c r="R47" s="133">
        <f>'4-5_Prison and Probation 100K'!R46/'4-5_Prison and Probation 100K'!J46*100</f>
        <v>37.698179682912503</v>
      </c>
      <c r="S47" s="133">
        <f>'4-5_Prison and Probation 100K'!S46/'4-5_Prison and Probation 100K'!K46*100</f>
        <v>37.436762225969652</v>
      </c>
      <c r="T47" s="133">
        <f>'4-5_Prison and Probation 100K'!T46/'4-5_Prison and Probation 100K'!L46*100</f>
        <v>31.942919868276618</v>
      </c>
      <c r="U47" s="133">
        <f>'4-5_Prison and Probation 100K'!U46/'4-5_Prison and Probation 100K'!M46*100</f>
        <v>29.731182795698917</v>
      </c>
      <c r="V47" s="133">
        <f>'4-5_Prison and Probation 100K'!V46/'4-5_Prison and Probation 100K'!N46*100</f>
        <v>29.289940828402365</v>
      </c>
      <c r="W47" s="133">
        <f>'4-5_Prison and Probation 100K'!W46/'4-5_Prison and Probation 100K'!O46*100</f>
        <v>28.933333333333334</v>
      </c>
      <c r="X47" s="346">
        <f t="shared" si="2"/>
        <v>-23.250051921079944</v>
      </c>
      <c r="Y47" s="288" t="s">
        <v>3336</v>
      </c>
      <c r="Z47" s="285">
        <f>'4-5_Prison and Probation 100K'!Z46/'4-5_Prison and Probation 100K'!J46*100</f>
        <v>3.1708749266001175</v>
      </c>
      <c r="AA47" s="285">
        <f>'4-5_Prison and Probation 100K'!AA46/'4-5_Prison and Probation 100K'!K46*100</f>
        <v>3.3164699269252389</v>
      </c>
      <c r="AB47" s="285">
        <f>'4-5_Prison and Probation 100K'!AB46/'4-5_Prison and Probation 100K'!L46*100</f>
        <v>3.5126234906695939</v>
      </c>
      <c r="AC47" s="285">
        <f>'4-5_Prison and Probation 100K'!AC46/'4-5_Prison and Probation 100K'!M46*100</f>
        <v>3.279569892473118</v>
      </c>
      <c r="AD47" s="285">
        <f>'4-5_Prison and Probation 100K'!AD46/'4-5_Prison and Probation 100K'!N46*100</f>
        <v>3.1360946745562126</v>
      </c>
      <c r="AE47" s="285">
        <f>'4-5_Prison and Probation 100K'!AE46/'4-5_Prison and Probation 100K'!O46*100</f>
        <v>3.5999999999999996</v>
      </c>
      <c r="AF47" s="346">
        <f t="shared" si="3"/>
        <v>13.533333333333317</v>
      </c>
      <c r="AG47" s="288" t="s">
        <v>3336</v>
      </c>
      <c r="AH47" s="285">
        <f>'4-5_Prison and Probation 100K'!AH46/'4-5_Prison and Probation 100K'!J46*100</f>
        <v>8.4556664709336467</v>
      </c>
      <c r="AI47" s="285">
        <f>'4-5_Prison and Probation 100K'!AI46/'4-5_Prison and Probation 100K'!K46*100</f>
        <v>7.0826306913996619</v>
      </c>
      <c r="AJ47" s="285">
        <f>'4-5_Prison and Probation 100K'!AJ46/'4-5_Prison and Probation 100K'!L46*100</f>
        <v>7.0801317233808998</v>
      </c>
      <c r="AK47" s="285">
        <f>'4-5_Prison and Probation 100K'!AK46/'4-5_Prison and Probation 100K'!M46*100</f>
        <v>6.6666666666666652</v>
      </c>
      <c r="AL47" s="285">
        <f>'4-5_Prison and Probation 100K'!AL46/'4-5_Prison and Probation 100K'!N46*100</f>
        <v>8.1065088757396442</v>
      </c>
      <c r="AM47" s="285">
        <f>'4-5_Prison and Probation 100K'!AM46/'4-5_Prison and Probation 100K'!O46*100</f>
        <v>9.0666666666666664</v>
      </c>
      <c r="AN47" s="346">
        <f t="shared" si="4"/>
        <v>7.225925925925921</v>
      </c>
      <c r="AO47" s="288" t="s">
        <v>3336</v>
      </c>
      <c r="AP47" s="133">
        <f>'4-5_Prison and Probation 100K'!AP46/'4-5_Prison and Probation 100K'!AH46*100</f>
        <v>34.722222222222229</v>
      </c>
      <c r="AQ47" s="133">
        <f>'4-5_Prison and Probation 100K'!AQ46/'4-5_Prison and Probation 100K'!AI46*100</f>
        <v>57.142857142857153</v>
      </c>
      <c r="AR47" s="133">
        <f>'4-5_Prison and Probation 100K'!AR46/'4-5_Prison and Probation 100K'!AJ46*100</f>
        <v>52.713178294573638</v>
      </c>
      <c r="AS47" s="133">
        <f>'4-5_Prison and Probation 100K'!AS46/'4-5_Prison and Probation 100K'!AK46*100</f>
        <v>60.483870967741936</v>
      </c>
      <c r="AT47" s="133">
        <f>'4-5_Prison and Probation 100K'!AT46/'4-5_Prison and Probation 100K'!AL46*100</f>
        <v>66.423357664233578</v>
      </c>
      <c r="AU47" s="133">
        <f>'4-5_Prison and Probation 100K'!AU46/'4-5_Prison and Probation 100K'!AM46*100</f>
        <v>72.058823529411768</v>
      </c>
      <c r="AV47" s="346">
        <f t="shared" si="20"/>
        <v>107.52941176470586</v>
      </c>
      <c r="AW47" s="288" t="s">
        <v>3336</v>
      </c>
      <c r="AX47" s="285">
        <f>'4-5_Prison and Probation 100K'!AX46/'4-5_Prison and Probation 100K'!J46*100</f>
        <v>0.82207868467410461</v>
      </c>
      <c r="AY47" s="285">
        <f>'4-5_Prison and Probation 100K'!AY46/'4-5_Prison and Probation 100K'!K46*100</f>
        <v>2.0798201236649807</v>
      </c>
      <c r="AZ47" s="285">
        <f>'4-5_Prison and Probation 100K'!AZ46/'4-5_Prison and Probation 100K'!L46*100</f>
        <v>1.5367727771679471</v>
      </c>
      <c r="BA47" s="285">
        <f>'4-5_Prison and Probation 100K'!BA46/'4-5_Prison and Probation 100K'!M46*100</f>
        <v>2.043010752688172</v>
      </c>
      <c r="BB47" s="285">
        <f>'4-5_Prison and Probation 100K'!BB46/'4-5_Prison and Probation 100K'!N46*100</f>
        <v>1.36094674556213</v>
      </c>
      <c r="BC47" s="285">
        <f>'4-5_Prison and Probation 100K'!BC46/'4-5_Prison and Probation 100K'!O46*100</f>
        <v>1.4666666666666666</v>
      </c>
      <c r="BD47" s="346">
        <f t="shared" si="5"/>
        <v>78.40952380952379</v>
      </c>
      <c r="BE47" s="288" t="s">
        <v>3336</v>
      </c>
      <c r="BF47" s="133">
        <f>'4-5_Prison and Probation 100K'!BF46</f>
        <v>349.44260047025938</v>
      </c>
      <c r="BG47" s="133">
        <f>'4-5_Prison and Probation 100K'!BG46</f>
        <v>348.86386193720892</v>
      </c>
      <c r="BH47" s="133">
        <f>'4-5_Prison and Probation 100K'!BH46</f>
        <v>239.10696962658324</v>
      </c>
      <c r="BI47" s="133">
        <f>'4-5_Prison and Probation 100K'!BI46</f>
        <v>219.12547582230459</v>
      </c>
      <c r="BJ47" s="133">
        <f>'4-5_Prison and Probation 100K'!BJ46</f>
        <v>206.89979212808666</v>
      </c>
      <c r="BK47" s="338">
        <f>'4-5_Prison and Probation 100K'!BK46</f>
        <v>215.29028207913811</v>
      </c>
      <c r="BL47" s="346">
        <f t="shared" si="21"/>
        <v>-38.390373185921497</v>
      </c>
      <c r="BM47" s="288" t="s">
        <v>3336</v>
      </c>
      <c r="BN47" s="341" t="s">
        <v>1183</v>
      </c>
      <c r="BO47" s="341" t="s">
        <v>1183</v>
      </c>
      <c r="BP47" s="341" t="s">
        <v>1183</v>
      </c>
      <c r="BQ47" s="133">
        <f>'4-5_Prison and Probation 100K'!BQ46/'4-5_Prison and Probation 100K'!BI46*100</f>
        <v>73.840813290354589</v>
      </c>
      <c r="BR47" s="133">
        <f>'4-5_Prison and Probation 100K'!BR46/'4-5_Prison and Probation 100K'!BJ46*100</f>
        <v>70.999738971547899</v>
      </c>
      <c r="BS47" s="338">
        <f>'4-5_Prison and Probation 100K'!BS46/'4-5_Prison and Probation 100K'!BK46*100</f>
        <v>69.04464953853828</v>
      </c>
      <c r="BT47" s="349" t="s">
        <v>1183</v>
      </c>
      <c r="BU47" s="288" t="s">
        <v>3336</v>
      </c>
      <c r="BV47" s="285" t="e">
        <f>'4-5_Prison and Probation 100K'!BV46/'4-5_Prison and Probation 100K'!BF46*100</f>
        <v>#VALUE!</v>
      </c>
      <c r="BW47" s="285" t="e">
        <f>'4-5_Prison and Probation 100K'!BW46/'4-5_Prison and Probation 100K'!BG46*100</f>
        <v>#VALUE!</v>
      </c>
      <c r="BX47" s="285" t="e">
        <f>'4-5_Prison and Probation 100K'!BX46/'4-5_Prison and Probation 100K'!BH46*100</f>
        <v>#VALUE!</v>
      </c>
      <c r="BY47" s="285" t="e">
        <f>'4-5_Prison and Probation 100K'!BY46/'4-5_Prison and Probation 100K'!BI46*100</f>
        <v>#VALUE!</v>
      </c>
      <c r="BZ47" s="285" t="e">
        <f>'4-5_Prison and Probation 100K'!BZ46/'4-5_Prison and Probation 100K'!BJ46*100</f>
        <v>#VALUE!</v>
      </c>
      <c r="CA47" s="285" t="e">
        <f>'4-5_Prison and Probation 100K'!CA46/'4-5_Prison and Probation 100K'!BK46*100</f>
        <v>#VALUE!</v>
      </c>
      <c r="CB47" s="346" t="e">
        <f t="shared" si="6"/>
        <v>#VALUE!</v>
      </c>
      <c r="CC47" s="288" t="s">
        <v>3336</v>
      </c>
      <c r="CD47" s="285" t="e">
        <f>'4-5_Prison and Probation 100K'!CD46/'4-5_Prison and Probation 100K'!BF46*100</f>
        <v>#VALUE!</v>
      </c>
      <c r="CE47" s="285" t="e">
        <f>'4-5_Prison and Probation 100K'!CE46/'4-5_Prison and Probation 100K'!BG46*100</f>
        <v>#VALUE!</v>
      </c>
      <c r="CF47" s="285" t="e">
        <f>'4-5_Prison and Probation 100K'!CF46/'4-5_Prison and Probation 100K'!BH46*100</f>
        <v>#VALUE!</v>
      </c>
      <c r="CG47" s="285" t="e">
        <f>'4-5_Prison and Probation 100K'!CG46/'4-5_Prison and Probation 100K'!BI46*100</f>
        <v>#VALUE!</v>
      </c>
      <c r="CH47" s="285" t="e">
        <f>'4-5_Prison and Probation 100K'!CH46/'4-5_Prison and Probation 100K'!BJ46*100</f>
        <v>#VALUE!</v>
      </c>
      <c r="CI47" s="285" t="e">
        <f>'4-5_Prison and Probation 100K'!CI46/'4-5_Prison and Probation 100K'!BK46*100</f>
        <v>#VALUE!</v>
      </c>
      <c r="CJ47" s="346" t="e">
        <f t="shared" si="7"/>
        <v>#VALUE!</v>
      </c>
      <c r="CK47" s="288" t="s">
        <v>3336</v>
      </c>
      <c r="CL47" s="285" t="e">
        <f>'4-5_Prison and Probation 100K'!CL46/'4-5_Prison and Probation 100K'!CD46*100</f>
        <v>#VALUE!</v>
      </c>
      <c r="CM47" s="285" t="e">
        <f>'4-5_Prison and Probation 100K'!CM46/'4-5_Prison and Probation 100K'!CE46*100</f>
        <v>#VALUE!</v>
      </c>
      <c r="CN47" s="285" t="e">
        <f>'4-5_Prison and Probation 100K'!CN46/'4-5_Prison and Probation 100K'!CF46*100</f>
        <v>#VALUE!</v>
      </c>
      <c r="CO47" s="285" t="e">
        <f>'4-5_Prison and Probation 100K'!CO46/'4-5_Prison and Probation 100K'!CG46*100</f>
        <v>#VALUE!</v>
      </c>
      <c r="CP47" s="285" t="e">
        <f>'4-5_Prison and Probation 100K'!CP46/'4-5_Prison and Probation 100K'!CH46*100</f>
        <v>#VALUE!</v>
      </c>
      <c r="CQ47" s="285" t="e">
        <f>'4-5_Prison and Probation 100K'!CQ46/'4-5_Prison and Probation 100K'!CI46*100</f>
        <v>#VALUE!</v>
      </c>
      <c r="CR47" s="346" t="e">
        <f t="shared" si="8"/>
        <v>#VALUE!</v>
      </c>
      <c r="CS47" s="288" t="s">
        <v>3336</v>
      </c>
      <c r="CT47" s="285" t="e">
        <f>'4-5_Prison and Probation 100K'!CT46/'4-5_Prison and Probation 100K'!BF46*100</f>
        <v>#VALUE!</v>
      </c>
      <c r="CU47" s="285" t="e">
        <f>'4-5_Prison and Probation 100K'!CU46/'4-5_Prison and Probation 100K'!BG46*100</f>
        <v>#VALUE!</v>
      </c>
      <c r="CV47" s="285" t="e">
        <f>'4-5_Prison and Probation 100K'!CV46/'4-5_Prison and Probation 100K'!BH46*100</f>
        <v>#VALUE!</v>
      </c>
      <c r="CW47" s="285" t="e">
        <f>'4-5_Prison and Probation 100K'!CW46/'4-5_Prison and Probation 100K'!BI46*100</f>
        <v>#VALUE!</v>
      </c>
      <c r="CX47" s="285" t="e">
        <f>'4-5_Prison and Probation 100K'!CX46/'4-5_Prison and Probation 100K'!BJ46*100</f>
        <v>#VALUE!</v>
      </c>
      <c r="CY47" s="285" t="e">
        <f>'4-5_Prison and Probation 100K'!CY46/'4-5_Prison and Probation 100K'!BK46*100</f>
        <v>#VALUE!</v>
      </c>
      <c r="CZ47" s="346" t="e">
        <f t="shared" si="9"/>
        <v>#VALUE!</v>
      </c>
      <c r="DA47" s="288" t="s">
        <v>3336</v>
      </c>
      <c r="DB47" s="133">
        <f>'4-5_Prison and Probation'!DP46/C47*100</f>
        <v>329.93113665851303</v>
      </c>
      <c r="DC47" s="133">
        <f>'4-5_Prison and Probation'!DQ46/D47*100</f>
        <v>349.85090209987311</v>
      </c>
      <c r="DD47" s="133">
        <f>'4-5_Prison and Probation'!DR46/E47*100</f>
        <v>233.91493257183456</v>
      </c>
      <c r="DE47" s="133">
        <f>'4-5_Prison and Probation'!DS46/F47*100</f>
        <v>224.77612037611561</v>
      </c>
      <c r="DF47" s="133">
        <f>'4-5_Prison and Probation'!DT46/G47*100</f>
        <v>220.45548198038367</v>
      </c>
      <c r="DG47" s="133">
        <f>'4-5_Prison and Probation'!DU46/H47*100</f>
        <v>221.76134194208052</v>
      </c>
      <c r="DH47" s="346">
        <f t="shared" si="10"/>
        <v>-32.785567258658276</v>
      </c>
      <c r="DI47" s="288" t="s">
        <v>3336</v>
      </c>
      <c r="DJ47" s="285">
        <f>'4-5_Prison and Probation 100K'!DJ46/'4-5_Prison and Probation 100K'!DB46*100</f>
        <v>6.6822586034079506E-2</v>
      </c>
      <c r="DK47" s="285">
        <f>'4-5_Prison and Probation 100K'!DK46/'4-5_Prison and Probation 100K'!DC46*100</f>
        <v>0.109717868338558</v>
      </c>
      <c r="DL47" s="285">
        <f>'4-5_Prison and Probation 100K'!DL46/'4-5_Prison and Probation 100K'!DD46*100</f>
        <v>7.0093457943925241E-2</v>
      </c>
      <c r="DM47" s="285">
        <f>'4-5_Prison and Probation 100K'!DM46/'4-5_Prison and Probation 100K'!DE46*100</f>
        <v>2.4172105390379502E-2</v>
      </c>
      <c r="DN47" s="285">
        <f>'4-5_Prison and Probation 100K'!DN46/'4-5_Prison and Probation 100K'!DF46*100</f>
        <v>4.8995590396864283E-2</v>
      </c>
      <c r="DO47" s="285">
        <f>'4-5_Prison and Probation 100K'!DO46/'4-5_Prison and Probation 100K'!DG46*100</f>
        <v>7.2648020341445699E-2</v>
      </c>
      <c r="DP47" s="346">
        <f t="shared" si="11"/>
        <v>8.7177624409735159</v>
      </c>
      <c r="DQ47" s="288" t="s">
        <v>3336</v>
      </c>
      <c r="DR47" s="285">
        <f>'4-5_Prison and Probation 100K'!DR46/'4-5_Prison and Probation 100K'!DJ46*100</f>
        <v>50</v>
      </c>
      <c r="DS47" s="285">
        <f>'4-5_Prison and Probation 100K'!DS46/'4-5_Prison and Probation 100K'!DK46*100</f>
        <v>0</v>
      </c>
      <c r="DT47" s="285">
        <f>'4-5_Prison and Probation 100K'!DT46/'4-5_Prison and Probation 100K'!DL46*100</f>
        <v>0</v>
      </c>
      <c r="DU47" s="285" t="e">
        <f>'4-5_Prison and Probation 100K'!DU46/'4-5_Prison and Probation 100K'!DM46*100</f>
        <v>#VALUE!</v>
      </c>
      <c r="DV47" s="285" t="e">
        <f>'4-5_Prison and Probation 100K'!DV46/'4-5_Prison and Probation 100K'!DN46*100</f>
        <v>#VALUE!</v>
      </c>
      <c r="DW47" s="285" t="e">
        <f>'4-5_Prison and Probation 100K'!DW46/'4-5_Prison and Probation 100K'!DO46*100</f>
        <v>#VALUE!</v>
      </c>
      <c r="DX47" s="346" t="e">
        <f t="shared" si="12"/>
        <v>#VALUE!</v>
      </c>
      <c r="DY47" s="288" t="s">
        <v>3336</v>
      </c>
      <c r="DZ47" s="285" t="e">
        <f>'4-5_Prison and Probation 100K'!DZ46/'4-5_Prison and Probation 100K'!DR46*100</f>
        <v>#VALUE!</v>
      </c>
      <c r="EA47" s="285" t="e">
        <f>'4-5_Prison and Probation 100K'!EA46/'4-5_Prison and Probation 100K'!DS46*100</f>
        <v>#VALUE!</v>
      </c>
      <c r="EB47" s="285" t="e">
        <f>'4-5_Prison and Probation 100K'!EB46/'4-5_Prison and Probation 100K'!DT46*100</f>
        <v>#DIV/0!</v>
      </c>
      <c r="EC47" s="285" t="e">
        <f>'4-5_Prison and Probation 100K'!EC46/'4-5_Prison and Probation 100K'!DU46*100</f>
        <v>#VALUE!</v>
      </c>
      <c r="ED47" s="285" t="e">
        <f>'4-5_Prison and Probation 100K'!ED46/'4-5_Prison and Probation 100K'!DV46*100</f>
        <v>#VALUE!</v>
      </c>
      <c r="EE47" s="285" t="e">
        <f>'4-5_Prison and Probation 100K'!EE46/'4-5_Prison and Probation 100K'!DW46*100</f>
        <v>#VALUE!</v>
      </c>
      <c r="EF47" s="346" t="e">
        <f t="shared" si="13"/>
        <v>#VALUE!</v>
      </c>
      <c r="EG47" s="288" t="s">
        <v>3336</v>
      </c>
      <c r="EH47" s="285">
        <f>'4-5_Prison and Probation 100K'!EH46/'4-5_Prison and Probation 100K'!DB46*100</f>
        <v>99.933177413965907</v>
      </c>
      <c r="EI47" s="285">
        <f>'4-5_Prison and Probation 100K'!EI46/'4-5_Prison and Probation 100K'!DC46*100</f>
        <v>99.890282131661451</v>
      </c>
      <c r="EJ47" s="285">
        <f>'4-5_Prison and Probation 100K'!EJ46/'4-5_Prison and Probation 100K'!DD46*100</f>
        <v>99.929906542056074</v>
      </c>
      <c r="EK47" s="285">
        <f>'4-5_Prison and Probation 100K'!EK46/'4-5_Prison and Probation 100K'!DE46*100</f>
        <v>99.975827894609608</v>
      </c>
      <c r="EL47" s="285">
        <f>'4-5_Prison and Probation 100K'!EL46/'4-5_Prison and Probation 100K'!DF46*100</f>
        <v>99.951004409603129</v>
      </c>
      <c r="EM47" s="285">
        <f>'4-5_Prison and Probation 100K'!EM46/'4-5_Prison and Probation 100K'!DG46*100</f>
        <v>99.927351979658567</v>
      </c>
      <c r="EN47" s="346">
        <f t="shared" si="14"/>
        <v>-5.8293296161480157E-3</v>
      </c>
      <c r="EO47" s="288" t="s">
        <v>3336</v>
      </c>
      <c r="EP47" s="285">
        <f>'4-5_Prison and Probation 100K'!EP46/'4-5_Prison and Probation 100K'!EH46*100</f>
        <v>39.602139752591107</v>
      </c>
      <c r="EQ47" s="285">
        <f>'4-5_Prison and Probation 100K'!EQ46/'4-5_Prison and Probation 100K'!EI46*100</f>
        <v>36.858622312882474</v>
      </c>
      <c r="ER47" s="285">
        <f>'4-5_Prison and Probation 100K'!ER46/'4-5_Prison and Probation 100K'!EJ46*100</f>
        <v>48.538695347205994</v>
      </c>
      <c r="ES47" s="285">
        <f>'4-5_Prison and Probation 100K'!ES46/'4-5_Prison and Probation 100K'!EK46*100</f>
        <v>49.177949709864599</v>
      </c>
      <c r="ET47" s="285">
        <f>'4-5_Prison and Probation 100K'!ET46/'4-5_Prison and Probation 100K'!EL46*100</f>
        <v>47.769607843137258</v>
      </c>
      <c r="EU47" s="285">
        <f>'4-5_Prison and Probation 100K'!EU46/'4-5_Prison and Probation 100K'!EM46*100</f>
        <v>49.472918938567787</v>
      </c>
      <c r="EV47" s="346">
        <f t="shared" si="15"/>
        <v>24.924863271638884</v>
      </c>
      <c r="EW47" s="288" t="s">
        <v>3336</v>
      </c>
      <c r="EX47" s="285">
        <f>'4-5_Prison and Probation 100K'!EX46/'4-5_Prison and Probation 100K'!EH46*100</f>
        <v>60.264125710464732</v>
      </c>
      <c r="EY47" s="285">
        <f>'4-5_Prison and Probation 100K'!EY46/'4-5_Prison and Probation 100K'!EI46*100</f>
        <v>61.587949160520935</v>
      </c>
      <c r="EZ47" s="285">
        <f>'4-5_Prison and Probation 100K'!EZ46/'4-5_Prison and Probation 100K'!EJ46*100</f>
        <v>48.21136310498013</v>
      </c>
      <c r="FA47" s="285">
        <f>'4-5_Prison and Probation 100K'!FA46/'4-5_Prison and Probation 100K'!EK46*100</f>
        <v>47.799806576402318</v>
      </c>
      <c r="FB47" s="285">
        <f>'4-5_Prison and Probation 100K'!FB46/'4-5_Prison and Probation 100K'!EL46*100</f>
        <v>48.97058823529413</v>
      </c>
      <c r="FC47" s="285">
        <f>'4-5_Prison and Probation 100K'!FC46/'4-5_Prison and Probation 100K'!EM46*100</f>
        <v>48.91554586211074</v>
      </c>
      <c r="FD47" s="346">
        <f t="shared" si="16"/>
        <v>-18.831402122844267</v>
      </c>
      <c r="FE47" s="288" t="s">
        <v>3336</v>
      </c>
      <c r="FF47" s="285" t="e">
        <f>'4-5_Prison and Probation 100K'!FF46/'4-5_Prison and Probation 100K'!EH46*100</f>
        <v>#VALUE!</v>
      </c>
      <c r="FG47" s="285" t="e">
        <f>'4-5_Prison and Probation 100K'!FG46/'4-5_Prison and Probation 100K'!EI46*100</f>
        <v>#VALUE!</v>
      </c>
      <c r="FH47" s="285" t="e">
        <f>'4-5_Prison and Probation 100K'!FH46/'4-5_Prison and Probation 100K'!EJ46*100</f>
        <v>#VALUE!</v>
      </c>
      <c r="FI47" s="285" t="e">
        <f>'4-5_Prison and Probation 100K'!FI46/'4-5_Prison and Probation 100K'!EK46*100</f>
        <v>#VALUE!</v>
      </c>
      <c r="FJ47" s="285">
        <f>'4-5_Prison and Probation 100K'!FJ46/'4-5_Prison and Probation 100K'!EL46*100</f>
        <v>2.2794117647058827</v>
      </c>
      <c r="FK47" s="285" t="e">
        <f>'4-5_Prison and Probation 100K'!FK46/'4-5_Prison and Probation 100K'!EM46*100</f>
        <v>#VALUE!</v>
      </c>
      <c r="FL47" s="346" t="e">
        <f t="shared" si="17"/>
        <v>#VALUE!</v>
      </c>
      <c r="FM47" s="288" t="s">
        <v>3336</v>
      </c>
      <c r="FN47" s="285" t="e">
        <f>'4-5_Prison and Probation 100K'!FN46/'4-5_Prison and Probation 100K'!FF46*100</f>
        <v>#VALUE!</v>
      </c>
      <c r="FO47" s="285" t="e">
        <f>'4-5_Prison and Probation 100K'!FO46/'4-5_Prison and Probation 100K'!FG46*100</f>
        <v>#VALUE!</v>
      </c>
      <c r="FP47" s="285" t="e">
        <f>'4-5_Prison and Probation 100K'!FP46/'4-5_Prison and Probation 100K'!FH46*100</f>
        <v>#VALUE!</v>
      </c>
      <c r="FQ47" s="285" t="e">
        <f>'4-5_Prison and Probation 100K'!FQ46/'4-5_Prison and Probation 100K'!FI46*100</f>
        <v>#VALUE!</v>
      </c>
      <c r="FR47" s="285" t="e">
        <f>'4-5_Prison and Probation 100K'!FR46/'4-5_Prison and Probation 100K'!FJ46*100</f>
        <v>#VALUE!</v>
      </c>
      <c r="FS47" s="285" t="e">
        <f>'4-5_Prison and Probation 100K'!FS46/'4-5_Prison and Probation 100K'!FK46*100</f>
        <v>#VALUE!</v>
      </c>
      <c r="FT47" s="346" t="e">
        <f t="shared" si="18"/>
        <v>#VALUE!</v>
      </c>
      <c r="FU47" s="288" t="s">
        <v>3336</v>
      </c>
      <c r="FV47" s="285">
        <f>'4-5_Prison and Probation 100K'!FV46/'4-5_Prison and Probation 100K'!EH46*100</f>
        <v>0.20060180541624878</v>
      </c>
      <c r="FW47" s="285">
        <f>'4-5_Prison and Probation 100K'!FW46/'4-5_Prison and Probation 100K'!EI46*100</f>
        <v>1.6632669072650244</v>
      </c>
      <c r="FX47" s="285">
        <f>'4-5_Prison and Probation 100K'!FX46/'4-5_Prison and Probation 100K'!EJ46*100</f>
        <v>3.3200841711480016</v>
      </c>
      <c r="FY47" s="285">
        <f>'4-5_Prison and Probation 100K'!FY46/'4-5_Prison and Probation 100K'!EK46*100</f>
        <v>3.0464216634429402</v>
      </c>
      <c r="FZ47" s="285">
        <f>'4-5_Prison and Probation 100K'!FZ46/'4-5_Prison and Probation 100K'!EL46*100</f>
        <v>1.0294117647058825</v>
      </c>
      <c r="GA47" s="285" t="e">
        <f>'4-5_Prison and Probation 100K'!GA46/'4-5_Prison and Probation 100K'!EM46*100</f>
        <v>#VALUE!</v>
      </c>
      <c r="GB47" s="346" t="e">
        <f t="shared" si="19"/>
        <v>#VALUE!</v>
      </c>
      <c r="GC47" s="288" t="s">
        <v>3336</v>
      </c>
      <c r="GE47" s="133">
        <f>'4-5_Prison and Probation'!HA46/'4-5_Prison and Probation 100K'!$G46*100</f>
        <v>64.538045312728684</v>
      </c>
      <c r="GF47" s="285">
        <f>'4-5_Prison and Probation 100K'!GF46/'4-5_Prison and Probation 100K'!GE46*100</f>
        <v>4.435146443514645</v>
      </c>
      <c r="GG47" s="285">
        <f>'4-5_Prison and Probation 100K'!GG46/'4-5_Prison and Probation 100K'!GE46*100</f>
        <v>1.9477185764991665</v>
      </c>
      <c r="GH47" s="285">
        <f>'4-5_Prison and Probation 100K'!GH46/'4-5_Prison and Probation 100K'!GE46*100</f>
        <v>11.464435146443515</v>
      </c>
      <c r="GI47" s="285">
        <f>'4-5_Prison and Probation 100K'!GI46/'4-5_Prison and Probation 100K'!GH46*100</f>
        <v>66.423357664233578</v>
      </c>
      <c r="GJ47" s="288" t="s">
        <v>3336</v>
      </c>
      <c r="GK47" s="133" t="e">
        <f>'4-5_Prison and Probation'!HG46/'4-5_Prison and Probation 100K'!$G46*100</f>
        <v>#VALUE!</v>
      </c>
      <c r="GL47" s="285" t="e">
        <f>'4-5_Prison and Probation 100K'!GL46/'4-5_Prison and Probation 100K'!GK46*100</f>
        <v>#VALUE!</v>
      </c>
      <c r="GM47" s="285" t="e">
        <f>'4-5_Prison and Probation 100K'!GM46/'4-5_Prison and Probation 100K'!GK46*100</f>
        <v>#VALUE!</v>
      </c>
      <c r="GN47" s="285" t="e">
        <f>'4-5_Prison and Probation 100K'!GN46/'4-5_Prison and Probation 100K'!GK46*100</f>
        <v>#VALUE!</v>
      </c>
      <c r="GO47" s="285" t="e">
        <f>'4-5_Prison and Probation 100K'!GO46/'4-5_Prison and Probation 100K'!GN46*100</f>
        <v>#VALUE!</v>
      </c>
      <c r="GP47" s="288" t="s">
        <v>3336</v>
      </c>
      <c r="GQ47" s="133">
        <f>'4-5_Prison and Probation'!HM46/'4-5_Prison and Probation 100K'!$G46*100</f>
        <v>10.207272438582194</v>
      </c>
      <c r="GR47" s="285" t="e">
        <f>'4-5_Prison and Probation 100K'!GR46/'4-5_Prison and Probation 100K'!GQ46*100</f>
        <v>#VALUE!</v>
      </c>
      <c r="GS47" s="285" t="e">
        <f>'4-5_Prison and Probation 100K'!GS46/'4-5_Prison and Probation 100K'!GQ46*100</f>
        <v>#VALUE!</v>
      </c>
      <c r="GT47" s="285" t="e">
        <f>'4-5_Prison and Probation 100K'!GT46/'4-5_Prison and Probation 100K'!GQ46*100</f>
        <v>#VALUE!</v>
      </c>
      <c r="GU47" s="285" t="e">
        <f>'4-5_Prison and Probation 100K'!GU46/'4-5_Prison and Probation 100K'!GT46*100</f>
        <v>#VALUE!</v>
      </c>
      <c r="GV47" s="288" t="s">
        <v>3336</v>
      </c>
      <c r="GW47" s="133">
        <f>'4-5_Prison and Probation'!HS46/'4-5_Prison and Probation 100K'!$G46*100</f>
        <v>11.935487877918861</v>
      </c>
      <c r="GX47" s="285" t="e">
        <f>'4-5_Prison and Probation 100K'!GX46/'4-5_Prison and Probation 100K'!GW46*100</f>
        <v>#VALUE!</v>
      </c>
      <c r="GY47" s="285" t="e">
        <f>'4-5_Prison and Probation 100K'!GY46/'4-5_Prison and Probation 100K'!GW46*100</f>
        <v>#VALUE!</v>
      </c>
      <c r="GZ47" s="285" t="e">
        <f>'4-5_Prison and Probation 100K'!GZ46/'4-5_Prison and Probation 100K'!GW46*100</f>
        <v>#VALUE!</v>
      </c>
      <c r="HA47" s="285" t="e">
        <f>'4-5_Prison and Probation 100K'!HA46/'4-5_Prison and Probation 100K'!GZ46*100</f>
        <v>#VALUE!</v>
      </c>
      <c r="HB47" s="288" t="s">
        <v>3336</v>
      </c>
      <c r="HC47" s="133" t="e">
        <f>'4-5_Prison and Probation'!HY46/'4-5_Prison and Probation 100K'!$G46*100</f>
        <v>#VALUE!</v>
      </c>
      <c r="HD47" s="285" t="e">
        <f>'4-5_Prison and Probation 100K'!HD46/'4-5_Prison and Probation 100K'!HC46*100</f>
        <v>#VALUE!</v>
      </c>
      <c r="HE47" s="285" t="e">
        <f>'4-5_Prison and Probation 100K'!HE46/'4-5_Prison and Probation 100K'!HC46*100</f>
        <v>#VALUE!</v>
      </c>
      <c r="HF47" s="285" t="e">
        <f>'4-5_Prison and Probation 100K'!HF46/'4-5_Prison and Probation 100K'!HC46*100</f>
        <v>#VALUE!</v>
      </c>
      <c r="HG47" s="285" t="e">
        <f>'4-5_Prison and Probation 100K'!HG46/'4-5_Prison and Probation 100K'!HF46*100</f>
        <v>#VALUE!</v>
      </c>
      <c r="HH47" s="288" t="s">
        <v>3336</v>
      </c>
      <c r="HI47" s="133" t="e">
        <f>'4-5_Prison and Probation'!IE46/'4-5_Prison and Probation 100K'!$G46*100</f>
        <v>#VALUE!</v>
      </c>
      <c r="HJ47" s="285" t="e">
        <f>'4-5_Prison and Probation 100K'!HJ46/'4-5_Prison and Probation 100K'!HI46*100</f>
        <v>#VALUE!</v>
      </c>
      <c r="HK47" s="285" t="e">
        <f>'4-5_Prison and Probation 100K'!HK46/'4-5_Prison and Probation 100K'!HI46*100</f>
        <v>#VALUE!</v>
      </c>
      <c r="HL47" s="285" t="e">
        <f>'4-5_Prison and Probation 100K'!HL46/'4-5_Prison and Probation 100K'!HI46*100</f>
        <v>#VALUE!</v>
      </c>
      <c r="HM47" s="285" t="e">
        <f>'4-5_Prison and Probation 100K'!HM46/'4-5_Prison and Probation 100K'!HL46*100</f>
        <v>#VALUE!</v>
      </c>
      <c r="HN47" s="288" t="s">
        <v>3336</v>
      </c>
      <c r="HO47" s="133">
        <f>'4-5_Prison and Probation'!IK46/'4-5_Prison and Probation 100K'!$G46*100</f>
        <v>3.0243770188391683</v>
      </c>
      <c r="HP47" s="285" t="e">
        <f>'4-5_Prison and Probation 100K'!HP46/'4-5_Prison and Probation 100K'!HO46*100</f>
        <v>#VALUE!</v>
      </c>
      <c r="HQ47" s="285" t="e">
        <f>'4-5_Prison and Probation 100K'!HQ46/'4-5_Prison and Probation 100K'!HO46*100</f>
        <v>#VALUE!</v>
      </c>
      <c r="HR47" s="285" t="e">
        <f>'4-5_Prison and Probation 100K'!HR46/'4-5_Prison and Probation 100K'!HO46*100</f>
        <v>#VALUE!</v>
      </c>
      <c r="HS47" s="285" t="e">
        <f>'4-5_Prison and Probation 100K'!HS46/'4-5_Prison and Probation 100K'!HR46*100</f>
        <v>#VALUE!</v>
      </c>
      <c r="HT47" s="288" t="s">
        <v>3336</v>
      </c>
      <c r="HU47" s="133" t="e">
        <f>'4-5_Prison and Probation'!IQ46/'4-5_Prison and Probation 100K'!$G46*100</f>
        <v>#VALUE!</v>
      </c>
      <c r="HV47" s="285" t="e">
        <f>'4-5_Prison and Probation 100K'!HV46/'4-5_Prison and Probation 100K'!HU46*100</f>
        <v>#VALUE!</v>
      </c>
      <c r="HW47" s="285" t="e">
        <f>'4-5_Prison and Probation 100K'!HW46/'4-5_Prison and Probation 100K'!HU46*100</f>
        <v>#VALUE!</v>
      </c>
      <c r="HX47" s="285" t="e">
        <f>'4-5_Prison and Probation 100K'!HX46/'4-5_Prison and Probation 100K'!HU46*100</f>
        <v>#VALUE!</v>
      </c>
      <c r="HY47" s="285" t="e">
        <f>'4-5_Prison and Probation 100K'!HY46/'4-5_Prison and Probation 100K'!HX46*100</f>
        <v>#VALUE!</v>
      </c>
      <c r="HZ47" s="288" t="s">
        <v>3336</v>
      </c>
      <c r="IA47" s="133">
        <f>'4-5_Prison and Probation'!IW46/'4-5_Prison and Probation 100K'!$G46*100</f>
        <v>6.6428280949503167</v>
      </c>
      <c r="IB47" s="285" t="e">
        <f>'4-5_Prison and Probation 100K'!IB46/'4-5_Prison and Probation 100K'!IA46*100</f>
        <v>#VALUE!</v>
      </c>
      <c r="IC47" s="285" t="e">
        <f>'4-5_Prison and Probation 100K'!IC46/'4-5_Prison and Probation 100K'!IA46*100</f>
        <v>#VALUE!</v>
      </c>
      <c r="ID47" s="285" t="e">
        <f>'4-5_Prison and Probation 100K'!ID46/'4-5_Prison and Probation 100K'!IA46*100</f>
        <v>#VALUE!</v>
      </c>
      <c r="IE47" s="285" t="e">
        <f>'4-5_Prison and Probation 100K'!IE46/'4-5_Prison and Probation 100K'!ID46*100</f>
        <v>#VALUE!</v>
      </c>
      <c r="IF47" s="288" t="s">
        <v>3336</v>
      </c>
      <c r="IG47" s="133">
        <f>'4-5_Prison and Probation'!JC46/'4-5_Prison and Probation 100K'!$G46*100</f>
        <v>6.3187877000746902</v>
      </c>
      <c r="IH47" s="285" t="e">
        <f>'4-5_Prison and Probation 100K'!IH46/'4-5_Prison and Probation 100K'!IG46*100</f>
        <v>#VALUE!</v>
      </c>
      <c r="II47" s="285" t="e">
        <f>'4-5_Prison and Probation 100K'!II46/'4-5_Prison and Probation 100K'!IG46*100</f>
        <v>#VALUE!</v>
      </c>
      <c r="IJ47" s="285" t="e">
        <f>'4-5_Prison and Probation 100K'!IJ46/'4-5_Prison and Probation 100K'!IG46*100</f>
        <v>#VALUE!</v>
      </c>
      <c r="IK47" s="285" t="e">
        <f>'4-5_Prison and Probation 100K'!IK46/'4-5_Prison and Probation 100K'!IJ46*100</f>
        <v>#VALUE!</v>
      </c>
      <c r="IL47" s="288" t="s">
        <v>3336</v>
      </c>
      <c r="IM47" s="133" t="e">
        <f>'4-5_Prison and Probation'!JI46/'4-5_Prison and Probation 100K'!$G46*100</f>
        <v>#VALUE!</v>
      </c>
      <c r="IN47" s="285" t="e">
        <f>'4-5_Prison and Probation 100K'!IN46/'4-5_Prison and Probation 100K'!IM46*100</f>
        <v>#VALUE!</v>
      </c>
      <c r="IO47" s="285" t="e">
        <f>'4-5_Prison and Probation 100K'!IO46/'4-5_Prison and Probation 100K'!IM46*100</f>
        <v>#VALUE!</v>
      </c>
      <c r="IP47" s="285" t="e">
        <f>'4-5_Prison and Probation 100K'!IP46/'4-5_Prison and Probation 100K'!IM46*100</f>
        <v>#VALUE!</v>
      </c>
      <c r="IQ47" s="285" t="e">
        <f>'4-5_Prison and Probation 100K'!IQ46/'4-5_Prison and Probation 100K'!IP46*100</f>
        <v>#VALUE!</v>
      </c>
      <c r="IR47" s="288" t="s">
        <v>3336</v>
      </c>
      <c r="IS47" s="133">
        <f>'4-5_Prison and Probation'!JO46/'4-5_Prison and Probation 100K'!$G46*100</f>
        <v>4.6985857256965646</v>
      </c>
      <c r="IT47" s="285" t="e">
        <f>'4-5_Prison and Probation 100K'!IT46/'4-5_Prison and Probation 100K'!IS46*100</f>
        <v>#VALUE!</v>
      </c>
      <c r="IU47" s="285" t="e">
        <f>'4-5_Prison and Probation 100K'!IU46/'4-5_Prison and Probation 100K'!IS46*100</f>
        <v>#VALUE!</v>
      </c>
      <c r="IV47" s="285" t="e">
        <f>'4-5_Prison and Probation 100K'!IV46/'4-5_Prison and Probation 100K'!IS46*100</f>
        <v>#VALUE!</v>
      </c>
      <c r="IW47" s="285" t="e">
        <f>'4-5_Prison and Probation 100K'!IW46/'4-5_Prison and Probation 100K'!IV46*100</f>
        <v>#VALUE!</v>
      </c>
      <c r="IX47" s="381" t="s">
        <v>3336</v>
      </c>
      <c r="IY47" s="133">
        <f>'4-5_Prison and Probation'!KO46/'4-5_Prison and Probation 100K'!H46*100</f>
        <v>83.7784760197558</v>
      </c>
      <c r="IZ47" s="285">
        <f>'4-5_Prison and Probation'!AO46/'4-5_Prison and Probation'!KO46</f>
        <v>0.9614953175178037</v>
      </c>
      <c r="JA47" s="133">
        <f>'4-5_Prison and Probation 100K'!IZ46/'4-5_Prison and Probation 100K'!IY46*100</f>
        <v>100</v>
      </c>
      <c r="JB47" s="133" t="e">
        <f>'4-5_Prison and Probation 100K'!JA46/'4-5_Prison and Probation 100K'!IY46*100</f>
        <v>#VALUE!</v>
      </c>
      <c r="JC47" s="288" t="s">
        <v>3336</v>
      </c>
      <c r="JD47" s="285">
        <f>'4-5_Prison and Probation 100K'!JC46/'4-5_Prison and Probation 100K'!IY46*100</f>
        <v>7.1849340093713741</v>
      </c>
      <c r="JE47" s="285" t="e">
        <f>'4-5_Prison and Probation 100K'!JD46/'4-5_Prison and Probation 100K'!IY46*100</f>
        <v>#VALUE!</v>
      </c>
      <c r="JF47" s="285">
        <f>'4-5_Prison and Probation 100K'!JE46/'4-5_Prison and Probation 100K'!JC46*100</f>
        <v>85.904184137746469</v>
      </c>
      <c r="JG47" s="285" t="e">
        <f>'4-5_Prison and Probation 100K'!JF46/'4-5_Prison and Probation 100K'!JD46*100</f>
        <v>#VALUE!</v>
      </c>
      <c r="JH47" s="285">
        <f>'4-5_Prison and Probation 100K'!JG46/'4-5_Prison and Probation 100K'!JC46*100</f>
        <v>14.095815862253547</v>
      </c>
      <c r="JI47" s="285" t="e">
        <f>'4-5_Prison and Probation 100K'!JH46/'4-5_Prison and Probation 100K'!JD46*100</f>
        <v>#VALUE!</v>
      </c>
      <c r="JJ47" s="285">
        <f>'4-5_Prison and Probation 100K'!JI46/'4-5_Prison and Probation 100K'!JC46*100</f>
        <v>14.095815862253547</v>
      </c>
      <c r="JK47" s="285" t="e">
        <f>'4-5_Prison and Probation 100K'!JJ46/'4-5_Prison and Probation 100K'!JD46*100</f>
        <v>#VALUE!</v>
      </c>
      <c r="JL47" s="285">
        <f>'4-5_Prison and Probation 100K'!JK46/'4-5_Prison and Probation 100K'!IZ46*100</f>
        <v>92.814424993750293</v>
      </c>
      <c r="JM47" s="285" t="e">
        <f>'4-5_Prison and Probation 100K'!JL46/'4-5_Prison and Probation 100K'!JA46*100</f>
        <v>#VALUE!</v>
      </c>
      <c r="JN47" s="288" t="s">
        <v>3336</v>
      </c>
      <c r="JO47" s="285">
        <f>'4-5_Prison and Probation 100K'!JN46/'4-5_Prison and Probation 100K'!JK46*100</f>
        <v>2.3481149471328822</v>
      </c>
      <c r="JP47" s="285" t="e">
        <f>'4-5_Prison and Probation 100K'!JO46/'4-5_Prison and Probation 100K'!JL46</f>
        <v>#VALUE!</v>
      </c>
      <c r="JQ47" s="285">
        <f>'4-5_Prison and Probation 100K'!JP46/'4-5_Prison and Probation 100K'!JK46*100</f>
        <v>83.3960648355974</v>
      </c>
      <c r="JR47" s="285" t="e">
        <f>'4-5_Prison and Probation 100K'!JQ46/'4-5_Prison and Probation 100K'!JL46*100</f>
        <v>#VALUE!</v>
      </c>
      <c r="JS47" s="285">
        <f>'4-5_Prison and Probation 100K'!JR46/'4-5_Prison and Probation 100K'!JK46*100</f>
        <v>0</v>
      </c>
      <c r="JT47" s="285" t="e">
        <f>'4-5_Prison and Probation 100K'!JS46/'4-5_Prison and Probation 100K'!JL46*100</f>
        <v>#VALUE!</v>
      </c>
      <c r="JU47" s="288" t="s">
        <v>3336</v>
      </c>
      <c r="JV47" s="285">
        <f>'4-5_Prison and Probation 100K'!JU46/'4-5_Prison and Probation 100K'!JK46*100</f>
        <v>3.7293590336816368E-2</v>
      </c>
      <c r="JW47" s="285" t="e">
        <f>'4-5_Prison and Probation 100K'!JV46/'4-5_Prison and Probation 100K'!JL46*100</f>
        <v>#VALUE!</v>
      </c>
      <c r="JX47" s="285">
        <f>'4-5_Prison and Probation 100K'!JW46/'4-5_Prison and Probation 100K'!JK46*100</f>
        <v>1.3674316456832669</v>
      </c>
      <c r="JY47" s="285" t="e">
        <f>'4-5_Prison and Probation 100K'!JX46/'4-5_Prison and Probation 100K'!JL46*100</f>
        <v>#VALUE!</v>
      </c>
      <c r="JZ47" s="285">
        <f>'4-5_Prison and Probation 100K'!JY46/'4-5_Prison and Probation 100K'!JK46*100</f>
        <v>1.2293072370283913</v>
      </c>
      <c r="KA47" s="285" t="e">
        <f>'4-5_Prison and Probation 100K'!JZ46/'4-5_Prison and Probation 100K'!JL46*100</f>
        <v>#VALUE!</v>
      </c>
      <c r="KB47" s="288" t="s">
        <v>3336</v>
      </c>
      <c r="KC47" s="285">
        <f>'4-5_Prison and Probation 100K'!KB46/'4-5_Prison and Probation 100K'!JK46*100</f>
        <v>0</v>
      </c>
      <c r="KD47" s="285" t="e">
        <f>'4-5_Prison and Probation 100K'!KC46/'4-5_Prison and Probation 100K'!JL46*100</f>
        <v>#VALUE!</v>
      </c>
      <c r="KE47" s="285">
        <f>'4-5_Prison and Probation 100K'!KD46/'4-5_Prison and Probation 100K'!JK46*100</f>
        <v>11.621787744221219</v>
      </c>
      <c r="KF47" s="285" t="e">
        <f>'4-5_Prison and Probation 100K'!KE46/'4-5_Prison and Probation 100K'!JL46*100</f>
        <v>#VALUE!</v>
      </c>
      <c r="KG47" s="288" t="s">
        <v>3336</v>
      </c>
      <c r="KH47" s="285">
        <f>'4-5_Prison and Probation 100K'!KG46</f>
        <v>234.65925262243189</v>
      </c>
      <c r="KI47" s="285">
        <f>'4-5_Prison and Probation 100K'!KH46/'4-5_Prison and Probation 100K'!KG46*100</f>
        <v>9.4131185270425792</v>
      </c>
      <c r="KJ47" s="285">
        <f>'4-5_Prison and Probation 100K'!KI46/'4-5_Prison and Probation 100K'!KG46*100</f>
        <v>0.94361334867663993</v>
      </c>
      <c r="KK47" s="285" t="e">
        <f>'4-5_Prison and Probation 100K'!KJ46/'4-5_Prison and Probation 100K'!KG46*100</f>
        <v>#VALUE!</v>
      </c>
      <c r="KL47" s="285" t="e">
        <f>'4-5_Prison and Probation 100K'!KK46/'4-5_Prison and Probation 100K'!KJ46*100</f>
        <v>#VALUE!</v>
      </c>
      <c r="KM47" s="288" t="s">
        <v>3336</v>
      </c>
      <c r="KN47" s="285" t="e">
        <f>'4-5_Prison and Probation'!OZ46/G47*100</f>
        <v>#VALUE!</v>
      </c>
      <c r="KO47" s="285" t="e">
        <f>'4-5_Prison and Probation 100K'!KN46/'4-5_Prison and Probation 100K'!KM46*100</f>
        <v>#VALUE!</v>
      </c>
      <c r="KP47" s="285" t="e">
        <f>'4-5_Prison and Probation 100K'!KO46/'4-5_Prison and Probation 100K'!KM46*100</f>
        <v>#VALUE!</v>
      </c>
      <c r="KQ47" s="285" t="e">
        <f>'4-5_Prison and Probation 100K'!KP46/'4-5_Prison and Probation 100K'!KM46*100</f>
        <v>#VALUE!</v>
      </c>
      <c r="KR47" s="285" t="e">
        <f>'4-5_Prison and Probation 100K'!KQ46/'4-5_Prison and Probation 100K'!KP46*100</f>
        <v>#VALUE!</v>
      </c>
      <c r="KS47" s="288" t="s">
        <v>3336</v>
      </c>
      <c r="KT47" s="285" t="e">
        <f>'4-5_Prison and Probation'!PF46/G47*100</f>
        <v>#VALUE!</v>
      </c>
      <c r="KU47" s="285" t="e">
        <f>'4-5_Prison and Probation'!PG46/'4-5_Prison and Probation'!PF46*100</f>
        <v>#VALUE!</v>
      </c>
      <c r="KV47" s="285" t="e">
        <f>'4-5_Prison and Probation'!PH46/'4-5_Prison and Probation'!PF46*100</f>
        <v>#VALUE!</v>
      </c>
      <c r="KW47" s="285" t="e">
        <f>'4-5_Prison and Probation'!PI46/'4-5_Prison and Probation'!PF46*100</f>
        <v>#VALUE!</v>
      </c>
      <c r="KX47" s="285" t="e">
        <f>'4-5_Prison and Probation'!PJ46/'4-5_Prison and Probation'!PF46*100</f>
        <v>#VALUE!</v>
      </c>
      <c r="KY47" s="285" t="e">
        <f>'4-5_Prison and Probation'!PK46/'4-5_Prison and Probation'!PF46*100</f>
        <v>#VALUE!</v>
      </c>
      <c r="KZ47" s="285" t="e">
        <f>'4-5_Prison and Probation'!PL46/'4-5_Prison and Probation'!PF46*100</f>
        <v>#VALUE!</v>
      </c>
      <c r="LA47" s="288" t="s">
        <v>3336</v>
      </c>
      <c r="LB47" s="285">
        <f>'4-5_Prison and Probation'!PN46/G47*100</f>
        <v>234.65925262243189</v>
      </c>
      <c r="LC47" s="285" t="e">
        <f>'4-5_Prison and Probation'!PO46/G47*100</f>
        <v>#VALUE!</v>
      </c>
      <c r="LD47" s="288" t="s">
        <v>3336</v>
      </c>
      <c r="LE47" s="285" t="e">
        <f>'4-5_Prison and Probation 100K'!LD46/'4-5_Prison and Probation 100K'!LA46*100</f>
        <v>#VALUE!</v>
      </c>
      <c r="LF47" s="285" t="e">
        <f>'4-5_Prison and Probation 100K'!LE46/'4-5_Prison and Probation 100K'!LB46*100</f>
        <v>#VALUE!</v>
      </c>
      <c r="LG47" s="285" t="e">
        <f>'4-5_Prison and Probation 100K'!LF46/'4-5_Prison and Probation 100K'!LA46*100</f>
        <v>#VALUE!</v>
      </c>
      <c r="LH47" s="285" t="e">
        <f>'4-5_Prison and Probation 100K'!LG46/'4-5_Prison and Probation 100K'!LB46*100</f>
        <v>#VALUE!</v>
      </c>
      <c r="LI47" s="285" t="e">
        <f>'4-5_Prison and Probation 100K'!LH46/'4-5_Prison and Probation 100K'!LA46*100</f>
        <v>#VALUE!</v>
      </c>
      <c r="LJ47" s="285" t="e">
        <f>'4-5_Prison and Probation 100K'!LI46/'4-5_Prison and Probation 100K'!LB46*100</f>
        <v>#VALUE!</v>
      </c>
      <c r="LK47" s="288" t="s">
        <v>3336</v>
      </c>
      <c r="LL47" s="285" t="e">
        <f>'4-5_Prison and Probation 100K'!LK46/'4-5_Prison and Probation 100K'!LA46*100</f>
        <v>#VALUE!</v>
      </c>
      <c r="LM47" s="285" t="e">
        <f>'4-5_Prison and Probation 100K'!LL46/'4-5_Prison and Probation 100K'!LB46*100</f>
        <v>#VALUE!</v>
      </c>
      <c r="LN47" s="285">
        <f>'4-5_Prison and Probation 100K'!LM46/'4-5_Prison and Probation 100K'!LA46*100</f>
        <v>17.583429228998853</v>
      </c>
      <c r="LO47" s="285" t="e">
        <f>'4-5_Prison and Probation 100K'!LN46/'4-5_Prison and Probation 100K'!LB46*100</f>
        <v>#VALUE!</v>
      </c>
      <c r="LP47" s="285">
        <f>'4-5_Prison and Probation 100K'!LO46/'4-5_Prison and Probation 100K'!LA46*100</f>
        <v>0</v>
      </c>
      <c r="LQ47" s="285" t="e">
        <f>'4-5_Prison and Probation 100K'!LP46/'4-5_Prison and Probation 100K'!LB46*100</f>
        <v>#VALUE!</v>
      </c>
      <c r="LR47" s="288" t="s">
        <v>3336</v>
      </c>
      <c r="LS47" s="285" t="e">
        <f>'4-5_Prison and Probation 100K'!LR46/'4-5_Prison and Probation 100K'!LA46*100</f>
        <v>#VALUE!</v>
      </c>
      <c r="LT47" s="285" t="e">
        <f>'4-5_Prison and Probation 100K'!LS46/'4-5_Prison and Probation 100K'!LB46*100</f>
        <v>#VALUE!</v>
      </c>
      <c r="LU47" s="285" t="e">
        <f>'4-5_Prison and Probation 100K'!LT46/'4-5_Prison and Probation 100K'!LA46*100</f>
        <v>#VALUE!</v>
      </c>
      <c r="LV47" s="285" t="e">
        <f>'4-5_Prison and Probation 100K'!LU46/'4-5_Prison and Probation 100K'!LB46*100</f>
        <v>#VALUE!</v>
      </c>
      <c r="LW47" s="285" t="e">
        <f>'4-5_Prison and Probation 100K'!LV46/'4-5_Prison and Probation 100K'!LA46*100</f>
        <v>#VALUE!</v>
      </c>
      <c r="LX47" s="285" t="e">
        <f>'4-5_Prison and Probation 100K'!LW46/'4-5_Prison and Probation 100K'!LB46*100</f>
        <v>#VALUE!</v>
      </c>
      <c r="LY47" s="288" t="s">
        <v>3336</v>
      </c>
      <c r="LZ47" s="285">
        <f>'4-5_Prison and Probation 100K'!LY46/'4-5_Prison and Probation 100K'!LA46*100</f>
        <v>39.907940161104719</v>
      </c>
      <c r="MA47" s="285" t="e">
        <f>'4-5_Prison and Probation 100K'!LZ46/'4-5_Prison and Probation 100K'!LB46*100</f>
        <v>#VALUE!</v>
      </c>
      <c r="MB47" s="285">
        <f>'4-5_Prison and Probation 100K'!MA46/'4-5_Prison and Probation 100K'!LA46*100</f>
        <v>13.578826237054084</v>
      </c>
      <c r="MC47" s="285" t="e">
        <f>'4-5_Prison and Probation 100K'!MB46/'4-5_Prison and Probation 100K'!LB46*100</f>
        <v>#VALUE!</v>
      </c>
      <c r="MD47" s="285">
        <f>'4-5_Prison and Probation 100K'!MC46/'4-5_Prison and Probation 100K'!LA46*100</f>
        <v>32.405063291139243</v>
      </c>
      <c r="ME47" s="285" t="e">
        <f>'4-5_Prison and Probation 100K'!MD46/'4-5_Prison and Probation 100K'!LB46*100</f>
        <v>#VALUE!</v>
      </c>
      <c r="MF47" s="288" t="s">
        <v>3336</v>
      </c>
      <c r="MG47" s="285" t="e">
        <f>'4-5_Prison and Probation 100K'!MF46</f>
        <v>#VALUE!</v>
      </c>
      <c r="MH47" s="285" t="e">
        <f>'4-5_Prison and Probation 100K'!MG46/'4-5_Prison and Probation 100K'!MF46*100</f>
        <v>#VALUE!</v>
      </c>
      <c r="MI47" s="285" t="e">
        <f>'4-5_Prison and Probation 100K'!MH46/'4-5_Prison and Probation 100K'!MF46*100</f>
        <v>#VALUE!</v>
      </c>
      <c r="MJ47" s="285" t="e">
        <f>'4-5_Prison and Probation 100K'!MI46/'4-5_Prison and Probation 100K'!MF46*100</f>
        <v>#VALUE!</v>
      </c>
      <c r="MK47" s="285" t="e">
        <f>'4-5_Prison and Probation 100K'!MJ46/'4-5_Prison and Probation 100K'!MF46*100</f>
        <v>#VALUE!</v>
      </c>
      <c r="ML47" s="285" t="e">
        <f>'4-5_Prison and Probation 100K'!MK46/'4-5_Prison and Probation 100K'!MF46*100</f>
        <v>#VALUE!</v>
      </c>
      <c r="MM47" s="285" t="e">
        <f>'4-5_Prison and Probation 100K'!ML46/'4-5_Prison and Probation 100K'!MF46*100</f>
        <v>#VALUE!</v>
      </c>
      <c r="MN47" s="288" t="s">
        <v>3336</v>
      </c>
      <c r="MO47" s="285">
        <f>'4-5_Prison and Probation 100K'!MN46</f>
        <v>19.863676205875823</v>
      </c>
      <c r="MP47" s="288" t="s">
        <v>3336</v>
      </c>
      <c r="MQ47" s="285">
        <f>'4-5_Prison and Probation 100K'!MP46/'4-5_Prison and Probation 100K'!MN46*100</f>
        <v>1.0875475802066341</v>
      </c>
      <c r="MR47" s="285">
        <f>'4-5_Prison and Probation 100K'!MQ46/'4-5_Prison and Probation 100K'!MN46*100</f>
        <v>1.0875475802066341</v>
      </c>
      <c r="MS47" s="285">
        <f>'4-5_Prison and Probation 100K'!MR46/'4-5_Prison and Probation 100K'!MN46*100</f>
        <v>8.2381729200652529</v>
      </c>
      <c r="MT47" s="285">
        <f>'4-5_Prison and Probation 100K'!MS46/'4-5_Prison and Probation 100K'!MN46*100</f>
        <v>45.622620989668306</v>
      </c>
      <c r="MU47" s="288" t="s">
        <v>3336</v>
      </c>
      <c r="MV47" s="285">
        <f>'4-5_Prison and Probation 100K'!MU46/'4-5_Prison and Probation 100K'!MN46*100</f>
        <v>14.654703643284392</v>
      </c>
      <c r="MW47" s="285">
        <f>'4-5_Prison and Probation 100K'!MV46/'4-5_Prison and Probation 100K'!MN46*100</f>
        <v>0.54377379010331706</v>
      </c>
      <c r="MX47" s="285">
        <f>'4-5_Prison and Probation 100K'!MW46/'4-5_Prison and Probation 100K'!MN46*100</f>
        <v>0</v>
      </c>
      <c r="MY47" s="285">
        <f>'4-5_Prison and Probation 100K'!MX46/'4-5_Prison and Probation 100K'!MN46*100</f>
        <v>28.738444806960306</v>
      </c>
      <c r="MZ47" s="288" t="s">
        <v>3336</v>
      </c>
      <c r="NA47" s="285">
        <f>'4-5_Prison and Probation 100K'!MZ46</f>
        <v>458.84119914388526</v>
      </c>
      <c r="NB47" s="285">
        <f>'4-5_Prison and Probation 100K'!NA46/'4-5_Prison and Probation 100K'!MZ46*100</f>
        <v>62.146892655367225</v>
      </c>
      <c r="NC47" s="285">
        <f>'4-5_Prison and Probation 100K'!NB46/'4-5_Prison and Probation 100K'!MZ46*100</f>
        <v>0.1059322033898305</v>
      </c>
      <c r="ND47" s="285">
        <f>'4-5_Prison and Probation 100K'!NC46/'4-5_Prison and Probation 100K'!MZ46*100</f>
        <v>37.747175141242941</v>
      </c>
      <c r="NG47" s="133">
        <f t="shared" si="0"/>
        <v>64.538045312728684</v>
      </c>
      <c r="NH47" s="285" t="e">
        <f>'4-5_Prison and Probation'!HG46/'4-5_Prison and Probation'!$HA46*100</f>
        <v>#VALUE!</v>
      </c>
      <c r="NI47" s="285">
        <f>'4-5_Prison and Probation'!HM46/'4-5_Prison and Probation'!$HA46*100</f>
        <v>15.81589958158996</v>
      </c>
      <c r="NJ47" s="285">
        <f>'4-5_Prison and Probation'!HS46/'4-5_Prison and Probation'!$HA46*100</f>
        <v>18.493723849372383</v>
      </c>
      <c r="NK47" s="285" t="e">
        <f>'4-5_Prison and Probation'!HY46/'4-5_Prison and Probation'!$HA46*100</f>
        <v>#VALUE!</v>
      </c>
      <c r="NL47" s="285" t="e">
        <f>'4-5_Prison and Probation'!IE46/'4-5_Prison and Probation'!$HA46*100</f>
        <v>#VALUE!</v>
      </c>
      <c r="NM47" s="285">
        <f>'4-5_Prison and Probation'!IK46/'4-5_Prison and Probation'!$HA46*100</f>
        <v>4.6861924686192467</v>
      </c>
      <c r="NN47" s="285" t="e">
        <f>'4-5_Prison and Probation'!IQ46/'4-5_Prison and Probation'!$HA46*100</f>
        <v>#VALUE!</v>
      </c>
      <c r="NO47" s="285">
        <f>'4-5_Prison and Probation'!IW46/'4-5_Prison and Probation'!$HA46*100</f>
        <v>10.292887029288703</v>
      </c>
      <c r="NP47" s="285">
        <f>'4-5_Prison and Probation'!JC46/'4-5_Prison and Probation'!$HA46*100</f>
        <v>9.7907949790794984</v>
      </c>
      <c r="NQ47" s="285" t="e">
        <f>'4-5_Prison and Probation'!JI46/'4-5_Prison and Probation'!$HA46*100</f>
        <v>#VALUE!</v>
      </c>
      <c r="NR47" s="285">
        <f>'4-5_Prison and Probation'!JO46/'4-5_Prison and Probation'!$HA46*100</f>
        <v>7.2803347280334734</v>
      </c>
      <c r="NU47" s="285">
        <f>'4-5_Prison and Probation'!HA46/'4-5_Prison and Probation 100K'!$G46*100</f>
        <v>64.538045312728684</v>
      </c>
      <c r="NV47" s="285" t="e">
        <f>'4-5_Prison and Probation'!HG46/'4-5_Prison and Probation 100K'!$G46*100</f>
        <v>#VALUE!</v>
      </c>
      <c r="NW47" s="285">
        <f>'4-5_Prison and Probation'!HM46/'4-5_Prison and Probation 100K'!$G46*100</f>
        <v>10.207272438582194</v>
      </c>
      <c r="NX47" s="285">
        <f>'4-5_Prison and Probation'!HS46/'4-5_Prison and Probation 100K'!$G46*100</f>
        <v>11.935487877918861</v>
      </c>
      <c r="NY47" s="285" t="e">
        <f>'4-5_Prison and Probation'!HY46/'4-5_Prison and Probation 100K'!$G46*100</f>
        <v>#VALUE!</v>
      </c>
      <c r="NZ47" s="285" t="e">
        <f>'4-5_Prison and Probation'!IE46/'4-5_Prison and Probation 100K'!$G46*100</f>
        <v>#VALUE!</v>
      </c>
      <c r="OA47" s="285">
        <f>'4-5_Prison and Probation'!IK46/'4-5_Prison and Probation 100K'!$G46*100</f>
        <v>3.0243770188391683</v>
      </c>
      <c r="OB47" s="285" t="e">
        <f>'4-5_Prison and Probation'!IQ46/'4-5_Prison and Probation 100K'!$G46*100</f>
        <v>#VALUE!</v>
      </c>
      <c r="OC47" s="285">
        <f>'4-5_Prison and Probation'!IW46/'4-5_Prison and Probation 100K'!$G46*100</f>
        <v>6.6428280949503167</v>
      </c>
      <c r="OD47" s="285">
        <f>'4-5_Prison and Probation'!JC46/'4-5_Prison and Probation 100K'!$G46*100</f>
        <v>6.3187877000746902</v>
      </c>
      <c r="OE47" s="285" t="e">
        <f>'4-5_Prison and Probation'!JI46/'4-5_Prison and Probation 100K'!$G46*100</f>
        <v>#VALUE!</v>
      </c>
      <c r="OF47" s="285">
        <f>'4-5_Prison and Probation'!JO46/'4-5_Prison and Probation 100K'!$G46*100</f>
        <v>4.6985857256965646</v>
      </c>
      <c r="OI47" s="133">
        <f>10000/'4-5_Prison and Probation'!$AJ46*'4-5_Prison and Probation'!DW46</f>
        <v>23.487962419260128</v>
      </c>
      <c r="OJ47" s="133">
        <f>10000/'4-5_Prison and Probation'!$AJ46*'4-5_Prison and Probation'!DX46</f>
        <v>41.103934233705225</v>
      </c>
      <c r="OK47" s="133">
        <f>10000/'4-5_Prison and Probation'!$AJ46*'4-5_Prison and Probation'!DY46</f>
        <v>17.615971814445096</v>
      </c>
      <c r="OL47" s="133">
        <f>10000/'4-5_Prison and Probation'!$AJ46*'4-5_Prison and Probation'!DZ46</f>
        <v>5.8719906048150321</v>
      </c>
      <c r="OM47" s="133">
        <f>10000/'4-5_Prison and Probation'!$AJ46*'4-5_Prison and Probation'!EA46</f>
        <v>11.743981209630064</v>
      </c>
      <c r="ON47" s="133">
        <f>10000/'4-5_Prison and Probation'!$AJ46*'4-5_Prison and Probation'!EB46</f>
        <v>17.615971814445096</v>
      </c>
      <c r="OP47" s="133">
        <f>'4-5_Prison and Probation'!ED46/'4-5_Prison and Probation'!DW46*100</f>
        <v>50</v>
      </c>
      <c r="OQ47" s="133">
        <f>'4-5_Prison and Probation'!EE46/'4-5_Prison and Probation'!DX46*100</f>
        <v>0</v>
      </c>
      <c r="OR47" s="133">
        <f>'4-5_Prison and Probation'!EF46/'4-5_Prison and Probation'!DY46*100</f>
        <v>0</v>
      </c>
      <c r="OS47" s="133" t="e">
        <f>'4-5_Prison and Probation'!EG46/'4-5_Prison and Probation'!DZ46*100</f>
        <v>#VALUE!</v>
      </c>
      <c r="OT47" s="133" t="e">
        <f>'4-5_Prison and Probation'!EH46/'4-5_Prison and Probation'!EA46*100</f>
        <v>#VALUE!</v>
      </c>
      <c r="OU47" s="133" t="e">
        <f>'4-5_Prison and Probation'!EI46/'4-5_Prison and Probation'!EB46*100</f>
        <v>#VALUE!</v>
      </c>
      <c r="OW47" s="133" t="e">
        <f>'4-5_Prison and Probation'!EK46/'4-5_Prison and Probation'!ED46*100</f>
        <v>#VALUE!</v>
      </c>
      <c r="OX47" s="133" t="e">
        <f>'4-5_Prison and Probation'!EL46/'4-5_Prison and Probation'!EE46*100</f>
        <v>#VALUE!</v>
      </c>
      <c r="OY47" s="133" t="e">
        <f>'4-5_Prison and Probation'!EM46/'4-5_Prison and Probation'!EF46*100</f>
        <v>#DIV/0!</v>
      </c>
      <c r="OZ47" s="133" t="e">
        <f>'4-5_Prison and Probation'!EN46/'4-5_Prison and Probation'!EG46*100</f>
        <v>#VALUE!</v>
      </c>
      <c r="PA47" s="133" t="e">
        <f>'4-5_Prison and Probation'!EO46/'4-5_Prison and Probation'!EH46*100</f>
        <v>#VALUE!</v>
      </c>
      <c r="PB47" s="133" t="e">
        <f>'4-5_Prison and Probation'!EP46/'4-5_Prison and Probation'!EI46*100</f>
        <v>#VALUE!</v>
      </c>
      <c r="PC47" s="133"/>
      <c r="PF47" s="285">
        <f>'4-5_Prison and Probation'!$AO46/'4-5_Prison and Probation'!LF46</f>
        <v>1.2421845886298704</v>
      </c>
      <c r="PG47" s="285" t="e">
        <f>'4-5_Prison and Probation'!$AO46/'4-5_Prison and Probation'!LH46</f>
        <v>#DIV/0!</v>
      </c>
      <c r="PH47" s="285">
        <f>'4-5_Prison and Probation'!$AO46/'4-5_Prison and Probation'!LK46</f>
        <v>2777.7777777777774</v>
      </c>
      <c r="PI47" s="285">
        <f>'4-5_Prison and Probation'!$AO46/'4-5_Prison and Probation'!LM46</f>
        <v>75.757575757575751</v>
      </c>
      <c r="PJ47" s="285">
        <f>'4-5_Prison and Probation'!$AO46/'4-5_Prison and Probation'!LO46</f>
        <v>84.269662921348313</v>
      </c>
      <c r="PK47" s="285" t="e">
        <f>'4-5_Prison and Probation'!$AO46/'4-5_Prison and Probation'!LR46</f>
        <v>#DIV/0!</v>
      </c>
      <c r="PO47" s="133">
        <f>'4-5_Prison and Probation'!KP46/'4-5_Prison and Probation 100K'!H46*100</f>
        <v>83.7784760197558</v>
      </c>
      <c r="PP47" s="133">
        <f>'4-5_Prison and Probation'!KS46/'4-5_Prison and Probation'!KP46*100</f>
        <v>7.1849340093713741</v>
      </c>
      <c r="PQ47" s="133">
        <f>'4-5_Prison and Probation'!LA46/'4-5_Prison and Probation'!KP46*100</f>
        <v>92.814424993750293</v>
      </c>
      <c r="PR47" s="133" t="e">
        <f>'4-5_Prison and Probation'!KQ46/'4-5_Prison and Probation 100K'!H46*100</f>
        <v>#VALUE!</v>
      </c>
      <c r="PS47" s="133" t="e">
        <f>'4-5_Prison and Probation'!KT46/'4-5_Prison and Probation'!KQ46*100</f>
        <v>#VALUE!</v>
      </c>
      <c r="PT47" s="133" t="e">
        <f>'4-5_Prison and Probation'!LB46/'4-5_Prison and Probation'!KQ46*100</f>
        <v>#VALUE!</v>
      </c>
      <c r="PX47" s="133" t="e">
        <f>'4-5_Prison and Probation'!LG46/'4-5_Prison and Probation'!$KQ46*100</f>
        <v>#VALUE!</v>
      </c>
      <c r="PY47" s="133" t="e">
        <f>'4-5_Prison and Probation'!LI46/'4-5_Prison and Probation'!$KQ46*100</f>
        <v>#VALUE!</v>
      </c>
      <c r="PZ47" s="133" t="e">
        <f>'4-5_Prison and Probation'!LL46/'4-5_Prison and Probation'!$KQ46*100</f>
        <v>#VALUE!</v>
      </c>
      <c r="QA47" s="133" t="e">
        <f>'4-5_Prison and Probation'!LN46/'4-5_Prison and Probation'!$KQ46*100</f>
        <v>#VALUE!</v>
      </c>
      <c r="QB47" s="133" t="e">
        <f>'4-5_Prison and Probation'!LP46/'4-5_Prison and Probation'!$KQ46*100</f>
        <v>#VALUE!</v>
      </c>
      <c r="QC47" s="133" t="e">
        <f>'4-5_Prison and Probation'!LS46/'4-5_Prison and Probation'!$KQ46*100</f>
        <v>#VALUE!</v>
      </c>
    </row>
    <row r="48" spans="1:445" ht="15.75" customHeight="1">
      <c r="A48" s="285">
        <v>46</v>
      </c>
      <c r="B48" s="292" t="s">
        <v>69</v>
      </c>
      <c r="C48" s="248">
        <v>5299.9</v>
      </c>
      <c r="D48" s="248">
        <v>5313.6</v>
      </c>
      <c r="E48" s="248">
        <v>5327.7</v>
      </c>
      <c r="F48" s="248">
        <v>5347.6</v>
      </c>
      <c r="G48" s="248">
        <v>5373</v>
      </c>
      <c r="H48" s="248">
        <v>5404.7</v>
      </c>
      <c r="I48" s="288" t="s">
        <v>3336</v>
      </c>
      <c r="J48" s="133">
        <f>'4-5_Prison and Probation 100K'!J47</f>
        <v>155.98407517122965</v>
      </c>
      <c r="K48" s="133">
        <f>'4-5_Prison and Probation 100K'!K47</f>
        <v>153.28590785907858</v>
      </c>
      <c r="L48" s="133">
        <f>'4-5_Prison and Probation 100K'!L47</f>
        <v>148.80717758132027</v>
      </c>
      <c r="M48" s="133">
        <f>'4-5_Prison and Probation 100K'!M47</f>
        <v>147.33712319545216</v>
      </c>
      <c r="N48" s="133">
        <f>'4-5_Prison and Probation 100K'!N47</f>
        <v>144.16527079843661</v>
      </c>
      <c r="O48" s="133">
        <f>'4-5_Prison and Probation 100K'!O47</f>
        <v>141.67298832497642</v>
      </c>
      <c r="P48" s="346">
        <f t="shared" si="1"/>
        <v>-9.1747101943217046</v>
      </c>
      <c r="Q48" s="288" t="s">
        <v>3336</v>
      </c>
      <c r="R48" s="133">
        <f>'4-5_Prison and Probation 100K'!R47/'4-5_Prison and Probation 100K'!J47*100</f>
        <v>19.366154590540706</v>
      </c>
      <c r="S48" s="133">
        <f>'4-5_Prison and Probation 100K'!S47/'4-5_Prison and Probation 100K'!K47*100</f>
        <v>18.944137507673421</v>
      </c>
      <c r="T48" s="133">
        <f>'4-5_Prison and Probation 100K'!T47/'4-5_Prison and Probation 100K'!L47*100</f>
        <v>19.03380423814329</v>
      </c>
      <c r="U48" s="133">
        <f>'4-5_Prison and Probation 100K'!U47/'4-5_Prison and Probation 100K'!M47*100</f>
        <v>20.548292930574945</v>
      </c>
      <c r="V48" s="133">
        <f>'4-5_Prison and Probation 100K'!V47/'4-5_Prison and Probation 100K'!N47*100</f>
        <v>20.720371804802483</v>
      </c>
      <c r="W48" s="133">
        <f>'4-5_Prison and Probation 100K'!W47/'4-5_Prison and Probation 100K'!O47*100</f>
        <v>17.696225675852158</v>
      </c>
      <c r="X48" s="346">
        <f t="shared" si="2"/>
        <v>-8.6229246331856473</v>
      </c>
      <c r="Y48" s="288" t="s">
        <v>3336</v>
      </c>
      <c r="Z48" s="285">
        <f>'4-5_Prison and Probation 100K'!Z47/'4-5_Prison and Probation 100K'!J47*100</f>
        <v>5.6489657675093747</v>
      </c>
      <c r="AA48" s="285">
        <f>'4-5_Prison and Probation 100K'!AA47/'4-5_Prison and Probation 100K'!K47*100</f>
        <v>5.7581338244321669</v>
      </c>
      <c r="AB48" s="285">
        <f>'4-5_Prison and Probation 100K'!AB47/'4-5_Prison and Probation 100K'!L47*100</f>
        <v>5.8022199798183651</v>
      </c>
      <c r="AC48" s="285">
        <f>'4-5_Prison and Probation 100K'!AC47/'4-5_Prison and Probation 100K'!M47*100</f>
        <v>5.3940855438507418</v>
      </c>
      <c r="AD48" s="285">
        <f>'4-5_Prison and Probation 100K'!AD47/'4-5_Prison and Probation 100K'!N47*100</f>
        <v>5.2672347017815646</v>
      </c>
      <c r="AE48" s="285">
        <f>'4-5_Prison and Probation 100K'!AE47/'4-5_Prison and Probation 100K'!O47*100</f>
        <v>5.1586783335509985</v>
      </c>
      <c r="AF48" s="346">
        <f t="shared" si="3"/>
        <v>-8.679242433691428</v>
      </c>
      <c r="AG48" s="288" t="s">
        <v>3336</v>
      </c>
      <c r="AH48" s="285">
        <f>'4-5_Prison and Probation 100K'!AH47/'4-5_Prison and Probation 100K'!J47*100</f>
        <v>3.3627676303374869</v>
      </c>
      <c r="AI48" s="285">
        <f>'4-5_Prison and Probation 100K'!AI47/'4-5_Prison and Probation 100K'!K47*100</f>
        <v>3.5972989564149787</v>
      </c>
      <c r="AJ48" s="285">
        <f>'4-5_Prison and Probation 100K'!AJ47/'4-5_Prison and Probation 100K'!L47*100</f>
        <v>3.670534813319879</v>
      </c>
      <c r="AK48" s="285">
        <f>'4-5_Prison and Probation 100K'!AK47/'4-5_Prison and Probation 100K'!M47*100</f>
        <v>3.6552862038329734</v>
      </c>
      <c r="AL48" s="285">
        <f>'4-5_Prison and Probation 100K'!AL47/'4-5_Prison and Probation 100K'!N47*100</f>
        <v>3.8084172476116707</v>
      </c>
      <c r="AM48" s="285">
        <f>'4-5_Prison and Probation 100K'!AM47/'4-5_Prison and Probation 100K'!O47*100</f>
        <v>3.8526838187279608</v>
      </c>
      <c r="AN48" s="346">
        <f t="shared" si="4"/>
        <v>14.568838595050536</v>
      </c>
      <c r="AO48" s="288" t="s">
        <v>3336</v>
      </c>
      <c r="AP48" s="133">
        <f>'4-5_Prison and Probation 100K'!AP47/'4-5_Prison and Probation 100K'!AH47*100</f>
        <v>38.848920863309353</v>
      </c>
      <c r="AQ48" s="133">
        <f>'4-5_Prison and Probation 100K'!AQ47/'4-5_Prison and Probation 100K'!AI47*100</f>
        <v>45.392491467576782</v>
      </c>
      <c r="AR48" s="133">
        <f>'4-5_Prison and Probation 100K'!AR47/'4-5_Prison and Probation 100K'!AJ47*100</f>
        <v>51.202749140893481</v>
      </c>
      <c r="AS48" s="133">
        <f>'4-5_Prison and Probation 100K'!AS47/'4-5_Prison and Probation 100K'!AK47*100</f>
        <v>55.208333333333329</v>
      </c>
      <c r="AT48" s="133">
        <f>'4-5_Prison and Probation 100K'!AT47/'4-5_Prison and Probation 100K'!AL47*100</f>
        <v>55.932203389830505</v>
      </c>
      <c r="AU48" s="133">
        <f>'4-5_Prison and Probation 100K'!AU47/'4-5_Prison and Probation 100K'!AM47*100</f>
        <v>58.305084745762706</v>
      </c>
      <c r="AV48" s="346">
        <f t="shared" si="20"/>
        <v>50.081607030759557</v>
      </c>
      <c r="AW48" s="288" t="s">
        <v>3336</v>
      </c>
      <c r="AX48" s="285">
        <f>'4-5_Prison and Probation 100K'!AX47/'4-5_Prison and Probation 100K'!J47*100</f>
        <v>1.4636506592476111</v>
      </c>
      <c r="AY48" s="285">
        <f>'4-5_Prison and Probation 100K'!AY47/'4-5_Prison and Probation 100K'!K47*100</f>
        <v>1.1540822590546349</v>
      </c>
      <c r="AZ48" s="285">
        <f>'4-5_Prison and Probation 100K'!AZ47/'4-5_Prison and Probation 100K'!L47*100</f>
        <v>0.8829465186680121</v>
      </c>
      <c r="BA48" s="285">
        <f>'4-5_Prison and Probation 100K'!BA47/'4-5_Prison and Probation 100K'!M47*100</f>
        <v>0.81228582307399411</v>
      </c>
      <c r="BB48" s="285">
        <f>'4-5_Prison and Probation 100K'!BB47/'4-5_Prison and Probation 100K'!N47*100</f>
        <v>0.95533178414665654</v>
      </c>
      <c r="BC48" s="285">
        <f>'4-5_Prison and Probation 100K'!BC47/'4-5_Prison and Probation 100K'!O47*100</f>
        <v>0.92725610552435667</v>
      </c>
      <c r="BD48" s="346">
        <f t="shared" si="5"/>
        <v>-36.647717153968131</v>
      </c>
      <c r="BE48" s="288" t="s">
        <v>3336</v>
      </c>
      <c r="BF48" s="133">
        <f>'4-5_Prison and Probation 100K'!BF47</f>
        <v>699.82452499103761</v>
      </c>
      <c r="BG48" s="133">
        <f>'4-5_Prison and Probation 100K'!BG47</f>
        <v>657.65206263173729</v>
      </c>
      <c r="BH48" s="133">
        <f>'4-5_Prison and Probation 100K'!BH47</f>
        <v>626.64939842708861</v>
      </c>
      <c r="BI48" s="338">
        <f>(BH48+BJ48)/2</f>
        <v>604.59586988169985</v>
      </c>
      <c r="BJ48" s="133">
        <f>'4-5_Prison and Probation 100K'!BJ47</f>
        <v>582.54234133631121</v>
      </c>
      <c r="BK48" s="341" t="s">
        <v>1183</v>
      </c>
      <c r="BL48" s="349" t="s">
        <v>1183</v>
      </c>
      <c r="BM48" s="288" t="s">
        <v>3336</v>
      </c>
      <c r="BN48" s="341" t="s">
        <v>1183</v>
      </c>
      <c r="BO48" s="341" t="s">
        <v>1183</v>
      </c>
      <c r="BP48" s="341" t="s">
        <v>1183</v>
      </c>
      <c r="BQ48" s="341" t="s">
        <v>1183</v>
      </c>
      <c r="BR48" s="133">
        <f>'4-5_Prison and Probation 100K'!BR47/'4-5_Prison and Probation 100K'!BJ47*100</f>
        <v>57.188498402555908</v>
      </c>
      <c r="BS48" s="341" t="s">
        <v>1183</v>
      </c>
      <c r="BT48" s="349" t="s">
        <v>1183</v>
      </c>
      <c r="BU48" s="288" t="s">
        <v>3336</v>
      </c>
      <c r="BV48" s="285" t="e">
        <f>'4-5_Prison and Probation 100K'!BV47/'4-5_Prison and Probation 100K'!BF47*100</f>
        <v>#VALUE!</v>
      </c>
      <c r="BW48" s="285" t="e">
        <f>'4-5_Prison and Probation 100K'!BW47/'4-5_Prison and Probation 100K'!BG47*100</f>
        <v>#VALUE!</v>
      </c>
      <c r="BX48" s="285" t="e">
        <f>'4-5_Prison and Probation 100K'!BX47/'4-5_Prison and Probation 100K'!BH47*100</f>
        <v>#VALUE!</v>
      </c>
      <c r="BY48" s="285" t="e">
        <f>'4-5_Prison and Probation 100K'!BY47/'4-5_Prison and Probation 100K'!BI47*100</f>
        <v>#VALUE!</v>
      </c>
      <c r="BZ48" s="285" t="e">
        <f>'4-5_Prison and Probation 100K'!BZ47/'4-5_Prison and Probation 100K'!BJ47*100</f>
        <v>#VALUE!</v>
      </c>
      <c r="CA48" s="285" t="e">
        <f>'4-5_Prison and Probation 100K'!CA47/'4-5_Prison and Probation 100K'!BK47*100</f>
        <v>#VALUE!</v>
      </c>
      <c r="CB48" s="346" t="e">
        <f t="shared" si="6"/>
        <v>#VALUE!</v>
      </c>
      <c r="CC48" s="288" t="s">
        <v>3336</v>
      </c>
      <c r="CD48" s="285" t="e">
        <f>'4-5_Prison and Probation 100K'!CD47/'4-5_Prison and Probation 100K'!BF47*100</f>
        <v>#VALUE!</v>
      </c>
      <c r="CE48" s="285" t="e">
        <f>'4-5_Prison and Probation 100K'!CE47/'4-5_Prison and Probation 100K'!BG47*100</f>
        <v>#VALUE!</v>
      </c>
      <c r="CF48" s="285" t="e">
        <f>'4-5_Prison and Probation 100K'!CF47/'4-5_Prison and Probation 100K'!BH47*100</f>
        <v>#VALUE!</v>
      </c>
      <c r="CG48" s="285" t="e">
        <f>'4-5_Prison and Probation 100K'!CG47/'4-5_Prison and Probation 100K'!BI47*100</f>
        <v>#VALUE!</v>
      </c>
      <c r="CH48" s="285" t="e">
        <f>'4-5_Prison and Probation 100K'!CH47/'4-5_Prison and Probation 100K'!BJ47*100</f>
        <v>#VALUE!</v>
      </c>
      <c r="CI48" s="285" t="e">
        <f>'4-5_Prison and Probation 100K'!CI47/'4-5_Prison and Probation 100K'!BK47*100</f>
        <v>#VALUE!</v>
      </c>
      <c r="CJ48" s="346" t="e">
        <f t="shared" si="7"/>
        <v>#VALUE!</v>
      </c>
      <c r="CK48" s="288" t="s">
        <v>3336</v>
      </c>
      <c r="CL48" s="285" t="e">
        <f>'4-5_Prison and Probation 100K'!CL47/'4-5_Prison and Probation 100K'!CD47*100</f>
        <v>#VALUE!</v>
      </c>
      <c r="CM48" s="285" t="e">
        <f>'4-5_Prison and Probation 100K'!CM47/'4-5_Prison and Probation 100K'!CE47*100</f>
        <v>#VALUE!</v>
      </c>
      <c r="CN48" s="285" t="e">
        <f>'4-5_Prison and Probation 100K'!CN47/'4-5_Prison and Probation 100K'!CF47*100</f>
        <v>#VALUE!</v>
      </c>
      <c r="CO48" s="285" t="e">
        <f>'4-5_Prison and Probation 100K'!CO47/'4-5_Prison and Probation 100K'!CG47*100</f>
        <v>#VALUE!</v>
      </c>
      <c r="CP48" s="285" t="e">
        <f>'4-5_Prison and Probation 100K'!CP47/'4-5_Prison and Probation 100K'!CH47*100</f>
        <v>#VALUE!</v>
      </c>
      <c r="CQ48" s="285" t="e">
        <f>'4-5_Prison and Probation 100K'!CQ47/'4-5_Prison and Probation 100K'!CI47*100</f>
        <v>#VALUE!</v>
      </c>
      <c r="CR48" s="346" t="e">
        <f t="shared" si="8"/>
        <v>#VALUE!</v>
      </c>
      <c r="CS48" s="288" t="s">
        <v>3336</v>
      </c>
      <c r="CT48" s="285" t="e">
        <f>'4-5_Prison and Probation 100K'!CT47/'4-5_Prison and Probation 100K'!BF47*100</f>
        <v>#VALUE!</v>
      </c>
      <c r="CU48" s="285" t="e">
        <f>'4-5_Prison and Probation 100K'!CU47/'4-5_Prison and Probation 100K'!BG47*100</f>
        <v>#VALUE!</v>
      </c>
      <c r="CV48" s="285" t="e">
        <f>'4-5_Prison and Probation 100K'!CV47/'4-5_Prison and Probation 100K'!BH47*100</f>
        <v>#VALUE!</v>
      </c>
      <c r="CW48" s="285" t="e">
        <f>'4-5_Prison and Probation 100K'!CW47/'4-5_Prison and Probation 100K'!BI47*100</f>
        <v>#VALUE!</v>
      </c>
      <c r="CX48" s="285" t="e">
        <f>'4-5_Prison and Probation 100K'!CX47/'4-5_Prison and Probation 100K'!BJ47*100</f>
        <v>#VALUE!</v>
      </c>
      <c r="CY48" s="285" t="e">
        <f>'4-5_Prison and Probation 100K'!CY47/'4-5_Prison and Probation 100K'!BK47*100</f>
        <v>#VALUE!</v>
      </c>
      <c r="CZ48" s="346" t="e">
        <f t="shared" si="9"/>
        <v>#VALUE!</v>
      </c>
      <c r="DA48" s="288" t="s">
        <v>3336</v>
      </c>
      <c r="DB48" s="133" t="e">
        <f>'4-5_Prison and Probation'!DP47/C48*100</f>
        <v>#VALUE!</v>
      </c>
      <c r="DC48" s="133" t="e">
        <f>'4-5_Prison and Probation'!DQ47/D48*100</f>
        <v>#VALUE!</v>
      </c>
      <c r="DD48" s="133" t="e">
        <f>'4-5_Prison and Probation'!DR47/E48*100</f>
        <v>#VALUE!</v>
      </c>
      <c r="DE48" s="133" t="e">
        <f>'4-5_Prison and Probation'!DS47/F48*100</f>
        <v>#VALUE!</v>
      </c>
      <c r="DF48" s="133">
        <f>'4-5_Prison and Probation'!DT47/G48*100</f>
        <v>310.81332588870276</v>
      </c>
      <c r="DG48" s="133" t="e">
        <f>'4-5_Prison and Probation'!DU47/H48*100</f>
        <v>#VALUE!</v>
      </c>
      <c r="DH48" s="346" t="e">
        <f t="shared" si="10"/>
        <v>#VALUE!</v>
      </c>
      <c r="DI48" s="288" t="s">
        <v>3336</v>
      </c>
      <c r="DJ48" s="285" t="e">
        <f>'4-5_Prison and Probation 100K'!DJ47/'4-5_Prison and Probation 100K'!DB47*100</f>
        <v>#VALUE!</v>
      </c>
      <c r="DK48" s="285" t="e">
        <f>'4-5_Prison and Probation 100K'!DK47/'4-5_Prison and Probation 100K'!DC47*100</f>
        <v>#VALUE!</v>
      </c>
      <c r="DL48" s="285" t="e">
        <f>'4-5_Prison and Probation 100K'!DL47/'4-5_Prison and Probation 100K'!DD47*100</f>
        <v>#VALUE!</v>
      </c>
      <c r="DM48" s="285" t="e">
        <f>'4-5_Prison and Probation 100K'!DM47/'4-5_Prison and Probation 100K'!DE47*100</f>
        <v>#VALUE!</v>
      </c>
      <c r="DN48" s="285">
        <f>'4-5_Prison and Probation 100K'!DN47/'4-5_Prison and Probation 100K'!DF47*100</f>
        <v>0.14371257485029942</v>
      </c>
      <c r="DO48" s="285" t="e">
        <f>'4-5_Prison and Probation 100K'!DO47/'4-5_Prison and Probation 100K'!DG47*100</f>
        <v>#VALUE!</v>
      </c>
      <c r="DP48" s="346" t="e">
        <f t="shared" si="11"/>
        <v>#VALUE!</v>
      </c>
      <c r="DQ48" s="288" t="s">
        <v>3336</v>
      </c>
      <c r="DR48" s="285" t="e">
        <f>'4-5_Prison and Probation 100K'!DR47/'4-5_Prison and Probation 100K'!DJ47*100</f>
        <v>#VALUE!</v>
      </c>
      <c r="DS48" s="285">
        <f>'4-5_Prison and Probation 100K'!DS47/'4-5_Prison and Probation 100K'!DK47*100</f>
        <v>5.5555555555555562</v>
      </c>
      <c r="DT48" s="285">
        <f>'4-5_Prison and Probation 100K'!DT47/'4-5_Prison and Probation 100K'!DL47*100</f>
        <v>20.833333333333336</v>
      </c>
      <c r="DU48" s="285">
        <f>'4-5_Prison and Probation 100K'!DU47/'4-5_Prison and Probation 100K'!DM47*100</f>
        <v>12.5</v>
      </c>
      <c r="DV48" s="285">
        <f>'4-5_Prison and Probation 100K'!DV47/'4-5_Prison and Probation 100K'!DN47*100</f>
        <v>8.3333333333333321</v>
      </c>
      <c r="DW48" s="285">
        <f>'4-5_Prison and Probation 100K'!DW47/'4-5_Prison and Probation 100K'!DO47*100</f>
        <v>9.433962264150944</v>
      </c>
      <c r="DX48" s="346" t="e">
        <f t="shared" si="12"/>
        <v>#VALUE!</v>
      </c>
      <c r="DY48" s="288" t="s">
        <v>3336</v>
      </c>
      <c r="DZ48" s="285" t="e">
        <f>'4-5_Prison and Probation 100K'!DZ47/'4-5_Prison and Probation 100K'!DR47*100</f>
        <v>#VALUE!</v>
      </c>
      <c r="EA48" s="285" t="e">
        <f>'4-5_Prison and Probation 100K'!EA47/'4-5_Prison and Probation 100K'!DS47*100</f>
        <v>#VALUE!</v>
      </c>
      <c r="EB48" s="285">
        <f>'4-5_Prison and Probation 100K'!EB47/'4-5_Prison and Probation 100K'!DT47*100</f>
        <v>20</v>
      </c>
      <c r="EC48" s="285">
        <f>'4-5_Prison and Probation 100K'!EC47/'4-5_Prison and Probation 100K'!DU47*100</f>
        <v>33.333333333333329</v>
      </c>
      <c r="ED48" s="285">
        <f>'4-5_Prison and Probation 100K'!ED47/'4-5_Prison and Probation 100K'!DV47*100</f>
        <v>100</v>
      </c>
      <c r="EE48" s="285" t="e">
        <f>'4-5_Prison and Probation 100K'!EE47/'4-5_Prison and Probation 100K'!DW47*100</f>
        <v>#VALUE!</v>
      </c>
      <c r="EF48" s="346" t="e">
        <f t="shared" si="13"/>
        <v>#VALUE!</v>
      </c>
      <c r="EG48" s="288" t="s">
        <v>3336</v>
      </c>
      <c r="EH48" s="285" t="e">
        <f>'4-5_Prison and Probation 100K'!EH47/'4-5_Prison and Probation 100K'!DB47*100</f>
        <v>#VALUE!</v>
      </c>
      <c r="EI48" s="285" t="e">
        <f>'4-5_Prison and Probation 100K'!EI47/'4-5_Prison and Probation 100K'!DC47*100</f>
        <v>#VALUE!</v>
      </c>
      <c r="EJ48" s="285" t="e">
        <f>'4-5_Prison and Probation 100K'!EJ47/'4-5_Prison and Probation 100K'!DD47*100</f>
        <v>#VALUE!</v>
      </c>
      <c r="EK48" s="285" t="e">
        <f>'4-5_Prison and Probation 100K'!EK47/'4-5_Prison and Probation 100K'!DE47*100</f>
        <v>#VALUE!</v>
      </c>
      <c r="EL48" s="285">
        <f>'4-5_Prison and Probation 100K'!EL47/'4-5_Prison and Probation 100K'!DF47*100</f>
        <v>99.856287425149702</v>
      </c>
      <c r="EM48" s="285" t="e">
        <f>'4-5_Prison and Probation 100K'!EM47/'4-5_Prison and Probation 100K'!DG47*100</f>
        <v>#VALUE!</v>
      </c>
      <c r="EN48" s="346" t="e">
        <f t="shared" si="14"/>
        <v>#VALUE!</v>
      </c>
      <c r="EO48" s="288" t="s">
        <v>3336</v>
      </c>
      <c r="EP48" s="285" t="e">
        <f>'4-5_Prison and Probation 100K'!EP47/'4-5_Prison and Probation 100K'!EH47*100</f>
        <v>#VALUE!</v>
      </c>
      <c r="EQ48" s="285" t="e">
        <f>'4-5_Prison and Probation 100K'!EQ47/'4-5_Prison and Probation 100K'!EI47*100</f>
        <v>#VALUE!</v>
      </c>
      <c r="ER48" s="285" t="e">
        <f>'4-5_Prison and Probation 100K'!ER47/'4-5_Prison and Probation 100K'!EJ47*100</f>
        <v>#VALUE!</v>
      </c>
      <c r="ES48" s="285" t="e">
        <f>'4-5_Prison and Probation 100K'!ES47/'4-5_Prison and Probation 100K'!EK47*100</f>
        <v>#VALUE!</v>
      </c>
      <c r="ET48" s="285">
        <f>'4-5_Prison and Probation 100K'!ET47/'4-5_Prison and Probation 100K'!EL47*100</f>
        <v>42.576157351882941</v>
      </c>
      <c r="EU48" s="285" t="e">
        <f>'4-5_Prison and Probation 100K'!EU47/'4-5_Prison and Probation 100K'!EM47*100</f>
        <v>#VALUE!</v>
      </c>
      <c r="EV48" s="346" t="e">
        <f t="shared" si="15"/>
        <v>#VALUE!</v>
      </c>
      <c r="EW48" s="288" t="s">
        <v>3336</v>
      </c>
      <c r="EX48" s="285" t="e">
        <f>'4-5_Prison and Probation 100K'!EX47/'4-5_Prison and Probation 100K'!EH47*100</f>
        <v>#VALUE!</v>
      </c>
      <c r="EY48" s="285" t="e">
        <f>'4-5_Prison and Probation 100K'!EY47/'4-5_Prison and Probation 100K'!EI47*100</f>
        <v>#VALUE!</v>
      </c>
      <c r="EZ48" s="285" t="e">
        <f>'4-5_Prison and Probation 100K'!EZ47/'4-5_Prison and Probation 100K'!EJ47*100</f>
        <v>#VALUE!</v>
      </c>
      <c r="FA48" s="285" t="e">
        <f>'4-5_Prison and Probation 100K'!FA47/'4-5_Prison and Probation 100K'!EK47*100</f>
        <v>#VALUE!</v>
      </c>
      <c r="FB48" s="285">
        <f>'4-5_Prison and Probation 100K'!FB47/'4-5_Prison and Probation 100K'!EL47*100</f>
        <v>57.567762053250185</v>
      </c>
      <c r="FC48" s="285" t="e">
        <f>'4-5_Prison and Probation 100K'!FC47/'4-5_Prison and Probation 100K'!EM47*100</f>
        <v>#VALUE!</v>
      </c>
      <c r="FD48" s="346" t="e">
        <f t="shared" si="16"/>
        <v>#VALUE!</v>
      </c>
      <c r="FE48" s="288" t="s">
        <v>3336</v>
      </c>
      <c r="FF48" s="285" t="e">
        <f>'4-5_Prison and Probation 100K'!FF47/'4-5_Prison and Probation 100K'!EH47*100</f>
        <v>#VALUE!</v>
      </c>
      <c r="FG48" s="285" t="e">
        <f>'4-5_Prison and Probation 100K'!FG47/'4-5_Prison and Probation 100K'!EI47*100</f>
        <v>#VALUE!</v>
      </c>
      <c r="FH48" s="285" t="e">
        <f>'4-5_Prison and Probation 100K'!FH47/'4-5_Prison and Probation 100K'!EJ47*100</f>
        <v>#VALUE!</v>
      </c>
      <c r="FI48" s="285" t="e">
        <f>'4-5_Prison and Probation 100K'!FI47/'4-5_Prison and Probation 100K'!EK47*100</f>
        <v>#VALUE!</v>
      </c>
      <c r="FJ48" s="285" t="e">
        <f>'4-5_Prison and Probation 100K'!FJ47/'4-5_Prison and Probation 100K'!EL47*100</f>
        <v>#VALUE!</v>
      </c>
      <c r="FK48" s="285" t="e">
        <f>'4-5_Prison and Probation 100K'!FK47/'4-5_Prison and Probation 100K'!EM47*100</f>
        <v>#VALUE!</v>
      </c>
      <c r="FL48" s="346" t="e">
        <f t="shared" si="17"/>
        <v>#VALUE!</v>
      </c>
      <c r="FM48" s="288" t="s">
        <v>3336</v>
      </c>
      <c r="FN48" s="285" t="e">
        <f>'4-5_Prison and Probation 100K'!FN47/'4-5_Prison and Probation 100K'!FF47*100</f>
        <v>#VALUE!</v>
      </c>
      <c r="FO48" s="285" t="e">
        <f>'4-5_Prison and Probation 100K'!FO47/'4-5_Prison and Probation 100K'!FG47*100</f>
        <v>#VALUE!</v>
      </c>
      <c r="FP48" s="285" t="e">
        <f>'4-5_Prison and Probation 100K'!FP47/'4-5_Prison and Probation 100K'!FH47*100</f>
        <v>#VALUE!</v>
      </c>
      <c r="FQ48" s="285" t="e">
        <f>'4-5_Prison and Probation 100K'!FQ47/'4-5_Prison and Probation 100K'!FI47*100</f>
        <v>#VALUE!</v>
      </c>
      <c r="FR48" s="285" t="e">
        <f>'4-5_Prison and Probation 100K'!FR47/'4-5_Prison and Probation 100K'!FJ47*100</f>
        <v>#VALUE!</v>
      </c>
      <c r="FS48" s="285" t="e">
        <f>'4-5_Prison and Probation 100K'!FS47/'4-5_Prison and Probation 100K'!FK47*100</f>
        <v>#VALUE!</v>
      </c>
      <c r="FT48" s="346" t="e">
        <f t="shared" si="18"/>
        <v>#VALUE!</v>
      </c>
      <c r="FU48" s="288" t="s">
        <v>3336</v>
      </c>
      <c r="FV48" s="285" t="e">
        <f>'4-5_Prison and Probation 100K'!FV47/'4-5_Prison and Probation 100K'!EH47*100</f>
        <v>#VALUE!</v>
      </c>
      <c r="FW48" s="285" t="e">
        <f>'4-5_Prison and Probation 100K'!FW47/'4-5_Prison and Probation 100K'!EI47*100</f>
        <v>#VALUE!</v>
      </c>
      <c r="FX48" s="285" t="e">
        <f>'4-5_Prison and Probation 100K'!FX47/'4-5_Prison and Probation 100K'!EJ47*100</f>
        <v>#VALUE!</v>
      </c>
      <c r="FY48" s="285" t="e">
        <f>'4-5_Prison and Probation 100K'!FY47/'4-5_Prison and Probation 100K'!EK47*100</f>
        <v>#VALUE!</v>
      </c>
      <c r="FZ48" s="285" t="e">
        <f>'4-5_Prison and Probation 100K'!FZ47/'4-5_Prison and Probation 100K'!EL47*100</f>
        <v>#VALUE!</v>
      </c>
      <c r="GA48" s="285" t="e">
        <f>'4-5_Prison and Probation 100K'!GA47/'4-5_Prison and Probation 100K'!EM47*100</f>
        <v>#VALUE!</v>
      </c>
      <c r="GB48" s="346" t="e">
        <f t="shared" si="19"/>
        <v>#VALUE!</v>
      </c>
      <c r="GC48" s="288" t="s">
        <v>3336</v>
      </c>
      <c r="GE48" s="133">
        <f>'4-5_Prison and Probation'!HA47/'4-5_Prison and Probation 100K'!$G47*100</f>
        <v>114.29369067560022</v>
      </c>
      <c r="GF48" s="285">
        <f>'4-5_Prison and Probation 100K'!GF47/'4-5_Prison and Probation 100K'!GE47*100</f>
        <v>6.6438690766976061</v>
      </c>
      <c r="GG48" s="285">
        <f>'4-5_Prison and Probation 100K'!GG47/'4-5_Prison and Probation 100K'!GE47*100</f>
        <v>8.4904072941211233</v>
      </c>
      <c r="GH48" s="285">
        <f>'4-5_Prison and Probation 100K'!GH47/'4-5_Prison and Probation 100K'!GE47*100</f>
        <v>4.8037778863377305</v>
      </c>
      <c r="GI48" s="285">
        <f>'4-5_Prison and Probation 100K'!GI47/'4-5_Prison and Probation 100K'!GH47*100</f>
        <v>55.932203389830505</v>
      </c>
      <c r="GJ48" s="288" t="s">
        <v>3336</v>
      </c>
      <c r="GK48" s="133" t="e">
        <f>'4-5_Prison and Probation'!HG47/'4-5_Prison and Probation 100K'!$G47*100</f>
        <v>#VALUE!</v>
      </c>
      <c r="GL48" s="285" t="e">
        <f>'4-5_Prison and Probation 100K'!GL47/'4-5_Prison and Probation 100K'!GK47*100</f>
        <v>#VALUE!</v>
      </c>
      <c r="GM48" s="285" t="e">
        <f>'4-5_Prison and Probation 100K'!GM47/'4-5_Prison and Probation 100K'!GK47*100</f>
        <v>#VALUE!</v>
      </c>
      <c r="GN48" s="285" t="e">
        <f>'4-5_Prison and Probation 100K'!GN47/'4-5_Prison and Probation 100K'!GK47*100</f>
        <v>#VALUE!</v>
      </c>
      <c r="GO48" s="285" t="e">
        <f>'4-5_Prison and Probation 100K'!GO47/'4-5_Prison and Probation 100K'!GN47*100</f>
        <v>#VALUE!</v>
      </c>
      <c r="GP48" s="288" t="s">
        <v>3336</v>
      </c>
      <c r="GQ48" s="133" t="e">
        <f>'4-5_Prison and Probation'!HM47/'4-5_Prison and Probation 100K'!$G47*100</f>
        <v>#VALUE!</v>
      </c>
      <c r="GR48" s="285" t="e">
        <f>'4-5_Prison and Probation 100K'!GR47/'4-5_Prison and Probation 100K'!GQ47*100</f>
        <v>#VALUE!</v>
      </c>
      <c r="GS48" s="285" t="e">
        <f>'4-5_Prison and Probation 100K'!GS47/'4-5_Prison and Probation 100K'!GQ47*100</f>
        <v>#VALUE!</v>
      </c>
      <c r="GT48" s="285" t="e">
        <f>'4-5_Prison and Probation 100K'!GT47/'4-5_Prison and Probation 100K'!GQ47*100</f>
        <v>#VALUE!</v>
      </c>
      <c r="GU48" s="285" t="e">
        <f>'4-5_Prison and Probation 100K'!GU47/'4-5_Prison and Probation 100K'!GT47*100</f>
        <v>#VALUE!</v>
      </c>
      <c r="GV48" s="288" t="s">
        <v>3336</v>
      </c>
      <c r="GW48" s="133" t="e">
        <f>'4-5_Prison and Probation'!HS47/'4-5_Prison and Probation 100K'!$G47*100</f>
        <v>#VALUE!</v>
      </c>
      <c r="GX48" s="285" t="e">
        <f>'4-5_Prison and Probation 100K'!GX47/'4-5_Prison and Probation 100K'!GW47*100</f>
        <v>#VALUE!</v>
      </c>
      <c r="GY48" s="285" t="e">
        <f>'4-5_Prison and Probation 100K'!GY47/'4-5_Prison and Probation 100K'!GW47*100</f>
        <v>#VALUE!</v>
      </c>
      <c r="GZ48" s="285" t="e">
        <f>'4-5_Prison and Probation 100K'!GZ47/'4-5_Prison and Probation 100K'!GW47*100</f>
        <v>#VALUE!</v>
      </c>
      <c r="HA48" s="285" t="e">
        <f>'4-5_Prison and Probation 100K'!HA47/'4-5_Prison and Probation 100K'!GZ47*100</f>
        <v>#VALUE!</v>
      </c>
      <c r="HB48" s="288" t="s">
        <v>3336</v>
      </c>
      <c r="HC48" s="133" t="e">
        <f>'4-5_Prison and Probation'!HY47/'4-5_Prison and Probation 100K'!$G47*100</f>
        <v>#VALUE!</v>
      </c>
      <c r="HD48" s="285" t="e">
        <f>'4-5_Prison and Probation 100K'!HD47/'4-5_Prison and Probation 100K'!HC47*100</f>
        <v>#VALUE!</v>
      </c>
      <c r="HE48" s="285" t="e">
        <f>'4-5_Prison and Probation 100K'!HE47/'4-5_Prison and Probation 100K'!HC47*100</f>
        <v>#VALUE!</v>
      </c>
      <c r="HF48" s="285" t="e">
        <f>'4-5_Prison and Probation 100K'!HF47/'4-5_Prison and Probation 100K'!HC47*100</f>
        <v>#VALUE!</v>
      </c>
      <c r="HG48" s="285" t="e">
        <f>'4-5_Prison and Probation 100K'!HG47/'4-5_Prison and Probation 100K'!HF47*100</f>
        <v>#VALUE!</v>
      </c>
      <c r="HH48" s="288" t="s">
        <v>3336</v>
      </c>
      <c r="HI48" s="133" t="e">
        <f>'4-5_Prison and Probation'!IE47/'4-5_Prison and Probation 100K'!$G47*100</f>
        <v>#VALUE!</v>
      </c>
      <c r="HJ48" s="285" t="e">
        <f>'4-5_Prison and Probation 100K'!HJ47/'4-5_Prison and Probation 100K'!HI47*100</f>
        <v>#VALUE!</v>
      </c>
      <c r="HK48" s="285" t="e">
        <f>'4-5_Prison and Probation 100K'!HK47/'4-5_Prison and Probation 100K'!HI47*100</f>
        <v>#VALUE!</v>
      </c>
      <c r="HL48" s="285" t="e">
        <f>'4-5_Prison and Probation 100K'!HL47/'4-5_Prison and Probation 100K'!HI47*100</f>
        <v>#VALUE!</v>
      </c>
      <c r="HM48" s="285" t="e">
        <f>'4-5_Prison and Probation 100K'!HM47/'4-5_Prison and Probation 100K'!HL47*100</f>
        <v>#VALUE!</v>
      </c>
      <c r="HN48" s="288" t="s">
        <v>3336</v>
      </c>
      <c r="HO48" s="133" t="e">
        <f>'4-5_Prison and Probation'!IK47/'4-5_Prison and Probation 100K'!$G47*100</f>
        <v>#VALUE!</v>
      </c>
      <c r="HP48" s="285" t="e">
        <f>'4-5_Prison and Probation 100K'!HP47/'4-5_Prison and Probation 100K'!HO47*100</f>
        <v>#VALUE!</v>
      </c>
      <c r="HQ48" s="285" t="e">
        <f>'4-5_Prison and Probation 100K'!HQ47/'4-5_Prison and Probation 100K'!HO47*100</f>
        <v>#VALUE!</v>
      </c>
      <c r="HR48" s="285" t="e">
        <f>'4-5_Prison and Probation 100K'!HR47/'4-5_Prison and Probation 100K'!HO47*100</f>
        <v>#VALUE!</v>
      </c>
      <c r="HS48" s="285" t="e">
        <f>'4-5_Prison and Probation 100K'!HS47/'4-5_Prison and Probation 100K'!HR47*100</f>
        <v>#VALUE!</v>
      </c>
      <c r="HT48" s="288" t="s">
        <v>3336</v>
      </c>
      <c r="HU48" s="133" t="e">
        <f>'4-5_Prison and Probation'!IQ47/'4-5_Prison and Probation 100K'!$G47*100</f>
        <v>#VALUE!</v>
      </c>
      <c r="HV48" s="285" t="e">
        <f>'4-5_Prison and Probation 100K'!HV47/'4-5_Prison and Probation 100K'!HU47*100</f>
        <v>#VALUE!</v>
      </c>
      <c r="HW48" s="285" t="e">
        <f>'4-5_Prison and Probation 100K'!HW47/'4-5_Prison and Probation 100K'!HU47*100</f>
        <v>#VALUE!</v>
      </c>
      <c r="HX48" s="285" t="e">
        <f>'4-5_Prison and Probation 100K'!HX47/'4-5_Prison and Probation 100K'!HU47*100</f>
        <v>#VALUE!</v>
      </c>
      <c r="HY48" s="285" t="e">
        <f>'4-5_Prison and Probation 100K'!HY47/'4-5_Prison and Probation 100K'!HX47*100</f>
        <v>#VALUE!</v>
      </c>
      <c r="HZ48" s="288" t="s">
        <v>3336</v>
      </c>
      <c r="IA48" s="133" t="e">
        <f>'4-5_Prison and Probation'!IW47/'4-5_Prison and Probation 100K'!$G47*100</f>
        <v>#VALUE!</v>
      </c>
      <c r="IB48" s="285" t="e">
        <f>'4-5_Prison and Probation 100K'!IB47/'4-5_Prison and Probation 100K'!IA47*100</f>
        <v>#VALUE!</v>
      </c>
      <c r="IC48" s="285" t="e">
        <f>'4-5_Prison and Probation 100K'!IC47/'4-5_Prison and Probation 100K'!IA47*100</f>
        <v>#VALUE!</v>
      </c>
      <c r="ID48" s="285" t="e">
        <f>'4-5_Prison and Probation 100K'!ID47/'4-5_Prison and Probation 100K'!IA47*100</f>
        <v>#VALUE!</v>
      </c>
      <c r="IE48" s="285" t="e">
        <f>'4-5_Prison and Probation 100K'!IE47/'4-5_Prison and Probation 100K'!ID47*100</f>
        <v>#VALUE!</v>
      </c>
      <c r="IF48" s="288" t="s">
        <v>3336</v>
      </c>
      <c r="IG48" s="133" t="e">
        <f>'4-5_Prison and Probation'!JC47/'4-5_Prison and Probation 100K'!$G47*100</f>
        <v>#VALUE!</v>
      </c>
      <c r="IH48" s="285" t="e">
        <f>'4-5_Prison and Probation 100K'!IH47/'4-5_Prison and Probation 100K'!IG47*100</f>
        <v>#VALUE!</v>
      </c>
      <c r="II48" s="285" t="e">
        <f>'4-5_Prison and Probation 100K'!II47/'4-5_Prison and Probation 100K'!IG47*100</f>
        <v>#VALUE!</v>
      </c>
      <c r="IJ48" s="285" t="e">
        <f>'4-5_Prison and Probation 100K'!IJ47/'4-5_Prison and Probation 100K'!IG47*100</f>
        <v>#VALUE!</v>
      </c>
      <c r="IK48" s="285" t="e">
        <f>'4-5_Prison and Probation 100K'!IK47/'4-5_Prison and Probation 100K'!IJ47*100</f>
        <v>#VALUE!</v>
      </c>
      <c r="IL48" s="288" t="s">
        <v>3336</v>
      </c>
      <c r="IM48" s="133" t="e">
        <f>'4-5_Prison and Probation'!JI47/'4-5_Prison and Probation 100K'!$G47*100</f>
        <v>#VALUE!</v>
      </c>
      <c r="IN48" s="285" t="e">
        <f>'4-5_Prison and Probation 100K'!IN47/'4-5_Prison and Probation 100K'!IM47*100</f>
        <v>#VALUE!</v>
      </c>
      <c r="IO48" s="285" t="e">
        <f>'4-5_Prison and Probation 100K'!IO47/'4-5_Prison and Probation 100K'!IM47*100</f>
        <v>#VALUE!</v>
      </c>
      <c r="IP48" s="285" t="e">
        <f>'4-5_Prison and Probation 100K'!IP47/'4-5_Prison and Probation 100K'!IM47*100</f>
        <v>#VALUE!</v>
      </c>
      <c r="IQ48" s="285" t="e">
        <f>'4-5_Prison and Probation 100K'!IQ47/'4-5_Prison and Probation 100K'!IP47*100</f>
        <v>#VALUE!</v>
      </c>
      <c r="IR48" s="288" t="s">
        <v>3336</v>
      </c>
      <c r="IS48" s="133" t="e">
        <f>'4-5_Prison and Probation'!JO47/'4-5_Prison and Probation 100K'!$G47*100</f>
        <v>#VALUE!</v>
      </c>
      <c r="IT48" s="285" t="e">
        <f>'4-5_Prison and Probation 100K'!IT47/'4-5_Prison and Probation 100K'!IS47*100</f>
        <v>#VALUE!</v>
      </c>
      <c r="IU48" s="285" t="e">
        <f>'4-5_Prison and Probation 100K'!IU47/'4-5_Prison and Probation 100K'!IS47*100</f>
        <v>#VALUE!</v>
      </c>
      <c r="IV48" s="285" t="e">
        <f>'4-5_Prison and Probation 100K'!IV47/'4-5_Prison and Probation 100K'!IS47*100</f>
        <v>#VALUE!</v>
      </c>
      <c r="IW48" s="285" t="e">
        <f>'4-5_Prison and Probation 100K'!IW47/'4-5_Prison and Probation 100K'!IV47*100</f>
        <v>#VALUE!</v>
      </c>
      <c r="IX48" s="381" t="s">
        <v>3336</v>
      </c>
      <c r="IY48" s="133">
        <f>'4-5_Prison and Probation'!KO47/'4-5_Prison and Probation 100K'!H47*100</f>
        <v>126.55651562528911</v>
      </c>
      <c r="IZ48" s="285">
        <f>'4-5_Prison and Probation'!AO47/'4-5_Prison and Probation'!KO47</f>
        <v>1.1194444444444445</v>
      </c>
      <c r="JA48" s="133">
        <f>'4-5_Prison and Probation 100K'!IZ47/'4-5_Prison and Probation 100K'!IY47*100</f>
        <v>82.002923976608187</v>
      </c>
      <c r="JB48" s="133">
        <f>'4-5_Prison and Probation 100K'!JA47/'4-5_Prison and Probation 100K'!IY47*100</f>
        <v>17.997076023391813</v>
      </c>
      <c r="JC48" s="288" t="s">
        <v>3336</v>
      </c>
      <c r="JD48" s="285">
        <f>'4-5_Prison and Probation 100K'!JC47/'4-5_Prison and Probation 100K'!IY47*100</f>
        <v>64.005847953216374</v>
      </c>
      <c r="JE48" s="285">
        <f>'4-5_Prison and Probation 100K'!JD47/'4-5_Prison and Probation 100K'!IY47*100</f>
        <v>0.20467836257309943</v>
      </c>
      <c r="JF48" s="285">
        <f>'4-5_Prison and Probation 100K'!JE47/'4-5_Prison and Probation 100K'!JC47*100</f>
        <v>8.5655550479671092</v>
      </c>
      <c r="JG48" s="285">
        <f>'4-5_Prison and Probation 100K'!JF47/'4-5_Prison and Probation 100K'!JD47*100</f>
        <v>100</v>
      </c>
      <c r="JH48" s="285">
        <f>'4-5_Prison and Probation 100K'!JG47/'4-5_Prison and Probation 100K'!JC47*100</f>
        <v>6.532663316582914</v>
      </c>
      <c r="JI48" s="285">
        <f>'4-5_Prison and Probation 100K'!JH47/'4-5_Prison and Probation 100K'!JD47*100</f>
        <v>0</v>
      </c>
      <c r="JJ48" s="285">
        <f>'4-5_Prison and Probation 100K'!JI47/'4-5_Prison and Probation 100K'!JC47*100</f>
        <v>9.0680676107811795</v>
      </c>
      <c r="JK48" s="285" t="e">
        <f>'4-5_Prison and Probation 100K'!JJ47/'4-5_Prison and Probation 100K'!JD47*100</f>
        <v>#VALUE!</v>
      </c>
      <c r="JL48" s="285">
        <f>'4-5_Prison and Probation 100K'!JK47/'4-5_Prison and Probation 100K'!IZ47*100</f>
        <v>71.367445177393478</v>
      </c>
      <c r="JM48" s="285">
        <f>'4-5_Prison and Probation 100K'!JL47/'4-5_Prison and Probation 100K'!JA47*100</f>
        <v>98.862713241267258</v>
      </c>
      <c r="JN48" s="288" t="s">
        <v>3336</v>
      </c>
      <c r="JO48" s="285">
        <f>'4-5_Prison and Probation 100K'!JN47/'4-5_Prison and Probation 100K'!JK47*100</f>
        <v>100</v>
      </c>
      <c r="JP48" s="285" t="e">
        <f>'4-5_Prison and Probation 100K'!JO47/'4-5_Prison and Probation 100K'!JL47</f>
        <v>#VALUE!</v>
      </c>
      <c r="JQ48" s="285">
        <f>'4-5_Prison and Probation 100K'!JP47/'4-5_Prison and Probation 100K'!JK47*100</f>
        <v>2.4231826130402196</v>
      </c>
      <c r="JR48" s="285" t="e">
        <f>'4-5_Prison and Probation 100K'!JQ47/'4-5_Prison and Probation 100K'!JL47*100</f>
        <v>#VALUE!</v>
      </c>
      <c r="JS48" s="285">
        <f>'4-5_Prison and Probation 100K'!JR47/'4-5_Prison and Probation 100K'!JK47*100</f>
        <v>79.740194853859606</v>
      </c>
      <c r="JT48" s="285" t="e">
        <f>'4-5_Prison and Probation 100K'!JS47/'4-5_Prison and Probation 100K'!JL47*100</f>
        <v>#VALUE!</v>
      </c>
      <c r="JU48" s="288" t="s">
        <v>3336</v>
      </c>
      <c r="JV48" s="285" t="e">
        <f>'4-5_Prison and Probation 100K'!JU47/'4-5_Prison and Probation 100K'!JK47*100</f>
        <v>#VALUE!</v>
      </c>
      <c r="JW48" s="285">
        <f>'4-5_Prison and Probation 100K'!JV47/'4-5_Prison and Probation 100K'!JL47*100</f>
        <v>55.135579293344286</v>
      </c>
      <c r="JX48" s="285" t="e">
        <f>'4-5_Prison and Probation 100K'!JW47/'4-5_Prison and Probation 100K'!JK47*100</f>
        <v>#VALUE!</v>
      </c>
      <c r="JY48" s="285" t="e">
        <f>'4-5_Prison and Probation 100K'!JX47/'4-5_Prison and Probation 100K'!JL47*100</f>
        <v>#VALUE!</v>
      </c>
      <c r="JZ48" s="285">
        <f>'4-5_Prison and Probation 100K'!JY47/'4-5_Prison and Probation 100K'!JK47*100</f>
        <v>1.3739695228578568</v>
      </c>
      <c r="KA48" s="285">
        <f>'4-5_Prison and Probation 100K'!JZ47/'4-5_Prison and Probation 100K'!JL47*100</f>
        <v>25.308134757600655</v>
      </c>
      <c r="KB48" s="288" t="s">
        <v>3336</v>
      </c>
      <c r="KC48" s="285" t="e">
        <f>'4-5_Prison and Probation 100K'!KB47/'4-5_Prison and Probation 100K'!JK47*100</f>
        <v>#VALUE!</v>
      </c>
      <c r="KD48" s="285" t="e">
        <f>'4-5_Prison and Probation 100K'!KC47/'4-5_Prison and Probation 100K'!JL47*100</f>
        <v>#VALUE!</v>
      </c>
      <c r="KE48" s="285" t="e">
        <f>'4-5_Prison and Probation 100K'!KD47/'4-5_Prison and Probation 100K'!JK47*100</f>
        <v>#VALUE!</v>
      </c>
      <c r="KF48" s="285">
        <f>'4-5_Prison and Probation 100K'!KE47/'4-5_Prison and Probation 100K'!JL47*100</f>
        <v>19.556285949055056</v>
      </c>
      <c r="KG48" s="288" t="s">
        <v>3336</v>
      </c>
      <c r="KH48" s="285">
        <f>'4-5_Prison and Probation 100K'!KG47</f>
        <v>406.47682858738136</v>
      </c>
      <c r="KI48" s="285">
        <f>'4-5_Prison and Probation 100K'!KH47/'4-5_Prison and Probation 100K'!KG47*100</f>
        <v>14.194139194139193</v>
      </c>
      <c r="KJ48" s="285">
        <f>'4-5_Prison and Probation 100K'!KI47/'4-5_Prison and Probation 100K'!KG47*100</f>
        <v>1.8315018315018312</v>
      </c>
      <c r="KK48" s="285" t="e">
        <f>'4-5_Prison and Probation 100K'!KJ47/'4-5_Prison and Probation 100K'!KG47*100</f>
        <v>#VALUE!</v>
      </c>
      <c r="KL48" s="285" t="e">
        <f>'4-5_Prison and Probation 100K'!KK47/'4-5_Prison and Probation 100K'!KJ47*100</f>
        <v>#VALUE!</v>
      </c>
      <c r="KM48" s="288" t="s">
        <v>3336</v>
      </c>
      <c r="KN48" s="285">
        <f>'4-5_Prison and Probation'!OZ47/G48*100</f>
        <v>434.78503629257392</v>
      </c>
      <c r="KO48" s="285">
        <f>'4-5_Prison and Probation 100K'!KN47/'4-5_Prison and Probation 100K'!KM47*100</f>
        <v>15.410299216643129</v>
      </c>
      <c r="KP48" s="285">
        <f>'4-5_Prison and Probation 100K'!KO47/'4-5_Prison and Probation 100K'!KM47*100</f>
        <v>2.9964470699028296</v>
      </c>
      <c r="KQ48" s="285" t="e">
        <f>'4-5_Prison and Probation 100K'!KP47/'4-5_Prison and Probation 100K'!KM47*100</f>
        <v>#VALUE!</v>
      </c>
      <c r="KR48" s="285" t="e">
        <f>'4-5_Prison and Probation 100K'!KQ47/'4-5_Prison and Probation 100K'!KP47*100</f>
        <v>#VALUE!</v>
      </c>
      <c r="KS48" s="288" t="s">
        <v>3336</v>
      </c>
      <c r="KT48" s="285">
        <f>'4-5_Prison and Probation'!PF47/G48*100</f>
        <v>373.66461939326263</v>
      </c>
      <c r="KU48" s="285">
        <f>'4-5_Prison and Probation'!PG47/'4-5_Prison and Probation'!PF47*100</f>
        <v>69.61697464760671</v>
      </c>
      <c r="KV48" s="285">
        <f>'4-5_Prison and Probation'!PH47/'4-5_Prison and Probation'!PF47*100</f>
        <v>11.455894805000748</v>
      </c>
      <c r="KW48" s="285">
        <f>'4-5_Prison and Probation'!PI47/'4-5_Prison and Probation'!PF47*100</f>
        <v>12.452059570652986</v>
      </c>
      <c r="KX48" s="285" t="e">
        <f>'4-5_Prison and Probation'!PJ47/'4-5_Prison and Probation'!PF47*100</f>
        <v>#VALUE!</v>
      </c>
      <c r="KY48" s="285">
        <f>'4-5_Prison and Probation'!PK47/'4-5_Prison and Probation'!PF47*100</f>
        <v>0.94635652736962694</v>
      </c>
      <c r="KZ48" s="285">
        <f>'4-5_Prison and Probation'!PL47/'4-5_Prison and Probation'!PF47*100</f>
        <v>5.5287144493699261</v>
      </c>
      <c r="LA48" s="288" t="s">
        <v>3336</v>
      </c>
      <c r="LB48" s="285">
        <f>'4-5_Prison and Probation'!PN47/G48*100</f>
        <v>406.47682858738136</v>
      </c>
      <c r="LC48" s="285">
        <f>'4-5_Prison and Probation'!PO47/G48*100</f>
        <v>434.78503629257392</v>
      </c>
      <c r="LD48" s="288" t="s">
        <v>3336</v>
      </c>
      <c r="LE48" s="285" t="e">
        <f>'4-5_Prison and Probation 100K'!LD47/'4-5_Prison and Probation 100K'!LA47*100</f>
        <v>#VALUE!</v>
      </c>
      <c r="LF48" s="285">
        <f>'4-5_Prison and Probation 100K'!LE47/'4-5_Prison and Probation 100K'!LB47*100</f>
        <v>1.7422199392149311</v>
      </c>
      <c r="LG48" s="285" t="e">
        <f>'4-5_Prison and Probation 100K'!LF47/'4-5_Prison and Probation 100K'!LA47*100</f>
        <v>#VALUE!</v>
      </c>
      <c r="LH48" s="285" t="e">
        <f>'4-5_Prison and Probation 100K'!LG47/'4-5_Prison and Probation 100K'!LB47*100</f>
        <v>#VALUE!</v>
      </c>
      <c r="LI48" s="285" t="e">
        <f>'4-5_Prison and Probation 100K'!LH47/'4-5_Prison and Probation 100K'!LA47*100</f>
        <v>#VALUE!</v>
      </c>
      <c r="LJ48" s="285" t="e">
        <f>'4-5_Prison and Probation 100K'!LI47/'4-5_Prison and Probation 100K'!LB47*100</f>
        <v>#VALUE!</v>
      </c>
      <c r="LK48" s="288" t="s">
        <v>3336</v>
      </c>
      <c r="LL48" s="285" t="e">
        <f>'4-5_Prison and Probation 100K'!LK47/'4-5_Prison and Probation 100K'!LA47*100</f>
        <v>#VALUE!</v>
      </c>
      <c r="LM48" s="285" t="e">
        <f>'4-5_Prison and Probation 100K'!LL47/'4-5_Prison and Probation 100K'!LB47*100</f>
        <v>#VALUE!</v>
      </c>
      <c r="LN48" s="285">
        <f>'4-5_Prison and Probation 100K'!LM47/'4-5_Prison and Probation 100K'!LA47*100</f>
        <v>28.846153846153843</v>
      </c>
      <c r="LO48" s="285">
        <f>'4-5_Prison and Probation 100K'!LN47/'4-5_Prison and Probation 100K'!LB47*100</f>
        <v>41.11125379906683</v>
      </c>
      <c r="LP48" s="285">
        <f>'4-5_Prison and Probation 100K'!LO47/'4-5_Prison and Probation 100K'!LA47*100</f>
        <v>2.7472527472527473</v>
      </c>
      <c r="LQ48" s="285">
        <f>'4-5_Prison and Probation 100K'!LP47/'4-5_Prison and Probation 100K'!LB47*100</f>
        <v>7.7051496083215643</v>
      </c>
      <c r="LR48" s="288" t="s">
        <v>3336</v>
      </c>
      <c r="LS48" s="285" t="e">
        <f>'4-5_Prison and Probation 100K'!LR47/'4-5_Prison and Probation 100K'!LA47*100</f>
        <v>#VALUE!</v>
      </c>
      <c r="LT48" s="285" t="e">
        <f>'4-5_Prison and Probation 100K'!LS47/'4-5_Prison and Probation 100K'!LB47*100</f>
        <v>#VALUE!</v>
      </c>
      <c r="LU48" s="285" t="e">
        <f>'4-5_Prison and Probation 100K'!LT47/'4-5_Prison and Probation 100K'!LA47*100</f>
        <v>#VALUE!</v>
      </c>
      <c r="LV48" s="285" t="e">
        <f>'4-5_Prison and Probation 100K'!LU47/'4-5_Prison and Probation 100K'!LB47*100</f>
        <v>#VALUE!</v>
      </c>
      <c r="LW48" s="285">
        <f>'4-5_Prison and Probation 100K'!LV47/'4-5_Prison and Probation 100K'!LA47*100</f>
        <v>6.9093406593406588</v>
      </c>
      <c r="LX48" s="285">
        <f>'4-5_Prison and Probation 100K'!LW47/'4-5_Prison and Probation 100K'!LB47*100</f>
        <v>4.7215444544326024</v>
      </c>
      <c r="LY48" s="288" t="s">
        <v>3336</v>
      </c>
      <c r="LZ48" s="285">
        <f>'4-5_Prison and Probation 100K'!LY47/'4-5_Prison and Probation 100K'!LA47*100</f>
        <v>38.493589743589737</v>
      </c>
      <c r="MA48" s="285">
        <f>'4-5_Prison and Probation 100K'!LZ47/'4-5_Prison and Probation 100K'!LB47*100</f>
        <v>27.357561748212838</v>
      </c>
      <c r="MB48" s="285">
        <f>'4-5_Prison and Probation 100K'!MA47/'4-5_Prison and Probation 100K'!LA47*100</f>
        <v>11.556776556776557</v>
      </c>
      <c r="MC48" s="285">
        <f>'4-5_Prison and Probation 100K'!MB47/'4-5_Prison and Probation 100K'!LB47*100</f>
        <v>4.644492958349387</v>
      </c>
      <c r="MD48" s="285">
        <f>'4-5_Prison and Probation 100K'!MC47/'4-5_Prison and Probation 100K'!LA47*100</f>
        <v>11.446886446886447</v>
      </c>
      <c r="ME48" s="285">
        <f>'4-5_Prison and Probation 100K'!MD47/'4-5_Prison and Probation 100K'!LB47*100</f>
        <v>12.717777492401868</v>
      </c>
      <c r="MF48" s="288" t="s">
        <v>3336</v>
      </c>
      <c r="MG48" s="285">
        <f>'4-5_Prison and Probation 100K'!MF47</f>
        <v>373.66461939326263</v>
      </c>
      <c r="MH48" s="285">
        <f>'4-5_Prison and Probation 100K'!MG47/'4-5_Prison and Probation 100K'!MF47*100</f>
        <v>69.616974647606725</v>
      </c>
      <c r="MI48" s="285">
        <f>'4-5_Prison and Probation 100K'!MH47/'4-5_Prison and Probation 100K'!MF47*100</f>
        <v>11.455894805000746</v>
      </c>
      <c r="MJ48" s="285">
        <f>'4-5_Prison and Probation 100K'!MI47/'4-5_Prison and Probation 100K'!MF47*100</f>
        <v>12.452059570652986</v>
      </c>
      <c r="MK48" s="285" t="e">
        <f>'4-5_Prison and Probation 100K'!MJ47/'4-5_Prison and Probation 100K'!MF47*100</f>
        <v>#VALUE!</v>
      </c>
      <c r="ML48" s="285">
        <f>'4-5_Prison and Probation 100K'!MK47/'4-5_Prison and Probation 100K'!MF47*100</f>
        <v>0.94635652736962694</v>
      </c>
      <c r="MM48" s="285">
        <f>'4-5_Prison and Probation 100K'!ML47/'4-5_Prison and Probation 100K'!MF47*100</f>
        <v>5.5287144493699261</v>
      </c>
      <c r="MN48" s="288" t="s">
        <v>3336</v>
      </c>
      <c r="MO48" s="285" t="e">
        <f>'4-5_Prison and Probation 100K'!MN47</f>
        <v>#VALUE!</v>
      </c>
      <c r="MP48" s="288" t="s">
        <v>3336</v>
      </c>
      <c r="MQ48" s="285" t="e">
        <f>'4-5_Prison and Probation 100K'!MP47/'4-5_Prison and Probation 100K'!MN47*100</f>
        <v>#VALUE!</v>
      </c>
      <c r="MR48" s="285" t="e">
        <f>'4-5_Prison and Probation 100K'!MQ47/'4-5_Prison and Probation 100K'!MN47*100</f>
        <v>#VALUE!</v>
      </c>
      <c r="MS48" s="285" t="e">
        <f>'4-5_Prison and Probation 100K'!MR47/'4-5_Prison and Probation 100K'!MN47*100</f>
        <v>#VALUE!</v>
      </c>
      <c r="MT48" s="285" t="e">
        <f>'4-5_Prison and Probation 100K'!MS47/'4-5_Prison and Probation 100K'!MN47*100</f>
        <v>#VALUE!</v>
      </c>
      <c r="MU48" s="288" t="s">
        <v>3336</v>
      </c>
      <c r="MV48" s="285" t="e">
        <f>'4-5_Prison and Probation 100K'!MU47/'4-5_Prison and Probation 100K'!MN47*100</f>
        <v>#VALUE!</v>
      </c>
      <c r="MW48" s="285" t="e">
        <f>'4-5_Prison and Probation 100K'!MV47/'4-5_Prison and Probation 100K'!MN47*100</f>
        <v>#VALUE!</v>
      </c>
      <c r="MX48" s="285" t="e">
        <f>'4-5_Prison and Probation 100K'!MW47/'4-5_Prison and Probation 100K'!MN47*100</f>
        <v>#VALUE!</v>
      </c>
      <c r="MY48" s="285" t="e">
        <f>'4-5_Prison and Probation 100K'!MX47/'4-5_Prison and Probation 100K'!MN47*100</f>
        <v>#VALUE!</v>
      </c>
      <c r="MZ48" s="288" t="s">
        <v>3336</v>
      </c>
      <c r="NA48" s="285">
        <f>'4-5_Prison and Probation 100K'!MZ47</f>
        <v>655.38805136795088</v>
      </c>
      <c r="NB48" s="285">
        <f>'4-5_Prison and Probation 100K'!NA47/'4-5_Prison and Probation 100K'!MZ47*100</f>
        <v>87.573124325552328</v>
      </c>
      <c r="NC48" s="285">
        <f>'4-5_Prison and Probation 100K'!NB47/'4-5_Prison and Probation 100K'!MZ47*100</f>
        <v>12.426875674447665</v>
      </c>
      <c r="ND48" s="285" t="e">
        <f>'4-5_Prison and Probation 100K'!NC47/'4-5_Prison and Probation 100K'!MZ47*100</f>
        <v>#VALUE!</v>
      </c>
      <c r="NG48" s="133">
        <f t="shared" si="0"/>
        <v>114.29369067560022</v>
      </c>
      <c r="NH48" s="285" t="e">
        <f>'4-5_Prison and Probation'!HG47/'4-5_Prison and Probation'!$HA47*100</f>
        <v>#VALUE!</v>
      </c>
      <c r="NI48" s="285" t="e">
        <f>'4-5_Prison and Probation'!HM47/'4-5_Prison and Probation'!$HA47*100</f>
        <v>#VALUE!</v>
      </c>
      <c r="NJ48" s="285" t="e">
        <f>'4-5_Prison and Probation'!HS47/'4-5_Prison and Probation'!$HA47*100</f>
        <v>#VALUE!</v>
      </c>
      <c r="NK48" s="285" t="e">
        <f>'4-5_Prison and Probation'!HY47/'4-5_Prison and Probation'!$HA47*100</f>
        <v>#VALUE!</v>
      </c>
      <c r="NL48" s="285" t="e">
        <f>'4-5_Prison and Probation'!IE47/'4-5_Prison and Probation'!$HA47*100</f>
        <v>#VALUE!</v>
      </c>
      <c r="NM48" s="285" t="e">
        <f>'4-5_Prison and Probation'!IK47/'4-5_Prison and Probation'!$HA47*100</f>
        <v>#VALUE!</v>
      </c>
      <c r="NN48" s="285" t="e">
        <f>'4-5_Prison and Probation'!IQ47/'4-5_Prison and Probation'!$HA47*100</f>
        <v>#VALUE!</v>
      </c>
      <c r="NO48" s="285" t="e">
        <f>'4-5_Prison and Probation'!IW47/'4-5_Prison and Probation'!$HA47*100</f>
        <v>#VALUE!</v>
      </c>
      <c r="NP48" s="285" t="e">
        <f>'4-5_Prison and Probation'!JC47/'4-5_Prison and Probation'!$HA47*100</f>
        <v>#VALUE!</v>
      </c>
      <c r="NQ48" s="285" t="e">
        <f>'4-5_Prison and Probation'!JI47/'4-5_Prison and Probation'!$HA47*100</f>
        <v>#VALUE!</v>
      </c>
      <c r="NR48" s="285" t="e">
        <f>'4-5_Prison and Probation'!JO47/'4-5_Prison and Probation'!$HA47*100</f>
        <v>#VALUE!</v>
      </c>
      <c r="NU48" s="285">
        <f>'4-5_Prison and Probation'!HA47/'4-5_Prison and Probation 100K'!$G47*100</f>
        <v>114.29369067560022</v>
      </c>
      <c r="NV48" s="285" t="e">
        <f>'4-5_Prison and Probation'!HG47/'4-5_Prison and Probation 100K'!$G47*100</f>
        <v>#VALUE!</v>
      </c>
      <c r="NW48" s="285" t="e">
        <f>'4-5_Prison and Probation'!HM47/'4-5_Prison and Probation 100K'!$G47*100</f>
        <v>#VALUE!</v>
      </c>
      <c r="NX48" s="285" t="e">
        <f>'4-5_Prison and Probation'!HS47/'4-5_Prison and Probation 100K'!$G47*100</f>
        <v>#VALUE!</v>
      </c>
      <c r="NY48" s="285" t="e">
        <f>'4-5_Prison and Probation'!HY47/'4-5_Prison and Probation 100K'!$G47*100</f>
        <v>#VALUE!</v>
      </c>
      <c r="NZ48" s="285" t="e">
        <f>'4-5_Prison and Probation'!IE47/'4-5_Prison and Probation 100K'!$G47*100</f>
        <v>#VALUE!</v>
      </c>
      <c r="OA48" s="285" t="e">
        <f>'4-5_Prison and Probation'!IK47/'4-5_Prison and Probation 100K'!$G47*100</f>
        <v>#VALUE!</v>
      </c>
      <c r="OB48" s="285" t="e">
        <f>'4-5_Prison and Probation'!IQ47/'4-5_Prison and Probation 100K'!$G47*100</f>
        <v>#VALUE!</v>
      </c>
      <c r="OC48" s="285" t="e">
        <f>'4-5_Prison and Probation'!IW47/'4-5_Prison and Probation 100K'!$G47*100</f>
        <v>#VALUE!</v>
      </c>
      <c r="OD48" s="285" t="e">
        <f>'4-5_Prison and Probation'!JC47/'4-5_Prison and Probation 100K'!$G47*100</f>
        <v>#VALUE!</v>
      </c>
      <c r="OE48" s="285" t="e">
        <f>'4-5_Prison and Probation'!JI47/'4-5_Prison and Probation 100K'!$G47*100</f>
        <v>#VALUE!</v>
      </c>
      <c r="OF48" s="285" t="e">
        <f>'4-5_Prison and Probation'!JO47/'4-5_Prison and Probation 100K'!$G47*100</f>
        <v>#VALUE!</v>
      </c>
      <c r="OI48" s="133">
        <f>10000/'4-5_Prison and Probation'!$AJ47*'4-5_Prison and Probation'!DW47</f>
        <v>29.03108745615096</v>
      </c>
      <c r="OJ48" s="133">
        <f>10000/'4-5_Prison and Probation'!$AJ47*'4-5_Prison and Probation'!DX47</f>
        <v>21.773315592113221</v>
      </c>
      <c r="OK48" s="133">
        <f>10000/'4-5_Prison and Probation'!$AJ47*'4-5_Prison and Probation'!DY47</f>
        <v>29.03108745615096</v>
      </c>
      <c r="OL48" s="133">
        <f>10000/'4-5_Prison and Probation'!$AJ47*'4-5_Prison and Probation'!DZ47</f>
        <v>29.03108745615096</v>
      </c>
      <c r="OM48" s="133">
        <f>10000/'4-5_Prison and Probation'!$AJ47*'4-5_Prison and Probation'!EA47</f>
        <v>29.03108745615096</v>
      </c>
      <c r="ON48" s="133">
        <f>10000/'4-5_Prison and Probation'!$AJ47*'4-5_Prison and Probation'!EB47</f>
        <v>32.055159066166688</v>
      </c>
      <c r="OP48" s="133" t="e">
        <f>'4-5_Prison and Probation'!ED47/'4-5_Prison and Probation'!DW47*100</f>
        <v>#VALUE!</v>
      </c>
      <c r="OQ48" s="133">
        <f>'4-5_Prison and Probation'!EE47/'4-5_Prison and Probation'!DX47*100</f>
        <v>5.5555555555555554</v>
      </c>
      <c r="OR48" s="133">
        <f>'4-5_Prison and Probation'!EF47/'4-5_Prison and Probation'!DY47*100</f>
        <v>20.833333333333336</v>
      </c>
      <c r="OS48" s="133">
        <f>'4-5_Prison and Probation'!EG47/'4-5_Prison and Probation'!DZ47*100</f>
        <v>12.5</v>
      </c>
      <c r="OT48" s="133">
        <f>'4-5_Prison and Probation'!EH47/'4-5_Prison and Probation'!EA47*100</f>
        <v>8.3333333333333321</v>
      </c>
      <c r="OU48" s="133">
        <f>'4-5_Prison and Probation'!EI47/'4-5_Prison and Probation'!EB47*100</f>
        <v>9.433962264150944</v>
      </c>
      <c r="OW48" s="133" t="e">
        <f>'4-5_Prison and Probation'!EK47/'4-5_Prison and Probation'!ED47*100</f>
        <v>#VALUE!</v>
      </c>
      <c r="OX48" s="133" t="e">
        <f>'4-5_Prison and Probation'!EL47/'4-5_Prison and Probation'!EE47*100</f>
        <v>#VALUE!</v>
      </c>
      <c r="OY48" s="133">
        <f>'4-5_Prison and Probation'!EM47/'4-5_Prison and Probation'!EF47*100</f>
        <v>20</v>
      </c>
      <c r="OZ48" s="133">
        <f>'4-5_Prison and Probation'!EN47/'4-5_Prison and Probation'!EG47*100</f>
        <v>33.333333333333329</v>
      </c>
      <c r="PA48" s="133">
        <f>'4-5_Prison and Probation'!EO47/'4-5_Prison and Probation'!EH47*100</f>
        <v>100</v>
      </c>
      <c r="PB48" s="133" t="e">
        <f>'4-5_Prison and Probation'!EP47/'4-5_Prison and Probation'!EI47*100</f>
        <v>#VALUE!</v>
      </c>
      <c r="PC48" s="133"/>
      <c r="PF48" s="285">
        <f>'4-5_Prison and Probation'!$AO47/'4-5_Prison and Probation'!LF47</f>
        <v>78.9381443298969</v>
      </c>
      <c r="PG48" s="285">
        <f>'4-5_Prison and Probation'!$AO47/'4-5_Prison and Probation'!LH47</f>
        <v>2.3988095238095237</v>
      </c>
      <c r="PH48" s="285" t="e">
        <f>'4-5_Prison and Probation'!$AO47/'4-5_Prison and Probation'!LK47</f>
        <v>#VALUE!</v>
      </c>
      <c r="PI48" s="285" t="e">
        <f>'4-5_Prison and Probation'!$AO47/'4-5_Prison and Probation'!LM47</f>
        <v>#VALUE!</v>
      </c>
      <c r="PJ48" s="285">
        <f>'4-5_Prison and Probation'!$AO47/'4-5_Prison and Probation'!LO47</f>
        <v>139.21818181818182</v>
      </c>
      <c r="PK48" s="285" t="e">
        <f>'4-5_Prison and Probation'!$AO47/'4-5_Prison and Probation'!LR47</f>
        <v>#VALUE!</v>
      </c>
      <c r="PO48" s="133">
        <f>'4-5_Prison and Probation'!KP47/'4-5_Prison and Probation 100K'!H47*100</f>
        <v>103.78004329565009</v>
      </c>
      <c r="PP48" s="133">
        <f>'4-5_Prison and Probation'!KS47/'4-5_Prison and Probation'!KP47*100</f>
        <v>78.05312889998217</v>
      </c>
      <c r="PQ48" s="133">
        <f>'4-5_Prison and Probation'!LA47/'4-5_Prison and Probation'!KP47*100</f>
        <v>71.367445177393478</v>
      </c>
      <c r="PR48" s="133">
        <f>'4-5_Prison and Probation'!KQ47/'4-5_Prison and Probation 100K'!H47*100</f>
        <v>22.77647232963902</v>
      </c>
      <c r="PS48" s="133">
        <f>'4-5_Prison and Probation'!KT47/'4-5_Prison and Probation'!KQ47*100</f>
        <v>1.1372867587327375</v>
      </c>
      <c r="PT48" s="133">
        <f>'4-5_Prison and Probation'!LB47/'4-5_Prison and Probation'!KQ47*100</f>
        <v>98.862713241267258</v>
      </c>
      <c r="PX48" s="133" t="e">
        <f>'4-5_Prison and Probation'!LG47/'4-5_Prison and Probation'!$KQ47*100</f>
        <v>#VALUE!</v>
      </c>
      <c r="PY48" s="133" t="e">
        <f>'4-5_Prison and Probation'!LI47/'4-5_Prison and Probation'!$KQ47*100</f>
        <v>#VALUE!</v>
      </c>
      <c r="PZ48" s="133">
        <f>'4-5_Prison and Probation'!LL47/'4-5_Prison and Probation'!$KQ47*100</f>
        <v>54.508529650690498</v>
      </c>
      <c r="QA48" s="133" t="e">
        <f>'4-5_Prison and Probation'!LN47/'4-5_Prison and Probation'!$KQ47*100</f>
        <v>#VALUE!</v>
      </c>
      <c r="QB48" s="133">
        <f>'4-5_Prison and Probation'!LP47/'4-5_Prison and Probation'!$KQ47*100</f>
        <v>25.020308692120231</v>
      </c>
      <c r="QC48" s="133" t="e">
        <f>'4-5_Prison and Probation'!LS47/'4-5_Prison and Probation'!$KQ47*100</f>
        <v>#VALUE!</v>
      </c>
    </row>
    <row r="49" spans="2:445">
      <c r="B49" s="295" t="s">
        <v>3327</v>
      </c>
      <c r="C49" s="296">
        <f t="shared" ref="C49:H49" si="23">AVERAGE(C3:C48)</f>
        <v>17769.3665</v>
      </c>
      <c r="D49" s="296">
        <f t="shared" si="23"/>
        <v>17820.919217391303</v>
      </c>
      <c r="E49" s="296">
        <f t="shared" si="23"/>
        <v>17853.492934782611</v>
      </c>
      <c r="F49" s="296">
        <f t="shared" si="23"/>
        <v>17936.878152173907</v>
      </c>
      <c r="G49" s="296">
        <f t="shared" si="23"/>
        <v>17932.104891304345</v>
      </c>
      <c r="H49" s="296">
        <f t="shared" si="23"/>
        <v>17998.025565217387</v>
      </c>
      <c r="J49" s="348">
        <f t="shared" ref="J49:O49" si="24">AVERAGE(J3:J48)</f>
        <v>160.38588559951603</v>
      </c>
      <c r="K49" s="348">
        <f t="shared" si="24"/>
        <v>159.33851749995426</v>
      </c>
      <c r="L49" s="348">
        <f t="shared" si="24"/>
        <v>148.75319059614225</v>
      </c>
      <c r="M49" s="348">
        <f t="shared" si="24"/>
        <v>143.94019941983203</v>
      </c>
      <c r="N49" s="348">
        <f t="shared" si="24"/>
        <v>141.56872137680148</v>
      </c>
      <c r="O49" s="348">
        <f t="shared" si="24"/>
        <v>139.28972220399663</v>
      </c>
      <c r="P49" s="348"/>
      <c r="Q49" s="286"/>
      <c r="R49" s="348">
        <f t="shared" ref="R49:W49" si="25">AVERAGE(R3:R48)</f>
        <v>23.529241180223533</v>
      </c>
      <c r="S49" s="348">
        <f t="shared" si="25"/>
        <v>21.992938108409628</v>
      </c>
      <c r="T49" s="348">
        <f t="shared" si="25"/>
        <v>21.349671382900461</v>
      </c>
      <c r="U49" s="348">
        <f t="shared" si="25"/>
        <v>21.763620608465718</v>
      </c>
      <c r="V49" s="348">
        <f t="shared" si="25"/>
        <v>19.943309863715715</v>
      </c>
      <c r="W49" s="348">
        <f t="shared" si="25"/>
        <v>20.480189489558477</v>
      </c>
      <c r="X49" s="152"/>
      <c r="Y49" s="286"/>
      <c r="Z49" s="296">
        <f t="shared" ref="Z49:AE49" si="26">AVERAGE(Z3:Z48)</f>
        <v>4.9074207897696924</v>
      </c>
      <c r="AA49" s="296">
        <f t="shared" si="26"/>
        <v>4.9907162841833959</v>
      </c>
      <c r="AB49" s="296">
        <f t="shared" si="26"/>
        <v>4.8507874734452106</v>
      </c>
      <c r="AC49" s="296">
        <f t="shared" si="26"/>
        <v>4.8537858589704728</v>
      </c>
      <c r="AD49" s="296">
        <f t="shared" si="26"/>
        <v>5.1056829198180322</v>
      </c>
      <c r="AE49" s="296">
        <f t="shared" si="26"/>
        <v>5.2414301342869152</v>
      </c>
      <c r="AG49" s="286"/>
      <c r="AH49" s="296">
        <f t="shared" ref="AH49:AM49" si="27">AVERAGE(AH3:AH48)</f>
        <v>16.380883954848542</v>
      </c>
      <c r="AI49" s="296">
        <f t="shared" si="27"/>
        <v>16.668272389215296</v>
      </c>
      <c r="AJ49" s="296">
        <f t="shared" si="27"/>
        <v>17.15165099404771</v>
      </c>
      <c r="AK49" s="296">
        <f t="shared" si="27"/>
        <v>16.804875104687042</v>
      </c>
      <c r="AL49" s="296">
        <f t="shared" si="27"/>
        <v>17.103261965509486</v>
      </c>
      <c r="AM49" s="296">
        <f t="shared" si="27"/>
        <v>16.718624224382705</v>
      </c>
      <c r="AO49" s="286"/>
      <c r="AP49" s="348">
        <f t="shared" ref="AP49:AU49" si="28">AVERAGE(AP3:AP48)</f>
        <v>27.245040013877219</v>
      </c>
      <c r="AQ49" s="348">
        <f t="shared" si="28"/>
        <v>31.208399269682314</v>
      </c>
      <c r="AR49" s="348">
        <f t="shared" si="28"/>
        <v>32.748869454431592</v>
      </c>
      <c r="AS49" s="348">
        <f t="shared" si="28"/>
        <v>31.199028269682394</v>
      </c>
      <c r="AT49" s="348">
        <f t="shared" si="28"/>
        <v>31.602692944036374</v>
      </c>
      <c r="AU49" s="348">
        <f t="shared" si="28"/>
        <v>36.913907023972264</v>
      </c>
      <c r="AV49" s="152"/>
      <c r="AW49" s="286"/>
      <c r="AX49" s="296">
        <f t="shared" ref="AX49:BC49" si="29">AVERAGE(AX3:AX48)</f>
        <v>1.0549764830075108</v>
      </c>
      <c r="AY49" s="296">
        <f t="shared" si="29"/>
        <v>1.0221319118593566</v>
      </c>
      <c r="AZ49" s="296">
        <f t="shared" si="29"/>
        <v>0.92722980636415597</v>
      </c>
      <c r="BA49" s="296">
        <f t="shared" si="29"/>
        <v>0.97750114839923885</v>
      </c>
      <c r="BB49" s="296">
        <f t="shared" si="29"/>
        <v>1.0470428863225005</v>
      </c>
      <c r="BC49" s="296">
        <f t="shared" si="29"/>
        <v>0.95673120869334016</v>
      </c>
      <c r="BE49" s="286"/>
      <c r="BF49" s="348">
        <f t="shared" ref="BF49:BK49" si="30">AVERAGE(BF3:BF48)</f>
        <v>245.57224913811544</v>
      </c>
      <c r="BG49" s="348">
        <f t="shared" si="30"/>
        <v>250.43698688918226</v>
      </c>
      <c r="BH49" s="348">
        <f t="shared" si="30"/>
        <v>225.21022209308236</v>
      </c>
      <c r="BI49" s="348">
        <f t="shared" si="30"/>
        <v>219.53576051313303</v>
      </c>
      <c r="BJ49" s="348">
        <f t="shared" si="30"/>
        <v>213.87806049451569</v>
      </c>
      <c r="BK49" s="348">
        <f t="shared" si="30"/>
        <v>184.47903821858796</v>
      </c>
      <c r="BL49" s="152"/>
      <c r="BM49" s="286"/>
      <c r="BN49" s="348">
        <f t="shared" ref="BN49:BS49" si="31">AVERAGE(BN3:BN48)</f>
        <v>45.97810156850624</v>
      </c>
      <c r="BO49" s="348">
        <f t="shared" si="31"/>
        <v>46.499070639266371</v>
      </c>
      <c r="BP49" s="348">
        <f t="shared" si="31"/>
        <v>47.031512660921123</v>
      </c>
      <c r="BQ49" s="348">
        <f t="shared" si="31"/>
        <v>45.845172163835691</v>
      </c>
      <c r="BR49" s="348">
        <f t="shared" si="31"/>
        <v>47.131036604914421</v>
      </c>
      <c r="BS49" s="348">
        <f t="shared" si="31"/>
        <v>44.629382850365708</v>
      </c>
      <c r="BT49" s="152"/>
      <c r="BU49" s="286"/>
      <c r="BV49" s="296" t="e">
        <f t="shared" ref="BV49:CA49" si="32">AVERAGE(BV3:BV48)</f>
        <v>#VALUE!</v>
      </c>
      <c r="BW49" s="296" t="e">
        <f t="shared" si="32"/>
        <v>#VALUE!</v>
      </c>
      <c r="BX49" s="296" t="e">
        <f t="shared" si="32"/>
        <v>#VALUE!</v>
      </c>
      <c r="BY49" s="296" t="e">
        <f t="shared" si="32"/>
        <v>#VALUE!</v>
      </c>
      <c r="BZ49" s="296" t="e">
        <f t="shared" si="32"/>
        <v>#VALUE!</v>
      </c>
      <c r="CA49" s="296" t="e">
        <f t="shared" si="32"/>
        <v>#VALUE!</v>
      </c>
      <c r="CB49" s="152"/>
      <c r="CC49" s="286"/>
      <c r="CD49" s="296" t="e">
        <f t="shared" ref="CD49:CI49" si="33">AVERAGE(CD3:CD48)</f>
        <v>#VALUE!</v>
      </c>
      <c r="CE49" s="296" t="e">
        <f t="shared" si="33"/>
        <v>#VALUE!</v>
      </c>
      <c r="CF49" s="296" t="e">
        <f t="shared" si="33"/>
        <v>#VALUE!</v>
      </c>
      <c r="CG49" s="296" t="e">
        <f t="shared" si="33"/>
        <v>#VALUE!</v>
      </c>
      <c r="CH49" s="296" t="e">
        <f t="shared" si="33"/>
        <v>#VALUE!</v>
      </c>
      <c r="CI49" s="296" t="e">
        <f t="shared" si="33"/>
        <v>#VALUE!</v>
      </c>
      <c r="CK49" s="286"/>
      <c r="CL49" s="296" t="e">
        <f t="shared" ref="CL49:CQ49" si="34">AVERAGE(CL3:CL48)</f>
        <v>#VALUE!</v>
      </c>
      <c r="CM49" s="296" t="e">
        <f t="shared" si="34"/>
        <v>#VALUE!</v>
      </c>
      <c r="CN49" s="296" t="e">
        <f t="shared" si="34"/>
        <v>#VALUE!</v>
      </c>
      <c r="CO49" s="296" t="e">
        <f t="shared" si="34"/>
        <v>#VALUE!</v>
      </c>
      <c r="CP49" s="296" t="e">
        <f t="shared" si="34"/>
        <v>#VALUE!</v>
      </c>
      <c r="CQ49" s="296" t="e">
        <f t="shared" si="34"/>
        <v>#VALUE!</v>
      </c>
      <c r="CS49" s="286"/>
      <c r="CT49" s="296" t="e">
        <f t="shared" ref="CT49:CY49" si="35">AVERAGE(CT3:CT48)</f>
        <v>#VALUE!</v>
      </c>
      <c r="CU49" s="296" t="e">
        <f t="shared" si="35"/>
        <v>#VALUE!</v>
      </c>
      <c r="CV49" s="296" t="e">
        <f t="shared" si="35"/>
        <v>#VALUE!</v>
      </c>
      <c r="CW49" s="296" t="e">
        <f t="shared" si="35"/>
        <v>#VALUE!</v>
      </c>
      <c r="CX49" s="296" t="e">
        <f t="shared" si="35"/>
        <v>#VALUE!</v>
      </c>
      <c r="CY49" s="296" t="e">
        <f t="shared" si="35"/>
        <v>#VALUE!</v>
      </c>
      <c r="DA49" s="286"/>
      <c r="DB49" s="296" t="e">
        <f t="shared" ref="DB49:DG49" si="36">AVERAGE(DB3:DB48)</f>
        <v>#VALUE!</v>
      </c>
      <c r="DC49" s="296" t="e">
        <f t="shared" si="36"/>
        <v>#VALUE!</v>
      </c>
      <c r="DD49" s="296" t="e">
        <f t="shared" si="36"/>
        <v>#VALUE!</v>
      </c>
      <c r="DE49" s="296" t="e">
        <f t="shared" si="36"/>
        <v>#VALUE!</v>
      </c>
      <c r="DF49" s="296" t="e">
        <f t="shared" si="36"/>
        <v>#VALUE!</v>
      </c>
      <c r="DG49" s="296" t="e">
        <f t="shared" si="36"/>
        <v>#VALUE!</v>
      </c>
      <c r="DI49" s="286"/>
      <c r="DJ49" s="296" t="e">
        <f t="shared" ref="DJ49:DO49" si="37">AVERAGE(DJ3:DJ48)</f>
        <v>#VALUE!</v>
      </c>
      <c r="DK49" s="296" t="e">
        <f t="shared" si="37"/>
        <v>#VALUE!</v>
      </c>
      <c r="DL49" s="296" t="e">
        <f t="shared" si="37"/>
        <v>#VALUE!</v>
      </c>
      <c r="DM49" s="296" t="e">
        <f t="shared" si="37"/>
        <v>#VALUE!</v>
      </c>
      <c r="DN49" s="296" t="e">
        <f t="shared" si="37"/>
        <v>#VALUE!</v>
      </c>
      <c r="DO49" s="296" t="e">
        <f t="shared" si="37"/>
        <v>#VALUE!</v>
      </c>
      <c r="DQ49" s="286"/>
      <c r="DR49" s="296" t="e">
        <f t="shared" ref="DR49:DW49" si="38">AVERAGE(DR3:DR48)</f>
        <v>#DIV/0!</v>
      </c>
      <c r="DS49" s="296" t="e">
        <f t="shared" si="38"/>
        <v>#DIV/0!</v>
      </c>
      <c r="DT49" s="296" t="e">
        <f t="shared" si="38"/>
        <v>#VALUE!</v>
      </c>
      <c r="DU49" s="296" t="e">
        <f t="shared" si="38"/>
        <v>#VALUE!</v>
      </c>
      <c r="DV49" s="296" t="e">
        <f t="shared" si="38"/>
        <v>#VALUE!</v>
      </c>
      <c r="DW49" s="296" t="e">
        <f t="shared" si="38"/>
        <v>#VALUE!</v>
      </c>
      <c r="DY49" s="286"/>
      <c r="DZ49" s="296" t="e">
        <f t="shared" ref="DZ49:EE49" si="39">AVERAGE(DZ3:DZ48)</f>
        <v>#VALUE!</v>
      </c>
      <c r="EA49" s="296" t="e">
        <f t="shared" si="39"/>
        <v>#DIV/0!</v>
      </c>
      <c r="EB49" s="296" t="e">
        <f t="shared" si="39"/>
        <v>#VALUE!</v>
      </c>
      <c r="EC49" s="296" t="e">
        <f t="shared" si="39"/>
        <v>#VALUE!</v>
      </c>
      <c r="ED49" s="296" t="e">
        <f t="shared" si="39"/>
        <v>#VALUE!</v>
      </c>
      <c r="EE49" s="296" t="e">
        <f t="shared" si="39"/>
        <v>#VALUE!</v>
      </c>
      <c r="EG49" s="286"/>
      <c r="EH49" s="296" t="e">
        <f t="shared" ref="EH49:EM49" si="40">AVERAGE(EH3:EH48)</f>
        <v>#VALUE!</v>
      </c>
      <c r="EI49" s="296" t="e">
        <f t="shared" si="40"/>
        <v>#VALUE!</v>
      </c>
      <c r="EJ49" s="296" t="e">
        <f t="shared" si="40"/>
        <v>#VALUE!</v>
      </c>
      <c r="EK49" s="296" t="e">
        <f t="shared" si="40"/>
        <v>#VALUE!</v>
      </c>
      <c r="EL49" s="296" t="e">
        <f t="shared" si="40"/>
        <v>#VALUE!</v>
      </c>
      <c r="EM49" s="296" t="e">
        <f t="shared" si="40"/>
        <v>#VALUE!</v>
      </c>
      <c r="EO49" s="286"/>
      <c r="EP49" s="296" t="e">
        <f t="shared" ref="EP49:EU49" si="41">AVERAGE(EP3:EP48)</f>
        <v>#VALUE!</v>
      </c>
      <c r="EQ49" s="296" t="e">
        <f t="shared" si="41"/>
        <v>#VALUE!</v>
      </c>
      <c r="ER49" s="296" t="e">
        <f t="shared" si="41"/>
        <v>#VALUE!</v>
      </c>
      <c r="ES49" s="296" t="e">
        <f t="shared" si="41"/>
        <v>#VALUE!</v>
      </c>
      <c r="ET49" s="296" t="e">
        <f t="shared" si="41"/>
        <v>#VALUE!</v>
      </c>
      <c r="EU49" s="296" t="e">
        <f t="shared" si="41"/>
        <v>#VALUE!</v>
      </c>
      <c r="EW49" s="286"/>
      <c r="EX49" s="296" t="e">
        <f t="shared" ref="EX49:FC49" si="42">AVERAGE(EX3:EX48)</f>
        <v>#VALUE!</v>
      </c>
      <c r="EY49" s="296" t="e">
        <f t="shared" si="42"/>
        <v>#VALUE!</v>
      </c>
      <c r="EZ49" s="296" t="e">
        <f t="shared" si="42"/>
        <v>#VALUE!</v>
      </c>
      <c r="FA49" s="296" t="e">
        <f t="shared" si="42"/>
        <v>#VALUE!</v>
      </c>
      <c r="FB49" s="296" t="e">
        <f t="shared" si="42"/>
        <v>#VALUE!</v>
      </c>
      <c r="FC49" s="296" t="e">
        <f t="shared" si="42"/>
        <v>#VALUE!</v>
      </c>
      <c r="FE49" s="286"/>
      <c r="FF49" s="296" t="e">
        <f t="shared" ref="FF49:FK49" si="43">AVERAGE(FF3:FF48)</f>
        <v>#VALUE!</v>
      </c>
      <c r="FG49" s="296" t="e">
        <f t="shared" si="43"/>
        <v>#VALUE!</v>
      </c>
      <c r="FH49" s="296" t="e">
        <f t="shared" si="43"/>
        <v>#VALUE!</v>
      </c>
      <c r="FI49" s="296" t="e">
        <f t="shared" si="43"/>
        <v>#VALUE!</v>
      </c>
      <c r="FJ49" s="296" t="e">
        <f t="shared" si="43"/>
        <v>#VALUE!</v>
      </c>
      <c r="FK49" s="296" t="e">
        <f t="shared" si="43"/>
        <v>#VALUE!</v>
      </c>
      <c r="FM49" s="286"/>
      <c r="FN49" s="296" t="e">
        <f t="shared" ref="FN49:FS49" si="44">AVERAGE(FN3:FN48)</f>
        <v>#VALUE!</v>
      </c>
      <c r="FO49" s="296" t="e">
        <f t="shared" si="44"/>
        <v>#VALUE!</v>
      </c>
      <c r="FP49" s="296" t="e">
        <f t="shared" si="44"/>
        <v>#VALUE!</v>
      </c>
      <c r="FQ49" s="296" t="e">
        <f t="shared" si="44"/>
        <v>#VALUE!</v>
      </c>
      <c r="FR49" s="296" t="e">
        <f t="shared" si="44"/>
        <v>#VALUE!</v>
      </c>
      <c r="FS49" s="296" t="e">
        <f t="shared" si="44"/>
        <v>#VALUE!</v>
      </c>
      <c r="FU49" s="286"/>
      <c r="FV49" s="296" t="e">
        <f t="shared" ref="FV49:GA49" si="45">AVERAGE(FV3:FV48)</f>
        <v>#VALUE!</v>
      </c>
      <c r="FW49" s="296" t="e">
        <f t="shared" si="45"/>
        <v>#VALUE!</v>
      </c>
      <c r="FX49" s="296" t="e">
        <f t="shared" si="45"/>
        <v>#VALUE!</v>
      </c>
      <c r="FY49" s="296" t="e">
        <f t="shared" si="45"/>
        <v>#VALUE!</v>
      </c>
      <c r="FZ49" s="296" t="e">
        <f t="shared" si="45"/>
        <v>#VALUE!</v>
      </c>
      <c r="GA49" s="296" t="e">
        <f t="shared" si="45"/>
        <v>#VALUE!</v>
      </c>
      <c r="GC49" s="286"/>
      <c r="GE49" s="296" t="e">
        <f>AVERAGE(GE3:GE48)</f>
        <v>#VALUE!</v>
      </c>
      <c r="GF49" s="296" t="e">
        <f>AVERAGE(GF3:GF48)</f>
        <v>#VALUE!</v>
      </c>
      <c r="GG49" s="296" t="e">
        <f>AVERAGE(GG3:GG48)</f>
        <v>#VALUE!</v>
      </c>
      <c r="GH49" s="296" t="e">
        <f>AVERAGE(GH3:GH48)</f>
        <v>#VALUE!</v>
      </c>
      <c r="GI49" s="296" t="e">
        <f>AVERAGE(GI3:GI48)</f>
        <v>#VALUE!</v>
      </c>
      <c r="GJ49" s="286"/>
      <c r="GK49" s="296" t="e">
        <f>AVERAGE(GK3:GK48)</f>
        <v>#VALUE!</v>
      </c>
      <c r="GL49" s="296" t="e">
        <f>AVERAGE(GL3:GL48)</f>
        <v>#VALUE!</v>
      </c>
      <c r="GM49" s="296" t="e">
        <f>AVERAGE(GM3:GM48)</f>
        <v>#VALUE!</v>
      </c>
      <c r="GN49" s="296" t="e">
        <f>AVERAGE(GN3:GN48)</f>
        <v>#VALUE!</v>
      </c>
      <c r="GO49" s="296" t="e">
        <f>AVERAGE(GO3:GO48)</f>
        <v>#VALUE!</v>
      </c>
      <c r="GP49" s="286"/>
      <c r="GQ49" s="296" t="e">
        <f>AVERAGE(GQ3:GQ48)</f>
        <v>#VALUE!</v>
      </c>
      <c r="GR49" s="296" t="e">
        <f>AVERAGE(GR3:GR48)</f>
        <v>#VALUE!</v>
      </c>
      <c r="GS49" s="296" t="e">
        <f>AVERAGE(GS3:GS48)</f>
        <v>#VALUE!</v>
      </c>
      <c r="GT49" s="296" t="e">
        <f>AVERAGE(GT3:GT48)</f>
        <v>#VALUE!</v>
      </c>
      <c r="GU49" s="296" t="e">
        <f>AVERAGE(GU3:GU48)</f>
        <v>#VALUE!</v>
      </c>
      <c r="GV49" s="286"/>
      <c r="GW49" s="296" t="e">
        <f>AVERAGE(GW3:GW48)</f>
        <v>#VALUE!</v>
      </c>
      <c r="GX49" s="296" t="e">
        <f>AVERAGE(GX3:GX48)</f>
        <v>#VALUE!</v>
      </c>
      <c r="GY49" s="296" t="e">
        <f>AVERAGE(GY3:GY48)</f>
        <v>#VALUE!</v>
      </c>
      <c r="GZ49" s="296" t="e">
        <f>AVERAGE(GZ3:GZ48)</f>
        <v>#VALUE!</v>
      </c>
      <c r="HA49" s="296" t="e">
        <f>AVERAGE(HA3:HA48)</f>
        <v>#VALUE!</v>
      </c>
      <c r="HB49" s="286"/>
      <c r="HC49" s="296" t="e">
        <f>AVERAGE(HC3:HC48)</f>
        <v>#VALUE!</v>
      </c>
      <c r="HD49" s="296" t="e">
        <f>AVERAGE(HD3:HD48)</f>
        <v>#VALUE!</v>
      </c>
      <c r="HE49" s="296" t="e">
        <f>AVERAGE(HE3:HE48)</f>
        <v>#VALUE!</v>
      </c>
      <c r="HF49" s="296" t="e">
        <f>AVERAGE(HF3:HF48)</f>
        <v>#VALUE!</v>
      </c>
      <c r="HG49" s="296" t="e">
        <f>AVERAGE(HG3:HG48)</f>
        <v>#VALUE!</v>
      </c>
      <c r="HH49" s="286"/>
      <c r="HI49" s="296" t="e">
        <f>AVERAGE(HI3:HI48)</f>
        <v>#VALUE!</v>
      </c>
      <c r="HJ49" s="296" t="e">
        <f>AVERAGE(HJ3:HJ48)</f>
        <v>#VALUE!</v>
      </c>
      <c r="HK49" s="296" t="e">
        <f>AVERAGE(HK3:HK48)</f>
        <v>#VALUE!</v>
      </c>
      <c r="HL49" s="296" t="e">
        <f>AVERAGE(HL3:HL48)</f>
        <v>#VALUE!</v>
      </c>
      <c r="HM49" s="296" t="e">
        <f>AVERAGE(HM3:HM48)</f>
        <v>#VALUE!</v>
      </c>
      <c r="HN49" s="286"/>
      <c r="HO49" s="296" t="e">
        <f>AVERAGE(HO3:HO48)</f>
        <v>#VALUE!</v>
      </c>
      <c r="HP49" s="296" t="e">
        <f>AVERAGE(HP3:HP48)</f>
        <v>#VALUE!</v>
      </c>
      <c r="HQ49" s="296" t="e">
        <f>AVERAGE(HQ3:HQ48)</f>
        <v>#VALUE!</v>
      </c>
      <c r="HR49" s="296" t="e">
        <f>AVERAGE(HR3:HR48)</f>
        <v>#VALUE!</v>
      </c>
      <c r="HS49" s="296" t="e">
        <f>AVERAGE(HS3:HS48)</f>
        <v>#VALUE!</v>
      </c>
      <c r="HT49" s="286"/>
      <c r="HU49" s="296" t="e">
        <f>AVERAGE(HU3:HU48)</f>
        <v>#VALUE!</v>
      </c>
      <c r="HV49" s="296" t="e">
        <f>AVERAGE(HV3:HV48)</f>
        <v>#VALUE!</v>
      </c>
      <c r="HW49" s="296" t="e">
        <f>AVERAGE(HW3:HW48)</f>
        <v>#VALUE!</v>
      </c>
      <c r="HX49" s="296" t="e">
        <f>AVERAGE(HX3:HX48)</f>
        <v>#VALUE!</v>
      </c>
      <c r="HY49" s="296" t="e">
        <f>AVERAGE(HY3:HY48)</f>
        <v>#VALUE!</v>
      </c>
      <c r="HZ49" s="286"/>
      <c r="IA49" s="296" t="e">
        <f>AVERAGE(IA3:IA48)</f>
        <v>#VALUE!</v>
      </c>
      <c r="IB49" s="296" t="e">
        <f>AVERAGE(IB3:IB48)</f>
        <v>#VALUE!</v>
      </c>
      <c r="IC49" s="296" t="e">
        <f>AVERAGE(IC3:IC48)</f>
        <v>#VALUE!</v>
      </c>
      <c r="ID49" s="296" t="e">
        <f>AVERAGE(ID3:ID48)</f>
        <v>#VALUE!</v>
      </c>
      <c r="IE49" s="296" t="e">
        <f>AVERAGE(IE3:IE48)</f>
        <v>#VALUE!</v>
      </c>
      <c r="IF49" s="286"/>
      <c r="IG49" s="296" t="e">
        <f>AVERAGE(IG3:IG48)</f>
        <v>#VALUE!</v>
      </c>
      <c r="IH49" s="296" t="e">
        <f>AVERAGE(IH3:IH48)</f>
        <v>#VALUE!</v>
      </c>
      <c r="II49" s="296" t="e">
        <f>AVERAGE(II3:II48)</f>
        <v>#VALUE!</v>
      </c>
      <c r="IJ49" s="296" t="e">
        <f>AVERAGE(IJ3:IJ48)</f>
        <v>#VALUE!</v>
      </c>
      <c r="IK49" s="296" t="e">
        <f>AVERAGE(IK3:IK48)</f>
        <v>#VALUE!</v>
      </c>
      <c r="IL49" s="286"/>
      <c r="IM49" s="296" t="e">
        <f>AVERAGE(IM3:IM48)</f>
        <v>#VALUE!</v>
      </c>
      <c r="IN49" s="296" t="e">
        <f>AVERAGE(IN3:IN48)</f>
        <v>#VALUE!</v>
      </c>
      <c r="IO49" s="296" t="e">
        <f>AVERAGE(IO3:IO48)</f>
        <v>#VALUE!</v>
      </c>
      <c r="IP49" s="296" t="e">
        <f>AVERAGE(IP3:IP48)</f>
        <v>#VALUE!</v>
      </c>
      <c r="IQ49" s="296" t="e">
        <f>AVERAGE(IQ3:IQ48)</f>
        <v>#VALUE!</v>
      </c>
      <c r="IR49" s="286"/>
      <c r="IS49" s="296" t="e">
        <f>AVERAGE(IS3:IS48)</f>
        <v>#VALUE!</v>
      </c>
      <c r="IT49" s="296" t="e">
        <f>AVERAGE(IT3:IT48)</f>
        <v>#VALUE!</v>
      </c>
      <c r="IU49" s="296" t="e">
        <f>AVERAGE(IU3:IU48)</f>
        <v>#VALUE!</v>
      </c>
      <c r="IV49" s="296" t="e">
        <f>AVERAGE(IV3:IV48)</f>
        <v>#VALUE!</v>
      </c>
      <c r="IW49" s="296" t="e">
        <f>AVERAGE(IW3:IW48)</f>
        <v>#VALUE!</v>
      </c>
      <c r="IY49" s="296" t="e">
        <f>AVERAGE(IY3:IY48)</f>
        <v>#VALUE!</v>
      </c>
      <c r="IZ49" s="296" t="e">
        <f>AVERAGE(IZ3:IZ48)</f>
        <v>#VALUE!</v>
      </c>
      <c r="JA49" s="348" t="e">
        <f>AVERAGE(JA3:JA48)</f>
        <v>#VALUE!</v>
      </c>
      <c r="JB49" s="348" t="e">
        <f>AVERAGE(JB3:JB48)</f>
        <v>#VALUE!</v>
      </c>
      <c r="JC49" s="286"/>
      <c r="JD49" s="296" t="e">
        <f t="shared" ref="JD49:JM49" si="46">AVERAGE(JD3:JD48)</f>
        <v>#VALUE!</v>
      </c>
      <c r="JE49" s="296" t="e">
        <f t="shared" si="46"/>
        <v>#VALUE!</v>
      </c>
      <c r="JF49" s="296" t="e">
        <f t="shared" si="46"/>
        <v>#VALUE!</v>
      </c>
      <c r="JG49" s="296" t="e">
        <f t="shared" si="46"/>
        <v>#VALUE!</v>
      </c>
      <c r="JH49" s="296" t="e">
        <f t="shared" si="46"/>
        <v>#VALUE!</v>
      </c>
      <c r="JI49" s="296" t="e">
        <f t="shared" si="46"/>
        <v>#VALUE!</v>
      </c>
      <c r="JJ49" s="296" t="e">
        <f t="shared" si="46"/>
        <v>#VALUE!</v>
      </c>
      <c r="JK49" s="296" t="e">
        <f t="shared" si="46"/>
        <v>#VALUE!</v>
      </c>
      <c r="JL49" s="296" t="e">
        <f t="shared" si="46"/>
        <v>#VALUE!</v>
      </c>
      <c r="JM49" s="296" t="e">
        <f t="shared" si="46"/>
        <v>#VALUE!</v>
      </c>
      <c r="JN49" s="286"/>
      <c r="JO49" s="296" t="e">
        <f t="shared" ref="JO49:JT49" si="47">AVERAGE(JO3:JO48)</f>
        <v>#VALUE!</v>
      </c>
      <c r="JP49" s="296" t="e">
        <f t="shared" si="47"/>
        <v>#VALUE!</v>
      </c>
      <c r="JQ49" s="296" t="e">
        <f t="shared" si="47"/>
        <v>#VALUE!</v>
      </c>
      <c r="JR49" s="296" t="e">
        <f t="shared" si="47"/>
        <v>#VALUE!</v>
      </c>
      <c r="JS49" s="296" t="e">
        <f t="shared" si="47"/>
        <v>#VALUE!</v>
      </c>
      <c r="JT49" s="296" t="e">
        <f t="shared" si="47"/>
        <v>#VALUE!</v>
      </c>
      <c r="JU49" s="286"/>
      <c r="JV49" s="296" t="e">
        <f t="shared" ref="JV49:KA49" si="48">AVERAGE(JV3:JV48)</f>
        <v>#VALUE!</v>
      </c>
      <c r="JW49" s="296" t="e">
        <f t="shared" si="48"/>
        <v>#VALUE!</v>
      </c>
      <c r="JX49" s="296" t="e">
        <f t="shared" si="48"/>
        <v>#VALUE!</v>
      </c>
      <c r="JY49" s="296" t="e">
        <f t="shared" si="48"/>
        <v>#VALUE!</v>
      </c>
      <c r="JZ49" s="296" t="e">
        <f t="shared" si="48"/>
        <v>#VALUE!</v>
      </c>
      <c r="KA49" s="296" t="e">
        <f t="shared" si="48"/>
        <v>#VALUE!</v>
      </c>
      <c r="KB49" s="286"/>
      <c r="KC49" s="296" t="e">
        <f>AVERAGE(KC3:KC48)</f>
        <v>#VALUE!</v>
      </c>
      <c r="KD49" s="296" t="e">
        <f>AVERAGE(KD3:KD48)</f>
        <v>#VALUE!</v>
      </c>
      <c r="KE49" s="296" t="e">
        <f>AVERAGE(KE3:KE48)</f>
        <v>#VALUE!</v>
      </c>
      <c r="KF49" s="296" t="e">
        <f>AVERAGE(KF3:KF48)</f>
        <v>#VALUE!</v>
      </c>
      <c r="KG49" s="286"/>
      <c r="KH49" s="296" t="e">
        <f>AVERAGE(KH3:KH48)</f>
        <v>#VALUE!</v>
      </c>
      <c r="KI49" s="296" t="e">
        <f>AVERAGE(KI3:KI48)</f>
        <v>#VALUE!</v>
      </c>
      <c r="KJ49" s="296" t="e">
        <f>AVERAGE(KJ3:KJ48)</f>
        <v>#VALUE!</v>
      </c>
      <c r="KK49" s="296" t="e">
        <f>AVERAGE(KK3:KK48)</f>
        <v>#VALUE!</v>
      </c>
      <c r="KL49" s="296" t="e">
        <f>AVERAGE(KL3:KL48)</f>
        <v>#VALUE!</v>
      </c>
      <c r="KM49" s="286"/>
      <c r="KN49" s="296" t="e">
        <f>AVERAGE(KN3:KN48)</f>
        <v>#VALUE!</v>
      </c>
      <c r="KO49" s="296" t="e">
        <f>AVERAGE(KO3:KO48)</f>
        <v>#VALUE!</v>
      </c>
      <c r="KP49" s="296" t="e">
        <f>AVERAGE(KP3:KP48)</f>
        <v>#VALUE!</v>
      </c>
      <c r="KQ49" s="296" t="e">
        <f>AVERAGE(KQ3:KQ48)</f>
        <v>#VALUE!</v>
      </c>
      <c r="KR49" s="296" t="e">
        <f>AVERAGE(KR3:KR48)</f>
        <v>#VALUE!</v>
      </c>
      <c r="KS49" s="286"/>
      <c r="KT49" s="296" t="e">
        <f t="shared" ref="KT49:KZ49" si="49">AVERAGE(KT3:KT48)</f>
        <v>#VALUE!</v>
      </c>
      <c r="KU49" s="296" t="e">
        <f t="shared" si="49"/>
        <v>#VALUE!</v>
      </c>
      <c r="KV49" s="296" t="e">
        <f t="shared" si="49"/>
        <v>#VALUE!</v>
      </c>
      <c r="KW49" s="296" t="e">
        <f t="shared" si="49"/>
        <v>#VALUE!</v>
      </c>
      <c r="KX49" s="296" t="e">
        <f t="shared" si="49"/>
        <v>#VALUE!</v>
      </c>
      <c r="KY49" s="296" t="e">
        <f t="shared" si="49"/>
        <v>#VALUE!</v>
      </c>
      <c r="KZ49" s="296" t="e">
        <f t="shared" si="49"/>
        <v>#VALUE!</v>
      </c>
      <c r="LA49" s="286"/>
      <c r="LB49" s="296" t="e">
        <f>AVERAGE(LB3:LB48)</f>
        <v>#VALUE!</v>
      </c>
      <c r="LC49" s="296" t="e">
        <f>AVERAGE(LC3:LC48)</f>
        <v>#VALUE!</v>
      </c>
      <c r="LD49" s="286"/>
      <c r="LE49" s="296" t="e">
        <f t="shared" ref="LE49:LJ49" si="50">AVERAGE(LE3:LE48)</f>
        <v>#VALUE!</v>
      </c>
      <c r="LF49" s="296" t="e">
        <f t="shared" si="50"/>
        <v>#VALUE!</v>
      </c>
      <c r="LG49" s="296" t="e">
        <f t="shared" si="50"/>
        <v>#VALUE!</v>
      </c>
      <c r="LH49" s="296" t="e">
        <f t="shared" si="50"/>
        <v>#VALUE!</v>
      </c>
      <c r="LI49" s="296" t="e">
        <f t="shared" si="50"/>
        <v>#VALUE!</v>
      </c>
      <c r="LJ49" s="296" t="e">
        <f t="shared" si="50"/>
        <v>#VALUE!</v>
      </c>
      <c r="LK49" s="286"/>
      <c r="LL49" s="296" t="e">
        <f t="shared" ref="LL49:LQ49" si="51">AVERAGE(LL3:LL48)</f>
        <v>#VALUE!</v>
      </c>
      <c r="LM49" s="296" t="e">
        <f t="shared" si="51"/>
        <v>#VALUE!</v>
      </c>
      <c r="LN49" s="296" t="e">
        <f t="shared" si="51"/>
        <v>#VALUE!</v>
      </c>
      <c r="LO49" s="296" t="e">
        <f t="shared" si="51"/>
        <v>#VALUE!</v>
      </c>
      <c r="LP49" s="296" t="e">
        <f t="shared" si="51"/>
        <v>#VALUE!</v>
      </c>
      <c r="LQ49" s="296" t="e">
        <f t="shared" si="51"/>
        <v>#VALUE!</v>
      </c>
      <c r="LR49" s="286"/>
      <c r="LS49" s="296" t="e">
        <f t="shared" ref="LS49:LX49" si="52">AVERAGE(LS3:LS48)</f>
        <v>#VALUE!</v>
      </c>
      <c r="LT49" s="296" t="e">
        <f t="shared" si="52"/>
        <v>#VALUE!</v>
      </c>
      <c r="LU49" s="296" t="e">
        <f t="shared" si="52"/>
        <v>#VALUE!</v>
      </c>
      <c r="LV49" s="296" t="e">
        <f t="shared" si="52"/>
        <v>#VALUE!</v>
      </c>
      <c r="LW49" s="296" t="e">
        <f t="shared" si="52"/>
        <v>#VALUE!</v>
      </c>
      <c r="LX49" s="296" t="e">
        <f t="shared" si="52"/>
        <v>#VALUE!</v>
      </c>
      <c r="LY49" s="286"/>
      <c r="LZ49" s="296" t="e">
        <f t="shared" ref="LZ49:ME49" si="53">AVERAGE(LZ3:LZ48)</f>
        <v>#VALUE!</v>
      </c>
      <c r="MA49" s="296" t="e">
        <f t="shared" si="53"/>
        <v>#VALUE!</v>
      </c>
      <c r="MB49" s="296" t="e">
        <f t="shared" si="53"/>
        <v>#VALUE!</v>
      </c>
      <c r="MC49" s="296" t="e">
        <f t="shared" si="53"/>
        <v>#VALUE!</v>
      </c>
      <c r="MD49" s="296" t="e">
        <f t="shared" si="53"/>
        <v>#VALUE!</v>
      </c>
      <c r="ME49" s="296" t="e">
        <f t="shared" si="53"/>
        <v>#VALUE!</v>
      </c>
      <c r="MF49" s="286"/>
      <c r="MG49" s="296" t="e">
        <f t="shared" ref="MG49:MM49" si="54">AVERAGE(MG3:MG48)</f>
        <v>#VALUE!</v>
      </c>
      <c r="MH49" s="296" t="e">
        <f t="shared" si="54"/>
        <v>#VALUE!</v>
      </c>
      <c r="MI49" s="296" t="e">
        <f t="shared" si="54"/>
        <v>#VALUE!</v>
      </c>
      <c r="MJ49" s="296" t="e">
        <f t="shared" si="54"/>
        <v>#VALUE!</v>
      </c>
      <c r="MK49" s="296" t="e">
        <f t="shared" si="54"/>
        <v>#VALUE!</v>
      </c>
      <c r="ML49" s="296" t="e">
        <f t="shared" si="54"/>
        <v>#VALUE!</v>
      </c>
      <c r="MM49" s="296" t="e">
        <f t="shared" si="54"/>
        <v>#VALUE!</v>
      </c>
      <c r="MN49" s="286"/>
      <c r="MO49" s="296" t="e">
        <f>AVERAGE(MO3:MO48)</f>
        <v>#VALUE!</v>
      </c>
      <c r="MP49" s="286"/>
      <c r="MQ49" s="296" t="e">
        <f>AVERAGE(MQ3:MQ48)</f>
        <v>#VALUE!</v>
      </c>
      <c r="MR49" s="296" t="e">
        <f>AVERAGE(MR3:MR48)</f>
        <v>#VALUE!</v>
      </c>
      <c r="MS49" s="296" t="e">
        <f>AVERAGE(MS3:MS48)</f>
        <v>#VALUE!</v>
      </c>
      <c r="MT49" s="296" t="e">
        <f>AVERAGE(MT3:MT48)</f>
        <v>#VALUE!</v>
      </c>
      <c r="MU49" s="286"/>
      <c r="MV49" s="296" t="e">
        <f>AVERAGE(MV3:MV48)</f>
        <v>#VALUE!</v>
      </c>
      <c r="MW49" s="296" t="e">
        <f>AVERAGE(MW3:MW48)</f>
        <v>#VALUE!</v>
      </c>
      <c r="MX49" s="296" t="e">
        <f>AVERAGE(MX3:MX48)</f>
        <v>#VALUE!</v>
      </c>
      <c r="MY49" s="296" t="e">
        <f>AVERAGE(MY3:MY48)</f>
        <v>#VALUE!</v>
      </c>
      <c r="MZ49" s="286"/>
      <c r="NA49" s="296" t="e">
        <f>AVERAGE(NA3:NA48)</f>
        <v>#VALUE!</v>
      </c>
      <c r="NB49" s="296" t="e">
        <f>AVERAGE(NB3:NB48)</f>
        <v>#VALUE!</v>
      </c>
      <c r="NC49" s="296" t="e">
        <f>AVERAGE(NC3:NC48)</f>
        <v>#VALUE!</v>
      </c>
      <c r="ND49" s="296" t="e">
        <f>AVERAGE(ND3:ND48)</f>
        <v>#VALUE!</v>
      </c>
      <c r="NG49" s="296" t="e">
        <f t="shared" ref="NG49:NR49" si="55">AVERAGE(NG3:NG48)</f>
        <v>#VALUE!</v>
      </c>
      <c r="NH49" s="296" t="e">
        <f t="shared" si="55"/>
        <v>#VALUE!</v>
      </c>
      <c r="NI49" s="296" t="e">
        <f t="shared" si="55"/>
        <v>#VALUE!</v>
      </c>
      <c r="NJ49" s="296" t="e">
        <f t="shared" si="55"/>
        <v>#VALUE!</v>
      </c>
      <c r="NK49" s="296" t="e">
        <f t="shared" si="55"/>
        <v>#VALUE!</v>
      </c>
      <c r="NL49" s="296" t="e">
        <f t="shared" si="55"/>
        <v>#VALUE!</v>
      </c>
      <c r="NM49" s="296" t="e">
        <f t="shared" si="55"/>
        <v>#VALUE!</v>
      </c>
      <c r="NN49" s="296" t="e">
        <f t="shared" si="55"/>
        <v>#VALUE!</v>
      </c>
      <c r="NO49" s="296" t="e">
        <f t="shared" si="55"/>
        <v>#VALUE!</v>
      </c>
      <c r="NP49" s="296" t="e">
        <f t="shared" si="55"/>
        <v>#VALUE!</v>
      </c>
      <c r="NQ49" s="296" t="e">
        <f t="shared" si="55"/>
        <v>#VALUE!</v>
      </c>
      <c r="NR49" s="296" t="e">
        <f t="shared" si="55"/>
        <v>#VALUE!</v>
      </c>
      <c r="NS49" s="296"/>
      <c r="NT49" s="392"/>
      <c r="NU49" s="296" t="e">
        <f t="shared" ref="NU49:OF49" si="56">AVERAGE(NU3:NU48)</f>
        <v>#VALUE!</v>
      </c>
      <c r="NV49" s="296" t="e">
        <f t="shared" si="56"/>
        <v>#VALUE!</v>
      </c>
      <c r="NW49" s="296" t="e">
        <f t="shared" si="56"/>
        <v>#VALUE!</v>
      </c>
      <c r="NX49" s="296" t="e">
        <f t="shared" si="56"/>
        <v>#VALUE!</v>
      </c>
      <c r="NY49" s="296" t="e">
        <f t="shared" si="56"/>
        <v>#VALUE!</v>
      </c>
      <c r="NZ49" s="296" t="e">
        <f t="shared" si="56"/>
        <v>#VALUE!</v>
      </c>
      <c r="OA49" s="296" t="e">
        <f t="shared" si="56"/>
        <v>#VALUE!</v>
      </c>
      <c r="OB49" s="296" t="e">
        <f t="shared" si="56"/>
        <v>#VALUE!</v>
      </c>
      <c r="OC49" s="296" t="e">
        <f t="shared" si="56"/>
        <v>#VALUE!</v>
      </c>
      <c r="OD49" s="296" t="e">
        <f t="shared" si="56"/>
        <v>#VALUE!</v>
      </c>
      <c r="OE49" s="296" t="e">
        <f t="shared" si="56"/>
        <v>#VALUE!</v>
      </c>
      <c r="OF49" s="296" t="e">
        <f t="shared" si="56"/>
        <v>#VALUE!</v>
      </c>
      <c r="OG49" s="296"/>
      <c r="OI49" s="296" t="e">
        <f t="shared" ref="OI49:ON49" si="57">AVERAGE(OI3:OI48)</f>
        <v>#VALUE!</v>
      </c>
      <c r="OJ49" s="296" t="e">
        <f t="shared" si="57"/>
        <v>#VALUE!</v>
      </c>
      <c r="OK49" s="296" t="e">
        <f t="shared" si="57"/>
        <v>#VALUE!</v>
      </c>
      <c r="OL49" s="296" t="e">
        <f t="shared" si="57"/>
        <v>#VALUE!</v>
      </c>
      <c r="OM49" s="296" t="e">
        <f t="shared" si="57"/>
        <v>#VALUE!</v>
      </c>
      <c r="ON49" s="296" t="e">
        <f t="shared" si="57"/>
        <v>#VALUE!</v>
      </c>
      <c r="OP49" s="296" t="e">
        <f t="shared" ref="OP49:OU49" si="58">AVERAGE(OP3:OP48)</f>
        <v>#DIV/0!</v>
      </c>
      <c r="OQ49" s="296" t="e">
        <f t="shared" si="58"/>
        <v>#DIV/0!</v>
      </c>
      <c r="OR49" s="296" t="e">
        <f t="shared" si="58"/>
        <v>#VALUE!</v>
      </c>
      <c r="OS49" s="296" t="e">
        <f t="shared" si="58"/>
        <v>#VALUE!</v>
      </c>
      <c r="OT49" s="296" t="e">
        <f t="shared" si="58"/>
        <v>#VALUE!</v>
      </c>
      <c r="OU49" s="296" t="e">
        <f t="shared" si="58"/>
        <v>#VALUE!</v>
      </c>
      <c r="OW49" s="296" t="e">
        <f t="shared" ref="OW49:PB49" si="59">AVERAGE(OW3:OW48)</f>
        <v>#VALUE!</v>
      </c>
      <c r="OX49" s="296" t="e">
        <f t="shared" si="59"/>
        <v>#DIV/0!</v>
      </c>
      <c r="OY49" s="296" t="e">
        <f t="shared" si="59"/>
        <v>#VALUE!</v>
      </c>
      <c r="OZ49" s="296" t="e">
        <f t="shared" si="59"/>
        <v>#VALUE!</v>
      </c>
      <c r="PA49" s="296" t="e">
        <f t="shared" si="59"/>
        <v>#VALUE!</v>
      </c>
      <c r="PB49" s="296" t="e">
        <f t="shared" si="59"/>
        <v>#VALUE!</v>
      </c>
      <c r="PC49" s="281"/>
      <c r="PF49" s="296" t="e">
        <f t="shared" ref="PF49:PK49" si="60">AVERAGE(PF3:PF48)</f>
        <v>#VALUE!</v>
      </c>
      <c r="PG49" s="296" t="e">
        <f t="shared" si="60"/>
        <v>#DIV/0!</v>
      </c>
      <c r="PH49" s="296" t="e">
        <f t="shared" si="60"/>
        <v>#VALUE!</v>
      </c>
      <c r="PI49" s="296" t="e">
        <f t="shared" si="60"/>
        <v>#VALUE!</v>
      </c>
      <c r="PJ49" s="296" t="e">
        <f t="shared" si="60"/>
        <v>#VALUE!</v>
      </c>
      <c r="PK49" s="296" t="e">
        <f t="shared" si="60"/>
        <v>#DIV/0!</v>
      </c>
      <c r="PO49" s="296" t="e">
        <f t="shared" ref="PO49:PT49" si="61">AVERAGE(PO3:PO48)</f>
        <v>#VALUE!</v>
      </c>
      <c r="PP49" s="296" t="e">
        <f t="shared" si="61"/>
        <v>#VALUE!</v>
      </c>
      <c r="PQ49" s="296" t="e">
        <f t="shared" si="61"/>
        <v>#VALUE!</v>
      </c>
      <c r="PR49" s="296" t="e">
        <f t="shared" si="61"/>
        <v>#VALUE!</v>
      </c>
      <c r="PS49" s="296" t="e">
        <f t="shared" si="61"/>
        <v>#VALUE!</v>
      </c>
      <c r="PT49" s="296" t="e">
        <f t="shared" si="61"/>
        <v>#VALUE!</v>
      </c>
      <c r="PX49" s="296" t="e">
        <f t="shared" ref="PX49:QC49" si="62">AVERAGE(PX3:PX48)</f>
        <v>#VALUE!</v>
      </c>
      <c r="PY49" s="296" t="e">
        <f t="shared" si="62"/>
        <v>#VALUE!</v>
      </c>
      <c r="PZ49" s="296" t="e">
        <f t="shared" si="62"/>
        <v>#VALUE!</v>
      </c>
      <c r="QA49" s="296" t="e">
        <f t="shared" si="62"/>
        <v>#VALUE!</v>
      </c>
      <c r="QB49" s="296" t="e">
        <f t="shared" si="62"/>
        <v>#VALUE!</v>
      </c>
      <c r="QC49" s="296" t="e">
        <f t="shared" si="62"/>
        <v>#VALUE!</v>
      </c>
    </row>
    <row r="50" spans="2:445">
      <c r="B50" s="295" t="s">
        <v>3328</v>
      </c>
      <c r="C50" s="296">
        <f t="shared" ref="C50:H50" si="63">MEDIAN(C3:C48)</f>
        <v>5476.5370000000003</v>
      </c>
      <c r="D50" s="296">
        <f t="shared" si="63"/>
        <v>5492.4189999999999</v>
      </c>
      <c r="E50" s="296">
        <f t="shared" si="63"/>
        <v>5514.6509999999998</v>
      </c>
      <c r="F50" s="296">
        <f t="shared" si="63"/>
        <v>5539.2525000000005</v>
      </c>
      <c r="G50" s="296">
        <f t="shared" si="63"/>
        <v>5565.7340000000004</v>
      </c>
      <c r="H50" s="296">
        <f t="shared" si="63"/>
        <v>5597.2795000000006</v>
      </c>
      <c r="J50" s="348">
        <f t="shared" ref="J50:O50" si="64">MEDIAN(J3:J48)</f>
        <v>129.97787760643203</v>
      </c>
      <c r="K50" s="348">
        <f t="shared" si="64"/>
        <v>129.34681935745078</v>
      </c>
      <c r="L50" s="348">
        <f t="shared" si="64"/>
        <v>136.38405846498623</v>
      </c>
      <c r="M50" s="348">
        <f t="shared" si="64"/>
        <v>133.63025808886243</v>
      </c>
      <c r="N50" s="348">
        <f t="shared" si="64"/>
        <v>129.50385262350136</v>
      </c>
      <c r="O50" s="348">
        <f t="shared" si="64"/>
        <v>127.96763396126148</v>
      </c>
      <c r="P50" s="348"/>
      <c r="Q50" s="286"/>
      <c r="R50" s="348">
        <f t="shared" ref="R50:W50" si="65">MEDIAN(R3:R48)</f>
        <v>22.848418649900829</v>
      </c>
      <c r="S50" s="348">
        <f t="shared" si="65"/>
        <v>21.09824172264705</v>
      </c>
      <c r="T50" s="348">
        <f t="shared" si="65"/>
        <v>19.506169412483171</v>
      </c>
      <c r="U50" s="348">
        <f t="shared" si="65"/>
        <v>20.449599968763692</v>
      </c>
      <c r="V50" s="348">
        <f t="shared" si="65"/>
        <v>19.877127863816721</v>
      </c>
      <c r="W50" s="348">
        <f t="shared" si="65"/>
        <v>17.667623063557709</v>
      </c>
      <c r="X50" s="152"/>
      <c r="Y50" s="286"/>
      <c r="Z50" s="296">
        <f t="shared" ref="Z50:AE50" si="66">MEDIAN(Z3:Z48)</f>
        <v>4.9173878835562554</v>
      </c>
      <c r="AA50" s="296">
        <f t="shared" si="66"/>
        <v>4.9098348234581</v>
      </c>
      <c r="AB50" s="296">
        <f t="shared" si="66"/>
        <v>4.6198973356147652</v>
      </c>
      <c r="AC50" s="296">
        <f t="shared" si="66"/>
        <v>4.8852408409275361</v>
      </c>
      <c r="AD50" s="296">
        <f t="shared" si="66"/>
        <v>5.1151311865488651</v>
      </c>
      <c r="AE50" s="296">
        <f t="shared" si="66"/>
        <v>5.1586783335509985</v>
      </c>
      <c r="AG50" s="286"/>
      <c r="AH50" s="296">
        <f t="shared" ref="AH50:AM50" si="67">MEDIAN(AH3:AH48)</f>
        <v>8.023992762793263</v>
      </c>
      <c r="AI50" s="296">
        <f t="shared" si="67"/>
        <v>7.3149419134440459</v>
      </c>
      <c r="AJ50" s="296">
        <f t="shared" si="67"/>
        <v>8.8405262510758664</v>
      </c>
      <c r="AK50" s="296">
        <f t="shared" si="67"/>
        <v>7.966024280540978</v>
      </c>
      <c r="AL50" s="296">
        <f t="shared" si="67"/>
        <v>8.1065088757396442</v>
      </c>
      <c r="AM50" s="296">
        <f t="shared" si="67"/>
        <v>9.0214067278287473</v>
      </c>
      <c r="AO50" s="286"/>
      <c r="AP50" s="348">
        <f t="shared" ref="AP50:AU50" si="68">MEDIAN(AP3:AP48)</f>
        <v>27.13336019339242</v>
      </c>
      <c r="AQ50" s="348">
        <f t="shared" si="68"/>
        <v>33.692975377483236</v>
      </c>
      <c r="AR50" s="348">
        <f t="shared" si="68"/>
        <v>32.760874640105833</v>
      </c>
      <c r="AS50" s="348">
        <f t="shared" si="68"/>
        <v>30.480308040635151</v>
      </c>
      <c r="AT50" s="348">
        <f t="shared" si="68"/>
        <v>31.568487367669032</v>
      </c>
      <c r="AU50" s="348">
        <f t="shared" si="68"/>
        <v>33.21331697235857</v>
      </c>
      <c r="AV50" s="152"/>
      <c r="AW50" s="286"/>
      <c r="AX50" s="296">
        <f t="shared" ref="AX50:BC50" si="69">MEDIAN(AX3:AX48)</f>
        <v>0.77364473578984838</v>
      </c>
      <c r="AY50" s="296">
        <f t="shared" si="69"/>
        <v>0.69405336296251197</v>
      </c>
      <c r="AZ50" s="296">
        <f t="shared" si="69"/>
        <v>0.65620834614990264</v>
      </c>
      <c r="BA50" s="296">
        <f t="shared" si="69"/>
        <v>0.67508345299591599</v>
      </c>
      <c r="BB50" s="296">
        <f t="shared" si="69"/>
        <v>0.79123819395549866</v>
      </c>
      <c r="BC50" s="296">
        <f t="shared" si="69"/>
        <v>0.50815286433813078</v>
      </c>
      <c r="BE50" s="286"/>
      <c r="BF50" s="348">
        <f t="shared" ref="BF50:BK50" si="70">MEDIAN(BF3:BF48)</f>
        <v>192.55199928019465</v>
      </c>
      <c r="BG50" s="348">
        <f t="shared" si="70"/>
        <v>186.08647255942117</v>
      </c>
      <c r="BH50" s="348">
        <f t="shared" si="70"/>
        <v>188.64714998785863</v>
      </c>
      <c r="BI50" s="348">
        <f t="shared" si="70"/>
        <v>193.09338544441948</v>
      </c>
      <c r="BJ50" s="348">
        <f t="shared" si="70"/>
        <v>180.44252219774057</v>
      </c>
      <c r="BK50" s="348">
        <f t="shared" si="70"/>
        <v>170.41244323200559</v>
      </c>
      <c r="BL50" s="152"/>
      <c r="BM50" s="286"/>
      <c r="BN50" s="348">
        <f t="shared" ref="BN50:BS50" si="71">MEDIAN(BN3:BN48)</f>
        <v>42.586700604517972</v>
      </c>
      <c r="BO50" s="348">
        <f t="shared" si="71"/>
        <v>43.222612618623891</v>
      </c>
      <c r="BP50" s="348">
        <f t="shared" si="71"/>
        <v>40.685661630642628</v>
      </c>
      <c r="BQ50" s="348">
        <f t="shared" si="71"/>
        <v>42.547272070336035</v>
      </c>
      <c r="BR50" s="348">
        <f t="shared" si="71"/>
        <v>42.134073488587113</v>
      </c>
      <c r="BS50" s="348">
        <f t="shared" si="71"/>
        <v>39.437896645512247</v>
      </c>
      <c r="BT50" s="152"/>
      <c r="BU50" s="286"/>
      <c r="BV50" s="296" t="e">
        <f t="shared" ref="BV50:CA50" si="72">MEDIAN(BV3:BV48)</f>
        <v>#VALUE!</v>
      </c>
      <c r="BW50" s="296" t="e">
        <f t="shared" si="72"/>
        <v>#VALUE!</v>
      </c>
      <c r="BX50" s="296" t="e">
        <f t="shared" si="72"/>
        <v>#VALUE!</v>
      </c>
      <c r="BY50" s="296" t="e">
        <f t="shared" si="72"/>
        <v>#VALUE!</v>
      </c>
      <c r="BZ50" s="296" t="e">
        <f t="shared" si="72"/>
        <v>#VALUE!</v>
      </c>
      <c r="CA50" s="296" t="e">
        <f t="shared" si="72"/>
        <v>#VALUE!</v>
      </c>
      <c r="CB50" s="152"/>
      <c r="CC50" s="286"/>
      <c r="CD50" s="296" t="e">
        <f t="shared" ref="CD50:CI50" si="73">MEDIAN(CD3:CD48)</f>
        <v>#VALUE!</v>
      </c>
      <c r="CE50" s="296" t="e">
        <f t="shared" si="73"/>
        <v>#VALUE!</v>
      </c>
      <c r="CF50" s="296" t="e">
        <f t="shared" si="73"/>
        <v>#VALUE!</v>
      </c>
      <c r="CG50" s="296" t="e">
        <f t="shared" si="73"/>
        <v>#VALUE!</v>
      </c>
      <c r="CH50" s="296" t="e">
        <f t="shared" si="73"/>
        <v>#VALUE!</v>
      </c>
      <c r="CI50" s="296" t="e">
        <f t="shared" si="73"/>
        <v>#VALUE!</v>
      </c>
      <c r="CK50" s="286"/>
      <c r="CL50" s="296" t="e">
        <f t="shared" ref="CL50:CQ50" si="74">MEDIAN(CL3:CL48)</f>
        <v>#VALUE!</v>
      </c>
      <c r="CM50" s="296" t="e">
        <f t="shared" si="74"/>
        <v>#VALUE!</v>
      </c>
      <c r="CN50" s="296" t="e">
        <f t="shared" si="74"/>
        <v>#VALUE!</v>
      </c>
      <c r="CO50" s="296" t="e">
        <f t="shared" si="74"/>
        <v>#VALUE!</v>
      </c>
      <c r="CP50" s="296" t="e">
        <f t="shared" si="74"/>
        <v>#VALUE!</v>
      </c>
      <c r="CQ50" s="296" t="e">
        <f t="shared" si="74"/>
        <v>#VALUE!</v>
      </c>
      <c r="CS50" s="286"/>
      <c r="CT50" s="296" t="e">
        <f t="shared" ref="CT50:CY50" si="75">MEDIAN(CT3:CT48)</f>
        <v>#VALUE!</v>
      </c>
      <c r="CU50" s="296" t="e">
        <f t="shared" si="75"/>
        <v>#VALUE!</v>
      </c>
      <c r="CV50" s="296" t="e">
        <f t="shared" si="75"/>
        <v>#VALUE!</v>
      </c>
      <c r="CW50" s="296" t="e">
        <f t="shared" si="75"/>
        <v>#VALUE!</v>
      </c>
      <c r="CX50" s="296" t="e">
        <f t="shared" si="75"/>
        <v>#VALUE!</v>
      </c>
      <c r="CY50" s="296" t="e">
        <f t="shared" si="75"/>
        <v>#VALUE!</v>
      </c>
      <c r="DA50" s="286"/>
      <c r="DB50" s="296" t="e">
        <f t="shared" ref="DB50:DG50" si="76">MEDIAN(DB3:DB48)</f>
        <v>#VALUE!</v>
      </c>
      <c r="DC50" s="296" t="e">
        <f t="shared" si="76"/>
        <v>#VALUE!</v>
      </c>
      <c r="DD50" s="296" t="e">
        <f t="shared" si="76"/>
        <v>#VALUE!</v>
      </c>
      <c r="DE50" s="296" t="e">
        <f t="shared" si="76"/>
        <v>#VALUE!</v>
      </c>
      <c r="DF50" s="296" t="e">
        <f t="shared" si="76"/>
        <v>#VALUE!</v>
      </c>
      <c r="DG50" s="296" t="e">
        <f t="shared" si="76"/>
        <v>#VALUE!</v>
      </c>
      <c r="DI50" s="286"/>
      <c r="DJ50" s="296" t="e">
        <f t="shared" ref="DJ50:DO50" si="77">MEDIAN(DJ3:DJ48)</f>
        <v>#VALUE!</v>
      </c>
      <c r="DK50" s="296" t="e">
        <f t="shared" si="77"/>
        <v>#VALUE!</v>
      </c>
      <c r="DL50" s="296" t="e">
        <f t="shared" si="77"/>
        <v>#VALUE!</v>
      </c>
      <c r="DM50" s="296" t="e">
        <f t="shared" si="77"/>
        <v>#VALUE!</v>
      </c>
      <c r="DN50" s="296" t="e">
        <f t="shared" si="77"/>
        <v>#VALUE!</v>
      </c>
      <c r="DO50" s="296" t="e">
        <f t="shared" si="77"/>
        <v>#VALUE!</v>
      </c>
      <c r="DQ50" s="286"/>
      <c r="DR50" s="296" t="e">
        <f t="shared" ref="DR50:DW50" si="78">MEDIAN(DR3:DR48)</f>
        <v>#DIV/0!</v>
      </c>
      <c r="DS50" s="296" t="e">
        <f t="shared" si="78"/>
        <v>#DIV/0!</v>
      </c>
      <c r="DT50" s="296" t="e">
        <f t="shared" si="78"/>
        <v>#VALUE!</v>
      </c>
      <c r="DU50" s="296" t="e">
        <f t="shared" si="78"/>
        <v>#VALUE!</v>
      </c>
      <c r="DV50" s="296" t="e">
        <f t="shared" si="78"/>
        <v>#VALUE!</v>
      </c>
      <c r="DW50" s="296" t="e">
        <f t="shared" si="78"/>
        <v>#VALUE!</v>
      </c>
      <c r="DY50" s="286"/>
      <c r="DZ50" s="296" t="e">
        <f t="shared" ref="DZ50:EE50" si="79">MEDIAN(DZ3:DZ48)</f>
        <v>#VALUE!</v>
      </c>
      <c r="EA50" s="296" t="e">
        <f t="shared" si="79"/>
        <v>#DIV/0!</v>
      </c>
      <c r="EB50" s="296" t="e">
        <f t="shared" si="79"/>
        <v>#VALUE!</v>
      </c>
      <c r="EC50" s="296" t="e">
        <f t="shared" si="79"/>
        <v>#VALUE!</v>
      </c>
      <c r="ED50" s="296" t="e">
        <f t="shared" si="79"/>
        <v>#VALUE!</v>
      </c>
      <c r="EE50" s="296" t="e">
        <f t="shared" si="79"/>
        <v>#VALUE!</v>
      </c>
      <c r="EG50" s="286"/>
      <c r="EH50" s="296" t="e">
        <f t="shared" ref="EH50:EM50" si="80">MEDIAN(EH3:EH48)</f>
        <v>#VALUE!</v>
      </c>
      <c r="EI50" s="296" t="e">
        <f t="shared" si="80"/>
        <v>#VALUE!</v>
      </c>
      <c r="EJ50" s="296" t="e">
        <f t="shared" si="80"/>
        <v>#VALUE!</v>
      </c>
      <c r="EK50" s="296" t="e">
        <f t="shared" si="80"/>
        <v>#VALUE!</v>
      </c>
      <c r="EL50" s="296" t="e">
        <f t="shared" si="80"/>
        <v>#VALUE!</v>
      </c>
      <c r="EM50" s="296" t="e">
        <f t="shared" si="80"/>
        <v>#VALUE!</v>
      </c>
      <c r="EO50" s="286"/>
      <c r="EP50" s="296" t="e">
        <f t="shared" ref="EP50:EU50" si="81">MEDIAN(EP3:EP48)</f>
        <v>#VALUE!</v>
      </c>
      <c r="EQ50" s="296" t="e">
        <f t="shared" si="81"/>
        <v>#VALUE!</v>
      </c>
      <c r="ER50" s="296" t="e">
        <f t="shared" si="81"/>
        <v>#VALUE!</v>
      </c>
      <c r="ES50" s="296" t="e">
        <f t="shared" si="81"/>
        <v>#VALUE!</v>
      </c>
      <c r="ET50" s="296" t="e">
        <f t="shared" si="81"/>
        <v>#VALUE!</v>
      </c>
      <c r="EU50" s="296" t="e">
        <f t="shared" si="81"/>
        <v>#VALUE!</v>
      </c>
      <c r="EW50" s="286"/>
      <c r="EX50" s="296" t="e">
        <f t="shared" ref="EX50:FC50" si="82">MEDIAN(EX3:EX48)</f>
        <v>#VALUE!</v>
      </c>
      <c r="EY50" s="296" t="e">
        <f t="shared" si="82"/>
        <v>#VALUE!</v>
      </c>
      <c r="EZ50" s="296" t="e">
        <f t="shared" si="82"/>
        <v>#VALUE!</v>
      </c>
      <c r="FA50" s="296" t="e">
        <f t="shared" si="82"/>
        <v>#VALUE!</v>
      </c>
      <c r="FB50" s="296" t="e">
        <f t="shared" si="82"/>
        <v>#VALUE!</v>
      </c>
      <c r="FC50" s="296" t="e">
        <f t="shared" si="82"/>
        <v>#VALUE!</v>
      </c>
      <c r="FE50" s="286"/>
      <c r="FF50" s="296" t="e">
        <f t="shared" ref="FF50:FK50" si="83">MEDIAN(FF3:FF48)</f>
        <v>#VALUE!</v>
      </c>
      <c r="FG50" s="296" t="e">
        <f t="shared" si="83"/>
        <v>#VALUE!</v>
      </c>
      <c r="FH50" s="296" t="e">
        <f t="shared" si="83"/>
        <v>#VALUE!</v>
      </c>
      <c r="FI50" s="296" t="e">
        <f t="shared" si="83"/>
        <v>#VALUE!</v>
      </c>
      <c r="FJ50" s="296" t="e">
        <f t="shared" si="83"/>
        <v>#VALUE!</v>
      </c>
      <c r="FK50" s="296" t="e">
        <f t="shared" si="83"/>
        <v>#VALUE!</v>
      </c>
      <c r="FM50" s="286"/>
      <c r="FN50" s="296" t="e">
        <f t="shared" ref="FN50:FS50" si="84">MEDIAN(FN3:FN48)</f>
        <v>#VALUE!</v>
      </c>
      <c r="FO50" s="296" t="e">
        <f t="shared" si="84"/>
        <v>#VALUE!</v>
      </c>
      <c r="FP50" s="296" t="e">
        <f t="shared" si="84"/>
        <v>#VALUE!</v>
      </c>
      <c r="FQ50" s="296" t="e">
        <f t="shared" si="84"/>
        <v>#VALUE!</v>
      </c>
      <c r="FR50" s="296" t="e">
        <f t="shared" si="84"/>
        <v>#VALUE!</v>
      </c>
      <c r="FS50" s="296" t="e">
        <f t="shared" si="84"/>
        <v>#VALUE!</v>
      </c>
      <c r="FU50" s="286"/>
      <c r="FV50" s="296" t="e">
        <f t="shared" ref="FV50:GA50" si="85">MEDIAN(FV3:FV48)</f>
        <v>#VALUE!</v>
      </c>
      <c r="FW50" s="296" t="e">
        <f t="shared" si="85"/>
        <v>#VALUE!</v>
      </c>
      <c r="FX50" s="296" t="e">
        <f t="shared" si="85"/>
        <v>#VALUE!</v>
      </c>
      <c r="FY50" s="296" t="e">
        <f t="shared" si="85"/>
        <v>#VALUE!</v>
      </c>
      <c r="FZ50" s="296" t="e">
        <f t="shared" si="85"/>
        <v>#VALUE!</v>
      </c>
      <c r="GA50" s="296" t="e">
        <f t="shared" si="85"/>
        <v>#VALUE!</v>
      </c>
      <c r="GC50" s="286"/>
      <c r="GE50" s="296" t="e">
        <f>MEDIAN(GE3:GE48)</f>
        <v>#VALUE!</v>
      </c>
      <c r="GF50" s="296" t="e">
        <f>MEDIAN(GF3:GF48)</f>
        <v>#VALUE!</v>
      </c>
      <c r="GG50" s="296" t="e">
        <f>MEDIAN(GG3:GG48)</f>
        <v>#VALUE!</v>
      </c>
      <c r="GH50" s="296" t="e">
        <f>MEDIAN(GH3:GH48)</f>
        <v>#VALUE!</v>
      </c>
      <c r="GI50" s="296" t="e">
        <f>MEDIAN(GI3:GI48)</f>
        <v>#VALUE!</v>
      </c>
      <c r="GJ50" s="286"/>
      <c r="GK50" s="296" t="e">
        <f>MEDIAN(GK3:GK48)</f>
        <v>#VALUE!</v>
      </c>
      <c r="GL50" s="296" t="e">
        <f>MEDIAN(GL3:GL48)</f>
        <v>#VALUE!</v>
      </c>
      <c r="GM50" s="296" t="e">
        <f>MEDIAN(GM3:GM48)</f>
        <v>#VALUE!</v>
      </c>
      <c r="GN50" s="296" t="e">
        <f>MEDIAN(GN3:GN48)</f>
        <v>#VALUE!</v>
      </c>
      <c r="GO50" s="296" t="e">
        <f>MEDIAN(GO3:GO48)</f>
        <v>#VALUE!</v>
      </c>
      <c r="GP50" s="286"/>
      <c r="GQ50" s="296" t="e">
        <f>MEDIAN(GQ3:GQ48)</f>
        <v>#VALUE!</v>
      </c>
      <c r="GR50" s="296" t="e">
        <f>MEDIAN(GR3:GR48)</f>
        <v>#VALUE!</v>
      </c>
      <c r="GS50" s="296" t="e">
        <f>MEDIAN(GS3:GS48)</f>
        <v>#VALUE!</v>
      </c>
      <c r="GT50" s="296" t="e">
        <f>MEDIAN(GT3:GT48)</f>
        <v>#VALUE!</v>
      </c>
      <c r="GU50" s="296" t="e">
        <f>MEDIAN(GU3:GU48)</f>
        <v>#VALUE!</v>
      </c>
      <c r="GV50" s="286"/>
      <c r="GW50" s="296" t="e">
        <f>MEDIAN(GW3:GW48)</f>
        <v>#VALUE!</v>
      </c>
      <c r="GX50" s="296" t="e">
        <f>MEDIAN(GX3:GX48)</f>
        <v>#VALUE!</v>
      </c>
      <c r="GY50" s="296" t="e">
        <f>MEDIAN(GY3:GY48)</f>
        <v>#VALUE!</v>
      </c>
      <c r="GZ50" s="296" t="e">
        <f>MEDIAN(GZ3:GZ48)</f>
        <v>#VALUE!</v>
      </c>
      <c r="HA50" s="296" t="e">
        <f>MEDIAN(HA3:HA48)</f>
        <v>#VALUE!</v>
      </c>
      <c r="HB50" s="286"/>
      <c r="HC50" s="296" t="e">
        <f>MEDIAN(HC3:HC48)</f>
        <v>#VALUE!</v>
      </c>
      <c r="HD50" s="296" t="e">
        <f>MEDIAN(HD3:HD48)</f>
        <v>#VALUE!</v>
      </c>
      <c r="HE50" s="296" t="e">
        <f>MEDIAN(HE3:HE48)</f>
        <v>#VALUE!</v>
      </c>
      <c r="HF50" s="296" t="e">
        <f>MEDIAN(HF3:HF48)</f>
        <v>#VALUE!</v>
      </c>
      <c r="HG50" s="296" t="e">
        <f>MEDIAN(HG3:HG48)</f>
        <v>#VALUE!</v>
      </c>
      <c r="HH50" s="286"/>
      <c r="HI50" s="296" t="e">
        <f>MEDIAN(HI3:HI48)</f>
        <v>#VALUE!</v>
      </c>
      <c r="HJ50" s="296" t="e">
        <f>MEDIAN(HJ3:HJ48)</f>
        <v>#VALUE!</v>
      </c>
      <c r="HK50" s="296" t="e">
        <f>MEDIAN(HK3:HK48)</f>
        <v>#VALUE!</v>
      </c>
      <c r="HL50" s="296" t="e">
        <f>MEDIAN(HL3:HL48)</f>
        <v>#VALUE!</v>
      </c>
      <c r="HM50" s="296" t="e">
        <f>MEDIAN(HM3:HM48)</f>
        <v>#VALUE!</v>
      </c>
      <c r="HN50" s="286"/>
      <c r="HO50" s="296" t="e">
        <f>MEDIAN(HO3:HO48)</f>
        <v>#VALUE!</v>
      </c>
      <c r="HP50" s="296" t="e">
        <f>MEDIAN(HP3:HP48)</f>
        <v>#VALUE!</v>
      </c>
      <c r="HQ50" s="296" t="e">
        <f>MEDIAN(HQ3:HQ48)</f>
        <v>#VALUE!</v>
      </c>
      <c r="HR50" s="296" t="e">
        <f>MEDIAN(HR3:HR48)</f>
        <v>#VALUE!</v>
      </c>
      <c r="HS50" s="296" t="e">
        <f>MEDIAN(HS3:HS48)</f>
        <v>#VALUE!</v>
      </c>
      <c r="HT50" s="286"/>
      <c r="HU50" s="296" t="e">
        <f>MEDIAN(HU3:HU48)</f>
        <v>#VALUE!</v>
      </c>
      <c r="HV50" s="296" t="e">
        <f>MEDIAN(HV3:HV48)</f>
        <v>#VALUE!</v>
      </c>
      <c r="HW50" s="296" t="e">
        <f>MEDIAN(HW3:HW48)</f>
        <v>#VALUE!</v>
      </c>
      <c r="HX50" s="296" t="e">
        <f>MEDIAN(HX3:HX48)</f>
        <v>#VALUE!</v>
      </c>
      <c r="HY50" s="296" t="e">
        <f>MEDIAN(HY3:HY48)</f>
        <v>#VALUE!</v>
      </c>
      <c r="HZ50" s="286"/>
      <c r="IA50" s="296" t="e">
        <f>MEDIAN(IA3:IA48)</f>
        <v>#VALUE!</v>
      </c>
      <c r="IB50" s="296" t="e">
        <f>MEDIAN(IB3:IB48)</f>
        <v>#VALUE!</v>
      </c>
      <c r="IC50" s="296" t="e">
        <f>MEDIAN(IC3:IC48)</f>
        <v>#VALUE!</v>
      </c>
      <c r="ID50" s="296" t="e">
        <f>MEDIAN(ID3:ID48)</f>
        <v>#VALUE!</v>
      </c>
      <c r="IE50" s="296" t="e">
        <f>MEDIAN(IE3:IE48)</f>
        <v>#VALUE!</v>
      </c>
      <c r="IF50" s="286"/>
      <c r="IG50" s="296" t="e">
        <f>MEDIAN(IG3:IG48)</f>
        <v>#VALUE!</v>
      </c>
      <c r="IH50" s="296" t="e">
        <f>MEDIAN(IH3:IH48)</f>
        <v>#VALUE!</v>
      </c>
      <c r="II50" s="296" t="e">
        <f>MEDIAN(II3:II48)</f>
        <v>#VALUE!</v>
      </c>
      <c r="IJ50" s="296" t="e">
        <f>MEDIAN(IJ3:IJ48)</f>
        <v>#VALUE!</v>
      </c>
      <c r="IK50" s="296" t="e">
        <f>MEDIAN(IK3:IK48)</f>
        <v>#VALUE!</v>
      </c>
      <c r="IL50" s="286"/>
      <c r="IM50" s="296" t="e">
        <f>MEDIAN(IM3:IM48)</f>
        <v>#VALUE!</v>
      </c>
      <c r="IN50" s="296" t="e">
        <f>MEDIAN(IN3:IN48)</f>
        <v>#VALUE!</v>
      </c>
      <c r="IO50" s="296" t="e">
        <f>MEDIAN(IO3:IO48)</f>
        <v>#VALUE!</v>
      </c>
      <c r="IP50" s="296" t="e">
        <f>MEDIAN(IP3:IP48)</f>
        <v>#VALUE!</v>
      </c>
      <c r="IQ50" s="296" t="e">
        <f>MEDIAN(IQ3:IQ48)</f>
        <v>#VALUE!</v>
      </c>
      <c r="IR50" s="286"/>
      <c r="IS50" s="296" t="e">
        <f>MEDIAN(IS3:IS48)</f>
        <v>#VALUE!</v>
      </c>
      <c r="IT50" s="296" t="e">
        <f>MEDIAN(IT3:IT48)</f>
        <v>#VALUE!</v>
      </c>
      <c r="IU50" s="296" t="e">
        <f>MEDIAN(IU3:IU48)</f>
        <v>#VALUE!</v>
      </c>
      <c r="IV50" s="296" t="e">
        <f>MEDIAN(IV3:IV48)</f>
        <v>#VALUE!</v>
      </c>
      <c r="IW50" s="296" t="e">
        <f>MEDIAN(IW3:IW48)</f>
        <v>#VALUE!</v>
      </c>
      <c r="IY50" s="296" t="e">
        <f>MEDIAN(IY3:IY48)</f>
        <v>#VALUE!</v>
      </c>
      <c r="IZ50" s="296" t="e">
        <f>MEDIAN(IZ3:IZ48)</f>
        <v>#VALUE!</v>
      </c>
      <c r="JA50" s="348" t="e">
        <f>MEDIAN(JA3:JA48)</f>
        <v>#VALUE!</v>
      </c>
      <c r="JB50" s="348" t="e">
        <f>MEDIAN(JB3:JB48)</f>
        <v>#VALUE!</v>
      </c>
      <c r="JC50" s="286"/>
      <c r="JD50" s="296" t="e">
        <f t="shared" ref="JD50:JM50" si="86">MEDIAN(JD3:JD48)</f>
        <v>#VALUE!</v>
      </c>
      <c r="JE50" s="296" t="e">
        <f t="shared" si="86"/>
        <v>#VALUE!</v>
      </c>
      <c r="JF50" s="296" t="e">
        <f t="shared" si="86"/>
        <v>#VALUE!</v>
      </c>
      <c r="JG50" s="296" t="e">
        <f t="shared" si="86"/>
        <v>#VALUE!</v>
      </c>
      <c r="JH50" s="296" t="e">
        <f t="shared" si="86"/>
        <v>#VALUE!</v>
      </c>
      <c r="JI50" s="296" t="e">
        <f t="shared" si="86"/>
        <v>#VALUE!</v>
      </c>
      <c r="JJ50" s="296" t="e">
        <f t="shared" si="86"/>
        <v>#VALUE!</v>
      </c>
      <c r="JK50" s="296" t="e">
        <f t="shared" si="86"/>
        <v>#VALUE!</v>
      </c>
      <c r="JL50" s="296" t="e">
        <f t="shared" si="86"/>
        <v>#VALUE!</v>
      </c>
      <c r="JM50" s="296" t="e">
        <f t="shared" si="86"/>
        <v>#VALUE!</v>
      </c>
      <c r="JN50" s="286"/>
      <c r="JO50" s="296" t="e">
        <f t="shared" ref="JO50:JT50" si="87">MEDIAN(JO3:JO48)</f>
        <v>#VALUE!</v>
      </c>
      <c r="JP50" s="296" t="e">
        <f t="shared" si="87"/>
        <v>#VALUE!</v>
      </c>
      <c r="JQ50" s="296" t="e">
        <f t="shared" si="87"/>
        <v>#VALUE!</v>
      </c>
      <c r="JR50" s="296" t="e">
        <f t="shared" si="87"/>
        <v>#VALUE!</v>
      </c>
      <c r="JS50" s="296" t="e">
        <f t="shared" si="87"/>
        <v>#VALUE!</v>
      </c>
      <c r="JT50" s="296" t="e">
        <f t="shared" si="87"/>
        <v>#VALUE!</v>
      </c>
      <c r="JU50" s="286"/>
      <c r="JV50" s="296" t="e">
        <f t="shared" ref="JV50:KA50" si="88">MEDIAN(JV3:JV48)</f>
        <v>#VALUE!</v>
      </c>
      <c r="JW50" s="296" t="e">
        <f t="shared" si="88"/>
        <v>#VALUE!</v>
      </c>
      <c r="JX50" s="296" t="e">
        <f t="shared" si="88"/>
        <v>#VALUE!</v>
      </c>
      <c r="JY50" s="296" t="e">
        <f t="shared" si="88"/>
        <v>#VALUE!</v>
      </c>
      <c r="JZ50" s="296" t="e">
        <f t="shared" si="88"/>
        <v>#VALUE!</v>
      </c>
      <c r="KA50" s="296" t="e">
        <f t="shared" si="88"/>
        <v>#VALUE!</v>
      </c>
      <c r="KB50" s="286"/>
      <c r="KC50" s="296" t="e">
        <f>MEDIAN(KC3:KC48)</f>
        <v>#VALUE!</v>
      </c>
      <c r="KD50" s="296" t="e">
        <f>MEDIAN(KD3:KD48)</f>
        <v>#VALUE!</v>
      </c>
      <c r="KE50" s="296" t="e">
        <f>MEDIAN(KE3:KE48)</f>
        <v>#VALUE!</v>
      </c>
      <c r="KF50" s="296" t="e">
        <f>MEDIAN(KF3:KF48)</f>
        <v>#VALUE!</v>
      </c>
      <c r="KG50" s="286"/>
      <c r="KH50" s="296" t="e">
        <f>MEDIAN(KH3:KH48)</f>
        <v>#VALUE!</v>
      </c>
      <c r="KI50" s="296" t="e">
        <f>MEDIAN(KI3:KI48)</f>
        <v>#VALUE!</v>
      </c>
      <c r="KJ50" s="296" t="e">
        <f>MEDIAN(KJ3:KJ48)</f>
        <v>#VALUE!</v>
      </c>
      <c r="KK50" s="296" t="e">
        <f>MEDIAN(KK3:KK48)</f>
        <v>#VALUE!</v>
      </c>
      <c r="KL50" s="296" t="e">
        <f>MEDIAN(KL3:KL48)</f>
        <v>#VALUE!</v>
      </c>
      <c r="KM50" s="286"/>
      <c r="KN50" s="296" t="e">
        <f>MEDIAN(KN3:KN48)</f>
        <v>#VALUE!</v>
      </c>
      <c r="KO50" s="296" t="e">
        <f>MEDIAN(KO3:KO48)</f>
        <v>#VALUE!</v>
      </c>
      <c r="KP50" s="296" t="e">
        <f>MEDIAN(KP3:KP48)</f>
        <v>#VALUE!</v>
      </c>
      <c r="KQ50" s="296" t="e">
        <f>MEDIAN(KQ3:KQ48)</f>
        <v>#VALUE!</v>
      </c>
      <c r="KR50" s="296" t="e">
        <f>MEDIAN(KR3:KR48)</f>
        <v>#VALUE!</v>
      </c>
      <c r="KS50" s="286"/>
      <c r="KT50" s="296" t="e">
        <f>MEDIAN(KT3:KT48)</f>
        <v>#VALUE!</v>
      </c>
      <c r="KU50" s="296" t="e">
        <f t="shared" ref="KU50:KZ50" si="89">MEDIAN(KU3:KU48)</f>
        <v>#VALUE!</v>
      </c>
      <c r="KV50" s="296" t="e">
        <f t="shared" si="89"/>
        <v>#VALUE!</v>
      </c>
      <c r="KW50" s="296" t="e">
        <f t="shared" si="89"/>
        <v>#VALUE!</v>
      </c>
      <c r="KX50" s="296" t="e">
        <f t="shared" si="89"/>
        <v>#VALUE!</v>
      </c>
      <c r="KY50" s="296" t="e">
        <f t="shared" si="89"/>
        <v>#VALUE!</v>
      </c>
      <c r="KZ50" s="296" t="e">
        <f t="shared" si="89"/>
        <v>#VALUE!</v>
      </c>
      <c r="LA50" s="286"/>
      <c r="LB50" s="296" t="e">
        <f>MEDIAN(LB3:LB48)</f>
        <v>#VALUE!</v>
      </c>
      <c r="LC50" s="296" t="e">
        <f>MEDIAN(LC3:LC48)</f>
        <v>#VALUE!</v>
      </c>
      <c r="LD50" s="286"/>
      <c r="LE50" s="296" t="e">
        <f t="shared" ref="LE50:LJ50" si="90">MEDIAN(LE3:LE48)</f>
        <v>#VALUE!</v>
      </c>
      <c r="LF50" s="296" t="e">
        <f t="shared" si="90"/>
        <v>#VALUE!</v>
      </c>
      <c r="LG50" s="296" t="e">
        <f t="shared" si="90"/>
        <v>#VALUE!</v>
      </c>
      <c r="LH50" s="296" t="e">
        <f t="shared" si="90"/>
        <v>#VALUE!</v>
      </c>
      <c r="LI50" s="296" t="e">
        <f t="shared" si="90"/>
        <v>#VALUE!</v>
      </c>
      <c r="LJ50" s="296" t="e">
        <f t="shared" si="90"/>
        <v>#VALUE!</v>
      </c>
      <c r="LK50" s="286"/>
      <c r="LL50" s="296" t="e">
        <f t="shared" ref="LL50:LQ50" si="91">MEDIAN(LL3:LL48)</f>
        <v>#VALUE!</v>
      </c>
      <c r="LM50" s="296" t="e">
        <f t="shared" si="91"/>
        <v>#VALUE!</v>
      </c>
      <c r="LN50" s="296" t="e">
        <f t="shared" si="91"/>
        <v>#VALUE!</v>
      </c>
      <c r="LO50" s="296" t="e">
        <f t="shared" si="91"/>
        <v>#VALUE!</v>
      </c>
      <c r="LP50" s="296" t="e">
        <f t="shared" si="91"/>
        <v>#VALUE!</v>
      </c>
      <c r="LQ50" s="296" t="e">
        <f t="shared" si="91"/>
        <v>#VALUE!</v>
      </c>
      <c r="LR50" s="286"/>
      <c r="LS50" s="296" t="e">
        <f t="shared" ref="LS50:LX50" si="92">MEDIAN(LS3:LS48)</f>
        <v>#VALUE!</v>
      </c>
      <c r="LT50" s="296" t="e">
        <f t="shared" si="92"/>
        <v>#VALUE!</v>
      </c>
      <c r="LU50" s="296" t="e">
        <f t="shared" si="92"/>
        <v>#VALUE!</v>
      </c>
      <c r="LV50" s="296" t="e">
        <f t="shared" si="92"/>
        <v>#VALUE!</v>
      </c>
      <c r="LW50" s="296" t="e">
        <f t="shared" si="92"/>
        <v>#VALUE!</v>
      </c>
      <c r="LX50" s="296" t="e">
        <f t="shared" si="92"/>
        <v>#VALUE!</v>
      </c>
      <c r="LY50" s="286"/>
      <c r="LZ50" s="296" t="e">
        <f t="shared" ref="LZ50:ME50" si="93">MEDIAN(LZ3:LZ48)</f>
        <v>#VALUE!</v>
      </c>
      <c r="MA50" s="296" t="e">
        <f t="shared" si="93"/>
        <v>#VALUE!</v>
      </c>
      <c r="MB50" s="296" t="e">
        <f t="shared" si="93"/>
        <v>#VALUE!</v>
      </c>
      <c r="MC50" s="296" t="e">
        <f t="shared" si="93"/>
        <v>#VALUE!</v>
      </c>
      <c r="MD50" s="296" t="e">
        <f t="shared" si="93"/>
        <v>#VALUE!</v>
      </c>
      <c r="ME50" s="296" t="e">
        <f t="shared" si="93"/>
        <v>#VALUE!</v>
      </c>
      <c r="MF50" s="286"/>
      <c r="MG50" s="296" t="e">
        <f t="shared" ref="MG50:MM50" si="94">MEDIAN(MG3:MG48)</f>
        <v>#VALUE!</v>
      </c>
      <c r="MH50" s="296" t="e">
        <f t="shared" si="94"/>
        <v>#VALUE!</v>
      </c>
      <c r="MI50" s="296" t="e">
        <f t="shared" si="94"/>
        <v>#VALUE!</v>
      </c>
      <c r="MJ50" s="296" t="e">
        <f t="shared" si="94"/>
        <v>#VALUE!</v>
      </c>
      <c r="MK50" s="296" t="e">
        <f t="shared" si="94"/>
        <v>#VALUE!</v>
      </c>
      <c r="ML50" s="296" t="e">
        <f t="shared" si="94"/>
        <v>#VALUE!</v>
      </c>
      <c r="MM50" s="296" t="e">
        <f t="shared" si="94"/>
        <v>#VALUE!</v>
      </c>
      <c r="MN50" s="286"/>
      <c r="MO50" s="296" t="e">
        <f>MEDIAN(MO3:MO48)</f>
        <v>#VALUE!</v>
      </c>
      <c r="MP50" s="286"/>
      <c r="MQ50" s="296" t="e">
        <f>MEDIAN(MQ3:MQ48)</f>
        <v>#VALUE!</v>
      </c>
      <c r="MR50" s="296" t="e">
        <f>MEDIAN(MR3:MR48)</f>
        <v>#VALUE!</v>
      </c>
      <c r="MS50" s="296" t="e">
        <f>MEDIAN(MS3:MS48)</f>
        <v>#VALUE!</v>
      </c>
      <c r="MT50" s="296" t="e">
        <f>MEDIAN(MT3:MT48)</f>
        <v>#VALUE!</v>
      </c>
      <c r="MU50" s="286"/>
      <c r="MV50" s="296" t="e">
        <f>MEDIAN(MV3:MV48)</f>
        <v>#VALUE!</v>
      </c>
      <c r="MW50" s="296" t="e">
        <f>MEDIAN(MW3:MW48)</f>
        <v>#VALUE!</v>
      </c>
      <c r="MX50" s="296" t="e">
        <f>MEDIAN(MX3:MX48)</f>
        <v>#VALUE!</v>
      </c>
      <c r="MY50" s="296" t="e">
        <f>MEDIAN(MY3:MY48)</f>
        <v>#VALUE!</v>
      </c>
      <c r="MZ50" s="286"/>
      <c r="NA50" s="296" t="e">
        <f>MEDIAN(NA3:NA48)</f>
        <v>#VALUE!</v>
      </c>
      <c r="NB50" s="296" t="e">
        <f>MEDIAN(NB3:NB48)</f>
        <v>#VALUE!</v>
      </c>
      <c r="NC50" s="296" t="e">
        <f>MEDIAN(NC3:NC48)</f>
        <v>#VALUE!</v>
      </c>
      <c r="ND50" s="296" t="e">
        <f>MEDIAN(ND3:ND48)</f>
        <v>#VALUE!</v>
      </c>
      <c r="NG50" s="296" t="e">
        <f t="shared" ref="NG50:NR50" si="95">MEDIAN(NG3:NG48)</f>
        <v>#VALUE!</v>
      </c>
      <c r="NH50" s="296" t="e">
        <f t="shared" si="95"/>
        <v>#VALUE!</v>
      </c>
      <c r="NI50" s="296" t="e">
        <f t="shared" si="95"/>
        <v>#VALUE!</v>
      </c>
      <c r="NJ50" s="296" t="e">
        <f t="shared" si="95"/>
        <v>#VALUE!</v>
      </c>
      <c r="NK50" s="296" t="e">
        <f t="shared" si="95"/>
        <v>#VALUE!</v>
      </c>
      <c r="NL50" s="296" t="e">
        <f t="shared" si="95"/>
        <v>#VALUE!</v>
      </c>
      <c r="NM50" s="296" t="e">
        <f t="shared" si="95"/>
        <v>#VALUE!</v>
      </c>
      <c r="NN50" s="296" t="e">
        <f t="shared" si="95"/>
        <v>#VALUE!</v>
      </c>
      <c r="NO50" s="296" t="e">
        <f t="shared" si="95"/>
        <v>#VALUE!</v>
      </c>
      <c r="NP50" s="296" t="e">
        <f t="shared" si="95"/>
        <v>#VALUE!</v>
      </c>
      <c r="NQ50" s="296" t="e">
        <f t="shared" si="95"/>
        <v>#VALUE!</v>
      </c>
      <c r="NR50" s="296" t="e">
        <f t="shared" si="95"/>
        <v>#VALUE!</v>
      </c>
      <c r="NS50" s="296"/>
      <c r="NT50" s="392"/>
      <c r="NU50" s="296" t="e">
        <f t="shared" ref="NU50:OF50" si="96">MEDIAN(NU3:NU48)</f>
        <v>#VALUE!</v>
      </c>
      <c r="NV50" s="296" t="e">
        <f t="shared" si="96"/>
        <v>#VALUE!</v>
      </c>
      <c r="NW50" s="296" t="e">
        <f t="shared" si="96"/>
        <v>#VALUE!</v>
      </c>
      <c r="NX50" s="296" t="e">
        <f t="shared" si="96"/>
        <v>#VALUE!</v>
      </c>
      <c r="NY50" s="296" t="e">
        <f t="shared" si="96"/>
        <v>#VALUE!</v>
      </c>
      <c r="NZ50" s="296" t="e">
        <f t="shared" si="96"/>
        <v>#VALUE!</v>
      </c>
      <c r="OA50" s="296" t="e">
        <f t="shared" si="96"/>
        <v>#VALUE!</v>
      </c>
      <c r="OB50" s="296" t="e">
        <f t="shared" si="96"/>
        <v>#VALUE!</v>
      </c>
      <c r="OC50" s="296" t="e">
        <f t="shared" si="96"/>
        <v>#VALUE!</v>
      </c>
      <c r="OD50" s="296" t="e">
        <f t="shared" si="96"/>
        <v>#VALUE!</v>
      </c>
      <c r="OE50" s="296" t="e">
        <f t="shared" si="96"/>
        <v>#VALUE!</v>
      </c>
      <c r="OF50" s="296" t="e">
        <f t="shared" si="96"/>
        <v>#VALUE!</v>
      </c>
      <c r="OG50" s="296"/>
      <c r="OI50" s="296" t="e">
        <f t="shared" ref="OI50:ON50" si="97">MEDIAN(OI3:OI48)</f>
        <v>#VALUE!</v>
      </c>
      <c r="OJ50" s="296" t="e">
        <f t="shared" si="97"/>
        <v>#VALUE!</v>
      </c>
      <c r="OK50" s="296" t="e">
        <f t="shared" si="97"/>
        <v>#VALUE!</v>
      </c>
      <c r="OL50" s="296" t="e">
        <f t="shared" si="97"/>
        <v>#VALUE!</v>
      </c>
      <c r="OM50" s="296" t="e">
        <f t="shared" si="97"/>
        <v>#VALUE!</v>
      </c>
      <c r="ON50" s="296" t="e">
        <f t="shared" si="97"/>
        <v>#VALUE!</v>
      </c>
      <c r="OP50" s="296" t="e">
        <f t="shared" ref="OP50:OU50" si="98">MEDIAN(OP3:OP48)</f>
        <v>#DIV/0!</v>
      </c>
      <c r="OQ50" s="296" t="e">
        <f t="shared" si="98"/>
        <v>#DIV/0!</v>
      </c>
      <c r="OR50" s="296" t="e">
        <f t="shared" si="98"/>
        <v>#VALUE!</v>
      </c>
      <c r="OS50" s="296" t="e">
        <f t="shared" si="98"/>
        <v>#VALUE!</v>
      </c>
      <c r="OT50" s="296" t="e">
        <f t="shared" si="98"/>
        <v>#VALUE!</v>
      </c>
      <c r="OU50" s="296" t="e">
        <f t="shared" si="98"/>
        <v>#VALUE!</v>
      </c>
      <c r="OW50" s="296" t="e">
        <f t="shared" ref="OW50:PB50" si="99">MEDIAN(OW3:OW48)</f>
        <v>#VALUE!</v>
      </c>
      <c r="OX50" s="296" t="e">
        <f t="shared" si="99"/>
        <v>#DIV/0!</v>
      </c>
      <c r="OY50" s="296" t="e">
        <f t="shared" si="99"/>
        <v>#VALUE!</v>
      </c>
      <c r="OZ50" s="296" t="e">
        <f t="shared" si="99"/>
        <v>#VALUE!</v>
      </c>
      <c r="PA50" s="296" t="e">
        <f t="shared" si="99"/>
        <v>#VALUE!</v>
      </c>
      <c r="PB50" s="296" t="e">
        <f t="shared" si="99"/>
        <v>#VALUE!</v>
      </c>
      <c r="PC50" s="281"/>
      <c r="PF50" s="296" t="e">
        <f t="shared" ref="PF50:PK50" si="100">MEDIAN(PF3:PF48)</f>
        <v>#VALUE!</v>
      </c>
      <c r="PG50" s="296" t="e">
        <f t="shared" si="100"/>
        <v>#DIV/0!</v>
      </c>
      <c r="PH50" s="296" t="e">
        <f t="shared" si="100"/>
        <v>#VALUE!</v>
      </c>
      <c r="PI50" s="296" t="e">
        <f t="shared" si="100"/>
        <v>#VALUE!</v>
      </c>
      <c r="PJ50" s="296" t="e">
        <f t="shared" si="100"/>
        <v>#VALUE!</v>
      </c>
      <c r="PK50" s="296" t="e">
        <f t="shared" si="100"/>
        <v>#DIV/0!</v>
      </c>
      <c r="PO50" s="296" t="e">
        <f t="shared" ref="PO50:PT50" si="101">MEDIAN(PO3:PO48)</f>
        <v>#VALUE!</v>
      </c>
      <c r="PP50" s="296" t="e">
        <f t="shared" si="101"/>
        <v>#VALUE!</v>
      </c>
      <c r="PQ50" s="296" t="e">
        <f t="shared" si="101"/>
        <v>#VALUE!</v>
      </c>
      <c r="PR50" s="296" t="e">
        <f t="shared" si="101"/>
        <v>#VALUE!</v>
      </c>
      <c r="PS50" s="296" t="e">
        <f t="shared" si="101"/>
        <v>#VALUE!</v>
      </c>
      <c r="PT50" s="296" t="e">
        <f t="shared" si="101"/>
        <v>#VALUE!</v>
      </c>
      <c r="PX50" s="296" t="e">
        <f t="shared" ref="PX50:QC50" si="102">MEDIAN(PX3:PX48)</f>
        <v>#VALUE!</v>
      </c>
      <c r="PY50" s="296" t="e">
        <f t="shared" si="102"/>
        <v>#VALUE!</v>
      </c>
      <c r="PZ50" s="296" t="e">
        <f t="shared" si="102"/>
        <v>#VALUE!</v>
      </c>
      <c r="QA50" s="296" t="e">
        <f t="shared" si="102"/>
        <v>#VALUE!</v>
      </c>
      <c r="QB50" s="296" t="e">
        <f t="shared" si="102"/>
        <v>#VALUE!</v>
      </c>
      <c r="QC50" s="296" t="e">
        <f t="shared" si="102"/>
        <v>#VALUE!</v>
      </c>
    </row>
    <row r="51" spans="2:445">
      <c r="B51" s="295" t="s">
        <v>3329</v>
      </c>
      <c r="C51" s="296">
        <f t="shared" ref="C51:H51" si="103">MIN(C3:C48)</f>
        <v>318.452</v>
      </c>
      <c r="D51" s="296">
        <f t="shared" si="103"/>
        <v>319.57499999999999</v>
      </c>
      <c r="E51" s="296">
        <f t="shared" si="103"/>
        <v>321.85700000000003</v>
      </c>
      <c r="F51" s="296">
        <f t="shared" si="103"/>
        <v>325.67099999999999</v>
      </c>
      <c r="G51" s="296">
        <f t="shared" si="103"/>
        <v>329.1</v>
      </c>
      <c r="H51" s="296">
        <f t="shared" si="103"/>
        <v>332.529</v>
      </c>
      <c r="J51" s="348">
        <f t="shared" ref="J51:O51" si="104">MIN(J3:J48)</f>
        <v>46.788841018426638</v>
      </c>
      <c r="K51" s="348">
        <f t="shared" si="104"/>
        <v>47.563169834937028</v>
      </c>
      <c r="L51" s="348">
        <f t="shared" si="104"/>
        <v>47.225941955588965</v>
      </c>
      <c r="M51" s="348">
        <f t="shared" si="104"/>
        <v>47.286985945939307</v>
      </c>
      <c r="N51" s="348">
        <f t="shared" si="104"/>
        <v>44.363415375265873</v>
      </c>
      <c r="O51" s="348">
        <f t="shared" si="104"/>
        <v>37.289980723485769</v>
      </c>
      <c r="P51" s="348"/>
      <c r="Q51" s="286"/>
      <c r="R51" s="348">
        <f t="shared" ref="R51:W51" si="105">MIN(R3:R48)</f>
        <v>4.0268456375838921</v>
      </c>
      <c r="S51" s="348">
        <f t="shared" si="105"/>
        <v>3.3031852143138023</v>
      </c>
      <c r="T51" s="348">
        <f t="shared" si="105"/>
        <v>3.7947997189037244</v>
      </c>
      <c r="U51" s="348">
        <f t="shared" si="105"/>
        <v>5.1948051948051948</v>
      </c>
      <c r="V51" s="348">
        <f t="shared" si="105"/>
        <v>6.2070570200651494</v>
      </c>
      <c r="W51" s="348">
        <f t="shared" si="105"/>
        <v>7.1364586443714542</v>
      </c>
      <c r="X51" s="152"/>
      <c r="Y51" s="286"/>
      <c r="Z51" s="296">
        <f t="shared" ref="Z51:AE51" si="106">MIN(Z3:Z48)</f>
        <v>1.8029620090148104</v>
      </c>
      <c r="AA51" s="296">
        <f t="shared" si="106"/>
        <v>1.8404907975460121</v>
      </c>
      <c r="AB51" s="296">
        <f t="shared" si="106"/>
        <v>1.7807122849139652</v>
      </c>
      <c r="AC51" s="296">
        <f t="shared" si="106"/>
        <v>1.6176470588235292</v>
      </c>
      <c r="AD51" s="296">
        <f t="shared" si="106"/>
        <v>2.0230730647048993</v>
      </c>
      <c r="AE51" s="296">
        <f t="shared" si="106"/>
        <v>1.9289340101522841</v>
      </c>
      <c r="AG51" s="286"/>
      <c r="AH51" s="296">
        <f t="shared" ref="AH51:AM51" si="107">MIN(AH3:AH48)</f>
        <v>0.69744827817456323</v>
      </c>
      <c r="AI51" s="296">
        <f t="shared" si="107"/>
        <v>0.57397359094188116</v>
      </c>
      <c r="AJ51" s="296">
        <f t="shared" si="107"/>
        <v>0.5464645854718917</v>
      </c>
      <c r="AK51" s="296">
        <f t="shared" si="107"/>
        <v>0.67108926898746357</v>
      </c>
      <c r="AL51" s="296">
        <f t="shared" si="107"/>
        <v>0.7158303906271386</v>
      </c>
      <c r="AM51" s="296">
        <f t="shared" si="107"/>
        <v>0.34612964128382634</v>
      </c>
      <c r="AO51" s="286"/>
      <c r="AP51" s="348">
        <f t="shared" ref="AP51:AU51" si="108">MIN(AP3:AP48)</f>
        <v>0.39893617021276595</v>
      </c>
      <c r="AQ51" s="348">
        <f t="shared" si="108"/>
        <v>0</v>
      </c>
      <c r="AR51" s="348">
        <f t="shared" si="108"/>
        <v>0.49019607843137253</v>
      </c>
      <c r="AS51" s="348">
        <f t="shared" si="108"/>
        <v>0</v>
      </c>
      <c r="AT51" s="348">
        <f t="shared" si="108"/>
        <v>1.1437908496732025</v>
      </c>
      <c r="AU51" s="348">
        <f t="shared" si="108"/>
        <v>0.54945054945054939</v>
      </c>
      <c r="AV51" s="152"/>
      <c r="AW51" s="286"/>
      <c r="AX51" s="296">
        <f t="shared" ref="AX51:BC51" si="109">MIN(AX3:AX48)</f>
        <v>0</v>
      </c>
      <c r="AY51" s="296">
        <f t="shared" si="109"/>
        <v>0</v>
      </c>
      <c r="AZ51" s="296">
        <f t="shared" si="109"/>
        <v>0</v>
      </c>
      <c r="BA51" s="296">
        <f t="shared" si="109"/>
        <v>0</v>
      </c>
      <c r="BB51" s="296">
        <f t="shared" si="109"/>
        <v>0</v>
      </c>
      <c r="BC51" s="296">
        <f t="shared" si="109"/>
        <v>0</v>
      </c>
      <c r="BE51" s="286"/>
      <c r="BF51" s="348">
        <f t="shared" ref="BF51:BK51" si="110">MIN(BF3:BF48)</f>
        <v>59.454893399721797</v>
      </c>
      <c r="BG51" s="348">
        <f t="shared" si="110"/>
        <v>62.651779984022617</v>
      </c>
      <c r="BH51" s="348">
        <f t="shared" si="110"/>
        <v>58.632884056117838</v>
      </c>
      <c r="BI51" s="348">
        <f t="shared" si="110"/>
        <v>51.930983866294831</v>
      </c>
      <c r="BJ51" s="348">
        <f t="shared" si="110"/>
        <v>53.65875192846682</v>
      </c>
      <c r="BK51" s="348">
        <f t="shared" si="110"/>
        <v>51.990411291390949</v>
      </c>
      <c r="BL51" s="152"/>
      <c r="BM51" s="286"/>
      <c r="BN51" s="348">
        <f t="shared" ref="BN51:BS51" si="111">MIN(BN3:BN48)</f>
        <v>3.8926174496644297</v>
      </c>
      <c r="BO51" s="348">
        <f t="shared" si="111"/>
        <v>4.4904636845051016</v>
      </c>
      <c r="BP51" s="348">
        <f t="shared" si="111"/>
        <v>7.6986212582752449</v>
      </c>
      <c r="BQ51" s="348">
        <f t="shared" si="111"/>
        <v>3.2953105196451205</v>
      </c>
      <c r="BR51" s="348">
        <f t="shared" si="111"/>
        <v>4.2448979591836737</v>
      </c>
      <c r="BS51" s="348">
        <f t="shared" si="111"/>
        <v>5.4558337269721306</v>
      </c>
      <c r="BT51" s="152"/>
      <c r="BU51" s="286"/>
      <c r="BV51" s="296" t="e">
        <f t="shared" ref="BV51:CA51" si="112">MIN(BV3:BV48)</f>
        <v>#VALUE!</v>
      </c>
      <c r="BW51" s="296" t="e">
        <f t="shared" si="112"/>
        <v>#VALUE!</v>
      </c>
      <c r="BX51" s="296" t="e">
        <f t="shared" si="112"/>
        <v>#VALUE!</v>
      </c>
      <c r="BY51" s="296" t="e">
        <f t="shared" si="112"/>
        <v>#VALUE!</v>
      </c>
      <c r="BZ51" s="296" t="e">
        <f t="shared" si="112"/>
        <v>#VALUE!</v>
      </c>
      <c r="CA51" s="296" t="e">
        <f t="shared" si="112"/>
        <v>#VALUE!</v>
      </c>
      <c r="CB51" s="152"/>
      <c r="CC51" s="286"/>
      <c r="CD51" s="296" t="e">
        <f t="shared" ref="CD51:CI51" si="113">MIN(CD3:CD48)</f>
        <v>#VALUE!</v>
      </c>
      <c r="CE51" s="296" t="e">
        <f t="shared" si="113"/>
        <v>#VALUE!</v>
      </c>
      <c r="CF51" s="296" t="e">
        <f t="shared" si="113"/>
        <v>#VALUE!</v>
      </c>
      <c r="CG51" s="296" t="e">
        <f t="shared" si="113"/>
        <v>#VALUE!</v>
      </c>
      <c r="CH51" s="296" t="e">
        <f t="shared" si="113"/>
        <v>#VALUE!</v>
      </c>
      <c r="CI51" s="296" t="e">
        <f t="shared" si="113"/>
        <v>#VALUE!</v>
      </c>
      <c r="CK51" s="286"/>
      <c r="CL51" s="296" t="e">
        <f t="shared" ref="CL51:CQ51" si="114">MIN(CL3:CL48)</f>
        <v>#VALUE!</v>
      </c>
      <c r="CM51" s="296" t="e">
        <f t="shared" si="114"/>
        <v>#VALUE!</v>
      </c>
      <c r="CN51" s="296" t="e">
        <f t="shared" si="114"/>
        <v>#VALUE!</v>
      </c>
      <c r="CO51" s="296" t="e">
        <f t="shared" si="114"/>
        <v>#VALUE!</v>
      </c>
      <c r="CP51" s="296" t="e">
        <f t="shared" si="114"/>
        <v>#VALUE!</v>
      </c>
      <c r="CQ51" s="296" t="e">
        <f t="shared" si="114"/>
        <v>#VALUE!</v>
      </c>
      <c r="CS51" s="286"/>
      <c r="CT51" s="296" t="e">
        <f t="shared" ref="CT51:CY51" si="115">MIN(CT3:CT48)</f>
        <v>#VALUE!</v>
      </c>
      <c r="CU51" s="296" t="e">
        <f t="shared" si="115"/>
        <v>#VALUE!</v>
      </c>
      <c r="CV51" s="296" t="e">
        <f t="shared" si="115"/>
        <v>#VALUE!</v>
      </c>
      <c r="CW51" s="296" t="e">
        <f t="shared" si="115"/>
        <v>#VALUE!</v>
      </c>
      <c r="CX51" s="296" t="e">
        <f t="shared" si="115"/>
        <v>#VALUE!</v>
      </c>
      <c r="CY51" s="296" t="e">
        <f t="shared" si="115"/>
        <v>#VALUE!</v>
      </c>
      <c r="DA51" s="286"/>
      <c r="DB51" s="296" t="e">
        <f t="shared" ref="DB51:DG51" si="116">MIN(DB3:DB48)</f>
        <v>#VALUE!</v>
      </c>
      <c r="DC51" s="296" t="e">
        <f t="shared" si="116"/>
        <v>#VALUE!</v>
      </c>
      <c r="DD51" s="296" t="e">
        <f t="shared" si="116"/>
        <v>#VALUE!</v>
      </c>
      <c r="DE51" s="296" t="e">
        <f t="shared" si="116"/>
        <v>#VALUE!</v>
      </c>
      <c r="DF51" s="296" t="e">
        <f t="shared" si="116"/>
        <v>#VALUE!</v>
      </c>
      <c r="DG51" s="296" t="e">
        <f t="shared" si="116"/>
        <v>#VALUE!</v>
      </c>
      <c r="DI51" s="286"/>
      <c r="DJ51" s="296" t="e">
        <f t="shared" ref="DJ51:DO51" si="117">MIN(DJ3:DJ48)</f>
        <v>#VALUE!</v>
      </c>
      <c r="DK51" s="296" t="e">
        <f t="shared" si="117"/>
        <v>#VALUE!</v>
      </c>
      <c r="DL51" s="296" t="e">
        <f t="shared" si="117"/>
        <v>#VALUE!</v>
      </c>
      <c r="DM51" s="296" t="e">
        <f t="shared" si="117"/>
        <v>#VALUE!</v>
      </c>
      <c r="DN51" s="296" t="e">
        <f t="shared" si="117"/>
        <v>#VALUE!</v>
      </c>
      <c r="DO51" s="296" t="e">
        <f t="shared" si="117"/>
        <v>#VALUE!</v>
      </c>
      <c r="DQ51" s="286"/>
      <c r="DR51" s="296" t="e">
        <f t="shared" ref="DR51:DW51" si="118">MIN(DR3:DR48)</f>
        <v>#DIV/0!</v>
      </c>
      <c r="DS51" s="296" t="e">
        <f t="shared" si="118"/>
        <v>#DIV/0!</v>
      </c>
      <c r="DT51" s="296" t="e">
        <f t="shared" si="118"/>
        <v>#VALUE!</v>
      </c>
      <c r="DU51" s="296" t="e">
        <f t="shared" si="118"/>
        <v>#VALUE!</v>
      </c>
      <c r="DV51" s="296" t="e">
        <f t="shared" si="118"/>
        <v>#VALUE!</v>
      </c>
      <c r="DW51" s="296" t="e">
        <f t="shared" si="118"/>
        <v>#VALUE!</v>
      </c>
      <c r="DY51" s="286"/>
      <c r="DZ51" s="296" t="e">
        <f t="shared" ref="DZ51:EE51" si="119">MIN(DZ3:DZ48)</f>
        <v>#VALUE!</v>
      </c>
      <c r="EA51" s="296" t="e">
        <f t="shared" si="119"/>
        <v>#DIV/0!</v>
      </c>
      <c r="EB51" s="296" t="e">
        <f t="shared" si="119"/>
        <v>#VALUE!</v>
      </c>
      <c r="EC51" s="296" t="e">
        <f t="shared" si="119"/>
        <v>#VALUE!</v>
      </c>
      <c r="ED51" s="296" t="e">
        <f t="shared" si="119"/>
        <v>#VALUE!</v>
      </c>
      <c r="EE51" s="296" t="e">
        <f t="shared" si="119"/>
        <v>#VALUE!</v>
      </c>
      <c r="EG51" s="286"/>
      <c r="EH51" s="296" t="e">
        <f t="shared" ref="EH51:EM51" si="120">MIN(EH3:EH48)</f>
        <v>#VALUE!</v>
      </c>
      <c r="EI51" s="296" t="e">
        <f t="shared" si="120"/>
        <v>#VALUE!</v>
      </c>
      <c r="EJ51" s="296" t="e">
        <f t="shared" si="120"/>
        <v>#VALUE!</v>
      </c>
      <c r="EK51" s="296" t="e">
        <f t="shared" si="120"/>
        <v>#VALUE!</v>
      </c>
      <c r="EL51" s="296" t="e">
        <f t="shared" si="120"/>
        <v>#VALUE!</v>
      </c>
      <c r="EM51" s="296" t="e">
        <f t="shared" si="120"/>
        <v>#VALUE!</v>
      </c>
      <c r="EO51" s="286"/>
      <c r="EP51" s="296" t="e">
        <f t="shared" ref="EP51:EU51" si="121">MIN(EP3:EP48)</f>
        <v>#VALUE!</v>
      </c>
      <c r="EQ51" s="296" t="e">
        <f t="shared" si="121"/>
        <v>#VALUE!</v>
      </c>
      <c r="ER51" s="296" t="e">
        <f t="shared" si="121"/>
        <v>#VALUE!</v>
      </c>
      <c r="ES51" s="296" t="e">
        <f t="shared" si="121"/>
        <v>#VALUE!</v>
      </c>
      <c r="ET51" s="296" t="e">
        <f t="shared" si="121"/>
        <v>#VALUE!</v>
      </c>
      <c r="EU51" s="296" t="e">
        <f t="shared" si="121"/>
        <v>#VALUE!</v>
      </c>
      <c r="EW51" s="286"/>
      <c r="EX51" s="296" t="e">
        <f t="shared" ref="EX51:FC51" si="122">MIN(EX3:EX48)</f>
        <v>#VALUE!</v>
      </c>
      <c r="EY51" s="296" t="e">
        <f t="shared" si="122"/>
        <v>#VALUE!</v>
      </c>
      <c r="EZ51" s="296" t="e">
        <f t="shared" si="122"/>
        <v>#VALUE!</v>
      </c>
      <c r="FA51" s="296" t="e">
        <f t="shared" si="122"/>
        <v>#VALUE!</v>
      </c>
      <c r="FB51" s="296" t="e">
        <f t="shared" si="122"/>
        <v>#VALUE!</v>
      </c>
      <c r="FC51" s="296" t="e">
        <f t="shared" si="122"/>
        <v>#VALUE!</v>
      </c>
      <c r="FE51" s="286"/>
      <c r="FF51" s="296" t="e">
        <f t="shared" ref="FF51:FK51" si="123">MIN(FF3:FF48)</f>
        <v>#VALUE!</v>
      </c>
      <c r="FG51" s="296" t="e">
        <f t="shared" si="123"/>
        <v>#VALUE!</v>
      </c>
      <c r="FH51" s="296" t="e">
        <f t="shared" si="123"/>
        <v>#VALUE!</v>
      </c>
      <c r="FI51" s="296" t="e">
        <f t="shared" si="123"/>
        <v>#VALUE!</v>
      </c>
      <c r="FJ51" s="296" t="e">
        <f t="shared" si="123"/>
        <v>#VALUE!</v>
      </c>
      <c r="FK51" s="296" t="e">
        <f t="shared" si="123"/>
        <v>#VALUE!</v>
      </c>
      <c r="FM51" s="286"/>
      <c r="FN51" s="296" t="e">
        <f t="shared" ref="FN51:FS51" si="124">MIN(FN3:FN48)</f>
        <v>#VALUE!</v>
      </c>
      <c r="FO51" s="296" t="e">
        <f t="shared" si="124"/>
        <v>#VALUE!</v>
      </c>
      <c r="FP51" s="296" t="e">
        <f t="shared" si="124"/>
        <v>#VALUE!</v>
      </c>
      <c r="FQ51" s="296" t="e">
        <f t="shared" si="124"/>
        <v>#VALUE!</v>
      </c>
      <c r="FR51" s="296" t="e">
        <f t="shared" si="124"/>
        <v>#VALUE!</v>
      </c>
      <c r="FS51" s="296" t="e">
        <f t="shared" si="124"/>
        <v>#VALUE!</v>
      </c>
      <c r="FU51" s="286"/>
      <c r="FV51" s="296" t="e">
        <f t="shared" ref="FV51:GA51" si="125">MIN(FV3:FV48)</f>
        <v>#VALUE!</v>
      </c>
      <c r="FW51" s="296" t="e">
        <f t="shared" si="125"/>
        <v>#VALUE!</v>
      </c>
      <c r="FX51" s="296" t="e">
        <f t="shared" si="125"/>
        <v>#VALUE!</v>
      </c>
      <c r="FY51" s="296" t="e">
        <f t="shared" si="125"/>
        <v>#VALUE!</v>
      </c>
      <c r="FZ51" s="296" t="e">
        <f t="shared" si="125"/>
        <v>#VALUE!</v>
      </c>
      <c r="GA51" s="296" t="e">
        <f t="shared" si="125"/>
        <v>#VALUE!</v>
      </c>
      <c r="GC51" s="286"/>
      <c r="GE51" s="296" t="e">
        <f>MIN(GE3:GE48)</f>
        <v>#VALUE!</v>
      </c>
      <c r="GF51" s="296" t="e">
        <f>MIN(GF3:GF48)</f>
        <v>#VALUE!</v>
      </c>
      <c r="GG51" s="296" t="e">
        <f>MIN(GG3:GG48)</f>
        <v>#VALUE!</v>
      </c>
      <c r="GH51" s="296" t="e">
        <f>MIN(GH3:GH48)</f>
        <v>#VALUE!</v>
      </c>
      <c r="GI51" s="296" t="e">
        <f>MIN(GI3:GI48)</f>
        <v>#VALUE!</v>
      </c>
      <c r="GJ51" s="286"/>
      <c r="GK51" s="296" t="e">
        <f>MIN(GK3:GK48)</f>
        <v>#VALUE!</v>
      </c>
      <c r="GL51" s="296" t="e">
        <f>MIN(GL3:GL48)</f>
        <v>#VALUE!</v>
      </c>
      <c r="GM51" s="296" t="e">
        <f>MIN(GM3:GM48)</f>
        <v>#VALUE!</v>
      </c>
      <c r="GN51" s="296" t="e">
        <f>MIN(GN3:GN48)</f>
        <v>#VALUE!</v>
      </c>
      <c r="GO51" s="296" t="e">
        <f>MIN(GO3:GO48)</f>
        <v>#VALUE!</v>
      </c>
      <c r="GP51" s="286"/>
      <c r="GQ51" s="296" t="e">
        <f>MIN(GQ3:GQ48)</f>
        <v>#VALUE!</v>
      </c>
      <c r="GR51" s="296" t="e">
        <f>MIN(GR3:GR48)</f>
        <v>#VALUE!</v>
      </c>
      <c r="GS51" s="296" t="e">
        <f>MIN(GS3:GS48)</f>
        <v>#VALUE!</v>
      </c>
      <c r="GT51" s="296" t="e">
        <f>MIN(GT3:GT48)</f>
        <v>#VALUE!</v>
      </c>
      <c r="GU51" s="296" t="e">
        <f>MIN(GU3:GU48)</f>
        <v>#VALUE!</v>
      </c>
      <c r="GV51" s="286"/>
      <c r="GW51" s="296" t="e">
        <f>MIN(GW3:GW48)</f>
        <v>#VALUE!</v>
      </c>
      <c r="GX51" s="296" t="e">
        <f>MIN(GX3:GX48)</f>
        <v>#VALUE!</v>
      </c>
      <c r="GY51" s="296" t="e">
        <f>MIN(GY3:GY48)</f>
        <v>#VALUE!</v>
      </c>
      <c r="GZ51" s="296" t="e">
        <f>MIN(GZ3:GZ48)</f>
        <v>#VALUE!</v>
      </c>
      <c r="HA51" s="296" t="e">
        <f>MIN(HA3:HA48)</f>
        <v>#VALUE!</v>
      </c>
      <c r="HB51" s="286"/>
      <c r="HC51" s="296" t="e">
        <f>MIN(HC3:HC48)</f>
        <v>#VALUE!</v>
      </c>
      <c r="HD51" s="296" t="e">
        <f>MIN(HD3:HD48)</f>
        <v>#VALUE!</v>
      </c>
      <c r="HE51" s="296" t="e">
        <f>MIN(HE3:HE48)</f>
        <v>#VALUE!</v>
      </c>
      <c r="HF51" s="296" t="e">
        <f>MIN(HF3:HF48)</f>
        <v>#VALUE!</v>
      </c>
      <c r="HG51" s="296" t="e">
        <f>MIN(HG3:HG48)</f>
        <v>#VALUE!</v>
      </c>
      <c r="HH51" s="286"/>
      <c r="HI51" s="296" t="e">
        <f>MIN(HI3:HI48)</f>
        <v>#VALUE!</v>
      </c>
      <c r="HJ51" s="296" t="e">
        <f>MIN(HJ3:HJ48)</f>
        <v>#VALUE!</v>
      </c>
      <c r="HK51" s="296" t="e">
        <f>MIN(HK3:HK48)</f>
        <v>#VALUE!</v>
      </c>
      <c r="HL51" s="296" t="e">
        <f>MIN(HL3:HL48)</f>
        <v>#VALUE!</v>
      </c>
      <c r="HM51" s="296" t="e">
        <f>MIN(HM3:HM48)</f>
        <v>#VALUE!</v>
      </c>
      <c r="HN51" s="286"/>
      <c r="HO51" s="296" t="e">
        <f>MIN(HO3:HO48)</f>
        <v>#VALUE!</v>
      </c>
      <c r="HP51" s="296" t="e">
        <f>MIN(HP3:HP48)</f>
        <v>#VALUE!</v>
      </c>
      <c r="HQ51" s="296" t="e">
        <f>MIN(HQ3:HQ48)</f>
        <v>#VALUE!</v>
      </c>
      <c r="HR51" s="296" t="e">
        <f>MIN(HR3:HR48)</f>
        <v>#VALUE!</v>
      </c>
      <c r="HS51" s="296" t="e">
        <f>MIN(HS3:HS48)</f>
        <v>#VALUE!</v>
      </c>
      <c r="HT51" s="286"/>
      <c r="HU51" s="296" t="e">
        <f>MIN(HU3:HU48)</f>
        <v>#VALUE!</v>
      </c>
      <c r="HV51" s="296" t="e">
        <f>MIN(HV3:HV48)</f>
        <v>#VALUE!</v>
      </c>
      <c r="HW51" s="296" t="e">
        <f>MIN(HW3:HW48)</f>
        <v>#VALUE!</v>
      </c>
      <c r="HX51" s="296" t="e">
        <f>MIN(HX3:HX48)</f>
        <v>#VALUE!</v>
      </c>
      <c r="HY51" s="296" t="e">
        <f>MIN(HY3:HY48)</f>
        <v>#VALUE!</v>
      </c>
      <c r="HZ51" s="286"/>
      <c r="IA51" s="296" t="e">
        <f>MIN(IA3:IA48)</f>
        <v>#VALUE!</v>
      </c>
      <c r="IB51" s="296" t="e">
        <f>MIN(IB3:IB48)</f>
        <v>#VALUE!</v>
      </c>
      <c r="IC51" s="296" t="e">
        <f>MIN(IC3:IC48)</f>
        <v>#VALUE!</v>
      </c>
      <c r="ID51" s="296" t="e">
        <f>MIN(ID3:ID48)</f>
        <v>#VALUE!</v>
      </c>
      <c r="IE51" s="296" t="e">
        <f>MIN(IE3:IE48)</f>
        <v>#VALUE!</v>
      </c>
      <c r="IF51" s="286"/>
      <c r="IG51" s="296" t="e">
        <f>MIN(IG3:IG48)</f>
        <v>#VALUE!</v>
      </c>
      <c r="IH51" s="296" t="e">
        <f>MIN(IH3:IH48)</f>
        <v>#VALUE!</v>
      </c>
      <c r="II51" s="296" t="e">
        <f>MIN(II3:II48)</f>
        <v>#VALUE!</v>
      </c>
      <c r="IJ51" s="296" t="e">
        <f>MIN(IJ3:IJ48)</f>
        <v>#VALUE!</v>
      </c>
      <c r="IK51" s="296" t="e">
        <f>MIN(IK3:IK48)</f>
        <v>#VALUE!</v>
      </c>
      <c r="IL51" s="286"/>
      <c r="IM51" s="296" t="e">
        <f>MIN(IM3:IM48)</f>
        <v>#VALUE!</v>
      </c>
      <c r="IN51" s="296" t="e">
        <f>MIN(IN3:IN48)</f>
        <v>#VALUE!</v>
      </c>
      <c r="IO51" s="296" t="e">
        <f>MIN(IO3:IO48)</f>
        <v>#VALUE!</v>
      </c>
      <c r="IP51" s="296" t="e">
        <f>MIN(IP3:IP48)</f>
        <v>#VALUE!</v>
      </c>
      <c r="IQ51" s="296" t="e">
        <f>MIN(IQ3:IQ48)</f>
        <v>#VALUE!</v>
      </c>
      <c r="IR51" s="286"/>
      <c r="IS51" s="296" t="e">
        <f>MIN(IS3:IS48)</f>
        <v>#VALUE!</v>
      </c>
      <c r="IT51" s="296" t="e">
        <f>MIN(IT3:IT48)</f>
        <v>#VALUE!</v>
      </c>
      <c r="IU51" s="296" t="e">
        <f>MIN(IU3:IU48)</f>
        <v>#VALUE!</v>
      </c>
      <c r="IV51" s="296" t="e">
        <f>MIN(IV3:IV48)</f>
        <v>#VALUE!</v>
      </c>
      <c r="IW51" s="296" t="e">
        <f>MIN(IW3:IW48)</f>
        <v>#VALUE!</v>
      </c>
      <c r="IY51" s="296" t="e">
        <f>MIN(IY3:IY48)</f>
        <v>#VALUE!</v>
      </c>
      <c r="IZ51" s="296" t="e">
        <f>MIN(IZ3:IZ48)</f>
        <v>#VALUE!</v>
      </c>
      <c r="JA51" s="348" t="e">
        <f>MIN(JA3:JA48)</f>
        <v>#VALUE!</v>
      </c>
      <c r="JB51" s="348" t="e">
        <f>MIN(JB3:JB48)</f>
        <v>#VALUE!</v>
      </c>
      <c r="JC51" s="286"/>
      <c r="JD51" s="296" t="e">
        <f t="shared" ref="JD51:JM51" si="126">MIN(JD3:JD48)</f>
        <v>#VALUE!</v>
      </c>
      <c r="JE51" s="296" t="e">
        <f t="shared" si="126"/>
        <v>#VALUE!</v>
      </c>
      <c r="JF51" s="296" t="e">
        <f t="shared" si="126"/>
        <v>#VALUE!</v>
      </c>
      <c r="JG51" s="296" t="e">
        <f t="shared" si="126"/>
        <v>#VALUE!</v>
      </c>
      <c r="JH51" s="296" t="e">
        <f t="shared" si="126"/>
        <v>#VALUE!</v>
      </c>
      <c r="JI51" s="296" t="e">
        <f t="shared" si="126"/>
        <v>#VALUE!</v>
      </c>
      <c r="JJ51" s="296" t="e">
        <f t="shared" si="126"/>
        <v>#VALUE!</v>
      </c>
      <c r="JK51" s="296" t="e">
        <f t="shared" si="126"/>
        <v>#VALUE!</v>
      </c>
      <c r="JL51" s="296" t="e">
        <f t="shared" si="126"/>
        <v>#VALUE!</v>
      </c>
      <c r="JM51" s="296" t="e">
        <f t="shared" si="126"/>
        <v>#VALUE!</v>
      </c>
      <c r="JN51" s="286"/>
      <c r="JO51" s="296" t="e">
        <f t="shared" ref="JO51:JT51" si="127">MIN(JO3:JO48)</f>
        <v>#VALUE!</v>
      </c>
      <c r="JP51" s="296" t="e">
        <f t="shared" si="127"/>
        <v>#VALUE!</v>
      </c>
      <c r="JQ51" s="296" t="e">
        <f t="shared" si="127"/>
        <v>#VALUE!</v>
      </c>
      <c r="JR51" s="296" t="e">
        <f t="shared" si="127"/>
        <v>#VALUE!</v>
      </c>
      <c r="JS51" s="296" t="e">
        <f t="shared" si="127"/>
        <v>#VALUE!</v>
      </c>
      <c r="JT51" s="296" t="e">
        <f t="shared" si="127"/>
        <v>#VALUE!</v>
      </c>
      <c r="JU51" s="286"/>
      <c r="JV51" s="296" t="e">
        <f t="shared" ref="JV51:KA51" si="128">MIN(JV3:JV48)</f>
        <v>#VALUE!</v>
      </c>
      <c r="JW51" s="296" t="e">
        <f t="shared" si="128"/>
        <v>#VALUE!</v>
      </c>
      <c r="JX51" s="296" t="e">
        <f t="shared" si="128"/>
        <v>#VALUE!</v>
      </c>
      <c r="JY51" s="296" t="e">
        <f t="shared" si="128"/>
        <v>#VALUE!</v>
      </c>
      <c r="JZ51" s="296" t="e">
        <f t="shared" si="128"/>
        <v>#VALUE!</v>
      </c>
      <c r="KA51" s="296" t="e">
        <f t="shared" si="128"/>
        <v>#VALUE!</v>
      </c>
      <c r="KB51" s="286"/>
      <c r="KC51" s="296" t="e">
        <f>MIN(KC3:KC48)</f>
        <v>#VALUE!</v>
      </c>
      <c r="KD51" s="296" t="e">
        <f>MIN(KD3:KD48)</f>
        <v>#VALUE!</v>
      </c>
      <c r="KE51" s="296" t="e">
        <f>MIN(KE3:KE48)</f>
        <v>#VALUE!</v>
      </c>
      <c r="KF51" s="296" t="e">
        <f>MIN(KF3:KF48)</f>
        <v>#VALUE!</v>
      </c>
      <c r="KG51" s="286"/>
      <c r="KH51" s="296" t="e">
        <f>MIN(KH3:KH48)</f>
        <v>#VALUE!</v>
      </c>
      <c r="KI51" s="296" t="e">
        <f>MIN(KI3:KI48)</f>
        <v>#VALUE!</v>
      </c>
      <c r="KJ51" s="296" t="e">
        <f>MIN(KJ3:KJ48)</f>
        <v>#VALUE!</v>
      </c>
      <c r="KK51" s="296" t="e">
        <f>MIN(KK3:KK48)</f>
        <v>#VALUE!</v>
      </c>
      <c r="KL51" s="296" t="e">
        <f>MIN(KL3:KL48)</f>
        <v>#VALUE!</v>
      </c>
      <c r="KM51" s="286"/>
      <c r="KN51" s="296" t="e">
        <f>MIN(KN3:KN48)</f>
        <v>#VALUE!</v>
      </c>
      <c r="KO51" s="296" t="e">
        <f>MIN(KO3:KO48)</f>
        <v>#VALUE!</v>
      </c>
      <c r="KP51" s="296" t="e">
        <f>MIN(KP3:KP48)</f>
        <v>#VALUE!</v>
      </c>
      <c r="KQ51" s="296" t="e">
        <f>MIN(KQ3:KQ48)</f>
        <v>#VALUE!</v>
      </c>
      <c r="KR51" s="296" t="e">
        <f>MIN(KR3:KR48)</f>
        <v>#VALUE!</v>
      </c>
      <c r="KS51" s="286"/>
      <c r="KT51" s="296" t="e">
        <f>MIN(KT3:KT48)</f>
        <v>#VALUE!</v>
      </c>
      <c r="KU51" s="296" t="e">
        <f t="shared" ref="KU51:KZ51" si="129">MIN(KU3:KU48)</f>
        <v>#VALUE!</v>
      </c>
      <c r="KV51" s="296" t="e">
        <f t="shared" si="129"/>
        <v>#VALUE!</v>
      </c>
      <c r="KW51" s="296" t="e">
        <f t="shared" si="129"/>
        <v>#VALUE!</v>
      </c>
      <c r="KX51" s="296" t="e">
        <f t="shared" si="129"/>
        <v>#VALUE!</v>
      </c>
      <c r="KY51" s="296" t="e">
        <f t="shared" si="129"/>
        <v>#VALUE!</v>
      </c>
      <c r="KZ51" s="296" t="e">
        <f t="shared" si="129"/>
        <v>#VALUE!</v>
      </c>
      <c r="LA51" s="286"/>
      <c r="LB51" s="296" t="e">
        <f>MIN(LB3:LB48)</f>
        <v>#VALUE!</v>
      </c>
      <c r="LC51" s="296" t="e">
        <f>MIN(LC3:LC48)</f>
        <v>#VALUE!</v>
      </c>
      <c r="LD51" s="286"/>
      <c r="LE51" s="296" t="e">
        <f t="shared" ref="LE51:LJ51" si="130">MIN(LE3:LE48)</f>
        <v>#VALUE!</v>
      </c>
      <c r="LF51" s="296" t="e">
        <f t="shared" si="130"/>
        <v>#VALUE!</v>
      </c>
      <c r="LG51" s="296" t="e">
        <f t="shared" si="130"/>
        <v>#VALUE!</v>
      </c>
      <c r="LH51" s="296" t="e">
        <f t="shared" si="130"/>
        <v>#VALUE!</v>
      </c>
      <c r="LI51" s="296" t="e">
        <f t="shared" si="130"/>
        <v>#VALUE!</v>
      </c>
      <c r="LJ51" s="296" t="e">
        <f t="shared" si="130"/>
        <v>#VALUE!</v>
      </c>
      <c r="LK51" s="286"/>
      <c r="LL51" s="296" t="e">
        <f t="shared" ref="LL51:LQ51" si="131">MIN(LL3:LL48)</f>
        <v>#VALUE!</v>
      </c>
      <c r="LM51" s="296" t="e">
        <f t="shared" si="131"/>
        <v>#VALUE!</v>
      </c>
      <c r="LN51" s="296" t="e">
        <f t="shared" si="131"/>
        <v>#VALUE!</v>
      </c>
      <c r="LO51" s="296" t="e">
        <f t="shared" si="131"/>
        <v>#VALUE!</v>
      </c>
      <c r="LP51" s="296" t="e">
        <f t="shared" si="131"/>
        <v>#VALUE!</v>
      </c>
      <c r="LQ51" s="296" t="e">
        <f t="shared" si="131"/>
        <v>#VALUE!</v>
      </c>
      <c r="LR51" s="286"/>
      <c r="LS51" s="296" t="e">
        <f t="shared" ref="LS51:LX51" si="132">MIN(LS3:LS48)</f>
        <v>#VALUE!</v>
      </c>
      <c r="LT51" s="296" t="e">
        <f t="shared" si="132"/>
        <v>#VALUE!</v>
      </c>
      <c r="LU51" s="296" t="e">
        <f t="shared" si="132"/>
        <v>#VALUE!</v>
      </c>
      <c r="LV51" s="296" t="e">
        <f t="shared" si="132"/>
        <v>#VALUE!</v>
      </c>
      <c r="LW51" s="296" t="e">
        <f t="shared" si="132"/>
        <v>#VALUE!</v>
      </c>
      <c r="LX51" s="296" t="e">
        <f t="shared" si="132"/>
        <v>#VALUE!</v>
      </c>
      <c r="LY51" s="286"/>
      <c r="LZ51" s="296" t="e">
        <f t="shared" ref="LZ51:ME51" si="133">MIN(LZ3:LZ48)</f>
        <v>#VALUE!</v>
      </c>
      <c r="MA51" s="296" t="e">
        <f t="shared" si="133"/>
        <v>#VALUE!</v>
      </c>
      <c r="MB51" s="296" t="e">
        <f t="shared" si="133"/>
        <v>#VALUE!</v>
      </c>
      <c r="MC51" s="296" t="e">
        <f t="shared" si="133"/>
        <v>#VALUE!</v>
      </c>
      <c r="MD51" s="296" t="e">
        <f t="shared" si="133"/>
        <v>#VALUE!</v>
      </c>
      <c r="ME51" s="296" t="e">
        <f t="shared" si="133"/>
        <v>#VALUE!</v>
      </c>
      <c r="MF51" s="286"/>
      <c r="MG51" s="296" t="e">
        <f t="shared" ref="MG51:MM51" si="134">MIN(MG3:MG48)</f>
        <v>#VALUE!</v>
      </c>
      <c r="MH51" s="296" t="e">
        <f t="shared" si="134"/>
        <v>#VALUE!</v>
      </c>
      <c r="MI51" s="296" t="e">
        <f t="shared" si="134"/>
        <v>#VALUE!</v>
      </c>
      <c r="MJ51" s="296" t="e">
        <f t="shared" si="134"/>
        <v>#VALUE!</v>
      </c>
      <c r="MK51" s="296" t="e">
        <f t="shared" si="134"/>
        <v>#VALUE!</v>
      </c>
      <c r="ML51" s="296" t="e">
        <f t="shared" si="134"/>
        <v>#VALUE!</v>
      </c>
      <c r="MM51" s="296" t="e">
        <f t="shared" si="134"/>
        <v>#VALUE!</v>
      </c>
      <c r="MN51" s="286"/>
      <c r="MO51" s="296" t="e">
        <f>MIN(MO3:MO48)</f>
        <v>#VALUE!</v>
      </c>
      <c r="MP51" s="286"/>
      <c r="MQ51" s="296" t="e">
        <f>MIN(MQ3:MQ48)</f>
        <v>#VALUE!</v>
      </c>
      <c r="MR51" s="296" t="e">
        <f>MIN(MR3:MR48)</f>
        <v>#VALUE!</v>
      </c>
      <c r="MS51" s="296" t="e">
        <f>MIN(MS3:MS48)</f>
        <v>#VALUE!</v>
      </c>
      <c r="MT51" s="296" t="e">
        <f>MIN(MT3:MT48)</f>
        <v>#VALUE!</v>
      </c>
      <c r="MU51" s="286"/>
      <c r="MV51" s="296" t="e">
        <f>MIN(MV3:MV48)</f>
        <v>#VALUE!</v>
      </c>
      <c r="MW51" s="296" t="e">
        <f>MIN(MW3:MW48)</f>
        <v>#VALUE!</v>
      </c>
      <c r="MX51" s="296" t="e">
        <f>MIN(MX3:MX48)</f>
        <v>#VALUE!</v>
      </c>
      <c r="MY51" s="296" t="e">
        <f>MIN(MY3:MY48)</f>
        <v>#VALUE!</v>
      </c>
      <c r="MZ51" s="286"/>
      <c r="NA51" s="296" t="e">
        <f>MIN(NA3:NA48)</f>
        <v>#VALUE!</v>
      </c>
      <c r="NB51" s="296" t="e">
        <f>MIN(NB3:NB48)</f>
        <v>#VALUE!</v>
      </c>
      <c r="NC51" s="296" t="e">
        <f>MIN(NC3:NC48)</f>
        <v>#VALUE!</v>
      </c>
      <c r="ND51" s="296" t="e">
        <f>MIN(ND3:ND48)</f>
        <v>#VALUE!</v>
      </c>
      <c r="NG51" s="296" t="e">
        <f t="shared" ref="NG51:NR51" si="135">MIN(NG3:NG48)</f>
        <v>#VALUE!</v>
      </c>
      <c r="NH51" s="296" t="e">
        <f t="shared" si="135"/>
        <v>#VALUE!</v>
      </c>
      <c r="NI51" s="296" t="e">
        <f t="shared" si="135"/>
        <v>#VALUE!</v>
      </c>
      <c r="NJ51" s="296" t="e">
        <f t="shared" si="135"/>
        <v>#VALUE!</v>
      </c>
      <c r="NK51" s="296" t="e">
        <f t="shared" si="135"/>
        <v>#VALUE!</v>
      </c>
      <c r="NL51" s="296" t="e">
        <f t="shared" si="135"/>
        <v>#VALUE!</v>
      </c>
      <c r="NM51" s="296" t="e">
        <f t="shared" si="135"/>
        <v>#VALUE!</v>
      </c>
      <c r="NN51" s="296" t="e">
        <f t="shared" si="135"/>
        <v>#VALUE!</v>
      </c>
      <c r="NO51" s="296" t="e">
        <f t="shared" si="135"/>
        <v>#VALUE!</v>
      </c>
      <c r="NP51" s="296" t="e">
        <f t="shared" si="135"/>
        <v>#VALUE!</v>
      </c>
      <c r="NQ51" s="296" t="e">
        <f t="shared" si="135"/>
        <v>#VALUE!</v>
      </c>
      <c r="NR51" s="296" t="e">
        <f t="shared" si="135"/>
        <v>#VALUE!</v>
      </c>
      <c r="NS51" s="296"/>
      <c r="NT51" s="392"/>
      <c r="NU51" s="296" t="e">
        <f t="shared" ref="NU51:OF51" si="136">MIN(NU3:NU48)</f>
        <v>#VALUE!</v>
      </c>
      <c r="NV51" s="296" t="e">
        <f t="shared" si="136"/>
        <v>#VALUE!</v>
      </c>
      <c r="NW51" s="296" t="e">
        <f t="shared" si="136"/>
        <v>#VALUE!</v>
      </c>
      <c r="NX51" s="296" t="e">
        <f t="shared" si="136"/>
        <v>#VALUE!</v>
      </c>
      <c r="NY51" s="296" t="e">
        <f t="shared" si="136"/>
        <v>#VALUE!</v>
      </c>
      <c r="NZ51" s="296" t="e">
        <f t="shared" si="136"/>
        <v>#VALUE!</v>
      </c>
      <c r="OA51" s="296" t="e">
        <f t="shared" si="136"/>
        <v>#VALUE!</v>
      </c>
      <c r="OB51" s="296" t="e">
        <f t="shared" si="136"/>
        <v>#VALUE!</v>
      </c>
      <c r="OC51" s="296" t="e">
        <f t="shared" si="136"/>
        <v>#VALUE!</v>
      </c>
      <c r="OD51" s="296" t="e">
        <f t="shared" si="136"/>
        <v>#VALUE!</v>
      </c>
      <c r="OE51" s="296" t="e">
        <f t="shared" si="136"/>
        <v>#VALUE!</v>
      </c>
      <c r="OF51" s="296" t="e">
        <f t="shared" si="136"/>
        <v>#VALUE!</v>
      </c>
      <c r="OG51" s="296"/>
      <c r="OI51" s="296" t="e">
        <f t="shared" ref="OI51:ON51" si="137">MIN(OI3:OI48)</f>
        <v>#VALUE!</v>
      </c>
      <c r="OJ51" s="296" t="e">
        <f t="shared" si="137"/>
        <v>#VALUE!</v>
      </c>
      <c r="OK51" s="296" t="e">
        <f t="shared" si="137"/>
        <v>#VALUE!</v>
      </c>
      <c r="OL51" s="296" t="e">
        <f t="shared" si="137"/>
        <v>#VALUE!</v>
      </c>
      <c r="OM51" s="296" t="e">
        <f t="shared" si="137"/>
        <v>#VALUE!</v>
      </c>
      <c r="ON51" s="296" t="e">
        <f t="shared" si="137"/>
        <v>#VALUE!</v>
      </c>
      <c r="OP51" s="296" t="e">
        <f t="shared" ref="OP51:OU51" si="138">MIN(OP3:OP48)</f>
        <v>#DIV/0!</v>
      </c>
      <c r="OQ51" s="296" t="e">
        <f t="shared" si="138"/>
        <v>#DIV/0!</v>
      </c>
      <c r="OR51" s="296" t="e">
        <f t="shared" si="138"/>
        <v>#VALUE!</v>
      </c>
      <c r="OS51" s="296" t="e">
        <f t="shared" si="138"/>
        <v>#VALUE!</v>
      </c>
      <c r="OT51" s="296" t="e">
        <f t="shared" si="138"/>
        <v>#VALUE!</v>
      </c>
      <c r="OU51" s="296" t="e">
        <f t="shared" si="138"/>
        <v>#VALUE!</v>
      </c>
      <c r="OW51" s="296" t="e">
        <f t="shared" ref="OW51:PB51" si="139">MIN(OW3:OW48)</f>
        <v>#VALUE!</v>
      </c>
      <c r="OX51" s="296" t="e">
        <f t="shared" si="139"/>
        <v>#DIV/0!</v>
      </c>
      <c r="OY51" s="296" t="e">
        <f t="shared" si="139"/>
        <v>#VALUE!</v>
      </c>
      <c r="OZ51" s="296" t="e">
        <f t="shared" si="139"/>
        <v>#VALUE!</v>
      </c>
      <c r="PA51" s="296" t="e">
        <f t="shared" si="139"/>
        <v>#VALUE!</v>
      </c>
      <c r="PB51" s="296" t="e">
        <f t="shared" si="139"/>
        <v>#VALUE!</v>
      </c>
      <c r="PC51" s="281"/>
      <c r="PF51" s="296" t="e">
        <f t="shared" ref="PF51:PK51" si="140">MIN(PF3:PF48)</f>
        <v>#VALUE!</v>
      </c>
      <c r="PG51" s="296" t="e">
        <f t="shared" si="140"/>
        <v>#DIV/0!</v>
      </c>
      <c r="PH51" s="296" t="e">
        <f t="shared" si="140"/>
        <v>#VALUE!</v>
      </c>
      <c r="PI51" s="296" t="e">
        <f t="shared" si="140"/>
        <v>#VALUE!</v>
      </c>
      <c r="PJ51" s="296" t="e">
        <f t="shared" si="140"/>
        <v>#VALUE!</v>
      </c>
      <c r="PK51" s="296" t="e">
        <f t="shared" si="140"/>
        <v>#DIV/0!</v>
      </c>
      <c r="PO51" s="296" t="e">
        <f t="shared" ref="PO51:PT51" si="141">MIN(PO3:PO48)</f>
        <v>#VALUE!</v>
      </c>
      <c r="PP51" s="296" t="e">
        <f t="shared" si="141"/>
        <v>#VALUE!</v>
      </c>
      <c r="PQ51" s="296" t="e">
        <f t="shared" si="141"/>
        <v>#VALUE!</v>
      </c>
      <c r="PR51" s="296" t="e">
        <f t="shared" si="141"/>
        <v>#VALUE!</v>
      </c>
      <c r="PS51" s="296" t="e">
        <f t="shared" si="141"/>
        <v>#VALUE!</v>
      </c>
      <c r="PT51" s="296" t="e">
        <f t="shared" si="141"/>
        <v>#VALUE!</v>
      </c>
      <c r="PX51" s="296" t="e">
        <f t="shared" ref="PX51:QC51" si="142">MIN(PX3:PX48)</f>
        <v>#VALUE!</v>
      </c>
      <c r="PY51" s="296" t="e">
        <f t="shared" si="142"/>
        <v>#VALUE!</v>
      </c>
      <c r="PZ51" s="296" t="e">
        <f t="shared" si="142"/>
        <v>#VALUE!</v>
      </c>
      <c r="QA51" s="296" t="e">
        <f t="shared" si="142"/>
        <v>#VALUE!</v>
      </c>
      <c r="QB51" s="296" t="e">
        <f t="shared" si="142"/>
        <v>#VALUE!</v>
      </c>
      <c r="QC51" s="296" t="e">
        <f t="shared" si="142"/>
        <v>#VALUE!</v>
      </c>
    </row>
    <row r="52" spans="2:445">
      <c r="B52" s="295" t="s">
        <v>3330</v>
      </c>
      <c r="C52" s="296">
        <f t="shared" ref="C52:H52" si="143">MAX(C3:C48)</f>
        <v>142856.53599999999</v>
      </c>
      <c r="D52" s="296">
        <f t="shared" si="143"/>
        <v>143056.383</v>
      </c>
      <c r="E52" s="296">
        <f t="shared" si="143"/>
        <v>143500</v>
      </c>
      <c r="F52" s="296">
        <f t="shared" si="143"/>
        <v>143666.93100000001</v>
      </c>
      <c r="G52" s="296">
        <f t="shared" si="143"/>
        <v>144100</v>
      </c>
      <c r="H52" s="296">
        <f t="shared" si="143"/>
        <v>144300</v>
      </c>
      <c r="J52" s="348">
        <f t="shared" ref="J52:O52" si="144">MAX(J3:J48)</f>
        <v>542.3588039401991</v>
      </c>
      <c r="K52" s="348">
        <f t="shared" si="144"/>
        <v>516.42903341925285</v>
      </c>
      <c r="L52" s="348">
        <f t="shared" si="144"/>
        <v>474.32404181184671</v>
      </c>
      <c r="M52" s="348">
        <f t="shared" si="144"/>
        <v>467.35459254711856</v>
      </c>
      <c r="N52" s="348">
        <f t="shared" si="144"/>
        <v>445.85010409437888</v>
      </c>
      <c r="O52" s="348">
        <f t="shared" si="144"/>
        <v>443.76784476784479</v>
      </c>
      <c r="P52" s="348"/>
      <c r="Q52" s="286"/>
      <c r="R52" s="348">
        <f t="shared" ref="R52:W52" si="145">MAX(R3:R48)</f>
        <v>72.959337674097711</v>
      </c>
      <c r="S52" s="348">
        <f t="shared" si="145"/>
        <v>48.489932885906043</v>
      </c>
      <c r="T52" s="348">
        <f t="shared" si="145"/>
        <v>46.250118517113862</v>
      </c>
      <c r="U52" s="348">
        <f t="shared" si="145"/>
        <v>90.688180404354583</v>
      </c>
      <c r="V52" s="348">
        <f t="shared" si="145"/>
        <v>43.423683625860917</v>
      </c>
      <c r="W52" s="348">
        <f t="shared" si="145"/>
        <v>50.372250423011842</v>
      </c>
      <c r="X52" s="152"/>
      <c r="Y52" s="286"/>
      <c r="Z52" s="296">
        <f t="shared" ref="Z52:AE52" si="146">MAX(Z3:Z48)</f>
        <v>8.1660310146554913</v>
      </c>
      <c r="AA52" s="296">
        <f t="shared" si="146"/>
        <v>8.5526315789473681</v>
      </c>
      <c r="AB52" s="296">
        <f t="shared" si="146"/>
        <v>8.2404448656073921</v>
      </c>
      <c r="AC52" s="296">
        <f t="shared" si="146"/>
        <v>8.1437639440361984</v>
      </c>
      <c r="AD52" s="296">
        <f t="shared" si="146"/>
        <v>13.155021834061134</v>
      </c>
      <c r="AE52" s="296">
        <f t="shared" si="146"/>
        <v>8.3612040133779271</v>
      </c>
      <c r="AG52" s="286"/>
      <c r="AH52" s="296">
        <f t="shared" ref="AH52:AM52" si="147">MAX(AH3:AH48)</f>
        <v>71.442704039571296</v>
      </c>
      <c r="AI52" s="296">
        <f t="shared" si="147"/>
        <v>74.193059554477955</v>
      </c>
      <c r="AJ52" s="296">
        <f t="shared" si="147"/>
        <v>74.539268500141745</v>
      </c>
      <c r="AK52" s="296">
        <f t="shared" si="147"/>
        <v>73.017477971977456</v>
      </c>
      <c r="AL52" s="296">
        <f t="shared" si="147"/>
        <v>73.613193403298354</v>
      </c>
      <c r="AM52" s="296">
        <f t="shared" si="147"/>
        <v>71.961805555555543</v>
      </c>
      <c r="AO52" s="286"/>
      <c r="AP52" s="348">
        <f t="shared" ref="AP52:AU52" si="148">MAX(AP3:AP48)</f>
        <v>71.428571428571431</v>
      </c>
      <c r="AQ52" s="348">
        <f t="shared" si="148"/>
        <v>62.298025134649912</v>
      </c>
      <c r="AR52" s="348">
        <f t="shared" si="148"/>
        <v>78.260869565217391</v>
      </c>
      <c r="AS52" s="348">
        <f t="shared" si="148"/>
        <v>72.727272727272734</v>
      </c>
      <c r="AT52" s="348">
        <f t="shared" si="148"/>
        <v>73.650107991360699</v>
      </c>
      <c r="AU52" s="348">
        <f t="shared" si="148"/>
        <v>173.70689655172413</v>
      </c>
      <c r="AV52" s="152"/>
      <c r="AW52" s="286"/>
      <c r="AX52" s="296">
        <f t="shared" ref="AX52:BC52" si="149">MAX(AX3:AX48)</f>
        <v>4.8277053286121427</v>
      </c>
      <c r="AY52" s="296">
        <f t="shared" si="149"/>
        <v>4.8834334157541504</v>
      </c>
      <c r="AZ52" s="296">
        <f t="shared" si="149"/>
        <v>4.4846875888878355</v>
      </c>
      <c r="BA52" s="296">
        <f t="shared" si="149"/>
        <v>4.6768793750634066</v>
      </c>
      <c r="BB52" s="296">
        <f t="shared" si="149"/>
        <v>4.5656520773161517</v>
      </c>
      <c r="BC52" s="296">
        <f t="shared" si="149"/>
        <v>4.8246619298647717</v>
      </c>
      <c r="BE52" s="286"/>
      <c r="BF52" s="348">
        <f t="shared" ref="BF52:BK52" si="150">MAX(BF3:BF48)</f>
        <v>740.76751960011666</v>
      </c>
      <c r="BG52" s="348">
        <f t="shared" si="150"/>
        <v>737.8669834356491</v>
      </c>
      <c r="BH52" s="348">
        <f t="shared" si="150"/>
        <v>669.64296820772574</v>
      </c>
      <c r="BI52" s="348">
        <f t="shared" si="150"/>
        <v>645.01695469978927</v>
      </c>
      <c r="BJ52" s="348">
        <f t="shared" si="150"/>
        <v>646.09320164230985</v>
      </c>
      <c r="BK52" s="348">
        <f t="shared" si="150"/>
        <v>637.4468213883157</v>
      </c>
      <c r="BL52" s="152"/>
      <c r="BM52" s="286"/>
      <c r="BN52" s="348">
        <f t="shared" ref="BN52:BS52" si="151">MAX(BN3:BN48)</f>
        <v>94.301270417422856</v>
      </c>
      <c r="BO52" s="348">
        <f t="shared" si="151"/>
        <v>89.987177992773042</v>
      </c>
      <c r="BP52" s="348">
        <f t="shared" si="151"/>
        <v>90.374451816035091</v>
      </c>
      <c r="BQ52" s="348">
        <f t="shared" si="151"/>
        <v>99.339498018494083</v>
      </c>
      <c r="BR52" s="348">
        <f t="shared" si="151"/>
        <v>99.209944169387967</v>
      </c>
      <c r="BS52" s="348">
        <f t="shared" si="151"/>
        <v>99.243454104852518</v>
      </c>
      <c r="BT52" s="152"/>
      <c r="BU52" s="286"/>
      <c r="BV52" s="296" t="e">
        <f t="shared" ref="BV52:CA52" si="152">MAX(BV3:BV48)</f>
        <v>#VALUE!</v>
      </c>
      <c r="BW52" s="296" t="e">
        <f t="shared" si="152"/>
        <v>#VALUE!</v>
      </c>
      <c r="BX52" s="296" t="e">
        <f t="shared" si="152"/>
        <v>#VALUE!</v>
      </c>
      <c r="BY52" s="296" t="e">
        <f t="shared" si="152"/>
        <v>#VALUE!</v>
      </c>
      <c r="BZ52" s="296" t="e">
        <f t="shared" si="152"/>
        <v>#VALUE!</v>
      </c>
      <c r="CA52" s="296" t="e">
        <f t="shared" si="152"/>
        <v>#VALUE!</v>
      </c>
      <c r="CB52" s="152"/>
      <c r="CC52" s="286"/>
      <c r="CD52" s="296" t="e">
        <f t="shared" ref="CD52:CI52" si="153">MAX(CD3:CD48)</f>
        <v>#VALUE!</v>
      </c>
      <c r="CE52" s="296" t="e">
        <f t="shared" si="153"/>
        <v>#VALUE!</v>
      </c>
      <c r="CF52" s="296" t="e">
        <f t="shared" si="153"/>
        <v>#VALUE!</v>
      </c>
      <c r="CG52" s="296" t="e">
        <f t="shared" si="153"/>
        <v>#VALUE!</v>
      </c>
      <c r="CH52" s="296" t="e">
        <f t="shared" si="153"/>
        <v>#VALUE!</v>
      </c>
      <c r="CI52" s="296" t="e">
        <f t="shared" si="153"/>
        <v>#VALUE!</v>
      </c>
      <c r="CK52" s="286"/>
      <c r="CL52" s="296" t="e">
        <f t="shared" ref="CL52:CQ52" si="154">MAX(CL3:CL48)</f>
        <v>#VALUE!</v>
      </c>
      <c r="CM52" s="296" t="e">
        <f t="shared" si="154"/>
        <v>#VALUE!</v>
      </c>
      <c r="CN52" s="296" t="e">
        <f t="shared" si="154"/>
        <v>#VALUE!</v>
      </c>
      <c r="CO52" s="296" t="e">
        <f t="shared" si="154"/>
        <v>#VALUE!</v>
      </c>
      <c r="CP52" s="296" t="e">
        <f t="shared" si="154"/>
        <v>#VALUE!</v>
      </c>
      <c r="CQ52" s="296" t="e">
        <f t="shared" si="154"/>
        <v>#VALUE!</v>
      </c>
      <c r="CS52" s="286"/>
      <c r="CT52" s="296" t="e">
        <f t="shared" ref="CT52:CY52" si="155">MAX(CT3:CT48)</f>
        <v>#VALUE!</v>
      </c>
      <c r="CU52" s="296" t="e">
        <f t="shared" si="155"/>
        <v>#VALUE!</v>
      </c>
      <c r="CV52" s="296" t="e">
        <f t="shared" si="155"/>
        <v>#VALUE!</v>
      </c>
      <c r="CW52" s="296" t="e">
        <f t="shared" si="155"/>
        <v>#VALUE!</v>
      </c>
      <c r="CX52" s="296" t="e">
        <f t="shared" si="155"/>
        <v>#VALUE!</v>
      </c>
      <c r="CY52" s="296" t="e">
        <f t="shared" si="155"/>
        <v>#VALUE!</v>
      </c>
      <c r="DA52" s="286"/>
      <c r="DB52" s="296" t="e">
        <f t="shared" ref="DB52:DG52" si="156">MAX(DB3:DB48)</f>
        <v>#VALUE!</v>
      </c>
      <c r="DC52" s="296" t="e">
        <f t="shared" si="156"/>
        <v>#VALUE!</v>
      </c>
      <c r="DD52" s="296" t="e">
        <f t="shared" si="156"/>
        <v>#VALUE!</v>
      </c>
      <c r="DE52" s="296" t="e">
        <f t="shared" si="156"/>
        <v>#VALUE!</v>
      </c>
      <c r="DF52" s="296" t="e">
        <f t="shared" si="156"/>
        <v>#VALUE!</v>
      </c>
      <c r="DG52" s="296" t="e">
        <f t="shared" si="156"/>
        <v>#VALUE!</v>
      </c>
      <c r="DI52" s="286"/>
      <c r="DJ52" s="296" t="e">
        <f t="shared" ref="DJ52:DO52" si="157">MAX(DJ3:DJ48)</f>
        <v>#VALUE!</v>
      </c>
      <c r="DK52" s="296" t="e">
        <f t="shared" si="157"/>
        <v>#VALUE!</v>
      </c>
      <c r="DL52" s="296" t="e">
        <f t="shared" si="157"/>
        <v>#VALUE!</v>
      </c>
      <c r="DM52" s="296" t="e">
        <f t="shared" si="157"/>
        <v>#VALUE!</v>
      </c>
      <c r="DN52" s="296" t="e">
        <f t="shared" si="157"/>
        <v>#VALUE!</v>
      </c>
      <c r="DO52" s="296" t="e">
        <f t="shared" si="157"/>
        <v>#VALUE!</v>
      </c>
      <c r="DQ52" s="286"/>
      <c r="DR52" s="296" t="e">
        <f t="shared" ref="DR52:DW52" si="158">MAX(DR3:DR48)</f>
        <v>#DIV/0!</v>
      </c>
      <c r="DS52" s="296" t="e">
        <f t="shared" si="158"/>
        <v>#DIV/0!</v>
      </c>
      <c r="DT52" s="296" t="e">
        <f t="shared" si="158"/>
        <v>#VALUE!</v>
      </c>
      <c r="DU52" s="296" t="e">
        <f t="shared" si="158"/>
        <v>#VALUE!</v>
      </c>
      <c r="DV52" s="296" t="e">
        <f t="shared" si="158"/>
        <v>#VALUE!</v>
      </c>
      <c r="DW52" s="296" t="e">
        <f t="shared" si="158"/>
        <v>#VALUE!</v>
      </c>
      <c r="DY52" s="286"/>
      <c r="DZ52" s="296" t="e">
        <f t="shared" ref="DZ52:EE52" si="159">MAX(DZ3:DZ48)</f>
        <v>#VALUE!</v>
      </c>
      <c r="EA52" s="296" t="e">
        <f t="shared" si="159"/>
        <v>#DIV/0!</v>
      </c>
      <c r="EB52" s="296" t="e">
        <f t="shared" si="159"/>
        <v>#VALUE!</v>
      </c>
      <c r="EC52" s="296" t="e">
        <f t="shared" si="159"/>
        <v>#VALUE!</v>
      </c>
      <c r="ED52" s="296" t="e">
        <f t="shared" si="159"/>
        <v>#VALUE!</v>
      </c>
      <c r="EE52" s="296" t="e">
        <f t="shared" si="159"/>
        <v>#VALUE!</v>
      </c>
      <c r="EG52" s="286"/>
      <c r="EH52" s="296" t="e">
        <f t="shared" ref="EH52:EM52" si="160">MAX(EH3:EH48)</f>
        <v>#VALUE!</v>
      </c>
      <c r="EI52" s="296" t="e">
        <f t="shared" si="160"/>
        <v>#VALUE!</v>
      </c>
      <c r="EJ52" s="296" t="e">
        <f t="shared" si="160"/>
        <v>#VALUE!</v>
      </c>
      <c r="EK52" s="296" t="e">
        <f t="shared" si="160"/>
        <v>#VALUE!</v>
      </c>
      <c r="EL52" s="296" t="e">
        <f t="shared" si="160"/>
        <v>#VALUE!</v>
      </c>
      <c r="EM52" s="296" t="e">
        <f t="shared" si="160"/>
        <v>#VALUE!</v>
      </c>
      <c r="EO52" s="286"/>
      <c r="EP52" s="296" t="e">
        <f t="shared" ref="EP52:EU52" si="161">MAX(EP3:EP48)</f>
        <v>#VALUE!</v>
      </c>
      <c r="EQ52" s="296" t="e">
        <f t="shared" si="161"/>
        <v>#VALUE!</v>
      </c>
      <c r="ER52" s="296" t="e">
        <f t="shared" si="161"/>
        <v>#VALUE!</v>
      </c>
      <c r="ES52" s="296" t="e">
        <f t="shared" si="161"/>
        <v>#VALUE!</v>
      </c>
      <c r="ET52" s="296" t="e">
        <f t="shared" si="161"/>
        <v>#VALUE!</v>
      </c>
      <c r="EU52" s="296" t="e">
        <f t="shared" si="161"/>
        <v>#VALUE!</v>
      </c>
      <c r="EW52" s="286"/>
      <c r="EX52" s="296" t="e">
        <f t="shared" ref="EX52:FC52" si="162">MAX(EX3:EX48)</f>
        <v>#VALUE!</v>
      </c>
      <c r="EY52" s="296" t="e">
        <f t="shared" si="162"/>
        <v>#VALUE!</v>
      </c>
      <c r="EZ52" s="296" t="e">
        <f t="shared" si="162"/>
        <v>#VALUE!</v>
      </c>
      <c r="FA52" s="296" t="e">
        <f t="shared" si="162"/>
        <v>#VALUE!</v>
      </c>
      <c r="FB52" s="296" t="e">
        <f t="shared" si="162"/>
        <v>#VALUE!</v>
      </c>
      <c r="FC52" s="296" t="e">
        <f t="shared" si="162"/>
        <v>#VALUE!</v>
      </c>
      <c r="FE52" s="286"/>
      <c r="FF52" s="296" t="e">
        <f t="shared" ref="FF52:FK52" si="163">MAX(FF3:FF48)</f>
        <v>#VALUE!</v>
      </c>
      <c r="FG52" s="296" t="e">
        <f t="shared" si="163"/>
        <v>#VALUE!</v>
      </c>
      <c r="FH52" s="296" t="e">
        <f t="shared" si="163"/>
        <v>#VALUE!</v>
      </c>
      <c r="FI52" s="296" t="e">
        <f t="shared" si="163"/>
        <v>#VALUE!</v>
      </c>
      <c r="FJ52" s="296" t="e">
        <f t="shared" si="163"/>
        <v>#VALUE!</v>
      </c>
      <c r="FK52" s="296" t="e">
        <f t="shared" si="163"/>
        <v>#VALUE!</v>
      </c>
      <c r="FM52" s="286"/>
      <c r="FN52" s="296" t="e">
        <f t="shared" ref="FN52:FS52" si="164">MAX(FN3:FN48)</f>
        <v>#VALUE!</v>
      </c>
      <c r="FO52" s="296" t="e">
        <f t="shared" si="164"/>
        <v>#VALUE!</v>
      </c>
      <c r="FP52" s="296" t="e">
        <f t="shared" si="164"/>
        <v>#VALUE!</v>
      </c>
      <c r="FQ52" s="296" t="e">
        <f t="shared" si="164"/>
        <v>#VALUE!</v>
      </c>
      <c r="FR52" s="296" t="e">
        <f t="shared" si="164"/>
        <v>#VALUE!</v>
      </c>
      <c r="FS52" s="296" t="e">
        <f t="shared" si="164"/>
        <v>#VALUE!</v>
      </c>
      <c r="FU52" s="286"/>
      <c r="FV52" s="296" t="e">
        <f t="shared" ref="FV52:GA52" si="165">MAX(FV3:FV48)</f>
        <v>#VALUE!</v>
      </c>
      <c r="FW52" s="296" t="e">
        <f t="shared" si="165"/>
        <v>#VALUE!</v>
      </c>
      <c r="FX52" s="296" t="e">
        <f t="shared" si="165"/>
        <v>#VALUE!</v>
      </c>
      <c r="FY52" s="296" t="e">
        <f t="shared" si="165"/>
        <v>#VALUE!</v>
      </c>
      <c r="FZ52" s="296" t="e">
        <f t="shared" si="165"/>
        <v>#VALUE!</v>
      </c>
      <c r="GA52" s="296" t="e">
        <f t="shared" si="165"/>
        <v>#VALUE!</v>
      </c>
      <c r="GC52" s="286"/>
      <c r="GE52" s="296" t="e">
        <f>MAX(GE3:GE48)</f>
        <v>#VALUE!</v>
      </c>
      <c r="GF52" s="296" t="e">
        <f>MAX(GF3:GF48)</f>
        <v>#VALUE!</v>
      </c>
      <c r="GG52" s="296" t="e">
        <f>MAX(GG3:GG48)</f>
        <v>#VALUE!</v>
      </c>
      <c r="GH52" s="296" t="e">
        <f>MAX(GH3:GH48)</f>
        <v>#VALUE!</v>
      </c>
      <c r="GI52" s="296" t="e">
        <f>MAX(GI3:GI48)</f>
        <v>#VALUE!</v>
      </c>
      <c r="GJ52" s="286"/>
      <c r="GK52" s="296" t="e">
        <f>MAX(GK3:GK48)</f>
        <v>#VALUE!</v>
      </c>
      <c r="GL52" s="296" t="e">
        <f>MAX(GL3:GL48)</f>
        <v>#VALUE!</v>
      </c>
      <c r="GM52" s="296" t="e">
        <f>MAX(GM3:GM48)</f>
        <v>#VALUE!</v>
      </c>
      <c r="GN52" s="296" t="e">
        <f>MAX(GN3:GN48)</f>
        <v>#VALUE!</v>
      </c>
      <c r="GO52" s="296" t="e">
        <f>MAX(GO3:GO48)</f>
        <v>#VALUE!</v>
      </c>
      <c r="GP52" s="286"/>
      <c r="GQ52" s="296" t="e">
        <f>MAX(GQ3:GQ48)</f>
        <v>#VALUE!</v>
      </c>
      <c r="GR52" s="296" t="e">
        <f>MAX(GR3:GR48)</f>
        <v>#VALUE!</v>
      </c>
      <c r="GS52" s="296" t="e">
        <f>MAX(GS3:GS48)</f>
        <v>#VALUE!</v>
      </c>
      <c r="GT52" s="296" t="e">
        <f>MAX(GT3:GT48)</f>
        <v>#VALUE!</v>
      </c>
      <c r="GU52" s="296" t="e">
        <f>MAX(GU3:GU48)</f>
        <v>#VALUE!</v>
      </c>
      <c r="GV52" s="286"/>
      <c r="GW52" s="296" t="e">
        <f>MAX(GW3:GW48)</f>
        <v>#VALUE!</v>
      </c>
      <c r="GX52" s="296" t="e">
        <f>MAX(GX3:GX48)</f>
        <v>#VALUE!</v>
      </c>
      <c r="GY52" s="296" t="e">
        <f>MAX(GY3:GY48)</f>
        <v>#VALUE!</v>
      </c>
      <c r="GZ52" s="296" t="e">
        <f>MAX(GZ3:GZ48)</f>
        <v>#VALUE!</v>
      </c>
      <c r="HA52" s="296" t="e">
        <f>MAX(HA3:HA48)</f>
        <v>#VALUE!</v>
      </c>
      <c r="HB52" s="286"/>
      <c r="HC52" s="296" t="e">
        <f>MAX(HC3:HC48)</f>
        <v>#VALUE!</v>
      </c>
      <c r="HD52" s="296" t="e">
        <f>MAX(HD3:HD48)</f>
        <v>#VALUE!</v>
      </c>
      <c r="HE52" s="296" t="e">
        <f>MAX(HE3:HE48)</f>
        <v>#VALUE!</v>
      </c>
      <c r="HF52" s="296" t="e">
        <f>MAX(HF3:HF48)</f>
        <v>#VALUE!</v>
      </c>
      <c r="HG52" s="296" t="e">
        <f>MAX(HG3:HG48)</f>
        <v>#VALUE!</v>
      </c>
      <c r="HH52" s="286"/>
      <c r="HI52" s="296" t="e">
        <f>MAX(HI3:HI48)</f>
        <v>#VALUE!</v>
      </c>
      <c r="HJ52" s="296" t="e">
        <f>MAX(HJ3:HJ48)</f>
        <v>#VALUE!</v>
      </c>
      <c r="HK52" s="296" t="e">
        <f>MAX(HK3:HK48)</f>
        <v>#VALUE!</v>
      </c>
      <c r="HL52" s="296" t="e">
        <f>MAX(HL3:HL48)</f>
        <v>#VALUE!</v>
      </c>
      <c r="HM52" s="296" t="e">
        <f>MAX(HM3:HM48)</f>
        <v>#VALUE!</v>
      </c>
      <c r="HN52" s="286"/>
      <c r="HO52" s="296" t="e">
        <f>MAX(HO3:HO48)</f>
        <v>#VALUE!</v>
      </c>
      <c r="HP52" s="296" t="e">
        <f>MAX(HP3:HP48)</f>
        <v>#VALUE!</v>
      </c>
      <c r="HQ52" s="296" t="e">
        <f>MAX(HQ3:HQ48)</f>
        <v>#VALUE!</v>
      </c>
      <c r="HR52" s="296" t="e">
        <f>MAX(HR3:HR48)</f>
        <v>#VALUE!</v>
      </c>
      <c r="HS52" s="296" t="e">
        <f>MAX(HS3:HS48)</f>
        <v>#VALUE!</v>
      </c>
      <c r="HT52" s="286"/>
      <c r="HU52" s="296" t="e">
        <f>MAX(HU3:HU48)</f>
        <v>#VALUE!</v>
      </c>
      <c r="HV52" s="296" t="e">
        <f>MAX(HV3:HV48)</f>
        <v>#VALUE!</v>
      </c>
      <c r="HW52" s="296" t="e">
        <f>MAX(HW3:HW48)</f>
        <v>#VALUE!</v>
      </c>
      <c r="HX52" s="296" t="e">
        <f>MAX(HX3:HX48)</f>
        <v>#VALUE!</v>
      </c>
      <c r="HY52" s="296" t="e">
        <f>MAX(HY3:HY48)</f>
        <v>#VALUE!</v>
      </c>
      <c r="HZ52" s="286"/>
      <c r="IA52" s="296" t="e">
        <f>MAX(IA3:IA48)</f>
        <v>#VALUE!</v>
      </c>
      <c r="IB52" s="296" t="e">
        <f>MAX(IB3:IB48)</f>
        <v>#VALUE!</v>
      </c>
      <c r="IC52" s="296" t="e">
        <f>MAX(IC3:IC48)</f>
        <v>#VALUE!</v>
      </c>
      <c r="ID52" s="296" t="e">
        <f>MAX(ID3:ID48)</f>
        <v>#VALUE!</v>
      </c>
      <c r="IE52" s="296" t="e">
        <f>MAX(IE3:IE48)</f>
        <v>#VALUE!</v>
      </c>
      <c r="IF52" s="286"/>
      <c r="IG52" s="296" t="e">
        <f>MAX(IG3:IG48)</f>
        <v>#VALUE!</v>
      </c>
      <c r="IH52" s="296" t="e">
        <f>MAX(IH3:IH48)</f>
        <v>#VALUE!</v>
      </c>
      <c r="II52" s="296" t="e">
        <f>MAX(II3:II48)</f>
        <v>#VALUE!</v>
      </c>
      <c r="IJ52" s="296" t="e">
        <f>MAX(IJ3:IJ48)</f>
        <v>#VALUE!</v>
      </c>
      <c r="IK52" s="296" t="e">
        <f>MAX(IK3:IK48)</f>
        <v>#VALUE!</v>
      </c>
      <c r="IL52" s="286"/>
      <c r="IM52" s="296" t="e">
        <f>MAX(IM3:IM48)</f>
        <v>#VALUE!</v>
      </c>
      <c r="IN52" s="296" t="e">
        <f>MAX(IN3:IN48)</f>
        <v>#VALUE!</v>
      </c>
      <c r="IO52" s="296" t="e">
        <f>MAX(IO3:IO48)</f>
        <v>#VALUE!</v>
      </c>
      <c r="IP52" s="296" t="e">
        <f>MAX(IP3:IP48)</f>
        <v>#VALUE!</v>
      </c>
      <c r="IQ52" s="296" t="e">
        <f>MAX(IQ3:IQ48)</f>
        <v>#VALUE!</v>
      </c>
      <c r="IR52" s="286"/>
      <c r="IS52" s="296" t="e">
        <f>MAX(IS3:IS48)</f>
        <v>#VALUE!</v>
      </c>
      <c r="IT52" s="296" t="e">
        <f>MAX(IT3:IT48)</f>
        <v>#VALUE!</v>
      </c>
      <c r="IU52" s="296" t="e">
        <f>MAX(IU3:IU48)</f>
        <v>#VALUE!</v>
      </c>
      <c r="IV52" s="296" t="e">
        <f>MAX(IV3:IV48)</f>
        <v>#VALUE!</v>
      </c>
      <c r="IW52" s="296" t="e">
        <f>MAX(IW3:IW48)</f>
        <v>#VALUE!</v>
      </c>
      <c r="IY52" s="296" t="e">
        <f>MAX(IY3:IY48)</f>
        <v>#VALUE!</v>
      </c>
      <c r="IZ52" s="296" t="e">
        <f>MAX(IZ3:IZ48)</f>
        <v>#VALUE!</v>
      </c>
      <c r="JA52" s="348" t="e">
        <f>MAX(JA3:JA48)</f>
        <v>#VALUE!</v>
      </c>
      <c r="JB52" s="348" t="e">
        <f>MAX(JB3:JB48)</f>
        <v>#VALUE!</v>
      </c>
      <c r="JC52" s="286"/>
      <c r="JD52" s="296" t="e">
        <f t="shared" ref="JD52:JM52" si="166">MAX(JD3:JD48)</f>
        <v>#VALUE!</v>
      </c>
      <c r="JE52" s="296" t="e">
        <f t="shared" si="166"/>
        <v>#VALUE!</v>
      </c>
      <c r="JF52" s="296" t="e">
        <f t="shared" si="166"/>
        <v>#VALUE!</v>
      </c>
      <c r="JG52" s="296" t="e">
        <f t="shared" si="166"/>
        <v>#VALUE!</v>
      </c>
      <c r="JH52" s="296" t="e">
        <f t="shared" si="166"/>
        <v>#VALUE!</v>
      </c>
      <c r="JI52" s="296" t="e">
        <f t="shared" si="166"/>
        <v>#VALUE!</v>
      </c>
      <c r="JJ52" s="296" t="e">
        <f t="shared" si="166"/>
        <v>#VALUE!</v>
      </c>
      <c r="JK52" s="296" t="e">
        <f t="shared" si="166"/>
        <v>#VALUE!</v>
      </c>
      <c r="JL52" s="296" t="e">
        <f t="shared" si="166"/>
        <v>#VALUE!</v>
      </c>
      <c r="JM52" s="296" t="e">
        <f t="shared" si="166"/>
        <v>#VALUE!</v>
      </c>
      <c r="JN52" s="286"/>
      <c r="JO52" s="296" t="e">
        <f t="shared" ref="JO52:JT52" si="167">MAX(JO3:JO48)</f>
        <v>#VALUE!</v>
      </c>
      <c r="JP52" s="296" t="e">
        <f t="shared" si="167"/>
        <v>#VALUE!</v>
      </c>
      <c r="JQ52" s="296" t="e">
        <f t="shared" si="167"/>
        <v>#VALUE!</v>
      </c>
      <c r="JR52" s="296" t="e">
        <f t="shared" si="167"/>
        <v>#VALUE!</v>
      </c>
      <c r="JS52" s="296" t="e">
        <f t="shared" si="167"/>
        <v>#VALUE!</v>
      </c>
      <c r="JT52" s="296" t="e">
        <f t="shared" si="167"/>
        <v>#VALUE!</v>
      </c>
      <c r="JU52" s="286"/>
      <c r="JV52" s="296" t="e">
        <f t="shared" ref="JV52:KA52" si="168">MAX(JV3:JV48)</f>
        <v>#VALUE!</v>
      </c>
      <c r="JW52" s="296" t="e">
        <f t="shared" si="168"/>
        <v>#VALUE!</v>
      </c>
      <c r="JX52" s="296" t="e">
        <f t="shared" si="168"/>
        <v>#VALUE!</v>
      </c>
      <c r="JY52" s="296" t="e">
        <f t="shared" si="168"/>
        <v>#VALUE!</v>
      </c>
      <c r="JZ52" s="296" t="e">
        <f t="shared" si="168"/>
        <v>#VALUE!</v>
      </c>
      <c r="KA52" s="296" t="e">
        <f t="shared" si="168"/>
        <v>#VALUE!</v>
      </c>
      <c r="KB52" s="286"/>
      <c r="KC52" s="296" t="e">
        <f>MAX(KC3:KC48)</f>
        <v>#VALUE!</v>
      </c>
      <c r="KD52" s="296" t="e">
        <f>MAX(KD3:KD48)</f>
        <v>#VALUE!</v>
      </c>
      <c r="KE52" s="296" t="e">
        <f>MAX(KE3:KE48)</f>
        <v>#VALUE!</v>
      </c>
      <c r="KF52" s="296" t="e">
        <f>MAX(KF3:KF48)</f>
        <v>#VALUE!</v>
      </c>
      <c r="KG52" s="286"/>
      <c r="KH52" s="296" t="e">
        <f>MAX(KH3:KH48)</f>
        <v>#VALUE!</v>
      </c>
      <c r="KI52" s="296" t="e">
        <f>MAX(KI3:KI48)</f>
        <v>#VALUE!</v>
      </c>
      <c r="KJ52" s="296" t="e">
        <f>MAX(KJ3:KJ48)</f>
        <v>#VALUE!</v>
      </c>
      <c r="KK52" s="296" t="e">
        <f>MAX(KK3:KK48)</f>
        <v>#VALUE!</v>
      </c>
      <c r="KL52" s="296" t="e">
        <f>MAX(KL3:KL48)</f>
        <v>#VALUE!</v>
      </c>
      <c r="KM52" s="286"/>
      <c r="KN52" s="296" t="e">
        <f>MAX(KN3:KN48)</f>
        <v>#VALUE!</v>
      </c>
      <c r="KO52" s="296" t="e">
        <f>MAX(KO3:KO48)</f>
        <v>#VALUE!</v>
      </c>
      <c r="KP52" s="296" t="e">
        <f>MAX(KP3:KP48)</f>
        <v>#VALUE!</v>
      </c>
      <c r="KQ52" s="296" t="e">
        <f>MAX(KQ3:KQ48)</f>
        <v>#VALUE!</v>
      </c>
      <c r="KR52" s="296" t="e">
        <f>MAX(KR3:KR48)</f>
        <v>#VALUE!</v>
      </c>
      <c r="KS52" s="286"/>
      <c r="KT52" s="296" t="e">
        <f>MAX(KT3:KT48)</f>
        <v>#VALUE!</v>
      </c>
      <c r="KU52" s="296" t="e">
        <f t="shared" ref="KU52:KZ52" si="169">MAX(KU3:KU48)</f>
        <v>#VALUE!</v>
      </c>
      <c r="KV52" s="296" t="e">
        <f t="shared" si="169"/>
        <v>#VALUE!</v>
      </c>
      <c r="KW52" s="296" t="e">
        <f t="shared" si="169"/>
        <v>#VALUE!</v>
      </c>
      <c r="KX52" s="296" t="e">
        <f t="shared" si="169"/>
        <v>#VALUE!</v>
      </c>
      <c r="KY52" s="296" t="e">
        <f t="shared" si="169"/>
        <v>#VALUE!</v>
      </c>
      <c r="KZ52" s="296" t="e">
        <f t="shared" si="169"/>
        <v>#VALUE!</v>
      </c>
      <c r="LA52" s="286"/>
      <c r="LB52" s="296" t="e">
        <f>MAX(LB3:LB48)</f>
        <v>#VALUE!</v>
      </c>
      <c r="LC52" s="296" t="e">
        <f>MAX(LC3:LC48)</f>
        <v>#VALUE!</v>
      </c>
      <c r="LD52" s="286"/>
      <c r="LE52" s="296" t="e">
        <f t="shared" ref="LE52:LJ52" si="170">MAX(LE3:LE48)</f>
        <v>#VALUE!</v>
      </c>
      <c r="LF52" s="296" t="e">
        <f t="shared" si="170"/>
        <v>#VALUE!</v>
      </c>
      <c r="LG52" s="296" t="e">
        <f t="shared" si="170"/>
        <v>#VALUE!</v>
      </c>
      <c r="LH52" s="296" t="e">
        <f t="shared" si="170"/>
        <v>#VALUE!</v>
      </c>
      <c r="LI52" s="296" t="e">
        <f t="shared" si="170"/>
        <v>#VALUE!</v>
      </c>
      <c r="LJ52" s="296" t="e">
        <f t="shared" si="170"/>
        <v>#VALUE!</v>
      </c>
      <c r="LK52" s="286"/>
      <c r="LL52" s="296" t="e">
        <f t="shared" ref="LL52:LQ52" si="171">MAX(LL3:LL48)</f>
        <v>#VALUE!</v>
      </c>
      <c r="LM52" s="296" t="e">
        <f t="shared" si="171"/>
        <v>#VALUE!</v>
      </c>
      <c r="LN52" s="296" t="e">
        <f t="shared" si="171"/>
        <v>#VALUE!</v>
      </c>
      <c r="LO52" s="296" t="e">
        <f t="shared" si="171"/>
        <v>#VALUE!</v>
      </c>
      <c r="LP52" s="296" t="e">
        <f t="shared" si="171"/>
        <v>#VALUE!</v>
      </c>
      <c r="LQ52" s="296" t="e">
        <f t="shared" si="171"/>
        <v>#VALUE!</v>
      </c>
      <c r="LR52" s="286"/>
      <c r="LS52" s="296" t="e">
        <f t="shared" ref="LS52:LX52" si="172">MAX(LS3:LS48)</f>
        <v>#VALUE!</v>
      </c>
      <c r="LT52" s="296" t="e">
        <f t="shared" si="172"/>
        <v>#VALUE!</v>
      </c>
      <c r="LU52" s="296" t="e">
        <f t="shared" si="172"/>
        <v>#VALUE!</v>
      </c>
      <c r="LV52" s="296" t="e">
        <f t="shared" si="172"/>
        <v>#VALUE!</v>
      </c>
      <c r="LW52" s="296" t="e">
        <f t="shared" si="172"/>
        <v>#VALUE!</v>
      </c>
      <c r="LX52" s="296" t="e">
        <f t="shared" si="172"/>
        <v>#VALUE!</v>
      </c>
      <c r="LY52" s="286"/>
      <c r="LZ52" s="296" t="e">
        <f t="shared" ref="LZ52:ME52" si="173">MAX(LZ3:LZ48)</f>
        <v>#VALUE!</v>
      </c>
      <c r="MA52" s="296" t="e">
        <f t="shared" si="173"/>
        <v>#VALUE!</v>
      </c>
      <c r="MB52" s="296" t="e">
        <f t="shared" si="173"/>
        <v>#VALUE!</v>
      </c>
      <c r="MC52" s="296" t="e">
        <f t="shared" si="173"/>
        <v>#VALUE!</v>
      </c>
      <c r="MD52" s="296" t="e">
        <f t="shared" si="173"/>
        <v>#VALUE!</v>
      </c>
      <c r="ME52" s="296" t="e">
        <f t="shared" si="173"/>
        <v>#VALUE!</v>
      </c>
      <c r="MF52" s="286"/>
      <c r="MG52" s="296" t="e">
        <f t="shared" ref="MG52:MM52" si="174">MAX(MG3:MG48)</f>
        <v>#VALUE!</v>
      </c>
      <c r="MH52" s="296" t="e">
        <f t="shared" si="174"/>
        <v>#VALUE!</v>
      </c>
      <c r="MI52" s="296" t="e">
        <f t="shared" si="174"/>
        <v>#VALUE!</v>
      </c>
      <c r="MJ52" s="296" t="e">
        <f t="shared" si="174"/>
        <v>#VALUE!</v>
      </c>
      <c r="MK52" s="296" t="e">
        <f t="shared" si="174"/>
        <v>#VALUE!</v>
      </c>
      <c r="ML52" s="296" t="e">
        <f t="shared" si="174"/>
        <v>#VALUE!</v>
      </c>
      <c r="MM52" s="296" t="e">
        <f t="shared" si="174"/>
        <v>#VALUE!</v>
      </c>
      <c r="MN52" s="286"/>
      <c r="MO52" s="296" t="e">
        <f>MAX(MO3:MO48)</f>
        <v>#VALUE!</v>
      </c>
      <c r="MP52" s="286"/>
      <c r="MQ52" s="296" t="e">
        <f>MAX(MQ3:MQ48)</f>
        <v>#VALUE!</v>
      </c>
      <c r="MR52" s="296" t="e">
        <f>MAX(MR3:MR48)</f>
        <v>#VALUE!</v>
      </c>
      <c r="MS52" s="296" t="e">
        <f>MAX(MS3:MS48)</f>
        <v>#VALUE!</v>
      </c>
      <c r="MT52" s="296" t="e">
        <f>MAX(MT3:MT48)</f>
        <v>#VALUE!</v>
      </c>
      <c r="MU52" s="286"/>
      <c r="MV52" s="296" t="e">
        <f>MAX(MV3:MV48)</f>
        <v>#VALUE!</v>
      </c>
      <c r="MW52" s="296" t="e">
        <f>MAX(MW3:MW48)</f>
        <v>#VALUE!</v>
      </c>
      <c r="MX52" s="296" t="e">
        <f>MAX(MX3:MX48)</f>
        <v>#VALUE!</v>
      </c>
      <c r="MY52" s="296" t="e">
        <f>MAX(MY3:MY48)</f>
        <v>#VALUE!</v>
      </c>
      <c r="MZ52" s="286"/>
      <c r="NA52" s="296" t="e">
        <f>MAX(NA3:NA48)</f>
        <v>#VALUE!</v>
      </c>
      <c r="NB52" s="296" t="e">
        <f>MAX(NB3:NB48)</f>
        <v>#VALUE!</v>
      </c>
      <c r="NC52" s="296" t="e">
        <f>MAX(NC3:NC48)</f>
        <v>#VALUE!</v>
      </c>
      <c r="ND52" s="296" t="e">
        <f>MAX(ND3:ND48)</f>
        <v>#VALUE!</v>
      </c>
      <c r="NG52" s="296" t="e">
        <f t="shared" ref="NG52:NR52" si="175">MAX(NG3:NG48)</f>
        <v>#VALUE!</v>
      </c>
      <c r="NH52" s="296" t="e">
        <f t="shared" si="175"/>
        <v>#VALUE!</v>
      </c>
      <c r="NI52" s="296" t="e">
        <f t="shared" si="175"/>
        <v>#VALUE!</v>
      </c>
      <c r="NJ52" s="296" t="e">
        <f t="shared" si="175"/>
        <v>#VALUE!</v>
      </c>
      <c r="NK52" s="296" t="e">
        <f t="shared" si="175"/>
        <v>#VALUE!</v>
      </c>
      <c r="NL52" s="296" t="e">
        <f t="shared" si="175"/>
        <v>#VALUE!</v>
      </c>
      <c r="NM52" s="296" t="e">
        <f t="shared" si="175"/>
        <v>#VALUE!</v>
      </c>
      <c r="NN52" s="296" t="e">
        <f t="shared" si="175"/>
        <v>#VALUE!</v>
      </c>
      <c r="NO52" s="296" t="e">
        <f t="shared" si="175"/>
        <v>#VALUE!</v>
      </c>
      <c r="NP52" s="296" t="e">
        <f t="shared" si="175"/>
        <v>#VALUE!</v>
      </c>
      <c r="NQ52" s="296" t="e">
        <f t="shared" si="175"/>
        <v>#VALUE!</v>
      </c>
      <c r="NR52" s="296" t="e">
        <f t="shared" si="175"/>
        <v>#VALUE!</v>
      </c>
      <c r="NS52" s="296"/>
      <c r="NT52" s="392"/>
      <c r="NU52" s="296" t="e">
        <f t="shared" ref="NU52:OF52" si="176">MAX(NU3:NU48)</f>
        <v>#VALUE!</v>
      </c>
      <c r="NV52" s="296" t="e">
        <f t="shared" si="176"/>
        <v>#VALUE!</v>
      </c>
      <c r="NW52" s="296" t="e">
        <f t="shared" si="176"/>
        <v>#VALUE!</v>
      </c>
      <c r="NX52" s="296" t="e">
        <f t="shared" si="176"/>
        <v>#VALUE!</v>
      </c>
      <c r="NY52" s="296" t="e">
        <f t="shared" si="176"/>
        <v>#VALUE!</v>
      </c>
      <c r="NZ52" s="296" t="e">
        <f t="shared" si="176"/>
        <v>#VALUE!</v>
      </c>
      <c r="OA52" s="296" t="e">
        <f t="shared" si="176"/>
        <v>#VALUE!</v>
      </c>
      <c r="OB52" s="296" t="e">
        <f t="shared" si="176"/>
        <v>#VALUE!</v>
      </c>
      <c r="OC52" s="296" t="e">
        <f t="shared" si="176"/>
        <v>#VALUE!</v>
      </c>
      <c r="OD52" s="296" t="e">
        <f t="shared" si="176"/>
        <v>#VALUE!</v>
      </c>
      <c r="OE52" s="296" t="e">
        <f t="shared" si="176"/>
        <v>#VALUE!</v>
      </c>
      <c r="OF52" s="296" t="e">
        <f t="shared" si="176"/>
        <v>#VALUE!</v>
      </c>
      <c r="OG52" s="296"/>
      <c r="OI52" s="296" t="e">
        <f t="shared" ref="OI52:ON52" si="177">MAX(OI3:OI48)</f>
        <v>#VALUE!</v>
      </c>
      <c r="OJ52" s="296" t="e">
        <f t="shared" si="177"/>
        <v>#VALUE!</v>
      </c>
      <c r="OK52" s="296" t="e">
        <f t="shared" si="177"/>
        <v>#VALUE!</v>
      </c>
      <c r="OL52" s="296" t="e">
        <f t="shared" si="177"/>
        <v>#VALUE!</v>
      </c>
      <c r="OM52" s="296" t="e">
        <f t="shared" si="177"/>
        <v>#VALUE!</v>
      </c>
      <c r="ON52" s="296" t="e">
        <f t="shared" si="177"/>
        <v>#VALUE!</v>
      </c>
      <c r="OP52" s="296" t="e">
        <f t="shared" ref="OP52:OU52" si="178">MAX(OP3:OP48)</f>
        <v>#DIV/0!</v>
      </c>
      <c r="OQ52" s="296" t="e">
        <f t="shared" si="178"/>
        <v>#DIV/0!</v>
      </c>
      <c r="OR52" s="296" t="e">
        <f t="shared" si="178"/>
        <v>#VALUE!</v>
      </c>
      <c r="OS52" s="296" t="e">
        <f t="shared" si="178"/>
        <v>#VALUE!</v>
      </c>
      <c r="OT52" s="296" t="e">
        <f t="shared" si="178"/>
        <v>#VALUE!</v>
      </c>
      <c r="OU52" s="296" t="e">
        <f t="shared" si="178"/>
        <v>#VALUE!</v>
      </c>
      <c r="OW52" s="296" t="e">
        <f t="shared" ref="OW52:PB52" si="179">MAX(OW3:OW48)</f>
        <v>#VALUE!</v>
      </c>
      <c r="OX52" s="296" t="e">
        <f t="shared" si="179"/>
        <v>#DIV/0!</v>
      </c>
      <c r="OY52" s="296" t="e">
        <f t="shared" si="179"/>
        <v>#VALUE!</v>
      </c>
      <c r="OZ52" s="296" t="e">
        <f t="shared" si="179"/>
        <v>#VALUE!</v>
      </c>
      <c r="PA52" s="296" t="e">
        <f t="shared" si="179"/>
        <v>#VALUE!</v>
      </c>
      <c r="PB52" s="296" t="e">
        <f t="shared" si="179"/>
        <v>#VALUE!</v>
      </c>
      <c r="PC52" s="281"/>
      <c r="PF52" s="296" t="e">
        <f t="shared" ref="PF52:PK52" si="180">MAX(PF3:PF48)</f>
        <v>#VALUE!</v>
      </c>
      <c r="PG52" s="296" t="e">
        <f t="shared" si="180"/>
        <v>#DIV/0!</v>
      </c>
      <c r="PH52" s="296" t="e">
        <f t="shared" si="180"/>
        <v>#VALUE!</v>
      </c>
      <c r="PI52" s="296" t="e">
        <f t="shared" si="180"/>
        <v>#VALUE!</v>
      </c>
      <c r="PJ52" s="296" t="e">
        <f t="shared" si="180"/>
        <v>#VALUE!</v>
      </c>
      <c r="PK52" s="296" t="e">
        <f t="shared" si="180"/>
        <v>#DIV/0!</v>
      </c>
      <c r="PO52" s="296" t="e">
        <f t="shared" ref="PO52:PT52" si="181">MAX(PO3:PO48)</f>
        <v>#VALUE!</v>
      </c>
      <c r="PP52" s="296" t="e">
        <f t="shared" si="181"/>
        <v>#VALUE!</v>
      </c>
      <c r="PQ52" s="296" t="e">
        <f t="shared" si="181"/>
        <v>#VALUE!</v>
      </c>
      <c r="PR52" s="296" t="e">
        <f t="shared" si="181"/>
        <v>#VALUE!</v>
      </c>
      <c r="PS52" s="296" t="e">
        <f t="shared" si="181"/>
        <v>#VALUE!</v>
      </c>
      <c r="PT52" s="296" t="e">
        <f t="shared" si="181"/>
        <v>#VALUE!</v>
      </c>
      <c r="PX52" s="296" t="e">
        <f t="shared" ref="PX52:QC52" si="182">MAX(PX3:PX48)</f>
        <v>#VALUE!</v>
      </c>
      <c r="PY52" s="296" t="e">
        <f t="shared" si="182"/>
        <v>#VALUE!</v>
      </c>
      <c r="PZ52" s="296" t="e">
        <f t="shared" si="182"/>
        <v>#VALUE!</v>
      </c>
      <c r="QA52" s="296" t="e">
        <f t="shared" si="182"/>
        <v>#VALUE!</v>
      </c>
      <c r="QB52" s="296" t="e">
        <f t="shared" si="182"/>
        <v>#VALUE!</v>
      </c>
      <c r="QC52" s="296" t="e">
        <f t="shared" si="182"/>
        <v>#VALUE!</v>
      </c>
    </row>
    <row r="55" spans="2:445">
      <c r="BI55" s="352" t="s">
        <v>3458</v>
      </c>
    </row>
    <row r="56" spans="2:445">
      <c r="J56" s="293"/>
      <c r="K56" s="294" t="s">
        <v>3392</v>
      </c>
    </row>
  </sheetData>
  <mergeCells count="7">
    <mergeCell ref="LE1:ME1"/>
    <mergeCell ref="J1:BD1"/>
    <mergeCell ref="BF1:CZ1"/>
    <mergeCell ref="DB1:GB1"/>
    <mergeCell ref="GD1:IW1"/>
    <mergeCell ref="IY1:KF1"/>
    <mergeCell ref="KH1:KR1"/>
  </mergeCells>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499984740745262"/>
  </sheetPr>
  <dimension ref="A1:HK50"/>
  <sheetViews>
    <sheetView zoomScale="96" zoomScaleNormal="96" workbookViewId="0">
      <pane xSplit="2" ySplit="1" topLeftCell="C2" activePane="bottomRight" state="frozen"/>
      <selection activeCell="B1" sqref="B1"/>
      <selection pane="topRight" activeCell="C1" sqref="C1"/>
      <selection pane="bottomLeft" activeCell="B2" sqref="B2"/>
      <selection pane="bottomRight" activeCell="G10" sqref="G10"/>
    </sheetView>
  </sheetViews>
  <sheetFormatPr baseColWidth="10" defaultColWidth="11.453125" defaultRowHeight="15" customHeight="1"/>
  <cols>
    <col min="1" max="1" width="6.453125" style="196" customWidth="1"/>
    <col min="2" max="2" width="17.453125" style="197" customWidth="1"/>
    <col min="3" max="16384" width="11.453125" style="196"/>
  </cols>
  <sheetData>
    <row r="1" spans="1:219" s="199" customFormat="1" ht="15" customHeight="1">
      <c r="A1" s="199" t="s">
        <v>0</v>
      </c>
      <c r="B1" s="199" t="s">
        <v>1</v>
      </c>
      <c r="C1" s="199" t="s">
        <v>1610</v>
      </c>
      <c r="D1" s="199" t="s">
        <v>1611</v>
      </c>
      <c r="E1" s="199" t="s">
        <v>1612</v>
      </c>
      <c r="F1" s="199" t="s">
        <v>1613</v>
      </c>
      <c r="G1" s="199" t="s">
        <v>1614</v>
      </c>
      <c r="H1" s="199" t="s">
        <v>1615</v>
      </c>
      <c r="I1" s="199" t="s">
        <v>1616</v>
      </c>
      <c r="J1" s="199" t="s">
        <v>1617</v>
      </c>
      <c r="K1" s="199" t="s">
        <v>1618</v>
      </c>
      <c r="L1" s="199" t="s">
        <v>1619</v>
      </c>
      <c r="M1" s="199" t="s">
        <v>1620</v>
      </c>
      <c r="N1" s="199" t="s">
        <v>1622</v>
      </c>
      <c r="O1" s="199" t="s">
        <v>1621</v>
      </c>
      <c r="P1" s="199" t="s">
        <v>1623</v>
      </c>
      <c r="Q1" s="199" t="s">
        <v>1624</v>
      </c>
      <c r="R1" s="199" t="s">
        <v>1625</v>
      </c>
      <c r="S1" s="199" t="s">
        <v>1626</v>
      </c>
      <c r="T1" s="199" t="s">
        <v>1627</v>
      </c>
      <c r="U1" s="199" t="s">
        <v>1628</v>
      </c>
      <c r="V1" s="199" t="s">
        <v>1629</v>
      </c>
      <c r="W1" s="199" t="s">
        <v>1630</v>
      </c>
      <c r="X1" s="199" t="s">
        <v>1631</v>
      </c>
      <c r="Y1" s="199" t="s">
        <v>1632</v>
      </c>
      <c r="Z1" s="199" t="s">
        <v>1633</v>
      </c>
      <c r="AA1" s="199" t="s">
        <v>1634</v>
      </c>
      <c r="AB1" s="199" t="s">
        <v>1635</v>
      </c>
      <c r="AC1" s="199" t="s">
        <v>1636</v>
      </c>
      <c r="AD1" s="199" t="s">
        <v>1637</v>
      </c>
      <c r="AE1" s="200" t="s">
        <v>78</v>
      </c>
      <c r="AF1" s="200" t="s">
        <v>1638</v>
      </c>
      <c r="AG1" s="200" t="s">
        <v>79</v>
      </c>
      <c r="AH1" s="200" t="s">
        <v>1639</v>
      </c>
      <c r="AI1" s="200" t="s">
        <v>1640</v>
      </c>
      <c r="AJ1" s="199" t="s">
        <v>1641</v>
      </c>
      <c r="AK1" s="200" t="s">
        <v>80</v>
      </c>
      <c r="AL1" s="200" t="s">
        <v>1642</v>
      </c>
      <c r="AM1" s="200" t="s">
        <v>81</v>
      </c>
      <c r="AN1" s="200" t="s">
        <v>1643</v>
      </c>
      <c r="AO1" s="200" t="s">
        <v>1644</v>
      </c>
      <c r="AP1" s="199" t="s">
        <v>1645</v>
      </c>
      <c r="AQ1" s="200" t="s">
        <v>1646</v>
      </c>
      <c r="AR1" s="200" t="s">
        <v>1647</v>
      </c>
      <c r="AS1" s="200" t="s">
        <v>1648</v>
      </c>
      <c r="AT1" s="200" t="s">
        <v>1649</v>
      </c>
      <c r="AU1" s="200" t="s">
        <v>1650</v>
      </c>
      <c r="AV1" s="199" t="s">
        <v>1651</v>
      </c>
      <c r="AW1" s="200" t="s">
        <v>1652</v>
      </c>
      <c r="AX1" s="200" t="s">
        <v>1653</v>
      </c>
      <c r="AY1" s="200" t="s">
        <v>1654</v>
      </c>
      <c r="AZ1" s="200" t="s">
        <v>1655</v>
      </c>
      <c r="BA1" s="200" t="s">
        <v>1656</v>
      </c>
      <c r="BB1" s="199" t="s">
        <v>1657</v>
      </c>
      <c r="BC1" s="200" t="s">
        <v>1658</v>
      </c>
      <c r="BD1" s="200" t="s">
        <v>1659</v>
      </c>
      <c r="BE1" s="200" t="s">
        <v>1660</v>
      </c>
      <c r="BF1" s="200" t="s">
        <v>1661</v>
      </c>
      <c r="BG1" s="200" t="s">
        <v>1662</v>
      </c>
      <c r="BH1" s="199" t="s">
        <v>1663</v>
      </c>
      <c r="BI1" s="200" t="s">
        <v>1664</v>
      </c>
      <c r="BJ1" s="200" t="s">
        <v>1665</v>
      </c>
      <c r="BK1" s="200" t="s">
        <v>1666</v>
      </c>
      <c r="BL1" s="200" t="s">
        <v>1667</v>
      </c>
      <c r="BM1" s="200" t="s">
        <v>1668</v>
      </c>
      <c r="BN1" s="199" t="s">
        <v>1669</v>
      </c>
      <c r="BO1" s="200" t="s">
        <v>1670</v>
      </c>
      <c r="BP1" s="200" t="s">
        <v>1671</v>
      </c>
      <c r="BQ1" s="200" t="s">
        <v>1672</v>
      </c>
      <c r="BR1" s="200" t="s">
        <v>1673</v>
      </c>
      <c r="BS1" s="200" t="s">
        <v>1674</v>
      </c>
      <c r="BT1" s="199" t="s">
        <v>1675</v>
      </c>
      <c r="BU1" s="199" t="s">
        <v>3436</v>
      </c>
      <c r="BV1" s="200" t="s">
        <v>2002</v>
      </c>
      <c r="BW1" s="200" t="s">
        <v>1676</v>
      </c>
      <c r="BX1" s="200" t="s">
        <v>1677</v>
      </c>
      <c r="BY1" s="200" t="s">
        <v>1678</v>
      </c>
      <c r="BZ1" s="200" t="s">
        <v>1679</v>
      </c>
      <c r="CA1" s="200" t="s">
        <v>1680</v>
      </c>
      <c r="CB1" s="200" t="s">
        <v>1681</v>
      </c>
      <c r="CC1" s="200" t="s">
        <v>1682</v>
      </c>
      <c r="CD1" s="200" t="s">
        <v>1683</v>
      </c>
      <c r="CE1" s="200" t="s">
        <v>1684</v>
      </c>
      <c r="CF1" s="200" t="s">
        <v>1685</v>
      </c>
      <c r="CG1" s="200" t="s">
        <v>1686</v>
      </c>
      <c r="CH1" s="200" t="s">
        <v>1687</v>
      </c>
      <c r="CI1" s="200" t="s">
        <v>1688</v>
      </c>
      <c r="CJ1" s="200" t="s">
        <v>1689</v>
      </c>
      <c r="CK1" s="200" t="s">
        <v>1690</v>
      </c>
      <c r="CL1" s="200" t="s">
        <v>1691</v>
      </c>
      <c r="CM1" s="200" t="s">
        <v>1692</v>
      </c>
      <c r="CN1" s="200" t="s">
        <v>1693</v>
      </c>
      <c r="CO1" s="200" t="s">
        <v>1694</v>
      </c>
      <c r="CP1" s="200" t="s">
        <v>1695</v>
      </c>
      <c r="CQ1" s="200" t="s">
        <v>1696</v>
      </c>
      <c r="CR1" s="200" t="s">
        <v>1697</v>
      </c>
      <c r="CS1" s="200" t="s">
        <v>1698</v>
      </c>
      <c r="CT1" s="200" t="s">
        <v>1699</v>
      </c>
      <c r="CU1" s="200" t="s">
        <v>1700</v>
      </c>
      <c r="CV1" s="200" t="s">
        <v>1701</v>
      </c>
      <c r="CW1" s="200" t="s">
        <v>1702</v>
      </c>
      <c r="CX1" s="200" t="s">
        <v>1703</v>
      </c>
      <c r="CY1" s="200" t="s">
        <v>1704</v>
      </c>
      <c r="CZ1" s="200" t="s">
        <v>1705</v>
      </c>
      <c r="DA1" s="200" t="s">
        <v>1706</v>
      </c>
      <c r="DB1" s="200" t="s">
        <v>1707</v>
      </c>
      <c r="DC1" s="200" t="s">
        <v>1708</v>
      </c>
      <c r="DD1" s="200" t="s">
        <v>1709</v>
      </c>
      <c r="DE1" s="200" t="s">
        <v>1710</v>
      </c>
      <c r="DF1" s="200" t="s">
        <v>1711</v>
      </c>
      <c r="DG1" s="200" t="s">
        <v>1712</v>
      </c>
      <c r="DH1" s="200" t="s">
        <v>1713</v>
      </c>
      <c r="DI1" s="200" t="s">
        <v>1714</v>
      </c>
      <c r="DJ1" s="200" t="s">
        <v>1715</v>
      </c>
      <c r="DK1" s="200" t="s">
        <v>1716</v>
      </c>
      <c r="DL1" s="200" t="s">
        <v>1717</v>
      </c>
      <c r="DM1" s="200" t="s">
        <v>1718</v>
      </c>
      <c r="DN1" s="200" t="s">
        <v>1719</v>
      </c>
      <c r="DO1" s="200" t="s">
        <v>1720</v>
      </c>
      <c r="DP1" s="200" t="s">
        <v>1721</v>
      </c>
      <c r="DQ1" s="200" t="s">
        <v>1722</v>
      </c>
      <c r="DR1" s="200" t="s">
        <v>1723</v>
      </c>
      <c r="DS1" s="200" t="s">
        <v>1724</v>
      </c>
      <c r="DT1" s="200" t="s">
        <v>1725</v>
      </c>
      <c r="DU1" s="200" t="s">
        <v>1726</v>
      </c>
      <c r="DV1" s="200" t="s">
        <v>1727</v>
      </c>
      <c r="DW1" s="200" t="s">
        <v>1728</v>
      </c>
      <c r="DX1" s="200" t="s">
        <v>1729</v>
      </c>
      <c r="DY1" s="200" t="s">
        <v>1730</v>
      </c>
      <c r="DZ1" s="200" t="s">
        <v>1731</v>
      </c>
      <c r="EA1" s="200" t="s">
        <v>1732</v>
      </c>
      <c r="EB1" s="200" t="s">
        <v>1733</v>
      </c>
      <c r="EC1" s="200" t="s">
        <v>1734</v>
      </c>
      <c r="ED1" s="200" t="s">
        <v>1735</v>
      </c>
      <c r="EE1" s="200" t="s">
        <v>1736</v>
      </c>
      <c r="EF1" s="200" t="s">
        <v>1737</v>
      </c>
      <c r="EG1" s="200" t="s">
        <v>1738</v>
      </c>
      <c r="EH1" s="200" t="s">
        <v>1739</v>
      </c>
      <c r="EI1" s="200" t="s">
        <v>1740</v>
      </c>
      <c r="EJ1" s="200" t="s">
        <v>1741</v>
      </c>
      <c r="EK1" s="200" t="s">
        <v>1742</v>
      </c>
      <c r="EL1" s="200" t="s">
        <v>1743</v>
      </c>
      <c r="EM1" s="200" t="s">
        <v>1744</v>
      </c>
      <c r="EN1" s="200" t="s">
        <v>1745</v>
      </c>
      <c r="EO1" s="200" t="s">
        <v>1746</v>
      </c>
      <c r="EP1" s="200" t="s">
        <v>1747</v>
      </c>
      <c r="EQ1" s="200" t="s">
        <v>1748</v>
      </c>
      <c r="ER1" s="200" t="s">
        <v>1749</v>
      </c>
      <c r="ES1" s="200" t="s">
        <v>1750</v>
      </c>
      <c r="ET1" s="200" t="s">
        <v>1751</v>
      </c>
      <c r="EU1" s="200" t="s">
        <v>1752</v>
      </c>
      <c r="EV1" s="200" t="s">
        <v>1753</v>
      </c>
      <c r="EW1" s="200" t="s">
        <v>1754</v>
      </c>
      <c r="EX1" s="200" t="s">
        <v>1755</v>
      </c>
      <c r="EY1" s="200" t="s">
        <v>1756</v>
      </c>
      <c r="EZ1" s="200" t="s">
        <v>1757</v>
      </c>
      <c r="FA1" s="200" t="s">
        <v>1758</v>
      </c>
      <c r="FB1" s="200" t="s">
        <v>1759</v>
      </c>
      <c r="FC1" s="200" t="s">
        <v>1760</v>
      </c>
      <c r="FD1" s="200" t="s">
        <v>1761</v>
      </c>
      <c r="FE1" s="200" t="s">
        <v>1762</v>
      </c>
      <c r="FF1" s="200" t="s">
        <v>1763</v>
      </c>
      <c r="FG1" s="200" t="s">
        <v>1764</v>
      </c>
      <c r="FH1" s="200" t="s">
        <v>1765</v>
      </c>
      <c r="FI1" s="200" t="s">
        <v>1766</v>
      </c>
      <c r="FJ1" s="200" t="s">
        <v>1767</v>
      </c>
      <c r="FK1" s="200" t="s">
        <v>1768</v>
      </c>
      <c r="FL1" s="200" t="s">
        <v>1769</v>
      </c>
      <c r="FM1" s="200" t="s">
        <v>1770</v>
      </c>
      <c r="FN1" s="200" t="s">
        <v>1771</v>
      </c>
      <c r="FO1" s="200" t="s">
        <v>1772</v>
      </c>
      <c r="FP1" s="200" t="s">
        <v>1773</v>
      </c>
      <c r="FQ1" s="200" t="s">
        <v>1774</v>
      </c>
      <c r="FR1" s="200" t="s">
        <v>1775</v>
      </c>
      <c r="FS1" s="200" t="s">
        <v>1776</v>
      </c>
      <c r="FT1" s="200" t="s">
        <v>1777</v>
      </c>
      <c r="FU1" s="200" t="s">
        <v>1778</v>
      </c>
      <c r="FV1" s="200" t="s">
        <v>1779</v>
      </c>
      <c r="FW1" s="200" t="s">
        <v>1780</v>
      </c>
      <c r="FX1" s="200" t="s">
        <v>1781</v>
      </c>
      <c r="FY1" s="200" t="s">
        <v>1782</v>
      </c>
      <c r="FZ1" s="200" t="s">
        <v>1783</v>
      </c>
      <c r="GA1" s="200" t="s">
        <v>1784</v>
      </c>
      <c r="GB1" s="200" t="s">
        <v>1785</v>
      </c>
      <c r="GC1" s="200" t="s">
        <v>1786</v>
      </c>
      <c r="GD1" s="200" t="s">
        <v>1787</v>
      </c>
      <c r="GE1" s="200" t="s">
        <v>1788</v>
      </c>
      <c r="GF1" s="200" t="s">
        <v>1789</v>
      </c>
      <c r="GG1" s="200" t="s">
        <v>1790</v>
      </c>
      <c r="GH1" s="200" t="s">
        <v>1791</v>
      </c>
      <c r="GI1" s="200" t="s">
        <v>1792</v>
      </c>
      <c r="GJ1" s="200" t="s">
        <v>1793</v>
      </c>
      <c r="GK1" s="200" t="s">
        <v>1794</v>
      </c>
      <c r="GL1" s="200" t="s">
        <v>1795</v>
      </c>
      <c r="GM1" s="200" t="s">
        <v>1796</v>
      </c>
      <c r="GN1" s="200" t="s">
        <v>1797</v>
      </c>
      <c r="GO1" s="200" t="s">
        <v>1798</v>
      </c>
      <c r="GP1" s="200" t="s">
        <v>1799</v>
      </c>
      <c r="GQ1" s="200" t="s">
        <v>1800</v>
      </c>
      <c r="GR1" s="200" t="s">
        <v>1801</v>
      </c>
      <c r="GS1" s="200" t="s">
        <v>1802</v>
      </c>
      <c r="GT1" s="200" t="s">
        <v>1803</v>
      </c>
      <c r="GU1" s="200" t="s">
        <v>1804</v>
      </c>
      <c r="GV1" s="200" t="s">
        <v>1805</v>
      </c>
      <c r="GW1" s="200" t="s">
        <v>1806</v>
      </c>
      <c r="GX1" s="200" t="s">
        <v>1807</v>
      </c>
      <c r="GY1" s="200" t="s">
        <v>1808</v>
      </c>
      <c r="GZ1" s="200" t="s">
        <v>1809</v>
      </c>
      <c r="HA1" s="200" t="s">
        <v>1810</v>
      </c>
      <c r="HB1" s="200" t="s">
        <v>1811</v>
      </c>
      <c r="HC1" s="200" t="s">
        <v>1812</v>
      </c>
      <c r="HD1" s="200" t="s">
        <v>1813</v>
      </c>
      <c r="HE1" s="200" t="s">
        <v>1814</v>
      </c>
      <c r="HF1" s="200" t="s">
        <v>1815</v>
      </c>
      <c r="HG1" s="200" t="s">
        <v>1816</v>
      </c>
      <c r="HH1" s="200" t="s">
        <v>1817</v>
      </c>
      <c r="HI1" s="200" t="s">
        <v>1818</v>
      </c>
      <c r="HJ1" s="199" t="s">
        <v>1819</v>
      </c>
      <c r="HK1" s="213" t="s">
        <v>1820</v>
      </c>
    </row>
    <row r="2" spans="1:219" s="180" customFormat="1" ht="15" customHeight="1">
      <c r="A2" s="180">
        <v>1</v>
      </c>
      <c r="B2" s="198" t="s">
        <v>24</v>
      </c>
      <c r="AE2" s="181"/>
      <c r="AF2" s="181"/>
      <c r="AG2" s="181"/>
      <c r="AH2" s="181"/>
      <c r="AI2" s="181"/>
      <c r="AJ2" s="181"/>
      <c r="AK2" s="181"/>
      <c r="AL2" s="181"/>
      <c r="AM2" s="181"/>
      <c r="AN2" s="181"/>
      <c r="AO2" s="181"/>
      <c r="AQ2" s="181"/>
      <c r="AR2" s="181"/>
      <c r="AS2" s="181"/>
      <c r="AT2" s="181"/>
      <c r="AU2" s="181"/>
      <c r="AW2" s="181"/>
      <c r="AX2" s="181"/>
      <c r="AY2" s="181"/>
      <c r="AZ2" s="181"/>
      <c r="BA2" s="181"/>
      <c r="BC2" s="181"/>
      <c r="BD2" s="181"/>
      <c r="BE2" s="181"/>
      <c r="BF2" s="181"/>
      <c r="BG2" s="181"/>
      <c r="BI2" s="181"/>
      <c r="BJ2" s="181"/>
      <c r="BK2" s="181"/>
      <c r="BL2" s="181"/>
      <c r="BM2" s="181"/>
      <c r="BO2" s="181"/>
      <c r="BP2" s="181"/>
      <c r="BQ2" s="181"/>
      <c r="BR2" s="181"/>
      <c r="BS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1"/>
      <c r="CU2" s="181"/>
      <c r="CV2" s="181"/>
      <c r="CW2" s="181"/>
      <c r="CX2" s="181"/>
      <c r="CY2" s="181"/>
      <c r="CZ2" s="181"/>
      <c r="DA2" s="181"/>
      <c r="DB2" s="181"/>
      <c r="DC2" s="181"/>
      <c r="DD2" s="181"/>
      <c r="DE2" s="181"/>
      <c r="DF2" s="181"/>
      <c r="DG2" s="181"/>
      <c r="DH2" s="181"/>
      <c r="DI2" s="181"/>
      <c r="DJ2" s="181"/>
      <c r="DK2" s="181"/>
      <c r="DL2" s="181"/>
      <c r="DM2" s="181"/>
      <c r="DN2" s="181"/>
      <c r="DO2" s="181"/>
      <c r="DP2" s="181"/>
      <c r="DQ2" s="181"/>
      <c r="DR2" s="181"/>
      <c r="DS2" s="181"/>
      <c r="DT2" s="181"/>
      <c r="DU2" s="181"/>
      <c r="DV2" s="181"/>
      <c r="DW2" s="181"/>
      <c r="DX2" s="181"/>
      <c r="DY2" s="181"/>
      <c r="DZ2" s="181"/>
      <c r="EA2" s="181"/>
      <c r="EB2" s="181"/>
      <c r="EC2" s="181"/>
      <c r="ED2" s="181"/>
      <c r="EE2" s="181"/>
      <c r="EF2" s="181"/>
      <c r="EG2" s="181"/>
      <c r="EH2" s="181"/>
      <c r="EI2" s="181"/>
      <c r="EJ2" s="181"/>
      <c r="EK2" s="181"/>
      <c r="EL2" s="181"/>
      <c r="EM2" s="181"/>
      <c r="EN2" s="181"/>
      <c r="EO2" s="181"/>
      <c r="EP2" s="181"/>
      <c r="EQ2" s="181"/>
      <c r="ER2" s="181"/>
      <c r="ES2" s="181"/>
      <c r="ET2" s="181"/>
      <c r="EU2" s="181"/>
      <c r="EV2" s="181"/>
      <c r="EW2" s="181"/>
      <c r="EX2" s="181"/>
      <c r="EY2" s="181"/>
      <c r="EZ2" s="181"/>
      <c r="FA2" s="181"/>
      <c r="FB2" s="181"/>
      <c r="FC2" s="181"/>
      <c r="FD2" s="181"/>
      <c r="FE2" s="181"/>
      <c r="FF2" s="181"/>
      <c r="FG2" s="181"/>
      <c r="FH2" s="181"/>
      <c r="FI2" s="181"/>
      <c r="FJ2" s="181"/>
      <c r="FK2" s="181"/>
      <c r="FL2" s="181"/>
      <c r="FM2" s="181"/>
      <c r="FN2" s="181"/>
      <c r="FO2" s="181"/>
      <c r="FP2" s="181"/>
      <c r="FQ2" s="181"/>
      <c r="FR2" s="181"/>
      <c r="FS2" s="181"/>
      <c r="FT2" s="181"/>
      <c r="FU2" s="181"/>
      <c r="FV2" s="181"/>
      <c r="FW2" s="181"/>
      <c r="FX2" s="181"/>
      <c r="FY2" s="181"/>
      <c r="FZ2" s="181"/>
      <c r="GA2" s="181"/>
      <c r="GB2" s="181"/>
      <c r="GC2" s="181"/>
      <c r="GD2" s="181"/>
      <c r="GE2" s="181"/>
      <c r="GF2" s="181"/>
      <c r="GG2" s="181"/>
      <c r="GH2" s="181"/>
      <c r="GI2" s="181"/>
      <c r="GJ2" s="181"/>
      <c r="GK2" s="181"/>
      <c r="GL2" s="181"/>
      <c r="GM2" s="181"/>
      <c r="GN2" s="181"/>
      <c r="GO2" s="181"/>
      <c r="GP2" s="181"/>
      <c r="GQ2" s="181"/>
      <c r="GR2" s="181"/>
      <c r="GS2" s="181"/>
      <c r="GT2" s="181"/>
      <c r="GU2" s="181"/>
      <c r="GV2" s="181"/>
      <c r="GW2" s="181"/>
      <c r="GX2" s="181"/>
      <c r="GY2" s="181"/>
      <c r="GZ2" s="181"/>
      <c r="HA2" s="181"/>
      <c r="HB2" s="181"/>
      <c r="HC2" s="181"/>
      <c r="HD2" s="181"/>
      <c r="HE2" s="181"/>
      <c r="HF2" s="181"/>
      <c r="HG2" s="181"/>
      <c r="HH2" s="181"/>
      <c r="HI2" s="181"/>
      <c r="HK2" s="214"/>
    </row>
    <row r="3" spans="1:219" s="180" customFormat="1" ht="15" customHeight="1">
      <c r="A3" s="180">
        <v>2</v>
      </c>
      <c r="B3" s="198" t="s">
        <v>25</v>
      </c>
      <c r="HK3" s="214"/>
    </row>
    <row r="4" spans="1:219" s="180" customFormat="1" ht="15" customHeight="1">
      <c r="A4" s="180">
        <v>3</v>
      </c>
      <c r="B4" s="198" t="s">
        <v>26</v>
      </c>
      <c r="C4" s="182">
        <v>2</v>
      </c>
      <c r="D4" s="180" t="s">
        <v>850</v>
      </c>
      <c r="E4" s="182">
        <v>2</v>
      </c>
      <c r="G4" s="180" t="s">
        <v>3218</v>
      </c>
      <c r="HK4" s="214"/>
    </row>
    <row r="5" spans="1:219" s="180" customFormat="1" ht="15" customHeight="1">
      <c r="A5" s="180">
        <v>4</v>
      </c>
      <c r="B5" s="198" t="s">
        <v>27</v>
      </c>
      <c r="C5" s="182">
        <v>2</v>
      </c>
      <c r="E5" s="180" t="s">
        <v>988</v>
      </c>
      <c r="HK5" s="214"/>
    </row>
    <row r="6" spans="1:219" s="180" customFormat="1" ht="15" customHeight="1">
      <c r="A6" s="180">
        <v>5</v>
      </c>
      <c r="B6" s="198" t="s">
        <v>28</v>
      </c>
      <c r="C6" s="180">
        <v>1</v>
      </c>
      <c r="F6" s="181" t="s">
        <v>3134</v>
      </c>
      <c r="G6" s="181" t="s">
        <v>3133</v>
      </c>
      <c r="HK6" s="214"/>
    </row>
    <row r="7" spans="1:219" s="180" customFormat="1" ht="15" customHeight="1">
      <c r="A7" s="180">
        <v>6</v>
      </c>
      <c r="B7" s="198" t="s">
        <v>29</v>
      </c>
      <c r="HK7" s="214"/>
    </row>
    <row r="8" spans="1:219" s="180" customFormat="1" ht="15" customHeight="1">
      <c r="A8" s="180">
        <v>7</v>
      </c>
      <c r="B8" s="198" t="s">
        <v>30</v>
      </c>
      <c r="C8" s="180">
        <v>2</v>
      </c>
      <c r="E8" s="180">
        <v>1</v>
      </c>
      <c r="F8" s="181" t="s">
        <v>3096</v>
      </c>
      <c r="G8" s="180" t="s">
        <v>3097</v>
      </c>
      <c r="HK8" s="214"/>
    </row>
    <row r="9" spans="1:219" s="180" customFormat="1" ht="15" customHeight="1">
      <c r="A9" s="180">
        <v>8</v>
      </c>
      <c r="B9" s="198" t="s">
        <v>31</v>
      </c>
      <c r="C9" s="180">
        <v>2</v>
      </c>
      <c r="E9" s="180">
        <v>2</v>
      </c>
      <c r="HK9" s="214"/>
    </row>
    <row r="10" spans="1:219" s="180" customFormat="1" ht="15" customHeight="1">
      <c r="A10" s="180">
        <v>9</v>
      </c>
      <c r="B10" s="198" t="s">
        <v>33</v>
      </c>
      <c r="C10" s="182">
        <v>1</v>
      </c>
      <c r="E10" s="180">
        <v>2</v>
      </c>
      <c r="F10" s="180" t="s">
        <v>1821</v>
      </c>
      <c r="G10" s="181" t="s">
        <v>3098</v>
      </c>
      <c r="HK10" s="214"/>
    </row>
    <row r="11" spans="1:219" s="180" customFormat="1" ht="15" customHeight="1">
      <c r="A11" s="180">
        <v>10</v>
      </c>
      <c r="B11" s="198" t="s">
        <v>34</v>
      </c>
      <c r="C11" s="180">
        <v>2</v>
      </c>
      <c r="E11" s="180">
        <v>1</v>
      </c>
      <c r="F11" s="180" t="s">
        <v>1822</v>
      </c>
      <c r="G11" s="181" t="s">
        <v>3137</v>
      </c>
      <c r="I11" s="181" t="s">
        <v>3099</v>
      </c>
      <c r="J11" s="180" t="s">
        <v>988</v>
      </c>
      <c r="K11" s="180" t="s">
        <v>2003</v>
      </c>
      <c r="M11" s="181" t="s">
        <v>1823</v>
      </c>
      <c r="N11" s="180" t="s">
        <v>988</v>
      </c>
      <c r="O11" s="181" t="s">
        <v>1824</v>
      </c>
      <c r="P11" s="180" t="s">
        <v>988</v>
      </c>
      <c r="Q11" s="181" t="s">
        <v>3100</v>
      </c>
      <c r="R11" s="180" t="s">
        <v>988</v>
      </c>
      <c r="S11" s="181" t="s">
        <v>1825</v>
      </c>
      <c r="T11" s="180" t="s">
        <v>988</v>
      </c>
      <c r="U11" s="181" t="s">
        <v>3101</v>
      </c>
      <c r="V11" s="180" t="s">
        <v>854</v>
      </c>
      <c r="Y11" s="180" t="s">
        <v>988</v>
      </c>
      <c r="Z11" s="180" t="s">
        <v>1826</v>
      </c>
      <c r="AA11" s="180" t="s">
        <v>854</v>
      </c>
      <c r="AJ11" s="180" t="s">
        <v>3086</v>
      </c>
      <c r="AP11" s="180">
        <v>3328</v>
      </c>
      <c r="AV11" s="180" t="s">
        <v>1827</v>
      </c>
      <c r="BB11" s="180" t="s">
        <v>1828</v>
      </c>
      <c r="BN11" s="180" t="s">
        <v>82</v>
      </c>
      <c r="BT11" s="180" t="s">
        <v>1829</v>
      </c>
      <c r="BU11" s="181" t="s">
        <v>1830</v>
      </c>
      <c r="CA11" s="182">
        <v>2017</v>
      </c>
      <c r="CG11" s="180">
        <v>1.5</v>
      </c>
      <c r="CM11" s="180">
        <v>1.9</v>
      </c>
      <c r="CY11" s="180">
        <v>0.5</v>
      </c>
      <c r="DE11" s="180">
        <v>1</v>
      </c>
      <c r="DQ11" s="180">
        <v>1.1000000000000001</v>
      </c>
      <c r="DW11" s="180">
        <v>1.2</v>
      </c>
      <c r="EI11" s="180">
        <v>6.7</v>
      </c>
      <c r="EO11" s="180">
        <v>7.5</v>
      </c>
      <c r="FA11" s="180">
        <v>0.52</v>
      </c>
      <c r="FG11" s="180">
        <v>0.56000000000000005</v>
      </c>
      <c r="FS11" s="180">
        <v>2.2000000000000002</v>
      </c>
      <c r="FY11" s="180">
        <v>2.4300000000000002</v>
      </c>
      <c r="HJ11" s="181" t="s">
        <v>3135</v>
      </c>
      <c r="HK11" s="214" t="s">
        <v>3136</v>
      </c>
    </row>
    <row r="12" spans="1:219" s="180" customFormat="1" ht="15" customHeight="1">
      <c r="A12" s="180">
        <v>11</v>
      </c>
      <c r="B12" s="198" t="s">
        <v>35</v>
      </c>
      <c r="C12" s="180">
        <v>1</v>
      </c>
      <c r="F12" s="180" t="s">
        <v>1831</v>
      </c>
      <c r="G12" s="180" t="s">
        <v>3138</v>
      </c>
      <c r="T12" s="182">
        <v>1</v>
      </c>
      <c r="X12" s="180" t="s">
        <v>1832</v>
      </c>
      <c r="AD12" s="181" t="s">
        <v>3102</v>
      </c>
      <c r="CG12" s="167">
        <v>1.3</v>
      </c>
      <c r="CS12" s="180" t="s">
        <v>3140</v>
      </c>
      <c r="CY12" s="182">
        <v>0.4</v>
      </c>
      <c r="EI12" s="182">
        <v>10</v>
      </c>
      <c r="EU12" s="182">
        <v>60</v>
      </c>
      <c r="FS12" s="182">
        <v>3</v>
      </c>
      <c r="GE12" s="182">
        <v>81</v>
      </c>
      <c r="HJ12" s="140" t="s">
        <v>3141</v>
      </c>
      <c r="HK12" s="214"/>
    </row>
    <row r="13" spans="1:219" s="180" customFormat="1" ht="15" customHeight="1">
      <c r="A13" s="180">
        <v>12</v>
      </c>
      <c r="B13" s="198" t="s">
        <v>36</v>
      </c>
      <c r="I13" s="181" t="s">
        <v>3139</v>
      </c>
      <c r="J13" s="180">
        <v>1</v>
      </c>
      <c r="L13" s="180">
        <v>1</v>
      </c>
      <c r="N13" s="180">
        <v>1</v>
      </c>
      <c r="P13" s="180">
        <v>1</v>
      </c>
      <c r="R13" s="180">
        <v>1</v>
      </c>
      <c r="T13" s="180">
        <v>1</v>
      </c>
      <c r="V13" s="180">
        <v>1</v>
      </c>
      <c r="X13" s="180" t="s">
        <v>1833</v>
      </c>
      <c r="Y13" s="180">
        <v>1</v>
      </c>
      <c r="AA13" s="180">
        <v>1</v>
      </c>
      <c r="AP13" s="180">
        <v>1000</v>
      </c>
      <c r="AV13" s="181" t="s">
        <v>1834</v>
      </c>
      <c r="BB13" s="181" t="s">
        <v>1828</v>
      </c>
      <c r="BN13" s="181" t="s">
        <v>82</v>
      </c>
      <c r="BT13" s="180" t="s">
        <v>85</v>
      </c>
      <c r="CG13" s="180">
        <v>2.2999999999999998</v>
      </c>
      <c r="DP13" s="180" t="s">
        <v>850</v>
      </c>
      <c r="DQ13" s="180" t="s">
        <v>1957</v>
      </c>
      <c r="EI13" s="180">
        <v>3.8</v>
      </c>
      <c r="FS13" s="180">
        <v>2.7</v>
      </c>
      <c r="HI13" s="180">
        <v>16.899999999999999</v>
      </c>
      <c r="HK13" s="214"/>
    </row>
    <row r="14" spans="1:219" s="180" customFormat="1" ht="15" customHeight="1">
      <c r="A14" s="180">
        <v>13</v>
      </c>
      <c r="B14" s="198" t="s">
        <v>37</v>
      </c>
      <c r="C14" s="180">
        <v>1</v>
      </c>
      <c r="D14" s="181" t="s">
        <v>3103</v>
      </c>
      <c r="G14" s="181" t="s">
        <v>3104</v>
      </c>
      <c r="I14" s="180" t="s">
        <v>3105</v>
      </c>
      <c r="J14" s="180">
        <v>2</v>
      </c>
      <c r="K14" s="180" t="s">
        <v>1835</v>
      </c>
      <c r="L14" s="180">
        <v>2</v>
      </c>
      <c r="M14" s="180" t="s">
        <v>1836</v>
      </c>
      <c r="N14" s="180">
        <v>3</v>
      </c>
      <c r="P14" s="180">
        <v>2</v>
      </c>
      <c r="Q14" s="180" t="s">
        <v>1837</v>
      </c>
      <c r="R14" s="180">
        <v>2</v>
      </c>
      <c r="S14" s="180" t="s">
        <v>1838</v>
      </c>
      <c r="T14" s="180">
        <v>2</v>
      </c>
      <c r="U14" s="180" t="s">
        <v>2004</v>
      </c>
      <c r="V14" s="180">
        <v>3</v>
      </c>
      <c r="X14" s="181" t="s">
        <v>1839</v>
      </c>
      <c r="Y14" s="180">
        <v>3</v>
      </c>
      <c r="AA14" s="180">
        <v>2</v>
      </c>
      <c r="AB14" s="180" t="s">
        <v>1840</v>
      </c>
      <c r="AC14" s="180">
        <v>1</v>
      </c>
      <c r="AJ14" s="180">
        <v>2015</v>
      </c>
      <c r="AP14" s="180" t="s">
        <v>3142</v>
      </c>
      <c r="AV14" s="180" t="s">
        <v>84</v>
      </c>
      <c r="BB14" s="180" t="s">
        <v>1828</v>
      </c>
      <c r="BH14" s="180">
        <v>47.6</v>
      </c>
      <c r="BN14" s="180" t="s">
        <v>83</v>
      </c>
      <c r="BT14" s="181" t="s">
        <v>1841</v>
      </c>
      <c r="BU14" s="180" t="s">
        <v>1842</v>
      </c>
      <c r="CA14" s="180">
        <v>2015</v>
      </c>
      <c r="CG14" s="180">
        <v>7.3</v>
      </c>
      <c r="CM14" s="180" t="s">
        <v>1183</v>
      </c>
      <c r="CS14" s="180" t="s">
        <v>1183</v>
      </c>
      <c r="CY14" s="180">
        <v>1.1000000000000001</v>
      </c>
      <c r="DE14" s="180" t="s">
        <v>1183</v>
      </c>
      <c r="DK14" s="180" t="s">
        <v>1183</v>
      </c>
      <c r="DQ14" s="180" t="s">
        <v>1183</v>
      </c>
      <c r="DW14" s="180" t="s">
        <v>1183</v>
      </c>
      <c r="EC14" s="180" t="s">
        <v>1183</v>
      </c>
      <c r="EI14" s="140">
        <v>2.7</v>
      </c>
      <c r="EO14" s="180" t="s">
        <v>1183</v>
      </c>
      <c r="EU14" s="180" t="s">
        <v>1183</v>
      </c>
      <c r="FA14" s="180">
        <v>1.1000000000000001</v>
      </c>
      <c r="FG14" s="180" t="s">
        <v>1183</v>
      </c>
      <c r="FM14" s="180" t="s">
        <v>1183</v>
      </c>
      <c r="FS14" s="180">
        <v>1.7</v>
      </c>
      <c r="FY14" s="180" t="s">
        <v>1183</v>
      </c>
      <c r="GE14" s="180" t="s">
        <v>1183</v>
      </c>
      <c r="GK14" s="180" t="s">
        <v>1183</v>
      </c>
      <c r="GQ14" s="180" t="s">
        <v>1183</v>
      </c>
      <c r="GW14" s="180" t="s">
        <v>1183</v>
      </c>
      <c r="HC14" s="180" t="s">
        <v>1183</v>
      </c>
      <c r="HI14" s="180">
        <v>38.200000000000003</v>
      </c>
      <c r="HJ14" s="181" t="s">
        <v>3106</v>
      </c>
      <c r="HK14" s="214"/>
    </row>
    <row r="15" spans="1:219" s="180" customFormat="1" ht="15" customHeight="1">
      <c r="A15" s="180">
        <v>14</v>
      </c>
      <c r="B15" s="198" t="s">
        <v>38</v>
      </c>
      <c r="HK15" s="214"/>
    </row>
    <row r="16" spans="1:219" s="180" customFormat="1" ht="15" customHeight="1">
      <c r="A16" s="180">
        <v>15</v>
      </c>
      <c r="B16" s="198" t="s">
        <v>32</v>
      </c>
      <c r="C16" s="180">
        <v>1</v>
      </c>
      <c r="F16" s="180" t="s">
        <v>1843</v>
      </c>
      <c r="J16" s="180">
        <v>1</v>
      </c>
      <c r="L16" s="180">
        <v>1</v>
      </c>
      <c r="N16" s="180">
        <v>1</v>
      </c>
      <c r="P16" s="180">
        <v>1</v>
      </c>
      <c r="R16" s="180">
        <v>1</v>
      </c>
      <c r="T16" s="180">
        <v>1</v>
      </c>
      <c r="V16" s="180">
        <v>1</v>
      </c>
      <c r="Y16" s="180">
        <v>1</v>
      </c>
      <c r="AA16" s="180">
        <v>1</v>
      </c>
      <c r="AC16" s="180">
        <v>1</v>
      </c>
      <c r="AI16" s="180" t="s">
        <v>850</v>
      </c>
      <c r="AO16" s="180">
        <v>3000</v>
      </c>
      <c r="AU16" s="180" t="s">
        <v>1834</v>
      </c>
      <c r="BA16" s="180" t="s">
        <v>1844</v>
      </c>
      <c r="BG16" s="180" t="s">
        <v>3143</v>
      </c>
      <c r="BL16" s="180" t="s">
        <v>3437</v>
      </c>
      <c r="BM16" s="180" t="s">
        <v>1845</v>
      </c>
      <c r="BS16" s="180" t="s">
        <v>85</v>
      </c>
      <c r="CF16" s="180" t="s">
        <v>1846</v>
      </c>
      <c r="CL16" s="180" t="s">
        <v>1847</v>
      </c>
      <c r="CR16" s="180" t="s">
        <v>999</v>
      </c>
      <c r="CX16" s="180" t="s">
        <v>1925</v>
      </c>
      <c r="DD16" s="180">
        <v>3.0000000000000001E-3</v>
      </c>
      <c r="DJ16" s="180" t="s">
        <v>3089</v>
      </c>
      <c r="DP16" s="180" t="s">
        <v>1848</v>
      </c>
      <c r="DV16" s="180" t="s">
        <v>3144</v>
      </c>
      <c r="EB16" s="180" t="s">
        <v>3145</v>
      </c>
      <c r="EH16" s="182">
        <v>8.5</v>
      </c>
      <c r="EN16" s="182">
        <v>0.28000000000000003</v>
      </c>
      <c r="ET16" s="182">
        <v>40</v>
      </c>
      <c r="EZ16" s="182">
        <v>5.5</v>
      </c>
      <c r="FF16" s="182">
        <v>0.18</v>
      </c>
      <c r="FL16" s="182">
        <v>47.2</v>
      </c>
      <c r="FR16" s="182">
        <v>2.7</v>
      </c>
      <c r="FX16" s="182">
        <v>0.09</v>
      </c>
      <c r="GD16" s="182">
        <v>47.5</v>
      </c>
      <c r="GJ16" s="182">
        <v>0.5</v>
      </c>
      <c r="GP16" s="182">
        <v>1.6E-2</v>
      </c>
      <c r="GV16" s="182">
        <v>100</v>
      </c>
      <c r="HB16" s="182">
        <v>53</v>
      </c>
      <c r="HH16" s="182">
        <v>5</v>
      </c>
      <c r="HJ16" s="180" t="s">
        <v>1849</v>
      </c>
      <c r="HK16" s="214"/>
    </row>
    <row r="17" spans="1:219" s="180" customFormat="1" ht="15" customHeight="1">
      <c r="A17" s="180">
        <v>16</v>
      </c>
      <c r="B17" s="198" t="s">
        <v>39</v>
      </c>
      <c r="C17" s="182">
        <v>2</v>
      </c>
      <c r="E17" s="182">
        <v>1</v>
      </c>
      <c r="F17" s="180" t="s">
        <v>3084</v>
      </c>
      <c r="G17" s="140" t="s">
        <v>3085</v>
      </c>
      <c r="J17" s="182">
        <v>1</v>
      </c>
      <c r="L17" s="182">
        <v>3</v>
      </c>
      <c r="N17" s="182">
        <v>1</v>
      </c>
      <c r="P17" s="182">
        <v>1</v>
      </c>
      <c r="R17" s="182">
        <v>1</v>
      </c>
      <c r="T17" s="182">
        <v>1</v>
      </c>
      <c r="V17" s="182">
        <v>3</v>
      </c>
      <c r="X17" s="181" t="s">
        <v>3107</v>
      </c>
      <c r="Y17" s="182">
        <v>1</v>
      </c>
      <c r="AA17" s="182">
        <v>1</v>
      </c>
      <c r="AC17" s="182">
        <v>1</v>
      </c>
      <c r="AI17" s="182">
        <v>2012</v>
      </c>
      <c r="AJ17" s="182">
        <v>2017</v>
      </c>
      <c r="AO17" s="140">
        <v>35503</v>
      </c>
      <c r="AP17" s="140">
        <v>31192</v>
      </c>
      <c r="AU17" s="140" t="s">
        <v>1834</v>
      </c>
      <c r="AV17" s="140" t="s">
        <v>1834</v>
      </c>
      <c r="BA17" s="140" t="s">
        <v>3087</v>
      </c>
      <c r="BB17" s="140" t="s">
        <v>1828</v>
      </c>
      <c r="BG17" s="183">
        <v>0.21</v>
      </c>
      <c r="BH17" s="183">
        <v>0.15</v>
      </c>
      <c r="BM17" s="180" t="s">
        <v>3088</v>
      </c>
      <c r="BN17" s="180" t="s">
        <v>3088</v>
      </c>
      <c r="BS17" s="180" t="s">
        <v>1910</v>
      </c>
      <c r="BT17" s="180" t="s">
        <v>1910</v>
      </c>
      <c r="BZ17" s="182">
        <v>2012</v>
      </c>
      <c r="CA17" s="182">
        <v>2017</v>
      </c>
      <c r="CF17" s="182">
        <v>2.8</v>
      </c>
      <c r="CG17" s="182">
        <v>3</v>
      </c>
      <c r="CL17" s="182">
        <v>5</v>
      </c>
      <c r="CM17" s="182">
        <v>4.9000000000000004</v>
      </c>
      <c r="CR17" s="182">
        <v>31.6</v>
      </c>
      <c r="CS17" s="182">
        <v>36.6</v>
      </c>
      <c r="CX17" s="180" t="s">
        <v>1183</v>
      </c>
      <c r="CY17" s="180" t="s">
        <v>1183</v>
      </c>
      <c r="DD17" s="180" t="s">
        <v>1183</v>
      </c>
      <c r="DE17" s="180" t="s">
        <v>1183</v>
      </c>
      <c r="DJ17" s="180" t="s">
        <v>1183</v>
      </c>
      <c r="DK17" s="180" t="s">
        <v>1183</v>
      </c>
      <c r="DP17" s="182">
        <v>0.7</v>
      </c>
      <c r="DQ17" s="182">
        <v>1</v>
      </c>
      <c r="DV17" s="182">
        <v>0.9</v>
      </c>
      <c r="DW17" s="182">
        <v>1.5</v>
      </c>
      <c r="DX17" s="180" t="s">
        <v>850</v>
      </c>
      <c r="EB17" s="182">
        <v>30</v>
      </c>
      <c r="EC17" s="182">
        <v>32</v>
      </c>
      <c r="EH17" s="182">
        <v>3.1</v>
      </c>
      <c r="EI17" s="182">
        <v>3.1</v>
      </c>
      <c r="EN17" s="182">
        <v>3.7</v>
      </c>
      <c r="EO17" s="182">
        <v>3.7</v>
      </c>
      <c r="ET17" s="140">
        <v>37.6</v>
      </c>
      <c r="EU17" s="140">
        <v>42.3</v>
      </c>
      <c r="EZ17" s="140">
        <v>0.1</v>
      </c>
      <c r="FA17" s="140">
        <v>0.1</v>
      </c>
      <c r="FF17" s="182">
        <v>0.1</v>
      </c>
      <c r="FG17" s="182">
        <v>0.1</v>
      </c>
      <c r="FL17" s="182">
        <v>99.1</v>
      </c>
      <c r="FM17" s="182">
        <v>100</v>
      </c>
      <c r="FR17" s="182">
        <v>0.4</v>
      </c>
      <c r="FS17" s="182">
        <v>0.5</v>
      </c>
      <c r="FX17" s="182">
        <v>0.5</v>
      </c>
      <c r="FY17" s="182">
        <v>0.7</v>
      </c>
      <c r="GD17" s="182">
        <v>87.5</v>
      </c>
      <c r="GE17" s="182">
        <v>72.5</v>
      </c>
      <c r="GJ17" s="180" t="s">
        <v>1183</v>
      </c>
      <c r="GK17" s="180" t="s">
        <v>1183</v>
      </c>
      <c r="GP17" s="180" t="s">
        <v>1183</v>
      </c>
      <c r="GQ17" s="180" t="s">
        <v>1183</v>
      </c>
      <c r="GV17" s="180" t="s">
        <v>1183</v>
      </c>
      <c r="GW17" s="180" t="s">
        <v>1183</v>
      </c>
      <c r="HB17" s="182">
        <v>87</v>
      </c>
      <c r="HC17" s="182">
        <v>83.3</v>
      </c>
      <c r="HH17" s="184">
        <v>17.100000000000001</v>
      </c>
      <c r="HI17" s="184">
        <v>21.5</v>
      </c>
      <c r="HJ17" s="185" t="s">
        <v>3090</v>
      </c>
      <c r="HK17" s="214"/>
    </row>
    <row r="18" spans="1:219" s="180" customFormat="1" ht="15" customHeight="1">
      <c r="A18" s="180">
        <v>17</v>
      </c>
      <c r="B18" s="198" t="s">
        <v>40</v>
      </c>
      <c r="HK18" s="214"/>
    </row>
    <row r="19" spans="1:219" s="180" customFormat="1" ht="15" customHeight="1">
      <c r="A19" s="180">
        <v>18</v>
      </c>
      <c r="B19" s="198" t="s">
        <v>41</v>
      </c>
      <c r="C19" s="180">
        <v>2</v>
      </c>
      <c r="D19" s="180">
        <v>2</v>
      </c>
      <c r="HK19" s="214"/>
    </row>
    <row r="20" spans="1:219" s="180" customFormat="1" ht="15" customHeight="1">
      <c r="A20" s="180">
        <v>19</v>
      </c>
      <c r="B20" s="198" t="s">
        <v>42</v>
      </c>
      <c r="D20" s="401" t="s">
        <v>3772</v>
      </c>
      <c r="J20" s="182">
        <v>2</v>
      </c>
      <c r="K20" s="401" t="s">
        <v>3773</v>
      </c>
      <c r="L20" s="402">
        <v>2</v>
      </c>
      <c r="M20" s="401" t="s">
        <v>3775</v>
      </c>
      <c r="N20" s="402">
        <v>2</v>
      </c>
      <c r="O20" s="401" t="s">
        <v>3774</v>
      </c>
      <c r="P20" s="402">
        <v>2</v>
      </c>
      <c r="Q20" s="403" t="s">
        <v>3776</v>
      </c>
      <c r="R20" s="402">
        <v>2</v>
      </c>
      <c r="S20" s="401" t="s">
        <v>3777</v>
      </c>
      <c r="T20" s="402">
        <v>2</v>
      </c>
      <c r="U20" s="401" t="s">
        <v>3778</v>
      </c>
      <c r="V20" s="402">
        <v>3</v>
      </c>
      <c r="X20" s="401" t="s">
        <v>3779</v>
      </c>
      <c r="Y20" s="182">
        <v>1</v>
      </c>
      <c r="AA20" s="182">
        <v>1</v>
      </c>
      <c r="AC20" s="182">
        <v>1</v>
      </c>
      <c r="AO20" s="402">
        <v>4000</v>
      </c>
      <c r="AP20" s="402">
        <v>4000</v>
      </c>
      <c r="AV20" s="403" t="s">
        <v>3780</v>
      </c>
      <c r="AZ20" s="401"/>
      <c r="BB20" s="401" t="s">
        <v>3781</v>
      </c>
      <c r="BH20" s="402">
        <v>63.6</v>
      </c>
      <c r="BN20" s="401" t="s">
        <v>3438</v>
      </c>
      <c r="BT20" s="401" t="s">
        <v>3782</v>
      </c>
      <c r="CG20" s="401" t="s">
        <v>3783</v>
      </c>
      <c r="CS20" s="402">
        <v>38.700000000000003</v>
      </c>
      <c r="CY20" s="402">
        <v>2</v>
      </c>
      <c r="DK20" s="402">
        <v>10.3</v>
      </c>
      <c r="EI20" s="401" t="s">
        <v>3784</v>
      </c>
      <c r="EU20" s="401" t="s">
        <v>3785</v>
      </c>
      <c r="FS20" s="402">
        <v>7.2</v>
      </c>
      <c r="GE20" s="401" t="s">
        <v>3786</v>
      </c>
      <c r="HC20" s="402">
        <v>87</v>
      </c>
      <c r="HI20" s="402">
        <v>9.1999999999999993</v>
      </c>
      <c r="HJ20" s="181" t="s">
        <v>3788</v>
      </c>
      <c r="HK20" s="404" t="s">
        <v>3787</v>
      </c>
    </row>
    <row r="21" spans="1:219" s="180" customFormat="1" ht="15" customHeight="1">
      <c r="A21" s="180">
        <v>20</v>
      </c>
      <c r="B21" s="198" t="s">
        <v>43</v>
      </c>
      <c r="BJ21" s="180" t="s">
        <v>3438</v>
      </c>
      <c r="BK21" s="180" t="s">
        <v>3438</v>
      </c>
      <c r="BL21" s="180" t="s">
        <v>3438</v>
      </c>
      <c r="BM21" s="180" t="s">
        <v>3438</v>
      </c>
      <c r="HK21" s="214"/>
    </row>
    <row r="22" spans="1:219" s="180" customFormat="1" ht="15" customHeight="1">
      <c r="A22" s="180">
        <v>21</v>
      </c>
      <c r="B22" s="198" t="s">
        <v>44</v>
      </c>
      <c r="C22" s="180">
        <v>1</v>
      </c>
      <c r="J22" s="180">
        <v>1</v>
      </c>
      <c r="L22" s="180">
        <v>1</v>
      </c>
      <c r="N22" s="180">
        <v>1</v>
      </c>
      <c r="P22" s="180">
        <v>1</v>
      </c>
      <c r="R22" s="180">
        <v>1</v>
      </c>
      <c r="T22" s="180">
        <v>1</v>
      </c>
      <c r="V22" s="182">
        <v>3</v>
      </c>
      <c r="Y22" s="180">
        <v>1</v>
      </c>
      <c r="AA22" s="180">
        <v>1</v>
      </c>
      <c r="AK22" s="181" t="s">
        <v>1183</v>
      </c>
      <c r="AL22" s="181">
        <v>50001</v>
      </c>
      <c r="AM22" s="181">
        <v>60001</v>
      </c>
      <c r="AN22" s="181" t="s">
        <v>1183</v>
      </c>
      <c r="AO22" s="181">
        <v>60001</v>
      </c>
      <c r="AP22" s="181">
        <v>50350</v>
      </c>
      <c r="AQ22" s="181" t="s">
        <v>1183</v>
      </c>
      <c r="AR22" s="181" t="s">
        <v>1907</v>
      </c>
      <c r="AS22" s="181" t="s">
        <v>1907</v>
      </c>
      <c r="AT22" s="181" t="s">
        <v>1907</v>
      </c>
      <c r="AU22" s="181" t="s">
        <v>1907</v>
      </c>
      <c r="AV22" s="181" t="s">
        <v>1907</v>
      </c>
      <c r="AW22" s="181" t="s">
        <v>1183</v>
      </c>
      <c r="AX22" s="181" t="s">
        <v>1908</v>
      </c>
      <c r="AY22" s="181" t="s">
        <v>1908</v>
      </c>
      <c r="AZ22" s="181" t="s">
        <v>1183</v>
      </c>
      <c r="BA22" s="181" t="s">
        <v>1908</v>
      </c>
      <c r="BB22" s="181" t="s">
        <v>1908</v>
      </c>
      <c r="BC22" s="181" t="s">
        <v>1183</v>
      </c>
      <c r="BD22" s="181" t="s">
        <v>3089</v>
      </c>
      <c r="BE22" s="181" t="s">
        <v>3089</v>
      </c>
      <c r="BF22" s="181" t="s">
        <v>1183</v>
      </c>
      <c r="BG22" s="181" t="s">
        <v>3089</v>
      </c>
      <c r="BH22" s="181" t="s">
        <v>3089</v>
      </c>
      <c r="BI22" s="181" t="s">
        <v>1183</v>
      </c>
      <c r="BJ22" s="181" t="s">
        <v>1909</v>
      </c>
      <c r="BK22" s="181" t="s">
        <v>1909</v>
      </c>
      <c r="BL22" s="181" t="s">
        <v>1183</v>
      </c>
      <c r="BM22" s="181" t="s">
        <v>1909</v>
      </c>
      <c r="BN22" s="181" t="s">
        <v>1909</v>
      </c>
      <c r="BO22" s="181" t="s">
        <v>1183</v>
      </c>
      <c r="BP22" s="181" t="s">
        <v>1910</v>
      </c>
      <c r="BQ22" s="181" t="s">
        <v>1910</v>
      </c>
      <c r="BR22" s="181" t="s">
        <v>1183</v>
      </c>
      <c r="BS22" s="181" t="s">
        <v>1910</v>
      </c>
      <c r="BT22" s="181" t="s">
        <v>1911</v>
      </c>
      <c r="CB22" s="181" t="s">
        <v>1183</v>
      </c>
      <c r="CC22" s="181">
        <v>0.5</v>
      </c>
      <c r="CD22" s="181">
        <v>0.8</v>
      </c>
      <c r="CE22" s="181" t="s">
        <v>1183</v>
      </c>
      <c r="CF22" s="181">
        <v>0.6</v>
      </c>
      <c r="CG22" s="181">
        <v>1.2</v>
      </c>
      <c r="CH22" s="181" t="s">
        <v>1183</v>
      </c>
      <c r="CI22" s="181" t="s">
        <v>1183</v>
      </c>
      <c r="CJ22" s="181" t="s">
        <v>1183</v>
      </c>
      <c r="CK22" s="181" t="s">
        <v>1183</v>
      </c>
      <c r="CL22" s="181" t="s">
        <v>1183</v>
      </c>
      <c r="CN22" s="181" t="s">
        <v>1183</v>
      </c>
      <c r="CO22" s="181" t="s">
        <v>1183</v>
      </c>
      <c r="CP22" s="186">
        <v>21.8</v>
      </c>
      <c r="CQ22" s="181" t="s">
        <v>1183</v>
      </c>
      <c r="CR22" s="181">
        <v>19</v>
      </c>
      <c r="CS22" s="186">
        <v>19.899999999999999</v>
      </c>
      <c r="CT22" s="181" t="s">
        <v>1183</v>
      </c>
      <c r="CU22" s="181" t="s">
        <v>1183</v>
      </c>
      <c r="CV22" s="181" t="s">
        <v>1183</v>
      </c>
      <c r="CW22" s="181" t="s">
        <v>1183</v>
      </c>
      <c r="CX22" s="181" t="s">
        <v>1183</v>
      </c>
      <c r="CY22" s="181" t="s">
        <v>1183</v>
      </c>
      <c r="CZ22" s="181" t="s">
        <v>1183</v>
      </c>
      <c r="DA22" s="181" t="s">
        <v>1183</v>
      </c>
      <c r="DB22" s="181" t="s">
        <v>1183</v>
      </c>
      <c r="DC22" s="181" t="s">
        <v>1183</v>
      </c>
      <c r="DD22" s="181" t="s">
        <v>1183</v>
      </c>
      <c r="DE22" s="181" t="s">
        <v>1183</v>
      </c>
      <c r="DF22" s="181" t="s">
        <v>1183</v>
      </c>
      <c r="DG22" s="181" t="s">
        <v>1183</v>
      </c>
      <c r="DH22" s="181" t="s">
        <v>1183</v>
      </c>
      <c r="DI22" s="181" t="s">
        <v>1183</v>
      </c>
      <c r="DJ22" s="181" t="s">
        <v>1183</v>
      </c>
      <c r="DK22" s="181" t="s">
        <v>1183</v>
      </c>
      <c r="DL22" s="181" t="s">
        <v>1183</v>
      </c>
      <c r="DM22" s="181">
        <v>0.3</v>
      </c>
      <c r="DN22" s="181">
        <v>0.4</v>
      </c>
      <c r="DO22" s="181" t="s">
        <v>1183</v>
      </c>
      <c r="DP22" s="181">
        <v>0.3</v>
      </c>
      <c r="DQ22" s="181">
        <v>0.5</v>
      </c>
      <c r="DR22" s="181" t="s">
        <v>1183</v>
      </c>
      <c r="DS22" s="181" t="s">
        <v>1183</v>
      </c>
      <c r="DT22" s="181" t="s">
        <v>1183</v>
      </c>
      <c r="DU22" s="181" t="s">
        <v>1183</v>
      </c>
      <c r="DV22" s="181" t="s">
        <v>1183</v>
      </c>
      <c r="DW22" s="181" t="s">
        <v>1183</v>
      </c>
      <c r="DX22" s="181" t="s">
        <v>1183</v>
      </c>
      <c r="DY22" s="181" t="s">
        <v>1183</v>
      </c>
      <c r="DZ22" s="181">
        <v>49.6</v>
      </c>
      <c r="EA22" s="181" t="s">
        <v>1183</v>
      </c>
      <c r="EB22" s="181">
        <v>75.599999999999994</v>
      </c>
      <c r="EC22" s="181">
        <v>87.9</v>
      </c>
      <c r="ED22" s="181" t="s">
        <v>1183</v>
      </c>
      <c r="EE22" s="181">
        <v>2.1</v>
      </c>
      <c r="EF22" s="186">
        <v>2.2000000000000002</v>
      </c>
      <c r="EG22" s="181" t="s">
        <v>1183</v>
      </c>
      <c r="EH22" s="186">
        <v>2.1</v>
      </c>
      <c r="EI22" s="186">
        <v>1.5</v>
      </c>
      <c r="EJ22" s="181" t="s">
        <v>1183</v>
      </c>
      <c r="EK22" s="181" t="s">
        <v>1183</v>
      </c>
      <c r="EL22" s="181" t="s">
        <v>1183</v>
      </c>
      <c r="EM22" s="181" t="s">
        <v>1183</v>
      </c>
      <c r="EN22" s="181" t="s">
        <v>1183</v>
      </c>
      <c r="EO22" s="181" t="s">
        <v>1183</v>
      </c>
      <c r="EP22" s="187" t="s">
        <v>1183</v>
      </c>
      <c r="EQ22" s="187" t="s">
        <v>1183</v>
      </c>
      <c r="ER22" s="188">
        <v>26.8</v>
      </c>
      <c r="ES22" s="187" t="s">
        <v>1183</v>
      </c>
      <c r="ET22" s="188">
        <v>29.3</v>
      </c>
      <c r="EU22" s="187">
        <v>35.1</v>
      </c>
      <c r="EV22" s="180" t="s">
        <v>1183</v>
      </c>
      <c r="EW22" s="182">
        <v>8</v>
      </c>
      <c r="EX22" s="182">
        <v>6.3</v>
      </c>
      <c r="EY22" s="180" t="s">
        <v>1183</v>
      </c>
      <c r="EZ22" s="182">
        <v>6.3</v>
      </c>
      <c r="FA22" s="182">
        <v>3</v>
      </c>
      <c r="FB22" s="187" t="s">
        <v>1183</v>
      </c>
      <c r="FC22" s="187" t="s">
        <v>1183</v>
      </c>
      <c r="FD22" s="187" t="s">
        <v>1183</v>
      </c>
      <c r="FE22" s="187" t="s">
        <v>1183</v>
      </c>
      <c r="FF22" s="187" t="s">
        <v>1183</v>
      </c>
      <c r="FG22" s="187" t="s">
        <v>1183</v>
      </c>
      <c r="FH22" s="187" t="s">
        <v>1183</v>
      </c>
      <c r="FI22" s="187" t="s">
        <v>1183</v>
      </c>
      <c r="FJ22" s="187">
        <v>93.4</v>
      </c>
      <c r="FK22" s="187" t="s">
        <v>1183</v>
      </c>
      <c r="FL22" s="187">
        <v>88.6</v>
      </c>
      <c r="FM22" s="187">
        <v>96</v>
      </c>
      <c r="FN22" s="187" t="s">
        <v>1183</v>
      </c>
      <c r="FO22" s="187">
        <v>2.8</v>
      </c>
      <c r="FP22" s="187">
        <v>1.8</v>
      </c>
      <c r="FQ22" s="187" t="s">
        <v>1183</v>
      </c>
      <c r="FR22" s="187">
        <v>1.4</v>
      </c>
      <c r="FS22" s="187">
        <v>1.8</v>
      </c>
      <c r="FT22" s="187" t="s">
        <v>1183</v>
      </c>
      <c r="FU22" s="187" t="s">
        <v>1183</v>
      </c>
      <c r="FV22" s="187" t="s">
        <v>1183</v>
      </c>
      <c r="FW22" s="187" t="s">
        <v>1183</v>
      </c>
      <c r="FX22" s="187" t="s">
        <v>1183</v>
      </c>
      <c r="FY22" s="187" t="s">
        <v>1183</v>
      </c>
      <c r="FZ22" s="187" t="s">
        <v>1183</v>
      </c>
      <c r="GA22" s="187" t="s">
        <v>1183</v>
      </c>
      <c r="GB22" s="187">
        <v>66.599999999999994</v>
      </c>
      <c r="GC22" s="187" t="s">
        <v>1183</v>
      </c>
      <c r="GD22" s="187">
        <v>74.2</v>
      </c>
      <c r="GE22" s="187">
        <v>80.900000000000006</v>
      </c>
      <c r="GF22" s="187" t="s">
        <v>1183</v>
      </c>
      <c r="GG22" s="187" t="s">
        <v>1183</v>
      </c>
      <c r="GH22" s="187" t="s">
        <v>1183</v>
      </c>
      <c r="GI22" s="187" t="s">
        <v>1183</v>
      </c>
      <c r="GJ22" s="187" t="s">
        <v>1183</v>
      </c>
      <c r="GK22" s="187" t="s">
        <v>1183</v>
      </c>
      <c r="GL22" s="187" t="s">
        <v>1183</v>
      </c>
      <c r="GM22" s="187" t="s">
        <v>1183</v>
      </c>
      <c r="GN22" s="187" t="s">
        <v>1183</v>
      </c>
      <c r="GO22" s="187" t="s">
        <v>1183</v>
      </c>
      <c r="GP22" s="187" t="s">
        <v>1183</v>
      </c>
      <c r="GQ22" s="187" t="s">
        <v>1183</v>
      </c>
      <c r="GR22" s="187" t="s">
        <v>1183</v>
      </c>
      <c r="GS22" s="187" t="s">
        <v>1183</v>
      </c>
      <c r="GT22" s="187" t="s">
        <v>1183</v>
      </c>
      <c r="GU22" s="187" t="s">
        <v>1183</v>
      </c>
      <c r="GV22" s="187" t="s">
        <v>1183</v>
      </c>
      <c r="GW22" s="187" t="s">
        <v>1183</v>
      </c>
      <c r="GX22" s="187" t="s">
        <v>1183</v>
      </c>
      <c r="GY22" s="187">
        <v>57.9</v>
      </c>
      <c r="GZ22" s="187">
        <v>63.8</v>
      </c>
      <c r="HA22" s="187" t="s">
        <v>1183</v>
      </c>
      <c r="HB22" s="187">
        <v>61.6</v>
      </c>
      <c r="HD22" s="187" t="s">
        <v>1183</v>
      </c>
      <c r="HE22" s="187" t="s">
        <v>1183</v>
      </c>
      <c r="HF22" s="181">
        <v>27.6</v>
      </c>
      <c r="HG22" s="187" t="s">
        <v>1183</v>
      </c>
      <c r="HH22" s="181">
        <v>28.9</v>
      </c>
      <c r="HJ22" s="184" t="s">
        <v>1295</v>
      </c>
      <c r="HK22" s="214"/>
    </row>
    <row r="23" spans="1:219" s="180" customFormat="1" ht="15" customHeight="1">
      <c r="A23" s="180">
        <v>22</v>
      </c>
      <c r="B23" s="198" t="s">
        <v>45</v>
      </c>
      <c r="AQ23" s="181"/>
      <c r="AR23" s="181"/>
      <c r="AS23" s="181"/>
      <c r="AT23" s="181"/>
      <c r="AU23" s="181"/>
      <c r="AV23" s="181"/>
      <c r="HK23" s="214"/>
    </row>
    <row r="24" spans="1:219" s="180" customFormat="1" ht="15" customHeight="1">
      <c r="A24" s="180">
        <v>23</v>
      </c>
      <c r="B24" s="198" t="s">
        <v>46</v>
      </c>
      <c r="C24" s="182">
        <v>2</v>
      </c>
      <c r="D24" s="180" t="s">
        <v>850</v>
      </c>
      <c r="E24" s="182">
        <v>2</v>
      </c>
      <c r="HK24" s="214"/>
    </row>
    <row r="25" spans="1:219" s="180" customFormat="1" ht="15" customHeight="1">
      <c r="A25" s="180">
        <v>24</v>
      </c>
      <c r="B25" s="198" t="s">
        <v>47</v>
      </c>
      <c r="F25" s="187" t="s">
        <v>1914</v>
      </c>
      <c r="G25" s="181" t="s">
        <v>3131</v>
      </c>
      <c r="HK25" s="214"/>
    </row>
    <row r="26" spans="1:219" s="180" customFormat="1" ht="15" customHeight="1">
      <c r="A26" s="180">
        <v>25</v>
      </c>
      <c r="B26" s="198" t="s">
        <v>48</v>
      </c>
      <c r="HK26" s="214"/>
    </row>
    <row r="27" spans="1:219" s="180" customFormat="1" ht="15" customHeight="1">
      <c r="A27" s="180">
        <v>26</v>
      </c>
      <c r="B27" s="198" t="s">
        <v>49</v>
      </c>
      <c r="HK27" s="214"/>
    </row>
    <row r="28" spans="1:219" s="180" customFormat="1" ht="15" customHeight="1">
      <c r="A28" s="180">
        <v>27</v>
      </c>
      <c r="B28" s="198" t="s">
        <v>50</v>
      </c>
      <c r="HK28" s="214"/>
    </row>
    <row r="29" spans="1:219" s="180" customFormat="1" ht="15" customHeight="1">
      <c r="A29" s="180">
        <v>28</v>
      </c>
      <c r="B29" s="198" t="s">
        <v>51</v>
      </c>
      <c r="HK29" s="214"/>
    </row>
    <row r="30" spans="1:219" s="180" customFormat="1" ht="15" customHeight="1">
      <c r="A30" s="180">
        <v>29</v>
      </c>
      <c r="B30" s="198" t="s">
        <v>52</v>
      </c>
      <c r="D30" s="140" t="s">
        <v>3146</v>
      </c>
      <c r="J30" s="182">
        <v>1</v>
      </c>
      <c r="L30" s="182">
        <v>1</v>
      </c>
      <c r="N30" s="182">
        <v>1</v>
      </c>
      <c r="P30" s="182">
        <v>2</v>
      </c>
      <c r="Q30" s="184" t="s">
        <v>3108</v>
      </c>
      <c r="R30" s="182">
        <v>1</v>
      </c>
      <c r="S30" s="182">
        <v>1</v>
      </c>
      <c r="U30" s="182">
        <v>3</v>
      </c>
      <c r="X30" s="184" t="s">
        <v>3109</v>
      </c>
      <c r="Y30" s="182">
        <v>1</v>
      </c>
      <c r="AA30" s="182">
        <v>1</v>
      </c>
      <c r="AC30" s="182">
        <v>1</v>
      </c>
      <c r="AP30" s="184" t="s">
        <v>1919</v>
      </c>
      <c r="AV30" s="184" t="s">
        <v>1834</v>
      </c>
      <c r="BB30" s="184" t="s">
        <v>1920</v>
      </c>
      <c r="BH30" s="184" t="s">
        <v>1921</v>
      </c>
      <c r="BN30" s="180" t="s">
        <v>82</v>
      </c>
      <c r="BO30" s="180" t="s">
        <v>1923</v>
      </c>
      <c r="BP30" s="180" t="s">
        <v>1923</v>
      </c>
      <c r="BQ30" s="180" t="s">
        <v>1923</v>
      </c>
      <c r="BR30" s="180" t="s">
        <v>1924</v>
      </c>
      <c r="BS30" s="184" t="s">
        <v>1922</v>
      </c>
      <c r="BT30" s="184" t="s">
        <v>1922</v>
      </c>
      <c r="CG30" s="182">
        <v>0.7</v>
      </c>
      <c r="CM30" s="182">
        <v>1</v>
      </c>
      <c r="CS30" s="182">
        <v>34.9</v>
      </c>
      <c r="CY30" s="182">
        <v>0.1</v>
      </c>
      <c r="DE30" s="182">
        <v>0.1</v>
      </c>
      <c r="DK30" s="182">
        <v>12.4</v>
      </c>
      <c r="DQ30" s="182">
        <v>0.1</v>
      </c>
      <c r="DW30" s="182">
        <v>0.1</v>
      </c>
      <c r="EC30" s="180" t="s">
        <v>1183</v>
      </c>
      <c r="EI30" s="184" t="s">
        <v>1183</v>
      </c>
      <c r="EO30" s="180" t="s">
        <v>1183</v>
      </c>
      <c r="EU30" s="180" t="s">
        <v>1183</v>
      </c>
      <c r="FA30" s="182">
        <v>0.2</v>
      </c>
      <c r="FG30" s="182">
        <v>0.2</v>
      </c>
      <c r="FM30" s="182">
        <v>55</v>
      </c>
      <c r="FS30" s="182">
        <v>2.7</v>
      </c>
      <c r="FY30" s="182">
        <v>3.6</v>
      </c>
      <c r="GE30" s="182">
        <v>49</v>
      </c>
      <c r="GK30" s="180" t="s">
        <v>1183</v>
      </c>
      <c r="GQ30" s="180" t="s">
        <v>1183</v>
      </c>
      <c r="GW30" s="180" t="s">
        <v>1183</v>
      </c>
      <c r="HC30" s="184">
        <v>41.7</v>
      </c>
      <c r="HI30" s="182">
        <v>3.5</v>
      </c>
      <c r="HK30" s="214"/>
    </row>
    <row r="31" spans="1:219" s="180" customFormat="1" ht="15" customHeight="1">
      <c r="A31" s="180">
        <v>41</v>
      </c>
      <c r="B31" s="198" t="s">
        <v>3326</v>
      </c>
      <c r="C31" s="182">
        <v>2</v>
      </c>
      <c r="E31" s="182">
        <v>2</v>
      </c>
      <c r="HK31" s="214"/>
    </row>
    <row r="32" spans="1:219" s="180" customFormat="1" ht="15" customHeight="1">
      <c r="A32" s="180">
        <v>30</v>
      </c>
      <c r="B32" s="198" t="s">
        <v>53</v>
      </c>
      <c r="HK32" s="214"/>
    </row>
    <row r="33" spans="1:219" s="180" customFormat="1" ht="15" customHeight="1">
      <c r="A33" s="180">
        <v>31</v>
      </c>
      <c r="B33" s="198" t="s">
        <v>54</v>
      </c>
      <c r="C33" s="182">
        <v>2</v>
      </c>
      <c r="E33" s="182">
        <v>1</v>
      </c>
      <c r="F33" s="184" t="s">
        <v>1930</v>
      </c>
      <c r="G33" s="180" t="s">
        <v>850</v>
      </c>
      <c r="H33" s="187" t="s">
        <v>3110</v>
      </c>
      <c r="J33" s="182">
        <v>1</v>
      </c>
      <c r="L33" s="182">
        <v>3</v>
      </c>
      <c r="M33" s="180" t="s">
        <v>850</v>
      </c>
      <c r="N33" s="182">
        <v>1</v>
      </c>
      <c r="O33" s="180" t="s">
        <v>850</v>
      </c>
      <c r="P33" s="182">
        <v>2</v>
      </c>
      <c r="Q33" s="180" t="s">
        <v>850</v>
      </c>
      <c r="R33" s="182">
        <v>2</v>
      </c>
      <c r="S33" s="180" t="s">
        <v>850</v>
      </c>
      <c r="T33" s="182">
        <v>1</v>
      </c>
      <c r="V33" s="182">
        <v>3</v>
      </c>
      <c r="Y33" s="182">
        <v>1</v>
      </c>
      <c r="AA33" s="182">
        <v>1</v>
      </c>
      <c r="AB33" s="182">
        <v>2</v>
      </c>
      <c r="AC33" s="180" t="s">
        <v>850</v>
      </c>
      <c r="AJ33" s="182">
        <v>2014</v>
      </c>
      <c r="AP33" s="182">
        <v>17000</v>
      </c>
      <c r="AV33" s="184" t="s">
        <v>1931</v>
      </c>
      <c r="BB33" s="187" t="s">
        <v>1908</v>
      </c>
      <c r="BH33" s="180" t="s">
        <v>1183</v>
      </c>
      <c r="BN33" s="180" t="s">
        <v>82</v>
      </c>
      <c r="BT33" s="180" t="s">
        <v>85</v>
      </c>
      <c r="CA33" s="182">
        <v>2014</v>
      </c>
      <c r="CG33" s="182">
        <v>0.8</v>
      </c>
      <c r="CM33" s="182">
        <v>1.2</v>
      </c>
      <c r="CS33" s="180" t="s">
        <v>1183</v>
      </c>
      <c r="CY33" s="180" t="s">
        <v>1183</v>
      </c>
      <c r="DE33" s="180" t="s">
        <v>1183</v>
      </c>
      <c r="DK33" s="180" t="s">
        <v>1183</v>
      </c>
      <c r="DQ33" s="182">
        <v>1.5</v>
      </c>
      <c r="DW33" s="182">
        <v>1.9</v>
      </c>
      <c r="EC33" s="180" t="s">
        <v>1183</v>
      </c>
      <c r="EI33" s="182">
        <v>1.7</v>
      </c>
      <c r="EO33" s="182">
        <v>1.8</v>
      </c>
      <c r="EU33" s="180" t="s">
        <v>1183</v>
      </c>
      <c r="FA33" s="182">
        <v>0.3</v>
      </c>
      <c r="FG33" s="182">
        <v>0.4</v>
      </c>
      <c r="FM33" s="180" t="s">
        <v>1183</v>
      </c>
      <c r="FS33" s="182">
        <v>2.5</v>
      </c>
      <c r="FY33" s="182">
        <v>3.3</v>
      </c>
      <c r="GE33" s="180" t="s">
        <v>1183</v>
      </c>
      <c r="GK33" s="180" t="s">
        <v>1183</v>
      </c>
      <c r="GQ33" s="180" t="s">
        <v>1183</v>
      </c>
      <c r="GW33" s="180" t="s">
        <v>1183</v>
      </c>
      <c r="HC33" s="182">
        <v>78.099999999999994</v>
      </c>
      <c r="HI33" s="182">
        <v>20.3</v>
      </c>
      <c r="HK33" s="214"/>
    </row>
    <row r="34" spans="1:219" s="180" customFormat="1" ht="15" customHeight="1">
      <c r="A34" s="180">
        <v>32</v>
      </c>
      <c r="B34" s="198" t="s">
        <v>55</v>
      </c>
      <c r="H34" s="184" t="s">
        <v>850</v>
      </c>
      <c r="HK34" s="214"/>
    </row>
    <row r="35" spans="1:219" s="180" customFormat="1" ht="15" customHeight="1">
      <c r="A35" s="180">
        <v>33</v>
      </c>
      <c r="B35" s="198" t="s">
        <v>56</v>
      </c>
      <c r="H35" s="187" t="s">
        <v>850</v>
      </c>
      <c r="HK35" s="214"/>
    </row>
    <row r="36" spans="1:219" s="180" customFormat="1" ht="15" customHeight="1">
      <c r="A36" s="180">
        <v>34</v>
      </c>
      <c r="B36" s="198" t="s">
        <v>57</v>
      </c>
      <c r="HK36" s="214"/>
    </row>
    <row r="37" spans="1:219" s="180" customFormat="1" ht="15" customHeight="1">
      <c r="A37" s="180">
        <v>35</v>
      </c>
      <c r="B37" s="198" t="s">
        <v>58</v>
      </c>
      <c r="C37" s="182">
        <v>2</v>
      </c>
      <c r="D37" s="180" t="s">
        <v>850</v>
      </c>
      <c r="E37" s="182">
        <v>2</v>
      </c>
      <c r="G37" s="181" t="s">
        <v>3111</v>
      </c>
      <c r="HK37" s="214"/>
    </row>
    <row r="38" spans="1:219" s="180" customFormat="1" ht="15" customHeight="1">
      <c r="A38" s="180">
        <v>36</v>
      </c>
      <c r="B38" s="198" t="s">
        <v>59</v>
      </c>
      <c r="HK38" s="214"/>
    </row>
    <row r="39" spans="1:219" s="180" customFormat="1" ht="15" customHeight="1">
      <c r="A39" s="180">
        <v>37</v>
      </c>
      <c r="B39" s="198" t="s">
        <v>60</v>
      </c>
      <c r="C39" s="182">
        <v>2</v>
      </c>
      <c r="E39" s="182">
        <v>1</v>
      </c>
      <c r="G39" s="181" t="s">
        <v>3132</v>
      </c>
      <c r="K39" s="182">
        <v>1</v>
      </c>
      <c r="L39" s="182">
        <v>1</v>
      </c>
      <c r="M39" s="180" t="s">
        <v>850</v>
      </c>
      <c r="N39" s="182">
        <v>1</v>
      </c>
      <c r="O39" s="180" t="s">
        <v>850</v>
      </c>
      <c r="P39" s="182">
        <v>1</v>
      </c>
      <c r="Q39" s="180" t="s">
        <v>850</v>
      </c>
      <c r="R39" s="182">
        <v>1</v>
      </c>
      <c r="T39" s="182">
        <v>1</v>
      </c>
      <c r="V39" s="182">
        <v>1</v>
      </c>
      <c r="Y39" s="182">
        <v>1</v>
      </c>
      <c r="AA39" s="182">
        <v>1</v>
      </c>
      <c r="AC39" s="180" t="s">
        <v>850</v>
      </c>
      <c r="AE39" s="187">
        <v>1992</v>
      </c>
      <c r="AF39" s="187">
        <v>1997</v>
      </c>
      <c r="AG39" s="187">
        <v>2001</v>
      </c>
      <c r="AH39" s="187" t="s">
        <v>1183</v>
      </c>
      <c r="AI39" s="187" t="s">
        <v>1183</v>
      </c>
      <c r="AJ39" s="187" t="s">
        <v>1183</v>
      </c>
      <c r="AK39" s="187">
        <v>1000</v>
      </c>
      <c r="AL39" s="187">
        <v>2053</v>
      </c>
      <c r="AM39" s="187">
        <v>3886</v>
      </c>
      <c r="AN39" s="187" t="s">
        <v>1183</v>
      </c>
      <c r="AO39" s="187" t="s">
        <v>1183</v>
      </c>
      <c r="AP39" s="187" t="s">
        <v>1183</v>
      </c>
      <c r="AQ39" s="187" t="s">
        <v>1183</v>
      </c>
      <c r="AR39" s="187" t="s">
        <v>1183</v>
      </c>
      <c r="AS39" s="187" t="s">
        <v>1183</v>
      </c>
      <c r="AT39" s="187" t="s">
        <v>1183</v>
      </c>
      <c r="AU39" s="187" t="s">
        <v>1183</v>
      </c>
      <c r="AV39" s="187" t="s">
        <v>1183</v>
      </c>
      <c r="AW39" s="187" t="s">
        <v>1947</v>
      </c>
      <c r="AX39" s="187" t="s">
        <v>1828</v>
      </c>
      <c r="AY39" s="187" t="s">
        <v>1828</v>
      </c>
      <c r="AZ39" s="187" t="s">
        <v>1183</v>
      </c>
      <c r="BA39" s="187" t="s">
        <v>1183</v>
      </c>
      <c r="BB39" s="187" t="s">
        <v>1183</v>
      </c>
      <c r="BC39" s="187" t="s">
        <v>1183</v>
      </c>
      <c r="BD39" s="187" t="s">
        <v>1183</v>
      </c>
      <c r="BE39" s="187" t="s">
        <v>1183</v>
      </c>
      <c r="BF39" s="187" t="s">
        <v>1183</v>
      </c>
      <c r="BG39" s="187" t="s">
        <v>1183</v>
      </c>
      <c r="BH39" s="187" t="s">
        <v>1183</v>
      </c>
      <c r="BI39" s="187" t="s">
        <v>1183</v>
      </c>
      <c r="BJ39" s="187" t="s">
        <v>1183</v>
      </c>
      <c r="BK39" s="187" t="s">
        <v>1183</v>
      </c>
      <c r="BL39" s="187" t="s">
        <v>1183</v>
      </c>
      <c r="BM39" s="187" t="s">
        <v>1183</v>
      </c>
      <c r="BN39" s="187" t="s">
        <v>1183</v>
      </c>
      <c r="BO39" s="187" t="s">
        <v>1948</v>
      </c>
      <c r="BP39" s="187" t="s">
        <v>1949</v>
      </c>
      <c r="BQ39" s="187" t="s">
        <v>1950</v>
      </c>
      <c r="BR39" s="187" t="s">
        <v>1183</v>
      </c>
      <c r="BS39" s="187" t="s">
        <v>1183</v>
      </c>
      <c r="BT39" s="187" t="s">
        <v>1183</v>
      </c>
      <c r="BV39" s="180" t="s">
        <v>1183</v>
      </c>
      <c r="BW39" s="180" t="s">
        <v>1183</v>
      </c>
      <c r="BX39" s="180" t="s">
        <v>1183</v>
      </c>
      <c r="BY39" s="180" t="s">
        <v>1183</v>
      </c>
      <c r="BZ39" s="180" t="s">
        <v>1183</v>
      </c>
      <c r="CA39" s="180" t="s">
        <v>1183</v>
      </c>
      <c r="CB39" s="180" t="s">
        <v>1183</v>
      </c>
      <c r="CC39" s="180" t="s">
        <v>1183</v>
      </c>
      <c r="CD39" s="180" t="s">
        <v>1183</v>
      </c>
      <c r="CE39" s="180" t="s">
        <v>1183</v>
      </c>
      <c r="CF39" s="180" t="s">
        <v>1183</v>
      </c>
      <c r="CG39" s="180" t="s">
        <v>1183</v>
      </c>
      <c r="CH39" s="180" t="s">
        <v>1183</v>
      </c>
      <c r="CI39" s="180" t="s">
        <v>1183</v>
      </c>
      <c r="CJ39" s="180" t="s">
        <v>1183</v>
      </c>
      <c r="CK39" s="180" t="s">
        <v>1183</v>
      </c>
      <c r="CL39" s="180" t="s">
        <v>1183</v>
      </c>
      <c r="CM39" s="180" t="s">
        <v>1183</v>
      </c>
      <c r="CN39" s="180" t="s">
        <v>1183</v>
      </c>
      <c r="CO39" s="180" t="s">
        <v>1183</v>
      </c>
      <c r="CP39" s="180" t="s">
        <v>1183</v>
      </c>
      <c r="CQ39" s="180" t="s">
        <v>1183</v>
      </c>
      <c r="CR39" s="180" t="s">
        <v>1183</v>
      </c>
      <c r="CS39" s="180" t="s">
        <v>1183</v>
      </c>
      <c r="CT39" s="180" t="s">
        <v>1183</v>
      </c>
      <c r="CU39" s="180" t="s">
        <v>1183</v>
      </c>
      <c r="CV39" s="180" t="s">
        <v>1183</v>
      </c>
      <c r="CW39" s="180" t="s">
        <v>1183</v>
      </c>
      <c r="CX39" s="180" t="s">
        <v>1183</v>
      </c>
      <c r="CY39" s="180" t="s">
        <v>1183</v>
      </c>
      <c r="CZ39" s="180" t="s">
        <v>1183</v>
      </c>
      <c r="DA39" s="180" t="s">
        <v>1183</v>
      </c>
      <c r="DB39" s="180" t="s">
        <v>1183</v>
      </c>
      <c r="DC39" s="180" t="s">
        <v>1183</v>
      </c>
      <c r="DD39" s="180" t="s">
        <v>1183</v>
      </c>
      <c r="DE39" s="180" t="s">
        <v>1183</v>
      </c>
      <c r="DF39" s="180" t="s">
        <v>1183</v>
      </c>
      <c r="DG39" s="180" t="s">
        <v>1183</v>
      </c>
      <c r="DH39" s="180" t="s">
        <v>1183</v>
      </c>
      <c r="DI39" s="180" t="s">
        <v>1183</v>
      </c>
      <c r="DJ39" s="180" t="s">
        <v>1183</v>
      </c>
      <c r="DK39" s="180" t="s">
        <v>1183</v>
      </c>
      <c r="DL39" s="180" t="s">
        <v>1183</v>
      </c>
      <c r="DM39" s="180" t="s">
        <v>1183</v>
      </c>
      <c r="DN39" s="180" t="s">
        <v>1183</v>
      </c>
      <c r="DO39" s="180" t="s">
        <v>1183</v>
      </c>
      <c r="DP39" s="180" t="s">
        <v>1183</v>
      </c>
      <c r="DQ39" s="180" t="s">
        <v>1183</v>
      </c>
      <c r="DR39" s="180" t="s">
        <v>1183</v>
      </c>
      <c r="DS39" s="180" t="s">
        <v>1183</v>
      </c>
      <c r="DT39" s="180" t="s">
        <v>1183</v>
      </c>
      <c r="DU39" s="180" t="s">
        <v>1183</v>
      </c>
      <c r="DV39" s="180" t="s">
        <v>1183</v>
      </c>
      <c r="DW39" s="180" t="s">
        <v>1183</v>
      </c>
      <c r="DX39" s="180" t="s">
        <v>1183</v>
      </c>
      <c r="DY39" s="180" t="s">
        <v>1183</v>
      </c>
      <c r="DZ39" s="180" t="s">
        <v>1183</v>
      </c>
      <c r="EA39" s="180" t="s">
        <v>1183</v>
      </c>
      <c r="EB39" s="180" t="s">
        <v>1183</v>
      </c>
      <c r="EC39" s="180" t="s">
        <v>1183</v>
      </c>
      <c r="ED39" s="180" t="s">
        <v>1183</v>
      </c>
      <c r="EE39" s="180" t="s">
        <v>1183</v>
      </c>
      <c r="EF39" s="180" t="s">
        <v>1183</v>
      </c>
      <c r="EG39" s="180" t="s">
        <v>1183</v>
      </c>
      <c r="EH39" s="180" t="s">
        <v>1183</v>
      </c>
      <c r="EI39" s="180" t="s">
        <v>1183</v>
      </c>
      <c r="EJ39" s="180" t="s">
        <v>1183</v>
      </c>
      <c r="EK39" s="180" t="s">
        <v>1183</v>
      </c>
      <c r="EL39" s="180" t="s">
        <v>1183</v>
      </c>
      <c r="EM39" s="180" t="s">
        <v>1183</v>
      </c>
      <c r="EN39" s="180" t="s">
        <v>1183</v>
      </c>
      <c r="EO39" s="180" t="s">
        <v>1183</v>
      </c>
      <c r="EP39" s="180" t="s">
        <v>1183</v>
      </c>
      <c r="EQ39" s="180" t="s">
        <v>1183</v>
      </c>
      <c r="ER39" s="180" t="s">
        <v>1183</v>
      </c>
      <c r="ES39" s="180" t="s">
        <v>1183</v>
      </c>
      <c r="ET39" s="180" t="s">
        <v>1183</v>
      </c>
      <c r="EU39" s="180" t="s">
        <v>1183</v>
      </c>
      <c r="EV39" s="180" t="s">
        <v>1183</v>
      </c>
      <c r="EW39" s="180" t="s">
        <v>1183</v>
      </c>
      <c r="EX39" s="180" t="s">
        <v>1183</v>
      </c>
      <c r="EY39" s="180" t="s">
        <v>1183</v>
      </c>
      <c r="EZ39" s="180" t="s">
        <v>1183</v>
      </c>
      <c r="FA39" s="180" t="s">
        <v>1183</v>
      </c>
      <c r="FB39" s="180" t="s">
        <v>1183</v>
      </c>
      <c r="FC39" s="180" t="s">
        <v>1183</v>
      </c>
      <c r="FD39" s="180" t="s">
        <v>1183</v>
      </c>
      <c r="FE39" s="180" t="s">
        <v>1183</v>
      </c>
      <c r="FF39" s="180" t="s">
        <v>1183</v>
      </c>
      <c r="FG39" s="180" t="s">
        <v>1183</v>
      </c>
      <c r="FH39" s="180" t="s">
        <v>1183</v>
      </c>
      <c r="FI39" s="180" t="s">
        <v>1183</v>
      </c>
      <c r="FJ39" s="180" t="s">
        <v>1183</v>
      </c>
      <c r="FK39" s="180" t="s">
        <v>1183</v>
      </c>
      <c r="FL39" s="180" t="s">
        <v>1183</v>
      </c>
      <c r="FM39" s="180" t="s">
        <v>1183</v>
      </c>
      <c r="FN39" s="180" t="s">
        <v>1183</v>
      </c>
      <c r="FO39" s="180" t="s">
        <v>1183</v>
      </c>
      <c r="FP39" s="180" t="s">
        <v>1183</v>
      </c>
      <c r="FQ39" s="180" t="s">
        <v>1183</v>
      </c>
      <c r="FR39" s="180" t="s">
        <v>1183</v>
      </c>
      <c r="FS39" s="180" t="s">
        <v>1183</v>
      </c>
      <c r="FT39" s="180" t="s">
        <v>1183</v>
      </c>
      <c r="FU39" s="180" t="s">
        <v>1183</v>
      </c>
      <c r="FV39" s="180" t="s">
        <v>1183</v>
      </c>
      <c r="FW39" s="180" t="s">
        <v>1183</v>
      </c>
      <c r="FX39" s="180" t="s">
        <v>1183</v>
      </c>
      <c r="FY39" s="180" t="s">
        <v>1183</v>
      </c>
      <c r="FZ39" s="180" t="s">
        <v>1183</v>
      </c>
      <c r="GA39" s="180" t="s">
        <v>1183</v>
      </c>
      <c r="GB39" s="180" t="s">
        <v>1183</v>
      </c>
      <c r="GC39" s="180" t="s">
        <v>1183</v>
      </c>
      <c r="GD39" s="180" t="s">
        <v>1183</v>
      </c>
      <c r="GE39" s="180" t="s">
        <v>1183</v>
      </c>
      <c r="GF39" s="180" t="s">
        <v>1183</v>
      </c>
      <c r="GG39" s="180" t="s">
        <v>1183</v>
      </c>
      <c r="GH39" s="180" t="s">
        <v>1183</v>
      </c>
      <c r="GI39" s="180" t="s">
        <v>1183</v>
      </c>
      <c r="GJ39" s="180" t="s">
        <v>1183</v>
      </c>
      <c r="GK39" s="180" t="s">
        <v>1183</v>
      </c>
      <c r="GL39" s="180" t="s">
        <v>1183</v>
      </c>
      <c r="GM39" s="180" t="s">
        <v>1183</v>
      </c>
      <c r="GN39" s="180" t="s">
        <v>1183</v>
      </c>
      <c r="GO39" s="180" t="s">
        <v>1183</v>
      </c>
      <c r="GP39" s="180" t="s">
        <v>1183</v>
      </c>
      <c r="GQ39" s="180" t="s">
        <v>1183</v>
      </c>
      <c r="GR39" s="180" t="s">
        <v>1183</v>
      </c>
      <c r="GS39" s="180" t="s">
        <v>1183</v>
      </c>
      <c r="GT39" s="180" t="s">
        <v>1183</v>
      </c>
      <c r="GU39" s="180" t="s">
        <v>1183</v>
      </c>
      <c r="GV39" s="180" t="s">
        <v>1183</v>
      </c>
      <c r="GW39" s="180" t="s">
        <v>1183</v>
      </c>
      <c r="GX39" s="180" t="s">
        <v>1183</v>
      </c>
      <c r="GY39" s="180" t="s">
        <v>1183</v>
      </c>
      <c r="GZ39" s="180" t="s">
        <v>1183</v>
      </c>
      <c r="HA39" s="180" t="s">
        <v>1183</v>
      </c>
      <c r="HB39" s="180" t="s">
        <v>1183</v>
      </c>
      <c r="HC39" s="180" t="s">
        <v>1183</v>
      </c>
      <c r="HD39" s="180" t="s">
        <v>1183</v>
      </c>
      <c r="HE39" s="180" t="s">
        <v>1183</v>
      </c>
      <c r="HF39" s="180" t="s">
        <v>1183</v>
      </c>
      <c r="HG39" s="180" t="s">
        <v>1183</v>
      </c>
      <c r="HH39" s="180" t="s">
        <v>1183</v>
      </c>
      <c r="HI39" s="180" t="s">
        <v>1183</v>
      </c>
      <c r="HJ39" s="187" t="s">
        <v>1951</v>
      </c>
      <c r="HK39" s="215" t="s">
        <v>3112</v>
      </c>
    </row>
    <row r="40" spans="1:219" s="180" customFormat="1" ht="15" customHeight="1">
      <c r="A40" s="180">
        <v>38</v>
      </c>
      <c r="B40" s="198" t="s">
        <v>61</v>
      </c>
      <c r="HK40" s="214"/>
    </row>
    <row r="41" spans="1:219" s="180" customFormat="1" ht="15" customHeight="1">
      <c r="A41" s="180">
        <v>39</v>
      </c>
      <c r="B41" s="198" t="s">
        <v>62</v>
      </c>
      <c r="C41" s="182">
        <v>1</v>
      </c>
      <c r="E41" s="180" t="s">
        <v>850</v>
      </c>
      <c r="J41" s="182">
        <v>1</v>
      </c>
      <c r="L41" s="182">
        <v>1</v>
      </c>
      <c r="N41" s="182">
        <v>1</v>
      </c>
      <c r="P41" s="182">
        <v>2</v>
      </c>
      <c r="R41" s="182">
        <v>1</v>
      </c>
      <c r="T41" s="182">
        <v>1</v>
      </c>
      <c r="V41" s="182">
        <v>2</v>
      </c>
      <c r="Y41" s="182">
        <v>2</v>
      </c>
      <c r="AA41" s="182">
        <v>1</v>
      </c>
      <c r="AC41" s="182">
        <v>2</v>
      </c>
      <c r="AP41" s="145">
        <v>20000</v>
      </c>
      <c r="AV41" s="187" t="s">
        <v>1907</v>
      </c>
      <c r="BB41" s="187" t="s">
        <v>1908</v>
      </c>
      <c r="BH41" s="189">
        <v>0.6</v>
      </c>
      <c r="BN41" s="187" t="s">
        <v>1956</v>
      </c>
      <c r="BT41" s="187" t="s">
        <v>1910</v>
      </c>
      <c r="CA41" s="180" t="s">
        <v>1183</v>
      </c>
      <c r="CG41" s="182">
        <v>2</v>
      </c>
      <c r="CK41" s="180" t="s">
        <v>3147</v>
      </c>
      <c r="CL41" s="180" t="s">
        <v>3148</v>
      </c>
      <c r="CM41" s="182">
        <v>4.2</v>
      </c>
      <c r="CQ41" s="180" t="s">
        <v>3149</v>
      </c>
      <c r="CS41" s="182">
        <v>27</v>
      </c>
      <c r="CY41" s="182">
        <v>1.7</v>
      </c>
      <c r="DC41" s="180" t="s">
        <v>3151</v>
      </c>
      <c r="DD41" s="180" t="s">
        <v>3150</v>
      </c>
      <c r="DE41" s="182">
        <v>6.4</v>
      </c>
      <c r="DK41" s="182">
        <v>9</v>
      </c>
      <c r="DQ41" s="182">
        <v>0.9</v>
      </c>
      <c r="DV41" s="180" t="s">
        <v>1957</v>
      </c>
      <c r="DW41" s="182">
        <v>1.2</v>
      </c>
      <c r="EA41" s="180" t="s">
        <v>3152</v>
      </c>
      <c r="EC41" s="182">
        <v>44</v>
      </c>
      <c r="EI41" s="180" t="s">
        <v>1183</v>
      </c>
      <c r="EO41" s="180" t="s">
        <v>1183</v>
      </c>
      <c r="EU41" s="180" t="s">
        <v>1183</v>
      </c>
      <c r="FA41" s="182">
        <v>0.5</v>
      </c>
      <c r="FE41" s="182">
        <v>0.7</v>
      </c>
      <c r="FF41" s="182">
        <v>0.6</v>
      </c>
      <c r="FG41" s="182">
        <v>0.4</v>
      </c>
      <c r="FM41" s="180" t="s">
        <v>1183</v>
      </c>
      <c r="FS41" s="182">
        <v>1</v>
      </c>
      <c r="FW41" s="182">
        <v>1.3</v>
      </c>
      <c r="FX41" s="182">
        <v>1</v>
      </c>
      <c r="FY41" s="182">
        <v>1.4</v>
      </c>
      <c r="GC41" s="182">
        <v>74</v>
      </c>
      <c r="GD41" s="182">
        <v>86</v>
      </c>
      <c r="GE41" s="182">
        <v>74</v>
      </c>
      <c r="GK41" s="180" t="s">
        <v>1183</v>
      </c>
      <c r="GQ41" s="180" t="s">
        <v>1183</v>
      </c>
      <c r="GW41" s="180" t="s">
        <v>1183</v>
      </c>
      <c r="HC41" s="182">
        <v>61</v>
      </c>
      <c r="HI41" s="182">
        <v>19</v>
      </c>
      <c r="HK41" s="216" t="s">
        <v>3113</v>
      </c>
    </row>
    <row r="42" spans="1:219" s="180" customFormat="1" ht="15" customHeight="1">
      <c r="A42" s="180">
        <v>40</v>
      </c>
      <c r="B42" s="198" t="s">
        <v>63</v>
      </c>
      <c r="HK42" s="214"/>
    </row>
    <row r="43" spans="1:219" s="180" customFormat="1" ht="15" customHeight="1">
      <c r="A43" s="180">
        <v>42</v>
      </c>
      <c r="B43" s="198" t="s">
        <v>65</v>
      </c>
      <c r="C43" s="182">
        <v>1</v>
      </c>
      <c r="G43" s="181" t="s">
        <v>3114</v>
      </c>
      <c r="AC43" s="182">
        <v>1</v>
      </c>
      <c r="AJ43" s="182">
        <v>2014</v>
      </c>
      <c r="AP43" s="182">
        <v>3904</v>
      </c>
      <c r="AV43" s="184" t="s">
        <v>1967</v>
      </c>
      <c r="BB43" s="184" t="s">
        <v>1968</v>
      </c>
      <c r="BH43" s="190">
        <v>0.85699999999999998</v>
      </c>
      <c r="BN43" s="180" t="s">
        <v>1969</v>
      </c>
      <c r="BT43" s="180" t="s">
        <v>85</v>
      </c>
      <c r="BU43" s="181" t="s">
        <v>3115</v>
      </c>
      <c r="CA43" s="182">
        <v>2014</v>
      </c>
      <c r="CG43" s="182">
        <v>1.6</v>
      </c>
      <c r="CM43" s="180" t="s">
        <v>1183</v>
      </c>
      <c r="CS43" s="180" t="s">
        <v>1183</v>
      </c>
      <c r="CY43" s="180" t="s">
        <v>1183</v>
      </c>
      <c r="DE43" s="180" t="s">
        <v>1183</v>
      </c>
      <c r="DK43" s="180" t="s">
        <v>1183</v>
      </c>
      <c r="DQ43" s="180" t="s">
        <v>1183</v>
      </c>
      <c r="EI43" s="182">
        <v>2.7</v>
      </c>
      <c r="FA43" s="182">
        <v>0.3</v>
      </c>
      <c r="FS43" s="182">
        <v>2.5</v>
      </c>
      <c r="HC43" s="182">
        <v>75.099999999999994</v>
      </c>
      <c r="HI43" s="182">
        <v>25</v>
      </c>
      <c r="HJ43" s="184" t="s">
        <v>3116</v>
      </c>
      <c r="HK43" s="216" t="s">
        <v>3117</v>
      </c>
    </row>
    <row r="44" spans="1:219" s="180" customFormat="1" ht="15" customHeight="1">
      <c r="A44" s="180">
        <v>43</v>
      </c>
      <c r="B44" s="198" t="s">
        <v>66</v>
      </c>
      <c r="HK44" s="214"/>
    </row>
    <row r="45" spans="1:219" s="180" customFormat="1" ht="15" customHeight="1">
      <c r="A45" s="180">
        <v>44</v>
      </c>
      <c r="B45" s="198" t="s">
        <v>67</v>
      </c>
      <c r="C45" s="182">
        <v>1</v>
      </c>
      <c r="D45" s="184" t="s">
        <v>1970</v>
      </c>
      <c r="E45" s="180" t="s">
        <v>1183</v>
      </c>
      <c r="G45" s="187" t="s">
        <v>3118</v>
      </c>
      <c r="H45" s="180" t="s">
        <v>3155</v>
      </c>
      <c r="J45" s="182">
        <v>2</v>
      </c>
      <c r="K45" s="187" t="s">
        <v>1971</v>
      </c>
      <c r="L45" s="182">
        <v>2</v>
      </c>
      <c r="M45" s="187" t="s">
        <v>1972</v>
      </c>
      <c r="N45" s="182">
        <v>2</v>
      </c>
      <c r="O45" s="187" t="s">
        <v>1973</v>
      </c>
      <c r="P45" s="182">
        <v>2</v>
      </c>
      <c r="Q45" s="187" t="s">
        <v>1974</v>
      </c>
      <c r="R45" s="182">
        <v>2</v>
      </c>
      <c r="S45" s="187" t="s">
        <v>1975</v>
      </c>
      <c r="T45" s="182">
        <v>1</v>
      </c>
      <c r="V45" s="182">
        <v>3</v>
      </c>
      <c r="Y45" s="182">
        <v>2</v>
      </c>
      <c r="Z45" s="191" t="s">
        <v>3153</v>
      </c>
      <c r="AA45" s="182">
        <v>1</v>
      </c>
      <c r="AC45" s="181" t="s">
        <v>3154</v>
      </c>
      <c r="AE45" s="187">
        <v>1991</v>
      </c>
      <c r="AF45" s="187" t="s">
        <v>77</v>
      </c>
      <c r="AG45" s="187" t="s">
        <v>1976</v>
      </c>
      <c r="AH45" s="187" t="s">
        <v>1977</v>
      </c>
      <c r="AI45" s="187" t="s">
        <v>1978</v>
      </c>
      <c r="AJ45" s="184" t="s">
        <v>1986</v>
      </c>
      <c r="AK45" s="188">
        <v>10059</v>
      </c>
      <c r="AL45" s="188">
        <v>16348</v>
      </c>
      <c r="AM45" s="188">
        <v>32824</v>
      </c>
      <c r="AN45" s="188">
        <v>47023</v>
      </c>
      <c r="AO45" s="188">
        <v>46031</v>
      </c>
      <c r="AP45" s="187">
        <v>35000</v>
      </c>
      <c r="AQ45" s="187" t="s">
        <v>1834</v>
      </c>
      <c r="AR45" s="187" t="s">
        <v>1834</v>
      </c>
      <c r="AS45" s="187" t="s">
        <v>1834</v>
      </c>
      <c r="AT45" s="187" t="s">
        <v>1834</v>
      </c>
      <c r="AU45" s="187" t="s">
        <v>1834</v>
      </c>
      <c r="AV45" s="187" t="s">
        <v>1834</v>
      </c>
      <c r="AW45" s="187"/>
      <c r="AX45" s="187" t="s">
        <v>1908</v>
      </c>
      <c r="AY45" s="187" t="s">
        <v>1908</v>
      </c>
      <c r="AZ45" s="187" t="s">
        <v>1908</v>
      </c>
      <c r="BA45" s="187" t="s">
        <v>1908</v>
      </c>
      <c r="BB45" s="187" t="s">
        <v>1908</v>
      </c>
      <c r="BC45" s="189">
        <v>0.77</v>
      </c>
      <c r="BD45" s="189">
        <v>0.83</v>
      </c>
      <c r="BE45" s="189">
        <v>0.73</v>
      </c>
      <c r="BF45" s="189">
        <v>0.75</v>
      </c>
      <c r="BG45" s="187" t="s">
        <v>1979</v>
      </c>
      <c r="BI45" s="187" t="s">
        <v>1980</v>
      </c>
      <c r="BJ45" s="187" t="s">
        <v>1981</v>
      </c>
      <c r="BK45" s="187" t="s">
        <v>1981</v>
      </c>
      <c r="BL45" s="187" t="s">
        <v>1981</v>
      </c>
      <c r="BM45" s="187" t="s">
        <v>1982</v>
      </c>
      <c r="BN45" s="180" t="s">
        <v>1982</v>
      </c>
      <c r="BO45" s="187" t="s">
        <v>1983</v>
      </c>
      <c r="BP45" s="187" t="s">
        <v>1984</v>
      </c>
      <c r="BQ45" s="187" t="s">
        <v>1984</v>
      </c>
      <c r="BR45" s="187" t="s">
        <v>1984</v>
      </c>
      <c r="BS45" s="187" t="s">
        <v>1984</v>
      </c>
      <c r="BT45" s="187" t="s">
        <v>1984</v>
      </c>
      <c r="BU45" s="187" t="s">
        <v>1985</v>
      </c>
      <c r="BV45" s="187">
        <v>1991</v>
      </c>
      <c r="BW45" s="187"/>
      <c r="BX45" s="187"/>
      <c r="BY45" s="187"/>
      <c r="BZ45" s="187"/>
      <c r="CA45" s="192" t="s">
        <v>1994</v>
      </c>
      <c r="CB45" s="188">
        <v>2.2000000000000002</v>
      </c>
      <c r="CC45" s="188">
        <v>3.2</v>
      </c>
      <c r="CD45" s="188">
        <v>2.2000000000000002</v>
      </c>
      <c r="CE45" s="188">
        <v>2</v>
      </c>
      <c r="CF45" s="188">
        <v>1.6</v>
      </c>
      <c r="CG45" s="182">
        <v>0.9</v>
      </c>
      <c r="CH45" s="167">
        <v>3.6</v>
      </c>
      <c r="CI45" s="167">
        <v>5.9</v>
      </c>
      <c r="CJ45" s="167">
        <v>3.6</v>
      </c>
      <c r="CK45" s="167">
        <v>2.9</v>
      </c>
      <c r="CL45" s="167">
        <v>2.2999999999999998</v>
      </c>
      <c r="CM45" s="167">
        <v>1.3</v>
      </c>
      <c r="CN45" s="180" t="s">
        <v>3091</v>
      </c>
      <c r="CO45" s="180" t="s">
        <v>3092</v>
      </c>
      <c r="CP45" s="180" t="s">
        <v>3093</v>
      </c>
      <c r="CQ45" s="180" t="s">
        <v>3094</v>
      </c>
      <c r="CR45" s="180" t="s">
        <v>3095</v>
      </c>
      <c r="CS45" s="180" t="s">
        <v>1183</v>
      </c>
      <c r="CT45" s="180" t="s">
        <v>1183</v>
      </c>
      <c r="CU45" s="180" t="s">
        <v>1183</v>
      </c>
      <c r="CV45" s="180" t="s">
        <v>1183</v>
      </c>
      <c r="CW45" s="180">
        <v>1.8</v>
      </c>
      <c r="CX45" s="180" t="s">
        <v>1183</v>
      </c>
      <c r="CY45" s="180" t="s">
        <v>1183</v>
      </c>
      <c r="CZ45" s="187" t="s">
        <v>1183</v>
      </c>
      <c r="DA45" s="187" t="s">
        <v>1183</v>
      </c>
      <c r="DB45" s="187" t="s">
        <v>1183</v>
      </c>
      <c r="DC45" s="187" t="s">
        <v>1183</v>
      </c>
      <c r="DD45" s="187" t="s">
        <v>1183</v>
      </c>
      <c r="DE45" s="180" t="s">
        <v>1183</v>
      </c>
      <c r="DF45" s="187" t="s">
        <v>1183</v>
      </c>
      <c r="DG45" s="187" t="s">
        <v>1183</v>
      </c>
      <c r="DH45" s="187" t="s">
        <v>1183</v>
      </c>
      <c r="DI45" s="187" t="s">
        <v>1183</v>
      </c>
      <c r="DJ45" s="187" t="s">
        <v>1183</v>
      </c>
      <c r="DK45" s="180" t="s">
        <v>1183</v>
      </c>
      <c r="DL45" s="180">
        <v>0.4</v>
      </c>
      <c r="DM45" s="180">
        <v>0.7</v>
      </c>
      <c r="DN45" s="180">
        <v>0.6</v>
      </c>
      <c r="DO45" s="180">
        <v>0.5</v>
      </c>
      <c r="DP45" s="180">
        <v>0.5</v>
      </c>
      <c r="DQ45" s="182">
        <v>0.3</v>
      </c>
      <c r="DR45" s="180">
        <v>0.4</v>
      </c>
      <c r="DS45" s="180">
        <v>0.8</v>
      </c>
      <c r="DT45" s="180">
        <v>0.9</v>
      </c>
      <c r="DU45" s="180">
        <v>0.7</v>
      </c>
      <c r="DV45" s="180">
        <v>0.6</v>
      </c>
      <c r="DW45" s="182">
        <v>0.3</v>
      </c>
      <c r="DX45" s="180">
        <v>47.2</v>
      </c>
      <c r="DY45" s="180">
        <v>55.1</v>
      </c>
      <c r="DZ45" s="180">
        <v>44.5</v>
      </c>
      <c r="EA45" s="180">
        <v>47.4</v>
      </c>
      <c r="EB45" s="180">
        <v>55.3</v>
      </c>
      <c r="EC45" s="180" t="s">
        <v>1183</v>
      </c>
      <c r="ED45" s="180">
        <v>3.3</v>
      </c>
      <c r="EE45" s="180">
        <v>4.0999999999999996</v>
      </c>
      <c r="EF45" s="180">
        <v>2.8</v>
      </c>
      <c r="EG45" s="180">
        <v>2.2000000000000002</v>
      </c>
      <c r="EH45" s="180">
        <v>2.1</v>
      </c>
      <c r="EI45" s="182">
        <v>2.5</v>
      </c>
      <c r="EJ45" s="180">
        <v>4.3</v>
      </c>
      <c r="EK45" s="180">
        <v>5.0999999999999996</v>
      </c>
      <c r="EL45" s="180">
        <v>3.4</v>
      </c>
      <c r="EM45" s="180">
        <v>2.6</v>
      </c>
      <c r="EN45" s="180">
        <v>2.4</v>
      </c>
      <c r="EO45" s="182">
        <v>2.5</v>
      </c>
      <c r="EP45" s="182">
        <v>38</v>
      </c>
      <c r="EQ45" s="180">
        <v>28.6</v>
      </c>
      <c r="ER45" s="182">
        <v>32</v>
      </c>
      <c r="ES45" s="180">
        <v>33.4</v>
      </c>
      <c r="ET45" s="180">
        <v>34.6</v>
      </c>
      <c r="EU45" s="180" t="s">
        <v>1183</v>
      </c>
      <c r="EV45" s="180">
        <v>2.4</v>
      </c>
      <c r="EW45" s="180">
        <v>2.1</v>
      </c>
      <c r="EX45" s="180">
        <v>1.3</v>
      </c>
      <c r="EY45" s="180">
        <v>0.7</v>
      </c>
      <c r="EZ45" s="180">
        <v>0.4</v>
      </c>
      <c r="FA45" s="182">
        <v>0.3</v>
      </c>
      <c r="FB45" s="180">
        <v>2.6</v>
      </c>
      <c r="FC45" s="180">
        <v>2.4</v>
      </c>
      <c r="FD45" s="180">
        <v>1.4</v>
      </c>
      <c r="FE45" s="180">
        <v>0.8</v>
      </c>
      <c r="FF45" s="180">
        <v>0.4</v>
      </c>
      <c r="FG45" s="182">
        <v>0.3</v>
      </c>
      <c r="FH45" s="180">
        <v>98.6</v>
      </c>
      <c r="FI45" s="180">
        <v>97.7</v>
      </c>
      <c r="FJ45" s="180">
        <v>93.5</v>
      </c>
      <c r="FK45" s="180">
        <v>93.4</v>
      </c>
      <c r="FL45" s="180">
        <v>93.8</v>
      </c>
      <c r="FM45" s="180" t="s">
        <v>1183</v>
      </c>
      <c r="FN45" s="180">
        <v>5.3</v>
      </c>
      <c r="FO45" s="180">
        <v>6.4</v>
      </c>
      <c r="FP45" s="180">
        <v>3.4</v>
      </c>
      <c r="FQ45" s="180">
        <v>2.5</v>
      </c>
      <c r="FR45" s="180">
        <v>2.4</v>
      </c>
      <c r="FS45" s="182">
        <v>2.2999999999999998</v>
      </c>
      <c r="FT45" s="180">
        <v>6.8</v>
      </c>
      <c r="FU45" s="180">
        <v>8.4</v>
      </c>
      <c r="FV45" s="180">
        <v>4.4000000000000004</v>
      </c>
      <c r="FW45" s="180">
        <v>3.1</v>
      </c>
      <c r="FX45" s="182">
        <v>3</v>
      </c>
      <c r="FY45" s="182">
        <v>1.5</v>
      </c>
      <c r="FZ45" s="182">
        <v>73</v>
      </c>
      <c r="GA45" s="180">
        <v>65.7</v>
      </c>
      <c r="GB45" s="180">
        <v>61.3</v>
      </c>
      <c r="GC45" s="180">
        <v>65.900000000000006</v>
      </c>
      <c r="GD45" s="180">
        <v>66.8</v>
      </c>
      <c r="GE45" s="180" t="s">
        <v>1183</v>
      </c>
      <c r="GF45" s="187" t="s">
        <v>1183</v>
      </c>
      <c r="GG45" s="187" t="s">
        <v>1183</v>
      </c>
      <c r="GH45" s="187" t="s">
        <v>1183</v>
      </c>
      <c r="GI45" s="187" t="s">
        <v>1183</v>
      </c>
      <c r="GJ45" s="187" t="s">
        <v>1183</v>
      </c>
      <c r="GK45" s="180" t="s">
        <v>1183</v>
      </c>
      <c r="GL45" s="187" t="s">
        <v>1183</v>
      </c>
      <c r="GM45" s="187" t="s">
        <v>1183</v>
      </c>
      <c r="GN45" s="187" t="s">
        <v>1183</v>
      </c>
      <c r="GO45" s="187" t="s">
        <v>1183</v>
      </c>
      <c r="GP45" s="187" t="s">
        <v>1183</v>
      </c>
      <c r="GQ45" s="180" t="s">
        <v>1183</v>
      </c>
      <c r="GR45" s="187" t="s">
        <v>1183</v>
      </c>
      <c r="GS45" s="187" t="s">
        <v>1183</v>
      </c>
      <c r="GT45" s="187" t="s">
        <v>1183</v>
      </c>
      <c r="GU45" s="187" t="s">
        <v>1183</v>
      </c>
      <c r="GV45" s="187" t="s">
        <v>1183</v>
      </c>
      <c r="GW45" s="180" t="s">
        <v>1183</v>
      </c>
      <c r="GX45" s="187">
        <v>81</v>
      </c>
      <c r="GY45" s="187">
        <v>81</v>
      </c>
      <c r="GZ45" s="187">
        <v>75</v>
      </c>
      <c r="HA45" s="187">
        <v>51</v>
      </c>
      <c r="HB45" s="187">
        <v>62</v>
      </c>
      <c r="HC45" s="182">
        <v>62</v>
      </c>
      <c r="HD45" s="187" t="s">
        <v>1183</v>
      </c>
      <c r="HE45" s="187" t="s">
        <v>1183</v>
      </c>
      <c r="HF45" s="187" t="s">
        <v>1183</v>
      </c>
      <c r="HG45" s="187" t="s">
        <v>1183</v>
      </c>
      <c r="HH45" s="187">
        <v>24</v>
      </c>
      <c r="HI45" s="180" t="s">
        <v>1183</v>
      </c>
      <c r="HJ45" s="187" t="s">
        <v>3156</v>
      </c>
      <c r="HK45" s="215" t="s">
        <v>3129</v>
      </c>
    </row>
    <row r="46" spans="1:219" s="180" customFormat="1" ht="15" customHeight="1">
      <c r="A46" s="180">
        <v>45</v>
      </c>
      <c r="B46" s="198" t="s">
        <v>68</v>
      </c>
      <c r="C46" s="182">
        <v>1</v>
      </c>
      <c r="D46" s="187" t="s">
        <v>1987</v>
      </c>
      <c r="E46" s="180" t="s">
        <v>1183</v>
      </c>
      <c r="G46" s="181" t="s">
        <v>3157</v>
      </c>
      <c r="J46" s="182">
        <v>1</v>
      </c>
      <c r="L46" s="182">
        <v>3</v>
      </c>
      <c r="N46" s="182">
        <v>2</v>
      </c>
      <c r="O46" s="187" t="s">
        <v>3119</v>
      </c>
      <c r="P46" s="182">
        <v>2</v>
      </c>
      <c r="Q46" s="187" t="s">
        <v>1988</v>
      </c>
      <c r="R46" s="182">
        <v>1</v>
      </c>
      <c r="T46" s="182">
        <v>1</v>
      </c>
      <c r="V46" s="182">
        <v>3</v>
      </c>
      <c r="X46" s="180" t="s">
        <v>850</v>
      </c>
      <c r="Y46" s="182">
        <v>2</v>
      </c>
      <c r="Z46" s="187" t="s">
        <v>3120</v>
      </c>
      <c r="AA46" s="182">
        <v>1</v>
      </c>
      <c r="AG46" s="182">
        <v>2001</v>
      </c>
      <c r="AI46" s="180" t="s">
        <v>1989</v>
      </c>
      <c r="AJ46" s="180" t="s">
        <v>1990</v>
      </c>
      <c r="AM46" s="182">
        <v>3010</v>
      </c>
      <c r="AN46" s="182">
        <v>3692</v>
      </c>
      <c r="AO46" s="182">
        <v>4081</v>
      </c>
      <c r="AP46" s="180" t="s">
        <v>1991</v>
      </c>
      <c r="AV46" s="187" t="s">
        <v>3435</v>
      </c>
      <c r="BB46" s="187" t="s">
        <v>1992</v>
      </c>
      <c r="BE46" s="187">
        <v>69.7</v>
      </c>
      <c r="BF46" s="187">
        <v>64.400000000000006</v>
      </c>
      <c r="BG46" s="187">
        <v>68</v>
      </c>
      <c r="BH46" s="182">
        <v>67</v>
      </c>
      <c r="BI46" s="187"/>
      <c r="BJ46" s="187"/>
      <c r="BK46" s="187" t="s">
        <v>1980</v>
      </c>
      <c r="BL46" s="187" t="s">
        <v>1980</v>
      </c>
      <c r="BM46" s="187" t="s">
        <v>1980</v>
      </c>
      <c r="BN46" s="187" t="s">
        <v>1980</v>
      </c>
      <c r="BR46" s="180" t="s">
        <v>1993</v>
      </c>
      <c r="BS46" s="180" t="s">
        <v>1993</v>
      </c>
      <c r="BT46" s="180" t="s">
        <v>1993</v>
      </c>
      <c r="BV46" s="187"/>
      <c r="BW46" s="187"/>
      <c r="BX46" s="187">
        <v>2001</v>
      </c>
      <c r="BY46" s="187"/>
      <c r="BZ46" s="187"/>
      <c r="CA46" s="187" t="s">
        <v>1994</v>
      </c>
      <c r="CB46" s="180" t="s">
        <v>1183</v>
      </c>
      <c r="CC46" s="180" t="s">
        <v>1183</v>
      </c>
      <c r="CD46" s="180">
        <v>2.1</v>
      </c>
      <c r="CE46" s="180">
        <v>2.1</v>
      </c>
      <c r="CF46" s="180">
        <v>1.6</v>
      </c>
      <c r="CG46" s="182">
        <v>0.7</v>
      </c>
      <c r="CH46" s="180" t="s">
        <v>1183</v>
      </c>
      <c r="CI46" s="180" t="s">
        <v>1183</v>
      </c>
      <c r="CJ46" s="180">
        <v>3.46</v>
      </c>
      <c r="CK46" s="180">
        <v>3.71</v>
      </c>
      <c r="CL46" s="180">
        <v>2.08</v>
      </c>
      <c r="CM46" s="184">
        <v>0.66</v>
      </c>
      <c r="CN46" s="187" t="s">
        <v>1183</v>
      </c>
      <c r="CO46" s="187" t="s">
        <v>1183</v>
      </c>
      <c r="CP46" s="187">
        <v>54</v>
      </c>
      <c r="CQ46" s="187">
        <v>30</v>
      </c>
      <c r="CR46" s="187">
        <v>36</v>
      </c>
      <c r="CS46" s="184">
        <v>48</v>
      </c>
      <c r="CT46" s="187" t="s">
        <v>1183</v>
      </c>
      <c r="CU46" s="187" t="s">
        <v>1183</v>
      </c>
      <c r="CV46" s="187" t="s">
        <v>1183</v>
      </c>
      <c r="CW46" s="187" t="s">
        <v>1183</v>
      </c>
      <c r="CX46" s="187" t="s">
        <v>1183</v>
      </c>
      <c r="CY46" s="187" t="s">
        <v>1183</v>
      </c>
      <c r="CZ46" s="187" t="s">
        <v>1183</v>
      </c>
      <c r="DA46" s="187" t="s">
        <v>1183</v>
      </c>
      <c r="DB46" s="187" t="s">
        <v>1183</v>
      </c>
      <c r="DC46" s="187" t="s">
        <v>1183</v>
      </c>
      <c r="DD46" s="187" t="s">
        <v>1183</v>
      </c>
      <c r="DE46" s="187" t="s">
        <v>1183</v>
      </c>
      <c r="DF46" s="187" t="s">
        <v>1183</v>
      </c>
      <c r="DG46" s="187" t="s">
        <v>1183</v>
      </c>
      <c r="DH46" s="187" t="s">
        <v>1183</v>
      </c>
      <c r="DI46" s="187" t="s">
        <v>1183</v>
      </c>
      <c r="DJ46" s="187" t="s">
        <v>1183</v>
      </c>
      <c r="DK46" s="187" t="s">
        <v>1183</v>
      </c>
      <c r="DL46" s="187" t="s">
        <v>1183</v>
      </c>
      <c r="DM46" s="187" t="s">
        <v>1183</v>
      </c>
      <c r="DN46" s="187">
        <v>0.3</v>
      </c>
      <c r="DO46" s="187">
        <v>0.2</v>
      </c>
      <c r="DP46" s="187">
        <v>0.2</v>
      </c>
      <c r="DQ46" s="187">
        <v>0.2</v>
      </c>
      <c r="DR46" s="187" t="s">
        <v>1183</v>
      </c>
      <c r="DS46" s="187" t="s">
        <v>1183</v>
      </c>
      <c r="DT46" s="187">
        <v>0.56000000000000005</v>
      </c>
      <c r="DU46" s="187">
        <v>0.27</v>
      </c>
      <c r="DV46" s="187">
        <v>0.28999999999999998</v>
      </c>
      <c r="DW46" s="180" t="s">
        <v>1183</v>
      </c>
      <c r="DX46" s="187" t="s">
        <v>1183</v>
      </c>
      <c r="DY46" s="187" t="s">
        <v>1183</v>
      </c>
      <c r="DZ46" s="187">
        <v>62</v>
      </c>
      <c r="EA46" s="187">
        <v>58</v>
      </c>
      <c r="EB46" s="187">
        <v>73</v>
      </c>
      <c r="EC46" s="180" t="s">
        <v>1183</v>
      </c>
      <c r="ED46" s="187" t="s">
        <v>1183</v>
      </c>
      <c r="EE46" s="187" t="s">
        <v>1183</v>
      </c>
      <c r="EF46" s="187" t="s">
        <v>1183</v>
      </c>
      <c r="EG46" s="187" t="s">
        <v>1183</v>
      </c>
      <c r="EH46" s="188">
        <v>1.3</v>
      </c>
      <c r="EI46" s="182">
        <v>1.5</v>
      </c>
      <c r="EJ46" s="188" t="s">
        <v>1183</v>
      </c>
      <c r="EK46" s="188" t="s">
        <v>1183</v>
      </c>
      <c r="EL46" s="188" t="s">
        <v>1183</v>
      </c>
      <c r="EM46" s="188" t="s">
        <v>1183</v>
      </c>
      <c r="EN46" s="188">
        <v>1.1299999999999999</v>
      </c>
      <c r="EO46" s="182">
        <v>1.38</v>
      </c>
      <c r="EP46" s="180" t="s">
        <v>1183</v>
      </c>
      <c r="EQ46" s="180" t="s">
        <v>1183</v>
      </c>
      <c r="ER46" s="180" t="s">
        <v>1183</v>
      </c>
      <c r="ES46" s="180" t="s">
        <v>1183</v>
      </c>
      <c r="ET46" s="180" t="s">
        <v>1183</v>
      </c>
      <c r="EU46" s="180" t="s">
        <v>1183</v>
      </c>
      <c r="EV46" s="180" t="s">
        <v>1183</v>
      </c>
      <c r="EW46" s="180" t="s">
        <v>1183</v>
      </c>
      <c r="EX46" s="180">
        <v>1.8</v>
      </c>
      <c r="EY46" s="180">
        <v>0.5</v>
      </c>
      <c r="EZ46" s="180">
        <v>0.4</v>
      </c>
      <c r="FA46" s="180">
        <v>0.1</v>
      </c>
      <c r="FB46" s="180" t="s">
        <v>1183</v>
      </c>
      <c r="FC46" s="180" t="s">
        <v>1183</v>
      </c>
      <c r="FD46" s="180">
        <v>1.53</v>
      </c>
      <c r="FE46" s="180">
        <v>0.38</v>
      </c>
      <c r="FF46" s="180">
        <v>0.28999999999999998</v>
      </c>
      <c r="FG46" s="180">
        <v>0.05</v>
      </c>
      <c r="FH46" s="180" t="s">
        <v>1183</v>
      </c>
      <c r="FI46" s="180" t="s">
        <v>1183</v>
      </c>
      <c r="FJ46" s="182">
        <v>63</v>
      </c>
      <c r="FK46" s="182">
        <v>52</v>
      </c>
      <c r="FL46" s="182">
        <v>35</v>
      </c>
      <c r="FM46" s="182">
        <v>44</v>
      </c>
      <c r="FN46" s="180" t="s">
        <v>1183</v>
      </c>
      <c r="FO46" s="180" t="s">
        <v>1183</v>
      </c>
      <c r="FP46" s="182">
        <v>2</v>
      </c>
      <c r="FQ46" s="180">
        <v>1.8</v>
      </c>
      <c r="FR46" s="180">
        <v>2.2000000000000002</v>
      </c>
      <c r="FS46" s="182">
        <v>1.4</v>
      </c>
      <c r="FT46" s="180" t="s">
        <v>1183</v>
      </c>
      <c r="FU46" s="180" t="s">
        <v>1183</v>
      </c>
      <c r="FV46" s="180">
        <v>2.7</v>
      </c>
      <c r="FW46" s="180">
        <v>2.4</v>
      </c>
      <c r="FX46" s="180">
        <v>2.5</v>
      </c>
      <c r="FY46" s="182">
        <v>1.5</v>
      </c>
      <c r="FZ46" s="180" t="s">
        <v>1183</v>
      </c>
      <c r="GA46" s="180" t="s">
        <v>1183</v>
      </c>
      <c r="GB46" s="182">
        <v>65</v>
      </c>
      <c r="GC46" s="182">
        <v>57</v>
      </c>
      <c r="GD46" s="182">
        <v>67</v>
      </c>
      <c r="GE46" s="182">
        <v>67</v>
      </c>
      <c r="GF46" s="180" t="s">
        <v>1183</v>
      </c>
      <c r="GG46" s="180" t="s">
        <v>1183</v>
      </c>
      <c r="GH46" s="180" t="s">
        <v>1183</v>
      </c>
      <c r="GI46" s="180" t="s">
        <v>1183</v>
      </c>
      <c r="GJ46" s="180" t="s">
        <v>1183</v>
      </c>
      <c r="GK46" s="180" t="s">
        <v>1183</v>
      </c>
      <c r="GL46" s="180" t="s">
        <v>1183</v>
      </c>
      <c r="GM46" s="180" t="s">
        <v>1183</v>
      </c>
      <c r="GN46" s="180" t="s">
        <v>1183</v>
      </c>
      <c r="GO46" s="180" t="s">
        <v>1183</v>
      </c>
      <c r="GP46" s="180" t="s">
        <v>1183</v>
      </c>
      <c r="GQ46" s="180" t="s">
        <v>1183</v>
      </c>
      <c r="GR46" s="180" t="s">
        <v>1183</v>
      </c>
      <c r="GS46" s="180" t="s">
        <v>1183</v>
      </c>
      <c r="GT46" s="180" t="s">
        <v>1183</v>
      </c>
      <c r="GU46" s="180" t="s">
        <v>1183</v>
      </c>
      <c r="GV46" s="180" t="s">
        <v>1183</v>
      </c>
      <c r="GW46" s="180" t="s">
        <v>1183</v>
      </c>
      <c r="GX46" s="180" t="s">
        <v>1183</v>
      </c>
      <c r="GY46" s="180" t="s">
        <v>1183</v>
      </c>
      <c r="GZ46" s="180" t="s">
        <v>1183</v>
      </c>
      <c r="HA46" s="180" t="s">
        <v>1183</v>
      </c>
      <c r="HB46" s="183">
        <v>0.43</v>
      </c>
      <c r="HC46" s="189">
        <v>0.51</v>
      </c>
      <c r="HD46" s="180" t="s">
        <v>1183</v>
      </c>
      <c r="HE46" s="180" t="s">
        <v>1183</v>
      </c>
      <c r="HF46" s="182">
        <v>32</v>
      </c>
      <c r="HG46" s="182">
        <v>33</v>
      </c>
      <c r="HH46" s="182">
        <v>28</v>
      </c>
      <c r="HI46" s="180" t="s">
        <v>1183</v>
      </c>
      <c r="HJ46" s="187" t="s">
        <v>3121</v>
      </c>
      <c r="HK46" s="215" t="s">
        <v>3122</v>
      </c>
    </row>
    <row r="47" spans="1:219" s="180" customFormat="1" ht="15" customHeight="1">
      <c r="A47" s="180">
        <v>46</v>
      </c>
      <c r="B47" s="198" t="s">
        <v>69</v>
      </c>
      <c r="C47" s="182">
        <v>1</v>
      </c>
      <c r="D47" s="180" t="s">
        <v>1995</v>
      </c>
      <c r="E47" s="180" t="s">
        <v>1183</v>
      </c>
      <c r="G47" s="187" t="s">
        <v>3123</v>
      </c>
      <c r="H47" s="193" t="s">
        <v>3158</v>
      </c>
      <c r="J47" s="182">
        <v>1</v>
      </c>
      <c r="L47" s="182">
        <v>2</v>
      </c>
      <c r="M47" s="187" t="s">
        <v>3124</v>
      </c>
      <c r="N47" s="182">
        <v>2</v>
      </c>
      <c r="O47" s="187" t="s">
        <v>3125</v>
      </c>
      <c r="P47" s="182">
        <v>2</v>
      </c>
      <c r="Q47" s="187" t="s">
        <v>3126</v>
      </c>
      <c r="R47" s="182">
        <v>1</v>
      </c>
      <c r="T47" s="182">
        <v>2</v>
      </c>
      <c r="U47" s="187" t="s">
        <v>3127</v>
      </c>
      <c r="V47" s="182">
        <v>3</v>
      </c>
      <c r="Y47" s="182">
        <v>2</v>
      </c>
      <c r="Z47" s="187" t="s">
        <v>3128</v>
      </c>
      <c r="AA47" s="182">
        <v>1</v>
      </c>
      <c r="AE47" s="187"/>
      <c r="AF47" s="187"/>
      <c r="AG47" s="187"/>
      <c r="AH47" s="187"/>
      <c r="AI47" s="187" t="s">
        <v>1997</v>
      </c>
      <c r="AJ47" s="187" t="s">
        <v>1998</v>
      </c>
      <c r="AK47" s="187"/>
      <c r="AL47" s="187"/>
      <c r="AM47" s="187"/>
      <c r="AN47" s="187"/>
      <c r="AO47" s="187">
        <v>13010</v>
      </c>
      <c r="AP47" s="187">
        <v>5570</v>
      </c>
      <c r="AQ47" s="187"/>
      <c r="AR47" s="187"/>
      <c r="AS47" s="187" t="s">
        <v>1834</v>
      </c>
      <c r="AT47" s="187" t="s">
        <v>1907</v>
      </c>
      <c r="AU47" s="187" t="s">
        <v>1907</v>
      </c>
      <c r="AV47" s="187" t="s">
        <v>1999</v>
      </c>
      <c r="AW47" s="187"/>
      <c r="AX47" s="187"/>
      <c r="AY47" s="187" t="s">
        <v>1828</v>
      </c>
      <c r="AZ47" s="187" t="s">
        <v>1828</v>
      </c>
      <c r="BA47" s="187" t="s">
        <v>1828</v>
      </c>
      <c r="BB47" s="187" t="s">
        <v>1828</v>
      </c>
      <c r="BC47" s="187"/>
      <c r="BD47" s="187"/>
      <c r="BE47" s="187"/>
      <c r="BF47" s="187"/>
      <c r="BG47" s="194">
        <v>0.624</v>
      </c>
      <c r="BH47" s="194">
        <v>0.63200000000000001</v>
      </c>
      <c r="BI47" s="187"/>
      <c r="BJ47" s="187"/>
      <c r="BK47" s="187"/>
      <c r="BL47" s="187"/>
      <c r="BM47" s="187" t="s">
        <v>2000</v>
      </c>
      <c r="BN47" s="187" t="s">
        <v>2000</v>
      </c>
      <c r="BO47" s="187"/>
      <c r="BP47" s="187"/>
      <c r="BQ47" s="187" t="s">
        <v>1983</v>
      </c>
      <c r="BR47" s="187" t="s">
        <v>85</v>
      </c>
      <c r="BS47" s="187" t="s">
        <v>85</v>
      </c>
      <c r="BT47" s="187" t="s">
        <v>85</v>
      </c>
      <c r="BU47" s="184" t="s">
        <v>85</v>
      </c>
      <c r="CA47" s="187" t="s">
        <v>2001</v>
      </c>
      <c r="CB47" s="187" t="s">
        <v>1183</v>
      </c>
      <c r="CC47" s="187" t="s">
        <v>1183</v>
      </c>
      <c r="CD47" s="187" t="s">
        <v>1183</v>
      </c>
      <c r="CE47" s="187" t="s">
        <v>1183</v>
      </c>
      <c r="CF47" s="188">
        <v>2.8</v>
      </c>
      <c r="CG47" s="188">
        <v>2.8</v>
      </c>
      <c r="CH47" s="167" t="s">
        <v>1183</v>
      </c>
      <c r="CI47" s="180" t="s">
        <v>1183</v>
      </c>
      <c r="CJ47" s="180" t="s">
        <v>1183</v>
      </c>
      <c r="CK47" s="180" t="s">
        <v>1183</v>
      </c>
      <c r="CL47" s="180">
        <v>4.8</v>
      </c>
      <c r="CM47" s="180">
        <v>5</v>
      </c>
      <c r="CN47" s="187" t="s">
        <v>1183</v>
      </c>
      <c r="CO47" s="187" t="s">
        <v>1183</v>
      </c>
      <c r="CP47" s="187" t="s">
        <v>1183</v>
      </c>
      <c r="CQ47" s="187" t="s">
        <v>1183</v>
      </c>
      <c r="CR47" s="187">
        <v>52</v>
      </c>
      <c r="CS47" s="187">
        <v>43</v>
      </c>
      <c r="CT47" s="187" t="s">
        <v>1183</v>
      </c>
      <c r="CU47" s="187" t="s">
        <v>1183</v>
      </c>
      <c r="CV47" s="187" t="s">
        <v>1183</v>
      </c>
      <c r="CW47" s="187" t="s">
        <v>1183</v>
      </c>
      <c r="CX47" s="187" t="s">
        <v>1183</v>
      </c>
      <c r="CY47" s="187" t="s">
        <v>1183</v>
      </c>
      <c r="CZ47" s="187" t="s">
        <v>1183</v>
      </c>
      <c r="DA47" s="187" t="s">
        <v>1183</v>
      </c>
      <c r="DB47" s="187" t="s">
        <v>1183</v>
      </c>
      <c r="DC47" s="187" t="s">
        <v>1183</v>
      </c>
      <c r="DD47" s="187" t="s">
        <v>1183</v>
      </c>
      <c r="DE47" s="187" t="s">
        <v>1183</v>
      </c>
      <c r="DF47" s="187" t="s">
        <v>1183</v>
      </c>
      <c r="DG47" s="187" t="s">
        <v>1183</v>
      </c>
      <c r="DH47" s="187" t="s">
        <v>1183</v>
      </c>
      <c r="DI47" s="187" t="s">
        <v>1183</v>
      </c>
      <c r="DJ47" s="187" t="s">
        <v>1183</v>
      </c>
      <c r="DK47" s="187" t="s">
        <v>1183</v>
      </c>
      <c r="DL47" s="187" t="s">
        <v>1183</v>
      </c>
      <c r="DM47" s="187" t="s">
        <v>1183</v>
      </c>
      <c r="DN47" s="187" t="s">
        <v>1183</v>
      </c>
      <c r="DO47" s="187" t="s">
        <v>1183</v>
      </c>
      <c r="DP47" s="182">
        <v>0.2</v>
      </c>
      <c r="DQ47" s="182">
        <v>0.2</v>
      </c>
      <c r="DR47" s="180" t="s">
        <v>1183</v>
      </c>
      <c r="DS47" s="180" t="s">
        <v>1183</v>
      </c>
      <c r="DT47" s="180" t="s">
        <v>1183</v>
      </c>
      <c r="DU47" s="180" t="s">
        <v>1183</v>
      </c>
      <c r="DV47" s="182">
        <v>0.28000000000000003</v>
      </c>
      <c r="DW47" s="182">
        <v>0.2</v>
      </c>
      <c r="DX47" s="187" t="s">
        <v>1183</v>
      </c>
      <c r="DY47" s="187" t="s">
        <v>1183</v>
      </c>
      <c r="DZ47" s="187" t="s">
        <v>1183</v>
      </c>
      <c r="EA47" s="187" t="s">
        <v>1183</v>
      </c>
      <c r="EB47" s="187">
        <v>31</v>
      </c>
      <c r="EC47" s="180" t="s">
        <v>1183</v>
      </c>
      <c r="ED47" s="187" t="s">
        <v>1183</v>
      </c>
      <c r="EE47" s="187" t="s">
        <v>1183</v>
      </c>
      <c r="EF47" s="187" t="s">
        <v>1183</v>
      </c>
      <c r="EG47" s="187" t="s">
        <v>1183</v>
      </c>
      <c r="EH47" s="182">
        <v>2.5</v>
      </c>
      <c r="EI47" s="182">
        <v>2.2000000000000002</v>
      </c>
      <c r="EJ47" s="188" t="s">
        <v>1183</v>
      </c>
      <c r="EK47" s="188" t="s">
        <v>1183</v>
      </c>
      <c r="EL47" s="188" t="s">
        <v>1183</v>
      </c>
      <c r="EM47" s="188" t="s">
        <v>1183</v>
      </c>
      <c r="EN47" s="188">
        <v>2.87</v>
      </c>
      <c r="EO47" s="188">
        <v>2.8</v>
      </c>
      <c r="EP47" s="180" t="s">
        <v>1183</v>
      </c>
      <c r="EQ47" s="180" t="s">
        <v>1183</v>
      </c>
      <c r="ER47" s="180" t="s">
        <v>1183</v>
      </c>
      <c r="ES47" s="180" t="s">
        <v>1183</v>
      </c>
      <c r="ET47" s="183">
        <v>0.3</v>
      </c>
      <c r="EU47" s="183">
        <v>0.27</v>
      </c>
      <c r="EV47" s="180" t="s">
        <v>1183</v>
      </c>
      <c r="EW47" s="180" t="s">
        <v>1183</v>
      </c>
      <c r="EX47" s="180" t="s">
        <v>1183</v>
      </c>
      <c r="EY47" s="180" t="s">
        <v>1183</v>
      </c>
      <c r="EZ47" s="180">
        <v>0.2</v>
      </c>
      <c r="FA47" s="180">
        <v>0.1</v>
      </c>
      <c r="FB47" s="180" t="s">
        <v>1183</v>
      </c>
      <c r="FC47" s="180" t="s">
        <v>1183</v>
      </c>
      <c r="FD47" s="180" t="s">
        <v>1183</v>
      </c>
      <c r="FE47" s="180" t="s">
        <v>1183</v>
      </c>
      <c r="FF47" s="180">
        <v>0.21</v>
      </c>
      <c r="FG47" s="180">
        <v>0.1</v>
      </c>
      <c r="FH47" s="180" t="s">
        <v>1183</v>
      </c>
      <c r="FI47" s="180" t="s">
        <v>1183</v>
      </c>
      <c r="FJ47" s="180" t="s">
        <v>1183</v>
      </c>
      <c r="FK47" s="180" t="s">
        <v>1183</v>
      </c>
      <c r="FL47" s="182">
        <v>92</v>
      </c>
      <c r="FM47" s="180" t="s">
        <v>3130</v>
      </c>
      <c r="FN47" s="180" t="s">
        <v>1183</v>
      </c>
      <c r="FO47" s="180" t="s">
        <v>1183</v>
      </c>
      <c r="FP47" s="180" t="s">
        <v>1183</v>
      </c>
      <c r="FQ47" s="180" t="s">
        <v>1183</v>
      </c>
      <c r="FR47" s="180">
        <v>1.1000000000000001</v>
      </c>
      <c r="FS47" s="180">
        <v>0.9</v>
      </c>
      <c r="FT47" s="180" t="s">
        <v>1183</v>
      </c>
      <c r="FU47" s="180" t="s">
        <v>1183</v>
      </c>
      <c r="FV47" s="180" t="s">
        <v>1183</v>
      </c>
      <c r="FW47" s="180" t="s">
        <v>1183</v>
      </c>
      <c r="FX47" s="180">
        <v>1.2</v>
      </c>
      <c r="FY47" s="180">
        <v>1.1000000000000001</v>
      </c>
      <c r="FZ47" s="180" t="s">
        <v>1183</v>
      </c>
      <c r="GA47" s="180" t="s">
        <v>1183</v>
      </c>
      <c r="GB47" s="180" t="s">
        <v>1183</v>
      </c>
      <c r="GC47" s="180" t="s">
        <v>1183</v>
      </c>
      <c r="GD47" s="183">
        <v>0.62</v>
      </c>
      <c r="GE47" s="183">
        <v>0.5</v>
      </c>
      <c r="GF47" s="180" t="s">
        <v>1183</v>
      </c>
      <c r="GG47" s="180" t="s">
        <v>1183</v>
      </c>
      <c r="GH47" s="180" t="s">
        <v>1183</v>
      </c>
      <c r="GI47" s="180" t="s">
        <v>1183</v>
      </c>
      <c r="GJ47" s="180" t="s">
        <v>1183</v>
      </c>
      <c r="GK47" s="180" t="s">
        <v>1183</v>
      </c>
      <c r="GL47" s="180" t="s">
        <v>1183</v>
      </c>
      <c r="GM47" s="180" t="s">
        <v>1183</v>
      </c>
      <c r="GN47" s="180" t="s">
        <v>1183</v>
      </c>
      <c r="GO47" s="180" t="s">
        <v>1183</v>
      </c>
      <c r="GP47" s="180" t="s">
        <v>1183</v>
      </c>
      <c r="GQ47" s="180" t="s">
        <v>1183</v>
      </c>
      <c r="GR47" s="180" t="s">
        <v>1183</v>
      </c>
      <c r="GS47" s="180" t="s">
        <v>1183</v>
      </c>
      <c r="GT47" s="180" t="s">
        <v>1183</v>
      </c>
      <c r="GU47" s="180" t="s">
        <v>1183</v>
      </c>
      <c r="GV47" s="180" t="s">
        <v>1183</v>
      </c>
      <c r="GW47" s="180" t="s">
        <v>1183</v>
      </c>
      <c r="GX47" s="180" t="s">
        <v>1183</v>
      </c>
      <c r="GY47" s="180" t="s">
        <v>1183</v>
      </c>
      <c r="GZ47" s="180" t="s">
        <v>1183</v>
      </c>
      <c r="HA47" s="180" t="s">
        <v>1183</v>
      </c>
      <c r="HB47" s="183">
        <v>0.5</v>
      </c>
      <c r="HC47" s="189">
        <v>0.56000000000000005</v>
      </c>
      <c r="HD47" s="180" t="s">
        <v>1183</v>
      </c>
      <c r="HE47" s="180" t="s">
        <v>1183</v>
      </c>
      <c r="HF47" s="180" t="s">
        <v>1183</v>
      </c>
      <c r="HG47" s="180" t="s">
        <v>1183</v>
      </c>
      <c r="HH47" s="183">
        <v>0.31</v>
      </c>
      <c r="HI47" s="183">
        <v>0.23</v>
      </c>
      <c r="HJ47" s="195" t="s">
        <v>3159</v>
      </c>
      <c r="HK47" s="217" t="s">
        <v>3160</v>
      </c>
    </row>
    <row r="48" spans="1:219" ht="15" customHeight="1">
      <c r="A48" s="210"/>
      <c r="B48" s="211"/>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c r="AA48" s="210"/>
      <c r="AB48" s="210"/>
      <c r="AC48" s="210"/>
      <c r="AD48" s="210"/>
      <c r="AE48" s="210"/>
      <c r="AF48" s="210"/>
      <c r="AG48" s="210"/>
      <c r="AH48" s="210"/>
      <c r="AI48" s="210"/>
      <c r="AJ48" s="210"/>
      <c r="AK48" s="210"/>
      <c r="AL48" s="210"/>
      <c r="AM48" s="210"/>
      <c r="AN48" s="210"/>
      <c r="AO48" s="210"/>
      <c r="AP48" s="210"/>
      <c r="AQ48" s="210"/>
      <c r="AR48" s="210"/>
      <c r="AS48" s="210"/>
      <c r="AT48" s="210"/>
      <c r="AU48" s="210"/>
      <c r="AV48" s="210"/>
      <c r="AW48" s="210"/>
      <c r="AX48" s="210"/>
      <c r="AY48" s="210"/>
      <c r="AZ48" s="210"/>
      <c r="BA48" s="210"/>
      <c r="BB48" s="210"/>
      <c r="BC48" s="210"/>
      <c r="BD48" s="210"/>
      <c r="BE48" s="210"/>
      <c r="BF48" s="210"/>
      <c r="BG48" s="210"/>
      <c r="BH48" s="210"/>
      <c r="BI48" s="210"/>
      <c r="BJ48" s="210"/>
      <c r="BK48" s="210"/>
      <c r="BL48" s="210"/>
      <c r="BM48" s="210"/>
      <c r="BN48" s="210"/>
      <c r="BO48" s="210"/>
      <c r="BP48" s="210"/>
      <c r="BQ48" s="210"/>
      <c r="BR48" s="210"/>
      <c r="BS48" s="210"/>
      <c r="BT48" s="210"/>
      <c r="BU48" s="210"/>
      <c r="BV48" s="210"/>
      <c r="BW48" s="210"/>
      <c r="BX48" s="210"/>
      <c r="BY48" s="210"/>
      <c r="BZ48" s="210"/>
      <c r="CA48" s="210"/>
      <c r="CB48" s="210"/>
      <c r="CC48" s="210"/>
      <c r="CD48" s="210"/>
      <c r="CE48" s="210"/>
      <c r="CF48" s="210"/>
      <c r="CG48" s="210"/>
      <c r="CH48" s="210"/>
      <c r="CI48" s="210"/>
      <c r="CJ48" s="210"/>
      <c r="CK48" s="210"/>
      <c r="CL48" s="210"/>
      <c r="CM48" s="210"/>
      <c r="CN48" s="210"/>
      <c r="CO48" s="210"/>
      <c r="CP48" s="210"/>
      <c r="CQ48" s="210"/>
      <c r="CR48" s="210"/>
      <c r="CS48" s="210"/>
      <c r="CT48" s="210"/>
      <c r="CU48" s="210"/>
      <c r="CV48" s="210"/>
      <c r="CW48" s="210"/>
      <c r="CX48" s="210"/>
      <c r="CY48" s="210"/>
      <c r="CZ48" s="210"/>
      <c r="DA48" s="210"/>
      <c r="DB48" s="210"/>
      <c r="DC48" s="210"/>
      <c r="DD48" s="210"/>
      <c r="DE48" s="210"/>
      <c r="DF48" s="210"/>
      <c r="DG48" s="210"/>
      <c r="DH48" s="210"/>
      <c r="DI48" s="210"/>
      <c r="DJ48" s="210"/>
      <c r="DK48" s="210"/>
      <c r="DL48" s="210"/>
      <c r="DM48" s="210"/>
      <c r="DN48" s="210"/>
      <c r="DO48" s="210"/>
      <c r="DP48" s="210"/>
      <c r="DQ48" s="210"/>
      <c r="DR48" s="210"/>
      <c r="DS48" s="210"/>
      <c r="DT48" s="210"/>
      <c r="DU48" s="210"/>
      <c r="DV48" s="210"/>
      <c r="DW48" s="210"/>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c r="FP48" s="210"/>
      <c r="FQ48" s="210"/>
      <c r="FR48" s="210"/>
      <c r="FS48" s="210"/>
      <c r="FT48" s="210"/>
      <c r="FU48" s="210"/>
      <c r="FV48" s="210"/>
      <c r="FW48" s="210"/>
      <c r="FX48" s="210"/>
      <c r="FY48" s="210"/>
      <c r="FZ48" s="210"/>
      <c r="GA48" s="210"/>
      <c r="GB48" s="210"/>
      <c r="GC48" s="210"/>
      <c r="GD48" s="210"/>
      <c r="GE48" s="210" t="s">
        <v>850</v>
      </c>
      <c r="GF48" s="210"/>
      <c r="GG48" s="210"/>
      <c r="GH48" s="210"/>
      <c r="GI48" s="210"/>
      <c r="GJ48" s="210"/>
      <c r="GK48" s="210"/>
      <c r="GL48" s="210"/>
      <c r="GM48" s="210"/>
      <c r="GN48" s="210"/>
      <c r="GO48" s="210"/>
      <c r="GP48" s="210"/>
      <c r="GQ48" s="210"/>
      <c r="GR48" s="210"/>
      <c r="GS48" s="210"/>
      <c r="GT48" s="210"/>
      <c r="GU48" s="210"/>
      <c r="GV48" s="210"/>
      <c r="GW48" s="210"/>
      <c r="GX48" s="210"/>
      <c r="GY48" s="210"/>
      <c r="GZ48" s="210"/>
      <c r="HA48" s="210"/>
      <c r="HB48" s="210"/>
      <c r="HC48" s="210"/>
      <c r="HD48" s="210"/>
      <c r="HE48" s="210"/>
      <c r="HF48" s="210"/>
      <c r="HG48" s="210"/>
      <c r="HH48" s="210"/>
      <c r="HI48" s="210"/>
      <c r="HJ48" s="210"/>
      <c r="HK48" s="212"/>
    </row>
    <row r="50" spans="3:4" ht="15" customHeight="1">
      <c r="C50" s="396"/>
      <c r="D50" s="11" t="s">
        <v>3769</v>
      </c>
    </row>
  </sheetData>
  <phoneticPr fontId="4" type="noConversion"/>
  <hyperlinks>
    <hyperlink ref="H47" r:id="rId1" display="https://wwwgov.scot/Topics/Statistics/Browse/Crime-Justice/crime-and-justi2.ce-survey" xr:uid="{00000000-0004-0000-0900-000000000000}"/>
    <hyperlink ref="HJ47" r:id="rId2" display="https://www2.gov.scot/Resource/0053/00533870.pdf" xr:uid="{00000000-0004-0000-0900-000001000000}"/>
    <hyperlink ref="HJ17" r:id="rId3" display="https://www,bka,de/DE/AktuelleInformationen/StatistikenLagebilder/ViktimisierungssurveyDunkelfeldforschung/viktimisierungssurveyDunkelfeldforschung_node,html" xr:uid="{00000000-0004-0000-0900-000002000000}"/>
  </hyperlinks>
  <pageMargins left="0.7" right="0.7" top="0.75" bottom="0.75" header="0.3" footer="0.3"/>
  <pageSetup paperSize="9" orientation="portrait" verticalDpi="30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B050"/>
  </sheetPr>
  <dimension ref="A1:AAX53"/>
  <sheetViews>
    <sheetView zoomScale="90" zoomScaleNormal="90" workbookViewId="0">
      <pane xSplit="2" ySplit="1" topLeftCell="UA2" activePane="bottomRight" state="frozen"/>
      <selection activeCell="B1" sqref="B1"/>
      <selection pane="topRight" activeCell="C1" sqref="C1"/>
      <selection pane="bottomLeft" activeCell="B2" sqref="B2"/>
      <selection pane="bottomRight" activeCell="UF1" sqref="UF1"/>
    </sheetView>
  </sheetViews>
  <sheetFormatPr baseColWidth="10" defaultColWidth="10.453125" defaultRowHeight="15" customHeight="1"/>
  <cols>
    <col min="1" max="1" width="10.453125" style="11" customWidth="1"/>
    <col min="2" max="2" width="20.1796875" style="47" customWidth="1"/>
    <col min="3" max="8" width="10.453125" style="11" customWidth="1"/>
    <col min="9" max="9" width="10.453125" style="16" customWidth="1"/>
    <col min="10" max="22" width="10.453125" style="11" customWidth="1"/>
    <col min="23" max="23" width="10.453125" style="16" customWidth="1"/>
    <col min="24" max="29" width="10.453125" style="11" customWidth="1"/>
    <col min="30" max="30" width="10.453125" style="16" customWidth="1"/>
    <col min="31" max="36" width="10.453125" style="11" customWidth="1"/>
    <col min="37" max="37" width="10.453125" style="27" customWidth="1"/>
    <col min="38" max="43" width="10.453125" style="11" customWidth="1"/>
    <col min="44" max="44" width="10.453125" style="16" customWidth="1"/>
    <col min="45" max="50" width="10.453125" style="11" customWidth="1"/>
    <col min="51" max="51" width="10.453125" style="16" customWidth="1"/>
    <col min="52" max="57" width="10.453125" style="11" customWidth="1"/>
    <col min="58" max="58" width="10.453125" style="16" customWidth="1"/>
    <col min="59" max="64" width="10.453125" style="11" customWidth="1"/>
    <col min="65" max="65" width="10.453125" style="16" customWidth="1"/>
    <col min="66" max="70" width="10.453125" style="11" customWidth="1"/>
    <col min="71" max="71" width="10.81640625" style="11" customWidth="1"/>
    <col min="72" max="85" width="10.453125" style="11" customWidth="1"/>
    <col min="86" max="86" width="10.453125" style="16" customWidth="1"/>
    <col min="87" max="92" width="10.453125" style="11" customWidth="1"/>
    <col min="93" max="93" width="10.453125" style="16" customWidth="1"/>
    <col min="94" max="99" width="10.453125" style="11" customWidth="1"/>
    <col min="100" max="100" width="10.453125" style="16" customWidth="1"/>
    <col min="101" max="106" width="10.453125" style="11" customWidth="1"/>
    <col min="107" max="107" width="10.453125" style="16" customWidth="1"/>
    <col min="108" max="113" width="10.453125" style="11" customWidth="1"/>
    <col min="114" max="114" width="10.453125" style="16" customWidth="1"/>
    <col min="115" max="120" width="10.453125" style="11" customWidth="1"/>
    <col min="121" max="121" width="10.453125" style="16" customWidth="1"/>
    <col min="122" max="155" width="10.453125" style="11" customWidth="1"/>
    <col min="156" max="156" width="10.453125" style="16" customWidth="1"/>
    <col min="157" max="162" width="10.453125" style="11" customWidth="1"/>
    <col min="163" max="163" width="10.453125" style="16" customWidth="1"/>
    <col min="164" max="169" width="10.453125" style="11" customWidth="1"/>
    <col min="170" max="170" width="10.453125" style="16" customWidth="1"/>
    <col min="171" max="176" width="10.453125" style="11" customWidth="1"/>
    <col min="177" max="177" width="10.453125" style="16" customWidth="1"/>
    <col min="178" max="179" width="10.453125" style="18" customWidth="1"/>
    <col min="180" max="196" width="10.453125" style="11" customWidth="1"/>
    <col min="197" max="197" width="10.453125" style="16" customWidth="1"/>
    <col min="198" max="203" width="10.453125" style="11" customWidth="1"/>
    <col min="204" max="204" width="10.453125" style="16" customWidth="1"/>
    <col min="205" max="210" width="10.453125" style="11" customWidth="1"/>
    <col min="211" max="211" width="10.453125" style="16" customWidth="1"/>
    <col min="212" max="217" width="10.453125" style="11" customWidth="1"/>
    <col min="218" max="218" width="10.453125" style="16" customWidth="1"/>
    <col min="219" max="224" width="10.453125" style="11" customWidth="1"/>
    <col min="225" max="225" width="10.453125" style="16" customWidth="1"/>
    <col min="226" max="231" width="10.453125" style="11" customWidth="1"/>
    <col min="232" max="232" width="10.453125" style="16" customWidth="1"/>
    <col min="233" max="238" width="10.453125" style="11" customWidth="1"/>
    <col min="239" max="239" width="10.453125" style="16" customWidth="1"/>
    <col min="240" max="245" width="10.453125" style="11" customWidth="1"/>
    <col min="246" max="246" width="10.453125" style="16" customWidth="1"/>
    <col min="247" max="252" width="10.453125" style="11" customWidth="1"/>
    <col min="253" max="253" width="10.453125" style="16" customWidth="1"/>
    <col min="254" max="259" width="10.453125" style="11" customWidth="1"/>
    <col min="260" max="260" width="10.453125" style="16" customWidth="1"/>
    <col min="261" max="266" width="10.453125" style="11" customWidth="1"/>
    <col min="267" max="267" width="10.453125" style="16" customWidth="1"/>
    <col min="268" max="273" width="10.453125" style="11" customWidth="1"/>
    <col min="274" max="274" width="10.453125" style="16" customWidth="1"/>
    <col min="275" max="280" width="10.453125" style="11" customWidth="1"/>
    <col min="281" max="281" width="10.453125" style="16" customWidth="1"/>
    <col min="282" max="287" width="10.453125" style="11" customWidth="1"/>
    <col min="288" max="288" width="10.453125" style="16" customWidth="1"/>
    <col min="289" max="294" width="10.453125" style="11" customWidth="1"/>
    <col min="295" max="295" width="10.453125" style="16" customWidth="1"/>
    <col min="296" max="301" width="10.453125" style="11" customWidth="1"/>
    <col min="302" max="302" width="10.453125" style="16" customWidth="1"/>
    <col min="303" max="308" width="10.453125" style="11" customWidth="1"/>
    <col min="309" max="309" width="10.453125" style="16" customWidth="1"/>
    <col min="310" max="315" width="10.453125" style="11" customWidth="1"/>
    <col min="316" max="316" width="10.453125" style="16" customWidth="1"/>
    <col min="317" max="322" width="10.453125" style="11" customWidth="1"/>
    <col min="323" max="323" width="10.453125" style="16" customWidth="1"/>
    <col min="324" max="329" width="10.453125" style="11" customWidth="1"/>
    <col min="330" max="330" width="10.453125" style="16" customWidth="1"/>
    <col min="331" max="336" width="10.453125" style="11" customWidth="1"/>
    <col min="337" max="337" width="10.453125" style="16" customWidth="1"/>
    <col min="338" max="343" width="10.453125" style="11" customWidth="1"/>
    <col min="344" max="344" width="10.453125" style="16" customWidth="1"/>
    <col min="345" max="350" width="10.453125" style="11" customWidth="1"/>
    <col min="351" max="351" width="10.453125" style="16" customWidth="1"/>
    <col min="352" max="364" width="10.453125" style="11" customWidth="1"/>
    <col min="365" max="365" width="10.453125" style="16" customWidth="1"/>
    <col min="366" max="385" width="10.453125" style="11" customWidth="1"/>
    <col min="386" max="386" width="10.453125" style="16" customWidth="1"/>
    <col min="387" max="391" width="10.453125" style="11" customWidth="1"/>
    <col min="392" max="392" width="10.453125" style="16" customWidth="1"/>
    <col min="393" max="397" width="10.453125" style="11" customWidth="1"/>
    <col min="398" max="398" width="10.453125" style="16" customWidth="1"/>
    <col min="399" max="403" width="10.453125" style="11" customWidth="1"/>
    <col min="404" max="404" width="10.453125" style="16" customWidth="1"/>
    <col min="405" max="409" width="10.453125" style="11" customWidth="1"/>
    <col min="410" max="410" width="10.453125" style="16" customWidth="1"/>
    <col min="411" max="415" width="10.453125" style="11" customWidth="1"/>
    <col min="416" max="416" width="10.453125" style="16" customWidth="1"/>
    <col min="417" max="427" width="10.453125" style="11" customWidth="1"/>
    <col min="428" max="428" width="10.453125" style="16" customWidth="1"/>
    <col min="429" max="433" width="10.453125" style="11" customWidth="1"/>
    <col min="434" max="434" width="10.453125" style="16" customWidth="1"/>
    <col min="435" max="439" width="10.453125" style="11" customWidth="1"/>
    <col min="440" max="440" width="10.453125" style="16" customWidth="1"/>
    <col min="441" max="445" width="10.453125" style="11" customWidth="1"/>
    <col min="446" max="446" width="10.453125" style="16" customWidth="1"/>
    <col min="447" max="451" width="10.453125" style="11" customWidth="1"/>
    <col min="452" max="452" width="10.453125" style="16" customWidth="1"/>
    <col min="453" max="457" width="10.453125" style="11" customWidth="1"/>
    <col min="458" max="458" width="10.453125" style="16" customWidth="1"/>
    <col min="459" max="469" width="10.453125" style="11" customWidth="1"/>
    <col min="470" max="470" width="10.453125" style="16" customWidth="1"/>
    <col min="471" max="475" width="10.453125" style="11" customWidth="1"/>
    <col min="476" max="476" width="10.453125" style="16" customWidth="1"/>
    <col min="477" max="487" width="10.453125" style="11" customWidth="1"/>
    <col min="488" max="488" width="10.453125" style="16" customWidth="1"/>
    <col min="489" max="493" width="10.453125" style="11" customWidth="1"/>
    <col min="494" max="494" width="10.453125" style="16" customWidth="1"/>
    <col min="495" max="499" width="10.453125" style="11"/>
    <col min="500" max="500" width="10.453125" style="16"/>
    <col min="501" max="502" width="10.453125" style="18"/>
    <col min="503" max="543" width="10.453125" style="11"/>
    <col min="544" max="544" width="10.453125" style="16"/>
    <col min="545" max="550" width="10.453125" style="11"/>
    <col min="551" max="551" width="10.453125" style="16"/>
    <col min="552" max="553" width="10.453125" style="11"/>
    <col min="554" max="554" width="10.453125" style="16"/>
    <col min="555" max="555" width="10.453125" style="11" customWidth="1"/>
    <col min="556" max="560" width="10.453125" style="11"/>
    <col min="561" max="561" width="10.453125" style="16"/>
    <col min="562" max="562" width="10.453125" style="11"/>
    <col min="563" max="563" width="10.453125" style="16"/>
    <col min="564" max="565" width="10.453125" style="18"/>
    <col min="566" max="566" width="10.453125" style="16"/>
    <col min="567" max="568" width="10.453125" style="11"/>
    <col min="569" max="569" width="10.453125" style="16"/>
    <col min="570" max="572" width="10.453125" style="11"/>
    <col min="573" max="573" width="10.453125" style="16"/>
    <col min="574" max="575" width="10.453125" style="18"/>
    <col min="576" max="16384" width="10.453125" style="11"/>
  </cols>
  <sheetData>
    <row r="1" spans="1:726" s="10" customFormat="1" ht="15" customHeight="1">
      <c r="A1" s="10" t="s">
        <v>0</v>
      </c>
      <c r="B1" s="86" t="s">
        <v>1</v>
      </c>
      <c r="C1" s="62" t="s">
        <v>2</v>
      </c>
      <c r="D1" s="62" t="s">
        <v>400</v>
      </c>
      <c r="E1" s="62" t="s">
        <v>354</v>
      </c>
      <c r="F1" s="62" t="s">
        <v>308</v>
      </c>
      <c r="G1" s="62" t="s">
        <v>151</v>
      </c>
      <c r="H1" s="62" t="s">
        <v>119</v>
      </c>
      <c r="I1" s="63"/>
      <c r="J1" s="62" t="s">
        <v>3</v>
      </c>
      <c r="K1" s="62" t="s">
        <v>401</v>
      </c>
      <c r="L1" s="62" t="s">
        <v>355</v>
      </c>
      <c r="M1" s="62" t="s">
        <v>309</v>
      </c>
      <c r="N1" s="62" t="s">
        <v>152</v>
      </c>
      <c r="O1" s="62" t="s">
        <v>469</v>
      </c>
      <c r="P1" s="62"/>
      <c r="Q1" s="62" t="s">
        <v>4</v>
      </c>
      <c r="R1" s="62" t="s">
        <v>402</v>
      </c>
      <c r="S1" s="62" t="s">
        <v>356</v>
      </c>
      <c r="T1" s="62" t="s">
        <v>310</v>
      </c>
      <c r="U1" s="62" t="s">
        <v>153</v>
      </c>
      <c r="V1" s="62" t="s">
        <v>120</v>
      </c>
      <c r="W1" s="62"/>
      <c r="X1" s="62" t="s">
        <v>3182</v>
      </c>
      <c r="Y1" s="62" t="s">
        <v>403</v>
      </c>
      <c r="Z1" s="62" t="s">
        <v>357</v>
      </c>
      <c r="AA1" s="62" t="s">
        <v>311</v>
      </c>
      <c r="AB1" s="62" t="s">
        <v>154</v>
      </c>
      <c r="AC1" s="62" t="s">
        <v>121</v>
      </c>
      <c r="AD1" s="62"/>
      <c r="AE1" s="62" t="s">
        <v>5</v>
      </c>
      <c r="AF1" s="62" t="s">
        <v>404</v>
      </c>
      <c r="AG1" s="62" t="s">
        <v>358</v>
      </c>
      <c r="AH1" s="62" t="s">
        <v>312</v>
      </c>
      <c r="AI1" s="62" t="s">
        <v>155</v>
      </c>
      <c r="AJ1" s="62" t="s">
        <v>122</v>
      </c>
      <c r="AK1" s="64"/>
      <c r="AL1" s="62" t="s">
        <v>6</v>
      </c>
      <c r="AM1" s="62" t="s">
        <v>405</v>
      </c>
      <c r="AN1" s="62" t="s">
        <v>359</v>
      </c>
      <c r="AO1" s="62" t="s">
        <v>313</v>
      </c>
      <c r="AP1" s="62" t="s">
        <v>156</v>
      </c>
      <c r="AQ1" s="62" t="s">
        <v>123</v>
      </c>
      <c r="AR1" s="63"/>
      <c r="AS1" s="62" t="s">
        <v>7</v>
      </c>
      <c r="AT1" s="62" t="s">
        <v>406</v>
      </c>
      <c r="AU1" s="62" t="s">
        <v>360</v>
      </c>
      <c r="AV1" s="62" t="s">
        <v>314</v>
      </c>
      <c r="AW1" s="62" t="s">
        <v>157</v>
      </c>
      <c r="AX1" s="62" t="s">
        <v>124</v>
      </c>
      <c r="AY1" s="63"/>
      <c r="AZ1" s="62" t="s">
        <v>8</v>
      </c>
      <c r="BA1" s="62" t="s">
        <v>407</v>
      </c>
      <c r="BB1" s="62" t="s">
        <v>361</v>
      </c>
      <c r="BC1" s="62" t="s">
        <v>315</v>
      </c>
      <c r="BD1" s="62" t="s">
        <v>158</v>
      </c>
      <c r="BE1" s="62" t="s">
        <v>125</v>
      </c>
      <c r="BF1" s="63"/>
      <c r="BG1" s="62" t="s">
        <v>9</v>
      </c>
      <c r="BH1" s="62" t="s">
        <v>408</v>
      </c>
      <c r="BI1" s="62" t="s">
        <v>362</v>
      </c>
      <c r="BJ1" s="62" t="s">
        <v>316</v>
      </c>
      <c r="BK1" s="62" t="s">
        <v>159</v>
      </c>
      <c r="BL1" s="62" t="s">
        <v>126</v>
      </c>
      <c r="BM1" s="63"/>
      <c r="BN1" s="62" t="s">
        <v>10</v>
      </c>
      <c r="BO1" s="62" t="s">
        <v>409</v>
      </c>
      <c r="BP1" s="62" t="s">
        <v>363</v>
      </c>
      <c r="BQ1" s="62" t="s">
        <v>317</v>
      </c>
      <c r="BR1" s="62" t="s">
        <v>160</v>
      </c>
      <c r="BS1" s="62" t="s">
        <v>127</v>
      </c>
      <c r="BT1" s="65"/>
      <c r="BU1" s="62" t="s">
        <v>11</v>
      </c>
      <c r="BV1" s="62" t="s">
        <v>410</v>
      </c>
      <c r="BW1" s="62" t="s">
        <v>364</v>
      </c>
      <c r="BX1" s="62" t="s">
        <v>318</v>
      </c>
      <c r="BY1" s="62" t="s">
        <v>161</v>
      </c>
      <c r="BZ1" s="62" t="s">
        <v>128</v>
      </c>
      <c r="CA1" s="62"/>
      <c r="CB1" s="62" t="s">
        <v>12</v>
      </c>
      <c r="CC1" s="62" t="s">
        <v>411</v>
      </c>
      <c r="CD1" s="62" t="s">
        <v>365</v>
      </c>
      <c r="CE1" s="62" t="s">
        <v>319</v>
      </c>
      <c r="CF1" s="62" t="s">
        <v>162</v>
      </c>
      <c r="CG1" s="62" t="s">
        <v>129</v>
      </c>
      <c r="CH1" s="63"/>
      <c r="CI1" s="62" t="s">
        <v>13</v>
      </c>
      <c r="CJ1" s="62" t="s">
        <v>412</v>
      </c>
      <c r="CK1" s="62" t="s">
        <v>366</v>
      </c>
      <c r="CL1" s="62" t="s">
        <v>320</v>
      </c>
      <c r="CM1" s="62" t="s">
        <v>163</v>
      </c>
      <c r="CN1" s="62" t="s">
        <v>130</v>
      </c>
      <c r="CO1" s="63"/>
      <c r="CP1" s="62" t="s">
        <v>14</v>
      </c>
      <c r="CQ1" s="62" t="s">
        <v>413</v>
      </c>
      <c r="CR1" s="62" t="s">
        <v>367</v>
      </c>
      <c r="CS1" s="62" t="s">
        <v>321</v>
      </c>
      <c r="CT1" s="62" t="s">
        <v>164</v>
      </c>
      <c r="CU1" s="62" t="s">
        <v>131</v>
      </c>
      <c r="CV1" s="63"/>
      <c r="CW1" s="62" t="s">
        <v>472</v>
      </c>
      <c r="CX1" s="62" t="s">
        <v>473</v>
      </c>
      <c r="CY1" s="62" t="s">
        <v>474</v>
      </c>
      <c r="CZ1" s="62" t="s">
        <v>475</v>
      </c>
      <c r="DA1" s="62" t="s">
        <v>476</v>
      </c>
      <c r="DB1" s="62" t="s">
        <v>477</v>
      </c>
      <c r="DC1" s="63"/>
      <c r="DD1" s="62" t="s">
        <v>15</v>
      </c>
      <c r="DE1" s="62" t="s">
        <v>414</v>
      </c>
      <c r="DF1" s="62" t="s">
        <v>368</v>
      </c>
      <c r="DG1" s="62" t="s">
        <v>322</v>
      </c>
      <c r="DH1" s="62" t="s">
        <v>165</v>
      </c>
      <c r="DI1" s="62" t="s">
        <v>132</v>
      </c>
      <c r="DJ1" s="63"/>
      <c r="DK1" s="62" t="s">
        <v>16</v>
      </c>
      <c r="DL1" s="62" t="s">
        <v>415</v>
      </c>
      <c r="DM1" s="62" t="s">
        <v>369</v>
      </c>
      <c r="DN1" s="62" t="s">
        <v>323</v>
      </c>
      <c r="DO1" s="62" t="s">
        <v>166</v>
      </c>
      <c r="DP1" s="62" t="s">
        <v>133</v>
      </c>
      <c r="DQ1" s="63"/>
      <c r="DR1" s="62" t="s">
        <v>17</v>
      </c>
      <c r="DS1" s="62" t="s">
        <v>416</v>
      </c>
      <c r="DT1" s="62" t="s">
        <v>370</v>
      </c>
      <c r="DU1" s="62" t="s">
        <v>324</v>
      </c>
      <c r="DV1" s="62" t="s">
        <v>167</v>
      </c>
      <c r="DW1" s="62" t="s">
        <v>134</v>
      </c>
      <c r="DX1" s="62"/>
      <c r="DY1" s="62" t="s">
        <v>18</v>
      </c>
      <c r="DZ1" s="62" t="s">
        <v>417</v>
      </c>
      <c r="EA1" s="62" t="s">
        <v>371</v>
      </c>
      <c r="EB1" s="62" t="s">
        <v>325</v>
      </c>
      <c r="EC1" s="62" t="s">
        <v>168</v>
      </c>
      <c r="ED1" s="62" t="s">
        <v>135</v>
      </c>
      <c r="EE1" s="62"/>
      <c r="EF1" s="62" t="s">
        <v>478</v>
      </c>
      <c r="EG1" s="62" t="s">
        <v>479</v>
      </c>
      <c r="EH1" s="62" t="s">
        <v>480</v>
      </c>
      <c r="EI1" s="62" t="s">
        <v>481</v>
      </c>
      <c r="EJ1" s="62" t="s">
        <v>482</v>
      </c>
      <c r="EK1" s="62" t="s">
        <v>483</v>
      </c>
      <c r="EL1" s="62"/>
      <c r="EM1" s="62" t="s">
        <v>484</v>
      </c>
      <c r="EN1" s="62" t="s">
        <v>485</v>
      </c>
      <c r="EO1" s="62" t="s">
        <v>486</v>
      </c>
      <c r="EP1" s="62" t="s">
        <v>487</v>
      </c>
      <c r="EQ1" s="62" t="s">
        <v>488</v>
      </c>
      <c r="ER1" s="62" t="s">
        <v>489</v>
      </c>
      <c r="ES1" s="62"/>
      <c r="ET1" s="62" t="s">
        <v>19</v>
      </c>
      <c r="EU1" s="62" t="s">
        <v>418</v>
      </c>
      <c r="EV1" s="62" t="s">
        <v>372</v>
      </c>
      <c r="EW1" s="62" t="s">
        <v>326</v>
      </c>
      <c r="EX1" s="62" t="s">
        <v>169</v>
      </c>
      <c r="EY1" s="62" t="s">
        <v>136</v>
      </c>
      <c r="EZ1" s="63"/>
      <c r="FA1" s="62" t="s">
        <v>20</v>
      </c>
      <c r="FB1" s="62" t="s">
        <v>419</v>
      </c>
      <c r="FC1" s="62" t="s">
        <v>373</v>
      </c>
      <c r="FD1" s="62" t="s">
        <v>327</v>
      </c>
      <c r="FE1" s="62" t="s">
        <v>170</v>
      </c>
      <c r="FF1" s="62" t="s">
        <v>137</v>
      </c>
      <c r="FG1" s="63"/>
      <c r="FH1" s="62" t="s">
        <v>21</v>
      </c>
      <c r="FI1" s="62" t="s">
        <v>420</v>
      </c>
      <c r="FJ1" s="62" t="s">
        <v>374</v>
      </c>
      <c r="FK1" s="62" t="s">
        <v>328</v>
      </c>
      <c r="FL1" s="62" t="s">
        <v>171</v>
      </c>
      <c r="FM1" s="62" t="s">
        <v>138</v>
      </c>
      <c r="FN1" s="63"/>
      <c r="FO1" s="62" t="s">
        <v>22</v>
      </c>
      <c r="FP1" s="62" t="s">
        <v>421</v>
      </c>
      <c r="FQ1" s="62" t="s">
        <v>375</v>
      </c>
      <c r="FR1" s="62" t="s">
        <v>329</v>
      </c>
      <c r="FS1" s="62" t="s">
        <v>172</v>
      </c>
      <c r="FT1" s="62" t="s">
        <v>1027</v>
      </c>
      <c r="FU1" s="63"/>
      <c r="FV1" s="66" t="s">
        <v>139</v>
      </c>
      <c r="FW1" s="66" t="s">
        <v>140</v>
      </c>
      <c r="FX1" s="62"/>
      <c r="FY1" s="62" t="s">
        <v>141</v>
      </c>
      <c r="FZ1" s="62" t="s">
        <v>142</v>
      </c>
      <c r="GA1" s="62" t="s">
        <v>143</v>
      </c>
      <c r="GB1" s="62" t="s">
        <v>144</v>
      </c>
      <c r="GC1" s="62" t="s">
        <v>145</v>
      </c>
      <c r="GD1" s="62" t="s">
        <v>146</v>
      </c>
      <c r="GE1" s="62" t="s">
        <v>147</v>
      </c>
      <c r="GF1" s="62" t="s">
        <v>148</v>
      </c>
      <c r="GG1" s="62" t="s">
        <v>149</v>
      </c>
      <c r="GH1" s="62" t="s">
        <v>150</v>
      </c>
      <c r="GI1" s="62" t="s">
        <v>1028</v>
      </c>
      <c r="GJ1" s="62" t="s">
        <v>422</v>
      </c>
      <c r="GK1" s="62" t="s">
        <v>376</v>
      </c>
      <c r="GL1" s="62" t="s">
        <v>330</v>
      </c>
      <c r="GM1" s="62" t="s">
        <v>173</v>
      </c>
      <c r="GN1" s="62" t="s">
        <v>93</v>
      </c>
      <c r="GO1" s="63"/>
      <c r="GP1" s="62" t="s">
        <v>1029</v>
      </c>
      <c r="GQ1" s="62" t="s">
        <v>423</v>
      </c>
      <c r="GR1" s="62" t="s">
        <v>377</v>
      </c>
      <c r="GS1" s="62" t="s">
        <v>331</v>
      </c>
      <c r="GT1" s="62" t="s">
        <v>174</v>
      </c>
      <c r="GU1" s="62" t="s">
        <v>470</v>
      </c>
      <c r="GV1" s="63"/>
      <c r="GW1" s="62" t="s">
        <v>1030</v>
      </c>
      <c r="GX1" s="62" t="s">
        <v>424</v>
      </c>
      <c r="GY1" s="62" t="s">
        <v>378</v>
      </c>
      <c r="GZ1" s="62" t="s">
        <v>332</v>
      </c>
      <c r="HA1" s="62" t="s">
        <v>175</v>
      </c>
      <c r="HB1" s="62" t="s">
        <v>94</v>
      </c>
      <c r="HC1" s="63"/>
      <c r="HD1" s="62" t="s">
        <v>2074</v>
      </c>
      <c r="HE1" s="62" t="s">
        <v>425</v>
      </c>
      <c r="HF1" s="62" t="s">
        <v>379</v>
      </c>
      <c r="HG1" s="62" t="s">
        <v>333</v>
      </c>
      <c r="HH1" s="62" t="s">
        <v>176</v>
      </c>
      <c r="HI1" s="62" t="s">
        <v>95</v>
      </c>
      <c r="HJ1" s="63"/>
      <c r="HK1" s="62" t="s">
        <v>2075</v>
      </c>
      <c r="HL1" s="62" t="s">
        <v>426</v>
      </c>
      <c r="HM1" s="62" t="s">
        <v>380</v>
      </c>
      <c r="HN1" s="62" t="s">
        <v>334</v>
      </c>
      <c r="HO1" s="62" t="s">
        <v>177</v>
      </c>
      <c r="HP1" s="62" t="s">
        <v>96</v>
      </c>
      <c r="HQ1" s="63"/>
      <c r="HR1" s="62" t="s">
        <v>2076</v>
      </c>
      <c r="HS1" s="62" t="s">
        <v>427</v>
      </c>
      <c r="HT1" s="62" t="s">
        <v>381</v>
      </c>
      <c r="HU1" s="62" t="s">
        <v>335</v>
      </c>
      <c r="HV1" s="62" t="s">
        <v>178</v>
      </c>
      <c r="HW1" s="62" t="s">
        <v>97</v>
      </c>
      <c r="HX1" s="63"/>
      <c r="HY1" s="62" t="s">
        <v>2077</v>
      </c>
      <c r="HZ1" s="62" t="s">
        <v>428</v>
      </c>
      <c r="IA1" s="62" t="s">
        <v>382</v>
      </c>
      <c r="IB1" s="62" t="s">
        <v>336</v>
      </c>
      <c r="IC1" s="62" t="s">
        <v>179</v>
      </c>
      <c r="ID1" s="62" t="s">
        <v>98</v>
      </c>
      <c r="IE1" s="63"/>
      <c r="IF1" s="62" t="s">
        <v>2078</v>
      </c>
      <c r="IG1" s="62" t="s">
        <v>429</v>
      </c>
      <c r="IH1" s="62" t="s">
        <v>383</v>
      </c>
      <c r="II1" s="62" t="s">
        <v>337</v>
      </c>
      <c r="IJ1" s="62" t="s">
        <v>180</v>
      </c>
      <c r="IK1" s="62" t="s">
        <v>99</v>
      </c>
      <c r="IL1" s="63"/>
      <c r="IM1" s="62" t="s">
        <v>2079</v>
      </c>
      <c r="IN1" s="62" t="s">
        <v>430</v>
      </c>
      <c r="IO1" s="62" t="s">
        <v>384</v>
      </c>
      <c r="IP1" s="62" t="s">
        <v>338</v>
      </c>
      <c r="IQ1" s="62" t="s">
        <v>181</v>
      </c>
      <c r="IR1" s="62" t="s">
        <v>100</v>
      </c>
      <c r="IS1" s="63"/>
      <c r="IT1" s="62" t="s">
        <v>2080</v>
      </c>
      <c r="IU1" s="62" t="s">
        <v>431</v>
      </c>
      <c r="IV1" s="62" t="s">
        <v>385</v>
      </c>
      <c r="IW1" s="62" t="s">
        <v>339</v>
      </c>
      <c r="IX1" s="62" t="s">
        <v>182</v>
      </c>
      <c r="IY1" s="62" t="s">
        <v>101</v>
      </c>
      <c r="IZ1" s="63"/>
      <c r="JA1" s="62" t="s">
        <v>3185</v>
      </c>
      <c r="JB1" s="62" t="s">
        <v>432</v>
      </c>
      <c r="JC1" s="62" t="s">
        <v>386</v>
      </c>
      <c r="JD1" s="62" t="s">
        <v>340</v>
      </c>
      <c r="JE1" s="62" t="s">
        <v>183</v>
      </c>
      <c r="JF1" s="62" t="s">
        <v>102</v>
      </c>
      <c r="JG1" s="63"/>
      <c r="JH1" s="62" t="s">
        <v>3235</v>
      </c>
      <c r="JI1" s="62" t="s">
        <v>433</v>
      </c>
      <c r="JJ1" s="62" t="s">
        <v>387</v>
      </c>
      <c r="JK1" s="62" t="s">
        <v>341</v>
      </c>
      <c r="JL1" s="62" t="s">
        <v>184</v>
      </c>
      <c r="JM1" s="62" t="s">
        <v>103</v>
      </c>
      <c r="JN1" s="63"/>
      <c r="JO1" s="62" t="s">
        <v>3186</v>
      </c>
      <c r="JP1" s="62" t="s">
        <v>434</v>
      </c>
      <c r="JQ1" s="62" t="s">
        <v>388</v>
      </c>
      <c r="JR1" s="62" t="s">
        <v>342</v>
      </c>
      <c r="JS1" s="62" t="s">
        <v>185</v>
      </c>
      <c r="JT1" s="62" t="s">
        <v>104</v>
      </c>
      <c r="JU1" s="63"/>
      <c r="JV1" s="62" t="s">
        <v>2081</v>
      </c>
      <c r="JW1" s="62" t="s">
        <v>435</v>
      </c>
      <c r="JX1" s="62" t="s">
        <v>389</v>
      </c>
      <c r="JY1" s="62" t="s">
        <v>343</v>
      </c>
      <c r="JZ1" s="62" t="s">
        <v>186</v>
      </c>
      <c r="KA1" s="62" t="s">
        <v>105</v>
      </c>
      <c r="KB1" s="63"/>
      <c r="KC1" s="67" t="s">
        <v>1031</v>
      </c>
      <c r="KD1" s="67" t="s">
        <v>1032</v>
      </c>
      <c r="KE1" s="67" t="s">
        <v>1033</v>
      </c>
      <c r="KF1" s="67" t="s">
        <v>1034</v>
      </c>
      <c r="KG1" s="67" t="s">
        <v>1035</v>
      </c>
      <c r="KH1" s="67" t="s">
        <v>1036</v>
      </c>
      <c r="KI1" s="68"/>
      <c r="KJ1" s="62" t="s">
        <v>2082</v>
      </c>
      <c r="KK1" s="62" t="s">
        <v>436</v>
      </c>
      <c r="KL1" s="62" t="s">
        <v>390</v>
      </c>
      <c r="KM1" s="62" t="s">
        <v>344</v>
      </c>
      <c r="KN1" s="62" t="s">
        <v>187</v>
      </c>
      <c r="KO1" s="62" t="s">
        <v>106</v>
      </c>
      <c r="KP1" s="63"/>
      <c r="KQ1" s="62" t="s">
        <v>2083</v>
      </c>
      <c r="KR1" s="62" t="s">
        <v>437</v>
      </c>
      <c r="KS1" s="62" t="s">
        <v>391</v>
      </c>
      <c r="KT1" s="62" t="s">
        <v>345</v>
      </c>
      <c r="KU1" s="62" t="s">
        <v>188</v>
      </c>
      <c r="KV1" s="62" t="s">
        <v>107</v>
      </c>
      <c r="KW1" s="63"/>
      <c r="KX1" s="62" t="s">
        <v>2084</v>
      </c>
      <c r="KY1" s="62" t="s">
        <v>438</v>
      </c>
      <c r="KZ1" s="62" t="s">
        <v>392</v>
      </c>
      <c r="LA1" s="62" t="s">
        <v>346</v>
      </c>
      <c r="LB1" s="62" t="s">
        <v>189</v>
      </c>
      <c r="LC1" s="62" t="s">
        <v>108</v>
      </c>
      <c r="LD1" s="63"/>
      <c r="LE1" s="62" t="s">
        <v>2085</v>
      </c>
      <c r="LF1" s="62" t="s">
        <v>439</v>
      </c>
      <c r="LG1" s="62" t="s">
        <v>393</v>
      </c>
      <c r="LH1" s="62" t="s">
        <v>347</v>
      </c>
      <c r="LI1" s="62" t="s">
        <v>190</v>
      </c>
      <c r="LJ1" s="62" t="s">
        <v>109</v>
      </c>
      <c r="LK1" s="63"/>
      <c r="LL1" s="67" t="s">
        <v>2086</v>
      </c>
      <c r="LM1" s="67" t="s">
        <v>2088</v>
      </c>
      <c r="LN1" s="67" t="s">
        <v>2087</v>
      </c>
      <c r="LO1" s="67" t="s">
        <v>2089</v>
      </c>
      <c r="LP1" s="67" t="s">
        <v>2090</v>
      </c>
      <c r="LQ1" s="67" t="s">
        <v>2091</v>
      </c>
      <c r="LR1" s="68"/>
      <c r="LS1" s="67" t="s">
        <v>2092</v>
      </c>
      <c r="LT1" s="67" t="s">
        <v>2093</v>
      </c>
      <c r="LU1" s="67" t="s">
        <v>2094</v>
      </c>
      <c r="LV1" s="67" t="s">
        <v>2095</v>
      </c>
      <c r="LW1" s="67" t="s">
        <v>2096</v>
      </c>
      <c r="LX1" s="67" t="s">
        <v>2097</v>
      </c>
      <c r="LY1" s="68"/>
      <c r="LZ1" s="62" t="s">
        <v>2098</v>
      </c>
      <c r="MA1" s="62" t="s">
        <v>440</v>
      </c>
      <c r="MB1" s="62" t="s">
        <v>394</v>
      </c>
      <c r="MC1" s="62" t="s">
        <v>348</v>
      </c>
      <c r="MD1" s="62" t="s">
        <v>191</v>
      </c>
      <c r="ME1" s="62" t="s">
        <v>110</v>
      </c>
      <c r="MF1" s="63"/>
      <c r="MG1" s="62" t="s">
        <v>2099</v>
      </c>
      <c r="MH1" s="62" t="s">
        <v>441</v>
      </c>
      <c r="MI1" s="62" t="s">
        <v>395</v>
      </c>
      <c r="MJ1" s="62" t="s">
        <v>349</v>
      </c>
      <c r="MK1" s="62" t="s">
        <v>192</v>
      </c>
      <c r="ML1" s="62" t="s">
        <v>111</v>
      </c>
      <c r="MM1" s="63"/>
      <c r="MN1" s="62" t="s">
        <v>2100</v>
      </c>
      <c r="MO1" s="62" t="s">
        <v>442</v>
      </c>
      <c r="MP1" s="62" t="s">
        <v>396</v>
      </c>
      <c r="MQ1" s="62" t="s">
        <v>350</v>
      </c>
      <c r="MR1" s="62" t="s">
        <v>193</v>
      </c>
      <c r="MS1" s="62" t="s">
        <v>112</v>
      </c>
      <c r="MT1" s="62"/>
      <c r="MU1" s="62" t="s">
        <v>2101</v>
      </c>
      <c r="MV1" s="62" t="s">
        <v>443</v>
      </c>
      <c r="MW1" s="62" t="s">
        <v>397</v>
      </c>
      <c r="MX1" s="62" t="s">
        <v>351</v>
      </c>
      <c r="MY1" s="62" t="s">
        <v>194</v>
      </c>
      <c r="MZ1" s="62" t="s">
        <v>471</v>
      </c>
      <c r="NA1" s="63"/>
      <c r="NB1" s="62" t="s">
        <v>113</v>
      </c>
      <c r="NC1" s="62" t="s">
        <v>114</v>
      </c>
      <c r="ND1" s="62" t="s">
        <v>195</v>
      </c>
      <c r="NE1" s="62" t="s">
        <v>196</v>
      </c>
      <c r="NF1" s="62" t="s">
        <v>197</v>
      </c>
      <c r="NG1" s="62" t="s">
        <v>198</v>
      </c>
      <c r="NH1" s="62" t="s">
        <v>199</v>
      </c>
      <c r="NI1" s="62" t="s">
        <v>200</v>
      </c>
      <c r="NJ1" s="65"/>
      <c r="NK1" s="62" t="s">
        <v>201</v>
      </c>
      <c r="NL1" s="62" t="s">
        <v>202</v>
      </c>
      <c r="NM1" s="62" t="s">
        <v>203</v>
      </c>
      <c r="NN1" s="62" t="s">
        <v>204</v>
      </c>
      <c r="NO1" s="62" t="s">
        <v>205</v>
      </c>
      <c r="NP1" s="65"/>
      <c r="NQ1" s="62" t="s">
        <v>206</v>
      </c>
      <c r="NR1" s="62" t="s">
        <v>207</v>
      </c>
      <c r="NS1" s="62" t="s">
        <v>208</v>
      </c>
      <c r="NT1" s="62" t="s">
        <v>209</v>
      </c>
      <c r="NU1" s="62" t="s">
        <v>210</v>
      </c>
      <c r="NV1" s="63"/>
      <c r="NW1" s="62" t="s">
        <v>211</v>
      </c>
      <c r="NX1" s="62" t="s">
        <v>212</v>
      </c>
      <c r="NY1" s="62" t="s">
        <v>213</v>
      </c>
      <c r="NZ1" s="62" t="s">
        <v>214</v>
      </c>
      <c r="OA1" s="62" t="s">
        <v>215</v>
      </c>
      <c r="OB1" s="63"/>
      <c r="OC1" s="62" t="s">
        <v>216</v>
      </c>
      <c r="OD1" s="62" t="s">
        <v>217</v>
      </c>
      <c r="OE1" s="62" t="s">
        <v>218</v>
      </c>
      <c r="OF1" s="62" t="s">
        <v>219</v>
      </c>
      <c r="OG1" s="62" t="s">
        <v>220</v>
      </c>
      <c r="OH1" s="63"/>
      <c r="OI1" s="62" t="s">
        <v>221</v>
      </c>
      <c r="OJ1" s="62" t="s">
        <v>222</v>
      </c>
      <c r="OK1" s="62" t="s">
        <v>223</v>
      </c>
      <c r="OL1" s="62" t="s">
        <v>224</v>
      </c>
      <c r="OM1" s="62" t="s">
        <v>225</v>
      </c>
      <c r="ON1" s="63"/>
      <c r="OO1" s="62" t="s">
        <v>226</v>
      </c>
      <c r="OP1" s="62" t="s">
        <v>227</v>
      </c>
      <c r="OQ1" s="62" t="s">
        <v>228</v>
      </c>
      <c r="OR1" s="62" t="s">
        <v>229</v>
      </c>
      <c r="OS1" s="62" t="s">
        <v>230</v>
      </c>
      <c r="OT1" s="63"/>
      <c r="OU1" s="62" t="s">
        <v>231</v>
      </c>
      <c r="OV1" s="62" t="s">
        <v>232</v>
      </c>
      <c r="OW1" s="62" t="s">
        <v>233</v>
      </c>
      <c r="OX1" s="62" t="s">
        <v>234</v>
      </c>
      <c r="OY1" s="62" t="s">
        <v>235</v>
      </c>
      <c r="OZ1" s="63"/>
      <c r="PA1" s="62" t="s">
        <v>236</v>
      </c>
      <c r="PB1" s="62" t="s">
        <v>237</v>
      </c>
      <c r="PC1" s="62" t="s">
        <v>238</v>
      </c>
      <c r="PD1" s="62" t="s">
        <v>239</v>
      </c>
      <c r="PE1" s="62" t="s">
        <v>240</v>
      </c>
      <c r="PF1" s="62"/>
      <c r="PG1" s="62" t="s">
        <v>241</v>
      </c>
      <c r="PH1" s="62" t="s">
        <v>242</v>
      </c>
      <c r="PI1" s="62" t="s">
        <v>243</v>
      </c>
      <c r="PJ1" s="62" t="s">
        <v>244</v>
      </c>
      <c r="PK1" s="62" t="s">
        <v>245</v>
      </c>
      <c r="PL1" s="63"/>
      <c r="PM1" s="62" t="s">
        <v>246</v>
      </c>
      <c r="PN1" s="62" t="s">
        <v>247</v>
      </c>
      <c r="PO1" s="62" t="s">
        <v>248</v>
      </c>
      <c r="PP1" s="62" t="s">
        <v>249</v>
      </c>
      <c r="PQ1" s="62" t="s">
        <v>250</v>
      </c>
      <c r="PR1" s="63"/>
      <c r="PS1" s="62" t="s">
        <v>251</v>
      </c>
      <c r="PT1" s="62" t="s">
        <v>252</v>
      </c>
      <c r="PU1" s="62" t="s">
        <v>253</v>
      </c>
      <c r="PV1" s="62" t="s">
        <v>254</v>
      </c>
      <c r="PW1" s="62" t="s">
        <v>255</v>
      </c>
      <c r="PX1" s="63"/>
      <c r="PY1" s="62" t="s">
        <v>256</v>
      </c>
      <c r="PZ1" s="62" t="s">
        <v>257</v>
      </c>
      <c r="QA1" s="62" t="s">
        <v>258</v>
      </c>
      <c r="QB1" s="62" t="s">
        <v>259</v>
      </c>
      <c r="QC1" s="62" t="s">
        <v>260</v>
      </c>
      <c r="QD1" s="63"/>
      <c r="QE1" s="62" t="s">
        <v>261</v>
      </c>
      <c r="QF1" s="62" t="s">
        <v>262</v>
      </c>
      <c r="QG1" s="62" t="s">
        <v>263</v>
      </c>
      <c r="QH1" s="62" t="s">
        <v>264</v>
      </c>
      <c r="QI1" s="62" t="s">
        <v>265</v>
      </c>
      <c r="QJ1" s="63"/>
      <c r="QK1" s="62" t="s">
        <v>266</v>
      </c>
      <c r="QL1" s="62" t="s">
        <v>267</v>
      </c>
      <c r="QM1" s="62" t="s">
        <v>268</v>
      </c>
      <c r="QN1" s="62" t="s">
        <v>269</v>
      </c>
      <c r="QO1" s="62" t="s">
        <v>270</v>
      </c>
      <c r="QP1" s="63"/>
      <c r="QQ1" s="62" t="s">
        <v>271</v>
      </c>
      <c r="QR1" s="62" t="s">
        <v>272</v>
      </c>
      <c r="QS1" s="62" t="s">
        <v>273</v>
      </c>
      <c r="QT1" s="62" t="s">
        <v>274</v>
      </c>
      <c r="QU1" s="62" t="s">
        <v>275</v>
      </c>
      <c r="QV1" s="62"/>
      <c r="QW1" s="62" t="s">
        <v>276</v>
      </c>
      <c r="QX1" s="62" t="s">
        <v>277</v>
      </c>
      <c r="QY1" s="62" t="s">
        <v>278</v>
      </c>
      <c r="QZ1" s="62" t="s">
        <v>279</v>
      </c>
      <c r="RA1" s="62" t="s">
        <v>280</v>
      </c>
      <c r="RB1" s="63"/>
      <c r="RC1" s="62" t="s">
        <v>281</v>
      </c>
      <c r="RD1" s="62" t="s">
        <v>282</v>
      </c>
      <c r="RE1" s="62" t="s">
        <v>283</v>
      </c>
      <c r="RF1" s="62" t="s">
        <v>284</v>
      </c>
      <c r="RG1" s="62" t="s">
        <v>285</v>
      </c>
      <c r="RH1" s="63"/>
      <c r="RI1" s="62" t="s">
        <v>286</v>
      </c>
      <c r="RJ1" s="62" t="s">
        <v>287</v>
      </c>
      <c r="RK1" s="62" t="s">
        <v>288</v>
      </c>
      <c r="RL1" s="62" t="s">
        <v>289</v>
      </c>
      <c r="RM1" s="62" t="s">
        <v>290</v>
      </c>
      <c r="RN1" s="62"/>
      <c r="RO1" s="62" t="s">
        <v>291</v>
      </c>
      <c r="RP1" s="62" t="s">
        <v>292</v>
      </c>
      <c r="RQ1" s="62" t="s">
        <v>293</v>
      </c>
      <c r="RR1" s="62" t="s">
        <v>294</v>
      </c>
      <c r="RS1" s="62" t="s">
        <v>295</v>
      </c>
      <c r="RT1" s="63"/>
      <c r="RU1" s="62" t="s">
        <v>296</v>
      </c>
      <c r="RV1" s="62" t="s">
        <v>297</v>
      </c>
      <c r="RW1" s="62" t="s">
        <v>298</v>
      </c>
      <c r="RX1" s="62" t="s">
        <v>299</v>
      </c>
      <c r="RY1" s="62" t="s">
        <v>300</v>
      </c>
      <c r="RZ1" s="63"/>
      <c r="SA1" s="62" t="s">
        <v>301</v>
      </c>
      <c r="SB1" s="62" t="s">
        <v>302</v>
      </c>
      <c r="SC1" s="62" t="s">
        <v>303</v>
      </c>
      <c r="SD1" s="62" t="s">
        <v>304</v>
      </c>
      <c r="SE1" s="62" t="s">
        <v>305</v>
      </c>
      <c r="SF1" s="63"/>
      <c r="SG1" s="66" t="s">
        <v>1136</v>
      </c>
      <c r="SH1" s="66" t="s">
        <v>1137</v>
      </c>
      <c r="SI1" s="62" t="s">
        <v>1138</v>
      </c>
      <c r="SJ1" s="62" t="s">
        <v>1139</v>
      </c>
      <c r="SK1" s="62" t="s">
        <v>1140</v>
      </c>
      <c r="SL1" s="62" t="s">
        <v>1141</v>
      </c>
      <c r="SM1" s="62" t="s">
        <v>1142</v>
      </c>
      <c r="SN1" s="62" t="s">
        <v>1143</v>
      </c>
      <c r="SO1" s="62" t="s">
        <v>1144</v>
      </c>
      <c r="SP1" s="62" t="s">
        <v>1145</v>
      </c>
      <c r="SQ1" s="62" t="s">
        <v>1146</v>
      </c>
      <c r="SR1" s="62" t="s">
        <v>1147</v>
      </c>
      <c r="SS1" s="62" t="s">
        <v>1148</v>
      </c>
      <c r="ST1" s="62" t="s">
        <v>1149</v>
      </c>
      <c r="SU1" s="62" t="s">
        <v>1150</v>
      </c>
      <c r="SV1" s="62" t="s">
        <v>1151</v>
      </c>
      <c r="SW1" s="62" t="s">
        <v>1152</v>
      </c>
      <c r="SX1" s="62" t="s">
        <v>1153</v>
      </c>
      <c r="SY1" s="62" t="s">
        <v>1154</v>
      </c>
      <c r="SZ1" s="62" t="s">
        <v>1155</v>
      </c>
      <c r="TA1" s="62" t="s">
        <v>1156</v>
      </c>
      <c r="TB1" s="62" t="s">
        <v>1157</v>
      </c>
      <c r="TC1" s="62" t="s">
        <v>1158</v>
      </c>
      <c r="TD1" s="62" t="s">
        <v>1159</v>
      </c>
      <c r="TE1" s="62" t="s">
        <v>1160</v>
      </c>
      <c r="TF1" s="62" t="s">
        <v>1161</v>
      </c>
      <c r="TG1" s="62" t="s">
        <v>1162</v>
      </c>
      <c r="TH1" s="62" t="s">
        <v>1163</v>
      </c>
      <c r="TI1" s="62" t="s">
        <v>1164</v>
      </c>
      <c r="TJ1" s="62" t="s">
        <v>1165</v>
      </c>
      <c r="TK1" s="62" t="s">
        <v>1166</v>
      </c>
      <c r="TL1" s="62" t="s">
        <v>1167</v>
      </c>
      <c r="TM1" s="62" t="s">
        <v>1168</v>
      </c>
      <c r="TN1" s="62" t="s">
        <v>1169</v>
      </c>
      <c r="TO1" s="62" t="s">
        <v>1170</v>
      </c>
      <c r="TP1" s="62" t="s">
        <v>1171</v>
      </c>
      <c r="TQ1" s="62" t="s">
        <v>1172</v>
      </c>
      <c r="TR1" s="62" t="s">
        <v>1173</v>
      </c>
      <c r="TS1" s="62" t="s">
        <v>1174</v>
      </c>
      <c r="TT1" s="62" t="s">
        <v>1175</v>
      </c>
      <c r="TU1" s="62" t="s">
        <v>1176</v>
      </c>
      <c r="TV1" s="62" t="s">
        <v>1177</v>
      </c>
      <c r="TW1" s="62" t="s">
        <v>1178</v>
      </c>
      <c r="TX1" s="63"/>
      <c r="TY1" s="67" t="s">
        <v>1037</v>
      </c>
      <c r="TZ1" s="62" t="s">
        <v>444</v>
      </c>
      <c r="UA1" s="62" t="s">
        <v>398</v>
      </c>
      <c r="UB1" s="62" t="s">
        <v>352</v>
      </c>
      <c r="UC1" s="62" t="s">
        <v>306</v>
      </c>
      <c r="UD1" s="62" t="s">
        <v>115</v>
      </c>
      <c r="UE1" s="63"/>
      <c r="UF1" s="62" t="s">
        <v>1179</v>
      </c>
      <c r="UG1" s="62" t="s">
        <v>1180</v>
      </c>
      <c r="UH1" s="63"/>
      <c r="UI1" s="62" t="s">
        <v>23</v>
      </c>
      <c r="UJ1" s="62" t="s">
        <v>445</v>
      </c>
      <c r="UK1" s="62" t="s">
        <v>399</v>
      </c>
      <c r="UL1" s="62" t="s">
        <v>353</v>
      </c>
      <c r="UM1" s="62" t="s">
        <v>307</v>
      </c>
      <c r="UN1" s="62" t="s">
        <v>116</v>
      </c>
      <c r="UO1" s="63"/>
      <c r="UP1" s="62" t="s">
        <v>1181</v>
      </c>
      <c r="UQ1" s="63"/>
      <c r="UR1" s="66" t="s">
        <v>117</v>
      </c>
      <c r="US1" s="66" t="s">
        <v>118</v>
      </c>
      <c r="UT1" s="63"/>
      <c r="UU1" s="62" t="s">
        <v>86</v>
      </c>
      <c r="UV1" s="62" t="s">
        <v>87</v>
      </c>
      <c r="UW1" s="63"/>
      <c r="UX1" s="62" t="s">
        <v>88</v>
      </c>
      <c r="UY1" s="62" t="s">
        <v>89</v>
      </c>
      <c r="UZ1" s="62" t="s">
        <v>90</v>
      </c>
      <c r="VA1" s="63"/>
      <c r="VB1" s="66" t="s">
        <v>91</v>
      </c>
      <c r="VC1" s="69" t="s">
        <v>92</v>
      </c>
      <c r="VD1" s="2"/>
      <c r="VE1" s="162" t="s">
        <v>3439</v>
      </c>
      <c r="VF1" s="162" t="s">
        <v>3440</v>
      </c>
      <c r="VG1" s="162" t="s">
        <v>3441</v>
      </c>
      <c r="VH1" s="162" t="s">
        <v>3442</v>
      </c>
      <c r="VI1" s="162" t="s">
        <v>3443</v>
      </c>
      <c r="VJ1" s="162" t="s">
        <v>3444</v>
      </c>
      <c r="VK1" s="162" t="s">
        <v>3445</v>
      </c>
      <c r="VL1" s="162" t="s">
        <v>3446</v>
      </c>
      <c r="VM1" s="162" t="s">
        <v>3447</v>
      </c>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row>
    <row r="2" spans="1:726" ht="15" customHeight="1">
      <c r="A2" s="11">
        <v>1</v>
      </c>
      <c r="B2" s="87" t="s">
        <v>24</v>
      </c>
      <c r="C2" s="12">
        <v>17646</v>
      </c>
      <c r="D2" s="12">
        <v>20688</v>
      </c>
      <c r="E2" s="12">
        <v>22816</v>
      </c>
      <c r="F2" s="12">
        <v>31225</v>
      </c>
      <c r="G2" s="12">
        <v>35864</v>
      </c>
      <c r="H2" s="12">
        <v>33808</v>
      </c>
      <c r="I2" s="56" t="s">
        <v>3336</v>
      </c>
      <c r="J2" s="12">
        <v>770</v>
      </c>
      <c r="K2" s="12">
        <v>815</v>
      </c>
      <c r="L2" s="12">
        <v>504</v>
      </c>
      <c r="M2" s="12">
        <v>625</v>
      </c>
      <c r="N2" s="12">
        <v>672</v>
      </c>
      <c r="O2" s="12">
        <v>719</v>
      </c>
      <c r="P2" s="12"/>
      <c r="Q2" s="14">
        <v>333</v>
      </c>
      <c r="R2" s="14">
        <v>344</v>
      </c>
      <c r="S2" s="14">
        <v>327</v>
      </c>
      <c r="T2" s="14">
        <v>254</v>
      </c>
      <c r="U2" s="14">
        <v>192</v>
      </c>
      <c r="V2" s="14">
        <v>203</v>
      </c>
      <c r="W2" s="15"/>
      <c r="X2" s="11" t="s">
        <v>1182</v>
      </c>
      <c r="Y2" s="11" t="s">
        <v>1182</v>
      </c>
      <c r="Z2" s="11" t="s">
        <v>1182</v>
      </c>
      <c r="AA2" s="11" t="s">
        <v>1182</v>
      </c>
      <c r="AB2" s="11" t="s">
        <v>1182</v>
      </c>
      <c r="AC2" s="11" t="s">
        <v>1182</v>
      </c>
      <c r="AE2" s="12">
        <v>122</v>
      </c>
      <c r="AF2" s="12">
        <v>124</v>
      </c>
      <c r="AG2" s="12">
        <v>107</v>
      </c>
      <c r="AH2" s="12">
        <v>98</v>
      </c>
      <c r="AI2" s="12">
        <v>54</v>
      </c>
      <c r="AJ2" s="12">
        <v>71</v>
      </c>
      <c r="AK2" s="17"/>
      <c r="AL2" s="11" t="s">
        <v>1182</v>
      </c>
      <c r="AM2" s="11" t="s">
        <v>1182</v>
      </c>
      <c r="AN2" s="11" t="s">
        <v>1182</v>
      </c>
      <c r="AO2" s="11" t="s">
        <v>1182</v>
      </c>
      <c r="AP2" s="11" t="s">
        <v>1182</v>
      </c>
      <c r="AQ2" s="11" t="s">
        <v>1182</v>
      </c>
      <c r="AS2" s="12">
        <v>1456</v>
      </c>
      <c r="AT2" s="12">
        <v>1532</v>
      </c>
      <c r="AU2" s="12">
        <v>1505</v>
      </c>
      <c r="AV2" s="12">
        <v>1185</v>
      </c>
      <c r="AW2" s="12">
        <v>1498</v>
      </c>
      <c r="AX2" s="12">
        <v>1242</v>
      </c>
      <c r="AY2" s="13"/>
      <c r="AZ2" s="12">
        <v>169</v>
      </c>
      <c r="BA2" s="12">
        <v>156</v>
      </c>
      <c r="BB2" s="12">
        <v>163</v>
      </c>
      <c r="BC2" s="12">
        <v>132</v>
      </c>
      <c r="BD2" s="12">
        <v>169</v>
      </c>
      <c r="BE2" s="12">
        <v>118</v>
      </c>
      <c r="BF2" s="13"/>
      <c r="BG2" s="12">
        <v>44</v>
      </c>
      <c r="BH2" s="12">
        <v>44</v>
      </c>
      <c r="BI2" s="12">
        <v>87</v>
      </c>
      <c r="BJ2" s="12">
        <v>97</v>
      </c>
      <c r="BK2" s="12">
        <v>149</v>
      </c>
      <c r="BL2" s="12">
        <v>120</v>
      </c>
      <c r="BM2" s="13"/>
      <c r="BN2" s="12">
        <v>1</v>
      </c>
      <c r="BO2" s="12">
        <v>14</v>
      </c>
      <c r="BP2" s="12">
        <v>15</v>
      </c>
      <c r="BQ2" s="12">
        <v>12</v>
      </c>
      <c r="BR2" s="12">
        <v>17</v>
      </c>
      <c r="BS2" s="12">
        <v>16</v>
      </c>
      <c r="BT2" s="12"/>
      <c r="BU2" s="12">
        <v>10</v>
      </c>
      <c r="BV2" s="12">
        <v>9</v>
      </c>
      <c r="BW2" s="12">
        <v>18</v>
      </c>
      <c r="BX2" s="12">
        <v>13</v>
      </c>
      <c r="BY2" s="12">
        <v>23</v>
      </c>
      <c r="BZ2" s="12">
        <v>15</v>
      </c>
      <c r="CA2" s="12"/>
      <c r="CB2" s="12">
        <v>173</v>
      </c>
      <c r="CC2" s="12">
        <v>223</v>
      </c>
      <c r="CD2" s="12">
        <v>269</v>
      </c>
      <c r="CE2" s="12">
        <v>251</v>
      </c>
      <c r="CF2" s="12">
        <v>182</v>
      </c>
      <c r="CG2" s="12">
        <v>138</v>
      </c>
      <c r="CH2" s="13"/>
      <c r="CI2" s="12">
        <v>92</v>
      </c>
      <c r="CJ2" s="12">
        <v>99</v>
      </c>
      <c r="CK2" s="12">
        <v>96</v>
      </c>
      <c r="CL2" s="12">
        <v>44</v>
      </c>
      <c r="CM2" s="12">
        <v>49</v>
      </c>
      <c r="CN2" s="12">
        <v>15</v>
      </c>
      <c r="CO2" s="13"/>
      <c r="CP2" s="12">
        <v>265</v>
      </c>
      <c r="CQ2" s="12">
        <v>322</v>
      </c>
      <c r="CR2" s="12">
        <v>365</v>
      </c>
      <c r="CS2" s="12">
        <v>295</v>
      </c>
      <c r="CT2" s="12">
        <v>231</v>
      </c>
      <c r="CU2" s="12">
        <v>153</v>
      </c>
      <c r="CV2" s="13"/>
      <c r="CW2" s="12">
        <v>3</v>
      </c>
      <c r="CX2" s="12">
        <v>4</v>
      </c>
      <c r="CY2" s="12">
        <v>6</v>
      </c>
      <c r="CZ2" s="12">
        <v>2</v>
      </c>
      <c r="DA2" s="12">
        <v>3</v>
      </c>
      <c r="DB2" s="12">
        <v>6</v>
      </c>
      <c r="DC2" s="13"/>
      <c r="DD2" s="12">
        <v>610</v>
      </c>
      <c r="DE2" s="12">
        <v>677</v>
      </c>
      <c r="DF2" s="12">
        <v>572</v>
      </c>
      <c r="DG2" s="12">
        <v>401</v>
      </c>
      <c r="DH2" s="12">
        <v>277</v>
      </c>
      <c r="DI2" s="12">
        <v>298</v>
      </c>
      <c r="DJ2" s="13"/>
      <c r="DK2" s="12">
        <v>1036</v>
      </c>
      <c r="DL2" s="12">
        <v>1295</v>
      </c>
      <c r="DM2" s="12">
        <v>1100</v>
      </c>
      <c r="DN2" s="12">
        <v>952</v>
      </c>
      <c r="DO2" s="12">
        <v>792</v>
      </c>
      <c r="DP2" s="12">
        <v>604</v>
      </c>
      <c r="DQ2" s="13"/>
      <c r="DR2" s="12">
        <v>979</v>
      </c>
      <c r="DS2" s="12">
        <v>1238</v>
      </c>
      <c r="DT2" s="12">
        <v>1274</v>
      </c>
      <c r="DU2" s="12">
        <v>1657</v>
      </c>
      <c r="DV2" s="12">
        <v>1387</v>
      </c>
      <c r="DW2" s="12">
        <v>1216</v>
      </c>
      <c r="DX2" s="12"/>
      <c r="DY2" s="12">
        <v>337</v>
      </c>
      <c r="DZ2" s="12">
        <v>465</v>
      </c>
      <c r="EA2" s="12">
        <v>563</v>
      </c>
      <c r="EB2" s="12">
        <v>546</v>
      </c>
      <c r="EC2" s="12">
        <v>393</v>
      </c>
      <c r="ED2" s="12">
        <v>569</v>
      </c>
      <c r="EE2" s="12"/>
      <c r="EF2" s="12">
        <v>84</v>
      </c>
      <c r="EG2" s="12">
        <v>81</v>
      </c>
      <c r="EH2" s="12">
        <v>108</v>
      </c>
      <c r="EI2" s="12">
        <v>176</v>
      </c>
      <c r="EJ2" s="12">
        <v>122</v>
      </c>
      <c r="EK2" s="12">
        <v>175</v>
      </c>
      <c r="EL2" s="12"/>
      <c r="EM2" s="12">
        <v>704</v>
      </c>
      <c r="EN2" s="12">
        <v>683</v>
      </c>
      <c r="EO2" s="12">
        <v>533</v>
      </c>
      <c r="EP2" s="12">
        <v>553</v>
      </c>
      <c r="EQ2" s="12">
        <v>643</v>
      </c>
      <c r="ER2" s="12">
        <v>807</v>
      </c>
      <c r="ES2" s="12"/>
      <c r="ET2" s="12">
        <v>86</v>
      </c>
      <c r="EU2" s="12">
        <v>116</v>
      </c>
      <c r="EV2" s="12">
        <v>125</v>
      </c>
      <c r="EW2" s="12">
        <v>326</v>
      </c>
      <c r="EX2" s="12">
        <v>355</v>
      </c>
      <c r="EY2" s="12">
        <v>379</v>
      </c>
      <c r="EZ2" s="13"/>
      <c r="FA2" s="12">
        <v>289</v>
      </c>
      <c r="FB2" s="12">
        <v>329</v>
      </c>
      <c r="FC2" s="12">
        <v>338</v>
      </c>
      <c r="FD2" s="12">
        <v>537</v>
      </c>
      <c r="FE2" s="12">
        <v>633</v>
      </c>
      <c r="FF2" s="12">
        <v>641</v>
      </c>
      <c r="FG2" s="13"/>
      <c r="FH2" s="12">
        <v>740</v>
      </c>
      <c r="FI2" s="12">
        <v>1105</v>
      </c>
      <c r="FJ2" s="12">
        <v>1334</v>
      </c>
      <c r="FK2" s="12">
        <v>1776</v>
      </c>
      <c r="FL2" s="12">
        <v>2334</v>
      </c>
      <c r="FM2" s="12">
        <v>3274</v>
      </c>
      <c r="FN2" s="13"/>
      <c r="FO2" s="12">
        <v>65</v>
      </c>
      <c r="FP2" s="12">
        <v>107</v>
      </c>
      <c r="FQ2" s="12">
        <v>153</v>
      </c>
      <c r="FR2" s="12">
        <v>118</v>
      </c>
      <c r="FS2" s="12">
        <v>70</v>
      </c>
      <c r="FT2" s="12">
        <v>124</v>
      </c>
      <c r="FU2" s="13"/>
      <c r="FV2" s="18" t="s">
        <v>1184</v>
      </c>
      <c r="FW2" s="19" t="s">
        <v>1322</v>
      </c>
      <c r="FX2" s="12"/>
      <c r="FY2" s="11" t="s">
        <v>1182</v>
      </c>
      <c r="FZ2" s="14">
        <v>2</v>
      </c>
      <c r="GA2" s="14">
        <v>1</v>
      </c>
      <c r="GB2" s="14">
        <v>2</v>
      </c>
      <c r="GD2" s="14">
        <v>2</v>
      </c>
      <c r="GE2" s="14">
        <v>1</v>
      </c>
      <c r="GF2" s="11" t="s">
        <v>1182</v>
      </c>
      <c r="GI2" s="12">
        <v>13467</v>
      </c>
      <c r="GJ2" s="12">
        <v>15747</v>
      </c>
      <c r="GK2" s="12">
        <v>28950</v>
      </c>
      <c r="GL2" s="12">
        <v>29593</v>
      </c>
      <c r="GM2" s="12">
        <v>34013</v>
      </c>
      <c r="GN2" s="12">
        <v>31231</v>
      </c>
      <c r="GO2" s="13"/>
      <c r="GP2" s="12">
        <v>2208</v>
      </c>
      <c r="GQ2" s="12">
        <v>2395</v>
      </c>
      <c r="GR2" s="12">
        <v>2381</v>
      </c>
      <c r="GS2" s="12">
        <v>4279</v>
      </c>
      <c r="GT2" s="12">
        <v>5108</v>
      </c>
      <c r="GU2" s="12">
        <v>5096</v>
      </c>
      <c r="GV2" s="13"/>
      <c r="GW2" s="12">
        <v>369</v>
      </c>
      <c r="GX2" s="12">
        <v>393</v>
      </c>
      <c r="GY2" s="12">
        <v>228</v>
      </c>
      <c r="GZ2" s="12">
        <v>306</v>
      </c>
      <c r="HA2" s="12">
        <v>271</v>
      </c>
      <c r="HB2" s="12">
        <v>244</v>
      </c>
      <c r="HC2" s="13"/>
      <c r="HD2" s="11" t="s">
        <v>1183</v>
      </c>
      <c r="HE2" s="11" t="s">
        <v>1183</v>
      </c>
      <c r="HF2" s="11" t="s">
        <v>1183</v>
      </c>
      <c r="HG2" s="11" t="s">
        <v>1183</v>
      </c>
      <c r="HH2" s="11" t="s">
        <v>1183</v>
      </c>
      <c r="HI2" s="11" t="s">
        <v>1183</v>
      </c>
      <c r="HK2" s="14">
        <v>140</v>
      </c>
      <c r="HL2" s="14">
        <v>156</v>
      </c>
      <c r="HM2" s="14">
        <v>121</v>
      </c>
      <c r="HN2" s="14">
        <v>110</v>
      </c>
      <c r="HO2" s="14">
        <v>81</v>
      </c>
      <c r="HP2" s="14">
        <v>80</v>
      </c>
      <c r="HQ2" s="15"/>
      <c r="HR2" s="11" t="s">
        <v>1183</v>
      </c>
      <c r="HS2" s="11" t="s">
        <v>1183</v>
      </c>
      <c r="HT2" s="11" t="s">
        <v>1183</v>
      </c>
      <c r="HU2" s="11" t="s">
        <v>1183</v>
      </c>
      <c r="HV2" s="11" t="s">
        <v>1183</v>
      </c>
      <c r="HW2" s="11" t="s">
        <v>1183</v>
      </c>
      <c r="HY2" s="14">
        <v>1458</v>
      </c>
      <c r="HZ2" s="14">
        <v>1601</v>
      </c>
      <c r="IA2" s="14">
        <v>1599</v>
      </c>
      <c r="IB2" s="14">
        <v>1969</v>
      </c>
      <c r="IC2" s="14">
        <v>1948</v>
      </c>
      <c r="ID2" s="14">
        <v>1653</v>
      </c>
      <c r="IE2" s="15"/>
      <c r="IF2" s="11" t="s">
        <v>1182</v>
      </c>
      <c r="IG2" s="11" t="s">
        <v>1182</v>
      </c>
      <c r="IH2" s="11" t="s">
        <v>1182</v>
      </c>
      <c r="II2" s="11" t="s">
        <v>1182</v>
      </c>
      <c r="IJ2" s="11" t="s">
        <v>1182</v>
      </c>
      <c r="IK2" s="11" t="s">
        <v>1182</v>
      </c>
      <c r="IM2" s="12">
        <v>42</v>
      </c>
      <c r="IN2" s="12">
        <v>45</v>
      </c>
      <c r="IO2" s="12">
        <v>87</v>
      </c>
      <c r="IP2" s="12">
        <v>101</v>
      </c>
      <c r="IQ2" s="12">
        <v>158</v>
      </c>
      <c r="IR2" s="12">
        <v>119</v>
      </c>
      <c r="IS2" s="13"/>
      <c r="IT2" s="11" t="s">
        <v>1182</v>
      </c>
      <c r="IU2" s="11" t="s">
        <v>1182</v>
      </c>
      <c r="IV2" s="11" t="s">
        <v>1182</v>
      </c>
      <c r="IW2" s="11" t="s">
        <v>1182</v>
      </c>
      <c r="IX2" s="11" t="s">
        <v>1182</v>
      </c>
      <c r="IY2" s="11" t="s">
        <v>1182</v>
      </c>
      <c r="JA2" s="11" t="s">
        <v>1182</v>
      </c>
      <c r="JB2" s="11" t="s">
        <v>1182</v>
      </c>
      <c r="JC2" s="11" t="s">
        <v>1182</v>
      </c>
      <c r="JD2" s="11" t="s">
        <v>1182</v>
      </c>
      <c r="JE2" s="11" t="s">
        <v>1182</v>
      </c>
      <c r="JF2" s="11" t="s">
        <v>1182</v>
      </c>
      <c r="JH2" s="14">
        <v>275</v>
      </c>
      <c r="JI2" s="14">
        <v>353</v>
      </c>
      <c r="JJ2" s="14">
        <v>386</v>
      </c>
      <c r="JK2" s="14">
        <v>246</v>
      </c>
      <c r="JL2" s="14">
        <v>232</v>
      </c>
      <c r="JM2" s="14">
        <v>195</v>
      </c>
      <c r="JN2" s="15"/>
      <c r="JO2" s="14">
        <v>93</v>
      </c>
      <c r="JP2" s="14">
        <v>113</v>
      </c>
      <c r="JQ2" s="14">
        <v>110</v>
      </c>
      <c r="JR2" s="14">
        <v>54</v>
      </c>
      <c r="JS2" s="14">
        <v>70</v>
      </c>
      <c r="JT2" s="14">
        <v>20</v>
      </c>
      <c r="JU2" s="15"/>
      <c r="JV2" s="11" t="s">
        <v>1182</v>
      </c>
      <c r="JW2" s="11" t="s">
        <v>1182</v>
      </c>
      <c r="JX2" s="11" t="s">
        <v>1182</v>
      </c>
      <c r="JY2" s="11" t="s">
        <v>1182</v>
      </c>
      <c r="JZ2" s="11" t="s">
        <v>1182</v>
      </c>
      <c r="KA2" s="11" t="s">
        <v>1182</v>
      </c>
      <c r="KC2" s="14">
        <v>3</v>
      </c>
      <c r="KD2" s="14">
        <v>7</v>
      </c>
      <c r="KE2" s="14">
        <v>4</v>
      </c>
      <c r="KF2" s="14">
        <v>9</v>
      </c>
      <c r="KG2" s="14">
        <v>23</v>
      </c>
      <c r="KH2" s="14">
        <v>10</v>
      </c>
      <c r="KI2" s="15"/>
      <c r="KJ2" s="14">
        <v>611</v>
      </c>
      <c r="KK2" s="14">
        <v>573</v>
      </c>
      <c r="KL2" s="14">
        <v>678</v>
      </c>
      <c r="KM2" s="14">
        <v>111</v>
      </c>
      <c r="KN2" s="14">
        <v>131</v>
      </c>
      <c r="KO2" s="14">
        <v>123</v>
      </c>
      <c r="KP2" s="15"/>
      <c r="KQ2" s="14">
        <v>990</v>
      </c>
      <c r="KR2" s="14">
        <v>1102</v>
      </c>
      <c r="KS2" s="14">
        <v>1310</v>
      </c>
      <c r="KT2" s="14">
        <v>507</v>
      </c>
      <c r="KU2" s="14">
        <v>526</v>
      </c>
      <c r="KV2" s="14">
        <v>352</v>
      </c>
      <c r="KW2" s="15"/>
      <c r="KX2" s="14">
        <v>979</v>
      </c>
      <c r="KY2" s="14">
        <v>1280</v>
      </c>
      <c r="KZ2" s="14">
        <v>1246</v>
      </c>
      <c r="LA2" s="14">
        <v>593</v>
      </c>
      <c r="LB2" s="14">
        <v>806</v>
      </c>
      <c r="LC2" s="14">
        <v>824</v>
      </c>
      <c r="LD2" s="15"/>
      <c r="LE2" s="14">
        <v>378</v>
      </c>
      <c r="LF2" s="14">
        <v>447</v>
      </c>
      <c r="LG2" s="14">
        <v>556</v>
      </c>
      <c r="LH2" s="14">
        <v>589</v>
      </c>
      <c r="LI2" s="14">
        <v>455</v>
      </c>
      <c r="LJ2" s="14">
        <v>650</v>
      </c>
      <c r="LK2" s="15"/>
      <c r="LL2" s="11" t="s">
        <v>1183</v>
      </c>
      <c r="LM2" s="11" t="s">
        <v>1183</v>
      </c>
      <c r="LN2" s="11" t="s">
        <v>1183</v>
      </c>
      <c r="LO2" s="11" t="s">
        <v>1183</v>
      </c>
      <c r="LP2" s="11" t="s">
        <v>1183</v>
      </c>
      <c r="LQ2" s="11" t="s">
        <v>1183</v>
      </c>
      <c r="LS2" s="12">
        <v>726</v>
      </c>
      <c r="LT2" s="12">
        <v>702</v>
      </c>
      <c r="LU2" s="12">
        <v>562</v>
      </c>
      <c r="LV2" s="12">
        <v>572</v>
      </c>
      <c r="LW2" s="12">
        <v>697</v>
      </c>
      <c r="LX2" s="12">
        <v>946</v>
      </c>
      <c r="LY2" s="13"/>
      <c r="LZ2" s="12">
        <v>131</v>
      </c>
      <c r="MA2" s="12">
        <v>122</v>
      </c>
      <c r="MB2" s="12">
        <v>107</v>
      </c>
      <c r="MC2" s="12">
        <v>262</v>
      </c>
      <c r="MD2" s="12">
        <v>370</v>
      </c>
      <c r="ME2" s="12">
        <v>400</v>
      </c>
      <c r="MF2" s="13"/>
      <c r="MG2" s="12">
        <v>392</v>
      </c>
      <c r="MH2" s="12">
        <v>470</v>
      </c>
      <c r="MI2" s="12">
        <v>495</v>
      </c>
      <c r="MJ2" s="12">
        <v>239</v>
      </c>
      <c r="MK2" s="12">
        <v>330</v>
      </c>
      <c r="ML2" s="12">
        <v>450</v>
      </c>
      <c r="MM2" s="13"/>
      <c r="MN2" s="12">
        <v>945</v>
      </c>
      <c r="MO2" s="12">
        <v>1260</v>
      </c>
      <c r="MP2" s="12">
        <v>1323</v>
      </c>
      <c r="MQ2" s="12">
        <v>1533</v>
      </c>
      <c r="MR2" s="12">
        <v>1415</v>
      </c>
      <c r="MS2" s="12">
        <v>1363</v>
      </c>
      <c r="MT2" s="12"/>
      <c r="MU2" s="12">
        <v>84</v>
      </c>
      <c r="MV2" s="12">
        <v>154</v>
      </c>
      <c r="MW2" s="12">
        <v>191</v>
      </c>
      <c r="MX2" s="12">
        <v>199</v>
      </c>
      <c r="MY2" s="12">
        <v>114</v>
      </c>
      <c r="MZ2" s="12">
        <v>155</v>
      </c>
      <c r="NA2" s="13"/>
      <c r="NB2" s="18" t="s">
        <v>1185</v>
      </c>
      <c r="NC2" s="19" t="s">
        <v>1186</v>
      </c>
      <c r="NE2" s="11">
        <v>34013</v>
      </c>
      <c r="NF2" s="14">
        <v>2690</v>
      </c>
      <c r="NG2" s="408">
        <v>2334</v>
      </c>
      <c r="NH2" s="11">
        <v>330</v>
      </c>
      <c r="NI2" s="12" t="s">
        <v>1183</v>
      </c>
      <c r="NJ2" s="12"/>
      <c r="NK2" s="12">
        <v>5108</v>
      </c>
      <c r="NL2" s="12">
        <v>6</v>
      </c>
      <c r="NM2" s="11" t="s">
        <v>1183</v>
      </c>
      <c r="NN2" s="11" t="s">
        <v>1183</v>
      </c>
      <c r="NO2" s="11" t="s">
        <v>1183</v>
      </c>
      <c r="NQ2" s="12">
        <v>271</v>
      </c>
      <c r="NR2" s="12">
        <v>4</v>
      </c>
      <c r="NS2" s="12">
        <v>5</v>
      </c>
      <c r="NT2" s="12">
        <v>0</v>
      </c>
      <c r="NU2" s="11" t="s">
        <v>1183</v>
      </c>
      <c r="NW2" s="12">
        <v>81</v>
      </c>
      <c r="NX2" s="12" t="s">
        <v>1183</v>
      </c>
      <c r="NY2" s="12" t="s">
        <v>1183</v>
      </c>
      <c r="NZ2" s="12">
        <v>0</v>
      </c>
      <c r="OA2" s="12" t="s">
        <v>1183</v>
      </c>
      <c r="OB2" s="13"/>
      <c r="OC2" s="12">
        <v>3665</v>
      </c>
      <c r="OD2" s="12" t="s">
        <v>1183</v>
      </c>
      <c r="OE2" s="12" t="s">
        <v>1183</v>
      </c>
      <c r="OF2" s="12" t="s">
        <v>1183</v>
      </c>
      <c r="OG2" s="12" t="s">
        <v>1183</v>
      </c>
      <c r="OH2" s="13"/>
      <c r="OI2" s="12" t="s">
        <v>1183</v>
      </c>
      <c r="OJ2" s="12">
        <v>1</v>
      </c>
      <c r="OK2" s="408">
        <v>26</v>
      </c>
      <c r="OL2" s="12" t="s">
        <v>1183</v>
      </c>
      <c r="OM2" s="12" t="s">
        <v>1183</v>
      </c>
      <c r="ON2" s="13"/>
      <c r="OO2" s="12">
        <v>163</v>
      </c>
      <c r="OP2" s="12" t="s">
        <v>1183</v>
      </c>
      <c r="OQ2" s="12" t="s">
        <v>1183</v>
      </c>
      <c r="OR2" s="12" t="s">
        <v>1183</v>
      </c>
      <c r="OS2" s="12" t="s">
        <v>1183</v>
      </c>
      <c r="OT2" s="13"/>
      <c r="OU2" s="12" t="s">
        <v>1183</v>
      </c>
      <c r="OV2" s="12" t="s">
        <v>1183</v>
      </c>
      <c r="OW2" s="12" t="s">
        <v>1183</v>
      </c>
      <c r="OX2" s="12" t="s">
        <v>1183</v>
      </c>
      <c r="OY2" s="12" t="s">
        <v>1183</v>
      </c>
      <c r="OZ2" s="13"/>
      <c r="PA2" s="12" t="s">
        <v>1183</v>
      </c>
      <c r="PB2" s="12" t="s">
        <v>1183</v>
      </c>
      <c r="PC2" s="12" t="s">
        <v>1183</v>
      </c>
      <c r="PD2" s="12" t="s">
        <v>1183</v>
      </c>
      <c r="PE2" s="12" t="s">
        <v>1183</v>
      </c>
      <c r="PF2" s="12"/>
      <c r="PG2" s="12">
        <v>605</v>
      </c>
      <c r="PH2" s="12">
        <v>5</v>
      </c>
      <c r="PI2" s="12" t="s">
        <v>1040</v>
      </c>
      <c r="PJ2" s="12" t="s">
        <v>1183</v>
      </c>
      <c r="PK2" s="12" t="s">
        <v>1183</v>
      </c>
      <c r="PL2" s="13"/>
      <c r="PM2" s="12" t="s">
        <v>1183</v>
      </c>
      <c r="PN2" s="12" t="s">
        <v>1183</v>
      </c>
      <c r="PO2" s="12" t="s">
        <v>1183</v>
      </c>
      <c r="PP2" s="12" t="s">
        <v>1183</v>
      </c>
      <c r="PQ2" s="12" t="s">
        <v>1183</v>
      </c>
      <c r="PR2" s="13"/>
      <c r="PS2" s="12" t="s">
        <v>1183</v>
      </c>
      <c r="PT2" s="12" t="s">
        <v>1183</v>
      </c>
      <c r="PU2" s="12" t="s">
        <v>1183</v>
      </c>
      <c r="PV2" s="12" t="s">
        <v>1183</v>
      </c>
      <c r="PW2" s="12" t="s">
        <v>1183</v>
      </c>
      <c r="PX2" s="13"/>
      <c r="PY2" s="12" t="s">
        <v>1183</v>
      </c>
      <c r="PZ2" s="12" t="s">
        <v>1183</v>
      </c>
      <c r="QA2" s="12" t="s">
        <v>1183</v>
      </c>
      <c r="QB2" s="12" t="s">
        <v>1183</v>
      </c>
      <c r="QC2" s="12" t="s">
        <v>1183</v>
      </c>
      <c r="QD2" s="13"/>
      <c r="QE2" s="12" t="s">
        <v>1183</v>
      </c>
      <c r="QF2" s="12" t="s">
        <v>1183</v>
      </c>
      <c r="QG2" s="12" t="s">
        <v>1183</v>
      </c>
      <c r="QH2" s="12" t="s">
        <v>1183</v>
      </c>
      <c r="QI2" s="12" t="s">
        <v>1183</v>
      </c>
      <c r="QJ2" s="13"/>
      <c r="QK2" s="12" t="s">
        <v>1183</v>
      </c>
      <c r="QL2" s="12" t="s">
        <v>1183</v>
      </c>
      <c r="QM2" s="12" t="s">
        <v>1183</v>
      </c>
      <c r="QN2" s="12" t="s">
        <v>1183</v>
      </c>
      <c r="QO2" s="12" t="s">
        <v>1183</v>
      </c>
      <c r="QP2" s="13"/>
      <c r="QQ2" s="12">
        <v>855</v>
      </c>
      <c r="QR2" s="12" t="s">
        <v>1183</v>
      </c>
      <c r="QS2" s="12" t="s">
        <v>1183</v>
      </c>
      <c r="QT2" s="12" t="s">
        <v>1183</v>
      </c>
      <c r="QU2" s="12" t="s">
        <v>1183</v>
      </c>
      <c r="QV2" s="12"/>
      <c r="QW2" s="12" t="s">
        <v>1183</v>
      </c>
      <c r="QX2" s="12">
        <v>1</v>
      </c>
      <c r="QY2" s="12" t="s">
        <v>1041</v>
      </c>
      <c r="QZ2" s="12">
        <v>1</v>
      </c>
      <c r="RA2" s="12" t="s">
        <v>1183</v>
      </c>
      <c r="RB2" s="13"/>
      <c r="RC2" s="12">
        <v>697</v>
      </c>
      <c r="RD2" s="12">
        <v>59</v>
      </c>
      <c r="RE2" s="12" t="s">
        <v>1042</v>
      </c>
      <c r="RF2" s="12">
        <v>1</v>
      </c>
      <c r="RG2" s="12" t="s">
        <v>1183</v>
      </c>
      <c r="RH2" s="13"/>
      <c r="RI2" s="12">
        <v>370</v>
      </c>
      <c r="RJ2" s="12">
        <v>44</v>
      </c>
      <c r="RK2" s="12">
        <v>1</v>
      </c>
      <c r="RL2" s="12">
        <v>6</v>
      </c>
      <c r="RM2" s="12" t="s">
        <v>1183</v>
      </c>
      <c r="RN2" s="12"/>
      <c r="RO2" s="12">
        <v>330</v>
      </c>
      <c r="RP2" s="12">
        <v>4</v>
      </c>
      <c r="RQ2" s="12" t="s">
        <v>1043</v>
      </c>
      <c r="RR2" s="12">
        <v>1</v>
      </c>
      <c r="RS2" s="12" t="s">
        <v>1183</v>
      </c>
      <c r="RT2" s="13"/>
      <c r="RU2" s="12">
        <v>1415</v>
      </c>
      <c r="RV2" s="12">
        <v>2</v>
      </c>
      <c r="RW2" s="12">
        <v>0</v>
      </c>
      <c r="RX2" s="12">
        <v>12</v>
      </c>
      <c r="RY2" s="12" t="s">
        <v>1183</v>
      </c>
      <c r="RZ2" s="13"/>
      <c r="SA2" s="12" t="s">
        <v>1183</v>
      </c>
      <c r="SB2" s="12" t="s">
        <v>1183</v>
      </c>
      <c r="SC2" s="12" t="s">
        <v>1183</v>
      </c>
      <c r="SD2" s="12" t="s">
        <v>1183</v>
      </c>
      <c r="SE2" s="12" t="s">
        <v>1183</v>
      </c>
      <c r="SF2" s="13"/>
      <c r="SG2" s="18" t="s">
        <v>1184</v>
      </c>
      <c r="SH2" s="19"/>
      <c r="SI2" s="12">
        <v>1</v>
      </c>
      <c r="SJ2" s="12"/>
      <c r="SK2" s="12" t="s">
        <v>1183</v>
      </c>
      <c r="SL2" s="12">
        <v>18</v>
      </c>
      <c r="SM2" s="12"/>
      <c r="SN2" s="12">
        <v>1</v>
      </c>
      <c r="SO2" s="12"/>
      <c r="SP2" s="12" t="s">
        <v>1183</v>
      </c>
      <c r="SQ2" s="12">
        <v>2</v>
      </c>
      <c r="SR2" s="12"/>
      <c r="SS2" s="12">
        <v>1</v>
      </c>
      <c r="ST2" s="12"/>
      <c r="SU2" s="12" t="s">
        <v>1183</v>
      </c>
      <c r="SV2" s="12" t="s">
        <v>1183</v>
      </c>
      <c r="SW2" s="12" t="s">
        <v>1183</v>
      </c>
      <c r="SX2" s="12"/>
      <c r="SY2" s="11" t="s">
        <v>1187</v>
      </c>
      <c r="SZ2" s="12">
        <v>1</v>
      </c>
      <c r="TA2" s="12"/>
      <c r="TB2" s="12">
        <v>1</v>
      </c>
      <c r="TC2" s="12">
        <v>1</v>
      </c>
      <c r="TD2" s="12">
        <v>1</v>
      </c>
      <c r="TE2" s="12" t="s">
        <v>850</v>
      </c>
      <c r="TF2" s="12">
        <v>1</v>
      </c>
      <c r="TG2" s="12">
        <v>2</v>
      </c>
      <c r="TH2" s="12"/>
      <c r="TI2" s="12">
        <v>2</v>
      </c>
      <c r="TJ2" s="12">
        <v>2</v>
      </c>
      <c r="TK2" s="12">
        <v>2</v>
      </c>
      <c r="TL2" s="12">
        <v>2</v>
      </c>
      <c r="TM2" s="12">
        <v>2</v>
      </c>
      <c r="TN2" s="12">
        <v>2</v>
      </c>
      <c r="TO2" s="12">
        <v>2</v>
      </c>
      <c r="TP2" s="12">
        <v>2</v>
      </c>
      <c r="TQ2" s="12">
        <v>2</v>
      </c>
      <c r="TR2" s="12">
        <v>1</v>
      </c>
      <c r="TS2" s="12">
        <v>1</v>
      </c>
      <c r="TT2" s="12">
        <v>1</v>
      </c>
      <c r="TU2" s="12">
        <v>2</v>
      </c>
      <c r="TV2" s="12">
        <v>2</v>
      </c>
      <c r="TW2" s="12">
        <v>2</v>
      </c>
      <c r="TX2" s="13"/>
      <c r="TY2" s="12">
        <v>8997</v>
      </c>
      <c r="TZ2" s="12">
        <v>8909</v>
      </c>
      <c r="UA2" s="12">
        <v>8919</v>
      </c>
      <c r="UB2" s="12">
        <v>8921</v>
      </c>
      <c r="UC2" s="12">
        <v>9961</v>
      </c>
      <c r="UD2" s="12">
        <v>9950</v>
      </c>
      <c r="UE2" s="13"/>
      <c r="UF2" s="12">
        <v>945</v>
      </c>
      <c r="UG2" s="11">
        <v>1551</v>
      </c>
      <c r="UI2" s="11" t="s">
        <v>1183</v>
      </c>
      <c r="UJ2" s="11" t="s">
        <v>1183</v>
      </c>
      <c r="UK2" s="11" t="s">
        <v>1183</v>
      </c>
      <c r="UL2" s="11" t="s">
        <v>1183</v>
      </c>
      <c r="UM2" s="11" t="s">
        <v>1183</v>
      </c>
      <c r="UN2" s="11" t="s">
        <v>1183</v>
      </c>
      <c r="UP2" s="11" t="s">
        <v>1183</v>
      </c>
      <c r="UR2" s="19" t="s">
        <v>1188</v>
      </c>
      <c r="UU2" s="14">
        <v>1</v>
      </c>
      <c r="UX2" s="14">
        <v>9152</v>
      </c>
      <c r="UY2" s="14">
        <v>55</v>
      </c>
      <c r="UZ2" s="14">
        <v>1576</v>
      </c>
      <c r="VA2" s="15"/>
      <c r="VB2" s="58" t="s">
        <v>1189</v>
      </c>
      <c r="VC2" s="70"/>
      <c r="VE2" s="11">
        <v>1</v>
      </c>
      <c r="VF2" s="11">
        <v>1</v>
      </c>
      <c r="VG2" s="11">
        <v>1</v>
      </c>
      <c r="VH2" s="11">
        <v>1</v>
      </c>
      <c r="VI2" s="11">
        <v>1</v>
      </c>
      <c r="VJ2" s="11">
        <v>1</v>
      </c>
      <c r="VK2" s="11">
        <v>2</v>
      </c>
      <c r="VL2" s="11">
        <v>2</v>
      </c>
      <c r="VM2" s="11" t="s">
        <v>1183</v>
      </c>
    </row>
    <row r="3" spans="1:726" ht="15" customHeight="1">
      <c r="A3" s="11">
        <v>2</v>
      </c>
      <c r="B3" s="87" t="s">
        <v>25</v>
      </c>
      <c r="C3" s="20">
        <v>16572</v>
      </c>
      <c r="D3" s="20">
        <v>15776</v>
      </c>
      <c r="E3" s="20">
        <v>18333</v>
      </c>
      <c r="F3" s="20">
        <v>17546</v>
      </c>
      <c r="G3" s="20">
        <v>17043</v>
      </c>
      <c r="H3" s="20">
        <v>18764</v>
      </c>
      <c r="I3" s="56" t="s">
        <v>3336</v>
      </c>
      <c r="J3" s="20">
        <v>953</v>
      </c>
      <c r="K3" s="20">
        <v>960</v>
      </c>
      <c r="L3" s="20">
        <v>1050</v>
      </c>
      <c r="M3" s="20">
        <v>847</v>
      </c>
      <c r="N3" s="20">
        <v>845</v>
      </c>
      <c r="O3" s="20">
        <v>700</v>
      </c>
      <c r="P3" s="56" t="s">
        <v>3336</v>
      </c>
      <c r="Q3" s="20">
        <v>89</v>
      </c>
      <c r="R3" s="20">
        <v>75</v>
      </c>
      <c r="S3" s="20">
        <v>73</v>
      </c>
      <c r="T3" s="20">
        <v>81</v>
      </c>
      <c r="U3" s="20">
        <v>87</v>
      </c>
      <c r="V3" s="20">
        <v>102</v>
      </c>
      <c r="W3" s="56" t="s">
        <v>3336</v>
      </c>
      <c r="X3" s="11" t="s">
        <v>1183</v>
      </c>
      <c r="Y3" s="11" t="s">
        <v>1183</v>
      </c>
      <c r="Z3" s="11" t="s">
        <v>1183</v>
      </c>
      <c r="AA3" s="11" t="s">
        <v>1183</v>
      </c>
      <c r="AB3" s="11" t="s">
        <v>1183</v>
      </c>
      <c r="AC3" s="11" t="s">
        <v>1183</v>
      </c>
      <c r="AD3" s="56" t="s">
        <v>3336</v>
      </c>
      <c r="AE3" s="20">
        <v>60</v>
      </c>
      <c r="AF3" s="20">
        <v>50</v>
      </c>
      <c r="AG3" s="20">
        <v>48</v>
      </c>
      <c r="AH3" s="20">
        <v>53</v>
      </c>
      <c r="AI3" s="20">
        <v>52</v>
      </c>
      <c r="AJ3" s="20">
        <v>66</v>
      </c>
      <c r="AK3" s="56" t="s">
        <v>3336</v>
      </c>
      <c r="AL3" s="11" t="s">
        <v>1183</v>
      </c>
      <c r="AM3" s="11" t="s">
        <v>1183</v>
      </c>
      <c r="AN3" s="11" t="s">
        <v>1183</v>
      </c>
      <c r="AO3" s="11" t="s">
        <v>1183</v>
      </c>
      <c r="AP3" s="11" t="s">
        <v>1183</v>
      </c>
      <c r="AQ3" s="11" t="s">
        <v>1183</v>
      </c>
      <c r="AR3" s="56" t="s">
        <v>3336</v>
      </c>
      <c r="AS3" s="21">
        <v>1359</v>
      </c>
      <c r="AT3" s="21">
        <v>1640</v>
      </c>
      <c r="AU3" s="21">
        <v>1412</v>
      </c>
      <c r="AV3" s="21">
        <v>1321</v>
      </c>
      <c r="AW3" s="21">
        <v>1095</v>
      </c>
      <c r="AX3" s="21">
        <v>1149</v>
      </c>
      <c r="AY3" s="56" t="s">
        <v>3336</v>
      </c>
      <c r="AZ3" s="20">
        <v>170</v>
      </c>
      <c r="BA3" s="20">
        <v>170</v>
      </c>
      <c r="BB3" s="20">
        <v>186</v>
      </c>
      <c r="BC3" s="20">
        <v>216</v>
      </c>
      <c r="BD3" s="20">
        <v>173</v>
      </c>
      <c r="BE3" s="20">
        <v>200</v>
      </c>
      <c r="BF3" s="56" t="s">
        <v>3336</v>
      </c>
      <c r="BG3" s="20">
        <v>71</v>
      </c>
      <c r="BH3" s="20">
        <v>105</v>
      </c>
      <c r="BI3" s="20">
        <v>116</v>
      </c>
      <c r="BJ3" s="20">
        <v>97</v>
      </c>
      <c r="BK3" s="20">
        <v>120</v>
      </c>
      <c r="BL3" s="20">
        <v>118</v>
      </c>
      <c r="BM3" s="56" t="s">
        <v>3336</v>
      </c>
      <c r="BN3" s="20">
        <v>15</v>
      </c>
      <c r="BO3" s="20">
        <v>19</v>
      </c>
      <c r="BP3" s="20">
        <v>19</v>
      </c>
      <c r="BQ3" s="20">
        <v>22</v>
      </c>
      <c r="BR3" s="20">
        <v>39</v>
      </c>
      <c r="BS3" s="20">
        <v>25</v>
      </c>
      <c r="BT3" s="56" t="s">
        <v>3336</v>
      </c>
      <c r="BU3" s="11" t="s">
        <v>1183</v>
      </c>
      <c r="BV3" s="11" t="s">
        <v>1183</v>
      </c>
      <c r="BW3" s="11" t="s">
        <v>1183</v>
      </c>
      <c r="BX3" s="11" t="s">
        <v>1183</v>
      </c>
      <c r="BY3" s="11" t="s">
        <v>1183</v>
      </c>
      <c r="BZ3" s="11" t="s">
        <v>1183</v>
      </c>
      <c r="CA3" s="56" t="s">
        <v>3336</v>
      </c>
      <c r="CB3" s="24">
        <v>344</v>
      </c>
      <c r="CC3" s="24">
        <v>310</v>
      </c>
      <c r="CD3" s="24">
        <v>257</v>
      </c>
      <c r="CE3" s="24">
        <v>289</v>
      </c>
      <c r="CF3" s="24">
        <v>291</v>
      </c>
      <c r="CG3" s="24">
        <v>308</v>
      </c>
      <c r="CH3" s="56" t="s">
        <v>3336</v>
      </c>
      <c r="CI3" s="11" t="s">
        <v>1183</v>
      </c>
      <c r="CJ3" s="11" t="s">
        <v>1183</v>
      </c>
      <c r="CK3" s="11" t="s">
        <v>1183</v>
      </c>
      <c r="CL3" s="11" t="s">
        <v>1183</v>
      </c>
      <c r="CM3" s="11" t="s">
        <v>1183</v>
      </c>
      <c r="CN3" s="11" t="s">
        <v>1183</v>
      </c>
      <c r="CO3" s="56" t="s">
        <v>3336</v>
      </c>
      <c r="CP3" s="24">
        <v>4260</v>
      </c>
      <c r="CQ3" s="24">
        <v>4019</v>
      </c>
      <c r="CR3" s="24">
        <v>4659</v>
      </c>
      <c r="CS3" s="24">
        <v>4620</v>
      </c>
      <c r="CT3" s="24">
        <v>5301</v>
      </c>
      <c r="CU3" s="24">
        <v>5677</v>
      </c>
      <c r="CV3" s="56" t="s">
        <v>3336</v>
      </c>
      <c r="CW3" s="25">
        <v>954</v>
      </c>
      <c r="CX3" s="25">
        <v>1115</v>
      </c>
      <c r="CY3" s="25">
        <v>1374</v>
      </c>
      <c r="CZ3" s="25">
        <v>1493</v>
      </c>
      <c r="DA3" s="25">
        <v>1426</v>
      </c>
      <c r="DB3" s="25">
        <v>1299</v>
      </c>
      <c r="DC3" s="56" t="s">
        <v>3336</v>
      </c>
      <c r="DD3" s="24">
        <v>53</v>
      </c>
      <c r="DE3" s="24">
        <v>61</v>
      </c>
      <c r="DF3" s="24">
        <v>51</v>
      </c>
      <c r="DG3" s="24">
        <v>51</v>
      </c>
      <c r="DH3" s="24">
        <v>57</v>
      </c>
      <c r="DI3" s="24">
        <v>49</v>
      </c>
      <c r="DJ3" s="56" t="s">
        <v>3336</v>
      </c>
      <c r="DK3" s="326">
        <v>2420</v>
      </c>
      <c r="DL3" s="326">
        <v>1932</v>
      </c>
      <c r="DM3" s="326">
        <v>2101</v>
      </c>
      <c r="DN3" s="326">
        <v>2337</v>
      </c>
      <c r="DO3" s="326">
        <v>2516</v>
      </c>
      <c r="DP3" s="326">
        <v>2514</v>
      </c>
      <c r="DQ3" s="56" t="s">
        <v>3336</v>
      </c>
      <c r="DR3" s="25">
        <v>901</v>
      </c>
      <c r="DS3" s="25">
        <v>1054</v>
      </c>
      <c r="DT3" s="25">
        <v>1323</v>
      </c>
      <c r="DU3" s="25">
        <v>1442</v>
      </c>
      <c r="DV3" s="25">
        <v>1369</v>
      </c>
      <c r="DW3" s="25">
        <v>1250</v>
      </c>
      <c r="DX3" s="56" t="s">
        <v>3336</v>
      </c>
      <c r="DY3" s="20">
        <v>737</v>
      </c>
      <c r="DZ3" s="20">
        <v>892</v>
      </c>
      <c r="EA3" s="20">
        <v>893</v>
      </c>
      <c r="EB3" s="20">
        <v>978</v>
      </c>
      <c r="EC3" s="20">
        <v>910</v>
      </c>
      <c r="ED3" s="20">
        <v>964</v>
      </c>
      <c r="EE3" s="56" t="s">
        <v>3336</v>
      </c>
      <c r="EF3" s="11" t="s">
        <v>1183</v>
      </c>
      <c r="EG3" s="11" t="s">
        <v>1183</v>
      </c>
      <c r="EH3" s="11" t="s">
        <v>1183</v>
      </c>
      <c r="EI3" s="11" t="s">
        <v>1183</v>
      </c>
      <c r="EJ3" s="11" t="s">
        <v>1183</v>
      </c>
      <c r="EK3" s="11" t="s">
        <v>1183</v>
      </c>
      <c r="EL3" s="56" t="s">
        <v>3336</v>
      </c>
      <c r="EM3" s="11" t="s">
        <v>1183</v>
      </c>
      <c r="EN3" s="11" t="s">
        <v>1183</v>
      </c>
      <c r="EO3" s="11" t="s">
        <v>1183</v>
      </c>
      <c r="EP3" s="11" t="s">
        <v>1183</v>
      </c>
      <c r="EQ3" s="11" t="s">
        <v>1183</v>
      </c>
      <c r="ER3" s="11" t="s">
        <v>1183</v>
      </c>
      <c r="ES3" s="56" t="s">
        <v>3336</v>
      </c>
      <c r="ET3" s="11" t="s">
        <v>1183</v>
      </c>
      <c r="EU3" s="11" t="s">
        <v>1183</v>
      </c>
      <c r="EV3" s="11" t="s">
        <v>1183</v>
      </c>
      <c r="EW3" s="11" t="s">
        <v>1183</v>
      </c>
      <c r="EX3" s="11" t="s">
        <v>1183</v>
      </c>
      <c r="EY3" s="11" t="s">
        <v>1183</v>
      </c>
      <c r="EZ3" s="56" t="s">
        <v>3336</v>
      </c>
      <c r="FA3" s="20">
        <v>126</v>
      </c>
      <c r="FB3" s="20">
        <v>159</v>
      </c>
      <c r="FC3" s="20">
        <v>183</v>
      </c>
      <c r="FD3" s="20">
        <v>218</v>
      </c>
      <c r="FE3" s="20">
        <v>265</v>
      </c>
      <c r="FF3" s="20">
        <v>207</v>
      </c>
      <c r="FG3" s="56" t="s">
        <v>3336</v>
      </c>
      <c r="FH3" s="20">
        <v>1525</v>
      </c>
      <c r="FI3" s="20">
        <v>1139</v>
      </c>
      <c r="FJ3" s="20">
        <v>1222</v>
      </c>
      <c r="FK3" s="20">
        <v>1046</v>
      </c>
      <c r="FL3" s="20">
        <v>932</v>
      </c>
      <c r="FM3" s="20">
        <v>1008</v>
      </c>
      <c r="FN3" s="56" t="s">
        <v>3336</v>
      </c>
      <c r="FO3" s="20">
        <v>754</v>
      </c>
      <c r="FP3" s="20">
        <v>515</v>
      </c>
      <c r="FQ3" s="20">
        <v>527</v>
      </c>
      <c r="FR3" s="20">
        <v>571</v>
      </c>
      <c r="FS3" s="20">
        <v>479</v>
      </c>
      <c r="FT3" s="20">
        <v>527</v>
      </c>
      <c r="FU3" s="56" t="s">
        <v>3336</v>
      </c>
      <c r="FV3" s="19" t="s">
        <v>3203</v>
      </c>
      <c r="FY3" s="11">
        <v>1</v>
      </c>
      <c r="FZ3" s="11">
        <v>2</v>
      </c>
      <c r="GA3" s="11">
        <v>1</v>
      </c>
      <c r="GB3" s="11">
        <v>2</v>
      </c>
      <c r="GC3" s="11" t="s">
        <v>3204</v>
      </c>
      <c r="GD3" s="11">
        <v>1</v>
      </c>
      <c r="GE3" s="11">
        <v>1</v>
      </c>
      <c r="GF3" s="11">
        <v>2</v>
      </c>
      <c r="GI3" s="24">
        <v>11892</v>
      </c>
      <c r="GJ3" s="24">
        <v>11719</v>
      </c>
      <c r="GK3" s="24">
        <v>11446</v>
      </c>
      <c r="GL3" s="24">
        <v>10945</v>
      </c>
      <c r="GM3" s="24">
        <v>10972</v>
      </c>
      <c r="GN3" s="24">
        <v>11194</v>
      </c>
      <c r="GO3" s="56" t="s">
        <v>3336</v>
      </c>
      <c r="GP3" s="11" t="s">
        <v>1183</v>
      </c>
      <c r="GQ3" s="11" t="s">
        <v>1183</v>
      </c>
      <c r="GR3" s="11" t="s">
        <v>1183</v>
      </c>
      <c r="GS3" s="11" t="s">
        <v>1183</v>
      </c>
      <c r="GT3" s="11" t="s">
        <v>1183</v>
      </c>
      <c r="GU3" s="11" t="s">
        <v>1183</v>
      </c>
      <c r="GV3" s="56" t="s">
        <v>3336</v>
      </c>
      <c r="GW3" s="11" t="s">
        <v>1183</v>
      </c>
      <c r="GX3" s="11" t="s">
        <v>1183</v>
      </c>
      <c r="GY3" s="11" t="s">
        <v>1183</v>
      </c>
      <c r="GZ3" s="11" t="s">
        <v>1183</v>
      </c>
      <c r="HA3" s="11" t="s">
        <v>1183</v>
      </c>
      <c r="HB3" s="11" t="s">
        <v>1183</v>
      </c>
      <c r="HC3" s="56" t="s">
        <v>3336</v>
      </c>
      <c r="HD3" s="11" t="s">
        <v>1183</v>
      </c>
      <c r="HE3" s="11" t="s">
        <v>1183</v>
      </c>
      <c r="HF3" s="11" t="s">
        <v>1183</v>
      </c>
      <c r="HG3" s="11" t="s">
        <v>1183</v>
      </c>
      <c r="HH3" s="11" t="s">
        <v>1183</v>
      </c>
      <c r="HI3" s="11" t="s">
        <v>1183</v>
      </c>
      <c r="HJ3" s="56" t="s">
        <v>3336</v>
      </c>
      <c r="HK3" s="11" t="s">
        <v>1183</v>
      </c>
      <c r="HL3" s="11" t="s">
        <v>1183</v>
      </c>
      <c r="HM3" s="11" t="s">
        <v>1183</v>
      </c>
      <c r="HN3" s="11" t="s">
        <v>1183</v>
      </c>
      <c r="HO3" s="11" t="s">
        <v>1183</v>
      </c>
      <c r="HP3" s="11" t="s">
        <v>1183</v>
      </c>
      <c r="HQ3" s="56" t="s">
        <v>3336</v>
      </c>
      <c r="HR3" s="326">
        <v>6</v>
      </c>
      <c r="HS3" s="326">
        <v>7</v>
      </c>
      <c r="HT3" s="326">
        <v>11</v>
      </c>
      <c r="HU3" s="326">
        <v>8</v>
      </c>
      <c r="HV3" s="326">
        <v>26</v>
      </c>
      <c r="HW3" s="326">
        <v>15</v>
      </c>
      <c r="HX3" s="56" t="s">
        <v>3336</v>
      </c>
      <c r="HY3" s="11" t="s">
        <v>1183</v>
      </c>
      <c r="HZ3" s="11" t="s">
        <v>1183</v>
      </c>
      <c r="IA3" s="11" t="s">
        <v>1183</v>
      </c>
      <c r="IB3" s="11" t="s">
        <v>1183</v>
      </c>
      <c r="IC3" s="11" t="s">
        <v>1183</v>
      </c>
      <c r="ID3" s="11" t="s">
        <v>1183</v>
      </c>
      <c r="IE3" s="56" t="s">
        <v>3336</v>
      </c>
      <c r="IF3" s="12" t="s">
        <v>1183</v>
      </c>
      <c r="IG3" s="12" t="s">
        <v>1183</v>
      </c>
      <c r="IH3" s="12" t="s">
        <v>1183</v>
      </c>
      <c r="II3" s="12" t="s">
        <v>1183</v>
      </c>
      <c r="IJ3" s="12" t="s">
        <v>1183</v>
      </c>
      <c r="IK3" s="12" t="s">
        <v>1183</v>
      </c>
      <c r="IL3" s="56" t="s">
        <v>3336</v>
      </c>
      <c r="IM3" s="12" t="s">
        <v>1183</v>
      </c>
      <c r="IN3" s="12" t="s">
        <v>1183</v>
      </c>
      <c r="IO3" s="12" t="s">
        <v>1183</v>
      </c>
      <c r="IP3" s="12" t="s">
        <v>1183</v>
      </c>
      <c r="IQ3" s="12" t="s">
        <v>1183</v>
      </c>
      <c r="IR3" s="12" t="s">
        <v>1183</v>
      </c>
      <c r="IS3" s="56" t="s">
        <v>3336</v>
      </c>
      <c r="IT3" s="12" t="s">
        <v>1183</v>
      </c>
      <c r="IU3" s="12" t="s">
        <v>1183</v>
      </c>
      <c r="IV3" s="12" t="s">
        <v>1183</v>
      </c>
      <c r="IW3" s="12" t="s">
        <v>1183</v>
      </c>
      <c r="IX3" s="12" t="s">
        <v>1183</v>
      </c>
      <c r="IY3" s="12" t="s">
        <v>1183</v>
      </c>
      <c r="IZ3" s="56" t="s">
        <v>3336</v>
      </c>
      <c r="JA3" s="12" t="s">
        <v>1183</v>
      </c>
      <c r="JB3" s="12" t="s">
        <v>1183</v>
      </c>
      <c r="JC3" s="12" t="s">
        <v>1183</v>
      </c>
      <c r="JD3" s="12" t="s">
        <v>1183</v>
      </c>
      <c r="JE3" s="12" t="s">
        <v>1183</v>
      </c>
      <c r="JF3" s="12" t="s">
        <v>1183</v>
      </c>
      <c r="JG3" s="56" t="s">
        <v>3336</v>
      </c>
      <c r="JH3" s="12" t="s">
        <v>1183</v>
      </c>
      <c r="JI3" s="12" t="s">
        <v>1183</v>
      </c>
      <c r="JJ3" s="12" t="s">
        <v>1183</v>
      </c>
      <c r="JK3" s="12" t="s">
        <v>1183</v>
      </c>
      <c r="JL3" s="12" t="s">
        <v>1183</v>
      </c>
      <c r="JM3" s="12" t="s">
        <v>1183</v>
      </c>
      <c r="JN3" s="56" t="s">
        <v>3336</v>
      </c>
      <c r="JO3" s="12" t="s">
        <v>1183</v>
      </c>
      <c r="JP3" s="12" t="s">
        <v>1183</v>
      </c>
      <c r="JQ3" s="12" t="s">
        <v>1183</v>
      </c>
      <c r="JR3" s="12" t="s">
        <v>1183</v>
      </c>
      <c r="JS3" s="12" t="s">
        <v>1183</v>
      </c>
      <c r="JT3" s="12" t="s">
        <v>1183</v>
      </c>
      <c r="JU3" s="56" t="s">
        <v>3336</v>
      </c>
      <c r="JV3" s="12" t="s">
        <v>1183</v>
      </c>
      <c r="JW3" s="12" t="s">
        <v>1183</v>
      </c>
      <c r="JX3" s="12" t="s">
        <v>1183</v>
      </c>
      <c r="JY3" s="12" t="s">
        <v>1183</v>
      </c>
      <c r="JZ3" s="12" t="s">
        <v>1183</v>
      </c>
      <c r="KA3" s="12" t="s">
        <v>1183</v>
      </c>
      <c r="KB3" s="56" t="s">
        <v>3336</v>
      </c>
      <c r="KC3" s="12" t="s">
        <v>1183</v>
      </c>
      <c r="KD3" s="12" t="s">
        <v>1183</v>
      </c>
      <c r="KE3" s="12" t="s">
        <v>1183</v>
      </c>
      <c r="KF3" s="12" t="s">
        <v>1183</v>
      </c>
      <c r="KG3" s="12" t="s">
        <v>1183</v>
      </c>
      <c r="KH3" s="12" t="s">
        <v>1183</v>
      </c>
      <c r="KI3" s="56" t="s">
        <v>3336</v>
      </c>
      <c r="KJ3" s="12" t="s">
        <v>1183</v>
      </c>
      <c r="KK3" s="12" t="s">
        <v>1183</v>
      </c>
      <c r="KL3" s="12" t="s">
        <v>1183</v>
      </c>
      <c r="KM3" s="12" t="s">
        <v>1183</v>
      </c>
      <c r="KN3" s="12" t="s">
        <v>1183</v>
      </c>
      <c r="KO3" s="12" t="s">
        <v>1183</v>
      </c>
      <c r="KP3" s="56" t="s">
        <v>3336</v>
      </c>
      <c r="KQ3" s="12" t="s">
        <v>1183</v>
      </c>
      <c r="KR3" s="12" t="s">
        <v>1183</v>
      </c>
      <c r="KS3" s="12" t="s">
        <v>1183</v>
      </c>
      <c r="KT3" s="12" t="s">
        <v>1183</v>
      </c>
      <c r="KU3" s="12" t="s">
        <v>1183</v>
      </c>
      <c r="KV3" s="12" t="s">
        <v>1183</v>
      </c>
      <c r="KW3" s="56" t="s">
        <v>3336</v>
      </c>
      <c r="KX3" s="12" t="s">
        <v>1183</v>
      </c>
      <c r="KY3" s="12" t="s">
        <v>1183</v>
      </c>
      <c r="KZ3" s="12" t="s">
        <v>1183</v>
      </c>
      <c r="LA3" s="12" t="s">
        <v>1183</v>
      </c>
      <c r="LB3" s="12" t="s">
        <v>1183</v>
      </c>
      <c r="LC3" s="12" t="s">
        <v>1183</v>
      </c>
      <c r="LD3" s="56" t="s">
        <v>3336</v>
      </c>
      <c r="LE3" s="12" t="s">
        <v>1183</v>
      </c>
      <c r="LF3" s="12" t="s">
        <v>1183</v>
      </c>
      <c r="LG3" s="12" t="s">
        <v>1183</v>
      </c>
      <c r="LH3" s="12" t="s">
        <v>1183</v>
      </c>
      <c r="LI3" s="12" t="s">
        <v>1183</v>
      </c>
      <c r="LJ3" s="12" t="s">
        <v>1183</v>
      </c>
      <c r="LK3" s="56" t="s">
        <v>3336</v>
      </c>
      <c r="LL3" s="11" t="s">
        <v>1183</v>
      </c>
      <c r="LM3" s="11" t="s">
        <v>1183</v>
      </c>
      <c r="LN3" s="11" t="s">
        <v>1183</v>
      </c>
      <c r="LO3" s="11" t="s">
        <v>1183</v>
      </c>
      <c r="LP3" s="11" t="s">
        <v>1183</v>
      </c>
      <c r="LQ3" s="11" t="s">
        <v>1183</v>
      </c>
      <c r="LR3" s="56" t="s">
        <v>3336</v>
      </c>
      <c r="LS3" s="11" t="s">
        <v>1183</v>
      </c>
      <c r="LT3" s="11" t="s">
        <v>1183</v>
      </c>
      <c r="LU3" s="11" t="s">
        <v>1183</v>
      </c>
      <c r="LV3" s="11" t="s">
        <v>1183</v>
      </c>
      <c r="LW3" s="11" t="s">
        <v>1183</v>
      </c>
      <c r="LX3" s="11" t="s">
        <v>1183</v>
      </c>
      <c r="LY3" s="56" t="s">
        <v>3336</v>
      </c>
      <c r="LZ3" s="11" t="s">
        <v>1183</v>
      </c>
      <c r="MA3" s="11" t="s">
        <v>1183</v>
      </c>
      <c r="MB3" s="11" t="s">
        <v>1183</v>
      </c>
      <c r="MC3" s="11" t="s">
        <v>1183</v>
      </c>
      <c r="MD3" s="11" t="s">
        <v>1183</v>
      </c>
      <c r="ME3" s="11" t="s">
        <v>1183</v>
      </c>
      <c r="MF3" s="56" t="s">
        <v>3336</v>
      </c>
      <c r="MG3" s="11" t="s">
        <v>1183</v>
      </c>
      <c r="MH3" s="11" t="s">
        <v>1183</v>
      </c>
      <c r="MI3" s="11" t="s">
        <v>1183</v>
      </c>
      <c r="MJ3" s="11" t="s">
        <v>1183</v>
      </c>
      <c r="MK3" s="11" t="s">
        <v>1183</v>
      </c>
      <c r="ML3" s="11" t="s">
        <v>1183</v>
      </c>
      <c r="MM3" s="56" t="s">
        <v>3336</v>
      </c>
      <c r="MN3" s="11" t="s">
        <v>1182</v>
      </c>
      <c r="MO3" s="11" t="s">
        <v>1182</v>
      </c>
      <c r="MP3" s="11" t="s">
        <v>1182</v>
      </c>
      <c r="MQ3" s="11" t="s">
        <v>1182</v>
      </c>
      <c r="MR3" s="11" t="s">
        <v>1182</v>
      </c>
      <c r="MS3" s="11" t="s">
        <v>1182</v>
      </c>
      <c r="MT3" s="56" t="s">
        <v>3336</v>
      </c>
      <c r="MU3" s="11" t="s">
        <v>1182</v>
      </c>
      <c r="MV3" s="11" t="s">
        <v>1182</v>
      </c>
      <c r="MW3" s="11" t="s">
        <v>1182</v>
      </c>
      <c r="MX3" s="11" t="s">
        <v>1182</v>
      </c>
      <c r="MY3" s="11" t="s">
        <v>1182</v>
      </c>
      <c r="MZ3" s="11" t="s">
        <v>1182</v>
      </c>
      <c r="NA3" s="56" t="s">
        <v>3336</v>
      </c>
      <c r="NB3" s="19" t="s">
        <v>3203</v>
      </c>
      <c r="NC3" s="18"/>
      <c r="NE3" s="1">
        <v>10972</v>
      </c>
      <c r="NF3" s="11">
        <v>1337</v>
      </c>
      <c r="NG3" s="24">
        <v>325</v>
      </c>
      <c r="NH3" s="26">
        <v>147</v>
      </c>
      <c r="NI3" s="11" t="s">
        <v>1183</v>
      </c>
      <c r="NJ3" s="56" t="s">
        <v>3336</v>
      </c>
      <c r="NK3" s="11" t="s">
        <v>1183</v>
      </c>
      <c r="NL3" s="11" t="s">
        <v>1183</v>
      </c>
      <c r="NM3" s="11" t="s">
        <v>1183</v>
      </c>
      <c r="NN3" s="11" t="s">
        <v>1183</v>
      </c>
      <c r="NO3" s="11" t="s">
        <v>1183</v>
      </c>
      <c r="NP3" s="56" t="s">
        <v>3336</v>
      </c>
      <c r="NQ3" s="11" t="s">
        <v>1182</v>
      </c>
      <c r="NR3" s="11" t="s">
        <v>1182</v>
      </c>
      <c r="NS3" s="11" t="s">
        <v>1182</v>
      </c>
      <c r="NT3" s="11" t="s">
        <v>1182</v>
      </c>
      <c r="NU3" s="11" t="s">
        <v>1182</v>
      </c>
      <c r="NV3" s="56" t="s">
        <v>3336</v>
      </c>
      <c r="OA3" s="12" t="s">
        <v>1183</v>
      </c>
      <c r="OB3" s="56" t="s">
        <v>3336</v>
      </c>
      <c r="OC3" s="12" t="s">
        <v>1183</v>
      </c>
      <c r="OD3" s="12" t="s">
        <v>1183</v>
      </c>
      <c r="OE3" s="12" t="s">
        <v>1183</v>
      </c>
      <c r="OF3" s="12" t="s">
        <v>1183</v>
      </c>
      <c r="OG3" s="12" t="s">
        <v>1183</v>
      </c>
      <c r="OH3" s="56" t="s">
        <v>3336</v>
      </c>
      <c r="OI3" s="12" t="s">
        <v>1183</v>
      </c>
      <c r="OJ3" s="12" t="s">
        <v>1183</v>
      </c>
      <c r="OK3" s="12" t="s">
        <v>1183</v>
      </c>
      <c r="OL3" s="12" t="s">
        <v>1183</v>
      </c>
      <c r="OM3" s="12" t="s">
        <v>1183</v>
      </c>
      <c r="ON3" s="56" t="s">
        <v>3336</v>
      </c>
      <c r="OO3" s="11" t="s">
        <v>1182</v>
      </c>
      <c r="OP3" s="11" t="s">
        <v>1182</v>
      </c>
      <c r="OQ3" s="11" t="s">
        <v>1182</v>
      </c>
      <c r="OR3" s="11" t="s">
        <v>1182</v>
      </c>
      <c r="OS3" s="11" t="s">
        <v>1182</v>
      </c>
      <c r="OT3" s="56" t="s">
        <v>3336</v>
      </c>
      <c r="OU3" s="12" t="s">
        <v>1183</v>
      </c>
      <c r="OV3" s="12" t="s">
        <v>1183</v>
      </c>
      <c r="OW3" s="12" t="s">
        <v>1183</v>
      </c>
      <c r="OX3" s="12" t="s">
        <v>1183</v>
      </c>
      <c r="OY3" s="12" t="s">
        <v>1183</v>
      </c>
      <c r="OZ3" s="56" t="s">
        <v>3336</v>
      </c>
      <c r="PA3" s="12" t="s">
        <v>1183</v>
      </c>
      <c r="PB3" s="12" t="s">
        <v>1183</v>
      </c>
      <c r="PC3" s="12" t="s">
        <v>1183</v>
      </c>
      <c r="PD3" s="12" t="s">
        <v>1183</v>
      </c>
      <c r="PE3" s="12" t="s">
        <v>1183</v>
      </c>
      <c r="PF3" s="56" t="s">
        <v>3336</v>
      </c>
      <c r="PG3" s="11" t="s">
        <v>1182</v>
      </c>
      <c r="PH3" s="11" t="s">
        <v>1182</v>
      </c>
      <c r="PI3" s="11" t="s">
        <v>1182</v>
      </c>
      <c r="PJ3" s="11" t="s">
        <v>1182</v>
      </c>
      <c r="PK3" s="11" t="s">
        <v>1182</v>
      </c>
      <c r="PL3" s="56" t="s">
        <v>3336</v>
      </c>
      <c r="PM3" s="11" t="s">
        <v>1182</v>
      </c>
      <c r="PN3" s="11" t="s">
        <v>1182</v>
      </c>
      <c r="PO3" s="11" t="s">
        <v>1182</v>
      </c>
      <c r="PP3" s="11" t="s">
        <v>1182</v>
      </c>
      <c r="PQ3" s="11" t="s">
        <v>1182</v>
      </c>
      <c r="PR3" s="56" t="s">
        <v>3336</v>
      </c>
      <c r="PS3" s="12" t="s">
        <v>1183</v>
      </c>
      <c r="PT3" s="12" t="s">
        <v>1183</v>
      </c>
      <c r="PU3" s="12" t="s">
        <v>1183</v>
      </c>
      <c r="PV3" s="12" t="s">
        <v>1183</v>
      </c>
      <c r="PW3" s="12" t="s">
        <v>1183</v>
      </c>
      <c r="PX3" s="56" t="s">
        <v>3336</v>
      </c>
      <c r="PY3" s="12" t="s">
        <v>1183</v>
      </c>
      <c r="PZ3" s="12" t="s">
        <v>1183</v>
      </c>
      <c r="QA3" s="12" t="s">
        <v>1183</v>
      </c>
      <c r="QB3" s="12" t="s">
        <v>1183</v>
      </c>
      <c r="QC3" s="12" t="s">
        <v>1183</v>
      </c>
      <c r="QD3" s="56" t="s">
        <v>3336</v>
      </c>
      <c r="QE3" s="12" t="s">
        <v>1183</v>
      </c>
      <c r="QF3" s="12" t="s">
        <v>1183</v>
      </c>
      <c r="QG3" s="12" t="s">
        <v>1183</v>
      </c>
      <c r="QH3" s="12" t="s">
        <v>1183</v>
      </c>
      <c r="QI3" s="12" t="s">
        <v>1183</v>
      </c>
      <c r="QJ3" s="56" t="s">
        <v>3336</v>
      </c>
      <c r="QK3" s="12" t="s">
        <v>1183</v>
      </c>
      <c r="QL3" s="12" t="s">
        <v>1183</v>
      </c>
      <c r="QM3" s="12" t="s">
        <v>1183</v>
      </c>
      <c r="QN3" s="12" t="s">
        <v>1183</v>
      </c>
      <c r="QO3" s="12" t="s">
        <v>1183</v>
      </c>
      <c r="QP3" s="56" t="s">
        <v>3336</v>
      </c>
      <c r="QQ3" s="11" t="s">
        <v>1183</v>
      </c>
      <c r="QR3" s="11" t="s">
        <v>1183</v>
      </c>
      <c r="QS3" s="11" t="s">
        <v>1183</v>
      </c>
      <c r="QT3" s="11" t="s">
        <v>1183</v>
      </c>
      <c r="QU3" s="11" t="s">
        <v>1183</v>
      </c>
      <c r="QV3" s="56" t="s">
        <v>3336</v>
      </c>
      <c r="QW3" s="11" t="s">
        <v>1183</v>
      </c>
      <c r="QX3" s="11" t="s">
        <v>1183</v>
      </c>
      <c r="QY3" s="11" t="s">
        <v>1183</v>
      </c>
      <c r="QZ3" s="11" t="s">
        <v>1183</v>
      </c>
      <c r="RA3" s="11" t="s">
        <v>1183</v>
      </c>
      <c r="RB3" s="56" t="s">
        <v>3336</v>
      </c>
      <c r="RC3" s="11" t="s">
        <v>1183</v>
      </c>
      <c r="RD3" s="11" t="s">
        <v>1183</v>
      </c>
      <c r="RE3" s="11" t="s">
        <v>1183</v>
      </c>
      <c r="RF3" s="11" t="s">
        <v>1183</v>
      </c>
      <c r="RG3" s="11" t="s">
        <v>1183</v>
      </c>
      <c r="RH3" s="56" t="s">
        <v>3336</v>
      </c>
      <c r="RI3" s="11" t="s">
        <v>1183</v>
      </c>
      <c r="RJ3" s="11" t="s">
        <v>1183</v>
      </c>
      <c r="RK3" s="11" t="s">
        <v>1183</v>
      </c>
      <c r="RL3" s="11" t="s">
        <v>1183</v>
      </c>
      <c r="RM3" s="11" t="s">
        <v>1183</v>
      </c>
      <c r="RN3" s="56" t="s">
        <v>3336</v>
      </c>
      <c r="RO3" s="11" t="s">
        <v>1182</v>
      </c>
      <c r="RP3" s="11" t="s">
        <v>1182</v>
      </c>
      <c r="RQ3" s="11" t="s">
        <v>1182</v>
      </c>
      <c r="RR3" s="11" t="s">
        <v>1182</v>
      </c>
      <c r="RS3" s="11" t="s">
        <v>1182</v>
      </c>
      <c r="RT3" s="56" t="s">
        <v>3336</v>
      </c>
      <c r="RU3" s="12" t="s">
        <v>1183</v>
      </c>
      <c r="RV3" s="12" t="s">
        <v>1183</v>
      </c>
      <c r="RW3" s="12" t="s">
        <v>1183</v>
      </c>
      <c r="RX3" s="12" t="s">
        <v>1183</v>
      </c>
      <c r="RY3" s="12" t="s">
        <v>1183</v>
      </c>
      <c r="RZ3" s="56" t="s">
        <v>3336</v>
      </c>
      <c r="SA3" s="12" t="s">
        <v>1183</v>
      </c>
      <c r="SB3" s="12" t="s">
        <v>1183</v>
      </c>
      <c r="SC3" s="12" t="s">
        <v>1183</v>
      </c>
      <c r="SD3" s="12" t="s">
        <v>1183</v>
      </c>
      <c r="SE3" s="12" t="s">
        <v>1183</v>
      </c>
      <c r="SF3" s="56" t="s">
        <v>3336</v>
      </c>
      <c r="SG3" s="19" t="s">
        <v>3205</v>
      </c>
      <c r="TY3" s="11" t="s">
        <v>1183</v>
      </c>
      <c r="TZ3" s="11" t="s">
        <v>1183</v>
      </c>
      <c r="UA3" s="11" t="s">
        <v>1183</v>
      </c>
      <c r="UB3" s="11" t="s">
        <v>1183</v>
      </c>
      <c r="UC3" s="11" t="s">
        <v>1183</v>
      </c>
      <c r="UD3" s="11" t="s">
        <v>1183</v>
      </c>
      <c r="UF3" s="11" t="s">
        <v>1183</v>
      </c>
      <c r="UG3" s="11" t="s">
        <v>1183</v>
      </c>
      <c r="UI3" s="11" t="s">
        <v>1183</v>
      </c>
      <c r="UJ3" s="11" t="s">
        <v>1183</v>
      </c>
      <c r="UK3" s="11" t="s">
        <v>1183</v>
      </c>
      <c r="UL3" s="11" t="s">
        <v>1183</v>
      </c>
      <c r="UM3" s="11" t="s">
        <v>1183</v>
      </c>
      <c r="UN3" s="11" t="s">
        <v>1183</v>
      </c>
      <c r="UP3" s="11" t="s">
        <v>1183</v>
      </c>
      <c r="UX3" s="11" t="s">
        <v>1183</v>
      </c>
      <c r="UY3" s="11" t="s">
        <v>1183</v>
      </c>
      <c r="UZ3" s="11" t="s">
        <v>1183</v>
      </c>
      <c r="VB3" s="59"/>
      <c r="VC3" s="70"/>
      <c r="VE3" s="11" t="s">
        <v>1183</v>
      </c>
      <c r="VF3" s="11" t="s">
        <v>1183</v>
      </c>
      <c r="VG3" s="11" t="s">
        <v>1183</v>
      </c>
      <c r="VH3" s="11" t="s">
        <v>1183</v>
      </c>
      <c r="VI3" s="11" t="s">
        <v>1183</v>
      </c>
      <c r="VJ3" s="11" t="s">
        <v>1183</v>
      </c>
      <c r="VK3" s="11" t="s">
        <v>1183</v>
      </c>
      <c r="VL3" s="11" t="s">
        <v>1183</v>
      </c>
      <c r="VM3" s="11" t="s">
        <v>1183</v>
      </c>
    </row>
    <row r="4" spans="1:726" ht="15" customHeight="1">
      <c r="A4" s="11">
        <v>3</v>
      </c>
      <c r="B4" s="87" t="s">
        <v>26</v>
      </c>
      <c r="C4" s="11">
        <v>540007</v>
      </c>
      <c r="D4" s="11">
        <v>548027</v>
      </c>
      <c r="E4" s="11">
        <v>546396</v>
      </c>
      <c r="F4" s="11">
        <v>527692</v>
      </c>
      <c r="G4" s="11">
        <v>517870</v>
      </c>
      <c r="H4" s="11">
        <v>537792</v>
      </c>
      <c r="I4" s="56" t="s">
        <v>3336</v>
      </c>
      <c r="J4" s="11">
        <v>35581</v>
      </c>
      <c r="K4" s="11">
        <v>33609</v>
      </c>
      <c r="L4" s="11">
        <v>31854</v>
      </c>
      <c r="M4" s="11">
        <v>30118</v>
      </c>
      <c r="N4" s="11">
        <v>31003</v>
      </c>
      <c r="O4" s="11">
        <v>31510</v>
      </c>
      <c r="P4" s="56" t="s">
        <v>3336</v>
      </c>
      <c r="Q4" s="11">
        <v>185</v>
      </c>
      <c r="R4" s="11">
        <v>197</v>
      </c>
      <c r="S4" s="11">
        <v>167</v>
      </c>
      <c r="T4" s="11">
        <v>109</v>
      </c>
      <c r="U4" s="11">
        <v>138</v>
      </c>
      <c r="V4" s="11">
        <v>148</v>
      </c>
      <c r="W4" s="56" t="s">
        <v>3336</v>
      </c>
      <c r="X4" s="11">
        <v>21</v>
      </c>
      <c r="Y4" s="11">
        <v>11</v>
      </c>
      <c r="Z4" s="11">
        <v>13</v>
      </c>
      <c r="AA4" s="11">
        <v>14</v>
      </c>
      <c r="AB4" s="11">
        <v>13</v>
      </c>
      <c r="AC4" s="11">
        <v>20</v>
      </c>
      <c r="AD4" s="56" t="s">
        <v>3336</v>
      </c>
      <c r="AE4" s="11">
        <v>80</v>
      </c>
      <c r="AF4" s="11">
        <v>88</v>
      </c>
      <c r="AG4" s="11">
        <v>62</v>
      </c>
      <c r="AH4" s="11">
        <v>40</v>
      </c>
      <c r="AI4" s="11">
        <v>41</v>
      </c>
      <c r="AJ4" s="11">
        <v>49</v>
      </c>
      <c r="AK4" s="56" t="s">
        <v>3336</v>
      </c>
      <c r="AL4" s="11">
        <v>10</v>
      </c>
      <c r="AM4" s="11">
        <v>2</v>
      </c>
      <c r="AN4" s="11">
        <v>4</v>
      </c>
      <c r="AO4" s="11">
        <v>8</v>
      </c>
      <c r="AP4" s="11">
        <v>5</v>
      </c>
      <c r="AQ4" s="11">
        <v>8</v>
      </c>
      <c r="AR4" s="56" t="s">
        <v>3336</v>
      </c>
      <c r="AS4" s="11">
        <v>40385</v>
      </c>
      <c r="AT4" s="11">
        <v>41328</v>
      </c>
      <c r="AU4" s="11">
        <v>39516</v>
      </c>
      <c r="AV4" s="11">
        <v>37657</v>
      </c>
      <c r="AW4" s="11">
        <v>37819</v>
      </c>
      <c r="AX4" s="11">
        <v>40219</v>
      </c>
      <c r="AY4" s="56" t="s">
        <v>3336</v>
      </c>
      <c r="AZ4" s="11">
        <v>3897</v>
      </c>
      <c r="BA4" s="11">
        <v>4030</v>
      </c>
      <c r="BB4" s="11">
        <v>3734</v>
      </c>
      <c r="BC4" s="11">
        <v>3640</v>
      </c>
      <c r="BD4" s="11">
        <v>3461</v>
      </c>
      <c r="BE4" s="11">
        <v>3793</v>
      </c>
      <c r="BF4" s="56" t="s">
        <v>3336</v>
      </c>
      <c r="BG4" s="11">
        <v>3750</v>
      </c>
      <c r="BH4" s="11">
        <v>3796</v>
      </c>
      <c r="BI4" s="11">
        <v>3570</v>
      </c>
      <c r="BJ4" s="11">
        <v>3376</v>
      </c>
      <c r="BK4" s="11">
        <v>3258</v>
      </c>
      <c r="BL4" s="11">
        <v>4199</v>
      </c>
      <c r="BM4" s="56" t="s">
        <v>3336</v>
      </c>
      <c r="BN4" s="11">
        <v>1487</v>
      </c>
      <c r="BO4" s="11">
        <v>1391</v>
      </c>
      <c r="BP4" s="11">
        <v>1343</v>
      </c>
      <c r="BQ4" s="11">
        <v>1276</v>
      </c>
      <c r="BR4" s="11">
        <v>1247</v>
      </c>
      <c r="BS4" s="11">
        <v>1465</v>
      </c>
      <c r="BT4" s="56" t="s">
        <v>3336</v>
      </c>
      <c r="BU4" s="11">
        <v>695</v>
      </c>
      <c r="BV4" s="11">
        <v>729</v>
      </c>
      <c r="BW4" s="11">
        <v>711</v>
      </c>
      <c r="BX4" s="11">
        <v>615</v>
      </c>
      <c r="BY4" s="11">
        <v>616</v>
      </c>
      <c r="BZ4" s="11">
        <v>595</v>
      </c>
      <c r="CA4" s="56" t="s">
        <v>3336</v>
      </c>
      <c r="CB4" s="11">
        <v>4066</v>
      </c>
      <c r="CC4" s="11">
        <v>4092</v>
      </c>
      <c r="CD4" s="11">
        <v>3737</v>
      </c>
      <c r="CE4" s="11">
        <v>3481</v>
      </c>
      <c r="CF4" s="11">
        <v>3416</v>
      </c>
      <c r="CG4" s="11">
        <v>3103</v>
      </c>
      <c r="CH4" s="56" t="s">
        <v>3336</v>
      </c>
      <c r="CI4" s="11">
        <v>213</v>
      </c>
      <c r="CJ4" s="11">
        <v>217</v>
      </c>
      <c r="CK4" s="11">
        <v>209</v>
      </c>
      <c r="CL4" s="11">
        <v>187</v>
      </c>
      <c r="CM4" s="11">
        <v>217</v>
      </c>
      <c r="CN4" s="11">
        <v>168</v>
      </c>
      <c r="CO4" s="56" t="s">
        <v>3336</v>
      </c>
      <c r="CP4" s="11">
        <v>237309</v>
      </c>
      <c r="CQ4" s="11">
        <v>239808</v>
      </c>
      <c r="CR4" s="11">
        <v>246202</v>
      </c>
      <c r="CS4" s="11">
        <v>236945</v>
      </c>
      <c r="CT4" s="11">
        <v>222271</v>
      </c>
      <c r="CU4" s="11">
        <v>226510</v>
      </c>
      <c r="CV4" s="56" t="s">
        <v>3336</v>
      </c>
      <c r="CW4" s="11">
        <v>91863</v>
      </c>
      <c r="CX4" s="11">
        <v>93311</v>
      </c>
      <c r="CY4" s="11">
        <v>97250</v>
      </c>
      <c r="CZ4" s="1">
        <v>93143</v>
      </c>
      <c r="DA4" s="11">
        <v>86294</v>
      </c>
      <c r="DB4" s="11">
        <v>85932</v>
      </c>
      <c r="DC4" s="56" t="s">
        <v>3336</v>
      </c>
      <c r="DD4" s="11">
        <v>6542</v>
      </c>
      <c r="DE4" s="11">
        <v>5609</v>
      </c>
      <c r="DF4" s="11">
        <v>6299</v>
      </c>
      <c r="DG4" s="11">
        <v>5194</v>
      </c>
      <c r="DH4" s="11">
        <v>5068</v>
      </c>
      <c r="DI4" s="11">
        <v>4788</v>
      </c>
      <c r="DJ4" s="56" t="s">
        <v>3336</v>
      </c>
      <c r="DK4" s="11">
        <v>84277</v>
      </c>
      <c r="DL4" s="11">
        <v>85238</v>
      </c>
      <c r="DM4" s="11">
        <v>88703</v>
      </c>
      <c r="DN4" s="11">
        <v>85487</v>
      </c>
      <c r="DO4" s="11">
        <v>79152</v>
      </c>
      <c r="DP4" s="11">
        <v>80503</v>
      </c>
      <c r="DQ4" s="56" t="s">
        <v>3336</v>
      </c>
      <c r="DR4" s="11">
        <v>21160</v>
      </c>
      <c r="DS4" s="11">
        <v>21585</v>
      </c>
      <c r="DT4" s="11">
        <v>27969</v>
      </c>
      <c r="DU4" s="11">
        <v>27121</v>
      </c>
      <c r="DV4" s="11">
        <v>24674</v>
      </c>
      <c r="DW4" s="11">
        <v>24566</v>
      </c>
      <c r="DX4" s="56" t="s">
        <v>3336</v>
      </c>
      <c r="DY4" s="11">
        <v>29128</v>
      </c>
      <c r="DZ4" s="11">
        <v>36318</v>
      </c>
      <c r="EA4" s="11">
        <v>35118</v>
      </c>
      <c r="EB4" s="11">
        <v>30064</v>
      </c>
      <c r="EC4" s="11">
        <v>29734</v>
      </c>
      <c r="ED4" s="11">
        <v>30342</v>
      </c>
      <c r="EE4" s="56" t="s">
        <v>3336</v>
      </c>
      <c r="EF4" s="11" t="s">
        <v>1183</v>
      </c>
      <c r="EG4" s="11" t="s">
        <v>1183</v>
      </c>
      <c r="EH4" s="11" t="s">
        <v>1183</v>
      </c>
      <c r="EI4" s="11" t="s">
        <v>1183</v>
      </c>
      <c r="EJ4" s="11" t="s">
        <v>1183</v>
      </c>
      <c r="EK4" s="11" t="s">
        <v>1183</v>
      </c>
      <c r="EL4" s="56" t="s">
        <v>3336</v>
      </c>
      <c r="EM4" s="11">
        <v>4217</v>
      </c>
      <c r="EN4" s="11">
        <v>4680</v>
      </c>
      <c r="EO4" s="11">
        <v>4264</v>
      </c>
      <c r="EP4" s="11">
        <v>4753</v>
      </c>
      <c r="EQ4" s="11">
        <v>4458</v>
      </c>
      <c r="ER4" s="11">
        <v>4803</v>
      </c>
      <c r="ES4" s="56" t="s">
        <v>3336</v>
      </c>
      <c r="ET4" s="11">
        <v>537</v>
      </c>
      <c r="EU4" s="11">
        <v>409</v>
      </c>
      <c r="EV4" s="11">
        <v>336</v>
      </c>
      <c r="EW4" s="11">
        <v>426</v>
      </c>
      <c r="EX4" s="11">
        <v>457</v>
      </c>
      <c r="EY4" s="11">
        <v>562</v>
      </c>
      <c r="EZ4" s="56" t="s">
        <v>3336</v>
      </c>
      <c r="FA4" s="11">
        <v>666</v>
      </c>
      <c r="FB4" s="11">
        <v>527</v>
      </c>
      <c r="FC4" s="11">
        <v>544</v>
      </c>
      <c r="FD4" s="11">
        <v>420</v>
      </c>
      <c r="FE4" s="11">
        <v>350</v>
      </c>
      <c r="FF4" s="11">
        <v>375</v>
      </c>
      <c r="FG4" s="56" t="s">
        <v>3336</v>
      </c>
      <c r="FH4" s="11">
        <v>25892</v>
      </c>
      <c r="FI4" s="11">
        <v>23797</v>
      </c>
      <c r="FJ4" s="11">
        <v>28227</v>
      </c>
      <c r="FK4" s="11">
        <v>30250</v>
      </c>
      <c r="FL4" s="11">
        <v>32907</v>
      </c>
      <c r="FM4" s="11">
        <v>36235</v>
      </c>
      <c r="FN4" s="56" t="s">
        <v>3336</v>
      </c>
      <c r="FO4" s="11" t="s">
        <v>1183</v>
      </c>
      <c r="FP4" s="11" t="s">
        <v>1183</v>
      </c>
      <c r="FQ4" s="11" t="s">
        <v>1183</v>
      </c>
      <c r="FR4" s="11" t="s">
        <v>1183</v>
      </c>
      <c r="FS4" s="11" t="s">
        <v>1183</v>
      </c>
      <c r="FT4" s="11" t="s">
        <v>1183</v>
      </c>
      <c r="FU4" s="56" t="s">
        <v>3336</v>
      </c>
      <c r="FV4" s="19" t="s">
        <v>1190</v>
      </c>
      <c r="FY4" s="14">
        <v>1</v>
      </c>
      <c r="FZ4" s="14">
        <v>3</v>
      </c>
      <c r="GA4" s="14">
        <v>1</v>
      </c>
      <c r="GB4" s="14">
        <v>2</v>
      </c>
      <c r="GC4" s="11" t="s">
        <v>850</v>
      </c>
      <c r="GD4" s="14">
        <v>2</v>
      </c>
      <c r="GE4" s="14">
        <v>1</v>
      </c>
      <c r="GF4" s="14">
        <v>2</v>
      </c>
      <c r="GI4" s="11">
        <v>259028</v>
      </c>
      <c r="GJ4" s="11">
        <v>259923</v>
      </c>
      <c r="GK4" s="11">
        <v>262442</v>
      </c>
      <c r="GL4" s="11">
        <v>255815</v>
      </c>
      <c r="GM4" s="11">
        <v>250581</v>
      </c>
      <c r="GN4" s="11">
        <v>270160</v>
      </c>
      <c r="GO4" s="56" t="s">
        <v>3336</v>
      </c>
      <c r="GP4" s="11">
        <v>38606</v>
      </c>
      <c r="GQ4" s="11">
        <v>36958</v>
      </c>
      <c r="GR4" s="11">
        <v>35398</v>
      </c>
      <c r="GS4" s="11">
        <v>33849</v>
      </c>
      <c r="GT4" s="11">
        <v>34794</v>
      </c>
      <c r="GU4" s="11">
        <v>35834</v>
      </c>
      <c r="GV4" s="56" t="s">
        <v>3336</v>
      </c>
      <c r="GW4" s="11">
        <v>186</v>
      </c>
      <c r="GX4" s="11">
        <v>194</v>
      </c>
      <c r="GY4" s="11">
        <v>176</v>
      </c>
      <c r="GZ4" s="11">
        <v>112</v>
      </c>
      <c r="HA4" s="11">
        <v>162</v>
      </c>
      <c r="HB4" s="11">
        <v>175</v>
      </c>
      <c r="HC4" s="56" t="s">
        <v>3336</v>
      </c>
      <c r="HD4" s="11" t="s">
        <v>1183</v>
      </c>
      <c r="HE4" s="11" t="s">
        <v>1183</v>
      </c>
      <c r="HF4" s="11" t="s">
        <v>1183</v>
      </c>
      <c r="HG4" s="11" t="s">
        <v>1183</v>
      </c>
      <c r="HH4" s="11" t="s">
        <v>1183</v>
      </c>
      <c r="HI4" s="11" t="s">
        <v>1183</v>
      </c>
      <c r="HJ4" s="56" t="s">
        <v>3336</v>
      </c>
      <c r="HK4" s="11" t="s">
        <v>1183</v>
      </c>
      <c r="HL4" s="11" t="s">
        <v>1183</v>
      </c>
      <c r="HM4" s="11" t="s">
        <v>1183</v>
      </c>
      <c r="HN4" s="11" t="s">
        <v>1183</v>
      </c>
      <c r="HO4" s="11" t="s">
        <v>1183</v>
      </c>
      <c r="HP4" s="11" t="s">
        <v>1183</v>
      </c>
      <c r="HQ4" s="56" t="s">
        <v>3336</v>
      </c>
      <c r="HR4" s="11" t="s">
        <v>1183</v>
      </c>
      <c r="HS4" s="11" t="s">
        <v>1183</v>
      </c>
      <c r="HT4" s="11" t="s">
        <v>1183</v>
      </c>
      <c r="HU4" s="11" t="s">
        <v>1183</v>
      </c>
      <c r="HV4" s="11" t="s">
        <v>1183</v>
      </c>
      <c r="HW4" s="11" t="s">
        <v>1183</v>
      </c>
      <c r="HX4" s="56" t="s">
        <v>3336</v>
      </c>
      <c r="HY4" s="11">
        <v>37855</v>
      </c>
      <c r="HZ4" s="11">
        <v>39029</v>
      </c>
      <c r="IA4" s="11">
        <v>37580</v>
      </c>
      <c r="IB4" s="11">
        <v>37576</v>
      </c>
      <c r="IC4" s="11">
        <v>38347</v>
      </c>
      <c r="ID4" s="11">
        <v>40388</v>
      </c>
      <c r="IE4" s="56" t="s">
        <v>3336</v>
      </c>
      <c r="IF4" s="11">
        <v>3706</v>
      </c>
      <c r="IG4" s="11">
        <v>3849</v>
      </c>
      <c r="IH4" s="11">
        <v>3597</v>
      </c>
      <c r="II4" s="11">
        <v>3832</v>
      </c>
      <c r="IJ4" s="11">
        <v>3678</v>
      </c>
      <c r="IK4" s="11">
        <v>3996</v>
      </c>
      <c r="IL4" s="56" t="s">
        <v>3336</v>
      </c>
      <c r="IM4" s="11">
        <v>2909</v>
      </c>
      <c r="IN4" s="11">
        <v>2954</v>
      </c>
      <c r="IO4" s="11">
        <v>2797</v>
      </c>
      <c r="IP4" s="11">
        <v>2794</v>
      </c>
      <c r="IQ4" s="11">
        <v>2674</v>
      </c>
      <c r="IR4" s="11">
        <v>3531</v>
      </c>
      <c r="IS4" s="56" t="s">
        <v>3336</v>
      </c>
      <c r="IT4" s="11">
        <v>1201</v>
      </c>
      <c r="IU4" s="11">
        <v>1145</v>
      </c>
      <c r="IV4" s="11">
        <v>1080</v>
      </c>
      <c r="IW4" s="11">
        <v>1103</v>
      </c>
      <c r="IX4" s="11">
        <v>1067</v>
      </c>
      <c r="IY4" s="11">
        <v>1294</v>
      </c>
      <c r="IZ4" s="56" t="s">
        <v>3336</v>
      </c>
      <c r="JA4" s="11">
        <v>684</v>
      </c>
      <c r="JB4" s="11">
        <v>737</v>
      </c>
      <c r="JC4" s="11">
        <v>722</v>
      </c>
      <c r="JD4" s="11">
        <v>700</v>
      </c>
      <c r="JE4" s="11">
        <v>663</v>
      </c>
      <c r="JF4" s="11">
        <v>636</v>
      </c>
      <c r="JG4" s="56" t="s">
        <v>3336</v>
      </c>
      <c r="JH4" s="11">
        <v>2102</v>
      </c>
      <c r="JI4" s="11">
        <v>2290</v>
      </c>
      <c r="JJ4" s="11">
        <v>2009</v>
      </c>
      <c r="JK4" s="11">
        <v>2235</v>
      </c>
      <c r="JL4" s="11">
        <v>2394</v>
      </c>
      <c r="JM4" s="11">
        <v>2076</v>
      </c>
      <c r="JN4" s="56" t="s">
        <v>3336</v>
      </c>
      <c r="JO4" s="11" t="s">
        <v>1183</v>
      </c>
      <c r="JP4" s="11" t="s">
        <v>1183</v>
      </c>
      <c r="JQ4" s="11" t="s">
        <v>1183</v>
      </c>
      <c r="JR4" s="11" t="s">
        <v>1183</v>
      </c>
      <c r="JS4" s="11" t="s">
        <v>1183</v>
      </c>
      <c r="JT4" s="11" t="s">
        <v>1183</v>
      </c>
      <c r="JU4" s="56" t="s">
        <v>3336</v>
      </c>
      <c r="JV4" s="11">
        <v>51450</v>
      </c>
      <c r="JW4" s="11">
        <v>51149</v>
      </c>
      <c r="JX4" s="11">
        <v>54481</v>
      </c>
      <c r="JY4" s="11">
        <v>51715</v>
      </c>
      <c r="JZ4" s="11">
        <v>49182</v>
      </c>
      <c r="KA4" s="11">
        <v>63862</v>
      </c>
      <c r="KB4" s="56" t="s">
        <v>3336</v>
      </c>
      <c r="KC4" s="11">
        <v>19811</v>
      </c>
      <c r="KD4" s="11">
        <v>17909</v>
      </c>
      <c r="KE4" s="11">
        <v>19681</v>
      </c>
      <c r="KF4" s="11">
        <v>18027</v>
      </c>
      <c r="KG4" s="11">
        <v>16483</v>
      </c>
      <c r="KH4" s="11">
        <v>24578</v>
      </c>
      <c r="KI4" s="56" t="s">
        <v>3336</v>
      </c>
      <c r="KJ4" s="11">
        <v>2326</v>
      </c>
      <c r="KK4" s="11">
        <v>1781</v>
      </c>
      <c r="KL4" s="11">
        <v>2363</v>
      </c>
      <c r="KM4" s="11">
        <v>1974</v>
      </c>
      <c r="KN4" s="11">
        <v>1914</v>
      </c>
      <c r="KO4" s="11">
        <v>2027</v>
      </c>
      <c r="KP4" s="56" t="s">
        <v>3336</v>
      </c>
      <c r="KQ4" s="11">
        <v>13686</v>
      </c>
      <c r="KR4" s="11">
        <v>11332</v>
      </c>
      <c r="KS4" s="11">
        <v>12748</v>
      </c>
      <c r="KT4" s="11">
        <v>11926</v>
      </c>
      <c r="KU4" s="11">
        <v>10783</v>
      </c>
      <c r="KV4" s="11">
        <v>19666</v>
      </c>
      <c r="KW4" s="56" t="s">
        <v>3336</v>
      </c>
      <c r="KX4" s="11">
        <v>2365</v>
      </c>
      <c r="KY4" s="11">
        <v>2248</v>
      </c>
      <c r="KZ4" s="11">
        <v>2807</v>
      </c>
      <c r="LA4" s="11">
        <v>3030</v>
      </c>
      <c r="LB4" s="11">
        <v>2667</v>
      </c>
      <c r="LC4" s="11">
        <v>4619</v>
      </c>
      <c r="LD4" s="56" t="s">
        <v>3336</v>
      </c>
      <c r="LE4" s="11">
        <v>20127</v>
      </c>
      <c r="LF4" s="11">
        <v>19958</v>
      </c>
      <c r="LG4" s="11">
        <v>22565</v>
      </c>
      <c r="LH4" s="11">
        <v>20405</v>
      </c>
      <c r="LI4" s="11">
        <v>19045</v>
      </c>
      <c r="LJ4" s="11">
        <v>22909</v>
      </c>
      <c r="LK4" s="56" t="s">
        <v>3336</v>
      </c>
      <c r="LL4" s="11" t="s">
        <v>1183</v>
      </c>
      <c r="LM4" s="11" t="s">
        <v>1183</v>
      </c>
      <c r="LN4" s="11" t="s">
        <v>1183</v>
      </c>
      <c r="LO4" s="11" t="s">
        <v>1183</v>
      </c>
      <c r="LP4" s="11" t="s">
        <v>1183</v>
      </c>
      <c r="LQ4" s="11" t="s">
        <v>1183</v>
      </c>
      <c r="LR4" s="56" t="s">
        <v>3336</v>
      </c>
      <c r="LS4" s="11">
        <v>3892</v>
      </c>
      <c r="LT4" s="11">
        <v>4332</v>
      </c>
      <c r="LU4" s="11">
        <v>3981</v>
      </c>
      <c r="LV4" s="11">
        <v>4398</v>
      </c>
      <c r="LW4" s="11">
        <v>4287</v>
      </c>
      <c r="LX4" s="11">
        <v>4769</v>
      </c>
      <c r="LY4" s="56" t="s">
        <v>3336</v>
      </c>
      <c r="LZ4" s="11">
        <v>602</v>
      </c>
      <c r="MA4" s="11">
        <v>475</v>
      </c>
      <c r="MB4" s="11">
        <v>429</v>
      </c>
      <c r="MC4" s="11">
        <v>520</v>
      </c>
      <c r="MD4" s="11">
        <v>530</v>
      </c>
      <c r="ME4" s="11">
        <v>707</v>
      </c>
      <c r="MF4" s="56" t="s">
        <v>3336</v>
      </c>
      <c r="MG4" s="11">
        <v>658</v>
      </c>
      <c r="MH4" s="11">
        <v>502</v>
      </c>
      <c r="MI4" s="11">
        <v>529</v>
      </c>
      <c r="MJ4" s="11">
        <v>367</v>
      </c>
      <c r="MK4" s="11">
        <v>401</v>
      </c>
      <c r="ML4" s="11">
        <v>438</v>
      </c>
      <c r="MM4" s="56" t="s">
        <v>3336</v>
      </c>
      <c r="MN4" s="11">
        <v>25075</v>
      </c>
      <c r="MO4" s="11">
        <v>22790</v>
      </c>
      <c r="MP4" s="11">
        <v>26667</v>
      </c>
      <c r="MQ4" s="11">
        <v>28337</v>
      </c>
      <c r="MR4" s="11">
        <v>30805</v>
      </c>
      <c r="MS4" s="11">
        <v>33456</v>
      </c>
      <c r="MT4" s="56" t="s">
        <v>3336</v>
      </c>
      <c r="MU4" s="11" t="s">
        <v>1182</v>
      </c>
      <c r="MV4" s="11" t="s">
        <v>1182</v>
      </c>
      <c r="MW4" s="11" t="s">
        <v>1182</v>
      </c>
      <c r="MX4" s="11" t="s">
        <v>1182</v>
      </c>
      <c r="MY4" s="11" t="s">
        <v>1182</v>
      </c>
      <c r="MZ4" s="11" t="s">
        <v>1182</v>
      </c>
      <c r="NA4" s="56" t="s">
        <v>3336</v>
      </c>
      <c r="NB4" s="19" t="s">
        <v>1191</v>
      </c>
      <c r="NC4" s="18"/>
      <c r="NE4" s="11">
        <v>250581</v>
      </c>
      <c r="NF4" s="14">
        <v>52102</v>
      </c>
      <c r="NG4" s="14">
        <v>30154</v>
      </c>
      <c r="NH4" s="14">
        <v>92804</v>
      </c>
      <c r="NI4" s="11" t="s">
        <v>1183</v>
      </c>
      <c r="NJ4" s="56" t="s">
        <v>3336</v>
      </c>
      <c r="NK4" s="11">
        <v>34794</v>
      </c>
      <c r="NL4" s="11">
        <v>10063</v>
      </c>
      <c r="NM4" s="11">
        <v>1268</v>
      </c>
      <c r="NN4" s="11">
        <v>6850</v>
      </c>
      <c r="NO4" s="11">
        <v>4087</v>
      </c>
      <c r="NP4" s="56" t="s">
        <v>3336</v>
      </c>
      <c r="NQ4" s="11">
        <v>162</v>
      </c>
      <c r="NR4" s="14">
        <v>25</v>
      </c>
      <c r="NS4" s="14">
        <v>10</v>
      </c>
      <c r="NT4" s="14">
        <v>79</v>
      </c>
      <c r="NU4" s="14">
        <v>26</v>
      </c>
      <c r="NV4" s="56" t="s">
        <v>3336</v>
      </c>
      <c r="NW4" s="11" t="s">
        <v>1183</v>
      </c>
      <c r="NX4" s="11" t="s">
        <v>1183</v>
      </c>
      <c r="NY4" s="11" t="s">
        <v>1183</v>
      </c>
      <c r="NZ4" s="11" t="s">
        <v>1183</v>
      </c>
      <c r="OA4" s="12" t="s">
        <v>1183</v>
      </c>
      <c r="OB4" s="56" t="s">
        <v>3336</v>
      </c>
      <c r="OC4" s="11">
        <v>38347</v>
      </c>
      <c r="OD4" s="11">
        <v>5985</v>
      </c>
      <c r="OE4" s="11">
        <v>4678</v>
      </c>
      <c r="OF4" s="11">
        <v>12813</v>
      </c>
      <c r="OG4" s="11">
        <v>4425</v>
      </c>
      <c r="OH4" s="56" t="s">
        <v>3336</v>
      </c>
      <c r="OI4" s="11">
        <v>3678</v>
      </c>
      <c r="OJ4" s="11">
        <v>366</v>
      </c>
      <c r="OK4" s="11">
        <v>472</v>
      </c>
      <c r="OL4" s="11">
        <v>1464</v>
      </c>
      <c r="OM4" s="11">
        <v>498</v>
      </c>
      <c r="ON4" s="56" t="s">
        <v>3336</v>
      </c>
      <c r="OO4" s="11">
        <v>2674</v>
      </c>
      <c r="OP4" s="11">
        <v>82</v>
      </c>
      <c r="OQ4" s="11">
        <v>400</v>
      </c>
      <c r="OR4" s="11">
        <v>780</v>
      </c>
      <c r="OS4" s="11">
        <v>273</v>
      </c>
      <c r="OT4" s="56" t="s">
        <v>3336</v>
      </c>
      <c r="OU4" s="1">
        <v>1067</v>
      </c>
      <c r="OV4" s="11">
        <v>40</v>
      </c>
      <c r="OW4" s="1">
        <v>142</v>
      </c>
      <c r="OX4" s="11">
        <v>478</v>
      </c>
      <c r="OY4" s="11">
        <v>99</v>
      </c>
      <c r="OZ4" s="56" t="s">
        <v>3336</v>
      </c>
      <c r="PA4" s="11">
        <v>663</v>
      </c>
      <c r="PB4" s="11">
        <v>23</v>
      </c>
      <c r="PC4" s="11">
        <v>166</v>
      </c>
      <c r="PD4" s="11">
        <v>104</v>
      </c>
      <c r="PE4" s="11">
        <v>45</v>
      </c>
      <c r="PF4" s="56" t="s">
        <v>3336</v>
      </c>
      <c r="PG4" s="11">
        <v>2394</v>
      </c>
      <c r="PH4" s="11">
        <v>212</v>
      </c>
      <c r="PI4" s="11">
        <v>750</v>
      </c>
      <c r="PJ4" s="11">
        <v>1402</v>
      </c>
      <c r="PK4" s="11">
        <v>450</v>
      </c>
      <c r="PL4" s="56" t="s">
        <v>3336</v>
      </c>
      <c r="PM4" s="11">
        <v>49182</v>
      </c>
      <c r="PN4" s="11">
        <v>13396</v>
      </c>
      <c r="PO4" s="11">
        <v>9303</v>
      </c>
      <c r="PP4" s="11">
        <v>28085</v>
      </c>
      <c r="PQ4" s="11">
        <v>15165</v>
      </c>
      <c r="PR4" s="56" t="s">
        <v>3336</v>
      </c>
      <c r="PS4" s="11">
        <v>16483</v>
      </c>
      <c r="PT4" s="1">
        <v>2312</v>
      </c>
      <c r="PU4" s="11">
        <v>3034</v>
      </c>
      <c r="PV4" s="1">
        <v>10564</v>
      </c>
      <c r="PW4" s="11">
        <v>5957</v>
      </c>
      <c r="PX4" s="56" t="s">
        <v>3336</v>
      </c>
      <c r="PY4" s="11">
        <v>1914</v>
      </c>
      <c r="PZ4" s="11">
        <v>127</v>
      </c>
      <c r="QA4" s="11">
        <v>638</v>
      </c>
      <c r="QB4" s="11">
        <v>640</v>
      </c>
      <c r="QC4" s="11">
        <v>522</v>
      </c>
      <c r="QD4" s="56" t="s">
        <v>3336</v>
      </c>
      <c r="QE4" s="11">
        <v>10783</v>
      </c>
      <c r="QF4" s="11">
        <v>782</v>
      </c>
      <c r="QG4" s="11">
        <v>2320</v>
      </c>
      <c r="QH4" s="11">
        <v>6392</v>
      </c>
      <c r="QI4" s="11">
        <v>3352</v>
      </c>
      <c r="QJ4" s="56" t="s">
        <v>3336</v>
      </c>
      <c r="QK4" s="11">
        <v>2667</v>
      </c>
      <c r="QL4" s="11">
        <v>287</v>
      </c>
      <c r="QM4" s="11">
        <v>330</v>
      </c>
      <c r="QN4" s="11">
        <v>2004</v>
      </c>
      <c r="QO4" s="11">
        <v>1065</v>
      </c>
      <c r="QP4" s="56" t="s">
        <v>3336</v>
      </c>
      <c r="QQ4" s="11">
        <v>19045</v>
      </c>
      <c r="QR4" s="11">
        <v>4768</v>
      </c>
      <c r="QS4" s="11">
        <v>520</v>
      </c>
      <c r="QT4" s="11">
        <v>7331</v>
      </c>
      <c r="QU4" s="11">
        <v>4522</v>
      </c>
      <c r="QV4" s="56" t="s">
        <v>3336</v>
      </c>
      <c r="QW4" s="11" t="s">
        <v>1183</v>
      </c>
      <c r="QX4" s="11" t="s">
        <v>1183</v>
      </c>
      <c r="QY4" s="11" t="s">
        <v>1183</v>
      </c>
      <c r="QZ4" s="11" t="s">
        <v>1183</v>
      </c>
      <c r="RA4" s="11" t="s">
        <v>1183</v>
      </c>
      <c r="RB4" s="56" t="s">
        <v>3336</v>
      </c>
      <c r="RC4" s="11">
        <v>4287</v>
      </c>
      <c r="RD4" s="11">
        <v>741</v>
      </c>
      <c r="RE4" s="11">
        <v>281</v>
      </c>
      <c r="RF4" s="11">
        <v>2766</v>
      </c>
      <c r="RG4" s="11">
        <v>607</v>
      </c>
      <c r="RH4" s="56" t="s">
        <v>3336</v>
      </c>
      <c r="RI4" s="11">
        <v>530</v>
      </c>
      <c r="RJ4" s="11">
        <v>132</v>
      </c>
      <c r="RK4" s="11">
        <v>0</v>
      </c>
      <c r="RL4" s="11">
        <v>278</v>
      </c>
      <c r="RM4" s="11" t="s">
        <v>1182</v>
      </c>
      <c r="RN4" s="56" t="s">
        <v>3336</v>
      </c>
      <c r="RO4" s="11">
        <v>401</v>
      </c>
      <c r="RP4" s="11">
        <v>82</v>
      </c>
      <c r="RQ4" s="11">
        <v>0</v>
      </c>
      <c r="RR4" s="11">
        <v>11</v>
      </c>
      <c r="RS4" s="11">
        <v>6</v>
      </c>
      <c r="RT4" s="56" t="s">
        <v>3336</v>
      </c>
      <c r="RU4" s="11" t="s">
        <v>1183</v>
      </c>
      <c r="RV4" s="11">
        <v>4004</v>
      </c>
      <c r="RW4" s="11">
        <v>4270</v>
      </c>
      <c r="RX4" s="11">
        <v>10510</v>
      </c>
      <c r="RY4" s="11">
        <v>2722</v>
      </c>
      <c r="RZ4" s="56" t="s">
        <v>3336</v>
      </c>
      <c r="SA4" s="12" t="s">
        <v>1183</v>
      </c>
      <c r="SB4" s="12" t="s">
        <v>1183</v>
      </c>
      <c r="SC4" s="12" t="s">
        <v>1183</v>
      </c>
      <c r="SD4" s="12" t="s">
        <v>1183</v>
      </c>
      <c r="SE4" s="12" t="s">
        <v>1183</v>
      </c>
      <c r="SF4" s="56" t="s">
        <v>3336</v>
      </c>
      <c r="SG4" s="19" t="s">
        <v>1191</v>
      </c>
      <c r="SI4" s="14">
        <v>1</v>
      </c>
      <c r="SK4" s="14">
        <v>1</v>
      </c>
      <c r="SL4" s="14">
        <v>17</v>
      </c>
      <c r="SN4" s="14">
        <v>1</v>
      </c>
      <c r="SP4" s="14">
        <v>1</v>
      </c>
      <c r="SQ4" s="14">
        <v>2</v>
      </c>
      <c r="SS4" s="14">
        <v>1</v>
      </c>
      <c r="SU4" s="14">
        <v>2</v>
      </c>
      <c r="SW4" s="14">
        <v>2</v>
      </c>
      <c r="TX4" s="57" t="s">
        <v>3336</v>
      </c>
      <c r="TY4" s="11" t="s">
        <v>1183</v>
      </c>
      <c r="TZ4" s="11" t="s">
        <v>1183</v>
      </c>
      <c r="UA4" s="11" t="s">
        <v>1183</v>
      </c>
      <c r="UB4" s="11" t="s">
        <v>1183</v>
      </c>
      <c r="UC4" s="11" t="s">
        <v>1183</v>
      </c>
      <c r="UD4" s="11" t="s">
        <v>1183</v>
      </c>
      <c r="UE4" s="57" t="s">
        <v>3336</v>
      </c>
      <c r="UF4" s="11" t="s">
        <v>1183</v>
      </c>
      <c r="UG4" s="11" t="s">
        <v>1183</v>
      </c>
      <c r="UH4" s="57" t="s">
        <v>3336</v>
      </c>
      <c r="UI4" s="11" t="s">
        <v>1183</v>
      </c>
      <c r="UJ4" s="11" t="s">
        <v>1183</v>
      </c>
      <c r="UK4" s="11" t="s">
        <v>1183</v>
      </c>
      <c r="UL4" s="11" t="s">
        <v>1183</v>
      </c>
      <c r="UM4" s="11" t="s">
        <v>1183</v>
      </c>
      <c r="UN4" s="11" t="s">
        <v>1183</v>
      </c>
      <c r="UO4" s="57" t="s">
        <v>3336</v>
      </c>
      <c r="UP4" s="11" t="s">
        <v>1183</v>
      </c>
      <c r="UQ4" s="57" t="s">
        <v>3336</v>
      </c>
      <c r="UX4" s="11" t="s">
        <v>1183</v>
      </c>
      <c r="UY4" s="11" t="s">
        <v>1183</v>
      </c>
      <c r="UZ4" s="11" t="s">
        <v>1183</v>
      </c>
      <c r="VA4" s="57" t="s">
        <v>3336</v>
      </c>
      <c r="VB4" s="59"/>
      <c r="VC4" s="70"/>
      <c r="VE4" s="11">
        <v>1</v>
      </c>
      <c r="VF4" s="11">
        <v>1</v>
      </c>
      <c r="VG4" s="11">
        <v>1</v>
      </c>
      <c r="VH4" s="11" t="s">
        <v>3448</v>
      </c>
      <c r="VI4" s="11">
        <v>1</v>
      </c>
      <c r="VJ4" s="11">
        <v>1</v>
      </c>
      <c r="VK4" s="11">
        <v>2</v>
      </c>
      <c r="VL4" s="11">
        <v>2</v>
      </c>
      <c r="VM4" s="11">
        <v>1</v>
      </c>
    </row>
    <row r="5" spans="1:726" ht="15" customHeight="1">
      <c r="A5" s="11">
        <v>4</v>
      </c>
      <c r="B5" s="87" t="s">
        <v>27</v>
      </c>
      <c r="C5" s="11">
        <v>24263</v>
      </c>
      <c r="D5" s="11">
        <v>21897</v>
      </c>
      <c r="E5" s="11">
        <v>22381</v>
      </c>
      <c r="F5" s="11">
        <v>24607</v>
      </c>
      <c r="G5" s="11">
        <v>26916</v>
      </c>
      <c r="H5" s="11">
        <v>26611</v>
      </c>
      <c r="I5" s="56" t="s">
        <v>3336</v>
      </c>
      <c r="J5" s="11">
        <v>2890</v>
      </c>
      <c r="K5" s="11">
        <v>2892</v>
      </c>
      <c r="L5" s="11">
        <v>2846</v>
      </c>
      <c r="M5" s="11">
        <v>2635</v>
      </c>
      <c r="N5" s="11">
        <v>2220</v>
      </c>
      <c r="O5" s="11">
        <v>2006</v>
      </c>
      <c r="P5" s="56" t="s">
        <v>3336</v>
      </c>
      <c r="Q5" s="11">
        <f>813+270</f>
        <v>1083</v>
      </c>
      <c r="R5" s="11">
        <f>825+276</f>
        <v>1101</v>
      </c>
      <c r="S5" s="11">
        <f>861+281</f>
        <v>1142</v>
      </c>
      <c r="T5" s="11">
        <f>764+298</f>
        <v>1062</v>
      </c>
      <c r="U5" s="11">
        <f>589+283</f>
        <v>872</v>
      </c>
      <c r="V5" s="11">
        <f>522+245</f>
        <v>767</v>
      </c>
      <c r="W5" s="56" t="s">
        <v>3336</v>
      </c>
      <c r="X5" s="11" t="s">
        <v>1183</v>
      </c>
      <c r="Y5" s="11" t="s">
        <v>1183</v>
      </c>
      <c r="Z5" s="11" t="s">
        <v>1183</v>
      </c>
      <c r="AA5" s="11" t="s">
        <v>1183</v>
      </c>
      <c r="AB5" s="11" t="s">
        <v>1183</v>
      </c>
      <c r="AC5" s="11" t="s">
        <v>1183</v>
      </c>
      <c r="AD5" s="56" t="s">
        <v>3336</v>
      </c>
      <c r="AE5" s="11">
        <f>813+193</f>
        <v>1006</v>
      </c>
      <c r="AF5" s="11">
        <f>825+194</f>
        <v>1019</v>
      </c>
      <c r="AG5" s="11">
        <f>861+211</f>
        <v>1072</v>
      </c>
      <c r="AH5" s="11">
        <f>764+219</f>
        <v>983</v>
      </c>
      <c r="AI5" s="11">
        <f>589+203</f>
        <v>792</v>
      </c>
      <c r="AJ5" s="11">
        <f>522+179</f>
        <v>701</v>
      </c>
      <c r="AK5" s="56" t="s">
        <v>3336</v>
      </c>
      <c r="AL5" s="11" t="s">
        <v>1183</v>
      </c>
      <c r="AM5" s="11" t="s">
        <v>1183</v>
      </c>
      <c r="AN5" s="11" t="s">
        <v>1183</v>
      </c>
      <c r="AO5" s="11" t="s">
        <v>1183</v>
      </c>
      <c r="AP5" s="11" t="s">
        <v>1183</v>
      </c>
      <c r="AQ5" s="11" t="s">
        <v>1183</v>
      </c>
      <c r="AR5" s="56" t="s">
        <v>3336</v>
      </c>
      <c r="AS5" s="11" t="s">
        <v>1183</v>
      </c>
      <c r="AT5" s="11" t="s">
        <v>1183</v>
      </c>
      <c r="AU5" s="11" t="s">
        <v>1183</v>
      </c>
      <c r="AV5" s="11" t="s">
        <v>1183</v>
      </c>
      <c r="AW5" s="11" t="s">
        <v>1183</v>
      </c>
      <c r="AX5" s="11" t="s">
        <v>1183</v>
      </c>
      <c r="AY5" s="56" t="s">
        <v>3336</v>
      </c>
      <c r="AZ5" s="11">
        <v>323</v>
      </c>
      <c r="BA5" s="11">
        <v>372</v>
      </c>
      <c r="BB5" s="11">
        <v>380</v>
      </c>
      <c r="BC5" s="11">
        <v>388</v>
      </c>
      <c r="BD5" s="11">
        <v>361</v>
      </c>
      <c r="BE5" s="11">
        <v>353</v>
      </c>
      <c r="BF5" s="56" t="s">
        <v>3336</v>
      </c>
      <c r="BG5" s="11" t="s">
        <v>1183</v>
      </c>
      <c r="BH5" s="11" t="s">
        <v>1183</v>
      </c>
      <c r="BI5" s="11" t="s">
        <v>1183</v>
      </c>
      <c r="BJ5" s="11" t="s">
        <v>1183</v>
      </c>
      <c r="BK5" s="11" t="s">
        <v>1183</v>
      </c>
      <c r="BL5" s="11" t="s">
        <v>1183</v>
      </c>
      <c r="BM5" s="56" t="s">
        <v>3336</v>
      </c>
      <c r="BN5" s="11">
        <v>28</v>
      </c>
      <c r="BO5" s="11">
        <v>19</v>
      </c>
      <c r="BP5" s="11">
        <v>31</v>
      </c>
      <c r="BQ5" s="11">
        <v>32</v>
      </c>
      <c r="BR5" s="11">
        <v>27</v>
      </c>
      <c r="BS5" s="11">
        <v>34</v>
      </c>
      <c r="BT5" s="56" t="s">
        <v>3336</v>
      </c>
      <c r="BU5" s="11" t="s">
        <v>1183</v>
      </c>
      <c r="BV5" s="11" t="s">
        <v>1183</v>
      </c>
      <c r="BW5" s="11" t="s">
        <v>1183</v>
      </c>
      <c r="BX5" s="11" t="s">
        <v>1183</v>
      </c>
      <c r="BY5" s="11" t="s">
        <v>1183</v>
      </c>
      <c r="BZ5" s="11" t="s">
        <v>1183</v>
      </c>
      <c r="CA5" s="56" t="s">
        <v>3336</v>
      </c>
      <c r="CB5" s="11">
        <v>459</v>
      </c>
      <c r="CC5" s="11">
        <v>384</v>
      </c>
      <c r="CD5" s="11">
        <v>359</v>
      </c>
      <c r="CE5" s="11">
        <v>401</v>
      </c>
      <c r="CF5" s="11">
        <v>549</v>
      </c>
      <c r="CG5" s="11">
        <v>490</v>
      </c>
      <c r="CH5" s="56" t="s">
        <v>3336</v>
      </c>
      <c r="CI5" s="11" t="s">
        <v>1183</v>
      </c>
      <c r="CJ5" s="11" t="s">
        <v>1183</v>
      </c>
      <c r="CK5" s="11" t="s">
        <v>1183</v>
      </c>
      <c r="CL5" s="11" t="s">
        <v>1183</v>
      </c>
      <c r="CM5" s="11" t="s">
        <v>1183</v>
      </c>
      <c r="CN5" s="11" t="s">
        <v>1183</v>
      </c>
      <c r="CO5" s="56" t="s">
        <v>3336</v>
      </c>
      <c r="CP5" s="11">
        <v>5019</v>
      </c>
      <c r="CQ5" s="11">
        <v>4236</v>
      </c>
      <c r="CR5" s="11">
        <v>5144</v>
      </c>
      <c r="CS5" s="11">
        <v>5861</v>
      </c>
      <c r="CT5" s="11">
        <v>6338</v>
      </c>
      <c r="CU5" s="11">
        <v>7193</v>
      </c>
      <c r="CV5" s="56" t="s">
        <v>3336</v>
      </c>
      <c r="CW5" s="11" t="s">
        <v>1183</v>
      </c>
      <c r="CX5" s="11" t="s">
        <v>1183</v>
      </c>
      <c r="CY5" s="11" t="s">
        <v>1183</v>
      </c>
      <c r="CZ5" s="11" t="s">
        <v>1183</v>
      </c>
      <c r="DA5" s="11" t="s">
        <v>1183</v>
      </c>
      <c r="DB5" s="11" t="s">
        <v>1183</v>
      </c>
      <c r="DC5" s="56" t="s">
        <v>3336</v>
      </c>
      <c r="DD5" s="11" t="s">
        <v>1183</v>
      </c>
      <c r="DE5" s="11" t="s">
        <v>1183</v>
      </c>
      <c r="DF5" s="11" t="s">
        <v>1183</v>
      </c>
      <c r="DG5" s="11" t="s">
        <v>1183</v>
      </c>
      <c r="DH5" s="11" t="s">
        <v>1183</v>
      </c>
      <c r="DI5" s="11" t="s">
        <v>1183</v>
      </c>
      <c r="DJ5" s="56" t="s">
        <v>3336</v>
      </c>
      <c r="DK5" s="11" t="s">
        <v>1183</v>
      </c>
      <c r="DL5" s="11" t="s">
        <v>1183</v>
      </c>
      <c r="DM5" s="11" t="s">
        <v>1183</v>
      </c>
      <c r="DN5" s="11" t="s">
        <v>1183</v>
      </c>
      <c r="DO5" s="11" t="s">
        <v>1183</v>
      </c>
      <c r="DP5" s="11" t="s">
        <v>1183</v>
      </c>
      <c r="DQ5" s="56" t="s">
        <v>3336</v>
      </c>
      <c r="DR5" s="11" t="s">
        <v>1183</v>
      </c>
      <c r="DS5" s="11" t="s">
        <v>1183</v>
      </c>
      <c r="DT5" s="11" t="s">
        <v>1183</v>
      </c>
      <c r="DU5" s="11" t="s">
        <v>1183</v>
      </c>
      <c r="DV5" s="11" t="s">
        <v>1183</v>
      </c>
      <c r="DW5" s="11" t="s">
        <v>1183</v>
      </c>
      <c r="DX5" s="56" t="s">
        <v>3336</v>
      </c>
      <c r="DY5" s="11">
        <v>1588</v>
      </c>
      <c r="DZ5" s="11">
        <v>1716</v>
      </c>
      <c r="EA5" s="11">
        <v>2363</v>
      </c>
      <c r="EB5" s="11">
        <v>2670</v>
      </c>
      <c r="EC5" s="11">
        <v>3660</v>
      </c>
      <c r="ED5" s="11">
        <v>4373</v>
      </c>
      <c r="EE5" s="56" t="s">
        <v>3336</v>
      </c>
      <c r="EF5" s="11" t="s">
        <v>1183</v>
      </c>
      <c r="EG5" s="11" t="s">
        <v>1183</v>
      </c>
      <c r="EH5" s="11" t="s">
        <v>1183</v>
      </c>
      <c r="EI5" s="11" t="s">
        <v>1183</v>
      </c>
      <c r="EJ5" s="11" t="s">
        <v>1183</v>
      </c>
      <c r="EK5" s="11" t="s">
        <v>1183</v>
      </c>
      <c r="EL5" s="56" t="s">
        <v>3336</v>
      </c>
      <c r="EM5" s="11" t="s">
        <v>1183</v>
      </c>
      <c r="EN5" s="11" t="s">
        <v>1183</v>
      </c>
      <c r="EO5" s="11" t="s">
        <v>1183</v>
      </c>
      <c r="EP5" s="11" t="s">
        <v>1183</v>
      </c>
      <c r="EQ5" s="11" t="s">
        <v>1183</v>
      </c>
      <c r="ER5" s="11" t="s">
        <v>1183</v>
      </c>
      <c r="ES5" s="56" t="s">
        <v>3336</v>
      </c>
      <c r="ET5" s="11" t="s">
        <v>1183</v>
      </c>
      <c r="EU5" s="11" t="s">
        <v>1183</v>
      </c>
      <c r="EV5" s="11" t="s">
        <v>1183</v>
      </c>
      <c r="EW5" s="11" t="s">
        <v>1183</v>
      </c>
      <c r="EX5" s="11" t="s">
        <v>1183</v>
      </c>
      <c r="EY5" s="11" t="s">
        <v>1183</v>
      </c>
      <c r="EZ5" s="56" t="s">
        <v>3336</v>
      </c>
      <c r="FA5" s="11" t="s">
        <v>1183</v>
      </c>
      <c r="FB5" s="11" t="s">
        <v>1183</v>
      </c>
      <c r="FC5" s="11" t="s">
        <v>1183</v>
      </c>
      <c r="FD5" s="11" t="s">
        <v>1183</v>
      </c>
      <c r="FE5" s="11" t="s">
        <v>1183</v>
      </c>
      <c r="FF5" s="11" t="s">
        <v>1183</v>
      </c>
      <c r="FG5" s="56" t="s">
        <v>3336</v>
      </c>
      <c r="FH5" s="11">
        <v>2650</v>
      </c>
      <c r="FI5" s="11">
        <v>2409</v>
      </c>
      <c r="FJ5" s="11">
        <v>2519</v>
      </c>
      <c r="FK5" s="11">
        <v>3013</v>
      </c>
      <c r="FL5" s="11">
        <v>2949</v>
      </c>
      <c r="FM5" s="11">
        <v>3087</v>
      </c>
      <c r="FN5" s="56" t="s">
        <v>3336</v>
      </c>
      <c r="FO5" s="11" t="s">
        <v>1183</v>
      </c>
      <c r="FP5" s="11" t="s">
        <v>1183</v>
      </c>
      <c r="FQ5" s="11" t="s">
        <v>1183</v>
      </c>
      <c r="FR5" s="11" t="s">
        <v>1183</v>
      </c>
      <c r="FS5" s="11" t="s">
        <v>1183</v>
      </c>
      <c r="FT5" s="11" t="s">
        <v>1183</v>
      </c>
      <c r="FU5" s="56" t="s">
        <v>3336</v>
      </c>
      <c r="FV5" s="18" t="s">
        <v>3231</v>
      </c>
      <c r="FY5" s="11">
        <v>1</v>
      </c>
      <c r="FZ5" s="11">
        <v>2</v>
      </c>
      <c r="GA5" s="11">
        <v>1</v>
      </c>
      <c r="GB5" s="11">
        <v>1</v>
      </c>
      <c r="GC5" s="11" t="s">
        <v>3232</v>
      </c>
      <c r="GD5" s="11">
        <v>1</v>
      </c>
      <c r="GE5" s="11">
        <v>1</v>
      </c>
      <c r="GF5" s="11">
        <v>2</v>
      </c>
      <c r="GI5" s="11">
        <v>18612</v>
      </c>
      <c r="GJ5" s="11">
        <v>17030</v>
      </c>
      <c r="GK5" s="11">
        <v>14841</v>
      </c>
      <c r="GL5" s="11">
        <v>15560</v>
      </c>
      <c r="GM5" s="11">
        <v>16322</v>
      </c>
      <c r="GN5" s="11">
        <v>16676</v>
      </c>
      <c r="GO5" s="56" t="s">
        <v>3336</v>
      </c>
      <c r="GP5" s="11">
        <v>1574</v>
      </c>
      <c r="GQ5" s="11">
        <v>1831</v>
      </c>
      <c r="GR5" s="11">
        <v>2087</v>
      </c>
      <c r="GS5" s="11">
        <v>1978</v>
      </c>
      <c r="GT5" s="11">
        <v>1743</v>
      </c>
      <c r="GU5" s="11">
        <v>1599</v>
      </c>
      <c r="GV5" s="56" t="s">
        <v>3336</v>
      </c>
      <c r="GW5" s="11">
        <v>929</v>
      </c>
      <c r="GX5" s="11">
        <v>1003</v>
      </c>
      <c r="GY5" s="11">
        <v>1029</v>
      </c>
      <c r="GZ5" s="11">
        <v>947</v>
      </c>
      <c r="HA5" s="11">
        <v>899</v>
      </c>
      <c r="HB5" s="11">
        <v>737</v>
      </c>
      <c r="HC5" s="56" t="s">
        <v>3336</v>
      </c>
      <c r="HD5" s="11" t="s">
        <v>1183</v>
      </c>
      <c r="HE5" s="11" t="s">
        <v>1183</v>
      </c>
      <c r="HF5" s="11" t="s">
        <v>1183</v>
      </c>
      <c r="HG5" s="11" t="s">
        <v>1183</v>
      </c>
      <c r="HH5" s="11" t="s">
        <v>1183</v>
      </c>
      <c r="HI5" s="11" t="s">
        <v>1183</v>
      </c>
      <c r="HJ5" s="56" t="s">
        <v>3336</v>
      </c>
      <c r="HK5" s="11">
        <v>651</v>
      </c>
      <c r="HL5" s="11">
        <v>696</v>
      </c>
      <c r="HM5" s="11">
        <v>726</v>
      </c>
      <c r="HN5" s="11">
        <v>680</v>
      </c>
      <c r="HO5" s="11">
        <v>558</v>
      </c>
      <c r="HP5" s="11">
        <v>450</v>
      </c>
      <c r="HQ5" s="56" t="s">
        <v>3336</v>
      </c>
      <c r="HR5" s="11" t="s">
        <v>1183</v>
      </c>
      <c r="HS5" s="11" t="s">
        <v>1183</v>
      </c>
      <c r="HT5" s="11" t="s">
        <v>1183</v>
      </c>
      <c r="HU5" s="11" t="s">
        <v>1183</v>
      </c>
      <c r="HV5" s="11" t="s">
        <v>1183</v>
      </c>
      <c r="HW5" s="11" t="s">
        <v>1183</v>
      </c>
      <c r="HX5" s="56" t="s">
        <v>3336</v>
      </c>
      <c r="HY5" s="11" t="s">
        <v>1183</v>
      </c>
      <c r="HZ5" s="11" t="s">
        <v>1183</v>
      </c>
      <c r="IA5" s="11" t="s">
        <v>1183</v>
      </c>
      <c r="IB5" s="11" t="s">
        <v>1183</v>
      </c>
      <c r="IC5" s="11" t="s">
        <v>1183</v>
      </c>
      <c r="ID5" s="11" t="s">
        <v>1183</v>
      </c>
      <c r="IE5" s="56" t="s">
        <v>3336</v>
      </c>
      <c r="IF5" s="11">
        <v>231</v>
      </c>
      <c r="IG5" s="11">
        <v>336</v>
      </c>
      <c r="IH5" s="11">
        <v>333</v>
      </c>
      <c r="II5" s="11">
        <v>357</v>
      </c>
      <c r="IJ5" s="11">
        <v>310</v>
      </c>
      <c r="IK5" s="11">
        <v>295</v>
      </c>
      <c r="IL5" s="56" t="s">
        <v>3336</v>
      </c>
      <c r="IM5" s="11" t="s">
        <v>1183</v>
      </c>
      <c r="IN5" s="11" t="s">
        <v>1183</v>
      </c>
      <c r="IO5" s="11" t="s">
        <v>1183</v>
      </c>
      <c r="IP5" s="11" t="s">
        <v>1183</v>
      </c>
      <c r="IQ5" s="11" t="s">
        <v>1183</v>
      </c>
      <c r="IR5" s="11" t="s">
        <v>1183</v>
      </c>
      <c r="IS5" s="56" t="s">
        <v>3336</v>
      </c>
      <c r="IT5" s="11">
        <v>15</v>
      </c>
      <c r="IU5" s="11">
        <v>10</v>
      </c>
      <c r="IV5" s="11">
        <v>13</v>
      </c>
      <c r="IW5" s="11">
        <v>26</v>
      </c>
      <c r="IX5" s="11">
        <v>24</v>
      </c>
      <c r="IY5" s="11">
        <v>20</v>
      </c>
      <c r="IZ5" s="56" t="s">
        <v>3336</v>
      </c>
      <c r="JA5" s="11" t="s">
        <v>1183</v>
      </c>
      <c r="JB5" s="11" t="s">
        <v>1183</v>
      </c>
      <c r="JC5" s="11" t="s">
        <v>1183</v>
      </c>
      <c r="JD5" s="11" t="s">
        <v>1183</v>
      </c>
      <c r="JE5" s="11" t="s">
        <v>1183</v>
      </c>
      <c r="JF5" s="11" t="s">
        <v>1183</v>
      </c>
      <c r="JG5" s="56" t="s">
        <v>3336</v>
      </c>
      <c r="JH5" s="11">
        <v>335</v>
      </c>
      <c r="JI5" s="11">
        <v>272</v>
      </c>
      <c r="JJ5" s="11">
        <v>259</v>
      </c>
      <c r="JK5" s="11">
        <v>300</v>
      </c>
      <c r="JL5" s="11">
        <v>373</v>
      </c>
      <c r="JM5" s="11">
        <v>454</v>
      </c>
      <c r="JN5" s="56" t="s">
        <v>3336</v>
      </c>
      <c r="JO5" s="11" t="s">
        <v>1183</v>
      </c>
      <c r="JP5" s="11" t="s">
        <v>1183</v>
      </c>
      <c r="JQ5" s="11" t="s">
        <v>1183</v>
      </c>
      <c r="JR5" s="11" t="s">
        <v>1183</v>
      </c>
      <c r="JS5" s="11" t="s">
        <v>1183</v>
      </c>
      <c r="JT5" s="11" t="s">
        <v>1183</v>
      </c>
      <c r="JU5" s="56" t="s">
        <v>3336</v>
      </c>
      <c r="JV5" s="11">
        <v>1799</v>
      </c>
      <c r="JW5" s="11">
        <v>1575</v>
      </c>
      <c r="JX5" s="11">
        <v>1659</v>
      </c>
      <c r="JY5" s="11">
        <v>1871</v>
      </c>
      <c r="JZ5" s="11">
        <v>2188</v>
      </c>
      <c r="KA5" s="11">
        <v>2689</v>
      </c>
      <c r="KB5" s="56" t="s">
        <v>3336</v>
      </c>
      <c r="KC5" s="11" t="s">
        <v>1183</v>
      </c>
      <c r="KD5" s="11" t="s">
        <v>1183</v>
      </c>
      <c r="KE5" s="11" t="s">
        <v>1183</v>
      </c>
      <c r="KF5" s="11" t="s">
        <v>1183</v>
      </c>
      <c r="KG5" s="11" t="s">
        <v>1183</v>
      </c>
      <c r="KH5" s="11" t="s">
        <v>1183</v>
      </c>
      <c r="KI5" s="56" t="s">
        <v>3336</v>
      </c>
      <c r="KJ5" s="11" t="s">
        <v>1183</v>
      </c>
      <c r="KK5" s="11" t="s">
        <v>1183</v>
      </c>
      <c r="KL5" s="11" t="s">
        <v>1183</v>
      </c>
      <c r="KM5" s="11" t="s">
        <v>1183</v>
      </c>
      <c r="KN5" s="11" t="s">
        <v>1183</v>
      </c>
      <c r="KO5" s="11" t="s">
        <v>1183</v>
      </c>
      <c r="KP5" s="56" t="s">
        <v>3336</v>
      </c>
      <c r="KQ5" s="11" t="s">
        <v>1183</v>
      </c>
      <c r="KR5" s="11" t="s">
        <v>1183</v>
      </c>
      <c r="KS5" s="11" t="s">
        <v>1183</v>
      </c>
      <c r="KT5" s="11" t="s">
        <v>1183</v>
      </c>
      <c r="KU5" s="11" t="s">
        <v>1183</v>
      </c>
      <c r="KV5" s="11" t="s">
        <v>1183</v>
      </c>
      <c r="KW5" s="56" t="s">
        <v>3336</v>
      </c>
      <c r="KX5" s="11" t="s">
        <v>1183</v>
      </c>
      <c r="KY5" s="11" t="s">
        <v>1183</v>
      </c>
      <c r="KZ5" s="11" t="s">
        <v>1183</v>
      </c>
      <c r="LA5" s="11" t="s">
        <v>1183</v>
      </c>
      <c r="LB5" s="11" t="s">
        <v>1183</v>
      </c>
      <c r="LC5" s="11" t="s">
        <v>1183</v>
      </c>
      <c r="LD5" s="56" t="s">
        <v>3336</v>
      </c>
      <c r="LE5" s="11">
        <v>439</v>
      </c>
      <c r="LF5" s="11">
        <v>589</v>
      </c>
      <c r="LG5" s="11">
        <v>779</v>
      </c>
      <c r="LH5" s="11">
        <v>924</v>
      </c>
      <c r="LI5" s="11">
        <v>1094</v>
      </c>
      <c r="LJ5" s="11">
        <v>1383</v>
      </c>
      <c r="LK5" s="56" t="s">
        <v>3336</v>
      </c>
      <c r="LL5" s="11" t="s">
        <v>1183</v>
      </c>
      <c r="LM5" s="11" t="s">
        <v>1183</v>
      </c>
      <c r="LN5" s="11" t="s">
        <v>1183</v>
      </c>
      <c r="LO5" s="11" t="s">
        <v>1183</v>
      </c>
      <c r="LP5" s="11" t="s">
        <v>1183</v>
      </c>
      <c r="LQ5" s="11" t="s">
        <v>1183</v>
      </c>
      <c r="LR5" s="56" t="s">
        <v>3336</v>
      </c>
      <c r="LS5" s="11" t="s">
        <v>1183</v>
      </c>
      <c r="LT5" s="11" t="s">
        <v>1183</v>
      </c>
      <c r="LU5" s="11" t="s">
        <v>1183</v>
      </c>
      <c r="LV5" s="11" t="s">
        <v>1183</v>
      </c>
      <c r="LW5" s="11" t="s">
        <v>1183</v>
      </c>
      <c r="LX5" s="11" t="s">
        <v>1183</v>
      </c>
      <c r="LY5" s="56" t="s">
        <v>3336</v>
      </c>
      <c r="LZ5" s="11" t="s">
        <v>1183</v>
      </c>
      <c r="MA5" s="11" t="s">
        <v>1183</v>
      </c>
      <c r="MB5" s="11" t="s">
        <v>1183</v>
      </c>
      <c r="MC5" s="11" t="s">
        <v>1183</v>
      </c>
      <c r="MD5" s="11" t="s">
        <v>1183</v>
      </c>
      <c r="ME5" s="11" t="s">
        <v>1183</v>
      </c>
      <c r="MF5" s="56" t="s">
        <v>3336</v>
      </c>
      <c r="MG5" s="11">
        <v>29</v>
      </c>
      <c r="MH5" s="11">
        <v>36</v>
      </c>
      <c r="MI5" s="11">
        <v>37</v>
      </c>
      <c r="MJ5" s="11">
        <v>14</v>
      </c>
      <c r="MK5" s="11">
        <v>24</v>
      </c>
      <c r="ML5" s="11">
        <v>37</v>
      </c>
      <c r="MM5" s="56" t="s">
        <v>3336</v>
      </c>
      <c r="MN5" s="11">
        <v>2341</v>
      </c>
      <c r="MO5" s="11">
        <v>2181</v>
      </c>
      <c r="MP5" s="11">
        <v>2241</v>
      </c>
      <c r="MQ5" s="11">
        <v>2505</v>
      </c>
      <c r="MR5" s="11">
        <v>2521</v>
      </c>
      <c r="MS5" s="11">
        <v>2573</v>
      </c>
      <c r="MT5" s="56" t="s">
        <v>3336</v>
      </c>
      <c r="MU5" s="11" t="s">
        <v>1183</v>
      </c>
      <c r="MV5" s="11" t="s">
        <v>1183</v>
      </c>
      <c r="MW5" s="11" t="s">
        <v>1183</v>
      </c>
      <c r="MX5" s="11" t="s">
        <v>1183</v>
      </c>
      <c r="MY5" s="11" t="s">
        <v>1183</v>
      </c>
      <c r="MZ5" s="11" t="s">
        <v>1183</v>
      </c>
      <c r="NA5" s="56" t="s">
        <v>3336</v>
      </c>
      <c r="NB5" s="18" t="s">
        <v>3231</v>
      </c>
      <c r="NC5" s="18"/>
      <c r="NE5" s="11">
        <v>16322</v>
      </c>
      <c r="NF5" s="11">
        <v>1128</v>
      </c>
      <c r="NG5" s="11">
        <v>477</v>
      </c>
      <c r="NH5" s="11" t="s">
        <v>1183</v>
      </c>
      <c r="NI5" s="11" t="s">
        <v>1183</v>
      </c>
      <c r="NJ5" s="56" t="s">
        <v>3336</v>
      </c>
      <c r="NK5" s="11">
        <v>1743</v>
      </c>
      <c r="NL5" s="11">
        <v>30</v>
      </c>
      <c r="NM5" s="11">
        <v>12</v>
      </c>
      <c r="NN5" s="11" t="s">
        <v>1182</v>
      </c>
      <c r="NO5" s="11" t="s">
        <v>1182</v>
      </c>
      <c r="NP5" s="56" t="s">
        <v>3336</v>
      </c>
      <c r="NQ5" s="11">
        <v>899</v>
      </c>
      <c r="NR5" s="11">
        <v>17</v>
      </c>
      <c r="NS5" s="11">
        <v>15</v>
      </c>
      <c r="NT5" s="11" t="s">
        <v>1182</v>
      </c>
      <c r="NU5" s="11" t="s">
        <v>1182</v>
      </c>
      <c r="NV5" s="56" t="s">
        <v>3336</v>
      </c>
      <c r="NW5" s="11" t="s">
        <v>1182</v>
      </c>
      <c r="NX5" s="11" t="s">
        <v>1182</v>
      </c>
      <c r="NY5" s="11" t="s">
        <v>1182</v>
      </c>
      <c r="NZ5" s="11" t="s">
        <v>1182</v>
      </c>
      <c r="OA5" s="11" t="s">
        <v>1182</v>
      </c>
      <c r="OB5" s="56" t="s">
        <v>3336</v>
      </c>
      <c r="OC5" s="11">
        <v>558</v>
      </c>
      <c r="OD5" s="11">
        <v>13</v>
      </c>
      <c r="OE5" s="11" t="s">
        <v>1182</v>
      </c>
      <c r="OF5" s="11" t="s">
        <v>1182</v>
      </c>
      <c r="OG5" s="11" t="s">
        <v>1182</v>
      </c>
      <c r="OH5" s="56" t="s">
        <v>3336</v>
      </c>
      <c r="OI5" s="11" t="s">
        <v>1182</v>
      </c>
      <c r="OJ5" s="11" t="s">
        <v>1182</v>
      </c>
      <c r="OK5" s="11" t="s">
        <v>1182</v>
      </c>
      <c r="OL5" s="11" t="s">
        <v>1182</v>
      </c>
      <c r="OM5" s="11" t="s">
        <v>1182</v>
      </c>
      <c r="ON5" s="56" t="s">
        <v>3336</v>
      </c>
      <c r="OO5" s="11" t="s">
        <v>1182</v>
      </c>
      <c r="OP5" s="11" t="s">
        <v>1182</v>
      </c>
      <c r="OQ5" s="11" t="s">
        <v>1182</v>
      </c>
      <c r="OR5" s="11" t="s">
        <v>1182</v>
      </c>
      <c r="OS5" s="11" t="s">
        <v>1182</v>
      </c>
      <c r="OT5" s="56" t="s">
        <v>3336</v>
      </c>
      <c r="OU5" s="11">
        <v>24</v>
      </c>
      <c r="OV5" s="11" t="s">
        <v>1182</v>
      </c>
      <c r="OW5" s="11">
        <v>0</v>
      </c>
      <c r="OX5" s="11" t="s">
        <v>2110</v>
      </c>
      <c r="OY5" s="11" t="s">
        <v>2110</v>
      </c>
      <c r="OZ5" s="56" t="s">
        <v>3336</v>
      </c>
      <c r="PA5" s="11" t="s">
        <v>2110</v>
      </c>
      <c r="PB5" s="11" t="s">
        <v>2110</v>
      </c>
      <c r="PC5" s="11" t="s">
        <v>2110</v>
      </c>
      <c r="PD5" s="11" t="s">
        <v>2110</v>
      </c>
      <c r="PE5" s="11" t="s">
        <v>2110</v>
      </c>
      <c r="PF5" s="56" t="s">
        <v>3336</v>
      </c>
      <c r="PG5" s="11">
        <v>373</v>
      </c>
      <c r="PH5" s="11">
        <v>10</v>
      </c>
      <c r="PI5" s="11">
        <v>22</v>
      </c>
      <c r="PJ5" s="11" t="s">
        <v>1182</v>
      </c>
      <c r="PK5" s="11" t="s">
        <v>1182</v>
      </c>
      <c r="PL5" s="56" t="s">
        <v>3336</v>
      </c>
      <c r="PM5" s="11">
        <v>2188</v>
      </c>
      <c r="PN5" s="11">
        <v>137</v>
      </c>
      <c r="PO5" s="11">
        <v>233</v>
      </c>
      <c r="PP5" s="11" t="s">
        <v>1182</v>
      </c>
      <c r="PQ5" s="11" t="s">
        <v>1182</v>
      </c>
      <c r="PR5" s="56" t="s">
        <v>3336</v>
      </c>
      <c r="PS5" s="11" t="s">
        <v>1182</v>
      </c>
      <c r="PT5" s="11" t="s">
        <v>1182</v>
      </c>
      <c r="PU5" s="11" t="s">
        <v>1182</v>
      </c>
      <c r="PV5" s="11" t="s">
        <v>1182</v>
      </c>
      <c r="PW5" s="11" t="s">
        <v>1182</v>
      </c>
      <c r="PX5" s="56" t="s">
        <v>3336</v>
      </c>
      <c r="PY5" s="11" t="s">
        <v>1182</v>
      </c>
      <c r="PZ5" s="11" t="s">
        <v>1182</v>
      </c>
      <c r="QA5" s="11">
        <v>12</v>
      </c>
      <c r="QB5" s="11" t="s">
        <v>1182</v>
      </c>
      <c r="QC5" s="11" t="s">
        <v>1182</v>
      </c>
      <c r="QD5" s="56" t="s">
        <v>3336</v>
      </c>
      <c r="QE5" s="11" t="s">
        <v>1182</v>
      </c>
      <c r="QF5" s="11" t="s">
        <v>1182</v>
      </c>
      <c r="QG5" s="11" t="s">
        <v>1182</v>
      </c>
      <c r="QH5" s="11" t="s">
        <v>1182</v>
      </c>
      <c r="QI5" s="11" t="s">
        <v>1182</v>
      </c>
      <c r="QJ5" s="56" t="s">
        <v>3336</v>
      </c>
      <c r="QK5" s="11" t="s">
        <v>1182</v>
      </c>
      <c r="QL5" s="11" t="s">
        <v>1182</v>
      </c>
      <c r="QM5" s="11" t="s">
        <v>1182</v>
      </c>
      <c r="QN5" s="11" t="s">
        <v>1182</v>
      </c>
      <c r="QO5" s="11" t="s">
        <v>1182</v>
      </c>
      <c r="QP5" s="56" t="s">
        <v>3336</v>
      </c>
      <c r="QQ5" s="11">
        <v>1094</v>
      </c>
      <c r="QR5" s="11">
        <v>126</v>
      </c>
      <c r="QS5" s="11">
        <v>5</v>
      </c>
      <c r="QT5" s="11" t="s">
        <v>1182</v>
      </c>
      <c r="QU5" s="11" t="s">
        <v>1182</v>
      </c>
      <c r="QV5" s="56" t="s">
        <v>3336</v>
      </c>
      <c r="QW5" s="11" t="s">
        <v>1183</v>
      </c>
      <c r="QX5" s="11" t="s">
        <v>1183</v>
      </c>
      <c r="QY5" s="11" t="s">
        <v>1183</v>
      </c>
      <c r="QZ5" s="11" t="s">
        <v>1183</v>
      </c>
      <c r="RA5" s="11" t="s">
        <v>1183</v>
      </c>
      <c r="RB5" s="56" t="s">
        <v>3336</v>
      </c>
      <c r="RC5" s="11" t="s">
        <v>1183</v>
      </c>
      <c r="RD5" s="11" t="s">
        <v>1183</v>
      </c>
      <c r="RE5" s="11" t="s">
        <v>1183</v>
      </c>
      <c r="RF5" s="11" t="s">
        <v>1183</v>
      </c>
      <c r="RG5" s="11" t="s">
        <v>1183</v>
      </c>
      <c r="RH5" s="56" t="s">
        <v>3336</v>
      </c>
      <c r="RI5" s="11" t="s">
        <v>1183</v>
      </c>
      <c r="RJ5" s="11" t="s">
        <v>1183</v>
      </c>
      <c r="RK5" s="11" t="s">
        <v>1183</v>
      </c>
      <c r="RL5" s="11" t="s">
        <v>1183</v>
      </c>
      <c r="RM5" s="11" t="s">
        <v>1183</v>
      </c>
      <c r="RN5" s="56" t="s">
        <v>3336</v>
      </c>
      <c r="RO5" s="11">
        <v>24</v>
      </c>
      <c r="RP5" s="11">
        <v>5</v>
      </c>
      <c r="RQ5" s="11" t="s">
        <v>1182</v>
      </c>
      <c r="RR5" s="11" t="s">
        <v>1182</v>
      </c>
      <c r="RS5" s="11" t="s">
        <v>1182</v>
      </c>
      <c r="RT5" s="56" t="s">
        <v>3336</v>
      </c>
      <c r="RU5" s="11">
        <v>2521</v>
      </c>
      <c r="RV5" s="11">
        <v>52</v>
      </c>
      <c r="RW5" s="11">
        <v>7</v>
      </c>
      <c r="RX5" s="11" t="s">
        <v>1182</v>
      </c>
      <c r="RY5" s="11" t="s">
        <v>1183</v>
      </c>
      <c r="RZ5" s="56" t="s">
        <v>3336</v>
      </c>
      <c r="SA5" s="11" t="s">
        <v>1183</v>
      </c>
      <c r="SB5" s="11" t="s">
        <v>1183</v>
      </c>
      <c r="SC5" s="11" t="s">
        <v>1183</v>
      </c>
      <c r="SD5" s="11" t="s">
        <v>1183</v>
      </c>
      <c r="SE5" s="11" t="s">
        <v>1183</v>
      </c>
      <c r="SF5" s="56" t="s">
        <v>3336</v>
      </c>
      <c r="SG5" s="18" t="s">
        <v>3231</v>
      </c>
      <c r="SI5" s="11">
        <v>1</v>
      </c>
      <c r="SK5" s="11">
        <v>14</v>
      </c>
      <c r="SL5" s="11">
        <v>17</v>
      </c>
      <c r="SN5" s="11">
        <v>1</v>
      </c>
      <c r="SP5" s="11">
        <v>1</v>
      </c>
      <c r="SQ5" s="11">
        <v>1</v>
      </c>
      <c r="SS5" s="11">
        <v>1</v>
      </c>
      <c r="SU5" s="11">
        <v>1</v>
      </c>
      <c r="SW5" s="11">
        <v>2</v>
      </c>
      <c r="TX5" s="57" t="s">
        <v>3336</v>
      </c>
      <c r="TY5" s="11" t="s">
        <v>1183</v>
      </c>
      <c r="TZ5" s="11" t="s">
        <v>1183</v>
      </c>
      <c r="UA5" s="11" t="s">
        <v>1183</v>
      </c>
      <c r="UB5" s="11" t="s">
        <v>1183</v>
      </c>
      <c r="UC5" s="11" t="s">
        <v>1183</v>
      </c>
      <c r="UD5" s="11" t="s">
        <v>1183</v>
      </c>
      <c r="UE5" s="57" t="s">
        <v>3336</v>
      </c>
      <c r="UF5" s="11" t="s">
        <v>1183</v>
      </c>
      <c r="UG5" s="11" t="s">
        <v>1183</v>
      </c>
      <c r="UH5" s="57" t="s">
        <v>3336</v>
      </c>
      <c r="UI5" s="11" t="s">
        <v>1183</v>
      </c>
      <c r="UJ5" s="11" t="s">
        <v>1183</v>
      </c>
      <c r="UK5" s="11" t="s">
        <v>1183</v>
      </c>
      <c r="UL5" s="11" t="s">
        <v>1183</v>
      </c>
      <c r="UM5" s="11" t="s">
        <v>1183</v>
      </c>
      <c r="UN5" s="11" t="s">
        <v>1183</v>
      </c>
      <c r="UO5" s="57" t="s">
        <v>3336</v>
      </c>
      <c r="UP5" s="11" t="s">
        <v>1183</v>
      </c>
      <c r="UQ5" s="57" t="s">
        <v>3336</v>
      </c>
      <c r="UX5" s="11" t="s">
        <v>1183</v>
      </c>
      <c r="UY5" s="11" t="s">
        <v>1183</v>
      </c>
      <c r="UZ5" s="11" t="s">
        <v>1183</v>
      </c>
      <c r="VA5" s="57" t="s">
        <v>3336</v>
      </c>
      <c r="VB5" s="59"/>
      <c r="VC5" s="70"/>
      <c r="VE5" s="11" t="s">
        <v>1183</v>
      </c>
      <c r="VF5" s="11" t="s">
        <v>1183</v>
      </c>
      <c r="VG5" s="11" t="s">
        <v>1183</v>
      </c>
      <c r="VH5" s="11" t="s">
        <v>1183</v>
      </c>
      <c r="VI5" s="11" t="s">
        <v>1183</v>
      </c>
      <c r="VJ5" s="11" t="s">
        <v>1183</v>
      </c>
      <c r="VK5" s="11" t="s">
        <v>1183</v>
      </c>
      <c r="VL5" s="11" t="s">
        <v>1183</v>
      </c>
      <c r="VM5" s="11" t="s">
        <v>1183</v>
      </c>
    </row>
    <row r="6" spans="1:726" ht="15" customHeight="1">
      <c r="A6" s="11">
        <v>5</v>
      </c>
      <c r="B6" s="87" t="s">
        <v>28</v>
      </c>
      <c r="C6" s="11">
        <v>1063271</v>
      </c>
      <c r="D6" s="11">
        <v>1040233</v>
      </c>
      <c r="E6" s="11">
        <v>997805</v>
      </c>
      <c r="F6" s="11">
        <v>977514</v>
      </c>
      <c r="G6" s="11">
        <v>920490</v>
      </c>
      <c r="H6" s="11">
        <v>888735</v>
      </c>
      <c r="I6" s="56" t="s">
        <v>3336</v>
      </c>
      <c r="J6" s="11">
        <v>135133</v>
      </c>
      <c r="K6" s="11">
        <v>114793</v>
      </c>
      <c r="L6" s="11">
        <v>126035</v>
      </c>
      <c r="M6" s="11">
        <v>130431</v>
      </c>
      <c r="N6" s="11">
        <v>116188</v>
      </c>
      <c r="O6" s="11">
        <v>118685</v>
      </c>
      <c r="P6" s="56" t="s">
        <v>3336</v>
      </c>
      <c r="Q6" s="11">
        <v>1072</v>
      </c>
      <c r="R6" s="11">
        <v>1042</v>
      </c>
      <c r="S6" s="11">
        <v>1013</v>
      </c>
      <c r="T6" s="11">
        <v>1059</v>
      </c>
      <c r="U6" s="11">
        <v>1107</v>
      </c>
      <c r="V6" s="11">
        <v>1050</v>
      </c>
      <c r="W6" s="56" t="s">
        <v>3336</v>
      </c>
      <c r="X6" s="11">
        <v>113</v>
      </c>
      <c r="Y6" s="11">
        <v>101</v>
      </c>
      <c r="Z6" s="11">
        <v>102</v>
      </c>
      <c r="AA6" s="11">
        <v>109</v>
      </c>
      <c r="AB6" s="11">
        <v>99</v>
      </c>
      <c r="AC6" s="11">
        <v>84</v>
      </c>
      <c r="AD6" s="56" t="s">
        <v>3336</v>
      </c>
      <c r="AE6" s="11">
        <v>214</v>
      </c>
      <c r="AF6" s="11">
        <v>206</v>
      </c>
      <c r="AG6" s="11">
        <v>204</v>
      </c>
      <c r="AH6" s="11">
        <v>210</v>
      </c>
      <c r="AI6" s="11">
        <v>227</v>
      </c>
      <c r="AJ6" s="11">
        <v>173</v>
      </c>
      <c r="AK6" s="56" t="s">
        <v>3336</v>
      </c>
      <c r="AL6" s="11">
        <v>22</v>
      </c>
      <c r="AM6" s="11">
        <v>22</v>
      </c>
      <c r="AN6" s="11">
        <v>23</v>
      </c>
      <c r="AO6" s="11">
        <v>22</v>
      </c>
      <c r="AP6" s="11">
        <v>20</v>
      </c>
      <c r="AQ6" s="11">
        <v>14</v>
      </c>
      <c r="AR6" s="56" t="s">
        <v>3336</v>
      </c>
      <c r="AS6" s="11">
        <v>85488</v>
      </c>
      <c r="AT6" s="11">
        <v>78986</v>
      </c>
      <c r="AU6" s="11">
        <v>75917</v>
      </c>
      <c r="AV6" s="11">
        <v>76478</v>
      </c>
      <c r="AW6" s="11">
        <v>74539</v>
      </c>
      <c r="AX6" s="11">
        <v>74404</v>
      </c>
      <c r="AY6" s="56" t="s">
        <v>3336</v>
      </c>
      <c r="AZ6" s="11" t="s">
        <v>1183</v>
      </c>
      <c r="BA6" s="11" t="s">
        <v>1183</v>
      </c>
      <c r="BB6" s="11" t="s">
        <v>1183</v>
      </c>
      <c r="BC6" s="11" t="s">
        <v>1183</v>
      </c>
      <c r="BD6" s="11" t="s">
        <v>1183</v>
      </c>
      <c r="BE6" s="11" t="s">
        <v>1183</v>
      </c>
      <c r="BF6" s="56" t="s">
        <v>3336</v>
      </c>
      <c r="BG6" s="11">
        <v>7232</v>
      </c>
      <c r="BH6" s="11">
        <v>7086</v>
      </c>
      <c r="BI6" s="11">
        <v>7194</v>
      </c>
      <c r="BJ6" s="11">
        <v>6897</v>
      </c>
      <c r="BK6" s="11">
        <v>6701</v>
      </c>
      <c r="BL6" s="11">
        <v>7200</v>
      </c>
      <c r="BM6" s="56" t="s">
        <v>3336</v>
      </c>
      <c r="BN6" s="11">
        <v>3433</v>
      </c>
      <c r="BO6" s="11">
        <v>3462</v>
      </c>
      <c r="BP6" s="11">
        <v>3430</v>
      </c>
      <c r="BQ6" s="11">
        <v>3188</v>
      </c>
      <c r="BR6" s="11">
        <v>3188</v>
      </c>
      <c r="BS6" s="11">
        <v>3293</v>
      </c>
      <c r="BT6" s="56" t="s">
        <v>3336</v>
      </c>
      <c r="BU6" s="11">
        <v>2453</v>
      </c>
      <c r="BV6" s="11">
        <v>2283</v>
      </c>
      <c r="BW6" s="11">
        <v>2403</v>
      </c>
      <c r="BX6" s="11">
        <v>2408</v>
      </c>
      <c r="BY6" s="11">
        <v>2301</v>
      </c>
      <c r="BZ6" s="11">
        <v>2417</v>
      </c>
      <c r="CA6" s="56" t="s">
        <v>3336</v>
      </c>
      <c r="CB6" s="11">
        <v>27344</v>
      </c>
      <c r="CC6" s="11">
        <v>25610</v>
      </c>
      <c r="CD6" s="11">
        <v>22896</v>
      </c>
      <c r="CE6" s="11">
        <v>21928</v>
      </c>
      <c r="CF6" s="11">
        <v>22394</v>
      </c>
      <c r="CG6" s="11">
        <v>20490</v>
      </c>
      <c r="CH6" s="56" t="s">
        <v>3336</v>
      </c>
      <c r="CI6" s="11">
        <v>1795</v>
      </c>
      <c r="CJ6" s="11">
        <v>1631</v>
      </c>
      <c r="CK6" s="11">
        <v>1341</v>
      </c>
      <c r="CL6" s="11">
        <v>1316</v>
      </c>
      <c r="CM6" s="11">
        <v>1315</v>
      </c>
      <c r="CN6" s="11">
        <v>1163</v>
      </c>
      <c r="CO6" s="56" t="s">
        <v>3336</v>
      </c>
      <c r="CP6" s="11">
        <v>1638</v>
      </c>
      <c r="CQ6" s="11">
        <v>1831</v>
      </c>
      <c r="CR6" s="11">
        <v>2089</v>
      </c>
      <c r="CS6" s="11">
        <v>1872</v>
      </c>
      <c r="CT6" s="11">
        <v>1873</v>
      </c>
      <c r="CU6" s="11">
        <v>2130</v>
      </c>
      <c r="CV6" s="56" t="s">
        <v>3336</v>
      </c>
      <c r="CW6" s="11" t="s">
        <v>1183</v>
      </c>
      <c r="CX6" s="11" t="s">
        <v>1183</v>
      </c>
      <c r="CY6" s="11" t="s">
        <v>1183</v>
      </c>
      <c r="CZ6" s="11" t="s">
        <v>1183</v>
      </c>
      <c r="DA6" s="11" t="s">
        <v>1183</v>
      </c>
      <c r="DB6" s="11" t="s">
        <v>1183</v>
      </c>
      <c r="DC6" s="56" t="s">
        <v>3336</v>
      </c>
      <c r="DD6" s="11">
        <v>19379</v>
      </c>
      <c r="DE6" s="11">
        <v>17214</v>
      </c>
      <c r="DF6" s="11">
        <v>15800</v>
      </c>
      <c r="DG6" s="11">
        <v>15791</v>
      </c>
      <c r="DH6" s="11">
        <v>14943</v>
      </c>
      <c r="DI6" s="11">
        <v>13270</v>
      </c>
      <c r="DJ6" s="56" t="s">
        <v>3336</v>
      </c>
      <c r="DK6" s="11">
        <v>97629</v>
      </c>
      <c r="DL6" s="11">
        <v>102463</v>
      </c>
      <c r="DM6" s="11">
        <v>99934</v>
      </c>
      <c r="DN6" s="11">
        <v>96467</v>
      </c>
      <c r="DO6" s="11">
        <v>88689</v>
      </c>
      <c r="DP6" s="11">
        <v>75863</v>
      </c>
      <c r="DQ6" s="56" t="s">
        <v>3336</v>
      </c>
      <c r="DR6" s="11">
        <v>70045</v>
      </c>
      <c r="DS6" s="11">
        <v>75647</v>
      </c>
      <c r="DT6" s="11">
        <v>75478</v>
      </c>
      <c r="DU6" s="11">
        <v>72717</v>
      </c>
      <c r="DV6" s="11">
        <v>67136</v>
      </c>
      <c r="DW6" s="11">
        <v>56525</v>
      </c>
      <c r="DX6" s="56" t="s">
        <v>3336</v>
      </c>
      <c r="DY6" s="11">
        <v>14837</v>
      </c>
      <c r="DZ6" s="11">
        <v>22194</v>
      </c>
      <c r="EA6" s="11">
        <v>21539</v>
      </c>
      <c r="EB6" s="11">
        <v>22316</v>
      </c>
      <c r="EC6" s="11">
        <v>23786</v>
      </c>
      <c r="ED6" s="11">
        <v>23793</v>
      </c>
      <c r="EE6" s="56" t="s">
        <v>3336</v>
      </c>
      <c r="EF6" s="11">
        <v>4312</v>
      </c>
      <c r="EG6" s="11">
        <v>11709</v>
      </c>
      <c r="EH6" s="11">
        <v>9697</v>
      </c>
      <c r="EI6" s="11">
        <v>11071</v>
      </c>
      <c r="EJ6" s="11">
        <v>12765</v>
      </c>
      <c r="EK6" s="11">
        <v>12978</v>
      </c>
      <c r="EL6" s="56" t="s">
        <v>3336</v>
      </c>
      <c r="EM6" s="11">
        <v>1118</v>
      </c>
      <c r="EN6" s="11">
        <v>1707</v>
      </c>
      <c r="EO6" s="11">
        <v>1456</v>
      </c>
      <c r="EP6" s="11">
        <v>1359</v>
      </c>
      <c r="EQ6" s="11">
        <v>1186</v>
      </c>
      <c r="ER6" s="11">
        <v>955</v>
      </c>
      <c r="ES6" s="56" t="s">
        <v>3336</v>
      </c>
      <c r="ET6" s="11">
        <v>823</v>
      </c>
      <c r="EU6" s="11">
        <v>884</v>
      </c>
      <c r="EV6" s="11">
        <v>923</v>
      </c>
      <c r="EW6" s="11">
        <v>850</v>
      </c>
      <c r="EX6" s="11">
        <v>846</v>
      </c>
      <c r="EY6" s="11">
        <v>837</v>
      </c>
      <c r="EZ6" s="56" t="s">
        <v>3336</v>
      </c>
      <c r="FA6" s="14">
        <v>96</v>
      </c>
      <c r="FB6" s="11">
        <v>88</v>
      </c>
      <c r="FC6" s="11">
        <v>83</v>
      </c>
      <c r="FD6" s="11">
        <v>70</v>
      </c>
      <c r="FE6" s="11">
        <v>61</v>
      </c>
      <c r="FF6" s="11">
        <v>69</v>
      </c>
      <c r="FG6" s="56" t="s">
        <v>3336</v>
      </c>
      <c r="FH6" s="11">
        <v>48143</v>
      </c>
      <c r="FI6" s="11">
        <v>44271</v>
      </c>
      <c r="FJ6" s="11">
        <v>48452</v>
      </c>
      <c r="FK6" s="11">
        <v>55132</v>
      </c>
      <c r="FL6" s="11">
        <v>52439</v>
      </c>
      <c r="FM6" s="11">
        <v>54833</v>
      </c>
      <c r="FN6" s="56" t="s">
        <v>3336</v>
      </c>
      <c r="FO6" s="11">
        <v>15313</v>
      </c>
      <c r="FP6" s="11">
        <v>12853</v>
      </c>
      <c r="FQ6" s="11">
        <v>12964</v>
      </c>
      <c r="FR6" s="11">
        <v>14192</v>
      </c>
      <c r="FS6" s="11">
        <v>13728</v>
      </c>
      <c r="FT6" s="11">
        <v>13886</v>
      </c>
      <c r="FU6" s="56" t="s">
        <v>3336</v>
      </c>
      <c r="FY6" s="14">
        <v>1</v>
      </c>
      <c r="FZ6" s="14">
        <v>1</v>
      </c>
      <c r="GA6" s="14">
        <v>1</v>
      </c>
      <c r="GB6" s="14">
        <v>2</v>
      </c>
      <c r="GD6" s="14">
        <v>2</v>
      </c>
      <c r="GE6" s="14">
        <v>1</v>
      </c>
      <c r="GF6" s="14">
        <v>2</v>
      </c>
      <c r="GI6" s="11">
        <v>275836</v>
      </c>
      <c r="GJ6" s="11">
        <v>250952</v>
      </c>
      <c r="GK6" s="11">
        <v>253773</v>
      </c>
      <c r="GL6" s="11">
        <v>262906</v>
      </c>
      <c r="GM6" s="11">
        <v>267713</v>
      </c>
      <c r="GN6" s="11">
        <v>296170</v>
      </c>
      <c r="GO6" s="56" t="s">
        <v>3336</v>
      </c>
      <c r="GP6" s="11">
        <v>60</v>
      </c>
      <c r="GQ6" s="11">
        <v>72</v>
      </c>
      <c r="GR6" s="11">
        <v>64</v>
      </c>
      <c r="GS6" s="11">
        <v>90</v>
      </c>
      <c r="GT6" s="11">
        <v>209</v>
      </c>
      <c r="GU6" s="11">
        <v>504</v>
      </c>
      <c r="GV6" s="56" t="s">
        <v>3336</v>
      </c>
      <c r="GW6" s="11">
        <v>738</v>
      </c>
      <c r="GX6" s="11">
        <v>671</v>
      </c>
      <c r="GY6" s="11">
        <v>672</v>
      </c>
      <c r="GZ6" s="11">
        <v>651</v>
      </c>
      <c r="HA6" s="11">
        <v>636</v>
      </c>
      <c r="HB6" s="11">
        <v>627</v>
      </c>
      <c r="HC6" s="56" t="s">
        <v>3336</v>
      </c>
      <c r="HD6" s="11">
        <v>305</v>
      </c>
      <c r="HE6" s="11">
        <v>176</v>
      </c>
      <c r="HF6" s="11">
        <v>211</v>
      </c>
      <c r="HG6" s="11">
        <v>167</v>
      </c>
      <c r="HH6" s="11">
        <v>171</v>
      </c>
      <c r="HI6" s="11">
        <v>105</v>
      </c>
      <c r="HJ6" s="56" t="s">
        <v>3336</v>
      </c>
      <c r="HK6" s="14">
        <v>150</v>
      </c>
      <c r="HL6" s="11">
        <v>126</v>
      </c>
      <c r="HM6" s="11">
        <v>133</v>
      </c>
      <c r="HN6" s="11">
        <v>123</v>
      </c>
      <c r="HO6" s="11">
        <v>129</v>
      </c>
      <c r="HP6" s="11">
        <v>116</v>
      </c>
      <c r="HQ6" s="56" t="s">
        <v>3336</v>
      </c>
      <c r="HR6" s="11">
        <v>128</v>
      </c>
      <c r="HS6" s="11">
        <v>27</v>
      </c>
      <c r="HT6" s="11">
        <v>107</v>
      </c>
      <c r="HU6" s="11">
        <v>39</v>
      </c>
      <c r="HV6" s="11">
        <v>39</v>
      </c>
      <c r="HW6" s="11">
        <v>12</v>
      </c>
      <c r="HX6" s="56" t="s">
        <v>3336</v>
      </c>
      <c r="HY6" s="11">
        <v>38496</v>
      </c>
      <c r="HZ6" s="11">
        <v>31148</v>
      </c>
      <c r="IA6" s="11">
        <v>29876</v>
      </c>
      <c r="IB6" s="11">
        <v>29698</v>
      </c>
      <c r="IC6" s="11">
        <v>30255</v>
      </c>
      <c r="ID6" s="11">
        <v>30664</v>
      </c>
      <c r="IE6" s="56" t="s">
        <v>3336</v>
      </c>
      <c r="IF6" s="11" t="s">
        <v>1183</v>
      </c>
      <c r="IG6" s="11" t="s">
        <v>1183</v>
      </c>
      <c r="IH6" s="11" t="s">
        <v>1183</v>
      </c>
      <c r="II6" s="11" t="s">
        <v>1183</v>
      </c>
      <c r="IJ6" s="11" t="s">
        <v>1183</v>
      </c>
      <c r="IK6" s="11" t="s">
        <v>1183</v>
      </c>
      <c r="IL6" s="56" t="s">
        <v>3336</v>
      </c>
      <c r="IM6" s="11">
        <v>1461</v>
      </c>
      <c r="IN6" s="11">
        <v>1292</v>
      </c>
      <c r="IO6" s="11">
        <v>1267</v>
      </c>
      <c r="IP6" s="11">
        <v>1250</v>
      </c>
      <c r="IQ6" s="11">
        <v>1158</v>
      </c>
      <c r="IR6" s="11">
        <v>1126</v>
      </c>
      <c r="IS6" s="56" t="s">
        <v>3336</v>
      </c>
      <c r="IT6" s="11">
        <v>627</v>
      </c>
      <c r="IU6" s="11">
        <v>581</v>
      </c>
      <c r="IV6" s="11">
        <v>532</v>
      </c>
      <c r="IW6" s="11">
        <v>479</v>
      </c>
      <c r="IX6" s="11">
        <v>470</v>
      </c>
      <c r="IY6" s="11">
        <v>420</v>
      </c>
      <c r="IZ6" s="56" t="s">
        <v>3336</v>
      </c>
      <c r="JA6" s="11">
        <v>551</v>
      </c>
      <c r="JB6" s="11">
        <v>477</v>
      </c>
      <c r="JC6" s="11">
        <v>455</v>
      </c>
      <c r="JD6" s="11">
        <v>500</v>
      </c>
      <c r="JE6" s="11">
        <v>478</v>
      </c>
      <c r="JF6" s="11">
        <v>458</v>
      </c>
      <c r="JG6" s="56" t="s">
        <v>3336</v>
      </c>
      <c r="JH6" s="11">
        <v>7481</v>
      </c>
      <c r="JI6" s="11">
        <v>6669</v>
      </c>
      <c r="JJ6" s="11">
        <v>6112</v>
      </c>
      <c r="JK6" s="11">
        <v>5778</v>
      </c>
      <c r="JL6" s="11">
        <v>5748</v>
      </c>
      <c r="JM6" s="11">
        <v>5500</v>
      </c>
      <c r="JN6" s="56" t="s">
        <v>3336</v>
      </c>
      <c r="JO6" s="11">
        <v>948</v>
      </c>
      <c r="JP6" s="11">
        <v>991</v>
      </c>
      <c r="JQ6" s="11">
        <v>786</v>
      </c>
      <c r="JR6" s="11">
        <v>990</v>
      </c>
      <c r="JS6" s="11">
        <v>877</v>
      </c>
      <c r="JT6" s="11">
        <v>695</v>
      </c>
      <c r="JU6" s="56" t="s">
        <v>3336</v>
      </c>
      <c r="JV6" s="11">
        <v>53417</v>
      </c>
      <c r="JW6" s="11">
        <v>47544</v>
      </c>
      <c r="JX6" s="11">
        <v>45684</v>
      </c>
      <c r="JY6" s="11">
        <v>45606</v>
      </c>
      <c r="JZ6" s="11">
        <v>42594</v>
      </c>
      <c r="KA6" s="11">
        <v>40793</v>
      </c>
      <c r="KB6" s="56" t="s">
        <v>3336</v>
      </c>
      <c r="KC6" s="11" t="s">
        <v>1183</v>
      </c>
      <c r="KD6" s="11" t="s">
        <v>1183</v>
      </c>
      <c r="KE6" s="11" t="s">
        <v>1183</v>
      </c>
      <c r="KF6" s="11" t="s">
        <v>1183</v>
      </c>
      <c r="KG6" s="11" t="s">
        <v>1183</v>
      </c>
      <c r="KH6" s="11" t="s">
        <v>1183</v>
      </c>
      <c r="KI6" s="56" t="s">
        <v>3336</v>
      </c>
      <c r="KJ6" s="11">
        <v>3315</v>
      </c>
      <c r="KK6" s="11">
        <v>2502</v>
      </c>
      <c r="KL6" s="11">
        <v>2408</v>
      </c>
      <c r="KM6" s="11">
        <v>2310</v>
      </c>
      <c r="KN6" s="11">
        <v>2403</v>
      </c>
      <c r="KO6" s="11">
        <v>2133</v>
      </c>
      <c r="KP6" s="56" t="s">
        <v>3336</v>
      </c>
      <c r="KQ6" s="11">
        <v>10261</v>
      </c>
      <c r="KR6" s="11">
        <v>9737</v>
      </c>
      <c r="KS6" s="11">
        <v>8666</v>
      </c>
      <c r="KT6" s="11">
        <v>9198</v>
      </c>
      <c r="KU6" s="11">
        <v>8005</v>
      </c>
      <c r="KV6" s="11">
        <v>7004</v>
      </c>
      <c r="KW6" s="56" t="s">
        <v>3336</v>
      </c>
      <c r="KX6" s="11">
        <v>5575</v>
      </c>
      <c r="KY6" s="11">
        <v>5390</v>
      </c>
      <c r="KZ6" s="11">
        <v>5003</v>
      </c>
      <c r="LA6" s="11">
        <v>5241</v>
      </c>
      <c r="LB6" s="11">
        <v>4312</v>
      </c>
      <c r="LC6" s="11">
        <v>3814</v>
      </c>
      <c r="LD6" s="56" t="s">
        <v>3336</v>
      </c>
      <c r="LE6" s="11">
        <v>4778</v>
      </c>
      <c r="LF6" s="11">
        <v>4187</v>
      </c>
      <c r="LG6" s="11">
        <v>4640</v>
      </c>
      <c r="LH6" s="11">
        <v>4044</v>
      </c>
      <c r="LI6" s="11">
        <v>3950</v>
      </c>
      <c r="LJ6" s="11">
        <v>3819</v>
      </c>
      <c r="LK6" s="56" t="s">
        <v>3336</v>
      </c>
      <c r="LL6" s="11">
        <v>526</v>
      </c>
      <c r="LM6" s="11">
        <v>725</v>
      </c>
      <c r="LN6" s="11">
        <v>865</v>
      </c>
      <c r="LO6" s="11">
        <v>668</v>
      </c>
      <c r="LP6" s="11">
        <v>848</v>
      </c>
      <c r="LQ6" s="11">
        <v>907</v>
      </c>
      <c r="LR6" s="56" t="s">
        <v>3336</v>
      </c>
      <c r="LS6" s="11">
        <v>580</v>
      </c>
      <c r="LT6" s="11">
        <v>633</v>
      </c>
      <c r="LU6" s="11">
        <v>524</v>
      </c>
      <c r="LV6" s="11">
        <v>424</v>
      </c>
      <c r="LW6" s="11">
        <v>422</v>
      </c>
      <c r="LX6" s="11">
        <v>447</v>
      </c>
      <c r="LY6" s="56" t="s">
        <v>3336</v>
      </c>
      <c r="LZ6" s="11">
        <v>494</v>
      </c>
      <c r="MA6" s="11">
        <v>591</v>
      </c>
      <c r="MB6" s="11">
        <v>696</v>
      </c>
      <c r="MC6" s="11">
        <v>703</v>
      </c>
      <c r="MD6" s="11">
        <v>723</v>
      </c>
      <c r="ME6" s="11">
        <v>628</v>
      </c>
      <c r="MF6" s="56" t="s">
        <v>3336</v>
      </c>
      <c r="MG6" s="11">
        <v>55</v>
      </c>
      <c r="MH6" s="11">
        <v>50</v>
      </c>
      <c r="MI6" s="11">
        <v>40</v>
      </c>
      <c r="MJ6" s="11">
        <v>22</v>
      </c>
      <c r="MK6" s="11">
        <v>22</v>
      </c>
      <c r="ML6" s="11">
        <v>32</v>
      </c>
      <c r="MM6" s="56" t="s">
        <v>3336</v>
      </c>
      <c r="MN6" s="11">
        <v>43857</v>
      </c>
      <c r="MO6" s="11">
        <v>40068</v>
      </c>
      <c r="MP6" s="11">
        <v>44339</v>
      </c>
      <c r="MQ6" s="11">
        <v>51092</v>
      </c>
      <c r="MR6" s="11">
        <v>48501</v>
      </c>
      <c r="MS6" s="11">
        <v>51795</v>
      </c>
      <c r="MT6" s="56" t="s">
        <v>3336</v>
      </c>
      <c r="MU6" s="11">
        <v>12410</v>
      </c>
      <c r="MV6" s="11">
        <v>10330</v>
      </c>
      <c r="MW6" s="11">
        <v>10761</v>
      </c>
      <c r="MX6" s="11">
        <v>12047</v>
      </c>
      <c r="MY6" s="11">
        <v>11743</v>
      </c>
      <c r="MZ6" s="11">
        <v>12229</v>
      </c>
      <c r="NA6" s="56" t="s">
        <v>3336</v>
      </c>
      <c r="NB6" s="18" t="s">
        <v>1192</v>
      </c>
      <c r="NC6" s="18" t="s">
        <v>1193</v>
      </c>
      <c r="NF6" s="11">
        <v>45852</v>
      </c>
      <c r="NG6" s="11">
        <v>25125</v>
      </c>
      <c r="NH6" s="11">
        <v>94066</v>
      </c>
      <c r="NI6" s="11">
        <v>41720</v>
      </c>
      <c r="NJ6" s="56" t="s">
        <v>3336</v>
      </c>
      <c r="NK6" s="1" t="s">
        <v>850</v>
      </c>
      <c r="NL6" s="11">
        <v>19318</v>
      </c>
      <c r="NM6" s="14">
        <v>1812</v>
      </c>
      <c r="NN6" s="14">
        <v>16839</v>
      </c>
      <c r="NO6" s="11" t="s">
        <v>1183</v>
      </c>
      <c r="NP6" s="56" t="s">
        <v>3336</v>
      </c>
      <c r="NR6" s="11">
        <v>86</v>
      </c>
      <c r="NS6" s="11">
        <v>24</v>
      </c>
      <c r="NT6" s="11">
        <v>184</v>
      </c>
      <c r="NU6" s="11">
        <v>74</v>
      </c>
      <c r="NV6" s="56" t="s">
        <v>3336</v>
      </c>
      <c r="NX6" s="11">
        <v>19</v>
      </c>
      <c r="NY6" s="11">
        <v>5</v>
      </c>
      <c r="NZ6" s="11">
        <v>34</v>
      </c>
      <c r="OA6" s="11">
        <v>17</v>
      </c>
      <c r="OB6" s="56" t="s">
        <v>3336</v>
      </c>
      <c r="OC6" s="12" t="s">
        <v>1183</v>
      </c>
      <c r="OD6" s="11">
        <v>5264</v>
      </c>
      <c r="OE6" s="11">
        <v>2850</v>
      </c>
      <c r="OF6" s="11">
        <v>5370</v>
      </c>
      <c r="OG6" s="11">
        <v>2592</v>
      </c>
      <c r="OH6" s="56" t="s">
        <v>3336</v>
      </c>
      <c r="OI6" s="11" t="s">
        <v>1183</v>
      </c>
      <c r="OJ6" s="11" t="s">
        <v>1183</v>
      </c>
      <c r="OK6" s="11" t="s">
        <v>1183</v>
      </c>
      <c r="OL6" s="11" t="s">
        <v>1183</v>
      </c>
      <c r="OM6" s="11" t="s">
        <v>1183</v>
      </c>
      <c r="ON6" s="56" t="s">
        <v>3336</v>
      </c>
      <c r="OO6" s="11" t="s">
        <v>1182</v>
      </c>
      <c r="OP6" s="11">
        <v>35</v>
      </c>
      <c r="OQ6" s="11">
        <v>176</v>
      </c>
      <c r="OR6" s="11">
        <v>219</v>
      </c>
      <c r="OS6" s="11">
        <v>86</v>
      </c>
      <c r="OT6" s="56" t="s">
        <v>3336</v>
      </c>
      <c r="OU6" s="12" t="s">
        <v>1183</v>
      </c>
      <c r="OV6" s="11">
        <v>9</v>
      </c>
      <c r="OW6" s="11">
        <v>72</v>
      </c>
      <c r="OX6" s="11">
        <v>98</v>
      </c>
      <c r="OY6" s="11">
        <v>31</v>
      </c>
      <c r="OZ6" s="56" t="s">
        <v>3336</v>
      </c>
      <c r="PA6" s="12" t="s">
        <v>1183</v>
      </c>
      <c r="PB6" s="11">
        <v>20</v>
      </c>
      <c r="PC6" s="11">
        <v>92</v>
      </c>
      <c r="PD6" s="11">
        <v>70</v>
      </c>
      <c r="PE6" s="11">
        <v>31</v>
      </c>
      <c r="PF6" s="56" t="s">
        <v>3336</v>
      </c>
      <c r="PG6" s="11" t="s">
        <v>1182</v>
      </c>
      <c r="PH6" s="11">
        <v>498</v>
      </c>
      <c r="PI6" s="11">
        <v>1810</v>
      </c>
      <c r="PJ6" s="11">
        <v>1908</v>
      </c>
      <c r="PK6" s="11">
        <v>861</v>
      </c>
      <c r="PL6" s="56" t="s">
        <v>3336</v>
      </c>
      <c r="PM6" s="11" t="s">
        <v>1182</v>
      </c>
      <c r="PN6" s="11">
        <v>10253</v>
      </c>
      <c r="PO6" s="11">
        <v>7447</v>
      </c>
      <c r="PP6" s="11">
        <v>16509</v>
      </c>
      <c r="PQ6" s="11">
        <v>8832</v>
      </c>
      <c r="PR6" s="56" t="s">
        <v>3336</v>
      </c>
      <c r="PS6" s="11" t="s">
        <v>1183</v>
      </c>
      <c r="PT6" s="11" t="s">
        <v>1183</v>
      </c>
      <c r="PU6" s="11" t="s">
        <v>1183</v>
      </c>
      <c r="PV6" s="11" t="s">
        <v>1183</v>
      </c>
      <c r="PW6" s="11" t="s">
        <v>1183</v>
      </c>
      <c r="PX6" s="56" t="s">
        <v>3336</v>
      </c>
      <c r="PY6" s="11" t="s">
        <v>1182</v>
      </c>
      <c r="PZ6" s="11">
        <v>109</v>
      </c>
      <c r="QA6" s="11">
        <v>622</v>
      </c>
      <c r="QB6" s="11">
        <v>640</v>
      </c>
      <c r="QC6" s="11">
        <v>344</v>
      </c>
      <c r="QD6" s="56" t="s">
        <v>3336</v>
      </c>
      <c r="QE6" s="12" t="s">
        <v>1183</v>
      </c>
      <c r="QF6" s="12" t="s">
        <v>1183</v>
      </c>
      <c r="QG6" s="12" t="s">
        <v>1183</v>
      </c>
      <c r="QH6" s="12" t="s">
        <v>1183</v>
      </c>
      <c r="QI6" s="12" t="s">
        <v>1183</v>
      </c>
      <c r="QJ6" s="56" t="s">
        <v>3336</v>
      </c>
      <c r="QL6" s="11">
        <v>509</v>
      </c>
      <c r="QM6" s="11">
        <v>740</v>
      </c>
      <c r="QN6" s="11">
        <v>2128</v>
      </c>
      <c r="QO6" s="11">
        <v>685</v>
      </c>
      <c r="QP6" s="56" t="s">
        <v>3336</v>
      </c>
      <c r="QQ6" s="12" t="s">
        <v>1183</v>
      </c>
      <c r="QR6" s="11">
        <v>952</v>
      </c>
      <c r="QS6" s="11">
        <v>119</v>
      </c>
      <c r="QT6" s="11">
        <v>1278</v>
      </c>
      <c r="QU6" s="11">
        <v>888</v>
      </c>
      <c r="QV6" s="56" t="s">
        <v>3336</v>
      </c>
      <c r="QW6" s="12" t="s">
        <v>1183</v>
      </c>
      <c r="QX6" s="11">
        <v>273</v>
      </c>
      <c r="QY6" s="11">
        <v>26</v>
      </c>
      <c r="QZ6" s="11">
        <v>215</v>
      </c>
      <c r="RA6" s="11">
        <v>143</v>
      </c>
      <c r="RB6" s="56" t="s">
        <v>3336</v>
      </c>
      <c r="RC6" s="11" t="s">
        <v>1183</v>
      </c>
      <c r="RD6" s="11">
        <v>44</v>
      </c>
      <c r="RE6" s="11">
        <v>15</v>
      </c>
      <c r="RF6" s="11">
        <v>220</v>
      </c>
      <c r="RG6" s="11">
        <v>94</v>
      </c>
      <c r="RH6" s="56" t="s">
        <v>3336</v>
      </c>
      <c r="RI6" s="12" t="s">
        <v>1183</v>
      </c>
      <c r="RJ6" s="11">
        <v>185</v>
      </c>
      <c r="RK6" s="11">
        <v>3</v>
      </c>
      <c r="RL6" s="11">
        <v>335</v>
      </c>
      <c r="RM6" s="11">
        <v>151</v>
      </c>
      <c r="RN6" s="56" t="s">
        <v>3336</v>
      </c>
      <c r="RP6" s="11">
        <v>4</v>
      </c>
      <c r="RQ6" s="11">
        <v>0</v>
      </c>
      <c r="RR6" s="11">
        <v>2</v>
      </c>
      <c r="RS6" s="11">
        <v>1</v>
      </c>
      <c r="RT6" s="56" t="s">
        <v>3336</v>
      </c>
      <c r="RU6" s="11" t="s">
        <v>1183</v>
      </c>
      <c r="RV6" s="11">
        <v>4367</v>
      </c>
      <c r="RW6" s="11">
        <v>4705</v>
      </c>
      <c r="RX6" s="11">
        <v>11234</v>
      </c>
      <c r="RY6" s="11">
        <v>6396</v>
      </c>
      <c r="RZ6" s="56" t="s">
        <v>3336</v>
      </c>
      <c r="SA6" s="11" t="s">
        <v>1183</v>
      </c>
      <c r="SB6" s="11">
        <v>1176</v>
      </c>
      <c r="SC6" s="11">
        <v>951</v>
      </c>
      <c r="SD6" s="11">
        <v>3748</v>
      </c>
      <c r="SE6" s="11">
        <v>2091</v>
      </c>
      <c r="SF6" s="56" t="s">
        <v>3336</v>
      </c>
      <c r="SG6" s="18" t="s">
        <v>1192</v>
      </c>
      <c r="SJ6" s="11" t="s">
        <v>1194</v>
      </c>
      <c r="SK6" s="11">
        <v>0</v>
      </c>
      <c r="SL6" s="11">
        <v>18</v>
      </c>
      <c r="SN6" s="11">
        <v>1</v>
      </c>
      <c r="SP6" s="11">
        <v>1</v>
      </c>
      <c r="SQ6" s="11">
        <v>2</v>
      </c>
      <c r="SS6" s="11">
        <v>2</v>
      </c>
      <c r="SU6" s="11">
        <v>2</v>
      </c>
      <c r="SW6" s="11">
        <v>1</v>
      </c>
      <c r="SX6" s="11" t="s">
        <v>1195</v>
      </c>
      <c r="SZ6" s="11">
        <v>2</v>
      </c>
      <c r="TA6" s="12" t="s">
        <v>1196</v>
      </c>
      <c r="TB6" s="11">
        <v>1</v>
      </c>
      <c r="TC6" s="11">
        <v>1</v>
      </c>
      <c r="TD6" s="11">
        <v>1</v>
      </c>
      <c r="TE6" s="11">
        <v>1</v>
      </c>
      <c r="TF6" s="11">
        <v>1</v>
      </c>
      <c r="TG6" s="11">
        <v>1</v>
      </c>
      <c r="TI6" s="11">
        <v>2</v>
      </c>
      <c r="TJ6" s="11">
        <v>2</v>
      </c>
      <c r="TK6" s="11">
        <v>2</v>
      </c>
      <c r="TL6" s="11">
        <v>2</v>
      </c>
      <c r="TM6" s="11">
        <v>2</v>
      </c>
      <c r="TN6" s="11">
        <v>2</v>
      </c>
      <c r="TO6" s="11">
        <v>2</v>
      </c>
      <c r="TP6" s="11">
        <v>2</v>
      </c>
      <c r="TQ6" s="11">
        <v>2</v>
      </c>
      <c r="TR6" s="11">
        <v>2</v>
      </c>
      <c r="TS6" s="11">
        <v>1</v>
      </c>
      <c r="TT6" s="11">
        <v>1</v>
      </c>
      <c r="TU6" s="11">
        <v>2</v>
      </c>
      <c r="TV6" s="11">
        <v>2</v>
      </c>
      <c r="TW6" s="11">
        <v>2</v>
      </c>
      <c r="TX6" s="57" t="s">
        <v>3336</v>
      </c>
      <c r="TY6" s="11">
        <v>37914</v>
      </c>
      <c r="TZ6" s="11">
        <v>37638</v>
      </c>
      <c r="UA6" s="11">
        <v>37774</v>
      </c>
      <c r="UB6" s="11">
        <v>37867</v>
      </c>
      <c r="UC6" s="11">
        <v>37764</v>
      </c>
      <c r="UD6" s="11">
        <v>37633</v>
      </c>
      <c r="UE6" s="57" t="s">
        <v>3336</v>
      </c>
      <c r="UF6" s="11">
        <v>8154</v>
      </c>
      <c r="UG6" s="11">
        <v>3787</v>
      </c>
      <c r="UH6" s="57" t="s">
        <v>3336</v>
      </c>
      <c r="UI6" s="11">
        <v>9109</v>
      </c>
      <c r="UJ6" s="11">
        <v>9290</v>
      </c>
      <c r="UK6" s="11">
        <v>9289</v>
      </c>
      <c r="UL6" s="11">
        <v>9196</v>
      </c>
      <c r="UM6" s="11">
        <v>9112</v>
      </c>
      <c r="UN6" s="11">
        <v>9090</v>
      </c>
      <c r="UO6" s="57" t="s">
        <v>3336</v>
      </c>
      <c r="UP6" s="14">
        <v>0</v>
      </c>
      <c r="UQ6" s="57" t="s">
        <v>3336</v>
      </c>
      <c r="UR6" s="18" t="s">
        <v>1197</v>
      </c>
      <c r="UX6" s="11" t="s">
        <v>1183</v>
      </c>
      <c r="UY6" s="11" t="s">
        <v>1183</v>
      </c>
      <c r="UZ6" s="11" t="s">
        <v>1183</v>
      </c>
      <c r="VA6" s="57" t="s">
        <v>3336</v>
      </c>
      <c r="VB6" s="59"/>
      <c r="VC6" s="70"/>
      <c r="VE6" s="11">
        <v>1</v>
      </c>
      <c r="VF6" s="11">
        <v>1</v>
      </c>
      <c r="VG6" s="11">
        <v>1</v>
      </c>
      <c r="VH6" s="11">
        <v>1</v>
      </c>
      <c r="VI6" s="11">
        <v>1</v>
      </c>
      <c r="VJ6" s="11">
        <v>1</v>
      </c>
      <c r="VK6" s="11">
        <v>2</v>
      </c>
      <c r="VL6" s="11">
        <v>2</v>
      </c>
      <c r="VM6" s="11" t="s">
        <v>1053</v>
      </c>
    </row>
    <row r="7" spans="1:726" ht="15" customHeight="1">
      <c r="A7" s="11">
        <v>6</v>
      </c>
      <c r="B7" s="87" t="s">
        <v>29</v>
      </c>
      <c r="C7" s="11" t="s">
        <v>1183</v>
      </c>
      <c r="D7" s="11" t="s">
        <v>1183</v>
      </c>
      <c r="E7" s="11" t="s">
        <v>1183</v>
      </c>
      <c r="F7" s="11" t="s">
        <v>1183</v>
      </c>
      <c r="G7" s="11" t="s">
        <v>1183</v>
      </c>
      <c r="H7" s="11" t="s">
        <v>1183</v>
      </c>
      <c r="I7" s="56" t="s">
        <v>3336</v>
      </c>
      <c r="J7" s="11" t="s">
        <v>1183</v>
      </c>
      <c r="K7" s="11" t="s">
        <v>1183</v>
      </c>
      <c r="L7" s="11" t="s">
        <v>1183</v>
      </c>
      <c r="M7" s="11" t="s">
        <v>1183</v>
      </c>
      <c r="N7" s="11" t="s">
        <v>1183</v>
      </c>
      <c r="O7" s="11" t="s">
        <v>1183</v>
      </c>
      <c r="P7" s="56" t="s">
        <v>3336</v>
      </c>
      <c r="Q7" s="11" t="s">
        <v>1183</v>
      </c>
      <c r="R7" s="11" t="s">
        <v>1183</v>
      </c>
      <c r="S7" s="11" t="s">
        <v>1183</v>
      </c>
      <c r="T7" s="11" t="s">
        <v>1183</v>
      </c>
      <c r="U7" s="11" t="s">
        <v>1183</v>
      </c>
      <c r="V7" s="11" t="s">
        <v>1183</v>
      </c>
      <c r="W7" s="56" t="s">
        <v>3336</v>
      </c>
      <c r="X7" s="11" t="s">
        <v>1183</v>
      </c>
      <c r="Y7" s="11" t="s">
        <v>1183</v>
      </c>
      <c r="Z7" s="11" t="s">
        <v>1183</v>
      </c>
      <c r="AA7" s="11" t="s">
        <v>1183</v>
      </c>
      <c r="AB7" s="11" t="s">
        <v>1183</v>
      </c>
      <c r="AC7" s="11" t="s">
        <v>1183</v>
      </c>
      <c r="AD7" s="56" t="s">
        <v>3336</v>
      </c>
      <c r="AE7" s="21">
        <v>49</v>
      </c>
      <c r="AF7" s="21">
        <v>60</v>
      </c>
      <c r="AG7" s="21">
        <v>46</v>
      </c>
      <c r="AH7" s="21">
        <v>49</v>
      </c>
      <c r="AI7" s="21">
        <v>56</v>
      </c>
      <c r="AJ7" s="21">
        <v>42</v>
      </c>
      <c r="AK7" s="56" t="s">
        <v>3336</v>
      </c>
      <c r="AL7" s="11" t="s">
        <v>1183</v>
      </c>
      <c r="AM7" s="11" t="s">
        <v>1183</v>
      </c>
      <c r="AN7" s="11" t="s">
        <v>1183</v>
      </c>
      <c r="AO7" s="11" t="s">
        <v>1183</v>
      </c>
      <c r="AP7" s="11" t="s">
        <v>1183</v>
      </c>
      <c r="AQ7" s="11" t="s">
        <v>1183</v>
      </c>
      <c r="AR7" s="56" t="s">
        <v>3336</v>
      </c>
      <c r="AS7" s="21">
        <v>652</v>
      </c>
      <c r="AT7" s="21">
        <v>618</v>
      </c>
      <c r="AU7" s="21">
        <v>577</v>
      </c>
      <c r="AV7" s="21">
        <v>592</v>
      </c>
      <c r="AW7" s="21">
        <v>992</v>
      </c>
      <c r="AX7" s="21">
        <v>1009</v>
      </c>
      <c r="AY7" s="56" t="s">
        <v>3336</v>
      </c>
      <c r="AZ7" s="11" t="s">
        <v>1183</v>
      </c>
      <c r="BA7" s="11" t="s">
        <v>1183</v>
      </c>
      <c r="BB7" s="11" t="s">
        <v>1183</v>
      </c>
      <c r="BC7" s="11" t="s">
        <v>1183</v>
      </c>
      <c r="BD7" s="11" t="s">
        <v>1183</v>
      </c>
      <c r="BE7" s="11" t="s">
        <v>1183</v>
      </c>
      <c r="BF7" s="56" t="s">
        <v>3336</v>
      </c>
      <c r="BG7" s="11" t="s">
        <v>1183</v>
      </c>
      <c r="BH7" s="11" t="s">
        <v>1183</v>
      </c>
      <c r="BI7" s="11" t="s">
        <v>1183</v>
      </c>
      <c r="BJ7" s="11" t="s">
        <v>1183</v>
      </c>
      <c r="BK7" s="11" t="s">
        <v>1183</v>
      </c>
      <c r="BL7" s="11" t="s">
        <v>1183</v>
      </c>
      <c r="BM7" s="56" t="s">
        <v>3336</v>
      </c>
      <c r="BN7" s="24">
        <v>35</v>
      </c>
      <c r="BO7" s="24">
        <v>41</v>
      </c>
      <c r="BP7" s="24">
        <v>35</v>
      </c>
      <c r="BQ7" s="24">
        <v>27</v>
      </c>
      <c r="BR7" s="24">
        <v>36</v>
      </c>
      <c r="BS7" s="24">
        <v>27</v>
      </c>
      <c r="BT7" s="56" t="s">
        <v>3336</v>
      </c>
      <c r="BU7" s="11" t="s">
        <v>1183</v>
      </c>
      <c r="BV7" s="11" t="s">
        <v>1183</v>
      </c>
      <c r="BW7" s="11" t="s">
        <v>1183</v>
      </c>
      <c r="BX7" s="11" t="s">
        <v>1183</v>
      </c>
      <c r="BY7" s="11" t="s">
        <v>1183</v>
      </c>
      <c r="BZ7" s="11" t="s">
        <v>1183</v>
      </c>
      <c r="CA7" s="56" t="s">
        <v>3336</v>
      </c>
      <c r="CB7" s="24">
        <v>975</v>
      </c>
      <c r="CC7" s="24">
        <v>1010</v>
      </c>
      <c r="CD7" s="24">
        <v>1103</v>
      </c>
      <c r="CE7" s="24">
        <v>1025</v>
      </c>
      <c r="CF7" s="1"/>
      <c r="CG7" s="24">
        <v>1015</v>
      </c>
      <c r="CH7" s="56" t="s">
        <v>3336</v>
      </c>
      <c r="CO7" s="56" t="s">
        <v>3336</v>
      </c>
      <c r="CP7" s="24">
        <v>6737</v>
      </c>
      <c r="CQ7" s="24">
        <v>6675</v>
      </c>
      <c r="CR7" s="24">
        <v>6477</v>
      </c>
      <c r="CS7" s="24">
        <v>5931</v>
      </c>
      <c r="CT7" s="24">
        <v>4874</v>
      </c>
      <c r="CU7" s="24">
        <v>4491</v>
      </c>
      <c r="CV7" s="56" t="s">
        <v>3336</v>
      </c>
      <c r="CW7" s="11" t="s">
        <v>1183</v>
      </c>
      <c r="CX7" s="11" t="s">
        <v>1183</v>
      </c>
      <c r="CY7" s="11" t="s">
        <v>1183</v>
      </c>
      <c r="CZ7" s="11" t="s">
        <v>1183</v>
      </c>
      <c r="DA7" s="11" t="s">
        <v>1183</v>
      </c>
      <c r="DB7" s="11" t="s">
        <v>1183</v>
      </c>
      <c r="DC7" s="56" t="s">
        <v>3336</v>
      </c>
      <c r="DD7" s="24">
        <v>1091</v>
      </c>
      <c r="DE7" s="24">
        <v>1328</v>
      </c>
      <c r="DF7" s="24">
        <v>1376</v>
      </c>
      <c r="DG7" s="24">
        <v>1361</v>
      </c>
      <c r="DH7" s="24">
        <v>1278</v>
      </c>
      <c r="DI7" s="24">
        <v>1029</v>
      </c>
      <c r="DJ7" s="56" t="s">
        <v>3336</v>
      </c>
      <c r="DK7" s="24">
        <v>14619</v>
      </c>
      <c r="DL7" s="24">
        <v>13080</v>
      </c>
      <c r="DM7" s="24">
        <v>11907</v>
      </c>
      <c r="DN7" s="24">
        <v>10324</v>
      </c>
      <c r="DO7" s="24">
        <v>2828</v>
      </c>
      <c r="DP7" s="24">
        <v>2639</v>
      </c>
      <c r="DQ7" s="56" t="s">
        <v>3336</v>
      </c>
      <c r="DR7" s="11" t="s">
        <v>1183</v>
      </c>
      <c r="DS7" s="11" t="s">
        <v>1183</v>
      </c>
      <c r="DT7" s="1">
        <v>146</v>
      </c>
      <c r="DU7" s="11" t="s">
        <v>1183</v>
      </c>
      <c r="DV7" s="1">
        <v>1181</v>
      </c>
      <c r="DW7" s="11" t="s">
        <v>1183</v>
      </c>
      <c r="DX7" s="56" t="s">
        <v>3336</v>
      </c>
      <c r="DY7" s="11" t="s">
        <v>1183</v>
      </c>
      <c r="DZ7" s="11" t="s">
        <v>1183</v>
      </c>
      <c r="EA7" s="11" t="s">
        <v>1183</v>
      </c>
      <c r="EB7" s="11" t="s">
        <v>1183</v>
      </c>
      <c r="EC7" s="11" t="s">
        <v>1183</v>
      </c>
      <c r="ED7" s="11" t="s">
        <v>1183</v>
      </c>
      <c r="EE7" s="56" t="s">
        <v>3336</v>
      </c>
      <c r="EF7" s="11" t="s">
        <v>1183</v>
      </c>
      <c r="EG7" s="11" t="s">
        <v>1183</v>
      </c>
      <c r="EH7" s="11" t="s">
        <v>1183</v>
      </c>
      <c r="EI7" s="11" t="s">
        <v>1183</v>
      </c>
      <c r="EJ7" s="11" t="s">
        <v>1183</v>
      </c>
      <c r="EK7" s="11" t="s">
        <v>1183</v>
      </c>
      <c r="EL7" s="56" t="s">
        <v>3336</v>
      </c>
      <c r="EM7" s="11" t="s">
        <v>1183</v>
      </c>
      <c r="EN7" s="11" t="s">
        <v>1183</v>
      </c>
      <c r="EO7" s="11" t="s">
        <v>1183</v>
      </c>
      <c r="EP7" s="11" t="s">
        <v>1183</v>
      </c>
      <c r="EQ7" s="11" t="s">
        <v>1183</v>
      </c>
      <c r="ER7" s="11" t="s">
        <v>1183</v>
      </c>
      <c r="ES7" s="56" t="s">
        <v>3336</v>
      </c>
      <c r="ET7" s="11" t="s">
        <v>1183</v>
      </c>
      <c r="EU7" s="11" t="s">
        <v>1183</v>
      </c>
      <c r="EV7" s="11" t="s">
        <v>1183</v>
      </c>
      <c r="EW7" s="11" t="s">
        <v>1183</v>
      </c>
      <c r="EX7" s="11" t="s">
        <v>1183</v>
      </c>
      <c r="EY7" s="11" t="s">
        <v>1183</v>
      </c>
      <c r="EZ7" s="56" t="s">
        <v>3336</v>
      </c>
      <c r="FA7" s="11" t="s">
        <v>1183</v>
      </c>
      <c r="FB7" s="11" t="s">
        <v>1183</v>
      </c>
      <c r="FC7" s="11" t="s">
        <v>1183</v>
      </c>
      <c r="FD7" s="11" t="s">
        <v>1183</v>
      </c>
      <c r="FE7" s="11" t="s">
        <v>1183</v>
      </c>
      <c r="FF7" s="11" t="s">
        <v>1183</v>
      </c>
      <c r="FG7" s="56" t="s">
        <v>3336</v>
      </c>
      <c r="FH7" s="11" t="s">
        <v>1183</v>
      </c>
      <c r="FI7" s="11" t="s">
        <v>1183</v>
      </c>
      <c r="FJ7" s="11" t="s">
        <v>1183</v>
      </c>
      <c r="FK7" s="11" t="s">
        <v>1183</v>
      </c>
      <c r="FL7" s="11" t="s">
        <v>1183</v>
      </c>
      <c r="FM7" s="11" t="s">
        <v>1183</v>
      </c>
      <c r="FN7" s="56" t="s">
        <v>3336</v>
      </c>
      <c r="FO7" s="24">
        <v>54</v>
      </c>
      <c r="FP7" s="24">
        <v>43</v>
      </c>
      <c r="FQ7" s="24">
        <v>20</v>
      </c>
      <c r="FR7" s="24">
        <v>70</v>
      </c>
      <c r="FS7" s="24">
        <v>82</v>
      </c>
      <c r="FT7" s="24">
        <v>747</v>
      </c>
      <c r="FU7" s="56" t="s">
        <v>3336</v>
      </c>
      <c r="GI7" s="24">
        <v>29113</v>
      </c>
      <c r="GJ7" s="24">
        <v>29253</v>
      </c>
      <c r="GK7" s="24">
        <v>27505</v>
      </c>
      <c r="GL7" s="24">
        <v>25856</v>
      </c>
      <c r="GM7" s="24">
        <v>22186</v>
      </c>
      <c r="GN7" s="24">
        <v>21589</v>
      </c>
      <c r="GO7" s="56" t="s">
        <v>3336</v>
      </c>
      <c r="GP7" s="11" t="s">
        <v>1183</v>
      </c>
      <c r="GQ7" s="11" t="s">
        <v>1183</v>
      </c>
      <c r="GR7" s="11" t="s">
        <v>1183</v>
      </c>
      <c r="GS7" s="11" t="s">
        <v>1183</v>
      </c>
      <c r="GT7" s="11" t="s">
        <v>1183</v>
      </c>
      <c r="GU7" s="11" t="s">
        <v>1183</v>
      </c>
      <c r="GV7" s="56" t="s">
        <v>3336</v>
      </c>
      <c r="GW7" s="11" t="s">
        <v>1183</v>
      </c>
      <c r="GX7" s="11" t="s">
        <v>1183</v>
      </c>
      <c r="GY7" s="11" t="s">
        <v>1183</v>
      </c>
      <c r="GZ7" s="11" t="s">
        <v>1183</v>
      </c>
      <c r="HA7" s="11" t="s">
        <v>1183</v>
      </c>
      <c r="HB7" s="11" t="s">
        <v>1183</v>
      </c>
      <c r="HC7" s="56" t="s">
        <v>3336</v>
      </c>
      <c r="HD7" s="11" t="s">
        <v>1183</v>
      </c>
      <c r="HE7" s="11" t="s">
        <v>1183</v>
      </c>
      <c r="HF7" s="11" t="s">
        <v>1183</v>
      </c>
      <c r="HG7" s="11" t="s">
        <v>1183</v>
      </c>
      <c r="HH7" s="11" t="s">
        <v>1183</v>
      </c>
      <c r="HI7" s="11" t="s">
        <v>1183</v>
      </c>
      <c r="HJ7" s="56" t="s">
        <v>3336</v>
      </c>
      <c r="HK7" s="11" t="s">
        <v>1183</v>
      </c>
      <c r="HL7" s="11" t="s">
        <v>1183</v>
      </c>
      <c r="HM7" s="11" t="s">
        <v>1183</v>
      </c>
      <c r="HN7" s="11" t="s">
        <v>1183</v>
      </c>
      <c r="HO7" s="11" t="s">
        <v>1183</v>
      </c>
      <c r="HP7" s="11" t="s">
        <v>1183</v>
      </c>
      <c r="HQ7" s="56" t="s">
        <v>3336</v>
      </c>
      <c r="HR7" s="11" t="s">
        <v>1183</v>
      </c>
      <c r="HS7" s="24">
        <v>40</v>
      </c>
      <c r="HT7" s="24">
        <v>21</v>
      </c>
      <c r="HU7" s="24">
        <v>23</v>
      </c>
      <c r="HV7" s="24">
        <v>32</v>
      </c>
      <c r="HW7" s="24">
        <v>19</v>
      </c>
      <c r="HX7" s="56" t="s">
        <v>3336</v>
      </c>
      <c r="HY7" s="11" t="s">
        <v>1183</v>
      </c>
      <c r="HZ7" s="11" t="s">
        <v>1183</v>
      </c>
      <c r="IA7" s="11" t="s">
        <v>1183</v>
      </c>
      <c r="IB7" s="11" t="s">
        <v>1183</v>
      </c>
      <c r="IC7" s="11" t="s">
        <v>1183</v>
      </c>
      <c r="ID7" s="11" t="s">
        <v>1183</v>
      </c>
      <c r="IE7" s="56" t="s">
        <v>3336</v>
      </c>
      <c r="IF7" s="12" t="s">
        <v>1183</v>
      </c>
      <c r="IG7" s="12" t="s">
        <v>1183</v>
      </c>
      <c r="IH7" s="12" t="s">
        <v>1183</v>
      </c>
      <c r="II7" s="12" t="s">
        <v>1183</v>
      </c>
      <c r="IJ7" s="12" t="s">
        <v>1183</v>
      </c>
      <c r="IK7" s="12" t="s">
        <v>1183</v>
      </c>
      <c r="IL7" s="56" t="s">
        <v>3336</v>
      </c>
      <c r="IM7" s="12" t="s">
        <v>1183</v>
      </c>
      <c r="IN7" s="12" t="s">
        <v>1183</v>
      </c>
      <c r="IO7" s="12" t="s">
        <v>1183</v>
      </c>
      <c r="IP7" s="12" t="s">
        <v>1183</v>
      </c>
      <c r="IQ7" s="12" t="s">
        <v>1183</v>
      </c>
      <c r="IR7" s="12" t="s">
        <v>1183</v>
      </c>
      <c r="IS7" s="56" t="s">
        <v>3336</v>
      </c>
      <c r="IT7" s="12" t="s">
        <v>1183</v>
      </c>
      <c r="IU7" s="12" t="s">
        <v>1183</v>
      </c>
      <c r="IV7" s="12" t="s">
        <v>1183</v>
      </c>
      <c r="IW7" s="12" t="s">
        <v>1183</v>
      </c>
      <c r="IX7" s="12" t="s">
        <v>1183</v>
      </c>
      <c r="IY7" s="12" t="s">
        <v>1183</v>
      </c>
      <c r="IZ7" s="56" t="s">
        <v>3336</v>
      </c>
      <c r="JA7" s="12" t="s">
        <v>1183</v>
      </c>
      <c r="JB7" s="12" t="s">
        <v>1183</v>
      </c>
      <c r="JC7" s="12" t="s">
        <v>1183</v>
      </c>
      <c r="JD7" s="12" t="s">
        <v>1183</v>
      </c>
      <c r="JE7" s="12" t="s">
        <v>1183</v>
      </c>
      <c r="JF7" s="12" t="s">
        <v>1183</v>
      </c>
      <c r="JG7" s="56" t="s">
        <v>3336</v>
      </c>
      <c r="JH7" s="12" t="s">
        <v>1183</v>
      </c>
      <c r="JI7" s="12" t="s">
        <v>1183</v>
      </c>
      <c r="JJ7" s="12" t="s">
        <v>1183</v>
      </c>
      <c r="JK7" s="12" t="s">
        <v>1183</v>
      </c>
      <c r="JL7" s="12" t="s">
        <v>1183</v>
      </c>
      <c r="JM7" s="12" t="s">
        <v>1183</v>
      </c>
      <c r="JN7" s="56" t="s">
        <v>3336</v>
      </c>
      <c r="JO7" s="12" t="s">
        <v>1183</v>
      </c>
      <c r="JP7" s="12" t="s">
        <v>1183</v>
      </c>
      <c r="JQ7" s="12" t="s">
        <v>1183</v>
      </c>
      <c r="JR7" s="12" t="s">
        <v>1183</v>
      </c>
      <c r="JS7" s="12" t="s">
        <v>1183</v>
      </c>
      <c r="JT7" s="12" t="s">
        <v>1183</v>
      </c>
      <c r="JU7" s="56" t="s">
        <v>3336</v>
      </c>
      <c r="JV7" s="12" t="s">
        <v>1183</v>
      </c>
      <c r="JW7" s="12" t="s">
        <v>1183</v>
      </c>
      <c r="JX7" s="12" t="s">
        <v>1183</v>
      </c>
      <c r="JY7" s="12" t="s">
        <v>1183</v>
      </c>
      <c r="JZ7" s="12" t="s">
        <v>1183</v>
      </c>
      <c r="KA7" s="12" t="s">
        <v>1183</v>
      </c>
      <c r="KB7" s="56" t="s">
        <v>3336</v>
      </c>
      <c r="KC7" s="12" t="s">
        <v>1183</v>
      </c>
      <c r="KD7" s="12" t="s">
        <v>1183</v>
      </c>
      <c r="KE7" s="12" t="s">
        <v>1183</v>
      </c>
      <c r="KF7" s="12" t="s">
        <v>1183</v>
      </c>
      <c r="KG7" s="12" t="s">
        <v>1183</v>
      </c>
      <c r="KH7" s="12" t="s">
        <v>1183</v>
      </c>
      <c r="KI7" s="56" t="s">
        <v>3336</v>
      </c>
      <c r="KJ7" s="12" t="s">
        <v>1183</v>
      </c>
      <c r="KK7" s="12" t="s">
        <v>1183</v>
      </c>
      <c r="KL7" s="12" t="s">
        <v>1183</v>
      </c>
      <c r="KM7" s="12" t="s">
        <v>1183</v>
      </c>
      <c r="KN7" s="12" t="s">
        <v>1183</v>
      </c>
      <c r="KO7" s="12" t="s">
        <v>1183</v>
      </c>
      <c r="KP7" s="56" t="s">
        <v>3336</v>
      </c>
      <c r="KQ7" s="12" t="s">
        <v>1183</v>
      </c>
      <c r="KR7" s="12" t="s">
        <v>1183</v>
      </c>
      <c r="KS7" s="12" t="s">
        <v>1183</v>
      </c>
      <c r="KT7" s="12" t="s">
        <v>1183</v>
      </c>
      <c r="KU7" s="12" t="s">
        <v>1183</v>
      </c>
      <c r="KV7" s="12" t="s">
        <v>1183</v>
      </c>
      <c r="KW7" s="56" t="s">
        <v>3336</v>
      </c>
      <c r="KX7" s="12" t="s">
        <v>1183</v>
      </c>
      <c r="KY7" s="12" t="s">
        <v>1183</v>
      </c>
      <c r="KZ7" s="12" t="s">
        <v>1183</v>
      </c>
      <c r="LA7" s="12" t="s">
        <v>1183</v>
      </c>
      <c r="LB7" s="12" t="s">
        <v>1183</v>
      </c>
      <c r="LC7" s="12" t="s">
        <v>1183</v>
      </c>
      <c r="LD7" s="56" t="s">
        <v>3336</v>
      </c>
      <c r="LE7" s="12" t="s">
        <v>1183</v>
      </c>
      <c r="LF7" s="12" t="s">
        <v>1183</v>
      </c>
      <c r="LG7" s="12" t="s">
        <v>1183</v>
      </c>
      <c r="LH7" s="12" t="s">
        <v>1183</v>
      </c>
      <c r="LI7" s="12" t="s">
        <v>1183</v>
      </c>
      <c r="LJ7" s="12" t="s">
        <v>1183</v>
      </c>
      <c r="LK7" s="56" t="s">
        <v>3336</v>
      </c>
      <c r="LL7" s="11" t="s">
        <v>1183</v>
      </c>
      <c r="LM7" s="11" t="s">
        <v>1183</v>
      </c>
      <c r="LN7" s="11" t="s">
        <v>1183</v>
      </c>
      <c r="LO7" s="11" t="s">
        <v>1183</v>
      </c>
      <c r="LP7" s="11" t="s">
        <v>1183</v>
      </c>
      <c r="LQ7" s="11" t="s">
        <v>1183</v>
      </c>
      <c r="LR7" s="56" t="s">
        <v>3336</v>
      </c>
      <c r="LS7" s="11" t="s">
        <v>1183</v>
      </c>
      <c r="LT7" s="11" t="s">
        <v>1183</v>
      </c>
      <c r="LU7" s="11" t="s">
        <v>1183</v>
      </c>
      <c r="LV7" s="11" t="s">
        <v>1183</v>
      </c>
      <c r="LW7" s="11" t="s">
        <v>1183</v>
      </c>
      <c r="LX7" s="11" t="s">
        <v>1183</v>
      </c>
      <c r="LY7" s="56" t="s">
        <v>3336</v>
      </c>
      <c r="LZ7" s="11" t="s">
        <v>1183</v>
      </c>
      <c r="MA7" s="11" t="s">
        <v>1183</v>
      </c>
      <c r="MB7" s="11" t="s">
        <v>1183</v>
      </c>
      <c r="MC7" s="11" t="s">
        <v>1183</v>
      </c>
      <c r="MD7" s="11" t="s">
        <v>1183</v>
      </c>
      <c r="ME7" s="11" t="s">
        <v>1183</v>
      </c>
      <c r="MF7" s="56" t="s">
        <v>3336</v>
      </c>
      <c r="MG7" s="11" t="s">
        <v>1183</v>
      </c>
      <c r="MH7" s="11" t="s">
        <v>1183</v>
      </c>
      <c r="MI7" s="11" t="s">
        <v>1183</v>
      </c>
      <c r="MJ7" s="11" t="s">
        <v>1183</v>
      </c>
      <c r="MK7" s="11" t="s">
        <v>1183</v>
      </c>
      <c r="ML7" s="11" t="s">
        <v>1183</v>
      </c>
      <c r="MM7" s="56" t="s">
        <v>3336</v>
      </c>
      <c r="MN7" s="11" t="s">
        <v>1182</v>
      </c>
      <c r="MO7" s="11" t="s">
        <v>1182</v>
      </c>
      <c r="MP7" s="11" t="s">
        <v>1182</v>
      </c>
      <c r="MQ7" s="11" t="s">
        <v>1182</v>
      </c>
      <c r="MR7" s="11" t="s">
        <v>1182</v>
      </c>
      <c r="MS7" s="11" t="s">
        <v>1182</v>
      </c>
      <c r="MT7" s="56" t="s">
        <v>3336</v>
      </c>
      <c r="MU7" s="11" t="s">
        <v>1182</v>
      </c>
      <c r="MV7" s="11" t="s">
        <v>1182</v>
      </c>
      <c r="MW7" s="11" t="s">
        <v>1182</v>
      </c>
      <c r="MX7" s="11" t="s">
        <v>1182</v>
      </c>
      <c r="MY7" s="11" t="s">
        <v>1182</v>
      </c>
      <c r="MZ7" s="11" t="s">
        <v>1182</v>
      </c>
      <c r="NA7" s="56" t="s">
        <v>3336</v>
      </c>
      <c r="NB7" s="18"/>
      <c r="NC7" s="18"/>
      <c r="NE7" s="1">
        <v>22186</v>
      </c>
      <c r="NF7" s="11" t="s">
        <v>1183</v>
      </c>
      <c r="NG7" s="24">
        <v>853</v>
      </c>
      <c r="NH7" s="24">
        <v>82</v>
      </c>
      <c r="NI7" s="11" t="s">
        <v>1183</v>
      </c>
      <c r="NJ7" s="56" t="s">
        <v>3336</v>
      </c>
      <c r="NK7" s="11" t="s">
        <v>1183</v>
      </c>
      <c r="NL7" s="11" t="s">
        <v>1183</v>
      </c>
      <c r="NM7" s="11" t="s">
        <v>1183</v>
      </c>
      <c r="NN7" s="11" t="s">
        <v>1183</v>
      </c>
      <c r="NO7" s="11" t="s">
        <v>1183</v>
      </c>
      <c r="NP7" s="56" t="s">
        <v>3336</v>
      </c>
      <c r="NQ7" s="11" t="s">
        <v>1182</v>
      </c>
      <c r="NR7" s="11" t="s">
        <v>1182</v>
      </c>
      <c r="NS7" s="11" t="s">
        <v>1182</v>
      </c>
      <c r="NT7" s="11" t="s">
        <v>1182</v>
      </c>
      <c r="NU7" s="11" t="s">
        <v>1182</v>
      </c>
      <c r="NV7" s="56" t="s">
        <v>3336</v>
      </c>
      <c r="NW7" s="11" t="s">
        <v>1182</v>
      </c>
      <c r="NX7" s="11" t="s">
        <v>1182</v>
      </c>
      <c r="NY7" s="11" t="s">
        <v>1182</v>
      </c>
      <c r="NZ7" s="11" t="s">
        <v>1182</v>
      </c>
      <c r="OA7" s="11" t="s">
        <v>1183</v>
      </c>
      <c r="OB7" s="56" t="s">
        <v>3336</v>
      </c>
      <c r="OC7" s="12" t="s">
        <v>1183</v>
      </c>
      <c r="OD7" s="12" t="s">
        <v>1183</v>
      </c>
      <c r="OE7" s="12" t="s">
        <v>1183</v>
      </c>
      <c r="OF7" s="12" t="s">
        <v>1183</v>
      </c>
      <c r="OG7" s="12" t="s">
        <v>1183</v>
      </c>
      <c r="OH7" s="56" t="s">
        <v>3336</v>
      </c>
      <c r="OI7" s="12" t="s">
        <v>1183</v>
      </c>
      <c r="OJ7" s="12" t="s">
        <v>1183</v>
      </c>
      <c r="OK7" s="12" t="s">
        <v>1183</v>
      </c>
      <c r="OL7" s="12" t="s">
        <v>1183</v>
      </c>
      <c r="OM7" s="12" t="s">
        <v>1183</v>
      </c>
      <c r="ON7" s="56" t="s">
        <v>3336</v>
      </c>
      <c r="OO7" s="11" t="s">
        <v>1182</v>
      </c>
      <c r="OP7" s="11" t="s">
        <v>1182</v>
      </c>
      <c r="OQ7" s="11" t="s">
        <v>1182</v>
      </c>
      <c r="OR7" s="11" t="s">
        <v>1182</v>
      </c>
      <c r="OS7" s="11" t="s">
        <v>1182</v>
      </c>
      <c r="OT7" s="56" t="s">
        <v>3336</v>
      </c>
      <c r="OU7" s="12" t="s">
        <v>1183</v>
      </c>
      <c r="OV7" s="12" t="s">
        <v>1183</v>
      </c>
      <c r="OW7" s="12" t="s">
        <v>1183</v>
      </c>
      <c r="OX7" s="12" t="s">
        <v>1183</v>
      </c>
      <c r="OY7" s="12" t="s">
        <v>1183</v>
      </c>
      <c r="OZ7" s="56" t="s">
        <v>3336</v>
      </c>
      <c r="PA7" s="12" t="s">
        <v>1183</v>
      </c>
      <c r="PB7" s="12" t="s">
        <v>1183</v>
      </c>
      <c r="PC7" s="12" t="s">
        <v>1183</v>
      </c>
      <c r="PD7" s="12" t="s">
        <v>1183</v>
      </c>
      <c r="PE7" s="12" t="s">
        <v>1183</v>
      </c>
      <c r="PF7" s="56" t="s">
        <v>3336</v>
      </c>
      <c r="PG7" s="11" t="s">
        <v>1182</v>
      </c>
      <c r="PH7" s="11" t="s">
        <v>1182</v>
      </c>
      <c r="PI7" s="11" t="s">
        <v>1182</v>
      </c>
      <c r="PJ7" s="11" t="s">
        <v>1182</v>
      </c>
      <c r="PK7" s="11" t="s">
        <v>1182</v>
      </c>
      <c r="PL7" s="56" t="s">
        <v>3336</v>
      </c>
      <c r="PM7" s="11" t="s">
        <v>1182</v>
      </c>
      <c r="PN7" s="11" t="s">
        <v>1182</v>
      </c>
      <c r="PO7" s="11" t="s">
        <v>1182</v>
      </c>
      <c r="PP7" s="11" t="s">
        <v>1182</v>
      </c>
      <c r="PQ7" s="11" t="s">
        <v>1182</v>
      </c>
      <c r="PR7" s="56" t="s">
        <v>3336</v>
      </c>
      <c r="PS7" s="11" t="s">
        <v>1183</v>
      </c>
      <c r="PT7" s="11" t="s">
        <v>1183</v>
      </c>
      <c r="PU7" s="11" t="s">
        <v>1183</v>
      </c>
      <c r="PV7" s="11" t="s">
        <v>1183</v>
      </c>
      <c r="PW7" s="11" t="s">
        <v>1183</v>
      </c>
      <c r="PX7" s="56" t="s">
        <v>3336</v>
      </c>
      <c r="PY7" s="11" t="s">
        <v>1182</v>
      </c>
      <c r="PZ7" s="11" t="s">
        <v>1182</v>
      </c>
      <c r="QA7" s="11" t="s">
        <v>1182</v>
      </c>
      <c r="QB7" s="11" t="s">
        <v>1182</v>
      </c>
      <c r="QC7" s="11" t="s">
        <v>1182</v>
      </c>
      <c r="QD7" s="56" t="s">
        <v>3336</v>
      </c>
      <c r="QE7" s="12" t="s">
        <v>1183</v>
      </c>
      <c r="QF7" s="12" t="s">
        <v>1183</v>
      </c>
      <c r="QG7" s="12" t="s">
        <v>1183</v>
      </c>
      <c r="QH7" s="12" t="s">
        <v>1183</v>
      </c>
      <c r="QI7" s="12" t="s">
        <v>1183</v>
      </c>
      <c r="QJ7" s="56" t="s">
        <v>3336</v>
      </c>
      <c r="QK7" s="12" t="s">
        <v>1183</v>
      </c>
      <c r="QL7" s="12" t="s">
        <v>1183</v>
      </c>
      <c r="QM7" s="12" t="s">
        <v>1183</v>
      </c>
      <c r="QN7" s="12" t="s">
        <v>1183</v>
      </c>
      <c r="QO7" s="12" t="s">
        <v>1183</v>
      </c>
      <c r="QP7" s="56" t="s">
        <v>3336</v>
      </c>
      <c r="QQ7" s="11" t="s">
        <v>1183</v>
      </c>
      <c r="QR7" s="11" t="s">
        <v>1183</v>
      </c>
      <c r="QS7" s="11" t="s">
        <v>1183</v>
      </c>
      <c r="QT7" s="11" t="s">
        <v>1183</v>
      </c>
      <c r="QU7" s="11" t="s">
        <v>1183</v>
      </c>
      <c r="QV7" s="56" t="s">
        <v>3336</v>
      </c>
      <c r="QW7" s="11" t="s">
        <v>1183</v>
      </c>
      <c r="QX7" s="11" t="s">
        <v>1183</v>
      </c>
      <c r="QY7" s="11" t="s">
        <v>1183</v>
      </c>
      <c r="QZ7" s="11" t="s">
        <v>1183</v>
      </c>
      <c r="RA7" s="11" t="s">
        <v>1183</v>
      </c>
      <c r="RB7" s="56" t="s">
        <v>3336</v>
      </c>
      <c r="RC7" s="11" t="s">
        <v>1183</v>
      </c>
      <c r="RD7" s="11" t="s">
        <v>1183</v>
      </c>
      <c r="RE7" s="11" t="s">
        <v>1183</v>
      </c>
      <c r="RF7" s="11" t="s">
        <v>1183</v>
      </c>
      <c r="RG7" s="11" t="s">
        <v>1183</v>
      </c>
      <c r="RH7" s="56" t="s">
        <v>3336</v>
      </c>
      <c r="RI7" s="11" t="s">
        <v>1183</v>
      </c>
      <c r="RJ7" s="11" t="s">
        <v>1183</v>
      </c>
      <c r="RK7" s="11" t="s">
        <v>1183</v>
      </c>
      <c r="RL7" s="11" t="s">
        <v>1183</v>
      </c>
      <c r="RM7" s="11" t="s">
        <v>1183</v>
      </c>
      <c r="RN7" s="56" t="s">
        <v>3336</v>
      </c>
      <c r="RO7" s="11" t="s">
        <v>1182</v>
      </c>
      <c r="RP7" s="11" t="s">
        <v>1182</v>
      </c>
      <c r="RQ7" s="11" t="s">
        <v>1182</v>
      </c>
      <c r="RR7" s="11" t="s">
        <v>1182</v>
      </c>
      <c r="RS7" s="11" t="s">
        <v>1182</v>
      </c>
      <c r="RT7" s="56" t="s">
        <v>3336</v>
      </c>
      <c r="RU7" s="12" t="s">
        <v>1183</v>
      </c>
      <c r="RV7" s="12" t="s">
        <v>1183</v>
      </c>
      <c r="RW7" s="12" t="s">
        <v>1183</v>
      </c>
      <c r="RX7" s="12" t="s">
        <v>1183</v>
      </c>
      <c r="RY7" s="12" t="s">
        <v>1183</v>
      </c>
      <c r="RZ7" s="56" t="s">
        <v>3336</v>
      </c>
      <c r="SA7" s="12" t="s">
        <v>1183</v>
      </c>
      <c r="SB7" s="12" t="s">
        <v>1183</v>
      </c>
      <c r="SC7" s="12" t="s">
        <v>1183</v>
      </c>
      <c r="SD7" s="12" t="s">
        <v>1183</v>
      </c>
      <c r="SE7" s="12" t="s">
        <v>1183</v>
      </c>
      <c r="SF7" s="56" t="s">
        <v>3336</v>
      </c>
      <c r="TX7" s="57" t="s">
        <v>3336</v>
      </c>
      <c r="TY7" s="11" t="s">
        <v>1183</v>
      </c>
      <c r="TZ7" s="11" t="s">
        <v>1183</v>
      </c>
      <c r="UA7" s="11" t="s">
        <v>1183</v>
      </c>
      <c r="UB7" s="11" t="s">
        <v>1183</v>
      </c>
      <c r="UC7" s="11" t="s">
        <v>1183</v>
      </c>
      <c r="UD7" s="11" t="s">
        <v>1183</v>
      </c>
      <c r="UE7" s="57" t="s">
        <v>3336</v>
      </c>
      <c r="UF7" s="11" t="s">
        <v>1183</v>
      </c>
      <c r="UG7" s="11" t="s">
        <v>1183</v>
      </c>
      <c r="UH7" s="57" t="s">
        <v>3336</v>
      </c>
      <c r="UI7" s="11" t="s">
        <v>1183</v>
      </c>
      <c r="UJ7" s="11" t="s">
        <v>1183</v>
      </c>
      <c r="UK7" s="11" t="s">
        <v>1183</v>
      </c>
      <c r="UL7" s="11" t="s">
        <v>1183</v>
      </c>
      <c r="UM7" s="11" t="s">
        <v>1183</v>
      </c>
      <c r="UN7" s="11" t="s">
        <v>1183</v>
      </c>
      <c r="UO7" s="57" t="s">
        <v>3336</v>
      </c>
      <c r="UP7" s="11" t="s">
        <v>1183</v>
      </c>
      <c r="UQ7" s="57" t="s">
        <v>3336</v>
      </c>
      <c r="UX7" s="11" t="s">
        <v>1183</v>
      </c>
      <c r="UY7" s="11" t="s">
        <v>1183</v>
      </c>
      <c r="UZ7" s="11" t="s">
        <v>1183</v>
      </c>
      <c r="VA7" s="57" t="s">
        <v>3336</v>
      </c>
      <c r="VB7" s="59"/>
      <c r="VC7" s="70"/>
      <c r="VE7" s="11" t="s">
        <v>1183</v>
      </c>
      <c r="VF7" s="11" t="s">
        <v>1183</v>
      </c>
      <c r="VG7" s="11" t="s">
        <v>1183</v>
      </c>
      <c r="VH7" s="11" t="s">
        <v>1183</v>
      </c>
      <c r="VI7" s="11" t="s">
        <v>1183</v>
      </c>
      <c r="VJ7" s="11" t="s">
        <v>1183</v>
      </c>
      <c r="VK7" s="11" t="s">
        <v>1183</v>
      </c>
      <c r="VL7" s="11" t="s">
        <v>1183</v>
      </c>
      <c r="VM7" s="11" t="s">
        <v>1183</v>
      </c>
    </row>
    <row r="8" spans="1:726" ht="15" customHeight="1">
      <c r="A8" s="11">
        <v>7</v>
      </c>
      <c r="B8" s="87" t="s">
        <v>30</v>
      </c>
      <c r="C8" s="11">
        <v>128602</v>
      </c>
      <c r="D8" s="11">
        <v>120558</v>
      </c>
      <c r="E8" s="29">
        <v>122080</v>
      </c>
      <c r="F8" s="29">
        <v>114004</v>
      </c>
      <c r="G8" s="11">
        <v>112037</v>
      </c>
      <c r="H8" s="29">
        <v>103773</v>
      </c>
      <c r="I8" s="56" t="s">
        <v>3336</v>
      </c>
      <c r="J8" s="11">
        <v>15081</v>
      </c>
      <c r="K8" s="11">
        <v>13770</v>
      </c>
      <c r="L8" s="11">
        <v>12957</v>
      </c>
      <c r="M8" s="11">
        <v>12684</v>
      </c>
      <c r="N8" s="11">
        <v>11137</v>
      </c>
      <c r="O8" s="11">
        <v>14543</v>
      </c>
      <c r="P8" s="56" t="s">
        <v>3336</v>
      </c>
      <c r="Q8" s="11">
        <v>189</v>
      </c>
      <c r="R8" s="11">
        <v>186</v>
      </c>
      <c r="S8" s="11">
        <v>176</v>
      </c>
      <c r="T8" s="11">
        <v>163</v>
      </c>
      <c r="U8" s="11">
        <v>162</v>
      </c>
      <c r="V8" s="11">
        <v>157</v>
      </c>
      <c r="W8" s="56" t="s">
        <v>3336</v>
      </c>
      <c r="X8" s="11" t="s">
        <v>1183</v>
      </c>
      <c r="Y8" s="11">
        <v>17</v>
      </c>
      <c r="Z8" s="11">
        <v>19</v>
      </c>
      <c r="AA8" s="11">
        <v>18</v>
      </c>
      <c r="AB8" s="11">
        <v>28</v>
      </c>
      <c r="AC8" s="11">
        <v>17</v>
      </c>
      <c r="AD8" s="56" t="s">
        <v>3336</v>
      </c>
      <c r="AE8" s="11">
        <v>128</v>
      </c>
      <c r="AF8" s="11">
        <v>141</v>
      </c>
      <c r="AG8" s="11">
        <v>109</v>
      </c>
      <c r="AH8" s="11">
        <v>117</v>
      </c>
      <c r="AI8" s="11">
        <v>129</v>
      </c>
      <c r="AJ8" s="11">
        <v>81</v>
      </c>
      <c r="AK8" s="56" t="s">
        <v>3336</v>
      </c>
      <c r="AM8" s="11" t="s">
        <v>1183</v>
      </c>
      <c r="AN8" s="11" t="s">
        <v>1183</v>
      </c>
      <c r="AO8" s="11" t="s">
        <v>1183</v>
      </c>
      <c r="AP8" s="11" t="s">
        <v>1183</v>
      </c>
      <c r="AQ8" s="11" t="s">
        <v>1183</v>
      </c>
      <c r="AR8" s="56" t="s">
        <v>3336</v>
      </c>
      <c r="AS8" s="11">
        <v>1463</v>
      </c>
      <c r="AT8" s="11">
        <v>1408</v>
      </c>
      <c r="AU8" s="11">
        <v>1404</v>
      </c>
      <c r="AV8" s="11">
        <v>1416</v>
      </c>
      <c r="AW8" s="11">
        <v>1341</v>
      </c>
      <c r="AX8" s="11">
        <v>1173</v>
      </c>
      <c r="AY8" s="56" t="s">
        <v>3336</v>
      </c>
      <c r="AZ8" s="11">
        <v>39</v>
      </c>
      <c r="BA8" s="11">
        <v>36</v>
      </c>
      <c r="BB8" s="11">
        <v>44</v>
      </c>
      <c r="BC8" s="11">
        <v>24</v>
      </c>
      <c r="BD8" s="11">
        <v>25</v>
      </c>
      <c r="BE8" s="11">
        <v>36</v>
      </c>
      <c r="BF8" s="56" t="s">
        <v>3336</v>
      </c>
      <c r="BG8" s="11">
        <v>554</v>
      </c>
      <c r="BH8" s="11">
        <v>586</v>
      </c>
      <c r="BI8" s="11">
        <v>550</v>
      </c>
      <c r="BJ8" s="11">
        <v>553</v>
      </c>
      <c r="BK8" s="11">
        <v>505</v>
      </c>
      <c r="BL8" s="11">
        <v>438</v>
      </c>
      <c r="BM8" s="56" t="s">
        <v>3336</v>
      </c>
      <c r="BN8" s="11">
        <v>187</v>
      </c>
      <c r="BO8" s="11">
        <v>226</v>
      </c>
      <c r="BP8" s="11">
        <v>194</v>
      </c>
      <c r="BQ8" s="11">
        <v>185</v>
      </c>
      <c r="BR8" s="11">
        <v>151</v>
      </c>
      <c r="BS8" s="11">
        <v>155</v>
      </c>
      <c r="BT8" s="56" t="s">
        <v>3336</v>
      </c>
      <c r="BU8" s="11">
        <v>106</v>
      </c>
      <c r="BV8" s="11">
        <v>107</v>
      </c>
      <c r="BW8" s="11">
        <v>114</v>
      </c>
      <c r="BX8" s="11">
        <v>113</v>
      </c>
      <c r="BY8" s="11">
        <v>108</v>
      </c>
      <c r="BZ8" s="11">
        <v>78</v>
      </c>
      <c r="CA8" s="56" t="s">
        <v>3336</v>
      </c>
      <c r="CB8" s="11">
        <v>3109</v>
      </c>
      <c r="CC8" s="11">
        <v>2972</v>
      </c>
      <c r="CD8" s="11">
        <v>2990</v>
      </c>
      <c r="CE8" s="11">
        <v>2340</v>
      </c>
      <c r="CF8" s="11">
        <v>1961</v>
      </c>
      <c r="CG8" s="11">
        <v>1682</v>
      </c>
      <c r="CH8" s="56" t="s">
        <v>3336</v>
      </c>
      <c r="CI8" s="11">
        <v>102</v>
      </c>
      <c r="CJ8" s="11">
        <v>100</v>
      </c>
      <c r="CK8" s="11">
        <v>86</v>
      </c>
      <c r="CL8" s="11">
        <v>65</v>
      </c>
      <c r="CM8" s="11">
        <v>43</v>
      </c>
      <c r="CN8" s="11">
        <v>42</v>
      </c>
      <c r="CO8" s="56" t="s">
        <v>3336</v>
      </c>
      <c r="CP8" s="11">
        <v>70829</v>
      </c>
      <c r="CQ8" s="11">
        <v>64284</v>
      </c>
      <c r="CR8" s="11">
        <v>65987</v>
      </c>
      <c r="CS8" s="11">
        <v>60276</v>
      </c>
      <c r="CT8" s="11">
        <v>54358</v>
      </c>
      <c r="CU8" s="11">
        <v>46080</v>
      </c>
      <c r="CV8" s="56" t="s">
        <v>3336</v>
      </c>
      <c r="CW8" s="11">
        <v>36504</v>
      </c>
      <c r="CX8" s="11">
        <v>31182</v>
      </c>
      <c r="CY8" s="11">
        <v>31712</v>
      </c>
      <c r="CZ8" s="11">
        <v>28212</v>
      </c>
      <c r="DA8" s="11">
        <v>24412</v>
      </c>
      <c r="DB8" s="11">
        <v>19136</v>
      </c>
      <c r="DC8" s="56" t="s">
        <v>3336</v>
      </c>
      <c r="DD8" s="11">
        <v>3234</v>
      </c>
      <c r="DE8" s="11">
        <v>3063</v>
      </c>
      <c r="DF8" s="11">
        <v>3568</v>
      </c>
      <c r="DG8" s="11">
        <v>3703</v>
      </c>
      <c r="DH8" s="11">
        <v>4009</v>
      </c>
      <c r="DI8" s="11">
        <v>3192</v>
      </c>
      <c r="DJ8" s="56" t="s">
        <v>3336</v>
      </c>
      <c r="DK8" s="11">
        <v>20272</v>
      </c>
      <c r="DL8" s="11">
        <v>16781</v>
      </c>
      <c r="DM8" s="11">
        <v>17163</v>
      </c>
      <c r="DN8" s="11">
        <v>15327</v>
      </c>
      <c r="DO8" s="11">
        <v>12035</v>
      </c>
      <c r="DP8" s="11">
        <v>10161</v>
      </c>
      <c r="DQ8" s="56" t="s">
        <v>3336</v>
      </c>
      <c r="DR8" s="11">
        <v>15926</v>
      </c>
      <c r="DS8" s="11">
        <v>14848</v>
      </c>
      <c r="DT8" s="11">
        <v>14422</v>
      </c>
      <c r="DU8" s="11">
        <v>12048</v>
      </c>
      <c r="DV8" s="11">
        <v>10628</v>
      </c>
      <c r="DW8" s="11">
        <v>8837</v>
      </c>
      <c r="DX8" s="56" t="s">
        <v>3336</v>
      </c>
      <c r="DY8" s="11">
        <v>2518</v>
      </c>
      <c r="DZ8" s="11">
        <v>2284</v>
      </c>
      <c r="EA8" s="11">
        <v>2911</v>
      </c>
      <c r="EB8" s="11">
        <v>3239</v>
      </c>
      <c r="EC8" s="11">
        <v>4072</v>
      </c>
      <c r="ED8" s="11">
        <v>3605</v>
      </c>
      <c r="EE8" s="56" t="s">
        <v>3336</v>
      </c>
      <c r="EF8" s="11">
        <v>19</v>
      </c>
      <c r="EG8" s="11">
        <v>24</v>
      </c>
      <c r="EH8" s="11">
        <v>42</v>
      </c>
      <c r="EI8" s="11">
        <v>53</v>
      </c>
      <c r="EJ8" s="11">
        <v>109</v>
      </c>
      <c r="EK8" s="11">
        <v>112</v>
      </c>
      <c r="EL8" s="56" t="s">
        <v>3336</v>
      </c>
      <c r="EM8" s="11" t="s">
        <v>1183</v>
      </c>
      <c r="EN8" s="11" t="s">
        <v>1183</v>
      </c>
      <c r="EO8" s="11" t="s">
        <v>1183</v>
      </c>
      <c r="EP8" s="11" t="s">
        <v>1183</v>
      </c>
      <c r="EQ8" s="11" t="s">
        <v>1183</v>
      </c>
      <c r="ER8" s="11" t="s">
        <v>1183</v>
      </c>
      <c r="ES8" s="56" t="s">
        <v>3336</v>
      </c>
      <c r="ET8" s="11">
        <v>13</v>
      </c>
      <c r="EU8" s="11">
        <v>13</v>
      </c>
      <c r="EV8" s="11">
        <v>20</v>
      </c>
      <c r="EW8" s="11">
        <v>9</v>
      </c>
      <c r="EX8" s="11">
        <v>21</v>
      </c>
      <c r="EY8" s="11">
        <v>31</v>
      </c>
      <c r="EZ8" s="56" t="s">
        <v>3336</v>
      </c>
      <c r="FA8" s="11">
        <v>154</v>
      </c>
      <c r="FB8" s="11">
        <v>137</v>
      </c>
      <c r="FC8" s="11">
        <v>93</v>
      </c>
      <c r="FD8" s="11">
        <v>100</v>
      </c>
      <c r="FE8" s="11">
        <v>84</v>
      </c>
      <c r="FF8" s="11">
        <v>143</v>
      </c>
      <c r="FG8" s="56" t="s">
        <v>3336</v>
      </c>
      <c r="FH8" s="11">
        <v>2855</v>
      </c>
      <c r="FI8" s="11">
        <v>2960</v>
      </c>
      <c r="FJ8" s="11">
        <v>3052</v>
      </c>
      <c r="FK8" s="11">
        <v>3239</v>
      </c>
      <c r="FL8" s="11">
        <v>4011</v>
      </c>
      <c r="FM8" s="11">
        <v>4737</v>
      </c>
      <c r="FN8" s="56" t="s">
        <v>3336</v>
      </c>
      <c r="FO8" s="11" t="s">
        <v>1183</v>
      </c>
      <c r="FP8" s="11" t="s">
        <v>1183</v>
      </c>
      <c r="FQ8" s="11" t="s">
        <v>1183</v>
      </c>
      <c r="FR8" s="11" t="s">
        <v>1183</v>
      </c>
      <c r="FS8" s="11" t="s">
        <v>1183</v>
      </c>
      <c r="FT8" s="11" t="s">
        <v>1183</v>
      </c>
      <c r="FU8" s="56" t="s">
        <v>3336</v>
      </c>
      <c r="FV8" s="19" t="s">
        <v>1198</v>
      </c>
      <c r="FW8" s="19" t="s">
        <v>1199</v>
      </c>
      <c r="FX8" s="12"/>
      <c r="FY8" s="14">
        <v>2</v>
      </c>
      <c r="FZ8" s="14">
        <v>2</v>
      </c>
      <c r="GA8" s="14">
        <v>1</v>
      </c>
      <c r="GB8" s="14">
        <v>2</v>
      </c>
      <c r="GD8" s="14">
        <v>2</v>
      </c>
      <c r="GE8" s="14">
        <v>1</v>
      </c>
      <c r="GF8" s="14">
        <v>2</v>
      </c>
      <c r="GI8" s="11">
        <v>51277</v>
      </c>
      <c r="GJ8" s="11">
        <v>46071</v>
      </c>
      <c r="GK8" s="11">
        <v>44591</v>
      </c>
      <c r="GL8" s="11">
        <v>41297</v>
      </c>
      <c r="GM8" s="11">
        <v>40825</v>
      </c>
      <c r="GN8" s="11">
        <v>44380</v>
      </c>
      <c r="GO8" s="56" t="s">
        <v>3336</v>
      </c>
      <c r="GP8" s="11">
        <v>12363</v>
      </c>
      <c r="GQ8" s="11">
        <v>10333</v>
      </c>
      <c r="GR8" s="11">
        <v>9778</v>
      </c>
      <c r="GS8" s="11">
        <v>9529</v>
      </c>
      <c r="GT8" s="11">
        <v>10270</v>
      </c>
      <c r="GU8" s="11">
        <v>12228</v>
      </c>
      <c r="GV8" s="56" t="s">
        <v>3336</v>
      </c>
      <c r="GW8" s="11">
        <v>115</v>
      </c>
      <c r="GX8" s="11">
        <v>108</v>
      </c>
      <c r="GY8" s="11">
        <v>91</v>
      </c>
      <c r="GZ8" s="11">
        <v>113</v>
      </c>
      <c r="HA8" s="11">
        <v>126</v>
      </c>
      <c r="HB8" s="11">
        <v>125</v>
      </c>
      <c r="HC8" s="56" t="s">
        <v>3336</v>
      </c>
      <c r="HD8" s="11" t="s">
        <v>1183</v>
      </c>
      <c r="HE8" s="11">
        <v>13</v>
      </c>
      <c r="HF8" s="11">
        <v>15</v>
      </c>
      <c r="HG8" s="11">
        <v>11</v>
      </c>
      <c r="HH8" s="11">
        <v>22</v>
      </c>
      <c r="HI8" s="11">
        <v>11</v>
      </c>
      <c r="HJ8" s="56" t="s">
        <v>3336</v>
      </c>
      <c r="HK8" s="11" t="s">
        <v>1183</v>
      </c>
      <c r="HL8" s="11" t="s">
        <v>1183</v>
      </c>
      <c r="HM8" s="11" t="s">
        <v>1183</v>
      </c>
      <c r="HN8" s="11" t="s">
        <v>1183</v>
      </c>
      <c r="HO8" s="11" t="s">
        <v>1183</v>
      </c>
      <c r="HP8" s="11" t="s">
        <v>1183</v>
      </c>
      <c r="HQ8" s="56" t="s">
        <v>3336</v>
      </c>
      <c r="HR8" s="11" t="s">
        <v>1183</v>
      </c>
      <c r="HS8" s="11" t="s">
        <v>1183</v>
      </c>
      <c r="HT8" s="11" t="s">
        <v>1183</v>
      </c>
      <c r="HU8" s="11" t="s">
        <v>1183</v>
      </c>
      <c r="HV8" s="11" t="s">
        <v>1183</v>
      </c>
      <c r="HW8" s="11" t="s">
        <v>1183</v>
      </c>
      <c r="HX8" s="56" t="s">
        <v>3336</v>
      </c>
      <c r="HY8" s="11">
        <v>684</v>
      </c>
      <c r="HZ8" s="11">
        <v>608</v>
      </c>
      <c r="IA8" s="11">
        <v>577</v>
      </c>
      <c r="IB8" s="11">
        <v>574</v>
      </c>
      <c r="IC8" s="11">
        <v>494</v>
      </c>
      <c r="ID8" s="11">
        <v>649</v>
      </c>
      <c r="IE8" s="56" t="s">
        <v>3336</v>
      </c>
      <c r="IF8" s="11">
        <v>24</v>
      </c>
      <c r="IG8" s="11">
        <v>17</v>
      </c>
      <c r="IH8" s="11">
        <v>23</v>
      </c>
      <c r="II8" s="11">
        <v>14</v>
      </c>
      <c r="IJ8" s="11">
        <v>8</v>
      </c>
      <c r="IK8" s="11">
        <v>18</v>
      </c>
      <c r="IL8" s="56" t="s">
        <v>3336</v>
      </c>
      <c r="IM8" s="11">
        <v>356</v>
      </c>
      <c r="IN8" s="11">
        <v>356</v>
      </c>
      <c r="IO8" s="11">
        <v>327</v>
      </c>
      <c r="IP8" s="11">
        <v>333</v>
      </c>
      <c r="IQ8" s="11">
        <v>287</v>
      </c>
      <c r="IR8" s="11">
        <v>278</v>
      </c>
      <c r="IS8" s="56" t="s">
        <v>3336</v>
      </c>
      <c r="IT8" s="11">
        <v>94</v>
      </c>
      <c r="IU8" s="11">
        <v>133</v>
      </c>
      <c r="IV8" s="11">
        <v>108</v>
      </c>
      <c r="IW8" s="11">
        <v>110</v>
      </c>
      <c r="IX8" s="11">
        <v>75</v>
      </c>
      <c r="IY8" s="11">
        <v>90</v>
      </c>
      <c r="IZ8" s="56" t="s">
        <v>3336</v>
      </c>
      <c r="JA8" s="11">
        <v>67</v>
      </c>
      <c r="JB8" s="11">
        <v>67</v>
      </c>
      <c r="JC8" s="11">
        <v>71</v>
      </c>
      <c r="JD8" s="11">
        <v>71</v>
      </c>
      <c r="JE8" s="11">
        <v>69</v>
      </c>
      <c r="JF8" s="11">
        <v>56</v>
      </c>
      <c r="JG8" s="56" t="s">
        <v>3336</v>
      </c>
      <c r="JH8" s="11">
        <v>1269</v>
      </c>
      <c r="JI8" s="11">
        <v>1124</v>
      </c>
      <c r="JJ8" s="11">
        <v>1110</v>
      </c>
      <c r="JK8" s="11">
        <v>927</v>
      </c>
      <c r="JL8" s="11">
        <v>808</v>
      </c>
      <c r="JM8" s="11">
        <v>875</v>
      </c>
      <c r="JN8" s="56" t="s">
        <v>3336</v>
      </c>
      <c r="JO8" s="11" t="s">
        <v>1183</v>
      </c>
      <c r="JP8" s="11" t="s">
        <v>1183</v>
      </c>
      <c r="JQ8" s="11" t="s">
        <v>1183</v>
      </c>
      <c r="JR8" s="11" t="s">
        <v>1183</v>
      </c>
      <c r="JS8" s="11" t="s">
        <v>1183</v>
      </c>
      <c r="JT8" s="11" t="s">
        <v>1183</v>
      </c>
      <c r="JU8" s="56" t="s">
        <v>3336</v>
      </c>
      <c r="JV8" s="11">
        <v>23294</v>
      </c>
      <c r="JW8" s="11">
        <v>19879</v>
      </c>
      <c r="JX8" s="11">
        <v>18464</v>
      </c>
      <c r="JY8" s="11">
        <v>15934</v>
      </c>
      <c r="JZ8" s="11">
        <v>14265</v>
      </c>
      <c r="KA8" s="11">
        <v>13723</v>
      </c>
      <c r="KB8" s="56" t="s">
        <v>3336</v>
      </c>
      <c r="KC8" s="11" t="s">
        <v>1183</v>
      </c>
      <c r="KD8" s="11" t="s">
        <v>1183</v>
      </c>
      <c r="KE8" s="11" t="s">
        <v>1183</v>
      </c>
      <c r="KF8" s="11" t="s">
        <v>1183</v>
      </c>
      <c r="KG8" s="11" t="s">
        <v>1183</v>
      </c>
      <c r="KH8" s="11" t="s">
        <v>1183</v>
      </c>
      <c r="KI8" s="56" t="s">
        <v>3336</v>
      </c>
      <c r="KJ8" s="11">
        <v>367</v>
      </c>
      <c r="KK8" s="11">
        <v>305</v>
      </c>
      <c r="KL8" s="11">
        <v>365</v>
      </c>
      <c r="KM8" s="11">
        <v>282</v>
      </c>
      <c r="KN8" s="11">
        <v>348</v>
      </c>
      <c r="KO8" s="11">
        <v>410</v>
      </c>
      <c r="KP8" s="56" t="s">
        <v>3336</v>
      </c>
      <c r="KQ8" s="11" t="s">
        <v>1183</v>
      </c>
      <c r="KR8" s="11" t="s">
        <v>1183</v>
      </c>
      <c r="KS8" s="11" t="s">
        <v>1183</v>
      </c>
      <c r="KT8" s="11" t="s">
        <v>1183</v>
      </c>
      <c r="KU8" s="11" t="s">
        <v>1183</v>
      </c>
      <c r="KV8" s="11" t="s">
        <v>1183</v>
      </c>
      <c r="KW8" s="56" t="s">
        <v>3336</v>
      </c>
      <c r="KX8" s="11" t="s">
        <v>1183</v>
      </c>
      <c r="KY8" s="11" t="s">
        <v>1183</v>
      </c>
      <c r="KZ8" s="11" t="s">
        <v>1183</v>
      </c>
      <c r="LA8" s="11" t="s">
        <v>1183</v>
      </c>
      <c r="LB8" s="11" t="s">
        <v>1183</v>
      </c>
      <c r="LC8" s="11" t="s">
        <v>1183</v>
      </c>
      <c r="LD8" s="56" t="s">
        <v>3336</v>
      </c>
      <c r="LE8" s="11">
        <v>531</v>
      </c>
      <c r="LF8" s="11">
        <v>416</v>
      </c>
      <c r="LG8" s="11">
        <v>395</v>
      </c>
      <c r="LH8" s="11">
        <v>438</v>
      </c>
      <c r="LI8" s="11">
        <v>399</v>
      </c>
      <c r="LJ8" s="11">
        <v>482</v>
      </c>
      <c r="LK8" s="56" t="s">
        <v>3336</v>
      </c>
      <c r="LL8" s="11">
        <v>1</v>
      </c>
      <c r="LM8" s="11">
        <v>2</v>
      </c>
      <c r="LN8" s="11">
        <v>0</v>
      </c>
      <c r="LO8" s="11">
        <v>0</v>
      </c>
      <c r="LP8" s="11">
        <v>3</v>
      </c>
      <c r="LQ8" s="11">
        <v>5</v>
      </c>
      <c r="LR8" s="56" t="s">
        <v>3336</v>
      </c>
      <c r="LS8" s="11" t="s">
        <v>1183</v>
      </c>
      <c r="LT8" s="11" t="s">
        <v>1183</v>
      </c>
      <c r="LU8" s="11" t="s">
        <v>1183</v>
      </c>
      <c r="LV8" s="11" t="s">
        <v>1183</v>
      </c>
      <c r="LW8" s="11" t="s">
        <v>1183</v>
      </c>
      <c r="LX8" s="11" t="s">
        <v>1183</v>
      </c>
      <c r="LY8" s="56" t="s">
        <v>3336</v>
      </c>
      <c r="LZ8" s="11">
        <v>0</v>
      </c>
      <c r="MA8" s="11">
        <v>0</v>
      </c>
      <c r="MB8" s="11">
        <v>0</v>
      </c>
      <c r="MC8" s="11">
        <v>1</v>
      </c>
      <c r="MD8" s="11">
        <v>0</v>
      </c>
      <c r="ME8" s="11">
        <v>4</v>
      </c>
      <c r="MF8" s="56" t="s">
        <v>3336</v>
      </c>
      <c r="MG8" s="11">
        <v>108</v>
      </c>
      <c r="MH8" s="11">
        <v>88</v>
      </c>
      <c r="MI8" s="11">
        <v>77</v>
      </c>
      <c r="MJ8" s="11">
        <v>76</v>
      </c>
      <c r="MK8" s="11">
        <v>70</v>
      </c>
      <c r="ML8" s="11">
        <v>133</v>
      </c>
      <c r="MM8" s="56" t="s">
        <v>3336</v>
      </c>
      <c r="MN8" s="11">
        <v>1996</v>
      </c>
      <c r="MO8" s="11">
        <v>2029</v>
      </c>
      <c r="MP8" s="11">
        <v>2295</v>
      </c>
      <c r="MQ8" s="11">
        <v>2478</v>
      </c>
      <c r="MR8" s="11">
        <v>2886</v>
      </c>
      <c r="MS8" s="11">
        <v>3788</v>
      </c>
      <c r="MT8" s="56" t="s">
        <v>3336</v>
      </c>
      <c r="MU8" s="11" t="s">
        <v>1183</v>
      </c>
      <c r="MV8" s="11" t="s">
        <v>1183</v>
      </c>
      <c r="MW8" s="11" t="s">
        <v>1183</v>
      </c>
      <c r="MX8" s="11" t="s">
        <v>1183</v>
      </c>
      <c r="MY8" s="11" t="s">
        <v>1183</v>
      </c>
      <c r="MZ8" s="11" t="s">
        <v>1183</v>
      </c>
      <c r="NA8" s="56" t="s">
        <v>3336</v>
      </c>
      <c r="NB8" s="19" t="s">
        <v>1198</v>
      </c>
      <c r="NC8" s="19" t="s">
        <v>3062</v>
      </c>
      <c r="NE8" s="11">
        <v>40825</v>
      </c>
      <c r="NF8" s="11">
        <v>5451</v>
      </c>
      <c r="NG8" s="11">
        <v>3319</v>
      </c>
      <c r="NH8" s="11">
        <v>2874</v>
      </c>
      <c r="NI8" s="11" t="s">
        <v>1183</v>
      </c>
      <c r="NJ8" s="56" t="s">
        <v>3336</v>
      </c>
      <c r="NK8" s="11" t="s">
        <v>1183</v>
      </c>
      <c r="NL8" s="11">
        <v>362</v>
      </c>
      <c r="NM8" s="11">
        <v>111</v>
      </c>
      <c r="NN8" s="11">
        <v>179</v>
      </c>
      <c r="NO8" s="11" t="s">
        <v>1183</v>
      </c>
      <c r="NP8" s="56" t="s">
        <v>3336</v>
      </c>
      <c r="NQ8" s="11">
        <v>126</v>
      </c>
      <c r="NR8" s="11">
        <v>15</v>
      </c>
      <c r="NS8" s="11">
        <v>6</v>
      </c>
      <c r="NT8" s="11">
        <v>6</v>
      </c>
      <c r="NU8" s="11" t="s">
        <v>1183</v>
      </c>
      <c r="NV8" s="56" t="s">
        <v>3336</v>
      </c>
      <c r="NW8" s="11" t="s">
        <v>1183</v>
      </c>
      <c r="NX8" s="11" t="s">
        <v>1183</v>
      </c>
      <c r="NY8" s="11" t="s">
        <v>1183</v>
      </c>
      <c r="NZ8" s="11" t="s">
        <v>1183</v>
      </c>
      <c r="OA8" s="11" t="s">
        <v>1183</v>
      </c>
      <c r="OB8" s="56" t="s">
        <v>3336</v>
      </c>
      <c r="OC8" s="11">
        <v>494</v>
      </c>
      <c r="OD8" s="11">
        <v>20</v>
      </c>
      <c r="OE8" s="11">
        <v>49</v>
      </c>
      <c r="OF8" s="11">
        <v>4</v>
      </c>
      <c r="OG8" s="11" t="s">
        <v>1183</v>
      </c>
      <c r="OH8" s="56" t="s">
        <v>3336</v>
      </c>
      <c r="OI8" s="11">
        <v>8</v>
      </c>
      <c r="OJ8" s="11">
        <v>2</v>
      </c>
      <c r="OK8" s="11">
        <v>0</v>
      </c>
      <c r="OL8" s="11">
        <v>0</v>
      </c>
      <c r="OM8" s="11">
        <v>0</v>
      </c>
      <c r="ON8" s="56" t="s">
        <v>3336</v>
      </c>
      <c r="OO8" s="11">
        <v>287</v>
      </c>
      <c r="OP8" s="11">
        <v>8</v>
      </c>
      <c r="OQ8" s="11">
        <v>61</v>
      </c>
      <c r="OR8" s="11">
        <v>5</v>
      </c>
      <c r="OS8" s="11" t="s">
        <v>1183</v>
      </c>
      <c r="OT8" s="56" t="s">
        <v>3336</v>
      </c>
      <c r="OU8" s="11">
        <v>75</v>
      </c>
      <c r="OV8" s="11">
        <v>2</v>
      </c>
      <c r="OW8" s="11">
        <v>12</v>
      </c>
      <c r="OX8" s="11">
        <v>1</v>
      </c>
      <c r="OY8" s="11" t="s">
        <v>1183</v>
      </c>
      <c r="OZ8" s="56" t="s">
        <v>3336</v>
      </c>
      <c r="PA8" s="11">
        <v>69</v>
      </c>
      <c r="PB8" s="11">
        <v>2</v>
      </c>
      <c r="PC8" s="11">
        <v>25</v>
      </c>
      <c r="PD8" s="11">
        <v>0</v>
      </c>
      <c r="PE8" s="11">
        <v>0</v>
      </c>
      <c r="PF8" s="56" t="s">
        <v>3336</v>
      </c>
      <c r="PG8" s="11">
        <v>808</v>
      </c>
      <c r="PH8" s="11">
        <v>29</v>
      </c>
      <c r="PI8" s="11">
        <v>145</v>
      </c>
      <c r="PJ8" s="11">
        <v>10</v>
      </c>
      <c r="PK8" s="11" t="s">
        <v>1183</v>
      </c>
      <c r="PL8" s="56" t="s">
        <v>3336</v>
      </c>
      <c r="PM8" s="11">
        <v>14265</v>
      </c>
      <c r="PN8" s="11">
        <v>2781</v>
      </c>
      <c r="PO8" s="11">
        <v>2057</v>
      </c>
      <c r="PP8" s="11">
        <v>134</v>
      </c>
      <c r="PQ8" s="11" t="s">
        <v>1183</v>
      </c>
      <c r="PR8" s="56" t="s">
        <v>3336</v>
      </c>
      <c r="PS8" s="11" t="s">
        <v>1183</v>
      </c>
      <c r="PT8" s="11" t="s">
        <v>1183</v>
      </c>
      <c r="PU8" s="11" t="s">
        <v>1183</v>
      </c>
      <c r="PV8" s="11" t="s">
        <v>1183</v>
      </c>
      <c r="PW8" s="11" t="s">
        <v>1183</v>
      </c>
      <c r="PX8" s="56" t="s">
        <v>3336</v>
      </c>
      <c r="PY8" s="11">
        <v>348</v>
      </c>
      <c r="PZ8" s="11">
        <v>6</v>
      </c>
      <c r="QA8" s="11">
        <v>77</v>
      </c>
      <c r="QB8" s="11">
        <v>3</v>
      </c>
      <c r="QC8" s="11" t="s">
        <v>1183</v>
      </c>
      <c r="QD8" s="56" t="s">
        <v>3336</v>
      </c>
      <c r="QE8" s="11" t="s">
        <v>1183</v>
      </c>
      <c r="QF8" s="11" t="s">
        <v>1183</v>
      </c>
      <c r="QG8" s="11" t="s">
        <v>1183</v>
      </c>
      <c r="QH8" s="11" t="s">
        <v>1183</v>
      </c>
      <c r="QI8" s="11" t="s">
        <v>1183</v>
      </c>
      <c r="QJ8" s="56" t="s">
        <v>3336</v>
      </c>
      <c r="QK8" s="12" t="s">
        <v>1183</v>
      </c>
      <c r="QL8" s="12" t="s">
        <v>1183</v>
      </c>
      <c r="QM8" s="12" t="s">
        <v>1183</v>
      </c>
      <c r="QN8" s="12" t="s">
        <v>1183</v>
      </c>
      <c r="QO8" s="12" t="s">
        <v>1183</v>
      </c>
      <c r="QP8" s="56" t="s">
        <v>3336</v>
      </c>
      <c r="QQ8" s="11">
        <v>399</v>
      </c>
      <c r="QR8" s="11">
        <v>61</v>
      </c>
      <c r="QS8" s="11">
        <v>14</v>
      </c>
      <c r="QT8" s="11">
        <v>5</v>
      </c>
      <c r="QU8" s="11" t="s">
        <v>1183</v>
      </c>
      <c r="QV8" s="56" t="s">
        <v>3336</v>
      </c>
      <c r="QW8" s="11">
        <v>3</v>
      </c>
      <c r="QX8" s="11">
        <v>1</v>
      </c>
      <c r="QY8" s="11">
        <v>0</v>
      </c>
      <c r="QZ8" s="11">
        <v>0</v>
      </c>
      <c r="RA8" s="11">
        <v>0</v>
      </c>
      <c r="RB8" s="56" t="s">
        <v>3336</v>
      </c>
      <c r="RC8" s="11" t="s">
        <v>1183</v>
      </c>
      <c r="RD8" s="11" t="s">
        <v>1183</v>
      </c>
      <c r="RE8" s="11" t="s">
        <v>1183</v>
      </c>
      <c r="RF8" s="11" t="s">
        <v>1183</v>
      </c>
      <c r="RG8" s="11" t="s">
        <v>1183</v>
      </c>
      <c r="RH8" s="56" t="s">
        <v>3336</v>
      </c>
      <c r="RI8" s="11">
        <v>0</v>
      </c>
      <c r="RJ8" s="11">
        <v>0</v>
      </c>
      <c r="RK8" s="11">
        <v>0</v>
      </c>
      <c r="RL8" s="11">
        <v>0</v>
      </c>
      <c r="RM8" s="11">
        <v>0</v>
      </c>
      <c r="RN8" s="56" t="s">
        <v>3336</v>
      </c>
      <c r="RO8" s="11">
        <v>70</v>
      </c>
      <c r="RP8" s="11">
        <v>4</v>
      </c>
      <c r="RQ8" s="11">
        <v>2</v>
      </c>
      <c r="RR8" s="11">
        <v>10</v>
      </c>
      <c r="RS8" s="11" t="s">
        <v>1183</v>
      </c>
      <c r="RT8" s="56" t="s">
        <v>3336</v>
      </c>
      <c r="RU8" s="11">
        <v>2886</v>
      </c>
      <c r="RV8" s="11">
        <v>237</v>
      </c>
      <c r="RW8" s="11">
        <v>439</v>
      </c>
      <c r="RX8" s="11">
        <v>42</v>
      </c>
      <c r="RY8" s="11" t="s">
        <v>1183</v>
      </c>
      <c r="RZ8" s="56" t="s">
        <v>3336</v>
      </c>
      <c r="SA8" s="11" t="s">
        <v>1183</v>
      </c>
      <c r="SB8" s="11" t="s">
        <v>1183</v>
      </c>
      <c r="SC8" s="11" t="s">
        <v>1183</v>
      </c>
      <c r="SD8" s="11" t="s">
        <v>1183</v>
      </c>
      <c r="SE8" s="11" t="s">
        <v>1183</v>
      </c>
      <c r="SF8" s="56" t="s">
        <v>3336</v>
      </c>
      <c r="SG8" s="19" t="s">
        <v>1200</v>
      </c>
      <c r="SH8" s="19" t="s">
        <v>1201</v>
      </c>
      <c r="SI8" s="11">
        <v>1</v>
      </c>
      <c r="SK8" s="11">
        <v>14</v>
      </c>
      <c r="SL8" s="11">
        <v>18</v>
      </c>
      <c r="SN8" s="11">
        <v>1</v>
      </c>
      <c r="SP8" s="11">
        <v>2</v>
      </c>
      <c r="SQ8" s="11">
        <v>1</v>
      </c>
      <c r="SR8" s="11" t="s">
        <v>1202</v>
      </c>
      <c r="SS8" s="11">
        <v>1</v>
      </c>
      <c r="SU8" s="11">
        <v>1</v>
      </c>
      <c r="SW8" s="11">
        <v>2</v>
      </c>
      <c r="SY8" s="11" t="s">
        <v>1323</v>
      </c>
      <c r="SZ8" s="11">
        <v>1</v>
      </c>
      <c r="TB8" s="11">
        <v>1</v>
      </c>
      <c r="TC8" s="11">
        <v>1</v>
      </c>
      <c r="TD8" s="11">
        <v>1</v>
      </c>
      <c r="TE8" s="11">
        <v>1</v>
      </c>
      <c r="TF8" s="11">
        <v>1</v>
      </c>
      <c r="TG8" s="11">
        <v>2</v>
      </c>
      <c r="TH8" s="11">
        <v>1</v>
      </c>
      <c r="TI8" s="11">
        <v>2</v>
      </c>
      <c r="TJ8" s="11">
        <v>2</v>
      </c>
      <c r="TL8" s="11">
        <v>2</v>
      </c>
      <c r="TM8" s="11">
        <v>2</v>
      </c>
      <c r="TN8" s="11">
        <v>2</v>
      </c>
      <c r="TO8" s="11">
        <v>2</v>
      </c>
      <c r="TP8" s="11">
        <v>2</v>
      </c>
      <c r="TQ8" s="11">
        <v>1</v>
      </c>
      <c r="TR8" s="11">
        <v>2</v>
      </c>
      <c r="TS8" s="11">
        <v>2</v>
      </c>
      <c r="TT8" s="11">
        <v>2</v>
      </c>
      <c r="TU8" s="11">
        <v>1</v>
      </c>
      <c r="TV8" s="11">
        <v>2</v>
      </c>
      <c r="TW8" s="11">
        <v>1</v>
      </c>
      <c r="TX8" s="57" t="s">
        <v>3336</v>
      </c>
      <c r="TY8" s="11" t="s">
        <v>1183</v>
      </c>
      <c r="TZ8" s="11" t="s">
        <v>1183</v>
      </c>
      <c r="UA8" s="11" t="s">
        <v>1183</v>
      </c>
      <c r="UB8" s="11" t="s">
        <v>1183</v>
      </c>
      <c r="UC8" s="11">
        <v>27463</v>
      </c>
      <c r="UD8" s="11" t="s">
        <v>1183</v>
      </c>
      <c r="UE8" s="57" t="s">
        <v>3336</v>
      </c>
      <c r="UF8" s="11" t="s">
        <v>1183</v>
      </c>
      <c r="UG8" s="11">
        <v>1649</v>
      </c>
      <c r="UH8" s="57" t="s">
        <v>3336</v>
      </c>
      <c r="UI8" s="11" t="s">
        <v>1183</v>
      </c>
      <c r="UJ8" s="11" t="s">
        <v>1183</v>
      </c>
      <c r="UK8" s="11" t="s">
        <v>1183</v>
      </c>
      <c r="UL8" s="11" t="s">
        <v>1183</v>
      </c>
      <c r="UM8" s="11">
        <v>5359</v>
      </c>
      <c r="UN8" s="11" t="s">
        <v>1183</v>
      </c>
      <c r="UO8" s="57" t="s">
        <v>3336</v>
      </c>
      <c r="UP8" s="11" t="s">
        <v>1183</v>
      </c>
      <c r="UQ8" s="57" t="s">
        <v>3336</v>
      </c>
      <c r="UR8" s="19" t="s">
        <v>1203</v>
      </c>
      <c r="US8" s="19" t="s">
        <v>1204</v>
      </c>
      <c r="UT8" s="13"/>
      <c r="UU8" s="11" t="s">
        <v>1183</v>
      </c>
      <c r="UV8" s="11" t="s">
        <v>3063</v>
      </c>
      <c r="UX8" s="11" t="s">
        <v>1183</v>
      </c>
      <c r="UY8" s="11" t="s">
        <v>1183</v>
      </c>
      <c r="UZ8" s="11" t="s">
        <v>1183</v>
      </c>
      <c r="VA8" s="57" t="s">
        <v>3336</v>
      </c>
      <c r="VB8" s="59"/>
      <c r="VC8" s="71" t="s">
        <v>1324</v>
      </c>
      <c r="VE8" s="11">
        <v>1</v>
      </c>
      <c r="VF8" s="11">
        <v>1</v>
      </c>
      <c r="VG8" s="11">
        <v>1</v>
      </c>
      <c r="VH8" s="11">
        <v>1</v>
      </c>
      <c r="VI8" s="11">
        <v>1</v>
      </c>
      <c r="VJ8" s="11">
        <v>1</v>
      </c>
      <c r="VK8" s="11">
        <v>2</v>
      </c>
      <c r="VL8" s="11">
        <v>2</v>
      </c>
      <c r="VM8" s="11" t="s">
        <v>3449</v>
      </c>
    </row>
    <row r="9" spans="1:726" ht="15" customHeight="1">
      <c r="A9" s="11">
        <v>8</v>
      </c>
      <c r="B9" s="87" t="s">
        <v>31</v>
      </c>
      <c r="C9" s="11" t="s">
        <v>1183</v>
      </c>
      <c r="D9" s="11" t="s">
        <v>1183</v>
      </c>
      <c r="E9" s="11" t="s">
        <v>1183</v>
      </c>
      <c r="F9" s="11" t="s">
        <v>1183</v>
      </c>
      <c r="G9" s="11" t="s">
        <v>1183</v>
      </c>
      <c r="H9" s="11" t="s">
        <v>1183</v>
      </c>
      <c r="I9" s="56" t="s">
        <v>3336</v>
      </c>
      <c r="J9" s="11" t="s">
        <v>1183</v>
      </c>
      <c r="K9" s="11" t="s">
        <v>1183</v>
      </c>
      <c r="L9" s="11" t="s">
        <v>1183</v>
      </c>
      <c r="M9" s="11" t="s">
        <v>1183</v>
      </c>
      <c r="N9" s="11" t="s">
        <v>1183</v>
      </c>
      <c r="O9" s="11" t="s">
        <v>1183</v>
      </c>
      <c r="P9" s="56" t="s">
        <v>3336</v>
      </c>
      <c r="Q9" s="11" t="s">
        <v>1183</v>
      </c>
      <c r="R9" s="11" t="s">
        <v>1183</v>
      </c>
      <c r="S9" s="11" t="s">
        <v>1183</v>
      </c>
      <c r="T9" s="11" t="s">
        <v>1183</v>
      </c>
      <c r="U9" s="11" t="s">
        <v>1183</v>
      </c>
      <c r="V9" s="11" t="s">
        <v>1183</v>
      </c>
      <c r="W9" s="56" t="s">
        <v>3336</v>
      </c>
      <c r="X9" s="11" t="s">
        <v>1183</v>
      </c>
      <c r="Y9" s="11" t="s">
        <v>1183</v>
      </c>
      <c r="Z9" s="11" t="s">
        <v>1183</v>
      </c>
      <c r="AA9" s="11" t="s">
        <v>1183</v>
      </c>
      <c r="AB9" s="11" t="s">
        <v>1183</v>
      </c>
      <c r="AC9" s="11" t="s">
        <v>1183</v>
      </c>
      <c r="AD9" s="56" t="s">
        <v>3336</v>
      </c>
      <c r="AE9" s="11" t="s">
        <v>1183</v>
      </c>
      <c r="AF9" s="11" t="s">
        <v>1183</v>
      </c>
      <c r="AG9" s="11" t="s">
        <v>1183</v>
      </c>
      <c r="AH9" s="11" t="s">
        <v>1183</v>
      </c>
      <c r="AI9" s="11" t="s">
        <v>1183</v>
      </c>
      <c r="AJ9" s="11" t="s">
        <v>1183</v>
      </c>
      <c r="AK9" s="56" t="s">
        <v>3336</v>
      </c>
      <c r="AL9" s="11" t="s">
        <v>1183</v>
      </c>
      <c r="AM9" s="11" t="s">
        <v>1183</v>
      </c>
      <c r="AN9" s="11" t="s">
        <v>1183</v>
      </c>
      <c r="AO9" s="11" t="s">
        <v>1183</v>
      </c>
      <c r="AP9" s="11" t="s">
        <v>1183</v>
      </c>
      <c r="AQ9" s="11" t="s">
        <v>1183</v>
      </c>
      <c r="AR9" s="56" t="s">
        <v>3336</v>
      </c>
      <c r="AS9" s="11" t="s">
        <v>1183</v>
      </c>
      <c r="AT9" s="11" t="s">
        <v>1183</v>
      </c>
      <c r="AU9" s="11" t="s">
        <v>1183</v>
      </c>
      <c r="AV9" s="11" t="s">
        <v>1183</v>
      </c>
      <c r="AW9" s="11" t="s">
        <v>1183</v>
      </c>
      <c r="AX9" s="11" t="s">
        <v>1183</v>
      </c>
      <c r="AY9" s="56" t="s">
        <v>3336</v>
      </c>
      <c r="AZ9" s="11" t="s">
        <v>1183</v>
      </c>
      <c r="BA9" s="11" t="s">
        <v>1183</v>
      </c>
      <c r="BB9" s="11" t="s">
        <v>1183</v>
      </c>
      <c r="BC9" s="11" t="s">
        <v>1183</v>
      </c>
      <c r="BD9" s="11" t="s">
        <v>1183</v>
      </c>
      <c r="BE9" s="11" t="s">
        <v>1183</v>
      </c>
      <c r="BF9" s="56" t="s">
        <v>3336</v>
      </c>
      <c r="BG9" s="11" t="s">
        <v>1183</v>
      </c>
      <c r="BH9" s="11" t="s">
        <v>1183</v>
      </c>
      <c r="BI9" s="11" t="s">
        <v>1183</v>
      </c>
      <c r="BJ9" s="11" t="s">
        <v>1183</v>
      </c>
      <c r="BK9" s="11" t="s">
        <v>1183</v>
      </c>
      <c r="BL9" s="11" t="s">
        <v>1183</v>
      </c>
      <c r="BM9" s="56" t="s">
        <v>3336</v>
      </c>
      <c r="BN9" s="11" t="s">
        <v>1183</v>
      </c>
      <c r="BO9" s="11" t="s">
        <v>1183</v>
      </c>
      <c r="BP9" s="11" t="s">
        <v>1183</v>
      </c>
      <c r="BQ9" s="11" t="s">
        <v>1183</v>
      </c>
      <c r="BR9" s="11" t="s">
        <v>1183</v>
      </c>
      <c r="BS9" s="11" t="s">
        <v>1183</v>
      </c>
      <c r="BT9" s="56" t="s">
        <v>3336</v>
      </c>
      <c r="BU9" s="11" t="s">
        <v>1183</v>
      </c>
      <c r="BV9" s="11" t="s">
        <v>1183</v>
      </c>
      <c r="BW9" s="11" t="s">
        <v>1183</v>
      </c>
      <c r="BX9" s="11" t="s">
        <v>1183</v>
      </c>
      <c r="BY9" s="11" t="s">
        <v>1183</v>
      </c>
      <c r="BZ9" s="11" t="s">
        <v>1183</v>
      </c>
      <c r="CA9" s="56" t="s">
        <v>3336</v>
      </c>
      <c r="CB9" s="11" t="s">
        <v>1183</v>
      </c>
      <c r="CC9" s="11" t="s">
        <v>1183</v>
      </c>
      <c r="CD9" s="11" t="s">
        <v>1183</v>
      </c>
      <c r="CE9" s="11" t="s">
        <v>1183</v>
      </c>
      <c r="CF9" s="11" t="s">
        <v>1183</v>
      </c>
      <c r="CG9" s="11" t="s">
        <v>1183</v>
      </c>
      <c r="CH9" s="56" t="s">
        <v>3336</v>
      </c>
      <c r="CI9" s="11" t="s">
        <v>1183</v>
      </c>
      <c r="CJ9" s="11" t="s">
        <v>1183</v>
      </c>
      <c r="CK9" s="11" t="s">
        <v>1183</v>
      </c>
      <c r="CL9" s="11" t="s">
        <v>1183</v>
      </c>
      <c r="CM9" s="11" t="s">
        <v>1183</v>
      </c>
      <c r="CN9" s="11" t="s">
        <v>1183</v>
      </c>
      <c r="CO9" s="56" t="s">
        <v>3336</v>
      </c>
      <c r="CP9" s="11" t="s">
        <v>1183</v>
      </c>
      <c r="CQ9" s="11" t="s">
        <v>1183</v>
      </c>
      <c r="CR9" s="11" t="s">
        <v>1183</v>
      </c>
      <c r="CS9" s="11" t="s">
        <v>1183</v>
      </c>
      <c r="CT9" s="11" t="s">
        <v>1183</v>
      </c>
      <c r="CU9" s="11" t="s">
        <v>1183</v>
      </c>
      <c r="CV9" s="56" t="s">
        <v>3336</v>
      </c>
      <c r="CW9" s="11" t="s">
        <v>1183</v>
      </c>
      <c r="CX9" s="11" t="s">
        <v>1183</v>
      </c>
      <c r="CY9" s="11" t="s">
        <v>1183</v>
      </c>
      <c r="CZ9" s="11" t="s">
        <v>1183</v>
      </c>
      <c r="DA9" s="11" t="s">
        <v>1183</v>
      </c>
      <c r="DB9" s="11" t="s">
        <v>1183</v>
      </c>
      <c r="DC9" s="56" t="s">
        <v>3336</v>
      </c>
      <c r="DD9" s="11" t="s">
        <v>1183</v>
      </c>
      <c r="DE9" s="11" t="s">
        <v>1183</v>
      </c>
      <c r="DF9" s="11" t="s">
        <v>1183</v>
      </c>
      <c r="DG9" s="11" t="s">
        <v>1183</v>
      </c>
      <c r="DH9" s="11" t="s">
        <v>1183</v>
      </c>
      <c r="DI9" s="11" t="s">
        <v>1183</v>
      </c>
      <c r="DJ9" s="56" t="s">
        <v>3336</v>
      </c>
      <c r="DK9" s="11" t="s">
        <v>1183</v>
      </c>
      <c r="DL9" s="11" t="s">
        <v>1183</v>
      </c>
      <c r="DM9" s="11" t="s">
        <v>1183</v>
      </c>
      <c r="DN9" s="11" t="s">
        <v>1183</v>
      </c>
      <c r="DO9" s="11" t="s">
        <v>1183</v>
      </c>
      <c r="DP9" s="11" t="s">
        <v>1183</v>
      </c>
      <c r="DQ9" s="56" t="s">
        <v>3336</v>
      </c>
      <c r="DR9" s="11" t="s">
        <v>1183</v>
      </c>
      <c r="DS9" s="11" t="s">
        <v>1183</v>
      </c>
      <c r="DT9" s="11" t="s">
        <v>1183</v>
      </c>
      <c r="DU9" s="11" t="s">
        <v>1183</v>
      </c>
      <c r="DV9" s="11" t="s">
        <v>1183</v>
      </c>
      <c r="DW9" s="11" t="s">
        <v>1183</v>
      </c>
      <c r="DX9" s="56" t="s">
        <v>3336</v>
      </c>
      <c r="DY9" s="11" t="s">
        <v>1183</v>
      </c>
      <c r="DZ9" s="11" t="s">
        <v>1183</v>
      </c>
      <c r="EA9" s="11" t="s">
        <v>1183</v>
      </c>
      <c r="EB9" s="11" t="s">
        <v>1183</v>
      </c>
      <c r="EC9" s="11" t="s">
        <v>1183</v>
      </c>
      <c r="ED9" s="11" t="s">
        <v>1183</v>
      </c>
      <c r="EE9" s="56" t="s">
        <v>3336</v>
      </c>
      <c r="EF9" s="11" t="s">
        <v>1183</v>
      </c>
      <c r="EG9" s="11" t="s">
        <v>1183</v>
      </c>
      <c r="EH9" s="11" t="s">
        <v>1183</v>
      </c>
      <c r="EI9" s="11" t="s">
        <v>1183</v>
      </c>
      <c r="EJ9" s="11" t="s">
        <v>1183</v>
      </c>
      <c r="EK9" s="11" t="s">
        <v>1183</v>
      </c>
      <c r="EL9" s="56" t="s">
        <v>3336</v>
      </c>
      <c r="EM9" s="11" t="s">
        <v>1183</v>
      </c>
      <c r="EN9" s="11" t="s">
        <v>1183</v>
      </c>
      <c r="EO9" s="11" t="s">
        <v>1183</v>
      </c>
      <c r="EP9" s="11" t="s">
        <v>1183</v>
      </c>
      <c r="EQ9" s="11" t="s">
        <v>1183</v>
      </c>
      <c r="ER9" s="11" t="s">
        <v>1183</v>
      </c>
      <c r="ES9" s="56" t="s">
        <v>3336</v>
      </c>
      <c r="ET9" s="11" t="s">
        <v>1183</v>
      </c>
      <c r="EU9" s="11" t="s">
        <v>1183</v>
      </c>
      <c r="EV9" s="11" t="s">
        <v>1183</v>
      </c>
      <c r="EW9" s="11" t="s">
        <v>1183</v>
      </c>
      <c r="EX9" s="11" t="s">
        <v>1183</v>
      </c>
      <c r="EY9" s="11" t="s">
        <v>1183</v>
      </c>
      <c r="EZ9" s="56" t="s">
        <v>3336</v>
      </c>
      <c r="FA9" s="11" t="s">
        <v>1183</v>
      </c>
      <c r="FB9" s="11" t="s">
        <v>1183</v>
      </c>
      <c r="FC9" s="11" t="s">
        <v>1183</v>
      </c>
      <c r="FD9" s="11" t="s">
        <v>1183</v>
      </c>
      <c r="FE9" s="11" t="s">
        <v>1183</v>
      </c>
      <c r="FF9" s="11" t="s">
        <v>1183</v>
      </c>
      <c r="FG9" s="56" t="s">
        <v>3336</v>
      </c>
      <c r="FH9" s="11" t="s">
        <v>1183</v>
      </c>
      <c r="FI9" s="11" t="s">
        <v>1183</v>
      </c>
      <c r="FJ9" s="11" t="s">
        <v>1183</v>
      </c>
      <c r="FK9" s="11" t="s">
        <v>1183</v>
      </c>
      <c r="FL9" s="11" t="s">
        <v>1183</v>
      </c>
      <c r="FM9" s="11" t="s">
        <v>1183</v>
      </c>
      <c r="FN9" s="56" t="s">
        <v>3336</v>
      </c>
      <c r="FO9" s="11" t="s">
        <v>1183</v>
      </c>
      <c r="FP9" s="11" t="s">
        <v>1183</v>
      </c>
      <c r="FQ9" s="11" t="s">
        <v>1183</v>
      </c>
      <c r="FR9" s="11" t="s">
        <v>1183</v>
      </c>
      <c r="FS9" s="11" t="s">
        <v>1183</v>
      </c>
      <c r="FT9" s="11" t="s">
        <v>1183</v>
      </c>
      <c r="FU9" s="56" t="s">
        <v>3336</v>
      </c>
      <c r="FV9" s="19" t="s">
        <v>1205</v>
      </c>
      <c r="FW9" s="19" t="s">
        <v>1206</v>
      </c>
      <c r="FX9" s="12"/>
      <c r="GI9" s="11">
        <v>71758</v>
      </c>
      <c r="GJ9" s="11">
        <v>67122</v>
      </c>
      <c r="GK9" s="11">
        <v>59255</v>
      </c>
      <c r="GL9" s="11">
        <v>53805</v>
      </c>
      <c r="GM9" s="11">
        <v>60239</v>
      </c>
      <c r="GN9" s="11">
        <v>62754</v>
      </c>
      <c r="GO9" s="56" t="s">
        <v>3336</v>
      </c>
      <c r="GP9" s="11">
        <v>1659</v>
      </c>
      <c r="GQ9" s="11">
        <v>1561</v>
      </c>
      <c r="GR9" s="11">
        <v>1317</v>
      </c>
      <c r="GS9" s="11">
        <v>1247</v>
      </c>
      <c r="GT9" s="11">
        <v>1323</v>
      </c>
      <c r="GU9" s="11">
        <v>1465</v>
      </c>
      <c r="GV9" s="56" t="s">
        <v>3336</v>
      </c>
      <c r="GW9" s="11">
        <v>194</v>
      </c>
      <c r="GX9" s="11">
        <v>153</v>
      </c>
      <c r="GY9" s="11">
        <v>134</v>
      </c>
      <c r="GZ9" s="11">
        <v>164</v>
      </c>
      <c r="HA9" s="11">
        <v>123</v>
      </c>
      <c r="HB9" s="11">
        <v>148</v>
      </c>
      <c r="HC9" s="56" t="s">
        <v>3336</v>
      </c>
      <c r="HD9" s="11" t="s">
        <v>1183</v>
      </c>
      <c r="HE9" s="11" t="s">
        <v>1183</v>
      </c>
      <c r="HF9" s="11" t="s">
        <v>1183</v>
      </c>
      <c r="HG9" s="11" t="s">
        <v>1183</v>
      </c>
      <c r="HH9" s="11" t="s">
        <v>1183</v>
      </c>
      <c r="HI9" s="11" t="s">
        <v>1183</v>
      </c>
      <c r="HJ9" s="56" t="s">
        <v>3336</v>
      </c>
      <c r="HK9" s="11" t="s">
        <v>1183</v>
      </c>
      <c r="HL9" s="11" t="s">
        <v>1183</v>
      </c>
      <c r="HM9" s="11" t="s">
        <v>1183</v>
      </c>
      <c r="HN9" s="11" t="s">
        <v>1183</v>
      </c>
      <c r="HO9" s="11" t="s">
        <v>1183</v>
      </c>
      <c r="HP9" s="11" t="s">
        <v>1183</v>
      </c>
      <c r="HQ9" s="56" t="s">
        <v>3336</v>
      </c>
      <c r="HR9" s="11" t="s">
        <v>1183</v>
      </c>
      <c r="HS9" s="11" t="s">
        <v>1183</v>
      </c>
      <c r="HT9" s="11" t="s">
        <v>1183</v>
      </c>
      <c r="HU9" s="11" t="s">
        <v>1183</v>
      </c>
      <c r="HV9" s="11" t="s">
        <v>1183</v>
      </c>
      <c r="HW9" s="11" t="s">
        <v>1183</v>
      </c>
      <c r="HX9" s="56" t="s">
        <v>3336</v>
      </c>
      <c r="HY9" s="11">
        <v>1776</v>
      </c>
      <c r="HZ9" s="11">
        <v>1702</v>
      </c>
      <c r="IA9" s="11">
        <v>1814</v>
      </c>
      <c r="IB9" s="11">
        <v>1614</v>
      </c>
      <c r="IC9" s="11">
        <v>1676</v>
      </c>
      <c r="ID9" s="11">
        <v>1743</v>
      </c>
      <c r="IE9" s="56" t="s">
        <v>3336</v>
      </c>
      <c r="IF9" s="11">
        <v>1002</v>
      </c>
      <c r="IG9" s="11">
        <v>996</v>
      </c>
      <c r="IH9" s="11">
        <v>919</v>
      </c>
      <c r="II9" s="11">
        <v>789</v>
      </c>
      <c r="IJ9" s="11">
        <v>927</v>
      </c>
      <c r="IK9" s="11">
        <v>1051</v>
      </c>
      <c r="IL9" s="56" t="s">
        <v>3336</v>
      </c>
      <c r="IM9" s="11">
        <v>382</v>
      </c>
      <c r="IN9" s="11">
        <v>351</v>
      </c>
      <c r="IO9" s="11">
        <v>355</v>
      </c>
      <c r="IP9" s="11">
        <v>381</v>
      </c>
      <c r="IQ9" s="11">
        <v>380</v>
      </c>
      <c r="IR9" s="11">
        <v>416</v>
      </c>
      <c r="IS9" s="56" t="s">
        <v>3336</v>
      </c>
      <c r="IT9" s="11">
        <v>205</v>
      </c>
      <c r="IU9" s="11">
        <v>185</v>
      </c>
      <c r="IV9" s="11">
        <v>199</v>
      </c>
      <c r="IW9" s="11">
        <v>245</v>
      </c>
      <c r="IX9" s="11">
        <v>247</v>
      </c>
      <c r="IY9" s="11">
        <v>232</v>
      </c>
      <c r="IZ9" s="56" t="s">
        <v>3336</v>
      </c>
      <c r="JA9" s="11">
        <v>101</v>
      </c>
      <c r="JB9" s="11">
        <v>95</v>
      </c>
      <c r="JC9" s="11">
        <v>35</v>
      </c>
      <c r="JD9" s="11">
        <v>45</v>
      </c>
      <c r="JE9" s="11">
        <v>64</v>
      </c>
      <c r="JF9" s="11">
        <v>44</v>
      </c>
      <c r="JG9" s="56" t="s">
        <v>3336</v>
      </c>
      <c r="JH9" s="11">
        <v>1101</v>
      </c>
      <c r="JI9" s="11">
        <v>1322</v>
      </c>
      <c r="JJ9" s="11">
        <v>1270</v>
      </c>
      <c r="JK9" s="11">
        <v>1308</v>
      </c>
      <c r="JL9" s="11">
        <v>1556</v>
      </c>
      <c r="JM9" s="11">
        <v>1238</v>
      </c>
      <c r="JN9" s="56" t="s">
        <v>3336</v>
      </c>
      <c r="JO9" s="11" t="s">
        <v>1183</v>
      </c>
      <c r="JP9" s="11" t="s">
        <v>1183</v>
      </c>
      <c r="JQ9" s="11" t="s">
        <v>1183</v>
      </c>
      <c r="JR9" s="11" t="s">
        <v>1183</v>
      </c>
      <c r="JS9" s="11" t="s">
        <v>1183</v>
      </c>
      <c r="JT9" s="11" t="s">
        <v>1183</v>
      </c>
      <c r="JU9" s="56" t="s">
        <v>3336</v>
      </c>
      <c r="JV9" s="11">
        <v>29738</v>
      </c>
      <c r="JW9" s="11">
        <v>32996</v>
      </c>
      <c r="JX9" s="11">
        <v>33177</v>
      </c>
      <c r="JY9" s="11">
        <v>28370</v>
      </c>
      <c r="JZ9" s="11">
        <v>29505</v>
      </c>
      <c r="KA9" s="11">
        <v>28978</v>
      </c>
      <c r="KB9" s="56" t="s">
        <v>3336</v>
      </c>
      <c r="KC9" s="11">
        <v>17587</v>
      </c>
      <c r="KD9" s="11">
        <v>18547</v>
      </c>
      <c r="KE9" s="11">
        <v>18606</v>
      </c>
      <c r="KF9" s="11">
        <v>16154</v>
      </c>
      <c r="KG9" s="11">
        <v>14341</v>
      </c>
      <c r="KH9" s="11">
        <v>13078</v>
      </c>
      <c r="KI9" s="56" t="s">
        <v>3336</v>
      </c>
      <c r="KJ9" s="11" t="s">
        <v>1183</v>
      </c>
      <c r="KK9" s="11" t="s">
        <v>1183</v>
      </c>
      <c r="KL9" s="11" t="s">
        <v>1183</v>
      </c>
      <c r="KM9" s="11" t="s">
        <v>1183</v>
      </c>
      <c r="KN9" s="11" t="s">
        <v>1183</v>
      </c>
      <c r="KO9" s="11" t="s">
        <v>1183</v>
      </c>
      <c r="KP9" s="56" t="s">
        <v>3336</v>
      </c>
      <c r="KQ9" s="11">
        <v>16383</v>
      </c>
      <c r="KR9" s="11">
        <v>17232</v>
      </c>
      <c r="KS9" s="11">
        <v>17162</v>
      </c>
      <c r="KT9" s="11">
        <v>15290</v>
      </c>
      <c r="KU9" s="11">
        <v>13794</v>
      </c>
      <c r="KV9" s="11">
        <v>12339</v>
      </c>
      <c r="KW9" s="56" t="s">
        <v>3336</v>
      </c>
      <c r="KX9" s="11" t="s">
        <v>1183</v>
      </c>
      <c r="KY9" s="11" t="s">
        <v>1183</v>
      </c>
      <c r="KZ9" s="11" t="s">
        <v>1183</v>
      </c>
      <c r="LA9" s="11" t="s">
        <v>1183</v>
      </c>
      <c r="LB9" s="11" t="s">
        <v>1183</v>
      </c>
      <c r="LC9" s="11" t="s">
        <v>1183</v>
      </c>
      <c r="LD9" s="56" t="s">
        <v>3336</v>
      </c>
      <c r="LE9" s="11">
        <v>5654</v>
      </c>
      <c r="LF9" s="11">
        <v>3941</v>
      </c>
      <c r="LG9" s="11">
        <v>3267</v>
      </c>
      <c r="LH9" s="11">
        <v>3023</v>
      </c>
      <c r="LI9" s="11">
        <v>4613</v>
      </c>
      <c r="LJ9" s="11">
        <v>5917</v>
      </c>
      <c r="LK9" s="56" t="s">
        <v>3336</v>
      </c>
      <c r="LL9" s="11" t="s">
        <v>1183</v>
      </c>
      <c r="LM9" s="11" t="s">
        <v>1183</v>
      </c>
      <c r="LN9" s="11" t="s">
        <v>1183</v>
      </c>
      <c r="LO9" s="11" t="s">
        <v>1183</v>
      </c>
      <c r="LP9" s="11" t="s">
        <v>1183</v>
      </c>
      <c r="LQ9" s="11" t="s">
        <v>1183</v>
      </c>
      <c r="LR9" s="56" t="s">
        <v>3336</v>
      </c>
      <c r="LS9" s="11">
        <v>1841</v>
      </c>
      <c r="LT9" s="11">
        <v>1387</v>
      </c>
      <c r="LU9" s="11">
        <v>1204</v>
      </c>
      <c r="LV9" s="11">
        <v>1210</v>
      </c>
      <c r="LW9" s="11">
        <v>1471</v>
      </c>
      <c r="LX9" s="11">
        <v>1693</v>
      </c>
      <c r="LY9" s="56" t="s">
        <v>3336</v>
      </c>
      <c r="LZ9" s="11">
        <v>13</v>
      </c>
      <c r="MA9" s="11">
        <v>16</v>
      </c>
      <c r="MB9" s="11">
        <v>2</v>
      </c>
      <c r="MC9" s="11">
        <v>10</v>
      </c>
      <c r="MD9" s="11">
        <v>15</v>
      </c>
      <c r="ME9" s="11">
        <v>42</v>
      </c>
      <c r="MF9" s="56" t="s">
        <v>3336</v>
      </c>
      <c r="MG9" s="11">
        <v>1665</v>
      </c>
      <c r="MH9" s="11">
        <v>1331</v>
      </c>
      <c r="MI9" s="11">
        <v>1395</v>
      </c>
      <c r="MJ9" s="11">
        <v>995</v>
      </c>
      <c r="MK9" s="11">
        <v>1411</v>
      </c>
      <c r="ML9" s="11">
        <v>1386</v>
      </c>
      <c r="MM9" s="56" t="s">
        <v>3336</v>
      </c>
      <c r="MN9" s="11">
        <v>1450</v>
      </c>
      <c r="MO9" s="11">
        <v>1100</v>
      </c>
      <c r="MP9" s="11">
        <v>1101</v>
      </c>
      <c r="MQ9" s="11">
        <v>1167</v>
      </c>
      <c r="MR9" s="11">
        <v>1144</v>
      </c>
      <c r="MS9" s="11">
        <v>1391</v>
      </c>
      <c r="MT9" s="56" t="s">
        <v>3336</v>
      </c>
      <c r="MU9" s="11">
        <v>1450</v>
      </c>
      <c r="MV9" s="11">
        <v>1100</v>
      </c>
      <c r="MW9" s="11">
        <v>1101</v>
      </c>
      <c r="MX9" s="11">
        <v>1167</v>
      </c>
      <c r="MY9" s="11">
        <v>1144</v>
      </c>
      <c r="MZ9" s="11">
        <v>1391</v>
      </c>
      <c r="NA9" s="56" t="s">
        <v>3336</v>
      </c>
      <c r="NB9" s="18"/>
      <c r="NC9" s="18"/>
      <c r="NE9" s="11">
        <v>60239</v>
      </c>
      <c r="NF9" s="11">
        <v>4729</v>
      </c>
      <c r="NG9" s="11">
        <v>1739</v>
      </c>
      <c r="NH9" s="11" t="s">
        <v>1182</v>
      </c>
      <c r="NI9" s="11" t="s">
        <v>1182</v>
      </c>
      <c r="NJ9" s="56" t="s">
        <v>3336</v>
      </c>
      <c r="NK9" s="11" t="s">
        <v>1183</v>
      </c>
      <c r="NL9" s="11">
        <v>217</v>
      </c>
      <c r="NM9" s="11">
        <v>12</v>
      </c>
      <c r="NN9" s="11" t="s">
        <v>1183</v>
      </c>
      <c r="NO9" s="11" t="s">
        <v>1183</v>
      </c>
      <c r="NP9" s="56" t="s">
        <v>3336</v>
      </c>
      <c r="NQ9" s="11">
        <v>123</v>
      </c>
      <c r="NR9" s="11">
        <v>12</v>
      </c>
      <c r="NS9" s="11">
        <v>2</v>
      </c>
      <c r="NT9" s="11" t="s">
        <v>1183</v>
      </c>
      <c r="NU9" s="11" t="s">
        <v>1183</v>
      </c>
      <c r="NV9" s="56" t="s">
        <v>3336</v>
      </c>
      <c r="NW9" s="11" t="s">
        <v>1183</v>
      </c>
      <c r="NX9" s="11" t="s">
        <v>1183</v>
      </c>
      <c r="NY9" s="11" t="s">
        <v>1183</v>
      </c>
      <c r="NZ9" s="11" t="s">
        <v>1183</v>
      </c>
      <c r="OA9" s="11" t="s">
        <v>1183</v>
      </c>
      <c r="OB9" s="56" t="s">
        <v>3336</v>
      </c>
      <c r="OC9" s="11">
        <v>1676</v>
      </c>
      <c r="OD9" s="11">
        <v>133</v>
      </c>
      <c r="OE9" s="11">
        <v>206</v>
      </c>
      <c r="OF9" s="11" t="s">
        <v>1183</v>
      </c>
      <c r="OG9" s="11" t="s">
        <v>1183</v>
      </c>
      <c r="OH9" s="56" t="s">
        <v>3336</v>
      </c>
      <c r="OI9" s="11">
        <v>927</v>
      </c>
      <c r="OJ9" s="11">
        <v>47</v>
      </c>
      <c r="OK9" s="11">
        <v>53</v>
      </c>
      <c r="OL9" s="11" t="s">
        <v>1183</v>
      </c>
      <c r="OM9" s="11" t="s">
        <v>1183</v>
      </c>
      <c r="ON9" s="56" t="s">
        <v>3336</v>
      </c>
      <c r="OO9" s="11">
        <v>380</v>
      </c>
      <c r="OP9" s="11">
        <v>2</v>
      </c>
      <c r="OQ9" s="11">
        <v>22</v>
      </c>
      <c r="OR9" s="11" t="s">
        <v>1183</v>
      </c>
      <c r="OS9" s="11" t="s">
        <v>1183</v>
      </c>
      <c r="OT9" s="56" t="s">
        <v>3336</v>
      </c>
      <c r="OU9" s="11">
        <v>247</v>
      </c>
      <c r="OV9" s="11">
        <v>1</v>
      </c>
      <c r="OW9" s="11">
        <v>10</v>
      </c>
      <c r="OX9" s="11" t="s">
        <v>1183</v>
      </c>
      <c r="OY9" s="11" t="s">
        <v>1183</v>
      </c>
      <c r="OZ9" s="56" t="s">
        <v>3336</v>
      </c>
      <c r="PA9" s="11">
        <v>64</v>
      </c>
      <c r="PB9" s="11">
        <v>1</v>
      </c>
      <c r="PC9" s="11">
        <v>4</v>
      </c>
      <c r="PD9" s="11" t="s">
        <v>1183</v>
      </c>
      <c r="PE9" s="11" t="s">
        <v>1183</v>
      </c>
      <c r="PF9" s="56" t="s">
        <v>3336</v>
      </c>
      <c r="PG9" s="11">
        <v>1556</v>
      </c>
      <c r="PH9" s="11">
        <v>34</v>
      </c>
      <c r="PI9" s="11">
        <v>43</v>
      </c>
      <c r="PJ9" s="11" t="s">
        <v>1183</v>
      </c>
      <c r="PK9" s="11" t="s">
        <v>1183</v>
      </c>
      <c r="PL9" s="56" t="s">
        <v>3336</v>
      </c>
      <c r="PM9" s="11">
        <v>29505</v>
      </c>
      <c r="PN9" s="11">
        <v>733</v>
      </c>
      <c r="PO9" s="11">
        <v>932</v>
      </c>
      <c r="PP9" s="11" t="s">
        <v>1183</v>
      </c>
      <c r="PQ9" s="11" t="s">
        <v>1183</v>
      </c>
      <c r="PR9" s="56" t="s">
        <v>3336</v>
      </c>
      <c r="PS9" s="11">
        <v>14341</v>
      </c>
      <c r="PT9" s="11">
        <v>189</v>
      </c>
      <c r="PU9" s="11">
        <v>552</v>
      </c>
      <c r="PV9" s="11" t="s">
        <v>1183</v>
      </c>
      <c r="PW9" s="11" t="s">
        <v>1183</v>
      </c>
      <c r="PX9" s="56" t="s">
        <v>3336</v>
      </c>
      <c r="PY9" s="11" t="s">
        <v>1183</v>
      </c>
      <c r="PZ9" s="11" t="s">
        <v>1183</v>
      </c>
      <c r="QA9" s="11" t="s">
        <v>1183</v>
      </c>
      <c r="QB9" s="11" t="s">
        <v>1183</v>
      </c>
      <c r="QC9" s="11" t="s">
        <v>1183</v>
      </c>
      <c r="QD9" s="56" t="s">
        <v>3336</v>
      </c>
      <c r="QE9" s="11">
        <v>13794</v>
      </c>
      <c r="QF9" s="11">
        <v>156</v>
      </c>
      <c r="QG9" s="11">
        <v>528</v>
      </c>
      <c r="QH9" s="11" t="s">
        <v>1183</v>
      </c>
      <c r="QI9" s="11" t="s">
        <v>1183</v>
      </c>
      <c r="QJ9" s="56" t="s">
        <v>3336</v>
      </c>
      <c r="QK9" s="12" t="s">
        <v>1183</v>
      </c>
      <c r="QL9" s="12" t="s">
        <v>1183</v>
      </c>
      <c r="QM9" s="12" t="s">
        <v>1183</v>
      </c>
      <c r="QN9" s="12" t="s">
        <v>1183</v>
      </c>
      <c r="QO9" s="12" t="s">
        <v>1183</v>
      </c>
      <c r="QP9" s="56" t="s">
        <v>3336</v>
      </c>
      <c r="QQ9" s="11">
        <v>4613</v>
      </c>
      <c r="QR9" s="11">
        <v>665</v>
      </c>
      <c r="QS9" s="11">
        <v>26</v>
      </c>
      <c r="QT9" s="11" t="s">
        <v>1183</v>
      </c>
      <c r="QU9" s="11" t="s">
        <v>1183</v>
      </c>
      <c r="QV9" s="56" t="s">
        <v>3336</v>
      </c>
      <c r="QW9" s="11" t="s">
        <v>1183</v>
      </c>
      <c r="QX9" s="11" t="s">
        <v>1183</v>
      </c>
      <c r="QY9" s="11" t="s">
        <v>1183</v>
      </c>
      <c r="QZ9" s="11" t="s">
        <v>1183</v>
      </c>
      <c r="RA9" s="11" t="s">
        <v>1183</v>
      </c>
      <c r="RB9" s="56" t="s">
        <v>3336</v>
      </c>
      <c r="RC9" s="11">
        <v>1471</v>
      </c>
      <c r="RD9" s="11">
        <v>209</v>
      </c>
      <c r="RE9" s="11">
        <v>11</v>
      </c>
      <c r="RF9" s="11" t="s">
        <v>1183</v>
      </c>
      <c r="RG9" s="11" t="s">
        <v>1183</v>
      </c>
      <c r="RH9" s="56" t="s">
        <v>3336</v>
      </c>
      <c r="RI9" s="11">
        <v>15</v>
      </c>
      <c r="RJ9" s="11">
        <v>3</v>
      </c>
      <c r="RK9" s="11">
        <v>0</v>
      </c>
      <c r="RL9" s="11" t="s">
        <v>1183</v>
      </c>
      <c r="RM9" s="11" t="s">
        <v>1183</v>
      </c>
      <c r="RN9" s="56" t="s">
        <v>3336</v>
      </c>
      <c r="RO9" s="11">
        <v>1411</v>
      </c>
      <c r="RP9" s="11">
        <v>417</v>
      </c>
      <c r="RQ9" s="11">
        <v>0</v>
      </c>
      <c r="RR9" s="11" t="s">
        <v>1183</v>
      </c>
      <c r="RS9" s="11" t="s">
        <v>1183</v>
      </c>
      <c r="RT9" s="56" t="s">
        <v>3336</v>
      </c>
      <c r="RU9" s="11">
        <v>1144</v>
      </c>
      <c r="RV9" s="11">
        <v>80</v>
      </c>
      <c r="RW9" s="11">
        <v>79</v>
      </c>
      <c r="RX9" s="11" t="s">
        <v>1183</v>
      </c>
      <c r="RY9" s="11" t="s">
        <v>1183</v>
      </c>
      <c r="RZ9" s="56" t="s">
        <v>3336</v>
      </c>
      <c r="SA9" s="11">
        <v>1144</v>
      </c>
      <c r="SB9" s="11">
        <v>80</v>
      </c>
      <c r="SC9" s="11">
        <v>79</v>
      </c>
      <c r="SD9" s="11" t="s">
        <v>1183</v>
      </c>
      <c r="SE9" s="11" t="s">
        <v>1183</v>
      </c>
      <c r="SF9" s="56" t="s">
        <v>3336</v>
      </c>
      <c r="SG9" s="18" t="s">
        <v>1207</v>
      </c>
      <c r="SI9" s="11">
        <v>1</v>
      </c>
      <c r="SK9" s="11">
        <v>14</v>
      </c>
      <c r="SL9" s="11">
        <v>18</v>
      </c>
      <c r="SN9" s="11">
        <v>1</v>
      </c>
      <c r="SP9" s="11">
        <v>1</v>
      </c>
      <c r="SQ9" s="11">
        <v>1</v>
      </c>
      <c r="ST9" s="12" t="s">
        <v>1208</v>
      </c>
      <c r="SU9" s="12"/>
      <c r="SV9" s="12" t="s">
        <v>1209</v>
      </c>
      <c r="SW9" s="11">
        <v>2</v>
      </c>
      <c r="SZ9" s="11">
        <v>2</v>
      </c>
      <c r="TB9" s="11">
        <v>1</v>
      </c>
      <c r="TC9" s="11">
        <v>1</v>
      </c>
      <c r="TD9" s="11">
        <v>1</v>
      </c>
      <c r="TE9" s="11">
        <v>2</v>
      </c>
      <c r="TF9" s="11">
        <v>1</v>
      </c>
      <c r="TG9" s="11">
        <v>2</v>
      </c>
      <c r="TH9" s="11">
        <v>2</v>
      </c>
      <c r="TI9" s="11">
        <v>2</v>
      </c>
      <c r="TJ9" s="11">
        <v>2</v>
      </c>
      <c r="TK9" s="11">
        <v>2</v>
      </c>
      <c r="TL9" s="11">
        <v>2</v>
      </c>
      <c r="TM9" s="11">
        <v>2</v>
      </c>
      <c r="TN9" s="11">
        <v>2</v>
      </c>
      <c r="TO9" s="11">
        <v>2</v>
      </c>
      <c r="TP9" s="11">
        <v>2</v>
      </c>
      <c r="TQ9" s="11">
        <v>2</v>
      </c>
      <c r="TR9" s="11">
        <v>1</v>
      </c>
      <c r="TS9" s="11">
        <v>1</v>
      </c>
      <c r="TT9" s="11">
        <v>1</v>
      </c>
      <c r="TU9" s="11">
        <v>2</v>
      </c>
      <c r="TV9" s="11">
        <v>2</v>
      </c>
      <c r="TW9" s="11">
        <v>2</v>
      </c>
      <c r="TX9" s="57" t="s">
        <v>3336</v>
      </c>
      <c r="TY9" s="11">
        <v>21134</v>
      </c>
      <c r="TZ9" s="11">
        <v>21339</v>
      </c>
      <c r="UA9" s="11">
        <v>20747</v>
      </c>
      <c r="UB9" s="11">
        <v>20562</v>
      </c>
      <c r="UC9" s="11">
        <v>20687</v>
      </c>
      <c r="UD9" s="11">
        <v>20433</v>
      </c>
      <c r="UE9" s="57" t="s">
        <v>3336</v>
      </c>
      <c r="UF9" s="11">
        <v>3645</v>
      </c>
      <c r="UG9" s="11" t="s">
        <v>1183</v>
      </c>
      <c r="UH9" s="57" t="s">
        <v>3336</v>
      </c>
      <c r="UI9" s="11">
        <v>5417</v>
      </c>
      <c r="UJ9" s="11">
        <v>5390</v>
      </c>
      <c r="UK9" s="11">
        <v>5248</v>
      </c>
      <c r="UL9" s="11">
        <v>5116</v>
      </c>
      <c r="UM9" s="11">
        <v>4985</v>
      </c>
      <c r="UN9" s="11">
        <v>4864</v>
      </c>
      <c r="UO9" s="57" t="s">
        <v>3336</v>
      </c>
      <c r="UP9" s="11" t="s">
        <v>1183</v>
      </c>
      <c r="UQ9" s="57" t="s">
        <v>3336</v>
      </c>
      <c r="UR9" s="19" t="s">
        <v>1210</v>
      </c>
      <c r="UX9" s="11" t="s">
        <v>1183</v>
      </c>
      <c r="UY9" s="11" t="s">
        <v>1183</v>
      </c>
      <c r="UZ9" s="11" t="s">
        <v>1183</v>
      </c>
      <c r="VA9" s="57" t="s">
        <v>3336</v>
      </c>
      <c r="VB9" s="59"/>
      <c r="VC9" s="70"/>
      <c r="VE9" s="11" t="s">
        <v>1183</v>
      </c>
      <c r="VF9" s="11" t="s">
        <v>1183</v>
      </c>
      <c r="VG9" s="11" t="s">
        <v>1183</v>
      </c>
      <c r="VH9" s="11" t="s">
        <v>1183</v>
      </c>
      <c r="VI9" s="11" t="s">
        <v>1183</v>
      </c>
      <c r="VJ9" s="11" t="s">
        <v>1183</v>
      </c>
      <c r="VK9" s="11" t="s">
        <v>1183</v>
      </c>
      <c r="VL9" s="11" t="s">
        <v>1183</v>
      </c>
      <c r="VM9" s="11" t="s">
        <v>1183</v>
      </c>
    </row>
    <row r="10" spans="1:726" ht="15" customHeight="1">
      <c r="A10" s="11">
        <v>9</v>
      </c>
      <c r="B10" s="87" t="s">
        <v>33</v>
      </c>
      <c r="C10" s="11">
        <v>8442</v>
      </c>
      <c r="D10" s="11">
        <v>7987</v>
      </c>
      <c r="E10" s="11">
        <v>7099</v>
      </c>
      <c r="F10" s="11">
        <v>6833</v>
      </c>
      <c r="G10" s="11">
        <v>5915</v>
      </c>
      <c r="H10" s="11" t="s">
        <v>1183</v>
      </c>
      <c r="I10" s="56" t="s">
        <v>3336</v>
      </c>
      <c r="J10" s="11">
        <v>534</v>
      </c>
      <c r="K10" s="11">
        <v>528</v>
      </c>
      <c r="L10" s="11">
        <v>396</v>
      </c>
      <c r="M10" s="11">
        <v>439</v>
      </c>
      <c r="N10" s="11">
        <v>380</v>
      </c>
      <c r="O10" s="11">
        <v>400</v>
      </c>
      <c r="P10" s="56" t="s">
        <v>3336</v>
      </c>
      <c r="Q10" s="11">
        <v>21</v>
      </c>
      <c r="R10" s="11">
        <v>31</v>
      </c>
      <c r="S10" s="11">
        <v>19</v>
      </c>
      <c r="T10" s="11">
        <v>20</v>
      </c>
      <c r="U10" s="11">
        <v>23</v>
      </c>
      <c r="V10" s="11">
        <v>18</v>
      </c>
      <c r="W10" s="56" t="s">
        <v>3336</v>
      </c>
      <c r="X10" s="11" t="s">
        <v>1183</v>
      </c>
      <c r="Y10" s="11" t="s">
        <v>1183</v>
      </c>
      <c r="Z10" s="11" t="s">
        <v>1183</v>
      </c>
      <c r="AA10" s="11" t="s">
        <v>1183</v>
      </c>
      <c r="AB10" s="11" t="s">
        <v>1183</v>
      </c>
      <c r="AC10" s="11" t="s">
        <v>1183</v>
      </c>
      <c r="AD10" s="56" t="s">
        <v>3336</v>
      </c>
      <c r="AE10" s="11">
        <v>8</v>
      </c>
      <c r="AF10" s="11">
        <v>19</v>
      </c>
      <c r="AG10" s="11">
        <v>11</v>
      </c>
      <c r="AH10" s="11">
        <v>10</v>
      </c>
      <c r="AI10" s="11">
        <v>12</v>
      </c>
      <c r="AJ10" s="11">
        <v>11</v>
      </c>
      <c r="AK10" s="56" t="s">
        <v>3336</v>
      </c>
      <c r="AL10" s="11">
        <v>3</v>
      </c>
      <c r="AM10" s="11">
        <v>12</v>
      </c>
      <c r="AN10" s="11">
        <v>6</v>
      </c>
      <c r="AO10" s="11">
        <v>3</v>
      </c>
      <c r="AP10" s="11">
        <v>6</v>
      </c>
      <c r="AQ10" s="11">
        <v>6</v>
      </c>
      <c r="AR10" s="56" t="s">
        <v>3336</v>
      </c>
      <c r="AS10" s="11">
        <v>164</v>
      </c>
      <c r="AT10" s="11">
        <v>148</v>
      </c>
      <c r="AU10" s="11">
        <v>132</v>
      </c>
      <c r="AV10" s="11">
        <v>134</v>
      </c>
      <c r="AW10" s="11">
        <v>141</v>
      </c>
      <c r="AX10" s="11">
        <v>145</v>
      </c>
      <c r="AY10" s="56" t="s">
        <v>3336</v>
      </c>
      <c r="AZ10" s="11">
        <v>127</v>
      </c>
      <c r="BA10" s="11">
        <v>128</v>
      </c>
      <c r="BB10" s="11">
        <v>111</v>
      </c>
      <c r="BC10" s="11">
        <v>111</v>
      </c>
      <c r="BD10" s="11">
        <v>118</v>
      </c>
      <c r="BE10" s="11">
        <v>122</v>
      </c>
      <c r="BF10" s="56" t="s">
        <v>3336</v>
      </c>
      <c r="BG10" s="11">
        <v>66</v>
      </c>
      <c r="BH10" s="11">
        <v>48</v>
      </c>
      <c r="BI10" s="11">
        <v>35</v>
      </c>
      <c r="BJ10" s="11">
        <v>40</v>
      </c>
      <c r="BK10" s="11">
        <v>39</v>
      </c>
      <c r="BM10" s="56" t="s">
        <v>3336</v>
      </c>
      <c r="BN10" s="11">
        <v>38</v>
      </c>
      <c r="BO10" s="11">
        <v>25</v>
      </c>
      <c r="BP10" s="11">
        <v>18</v>
      </c>
      <c r="BQ10" s="11">
        <v>14</v>
      </c>
      <c r="BR10" s="11">
        <v>20</v>
      </c>
      <c r="BS10" s="11">
        <v>22</v>
      </c>
      <c r="BT10" s="56" t="s">
        <v>3336</v>
      </c>
      <c r="BU10" s="11" t="s">
        <v>1183</v>
      </c>
      <c r="BV10" s="11">
        <v>10</v>
      </c>
      <c r="BW10" s="11">
        <v>5</v>
      </c>
      <c r="BX10" s="11">
        <v>7</v>
      </c>
      <c r="BY10" s="11">
        <v>11</v>
      </c>
      <c r="CA10" s="56" t="s">
        <v>3336</v>
      </c>
      <c r="CB10" s="11">
        <v>137</v>
      </c>
      <c r="CC10" s="11">
        <v>173</v>
      </c>
      <c r="CD10" s="11">
        <v>149</v>
      </c>
      <c r="CE10" s="11">
        <v>104</v>
      </c>
      <c r="CF10" s="11">
        <v>93</v>
      </c>
      <c r="CG10" s="11">
        <v>105</v>
      </c>
      <c r="CH10" s="56" t="s">
        <v>3336</v>
      </c>
      <c r="CI10" s="11" t="s">
        <v>1183</v>
      </c>
      <c r="CJ10" s="11" t="s">
        <v>1183</v>
      </c>
      <c r="CK10" s="11" t="s">
        <v>1183</v>
      </c>
      <c r="CL10" s="11" t="s">
        <v>1183</v>
      </c>
      <c r="CM10" s="11" t="s">
        <v>1183</v>
      </c>
      <c r="CN10" s="11" t="s">
        <v>1183</v>
      </c>
      <c r="CO10" s="56" t="s">
        <v>3336</v>
      </c>
      <c r="CP10" s="11">
        <v>5066</v>
      </c>
      <c r="CQ10" s="11">
        <v>4503</v>
      </c>
      <c r="CR10" s="11">
        <v>3921</v>
      </c>
      <c r="CS10" s="11">
        <v>3299</v>
      </c>
      <c r="CT10" s="11">
        <v>2866</v>
      </c>
      <c r="CU10" s="11">
        <v>2409</v>
      </c>
      <c r="CV10" s="56" t="s">
        <v>3336</v>
      </c>
      <c r="CW10" s="11" t="s">
        <v>1183</v>
      </c>
      <c r="CX10" s="11" t="s">
        <v>1183</v>
      </c>
      <c r="CY10" s="11" t="s">
        <v>1183</v>
      </c>
      <c r="CZ10" s="11" t="s">
        <v>1183</v>
      </c>
      <c r="DA10" s="11" t="s">
        <v>1183</v>
      </c>
      <c r="DB10" s="11" t="s">
        <v>1183</v>
      </c>
      <c r="DC10" s="56" t="s">
        <v>3336</v>
      </c>
      <c r="DD10" s="11" t="s">
        <v>1183</v>
      </c>
      <c r="DE10" s="11">
        <v>299</v>
      </c>
      <c r="DF10" s="11">
        <v>212</v>
      </c>
      <c r="DG10" s="11">
        <v>172</v>
      </c>
      <c r="DH10" s="11">
        <v>149</v>
      </c>
      <c r="DI10" s="24">
        <v>248</v>
      </c>
      <c r="DJ10" s="56" t="s">
        <v>3336</v>
      </c>
      <c r="DK10" s="11">
        <v>3379</v>
      </c>
      <c r="DL10" s="11">
        <v>2953</v>
      </c>
      <c r="DM10" s="11">
        <v>2676</v>
      </c>
      <c r="DN10" s="11">
        <v>2333</v>
      </c>
      <c r="DO10" s="11">
        <v>1948</v>
      </c>
      <c r="DP10" s="11">
        <v>1687</v>
      </c>
      <c r="DQ10" s="56" t="s">
        <v>3336</v>
      </c>
      <c r="DR10" s="11">
        <v>1961</v>
      </c>
      <c r="DS10" s="11">
        <v>2010</v>
      </c>
      <c r="DT10" s="11">
        <v>1785</v>
      </c>
      <c r="DU10" s="11">
        <v>1625</v>
      </c>
      <c r="DV10" s="11">
        <v>1362</v>
      </c>
      <c r="DW10" s="11">
        <v>1088</v>
      </c>
      <c r="DX10" s="56" t="s">
        <v>3336</v>
      </c>
      <c r="DY10" s="11">
        <v>196</v>
      </c>
      <c r="DZ10" s="11">
        <v>234</v>
      </c>
      <c r="EA10" s="11">
        <v>207</v>
      </c>
      <c r="EB10" s="11">
        <v>149</v>
      </c>
      <c r="EC10" s="11">
        <v>135</v>
      </c>
      <c r="ED10" s="11">
        <v>159</v>
      </c>
      <c r="EE10" s="56" t="s">
        <v>3336</v>
      </c>
      <c r="EF10" s="11" t="s">
        <v>1183</v>
      </c>
      <c r="EG10" s="11" t="s">
        <v>1183</v>
      </c>
      <c r="EH10" s="11" t="s">
        <v>1183</v>
      </c>
      <c r="EI10" s="11" t="s">
        <v>1183</v>
      </c>
      <c r="EJ10" s="11" t="s">
        <v>1183</v>
      </c>
      <c r="EK10" s="11" t="s">
        <v>1183</v>
      </c>
      <c r="EL10" s="56" t="s">
        <v>3336</v>
      </c>
      <c r="EM10" s="11">
        <v>681</v>
      </c>
      <c r="EN10" s="11">
        <v>586</v>
      </c>
      <c r="EO10" s="11">
        <v>374</v>
      </c>
      <c r="EP10" s="11">
        <v>281</v>
      </c>
      <c r="EQ10" s="11">
        <v>351</v>
      </c>
      <c r="ER10" s="11">
        <v>237</v>
      </c>
      <c r="ES10" s="56" t="s">
        <v>3336</v>
      </c>
      <c r="ET10" s="11">
        <v>5</v>
      </c>
      <c r="EU10" s="11">
        <v>6</v>
      </c>
      <c r="EV10" s="11">
        <v>6</v>
      </c>
      <c r="EW10" s="11">
        <v>114</v>
      </c>
      <c r="EX10" s="11">
        <v>6</v>
      </c>
      <c r="EY10" s="11">
        <v>6</v>
      </c>
      <c r="EZ10" s="56" t="s">
        <v>3336</v>
      </c>
      <c r="FA10" s="11">
        <v>10</v>
      </c>
      <c r="FB10" s="11">
        <v>5</v>
      </c>
      <c r="FC10" s="11">
        <v>12</v>
      </c>
      <c r="FD10" s="11">
        <v>13</v>
      </c>
      <c r="FE10" s="11">
        <v>27</v>
      </c>
      <c r="FF10" s="11">
        <v>41</v>
      </c>
      <c r="FG10" s="56" t="s">
        <v>3336</v>
      </c>
      <c r="FH10" s="11">
        <v>940</v>
      </c>
      <c r="FI10" s="11">
        <v>1030</v>
      </c>
      <c r="FJ10" s="11">
        <v>996</v>
      </c>
      <c r="FK10" s="11">
        <v>1080</v>
      </c>
      <c r="FL10" s="11">
        <v>944</v>
      </c>
      <c r="FM10" s="11">
        <v>893</v>
      </c>
      <c r="FN10" s="56" t="s">
        <v>3336</v>
      </c>
      <c r="FO10" s="11">
        <v>129</v>
      </c>
      <c r="FP10" s="11">
        <v>164</v>
      </c>
      <c r="FQ10" s="11">
        <v>161</v>
      </c>
      <c r="FR10" s="11">
        <v>138</v>
      </c>
      <c r="FS10" s="11">
        <v>132</v>
      </c>
      <c r="FT10" s="11">
        <v>141</v>
      </c>
      <c r="FU10" s="56" t="s">
        <v>3336</v>
      </c>
      <c r="FY10" s="14">
        <v>1</v>
      </c>
      <c r="FZ10" s="14">
        <v>1</v>
      </c>
      <c r="GA10" s="14">
        <v>2</v>
      </c>
      <c r="GB10" s="14">
        <v>1</v>
      </c>
      <c r="GD10" s="14">
        <v>1</v>
      </c>
      <c r="GE10" s="14">
        <v>1</v>
      </c>
      <c r="GF10" s="14">
        <v>2</v>
      </c>
      <c r="GI10" s="11" t="s">
        <v>1182</v>
      </c>
      <c r="GJ10" s="11">
        <v>4811</v>
      </c>
      <c r="GK10" s="11">
        <v>4440</v>
      </c>
      <c r="GL10" s="11">
        <v>4359</v>
      </c>
      <c r="GM10" s="11">
        <v>4859</v>
      </c>
      <c r="GN10" s="24">
        <v>5033</v>
      </c>
      <c r="GO10" s="56" t="s">
        <v>3336</v>
      </c>
      <c r="GP10" s="11" t="s">
        <v>1183</v>
      </c>
      <c r="GQ10" s="11" t="s">
        <v>1183</v>
      </c>
      <c r="GR10" s="11" t="s">
        <v>1183</v>
      </c>
      <c r="GS10" s="11" t="s">
        <v>1183</v>
      </c>
      <c r="GT10" s="11" t="s">
        <v>1183</v>
      </c>
      <c r="GU10" s="11" t="s">
        <v>1183</v>
      </c>
      <c r="GV10" s="56" t="s">
        <v>3336</v>
      </c>
      <c r="GW10" s="11" t="s">
        <v>1183</v>
      </c>
      <c r="GX10" s="11" t="s">
        <v>1183</v>
      </c>
      <c r="GY10" s="11" t="s">
        <v>1183</v>
      </c>
      <c r="GZ10" s="11" t="s">
        <v>1183</v>
      </c>
      <c r="HA10" s="11" t="s">
        <v>1183</v>
      </c>
      <c r="HB10" s="11" t="s">
        <v>1183</v>
      </c>
      <c r="HC10" s="56" t="s">
        <v>3336</v>
      </c>
      <c r="HD10" s="11" t="s">
        <v>1183</v>
      </c>
      <c r="HE10" s="11" t="s">
        <v>1183</v>
      </c>
      <c r="HF10" s="11" t="s">
        <v>1183</v>
      </c>
      <c r="HG10" s="11" t="s">
        <v>1183</v>
      </c>
      <c r="HH10" s="11" t="s">
        <v>1183</v>
      </c>
      <c r="HI10" s="11" t="s">
        <v>1183</v>
      </c>
      <c r="HJ10" s="56" t="s">
        <v>3336</v>
      </c>
      <c r="HK10" s="11" t="s">
        <v>1183</v>
      </c>
      <c r="HL10" s="11" t="s">
        <v>1183</v>
      </c>
      <c r="HM10" s="11" t="s">
        <v>1183</v>
      </c>
      <c r="HN10" s="11" t="s">
        <v>1183</v>
      </c>
      <c r="HO10" s="11" t="s">
        <v>1183</v>
      </c>
      <c r="HP10" s="11" t="s">
        <v>1183</v>
      </c>
      <c r="HQ10" s="56" t="s">
        <v>3336</v>
      </c>
      <c r="HR10" s="11" t="s">
        <v>1183</v>
      </c>
      <c r="HS10" s="11" t="s">
        <v>1183</v>
      </c>
      <c r="HT10" s="11" t="s">
        <v>1183</v>
      </c>
      <c r="HU10" s="11" t="s">
        <v>1183</v>
      </c>
      <c r="HV10" s="11" t="s">
        <v>1183</v>
      </c>
      <c r="HW10" s="11" t="s">
        <v>1183</v>
      </c>
      <c r="HX10" s="56" t="s">
        <v>3336</v>
      </c>
      <c r="HY10" s="11" t="s">
        <v>1183</v>
      </c>
      <c r="HZ10" s="11" t="s">
        <v>1183</v>
      </c>
      <c r="IA10" s="11" t="s">
        <v>1183</v>
      </c>
      <c r="IB10" s="11" t="s">
        <v>1183</v>
      </c>
      <c r="IC10" s="11" t="s">
        <v>1183</v>
      </c>
      <c r="ID10" s="11" t="s">
        <v>1183</v>
      </c>
      <c r="IE10" s="56" t="s">
        <v>3336</v>
      </c>
      <c r="IF10" s="12" t="s">
        <v>1183</v>
      </c>
      <c r="IG10" s="12" t="s">
        <v>1183</v>
      </c>
      <c r="IH10" s="12" t="s">
        <v>1183</v>
      </c>
      <c r="II10" s="12" t="s">
        <v>1183</v>
      </c>
      <c r="IJ10" s="12" t="s">
        <v>1183</v>
      </c>
      <c r="IK10" s="12" t="s">
        <v>1183</v>
      </c>
      <c r="IL10" s="56" t="s">
        <v>3336</v>
      </c>
      <c r="IM10" s="12" t="s">
        <v>1183</v>
      </c>
      <c r="IN10" s="12" t="s">
        <v>1183</v>
      </c>
      <c r="IO10" s="12" t="s">
        <v>1183</v>
      </c>
      <c r="IP10" s="12" t="s">
        <v>1183</v>
      </c>
      <c r="IQ10" s="12" t="s">
        <v>1183</v>
      </c>
      <c r="IR10" s="12" t="s">
        <v>1183</v>
      </c>
      <c r="IS10" s="56" t="s">
        <v>3336</v>
      </c>
      <c r="IT10" s="12" t="s">
        <v>1183</v>
      </c>
      <c r="IU10" s="12" t="s">
        <v>1183</v>
      </c>
      <c r="IV10" s="12" t="s">
        <v>1183</v>
      </c>
      <c r="IW10" s="12" t="s">
        <v>1183</v>
      </c>
      <c r="IX10" s="12" t="s">
        <v>1183</v>
      </c>
      <c r="IY10" s="12" t="s">
        <v>1183</v>
      </c>
      <c r="IZ10" s="56" t="s">
        <v>3336</v>
      </c>
      <c r="JA10" s="12" t="s">
        <v>1183</v>
      </c>
      <c r="JB10" s="12" t="s">
        <v>1183</v>
      </c>
      <c r="JC10" s="12" t="s">
        <v>1183</v>
      </c>
      <c r="JD10" s="12" t="s">
        <v>1183</v>
      </c>
      <c r="JE10" s="12" t="s">
        <v>1183</v>
      </c>
      <c r="JF10" s="12" t="s">
        <v>1183</v>
      </c>
      <c r="JG10" s="56" t="s">
        <v>3336</v>
      </c>
      <c r="JH10" s="12" t="s">
        <v>1183</v>
      </c>
      <c r="JI10" s="12" t="s">
        <v>1183</v>
      </c>
      <c r="JJ10" s="12" t="s">
        <v>1183</v>
      </c>
      <c r="JK10" s="12" t="s">
        <v>1183</v>
      </c>
      <c r="JL10" s="12" t="s">
        <v>1183</v>
      </c>
      <c r="JM10" s="12" t="s">
        <v>1183</v>
      </c>
      <c r="JN10" s="56" t="s">
        <v>3336</v>
      </c>
      <c r="JO10" s="12" t="s">
        <v>1183</v>
      </c>
      <c r="JP10" s="12" t="s">
        <v>1183</v>
      </c>
      <c r="JQ10" s="12" t="s">
        <v>1183</v>
      </c>
      <c r="JR10" s="12" t="s">
        <v>1183</v>
      </c>
      <c r="JS10" s="12" t="s">
        <v>1183</v>
      </c>
      <c r="JT10" s="12" t="s">
        <v>1183</v>
      </c>
      <c r="JU10" s="56" t="s">
        <v>3336</v>
      </c>
      <c r="JV10" s="12" t="s">
        <v>1183</v>
      </c>
      <c r="JW10" s="12" t="s">
        <v>1183</v>
      </c>
      <c r="JX10" s="12" t="s">
        <v>1183</v>
      </c>
      <c r="JY10" s="12" t="s">
        <v>1183</v>
      </c>
      <c r="JZ10" s="12" t="s">
        <v>1183</v>
      </c>
      <c r="KA10" s="12" t="s">
        <v>1183</v>
      </c>
      <c r="KB10" s="56" t="s">
        <v>3336</v>
      </c>
      <c r="KC10" s="12" t="s">
        <v>1183</v>
      </c>
      <c r="KD10" s="12" t="s">
        <v>1183</v>
      </c>
      <c r="KE10" s="12" t="s">
        <v>1183</v>
      </c>
      <c r="KF10" s="12" t="s">
        <v>1183</v>
      </c>
      <c r="KG10" s="12" t="s">
        <v>1183</v>
      </c>
      <c r="KH10" s="12" t="s">
        <v>1183</v>
      </c>
      <c r="KI10" s="56" t="s">
        <v>3336</v>
      </c>
      <c r="KJ10" s="12" t="s">
        <v>1183</v>
      </c>
      <c r="KK10" s="12" t="s">
        <v>1183</v>
      </c>
      <c r="KL10" s="12" t="s">
        <v>1183</v>
      </c>
      <c r="KM10" s="12" t="s">
        <v>1183</v>
      </c>
      <c r="KN10" s="12" t="s">
        <v>1183</v>
      </c>
      <c r="KO10" s="12" t="s">
        <v>1183</v>
      </c>
      <c r="KP10" s="56" t="s">
        <v>3336</v>
      </c>
      <c r="KQ10" s="12" t="s">
        <v>1183</v>
      </c>
      <c r="KR10" s="12" t="s">
        <v>1183</v>
      </c>
      <c r="KS10" s="12" t="s">
        <v>1183</v>
      </c>
      <c r="KT10" s="12" t="s">
        <v>1183</v>
      </c>
      <c r="KU10" s="12" t="s">
        <v>1183</v>
      </c>
      <c r="KV10" s="12" t="s">
        <v>1183</v>
      </c>
      <c r="KW10" s="56" t="s">
        <v>3336</v>
      </c>
      <c r="KX10" s="12" t="s">
        <v>1183</v>
      </c>
      <c r="KY10" s="12" t="s">
        <v>1183</v>
      </c>
      <c r="KZ10" s="12" t="s">
        <v>1183</v>
      </c>
      <c r="LA10" s="12" t="s">
        <v>1183</v>
      </c>
      <c r="LB10" s="12" t="s">
        <v>1183</v>
      </c>
      <c r="LC10" s="12" t="s">
        <v>1183</v>
      </c>
      <c r="LD10" s="56" t="s">
        <v>3336</v>
      </c>
      <c r="LE10" s="12" t="s">
        <v>1183</v>
      </c>
      <c r="LF10" s="12" t="s">
        <v>1183</v>
      </c>
      <c r="LG10" s="12" t="s">
        <v>1183</v>
      </c>
      <c r="LH10" s="12" t="s">
        <v>1183</v>
      </c>
      <c r="LI10" s="12" t="s">
        <v>1183</v>
      </c>
      <c r="LJ10" s="12" t="s">
        <v>1183</v>
      </c>
      <c r="LK10" s="56" t="s">
        <v>3336</v>
      </c>
      <c r="LL10" s="11" t="s">
        <v>1183</v>
      </c>
      <c r="LM10" s="11" t="s">
        <v>1183</v>
      </c>
      <c r="LN10" s="11" t="s">
        <v>1183</v>
      </c>
      <c r="LO10" s="11" t="s">
        <v>1183</v>
      </c>
      <c r="LP10" s="11" t="s">
        <v>1183</v>
      </c>
      <c r="LQ10" s="11" t="s">
        <v>1183</v>
      </c>
      <c r="LR10" s="56" t="s">
        <v>3336</v>
      </c>
      <c r="LS10" s="11" t="s">
        <v>1183</v>
      </c>
      <c r="LT10" s="11" t="s">
        <v>1183</v>
      </c>
      <c r="LU10" s="11" t="s">
        <v>1183</v>
      </c>
      <c r="LV10" s="11" t="s">
        <v>1183</v>
      </c>
      <c r="LW10" s="11" t="s">
        <v>1183</v>
      </c>
      <c r="LX10" s="11" t="s">
        <v>1183</v>
      </c>
      <c r="LY10" s="56" t="s">
        <v>3336</v>
      </c>
      <c r="LZ10" s="11" t="s">
        <v>1183</v>
      </c>
      <c r="MA10" s="11" t="s">
        <v>1183</v>
      </c>
      <c r="MB10" s="11" t="s">
        <v>1183</v>
      </c>
      <c r="MC10" s="11" t="s">
        <v>1183</v>
      </c>
      <c r="MD10" s="11" t="s">
        <v>1183</v>
      </c>
      <c r="ME10" s="11" t="s">
        <v>1183</v>
      </c>
      <c r="MF10" s="56" t="s">
        <v>3336</v>
      </c>
      <c r="MG10" s="11" t="s">
        <v>1183</v>
      </c>
      <c r="MH10" s="11" t="s">
        <v>1183</v>
      </c>
      <c r="MI10" s="11" t="s">
        <v>1183</v>
      </c>
      <c r="MJ10" s="11" t="s">
        <v>1183</v>
      </c>
      <c r="MK10" s="11" t="s">
        <v>1183</v>
      </c>
      <c r="ML10" s="11" t="s">
        <v>1183</v>
      </c>
      <c r="MM10" s="56" t="s">
        <v>3336</v>
      </c>
      <c r="MN10" s="11" t="s">
        <v>1182</v>
      </c>
      <c r="MO10" s="11" t="s">
        <v>1182</v>
      </c>
      <c r="MP10" s="11" t="s">
        <v>1182</v>
      </c>
      <c r="MQ10" s="11" t="s">
        <v>1182</v>
      </c>
      <c r="MR10" s="11" t="s">
        <v>1182</v>
      </c>
      <c r="MS10" s="11" t="s">
        <v>1182</v>
      </c>
      <c r="MT10" s="56" t="s">
        <v>3336</v>
      </c>
      <c r="MU10" s="11" t="s">
        <v>1182</v>
      </c>
      <c r="MV10" s="11" t="s">
        <v>1182</v>
      </c>
      <c r="MW10" s="11" t="s">
        <v>1182</v>
      </c>
      <c r="MX10" s="11" t="s">
        <v>1182</v>
      </c>
      <c r="MY10" s="11" t="s">
        <v>1182</v>
      </c>
      <c r="MZ10" s="11" t="s">
        <v>1182</v>
      </c>
      <c r="NA10" s="56" t="s">
        <v>3336</v>
      </c>
      <c r="NB10" s="18"/>
      <c r="NC10" s="18"/>
      <c r="ND10" s="11">
        <v>4859</v>
      </c>
      <c r="NE10" s="11">
        <v>5915</v>
      </c>
      <c r="NF10" s="11">
        <v>517</v>
      </c>
      <c r="NG10" s="11">
        <v>136</v>
      </c>
      <c r="NH10" s="11">
        <v>1081</v>
      </c>
      <c r="NI10" s="11">
        <v>479</v>
      </c>
      <c r="NJ10" s="56" t="s">
        <v>3336</v>
      </c>
      <c r="NK10" s="11">
        <v>899</v>
      </c>
      <c r="NL10" s="11" t="s">
        <v>1182</v>
      </c>
      <c r="NM10" s="11" t="s">
        <v>1182</v>
      </c>
      <c r="NN10" s="11" t="s">
        <v>1182</v>
      </c>
      <c r="NO10" s="11" t="s">
        <v>1182</v>
      </c>
      <c r="NP10" s="56" t="s">
        <v>3336</v>
      </c>
      <c r="NQ10" s="11">
        <v>7</v>
      </c>
      <c r="NR10" s="11">
        <v>1</v>
      </c>
      <c r="NS10" s="11">
        <v>0</v>
      </c>
      <c r="NT10" s="11" t="s">
        <v>1182</v>
      </c>
      <c r="NU10" s="11" t="s">
        <v>1182</v>
      </c>
      <c r="NV10" s="56" t="s">
        <v>3336</v>
      </c>
      <c r="NW10" s="11">
        <v>8</v>
      </c>
      <c r="NX10" s="11">
        <v>0</v>
      </c>
      <c r="NY10" s="11">
        <v>0</v>
      </c>
      <c r="OA10" s="11" t="s">
        <v>1183</v>
      </c>
      <c r="OB10" s="56" t="s">
        <v>3336</v>
      </c>
      <c r="OC10" s="14">
        <v>28</v>
      </c>
      <c r="OD10" s="14">
        <v>1</v>
      </c>
      <c r="OE10" s="14">
        <v>1</v>
      </c>
      <c r="OF10" s="12" t="s">
        <v>1183</v>
      </c>
      <c r="OG10" s="12" t="s">
        <v>1183</v>
      </c>
      <c r="OH10" s="56" t="s">
        <v>3336</v>
      </c>
      <c r="OI10" s="12" t="s">
        <v>1183</v>
      </c>
      <c r="OJ10" s="12" t="s">
        <v>1183</v>
      </c>
      <c r="OK10" s="12" t="s">
        <v>1183</v>
      </c>
      <c r="OL10" s="12" t="s">
        <v>1183</v>
      </c>
      <c r="OM10" s="12" t="s">
        <v>1183</v>
      </c>
      <c r="ON10" s="56" t="s">
        <v>3336</v>
      </c>
      <c r="OO10" s="11" t="s">
        <v>1182</v>
      </c>
      <c r="OP10" s="11">
        <v>1</v>
      </c>
      <c r="OQ10" s="11">
        <v>0</v>
      </c>
      <c r="OR10" s="11" t="s">
        <v>1182</v>
      </c>
      <c r="OS10" s="11" t="s">
        <v>1182</v>
      </c>
      <c r="OT10" s="56" t="s">
        <v>3336</v>
      </c>
      <c r="OU10" s="12" t="s">
        <v>1183</v>
      </c>
      <c r="OV10" s="12" t="s">
        <v>1183</v>
      </c>
      <c r="OW10" s="12" t="s">
        <v>1183</v>
      </c>
      <c r="OX10" s="12" t="s">
        <v>1183</v>
      </c>
      <c r="OY10" s="12" t="s">
        <v>1183</v>
      </c>
      <c r="OZ10" s="56" t="s">
        <v>3336</v>
      </c>
      <c r="PA10" s="12" t="s">
        <v>1183</v>
      </c>
      <c r="PB10" s="12" t="s">
        <v>1183</v>
      </c>
      <c r="PC10" s="12" t="s">
        <v>1183</v>
      </c>
      <c r="PD10" s="12" t="s">
        <v>1183</v>
      </c>
      <c r="PE10" s="12" t="s">
        <v>1183</v>
      </c>
      <c r="PF10" s="56" t="s">
        <v>3336</v>
      </c>
      <c r="PG10" s="11">
        <v>59</v>
      </c>
      <c r="PH10" s="11">
        <v>0</v>
      </c>
      <c r="PI10" s="11">
        <v>9</v>
      </c>
      <c r="PJ10" s="11" t="s">
        <v>1182</v>
      </c>
      <c r="PK10" s="11" t="s">
        <v>1182</v>
      </c>
      <c r="PL10" s="56" t="s">
        <v>3336</v>
      </c>
      <c r="PM10" s="11">
        <v>590</v>
      </c>
      <c r="PN10" s="11">
        <v>169</v>
      </c>
      <c r="PO10" s="11">
        <v>15</v>
      </c>
      <c r="PP10" s="11" t="s">
        <v>1183</v>
      </c>
      <c r="PQ10" s="11" t="s">
        <v>1183</v>
      </c>
      <c r="PR10" s="56" t="s">
        <v>3336</v>
      </c>
      <c r="PS10" s="12" t="s">
        <v>1183</v>
      </c>
      <c r="PT10" s="12" t="s">
        <v>1183</v>
      </c>
      <c r="PU10" s="12" t="s">
        <v>1183</v>
      </c>
      <c r="PV10" s="12" t="s">
        <v>1183</v>
      </c>
      <c r="PW10" s="12" t="s">
        <v>1183</v>
      </c>
      <c r="PX10" s="56" t="s">
        <v>3336</v>
      </c>
      <c r="PY10" s="11" t="s">
        <v>1183</v>
      </c>
      <c r="PZ10" s="11" t="s">
        <v>1183</v>
      </c>
      <c r="QA10" s="11" t="s">
        <v>1183</v>
      </c>
      <c r="QB10" s="11" t="s">
        <v>1183</v>
      </c>
      <c r="QC10" s="11" t="s">
        <v>1183</v>
      </c>
      <c r="QD10" s="56" t="s">
        <v>3336</v>
      </c>
      <c r="QE10" s="11">
        <v>1142</v>
      </c>
      <c r="QF10" s="11">
        <v>32</v>
      </c>
      <c r="QG10" s="11">
        <v>75</v>
      </c>
      <c r="QJ10" s="56" t="s">
        <v>3336</v>
      </c>
      <c r="QK10" s="12" t="s">
        <v>1183</v>
      </c>
      <c r="QL10" s="12" t="s">
        <v>1183</v>
      </c>
      <c r="QM10" s="12" t="s">
        <v>1183</v>
      </c>
      <c r="QN10" s="12" t="s">
        <v>1183</v>
      </c>
      <c r="QO10" s="12" t="s">
        <v>1183</v>
      </c>
      <c r="QP10" s="56" t="s">
        <v>3336</v>
      </c>
      <c r="QQ10" s="11">
        <v>219</v>
      </c>
      <c r="QR10" s="11">
        <v>22</v>
      </c>
      <c r="QS10" s="11">
        <v>7</v>
      </c>
      <c r="QT10" s="12" t="s">
        <v>1183</v>
      </c>
      <c r="QU10" s="12" t="s">
        <v>1183</v>
      </c>
      <c r="QV10" s="56" t="s">
        <v>3336</v>
      </c>
      <c r="QW10" s="11" t="s">
        <v>1183</v>
      </c>
      <c r="QX10" s="11" t="s">
        <v>1183</v>
      </c>
      <c r="QY10" s="11" t="s">
        <v>1183</v>
      </c>
      <c r="QZ10" s="11" t="s">
        <v>1183</v>
      </c>
      <c r="RA10" s="11" t="s">
        <v>1183</v>
      </c>
      <c r="RB10" s="56" t="s">
        <v>3336</v>
      </c>
      <c r="RC10" s="11">
        <v>256</v>
      </c>
      <c r="RD10" s="11">
        <v>23</v>
      </c>
      <c r="RE10" s="11">
        <v>4</v>
      </c>
      <c r="RF10" s="11" t="s">
        <v>1183</v>
      </c>
      <c r="RG10" s="11" t="s">
        <v>1183</v>
      </c>
      <c r="RH10" s="56" t="s">
        <v>3336</v>
      </c>
      <c r="RI10" s="11">
        <v>18</v>
      </c>
      <c r="RJ10" s="11">
        <v>0</v>
      </c>
      <c r="RK10" s="11">
        <v>0</v>
      </c>
      <c r="RL10" s="12" t="s">
        <v>1183</v>
      </c>
      <c r="RM10" s="12" t="s">
        <v>1183</v>
      </c>
      <c r="RN10" s="56" t="s">
        <v>3336</v>
      </c>
      <c r="RO10" s="11">
        <v>89</v>
      </c>
      <c r="RP10" s="11">
        <v>4</v>
      </c>
      <c r="RQ10" s="11">
        <v>5</v>
      </c>
      <c r="RR10" s="11" t="s">
        <v>1182</v>
      </c>
      <c r="RS10" s="11" t="s">
        <v>1182</v>
      </c>
      <c r="RT10" s="56" t="s">
        <v>3336</v>
      </c>
      <c r="RU10" s="11">
        <v>1019</v>
      </c>
      <c r="RV10" s="11">
        <v>83</v>
      </c>
      <c r="RW10" s="11">
        <v>121</v>
      </c>
      <c r="RX10" s="11" t="s">
        <v>1183</v>
      </c>
      <c r="RY10" s="11" t="s">
        <v>1183</v>
      </c>
      <c r="RZ10" s="56" t="s">
        <v>3336</v>
      </c>
      <c r="SA10" s="12" t="s">
        <v>1183</v>
      </c>
      <c r="SB10" s="12" t="s">
        <v>1183</v>
      </c>
      <c r="SC10" s="12" t="s">
        <v>1183</v>
      </c>
      <c r="SD10" s="12" t="s">
        <v>1183</v>
      </c>
      <c r="SE10" s="12" t="s">
        <v>1183</v>
      </c>
      <c r="SF10" s="56" t="s">
        <v>3336</v>
      </c>
      <c r="SI10" s="14">
        <v>2</v>
      </c>
      <c r="SJ10" s="11" t="s">
        <v>1211</v>
      </c>
      <c r="SK10" s="14">
        <v>14</v>
      </c>
      <c r="SL10" s="14">
        <v>18</v>
      </c>
      <c r="SN10" s="14">
        <v>1</v>
      </c>
      <c r="SO10" s="11" t="s">
        <v>1212</v>
      </c>
      <c r="SP10" s="14">
        <v>1</v>
      </c>
      <c r="SQ10" s="14">
        <v>1</v>
      </c>
      <c r="SR10" s="11" t="s">
        <v>1049</v>
      </c>
      <c r="ST10" s="12" t="s">
        <v>1213</v>
      </c>
      <c r="SU10" s="12"/>
      <c r="SV10" s="12" t="s">
        <v>1214</v>
      </c>
      <c r="SW10" s="14">
        <v>2</v>
      </c>
      <c r="SZ10" s="14">
        <v>1</v>
      </c>
      <c r="TB10" s="14">
        <v>1</v>
      </c>
      <c r="TC10" s="14">
        <v>1</v>
      </c>
      <c r="TD10" s="14">
        <v>2</v>
      </c>
      <c r="TE10" s="14">
        <v>2</v>
      </c>
      <c r="TF10" s="14">
        <v>1</v>
      </c>
      <c r="TG10" s="14">
        <v>2</v>
      </c>
      <c r="TH10" s="14">
        <v>2</v>
      </c>
      <c r="TI10" s="14">
        <v>2</v>
      </c>
      <c r="TJ10" s="14">
        <v>2</v>
      </c>
      <c r="TK10" s="14">
        <v>2</v>
      </c>
      <c r="TL10" s="14">
        <v>1</v>
      </c>
      <c r="TM10" s="14">
        <v>2</v>
      </c>
      <c r="TN10" s="14">
        <v>1</v>
      </c>
      <c r="TO10" s="14">
        <v>1</v>
      </c>
      <c r="TP10" s="14">
        <v>2</v>
      </c>
      <c r="TQ10" s="14">
        <v>1</v>
      </c>
      <c r="TR10" s="11">
        <v>1</v>
      </c>
      <c r="TS10" s="14">
        <v>1</v>
      </c>
      <c r="TT10" s="14">
        <v>1</v>
      </c>
      <c r="TU10" s="14">
        <v>2</v>
      </c>
      <c r="TV10" s="14">
        <v>2</v>
      </c>
      <c r="TW10" s="14">
        <v>2</v>
      </c>
      <c r="TX10" s="57" t="s">
        <v>3336</v>
      </c>
      <c r="TY10" s="11">
        <v>5294</v>
      </c>
      <c r="TZ10" s="11">
        <v>5263</v>
      </c>
      <c r="UA10" s="11">
        <v>5019</v>
      </c>
      <c r="UB10" s="11">
        <v>4967</v>
      </c>
      <c r="UC10" s="11">
        <v>4922</v>
      </c>
      <c r="UD10" s="11">
        <v>4860</v>
      </c>
      <c r="UE10" s="57" t="s">
        <v>3336</v>
      </c>
      <c r="UF10" s="11">
        <v>1214</v>
      </c>
      <c r="UG10" s="11" t="s">
        <v>1183</v>
      </c>
      <c r="UH10" s="57" t="s">
        <v>3336</v>
      </c>
      <c r="UI10" s="11" t="s">
        <v>1183</v>
      </c>
      <c r="UJ10" s="11" t="s">
        <v>1183</v>
      </c>
      <c r="UK10" s="11" t="s">
        <v>1183</v>
      </c>
      <c r="UL10" s="11" t="s">
        <v>1183</v>
      </c>
      <c r="UM10" s="11" t="s">
        <v>1183</v>
      </c>
      <c r="UN10" s="11" t="s">
        <v>1183</v>
      </c>
      <c r="UO10" s="57" t="s">
        <v>3336</v>
      </c>
      <c r="UP10" s="11" t="s">
        <v>1183</v>
      </c>
      <c r="UQ10" s="57" t="s">
        <v>3336</v>
      </c>
      <c r="UR10" s="18" t="s">
        <v>2072</v>
      </c>
      <c r="US10" s="18" t="s">
        <v>1215</v>
      </c>
      <c r="UU10" s="14">
        <v>1</v>
      </c>
      <c r="UX10" s="30">
        <v>222</v>
      </c>
      <c r="UY10" s="14">
        <v>75</v>
      </c>
      <c r="VA10" s="57" t="s">
        <v>3336</v>
      </c>
      <c r="VB10" s="59" t="s">
        <v>2072</v>
      </c>
      <c r="VC10" s="70" t="s">
        <v>1216</v>
      </c>
      <c r="VE10" s="11">
        <v>2</v>
      </c>
      <c r="VF10" s="11">
        <v>2</v>
      </c>
      <c r="VG10" s="11">
        <v>1</v>
      </c>
      <c r="VH10" s="11">
        <v>2</v>
      </c>
      <c r="VI10" s="11">
        <v>2</v>
      </c>
      <c r="VJ10" s="11">
        <v>1</v>
      </c>
      <c r="VK10" s="11">
        <v>2</v>
      </c>
      <c r="VL10" s="11">
        <v>2</v>
      </c>
      <c r="VM10" s="11">
        <v>2</v>
      </c>
    </row>
    <row r="11" spans="1:726" ht="15" customHeight="1">
      <c r="A11" s="11">
        <v>10</v>
      </c>
      <c r="B11" s="87" t="s">
        <v>34</v>
      </c>
      <c r="C11" s="12">
        <v>317177</v>
      </c>
      <c r="D11" s="12">
        <v>304528</v>
      </c>
      <c r="E11" s="12">
        <v>325366</v>
      </c>
      <c r="F11" s="12">
        <v>288660</v>
      </c>
      <c r="G11" s="12">
        <v>247628</v>
      </c>
      <c r="H11" s="12">
        <v>218162</v>
      </c>
      <c r="I11" s="56" t="s">
        <v>3336</v>
      </c>
      <c r="J11" s="12">
        <v>6695</v>
      </c>
      <c r="K11" s="12">
        <v>6789</v>
      </c>
      <c r="L11" s="12">
        <v>6311</v>
      </c>
      <c r="M11" s="12">
        <v>6498</v>
      </c>
      <c r="N11" s="12">
        <v>6629</v>
      </c>
      <c r="O11" s="12">
        <v>6506</v>
      </c>
      <c r="P11" s="56" t="s">
        <v>3336</v>
      </c>
      <c r="Q11" s="12">
        <v>172</v>
      </c>
      <c r="R11" s="12">
        <v>189</v>
      </c>
      <c r="S11" s="12">
        <v>181</v>
      </c>
      <c r="T11" s="12">
        <v>162</v>
      </c>
      <c r="U11" s="12">
        <v>156</v>
      </c>
      <c r="V11" s="12">
        <v>135</v>
      </c>
      <c r="W11" s="56" t="s">
        <v>3336</v>
      </c>
      <c r="X11" s="11" t="s">
        <v>1183</v>
      </c>
      <c r="Y11" s="11" t="s">
        <v>1183</v>
      </c>
      <c r="Z11" s="11" t="s">
        <v>1183</v>
      </c>
      <c r="AA11" s="11" t="s">
        <v>1183</v>
      </c>
      <c r="AB11" s="11" t="s">
        <v>1183</v>
      </c>
      <c r="AC11" s="11" t="s">
        <v>1183</v>
      </c>
      <c r="AD11" s="56" t="s">
        <v>3336</v>
      </c>
      <c r="AE11" s="11" t="s">
        <v>1183</v>
      </c>
      <c r="AF11" s="11" t="s">
        <v>1183</v>
      </c>
      <c r="AG11" s="11" t="s">
        <v>1183</v>
      </c>
      <c r="AH11" s="11" t="s">
        <v>1183</v>
      </c>
      <c r="AI11" s="11" t="s">
        <v>1183</v>
      </c>
      <c r="AJ11" s="11" t="s">
        <v>1183</v>
      </c>
      <c r="AK11" s="56" t="s">
        <v>3336</v>
      </c>
      <c r="AL11" s="11" t="s">
        <v>1183</v>
      </c>
      <c r="AM11" s="11" t="s">
        <v>1183</v>
      </c>
      <c r="AN11" s="11" t="s">
        <v>1183</v>
      </c>
      <c r="AO11" s="11" t="s">
        <v>1183</v>
      </c>
      <c r="AP11" s="11" t="s">
        <v>1183</v>
      </c>
      <c r="AQ11" s="11" t="s">
        <v>1183</v>
      </c>
      <c r="AR11" s="56" t="s">
        <v>3336</v>
      </c>
      <c r="AS11" s="12">
        <v>5264</v>
      </c>
      <c r="AT11" s="12">
        <v>5240</v>
      </c>
      <c r="AU11" s="12">
        <v>5378</v>
      </c>
      <c r="AV11" s="12">
        <v>5199</v>
      </c>
      <c r="AW11" s="12">
        <v>5229</v>
      </c>
      <c r="AX11" s="12">
        <v>5050</v>
      </c>
      <c r="AY11" s="56" t="s">
        <v>3336</v>
      </c>
      <c r="AZ11" s="11" t="s">
        <v>1183</v>
      </c>
      <c r="BA11" s="11" t="s">
        <v>1183</v>
      </c>
      <c r="BB11" s="11" t="s">
        <v>1183</v>
      </c>
      <c r="BC11" s="11" t="s">
        <v>1183</v>
      </c>
      <c r="BD11" s="11" t="s">
        <v>1183</v>
      </c>
      <c r="BE11" s="12"/>
      <c r="BF11" s="56" t="s">
        <v>3336</v>
      </c>
      <c r="BG11" s="317" t="s">
        <v>3452</v>
      </c>
      <c r="BH11" s="317">
        <v>1418</v>
      </c>
      <c r="BI11" s="317" t="s">
        <v>3453</v>
      </c>
      <c r="BJ11" s="317" t="s">
        <v>3454</v>
      </c>
      <c r="BK11" s="317" t="s">
        <v>3455</v>
      </c>
      <c r="BL11" s="317" t="s">
        <v>3456</v>
      </c>
      <c r="BM11" s="56" t="s">
        <v>3336</v>
      </c>
      <c r="BN11" s="12">
        <v>675</v>
      </c>
      <c r="BO11" s="12">
        <v>669</v>
      </c>
      <c r="BP11" s="12">
        <v>589</v>
      </c>
      <c r="BQ11" s="12">
        <v>669</v>
      </c>
      <c r="BR11" s="12">
        <v>598</v>
      </c>
      <c r="BS11" s="12">
        <v>649</v>
      </c>
      <c r="BT11" s="56" t="s">
        <v>3336</v>
      </c>
      <c r="BU11" s="12">
        <v>757</v>
      </c>
      <c r="BV11" s="12">
        <v>703</v>
      </c>
      <c r="BW11" s="12">
        <v>794</v>
      </c>
      <c r="BX11" s="12">
        <v>725</v>
      </c>
      <c r="BY11" s="12">
        <v>756</v>
      </c>
      <c r="BZ11" s="12">
        <v>708</v>
      </c>
      <c r="CA11" s="56" t="s">
        <v>3336</v>
      </c>
      <c r="CB11" s="12">
        <v>3881</v>
      </c>
      <c r="CC11" s="12">
        <v>3416</v>
      </c>
      <c r="CD11" s="12">
        <v>3051</v>
      </c>
      <c r="CE11" s="12">
        <v>2547</v>
      </c>
      <c r="CF11" s="12">
        <v>2022</v>
      </c>
      <c r="CG11" s="12">
        <v>1646</v>
      </c>
      <c r="CH11" s="56" t="s">
        <v>3336</v>
      </c>
      <c r="CI11" s="12" t="s">
        <v>1183</v>
      </c>
      <c r="CJ11" s="12" t="s">
        <v>1183</v>
      </c>
      <c r="CK11" s="12" t="s">
        <v>1183</v>
      </c>
      <c r="CL11" s="12" t="s">
        <v>1183</v>
      </c>
      <c r="CM11" s="12" t="s">
        <v>1183</v>
      </c>
      <c r="CN11" s="12" t="s">
        <v>1183</v>
      </c>
      <c r="CO11" s="56" t="s">
        <v>3336</v>
      </c>
      <c r="CP11" s="12">
        <v>183946</v>
      </c>
      <c r="CQ11" s="12">
        <v>174921</v>
      </c>
      <c r="CR11" s="12">
        <v>187957</v>
      </c>
      <c r="CS11" s="12">
        <v>153012</v>
      </c>
      <c r="CT11" s="12">
        <v>119269</v>
      </c>
      <c r="CU11" s="12">
        <v>99444</v>
      </c>
      <c r="CV11" s="56" t="s">
        <v>3336</v>
      </c>
      <c r="CW11" s="12" t="s">
        <v>1183</v>
      </c>
      <c r="CX11" s="12" t="s">
        <v>1183</v>
      </c>
      <c r="CY11" s="12" t="s">
        <v>1183</v>
      </c>
      <c r="CZ11" s="12" t="s">
        <v>1183</v>
      </c>
      <c r="DA11" s="12" t="s">
        <v>1183</v>
      </c>
      <c r="DB11" s="12" t="s">
        <v>1183</v>
      </c>
      <c r="DC11" s="56" t="s">
        <v>3336</v>
      </c>
      <c r="DD11" s="12">
        <v>12393</v>
      </c>
      <c r="DE11" s="12">
        <v>11127</v>
      </c>
      <c r="DF11" s="12">
        <v>11641</v>
      </c>
      <c r="DG11" s="12">
        <v>9461</v>
      </c>
      <c r="DH11" s="12">
        <v>6886</v>
      </c>
      <c r="DI11" s="12">
        <v>5347</v>
      </c>
      <c r="DJ11" s="56" t="s">
        <v>3336</v>
      </c>
      <c r="DK11" s="12">
        <v>59672</v>
      </c>
      <c r="DL11" s="12">
        <v>55554</v>
      </c>
      <c r="DM11" s="12">
        <v>62384</v>
      </c>
      <c r="DN11" s="12">
        <v>49304</v>
      </c>
      <c r="DO11" s="12">
        <v>34476</v>
      </c>
      <c r="DP11" s="12">
        <v>28220</v>
      </c>
      <c r="DQ11" s="56" t="s">
        <v>3336</v>
      </c>
      <c r="DR11" s="12">
        <v>9568</v>
      </c>
      <c r="DS11" s="12">
        <v>9718</v>
      </c>
      <c r="DT11" s="12">
        <v>11117</v>
      </c>
      <c r="DU11" s="12">
        <v>8877</v>
      </c>
      <c r="DV11" s="12">
        <v>6895</v>
      </c>
      <c r="DW11" s="12">
        <v>6095</v>
      </c>
      <c r="DX11" s="56" t="s">
        <v>3336</v>
      </c>
      <c r="DY11" s="12">
        <v>9063</v>
      </c>
      <c r="DZ11" s="12">
        <v>9766</v>
      </c>
      <c r="EA11" s="12">
        <v>10938</v>
      </c>
      <c r="EB11" s="12">
        <v>10753</v>
      </c>
      <c r="EC11" s="12">
        <v>10645</v>
      </c>
      <c r="ED11" s="12">
        <v>9836</v>
      </c>
      <c r="EE11" s="56" t="s">
        <v>3336</v>
      </c>
      <c r="EF11" s="12">
        <v>134</v>
      </c>
      <c r="EG11" s="12">
        <v>178</v>
      </c>
      <c r="EH11" s="12">
        <v>301</v>
      </c>
      <c r="EI11" s="12">
        <v>669</v>
      </c>
      <c r="EJ11" s="12">
        <v>707</v>
      </c>
      <c r="EK11" s="12">
        <v>635</v>
      </c>
      <c r="EL11" s="56" t="s">
        <v>3336</v>
      </c>
      <c r="EM11" s="12">
        <v>701</v>
      </c>
      <c r="EN11" s="12">
        <v>737</v>
      </c>
      <c r="EO11" s="12">
        <v>645</v>
      </c>
      <c r="EP11" s="12">
        <v>804</v>
      </c>
      <c r="EQ11" s="12">
        <v>758</v>
      </c>
      <c r="ER11" s="12">
        <v>983</v>
      </c>
      <c r="ES11" s="56" t="s">
        <v>3336</v>
      </c>
      <c r="ET11" s="12">
        <v>254</v>
      </c>
      <c r="EU11" s="12">
        <v>395</v>
      </c>
      <c r="EV11" s="12">
        <v>435</v>
      </c>
      <c r="EW11" s="12">
        <v>575</v>
      </c>
      <c r="EX11" s="12">
        <v>471</v>
      </c>
      <c r="EY11" s="12">
        <v>573</v>
      </c>
      <c r="EZ11" s="56" t="s">
        <v>3336</v>
      </c>
      <c r="FA11" s="12">
        <v>267</v>
      </c>
      <c r="FB11" s="12">
        <v>292</v>
      </c>
      <c r="FC11" s="12">
        <v>282</v>
      </c>
      <c r="FD11" s="12">
        <v>185</v>
      </c>
      <c r="FE11" s="12">
        <v>190</v>
      </c>
      <c r="FF11" s="12">
        <v>98</v>
      </c>
      <c r="FG11" s="56" t="s">
        <v>3336</v>
      </c>
      <c r="FH11" s="12">
        <v>3834</v>
      </c>
      <c r="FI11" s="12">
        <v>4032</v>
      </c>
      <c r="FJ11" s="12">
        <v>5117</v>
      </c>
      <c r="FK11" s="12">
        <v>5597</v>
      </c>
      <c r="FL11" s="12">
        <v>5549</v>
      </c>
      <c r="FM11" s="12">
        <v>5567</v>
      </c>
      <c r="FN11" s="56" t="s">
        <v>3336</v>
      </c>
      <c r="FO11" s="12">
        <v>3097</v>
      </c>
      <c r="FP11" s="12">
        <v>3261</v>
      </c>
      <c r="FQ11" s="12">
        <v>3947</v>
      </c>
      <c r="FR11" s="12">
        <v>4414</v>
      </c>
      <c r="FS11" s="12">
        <v>4515</v>
      </c>
      <c r="FT11" s="12">
        <v>4512</v>
      </c>
      <c r="FU11" s="56" t="s">
        <v>3336</v>
      </c>
      <c r="FV11" s="18" t="s">
        <v>1217</v>
      </c>
      <c r="FW11" s="19" t="s">
        <v>1218</v>
      </c>
      <c r="FX11" s="12"/>
      <c r="FY11" s="14">
        <v>1</v>
      </c>
      <c r="FZ11" s="11" t="s">
        <v>1135</v>
      </c>
      <c r="GA11" s="14">
        <v>1</v>
      </c>
      <c r="GB11" s="14">
        <v>1</v>
      </c>
      <c r="GD11" s="14">
        <v>1</v>
      </c>
      <c r="GE11" s="14">
        <v>1</v>
      </c>
      <c r="GF11" s="14">
        <v>1</v>
      </c>
      <c r="GG11" s="11" t="s">
        <v>1219</v>
      </c>
      <c r="GH11" s="11" t="s">
        <v>1220</v>
      </c>
      <c r="GI11" s="12">
        <v>114975</v>
      </c>
      <c r="GJ11" s="12">
        <v>113024</v>
      </c>
      <c r="GK11" s="12">
        <v>117670</v>
      </c>
      <c r="GL11" s="12">
        <v>114608</v>
      </c>
      <c r="GM11" s="12">
        <v>101811</v>
      </c>
      <c r="GN11" s="12">
        <v>93379</v>
      </c>
      <c r="GO11" s="56" t="s">
        <v>3336</v>
      </c>
      <c r="GP11" s="12">
        <v>6143</v>
      </c>
      <c r="GQ11" s="12">
        <v>6255</v>
      </c>
      <c r="GR11" s="12">
        <v>5712</v>
      </c>
      <c r="GS11" s="12">
        <v>6065</v>
      </c>
      <c r="GT11" s="12">
        <v>5941</v>
      </c>
      <c r="GU11" s="12">
        <v>6038</v>
      </c>
      <c r="GV11" s="56" t="s">
        <v>3336</v>
      </c>
      <c r="GW11" s="12">
        <v>165</v>
      </c>
      <c r="GX11" s="12">
        <v>203</v>
      </c>
      <c r="GY11" s="12">
        <v>186</v>
      </c>
      <c r="GZ11" s="12">
        <v>145</v>
      </c>
      <c r="HA11" s="12">
        <v>156</v>
      </c>
      <c r="HB11" s="12">
        <v>151</v>
      </c>
      <c r="HC11" s="56" t="s">
        <v>3336</v>
      </c>
      <c r="HD11" s="12" t="s">
        <v>1183</v>
      </c>
      <c r="HE11" s="12" t="s">
        <v>1183</v>
      </c>
      <c r="HF11" s="12" t="s">
        <v>1183</v>
      </c>
      <c r="HG11" s="12" t="s">
        <v>1183</v>
      </c>
      <c r="HH11" s="12" t="s">
        <v>1183</v>
      </c>
      <c r="HI11" s="12" t="s">
        <v>1183</v>
      </c>
      <c r="HJ11" s="56" t="s">
        <v>3336</v>
      </c>
      <c r="HK11" s="12" t="s">
        <v>1183</v>
      </c>
      <c r="HL11" s="12" t="s">
        <v>1183</v>
      </c>
      <c r="HM11" s="12" t="s">
        <v>1183</v>
      </c>
      <c r="HN11" s="12" t="s">
        <v>1183</v>
      </c>
      <c r="HO11" s="12" t="s">
        <v>1183</v>
      </c>
      <c r="HP11" s="12" t="s">
        <v>1183</v>
      </c>
      <c r="HQ11" s="56" t="s">
        <v>3336</v>
      </c>
      <c r="HR11" s="12" t="s">
        <v>1183</v>
      </c>
      <c r="HS11" s="12" t="s">
        <v>1183</v>
      </c>
      <c r="HT11" s="12" t="s">
        <v>1183</v>
      </c>
      <c r="HU11" s="12" t="s">
        <v>1183</v>
      </c>
      <c r="HV11" s="12" t="s">
        <v>1183</v>
      </c>
      <c r="HW11" s="12" t="s">
        <v>1183</v>
      </c>
      <c r="HX11" s="56" t="s">
        <v>3336</v>
      </c>
      <c r="HY11" s="12">
        <v>4321</v>
      </c>
      <c r="HZ11" s="12">
        <v>4667</v>
      </c>
      <c r="IA11" s="12">
        <v>4524</v>
      </c>
      <c r="IB11" s="12">
        <v>4423</v>
      </c>
      <c r="IC11" s="12">
        <v>4330</v>
      </c>
      <c r="ID11" s="12">
        <v>4684</v>
      </c>
      <c r="IE11" s="56" t="s">
        <v>3336</v>
      </c>
      <c r="IF11" s="12" t="s">
        <v>1183</v>
      </c>
      <c r="IG11" s="12" t="s">
        <v>1183</v>
      </c>
      <c r="IH11" s="12" t="s">
        <v>1183</v>
      </c>
      <c r="II11" s="12" t="s">
        <v>1183</v>
      </c>
      <c r="IJ11" s="12" t="s">
        <v>1183</v>
      </c>
      <c r="IK11" s="12" t="s">
        <v>1183</v>
      </c>
      <c r="IL11" s="56" t="s">
        <v>3336</v>
      </c>
      <c r="IM11" s="31">
        <v>915</v>
      </c>
      <c r="IN11" s="31">
        <v>960</v>
      </c>
      <c r="IO11" s="31">
        <v>954</v>
      </c>
      <c r="IP11" s="31">
        <v>936</v>
      </c>
      <c r="IQ11" s="31">
        <v>933</v>
      </c>
      <c r="IR11" s="31">
        <v>1062</v>
      </c>
      <c r="IS11" s="56" t="s">
        <v>3336</v>
      </c>
      <c r="IT11" s="12">
        <v>405</v>
      </c>
      <c r="IU11" s="12">
        <v>404</v>
      </c>
      <c r="IV11" s="12">
        <v>366</v>
      </c>
      <c r="IW11" s="12">
        <v>390</v>
      </c>
      <c r="IX11" s="12">
        <v>387</v>
      </c>
      <c r="IY11" s="12">
        <v>463</v>
      </c>
      <c r="IZ11" s="56" t="s">
        <v>3336</v>
      </c>
      <c r="JA11" s="12">
        <v>494</v>
      </c>
      <c r="JB11" s="12">
        <v>549</v>
      </c>
      <c r="JC11" s="12">
        <v>579</v>
      </c>
      <c r="JD11" s="12">
        <v>524</v>
      </c>
      <c r="JE11" s="12">
        <v>535</v>
      </c>
      <c r="JF11" s="12">
        <v>574</v>
      </c>
      <c r="JG11" s="56" t="s">
        <v>3336</v>
      </c>
      <c r="JH11" s="12">
        <v>2154</v>
      </c>
      <c r="JI11" s="12">
        <v>1895</v>
      </c>
      <c r="JJ11" s="12">
        <v>1986</v>
      </c>
      <c r="JK11" s="12">
        <v>1692</v>
      </c>
      <c r="JL11" s="12">
        <v>1491</v>
      </c>
      <c r="JM11" s="12">
        <v>1479</v>
      </c>
      <c r="JN11" s="56" t="s">
        <v>3336</v>
      </c>
      <c r="JO11" s="12" t="s">
        <v>1183</v>
      </c>
      <c r="JP11" s="12" t="s">
        <v>1183</v>
      </c>
      <c r="JQ11" s="12" t="s">
        <v>1183</v>
      </c>
      <c r="JR11" s="12" t="s">
        <v>1183</v>
      </c>
      <c r="JS11" s="12" t="s">
        <v>1183</v>
      </c>
      <c r="JT11" s="12" t="s">
        <v>1183</v>
      </c>
      <c r="JU11" s="56" t="s">
        <v>3336</v>
      </c>
      <c r="JV11" s="12">
        <v>29738</v>
      </c>
      <c r="JW11" s="12">
        <v>30213</v>
      </c>
      <c r="JX11" s="12">
        <v>30839</v>
      </c>
      <c r="JY11" s="12">
        <v>29059</v>
      </c>
      <c r="JZ11" s="12">
        <v>22145</v>
      </c>
      <c r="KA11" s="12">
        <v>21344</v>
      </c>
      <c r="KB11" s="56" t="s">
        <v>3336</v>
      </c>
      <c r="KC11" s="12" t="s">
        <v>1183</v>
      </c>
      <c r="KD11" s="12" t="s">
        <v>1183</v>
      </c>
      <c r="KE11" s="12" t="s">
        <v>1183</v>
      </c>
      <c r="KF11" s="12" t="s">
        <v>1183</v>
      </c>
      <c r="KG11" s="12" t="s">
        <v>1183</v>
      </c>
      <c r="KH11" s="12" t="s">
        <v>1183</v>
      </c>
      <c r="KI11" s="56" t="s">
        <v>3336</v>
      </c>
      <c r="KJ11" s="12">
        <v>1752</v>
      </c>
      <c r="KK11" s="12">
        <v>1610</v>
      </c>
      <c r="KL11" s="12">
        <v>1586</v>
      </c>
      <c r="KM11" s="12">
        <v>1429</v>
      </c>
      <c r="KN11" s="12">
        <v>1176</v>
      </c>
      <c r="KO11" s="12">
        <v>1420</v>
      </c>
      <c r="KP11" s="56" t="s">
        <v>3336</v>
      </c>
      <c r="KQ11" s="12">
        <v>10061</v>
      </c>
      <c r="KR11" s="12">
        <v>9616</v>
      </c>
      <c r="KS11" s="12">
        <v>10197</v>
      </c>
      <c r="KT11" s="12">
        <v>9045</v>
      </c>
      <c r="KU11" s="12">
        <v>6195</v>
      </c>
      <c r="KV11" s="12">
        <v>5652</v>
      </c>
      <c r="KW11" s="56" t="s">
        <v>3336</v>
      </c>
      <c r="KX11" s="12">
        <v>1738</v>
      </c>
      <c r="KY11" s="12">
        <v>1787</v>
      </c>
      <c r="KZ11" s="12">
        <v>1863</v>
      </c>
      <c r="LA11" s="12">
        <v>1831</v>
      </c>
      <c r="LB11" s="12">
        <v>1447</v>
      </c>
      <c r="LC11" s="12">
        <v>1572</v>
      </c>
      <c r="LD11" s="56" t="s">
        <v>3336</v>
      </c>
      <c r="LE11" s="12">
        <v>4709</v>
      </c>
      <c r="LF11" s="12">
        <v>4924</v>
      </c>
      <c r="LG11" s="12">
        <v>5461</v>
      </c>
      <c r="LH11" s="12">
        <v>5264</v>
      </c>
      <c r="LI11" s="12">
        <v>4799</v>
      </c>
      <c r="LJ11" s="12">
        <v>5236</v>
      </c>
      <c r="LK11" s="56" t="s">
        <v>3336</v>
      </c>
      <c r="LL11" s="12">
        <v>48</v>
      </c>
      <c r="LM11" s="12">
        <v>42</v>
      </c>
      <c r="LN11" s="12">
        <v>57</v>
      </c>
      <c r="LO11" s="12">
        <v>86</v>
      </c>
      <c r="LP11" s="12">
        <v>127</v>
      </c>
      <c r="LQ11" s="12">
        <v>195</v>
      </c>
      <c r="LR11" s="56" t="s">
        <v>3336</v>
      </c>
      <c r="LS11" s="12">
        <v>437</v>
      </c>
      <c r="LT11" s="12">
        <v>431</v>
      </c>
      <c r="LU11" s="12">
        <v>306</v>
      </c>
      <c r="LV11" s="12">
        <v>430</v>
      </c>
      <c r="LW11" s="12">
        <v>545</v>
      </c>
      <c r="LX11" s="12">
        <v>846</v>
      </c>
      <c r="LY11" s="56" t="s">
        <v>3336</v>
      </c>
      <c r="LZ11" s="12">
        <v>101</v>
      </c>
      <c r="MA11" s="12">
        <v>128</v>
      </c>
      <c r="MB11" s="12">
        <v>176</v>
      </c>
      <c r="MC11" s="12">
        <v>208</v>
      </c>
      <c r="MD11" s="12">
        <v>231</v>
      </c>
      <c r="ME11" s="12">
        <v>218</v>
      </c>
      <c r="MF11" s="56" t="s">
        <v>3336</v>
      </c>
      <c r="MG11" s="12">
        <v>195</v>
      </c>
      <c r="MH11" s="12">
        <v>208</v>
      </c>
      <c r="MI11" s="12">
        <v>159</v>
      </c>
      <c r="MJ11" s="12">
        <v>126</v>
      </c>
      <c r="MK11" s="12">
        <v>172</v>
      </c>
      <c r="ML11" s="12">
        <v>99</v>
      </c>
      <c r="MM11" s="56" t="s">
        <v>3336</v>
      </c>
      <c r="MN11" s="12">
        <v>2782</v>
      </c>
      <c r="MO11" s="12">
        <v>2827</v>
      </c>
      <c r="MP11" s="12">
        <v>3568</v>
      </c>
      <c r="MQ11" s="12">
        <v>3989</v>
      </c>
      <c r="MR11" s="12">
        <v>3816</v>
      </c>
      <c r="MS11" s="12">
        <v>4247</v>
      </c>
      <c r="MT11" s="56" t="s">
        <v>3336</v>
      </c>
      <c r="MU11" s="12">
        <v>2223</v>
      </c>
      <c r="MV11" s="12">
        <v>2277</v>
      </c>
      <c r="MW11" s="12">
        <v>2694</v>
      </c>
      <c r="MX11" s="12">
        <v>3130</v>
      </c>
      <c r="MY11" s="12">
        <v>3026</v>
      </c>
      <c r="MZ11" s="12">
        <v>3289</v>
      </c>
      <c r="NA11" s="56" t="s">
        <v>3336</v>
      </c>
      <c r="NB11" s="18" t="s">
        <v>1217</v>
      </c>
      <c r="NC11" s="18"/>
      <c r="NE11" s="12">
        <v>101811</v>
      </c>
      <c r="NF11" s="12">
        <v>15925</v>
      </c>
      <c r="NG11" s="12">
        <v>3412</v>
      </c>
      <c r="NH11" s="12">
        <v>7260</v>
      </c>
      <c r="NI11" s="12">
        <v>4532</v>
      </c>
      <c r="NJ11" s="56" t="s">
        <v>3336</v>
      </c>
      <c r="NK11" s="1">
        <v>5941</v>
      </c>
      <c r="NL11" s="12">
        <v>1153</v>
      </c>
      <c r="NM11" s="12">
        <v>23</v>
      </c>
      <c r="NN11" s="12">
        <v>419</v>
      </c>
      <c r="NO11" s="12">
        <v>263</v>
      </c>
      <c r="NP11" s="56" t="s">
        <v>3336</v>
      </c>
      <c r="NQ11" s="12">
        <v>156</v>
      </c>
      <c r="NR11" s="12">
        <v>6</v>
      </c>
      <c r="NS11" s="12">
        <v>5</v>
      </c>
      <c r="NT11" s="12">
        <v>16</v>
      </c>
      <c r="NU11" s="12">
        <v>7</v>
      </c>
      <c r="NV11" s="56" t="s">
        <v>3336</v>
      </c>
      <c r="NW11" s="12" t="s">
        <v>1183</v>
      </c>
      <c r="NX11" s="12" t="s">
        <v>1183</v>
      </c>
      <c r="NY11" s="12" t="s">
        <v>1183</v>
      </c>
      <c r="NZ11" s="12" t="s">
        <v>1183</v>
      </c>
      <c r="OA11" s="11" t="s">
        <v>1183</v>
      </c>
      <c r="OB11" s="56" t="s">
        <v>3336</v>
      </c>
      <c r="OC11" s="12">
        <v>4330</v>
      </c>
      <c r="OD11" s="12">
        <v>336</v>
      </c>
      <c r="OE11" s="12">
        <v>283</v>
      </c>
      <c r="OF11" s="12">
        <v>342</v>
      </c>
      <c r="OG11" s="12">
        <v>228</v>
      </c>
      <c r="OH11" s="56" t="s">
        <v>3336</v>
      </c>
      <c r="OI11" s="12" t="s">
        <v>1183</v>
      </c>
      <c r="OJ11" s="12" t="s">
        <v>1183</v>
      </c>
      <c r="OK11" s="12" t="s">
        <v>1183</v>
      </c>
      <c r="OL11" s="12" t="s">
        <v>1183</v>
      </c>
      <c r="OM11" s="12" t="s">
        <v>1183</v>
      </c>
      <c r="ON11" s="56" t="s">
        <v>3336</v>
      </c>
      <c r="OO11" s="317">
        <f>933+11</f>
        <v>944</v>
      </c>
      <c r="OP11" s="317">
        <f>60+1</f>
        <v>61</v>
      </c>
      <c r="OQ11" s="317">
        <f>244+2</f>
        <v>246</v>
      </c>
      <c r="OR11" s="317">
        <f>87+0</f>
        <v>87</v>
      </c>
      <c r="OS11" s="12">
        <v>59</v>
      </c>
      <c r="OT11" s="56" t="s">
        <v>3336</v>
      </c>
      <c r="OU11" s="12">
        <v>387</v>
      </c>
      <c r="OV11" s="12">
        <v>2</v>
      </c>
      <c r="OW11" s="12">
        <v>43</v>
      </c>
      <c r="OX11" s="12">
        <v>63</v>
      </c>
      <c r="OY11" s="12">
        <v>39</v>
      </c>
      <c r="OZ11" s="56" t="s">
        <v>3336</v>
      </c>
      <c r="PA11" s="12">
        <v>535</v>
      </c>
      <c r="PB11" s="12">
        <v>57</v>
      </c>
      <c r="PC11" s="12">
        <v>199</v>
      </c>
      <c r="PD11" s="12">
        <v>24</v>
      </c>
      <c r="PE11" s="12">
        <v>20</v>
      </c>
      <c r="PF11" s="56" t="s">
        <v>3336</v>
      </c>
      <c r="PG11" s="12">
        <v>1491</v>
      </c>
      <c r="PH11" s="12">
        <v>122</v>
      </c>
      <c r="PI11" s="12">
        <v>242</v>
      </c>
      <c r="PJ11" s="12">
        <v>140</v>
      </c>
      <c r="PK11" s="12">
        <v>102</v>
      </c>
      <c r="PL11" s="56" t="s">
        <v>3336</v>
      </c>
      <c r="PM11" s="12">
        <v>22145</v>
      </c>
      <c r="PN11" s="12">
        <v>3226</v>
      </c>
      <c r="PO11" s="12">
        <v>1200</v>
      </c>
      <c r="PP11" s="12">
        <v>1304</v>
      </c>
      <c r="PQ11" s="12">
        <v>1059</v>
      </c>
      <c r="PR11" s="56" t="s">
        <v>3336</v>
      </c>
      <c r="PS11" s="12" t="s">
        <v>1183</v>
      </c>
      <c r="PT11" s="12" t="s">
        <v>1183</v>
      </c>
      <c r="PU11" s="12" t="s">
        <v>1183</v>
      </c>
      <c r="PV11" s="12" t="s">
        <v>1183</v>
      </c>
      <c r="PW11" s="12" t="s">
        <v>1183</v>
      </c>
      <c r="PX11" s="56" t="s">
        <v>3336</v>
      </c>
      <c r="PY11" s="12">
        <v>1176</v>
      </c>
      <c r="PZ11" s="12">
        <v>81</v>
      </c>
      <c r="QA11" s="12">
        <v>110</v>
      </c>
      <c r="QB11" s="12">
        <v>80</v>
      </c>
      <c r="QC11" s="12">
        <v>59</v>
      </c>
      <c r="QD11" s="56" t="s">
        <v>3336</v>
      </c>
      <c r="QE11" s="12">
        <v>6195</v>
      </c>
      <c r="QF11" s="12">
        <v>457</v>
      </c>
      <c r="QG11" s="12">
        <v>530</v>
      </c>
      <c r="QH11" s="12">
        <v>492</v>
      </c>
      <c r="QI11" s="12">
        <v>252</v>
      </c>
      <c r="QJ11" s="56" t="s">
        <v>3336</v>
      </c>
      <c r="QK11" s="12">
        <v>1447</v>
      </c>
      <c r="QL11" s="12">
        <v>174</v>
      </c>
      <c r="QM11" s="12">
        <v>118</v>
      </c>
      <c r="QN11" s="12">
        <v>58</v>
      </c>
      <c r="QO11" s="12">
        <v>45</v>
      </c>
      <c r="QP11" s="56" t="s">
        <v>3336</v>
      </c>
      <c r="QQ11" s="12">
        <v>4799</v>
      </c>
      <c r="QR11" s="12">
        <v>1353</v>
      </c>
      <c r="QS11" s="12">
        <v>30</v>
      </c>
      <c r="QT11" s="12">
        <v>255</v>
      </c>
      <c r="QU11" s="12">
        <v>209</v>
      </c>
      <c r="QV11" s="56" t="s">
        <v>3336</v>
      </c>
      <c r="QW11" s="12">
        <v>127</v>
      </c>
      <c r="QX11" s="12">
        <v>36</v>
      </c>
      <c r="QY11" s="12">
        <v>28</v>
      </c>
      <c r="QZ11" s="12">
        <v>2</v>
      </c>
      <c r="RA11" s="12">
        <v>0</v>
      </c>
      <c r="RB11" s="56" t="s">
        <v>3336</v>
      </c>
      <c r="RC11" s="12">
        <v>545</v>
      </c>
      <c r="RD11" s="12">
        <v>112</v>
      </c>
      <c r="RE11" s="12">
        <v>5</v>
      </c>
      <c r="RF11" s="12">
        <v>282</v>
      </c>
      <c r="RG11" s="12">
        <v>26</v>
      </c>
      <c r="RH11" s="56" t="s">
        <v>3336</v>
      </c>
      <c r="RI11" s="12">
        <v>231</v>
      </c>
      <c r="RJ11" s="12">
        <v>64</v>
      </c>
      <c r="RK11" s="12">
        <v>1</v>
      </c>
      <c r="RL11" s="12">
        <v>36</v>
      </c>
      <c r="RM11" s="12">
        <v>25</v>
      </c>
      <c r="RN11" s="56" t="s">
        <v>3336</v>
      </c>
      <c r="RO11" s="12">
        <v>172</v>
      </c>
      <c r="RP11" s="12">
        <v>29</v>
      </c>
      <c r="RQ11" s="12">
        <v>0</v>
      </c>
      <c r="RR11" s="12">
        <v>23</v>
      </c>
      <c r="RS11" s="12">
        <v>7</v>
      </c>
      <c r="RT11" s="56" t="s">
        <v>3336</v>
      </c>
      <c r="RU11" s="12">
        <v>3816</v>
      </c>
      <c r="RV11" s="12">
        <v>605</v>
      </c>
      <c r="RW11" s="12">
        <v>167</v>
      </c>
      <c r="RX11" s="12">
        <v>360</v>
      </c>
      <c r="RY11" s="12">
        <v>125</v>
      </c>
      <c r="RZ11" s="56" t="s">
        <v>3336</v>
      </c>
      <c r="SA11" s="12">
        <v>3026</v>
      </c>
      <c r="SB11" s="12">
        <v>512</v>
      </c>
      <c r="SC11" s="12">
        <v>155</v>
      </c>
      <c r="SD11" s="12">
        <v>302</v>
      </c>
      <c r="SE11" s="12">
        <v>93</v>
      </c>
      <c r="SF11" s="56" t="s">
        <v>3336</v>
      </c>
      <c r="SG11" s="18" t="s">
        <v>1217</v>
      </c>
      <c r="SH11" s="19"/>
      <c r="SI11" s="12">
        <v>1</v>
      </c>
      <c r="SJ11" s="12"/>
      <c r="SK11" s="12" t="s">
        <v>1221</v>
      </c>
      <c r="SL11" s="12">
        <v>18</v>
      </c>
      <c r="SM11" s="11" t="s">
        <v>1222</v>
      </c>
      <c r="SN11" s="12">
        <v>1</v>
      </c>
      <c r="SO11" s="12"/>
      <c r="SP11" s="12">
        <v>1</v>
      </c>
      <c r="SQ11" s="12">
        <v>1</v>
      </c>
      <c r="SR11" s="12"/>
      <c r="SS11" s="12">
        <v>1</v>
      </c>
      <c r="ST11" s="12"/>
      <c r="SU11" s="12"/>
      <c r="SV11" s="11" t="s">
        <v>1223</v>
      </c>
      <c r="SW11" s="12">
        <v>1</v>
      </c>
      <c r="SX11" s="11" t="s">
        <v>1224</v>
      </c>
      <c r="SY11" s="12" t="s">
        <v>1225</v>
      </c>
      <c r="SZ11" s="12">
        <v>2</v>
      </c>
      <c r="TA11" s="11" t="s">
        <v>1226</v>
      </c>
      <c r="TB11" s="12">
        <v>1</v>
      </c>
      <c r="TC11" s="12">
        <v>1</v>
      </c>
      <c r="TD11" s="12">
        <v>1</v>
      </c>
      <c r="TE11" s="12" t="s">
        <v>1183</v>
      </c>
      <c r="TF11" s="12">
        <v>1</v>
      </c>
      <c r="TG11" s="12">
        <v>2</v>
      </c>
      <c r="TH11" s="12">
        <v>1</v>
      </c>
      <c r="TI11" s="12">
        <v>2</v>
      </c>
      <c r="TJ11" s="12">
        <v>2</v>
      </c>
      <c r="TK11" s="12">
        <v>2</v>
      </c>
      <c r="TL11" s="12">
        <v>2</v>
      </c>
      <c r="TM11" s="12">
        <v>2</v>
      </c>
      <c r="TN11" s="12">
        <v>2</v>
      </c>
      <c r="TO11" s="12">
        <v>2</v>
      </c>
      <c r="TP11" s="12">
        <v>2</v>
      </c>
      <c r="TQ11" s="12">
        <v>2</v>
      </c>
      <c r="TR11" s="12">
        <v>1</v>
      </c>
      <c r="TS11" s="12">
        <v>1</v>
      </c>
      <c r="TT11" s="12">
        <v>1</v>
      </c>
      <c r="TU11" s="12">
        <v>2</v>
      </c>
      <c r="TV11" s="12">
        <v>1</v>
      </c>
      <c r="TW11" s="12">
        <v>2</v>
      </c>
      <c r="TX11" s="57" t="s">
        <v>3336</v>
      </c>
      <c r="TY11" s="12">
        <v>41224</v>
      </c>
      <c r="TZ11" s="12">
        <v>39037</v>
      </c>
      <c r="UA11" s="12">
        <v>38363</v>
      </c>
      <c r="UB11" s="12">
        <v>38754</v>
      </c>
      <c r="UC11" s="12">
        <v>39497</v>
      </c>
      <c r="UD11" s="12">
        <v>40055</v>
      </c>
      <c r="UE11" s="57" t="s">
        <v>3336</v>
      </c>
      <c r="UF11" s="11">
        <v>5947</v>
      </c>
      <c r="UG11" s="11">
        <v>8962</v>
      </c>
      <c r="UH11" s="57" t="s">
        <v>3336</v>
      </c>
      <c r="UI11" s="5">
        <v>9566</v>
      </c>
      <c r="UJ11" s="5">
        <v>9189</v>
      </c>
      <c r="UK11" s="5">
        <v>9243</v>
      </c>
      <c r="UL11" s="5">
        <v>9306</v>
      </c>
      <c r="UM11" s="5">
        <v>9353</v>
      </c>
      <c r="UN11" s="5">
        <v>9629</v>
      </c>
      <c r="UO11" s="57" t="s">
        <v>3336</v>
      </c>
      <c r="UP11" s="11" t="s">
        <v>1183</v>
      </c>
      <c r="UQ11" s="57" t="s">
        <v>3336</v>
      </c>
      <c r="UR11" s="18" t="s">
        <v>1227</v>
      </c>
      <c r="US11" s="18" t="s">
        <v>3331</v>
      </c>
      <c r="UU11" s="14">
        <v>2</v>
      </c>
      <c r="UV11" s="11" t="s">
        <v>1050</v>
      </c>
      <c r="UX11" s="11">
        <v>40466</v>
      </c>
      <c r="UY11" s="11" t="s">
        <v>1183</v>
      </c>
      <c r="UZ11" s="11" t="s">
        <v>1183</v>
      </c>
      <c r="VA11" s="57" t="s">
        <v>3336</v>
      </c>
      <c r="VB11" s="59" t="s">
        <v>1228</v>
      </c>
      <c r="VC11" s="70"/>
      <c r="VE11" s="11">
        <v>2</v>
      </c>
      <c r="VF11" s="11">
        <v>1</v>
      </c>
      <c r="VG11" s="11">
        <v>2</v>
      </c>
      <c r="VH11" s="11">
        <v>2</v>
      </c>
      <c r="VI11" s="11">
        <v>1</v>
      </c>
      <c r="VJ11" s="11">
        <v>1</v>
      </c>
      <c r="VK11" s="11">
        <v>2</v>
      </c>
      <c r="VL11" s="11">
        <v>2</v>
      </c>
      <c r="VM11" s="11">
        <v>1</v>
      </c>
    </row>
    <row r="12" spans="1:726" ht="15" customHeight="1">
      <c r="A12" s="11">
        <v>11</v>
      </c>
      <c r="B12" s="87" t="s">
        <v>35</v>
      </c>
      <c r="C12" s="11">
        <v>466768</v>
      </c>
      <c r="D12" s="11">
        <v>440777</v>
      </c>
      <c r="E12" s="11">
        <v>429296</v>
      </c>
      <c r="F12" s="11">
        <v>406165</v>
      </c>
      <c r="G12" s="11">
        <v>388545</v>
      </c>
      <c r="H12" s="11">
        <v>401407</v>
      </c>
      <c r="I12" s="56" t="s">
        <v>3336</v>
      </c>
      <c r="J12" s="11">
        <v>223</v>
      </c>
      <c r="K12" s="11">
        <v>211</v>
      </c>
      <c r="L12" s="11">
        <v>214</v>
      </c>
      <c r="M12" s="11">
        <v>191</v>
      </c>
      <c r="N12" s="3">
        <v>167</v>
      </c>
      <c r="O12" s="11">
        <v>205</v>
      </c>
      <c r="P12" s="56" t="s">
        <v>3336</v>
      </c>
      <c r="Q12" s="11">
        <v>203</v>
      </c>
      <c r="R12" s="11">
        <v>192</v>
      </c>
      <c r="S12" s="11">
        <v>209</v>
      </c>
      <c r="T12" s="11">
        <v>210</v>
      </c>
      <c r="U12" s="11">
        <v>195</v>
      </c>
      <c r="V12" s="11">
        <v>250</v>
      </c>
      <c r="W12" s="56" t="s">
        <v>3336</v>
      </c>
      <c r="X12" s="11" t="s">
        <v>1183</v>
      </c>
      <c r="Y12" s="11" t="s">
        <v>1183</v>
      </c>
      <c r="Z12" s="11" t="s">
        <v>1183</v>
      </c>
      <c r="AA12" s="11" t="s">
        <v>1183</v>
      </c>
      <c r="AB12" s="11" t="s">
        <v>1183</v>
      </c>
      <c r="AC12" s="11" t="s">
        <v>1183</v>
      </c>
      <c r="AD12" s="56" t="s">
        <v>3336</v>
      </c>
      <c r="AE12" s="11">
        <v>55</v>
      </c>
      <c r="AF12" s="11">
        <v>50</v>
      </c>
      <c r="AG12" s="11">
        <v>44</v>
      </c>
      <c r="AH12" s="11">
        <v>62</v>
      </c>
      <c r="AI12" s="11">
        <v>54</v>
      </c>
      <c r="AJ12" s="11">
        <v>56</v>
      </c>
      <c r="AK12" s="56" t="s">
        <v>3336</v>
      </c>
      <c r="AL12" s="11" t="s">
        <v>1183</v>
      </c>
      <c r="AM12" s="11" t="s">
        <v>1183</v>
      </c>
      <c r="AN12" s="11" t="s">
        <v>1183</v>
      </c>
      <c r="AO12" s="11" t="s">
        <v>1183</v>
      </c>
      <c r="AP12" s="11" t="s">
        <v>1183</v>
      </c>
      <c r="AQ12" s="11" t="s">
        <v>1183</v>
      </c>
      <c r="AR12" s="56" t="s">
        <v>3336</v>
      </c>
      <c r="AS12" s="11">
        <v>12443</v>
      </c>
      <c r="AT12" s="11">
        <v>11752</v>
      </c>
      <c r="AU12" s="11">
        <v>11684</v>
      </c>
      <c r="AV12" s="11">
        <v>11846</v>
      </c>
      <c r="AW12" s="11">
        <v>12210</v>
      </c>
      <c r="AX12" s="11">
        <v>15459</v>
      </c>
      <c r="AY12" s="56" t="s">
        <v>3336</v>
      </c>
      <c r="AZ12" s="11">
        <v>1696</v>
      </c>
      <c r="BA12" s="11">
        <v>1657</v>
      </c>
      <c r="BB12" s="11">
        <v>1503</v>
      </c>
      <c r="BC12" s="11">
        <v>1533</v>
      </c>
      <c r="BD12" s="11">
        <v>1460</v>
      </c>
      <c r="BE12" s="11">
        <v>1733</v>
      </c>
      <c r="BF12" s="56" t="s">
        <v>3336</v>
      </c>
      <c r="BG12" s="11">
        <v>1408</v>
      </c>
      <c r="BH12" s="11">
        <v>1416</v>
      </c>
      <c r="BI12" s="11">
        <v>1324</v>
      </c>
      <c r="BJ12" s="11">
        <v>1385</v>
      </c>
      <c r="BK12" s="11">
        <v>1614</v>
      </c>
      <c r="BL12" s="11">
        <v>2492</v>
      </c>
      <c r="BM12" s="56" t="s">
        <v>3336</v>
      </c>
      <c r="BN12" s="11">
        <v>615</v>
      </c>
      <c r="BO12" s="11">
        <v>592</v>
      </c>
      <c r="BP12" s="11">
        <v>598</v>
      </c>
      <c r="BQ12" s="11">
        <v>601</v>
      </c>
      <c r="BR12" s="11">
        <v>795</v>
      </c>
      <c r="BS12" s="11">
        <v>1311</v>
      </c>
      <c r="BT12" s="56" t="s">
        <v>3336</v>
      </c>
      <c r="BU12" s="11">
        <v>140</v>
      </c>
      <c r="BV12" s="11">
        <v>197</v>
      </c>
      <c r="BW12" s="24">
        <v>138</v>
      </c>
      <c r="BX12" s="24">
        <v>139</v>
      </c>
      <c r="BY12" s="24">
        <v>185</v>
      </c>
      <c r="BZ12" s="24">
        <v>204</v>
      </c>
      <c r="CA12" s="56" t="s">
        <v>3336</v>
      </c>
      <c r="CB12" s="11">
        <v>2245</v>
      </c>
      <c r="CC12" s="11">
        <v>2141</v>
      </c>
      <c r="CD12" s="11">
        <v>2265</v>
      </c>
      <c r="CE12" s="11">
        <v>1566</v>
      </c>
      <c r="CF12" s="11">
        <v>1448</v>
      </c>
      <c r="CG12" s="11">
        <v>1640</v>
      </c>
      <c r="CH12" s="56" t="s">
        <v>3336</v>
      </c>
      <c r="CI12" s="11" t="s">
        <v>1183</v>
      </c>
      <c r="CJ12" s="11" t="s">
        <v>1183</v>
      </c>
      <c r="CK12" s="11" t="s">
        <v>1183</v>
      </c>
      <c r="CL12" s="11" t="s">
        <v>1183</v>
      </c>
      <c r="CM12" s="11" t="s">
        <v>1183</v>
      </c>
      <c r="CN12" s="11" t="s">
        <v>1183</v>
      </c>
      <c r="CO12" s="56" t="s">
        <v>3336</v>
      </c>
      <c r="CP12" s="11">
        <v>300041</v>
      </c>
      <c r="CQ12" s="11">
        <v>283905</v>
      </c>
      <c r="CR12" s="11">
        <v>276725</v>
      </c>
      <c r="CS12" s="11">
        <v>247424</v>
      </c>
      <c r="CT12" s="11">
        <v>220495</v>
      </c>
      <c r="CU12" s="11">
        <v>217744</v>
      </c>
      <c r="CV12" s="56" t="s">
        <v>3336</v>
      </c>
      <c r="CW12" s="11">
        <v>106816</v>
      </c>
      <c r="CX12" s="11">
        <v>92414</v>
      </c>
      <c r="CY12" s="11">
        <v>89559</v>
      </c>
      <c r="CZ12" s="11">
        <v>79102</v>
      </c>
      <c r="DA12" s="11">
        <v>72281</v>
      </c>
      <c r="DB12" s="11">
        <v>69393</v>
      </c>
      <c r="DC12" s="56" t="s">
        <v>3336</v>
      </c>
      <c r="DD12" s="11">
        <v>15067</v>
      </c>
      <c r="DE12" s="11">
        <v>11468</v>
      </c>
      <c r="DF12" s="11">
        <v>10594</v>
      </c>
      <c r="DG12" s="11">
        <v>9455</v>
      </c>
      <c r="DH12" s="11">
        <v>8923</v>
      </c>
      <c r="DI12" s="11">
        <v>9246</v>
      </c>
      <c r="DJ12" s="56" t="s">
        <v>3336</v>
      </c>
      <c r="DK12" s="11">
        <v>91732</v>
      </c>
      <c r="DL12" s="11">
        <v>80930</v>
      </c>
      <c r="DM12" s="11">
        <v>78955</v>
      </c>
      <c r="DN12" s="11">
        <v>69637</v>
      </c>
      <c r="DO12" s="11">
        <v>63343</v>
      </c>
      <c r="DP12" s="11">
        <v>60136</v>
      </c>
      <c r="DQ12" s="56" t="s">
        <v>3336</v>
      </c>
      <c r="DR12" s="11">
        <v>58271</v>
      </c>
      <c r="DS12" s="11">
        <v>53225</v>
      </c>
      <c r="DT12" s="11">
        <v>51782</v>
      </c>
      <c r="DU12" s="11">
        <v>46087</v>
      </c>
      <c r="DV12" s="11">
        <v>41421</v>
      </c>
      <c r="DW12" s="11">
        <v>39881</v>
      </c>
      <c r="DX12" s="56" t="s">
        <v>3336</v>
      </c>
      <c r="DY12" s="11">
        <v>9991</v>
      </c>
      <c r="DZ12" s="11">
        <v>9386</v>
      </c>
      <c r="EA12" s="11">
        <v>12006</v>
      </c>
      <c r="EB12" s="11">
        <v>15883</v>
      </c>
      <c r="EC12" s="11">
        <v>30254</v>
      </c>
      <c r="ED12" s="11">
        <v>37999</v>
      </c>
      <c r="EE12" s="56" t="s">
        <v>3336</v>
      </c>
      <c r="EF12" s="11">
        <v>647</v>
      </c>
      <c r="EG12" s="11">
        <v>1426</v>
      </c>
      <c r="EH12" s="11">
        <v>2510</v>
      </c>
      <c r="EI12" s="11">
        <v>6230</v>
      </c>
      <c r="EJ12" s="11">
        <v>16288</v>
      </c>
      <c r="EK12" s="11">
        <v>22339</v>
      </c>
      <c r="EL12" s="56" t="s">
        <v>3336</v>
      </c>
      <c r="EM12" s="11">
        <v>3206</v>
      </c>
      <c r="EN12" s="11">
        <v>2386</v>
      </c>
      <c r="EO12" s="11">
        <v>2334</v>
      </c>
      <c r="EP12" s="11">
        <v>2259</v>
      </c>
      <c r="EQ12" s="11">
        <v>2396</v>
      </c>
      <c r="ER12" s="11">
        <v>2908</v>
      </c>
      <c r="ES12" s="56" t="s">
        <v>3336</v>
      </c>
      <c r="ET12" s="11">
        <v>2</v>
      </c>
      <c r="EU12" s="11">
        <v>2</v>
      </c>
      <c r="EV12" s="11">
        <v>6</v>
      </c>
      <c r="EW12" s="11">
        <v>1</v>
      </c>
      <c r="EX12" s="11">
        <v>17</v>
      </c>
      <c r="EY12" s="11">
        <v>4</v>
      </c>
      <c r="EZ12" s="56" t="s">
        <v>3336</v>
      </c>
      <c r="FA12" s="11">
        <v>7</v>
      </c>
      <c r="FB12" s="11">
        <v>7</v>
      </c>
      <c r="FC12" s="11">
        <v>8</v>
      </c>
      <c r="FD12" s="11">
        <v>9</v>
      </c>
      <c r="FE12" s="11">
        <v>21</v>
      </c>
      <c r="FF12" s="11">
        <v>53</v>
      </c>
      <c r="FG12" s="56" t="s">
        <v>3336</v>
      </c>
      <c r="FH12" s="11">
        <v>21422</v>
      </c>
      <c r="FI12" s="11">
        <v>21750</v>
      </c>
      <c r="FJ12" s="11">
        <v>24341</v>
      </c>
      <c r="FK12" s="11">
        <v>26773</v>
      </c>
      <c r="FL12" s="11">
        <v>23490</v>
      </c>
      <c r="FM12" s="11">
        <v>22520</v>
      </c>
      <c r="FN12" s="56" t="s">
        <v>3336</v>
      </c>
      <c r="FO12" s="11">
        <v>3576</v>
      </c>
      <c r="FP12" s="11">
        <v>3656</v>
      </c>
      <c r="FQ12" s="11">
        <v>4142</v>
      </c>
      <c r="FR12" s="11">
        <v>5035</v>
      </c>
      <c r="FS12" s="11">
        <v>4391</v>
      </c>
      <c r="FT12" s="11">
        <v>4269</v>
      </c>
      <c r="FU12" s="56" t="s">
        <v>3336</v>
      </c>
      <c r="FV12" s="18" t="s">
        <v>1229</v>
      </c>
      <c r="FW12" s="18" t="s">
        <v>1230</v>
      </c>
      <c r="FY12" s="14">
        <v>2</v>
      </c>
      <c r="FZ12" s="14">
        <v>1</v>
      </c>
      <c r="GA12" s="14">
        <v>1</v>
      </c>
      <c r="GB12" s="14">
        <v>2</v>
      </c>
      <c r="GD12" s="14">
        <v>2</v>
      </c>
      <c r="GE12" s="14">
        <v>1</v>
      </c>
      <c r="GF12" s="14">
        <v>2</v>
      </c>
      <c r="GH12" s="11" t="s">
        <v>1389</v>
      </c>
      <c r="GI12" s="11" t="s">
        <v>1183</v>
      </c>
      <c r="GJ12" s="11" t="s">
        <v>1183</v>
      </c>
      <c r="GK12" s="11" t="s">
        <v>1183</v>
      </c>
      <c r="GL12" s="11" t="s">
        <v>1183</v>
      </c>
      <c r="GM12" s="11" t="s">
        <v>1183</v>
      </c>
      <c r="GN12" s="11" t="s">
        <v>1183</v>
      </c>
      <c r="GO12" s="56" t="s">
        <v>3336</v>
      </c>
      <c r="GP12" s="11" t="s">
        <v>1183</v>
      </c>
      <c r="GQ12" s="11" t="s">
        <v>1183</v>
      </c>
      <c r="GR12" s="11" t="s">
        <v>1183</v>
      </c>
      <c r="GS12" s="11" t="s">
        <v>1183</v>
      </c>
      <c r="GT12" s="11" t="s">
        <v>1183</v>
      </c>
      <c r="GU12" s="11" t="s">
        <v>1183</v>
      </c>
      <c r="GV12" s="56" t="s">
        <v>3336</v>
      </c>
      <c r="GW12" s="11" t="s">
        <v>1183</v>
      </c>
      <c r="GX12" s="11" t="s">
        <v>1183</v>
      </c>
      <c r="GY12" s="11" t="s">
        <v>1183</v>
      </c>
      <c r="GZ12" s="11" t="s">
        <v>1183</v>
      </c>
      <c r="HA12" s="11" t="s">
        <v>1183</v>
      </c>
      <c r="HB12" s="11" t="s">
        <v>1183</v>
      </c>
      <c r="HC12" s="56" t="s">
        <v>3336</v>
      </c>
      <c r="HD12" s="11" t="s">
        <v>1183</v>
      </c>
      <c r="HE12" s="11" t="s">
        <v>1183</v>
      </c>
      <c r="HF12" s="11" t="s">
        <v>1183</v>
      </c>
      <c r="HG12" s="11" t="s">
        <v>1183</v>
      </c>
      <c r="HH12" s="11" t="s">
        <v>1183</v>
      </c>
      <c r="HI12" s="11" t="s">
        <v>1183</v>
      </c>
      <c r="HJ12" s="56" t="s">
        <v>3336</v>
      </c>
      <c r="HK12" s="11" t="s">
        <v>1183</v>
      </c>
      <c r="HL12" s="11" t="s">
        <v>1183</v>
      </c>
      <c r="HM12" s="11" t="s">
        <v>1183</v>
      </c>
      <c r="HN12" s="11" t="s">
        <v>1183</v>
      </c>
      <c r="HO12" s="11" t="s">
        <v>1183</v>
      </c>
      <c r="HP12" s="11" t="s">
        <v>1183</v>
      </c>
      <c r="HQ12" s="56" t="s">
        <v>3336</v>
      </c>
      <c r="HR12" s="11" t="s">
        <v>1183</v>
      </c>
      <c r="HS12" s="11" t="s">
        <v>1183</v>
      </c>
      <c r="HT12" s="11" t="s">
        <v>1183</v>
      </c>
      <c r="HU12" s="11" t="s">
        <v>1183</v>
      </c>
      <c r="HV12" s="11" t="s">
        <v>1183</v>
      </c>
      <c r="HW12" s="11" t="s">
        <v>1183</v>
      </c>
      <c r="HX12" s="56" t="s">
        <v>3336</v>
      </c>
      <c r="HY12" s="11" t="s">
        <v>1183</v>
      </c>
      <c r="HZ12" s="11" t="s">
        <v>1183</v>
      </c>
      <c r="IA12" s="11" t="s">
        <v>1183</v>
      </c>
      <c r="IB12" s="11" t="s">
        <v>1183</v>
      </c>
      <c r="IC12" s="11" t="s">
        <v>1183</v>
      </c>
      <c r="ID12" s="11" t="s">
        <v>1183</v>
      </c>
      <c r="IE12" s="56" t="s">
        <v>3336</v>
      </c>
      <c r="IF12" s="12" t="s">
        <v>1183</v>
      </c>
      <c r="IG12" s="12" t="s">
        <v>1183</v>
      </c>
      <c r="IH12" s="12" t="s">
        <v>1183</v>
      </c>
      <c r="II12" s="12" t="s">
        <v>1183</v>
      </c>
      <c r="IJ12" s="12" t="s">
        <v>1183</v>
      </c>
      <c r="IK12" s="12" t="s">
        <v>1183</v>
      </c>
      <c r="IL12" s="56" t="s">
        <v>3336</v>
      </c>
      <c r="IM12" s="12" t="s">
        <v>1183</v>
      </c>
      <c r="IN12" s="12" t="s">
        <v>1183</v>
      </c>
      <c r="IO12" s="12" t="s">
        <v>1183</v>
      </c>
      <c r="IP12" s="12" t="s">
        <v>1183</v>
      </c>
      <c r="IQ12" s="12" t="s">
        <v>1183</v>
      </c>
      <c r="IR12" s="12" t="s">
        <v>1183</v>
      </c>
      <c r="IS12" s="56" t="s">
        <v>3336</v>
      </c>
      <c r="IT12" s="12" t="s">
        <v>1183</v>
      </c>
      <c r="IU12" s="12" t="s">
        <v>1183</v>
      </c>
      <c r="IV12" s="12" t="s">
        <v>1183</v>
      </c>
      <c r="IW12" s="12" t="s">
        <v>1183</v>
      </c>
      <c r="IX12" s="12" t="s">
        <v>1183</v>
      </c>
      <c r="IY12" s="12" t="s">
        <v>1183</v>
      </c>
      <c r="IZ12" s="56" t="s">
        <v>3336</v>
      </c>
      <c r="JA12" s="12" t="s">
        <v>1183</v>
      </c>
      <c r="JB12" s="12" t="s">
        <v>1183</v>
      </c>
      <c r="JC12" s="12" t="s">
        <v>1183</v>
      </c>
      <c r="JD12" s="12" t="s">
        <v>1183</v>
      </c>
      <c r="JE12" s="12" t="s">
        <v>1183</v>
      </c>
      <c r="JF12" s="12" t="s">
        <v>1183</v>
      </c>
      <c r="JG12" s="56" t="s">
        <v>3336</v>
      </c>
      <c r="JH12" s="12" t="s">
        <v>1183</v>
      </c>
      <c r="JI12" s="12" t="s">
        <v>1183</v>
      </c>
      <c r="JJ12" s="12" t="s">
        <v>1183</v>
      </c>
      <c r="JK12" s="12" t="s">
        <v>1183</v>
      </c>
      <c r="JL12" s="12" t="s">
        <v>1183</v>
      </c>
      <c r="JM12" s="12" t="s">
        <v>1183</v>
      </c>
      <c r="JN12" s="56" t="s">
        <v>3336</v>
      </c>
      <c r="JO12" s="12" t="s">
        <v>1183</v>
      </c>
      <c r="JP12" s="12" t="s">
        <v>1183</v>
      </c>
      <c r="JQ12" s="12" t="s">
        <v>1183</v>
      </c>
      <c r="JR12" s="12" t="s">
        <v>1183</v>
      </c>
      <c r="JS12" s="12" t="s">
        <v>1183</v>
      </c>
      <c r="JT12" s="12" t="s">
        <v>1183</v>
      </c>
      <c r="JU12" s="56" t="s">
        <v>3336</v>
      </c>
      <c r="JV12" s="12" t="s">
        <v>1183</v>
      </c>
      <c r="JW12" s="12" t="s">
        <v>1183</v>
      </c>
      <c r="JX12" s="12" t="s">
        <v>1183</v>
      </c>
      <c r="JY12" s="12" t="s">
        <v>1183</v>
      </c>
      <c r="JZ12" s="12" t="s">
        <v>1183</v>
      </c>
      <c r="KA12" s="12" t="s">
        <v>1183</v>
      </c>
      <c r="KB12" s="56" t="s">
        <v>3336</v>
      </c>
      <c r="KC12" s="12" t="s">
        <v>1183</v>
      </c>
      <c r="KD12" s="12" t="s">
        <v>1183</v>
      </c>
      <c r="KE12" s="12" t="s">
        <v>1183</v>
      </c>
      <c r="KF12" s="12" t="s">
        <v>1183</v>
      </c>
      <c r="KG12" s="12" t="s">
        <v>1183</v>
      </c>
      <c r="KH12" s="12" t="s">
        <v>1183</v>
      </c>
      <c r="KI12" s="56" t="s">
        <v>3336</v>
      </c>
      <c r="KJ12" s="12" t="s">
        <v>1183</v>
      </c>
      <c r="KK12" s="12" t="s">
        <v>1183</v>
      </c>
      <c r="KL12" s="12" t="s">
        <v>1183</v>
      </c>
      <c r="KM12" s="12" t="s">
        <v>1183</v>
      </c>
      <c r="KN12" s="12" t="s">
        <v>1183</v>
      </c>
      <c r="KO12" s="12" t="s">
        <v>1183</v>
      </c>
      <c r="KP12" s="56" t="s">
        <v>3336</v>
      </c>
      <c r="KQ12" s="12" t="s">
        <v>1183</v>
      </c>
      <c r="KR12" s="12" t="s">
        <v>1183</v>
      </c>
      <c r="KS12" s="12" t="s">
        <v>1183</v>
      </c>
      <c r="KT12" s="12" t="s">
        <v>1183</v>
      </c>
      <c r="KU12" s="12" t="s">
        <v>1183</v>
      </c>
      <c r="KV12" s="12" t="s">
        <v>1183</v>
      </c>
      <c r="KW12" s="56" t="s">
        <v>3336</v>
      </c>
      <c r="KX12" s="12" t="s">
        <v>1183</v>
      </c>
      <c r="KY12" s="12" t="s">
        <v>1183</v>
      </c>
      <c r="KZ12" s="12" t="s">
        <v>1183</v>
      </c>
      <c r="LA12" s="12" t="s">
        <v>1183</v>
      </c>
      <c r="LB12" s="12" t="s">
        <v>1183</v>
      </c>
      <c r="LC12" s="12" t="s">
        <v>1183</v>
      </c>
      <c r="LD12" s="56" t="s">
        <v>3336</v>
      </c>
      <c r="LE12" s="12" t="s">
        <v>1183</v>
      </c>
      <c r="LF12" s="12" t="s">
        <v>1183</v>
      </c>
      <c r="LG12" s="12" t="s">
        <v>1183</v>
      </c>
      <c r="LH12" s="12" t="s">
        <v>1183</v>
      </c>
      <c r="LI12" s="12" t="s">
        <v>1183</v>
      </c>
      <c r="LJ12" s="12" t="s">
        <v>1183</v>
      </c>
      <c r="LK12" s="56" t="s">
        <v>3336</v>
      </c>
      <c r="LL12" s="11" t="s">
        <v>1183</v>
      </c>
      <c r="LM12" s="11" t="s">
        <v>1183</v>
      </c>
      <c r="LN12" s="11" t="s">
        <v>1183</v>
      </c>
      <c r="LO12" s="11" t="s">
        <v>1183</v>
      </c>
      <c r="LP12" s="11" t="s">
        <v>1183</v>
      </c>
      <c r="LQ12" s="11" t="s">
        <v>1183</v>
      </c>
      <c r="LR12" s="56" t="s">
        <v>3336</v>
      </c>
      <c r="LS12" s="11" t="s">
        <v>1183</v>
      </c>
      <c r="LT12" s="11" t="s">
        <v>1183</v>
      </c>
      <c r="LU12" s="11" t="s">
        <v>1183</v>
      </c>
      <c r="LV12" s="11" t="s">
        <v>1183</v>
      </c>
      <c r="LW12" s="11" t="s">
        <v>1183</v>
      </c>
      <c r="LX12" s="11" t="s">
        <v>1183</v>
      </c>
      <c r="LY12" s="56" t="s">
        <v>3336</v>
      </c>
      <c r="LZ12" s="11" t="s">
        <v>1183</v>
      </c>
      <c r="MA12" s="11" t="s">
        <v>1183</v>
      </c>
      <c r="MB12" s="11" t="s">
        <v>1183</v>
      </c>
      <c r="MC12" s="11" t="s">
        <v>1183</v>
      </c>
      <c r="MD12" s="11" t="s">
        <v>1183</v>
      </c>
      <c r="ME12" s="11" t="s">
        <v>1183</v>
      </c>
      <c r="MF12" s="56" t="s">
        <v>3336</v>
      </c>
      <c r="MG12" s="11" t="s">
        <v>1183</v>
      </c>
      <c r="MH12" s="11" t="s">
        <v>1183</v>
      </c>
      <c r="MI12" s="11" t="s">
        <v>1183</v>
      </c>
      <c r="MJ12" s="11" t="s">
        <v>1183</v>
      </c>
      <c r="MK12" s="11" t="s">
        <v>1183</v>
      </c>
      <c r="ML12" s="11" t="s">
        <v>1183</v>
      </c>
      <c r="MM12" s="56" t="s">
        <v>3336</v>
      </c>
      <c r="MN12" s="11" t="s">
        <v>1182</v>
      </c>
      <c r="MO12" s="11" t="s">
        <v>1182</v>
      </c>
      <c r="MP12" s="11" t="s">
        <v>1182</v>
      </c>
      <c r="MQ12" s="11" t="s">
        <v>1182</v>
      </c>
      <c r="MR12" s="11" t="s">
        <v>1182</v>
      </c>
      <c r="MS12" s="11" t="s">
        <v>1182</v>
      </c>
      <c r="MT12" s="56" t="s">
        <v>3336</v>
      </c>
      <c r="MU12" s="11" t="s">
        <v>1182</v>
      </c>
      <c r="MV12" s="11" t="s">
        <v>1182</v>
      </c>
      <c r="MW12" s="11" t="s">
        <v>1182</v>
      </c>
      <c r="MX12" s="11" t="s">
        <v>1182</v>
      </c>
      <c r="MY12" s="11" t="s">
        <v>1182</v>
      </c>
      <c r="MZ12" s="11" t="s">
        <v>1182</v>
      </c>
      <c r="NA12" s="56" t="s">
        <v>3336</v>
      </c>
      <c r="NB12" s="18"/>
      <c r="NC12" s="18"/>
      <c r="NE12" s="11" t="s">
        <v>1183</v>
      </c>
      <c r="NF12" s="11" t="s">
        <v>1183</v>
      </c>
      <c r="NG12" s="11" t="s">
        <v>1183</v>
      </c>
      <c r="NH12" s="11" t="s">
        <v>1183</v>
      </c>
      <c r="NI12" s="11" t="s">
        <v>1183</v>
      </c>
      <c r="NJ12" s="56" t="s">
        <v>3336</v>
      </c>
      <c r="NK12" s="11">
        <v>15</v>
      </c>
      <c r="NL12" s="11" t="s">
        <v>1182</v>
      </c>
      <c r="NM12" s="11" t="s">
        <v>1182</v>
      </c>
      <c r="NN12" s="11" t="s">
        <v>1182</v>
      </c>
      <c r="NO12" s="11" t="s">
        <v>1182</v>
      </c>
      <c r="NP12" s="56" t="s">
        <v>3336</v>
      </c>
      <c r="NQ12" s="11" t="s">
        <v>1182</v>
      </c>
      <c r="NR12" s="11" t="s">
        <v>1182</v>
      </c>
      <c r="NS12" s="11" t="s">
        <v>1182</v>
      </c>
      <c r="NT12" s="11" t="s">
        <v>1182</v>
      </c>
      <c r="NU12" s="11" t="s">
        <v>1182</v>
      </c>
      <c r="NV12" s="56" t="s">
        <v>3336</v>
      </c>
      <c r="NW12" s="11" t="s">
        <v>1182</v>
      </c>
      <c r="NX12" s="11" t="s">
        <v>1182</v>
      </c>
      <c r="NY12" s="11" t="s">
        <v>1182</v>
      </c>
      <c r="NZ12" s="11" t="s">
        <v>1182</v>
      </c>
      <c r="OA12" s="11" t="s">
        <v>1183</v>
      </c>
      <c r="OB12" s="56" t="s">
        <v>3336</v>
      </c>
      <c r="OC12" s="12" t="s">
        <v>1183</v>
      </c>
      <c r="OD12" s="12" t="s">
        <v>1183</v>
      </c>
      <c r="OE12" s="12" t="s">
        <v>1183</v>
      </c>
      <c r="OF12" s="12" t="s">
        <v>1183</v>
      </c>
      <c r="OG12" s="12" t="s">
        <v>1183</v>
      </c>
      <c r="OH12" s="56" t="s">
        <v>3336</v>
      </c>
      <c r="OI12" s="12" t="s">
        <v>1183</v>
      </c>
      <c r="OJ12" s="12" t="s">
        <v>1183</v>
      </c>
      <c r="OK12" s="12" t="s">
        <v>1183</v>
      </c>
      <c r="OL12" s="12" t="s">
        <v>1183</v>
      </c>
      <c r="OM12" s="12" t="s">
        <v>1183</v>
      </c>
      <c r="ON12" s="56" t="s">
        <v>3336</v>
      </c>
      <c r="OO12" s="11" t="s">
        <v>1182</v>
      </c>
      <c r="OP12" s="11" t="s">
        <v>1182</v>
      </c>
      <c r="OQ12" s="11" t="s">
        <v>1182</v>
      </c>
      <c r="OR12" s="11" t="s">
        <v>1182</v>
      </c>
      <c r="OS12" s="11" t="s">
        <v>1182</v>
      </c>
      <c r="OT12" s="56" t="s">
        <v>3336</v>
      </c>
      <c r="OU12" s="12" t="s">
        <v>1183</v>
      </c>
      <c r="OV12" s="12" t="s">
        <v>1183</v>
      </c>
      <c r="OW12" s="12" t="s">
        <v>1183</v>
      </c>
      <c r="OX12" s="12" t="s">
        <v>1183</v>
      </c>
      <c r="OY12" s="12" t="s">
        <v>1183</v>
      </c>
      <c r="OZ12" s="56" t="s">
        <v>3336</v>
      </c>
      <c r="PA12" s="12" t="s">
        <v>1183</v>
      </c>
      <c r="PB12" s="12" t="s">
        <v>1183</v>
      </c>
      <c r="PC12" s="12" t="s">
        <v>1183</v>
      </c>
      <c r="PD12" s="12" t="s">
        <v>1183</v>
      </c>
      <c r="PE12" s="12" t="s">
        <v>1183</v>
      </c>
      <c r="PF12" s="56" t="s">
        <v>3336</v>
      </c>
      <c r="PG12" s="11" t="s">
        <v>1182</v>
      </c>
      <c r="PH12" s="11" t="s">
        <v>1182</v>
      </c>
      <c r="PI12" s="11" t="s">
        <v>1182</v>
      </c>
      <c r="PJ12" s="11" t="s">
        <v>1182</v>
      </c>
      <c r="PK12" s="11" t="s">
        <v>1182</v>
      </c>
      <c r="PL12" s="56" t="s">
        <v>3336</v>
      </c>
      <c r="PM12" s="11" t="s">
        <v>1182</v>
      </c>
      <c r="PN12" s="11" t="s">
        <v>1182</v>
      </c>
      <c r="PO12" s="11" t="s">
        <v>1182</v>
      </c>
      <c r="PP12" s="11" t="s">
        <v>1182</v>
      </c>
      <c r="PQ12" s="11" t="s">
        <v>1182</v>
      </c>
      <c r="PR12" s="56" t="s">
        <v>3336</v>
      </c>
      <c r="PS12" s="11" t="s">
        <v>1183</v>
      </c>
      <c r="PT12" s="11" t="s">
        <v>1183</v>
      </c>
      <c r="PU12" s="11" t="s">
        <v>1183</v>
      </c>
      <c r="PV12" s="11" t="s">
        <v>1183</v>
      </c>
      <c r="PW12" s="11" t="s">
        <v>1183</v>
      </c>
      <c r="PX12" s="56" t="s">
        <v>3336</v>
      </c>
      <c r="PY12" s="11" t="s">
        <v>1183</v>
      </c>
      <c r="PZ12" s="11" t="s">
        <v>1183</v>
      </c>
      <c r="QA12" s="11" t="s">
        <v>1183</v>
      </c>
      <c r="QB12" s="11" t="s">
        <v>1183</v>
      </c>
      <c r="QC12" s="11" t="s">
        <v>1183</v>
      </c>
      <c r="QD12" s="56" t="s">
        <v>3336</v>
      </c>
      <c r="QE12" s="12" t="s">
        <v>1183</v>
      </c>
      <c r="QF12" s="12" t="s">
        <v>1183</v>
      </c>
      <c r="QG12" s="12" t="s">
        <v>1183</v>
      </c>
      <c r="QH12" s="12" t="s">
        <v>1183</v>
      </c>
      <c r="QI12" s="12" t="s">
        <v>1183</v>
      </c>
      <c r="QJ12" s="56" t="s">
        <v>3336</v>
      </c>
      <c r="QK12" s="12" t="s">
        <v>1183</v>
      </c>
      <c r="QL12" s="12" t="s">
        <v>1183</v>
      </c>
      <c r="QM12" s="12" t="s">
        <v>1183</v>
      </c>
      <c r="QN12" s="12" t="s">
        <v>1183</v>
      </c>
      <c r="QO12" s="12" t="s">
        <v>1183</v>
      </c>
      <c r="QP12" s="56" t="s">
        <v>3336</v>
      </c>
      <c r="QQ12" s="11" t="s">
        <v>1183</v>
      </c>
      <c r="QR12" s="11" t="s">
        <v>1183</v>
      </c>
      <c r="QS12" s="11" t="s">
        <v>1183</v>
      </c>
      <c r="QT12" s="11" t="s">
        <v>1183</v>
      </c>
      <c r="QU12" s="11" t="s">
        <v>1183</v>
      </c>
      <c r="QV12" s="56" t="s">
        <v>3336</v>
      </c>
      <c r="QW12" s="11" t="s">
        <v>1183</v>
      </c>
      <c r="QX12" s="11" t="s">
        <v>1183</v>
      </c>
      <c r="QY12" s="11" t="s">
        <v>1183</v>
      </c>
      <c r="QZ12" s="11" t="s">
        <v>1183</v>
      </c>
      <c r="RA12" s="11" t="s">
        <v>1183</v>
      </c>
      <c r="RB12" s="56" t="s">
        <v>3336</v>
      </c>
      <c r="RC12" s="11" t="s">
        <v>1183</v>
      </c>
      <c r="RD12" s="11" t="s">
        <v>1183</v>
      </c>
      <c r="RE12" s="11" t="s">
        <v>1183</v>
      </c>
      <c r="RF12" s="11" t="s">
        <v>1183</v>
      </c>
      <c r="RG12" s="11" t="s">
        <v>1183</v>
      </c>
      <c r="RH12" s="56" t="s">
        <v>3336</v>
      </c>
      <c r="RI12" s="11" t="s">
        <v>1183</v>
      </c>
      <c r="RJ12" s="11" t="s">
        <v>1183</v>
      </c>
      <c r="RK12" s="11" t="s">
        <v>1183</v>
      </c>
      <c r="RL12" s="11" t="s">
        <v>1183</v>
      </c>
      <c r="RM12" s="11" t="s">
        <v>1183</v>
      </c>
      <c r="RN12" s="56" t="s">
        <v>3336</v>
      </c>
      <c r="RO12" s="11" t="s">
        <v>1182</v>
      </c>
      <c r="RP12" s="11" t="s">
        <v>1182</v>
      </c>
      <c r="RQ12" s="11" t="s">
        <v>1182</v>
      </c>
      <c r="RR12" s="11" t="s">
        <v>1182</v>
      </c>
      <c r="RS12" s="11" t="s">
        <v>1182</v>
      </c>
      <c r="RT12" s="56" t="s">
        <v>3336</v>
      </c>
      <c r="RU12" s="12" t="s">
        <v>1183</v>
      </c>
      <c r="RV12" s="12" t="s">
        <v>1183</v>
      </c>
      <c r="RW12" s="12" t="s">
        <v>1183</v>
      </c>
      <c r="RX12" s="12" t="s">
        <v>1183</v>
      </c>
      <c r="RY12" s="12" t="s">
        <v>1183</v>
      </c>
      <c r="RZ12" s="56" t="s">
        <v>3336</v>
      </c>
      <c r="SA12" s="12" t="s">
        <v>1183</v>
      </c>
      <c r="SB12" s="12" t="s">
        <v>1183</v>
      </c>
      <c r="SC12" s="12" t="s">
        <v>1183</v>
      </c>
      <c r="SD12" s="12" t="s">
        <v>1183</v>
      </c>
      <c r="SE12" s="12" t="s">
        <v>1183</v>
      </c>
      <c r="SF12" s="56" t="s">
        <v>3336</v>
      </c>
      <c r="SZ12" s="14">
        <v>2</v>
      </c>
      <c r="TA12" s="11" t="s">
        <v>1231</v>
      </c>
      <c r="TB12" s="14">
        <v>1</v>
      </c>
      <c r="TC12" s="14">
        <v>1</v>
      </c>
      <c r="TD12" s="14">
        <v>1</v>
      </c>
      <c r="TE12" s="14">
        <v>2</v>
      </c>
      <c r="TG12" s="14">
        <v>2</v>
      </c>
      <c r="TH12" s="14">
        <v>1</v>
      </c>
      <c r="TI12" s="14">
        <v>2</v>
      </c>
      <c r="TJ12" s="14">
        <v>2</v>
      </c>
      <c r="TK12" s="14">
        <v>2</v>
      </c>
      <c r="TL12" s="14">
        <v>1</v>
      </c>
      <c r="TM12" s="14">
        <v>2</v>
      </c>
      <c r="TN12" s="14">
        <v>2</v>
      </c>
      <c r="TO12" s="14">
        <v>2</v>
      </c>
      <c r="TP12" s="14">
        <v>2</v>
      </c>
      <c r="TQ12" s="14">
        <v>1</v>
      </c>
      <c r="TR12" s="14">
        <v>1</v>
      </c>
      <c r="TS12" s="14">
        <v>1</v>
      </c>
      <c r="TT12" s="14">
        <v>1</v>
      </c>
      <c r="TU12" s="14">
        <v>2</v>
      </c>
      <c r="TW12" s="14">
        <v>2</v>
      </c>
      <c r="TX12" s="57" t="s">
        <v>3336</v>
      </c>
      <c r="TY12" s="11">
        <v>10915</v>
      </c>
      <c r="TZ12" s="11">
        <v>10750</v>
      </c>
      <c r="UA12" s="11">
        <v>10710</v>
      </c>
      <c r="UB12" s="11">
        <v>10689</v>
      </c>
      <c r="UC12" s="11">
        <v>10542</v>
      </c>
      <c r="UD12" s="11">
        <v>10509</v>
      </c>
      <c r="UE12" s="57" t="s">
        <v>3336</v>
      </c>
      <c r="UF12" s="11" t="s">
        <v>1183</v>
      </c>
      <c r="UG12" s="11" t="s">
        <v>1183</v>
      </c>
      <c r="UH12" s="57" t="s">
        <v>3336</v>
      </c>
      <c r="UI12" s="11">
        <v>3751</v>
      </c>
      <c r="UJ12" s="11">
        <v>3608</v>
      </c>
      <c r="UK12" s="11">
        <v>3507</v>
      </c>
      <c r="UL12" s="11">
        <v>3593</v>
      </c>
      <c r="UM12" s="11">
        <v>3740</v>
      </c>
      <c r="UN12" s="11">
        <v>4092</v>
      </c>
      <c r="UO12" s="57" t="s">
        <v>3336</v>
      </c>
      <c r="UP12" s="11" t="s">
        <v>1183</v>
      </c>
      <c r="UQ12" s="57" t="s">
        <v>3336</v>
      </c>
      <c r="UR12" s="18" t="s">
        <v>1232</v>
      </c>
      <c r="US12" s="19" t="s">
        <v>1233</v>
      </c>
      <c r="UT12" s="13"/>
      <c r="UU12" s="11" t="s">
        <v>1183</v>
      </c>
      <c r="UV12" s="11" t="s">
        <v>1183</v>
      </c>
      <c r="UX12" s="11" t="s">
        <v>1183</v>
      </c>
      <c r="UY12" s="11" t="s">
        <v>1183</v>
      </c>
      <c r="UZ12" s="11" t="s">
        <v>1183</v>
      </c>
      <c r="VA12" s="57" t="s">
        <v>3336</v>
      </c>
      <c r="VB12" s="59"/>
      <c r="VC12" s="70" t="s">
        <v>850</v>
      </c>
      <c r="VE12" s="11" t="s">
        <v>1183</v>
      </c>
      <c r="VF12" s="11" t="s">
        <v>1183</v>
      </c>
      <c r="VG12" s="11" t="s">
        <v>1183</v>
      </c>
      <c r="VH12" s="11" t="s">
        <v>1183</v>
      </c>
      <c r="VI12" s="11" t="s">
        <v>1183</v>
      </c>
      <c r="VJ12" s="11" t="s">
        <v>1183</v>
      </c>
      <c r="VK12" s="11" t="s">
        <v>1183</v>
      </c>
      <c r="VL12" s="11" t="s">
        <v>1183</v>
      </c>
      <c r="VM12" s="11" t="s">
        <v>1183</v>
      </c>
    </row>
    <row r="13" spans="1:726" ht="15" customHeight="1">
      <c r="A13" s="11">
        <v>12</v>
      </c>
      <c r="B13" s="87" t="s">
        <v>36</v>
      </c>
      <c r="C13" s="12">
        <v>42567</v>
      </c>
      <c r="D13" s="12">
        <v>40816</v>
      </c>
      <c r="E13" s="12">
        <v>39631</v>
      </c>
      <c r="F13" s="12">
        <v>37787</v>
      </c>
      <c r="G13" s="12">
        <v>32575</v>
      </c>
      <c r="H13" s="12">
        <v>28986</v>
      </c>
      <c r="I13" s="56" t="s">
        <v>3336</v>
      </c>
      <c r="J13" s="12">
        <v>3814</v>
      </c>
      <c r="K13" s="12">
        <v>3713</v>
      </c>
      <c r="L13" s="12">
        <v>3684</v>
      </c>
      <c r="M13" s="12">
        <v>3327</v>
      </c>
      <c r="N13" s="12">
        <v>4013</v>
      </c>
      <c r="O13" s="12">
        <v>3736</v>
      </c>
      <c r="P13" s="56" t="s">
        <v>3336</v>
      </c>
      <c r="Q13" s="12">
        <v>100</v>
      </c>
      <c r="R13" s="12">
        <v>80</v>
      </c>
      <c r="S13" s="12">
        <v>62</v>
      </c>
      <c r="T13" s="12">
        <v>55</v>
      </c>
      <c r="U13" s="12">
        <v>50</v>
      </c>
      <c r="V13" s="12">
        <v>44</v>
      </c>
      <c r="W13" s="56" t="s">
        <v>3336</v>
      </c>
      <c r="X13" s="12" t="s">
        <v>1183</v>
      </c>
      <c r="Y13" s="12" t="s">
        <v>1183</v>
      </c>
      <c r="Z13" s="12" t="s">
        <v>1183</v>
      </c>
      <c r="AA13" s="12" t="s">
        <v>1183</v>
      </c>
      <c r="AB13" s="12" t="s">
        <v>1183</v>
      </c>
      <c r="AC13" s="12" t="s">
        <v>1183</v>
      </c>
      <c r="AD13" s="56" t="s">
        <v>3336</v>
      </c>
      <c r="AE13" s="12">
        <v>65</v>
      </c>
      <c r="AF13" s="12">
        <v>64</v>
      </c>
      <c r="AG13" s="12">
        <v>52</v>
      </c>
      <c r="AH13" s="12">
        <v>42</v>
      </c>
      <c r="AI13" s="12">
        <v>45</v>
      </c>
      <c r="AJ13" s="12">
        <v>33</v>
      </c>
      <c r="AK13" s="56" t="s">
        <v>3336</v>
      </c>
      <c r="AL13" s="12">
        <v>9</v>
      </c>
      <c r="AM13" s="12">
        <v>2</v>
      </c>
      <c r="AN13" s="12">
        <v>3</v>
      </c>
      <c r="AO13" s="12">
        <v>2</v>
      </c>
      <c r="AP13" s="12">
        <v>0</v>
      </c>
      <c r="AQ13" s="12">
        <v>4</v>
      </c>
      <c r="AR13" s="56" t="s">
        <v>3336</v>
      </c>
      <c r="AS13" s="12">
        <v>5499</v>
      </c>
      <c r="AT13" s="12">
        <v>5893</v>
      </c>
      <c r="AU13" s="12">
        <v>6026</v>
      </c>
      <c r="AV13" s="12">
        <v>5777</v>
      </c>
      <c r="AW13" s="12">
        <v>6187</v>
      </c>
      <c r="AX13" s="12">
        <v>6067</v>
      </c>
      <c r="AY13" s="56" t="s">
        <v>3336</v>
      </c>
      <c r="AZ13" s="12">
        <v>104</v>
      </c>
      <c r="BA13" s="12">
        <v>99</v>
      </c>
      <c r="BB13" s="12">
        <v>99</v>
      </c>
      <c r="BC13" s="12">
        <v>77</v>
      </c>
      <c r="BD13" s="12">
        <v>98</v>
      </c>
      <c r="BE13" s="12">
        <v>93</v>
      </c>
      <c r="BF13" s="56" t="s">
        <v>3336</v>
      </c>
      <c r="BG13" s="12">
        <v>180</v>
      </c>
      <c r="BH13" s="12">
        <v>248</v>
      </c>
      <c r="BI13" s="12">
        <v>240</v>
      </c>
      <c r="BJ13" s="12">
        <v>199</v>
      </c>
      <c r="BK13" s="12">
        <v>284</v>
      </c>
      <c r="BL13" s="12">
        <v>271</v>
      </c>
      <c r="BM13" s="56" t="s">
        <v>3336</v>
      </c>
      <c r="BN13" s="12">
        <v>91</v>
      </c>
      <c r="BO13" s="12">
        <v>143</v>
      </c>
      <c r="BP13" s="12">
        <v>135</v>
      </c>
      <c r="BQ13" s="12">
        <v>147</v>
      </c>
      <c r="BR13" s="12">
        <v>161</v>
      </c>
      <c r="BS13" s="12">
        <v>152</v>
      </c>
      <c r="BT13" s="56" t="s">
        <v>3336</v>
      </c>
      <c r="BU13" s="12">
        <v>45</v>
      </c>
      <c r="BV13" s="12">
        <v>58</v>
      </c>
      <c r="BW13" s="12">
        <v>51</v>
      </c>
      <c r="BX13" s="12">
        <v>25</v>
      </c>
      <c r="BY13" s="12">
        <v>31</v>
      </c>
      <c r="BZ13" s="12">
        <v>56</v>
      </c>
      <c r="CA13" s="56" t="s">
        <v>3336</v>
      </c>
      <c r="CB13" s="12">
        <v>525</v>
      </c>
      <c r="CC13" s="12">
        <v>457</v>
      </c>
      <c r="CD13" s="12">
        <v>476</v>
      </c>
      <c r="CE13" s="12">
        <v>360</v>
      </c>
      <c r="CF13" s="12">
        <v>337</v>
      </c>
      <c r="CG13" s="12">
        <v>248</v>
      </c>
      <c r="CH13" s="56" t="s">
        <v>3336</v>
      </c>
      <c r="CI13" s="12" t="s">
        <v>1183</v>
      </c>
      <c r="CJ13" s="12" t="s">
        <v>1183</v>
      </c>
      <c r="CK13" s="12" t="s">
        <v>1183</v>
      </c>
      <c r="CL13" s="12" t="s">
        <v>1183</v>
      </c>
      <c r="CM13" s="12" t="s">
        <v>1183</v>
      </c>
      <c r="CN13" s="12" t="s">
        <v>1183</v>
      </c>
      <c r="CO13" s="56" t="s">
        <v>3336</v>
      </c>
      <c r="CP13" s="12">
        <v>20175</v>
      </c>
      <c r="CQ13" s="12">
        <v>18628</v>
      </c>
      <c r="CR13" s="12">
        <v>16465</v>
      </c>
      <c r="CS13" s="12">
        <v>15738</v>
      </c>
      <c r="CT13" s="12">
        <v>11354</v>
      </c>
      <c r="CU13" s="12">
        <v>8982</v>
      </c>
      <c r="CV13" s="56" t="s">
        <v>3336</v>
      </c>
      <c r="CW13" s="12" t="s">
        <v>1183</v>
      </c>
      <c r="CX13" s="12" t="s">
        <v>1183</v>
      </c>
      <c r="CY13" s="12" t="s">
        <v>1183</v>
      </c>
      <c r="CZ13" s="12" t="s">
        <v>1183</v>
      </c>
      <c r="DA13" s="12" t="s">
        <v>1183</v>
      </c>
      <c r="DB13" s="12" t="s">
        <v>1183</v>
      </c>
      <c r="DC13" s="56" t="s">
        <v>3336</v>
      </c>
      <c r="DD13" s="12">
        <v>752</v>
      </c>
      <c r="DE13" s="12">
        <v>620</v>
      </c>
      <c r="DF13" s="12">
        <v>547</v>
      </c>
      <c r="DG13" s="12">
        <v>597</v>
      </c>
      <c r="DH13" s="12">
        <v>505</v>
      </c>
      <c r="DI13" s="12">
        <v>373</v>
      </c>
      <c r="DJ13" s="56" t="s">
        <v>3336</v>
      </c>
      <c r="DK13" s="12" t="s">
        <v>1183</v>
      </c>
      <c r="DL13" s="12" t="s">
        <v>1183</v>
      </c>
      <c r="DM13" s="12" t="s">
        <v>1183</v>
      </c>
      <c r="DN13" s="12" t="s">
        <v>1183</v>
      </c>
      <c r="DO13" s="12" t="s">
        <v>1183</v>
      </c>
      <c r="DP13" s="12" t="s">
        <v>1183</v>
      </c>
      <c r="DQ13" s="56" t="s">
        <v>3336</v>
      </c>
      <c r="DR13" s="12">
        <v>2792</v>
      </c>
      <c r="DS13" s="12">
        <v>2718</v>
      </c>
      <c r="DT13" s="12">
        <v>2132</v>
      </c>
      <c r="DU13" s="12">
        <v>2072</v>
      </c>
      <c r="DV13" s="12">
        <v>1662</v>
      </c>
      <c r="DW13" s="12">
        <v>1328</v>
      </c>
      <c r="DX13" s="56" t="s">
        <v>3336</v>
      </c>
      <c r="DY13" s="12">
        <v>1667</v>
      </c>
      <c r="DZ13" s="12">
        <v>1603</v>
      </c>
      <c r="EA13" s="12">
        <v>2394</v>
      </c>
      <c r="EB13" s="12">
        <v>1979</v>
      </c>
      <c r="EC13" s="12">
        <v>1379</v>
      </c>
      <c r="ED13" s="12">
        <v>1545</v>
      </c>
      <c r="EE13" s="56" t="s">
        <v>3336</v>
      </c>
      <c r="EF13" s="12" t="s">
        <v>1183</v>
      </c>
      <c r="EG13" s="12" t="s">
        <v>1183</v>
      </c>
      <c r="EH13" s="12" t="s">
        <v>1183</v>
      </c>
      <c r="EI13" s="12" t="s">
        <v>1183</v>
      </c>
      <c r="EJ13" s="12" t="s">
        <v>1183</v>
      </c>
      <c r="EK13" s="12" t="s">
        <v>1183</v>
      </c>
      <c r="EL13" s="56" t="s">
        <v>3336</v>
      </c>
      <c r="EM13" s="12">
        <v>706</v>
      </c>
      <c r="EN13" s="12">
        <v>606</v>
      </c>
      <c r="EO13" s="12">
        <v>858</v>
      </c>
      <c r="EP13" s="12">
        <v>1063</v>
      </c>
      <c r="EQ13" s="12">
        <v>1045</v>
      </c>
      <c r="ER13" s="12">
        <v>697</v>
      </c>
      <c r="ES13" s="56" t="s">
        <v>3336</v>
      </c>
      <c r="ET13" s="12">
        <v>80</v>
      </c>
      <c r="EU13" s="12">
        <v>52</v>
      </c>
      <c r="EV13" s="12">
        <v>34</v>
      </c>
      <c r="EW13" s="12">
        <v>46</v>
      </c>
      <c r="EX13" s="12">
        <v>26</v>
      </c>
      <c r="EY13" s="12">
        <v>68</v>
      </c>
      <c r="EZ13" s="56" t="s">
        <v>3336</v>
      </c>
      <c r="FA13" s="12">
        <v>108</v>
      </c>
      <c r="FB13" s="12">
        <v>112</v>
      </c>
      <c r="FC13" s="12">
        <v>257</v>
      </c>
      <c r="FD13" s="12">
        <v>261</v>
      </c>
      <c r="FE13" s="12">
        <v>323</v>
      </c>
      <c r="FF13" s="12">
        <v>357</v>
      </c>
      <c r="FG13" s="56" t="s">
        <v>3336</v>
      </c>
      <c r="FH13" s="12">
        <v>913</v>
      </c>
      <c r="FI13" s="12">
        <v>866</v>
      </c>
      <c r="FJ13" s="12">
        <v>1019</v>
      </c>
      <c r="FK13" s="12">
        <v>1190</v>
      </c>
      <c r="FL13" s="12">
        <v>1349</v>
      </c>
      <c r="FM13" s="12">
        <v>1301</v>
      </c>
      <c r="FN13" s="56" t="s">
        <v>3336</v>
      </c>
      <c r="FO13" s="12">
        <v>913</v>
      </c>
      <c r="FP13" s="12">
        <v>866</v>
      </c>
      <c r="FQ13" s="12">
        <v>1019</v>
      </c>
      <c r="FR13" s="12">
        <v>1190</v>
      </c>
      <c r="FS13" s="12">
        <v>1349</v>
      </c>
      <c r="FT13" s="12">
        <v>1301</v>
      </c>
      <c r="FU13" s="56" t="s">
        <v>3336</v>
      </c>
      <c r="FV13" s="19" t="s">
        <v>1234</v>
      </c>
      <c r="FY13" s="14">
        <v>1</v>
      </c>
      <c r="FZ13" s="14">
        <v>1</v>
      </c>
      <c r="GA13" s="14">
        <v>1</v>
      </c>
      <c r="GB13" s="14">
        <v>2</v>
      </c>
      <c r="GC13" s="11" t="s">
        <v>850</v>
      </c>
      <c r="GD13" s="11" t="s">
        <v>850</v>
      </c>
      <c r="GE13" s="14">
        <v>1</v>
      </c>
      <c r="GF13" s="14">
        <v>2</v>
      </c>
      <c r="GI13" s="11" t="s">
        <v>1183</v>
      </c>
      <c r="GJ13" s="11" t="s">
        <v>1183</v>
      </c>
      <c r="GK13" s="11" t="s">
        <v>1183</v>
      </c>
      <c r="GL13" s="11" t="s">
        <v>1183</v>
      </c>
      <c r="GM13" s="11" t="s">
        <v>1183</v>
      </c>
      <c r="GN13" s="11" t="s">
        <v>1183</v>
      </c>
      <c r="GO13" s="56" t="s">
        <v>3336</v>
      </c>
      <c r="GP13" s="11" t="s">
        <v>1183</v>
      </c>
      <c r="GQ13" s="11" t="s">
        <v>1183</v>
      </c>
      <c r="GR13" s="11" t="s">
        <v>1183</v>
      </c>
      <c r="GS13" s="11" t="s">
        <v>1183</v>
      </c>
      <c r="GT13" s="11" t="s">
        <v>1183</v>
      </c>
      <c r="GU13" s="11" t="s">
        <v>1183</v>
      </c>
      <c r="GV13" s="56" t="s">
        <v>3336</v>
      </c>
      <c r="GW13" s="11" t="s">
        <v>1183</v>
      </c>
      <c r="GX13" s="11" t="s">
        <v>1183</v>
      </c>
      <c r="GY13" s="11" t="s">
        <v>1183</v>
      </c>
      <c r="GZ13" s="11" t="s">
        <v>1183</v>
      </c>
      <c r="HA13" s="11" t="s">
        <v>1183</v>
      </c>
      <c r="HB13" s="11" t="s">
        <v>1183</v>
      </c>
      <c r="HC13" s="56" t="s">
        <v>3336</v>
      </c>
      <c r="HD13" s="11" t="s">
        <v>1183</v>
      </c>
      <c r="HE13" s="11" t="s">
        <v>1183</v>
      </c>
      <c r="HF13" s="11" t="s">
        <v>1183</v>
      </c>
      <c r="HG13" s="11" t="s">
        <v>1183</v>
      </c>
      <c r="HH13" s="11" t="s">
        <v>1183</v>
      </c>
      <c r="HI13" s="11" t="s">
        <v>1183</v>
      </c>
      <c r="HJ13" s="56" t="s">
        <v>3336</v>
      </c>
      <c r="HK13" s="11" t="s">
        <v>1183</v>
      </c>
      <c r="HL13" s="11" t="s">
        <v>1183</v>
      </c>
      <c r="HM13" s="11" t="s">
        <v>1183</v>
      </c>
      <c r="HN13" s="11" t="s">
        <v>1183</v>
      </c>
      <c r="HO13" s="11" t="s">
        <v>1183</v>
      </c>
      <c r="HP13" s="11" t="s">
        <v>1183</v>
      </c>
      <c r="HQ13" s="56" t="s">
        <v>3336</v>
      </c>
      <c r="HR13" s="11" t="s">
        <v>1183</v>
      </c>
      <c r="HS13" s="11" t="s">
        <v>1183</v>
      </c>
      <c r="HT13" s="11" t="s">
        <v>1183</v>
      </c>
      <c r="HU13" s="11" t="s">
        <v>1183</v>
      </c>
      <c r="HV13" s="11" t="s">
        <v>1183</v>
      </c>
      <c r="HW13" s="11" t="s">
        <v>1183</v>
      </c>
      <c r="HX13" s="56" t="s">
        <v>3336</v>
      </c>
      <c r="HY13" s="11" t="s">
        <v>1183</v>
      </c>
      <c r="HZ13" s="11" t="s">
        <v>1183</v>
      </c>
      <c r="IA13" s="11" t="s">
        <v>1183</v>
      </c>
      <c r="IB13" s="11" t="s">
        <v>1183</v>
      </c>
      <c r="IC13" s="11" t="s">
        <v>1183</v>
      </c>
      <c r="ID13" s="11" t="s">
        <v>1183</v>
      </c>
      <c r="IE13" s="56" t="s">
        <v>3336</v>
      </c>
      <c r="IF13" s="12" t="s">
        <v>1183</v>
      </c>
      <c r="IG13" s="12" t="s">
        <v>1183</v>
      </c>
      <c r="IH13" s="12" t="s">
        <v>1183</v>
      </c>
      <c r="II13" s="12" t="s">
        <v>1183</v>
      </c>
      <c r="IJ13" s="12" t="s">
        <v>1183</v>
      </c>
      <c r="IK13" s="12" t="s">
        <v>1183</v>
      </c>
      <c r="IL13" s="56" t="s">
        <v>3336</v>
      </c>
      <c r="IM13" s="12" t="s">
        <v>1183</v>
      </c>
      <c r="IN13" s="12" t="s">
        <v>1183</v>
      </c>
      <c r="IO13" s="12" t="s">
        <v>1183</v>
      </c>
      <c r="IP13" s="12" t="s">
        <v>1183</v>
      </c>
      <c r="IQ13" s="12" t="s">
        <v>1183</v>
      </c>
      <c r="IR13" s="12" t="s">
        <v>1183</v>
      </c>
      <c r="IS13" s="56" t="s">
        <v>3336</v>
      </c>
      <c r="IT13" s="12" t="s">
        <v>1183</v>
      </c>
      <c r="IU13" s="12" t="s">
        <v>1183</v>
      </c>
      <c r="IV13" s="12" t="s">
        <v>1183</v>
      </c>
      <c r="IW13" s="12" t="s">
        <v>1183</v>
      </c>
      <c r="IX13" s="12" t="s">
        <v>1183</v>
      </c>
      <c r="IY13" s="12" t="s">
        <v>1183</v>
      </c>
      <c r="IZ13" s="56" t="s">
        <v>3336</v>
      </c>
      <c r="JA13" s="12" t="s">
        <v>1183</v>
      </c>
      <c r="JB13" s="12" t="s">
        <v>1183</v>
      </c>
      <c r="JC13" s="12" t="s">
        <v>1183</v>
      </c>
      <c r="JD13" s="12" t="s">
        <v>1183</v>
      </c>
      <c r="JE13" s="12" t="s">
        <v>1183</v>
      </c>
      <c r="JF13" s="12" t="s">
        <v>1183</v>
      </c>
      <c r="JG13" s="56" t="s">
        <v>3336</v>
      </c>
      <c r="JH13" s="12" t="s">
        <v>1183</v>
      </c>
      <c r="JI13" s="12" t="s">
        <v>1183</v>
      </c>
      <c r="JJ13" s="12" t="s">
        <v>1183</v>
      </c>
      <c r="JK13" s="12" t="s">
        <v>1183</v>
      </c>
      <c r="JL13" s="12" t="s">
        <v>1183</v>
      </c>
      <c r="JM13" s="12" t="s">
        <v>1183</v>
      </c>
      <c r="JN13" s="56" t="s">
        <v>3336</v>
      </c>
      <c r="JO13" s="12" t="s">
        <v>1183</v>
      </c>
      <c r="JP13" s="12" t="s">
        <v>1183</v>
      </c>
      <c r="JQ13" s="12" t="s">
        <v>1183</v>
      </c>
      <c r="JR13" s="12" t="s">
        <v>1183</v>
      </c>
      <c r="JS13" s="12" t="s">
        <v>1183</v>
      </c>
      <c r="JT13" s="12" t="s">
        <v>1183</v>
      </c>
      <c r="JU13" s="56" t="s">
        <v>3336</v>
      </c>
      <c r="JV13" s="12" t="s">
        <v>1183</v>
      </c>
      <c r="JW13" s="12" t="s">
        <v>1183</v>
      </c>
      <c r="JX13" s="12" t="s">
        <v>1183</v>
      </c>
      <c r="JY13" s="12" t="s">
        <v>1183</v>
      </c>
      <c r="JZ13" s="12" t="s">
        <v>1183</v>
      </c>
      <c r="KA13" s="12" t="s">
        <v>1183</v>
      </c>
      <c r="KB13" s="56" t="s">
        <v>3336</v>
      </c>
      <c r="KC13" s="12" t="s">
        <v>1183</v>
      </c>
      <c r="KD13" s="12" t="s">
        <v>1183</v>
      </c>
      <c r="KE13" s="12" t="s">
        <v>1183</v>
      </c>
      <c r="KF13" s="12" t="s">
        <v>1183</v>
      </c>
      <c r="KG13" s="12" t="s">
        <v>1183</v>
      </c>
      <c r="KH13" s="12" t="s">
        <v>1183</v>
      </c>
      <c r="KI13" s="56" t="s">
        <v>3336</v>
      </c>
      <c r="KJ13" s="12" t="s">
        <v>1183</v>
      </c>
      <c r="KK13" s="12" t="s">
        <v>1183</v>
      </c>
      <c r="KL13" s="12" t="s">
        <v>1183</v>
      </c>
      <c r="KM13" s="12" t="s">
        <v>1183</v>
      </c>
      <c r="KN13" s="12" t="s">
        <v>1183</v>
      </c>
      <c r="KO13" s="12" t="s">
        <v>1183</v>
      </c>
      <c r="KP13" s="56" t="s">
        <v>3336</v>
      </c>
      <c r="KQ13" s="12" t="s">
        <v>1183</v>
      </c>
      <c r="KR13" s="12" t="s">
        <v>1183</v>
      </c>
      <c r="KS13" s="12" t="s">
        <v>1183</v>
      </c>
      <c r="KT13" s="12" t="s">
        <v>1183</v>
      </c>
      <c r="KU13" s="12" t="s">
        <v>1183</v>
      </c>
      <c r="KV13" s="12" t="s">
        <v>1183</v>
      </c>
      <c r="KW13" s="56" t="s">
        <v>3336</v>
      </c>
      <c r="KX13" s="12" t="s">
        <v>1183</v>
      </c>
      <c r="KY13" s="12" t="s">
        <v>1183</v>
      </c>
      <c r="KZ13" s="12" t="s">
        <v>1183</v>
      </c>
      <c r="LA13" s="12" t="s">
        <v>1183</v>
      </c>
      <c r="LB13" s="12" t="s">
        <v>1183</v>
      </c>
      <c r="LC13" s="12" t="s">
        <v>1183</v>
      </c>
      <c r="LD13" s="56" t="s">
        <v>3336</v>
      </c>
      <c r="LE13" s="12" t="s">
        <v>1183</v>
      </c>
      <c r="LF13" s="12" t="s">
        <v>1183</v>
      </c>
      <c r="LG13" s="12" t="s">
        <v>1183</v>
      </c>
      <c r="LH13" s="12" t="s">
        <v>1183</v>
      </c>
      <c r="LI13" s="12" t="s">
        <v>1183</v>
      </c>
      <c r="LJ13" s="12" t="s">
        <v>1183</v>
      </c>
      <c r="LK13" s="56" t="s">
        <v>3336</v>
      </c>
      <c r="LL13" s="11" t="s">
        <v>1183</v>
      </c>
      <c r="LM13" s="11" t="s">
        <v>1183</v>
      </c>
      <c r="LN13" s="11" t="s">
        <v>1183</v>
      </c>
      <c r="LO13" s="11" t="s">
        <v>1183</v>
      </c>
      <c r="LP13" s="11" t="s">
        <v>1183</v>
      </c>
      <c r="LQ13" s="11" t="s">
        <v>1183</v>
      </c>
      <c r="LR13" s="56" t="s">
        <v>3336</v>
      </c>
      <c r="LS13" s="11" t="s">
        <v>1183</v>
      </c>
      <c r="LT13" s="11" t="s">
        <v>1183</v>
      </c>
      <c r="LU13" s="11" t="s">
        <v>1183</v>
      </c>
      <c r="LV13" s="11" t="s">
        <v>1183</v>
      </c>
      <c r="LW13" s="11" t="s">
        <v>1183</v>
      </c>
      <c r="LX13" s="11" t="s">
        <v>1183</v>
      </c>
      <c r="LY13" s="56" t="s">
        <v>3336</v>
      </c>
      <c r="LZ13" s="11" t="s">
        <v>1183</v>
      </c>
      <c r="MA13" s="11" t="s">
        <v>1183</v>
      </c>
      <c r="MB13" s="11" t="s">
        <v>1183</v>
      </c>
      <c r="MC13" s="11" t="s">
        <v>1183</v>
      </c>
      <c r="MD13" s="11" t="s">
        <v>1183</v>
      </c>
      <c r="ME13" s="11" t="s">
        <v>1183</v>
      </c>
      <c r="MF13" s="56" t="s">
        <v>3336</v>
      </c>
      <c r="MG13" s="11" t="s">
        <v>1183</v>
      </c>
      <c r="MH13" s="11" t="s">
        <v>1183</v>
      </c>
      <c r="MI13" s="11" t="s">
        <v>1183</v>
      </c>
      <c r="MJ13" s="11" t="s">
        <v>1183</v>
      </c>
      <c r="MK13" s="11" t="s">
        <v>1183</v>
      </c>
      <c r="ML13" s="11" t="s">
        <v>1183</v>
      </c>
      <c r="MM13" s="56" t="s">
        <v>3336</v>
      </c>
      <c r="MN13" s="11" t="s">
        <v>1182</v>
      </c>
      <c r="MO13" s="11" t="s">
        <v>1182</v>
      </c>
      <c r="MP13" s="11" t="s">
        <v>1182</v>
      </c>
      <c r="MQ13" s="11" t="s">
        <v>1182</v>
      </c>
      <c r="MR13" s="11" t="s">
        <v>1182</v>
      </c>
      <c r="MS13" s="11" t="s">
        <v>1182</v>
      </c>
      <c r="MT13" s="56" t="s">
        <v>3336</v>
      </c>
      <c r="MU13" s="11" t="s">
        <v>1182</v>
      </c>
      <c r="MV13" s="11" t="s">
        <v>1182</v>
      </c>
      <c r="MW13" s="11" t="s">
        <v>1182</v>
      </c>
      <c r="MX13" s="11" t="s">
        <v>1182</v>
      </c>
      <c r="MY13" s="11" t="s">
        <v>1182</v>
      </c>
      <c r="MZ13" s="11" t="s">
        <v>1182</v>
      </c>
      <c r="NA13" s="56" t="s">
        <v>3336</v>
      </c>
      <c r="NB13" s="18"/>
      <c r="NC13" s="18"/>
      <c r="NE13" s="11" t="s">
        <v>1183</v>
      </c>
      <c r="NF13" s="11" t="s">
        <v>1183</v>
      </c>
      <c r="NG13" s="11" t="s">
        <v>1183</v>
      </c>
      <c r="NH13" s="11" t="s">
        <v>1183</v>
      </c>
      <c r="NI13" s="11" t="s">
        <v>1183</v>
      </c>
      <c r="NJ13" s="56" t="s">
        <v>3336</v>
      </c>
      <c r="NK13" s="11" t="s">
        <v>1183</v>
      </c>
      <c r="NL13" s="11" t="s">
        <v>1183</v>
      </c>
      <c r="NM13" s="11" t="s">
        <v>1183</v>
      </c>
      <c r="NN13" s="11" t="s">
        <v>1183</v>
      </c>
      <c r="NO13" s="11" t="s">
        <v>1183</v>
      </c>
      <c r="NP13" s="56" t="s">
        <v>3336</v>
      </c>
      <c r="NQ13" s="11" t="s">
        <v>1182</v>
      </c>
      <c r="NR13" s="11" t="s">
        <v>1182</v>
      </c>
      <c r="NS13" s="11" t="s">
        <v>1182</v>
      </c>
      <c r="NT13" s="11" t="s">
        <v>1182</v>
      </c>
      <c r="NU13" s="11" t="s">
        <v>1182</v>
      </c>
      <c r="NV13" s="56" t="s">
        <v>3336</v>
      </c>
      <c r="NW13" s="11" t="s">
        <v>1182</v>
      </c>
      <c r="NX13" s="11" t="s">
        <v>1182</v>
      </c>
      <c r="NY13" s="11" t="s">
        <v>1182</v>
      </c>
      <c r="NZ13" s="11" t="s">
        <v>1182</v>
      </c>
      <c r="OA13" s="11" t="s">
        <v>1183</v>
      </c>
      <c r="OB13" s="56" t="s">
        <v>3336</v>
      </c>
      <c r="OC13" s="12" t="s">
        <v>1183</v>
      </c>
      <c r="OD13" s="12" t="s">
        <v>1183</v>
      </c>
      <c r="OE13" s="12" t="s">
        <v>1183</v>
      </c>
      <c r="OF13" s="12" t="s">
        <v>1183</v>
      </c>
      <c r="OG13" s="12" t="s">
        <v>1183</v>
      </c>
      <c r="OH13" s="56" t="s">
        <v>3336</v>
      </c>
      <c r="OI13" s="12" t="s">
        <v>1183</v>
      </c>
      <c r="OJ13" s="12" t="s">
        <v>1183</v>
      </c>
      <c r="OK13" s="12" t="s">
        <v>1183</v>
      </c>
      <c r="OL13" s="12" t="s">
        <v>1183</v>
      </c>
      <c r="OM13" s="12" t="s">
        <v>1183</v>
      </c>
      <c r="ON13" s="56" t="s">
        <v>3336</v>
      </c>
      <c r="OO13" s="11" t="s">
        <v>1182</v>
      </c>
      <c r="OP13" s="11" t="s">
        <v>1182</v>
      </c>
      <c r="OQ13" s="11" t="s">
        <v>1182</v>
      </c>
      <c r="OR13" s="11" t="s">
        <v>1182</v>
      </c>
      <c r="OS13" s="11" t="s">
        <v>1182</v>
      </c>
      <c r="OT13" s="56" t="s">
        <v>3336</v>
      </c>
      <c r="OU13" s="12" t="s">
        <v>1183</v>
      </c>
      <c r="OV13" s="12" t="s">
        <v>1183</v>
      </c>
      <c r="OW13" s="12" t="s">
        <v>1183</v>
      </c>
      <c r="OX13" s="12" t="s">
        <v>1183</v>
      </c>
      <c r="OY13" s="12" t="s">
        <v>1183</v>
      </c>
      <c r="OZ13" s="56" t="s">
        <v>3336</v>
      </c>
      <c r="PA13" s="12" t="s">
        <v>1183</v>
      </c>
      <c r="PB13" s="12" t="s">
        <v>1183</v>
      </c>
      <c r="PC13" s="12" t="s">
        <v>1183</v>
      </c>
      <c r="PD13" s="12" t="s">
        <v>1183</v>
      </c>
      <c r="PE13" s="12" t="s">
        <v>1183</v>
      </c>
      <c r="PF13" s="56" t="s">
        <v>3336</v>
      </c>
      <c r="PG13" s="11" t="s">
        <v>1182</v>
      </c>
      <c r="PH13" s="11" t="s">
        <v>1182</v>
      </c>
      <c r="PI13" s="11" t="s">
        <v>1182</v>
      </c>
      <c r="PJ13" s="11" t="s">
        <v>1182</v>
      </c>
      <c r="PK13" s="11" t="s">
        <v>1182</v>
      </c>
      <c r="PL13" s="56" t="s">
        <v>3336</v>
      </c>
      <c r="PM13" s="11" t="s">
        <v>1182</v>
      </c>
      <c r="PN13" s="11" t="s">
        <v>1182</v>
      </c>
      <c r="PO13" s="11" t="s">
        <v>1182</v>
      </c>
      <c r="PP13" s="11" t="s">
        <v>1182</v>
      </c>
      <c r="PQ13" s="11" t="s">
        <v>1182</v>
      </c>
      <c r="PR13" s="56" t="s">
        <v>3336</v>
      </c>
      <c r="PS13" s="11" t="s">
        <v>1183</v>
      </c>
      <c r="PT13" s="11" t="s">
        <v>1183</v>
      </c>
      <c r="PU13" s="11" t="s">
        <v>1183</v>
      </c>
      <c r="PV13" s="11" t="s">
        <v>1183</v>
      </c>
      <c r="PW13" s="11" t="s">
        <v>1183</v>
      </c>
      <c r="PX13" s="56" t="s">
        <v>3336</v>
      </c>
      <c r="PY13" s="11" t="s">
        <v>1183</v>
      </c>
      <c r="PZ13" s="11" t="s">
        <v>1183</v>
      </c>
      <c r="QA13" s="11" t="s">
        <v>1183</v>
      </c>
      <c r="QB13" s="11" t="s">
        <v>1183</v>
      </c>
      <c r="QC13" s="11" t="s">
        <v>1183</v>
      </c>
      <c r="QD13" s="56" t="s">
        <v>3336</v>
      </c>
      <c r="QE13" s="12" t="s">
        <v>1183</v>
      </c>
      <c r="QF13" s="12" t="s">
        <v>1183</v>
      </c>
      <c r="QG13" s="12" t="s">
        <v>1183</v>
      </c>
      <c r="QH13" s="12" t="s">
        <v>1183</v>
      </c>
      <c r="QI13" s="12" t="s">
        <v>1183</v>
      </c>
      <c r="QJ13" s="56" t="s">
        <v>3336</v>
      </c>
      <c r="QK13" s="12" t="s">
        <v>1183</v>
      </c>
      <c r="QL13" s="12" t="s">
        <v>1183</v>
      </c>
      <c r="QM13" s="12" t="s">
        <v>1183</v>
      </c>
      <c r="QN13" s="12" t="s">
        <v>1183</v>
      </c>
      <c r="QO13" s="12" t="s">
        <v>1183</v>
      </c>
      <c r="QP13" s="56" t="s">
        <v>3336</v>
      </c>
      <c r="QQ13" s="11" t="s">
        <v>1183</v>
      </c>
      <c r="QR13" s="11" t="s">
        <v>1183</v>
      </c>
      <c r="QS13" s="11" t="s">
        <v>1183</v>
      </c>
      <c r="QT13" s="11" t="s">
        <v>1183</v>
      </c>
      <c r="QU13" s="11" t="s">
        <v>1183</v>
      </c>
      <c r="QV13" s="56" t="s">
        <v>3336</v>
      </c>
      <c r="QW13" s="11" t="s">
        <v>1183</v>
      </c>
      <c r="QX13" s="11" t="s">
        <v>1183</v>
      </c>
      <c r="QY13" s="11" t="s">
        <v>1183</v>
      </c>
      <c r="QZ13" s="11" t="s">
        <v>1183</v>
      </c>
      <c r="RA13" s="11" t="s">
        <v>1183</v>
      </c>
      <c r="RB13" s="56" t="s">
        <v>3336</v>
      </c>
      <c r="RC13" s="11" t="s">
        <v>1183</v>
      </c>
      <c r="RD13" s="11" t="s">
        <v>1183</v>
      </c>
      <c r="RE13" s="11" t="s">
        <v>1183</v>
      </c>
      <c r="RF13" s="11" t="s">
        <v>1183</v>
      </c>
      <c r="RG13" s="11" t="s">
        <v>1183</v>
      </c>
      <c r="RH13" s="56" t="s">
        <v>3336</v>
      </c>
      <c r="RI13" s="11" t="s">
        <v>1183</v>
      </c>
      <c r="RJ13" s="11" t="s">
        <v>1183</v>
      </c>
      <c r="RK13" s="11" t="s">
        <v>1183</v>
      </c>
      <c r="RL13" s="11" t="s">
        <v>1183</v>
      </c>
      <c r="RM13" s="11" t="s">
        <v>1183</v>
      </c>
      <c r="RN13" s="56" t="s">
        <v>3336</v>
      </c>
      <c r="RO13" s="11" t="s">
        <v>1182</v>
      </c>
      <c r="RP13" s="11" t="s">
        <v>1182</v>
      </c>
      <c r="RQ13" s="11" t="s">
        <v>1182</v>
      </c>
      <c r="RR13" s="11" t="s">
        <v>1182</v>
      </c>
      <c r="RS13" s="11" t="s">
        <v>1182</v>
      </c>
      <c r="RT13" s="56" t="s">
        <v>3336</v>
      </c>
      <c r="RU13" s="12" t="s">
        <v>1183</v>
      </c>
      <c r="RV13" s="12" t="s">
        <v>1183</v>
      </c>
      <c r="RW13" s="12" t="s">
        <v>1183</v>
      </c>
      <c r="RX13" s="12" t="s">
        <v>1183</v>
      </c>
      <c r="RY13" s="12" t="s">
        <v>1183</v>
      </c>
      <c r="RZ13" s="56" t="s">
        <v>3336</v>
      </c>
      <c r="SA13" s="12" t="s">
        <v>1183</v>
      </c>
      <c r="SB13" s="12" t="s">
        <v>1183</v>
      </c>
      <c r="SC13" s="12" t="s">
        <v>1183</v>
      </c>
      <c r="SD13" s="12" t="s">
        <v>1183</v>
      </c>
      <c r="SE13" s="12" t="s">
        <v>1183</v>
      </c>
      <c r="SF13" s="56" t="s">
        <v>3336</v>
      </c>
      <c r="SH13" s="18" t="s">
        <v>1235</v>
      </c>
      <c r="SI13" s="14">
        <v>1</v>
      </c>
      <c r="SK13" s="14">
        <v>14</v>
      </c>
      <c r="SL13" s="14">
        <v>18</v>
      </c>
      <c r="TB13" s="14">
        <v>1</v>
      </c>
      <c r="TC13" s="14">
        <v>2</v>
      </c>
      <c r="TD13" s="14">
        <v>3</v>
      </c>
      <c r="TE13" s="11" t="s">
        <v>1183</v>
      </c>
      <c r="TF13" s="14">
        <v>1</v>
      </c>
      <c r="TG13" s="14">
        <v>2</v>
      </c>
      <c r="TH13" s="14">
        <v>1</v>
      </c>
      <c r="TI13" s="14">
        <v>2</v>
      </c>
      <c r="TJ13" s="11" t="s">
        <v>1183</v>
      </c>
      <c r="TK13" s="14">
        <v>2</v>
      </c>
      <c r="TL13" s="14">
        <v>2</v>
      </c>
      <c r="TM13" s="14">
        <v>2</v>
      </c>
      <c r="TN13" s="14">
        <v>2</v>
      </c>
      <c r="TO13" s="11" t="s">
        <v>1183</v>
      </c>
      <c r="TP13" s="14">
        <v>2</v>
      </c>
      <c r="TQ13" s="14">
        <v>2</v>
      </c>
      <c r="TR13" s="14">
        <v>2</v>
      </c>
      <c r="TS13" s="14">
        <v>2</v>
      </c>
      <c r="TT13" s="14">
        <v>2</v>
      </c>
      <c r="TU13" s="11" t="s">
        <v>1183</v>
      </c>
      <c r="TV13" s="14">
        <v>2</v>
      </c>
      <c r="TX13" s="57" t="s">
        <v>3336</v>
      </c>
      <c r="TY13" s="12">
        <v>4484</v>
      </c>
      <c r="TZ13" s="12">
        <v>4378</v>
      </c>
      <c r="UA13" s="12">
        <v>4220</v>
      </c>
      <c r="UB13" s="12">
        <v>4089</v>
      </c>
      <c r="UC13" s="12">
        <v>3916</v>
      </c>
      <c r="UD13" s="12">
        <v>3929</v>
      </c>
      <c r="UE13" s="57" t="s">
        <v>3336</v>
      </c>
      <c r="UF13" s="14">
        <v>1360</v>
      </c>
      <c r="UG13" s="14">
        <v>762</v>
      </c>
      <c r="UH13" s="57" t="s">
        <v>3336</v>
      </c>
      <c r="UI13" s="12">
        <v>1728</v>
      </c>
      <c r="UJ13" s="12">
        <v>1583</v>
      </c>
      <c r="UK13" s="12">
        <v>1593</v>
      </c>
      <c r="UL13" s="12">
        <v>1547</v>
      </c>
      <c r="UM13" s="12">
        <v>1320</v>
      </c>
      <c r="UN13" s="12">
        <v>1271</v>
      </c>
      <c r="UO13" s="57" t="s">
        <v>3336</v>
      </c>
      <c r="UP13" s="11" t="s">
        <v>1183</v>
      </c>
      <c r="UQ13" s="57" t="s">
        <v>3336</v>
      </c>
      <c r="UR13" s="19" t="s">
        <v>1236</v>
      </c>
      <c r="US13" s="19" t="s">
        <v>1237</v>
      </c>
      <c r="UT13" s="13"/>
      <c r="UU13" s="11" t="s">
        <v>1183</v>
      </c>
      <c r="UV13" s="11" t="s">
        <v>1183</v>
      </c>
      <c r="UX13" s="11" t="s">
        <v>1183</v>
      </c>
      <c r="UY13" s="11" t="s">
        <v>1183</v>
      </c>
      <c r="UZ13" s="11" t="s">
        <v>1183</v>
      </c>
      <c r="VA13" s="57" t="s">
        <v>3336</v>
      </c>
      <c r="VB13" s="59"/>
      <c r="VC13" s="70"/>
      <c r="VE13" s="11" t="s">
        <v>1183</v>
      </c>
      <c r="VF13" s="11" t="s">
        <v>1183</v>
      </c>
      <c r="VG13" s="11" t="s">
        <v>1183</v>
      </c>
      <c r="VH13" s="11" t="s">
        <v>1183</v>
      </c>
      <c r="VI13" s="11" t="s">
        <v>1183</v>
      </c>
      <c r="VJ13" s="11" t="s">
        <v>1183</v>
      </c>
      <c r="VK13" s="11" t="s">
        <v>1183</v>
      </c>
      <c r="VL13" s="11" t="s">
        <v>1183</v>
      </c>
      <c r="VM13" s="11" t="s">
        <v>1183</v>
      </c>
    </row>
    <row r="14" spans="1:726" ht="15" customHeight="1">
      <c r="A14" s="11">
        <v>13</v>
      </c>
      <c r="B14" s="87" t="s">
        <v>37</v>
      </c>
      <c r="C14" s="11">
        <v>458251</v>
      </c>
      <c r="D14" s="11">
        <v>425421</v>
      </c>
      <c r="E14" s="11">
        <v>424786</v>
      </c>
      <c r="F14" s="11">
        <v>417898</v>
      </c>
      <c r="G14" s="11">
        <v>413233</v>
      </c>
      <c r="H14" s="11">
        <v>411725</v>
      </c>
      <c r="I14" s="56" t="s">
        <v>3336</v>
      </c>
      <c r="J14" s="11">
        <v>53575</v>
      </c>
      <c r="K14" s="11">
        <v>47527</v>
      </c>
      <c r="L14" s="11">
        <v>44801</v>
      </c>
      <c r="M14" s="11">
        <v>45139</v>
      </c>
      <c r="N14" s="11">
        <v>44605</v>
      </c>
      <c r="O14" s="11">
        <v>44398</v>
      </c>
      <c r="P14" s="56" t="s">
        <v>3336</v>
      </c>
      <c r="Q14" s="11">
        <v>440</v>
      </c>
      <c r="R14" s="11">
        <v>457</v>
      </c>
      <c r="S14" s="11">
        <v>372</v>
      </c>
      <c r="T14" s="11">
        <v>440</v>
      </c>
      <c r="U14" s="11">
        <v>415</v>
      </c>
      <c r="V14" s="11">
        <v>408</v>
      </c>
      <c r="W14" s="56" t="s">
        <v>3336</v>
      </c>
      <c r="X14" s="11" t="s">
        <v>1183</v>
      </c>
      <c r="Y14" s="11" t="s">
        <v>1183</v>
      </c>
      <c r="Z14" s="11" t="s">
        <v>1183</v>
      </c>
      <c r="AA14" s="11" t="s">
        <v>1183</v>
      </c>
      <c r="AB14" s="11" t="s">
        <v>1183</v>
      </c>
      <c r="AC14" s="11" t="s">
        <v>1183</v>
      </c>
      <c r="AD14" s="56" t="s">
        <v>3336</v>
      </c>
      <c r="AE14" s="11">
        <v>134</v>
      </c>
      <c r="AF14" s="11">
        <v>107</v>
      </c>
      <c r="AG14" s="11">
        <v>108</v>
      </c>
      <c r="AH14" s="11">
        <v>113</v>
      </c>
      <c r="AI14" s="11">
        <v>116</v>
      </c>
      <c r="AJ14" s="11">
        <v>97</v>
      </c>
      <c r="AK14" s="56" t="s">
        <v>3336</v>
      </c>
      <c r="AL14" s="11" t="s">
        <v>1183</v>
      </c>
      <c r="AM14" s="11" t="s">
        <v>1183</v>
      </c>
      <c r="AN14" s="11" t="s">
        <v>1183</v>
      </c>
      <c r="AO14" s="11" t="s">
        <v>1183</v>
      </c>
      <c r="AP14" s="11" t="s">
        <v>1183</v>
      </c>
      <c r="AQ14" s="11" t="s">
        <v>1183</v>
      </c>
      <c r="AR14" s="56" t="s">
        <v>3336</v>
      </c>
      <c r="AS14" s="11">
        <v>40171</v>
      </c>
      <c r="AT14" s="11">
        <v>38231</v>
      </c>
      <c r="AU14" s="11">
        <v>35515</v>
      </c>
      <c r="AV14" s="11">
        <v>32928</v>
      </c>
      <c r="AW14" s="11">
        <v>33874</v>
      </c>
      <c r="AX14" s="11">
        <v>33769</v>
      </c>
      <c r="AY14" s="56" t="s">
        <v>3336</v>
      </c>
      <c r="AZ14" s="11">
        <v>2053</v>
      </c>
      <c r="BA14" s="11">
        <v>1874</v>
      </c>
      <c r="BB14" s="11">
        <v>1791</v>
      </c>
      <c r="BC14" s="11">
        <v>1645</v>
      </c>
      <c r="BD14" s="11">
        <v>1563</v>
      </c>
      <c r="BE14" s="11">
        <v>1592</v>
      </c>
      <c r="BF14" s="56" t="s">
        <v>3336</v>
      </c>
      <c r="BG14" s="11">
        <v>3159</v>
      </c>
      <c r="BH14" s="11">
        <v>3234</v>
      </c>
      <c r="BI14" s="11">
        <v>2988</v>
      </c>
      <c r="BJ14" s="11">
        <v>2825</v>
      </c>
      <c r="BK14" s="11">
        <v>2789</v>
      </c>
      <c r="BL14" s="11">
        <v>3188</v>
      </c>
      <c r="BM14" s="56" t="s">
        <v>3336</v>
      </c>
      <c r="BN14" s="11">
        <v>1039</v>
      </c>
      <c r="BO14" s="11">
        <v>1009</v>
      </c>
      <c r="BP14" s="11">
        <v>975</v>
      </c>
      <c r="BQ14" s="11">
        <v>1009</v>
      </c>
      <c r="BR14" s="11">
        <v>1052</v>
      </c>
      <c r="BS14" s="11">
        <v>1160</v>
      </c>
      <c r="BT14" s="56" t="s">
        <v>3336</v>
      </c>
      <c r="BU14" s="24">
        <v>1682</v>
      </c>
      <c r="BV14" s="24">
        <v>1567</v>
      </c>
      <c r="BW14" s="24">
        <v>1657</v>
      </c>
      <c r="BX14" s="24">
        <v>1416</v>
      </c>
      <c r="BY14" s="24">
        <v>1225</v>
      </c>
      <c r="BZ14" s="24">
        <v>1242</v>
      </c>
      <c r="CA14" s="56" t="s">
        <v>3336</v>
      </c>
      <c r="CB14" s="11">
        <v>1622</v>
      </c>
      <c r="CC14" s="11">
        <v>1616</v>
      </c>
      <c r="CD14" s="11">
        <v>1524</v>
      </c>
      <c r="CE14" s="11">
        <v>1689</v>
      </c>
      <c r="CF14" s="11">
        <v>1550</v>
      </c>
      <c r="CG14" s="11">
        <v>1673</v>
      </c>
      <c r="CH14" s="56" t="s">
        <v>3336</v>
      </c>
      <c r="CI14" s="11" t="s">
        <v>1183</v>
      </c>
      <c r="CJ14" s="11" t="s">
        <v>1183</v>
      </c>
      <c r="CK14" s="11" t="s">
        <v>1183</v>
      </c>
      <c r="CL14" s="11" t="s">
        <v>1183</v>
      </c>
      <c r="CM14" s="11" t="s">
        <v>1183</v>
      </c>
      <c r="CN14" s="11" t="s">
        <v>1183</v>
      </c>
      <c r="CO14" s="56" t="s">
        <v>3336</v>
      </c>
      <c r="CP14" s="24">
        <v>151243</v>
      </c>
      <c r="CQ14" s="24">
        <v>138750</v>
      </c>
      <c r="CR14" s="24">
        <v>141395</v>
      </c>
      <c r="CS14" s="24">
        <v>143141</v>
      </c>
      <c r="CT14" s="24">
        <v>138571</v>
      </c>
      <c r="CU14" s="24">
        <v>131432</v>
      </c>
      <c r="CV14" s="56" t="s">
        <v>3336</v>
      </c>
      <c r="CW14" s="11">
        <v>3102</v>
      </c>
      <c r="CX14" s="11">
        <v>3248</v>
      </c>
      <c r="CY14" s="11">
        <v>3054</v>
      </c>
      <c r="CZ14" s="11">
        <v>3682</v>
      </c>
      <c r="DA14" s="11">
        <v>3541</v>
      </c>
      <c r="DB14" s="11">
        <v>3367</v>
      </c>
      <c r="DC14" s="56" t="s">
        <v>3336</v>
      </c>
      <c r="DD14" s="24">
        <v>11983</v>
      </c>
      <c r="DE14" s="24">
        <v>8815</v>
      </c>
      <c r="DF14" s="24">
        <v>7963</v>
      </c>
      <c r="DG14" s="24">
        <v>7773</v>
      </c>
      <c r="DH14" s="24">
        <v>7435</v>
      </c>
      <c r="DI14" s="24">
        <v>6700</v>
      </c>
      <c r="DJ14" s="56" t="s">
        <v>3336</v>
      </c>
      <c r="DK14" s="20">
        <v>25851</v>
      </c>
      <c r="DL14" s="20">
        <v>24308</v>
      </c>
      <c r="DM14" s="20">
        <v>22917</v>
      </c>
      <c r="DN14" s="20">
        <v>24719</v>
      </c>
      <c r="DO14" s="20">
        <v>24665</v>
      </c>
      <c r="DP14" s="20">
        <v>24597</v>
      </c>
      <c r="DQ14" s="56" t="s">
        <v>3336</v>
      </c>
      <c r="DR14" s="11">
        <v>6672</v>
      </c>
      <c r="DS14" s="11">
        <v>6281</v>
      </c>
      <c r="DT14" s="11">
        <v>5749</v>
      </c>
      <c r="DU14" s="11">
        <v>6363</v>
      </c>
      <c r="DV14" s="11">
        <v>5985</v>
      </c>
      <c r="DW14" s="11">
        <v>5300</v>
      </c>
      <c r="DX14" s="56" t="s">
        <v>3336</v>
      </c>
      <c r="DY14" s="24">
        <v>17794</v>
      </c>
      <c r="DZ14" s="24">
        <v>20946</v>
      </c>
      <c r="EA14" s="24">
        <v>22835</v>
      </c>
      <c r="EB14" s="24">
        <v>23515</v>
      </c>
      <c r="EC14" s="24">
        <v>25526</v>
      </c>
      <c r="ED14" s="24">
        <v>25065</v>
      </c>
      <c r="EE14" s="56" t="s">
        <v>3336</v>
      </c>
      <c r="EF14" s="11" t="s">
        <v>1183</v>
      </c>
      <c r="EG14" s="11" t="s">
        <v>1183</v>
      </c>
      <c r="EH14" s="11" t="s">
        <v>1183</v>
      </c>
      <c r="EI14" s="11" t="s">
        <v>1183</v>
      </c>
      <c r="EJ14" s="11" t="s">
        <v>1183</v>
      </c>
      <c r="EK14" s="11" t="s">
        <v>1183</v>
      </c>
      <c r="EL14" s="56" t="s">
        <v>3336</v>
      </c>
      <c r="EM14" s="32">
        <v>4860</v>
      </c>
      <c r="EN14" s="32">
        <v>3972</v>
      </c>
      <c r="EO14" s="32">
        <v>3776</v>
      </c>
      <c r="EP14" s="32">
        <v>3320</v>
      </c>
      <c r="EQ14" s="32">
        <v>2745</v>
      </c>
      <c r="ER14" s="32">
        <v>2600</v>
      </c>
      <c r="ES14" s="56" t="s">
        <v>3336</v>
      </c>
      <c r="ET14" s="11">
        <v>106</v>
      </c>
      <c r="EU14" s="11">
        <v>226</v>
      </c>
      <c r="EV14" s="11">
        <v>179</v>
      </c>
      <c r="EW14" s="11">
        <v>208</v>
      </c>
      <c r="EX14" s="11">
        <v>173</v>
      </c>
      <c r="EY14" s="11">
        <v>369</v>
      </c>
      <c r="EZ14" s="56" t="s">
        <v>3336</v>
      </c>
      <c r="FA14" s="24">
        <v>5</v>
      </c>
      <c r="FB14" s="24">
        <v>8</v>
      </c>
      <c r="FC14" s="24">
        <v>10</v>
      </c>
      <c r="FD14" s="24">
        <v>4</v>
      </c>
      <c r="FE14" s="24">
        <v>9</v>
      </c>
      <c r="FF14" s="24">
        <v>5</v>
      </c>
      <c r="FG14" s="56" t="s">
        <v>3336</v>
      </c>
      <c r="FH14" s="11">
        <v>20394</v>
      </c>
      <c r="FI14" s="11">
        <v>20102</v>
      </c>
      <c r="FJ14" s="11">
        <v>22656</v>
      </c>
      <c r="FK14" s="11">
        <v>21781</v>
      </c>
      <c r="FL14" s="11">
        <v>23400</v>
      </c>
      <c r="FM14" s="11">
        <v>25082</v>
      </c>
      <c r="FN14" s="56" t="s">
        <v>3336</v>
      </c>
      <c r="FO14" s="11">
        <v>8301</v>
      </c>
      <c r="FP14" s="11">
        <v>8810</v>
      </c>
      <c r="FQ14" s="11">
        <v>9878</v>
      </c>
      <c r="FR14" s="11">
        <v>8100</v>
      </c>
      <c r="FS14" s="11">
        <v>8230</v>
      </c>
      <c r="FT14" s="11">
        <v>9371</v>
      </c>
      <c r="FU14" s="56" t="s">
        <v>3336</v>
      </c>
      <c r="FV14" s="18" t="s">
        <v>1238</v>
      </c>
      <c r="FY14" s="14">
        <v>2</v>
      </c>
      <c r="FZ14" s="14">
        <v>1</v>
      </c>
      <c r="GA14" s="14">
        <v>1</v>
      </c>
      <c r="GB14" s="14">
        <v>2</v>
      </c>
      <c r="GD14" s="14">
        <v>2</v>
      </c>
      <c r="GE14" s="14">
        <v>1</v>
      </c>
      <c r="GF14" s="14">
        <v>2</v>
      </c>
      <c r="GI14" s="11">
        <v>302762</v>
      </c>
      <c r="GJ14" s="11">
        <v>283052</v>
      </c>
      <c r="GK14" s="11">
        <v>276361</v>
      </c>
      <c r="GL14" s="11">
        <v>263304</v>
      </c>
      <c r="GM14" s="11">
        <v>261994</v>
      </c>
      <c r="GN14" s="11">
        <v>258364</v>
      </c>
      <c r="GO14" s="56" t="s">
        <v>3336</v>
      </c>
      <c r="GP14" s="11">
        <v>52925</v>
      </c>
      <c r="GQ14" s="11">
        <v>47689</v>
      </c>
      <c r="GR14" s="11">
        <v>44050</v>
      </c>
      <c r="GS14" s="11">
        <v>43976</v>
      </c>
      <c r="GT14" s="11">
        <v>43733</v>
      </c>
      <c r="GU14" s="11">
        <v>43084</v>
      </c>
      <c r="GV14" s="56" t="s">
        <v>3336</v>
      </c>
      <c r="GW14" s="11">
        <v>463</v>
      </c>
      <c r="GX14" s="11">
        <v>476</v>
      </c>
      <c r="GY14" s="11">
        <v>387</v>
      </c>
      <c r="GZ14" s="11">
        <v>458</v>
      </c>
      <c r="HA14" s="11">
        <v>394</v>
      </c>
      <c r="HB14" s="11">
        <v>421</v>
      </c>
      <c r="HC14" s="56" t="s">
        <v>3336</v>
      </c>
      <c r="HD14" s="11" t="s">
        <v>1182</v>
      </c>
      <c r="HE14" s="11" t="s">
        <v>1182</v>
      </c>
      <c r="HF14" s="11" t="s">
        <v>1182</v>
      </c>
      <c r="HG14" s="11" t="s">
        <v>1182</v>
      </c>
      <c r="HH14" s="11" t="s">
        <v>1182</v>
      </c>
      <c r="HI14" s="11" t="s">
        <v>1182</v>
      </c>
      <c r="HJ14" s="56" t="s">
        <v>3336</v>
      </c>
      <c r="HK14" s="11">
        <v>128</v>
      </c>
      <c r="HL14" s="11">
        <v>104</v>
      </c>
      <c r="HM14" s="11">
        <v>119</v>
      </c>
      <c r="HN14" s="11">
        <v>109</v>
      </c>
      <c r="HO14" s="11">
        <v>103</v>
      </c>
      <c r="HP14" s="11">
        <v>98</v>
      </c>
      <c r="HQ14" s="56" t="s">
        <v>3336</v>
      </c>
      <c r="HR14" s="11" t="s">
        <v>1183</v>
      </c>
      <c r="HS14" s="11" t="s">
        <v>1183</v>
      </c>
      <c r="HT14" s="11" t="s">
        <v>1183</v>
      </c>
      <c r="HU14" s="11" t="s">
        <v>1183</v>
      </c>
      <c r="HV14" s="11" t="s">
        <v>1183</v>
      </c>
      <c r="HW14" s="11" t="s">
        <v>1183</v>
      </c>
      <c r="HX14" s="56" t="s">
        <v>3336</v>
      </c>
      <c r="HY14" s="11">
        <v>33174</v>
      </c>
      <c r="HZ14" s="11">
        <v>32237</v>
      </c>
      <c r="IA14" s="11">
        <v>30053</v>
      </c>
      <c r="IB14" s="11">
        <v>27235</v>
      </c>
      <c r="IC14" s="11">
        <v>25874</v>
      </c>
      <c r="ID14" s="11">
        <v>24783</v>
      </c>
      <c r="IE14" s="56" t="s">
        <v>3336</v>
      </c>
      <c r="IF14" s="11">
        <v>2212</v>
      </c>
      <c r="IG14" s="11">
        <v>1933</v>
      </c>
      <c r="IH14" s="11">
        <v>1980</v>
      </c>
      <c r="II14" s="11">
        <v>1703</v>
      </c>
      <c r="IJ14" s="11">
        <v>1622</v>
      </c>
      <c r="IK14" s="11">
        <v>1607</v>
      </c>
      <c r="IL14" s="56" t="s">
        <v>3336</v>
      </c>
      <c r="IM14" s="11">
        <v>2113</v>
      </c>
      <c r="IN14" s="11">
        <v>2888</v>
      </c>
      <c r="IO14" s="11">
        <v>2450</v>
      </c>
      <c r="IP14" s="11">
        <v>2251</v>
      </c>
      <c r="IQ14" s="11">
        <v>2257</v>
      </c>
      <c r="IR14" s="11">
        <v>2198</v>
      </c>
      <c r="IS14" s="56" t="s">
        <v>3336</v>
      </c>
      <c r="IT14" s="11">
        <v>644</v>
      </c>
      <c r="IU14" s="11">
        <v>771</v>
      </c>
      <c r="IV14" s="11">
        <v>800</v>
      </c>
      <c r="IW14" s="11">
        <v>717</v>
      </c>
      <c r="IX14" s="11">
        <v>811</v>
      </c>
      <c r="IY14" s="11">
        <v>826</v>
      </c>
      <c r="IZ14" s="56" t="s">
        <v>3336</v>
      </c>
      <c r="JA14" s="11">
        <v>1082</v>
      </c>
      <c r="JB14" s="11">
        <v>1423</v>
      </c>
      <c r="JC14" s="11">
        <v>1074</v>
      </c>
      <c r="JD14" s="11">
        <v>1160</v>
      </c>
      <c r="JE14" s="11">
        <v>1031</v>
      </c>
      <c r="JF14" s="11">
        <v>894</v>
      </c>
      <c r="JG14" s="56" t="s">
        <v>3336</v>
      </c>
      <c r="JH14" s="11">
        <v>1403</v>
      </c>
      <c r="JI14" s="11">
        <v>1452</v>
      </c>
      <c r="JJ14" s="11">
        <v>1367</v>
      </c>
      <c r="JK14" s="11">
        <v>1557</v>
      </c>
      <c r="JL14" s="11">
        <v>1560</v>
      </c>
      <c r="JM14" s="11">
        <v>1475</v>
      </c>
      <c r="JN14" s="56" t="s">
        <v>3336</v>
      </c>
      <c r="JO14" s="11" t="s">
        <v>1182</v>
      </c>
      <c r="JP14" s="11" t="s">
        <v>1182</v>
      </c>
      <c r="JQ14" s="11" t="s">
        <v>1182</v>
      </c>
      <c r="JR14" s="11" t="s">
        <v>1182</v>
      </c>
      <c r="JS14" s="11" t="s">
        <v>1182</v>
      </c>
      <c r="JT14" s="11" t="s">
        <v>1182</v>
      </c>
      <c r="JU14" s="56" t="s">
        <v>3336</v>
      </c>
      <c r="JV14" s="11">
        <v>67386</v>
      </c>
      <c r="JW14" s="11">
        <v>60112</v>
      </c>
      <c r="JX14" s="11">
        <v>60456</v>
      </c>
      <c r="JY14" s="11">
        <v>58589</v>
      </c>
      <c r="JZ14" s="11">
        <v>55489</v>
      </c>
      <c r="KA14" s="11">
        <v>53079</v>
      </c>
      <c r="KB14" s="56" t="s">
        <v>3336</v>
      </c>
      <c r="KC14" s="11">
        <v>1949</v>
      </c>
      <c r="KD14" s="11">
        <v>2269</v>
      </c>
      <c r="KE14" s="11">
        <v>2523</v>
      </c>
      <c r="KF14" s="11">
        <v>1982</v>
      </c>
      <c r="KG14" s="11">
        <v>1950</v>
      </c>
      <c r="KH14" s="11">
        <v>1905</v>
      </c>
      <c r="KI14" s="56" t="s">
        <v>3336</v>
      </c>
      <c r="KJ14" s="11">
        <v>4989</v>
      </c>
      <c r="KK14" s="11">
        <v>4315</v>
      </c>
      <c r="KL14" s="11">
        <v>3353</v>
      </c>
      <c r="KM14" s="11">
        <v>3336</v>
      </c>
      <c r="KN14" s="11">
        <v>3389</v>
      </c>
      <c r="KO14" s="11">
        <v>2937</v>
      </c>
      <c r="KP14" s="56" t="s">
        <v>3336</v>
      </c>
      <c r="KQ14" s="11">
        <v>9262</v>
      </c>
      <c r="KR14" s="11">
        <v>9173</v>
      </c>
      <c r="KS14" s="11">
        <v>8889</v>
      </c>
      <c r="KT14" s="11">
        <v>8409</v>
      </c>
      <c r="KU14" s="11">
        <v>7333</v>
      </c>
      <c r="KV14" s="11">
        <v>7040</v>
      </c>
      <c r="KW14" s="56" t="s">
        <v>3336</v>
      </c>
      <c r="KX14" s="11">
        <v>2577</v>
      </c>
      <c r="KY14" s="11">
        <v>3253</v>
      </c>
      <c r="KZ14" s="11">
        <v>3317</v>
      </c>
      <c r="LA14" s="11">
        <v>2630</v>
      </c>
      <c r="LB14" s="11">
        <v>2347</v>
      </c>
      <c r="LC14" s="11">
        <v>2211</v>
      </c>
      <c r="LD14" s="56" t="s">
        <v>3336</v>
      </c>
      <c r="LE14" s="11">
        <v>16818</v>
      </c>
      <c r="LF14" s="11">
        <v>17102</v>
      </c>
      <c r="LG14" s="11">
        <v>19735</v>
      </c>
      <c r="LH14" s="11">
        <v>18063</v>
      </c>
      <c r="LI14" s="11">
        <v>22139</v>
      </c>
      <c r="LJ14" s="11">
        <v>23027</v>
      </c>
      <c r="LK14" s="56" t="s">
        <v>3336</v>
      </c>
      <c r="LL14" s="11" t="s">
        <v>1183</v>
      </c>
      <c r="LM14" s="11" t="s">
        <v>1183</v>
      </c>
      <c r="LN14" s="11" t="s">
        <v>1183</v>
      </c>
      <c r="LO14" s="11" t="s">
        <v>1183</v>
      </c>
      <c r="LP14" s="11" t="s">
        <v>1183</v>
      </c>
      <c r="LQ14" s="11" t="s">
        <v>1183</v>
      </c>
      <c r="LR14" s="56" t="s">
        <v>3336</v>
      </c>
      <c r="LS14" s="11">
        <v>5200</v>
      </c>
      <c r="LT14" s="11">
        <v>4000</v>
      </c>
      <c r="LU14" s="11">
        <v>3883</v>
      </c>
      <c r="LV14" s="11">
        <v>3035</v>
      </c>
      <c r="LW14" s="11">
        <v>3107</v>
      </c>
      <c r="LX14" s="11">
        <v>2843</v>
      </c>
      <c r="LY14" s="56" t="s">
        <v>3336</v>
      </c>
      <c r="LZ14" s="11" t="s">
        <v>1183</v>
      </c>
      <c r="MA14" s="11" t="s">
        <v>1183</v>
      </c>
      <c r="MB14" s="11" t="s">
        <v>1183</v>
      </c>
      <c r="MC14" s="11" t="s">
        <v>1183</v>
      </c>
      <c r="MD14" s="11" t="s">
        <v>1183</v>
      </c>
      <c r="ME14" s="11" t="s">
        <v>1183</v>
      </c>
      <c r="MF14" s="56" t="s">
        <v>3336</v>
      </c>
      <c r="MG14" s="11" t="s">
        <v>1183</v>
      </c>
      <c r="MH14" s="11" t="s">
        <v>1183</v>
      </c>
      <c r="MI14" s="11" t="s">
        <v>1183</v>
      </c>
      <c r="MJ14" s="11" t="s">
        <v>1183</v>
      </c>
      <c r="MK14" s="11" t="s">
        <v>1183</v>
      </c>
      <c r="ML14" s="11" t="s">
        <v>1183</v>
      </c>
      <c r="MM14" s="56" t="s">
        <v>3336</v>
      </c>
      <c r="MN14" s="11">
        <v>19292</v>
      </c>
      <c r="MO14" s="11">
        <v>19119</v>
      </c>
      <c r="MP14" s="11">
        <v>20701</v>
      </c>
      <c r="MQ14" s="11">
        <v>20610</v>
      </c>
      <c r="MR14" s="11">
        <v>22016</v>
      </c>
      <c r="MS14" s="11">
        <v>23081</v>
      </c>
      <c r="MT14" s="56" t="s">
        <v>3336</v>
      </c>
      <c r="MU14" s="11">
        <v>7485</v>
      </c>
      <c r="MV14" s="11">
        <v>7758</v>
      </c>
      <c r="MW14" s="11">
        <v>8429</v>
      </c>
      <c r="MX14" s="11">
        <v>7660</v>
      </c>
      <c r="MY14" s="11">
        <v>7489</v>
      </c>
      <c r="MZ14" s="11">
        <v>8319</v>
      </c>
      <c r="NA14" s="56" t="s">
        <v>3336</v>
      </c>
      <c r="NB14" s="19" t="s">
        <v>1239</v>
      </c>
      <c r="NC14" s="18"/>
      <c r="NE14" s="11">
        <v>261994</v>
      </c>
      <c r="NF14" s="11">
        <v>48600</v>
      </c>
      <c r="NG14" s="11">
        <v>22844</v>
      </c>
      <c r="NH14" s="11">
        <v>31752</v>
      </c>
      <c r="NI14" s="11">
        <v>13436</v>
      </c>
      <c r="NJ14" s="56" t="s">
        <v>3336</v>
      </c>
      <c r="NK14" s="11" t="s">
        <v>1183</v>
      </c>
      <c r="NL14" s="11">
        <v>5213</v>
      </c>
      <c r="NM14" s="11">
        <v>2828</v>
      </c>
      <c r="NN14" s="11">
        <v>4388</v>
      </c>
      <c r="NO14" s="11">
        <v>2872</v>
      </c>
      <c r="NP14" s="56" t="s">
        <v>3336</v>
      </c>
      <c r="NQ14" s="11">
        <v>394</v>
      </c>
      <c r="NR14" s="11">
        <v>51</v>
      </c>
      <c r="NS14" s="11">
        <v>11</v>
      </c>
      <c r="NT14" s="11">
        <v>31</v>
      </c>
      <c r="NU14" s="11">
        <v>9</v>
      </c>
      <c r="NV14" s="56" t="s">
        <v>3336</v>
      </c>
      <c r="NW14" s="11">
        <v>103</v>
      </c>
      <c r="NX14" s="11">
        <v>16</v>
      </c>
      <c r="NY14" s="11">
        <v>5</v>
      </c>
      <c r="NZ14" s="11">
        <v>8</v>
      </c>
      <c r="OA14" s="11">
        <v>1</v>
      </c>
      <c r="OB14" s="56" t="s">
        <v>3336</v>
      </c>
      <c r="OC14" s="11">
        <v>25874</v>
      </c>
      <c r="OD14" s="11">
        <v>4690</v>
      </c>
      <c r="OE14" s="11">
        <v>2419</v>
      </c>
      <c r="OF14" s="11">
        <v>2932</v>
      </c>
      <c r="OG14" s="11">
        <v>881</v>
      </c>
      <c r="OH14" s="56" t="s">
        <v>3336</v>
      </c>
      <c r="OI14" s="11">
        <v>1622</v>
      </c>
      <c r="OJ14" s="11">
        <v>287</v>
      </c>
      <c r="OK14" s="11">
        <v>89</v>
      </c>
      <c r="OL14" s="11">
        <v>134</v>
      </c>
      <c r="OM14" s="11">
        <v>40</v>
      </c>
      <c r="ON14" s="56" t="s">
        <v>3336</v>
      </c>
      <c r="OO14" s="11">
        <v>2257</v>
      </c>
      <c r="OP14" s="11">
        <v>43</v>
      </c>
      <c r="OQ14" s="11">
        <v>211</v>
      </c>
      <c r="OR14" s="11">
        <v>414</v>
      </c>
      <c r="OS14" s="11">
        <v>60</v>
      </c>
      <c r="OT14" s="56" t="s">
        <v>3336</v>
      </c>
      <c r="OU14" s="11">
        <v>811</v>
      </c>
      <c r="OV14" s="11">
        <v>3</v>
      </c>
      <c r="OW14" s="11">
        <v>54</v>
      </c>
      <c r="OX14" s="11">
        <v>196</v>
      </c>
      <c r="OY14" s="11">
        <v>35</v>
      </c>
      <c r="OZ14" s="56" t="s">
        <v>3336</v>
      </c>
      <c r="PA14" s="11">
        <v>1031</v>
      </c>
      <c r="PB14" s="11">
        <v>28</v>
      </c>
      <c r="PC14" s="11">
        <v>129</v>
      </c>
      <c r="PD14" s="11">
        <v>153</v>
      </c>
      <c r="PE14" s="11">
        <v>13</v>
      </c>
      <c r="PF14" s="56" t="s">
        <v>3336</v>
      </c>
      <c r="PG14" s="11">
        <v>1560</v>
      </c>
      <c r="PH14" s="11">
        <v>205</v>
      </c>
      <c r="PI14" s="11">
        <v>248</v>
      </c>
      <c r="PJ14" s="11">
        <v>190</v>
      </c>
      <c r="PK14" s="11">
        <v>72</v>
      </c>
      <c r="PL14" s="56" t="s">
        <v>3336</v>
      </c>
      <c r="PM14" s="11">
        <v>55489</v>
      </c>
      <c r="PN14" s="11">
        <v>14166</v>
      </c>
      <c r="PO14" s="11">
        <v>6804</v>
      </c>
      <c r="PP14" s="11">
        <v>7441</v>
      </c>
      <c r="PQ14" s="11">
        <v>3998</v>
      </c>
      <c r="PR14" s="56" t="s">
        <v>3336</v>
      </c>
      <c r="PS14" s="11">
        <v>1950</v>
      </c>
      <c r="PT14" s="11">
        <v>217</v>
      </c>
      <c r="PU14" s="11">
        <v>113</v>
      </c>
      <c r="PV14" s="11">
        <v>642</v>
      </c>
      <c r="PW14" s="11">
        <v>398</v>
      </c>
      <c r="PX14" s="56" t="s">
        <v>3336</v>
      </c>
      <c r="PY14" s="11">
        <v>3389</v>
      </c>
      <c r="PZ14" s="11">
        <v>347</v>
      </c>
      <c r="QA14" s="11">
        <v>575</v>
      </c>
      <c r="QB14" s="11">
        <v>112</v>
      </c>
      <c r="QC14" s="11">
        <v>85</v>
      </c>
      <c r="QD14" s="56" t="s">
        <v>3336</v>
      </c>
      <c r="QE14" s="11">
        <v>7333</v>
      </c>
      <c r="QF14" s="11">
        <v>818</v>
      </c>
      <c r="QG14" s="11">
        <v>867</v>
      </c>
      <c r="QH14" s="11" t="s">
        <v>1182</v>
      </c>
      <c r="QI14" s="11" t="s">
        <v>1182</v>
      </c>
      <c r="QJ14" s="56" t="s">
        <v>3336</v>
      </c>
      <c r="QK14" s="11">
        <v>2347</v>
      </c>
      <c r="QL14" s="11">
        <v>322</v>
      </c>
      <c r="QM14" s="11">
        <v>238</v>
      </c>
      <c r="QN14" s="11" t="s">
        <v>1182</v>
      </c>
      <c r="QO14" s="11" t="s">
        <v>1182</v>
      </c>
      <c r="QP14" s="56" t="s">
        <v>3336</v>
      </c>
      <c r="QQ14" s="11">
        <v>22139</v>
      </c>
      <c r="QR14" s="11">
        <v>5981</v>
      </c>
      <c r="QS14" s="11">
        <v>706</v>
      </c>
      <c r="QT14" s="11">
        <v>1161</v>
      </c>
      <c r="QU14" s="11">
        <v>506</v>
      </c>
      <c r="QV14" s="56" t="s">
        <v>3336</v>
      </c>
      <c r="QW14" s="11" t="s">
        <v>1183</v>
      </c>
      <c r="QX14" s="11" t="s">
        <v>1183</v>
      </c>
      <c r="QY14" s="11" t="s">
        <v>1183</v>
      </c>
      <c r="QZ14" s="11" t="s">
        <v>1183</v>
      </c>
      <c r="RA14" s="11" t="s">
        <v>1183</v>
      </c>
      <c r="RB14" s="56" t="s">
        <v>3336</v>
      </c>
      <c r="RC14" s="11">
        <v>3107</v>
      </c>
      <c r="RD14" s="11">
        <v>689</v>
      </c>
      <c r="RE14" s="11">
        <v>164</v>
      </c>
      <c r="RF14" s="11">
        <v>605</v>
      </c>
      <c r="RG14" s="11">
        <v>161</v>
      </c>
      <c r="RH14" s="56" t="s">
        <v>3336</v>
      </c>
      <c r="RI14" s="11" t="s">
        <v>1183</v>
      </c>
      <c r="RJ14" s="11" t="s">
        <v>1183</v>
      </c>
      <c r="RK14" s="11" t="s">
        <v>1183</v>
      </c>
      <c r="RL14" s="11" t="s">
        <v>1183</v>
      </c>
      <c r="RM14" s="11" t="s">
        <v>1183</v>
      </c>
      <c r="RN14" s="56" t="s">
        <v>3336</v>
      </c>
      <c r="RO14" s="11" t="s">
        <v>1183</v>
      </c>
      <c r="RP14" s="11" t="s">
        <v>1183</v>
      </c>
      <c r="RQ14" s="11" t="s">
        <v>1183</v>
      </c>
      <c r="RR14" s="11" t="s">
        <v>1183</v>
      </c>
      <c r="RS14" s="11" t="s">
        <v>1183</v>
      </c>
      <c r="RT14" s="56" t="s">
        <v>3336</v>
      </c>
      <c r="RU14" s="11">
        <v>22016</v>
      </c>
      <c r="RV14" s="11">
        <v>3082</v>
      </c>
      <c r="RW14" s="11">
        <v>1102</v>
      </c>
      <c r="RX14" s="11">
        <v>1982</v>
      </c>
      <c r="RY14" s="11">
        <v>878</v>
      </c>
      <c r="RZ14" s="56" t="s">
        <v>3336</v>
      </c>
      <c r="SA14" s="11">
        <v>7489</v>
      </c>
      <c r="SB14" s="11">
        <v>1012</v>
      </c>
      <c r="SC14" s="11">
        <v>229</v>
      </c>
      <c r="SD14" s="11">
        <v>829</v>
      </c>
      <c r="SE14" s="11">
        <v>348</v>
      </c>
      <c r="SF14" s="56" t="s">
        <v>3336</v>
      </c>
      <c r="SG14" s="18" t="s">
        <v>1240</v>
      </c>
      <c r="SH14" s="19" t="s">
        <v>1241</v>
      </c>
      <c r="SI14" s="11">
        <v>1</v>
      </c>
      <c r="SK14" s="11">
        <v>0</v>
      </c>
      <c r="SL14" s="11">
        <v>18</v>
      </c>
      <c r="SN14" s="11">
        <v>1</v>
      </c>
      <c r="SP14" s="11">
        <v>2</v>
      </c>
      <c r="SQ14" s="11">
        <v>2</v>
      </c>
      <c r="SS14" s="11">
        <v>2</v>
      </c>
      <c r="SU14" s="11">
        <v>2</v>
      </c>
      <c r="SW14" s="11">
        <v>2</v>
      </c>
      <c r="SZ14" s="11">
        <v>1</v>
      </c>
      <c r="TB14" s="11">
        <v>1</v>
      </c>
      <c r="TC14" s="11">
        <v>1</v>
      </c>
      <c r="TD14" s="11">
        <v>2</v>
      </c>
      <c r="TE14" s="11">
        <v>2</v>
      </c>
      <c r="TF14" s="11">
        <v>1</v>
      </c>
      <c r="TG14" s="11">
        <v>2</v>
      </c>
      <c r="TH14" s="11">
        <v>1</v>
      </c>
      <c r="TI14" s="11">
        <v>2</v>
      </c>
      <c r="TK14" s="11">
        <v>2</v>
      </c>
      <c r="TL14" s="11">
        <v>1</v>
      </c>
      <c r="TM14" s="11">
        <v>2</v>
      </c>
      <c r="TN14" s="11">
        <v>1</v>
      </c>
      <c r="TO14" s="11">
        <v>2</v>
      </c>
      <c r="TP14" s="11">
        <v>2</v>
      </c>
      <c r="TQ14" s="11">
        <v>2</v>
      </c>
      <c r="TR14" s="11">
        <v>1</v>
      </c>
      <c r="TS14" s="11">
        <v>1</v>
      </c>
      <c r="TT14" s="11">
        <v>1</v>
      </c>
      <c r="TU14" s="11">
        <v>2</v>
      </c>
      <c r="TV14" s="11">
        <v>2</v>
      </c>
      <c r="TW14" s="11">
        <v>2</v>
      </c>
      <c r="TX14" s="57" t="s">
        <v>3336</v>
      </c>
      <c r="TY14" s="11">
        <v>7980.7</v>
      </c>
      <c r="TZ14" s="11">
        <v>7887.9</v>
      </c>
      <c r="UA14" s="11">
        <v>7640.4</v>
      </c>
      <c r="UB14" s="11">
        <v>7554.7</v>
      </c>
      <c r="UC14" s="11">
        <v>7488.8</v>
      </c>
      <c r="UD14" s="11">
        <v>7382</v>
      </c>
      <c r="UE14" s="57" t="s">
        <v>3336</v>
      </c>
      <c r="UF14" s="11" t="s">
        <v>1183</v>
      </c>
      <c r="UG14" s="11" t="s">
        <v>1183</v>
      </c>
      <c r="UH14" s="57" t="s">
        <v>3336</v>
      </c>
      <c r="UI14" s="11">
        <v>2599.8999999999996</v>
      </c>
      <c r="UJ14" s="11">
        <v>2578</v>
      </c>
      <c r="UK14" s="11">
        <v>2580</v>
      </c>
      <c r="UL14" s="11">
        <v>2426</v>
      </c>
      <c r="UM14" s="11">
        <v>2425</v>
      </c>
      <c r="UN14" s="11">
        <v>2348</v>
      </c>
      <c r="UO14" s="57" t="s">
        <v>3336</v>
      </c>
      <c r="UP14" s="11" t="s">
        <v>1183</v>
      </c>
      <c r="UQ14" s="57" t="s">
        <v>3336</v>
      </c>
      <c r="UR14" s="18" t="s">
        <v>1242</v>
      </c>
      <c r="UU14" s="14">
        <v>1</v>
      </c>
      <c r="UX14" s="11">
        <v>9000</v>
      </c>
      <c r="UY14" s="11">
        <v>2070</v>
      </c>
      <c r="UZ14" s="11" t="s">
        <v>1183</v>
      </c>
      <c r="VA14" s="57" t="s">
        <v>3336</v>
      </c>
      <c r="VB14" s="59" t="s">
        <v>1243</v>
      </c>
      <c r="VC14" s="70"/>
      <c r="VE14" s="11">
        <v>1</v>
      </c>
      <c r="VF14" s="11">
        <v>1</v>
      </c>
      <c r="VG14" s="11">
        <v>1</v>
      </c>
      <c r="VH14" s="11">
        <v>1</v>
      </c>
      <c r="VI14" s="11">
        <v>1</v>
      </c>
      <c r="VJ14" s="11">
        <v>1</v>
      </c>
      <c r="VK14" s="11">
        <v>2</v>
      </c>
      <c r="VL14" s="11">
        <v>1</v>
      </c>
      <c r="VM14" s="11">
        <v>1</v>
      </c>
    </row>
    <row r="15" spans="1:726" ht="15" customHeight="1">
      <c r="A15" s="11">
        <v>14</v>
      </c>
      <c r="B15" s="87" t="s">
        <v>38</v>
      </c>
      <c r="C15" s="11">
        <v>3606045</v>
      </c>
      <c r="D15" s="11">
        <v>3576554</v>
      </c>
      <c r="E15" s="11">
        <v>3614051</v>
      </c>
      <c r="F15" s="11">
        <v>3671476</v>
      </c>
      <c r="G15" s="11">
        <v>3681890</v>
      </c>
      <c r="H15" s="11">
        <v>3667792</v>
      </c>
      <c r="I15" s="56" t="s">
        <v>3336</v>
      </c>
      <c r="J15" s="11" t="s">
        <v>1183</v>
      </c>
      <c r="K15" s="11" t="s">
        <v>1183</v>
      </c>
      <c r="L15" s="11" t="s">
        <v>1183</v>
      </c>
      <c r="M15" s="11" t="s">
        <v>1183</v>
      </c>
      <c r="N15" s="11" t="s">
        <v>1183</v>
      </c>
      <c r="O15" s="11" t="s">
        <v>1183</v>
      </c>
      <c r="P15" s="56" t="s">
        <v>3336</v>
      </c>
      <c r="Q15" s="11">
        <v>2329</v>
      </c>
      <c r="R15" s="11">
        <v>2510</v>
      </c>
      <c r="S15" s="11">
        <v>2413</v>
      </c>
      <c r="T15" s="11">
        <v>2592</v>
      </c>
      <c r="U15" s="11">
        <v>3183</v>
      </c>
      <c r="V15" s="11">
        <v>3437</v>
      </c>
      <c r="W15" s="56" t="s">
        <v>3336</v>
      </c>
      <c r="X15" s="11" t="s">
        <v>1183</v>
      </c>
      <c r="Y15" s="11" t="s">
        <v>1183</v>
      </c>
      <c r="Z15" s="11" t="s">
        <v>1183</v>
      </c>
      <c r="AA15" s="11" t="s">
        <v>1183</v>
      </c>
      <c r="AB15" s="11" t="s">
        <v>1183</v>
      </c>
      <c r="AC15" s="11" t="s">
        <v>1183</v>
      </c>
      <c r="AD15" s="56" t="s">
        <v>3336</v>
      </c>
      <c r="AE15" s="11">
        <v>1002</v>
      </c>
      <c r="AF15" s="11">
        <v>950</v>
      </c>
      <c r="AG15" s="11">
        <v>910</v>
      </c>
      <c r="AH15" s="11">
        <v>914</v>
      </c>
      <c r="AI15" s="11">
        <v>1014</v>
      </c>
      <c r="AJ15" s="11">
        <v>1042</v>
      </c>
      <c r="AK15" s="56" t="s">
        <v>3336</v>
      </c>
      <c r="AL15" s="11" t="s">
        <v>1183</v>
      </c>
      <c r="AM15" s="11" t="s">
        <v>1183</v>
      </c>
      <c r="AN15" s="11" t="s">
        <v>1183</v>
      </c>
      <c r="AO15" s="11" t="s">
        <v>1183</v>
      </c>
      <c r="AP15" s="11" t="s">
        <v>1183</v>
      </c>
      <c r="AQ15" s="11" t="s">
        <v>1183</v>
      </c>
      <c r="AR15" s="56" t="s">
        <v>3336</v>
      </c>
      <c r="AS15" s="11">
        <v>253984</v>
      </c>
      <c r="AT15" s="11">
        <v>260561</v>
      </c>
      <c r="AU15" s="11">
        <v>262290</v>
      </c>
      <c r="AV15" s="11">
        <v>276265</v>
      </c>
      <c r="AW15" s="11">
        <v>298383</v>
      </c>
      <c r="AX15" s="11">
        <v>302875</v>
      </c>
      <c r="AY15" s="56" t="s">
        <v>3336</v>
      </c>
      <c r="AZ15" s="11" t="s">
        <v>1183</v>
      </c>
      <c r="BA15" s="11" t="s">
        <v>1183</v>
      </c>
      <c r="BB15" s="11" t="s">
        <v>1183</v>
      </c>
      <c r="BC15" s="11" t="s">
        <v>1183</v>
      </c>
      <c r="BD15" s="11" t="s">
        <v>1183</v>
      </c>
      <c r="BE15" s="11" t="s">
        <v>1183</v>
      </c>
      <c r="BF15" s="56" t="s">
        <v>3336</v>
      </c>
      <c r="BG15" s="11">
        <v>41786</v>
      </c>
      <c r="BH15" s="11">
        <v>42693</v>
      </c>
      <c r="BI15" s="11">
        <v>43035</v>
      </c>
      <c r="BJ15" s="11">
        <v>45895</v>
      </c>
      <c r="BK15" s="11">
        <v>48525</v>
      </c>
      <c r="BL15" s="11">
        <v>50510</v>
      </c>
      <c r="BM15" s="56" t="s">
        <v>3336</v>
      </c>
      <c r="BN15" s="11">
        <v>11248</v>
      </c>
      <c r="BO15" s="11">
        <v>11713</v>
      </c>
      <c r="BP15" s="11">
        <v>12059</v>
      </c>
      <c r="BQ15" s="11">
        <v>13028</v>
      </c>
      <c r="BR15" s="11">
        <v>13751</v>
      </c>
      <c r="BS15" s="11">
        <v>15233</v>
      </c>
      <c r="BT15" s="56" t="s">
        <v>3336</v>
      </c>
      <c r="BU15" s="11">
        <v>8485</v>
      </c>
      <c r="BV15" s="11">
        <v>10531</v>
      </c>
      <c r="BW15" s="11">
        <v>11165</v>
      </c>
      <c r="BX15" s="11">
        <v>12134</v>
      </c>
      <c r="BY15" s="11">
        <v>12960</v>
      </c>
      <c r="BZ15" s="11">
        <v>13595</v>
      </c>
      <c r="CA15" s="56" t="s">
        <v>3336</v>
      </c>
      <c r="CB15" s="11">
        <v>125951</v>
      </c>
      <c r="CC15" s="11">
        <v>129508</v>
      </c>
      <c r="CD15" s="11">
        <v>131192</v>
      </c>
      <c r="CE15" s="11">
        <v>120989</v>
      </c>
      <c r="CF15" s="11">
        <v>111769</v>
      </c>
      <c r="CG15" s="11">
        <v>107026</v>
      </c>
      <c r="CH15" s="56" t="s">
        <v>3336</v>
      </c>
      <c r="CI15" s="11">
        <v>6478</v>
      </c>
      <c r="CJ15" s="11">
        <v>6217</v>
      </c>
      <c r="CK15" s="11">
        <v>6196</v>
      </c>
      <c r="CL15" s="11">
        <v>5517</v>
      </c>
      <c r="CM15" s="11">
        <v>5262</v>
      </c>
      <c r="CN15" s="11">
        <v>4194</v>
      </c>
      <c r="CO15" s="56" t="s">
        <v>3336</v>
      </c>
      <c r="CP15" s="11">
        <v>1742156</v>
      </c>
      <c r="CQ15" s="11">
        <v>1762661</v>
      </c>
      <c r="CR15" s="11">
        <v>1833248</v>
      </c>
      <c r="CS15" s="11">
        <v>1868855</v>
      </c>
      <c r="CT15" s="11">
        <v>1843388</v>
      </c>
      <c r="CU15" s="11">
        <v>1829529</v>
      </c>
      <c r="CV15" s="56" t="s">
        <v>3336</v>
      </c>
      <c r="CW15" s="11" t="s">
        <v>1183</v>
      </c>
      <c r="CX15" s="11" t="s">
        <v>1183</v>
      </c>
      <c r="CY15" s="11" t="s">
        <v>1183</v>
      </c>
      <c r="CZ15" s="11" t="s">
        <v>1183</v>
      </c>
      <c r="DA15" s="11" t="s">
        <v>1183</v>
      </c>
      <c r="DB15" s="11" t="s">
        <v>1183</v>
      </c>
      <c r="DC15" s="56" t="s">
        <v>3336</v>
      </c>
      <c r="DD15" s="11">
        <v>192425</v>
      </c>
      <c r="DE15" s="11">
        <v>184040</v>
      </c>
      <c r="DF15" s="11">
        <v>179519</v>
      </c>
      <c r="DG15" s="11">
        <v>175485</v>
      </c>
      <c r="DH15" s="11">
        <v>174839</v>
      </c>
      <c r="DI15" s="11">
        <v>168550</v>
      </c>
      <c r="DJ15" s="56" t="s">
        <v>3336</v>
      </c>
      <c r="DK15" s="11">
        <v>357511</v>
      </c>
      <c r="DL15" s="11">
        <v>376684</v>
      </c>
      <c r="DM15" s="11">
        <v>398531</v>
      </c>
      <c r="DN15" s="11">
        <v>392189</v>
      </c>
      <c r="DO15" s="11">
        <v>396330</v>
      </c>
      <c r="DP15" s="11">
        <v>399156</v>
      </c>
      <c r="DQ15" s="56" t="s">
        <v>3336</v>
      </c>
      <c r="DR15" s="11">
        <v>227198</v>
      </c>
      <c r="DS15" s="11">
        <v>245554</v>
      </c>
      <c r="DT15" s="11">
        <v>257998</v>
      </c>
      <c r="DU15" s="11">
        <v>243313</v>
      </c>
      <c r="DV15" s="11">
        <v>242962</v>
      </c>
      <c r="DW15" s="11">
        <v>252292</v>
      </c>
      <c r="DX15" s="56" t="s">
        <v>3336</v>
      </c>
      <c r="DY15" s="11">
        <v>204976</v>
      </c>
      <c r="DZ15" s="11">
        <v>166053</v>
      </c>
      <c r="EA15" s="11">
        <v>184532</v>
      </c>
      <c r="EB15" s="11">
        <v>187938</v>
      </c>
      <c r="EC15" s="11">
        <v>201920</v>
      </c>
      <c r="ED15" s="11">
        <v>212609</v>
      </c>
      <c r="EE15" s="56" t="s">
        <v>3336</v>
      </c>
      <c r="EF15" s="11" t="s">
        <v>1183</v>
      </c>
      <c r="EG15" s="11" t="s">
        <v>1183</v>
      </c>
      <c r="EH15" s="11" t="s">
        <v>1183</v>
      </c>
      <c r="EI15" s="11" t="s">
        <v>1183</v>
      </c>
      <c r="EJ15" s="11" t="s">
        <v>1183</v>
      </c>
      <c r="EK15" s="11" t="s">
        <v>1183</v>
      </c>
      <c r="EL15" s="56" t="s">
        <v>3336</v>
      </c>
      <c r="EM15" s="11" t="s">
        <v>1183</v>
      </c>
      <c r="EN15" s="11" t="s">
        <v>1183</v>
      </c>
      <c r="EO15" s="11" t="s">
        <v>1183</v>
      </c>
      <c r="EP15" s="11" t="s">
        <v>1183</v>
      </c>
      <c r="EQ15" s="11" t="s">
        <v>1183</v>
      </c>
      <c r="ER15" s="11" t="s">
        <v>1183</v>
      </c>
      <c r="ES15" s="56" t="s">
        <v>3336</v>
      </c>
      <c r="ET15" s="11" t="s">
        <v>1183</v>
      </c>
      <c r="EU15" s="11" t="s">
        <v>1183</v>
      </c>
      <c r="EV15" s="11" t="s">
        <v>1183</v>
      </c>
      <c r="EW15" s="11" t="s">
        <v>1183</v>
      </c>
      <c r="EX15" s="11" t="s">
        <v>1183</v>
      </c>
      <c r="EY15" s="11" t="s">
        <v>1183</v>
      </c>
      <c r="EZ15" s="56" t="s">
        <v>3336</v>
      </c>
      <c r="FA15" s="11" t="s">
        <v>1183</v>
      </c>
      <c r="FB15" s="11" t="s">
        <v>1183</v>
      </c>
      <c r="FC15" s="11" t="s">
        <v>1183</v>
      </c>
      <c r="FD15" s="11" t="s">
        <v>1183</v>
      </c>
      <c r="FE15" s="11" t="s">
        <v>1183</v>
      </c>
      <c r="FF15" s="11" t="s">
        <v>1183</v>
      </c>
      <c r="FG15" s="56" t="s">
        <v>3336</v>
      </c>
      <c r="FH15" s="11">
        <v>193669</v>
      </c>
      <c r="FI15" s="11">
        <v>197376</v>
      </c>
      <c r="FJ15" s="11">
        <v>208325</v>
      </c>
      <c r="FK15" s="11">
        <v>216110</v>
      </c>
      <c r="FL15" s="11">
        <v>217361</v>
      </c>
      <c r="FM15" s="11">
        <v>218838</v>
      </c>
      <c r="FN15" s="56" t="s">
        <v>3336</v>
      </c>
      <c r="FO15" s="11">
        <v>6422</v>
      </c>
      <c r="FP15" s="11">
        <v>6392</v>
      </c>
      <c r="FQ15" s="11">
        <v>6955</v>
      </c>
      <c r="FR15" s="11">
        <v>7295</v>
      </c>
      <c r="FS15" s="11">
        <v>8020</v>
      </c>
      <c r="FT15" s="11">
        <v>9402</v>
      </c>
      <c r="FU15" s="56" t="s">
        <v>3336</v>
      </c>
      <c r="FV15" s="72" t="s">
        <v>3411</v>
      </c>
      <c r="FW15" s="18" t="s">
        <v>1245</v>
      </c>
      <c r="FY15" s="14">
        <v>1</v>
      </c>
      <c r="FZ15" s="34">
        <v>3</v>
      </c>
      <c r="GA15" s="34">
        <v>3</v>
      </c>
      <c r="GB15" s="1">
        <v>2</v>
      </c>
      <c r="GD15" s="1">
        <v>2</v>
      </c>
      <c r="GE15" s="1">
        <v>1</v>
      </c>
      <c r="GF15" s="11" t="s">
        <v>850</v>
      </c>
      <c r="GG15" s="11" t="s">
        <v>1058</v>
      </c>
      <c r="GH15" s="33" t="s">
        <v>3237</v>
      </c>
      <c r="GI15" s="11">
        <v>1270897</v>
      </c>
      <c r="GJ15" s="11">
        <v>1246731</v>
      </c>
      <c r="GK15" s="11">
        <v>1177286</v>
      </c>
      <c r="GL15" s="11">
        <v>1182232</v>
      </c>
      <c r="GM15" s="11">
        <v>1161949</v>
      </c>
      <c r="GN15" s="11">
        <v>1131454</v>
      </c>
      <c r="GO15" s="56" t="s">
        <v>3336</v>
      </c>
      <c r="GP15" s="11" t="s">
        <v>1183</v>
      </c>
      <c r="GQ15" s="11" t="s">
        <v>1183</v>
      </c>
      <c r="GR15" s="11" t="s">
        <v>1183</v>
      </c>
      <c r="GS15" s="11" t="s">
        <v>1183</v>
      </c>
      <c r="GT15" s="11" t="s">
        <v>1183</v>
      </c>
      <c r="GU15" s="11" t="s">
        <v>1183</v>
      </c>
      <c r="GV15" s="56" t="s">
        <v>3336</v>
      </c>
      <c r="GW15" s="11">
        <v>2369</v>
      </c>
      <c r="GX15" s="11">
        <v>2294</v>
      </c>
      <c r="GY15" s="11">
        <v>2295</v>
      </c>
      <c r="GZ15" s="11">
        <v>2470</v>
      </c>
      <c r="HA15" s="11">
        <v>2516</v>
      </c>
      <c r="HB15" s="11">
        <v>2670</v>
      </c>
      <c r="HC15" s="56" t="s">
        <v>3336</v>
      </c>
      <c r="HD15" s="11" t="s">
        <v>1183</v>
      </c>
      <c r="HE15" s="11" t="s">
        <v>1183</v>
      </c>
      <c r="HF15" s="11" t="s">
        <v>1183</v>
      </c>
      <c r="HG15" s="11" t="s">
        <v>1183</v>
      </c>
      <c r="HH15" s="11" t="s">
        <v>1183</v>
      </c>
      <c r="HI15" s="11" t="s">
        <v>1183</v>
      </c>
      <c r="HJ15" s="56" t="s">
        <v>3336</v>
      </c>
      <c r="HK15" s="11" t="s">
        <v>1183</v>
      </c>
      <c r="HL15" s="11" t="s">
        <v>1183</v>
      </c>
      <c r="HM15" s="11" t="s">
        <v>1183</v>
      </c>
      <c r="HN15" s="11" t="s">
        <v>1183</v>
      </c>
      <c r="HO15" s="11" t="s">
        <v>1183</v>
      </c>
      <c r="HP15" s="11" t="s">
        <v>1183</v>
      </c>
      <c r="HQ15" s="56" t="s">
        <v>3336</v>
      </c>
      <c r="HR15" s="11" t="s">
        <v>1183</v>
      </c>
      <c r="HS15" s="11" t="s">
        <v>1183</v>
      </c>
      <c r="HT15" s="11" t="s">
        <v>1183</v>
      </c>
      <c r="HU15" s="11" t="s">
        <v>1183</v>
      </c>
      <c r="HV15" s="11" t="s">
        <v>1183</v>
      </c>
      <c r="HW15" s="11" t="s">
        <v>1183</v>
      </c>
      <c r="HX15" s="56" t="s">
        <v>3336</v>
      </c>
      <c r="HY15" s="11">
        <v>194467</v>
      </c>
      <c r="HZ15" s="11">
        <v>196444</v>
      </c>
      <c r="IA15" s="11">
        <v>198817</v>
      </c>
      <c r="IB15" s="11">
        <v>203285</v>
      </c>
      <c r="IC15" s="11">
        <v>208848</v>
      </c>
      <c r="ID15" s="11">
        <v>210795</v>
      </c>
      <c r="IE15" s="56" t="s">
        <v>3336</v>
      </c>
      <c r="IF15" s="12" t="s">
        <v>1183</v>
      </c>
      <c r="IG15" s="12" t="s">
        <v>1183</v>
      </c>
      <c r="IH15" s="12" t="s">
        <v>1183</v>
      </c>
      <c r="II15" s="12" t="s">
        <v>1183</v>
      </c>
      <c r="IJ15" s="12" t="s">
        <v>1183</v>
      </c>
      <c r="IK15" s="12" t="s">
        <v>1183</v>
      </c>
      <c r="IL15" s="56" t="s">
        <v>3336</v>
      </c>
      <c r="IM15" s="11">
        <v>28321</v>
      </c>
      <c r="IN15" s="11">
        <v>29285</v>
      </c>
      <c r="IO15" s="11">
        <v>28813</v>
      </c>
      <c r="IP15" s="11">
        <v>29798</v>
      </c>
      <c r="IQ15" s="11">
        <v>30499</v>
      </c>
      <c r="IR15" s="11">
        <v>30526</v>
      </c>
      <c r="IS15" s="56" t="s">
        <v>3336</v>
      </c>
      <c r="IT15" s="11">
        <v>7859</v>
      </c>
      <c r="IU15" s="11">
        <v>8089</v>
      </c>
      <c r="IV15" s="11">
        <v>8516</v>
      </c>
      <c r="IW15" s="11">
        <v>8919</v>
      </c>
      <c r="IX15" s="11">
        <v>9415</v>
      </c>
      <c r="IY15" s="11">
        <v>9855</v>
      </c>
      <c r="IZ15" s="56" t="s">
        <v>3336</v>
      </c>
      <c r="JA15" s="11">
        <v>5421</v>
      </c>
      <c r="JB15" s="11">
        <v>6960</v>
      </c>
      <c r="JC15" s="11">
        <v>7234</v>
      </c>
      <c r="JD15" s="11">
        <v>7784</v>
      </c>
      <c r="JE15" s="11">
        <v>8310</v>
      </c>
      <c r="JF15" s="11">
        <v>8442</v>
      </c>
      <c r="JG15" s="56" t="s">
        <v>3336</v>
      </c>
      <c r="JH15" s="11">
        <v>22846</v>
      </c>
      <c r="JI15" s="11">
        <v>22154</v>
      </c>
      <c r="JJ15" s="11">
        <v>22549</v>
      </c>
      <c r="JK15" s="11">
        <v>20483</v>
      </c>
      <c r="JL15" s="11">
        <v>18604</v>
      </c>
      <c r="JM15" s="11">
        <v>18068</v>
      </c>
      <c r="JN15" s="56" t="s">
        <v>3336</v>
      </c>
      <c r="JO15" s="11">
        <v>3321</v>
      </c>
      <c r="JP15" s="11">
        <v>3293</v>
      </c>
      <c r="JQ15" s="11">
        <v>3153</v>
      </c>
      <c r="JR15" s="11">
        <v>3105</v>
      </c>
      <c r="JS15" s="11">
        <v>2914</v>
      </c>
      <c r="JT15" s="11">
        <v>2245</v>
      </c>
      <c r="JU15" s="56" t="s">
        <v>3336</v>
      </c>
      <c r="JV15" s="11">
        <v>228117</v>
      </c>
      <c r="JW15" s="11">
        <v>225969</v>
      </c>
      <c r="JX15" s="11">
        <v>227001</v>
      </c>
      <c r="JY15" s="11">
        <v>220796</v>
      </c>
      <c r="JZ15" s="11">
        <v>214238</v>
      </c>
      <c r="KA15" s="11">
        <v>206024</v>
      </c>
      <c r="KB15" s="56" t="s">
        <v>3336</v>
      </c>
      <c r="KC15" s="12" t="s">
        <v>1183</v>
      </c>
      <c r="KD15" s="12" t="s">
        <v>1183</v>
      </c>
      <c r="KE15" s="12" t="s">
        <v>1183</v>
      </c>
      <c r="KF15" s="12" t="s">
        <v>1183</v>
      </c>
      <c r="KG15" s="12" t="s">
        <v>1183</v>
      </c>
      <c r="KH15" s="12" t="s">
        <v>1183</v>
      </c>
      <c r="KI15" s="56" t="s">
        <v>3336</v>
      </c>
      <c r="KJ15" s="11">
        <v>17827</v>
      </c>
      <c r="KK15" s="11">
        <v>17692</v>
      </c>
      <c r="KL15" s="11">
        <v>15543</v>
      </c>
      <c r="KM15" s="11">
        <v>14499</v>
      </c>
      <c r="KN15" s="11">
        <v>14020</v>
      </c>
      <c r="KO15" s="11">
        <v>13787</v>
      </c>
      <c r="KP15" s="56" t="s">
        <v>3336</v>
      </c>
      <c r="KQ15" s="11">
        <v>45450</v>
      </c>
      <c r="KR15" s="11">
        <v>45553</v>
      </c>
      <c r="KS15" s="11">
        <v>47228</v>
      </c>
      <c r="KT15" s="11">
        <v>46996</v>
      </c>
      <c r="KU15" s="11">
        <v>47144</v>
      </c>
      <c r="KV15" s="11">
        <v>43922</v>
      </c>
      <c r="KW15" s="56" t="s">
        <v>3336</v>
      </c>
      <c r="KX15" s="11">
        <v>23151</v>
      </c>
      <c r="KY15" s="11">
        <v>23921</v>
      </c>
      <c r="KZ15" s="11">
        <v>24905</v>
      </c>
      <c r="LA15" s="11">
        <v>24341</v>
      </c>
      <c r="LB15" s="11">
        <v>23874</v>
      </c>
      <c r="LC15" s="11">
        <v>22638</v>
      </c>
      <c r="LD15" s="56" t="s">
        <v>3336</v>
      </c>
      <c r="LE15" s="11">
        <v>53888</v>
      </c>
      <c r="LF15" s="11">
        <v>54531</v>
      </c>
      <c r="LG15" s="11">
        <v>52603</v>
      </c>
      <c r="LH15" s="11">
        <v>54205</v>
      </c>
      <c r="LI15" s="11">
        <v>57840</v>
      </c>
      <c r="LJ15" s="11">
        <v>59453</v>
      </c>
      <c r="LK15" s="56" t="s">
        <v>3336</v>
      </c>
      <c r="LL15" s="11" t="s">
        <v>1183</v>
      </c>
      <c r="LM15" s="11" t="s">
        <v>1183</v>
      </c>
      <c r="LN15" s="11" t="s">
        <v>1183</v>
      </c>
      <c r="LO15" s="11" t="s">
        <v>1183</v>
      </c>
      <c r="LP15" s="11" t="s">
        <v>1183</v>
      </c>
      <c r="LQ15" s="11" t="s">
        <v>1183</v>
      </c>
      <c r="LR15" s="56" t="s">
        <v>3336</v>
      </c>
      <c r="LS15" s="11" t="s">
        <v>1183</v>
      </c>
      <c r="LT15" s="11" t="s">
        <v>1183</v>
      </c>
      <c r="LU15" s="11" t="s">
        <v>1183</v>
      </c>
      <c r="LV15" s="11" t="s">
        <v>1183</v>
      </c>
      <c r="LW15" s="11" t="s">
        <v>1183</v>
      </c>
      <c r="LX15" s="11" t="s">
        <v>1183</v>
      </c>
      <c r="LY15" s="56" t="s">
        <v>3336</v>
      </c>
      <c r="LZ15" s="11" t="s">
        <v>1183</v>
      </c>
      <c r="MA15" s="11" t="s">
        <v>1183</v>
      </c>
      <c r="MB15" s="11" t="s">
        <v>1183</v>
      </c>
      <c r="MC15" s="11" t="s">
        <v>1183</v>
      </c>
      <c r="MD15" s="11" t="s">
        <v>1183</v>
      </c>
      <c r="ME15" s="11" t="s">
        <v>1183</v>
      </c>
      <c r="MF15" s="56" t="s">
        <v>3336</v>
      </c>
      <c r="MG15" s="11" t="s">
        <v>1183</v>
      </c>
      <c r="MH15" s="11" t="s">
        <v>1183</v>
      </c>
      <c r="MI15" s="11" t="s">
        <v>1183</v>
      </c>
      <c r="MJ15" s="11" t="s">
        <v>1183</v>
      </c>
      <c r="MK15" s="11" t="s">
        <v>1183</v>
      </c>
      <c r="ML15" s="11" t="s">
        <v>1183</v>
      </c>
      <c r="MM15" s="56" t="s">
        <v>3336</v>
      </c>
      <c r="MN15" s="11">
        <v>197573</v>
      </c>
      <c r="MO15" s="11">
        <v>197580</v>
      </c>
      <c r="MP15" s="11">
        <v>207285</v>
      </c>
      <c r="MQ15" s="11">
        <v>213978</v>
      </c>
      <c r="MR15" s="11">
        <v>202003</v>
      </c>
      <c r="MS15" s="11">
        <v>192194</v>
      </c>
      <c r="MT15" s="56" t="s">
        <v>3336</v>
      </c>
      <c r="MU15" s="11">
        <v>12335</v>
      </c>
      <c r="MV15" s="11">
        <v>11843</v>
      </c>
      <c r="MW15" s="11">
        <v>12772</v>
      </c>
      <c r="MX15" s="11">
        <v>12783</v>
      </c>
      <c r="MY15" s="11">
        <v>12557</v>
      </c>
      <c r="MZ15" s="11">
        <v>13523</v>
      </c>
      <c r="NA15" s="56" t="s">
        <v>3336</v>
      </c>
      <c r="NB15" s="18" t="s">
        <v>1244</v>
      </c>
      <c r="NC15" s="18" t="s">
        <v>1246</v>
      </c>
      <c r="NE15" s="11">
        <v>1161949</v>
      </c>
      <c r="NF15" s="11">
        <v>207755</v>
      </c>
      <c r="NG15" s="11">
        <v>199897</v>
      </c>
      <c r="NH15" s="11">
        <v>188067</v>
      </c>
      <c r="NI15" s="11" t="s">
        <v>1183</v>
      </c>
      <c r="NJ15" s="56" t="s">
        <v>3336</v>
      </c>
      <c r="NK15" s="11" t="s">
        <v>1183</v>
      </c>
      <c r="NL15" s="11" t="s">
        <v>1183</v>
      </c>
      <c r="NM15" s="11" t="s">
        <v>1183</v>
      </c>
      <c r="NN15" s="11" t="s">
        <v>1183</v>
      </c>
      <c r="NO15" s="11" t="s">
        <v>1183</v>
      </c>
      <c r="NP15" s="56" t="s">
        <v>3336</v>
      </c>
      <c r="NQ15" s="11">
        <v>2516</v>
      </c>
      <c r="NR15" s="11">
        <v>276</v>
      </c>
      <c r="NS15" s="11">
        <v>180</v>
      </c>
      <c r="NT15" s="11">
        <v>433</v>
      </c>
      <c r="NU15" s="11" t="s">
        <v>1182</v>
      </c>
      <c r="NV15" s="56" t="s">
        <v>3336</v>
      </c>
      <c r="NW15" s="11">
        <v>878</v>
      </c>
      <c r="NX15" s="11">
        <v>122</v>
      </c>
      <c r="NY15" s="11">
        <v>50</v>
      </c>
      <c r="NZ15" s="11">
        <v>146</v>
      </c>
      <c r="OA15" s="11" t="s">
        <v>1183</v>
      </c>
      <c r="OB15" s="56" t="s">
        <v>3336</v>
      </c>
      <c r="OC15" s="11">
        <v>208848</v>
      </c>
      <c r="OD15" s="11">
        <v>36268</v>
      </c>
      <c r="OE15" s="11">
        <v>33367</v>
      </c>
      <c r="OF15" s="11">
        <v>28377</v>
      </c>
      <c r="OG15" s="12" t="s">
        <v>1183</v>
      </c>
      <c r="OH15" s="56" t="s">
        <v>3336</v>
      </c>
      <c r="OI15" s="12" t="s">
        <v>1183</v>
      </c>
      <c r="OJ15" s="12" t="s">
        <v>1183</v>
      </c>
      <c r="OK15" s="12" t="s">
        <v>1183</v>
      </c>
      <c r="OL15" s="12" t="s">
        <v>1183</v>
      </c>
      <c r="OM15" s="12" t="s">
        <v>1183</v>
      </c>
      <c r="ON15" s="56" t="s">
        <v>3336</v>
      </c>
      <c r="OO15" s="11">
        <v>30499</v>
      </c>
      <c r="OP15" s="11">
        <v>2023</v>
      </c>
      <c r="OQ15" s="11">
        <v>7378</v>
      </c>
      <c r="OR15" s="11">
        <v>4275</v>
      </c>
      <c r="OS15" s="11" t="s">
        <v>1182</v>
      </c>
      <c r="OT15" s="56" t="s">
        <v>3336</v>
      </c>
      <c r="OU15" s="11">
        <v>9415</v>
      </c>
      <c r="OV15" s="11">
        <v>155</v>
      </c>
      <c r="OW15" s="11">
        <v>2680</v>
      </c>
      <c r="OX15" s="11">
        <v>1310</v>
      </c>
      <c r="OY15" s="12" t="s">
        <v>1183</v>
      </c>
      <c r="OZ15" s="56" t="s">
        <v>3336</v>
      </c>
      <c r="PA15" s="11">
        <v>8310</v>
      </c>
      <c r="PB15" s="11">
        <v>320</v>
      </c>
      <c r="PC15" s="11">
        <v>3480</v>
      </c>
      <c r="PD15" s="11">
        <v>670</v>
      </c>
      <c r="PE15" s="12" t="s">
        <v>1183</v>
      </c>
      <c r="PF15" s="56" t="s">
        <v>3336</v>
      </c>
      <c r="PG15" s="11">
        <v>18604</v>
      </c>
      <c r="PH15" s="11">
        <v>1506</v>
      </c>
      <c r="PI15" s="11">
        <v>7611</v>
      </c>
      <c r="PJ15" s="11">
        <v>3282</v>
      </c>
      <c r="PK15" s="11" t="s">
        <v>1182</v>
      </c>
      <c r="PL15" s="56" t="s">
        <v>3336</v>
      </c>
      <c r="PM15" s="11">
        <v>214238</v>
      </c>
      <c r="PN15" s="11">
        <v>44491</v>
      </c>
      <c r="PO15" s="11">
        <v>58996</v>
      </c>
      <c r="PP15" s="11">
        <v>42730</v>
      </c>
      <c r="PQ15" s="11" t="s">
        <v>1183</v>
      </c>
      <c r="PR15" s="56" t="s">
        <v>3336</v>
      </c>
      <c r="PS15" s="12" t="s">
        <v>1183</v>
      </c>
      <c r="PT15" s="12" t="s">
        <v>1183</v>
      </c>
      <c r="PU15" s="12" t="s">
        <v>1183</v>
      </c>
      <c r="PV15" s="12" t="s">
        <v>1183</v>
      </c>
      <c r="PW15" s="12" t="s">
        <v>1183</v>
      </c>
      <c r="PX15" s="56" t="s">
        <v>3336</v>
      </c>
      <c r="PY15" s="11">
        <f>KN15</f>
        <v>14020</v>
      </c>
      <c r="PZ15" s="11">
        <v>700</v>
      </c>
      <c r="QA15" s="11">
        <v>5859</v>
      </c>
      <c r="QB15" s="11">
        <v>1059</v>
      </c>
      <c r="QC15" s="11" t="s">
        <v>1183</v>
      </c>
      <c r="QD15" s="56" t="s">
        <v>3336</v>
      </c>
      <c r="QE15" s="11">
        <v>47144</v>
      </c>
      <c r="QF15" s="11">
        <v>2935</v>
      </c>
      <c r="QG15" s="11">
        <v>14478</v>
      </c>
      <c r="QH15" s="11">
        <v>8019</v>
      </c>
      <c r="QI15" s="11" t="s">
        <v>1183</v>
      </c>
      <c r="QJ15" s="56" t="s">
        <v>3336</v>
      </c>
      <c r="QK15" s="11">
        <v>23874</v>
      </c>
      <c r="QL15" s="11">
        <v>1682</v>
      </c>
      <c r="QM15" s="11">
        <v>7422</v>
      </c>
      <c r="QN15" s="11">
        <v>4386</v>
      </c>
      <c r="QO15" s="11" t="s">
        <v>1182</v>
      </c>
      <c r="QP15" s="56" t="s">
        <v>3336</v>
      </c>
      <c r="QQ15" s="11">
        <v>57840</v>
      </c>
      <c r="QR15" s="11">
        <v>18489</v>
      </c>
      <c r="QS15" s="11">
        <v>2237</v>
      </c>
      <c r="QT15" s="11">
        <v>7919</v>
      </c>
      <c r="QU15" s="12" t="s">
        <v>1183</v>
      </c>
      <c r="QV15" s="56" t="s">
        <v>3336</v>
      </c>
      <c r="QW15" s="11" t="s">
        <v>1183</v>
      </c>
      <c r="QX15" s="11" t="s">
        <v>1183</v>
      </c>
      <c r="QY15" s="11" t="s">
        <v>1183</v>
      </c>
      <c r="QZ15" s="11" t="s">
        <v>1183</v>
      </c>
      <c r="RA15" s="11" t="s">
        <v>1183</v>
      </c>
      <c r="RB15" s="56" t="s">
        <v>3336</v>
      </c>
      <c r="RC15" s="11" t="s">
        <v>1183</v>
      </c>
      <c r="RD15" s="11" t="s">
        <v>1183</v>
      </c>
      <c r="RE15" s="11" t="s">
        <v>1183</v>
      </c>
      <c r="RF15" s="11" t="s">
        <v>1183</v>
      </c>
      <c r="RG15" s="11" t="s">
        <v>1183</v>
      </c>
      <c r="RH15" s="56" t="s">
        <v>3336</v>
      </c>
      <c r="RI15" s="11" t="s">
        <v>1183</v>
      </c>
      <c r="RJ15" s="11" t="s">
        <v>1183</v>
      </c>
      <c r="RK15" s="11" t="s">
        <v>1183</v>
      </c>
      <c r="RL15" s="11" t="s">
        <v>1183</v>
      </c>
      <c r="RM15" s="11" t="s">
        <v>1183</v>
      </c>
      <c r="RN15" s="56" t="s">
        <v>3336</v>
      </c>
      <c r="RO15" s="11" t="s">
        <v>1182</v>
      </c>
      <c r="RP15" s="11" t="s">
        <v>1182</v>
      </c>
      <c r="RQ15" s="11" t="s">
        <v>1182</v>
      </c>
      <c r="RR15" s="11" t="s">
        <v>1182</v>
      </c>
      <c r="RS15" s="11" t="s">
        <v>1182</v>
      </c>
      <c r="RT15" s="56" t="s">
        <v>3336</v>
      </c>
      <c r="RU15" s="11">
        <v>202003</v>
      </c>
      <c r="RV15" s="11">
        <v>18814</v>
      </c>
      <c r="RW15" s="11">
        <v>34499</v>
      </c>
      <c r="RX15" s="11">
        <v>17755</v>
      </c>
      <c r="RY15" s="11" t="s">
        <v>1183</v>
      </c>
      <c r="RZ15" s="56" t="s">
        <v>3336</v>
      </c>
      <c r="SA15" s="11">
        <v>12557</v>
      </c>
      <c r="SB15" s="11">
        <v>1216</v>
      </c>
      <c r="SC15" s="11">
        <v>1662</v>
      </c>
      <c r="SD15" s="11">
        <v>2415</v>
      </c>
      <c r="SE15" s="11" t="s">
        <v>1183</v>
      </c>
      <c r="SF15" s="56" t="s">
        <v>3336</v>
      </c>
      <c r="SI15" s="1">
        <v>1</v>
      </c>
      <c r="SL15" s="1">
        <v>18</v>
      </c>
      <c r="SM15" s="1" t="s">
        <v>3412</v>
      </c>
      <c r="SN15" s="1">
        <v>1</v>
      </c>
      <c r="SP15" s="1">
        <v>1</v>
      </c>
      <c r="SQ15" s="1">
        <v>1</v>
      </c>
      <c r="SR15" s="1" t="s">
        <v>3413</v>
      </c>
      <c r="SS15" s="1">
        <v>1</v>
      </c>
      <c r="SU15" s="1">
        <v>2</v>
      </c>
      <c r="SW15" s="1">
        <v>2</v>
      </c>
      <c r="SZ15" s="14">
        <v>1</v>
      </c>
      <c r="TB15" s="1">
        <v>1</v>
      </c>
      <c r="TC15" s="1">
        <v>1</v>
      </c>
      <c r="TD15" s="1">
        <v>1</v>
      </c>
      <c r="TE15" s="1">
        <v>1</v>
      </c>
      <c r="TF15" s="1">
        <v>1</v>
      </c>
      <c r="TG15" s="1">
        <v>2</v>
      </c>
      <c r="TH15" s="1">
        <v>1</v>
      </c>
      <c r="TI15" s="1">
        <v>2</v>
      </c>
      <c r="TJ15" s="1">
        <v>2</v>
      </c>
      <c r="TK15" s="1">
        <v>1</v>
      </c>
      <c r="TL15" s="1">
        <v>2</v>
      </c>
      <c r="TM15" s="1">
        <v>2</v>
      </c>
      <c r="TN15" s="1">
        <v>2</v>
      </c>
      <c r="TO15" s="1">
        <v>2</v>
      </c>
      <c r="TP15" s="11">
        <v>2</v>
      </c>
      <c r="TQ15" s="1">
        <v>1</v>
      </c>
      <c r="TR15" s="1">
        <v>1</v>
      </c>
      <c r="TS15" s="1">
        <v>1</v>
      </c>
      <c r="TT15" s="1">
        <v>1</v>
      </c>
      <c r="TU15" s="1">
        <v>2</v>
      </c>
      <c r="TV15" s="1">
        <v>1</v>
      </c>
      <c r="TX15" s="57" t="s">
        <v>3336</v>
      </c>
      <c r="TY15" s="11" t="s">
        <v>1183</v>
      </c>
      <c r="TZ15" s="11" t="s">
        <v>1183</v>
      </c>
      <c r="UA15" s="11" t="s">
        <v>1183</v>
      </c>
      <c r="UB15" s="11" t="s">
        <v>1183</v>
      </c>
      <c r="UC15" s="11" t="s">
        <v>1183</v>
      </c>
      <c r="UD15" s="11">
        <v>245134</v>
      </c>
      <c r="UE15" s="57" t="s">
        <v>3336</v>
      </c>
      <c r="UF15" s="11" t="s">
        <v>1183</v>
      </c>
      <c r="UG15" s="11" t="s">
        <v>1183</v>
      </c>
      <c r="UH15" s="57" t="s">
        <v>3336</v>
      </c>
      <c r="UI15" s="11" t="s">
        <v>1182</v>
      </c>
      <c r="UJ15" s="11" t="s">
        <v>1182</v>
      </c>
      <c r="UK15" s="11" t="s">
        <v>1182</v>
      </c>
      <c r="UL15" s="11" t="s">
        <v>1182</v>
      </c>
      <c r="UM15" s="11" t="s">
        <v>1182</v>
      </c>
      <c r="UN15" s="11">
        <v>33944</v>
      </c>
      <c r="UO15" s="57" t="s">
        <v>3336</v>
      </c>
      <c r="UP15" s="11" t="s">
        <v>1183</v>
      </c>
      <c r="UQ15" s="57" t="s">
        <v>3336</v>
      </c>
      <c r="UU15" s="14">
        <v>1</v>
      </c>
      <c r="UX15" s="11">
        <v>139000</v>
      </c>
      <c r="UY15" s="11">
        <v>15985</v>
      </c>
      <c r="UZ15" s="11" t="s">
        <v>1183</v>
      </c>
      <c r="VA15" s="57" t="s">
        <v>3336</v>
      </c>
      <c r="VB15" s="59"/>
      <c r="VC15" s="70"/>
      <c r="VE15" s="11" t="s">
        <v>1183</v>
      </c>
      <c r="VF15" s="11" t="s">
        <v>1183</v>
      </c>
      <c r="VG15" s="11" t="s">
        <v>1183</v>
      </c>
      <c r="VH15" s="11" t="s">
        <v>1183</v>
      </c>
      <c r="VI15" s="11" t="s">
        <v>1183</v>
      </c>
      <c r="VJ15" s="11" t="s">
        <v>1183</v>
      </c>
      <c r="VK15" s="11" t="s">
        <v>1183</v>
      </c>
      <c r="VL15" s="11" t="s">
        <v>1183</v>
      </c>
      <c r="VM15" s="11" t="s">
        <v>1183</v>
      </c>
    </row>
    <row r="16" spans="1:726" ht="15" customHeight="1">
      <c r="A16" s="11">
        <v>15</v>
      </c>
      <c r="B16" s="87" t="s">
        <v>32</v>
      </c>
      <c r="C16" s="12">
        <v>32261</v>
      </c>
      <c r="D16" s="12">
        <v>38736</v>
      </c>
      <c r="E16" s="12">
        <v>43028</v>
      </c>
      <c r="F16" s="12">
        <v>36526</v>
      </c>
      <c r="G16" s="12">
        <v>35096</v>
      </c>
      <c r="H16" s="12">
        <v>35997</v>
      </c>
      <c r="I16" s="56" t="s">
        <v>3336</v>
      </c>
      <c r="J16" s="14">
        <v>2752</v>
      </c>
      <c r="K16" s="14">
        <v>3076</v>
      </c>
      <c r="L16" s="14">
        <v>3542</v>
      </c>
      <c r="M16" s="14">
        <v>3454</v>
      </c>
      <c r="N16" s="14">
        <v>3181</v>
      </c>
      <c r="O16" s="14">
        <v>3117</v>
      </c>
      <c r="P16" s="56" t="s">
        <v>3336</v>
      </c>
      <c r="Q16" s="12">
        <v>399</v>
      </c>
      <c r="R16" s="12">
        <v>461</v>
      </c>
      <c r="S16" s="12">
        <v>293</v>
      </c>
      <c r="T16" s="12">
        <v>204</v>
      </c>
      <c r="U16" s="12">
        <v>235</v>
      </c>
      <c r="V16" s="12">
        <v>201</v>
      </c>
      <c r="W16" s="56" t="s">
        <v>3336</v>
      </c>
      <c r="X16" s="11" t="s">
        <v>1183</v>
      </c>
      <c r="Y16" s="11" t="s">
        <v>1183</v>
      </c>
      <c r="Z16" s="11" t="s">
        <v>1183</v>
      </c>
      <c r="AA16" s="11" t="s">
        <v>1183</v>
      </c>
      <c r="AB16" s="11" t="s">
        <v>1183</v>
      </c>
      <c r="AC16" s="11" t="s">
        <v>1183</v>
      </c>
      <c r="AD16" s="56" t="s">
        <v>3336</v>
      </c>
      <c r="AE16" s="14">
        <v>102</v>
      </c>
      <c r="AF16" s="14">
        <v>106</v>
      </c>
      <c r="AG16" s="14">
        <v>120</v>
      </c>
      <c r="AH16" s="14">
        <v>108</v>
      </c>
      <c r="AI16" s="14">
        <v>111</v>
      </c>
      <c r="AJ16" s="14">
        <v>114</v>
      </c>
      <c r="AK16" s="56" t="s">
        <v>3336</v>
      </c>
      <c r="AL16" s="11" t="s">
        <v>1183</v>
      </c>
      <c r="AM16" s="11" t="s">
        <v>1183</v>
      </c>
      <c r="AN16" s="11" t="s">
        <v>1183</v>
      </c>
      <c r="AO16" s="11" t="s">
        <v>1183</v>
      </c>
      <c r="AP16" s="11" t="s">
        <v>1183</v>
      </c>
      <c r="AQ16" s="11" t="s">
        <v>1183</v>
      </c>
      <c r="AR16" s="56" t="s">
        <v>3336</v>
      </c>
      <c r="AS16" s="14">
        <v>407</v>
      </c>
      <c r="AT16" s="14">
        <v>4008</v>
      </c>
      <c r="AU16" s="14">
        <v>3886</v>
      </c>
      <c r="AV16" s="14">
        <v>3896</v>
      </c>
      <c r="AW16" s="14">
        <v>4569</v>
      </c>
      <c r="AX16" s="14">
        <v>4600</v>
      </c>
      <c r="AY16" s="56" t="s">
        <v>3336</v>
      </c>
      <c r="AZ16" s="14">
        <v>132</v>
      </c>
      <c r="BA16" s="14">
        <v>121</v>
      </c>
      <c r="BB16" s="14">
        <v>170</v>
      </c>
      <c r="BC16" s="14">
        <v>228</v>
      </c>
      <c r="BD16" s="14">
        <v>177</v>
      </c>
      <c r="BE16" s="14">
        <v>250</v>
      </c>
      <c r="BF16" s="56" t="s">
        <v>3336</v>
      </c>
      <c r="BG16" s="14">
        <v>401</v>
      </c>
      <c r="BH16" s="14">
        <v>388</v>
      </c>
      <c r="BI16" s="14">
        <v>389</v>
      </c>
      <c r="BJ16" s="14">
        <v>343</v>
      </c>
      <c r="BK16" s="14">
        <v>274</v>
      </c>
      <c r="BL16" s="14">
        <v>339</v>
      </c>
      <c r="BM16" s="56" t="s">
        <v>3336</v>
      </c>
      <c r="BN16" s="14">
        <v>78</v>
      </c>
      <c r="BO16" s="14">
        <v>79</v>
      </c>
      <c r="BP16" s="14">
        <v>71</v>
      </c>
      <c r="BQ16" s="14">
        <v>65</v>
      </c>
      <c r="BR16" s="14">
        <v>41</v>
      </c>
      <c r="BS16" s="14">
        <v>57</v>
      </c>
      <c r="BT16" s="56" t="s">
        <v>3336</v>
      </c>
      <c r="BU16" s="11" t="s">
        <v>1183</v>
      </c>
      <c r="BV16" s="11" t="s">
        <v>1183</v>
      </c>
      <c r="BW16" s="11" t="s">
        <v>1183</v>
      </c>
      <c r="BX16" s="11" t="s">
        <v>1183</v>
      </c>
      <c r="BY16" s="11" t="s">
        <v>1183</v>
      </c>
      <c r="BZ16" s="11" t="s">
        <v>1183</v>
      </c>
      <c r="CA16" s="56" t="s">
        <v>3336</v>
      </c>
      <c r="CB16" s="14">
        <v>746</v>
      </c>
      <c r="CC16" s="14">
        <v>828</v>
      </c>
      <c r="CD16" s="14">
        <v>1060</v>
      </c>
      <c r="CE16" s="14">
        <v>758</v>
      </c>
      <c r="CF16" s="14">
        <v>794</v>
      </c>
      <c r="CG16" s="14">
        <v>568</v>
      </c>
      <c r="CH16" s="56" t="s">
        <v>3336</v>
      </c>
      <c r="CO16" s="56" t="s">
        <v>3336</v>
      </c>
      <c r="CP16" s="14">
        <v>11383</v>
      </c>
      <c r="CQ16" s="14">
        <v>13742</v>
      </c>
      <c r="CR16" s="14">
        <v>12119</v>
      </c>
      <c r="CS16" s="14">
        <v>9588</v>
      </c>
      <c r="CT16" s="14">
        <v>9228</v>
      </c>
      <c r="CU16" s="14">
        <v>9646</v>
      </c>
      <c r="CV16" s="56" t="s">
        <v>3336</v>
      </c>
      <c r="CW16" s="11" t="s">
        <v>1183</v>
      </c>
      <c r="CX16" s="11" t="s">
        <v>1183</v>
      </c>
      <c r="CY16" s="11" t="s">
        <v>1183</v>
      </c>
      <c r="CZ16" s="11" t="s">
        <v>1183</v>
      </c>
      <c r="DA16" s="11" t="s">
        <v>1183</v>
      </c>
      <c r="DB16" s="11" t="s">
        <v>1183</v>
      </c>
      <c r="DC16" s="56" t="s">
        <v>3336</v>
      </c>
      <c r="DD16" s="14">
        <v>86</v>
      </c>
      <c r="DE16" s="14">
        <v>91</v>
      </c>
      <c r="DF16" s="14">
        <v>53</v>
      </c>
      <c r="DG16" s="14">
        <v>49</v>
      </c>
      <c r="DH16" s="14">
        <v>41</v>
      </c>
      <c r="DI16" s="14">
        <v>39</v>
      </c>
      <c r="DJ16" s="56" t="s">
        <v>3336</v>
      </c>
      <c r="DK16" s="14">
        <v>1381</v>
      </c>
      <c r="DL16" s="14">
        <v>1576</v>
      </c>
      <c r="DM16" s="14">
        <v>1543</v>
      </c>
      <c r="DN16" s="14">
        <v>1444</v>
      </c>
      <c r="DO16" s="14">
        <v>1347</v>
      </c>
      <c r="DP16" s="14">
        <v>1526</v>
      </c>
      <c r="DQ16" s="56" t="s">
        <v>3336</v>
      </c>
      <c r="DS16" s="14">
        <v>2567</v>
      </c>
      <c r="DT16" s="14">
        <v>2432</v>
      </c>
      <c r="DU16" s="14">
        <v>2654</v>
      </c>
      <c r="DV16" s="14">
        <v>2341</v>
      </c>
      <c r="DW16" s="14">
        <v>1986</v>
      </c>
      <c r="DX16" s="56" t="s">
        <v>3336</v>
      </c>
      <c r="DY16" s="14">
        <v>1785</v>
      </c>
      <c r="DZ16" s="14">
        <v>1876</v>
      </c>
      <c r="EA16" s="14">
        <v>1556</v>
      </c>
      <c r="EB16" s="14">
        <v>1654</v>
      </c>
      <c r="EC16" s="14">
        <v>1520</v>
      </c>
      <c r="ED16" s="14">
        <v>1377</v>
      </c>
      <c r="EE16" s="56" t="s">
        <v>3336</v>
      </c>
      <c r="EF16" s="11" t="s">
        <v>1183</v>
      </c>
      <c r="EG16" s="11" t="s">
        <v>1183</v>
      </c>
      <c r="EH16" s="11" t="s">
        <v>1183</v>
      </c>
      <c r="EI16" s="11" t="s">
        <v>1183</v>
      </c>
      <c r="EJ16" s="11" t="s">
        <v>1183</v>
      </c>
      <c r="EK16" s="11" t="s">
        <v>1183</v>
      </c>
      <c r="EL16" s="56" t="s">
        <v>3336</v>
      </c>
      <c r="EM16" s="14">
        <v>1234</v>
      </c>
      <c r="EN16" s="14">
        <v>1100</v>
      </c>
      <c r="EO16" s="14">
        <v>1675</v>
      </c>
      <c r="EP16" s="14">
        <v>1324</v>
      </c>
      <c r="EQ16" s="14">
        <v>1455</v>
      </c>
      <c r="ER16" s="14">
        <v>1367</v>
      </c>
      <c r="ES16" s="56" t="s">
        <v>3336</v>
      </c>
      <c r="ET16" s="11" t="s">
        <v>1183</v>
      </c>
      <c r="EU16" s="11" t="s">
        <v>1183</v>
      </c>
      <c r="EV16" s="11" t="s">
        <v>1183</v>
      </c>
      <c r="EW16" s="11" t="s">
        <v>1183</v>
      </c>
      <c r="EX16" s="11" t="s">
        <v>1183</v>
      </c>
      <c r="EY16" s="11" t="s">
        <v>1183</v>
      </c>
      <c r="EZ16" s="56" t="s">
        <v>3336</v>
      </c>
      <c r="FA16" s="14">
        <v>511</v>
      </c>
      <c r="FB16" s="14">
        <v>396</v>
      </c>
      <c r="FC16" s="14">
        <v>643</v>
      </c>
      <c r="FD16" s="14">
        <v>383</v>
      </c>
      <c r="FE16" s="14">
        <v>520</v>
      </c>
      <c r="FF16" s="14">
        <v>503</v>
      </c>
      <c r="FG16" s="56" t="s">
        <v>3336</v>
      </c>
      <c r="FH16" s="14">
        <v>3776</v>
      </c>
      <c r="FI16" s="14">
        <v>3166</v>
      </c>
      <c r="FJ16" s="14">
        <v>10635</v>
      </c>
      <c r="FK16" s="14">
        <v>7312</v>
      </c>
      <c r="FL16" s="14">
        <v>5126</v>
      </c>
      <c r="FM16" s="14">
        <v>4762</v>
      </c>
      <c r="FN16" s="56" t="s">
        <v>3336</v>
      </c>
      <c r="FO16" s="14">
        <v>1099</v>
      </c>
      <c r="FP16" s="14">
        <v>1217</v>
      </c>
      <c r="FQ16" s="14">
        <v>3538</v>
      </c>
      <c r="FR16" s="14">
        <v>2737</v>
      </c>
      <c r="FS16" s="14">
        <v>2112</v>
      </c>
      <c r="FT16" s="14">
        <v>2473</v>
      </c>
      <c r="FU16" s="56" t="s">
        <v>3336</v>
      </c>
      <c r="FV16" s="18" t="s">
        <v>1247</v>
      </c>
      <c r="FW16" s="19" t="s">
        <v>3064</v>
      </c>
      <c r="FX16" s="12"/>
      <c r="FY16" s="14">
        <v>2</v>
      </c>
      <c r="FZ16" s="14">
        <v>2</v>
      </c>
      <c r="GA16" s="14">
        <v>1</v>
      </c>
      <c r="GD16" s="14">
        <v>1</v>
      </c>
      <c r="GE16" s="14">
        <v>1</v>
      </c>
      <c r="GF16" s="14">
        <v>2</v>
      </c>
      <c r="GI16" s="14">
        <v>17488</v>
      </c>
      <c r="GJ16" s="14">
        <v>14922</v>
      </c>
      <c r="GK16" s="14">
        <v>23941</v>
      </c>
      <c r="GL16" s="14">
        <v>22171</v>
      </c>
      <c r="GM16" s="14">
        <v>21176</v>
      </c>
      <c r="GN16" s="14">
        <v>21239</v>
      </c>
      <c r="GO16" s="56" t="s">
        <v>3336</v>
      </c>
      <c r="GP16" s="14">
        <v>807</v>
      </c>
      <c r="GQ16" s="14">
        <v>636</v>
      </c>
      <c r="GR16" s="14">
        <v>588</v>
      </c>
      <c r="GS16" s="14">
        <v>746</v>
      </c>
      <c r="GT16" s="14">
        <v>743</v>
      </c>
      <c r="GU16" s="14">
        <v>804</v>
      </c>
      <c r="GV16" s="56" t="s">
        <v>3336</v>
      </c>
      <c r="GW16" s="14">
        <v>319</v>
      </c>
      <c r="GX16" s="14">
        <v>305</v>
      </c>
      <c r="GY16" s="14">
        <v>269</v>
      </c>
      <c r="GZ16" s="14">
        <v>233</v>
      </c>
      <c r="HA16" s="14">
        <v>224</v>
      </c>
      <c r="HB16" s="14">
        <v>213</v>
      </c>
      <c r="HC16" s="56" t="s">
        <v>3336</v>
      </c>
      <c r="HD16" s="11" t="s">
        <v>1183</v>
      </c>
      <c r="HE16" s="11" t="s">
        <v>1183</v>
      </c>
      <c r="HF16" s="11" t="s">
        <v>1183</v>
      </c>
      <c r="HG16" s="11" t="s">
        <v>1183</v>
      </c>
      <c r="HH16" s="11" t="s">
        <v>1183</v>
      </c>
      <c r="HI16" s="11" t="s">
        <v>1183</v>
      </c>
      <c r="HJ16" s="56" t="s">
        <v>3336</v>
      </c>
      <c r="HK16" s="14">
        <v>232</v>
      </c>
      <c r="HL16" s="14">
        <v>207</v>
      </c>
      <c r="HM16" s="14">
        <v>159</v>
      </c>
      <c r="HN16" s="14">
        <v>123</v>
      </c>
      <c r="HO16" s="14">
        <v>120</v>
      </c>
      <c r="HP16" s="14">
        <v>110</v>
      </c>
      <c r="HQ16" s="56" t="s">
        <v>3336</v>
      </c>
      <c r="HR16" s="14">
        <v>39</v>
      </c>
      <c r="HS16" s="14">
        <v>43</v>
      </c>
      <c r="HT16" s="14">
        <v>23</v>
      </c>
      <c r="HU16" s="14">
        <v>31</v>
      </c>
      <c r="HV16" s="14">
        <v>29</v>
      </c>
      <c r="HW16" s="11" t="s">
        <v>1183</v>
      </c>
      <c r="HX16" s="56" t="s">
        <v>3336</v>
      </c>
      <c r="HY16" s="11" t="s">
        <v>1183</v>
      </c>
      <c r="HZ16" s="14">
        <v>5011</v>
      </c>
      <c r="IA16" s="14">
        <v>4895</v>
      </c>
      <c r="IB16" s="14">
        <v>4901</v>
      </c>
      <c r="IC16" s="14">
        <v>5321</v>
      </c>
      <c r="ID16" s="14">
        <v>5453</v>
      </c>
      <c r="IE16" s="56" t="s">
        <v>3336</v>
      </c>
      <c r="IF16" s="14">
        <v>105</v>
      </c>
      <c r="IG16" s="14">
        <v>121</v>
      </c>
      <c r="IH16" s="11">
        <v>170</v>
      </c>
      <c r="II16" s="14">
        <v>228</v>
      </c>
      <c r="IJ16" s="14">
        <v>199</v>
      </c>
      <c r="IK16" s="14">
        <v>186</v>
      </c>
      <c r="IL16" s="56" t="s">
        <v>3336</v>
      </c>
      <c r="IM16" s="14">
        <v>127</v>
      </c>
      <c r="IN16" s="14">
        <v>421</v>
      </c>
      <c r="IO16" s="14">
        <v>365</v>
      </c>
      <c r="IP16" s="14">
        <v>321</v>
      </c>
      <c r="IQ16" s="14">
        <v>311</v>
      </c>
      <c r="IR16" s="14">
        <v>299</v>
      </c>
      <c r="IS16" s="56" t="s">
        <v>3336</v>
      </c>
      <c r="IT16" s="14">
        <v>37</v>
      </c>
      <c r="IU16" s="14">
        <v>34</v>
      </c>
      <c r="IV16" s="14">
        <v>21</v>
      </c>
      <c r="IW16" s="14">
        <v>14</v>
      </c>
      <c r="IX16" s="14">
        <v>11</v>
      </c>
      <c r="IY16" s="14">
        <v>13</v>
      </c>
      <c r="IZ16" s="56" t="s">
        <v>3336</v>
      </c>
      <c r="JA16" s="12" t="s">
        <v>1183</v>
      </c>
      <c r="JB16" s="12" t="s">
        <v>1183</v>
      </c>
      <c r="JC16" s="12" t="s">
        <v>1183</v>
      </c>
      <c r="JD16" s="12" t="s">
        <v>1183</v>
      </c>
      <c r="JE16" s="12" t="s">
        <v>1183</v>
      </c>
      <c r="JF16" s="12" t="s">
        <v>1183</v>
      </c>
      <c r="JG16" s="56" t="s">
        <v>3336</v>
      </c>
      <c r="JH16" s="14">
        <v>555</v>
      </c>
      <c r="JI16" s="14">
        <v>534</v>
      </c>
      <c r="JJ16" s="14">
        <v>740</v>
      </c>
      <c r="JK16" s="14">
        <v>875</v>
      </c>
      <c r="JL16" s="14">
        <v>805</v>
      </c>
      <c r="JM16" s="14">
        <v>795</v>
      </c>
      <c r="JN16" s="56" t="s">
        <v>3336</v>
      </c>
      <c r="JO16" s="14">
        <v>319</v>
      </c>
      <c r="JP16" s="14">
        <v>326</v>
      </c>
      <c r="JQ16" s="14">
        <v>405</v>
      </c>
      <c r="JR16" s="14">
        <v>287</v>
      </c>
      <c r="JS16" s="14">
        <v>367</v>
      </c>
      <c r="JT16" s="14">
        <v>398</v>
      </c>
      <c r="JU16" s="56" t="s">
        <v>3336</v>
      </c>
      <c r="JV16" s="14">
        <v>4055</v>
      </c>
      <c r="JW16" s="14">
        <v>2545</v>
      </c>
      <c r="JX16" s="14">
        <v>3112</v>
      </c>
      <c r="JY16" s="14">
        <v>3307</v>
      </c>
      <c r="JZ16" s="14">
        <v>3014</v>
      </c>
      <c r="KA16" s="14">
        <v>2923</v>
      </c>
      <c r="KB16" s="56" t="s">
        <v>3336</v>
      </c>
      <c r="KC16" s="12" t="s">
        <v>1183</v>
      </c>
      <c r="KD16" s="12" t="s">
        <v>1183</v>
      </c>
      <c r="KE16" s="12" t="s">
        <v>1183</v>
      </c>
      <c r="KF16" s="12" t="s">
        <v>1183</v>
      </c>
      <c r="KG16" s="12" t="s">
        <v>1183</v>
      </c>
      <c r="KH16" s="12" t="s">
        <v>1183</v>
      </c>
      <c r="KI16" s="56" t="s">
        <v>3336</v>
      </c>
      <c r="KJ16" s="12" t="s">
        <v>1183</v>
      </c>
      <c r="KK16" s="12" t="s">
        <v>1183</v>
      </c>
      <c r="KL16" s="12" t="s">
        <v>1183</v>
      </c>
      <c r="KM16" s="12" t="s">
        <v>1183</v>
      </c>
      <c r="KN16" s="12" t="s">
        <v>1183</v>
      </c>
      <c r="KO16" s="12" t="s">
        <v>1183</v>
      </c>
      <c r="KP16" s="56" t="s">
        <v>3336</v>
      </c>
      <c r="KQ16" s="12" t="s">
        <v>1183</v>
      </c>
      <c r="KR16" s="12" t="s">
        <v>1183</v>
      </c>
      <c r="KS16" s="12" t="s">
        <v>1183</v>
      </c>
      <c r="KT16" s="12" t="s">
        <v>1183</v>
      </c>
      <c r="KU16" s="12" t="s">
        <v>1183</v>
      </c>
      <c r="KV16" s="12" t="s">
        <v>1183</v>
      </c>
      <c r="KW16" s="56" t="s">
        <v>3336</v>
      </c>
      <c r="KX16" s="12" t="s">
        <v>1183</v>
      </c>
      <c r="KY16" s="12" t="s">
        <v>1183</v>
      </c>
      <c r="KZ16" s="12" t="s">
        <v>1183</v>
      </c>
      <c r="LA16" s="12" t="s">
        <v>1183</v>
      </c>
      <c r="LB16" s="12" t="s">
        <v>1183</v>
      </c>
      <c r="LC16" s="12" t="s">
        <v>1183</v>
      </c>
      <c r="LD16" s="56" t="s">
        <v>3336</v>
      </c>
      <c r="LE16" s="12" t="s">
        <v>1183</v>
      </c>
      <c r="LF16" s="12">
        <v>1324</v>
      </c>
      <c r="LG16" s="12">
        <v>1546</v>
      </c>
      <c r="LH16" s="12">
        <v>1789</v>
      </c>
      <c r="LI16" s="12">
        <v>1554</v>
      </c>
      <c r="LJ16" s="12">
        <v>1786</v>
      </c>
      <c r="LK16" s="56" t="s">
        <v>3336</v>
      </c>
      <c r="LL16" s="11" t="s">
        <v>1183</v>
      </c>
      <c r="LM16" s="11" t="s">
        <v>1183</v>
      </c>
      <c r="LN16" s="11" t="s">
        <v>1183</v>
      </c>
      <c r="LO16" s="11" t="s">
        <v>1183</v>
      </c>
      <c r="LP16" s="11" t="s">
        <v>1183</v>
      </c>
      <c r="LQ16" s="11" t="s">
        <v>1183</v>
      </c>
      <c r="LR16" s="56" t="s">
        <v>3336</v>
      </c>
      <c r="LS16" s="11" t="s">
        <v>1183</v>
      </c>
      <c r="LT16" s="11">
        <v>1232</v>
      </c>
      <c r="LU16" s="11">
        <v>1432</v>
      </c>
      <c r="LV16" s="11">
        <v>1342</v>
      </c>
      <c r="LW16" s="11">
        <v>1543</v>
      </c>
      <c r="LX16" s="11">
        <v>1233</v>
      </c>
      <c r="LY16" s="56" t="s">
        <v>3336</v>
      </c>
      <c r="LZ16" s="11" t="s">
        <v>1183</v>
      </c>
      <c r="MA16" s="11" t="s">
        <v>1183</v>
      </c>
      <c r="MB16" s="11" t="s">
        <v>1183</v>
      </c>
      <c r="MC16" s="11" t="s">
        <v>1183</v>
      </c>
      <c r="MD16" s="11" t="s">
        <v>1183</v>
      </c>
      <c r="ME16" s="11" t="s">
        <v>1183</v>
      </c>
      <c r="MF16" s="56" t="s">
        <v>3336</v>
      </c>
      <c r="MG16" s="11" t="s">
        <v>1183</v>
      </c>
      <c r="MH16" s="14">
        <v>287</v>
      </c>
      <c r="MI16" s="14">
        <v>342</v>
      </c>
      <c r="MJ16" s="14">
        <v>299</v>
      </c>
      <c r="MK16" s="14">
        <v>320</v>
      </c>
      <c r="ML16" s="14">
        <v>346</v>
      </c>
      <c r="MM16" s="56" t="s">
        <v>3336</v>
      </c>
      <c r="MN16" s="14">
        <v>1849</v>
      </c>
      <c r="MO16" s="14">
        <v>1217</v>
      </c>
      <c r="MP16" s="14">
        <v>3560</v>
      </c>
      <c r="MQ16" s="14">
        <v>2754</v>
      </c>
      <c r="MR16" s="14">
        <v>2012</v>
      </c>
      <c r="MS16" s="14">
        <v>1759</v>
      </c>
      <c r="MT16" s="56" t="s">
        <v>3336</v>
      </c>
      <c r="MU16" s="11" t="s">
        <v>1182</v>
      </c>
      <c r="MV16" s="14">
        <v>111</v>
      </c>
      <c r="MW16" s="14">
        <v>166</v>
      </c>
      <c r="MX16" s="14">
        <v>188</v>
      </c>
      <c r="MY16" s="14">
        <v>199</v>
      </c>
      <c r="MZ16" s="14">
        <v>211</v>
      </c>
      <c r="NA16" s="56" t="s">
        <v>3336</v>
      </c>
      <c r="NB16" s="19" t="s">
        <v>1248</v>
      </c>
      <c r="NC16" s="18"/>
      <c r="NE16" s="14">
        <v>21176</v>
      </c>
      <c r="NF16" s="14">
        <v>959</v>
      </c>
      <c r="NG16" s="14">
        <v>292</v>
      </c>
      <c r="NH16" s="14">
        <v>943</v>
      </c>
      <c r="NI16" s="14">
        <v>25</v>
      </c>
      <c r="NJ16" s="56" t="s">
        <v>3336</v>
      </c>
      <c r="NK16" s="11" t="s">
        <v>1183</v>
      </c>
      <c r="NL16" s="11" t="s">
        <v>1183</v>
      </c>
      <c r="NM16" s="11" t="s">
        <v>1183</v>
      </c>
      <c r="NN16" s="11" t="s">
        <v>1183</v>
      </c>
      <c r="NO16" s="11" t="s">
        <v>1183</v>
      </c>
      <c r="NP16" s="56" t="s">
        <v>3336</v>
      </c>
      <c r="NQ16" s="14">
        <v>91</v>
      </c>
      <c r="NR16" s="14">
        <v>3</v>
      </c>
      <c r="NS16" s="14">
        <v>7</v>
      </c>
      <c r="NT16" s="14">
        <v>1</v>
      </c>
      <c r="NU16" s="11" t="s">
        <v>1182</v>
      </c>
      <c r="NV16" s="56" t="s">
        <v>3336</v>
      </c>
      <c r="NW16" s="14">
        <v>101</v>
      </c>
      <c r="NX16" s="14">
        <v>3</v>
      </c>
      <c r="NY16" s="14">
        <v>7</v>
      </c>
      <c r="NZ16" s="14">
        <v>1</v>
      </c>
      <c r="OA16" s="11" t="s">
        <v>1183</v>
      </c>
      <c r="OB16" s="56" t="s">
        <v>3336</v>
      </c>
      <c r="OC16" s="14">
        <v>5321</v>
      </c>
      <c r="OD16" s="14">
        <v>121</v>
      </c>
      <c r="OE16" s="14">
        <v>5</v>
      </c>
      <c r="OF16" s="14">
        <v>8</v>
      </c>
      <c r="OG16" s="12" t="s">
        <v>1183</v>
      </c>
      <c r="OH16" s="56" t="s">
        <v>3336</v>
      </c>
      <c r="OI16" s="14">
        <v>199</v>
      </c>
      <c r="OJ16" s="14">
        <v>2</v>
      </c>
      <c r="OK16" s="14">
        <v>1</v>
      </c>
      <c r="OL16" s="12" t="s">
        <v>1183</v>
      </c>
      <c r="OM16" s="12" t="s">
        <v>1183</v>
      </c>
      <c r="ON16" s="56" t="s">
        <v>3336</v>
      </c>
      <c r="OO16" s="14">
        <v>311</v>
      </c>
      <c r="OP16" s="11" t="s">
        <v>1182</v>
      </c>
      <c r="OQ16" s="11" t="s">
        <v>1182</v>
      </c>
      <c r="OR16" s="11" t="s">
        <v>1182</v>
      </c>
      <c r="OS16" s="11" t="s">
        <v>1182</v>
      </c>
      <c r="OT16" s="56" t="s">
        <v>3336</v>
      </c>
      <c r="OU16" s="14">
        <v>11</v>
      </c>
      <c r="OV16" s="12" t="s">
        <v>1183</v>
      </c>
      <c r="OW16" s="14">
        <v>1</v>
      </c>
      <c r="OX16" s="12" t="s">
        <v>1183</v>
      </c>
      <c r="OY16" s="12" t="s">
        <v>1183</v>
      </c>
      <c r="OZ16" s="56" t="s">
        <v>3336</v>
      </c>
      <c r="PA16" s="12" t="s">
        <v>1183</v>
      </c>
      <c r="PB16" s="12" t="s">
        <v>1183</v>
      </c>
      <c r="PC16" s="12" t="s">
        <v>1183</v>
      </c>
      <c r="PD16" s="12" t="s">
        <v>1183</v>
      </c>
      <c r="PE16" s="12" t="s">
        <v>1183</v>
      </c>
      <c r="PF16" s="56" t="s">
        <v>3336</v>
      </c>
      <c r="PG16" s="14">
        <v>850</v>
      </c>
      <c r="PH16" s="14">
        <v>9</v>
      </c>
      <c r="PI16" s="14">
        <v>2</v>
      </c>
      <c r="PJ16" s="14">
        <v>4</v>
      </c>
      <c r="PK16" s="11" t="s">
        <v>1182</v>
      </c>
      <c r="PL16" s="56" t="s">
        <v>3336</v>
      </c>
      <c r="PM16" s="34">
        <v>3014</v>
      </c>
      <c r="PN16" s="14">
        <v>77</v>
      </c>
      <c r="PO16" s="14">
        <v>142</v>
      </c>
      <c r="PP16" s="14">
        <v>67</v>
      </c>
      <c r="PQ16" s="11" t="s">
        <v>1183</v>
      </c>
      <c r="PR16" s="56" t="s">
        <v>3336</v>
      </c>
      <c r="PS16" s="12" t="s">
        <v>1183</v>
      </c>
      <c r="PT16" s="12" t="s">
        <v>1183</v>
      </c>
      <c r="PU16" s="12" t="s">
        <v>1183</v>
      </c>
      <c r="PV16" s="12" t="s">
        <v>1183</v>
      </c>
      <c r="PW16" s="12" t="s">
        <v>1183</v>
      </c>
      <c r="PX16" s="56" t="s">
        <v>3336</v>
      </c>
      <c r="PY16" s="11" t="s">
        <v>1183</v>
      </c>
      <c r="PZ16" s="11" t="s">
        <v>1183</v>
      </c>
      <c r="QA16" s="11" t="s">
        <v>1183</v>
      </c>
      <c r="QB16" s="11" t="s">
        <v>1183</v>
      </c>
      <c r="QC16" s="11" t="s">
        <v>1183</v>
      </c>
      <c r="QD16" s="56" t="s">
        <v>3336</v>
      </c>
      <c r="QE16" s="11" t="s">
        <v>1183</v>
      </c>
      <c r="QF16" s="11" t="s">
        <v>1183</v>
      </c>
      <c r="QG16" s="11" t="s">
        <v>1183</v>
      </c>
      <c r="QH16" s="11" t="s">
        <v>1183</v>
      </c>
      <c r="QI16" s="11" t="s">
        <v>1183</v>
      </c>
      <c r="QJ16" s="56" t="s">
        <v>3336</v>
      </c>
      <c r="QK16" s="11" t="s">
        <v>1182</v>
      </c>
      <c r="QL16" s="11" t="s">
        <v>1182</v>
      </c>
      <c r="QM16" s="11" t="s">
        <v>1182</v>
      </c>
      <c r="QN16" s="11" t="s">
        <v>1182</v>
      </c>
      <c r="QO16" s="11" t="s">
        <v>1182</v>
      </c>
      <c r="QP16" s="56" t="s">
        <v>3336</v>
      </c>
      <c r="QQ16" s="14">
        <v>1554</v>
      </c>
      <c r="QR16" s="14">
        <v>12</v>
      </c>
      <c r="QS16" s="12" t="s">
        <v>1183</v>
      </c>
      <c r="QT16" s="14">
        <v>2</v>
      </c>
      <c r="QU16" s="12" t="s">
        <v>1183</v>
      </c>
      <c r="QV16" s="56" t="s">
        <v>3336</v>
      </c>
      <c r="QW16" s="11" t="s">
        <v>1183</v>
      </c>
      <c r="QX16" s="11" t="s">
        <v>1183</v>
      </c>
      <c r="QY16" s="11" t="s">
        <v>1183</v>
      </c>
      <c r="QZ16" s="11" t="s">
        <v>1183</v>
      </c>
      <c r="RA16" s="11" t="s">
        <v>1183</v>
      </c>
      <c r="RB16" s="56" t="s">
        <v>3336</v>
      </c>
      <c r="RC16" s="11">
        <v>1543</v>
      </c>
      <c r="RD16" s="11" t="s">
        <v>1183</v>
      </c>
      <c r="RE16" s="11" t="s">
        <v>1183</v>
      </c>
      <c r="RF16" s="11" t="s">
        <v>1183</v>
      </c>
      <c r="RG16" s="11" t="s">
        <v>1183</v>
      </c>
      <c r="RH16" s="56" t="s">
        <v>3336</v>
      </c>
      <c r="RI16" s="11" t="s">
        <v>1183</v>
      </c>
      <c r="RJ16" s="11" t="s">
        <v>1183</v>
      </c>
      <c r="RK16" s="11" t="s">
        <v>1183</v>
      </c>
      <c r="RL16" s="11" t="s">
        <v>1183</v>
      </c>
      <c r="RM16" s="11" t="s">
        <v>1183</v>
      </c>
      <c r="RN16" s="56" t="s">
        <v>3336</v>
      </c>
      <c r="RO16" s="14">
        <v>320</v>
      </c>
      <c r="RP16" s="14">
        <v>4</v>
      </c>
      <c r="RQ16" s="11" t="s">
        <v>1182</v>
      </c>
      <c r="RR16" s="11" t="s">
        <v>1182</v>
      </c>
      <c r="RS16" s="11" t="s">
        <v>1182</v>
      </c>
      <c r="RT16" s="56" t="s">
        <v>3336</v>
      </c>
      <c r="RU16" s="14">
        <v>2012</v>
      </c>
      <c r="RV16" s="14">
        <v>77</v>
      </c>
      <c r="RW16" s="14">
        <v>11</v>
      </c>
      <c r="RX16" s="14">
        <v>93</v>
      </c>
      <c r="RY16" s="11" t="s">
        <v>1183</v>
      </c>
      <c r="RZ16" s="56" t="s">
        <v>3336</v>
      </c>
      <c r="SA16" s="14">
        <v>199</v>
      </c>
      <c r="SB16" s="14">
        <v>6</v>
      </c>
      <c r="SC16" s="11" t="s">
        <v>850</v>
      </c>
      <c r="SD16" s="14">
        <v>82</v>
      </c>
      <c r="SE16" s="11" t="s">
        <v>1183</v>
      </c>
      <c r="SF16" s="56" t="s">
        <v>3336</v>
      </c>
      <c r="SI16" s="14">
        <v>1</v>
      </c>
      <c r="SK16" s="14">
        <v>14</v>
      </c>
      <c r="SL16" s="14">
        <v>18</v>
      </c>
      <c r="SM16" s="11" t="s">
        <v>850</v>
      </c>
      <c r="SN16" s="14">
        <v>1</v>
      </c>
      <c r="SP16" s="14">
        <v>2</v>
      </c>
      <c r="SZ16" s="14">
        <v>1</v>
      </c>
      <c r="TB16" s="14">
        <v>1</v>
      </c>
      <c r="TC16" s="14">
        <v>1</v>
      </c>
      <c r="TD16" s="14">
        <v>1</v>
      </c>
      <c r="TE16" s="14">
        <v>2</v>
      </c>
      <c r="TF16" s="14">
        <v>1</v>
      </c>
      <c r="TG16" s="14">
        <v>1</v>
      </c>
      <c r="TH16" s="14">
        <v>2</v>
      </c>
      <c r="TI16" s="14">
        <v>2</v>
      </c>
      <c r="TJ16" s="14">
        <v>2</v>
      </c>
      <c r="TK16" s="14">
        <v>2</v>
      </c>
      <c r="TL16" s="14">
        <v>2</v>
      </c>
      <c r="TM16" s="14">
        <v>2</v>
      </c>
      <c r="TN16" s="14">
        <v>1</v>
      </c>
      <c r="TO16" s="14">
        <v>2</v>
      </c>
      <c r="TP16" s="14">
        <v>2</v>
      </c>
      <c r="TQ16" s="14">
        <v>2</v>
      </c>
      <c r="TR16" s="14">
        <v>2</v>
      </c>
      <c r="TS16" s="14">
        <v>2</v>
      </c>
      <c r="TT16" s="14">
        <v>2</v>
      </c>
      <c r="TV16" s="14">
        <v>2</v>
      </c>
      <c r="TX16" s="57" t="s">
        <v>3336</v>
      </c>
      <c r="TY16" s="11" t="s">
        <v>1183</v>
      </c>
      <c r="TZ16" s="11" t="s">
        <v>1183</v>
      </c>
      <c r="UA16" s="11" t="s">
        <v>1183</v>
      </c>
      <c r="UB16" s="14">
        <v>20134</v>
      </c>
      <c r="UC16" s="14">
        <v>18885</v>
      </c>
      <c r="UD16" s="14">
        <v>19100</v>
      </c>
      <c r="UE16" s="57" t="s">
        <v>3336</v>
      </c>
      <c r="UF16" s="14">
        <v>2977</v>
      </c>
      <c r="UG16" s="11" t="s">
        <v>1183</v>
      </c>
      <c r="UH16" s="57" t="s">
        <v>3336</v>
      </c>
      <c r="UI16" s="11" t="s">
        <v>1183</v>
      </c>
      <c r="UJ16" s="11" t="s">
        <v>1183</v>
      </c>
      <c r="UK16" s="11" t="s">
        <v>1183</v>
      </c>
      <c r="UL16" s="11" t="s">
        <v>1183</v>
      </c>
      <c r="UM16" s="11" t="s">
        <v>1183</v>
      </c>
      <c r="UN16" s="11" t="s">
        <v>1183</v>
      </c>
      <c r="UO16" s="57" t="s">
        <v>3336</v>
      </c>
      <c r="UP16" s="11" t="s">
        <v>1183</v>
      </c>
      <c r="UQ16" s="57" t="s">
        <v>3336</v>
      </c>
      <c r="UU16" s="14">
        <v>1</v>
      </c>
      <c r="UX16" s="11" t="s">
        <v>1183</v>
      </c>
      <c r="UY16" s="11" t="s">
        <v>1183</v>
      </c>
      <c r="UZ16" s="11" t="s">
        <v>1183</v>
      </c>
      <c r="VA16" s="57" t="s">
        <v>3336</v>
      </c>
      <c r="VB16" s="59"/>
      <c r="VC16" s="70"/>
      <c r="VE16" s="11">
        <v>1</v>
      </c>
      <c r="VF16" s="11">
        <v>1</v>
      </c>
      <c r="VG16" s="11">
        <v>1</v>
      </c>
      <c r="VH16" s="11">
        <v>1</v>
      </c>
      <c r="VI16" s="11">
        <v>1</v>
      </c>
      <c r="VJ16" s="11">
        <v>1</v>
      </c>
      <c r="VK16" s="11">
        <v>2</v>
      </c>
      <c r="VL16" s="11">
        <v>2</v>
      </c>
      <c r="VM16" s="11">
        <v>1</v>
      </c>
    </row>
    <row r="17" spans="1:585" ht="15" customHeight="1">
      <c r="A17" s="11">
        <v>16</v>
      </c>
      <c r="B17" s="87" t="s">
        <v>39</v>
      </c>
      <c r="C17" s="11">
        <v>5990679</v>
      </c>
      <c r="D17" s="11">
        <v>5997040</v>
      </c>
      <c r="E17" s="11">
        <v>5961662</v>
      </c>
      <c r="F17" s="11">
        <v>6082064</v>
      </c>
      <c r="G17" s="11">
        <v>6330649</v>
      </c>
      <c r="H17" s="11">
        <v>6372526</v>
      </c>
      <c r="I17" s="56" t="s">
        <v>3336</v>
      </c>
      <c r="J17" s="11" t="s">
        <v>1183</v>
      </c>
      <c r="K17" s="11" t="s">
        <v>1183</v>
      </c>
      <c r="L17" s="11" t="s">
        <v>1183</v>
      </c>
      <c r="M17" s="11" t="s">
        <v>1183</v>
      </c>
      <c r="N17" s="11" t="s">
        <v>1183</v>
      </c>
      <c r="O17" s="11" t="s">
        <v>1183</v>
      </c>
      <c r="P17" s="56" t="s">
        <v>3336</v>
      </c>
      <c r="Q17" s="11">
        <v>2249</v>
      </c>
      <c r="R17" s="11">
        <v>2207</v>
      </c>
      <c r="S17" s="11">
        <v>2214</v>
      </c>
      <c r="T17" s="11">
        <v>2270</v>
      </c>
      <c r="U17" s="11">
        <v>2206</v>
      </c>
      <c r="V17" s="11">
        <v>2504</v>
      </c>
      <c r="W17" s="56" t="s">
        <v>3336</v>
      </c>
      <c r="X17" s="11">
        <v>132</v>
      </c>
      <c r="Y17" s="11">
        <v>139</v>
      </c>
      <c r="Z17" s="11">
        <v>137</v>
      </c>
      <c r="AA17" s="11">
        <v>112</v>
      </c>
      <c r="AB17" s="11">
        <v>129</v>
      </c>
      <c r="AC17" s="11">
        <v>157</v>
      </c>
      <c r="AD17" s="56" t="s">
        <v>3336</v>
      </c>
      <c r="AE17" s="11">
        <v>689</v>
      </c>
      <c r="AF17" s="11">
        <v>619</v>
      </c>
      <c r="AG17" s="11">
        <v>623</v>
      </c>
      <c r="AH17" s="11">
        <v>648</v>
      </c>
      <c r="AI17" s="11">
        <v>655</v>
      </c>
      <c r="AJ17" s="11">
        <v>747</v>
      </c>
      <c r="AK17" s="56" t="s">
        <v>3336</v>
      </c>
      <c r="AL17" s="11" t="s">
        <v>1183</v>
      </c>
      <c r="AM17" s="11" t="s">
        <v>1183</v>
      </c>
      <c r="AN17" s="11" t="s">
        <v>1183</v>
      </c>
      <c r="AO17" s="11" t="s">
        <v>1183</v>
      </c>
      <c r="AP17" s="11" t="s">
        <v>1183</v>
      </c>
      <c r="AQ17" s="11" t="s">
        <v>1183</v>
      </c>
      <c r="AR17" s="56" t="s">
        <v>3336</v>
      </c>
      <c r="AS17" s="11">
        <v>518226</v>
      </c>
      <c r="AT17" s="11">
        <v>524570</v>
      </c>
      <c r="AU17" s="11">
        <v>511266</v>
      </c>
      <c r="AV17" s="11">
        <v>505038</v>
      </c>
      <c r="AW17" s="11">
        <v>507444</v>
      </c>
      <c r="AX17" s="11">
        <v>550723</v>
      </c>
      <c r="AY17" s="56" t="s">
        <v>3336</v>
      </c>
      <c r="AZ17" s="11">
        <v>139091</v>
      </c>
      <c r="BA17" s="11">
        <v>136077</v>
      </c>
      <c r="BB17" s="11">
        <v>127869</v>
      </c>
      <c r="BC17" s="11">
        <v>125752</v>
      </c>
      <c r="BD17" s="11">
        <v>127395</v>
      </c>
      <c r="BE17" s="11">
        <v>140033</v>
      </c>
      <c r="BF17" s="56" t="s">
        <v>3336</v>
      </c>
      <c r="BG17" s="11">
        <v>24936</v>
      </c>
      <c r="BH17" s="11">
        <v>24643</v>
      </c>
      <c r="BI17" s="11">
        <v>25034</v>
      </c>
      <c r="BJ17" s="11">
        <v>22839</v>
      </c>
      <c r="BK17" s="11">
        <v>22329</v>
      </c>
      <c r="BL17" s="11">
        <v>24700</v>
      </c>
      <c r="BM17" s="56" t="s">
        <v>3336</v>
      </c>
      <c r="BN17" s="11">
        <v>8164</v>
      </c>
      <c r="BO17" s="11">
        <v>8593</v>
      </c>
      <c r="BP17" s="11">
        <v>7756</v>
      </c>
      <c r="BQ17" s="11">
        <v>7939</v>
      </c>
      <c r="BR17" s="11">
        <v>7502</v>
      </c>
      <c r="BS17" s="11">
        <v>8001</v>
      </c>
      <c r="BT17" s="56" t="s">
        <v>3336</v>
      </c>
      <c r="BU17" s="11">
        <v>7417</v>
      </c>
      <c r="BV17" s="11">
        <v>7489</v>
      </c>
      <c r="BW17" s="11">
        <v>6812</v>
      </c>
      <c r="BX17" s="11">
        <v>6719</v>
      </c>
      <c r="BY17" s="11">
        <v>6550</v>
      </c>
      <c r="BZ17" s="11">
        <v>6723</v>
      </c>
      <c r="CA17" s="56" t="s">
        <v>3336</v>
      </c>
      <c r="CB17" s="11">
        <v>48021</v>
      </c>
      <c r="CC17" s="11">
        <v>48711</v>
      </c>
      <c r="CD17" s="11">
        <v>47234</v>
      </c>
      <c r="CE17" s="11">
        <v>45475</v>
      </c>
      <c r="CF17" s="11">
        <v>44666</v>
      </c>
      <c r="CG17" s="11">
        <v>43009</v>
      </c>
      <c r="CH17" s="56" t="s">
        <v>3336</v>
      </c>
      <c r="CI17" s="11">
        <v>3488</v>
      </c>
      <c r="CJ17" s="11">
        <v>3164</v>
      </c>
      <c r="CK17" s="11">
        <v>2467</v>
      </c>
      <c r="CL17" s="11">
        <v>2211</v>
      </c>
      <c r="CM17" s="11">
        <v>2176</v>
      </c>
      <c r="CN17" s="11">
        <v>1906</v>
      </c>
      <c r="CO17" s="56" t="s">
        <v>3336</v>
      </c>
      <c r="CP17" s="11">
        <v>2399898</v>
      </c>
      <c r="CQ17" s="11">
        <v>2375761</v>
      </c>
      <c r="CR17" s="11">
        <v>2340297</v>
      </c>
      <c r="CS17" s="11">
        <v>2435687</v>
      </c>
      <c r="CT17" s="11">
        <v>2479243</v>
      </c>
      <c r="CU17" s="11">
        <v>2369657</v>
      </c>
      <c r="CV17" s="56" t="s">
        <v>3336</v>
      </c>
      <c r="CW17" s="11">
        <v>1113279</v>
      </c>
      <c r="CX17" s="11">
        <v>1098426</v>
      </c>
      <c r="CY17" s="11">
        <v>1084198</v>
      </c>
      <c r="CZ17" s="11">
        <v>1117916</v>
      </c>
      <c r="DA17" s="11">
        <v>1134739</v>
      </c>
      <c r="DB17" s="11">
        <v>1083293</v>
      </c>
      <c r="DC17" s="56" t="s">
        <v>3336</v>
      </c>
      <c r="DD17" s="11">
        <v>78558</v>
      </c>
      <c r="DE17" s="11">
        <v>70511</v>
      </c>
      <c r="DF17" s="11">
        <v>87693</v>
      </c>
      <c r="DG17" s="11">
        <v>64286</v>
      </c>
      <c r="DH17" s="11">
        <v>62129</v>
      </c>
      <c r="DI17" s="11">
        <v>59633</v>
      </c>
      <c r="DJ17" s="56" t="s">
        <v>3336</v>
      </c>
      <c r="DK17" s="11">
        <v>421243</v>
      </c>
      <c r="DL17" s="24">
        <v>430211</v>
      </c>
      <c r="DM17" s="24">
        <v>437520</v>
      </c>
      <c r="DN17" s="11">
        <v>446073</v>
      </c>
      <c r="DO17" s="11">
        <v>463929</v>
      </c>
      <c r="DP17" s="11">
        <v>432730</v>
      </c>
      <c r="DQ17" s="56" t="s">
        <v>3336</v>
      </c>
      <c r="DR17" s="11">
        <v>215711</v>
      </c>
      <c r="DS17" s="11">
        <v>229178</v>
      </c>
      <c r="DT17" s="11">
        <v>185406</v>
      </c>
      <c r="DU17" s="11">
        <v>253288</v>
      </c>
      <c r="DV17" s="11">
        <v>271836</v>
      </c>
      <c r="DW17" s="11">
        <v>253851</v>
      </c>
      <c r="DX17" s="56" t="s">
        <v>3336</v>
      </c>
      <c r="DY17" s="11">
        <v>638033</v>
      </c>
      <c r="DZ17" s="11">
        <v>656566</v>
      </c>
      <c r="EA17" s="11">
        <v>654417</v>
      </c>
      <c r="EB17" s="11">
        <v>646457</v>
      </c>
      <c r="EC17" s="11">
        <v>642078</v>
      </c>
      <c r="ED17" s="11">
        <v>576270</v>
      </c>
      <c r="EE17" s="56" t="s">
        <v>3336</v>
      </c>
      <c r="EF17" s="11">
        <v>146563</v>
      </c>
      <c r="EG17" s="11">
        <v>143465</v>
      </c>
      <c r="EH17" s="11">
        <v>162748</v>
      </c>
      <c r="EI17" s="11">
        <v>166613</v>
      </c>
      <c r="EJ17" s="11">
        <v>164307</v>
      </c>
      <c r="EK17" s="11">
        <v>159494</v>
      </c>
      <c r="EL17" s="56" t="s">
        <v>3336</v>
      </c>
      <c r="EM17" s="11">
        <v>46958</v>
      </c>
      <c r="EN17" s="11">
        <v>45376</v>
      </c>
      <c r="EO17" s="11">
        <v>45176</v>
      </c>
      <c r="EP17" s="11">
        <v>45527</v>
      </c>
      <c r="EQ17" s="11">
        <v>45438</v>
      </c>
      <c r="ER17" s="11">
        <v>49846</v>
      </c>
      <c r="ES17" s="56" t="s">
        <v>3336</v>
      </c>
      <c r="ET17" s="11">
        <v>8569</v>
      </c>
      <c r="EU17" s="11">
        <v>7673</v>
      </c>
      <c r="EV17" s="11">
        <v>8134</v>
      </c>
      <c r="EW17" s="11">
        <v>8138</v>
      </c>
      <c r="EX17" s="11">
        <v>9641</v>
      </c>
      <c r="EY17" s="11">
        <v>11541</v>
      </c>
      <c r="EZ17" s="56" t="s">
        <v>3336</v>
      </c>
      <c r="FA17" s="11">
        <v>1110</v>
      </c>
      <c r="FB17" s="11">
        <v>1268</v>
      </c>
      <c r="FC17" s="11">
        <v>1128</v>
      </c>
      <c r="FD17" s="11">
        <v>2124</v>
      </c>
      <c r="FE17" s="11">
        <v>1076</v>
      </c>
      <c r="FF17" s="11">
        <v>1126</v>
      </c>
      <c r="FG17" s="56" t="s">
        <v>3336</v>
      </c>
      <c r="FH17" s="11">
        <v>236478</v>
      </c>
      <c r="FI17" s="11">
        <v>237150</v>
      </c>
      <c r="FJ17" s="11">
        <v>253525</v>
      </c>
      <c r="FK17" s="11">
        <v>276734</v>
      </c>
      <c r="FL17" s="11">
        <v>282604</v>
      </c>
      <c r="FM17" s="11">
        <v>302594</v>
      </c>
      <c r="FN17" s="56" t="s">
        <v>3336</v>
      </c>
      <c r="FO17" s="11">
        <v>62335</v>
      </c>
      <c r="FP17" s="11">
        <v>59484</v>
      </c>
      <c r="FQ17" s="11">
        <v>58840</v>
      </c>
      <c r="FR17" s="11">
        <v>61591</v>
      </c>
      <c r="FS17" s="11">
        <v>63137</v>
      </c>
      <c r="FT17" s="11">
        <v>65924</v>
      </c>
      <c r="FU17" s="56" t="s">
        <v>3336</v>
      </c>
      <c r="FV17" s="18" t="s">
        <v>1249</v>
      </c>
      <c r="FW17" s="19" t="s">
        <v>1250</v>
      </c>
      <c r="FX17" s="12"/>
      <c r="FY17" s="14">
        <v>1</v>
      </c>
      <c r="FZ17" s="14">
        <v>3</v>
      </c>
      <c r="GA17" s="14">
        <v>1</v>
      </c>
      <c r="GB17" s="14">
        <v>1</v>
      </c>
      <c r="GC17" s="11" t="s">
        <v>1059</v>
      </c>
      <c r="GD17" s="11" t="s">
        <v>1182</v>
      </c>
      <c r="GE17" s="14">
        <v>1</v>
      </c>
      <c r="GF17" s="14">
        <v>2</v>
      </c>
      <c r="GH17" s="11" t="s">
        <v>1251</v>
      </c>
      <c r="GI17" s="11">
        <v>2112843</v>
      </c>
      <c r="GJ17" s="11">
        <v>2094118</v>
      </c>
      <c r="GK17" s="11">
        <v>2255693</v>
      </c>
      <c r="GL17" s="11">
        <v>2149504</v>
      </c>
      <c r="GM17" s="11">
        <v>2369036</v>
      </c>
      <c r="GN17" s="11">
        <v>2360806</v>
      </c>
      <c r="GO17" s="56" t="s">
        <v>3336</v>
      </c>
      <c r="GP17" s="11" t="s">
        <v>1183</v>
      </c>
      <c r="GQ17" s="11" t="s">
        <v>1183</v>
      </c>
      <c r="GR17" s="11" t="s">
        <v>1183</v>
      </c>
      <c r="GS17" s="11" t="s">
        <v>1183</v>
      </c>
      <c r="GT17" s="11" t="s">
        <v>1183</v>
      </c>
      <c r="GU17" s="11" t="s">
        <v>1183</v>
      </c>
      <c r="GV17" s="56" t="s">
        <v>3336</v>
      </c>
      <c r="GW17" s="11">
        <v>2781</v>
      </c>
      <c r="GX17" s="11">
        <v>2654</v>
      </c>
      <c r="GY17" s="11">
        <v>2723</v>
      </c>
      <c r="GZ17" s="11">
        <v>2827</v>
      </c>
      <c r="HA17" s="11">
        <v>2607</v>
      </c>
      <c r="HB17" s="11">
        <v>2899</v>
      </c>
      <c r="HC17" s="56" t="s">
        <v>3336</v>
      </c>
      <c r="HD17" s="11">
        <v>161</v>
      </c>
      <c r="HE17" s="11">
        <v>169</v>
      </c>
      <c r="HF17" s="11">
        <v>162</v>
      </c>
      <c r="HG17" s="35">
        <v>152</v>
      </c>
      <c r="HH17" s="11">
        <v>161</v>
      </c>
      <c r="HI17" s="11">
        <v>164</v>
      </c>
      <c r="HJ17" s="56" t="s">
        <v>3336</v>
      </c>
      <c r="HK17" s="11" t="s">
        <v>1183</v>
      </c>
      <c r="HL17" s="11" t="s">
        <v>1183</v>
      </c>
      <c r="HM17" s="11">
        <v>738</v>
      </c>
      <c r="HN17" s="11">
        <v>784</v>
      </c>
      <c r="HO17" s="11">
        <v>720</v>
      </c>
      <c r="HP17" s="11">
        <v>826</v>
      </c>
      <c r="HQ17" s="56" t="s">
        <v>3336</v>
      </c>
      <c r="HR17" s="11" t="s">
        <v>1183</v>
      </c>
      <c r="HS17" s="11" t="s">
        <v>1183</v>
      </c>
      <c r="HT17" s="11" t="s">
        <v>1183</v>
      </c>
      <c r="HU17" s="11" t="s">
        <v>1183</v>
      </c>
      <c r="HV17" s="11" t="s">
        <v>1183</v>
      </c>
      <c r="HW17" s="11" t="s">
        <v>1183</v>
      </c>
      <c r="HX17" s="56" t="s">
        <v>3336</v>
      </c>
      <c r="HY17" s="11">
        <v>443565</v>
      </c>
      <c r="HZ17" s="11">
        <v>443557</v>
      </c>
      <c r="IA17" s="11">
        <v>432984</v>
      </c>
      <c r="IB17" s="11">
        <v>427327</v>
      </c>
      <c r="IC17" s="11">
        <v>427672</v>
      </c>
      <c r="ID17" s="11">
        <v>464144</v>
      </c>
      <c r="IE17" s="56" t="s">
        <v>3336</v>
      </c>
      <c r="IF17" s="11">
        <v>153302</v>
      </c>
      <c r="IG17" s="11">
        <v>147184</v>
      </c>
      <c r="IH17" s="11">
        <v>138170</v>
      </c>
      <c r="II17" s="11">
        <v>134042</v>
      </c>
      <c r="IJ17" s="11">
        <v>134516</v>
      </c>
      <c r="IK17" s="11">
        <v>149567</v>
      </c>
      <c r="IL17" s="56" t="s">
        <v>3336</v>
      </c>
      <c r="IM17" s="11">
        <v>20597</v>
      </c>
      <c r="IN17" s="11">
        <v>20015</v>
      </c>
      <c r="IO17" s="11">
        <v>19339</v>
      </c>
      <c r="IP17" s="11">
        <v>18724</v>
      </c>
      <c r="IQ17" s="11">
        <v>18135</v>
      </c>
      <c r="IR17" s="11">
        <v>19855</v>
      </c>
      <c r="IS17" s="56" t="s">
        <v>3336</v>
      </c>
      <c r="IT17" s="11">
        <v>6896</v>
      </c>
      <c r="IU17" s="11">
        <v>7126</v>
      </c>
      <c r="IV17" s="11">
        <v>6745</v>
      </c>
      <c r="IW17" s="11">
        <v>5795</v>
      </c>
      <c r="IX17" s="11">
        <v>6286</v>
      </c>
      <c r="IY17" s="11">
        <v>6759</v>
      </c>
      <c r="IZ17" s="56" t="s">
        <v>3336</v>
      </c>
      <c r="JA17" s="11">
        <v>6542</v>
      </c>
      <c r="JB17" s="11">
        <v>6376</v>
      </c>
      <c r="JC17" s="11">
        <v>6324</v>
      </c>
      <c r="JD17" s="11">
        <v>5921</v>
      </c>
      <c r="JE17" s="11">
        <v>5828</v>
      </c>
      <c r="JF17" s="11">
        <v>5921</v>
      </c>
      <c r="JG17" s="56" t="s">
        <v>3336</v>
      </c>
      <c r="JH17" s="11">
        <v>32219</v>
      </c>
      <c r="JI17" s="11">
        <v>31674</v>
      </c>
      <c r="JJ17" s="11">
        <v>30650</v>
      </c>
      <c r="JK17" s="11">
        <v>29435</v>
      </c>
      <c r="JL17" s="11">
        <v>28662</v>
      </c>
      <c r="JM17" s="11">
        <v>28120</v>
      </c>
      <c r="JN17" s="56" t="s">
        <v>3336</v>
      </c>
      <c r="JO17" s="11">
        <v>1939</v>
      </c>
      <c r="JP17" s="11">
        <v>1897</v>
      </c>
      <c r="JQ17" s="11">
        <v>1658</v>
      </c>
      <c r="JR17" s="11">
        <v>1377</v>
      </c>
      <c r="JS17" s="11">
        <v>1395</v>
      </c>
      <c r="JT17" s="11">
        <v>1335</v>
      </c>
      <c r="JU17" s="56" t="s">
        <v>3336</v>
      </c>
      <c r="JV17" s="11">
        <v>504157</v>
      </c>
      <c r="JW17" s="11">
        <v>481006</v>
      </c>
      <c r="JX17" s="11">
        <v>463799</v>
      </c>
      <c r="JY17" s="11">
        <v>457027</v>
      </c>
      <c r="JZ17" s="11">
        <v>458995</v>
      </c>
      <c r="KA17" s="11">
        <v>442477</v>
      </c>
      <c r="KB17" s="56" t="s">
        <v>3336</v>
      </c>
      <c r="KC17" s="11">
        <v>106674</v>
      </c>
      <c r="KD17" s="11">
        <v>104253</v>
      </c>
      <c r="KE17" s="11">
        <v>100905</v>
      </c>
      <c r="KF17" s="11">
        <v>100451</v>
      </c>
      <c r="KG17" s="11">
        <v>99236</v>
      </c>
      <c r="KH17" s="11">
        <v>96833</v>
      </c>
      <c r="KI17" s="56" t="s">
        <v>3336</v>
      </c>
      <c r="KJ17" s="11">
        <v>19881</v>
      </c>
      <c r="KK17" s="11">
        <v>17850</v>
      </c>
      <c r="KL17" s="11">
        <v>15970</v>
      </c>
      <c r="KM17" s="11">
        <v>15333</v>
      </c>
      <c r="KN17" s="11">
        <v>14593</v>
      </c>
      <c r="KO17" s="11">
        <v>14085</v>
      </c>
      <c r="KP17" s="56" t="s">
        <v>3336</v>
      </c>
      <c r="KQ17" s="11">
        <v>70660</v>
      </c>
      <c r="KR17" s="11">
        <v>68947</v>
      </c>
      <c r="KS17" s="11">
        <v>67633</v>
      </c>
      <c r="KT17" s="11">
        <v>66559</v>
      </c>
      <c r="KU17" s="11">
        <v>67013</v>
      </c>
      <c r="KV17" s="11">
        <v>65283</v>
      </c>
      <c r="KW17" s="56" t="s">
        <v>3336</v>
      </c>
      <c r="KX17" s="11">
        <v>22882</v>
      </c>
      <c r="KY17" s="11">
        <v>22827</v>
      </c>
      <c r="KZ17" s="11">
        <v>22613</v>
      </c>
      <c r="LA17" s="11">
        <v>21752</v>
      </c>
      <c r="LB17" s="11">
        <v>22502</v>
      </c>
      <c r="LC17" s="11">
        <v>21838</v>
      </c>
      <c r="LD17" s="56" t="s">
        <v>3336</v>
      </c>
      <c r="LE17" s="11">
        <v>264862</v>
      </c>
      <c r="LF17" s="11">
        <v>261915</v>
      </c>
      <c r="LG17" s="11">
        <v>267461</v>
      </c>
      <c r="LH17" s="11">
        <v>264383</v>
      </c>
      <c r="LI17" s="11">
        <v>261328</v>
      </c>
      <c r="LJ17" s="11">
        <v>238611</v>
      </c>
      <c r="LK17" s="56" t="s">
        <v>3336</v>
      </c>
      <c r="LL17" s="11" t="s">
        <v>1183</v>
      </c>
      <c r="LM17" s="11" t="s">
        <v>1183</v>
      </c>
      <c r="LN17" s="11" t="s">
        <v>1183</v>
      </c>
      <c r="LO17" s="11" t="s">
        <v>1183</v>
      </c>
      <c r="LP17" s="11" t="s">
        <v>1183</v>
      </c>
      <c r="LQ17" s="11" t="s">
        <v>1183</v>
      </c>
      <c r="LR17" s="56" t="s">
        <v>3336</v>
      </c>
      <c r="LS17" s="11">
        <v>38739</v>
      </c>
      <c r="LT17" s="11">
        <v>38122</v>
      </c>
      <c r="LU17" s="11">
        <v>37251</v>
      </c>
      <c r="LV17" s="11">
        <v>35818</v>
      </c>
      <c r="LW17" s="11">
        <v>36255</v>
      </c>
      <c r="LX17" s="11">
        <v>39647</v>
      </c>
      <c r="LY17" s="56" t="s">
        <v>3336</v>
      </c>
      <c r="LZ17" s="11">
        <v>7090</v>
      </c>
      <c r="MA17" s="11">
        <v>6510</v>
      </c>
      <c r="MB17" s="11">
        <v>7435</v>
      </c>
      <c r="MC17" s="11">
        <v>7931</v>
      </c>
      <c r="MD17" s="11">
        <v>9419</v>
      </c>
      <c r="ME17" s="11">
        <v>10715</v>
      </c>
      <c r="MF17" s="56" t="s">
        <v>3336</v>
      </c>
      <c r="MG17" s="11">
        <v>1134</v>
      </c>
      <c r="MH17" s="11">
        <v>1348</v>
      </c>
      <c r="MI17" s="11">
        <v>1227</v>
      </c>
      <c r="MJ17" s="11">
        <v>1603</v>
      </c>
      <c r="MK17" s="11">
        <v>1107</v>
      </c>
      <c r="ML17" s="11">
        <v>919</v>
      </c>
      <c r="MM17" s="56" t="s">
        <v>3336</v>
      </c>
      <c r="MN17" s="11">
        <v>196337</v>
      </c>
      <c r="MO17" s="11">
        <v>198076</v>
      </c>
      <c r="MP17" s="11">
        <v>210792</v>
      </c>
      <c r="MQ17" s="11">
        <v>228110</v>
      </c>
      <c r="MR17" s="11">
        <v>231730</v>
      </c>
      <c r="MS17" s="11">
        <v>245731</v>
      </c>
      <c r="MT17" s="56" t="s">
        <v>3336</v>
      </c>
      <c r="MU17" s="11">
        <v>60833</v>
      </c>
      <c r="MV17" s="11">
        <v>58132</v>
      </c>
      <c r="MW17" s="11">
        <v>57625</v>
      </c>
      <c r="MX17" s="11">
        <v>60173</v>
      </c>
      <c r="MY17" s="11">
        <v>60893</v>
      </c>
      <c r="MZ17" s="11">
        <v>63349</v>
      </c>
      <c r="NA17" s="56" t="s">
        <v>3336</v>
      </c>
      <c r="NB17" s="18" t="s">
        <v>1252</v>
      </c>
      <c r="NC17" s="19" t="s">
        <v>1253</v>
      </c>
      <c r="NE17" s="11">
        <v>2369036</v>
      </c>
      <c r="NF17" s="11">
        <v>587648</v>
      </c>
      <c r="NG17" s="11">
        <v>297396</v>
      </c>
      <c r="NH17" s="11">
        <v>911864</v>
      </c>
      <c r="NI17" s="11">
        <v>218104</v>
      </c>
      <c r="NJ17" s="56" t="s">
        <v>3336</v>
      </c>
      <c r="NK17" s="11" t="s">
        <v>1183</v>
      </c>
      <c r="NL17" s="11" t="s">
        <v>1183</v>
      </c>
      <c r="NM17" s="11" t="s">
        <v>1183</v>
      </c>
      <c r="NN17" s="11" t="s">
        <v>1183</v>
      </c>
      <c r="NO17" s="11" t="s">
        <v>1183</v>
      </c>
      <c r="NP17" s="56" t="s">
        <v>3336</v>
      </c>
      <c r="NQ17" s="11">
        <v>2607</v>
      </c>
      <c r="NR17" s="11">
        <v>315</v>
      </c>
      <c r="NS17" s="11">
        <v>138</v>
      </c>
      <c r="NT17" s="11">
        <v>921</v>
      </c>
      <c r="NU17" s="11">
        <v>256</v>
      </c>
      <c r="NV17" s="56" t="s">
        <v>3336</v>
      </c>
      <c r="NW17" s="11">
        <v>720</v>
      </c>
      <c r="NX17" s="11">
        <v>119</v>
      </c>
      <c r="NY17" s="11">
        <v>27</v>
      </c>
      <c r="NZ17" s="11" t="s">
        <v>1183</v>
      </c>
      <c r="OA17" s="11" t="s">
        <v>1183</v>
      </c>
      <c r="OB17" s="56" t="s">
        <v>3336</v>
      </c>
      <c r="OC17" s="11">
        <v>427672</v>
      </c>
      <c r="OD17" s="11">
        <v>78980</v>
      </c>
      <c r="OE17" s="11">
        <v>49659</v>
      </c>
      <c r="OF17" s="11">
        <v>117668</v>
      </c>
      <c r="OG17" s="11">
        <v>34358</v>
      </c>
      <c r="OH17" s="56" t="s">
        <v>3336</v>
      </c>
      <c r="OI17" s="11">
        <v>134516</v>
      </c>
      <c r="OJ17" s="11">
        <v>20918</v>
      </c>
      <c r="OK17" s="11">
        <v>21244</v>
      </c>
      <c r="OL17" s="11">
        <v>36914</v>
      </c>
      <c r="OM17" s="11">
        <v>11554</v>
      </c>
      <c r="ON17" s="56" t="s">
        <v>3336</v>
      </c>
      <c r="OO17" s="35">
        <v>18135</v>
      </c>
      <c r="OP17" s="11">
        <v>476</v>
      </c>
      <c r="OQ17" s="11">
        <v>3030</v>
      </c>
      <c r="OR17" s="11">
        <v>4356</v>
      </c>
      <c r="OS17" s="11">
        <v>1273</v>
      </c>
      <c r="OT17" s="56" t="s">
        <v>3336</v>
      </c>
      <c r="OU17" s="11">
        <v>6286</v>
      </c>
      <c r="OV17" s="11">
        <v>92</v>
      </c>
      <c r="OW17" s="11">
        <v>554</v>
      </c>
      <c r="OX17" s="11">
        <v>1878</v>
      </c>
      <c r="OY17" s="11">
        <v>464</v>
      </c>
      <c r="OZ17" s="56" t="s">
        <v>3336</v>
      </c>
      <c r="PA17" s="11">
        <v>5828</v>
      </c>
      <c r="PB17" s="11">
        <v>263</v>
      </c>
      <c r="PC17" s="11">
        <v>1734</v>
      </c>
      <c r="PD17" s="11">
        <v>827</v>
      </c>
      <c r="PE17" s="11">
        <v>217</v>
      </c>
      <c r="PF17" s="56" t="s">
        <v>3336</v>
      </c>
      <c r="PG17" s="11">
        <v>28662</v>
      </c>
      <c r="PH17" s="11">
        <v>2833</v>
      </c>
      <c r="PI17" s="11">
        <v>6122</v>
      </c>
      <c r="PJ17" s="11">
        <v>11018</v>
      </c>
      <c r="PK17" s="11">
        <v>3222</v>
      </c>
      <c r="PL17" s="56" t="s">
        <v>3336</v>
      </c>
      <c r="PM17" s="11">
        <v>458995</v>
      </c>
      <c r="PN17" s="11">
        <v>132960</v>
      </c>
      <c r="PO17" s="11">
        <v>86316</v>
      </c>
      <c r="PP17" s="11">
        <v>176739</v>
      </c>
      <c r="PQ17" s="11">
        <v>76147</v>
      </c>
      <c r="PR17" s="56" t="s">
        <v>3336</v>
      </c>
      <c r="PS17" s="11">
        <v>99236</v>
      </c>
      <c r="PT17" s="11">
        <v>12555</v>
      </c>
      <c r="PU17" s="11">
        <v>15964</v>
      </c>
      <c r="PV17" s="11">
        <v>42936</v>
      </c>
      <c r="PW17" s="11">
        <v>19686</v>
      </c>
      <c r="PX17" s="56" t="s">
        <v>3336</v>
      </c>
      <c r="PY17" s="11">
        <v>14593</v>
      </c>
      <c r="PZ17" s="11">
        <v>946</v>
      </c>
      <c r="QA17" s="11">
        <v>3292</v>
      </c>
      <c r="QB17" s="11">
        <v>4454</v>
      </c>
      <c r="QC17" s="11">
        <v>2918</v>
      </c>
      <c r="QD17" s="56" t="s">
        <v>3336</v>
      </c>
      <c r="QE17" s="11">
        <v>67013</v>
      </c>
      <c r="QF17" s="11">
        <v>8671</v>
      </c>
      <c r="QG17" s="11">
        <v>9286</v>
      </c>
      <c r="QH17" s="11">
        <v>29458</v>
      </c>
      <c r="QI17" s="11">
        <v>12346</v>
      </c>
      <c r="QJ17" s="56" t="s">
        <v>3336</v>
      </c>
      <c r="QK17" s="11">
        <v>22502</v>
      </c>
      <c r="QL17" s="11">
        <v>3179</v>
      </c>
      <c r="QM17" s="11">
        <v>2751</v>
      </c>
      <c r="QN17" s="11">
        <v>8012</v>
      </c>
      <c r="QO17" s="11">
        <v>2982</v>
      </c>
      <c r="QP17" s="56" t="s">
        <v>3336</v>
      </c>
      <c r="QQ17" s="11">
        <v>261328</v>
      </c>
      <c r="QR17" s="11">
        <v>89658</v>
      </c>
      <c r="QS17" s="11">
        <v>9336</v>
      </c>
      <c r="QT17" s="11">
        <v>67814</v>
      </c>
      <c r="QU17" s="11">
        <v>30065</v>
      </c>
      <c r="QV17" s="56" t="s">
        <v>3336</v>
      </c>
      <c r="QW17" s="11" t="s">
        <v>1183</v>
      </c>
      <c r="QX17" s="11" t="s">
        <v>1183</v>
      </c>
      <c r="QY17" s="11" t="s">
        <v>1183</v>
      </c>
      <c r="QZ17" s="11" t="s">
        <v>1183</v>
      </c>
      <c r="RA17" s="11" t="s">
        <v>1183</v>
      </c>
      <c r="RB17" s="56" t="s">
        <v>3336</v>
      </c>
      <c r="RC17" s="11">
        <v>36255</v>
      </c>
      <c r="RD17" s="11">
        <v>6694</v>
      </c>
      <c r="RE17" s="11">
        <v>1666</v>
      </c>
      <c r="RF17" s="11">
        <v>15123</v>
      </c>
      <c r="RG17" s="11">
        <v>5376</v>
      </c>
      <c r="RH17" s="56" t="s">
        <v>3336</v>
      </c>
      <c r="RI17" s="11">
        <v>9419</v>
      </c>
      <c r="RJ17" s="11">
        <v>2800</v>
      </c>
      <c r="RK17" s="11">
        <v>92</v>
      </c>
      <c r="RL17" s="11">
        <v>3675</v>
      </c>
      <c r="RM17" s="11">
        <v>1452</v>
      </c>
      <c r="RN17" s="56" t="s">
        <v>3336</v>
      </c>
      <c r="RO17" s="11">
        <v>1107</v>
      </c>
      <c r="RP17" s="11">
        <v>238</v>
      </c>
      <c r="RQ17" s="11">
        <v>2</v>
      </c>
      <c r="RR17" s="11">
        <v>204</v>
      </c>
      <c r="RS17" s="11">
        <v>62</v>
      </c>
      <c r="RT17" s="56" t="s">
        <v>3336</v>
      </c>
      <c r="RU17" s="11">
        <v>231730</v>
      </c>
      <c r="RV17" s="11">
        <v>29805</v>
      </c>
      <c r="RW17" s="11">
        <v>20571</v>
      </c>
      <c r="RX17" s="11">
        <v>51615</v>
      </c>
      <c r="RY17" s="11">
        <v>19985</v>
      </c>
      <c r="RZ17" s="56" t="s">
        <v>3336</v>
      </c>
      <c r="SA17" s="11">
        <v>60893</v>
      </c>
      <c r="SB17" s="11">
        <v>6433</v>
      </c>
      <c r="SC17" s="11">
        <v>573</v>
      </c>
      <c r="SD17" s="11">
        <v>17306</v>
      </c>
      <c r="SE17" s="11">
        <v>5903</v>
      </c>
      <c r="SF17" s="56" t="s">
        <v>3336</v>
      </c>
      <c r="SG17" s="18" t="s">
        <v>1254</v>
      </c>
      <c r="SH17" s="19" t="s">
        <v>1255</v>
      </c>
      <c r="SI17" s="11">
        <v>1</v>
      </c>
      <c r="SK17" s="11">
        <v>0</v>
      </c>
      <c r="SL17" s="11">
        <v>18</v>
      </c>
      <c r="SM17" s="11" t="s">
        <v>1256</v>
      </c>
      <c r="SN17" s="11">
        <v>1</v>
      </c>
      <c r="SP17" s="11">
        <v>1</v>
      </c>
      <c r="SQ17" s="11">
        <v>1</v>
      </c>
      <c r="SR17" s="11" t="s">
        <v>1059</v>
      </c>
      <c r="SS17" s="11">
        <v>1</v>
      </c>
      <c r="SU17" s="11">
        <v>3</v>
      </c>
      <c r="SV17" s="11" t="s">
        <v>1257</v>
      </c>
      <c r="SW17" s="11">
        <v>2</v>
      </c>
      <c r="SZ17" s="11">
        <v>1</v>
      </c>
      <c r="TB17" s="11">
        <v>1</v>
      </c>
      <c r="TC17" s="11">
        <v>1</v>
      </c>
      <c r="TD17" s="11">
        <v>1</v>
      </c>
      <c r="TE17" s="11" t="s">
        <v>1183</v>
      </c>
      <c r="TF17" s="11">
        <v>1</v>
      </c>
      <c r="TG17" s="11">
        <v>1</v>
      </c>
      <c r="TH17" s="11">
        <v>1</v>
      </c>
      <c r="TI17" s="11">
        <v>2</v>
      </c>
      <c r="TJ17" s="11">
        <v>2</v>
      </c>
      <c r="TK17" s="11">
        <v>2</v>
      </c>
      <c r="TL17" s="11">
        <v>2</v>
      </c>
      <c r="TM17" s="11">
        <v>2</v>
      </c>
      <c r="TN17" s="11">
        <v>1</v>
      </c>
      <c r="TO17" s="11">
        <v>2</v>
      </c>
      <c r="TP17" s="11" t="s">
        <v>1183</v>
      </c>
      <c r="TQ17" s="11">
        <v>2</v>
      </c>
      <c r="TR17" s="11">
        <v>1</v>
      </c>
      <c r="TS17" s="11">
        <v>1</v>
      </c>
      <c r="TT17" s="11">
        <v>1</v>
      </c>
      <c r="TU17" s="11">
        <v>2</v>
      </c>
      <c r="TV17" s="11">
        <v>2</v>
      </c>
      <c r="TW17" s="11" t="s">
        <v>1183</v>
      </c>
      <c r="TX17" s="57" t="s">
        <v>3336</v>
      </c>
      <c r="TY17" s="11">
        <v>255985</v>
      </c>
      <c r="TZ17" s="11">
        <v>257510</v>
      </c>
      <c r="UA17" s="11">
        <v>258920</v>
      </c>
      <c r="UB17" s="11">
        <v>259320</v>
      </c>
      <c r="UC17" s="11">
        <v>260235</v>
      </c>
      <c r="UD17" s="11">
        <v>262200</v>
      </c>
      <c r="UE17" s="57" t="s">
        <v>3336</v>
      </c>
      <c r="UF17" s="11">
        <v>51260</v>
      </c>
      <c r="UG17" s="11" t="s">
        <v>1183</v>
      </c>
      <c r="UH17" s="57" t="s">
        <v>3336</v>
      </c>
      <c r="UI17" s="11">
        <v>40480</v>
      </c>
      <c r="UJ17" s="11">
        <v>40355</v>
      </c>
      <c r="UK17" s="11">
        <v>39855</v>
      </c>
      <c r="UL17" s="11">
        <v>39855</v>
      </c>
      <c r="UM17" s="11">
        <v>39345</v>
      </c>
      <c r="UN17" s="11">
        <v>39785</v>
      </c>
      <c r="UO17" s="57" t="s">
        <v>3336</v>
      </c>
      <c r="UP17" s="11" t="s">
        <v>1183</v>
      </c>
      <c r="UQ17" s="57" t="s">
        <v>3336</v>
      </c>
      <c r="UR17" s="18" t="s">
        <v>1258</v>
      </c>
      <c r="US17" s="18" t="s">
        <v>1259</v>
      </c>
      <c r="UU17" s="11" t="s">
        <v>1183</v>
      </c>
      <c r="UV17" s="11" t="s">
        <v>1260</v>
      </c>
      <c r="UX17" s="11">
        <v>246903</v>
      </c>
      <c r="UY17" s="11" t="s">
        <v>1183</v>
      </c>
      <c r="UZ17" s="11" t="s">
        <v>1183</v>
      </c>
      <c r="VA17" s="57" t="s">
        <v>3336</v>
      </c>
      <c r="VB17" s="59" t="s">
        <v>1261</v>
      </c>
      <c r="VC17" s="70" t="s">
        <v>1262</v>
      </c>
      <c r="VE17" s="11">
        <v>1</v>
      </c>
      <c r="VF17" s="11">
        <v>1</v>
      </c>
      <c r="VG17" s="11">
        <v>1</v>
      </c>
      <c r="VH17" s="11" t="s">
        <v>1183</v>
      </c>
      <c r="VI17" s="11">
        <v>1</v>
      </c>
      <c r="VJ17" s="11">
        <v>1</v>
      </c>
      <c r="VK17" s="11">
        <v>2</v>
      </c>
      <c r="VL17" s="11">
        <v>2</v>
      </c>
      <c r="VM17" s="11">
        <v>1</v>
      </c>
    </row>
    <row r="18" spans="1:585" ht="15" customHeight="1">
      <c r="A18" s="11">
        <v>17</v>
      </c>
      <c r="B18" s="87" t="s">
        <v>40</v>
      </c>
      <c r="C18" s="12">
        <v>194031</v>
      </c>
      <c r="D18" s="12">
        <v>194244</v>
      </c>
      <c r="E18" s="12">
        <v>199800</v>
      </c>
      <c r="F18" s="12">
        <v>190213</v>
      </c>
      <c r="G18" s="12">
        <v>197074</v>
      </c>
      <c r="H18" s="12">
        <v>205216</v>
      </c>
      <c r="I18" s="56" t="s">
        <v>3336</v>
      </c>
      <c r="J18" s="12">
        <v>4398</v>
      </c>
      <c r="K18" s="12">
        <v>7161</v>
      </c>
      <c r="L18" s="12">
        <v>117</v>
      </c>
      <c r="M18" s="12">
        <v>154</v>
      </c>
      <c r="N18" s="12">
        <v>168</v>
      </c>
      <c r="O18" s="12">
        <v>163</v>
      </c>
      <c r="P18" s="56" t="s">
        <v>3336</v>
      </c>
      <c r="Q18" s="12">
        <v>219</v>
      </c>
      <c r="R18" s="12">
        <v>237</v>
      </c>
      <c r="S18" s="12">
        <v>364</v>
      </c>
      <c r="T18" s="12">
        <v>291</v>
      </c>
      <c r="U18" s="12">
        <v>280</v>
      </c>
      <c r="V18" s="12">
        <v>228</v>
      </c>
      <c r="W18" s="56" t="s">
        <v>3336</v>
      </c>
      <c r="X18" s="12" t="s">
        <v>1183</v>
      </c>
      <c r="Y18" s="12" t="s">
        <v>1183</v>
      </c>
      <c r="Z18" s="12" t="s">
        <v>1183</v>
      </c>
      <c r="AA18" s="12" t="s">
        <v>1183</v>
      </c>
      <c r="AB18" s="12" t="s">
        <v>1183</v>
      </c>
      <c r="AC18" s="12" t="s">
        <v>1183</v>
      </c>
      <c r="AD18" s="56" t="s">
        <v>3336</v>
      </c>
      <c r="AE18" s="12">
        <v>105</v>
      </c>
      <c r="AF18" s="12">
        <v>115</v>
      </c>
      <c r="AG18" s="12">
        <v>146</v>
      </c>
      <c r="AH18" s="12">
        <v>108</v>
      </c>
      <c r="AI18" s="12">
        <v>93</v>
      </c>
      <c r="AJ18" s="12">
        <v>85</v>
      </c>
      <c r="AK18" s="56" t="s">
        <v>3336</v>
      </c>
      <c r="AL18" s="11" t="s">
        <v>1183</v>
      </c>
      <c r="AM18" s="11" t="s">
        <v>1183</v>
      </c>
      <c r="AN18" s="11" t="s">
        <v>1183</v>
      </c>
      <c r="AO18" s="11" t="s">
        <v>1183</v>
      </c>
      <c r="AP18" s="11" t="s">
        <v>1183</v>
      </c>
      <c r="AQ18" s="11" t="s">
        <v>1183</v>
      </c>
      <c r="AR18" s="56" t="s">
        <v>3336</v>
      </c>
      <c r="AS18" s="12">
        <v>15582</v>
      </c>
      <c r="AT18" s="12">
        <v>15072</v>
      </c>
      <c r="AU18" s="12">
        <v>5798</v>
      </c>
      <c r="AV18" s="12">
        <v>5858</v>
      </c>
      <c r="AW18" s="12">
        <v>5915</v>
      </c>
      <c r="AX18" s="12">
        <v>6140</v>
      </c>
      <c r="AY18" s="56" t="s">
        <v>3336</v>
      </c>
      <c r="AZ18" s="12" t="s">
        <v>1183</v>
      </c>
      <c r="BA18" s="12" t="s">
        <v>1183</v>
      </c>
      <c r="BB18" s="12" t="s">
        <v>1183</v>
      </c>
      <c r="BC18" s="12" t="s">
        <v>1183</v>
      </c>
      <c r="BD18" s="12" t="s">
        <v>1183</v>
      </c>
      <c r="BE18" s="12" t="s">
        <v>1183</v>
      </c>
      <c r="BF18" s="56" t="s">
        <v>3336</v>
      </c>
      <c r="BG18" s="12">
        <v>575</v>
      </c>
      <c r="BH18" s="12">
        <v>736</v>
      </c>
      <c r="BI18" s="12">
        <v>1460</v>
      </c>
      <c r="BJ18" s="12">
        <v>1165</v>
      </c>
      <c r="BK18" s="12">
        <v>1134</v>
      </c>
      <c r="BL18" s="12">
        <v>1192</v>
      </c>
      <c r="BM18" s="56" t="s">
        <v>3336</v>
      </c>
      <c r="BN18" s="12">
        <v>182</v>
      </c>
      <c r="BO18" s="12">
        <v>190</v>
      </c>
      <c r="BP18" s="12">
        <v>265</v>
      </c>
      <c r="BQ18" s="12">
        <v>239</v>
      </c>
      <c r="BR18" s="12">
        <v>210</v>
      </c>
      <c r="BS18" s="12">
        <v>260</v>
      </c>
      <c r="BT18" s="56" t="s">
        <v>3336</v>
      </c>
      <c r="BU18" s="12" t="s">
        <v>1183</v>
      </c>
      <c r="BV18" s="12" t="s">
        <v>1183</v>
      </c>
      <c r="BW18" s="12" t="s">
        <v>1183</v>
      </c>
      <c r="BX18" s="12" t="s">
        <v>1183</v>
      </c>
      <c r="BY18" s="12" t="s">
        <v>1183</v>
      </c>
      <c r="BZ18" s="12" t="s">
        <v>1183</v>
      </c>
      <c r="CA18" s="56" t="s">
        <v>3336</v>
      </c>
      <c r="CB18" s="12">
        <v>4544</v>
      </c>
      <c r="CC18" s="12">
        <v>3904</v>
      </c>
      <c r="CD18" s="12">
        <v>5514</v>
      </c>
      <c r="CE18" s="12">
        <v>4312</v>
      </c>
      <c r="CF18" s="12">
        <v>4775</v>
      </c>
      <c r="CG18" s="12">
        <v>5134</v>
      </c>
      <c r="CH18" s="56" t="s">
        <v>3336</v>
      </c>
      <c r="CI18" s="12" t="s">
        <v>1183</v>
      </c>
      <c r="CJ18" s="12" t="s">
        <v>1183</v>
      </c>
      <c r="CK18" s="12" t="s">
        <v>1183</v>
      </c>
      <c r="CL18" s="12" t="s">
        <v>1183</v>
      </c>
      <c r="CM18" s="12" t="s">
        <v>1183</v>
      </c>
      <c r="CN18" s="12"/>
      <c r="CO18" s="56" t="s">
        <v>3336</v>
      </c>
      <c r="CP18" s="12">
        <v>98520</v>
      </c>
      <c r="CQ18" s="12">
        <v>90970</v>
      </c>
      <c r="CR18" s="12">
        <v>112884</v>
      </c>
      <c r="CS18" s="12">
        <v>102809</v>
      </c>
      <c r="CT18" s="12">
        <v>109496</v>
      </c>
      <c r="CU18" s="12">
        <v>111286</v>
      </c>
      <c r="CV18" s="56" t="s">
        <v>3336</v>
      </c>
      <c r="CW18" s="14">
        <v>2281</v>
      </c>
      <c r="CX18" s="14">
        <v>1600</v>
      </c>
      <c r="CY18" s="14">
        <v>2912</v>
      </c>
      <c r="CZ18" s="14">
        <v>2334</v>
      </c>
      <c r="DA18" s="14">
        <v>2235</v>
      </c>
      <c r="DB18" s="14">
        <v>2525</v>
      </c>
      <c r="DC18" s="56" t="s">
        <v>3336</v>
      </c>
      <c r="DD18" s="12">
        <v>16685</v>
      </c>
      <c r="DE18" s="12">
        <v>15734</v>
      </c>
      <c r="DF18" s="12" t="s">
        <v>1183</v>
      </c>
      <c r="DG18" s="12" t="s">
        <v>1183</v>
      </c>
      <c r="DH18" s="12" t="s">
        <v>1183</v>
      </c>
      <c r="DI18" s="12" t="s">
        <v>1183</v>
      </c>
      <c r="DJ18" s="56" t="s">
        <v>3336</v>
      </c>
      <c r="DK18" s="12">
        <v>55649</v>
      </c>
      <c r="DL18" s="12">
        <v>50220</v>
      </c>
      <c r="DM18" s="12">
        <v>23257</v>
      </c>
      <c r="DN18" s="12">
        <v>25045</v>
      </c>
      <c r="DO18" s="12">
        <v>25082</v>
      </c>
      <c r="DP18" s="12">
        <v>24836</v>
      </c>
      <c r="DQ18" s="56" t="s">
        <v>3336</v>
      </c>
      <c r="DR18" s="12" t="s">
        <v>1183</v>
      </c>
      <c r="DS18" s="12" t="s">
        <v>1183</v>
      </c>
      <c r="DT18" s="12" t="s">
        <v>1183</v>
      </c>
      <c r="DU18" s="12" t="s">
        <v>1183</v>
      </c>
      <c r="DV18" s="12" t="s">
        <v>1183</v>
      </c>
      <c r="DW18" s="12" t="s">
        <v>1183</v>
      </c>
      <c r="DX18" s="56" t="s">
        <v>3336</v>
      </c>
      <c r="DY18" s="12">
        <v>1919</v>
      </c>
      <c r="DZ18" s="12">
        <v>2190</v>
      </c>
      <c r="EA18" s="12">
        <v>3058</v>
      </c>
      <c r="EB18" s="12">
        <v>3203</v>
      </c>
      <c r="EC18" s="12">
        <v>3440</v>
      </c>
      <c r="ED18" s="12">
        <v>4501</v>
      </c>
      <c r="EE18" s="56" t="s">
        <v>3336</v>
      </c>
      <c r="EF18" s="11" t="s">
        <v>1183</v>
      </c>
      <c r="EG18" s="11" t="s">
        <v>1183</v>
      </c>
      <c r="EH18" s="11" t="s">
        <v>1183</v>
      </c>
      <c r="EI18" s="11" t="s">
        <v>1183</v>
      </c>
      <c r="EJ18" s="11" t="s">
        <v>1183</v>
      </c>
      <c r="EK18" s="11" t="s">
        <v>1183</v>
      </c>
      <c r="EL18" s="56" t="s">
        <v>3336</v>
      </c>
      <c r="EM18" s="14">
        <v>930</v>
      </c>
      <c r="EN18" s="14">
        <v>973</v>
      </c>
      <c r="EO18" s="14">
        <v>1321</v>
      </c>
      <c r="EP18" s="14">
        <v>1464</v>
      </c>
      <c r="EQ18" s="14">
        <v>1293</v>
      </c>
      <c r="ER18" s="14">
        <v>1164</v>
      </c>
      <c r="ES18" s="56" t="s">
        <v>3336</v>
      </c>
      <c r="ET18" s="12" t="s">
        <v>1183</v>
      </c>
      <c r="EU18" s="12" t="s">
        <v>1183</v>
      </c>
      <c r="EV18" s="12" t="s">
        <v>1183</v>
      </c>
      <c r="EW18" s="12" t="s">
        <v>1183</v>
      </c>
      <c r="EX18" s="12" t="s">
        <v>1183</v>
      </c>
      <c r="EY18" s="12" t="s">
        <v>1183</v>
      </c>
      <c r="EZ18" s="56" t="s">
        <v>3336</v>
      </c>
      <c r="FA18" s="12">
        <v>114</v>
      </c>
      <c r="FB18" s="12">
        <v>142</v>
      </c>
      <c r="FC18" s="12">
        <v>132</v>
      </c>
      <c r="FD18" s="12">
        <v>143</v>
      </c>
      <c r="FE18" s="12">
        <v>114</v>
      </c>
      <c r="FF18" s="12">
        <v>114</v>
      </c>
      <c r="FG18" s="56" t="s">
        <v>3336</v>
      </c>
      <c r="FH18" s="12">
        <v>7959</v>
      </c>
      <c r="FI18" s="12">
        <v>7632</v>
      </c>
      <c r="FJ18" s="12">
        <v>11426</v>
      </c>
      <c r="FK18" s="12">
        <v>11832</v>
      </c>
      <c r="FL18" s="12">
        <v>12070</v>
      </c>
      <c r="FM18" s="12">
        <v>12264</v>
      </c>
      <c r="FN18" s="56" t="s">
        <v>3336</v>
      </c>
      <c r="FO18" s="12" t="s">
        <v>1183</v>
      </c>
      <c r="FP18" s="12" t="s">
        <v>1183</v>
      </c>
      <c r="FQ18" s="12" t="s">
        <v>1183</v>
      </c>
      <c r="FR18" s="12" t="s">
        <v>1183</v>
      </c>
      <c r="FS18" s="12" t="s">
        <v>1183</v>
      </c>
      <c r="FT18" s="12" t="s">
        <v>1183</v>
      </c>
      <c r="FU18" s="56" t="s">
        <v>3336</v>
      </c>
      <c r="FV18" s="18" t="s">
        <v>1263</v>
      </c>
      <c r="FW18" s="18" t="s">
        <v>1264</v>
      </c>
      <c r="FY18" s="14">
        <v>1</v>
      </c>
      <c r="FZ18" s="14">
        <v>1</v>
      </c>
      <c r="GA18" s="14">
        <v>1</v>
      </c>
      <c r="GB18" s="11" t="s">
        <v>1053</v>
      </c>
      <c r="GC18" s="12" t="s">
        <v>1063</v>
      </c>
      <c r="GD18" s="14">
        <v>2</v>
      </c>
      <c r="GE18" s="14">
        <v>2</v>
      </c>
      <c r="GF18" s="14">
        <v>1</v>
      </c>
      <c r="GG18" s="11" t="s">
        <v>1064</v>
      </c>
      <c r="GI18" s="12">
        <v>135088</v>
      </c>
      <c r="GJ18" s="12">
        <v>126265</v>
      </c>
      <c r="GK18" s="12">
        <v>119556</v>
      </c>
      <c r="GL18" s="12">
        <v>109722</v>
      </c>
      <c r="GM18" s="12">
        <v>111020</v>
      </c>
      <c r="GN18" s="12">
        <v>122727</v>
      </c>
      <c r="GO18" s="56" t="s">
        <v>3336</v>
      </c>
      <c r="GP18" s="12">
        <v>4165</v>
      </c>
      <c r="GQ18" s="12">
        <v>5739</v>
      </c>
      <c r="GR18" s="12">
        <v>148</v>
      </c>
      <c r="GS18" s="12">
        <v>185</v>
      </c>
      <c r="GT18" s="12">
        <v>234</v>
      </c>
      <c r="GU18" s="12">
        <v>204</v>
      </c>
      <c r="GV18" s="56" t="s">
        <v>3336</v>
      </c>
      <c r="GW18" s="12">
        <v>244</v>
      </c>
      <c r="GX18" s="12">
        <v>285</v>
      </c>
      <c r="GY18" s="12">
        <v>490</v>
      </c>
      <c r="GZ18" s="12">
        <v>320</v>
      </c>
      <c r="HA18" s="12">
        <v>392</v>
      </c>
      <c r="HB18" s="12">
        <v>264</v>
      </c>
      <c r="HC18" s="56" t="s">
        <v>3336</v>
      </c>
      <c r="HD18" s="12" t="s">
        <v>1183</v>
      </c>
      <c r="HE18" s="12" t="s">
        <v>1183</v>
      </c>
      <c r="HF18" s="12" t="s">
        <v>1183</v>
      </c>
      <c r="HG18" s="12" t="s">
        <v>1183</v>
      </c>
      <c r="HH18" s="12" t="s">
        <v>1183</v>
      </c>
      <c r="HI18" s="12" t="s">
        <v>1183</v>
      </c>
      <c r="HJ18" s="56" t="s">
        <v>3336</v>
      </c>
      <c r="HK18" s="12" t="s">
        <v>1183</v>
      </c>
      <c r="HL18" s="12" t="s">
        <v>1183</v>
      </c>
      <c r="HM18" s="12" t="s">
        <v>1183</v>
      </c>
      <c r="HN18" s="12" t="s">
        <v>1183</v>
      </c>
      <c r="HO18" s="12" t="s">
        <v>1183</v>
      </c>
      <c r="HP18" s="12" t="s">
        <v>1183</v>
      </c>
      <c r="HQ18" s="56" t="s">
        <v>3336</v>
      </c>
      <c r="HR18" s="12" t="s">
        <v>1183</v>
      </c>
      <c r="HS18" s="12" t="s">
        <v>1183</v>
      </c>
      <c r="HT18" s="12" t="s">
        <v>1183</v>
      </c>
      <c r="HU18" s="12" t="s">
        <v>1183</v>
      </c>
      <c r="HV18" s="12" t="s">
        <v>1183</v>
      </c>
      <c r="HW18" s="12" t="s">
        <v>1183</v>
      </c>
      <c r="HX18" s="56" t="s">
        <v>3336</v>
      </c>
      <c r="HY18" s="12">
        <v>16710</v>
      </c>
      <c r="HZ18" s="12">
        <v>15081</v>
      </c>
      <c r="IA18" s="12">
        <v>6203</v>
      </c>
      <c r="IB18" s="12">
        <v>6199</v>
      </c>
      <c r="IC18" s="12">
        <v>6231</v>
      </c>
      <c r="ID18" s="12">
        <v>6112</v>
      </c>
      <c r="IE18" s="56" t="s">
        <v>3336</v>
      </c>
      <c r="IF18" s="12" t="s">
        <v>1183</v>
      </c>
      <c r="IG18" s="12" t="s">
        <v>1183</v>
      </c>
      <c r="IH18" s="12" t="s">
        <v>1183</v>
      </c>
      <c r="II18" s="12" t="s">
        <v>1183</v>
      </c>
      <c r="IJ18" s="12" t="s">
        <v>1183</v>
      </c>
      <c r="IK18" s="12" t="s">
        <v>1183</v>
      </c>
      <c r="IL18" s="56" t="s">
        <v>3336</v>
      </c>
      <c r="IM18" s="12">
        <v>669</v>
      </c>
      <c r="IN18" s="12">
        <v>1091</v>
      </c>
      <c r="IO18" s="12">
        <v>1763</v>
      </c>
      <c r="IP18" s="12">
        <v>1385</v>
      </c>
      <c r="IQ18" s="12">
        <v>1242</v>
      </c>
      <c r="IR18" s="12">
        <v>1279</v>
      </c>
      <c r="IS18" s="56" t="s">
        <v>3336</v>
      </c>
      <c r="IT18" s="12">
        <v>170</v>
      </c>
      <c r="IU18" s="12">
        <v>156</v>
      </c>
      <c r="IV18" s="12">
        <v>212</v>
      </c>
      <c r="IW18" s="12">
        <v>195</v>
      </c>
      <c r="IX18" s="12">
        <v>181</v>
      </c>
      <c r="IY18" s="12">
        <v>234</v>
      </c>
      <c r="IZ18" s="56" t="s">
        <v>3336</v>
      </c>
      <c r="JA18" s="12" t="s">
        <v>1183</v>
      </c>
      <c r="JB18" s="12" t="s">
        <v>1183</v>
      </c>
      <c r="JC18" s="12" t="s">
        <v>1183</v>
      </c>
      <c r="JD18" s="12" t="s">
        <v>1183</v>
      </c>
      <c r="JE18" s="12" t="s">
        <v>1183</v>
      </c>
      <c r="JF18" s="12" t="s">
        <v>1183</v>
      </c>
      <c r="JG18" s="56" t="s">
        <v>3336</v>
      </c>
      <c r="JH18" s="12">
        <v>1318</v>
      </c>
      <c r="JI18" s="12">
        <v>1367</v>
      </c>
      <c r="JJ18" s="12">
        <v>2998</v>
      </c>
      <c r="JK18" s="12">
        <v>1475</v>
      </c>
      <c r="JL18" s="12">
        <v>2402</v>
      </c>
      <c r="JM18" s="12">
        <v>3520</v>
      </c>
      <c r="JN18" s="56" t="s">
        <v>3336</v>
      </c>
      <c r="JO18" s="12" t="s">
        <v>1183</v>
      </c>
      <c r="JP18" s="12" t="s">
        <v>1183</v>
      </c>
      <c r="JQ18" s="12" t="s">
        <v>1183</v>
      </c>
      <c r="JR18" s="12" t="s">
        <v>1183</v>
      </c>
      <c r="JS18" s="12" t="s">
        <v>1183</v>
      </c>
      <c r="JT18" s="12" t="s">
        <v>1183</v>
      </c>
      <c r="JU18" s="56" t="s">
        <v>3336</v>
      </c>
      <c r="JV18" s="11">
        <v>28292</v>
      </c>
      <c r="JW18" s="11">
        <v>25035</v>
      </c>
      <c r="JX18" s="11">
        <v>25928</v>
      </c>
      <c r="JY18" s="11">
        <v>23186</v>
      </c>
      <c r="JZ18" s="11">
        <v>19606</v>
      </c>
      <c r="KA18" s="11">
        <v>17740</v>
      </c>
      <c r="KB18" s="56" t="s">
        <v>3336</v>
      </c>
      <c r="KC18" s="14">
        <v>641</v>
      </c>
      <c r="KD18" s="14">
        <v>804</v>
      </c>
      <c r="KE18" s="14">
        <v>6222</v>
      </c>
      <c r="KF18" s="14">
        <v>4258</v>
      </c>
      <c r="KG18" s="14">
        <v>4002</v>
      </c>
      <c r="KH18" s="14">
        <v>4229</v>
      </c>
      <c r="KI18" s="56" t="s">
        <v>3336</v>
      </c>
      <c r="KJ18" s="12">
        <v>1162</v>
      </c>
      <c r="KK18" s="12">
        <v>1148</v>
      </c>
      <c r="KL18" s="12" t="s">
        <v>1183</v>
      </c>
      <c r="KM18" s="12" t="s">
        <v>1183</v>
      </c>
      <c r="KN18" s="12" t="s">
        <v>1183</v>
      </c>
      <c r="KO18" s="12" t="s">
        <v>1183</v>
      </c>
      <c r="KP18" s="56" t="s">
        <v>3336</v>
      </c>
      <c r="KQ18" s="12">
        <v>6224</v>
      </c>
      <c r="KR18" s="12">
        <v>6522</v>
      </c>
      <c r="KS18" s="12">
        <v>6315</v>
      </c>
      <c r="KT18" s="12">
        <v>4752</v>
      </c>
      <c r="KU18" s="12">
        <v>5235</v>
      </c>
      <c r="KV18" s="12">
        <v>7674</v>
      </c>
      <c r="KW18" s="56" t="s">
        <v>3336</v>
      </c>
      <c r="KX18" s="12" t="s">
        <v>1183</v>
      </c>
      <c r="KY18" s="12" t="s">
        <v>1183</v>
      </c>
      <c r="KZ18" s="12" t="s">
        <v>1183</v>
      </c>
      <c r="LA18" s="12" t="s">
        <v>1183</v>
      </c>
      <c r="LB18" s="12" t="s">
        <v>1183</v>
      </c>
      <c r="LC18" s="12" t="s">
        <v>1183</v>
      </c>
      <c r="LD18" s="56" t="s">
        <v>3336</v>
      </c>
      <c r="LE18" s="14">
        <v>766</v>
      </c>
      <c r="LF18" s="14">
        <v>780</v>
      </c>
      <c r="LG18" s="14">
        <v>2275</v>
      </c>
      <c r="LH18" s="14">
        <v>2322</v>
      </c>
      <c r="LI18" s="14">
        <v>1597</v>
      </c>
      <c r="LJ18" s="14">
        <v>2165</v>
      </c>
      <c r="LK18" s="56" t="s">
        <v>3336</v>
      </c>
      <c r="LL18" s="11" t="s">
        <v>1183</v>
      </c>
      <c r="LM18" s="11" t="s">
        <v>1183</v>
      </c>
      <c r="LN18" s="11" t="s">
        <v>1183</v>
      </c>
      <c r="LO18" s="11" t="s">
        <v>1183</v>
      </c>
      <c r="LP18" s="11" t="s">
        <v>1183</v>
      </c>
      <c r="LQ18" s="11" t="s">
        <v>1183</v>
      </c>
      <c r="LR18" s="56" t="s">
        <v>3336</v>
      </c>
      <c r="LS18" s="11">
        <v>1095</v>
      </c>
      <c r="LT18" s="11">
        <v>1248</v>
      </c>
      <c r="LU18" s="11">
        <v>1660</v>
      </c>
      <c r="LV18" s="11">
        <v>1882</v>
      </c>
      <c r="LW18" s="11">
        <v>1617</v>
      </c>
      <c r="LX18" s="11">
        <v>1557</v>
      </c>
      <c r="LY18" s="56" t="s">
        <v>3336</v>
      </c>
      <c r="LZ18" s="12" t="s">
        <v>1183</v>
      </c>
      <c r="MA18" s="12" t="s">
        <v>1183</v>
      </c>
      <c r="MB18" s="12" t="s">
        <v>1183</v>
      </c>
      <c r="MC18" s="12" t="s">
        <v>1183</v>
      </c>
      <c r="MD18" s="12" t="s">
        <v>1183</v>
      </c>
      <c r="ME18" s="12" t="s">
        <v>1183</v>
      </c>
      <c r="MF18" s="56" t="s">
        <v>3336</v>
      </c>
      <c r="MG18" s="12">
        <v>151</v>
      </c>
      <c r="MH18" s="12">
        <v>211</v>
      </c>
      <c r="MI18" s="12">
        <v>132</v>
      </c>
      <c r="MJ18" s="12">
        <v>212</v>
      </c>
      <c r="MK18" s="12">
        <v>143</v>
      </c>
      <c r="ML18" s="12">
        <v>127</v>
      </c>
      <c r="MM18" s="56" t="s">
        <v>3336</v>
      </c>
      <c r="MN18" s="12">
        <v>9879</v>
      </c>
      <c r="MO18" s="12">
        <v>9797</v>
      </c>
      <c r="MP18" s="12">
        <v>14346</v>
      </c>
      <c r="MQ18" s="12">
        <v>15470</v>
      </c>
      <c r="MR18" s="12">
        <v>15571</v>
      </c>
      <c r="MS18" s="12">
        <v>16129</v>
      </c>
      <c r="MT18" s="56" t="s">
        <v>3336</v>
      </c>
      <c r="MU18" s="12" t="s">
        <v>1183</v>
      </c>
      <c r="MV18" s="12" t="s">
        <v>1183</v>
      </c>
      <c r="MW18" s="12" t="s">
        <v>1183</v>
      </c>
      <c r="MX18" s="12" t="s">
        <v>1183</v>
      </c>
      <c r="MY18" s="12" t="s">
        <v>1183</v>
      </c>
      <c r="MZ18" s="12" t="s">
        <v>1183</v>
      </c>
      <c r="NA18" s="56" t="s">
        <v>3336</v>
      </c>
      <c r="NB18" s="18" t="s">
        <v>1265</v>
      </c>
      <c r="NC18" s="18" t="s">
        <v>1266</v>
      </c>
      <c r="NE18" s="12">
        <v>111020</v>
      </c>
      <c r="NF18" s="12">
        <v>29090</v>
      </c>
      <c r="NG18" s="12">
        <v>4593</v>
      </c>
      <c r="NH18" s="12">
        <v>26752</v>
      </c>
      <c r="NI18" s="12" t="s">
        <v>1183</v>
      </c>
      <c r="NJ18" s="56" t="s">
        <v>3336</v>
      </c>
      <c r="NK18" s="11" t="s">
        <v>1183</v>
      </c>
      <c r="NL18" s="12">
        <v>20</v>
      </c>
      <c r="NM18" s="12">
        <v>1</v>
      </c>
      <c r="NN18" s="12">
        <v>106</v>
      </c>
      <c r="NO18" s="12" t="s">
        <v>1183</v>
      </c>
      <c r="NP18" s="56" t="s">
        <v>3336</v>
      </c>
      <c r="NQ18" s="12">
        <v>392</v>
      </c>
      <c r="NR18" s="12">
        <v>108</v>
      </c>
      <c r="NS18" s="12"/>
      <c r="NT18" s="12">
        <v>117</v>
      </c>
      <c r="NU18" s="12" t="s">
        <v>1183</v>
      </c>
      <c r="NV18" s="56" t="s">
        <v>3336</v>
      </c>
      <c r="NW18" s="12" t="s">
        <v>1183</v>
      </c>
      <c r="NX18" s="12" t="s">
        <v>1183</v>
      </c>
      <c r="NY18" s="12" t="s">
        <v>1183</v>
      </c>
      <c r="NZ18" s="12" t="s">
        <v>1183</v>
      </c>
      <c r="OA18" s="12" t="s">
        <v>1183</v>
      </c>
      <c r="OB18" s="56" t="s">
        <v>3336</v>
      </c>
      <c r="OC18" s="12">
        <v>6231</v>
      </c>
      <c r="OD18" s="12">
        <v>1740</v>
      </c>
      <c r="OE18" s="12">
        <v>187</v>
      </c>
      <c r="OF18" s="12">
        <v>907</v>
      </c>
      <c r="OG18" s="12" t="s">
        <v>1183</v>
      </c>
      <c r="OH18" s="56" t="s">
        <v>3336</v>
      </c>
      <c r="OI18" s="12" t="s">
        <v>1183</v>
      </c>
      <c r="OJ18" s="12" t="s">
        <v>1183</v>
      </c>
      <c r="OK18" s="12" t="s">
        <v>1183</v>
      </c>
      <c r="OL18" s="12" t="s">
        <v>1183</v>
      </c>
      <c r="OM18" s="12" t="s">
        <v>1183</v>
      </c>
      <c r="ON18" s="56" t="s">
        <v>3336</v>
      </c>
      <c r="OO18" s="12">
        <v>1242</v>
      </c>
      <c r="OP18" s="12">
        <v>328</v>
      </c>
      <c r="OQ18" s="12">
        <v>47</v>
      </c>
      <c r="OR18" s="12">
        <v>458</v>
      </c>
      <c r="OS18" s="12" t="s">
        <v>1183</v>
      </c>
      <c r="OT18" s="56" t="s">
        <v>3336</v>
      </c>
      <c r="OU18" s="12">
        <v>181</v>
      </c>
      <c r="OV18" s="12">
        <v>41</v>
      </c>
      <c r="OW18" s="12">
        <v>9</v>
      </c>
      <c r="OX18" s="12">
        <v>67</v>
      </c>
      <c r="OY18" s="12" t="s">
        <v>1183</v>
      </c>
      <c r="OZ18" s="56" t="s">
        <v>3336</v>
      </c>
      <c r="PA18" s="12" t="s">
        <v>1183</v>
      </c>
      <c r="PB18" s="12" t="s">
        <v>1183</v>
      </c>
      <c r="PC18" s="12" t="s">
        <v>1183</v>
      </c>
      <c r="PD18" s="12" t="s">
        <v>1183</v>
      </c>
      <c r="PE18" s="12" t="s">
        <v>1183</v>
      </c>
      <c r="PF18" s="56" t="s">
        <v>3336</v>
      </c>
      <c r="PG18" s="12">
        <v>2402</v>
      </c>
      <c r="PH18" s="12">
        <v>875</v>
      </c>
      <c r="PI18" s="12">
        <v>358</v>
      </c>
      <c r="PJ18" s="12">
        <v>702</v>
      </c>
      <c r="PK18" s="12" t="s">
        <v>1183</v>
      </c>
      <c r="PL18" s="56" t="s">
        <v>3336</v>
      </c>
      <c r="PM18" s="12">
        <v>20262</v>
      </c>
      <c r="PN18" s="12">
        <v>5691</v>
      </c>
      <c r="PO18" s="12">
        <v>2199</v>
      </c>
      <c r="PP18" s="12">
        <v>5115</v>
      </c>
      <c r="PQ18" s="12" t="s">
        <v>1183</v>
      </c>
      <c r="PR18" s="56" t="s">
        <v>3336</v>
      </c>
      <c r="PS18" s="12">
        <v>4002</v>
      </c>
      <c r="PT18" s="12">
        <v>1141</v>
      </c>
      <c r="PU18" s="12">
        <v>320</v>
      </c>
      <c r="PV18" s="12">
        <v>1377</v>
      </c>
      <c r="PW18" s="12" t="s">
        <v>1183</v>
      </c>
      <c r="PX18" s="56" t="s">
        <v>3336</v>
      </c>
      <c r="PY18" s="12" t="s">
        <v>1183</v>
      </c>
      <c r="PZ18" s="12" t="s">
        <v>1183</v>
      </c>
      <c r="QA18" s="12" t="s">
        <v>1183</v>
      </c>
      <c r="QB18" s="12" t="s">
        <v>1183</v>
      </c>
      <c r="QC18" s="12" t="s">
        <v>1183</v>
      </c>
      <c r="QD18" s="56" t="s">
        <v>3336</v>
      </c>
      <c r="QE18" s="12">
        <v>5235</v>
      </c>
      <c r="QF18" s="12">
        <v>1179</v>
      </c>
      <c r="QG18" s="12">
        <v>446</v>
      </c>
      <c r="QH18" s="12">
        <v>1468</v>
      </c>
      <c r="QI18" s="12" t="s">
        <v>1183</v>
      </c>
      <c r="QJ18" s="56" t="s">
        <v>3336</v>
      </c>
      <c r="QK18" s="12" t="s">
        <v>1183</v>
      </c>
      <c r="QL18" s="12" t="s">
        <v>1183</v>
      </c>
      <c r="QM18" s="12" t="s">
        <v>1183</v>
      </c>
      <c r="QN18" s="12" t="s">
        <v>1183</v>
      </c>
      <c r="QO18" s="12" t="s">
        <v>1183</v>
      </c>
      <c r="QP18" s="56" t="s">
        <v>3336</v>
      </c>
      <c r="QQ18" s="12">
        <v>1597</v>
      </c>
      <c r="QR18" s="12">
        <v>367</v>
      </c>
      <c r="QS18" s="12">
        <v>24</v>
      </c>
      <c r="QT18" s="12">
        <v>304</v>
      </c>
      <c r="QU18" s="12" t="s">
        <v>1183</v>
      </c>
      <c r="QV18" s="56" t="s">
        <v>3336</v>
      </c>
      <c r="QW18" s="12" t="s">
        <v>1183</v>
      </c>
      <c r="QX18" s="12" t="s">
        <v>1183</v>
      </c>
      <c r="QY18" s="12" t="s">
        <v>1183</v>
      </c>
      <c r="QZ18" s="12" t="s">
        <v>1183</v>
      </c>
      <c r="RA18" s="12" t="s">
        <v>1183</v>
      </c>
      <c r="RB18" s="56" t="s">
        <v>3336</v>
      </c>
      <c r="RC18" s="12">
        <v>1617</v>
      </c>
      <c r="RD18" s="12">
        <v>341</v>
      </c>
      <c r="RE18" s="12">
        <v>19</v>
      </c>
      <c r="RF18" s="12">
        <v>1050</v>
      </c>
      <c r="RG18" s="12" t="s">
        <v>1183</v>
      </c>
      <c r="RH18" s="56" t="s">
        <v>3336</v>
      </c>
      <c r="RI18" s="12" t="s">
        <v>1183</v>
      </c>
      <c r="RJ18" s="12" t="s">
        <v>1183</v>
      </c>
      <c r="RK18" s="12" t="s">
        <v>1183</v>
      </c>
      <c r="RL18" s="12" t="s">
        <v>1183</v>
      </c>
      <c r="RM18" s="12" t="s">
        <v>1183</v>
      </c>
      <c r="RN18" s="56" t="s">
        <v>3336</v>
      </c>
      <c r="RO18" s="12">
        <v>143</v>
      </c>
      <c r="RP18" s="12">
        <v>45</v>
      </c>
      <c r="RQ18" s="12">
        <v>6</v>
      </c>
      <c r="RR18" s="12">
        <v>8</v>
      </c>
      <c r="RS18" s="12" t="s">
        <v>1183</v>
      </c>
      <c r="RT18" s="56" t="s">
        <v>3336</v>
      </c>
      <c r="RU18" s="12">
        <v>15570</v>
      </c>
      <c r="RV18" s="12">
        <v>3491</v>
      </c>
      <c r="RW18" s="12">
        <v>274</v>
      </c>
      <c r="RX18" s="12">
        <v>2776</v>
      </c>
      <c r="RY18" s="12" t="s">
        <v>1183</v>
      </c>
      <c r="RZ18" s="56" t="s">
        <v>3336</v>
      </c>
      <c r="SA18" s="12" t="s">
        <v>1183</v>
      </c>
      <c r="SB18" s="12" t="s">
        <v>1183</v>
      </c>
      <c r="SC18" s="12" t="s">
        <v>1183</v>
      </c>
      <c r="SD18" s="12" t="s">
        <v>1183</v>
      </c>
      <c r="SE18" s="12" t="s">
        <v>1183</v>
      </c>
      <c r="SF18" s="56" t="s">
        <v>3336</v>
      </c>
      <c r="SG18" s="18" t="s">
        <v>1265</v>
      </c>
      <c r="SH18" s="19"/>
      <c r="SI18" s="12">
        <v>1</v>
      </c>
      <c r="SK18" s="12">
        <v>8</v>
      </c>
      <c r="SL18" s="12">
        <v>18</v>
      </c>
      <c r="SM18" s="12"/>
      <c r="SN18" s="12">
        <v>1</v>
      </c>
      <c r="SO18" s="12"/>
      <c r="SP18" s="12">
        <v>1</v>
      </c>
      <c r="SQ18" s="12" t="s">
        <v>1053</v>
      </c>
      <c r="SR18" s="12" t="s">
        <v>1267</v>
      </c>
      <c r="SS18" s="12">
        <v>2</v>
      </c>
      <c r="SU18" s="12">
        <v>2</v>
      </c>
      <c r="SV18" s="12"/>
      <c r="SW18" s="12">
        <v>1</v>
      </c>
      <c r="SX18" s="11" t="s">
        <v>1268</v>
      </c>
      <c r="SY18" s="12"/>
      <c r="SZ18" s="12"/>
      <c r="TA18" s="12"/>
      <c r="TB18" s="12" t="s">
        <v>1183</v>
      </c>
      <c r="TC18" s="12" t="s">
        <v>1183</v>
      </c>
      <c r="TD18" s="12" t="s">
        <v>1183</v>
      </c>
      <c r="TE18" s="12" t="s">
        <v>1183</v>
      </c>
      <c r="TF18" s="12" t="s">
        <v>1183</v>
      </c>
      <c r="TG18" s="12" t="s">
        <v>1183</v>
      </c>
      <c r="TH18" s="12" t="s">
        <v>1183</v>
      </c>
      <c r="TI18" s="12" t="s">
        <v>1183</v>
      </c>
      <c r="TJ18" s="12" t="s">
        <v>1183</v>
      </c>
      <c r="TK18" s="12" t="s">
        <v>1183</v>
      </c>
      <c r="TL18" s="12" t="s">
        <v>1183</v>
      </c>
      <c r="TM18" s="12" t="s">
        <v>1183</v>
      </c>
      <c r="TN18" s="12" t="s">
        <v>1183</v>
      </c>
      <c r="TO18" s="12" t="s">
        <v>1183</v>
      </c>
      <c r="TP18" s="12" t="s">
        <v>1183</v>
      </c>
      <c r="TQ18" s="12" t="s">
        <v>1183</v>
      </c>
      <c r="TR18" s="12" t="s">
        <v>1183</v>
      </c>
      <c r="TS18" s="12" t="s">
        <v>1183</v>
      </c>
      <c r="TT18" s="12" t="s">
        <v>1183</v>
      </c>
      <c r="TU18" s="12" t="s">
        <v>1183</v>
      </c>
      <c r="TV18" s="12" t="s">
        <v>1183</v>
      </c>
      <c r="TW18" s="12" t="s">
        <v>1183</v>
      </c>
      <c r="TX18" s="57" t="s">
        <v>3336</v>
      </c>
      <c r="TY18" s="11" t="s">
        <v>1183</v>
      </c>
      <c r="TZ18" s="11" t="s">
        <v>1183</v>
      </c>
      <c r="UA18" s="11" t="s">
        <v>1183</v>
      </c>
      <c r="UB18" s="11" t="s">
        <v>1183</v>
      </c>
      <c r="UC18" s="11" t="s">
        <v>1183</v>
      </c>
      <c r="UD18" s="11" t="s">
        <v>1183</v>
      </c>
      <c r="UE18" s="57" t="s">
        <v>3336</v>
      </c>
      <c r="UF18" s="11" t="s">
        <v>1183</v>
      </c>
      <c r="UG18" s="11" t="s">
        <v>1183</v>
      </c>
      <c r="UH18" s="57" t="s">
        <v>3336</v>
      </c>
      <c r="UI18" s="11" t="s">
        <v>1183</v>
      </c>
      <c r="UJ18" s="11" t="s">
        <v>1183</v>
      </c>
      <c r="UK18" s="11" t="s">
        <v>1183</v>
      </c>
      <c r="UL18" s="11" t="s">
        <v>1183</v>
      </c>
      <c r="UM18" s="11" t="s">
        <v>1183</v>
      </c>
      <c r="UN18" s="11" t="s">
        <v>1183</v>
      </c>
      <c r="UO18" s="57" t="s">
        <v>3336</v>
      </c>
      <c r="UP18" s="11" t="s">
        <v>1183</v>
      </c>
      <c r="UQ18" s="57" t="s">
        <v>3336</v>
      </c>
      <c r="US18" s="18" t="s">
        <v>1269</v>
      </c>
      <c r="UX18" s="11" t="s">
        <v>1183</v>
      </c>
      <c r="UY18" s="11" t="s">
        <v>1183</v>
      </c>
      <c r="UZ18" s="11" t="s">
        <v>1183</v>
      </c>
      <c r="VA18" s="57" t="s">
        <v>3336</v>
      </c>
      <c r="VB18" s="59"/>
      <c r="VC18" s="70"/>
      <c r="VE18" s="11" t="s">
        <v>1183</v>
      </c>
      <c r="VF18" s="11" t="s">
        <v>1183</v>
      </c>
      <c r="VG18" s="11" t="s">
        <v>1183</v>
      </c>
      <c r="VH18" s="11" t="s">
        <v>1183</v>
      </c>
      <c r="VI18" s="11" t="s">
        <v>1183</v>
      </c>
      <c r="VJ18" s="11" t="s">
        <v>1183</v>
      </c>
      <c r="VK18" s="11" t="s">
        <v>1183</v>
      </c>
      <c r="VL18" s="11" t="s">
        <v>1183</v>
      </c>
      <c r="VM18" s="11" t="s">
        <v>1183</v>
      </c>
    </row>
    <row r="19" spans="1:585" ht="15" customHeight="1">
      <c r="A19" s="11">
        <v>18</v>
      </c>
      <c r="B19" s="87" t="s">
        <v>41</v>
      </c>
      <c r="C19" s="11">
        <v>451371</v>
      </c>
      <c r="D19" s="11">
        <v>472236</v>
      </c>
      <c r="E19" s="11">
        <v>377829</v>
      </c>
      <c r="F19" s="11">
        <v>329575</v>
      </c>
      <c r="G19" s="11">
        <v>280113</v>
      </c>
      <c r="H19" s="11">
        <v>290779</v>
      </c>
      <c r="I19" s="56" t="s">
        <v>3336</v>
      </c>
      <c r="J19" s="11">
        <v>14001</v>
      </c>
      <c r="K19" s="11">
        <v>13084</v>
      </c>
      <c r="L19" s="11">
        <v>14804</v>
      </c>
      <c r="M19" s="11">
        <v>17637</v>
      </c>
      <c r="N19" s="11">
        <v>17695</v>
      </c>
      <c r="O19" s="11">
        <v>19830</v>
      </c>
      <c r="P19" s="56" t="s">
        <v>3336</v>
      </c>
      <c r="Q19" s="11">
        <v>275</v>
      </c>
      <c r="R19" s="11">
        <v>221</v>
      </c>
      <c r="S19" s="11">
        <v>243</v>
      </c>
      <c r="T19" s="11">
        <v>235</v>
      </c>
      <c r="U19" s="11">
        <v>185</v>
      </c>
      <c r="V19" s="11">
        <v>199</v>
      </c>
      <c r="W19" s="56" t="s">
        <v>3336</v>
      </c>
      <c r="X19" s="11">
        <v>19</v>
      </c>
      <c r="Y19" s="11">
        <v>12</v>
      </c>
      <c r="Z19" s="11">
        <v>10</v>
      </c>
      <c r="AA19" s="11">
        <v>8</v>
      </c>
      <c r="AB19" s="11">
        <v>10</v>
      </c>
      <c r="AC19" s="11">
        <v>10</v>
      </c>
      <c r="AD19" s="56" t="s">
        <v>3336</v>
      </c>
      <c r="AE19" s="11">
        <v>142</v>
      </c>
      <c r="AF19" s="11">
        <v>113</v>
      </c>
      <c r="AG19" s="11">
        <v>138</v>
      </c>
      <c r="AH19" s="11">
        <v>129</v>
      </c>
      <c r="AI19" s="11">
        <v>99</v>
      </c>
      <c r="AJ19" s="11">
        <v>101</v>
      </c>
      <c r="AK19" s="56" t="s">
        <v>3336</v>
      </c>
      <c r="AL19" s="11">
        <v>12</v>
      </c>
      <c r="AM19" s="11">
        <v>9</v>
      </c>
      <c r="AN19" s="11">
        <v>8</v>
      </c>
      <c r="AO19" s="11">
        <v>3</v>
      </c>
      <c r="AP19" s="11">
        <v>6</v>
      </c>
      <c r="AQ19" s="11">
        <v>6</v>
      </c>
      <c r="AR19" s="56" t="s">
        <v>3336</v>
      </c>
      <c r="AS19" s="11">
        <v>14241</v>
      </c>
      <c r="AT19" s="11">
        <v>13992</v>
      </c>
      <c r="AU19" s="11">
        <v>13398</v>
      </c>
      <c r="AV19" s="11">
        <v>13498</v>
      </c>
      <c r="AW19" s="11">
        <v>12609</v>
      </c>
      <c r="AX19" s="11">
        <v>11609</v>
      </c>
      <c r="AY19" s="56" t="s">
        <v>3336</v>
      </c>
      <c r="AZ19" s="11">
        <v>6791</v>
      </c>
      <c r="BA19" s="11">
        <v>6583</v>
      </c>
      <c r="BB19" s="11">
        <v>6963</v>
      </c>
      <c r="BC19" s="11">
        <v>6330</v>
      </c>
      <c r="BD19" s="11">
        <v>5935</v>
      </c>
      <c r="BE19" s="11">
        <v>5356</v>
      </c>
      <c r="BF19" s="56" t="s">
        <v>3336</v>
      </c>
      <c r="BG19" s="11">
        <v>1032</v>
      </c>
      <c r="BH19" s="11">
        <v>1214</v>
      </c>
      <c r="BI19" s="11">
        <v>1232</v>
      </c>
      <c r="BJ19" s="11">
        <v>1253</v>
      </c>
      <c r="BK19" s="11">
        <v>1358</v>
      </c>
      <c r="BL19" s="11">
        <v>1428</v>
      </c>
      <c r="BM19" s="56" t="s">
        <v>3336</v>
      </c>
      <c r="BN19" s="11">
        <v>196</v>
      </c>
      <c r="BO19" s="11">
        <v>192</v>
      </c>
      <c r="BP19" s="11">
        <v>502</v>
      </c>
      <c r="BQ19" s="11">
        <v>391</v>
      </c>
      <c r="BR19" s="11">
        <v>416</v>
      </c>
      <c r="BS19" s="11">
        <v>404</v>
      </c>
      <c r="BT19" s="56" t="s">
        <v>3336</v>
      </c>
      <c r="BU19" s="11">
        <v>71</v>
      </c>
      <c r="BV19" s="11">
        <v>76</v>
      </c>
      <c r="BW19" s="11">
        <v>71</v>
      </c>
      <c r="BX19" s="11">
        <v>82</v>
      </c>
      <c r="BY19" s="11">
        <v>71</v>
      </c>
      <c r="BZ19" s="11">
        <v>106</v>
      </c>
      <c r="CA19" s="56" t="s">
        <v>3336</v>
      </c>
      <c r="CB19" s="11">
        <v>3186</v>
      </c>
      <c r="CC19" s="11">
        <v>3020</v>
      </c>
      <c r="CD19" s="11">
        <v>2283</v>
      </c>
      <c r="CE19" s="11">
        <v>1947</v>
      </c>
      <c r="CF19" s="11">
        <v>1432</v>
      </c>
      <c r="CG19" s="11">
        <v>1131</v>
      </c>
      <c r="CH19" s="56" t="s">
        <v>3336</v>
      </c>
      <c r="CI19" s="11">
        <v>146</v>
      </c>
      <c r="CJ19" s="11">
        <v>99</v>
      </c>
      <c r="CK19" s="11">
        <v>58</v>
      </c>
      <c r="CL19" s="11">
        <v>44</v>
      </c>
      <c r="CM19" s="11">
        <v>78</v>
      </c>
      <c r="CN19" s="11">
        <v>32</v>
      </c>
      <c r="CO19" s="56" t="s">
        <v>3336</v>
      </c>
      <c r="CP19" s="11">
        <v>183677</v>
      </c>
      <c r="CQ19" s="11">
        <v>186221</v>
      </c>
      <c r="CR19" s="11">
        <v>168713</v>
      </c>
      <c r="CS19" s="11">
        <v>142744</v>
      </c>
      <c r="CT19" s="11">
        <v>112431</v>
      </c>
      <c r="CU19" s="11">
        <v>93102</v>
      </c>
      <c r="CV19" s="56" t="s">
        <v>3336</v>
      </c>
      <c r="CW19" s="11" t="s">
        <v>1183</v>
      </c>
      <c r="CX19" s="11" t="s">
        <v>1183</v>
      </c>
      <c r="CY19" s="11" t="s">
        <v>1183</v>
      </c>
      <c r="CZ19" s="11" t="s">
        <v>1183</v>
      </c>
      <c r="DA19" s="11" t="s">
        <v>1183</v>
      </c>
      <c r="DB19" s="11" t="s">
        <v>1183</v>
      </c>
      <c r="DC19" s="56" t="s">
        <v>3336</v>
      </c>
      <c r="DD19" s="11">
        <v>8825</v>
      </c>
      <c r="DE19" s="11">
        <v>9220</v>
      </c>
      <c r="DF19" s="11">
        <v>7297</v>
      </c>
      <c r="DG19" s="11">
        <v>5951</v>
      </c>
      <c r="DH19" s="11">
        <v>4125</v>
      </c>
      <c r="DI19" s="11">
        <v>2990</v>
      </c>
      <c r="DJ19" s="56" t="s">
        <v>3336</v>
      </c>
      <c r="DK19" s="11" t="s">
        <v>1183</v>
      </c>
      <c r="DL19" s="11" t="s">
        <v>1183</v>
      </c>
      <c r="DM19" s="11" t="s">
        <v>1183</v>
      </c>
      <c r="DN19" s="11" t="s">
        <v>1183</v>
      </c>
      <c r="DO19" s="11" t="s">
        <v>1183</v>
      </c>
      <c r="DP19" s="11" t="s">
        <v>1183</v>
      </c>
      <c r="DQ19" s="56" t="s">
        <v>3336</v>
      </c>
      <c r="DR19" s="11" t="s">
        <v>1183</v>
      </c>
      <c r="DS19" s="11" t="s">
        <v>1183</v>
      </c>
      <c r="DT19" s="11" t="s">
        <v>1183</v>
      </c>
      <c r="DU19" s="11" t="s">
        <v>1183</v>
      </c>
      <c r="DV19" s="11" t="s">
        <v>1183</v>
      </c>
      <c r="DW19" s="11" t="s">
        <v>1183</v>
      </c>
      <c r="DX19" s="56" t="s">
        <v>3336</v>
      </c>
      <c r="DY19" s="11">
        <v>27906</v>
      </c>
      <c r="DZ19" s="11">
        <v>36911</v>
      </c>
      <c r="EA19" s="11">
        <v>37345</v>
      </c>
      <c r="EB19" s="11">
        <v>33362</v>
      </c>
      <c r="EC19" s="11">
        <v>31976</v>
      </c>
      <c r="ED19" s="11">
        <v>43383</v>
      </c>
      <c r="EE19" s="56" t="s">
        <v>3336</v>
      </c>
      <c r="EF19" s="11" t="s">
        <v>1183</v>
      </c>
      <c r="EG19" s="11" t="s">
        <v>1183</v>
      </c>
      <c r="EH19" s="11">
        <v>250</v>
      </c>
      <c r="EI19" s="11">
        <v>1398</v>
      </c>
      <c r="EJ19" s="11">
        <v>2176</v>
      </c>
      <c r="EK19" s="11">
        <v>3409</v>
      </c>
      <c r="EL19" s="56" t="s">
        <v>3336</v>
      </c>
      <c r="EM19" s="11">
        <v>23451</v>
      </c>
      <c r="EN19" s="11">
        <v>24831</v>
      </c>
      <c r="EO19" s="11">
        <v>25620</v>
      </c>
      <c r="EP19" s="11">
        <v>28642</v>
      </c>
      <c r="EQ19" s="11">
        <v>22669</v>
      </c>
      <c r="ER19" s="11">
        <v>18585</v>
      </c>
      <c r="ES19" s="56" t="s">
        <v>3336</v>
      </c>
      <c r="ET19" s="11">
        <v>13</v>
      </c>
      <c r="EU19" s="11">
        <v>16</v>
      </c>
      <c r="EV19" s="11">
        <v>16</v>
      </c>
      <c r="EW19" s="11">
        <v>21</v>
      </c>
      <c r="EX19" s="11">
        <v>27</v>
      </c>
      <c r="EY19" s="11">
        <v>67</v>
      </c>
      <c r="EZ19" s="56" t="s">
        <v>3336</v>
      </c>
      <c r="FA19" s="11">
        <v>738</v>
      </c>
      <c r="FB19" s="11">
        <v>828</v>
      </c>
      <c r="FC19" s="11">
        <v>1105</v>
      </c>
      <c r="FD19" s="11">
        <v>3268</v>
      </c>
      <c r="FE19" s="11">
        <v>761</v>
      </c>
      <c r="FF19" s="11">
        <v>984</v>
      </c>
      <c r="FG19" s="56" t="s">
        <v>3336</v>
      </c>
      <c r="FH19" s="11">
        <v>5989</v>
      </c>
      <c r="FI19" s="11">
        <v>5219</v>
      </c>
      <c r="FJ19" s="11">
        <v>5545</v>
      </c>
      <c r="FK19" s="11">
        <v>6509</v>
      </c>
      <c r="FL19" s="11">
        <v>6625</v>
      </c>
      <c r="FM19" s="11">
        <v>6473</v>
      </c>
      <c r="FN19" s="56" t="s">
        <v>3336</v>
      </c>
      <c r="FO19" s="11">
        <v>707</v>
      </c>
      <c r="FP19" s="11">
        <v>555</v>
      </c>
      <c r="FQ19" s="11">
        <v>481</v>
      </c>
      <c r="FR19" s="11">
        <v>437</v>
      </c>
      <c r="FS19" s="11">
        <v>452</v>
      </c>
      <c r="FT19" s="11">
        <v>467</v>
      </c>
      <c r="FU19" s="56" t="s">
        <v>3336</v>
      </c>
      <c r="FV19" s="18" t="s">
        <v>1270</v>
      </c>
      <c r="FW19" s="18" t="s">
        <v>1271</v>
      </c>
      <c r="FY19" s="14">
        <v>1</v>
      </c>
      <c r="FZ19" s="14">
        <v>3</v>
      </c>
      <c r="GA19" s="14">
        <v>1</v>
      </c>
      <c r="GB19" s="14">
        <v>2</v>
      </c>
      <c r="GD19" s="14">
        <v>2</v>
      </c>
      <c r="GE19" s="14">
        <v>1</v>
      </c>
      <c r="GF19" s="14">
        <v>2</v>
      </c>
      <c r="GI19" s="11">
        <v>112895</v>
      </c>
      <c r="GJ19" s="11">
        <v>100239</v>
      </c>
      <c r="GK19" s="11">
        <v>103672</v>
      </c>
      <c r="GL19" s="11">
        <v>105588</v>
      </c>
      <c r="GM19" s="11">
        <v>98987</v>
      </c>
      <c r="GN19" s="11">
        <v>98136</v>
      </c>
      <c r="GO19" s="56" t="s">
        <v>3336</v>
      </c>
      <c r="GP19" s="11">
        <v>11130</v>
      </c>
      <c r="GQ19" s="11">
        <v>10189</v>
      </c>
      <c r="GR19" s="11">
        <v>12002</v>
      </c>
      <c r="GS19" s="11">
        <v>15810</v>
      </c>
      <c r="GT19" s="11">
        <v>16119</v>
      </c>
      <c r="GU19" s="11">
        <v>18319</v>
      </c>
      <c r="GV19" s="56" t="s">
        <v>3336</v>
      </c>
      <c r="GW19" s="11">
        <v>290</v>
      </c>
      <c r="GX19" s="11">
        <v>244</v>
      </c>
      <c r="GY19" s="11">
        <v>284</v>
      </c>
      <c r="GZ19" s="11">
        <v>234</v>
      </c>
      <c r="HA19" s="11">
        <v>193</v>
      </c>
      <c r="HB19" s="11">
        <v>204</v>
      </c>
      <c r="HC19" s="56" t="s">
        <v>3336</v>
      </c>
      <c r="HD19" s="11">
        <v>19</v>
      </c>
      <c r="HE19" s="11">
        <v>19</v>
      </c>
      <c r="HF19" s="11">
        <v>17</v>
      </c>
      <c r="HG19" s="11">
        <v>6</v>
      </c>
      <c r="HH19" s="11">
        <v>12</v>
      </c>
      <c r="HI19" s="11">
        <v>9</v>
      </c>
      <c r="HJ19" s="56" t="s">
        <v>3336</v>
      </c>
      <c r="HK19" s="11">
        <v>157</v>
      </c>
      <c r="HL19" s="11">
        <v>131</v>
      </c>
      <c r="HM19" s="11">
        <v>170</v>
      </c>
      <c r="HN19" s="11">
        <v>127</v>
      </c>
      <c r="HO19" s="11">
        <v>111</v>
      </c>
      <c r="HP19" s="11">
        <v>105</v>
      </c>
      <c r="HQ19" s="56" t="s">
        <v>3336</v>
      </c>
      <c r="HR19" s="11">
        <v>13</v>
      </c>
      <c r="HS19" s="11">
        <v>17</v>
      </c>
      <c r="HT19" s="11">
        <v>13</v>
      </c>
      <c r="HU19" s="11">
        <v>2</v>
      </c>
      <c r="HV19" s="11">
        <v>8</v>
      </c>
      <c r="HW19" s="11">
        <v>5</v>
      </c>
      <c r="HX19" s="56" t="s">
        <v>3336</v>
      </c>
      <c r="HY19" s="11">
        <v>5659</v>
      </c>
      <c r="HZ19" s="11">
        <v>5209</v>
      </c>
      <c r="IA19" s="11">
        <v>5472</v>
      </c>
      <c r="IB19" s="11">
        <v>5201</v>
      </c>
      <c r="IC19" s="11">
        <v>4942</v>
      </c>
      <c r="ID19" s="11">
        <v>4613</v>
      </c>
      <c r="IE19" s="56" t="s">
        <v>3336</v>
      </c>
      <c r="IF19" s="12" t="s">
        <v>1183</v>
      </c>
      <c r="IG19" s="12" t="s">
        <v>1183</v>
      </c>
      <c r="IH19" s="12" t="s">
        <v>1183</v>
      </c>
      <c r="II19" s="12" t="s">
        <v>1183</v>
      </c>
      <c r="IJ19" s="11">
        <v>3958</v>
      </c>
      <c r="IK19" s="12" t="s">
        <v>1183</v>
      </c>
      <c r="IL19" s="56" t="s">
        <v>3336</v>
      </c>
      <c r="IM19" s="11">
        <v>518</v>
      </c>
      <c r="IN19" s="11">
        <v>561</v>
      </c>
      <c r="IO19" s="11">
        <v>585</v>
      </c>
      <c r="IP19" s="11">
        <v>616</v>
      </c>
      <c r="IQ19" s="11">
        <v>673</v>
      </c>
      <c r="IR19" s="11">
        <v>699</v>
      </c>
      <c r="IS19" s="56" t="s">
        <v>3336</v>
      </c>
      <c r="IT19" s="11">
        <v>227</v>
      </c>
      <c r="IU19" s="11">
        <v>254</v>
      </c>
      <c r="IV19" s="11">
        <v>217</v>
      </c>
      <c r="IW19" s="11">
        <v>228</v>
      </c>
      <c r="IX19" s="11">
        <v>253</v>
      </c>
      <c r="IY19" s="11">
        <v>253</v>
      </c>
      <c r="IZ19" s="56" t="s">
        <v>3336</v>
      </c>
      <c r="JA19" s="11">
        <v>22</v>
      </c>
      <c r="JB19" s="11">
        <v>21</v>
      </c>
      <c r="JC19" s="11">
        <v>23</v>
      </c>
      <c r="JD19" s="11">
        <v>29</v>
      </c>
      <c r="JE19" s="11">
        <v>28</v>
      </c>
      <c r="JF19" s="11">
        <v>41</v>
      </c>
      <c r="JG19" s="56" t="s">
        <v>3336</v>
      </c>
      <c r="JH19" s="11">
        <v>1612</v>
      </c>
      <c r="JI19" s="11">
        <v>1369</v>
      </c>
      <c r="JJ19" s="11">
        <v>1564</v>
      </c>
      <c r="JK19" s="11">
        <v>1364</v>
      </c>
      <c r="JL19" s="11">
        <v>1074</v>
      </c>
      <c r="JM19" s="11">
        <v>998</v>
      </c>
      <c r="JN19" s="56" t="s">
        <v>3336</v>
      </c>
      <c r="JO19" s="11">
        <v>34</v>
      </c>
      <c r="JP19" s="11">
        <v>11</v>
      </c>
      <c r="JQ19" s="11">
        <v>34</v>
      </c>
      <c r="JR19" s="11">
        <v>23</v>
      </c>
      <c r="JS19" s="11">
        <v>22</v>
      </c>
      <c r="JT19" s="11">
        <v>25</v>
      </c>
      <c r="JU19" s="56" t="s">
        <v>3336</v>
      </c>
      <c r="JV19" s="11">
        <v>28292</v>
      </c>
      <c r="JW19" s="11">
        <v>25035</v>
      </c>
      <c r="JX19" s="11">
        <v>25928</v>
      </c>
      <c r="JY19" s="11">
        <v>23186</v>
      </c>
      <c r="JZ19" s="11">
        <v>19606</v>
      </c>
      <c r="KA19" s="11">
        <v>17740</v>
      </c>
      <c r="KB19" s="56" t="s">
        <v>3336</v>
      </c>
      <c r="KC19" s="12" t="s">
        <v>1183</v>
      </c>
      <c r="KD19" s="12" t="s">
        <v>1183</v>
      </c>
      <c r="KE19" s="12" t="s">
        <v>1183</v>
      </c>
      <c r="KF19" s="12" t="s">
        <v>1183</v>
      </c>
      <c r="KG19" s="12" t="s">
        <v>1183</v>
      </c>
      <c r="KH19" s="12" t="s">
        <v>1183</v>
      </c>
      <c r="KI19" s="56" t="s">
        <v>3336</v>
      </c>
      <c r="KJ19" s="11">
        <v>1056</v>
      </c>
      <c r="KK19" s="11">
        <v>818</v>
      </c>
      <c r="KL19" s="11">
        <v>819</v>
      </c>
      <c r="KM19" s="11">
        <v>806</v>
      </c>
      <c r="KN19" s="11">
        <v>701</v>
      </c>
      <c r="KO19" s="11">
        <v>593</v>
      </c>
      <c r="KP19" s="56" t="s">
        <v>3336</v>
      </c>
      <c r="KQ19" s="12" t="s">
        <v>1183</v>
      </c>
      <c r="KR19" s="12" t="s">
        <v>1183</v>
      </c>
      <c r="KS19" s="12" t="s">
        <v>1183</v>
      </c>
      <c r="KT19" s="12" t="s">
        <v>1183</v>
      </c>
      <c r="KU19" s="12" t="s">
        <v>1183</v>
      </c>
      <c r="KV19" s="12" t="s">
        <v>1183</v>
      </c>
      <c r="KW19" s="56" t="s">
        <v>3336</v>
      </c>
      <c r="KX19" s="12" t="s">
        <v>1183</v>
      </c>
      <c r="KY19" s="12" t="s">
        <v>1183</v>
      </c>
      <c r="KZ19" s="12" t="s">
        <v>1183</v>
      </c>
      <c r="LA19" s="12" t="s">
        <v>1183</v>
      </c>
      <c r="LB19" s="12" t="s">
        <v>1183</v>
      </c>
      <c r="LC19" s="12" t="s">
        <v>1183</v>
      </c>
      <c r="LD19" s="56" t="s">
        <v>3336</v>
      </c>
      <c r="LE19" s="11">
        <v>6058</v>
      </c>
      <c r="LF19" s="11">
        <v>4843</v>
      </c>
      <c r="LG19" s="11">
        <v>4981</v>
      </c>
      <c r="LH19" s="11">
        <v>4178</v>
      </c>
      <c r="LI19" s="11">
        <v>4135</v>
      </c>
      <c r="LJ19" s="11">
        <v>3596</v>
      </c>
      <c r="LK19" s="56" t="s">
        <v>3336</v>
      </c>
      <c r="LL19" s="11" t="s">
        <v>1183</v>
      </c>
      <c r="LM19" s="11" t="s">
        <v>1183</v>
      </c>
      <c r="LN19" s="11">
        <v>29</v>
      </c>
      <c r="LO19" s="11">
        <v>211</v>
      </c>
      <c r="LP19" s="11">
        <v>324</v>
      </c>
      <c r="LQ19" s="11">
        <v>517</v>
      </c>
      <c r="LR19" s="56" t="s">
        <v>3336</v>
      </c>
      <c r="LS19" s="11">
        <v>8852</v>
      </c>
      <c r="LT19" s="11">
        <v>7703</v>
      </c>
      <c r="LU19" s="11">
        <v>7333</v>
      </c>
      <c r="LV19" s="11">
        <v>7518</v>
      </c>
      <c r="LW19" s="11">
        <v>6983</v>
      </c>
      <c r="LX19" s="11">
        <v>6732</v>
      </c>
      <c r="LY19" s="56" t="s">
        <v>3336</v>
      </c>
      <c r="LZ19" s="11">
        <v>8</v>
      </c>
      <c r="MA19" s="11">
        <v>12</v>
      </c>
      <c r="MB19" s="11">
        <v>18</v>
      </c>
      <c r="MC19" s="11">
        <v>13</v>
      </c>
      <c r="MD19" s="11">
        <v>10</v>
      </c>
      <c r="ME19" s="11">
        <v>51</v>
      </c>
      <c r="MF19" s="56" t="s">
        <v>3336</v>
      </c>
      <c r="MG19" s="11">
        <v>252</v>
      </c>
      <c r="MH19" s="11">
        <v>287</v>
      </c>
      <c r="MI19" s="11">
        <v>438</v>
      </c>
      <c r="MJ19" s="11">
        <v>1725</v>
      </c>
      <c r="MK19" s="11">
        <v>329</v>
      </c>
      <c r="ML19" s="11">
        <v>247</v>
      </c>
      <c r="MM19" s="56" t="s">
        <v>3336</v>
      </c>
      <c r="MN19" s="11">
        <v>5525</v>
      </c>
      <c r="MO19" s="11">
        <v>4757</v>
      </c>
      <c r="MP19" s="11">
        <v>5096</v>
      </c>
      <c r="MQ19" s="11">
        <v>6000</v>
      </c>
      <c r="MR19" s="11">
        <v>5960</v>
      </c>
      <c r="MS19" s="11">
        <v>6108</v>
      </c>
      <c r="MT19" s="56" t="s">
        <v>3336</v>
      </c>
      <c r="MU19" s="11">
        <v>496</v>
      </c>
      <c r="MV19" s="11">
        <v>416</v>
      </c>
      <c r="MW19" s="11">
        <v>312</v>
      </c>
      <c r="MX19" s="11">
        <v>341</v>
      </c>
      <c r="MY19" s="11">
        <v>386</v>
      </c>
      <c r="MZ19" s="11">
        <v>440</v>
      </c>
      <c r="NA19" s="56" t="s">
        <v>3336</v>
      </c>
      <c r="NB19" s="18" t="s">
        <v>1270</v>
      </c>
      <c r="NC19" s="18" t="s">
        <v>1272</v>
      </c>
      <c r="NE19" s="11">
        <v>98987</v>
      </c>
      <c r="NF19" s="11">
        <v>16129</v>
      </c>
      <c r="NG19" s="11">
        <v>7788</v>
      </c>
      <c r="NH19" s="11">
        <v>5092</v>
      </c>
      <c r="NI19" s="11">
        <v>2086</v>
      </c>
      <c r="NJ19" s="56" t="s">
        <v>3336</v>
      </c>
      <c r="NK19" s="11" t="s">
        <v>1183</v>
      </c>
      <c r="NL19" s="11">
        <v>1342</v>
      </c>
      <c r="NM19" s="11">
        <v>147</v>
      </c>
      <c r="NN19" s="11">
        <v>569</v>
      </c>
      <c r="NO19" s="11">
        <v>451</v>
      </c>
      <c r="NP19" s="56" t="s">
        <v>3336</v>
      </c>
      <c r="NQ19" s="11">
        <v>193</v>
      </c>
      <c r="NR19" s="11">
        <v>29</v>
      </c>
      <c r="NS19" s="11">
        <v>8</v>
      </c>
      <c r="NT19" s="11">
        <v>14</v>
      </c>
      <c r="NU19" s="11">
        <v>13</v>
      </c>
      <c r="NV19" s="56" t="s">
        <v>3336</v>
      </c>
      <c r="NW19" s="11">
        <v>111</v>
      </c>
      <c r="NX19" s="11">
        <v>14</v>
      </c>
      <c r="NY19" s="11">
        <v>5</v>
      </c>
      <c r="NZ19" s="11">
        <v>9</v>
      </c>
      <c r="OA19" s="11">
        <v>9</v>
      </c>
      <c r="OB19" s="56" t="s">
        <v>3336</v>
      </c>
      <c r="OC19" s="11">
        <v>4942</v>
      </c>
      <c r="OD19" s="11">
        <v>530</v>
      </c>
      <c r="OE19" s="11">
        <v>575</v>
      </c>
      <c r="OF19" s="11">
        <v>95</v>
      </c>
      <c r="OG19" s="11">
        <v>71</v>
      </c>
      <c r="OH19" s="56" t="s">
        <v>3336</v>
      </c>
      <c r="OI19" s="11">
        <v>3958</v>
      </c>
      <c r="OJ19" s="11">
        <v>293</v>
      </c>
      <c r="OK19" s="11">
        <v>344</v>
      </c>
      <c r="OL19" s="11">
        <v>67</v>
      </c>
      <c r="OM19" s="11">
        <v>53</v>
      </c>
      <c r="ON19" s="56" t="s">
        <v>3336</v>
      </c>
      <c r="OO19" s="11">
        <v>673</v>
      </c>
      <c r="OP19" s="11">
        <v>46</v>
      </c>
      <c r="OQ19" s="11">
        <v>71</v>
      </c>
      <c r="OR19" s="11">
        <v>20</v>
      </c>
      <c r="OS19" s="11">
        <v>17</v>
      </c>
      <c r="OT19" s="56" t="s">
        <v>3336</v>
      </c>
      <c r="OU19" s="11">
        <v>253</v>
      </c>
      <c r="OV19" s="11">
        <v>5</v>
      </c>
      <c r="OW19" s="11">
        <v>48</v>
      </c>
      <c r="OX19" s="11">
        <v>5</v>
      </c>
      <c r="OY19" s="11">
        <v>4</v>
      </c>
      <c r="OZ19" s="56" t="s">
        <v>3336</v>
      </c>
      <c r="PA19" s="11">
        <v>28</v>
      </c>
      <c r="PB19" s="11">
        <v>1</v>
      </c>
      <c r="PC19" s="11">
        <v>3</v>
      </c>
      <c r="PD19" s="11">
        <v>0</v>
      </c>
      <c r="PE19" s="11">
        <v>0</v>
      </c>
      <c r="PF19" s="56" t="s">
        <v>3336</v>
      </c>
      <c r="PG19" s="11">
        <v>1074</v>
      </c>
      <c r="PH19" s="11">
        <v>111</v>
      </c>
      <c r="PI19" s="11">
        <v>246</v>
      </c>
      <c r="PJ19" s="11">
        <v>32</v>
      </c>
      <c r="PK19" s="11">
        <v>24</v>
      </c>
      <c r="PL19" s="56" t="s">
        <v>3336</v>
      </c>
      <c r="PM19" s="11">
        <v>19606</v>
      </c>
      <c r="PN19" s="11">
        <v>3412</v>
      </c>
      <c r="PO19" s="11">
        <v>3107</v>
      </c>
      <c r="PP19" s="11">
        <v>313</v>
      </c>
      <c r="PQ19" s="11">
        <v>244</v>
      </c>
      <c r="PR19" s="56" t="s">
        <v>3336</v>
      </c>
      <c r="PS19" s="11" t="s">
        <v>1183</v>
      </c>
      <c r="PT19" s="11" t="s">
        <v>1183</v>
      </c>
      <c r="PU19" s="11" t="s">
        <v>1183</v>
      </c>
      <c r="PV19" s="11" t="s">
        <v>1183</v>
      </c>
      <c r="PW19" s="11" t="s">
        <v>1183</v>
      </c>
      <c r="PX19" s="56" t="s">
        <v>3336</v>
      </c>
      <c r="PY19" s="11">
        <v>701</v>
      </c>
      <c r="PZ19" s="11">
        <v>28</v>
      </c>
      <c r="QA19" s="11">
        <v>87</v>
      </c>
      <c r="QB19" s="11">
        <v>14</v>
      </c>
      <c r="QC19" s="11">
        <v>11</v>
      </c>
      <c r="QD19" s="56" t="s">
        <v>3336</v>
      </c>
      <c r="QE19" s="12" t="s">
        <v>1183</v>
      </c>
      <c r="QF19" s="12" t="s">
        <v>1183</v>
      </c>
      <c r="QG19" s="12" t="s">
        <v>1183</v>
      </c>
      <c r="QH19" s="12" t="s">
        <v>1183</v>
      </c>
      <c r="QI19" s="12" t="s">
        <v>1183</v>
      </c>
      <c r="QJ19" s="56" t="s">
        <v>3336</v>
      </c>
      <c r="QK19" s="11" t="s">
        <v>1183</v>
      </c>
      <c r="QL19" s="11" t="s">
        <v>1183</v>
      </c>
      <c r="QM19" s="11" t="s">
        <v>1183</v>
      </c>
      <c r="QN19" s="11" t="s">
        <v>1183</v>
      </c>
      <c r="QO19" s="11" t="s">
        <v>1183</v>
      </c>
      <c r="QP19" s="56" t="s">
        <v>3336</v>
      </c>
      <c r="QQ19" s="11">
        <v>4135</v>
      </c>
      <c r="QR19" s="11">
        <v>1028</v>
      </c>
      <c r="QS19" s="11">
        <v>58</v>
      </c>
      <c r="QT19" s="11">
        <v>69</v>
      </c>
      <c r="QU19" s="11">
        <v>50</v>
      </c>
      <c r="QV19" s="56" t="s">
        <v>3336</v>
      </c>
      <c r="QW19" s="11">
        <v>324</v>
      </c>
      <c r="QX19" s="11">
        <v>96</v>
      </c>
      <c r="QY19" s="11">
        <v>22</v>
      </c>
      <c r="QZ19" s="11">
        <v>10</v>
      </c>
      <c r="RA19" s="11">
        <v>10</v>
      </c>
      <c r="RB19" s="56" t="s">
        <v>3336</v>
      </c>
      <c r="RC19" s="11">
        <v>6983</v>
      </c>
      <c r="RD19" s="11">
        <v>2274</v>
      </c>
      <c r="RE19" s="11">
        <v>183</v>
      </c>
      <c r="RF19" s="11">
        <v>1005</v>
      </c>
      <c r="RG19" s="11">
        <v>183</v>
      </c>
      <c r="RH19" s="56" t="s">
        <v>3336</v>
      </c>
      <c r="RI19" s="11">
        <v>10</v>
      </c>
      <c r="RJ19" s="11">
        <v>3</v>
      </c>
      <c r="RK19" s="11">
        <v>0</v>
      </c>
      <c r="RL19" s="11">
        <v>1</v>
      </c>
      <c r="RM19" s="11">
        <v>1</v>
      </c>
      <c r="RN19" s="56" t="s">
        <v>3336</v>
      </c>
      <c r="RO19" s="11">
        <v>329</v>
      </c>
      <c r="RP19" s="11">
        <v>49</v>
      </c>
      <c r="RQ19" s="11">
        <v>0</v>
      </c>
      <c r="RR19" s="11">
        <v>17</v>
      </c>
      <c r="RS19" s="11">
        <v>12</v>
      </c>
      <c r="RT19" s="56" t="s">
        <v>3336</v>
      </c>
      <c r="RU19" s="11">
        <v>5960</v>
      </c>
      <c r="RV19" s="11">
        <v>587</v>
      </c>
      <c r="RW19" s="11">
        <v>348</v>
      </c>
      <c r="RX19" s="11">
        <v>321</v>
      </c>
      <c r="RY19" s="11">
        <v>231</v>
      </c>
      <c r="RZ19" s="56" t="s">
        <v>3336</v>
      </c>
      <c r="SA19" s="11">
        <v>386</v>
      </c>
      <c r="SB19" s="11">
        <v>41</v>
      </c>
      <c r="SC19" s="11">
        <v>5</v>
      </c>
      <c r="SD19" s="11">
        <v>26</v>
      </c>
      <c r="SE19" s="11">
        <v>9</v>
      </c>
      <c r="SF19" s="56" t="s">
        <v>3336</v>
      </c>
      <c r="SG19" s="18" t="s">
        <v>1270</v>
      </c>
      <c r="SH19" s="18" t="s">
        <v>1273</v>
      </c>
      <c r="SI19" s="11">
        <v>1</v>
      </c>
      <c r="SK19" s="11">
        <v>41974</v>
      </c>
      <c r="SL19" s="11">
        <v>18</v>
      </c>
      <c r="SM19" s="11" t="s">
        <v>1274</v>
      </c>
      <c r="SN19" s="11">
        <v>1</v>
      </c>
      <c r="SO19" s="11" t="s">
        <v>1275</v>
      </c>
      <c r="SP19" s="11">
        <v>1</v>
      </c>
      <c r="SQ19" s="11">
        <v>1</v>
      </c>
      <c r="SR19" s="11" t="s">
        <v>1276</v>
      </c>
      <c r="SS19" s="11">
        <v>1</v>
      </c>
      <c r="SU19" s="11">
        <v>3</v>
      </c>
      <c r="SV19" s="12" t="s">
        <v>1277</v>
      </c>
      <c r="SW19" s="11">
        <v>2</v>
      </c>
      <c r="SZ19" s="11">
        <v>2</v>
      </c>
      <c r="TA19" s="11" t="s">
        <v>1278</v>
      </c>
      <c r="TB19" s="11">
        <v>1</v>
      </c>
      <c r="TC19" s="11">
        <v>1</v>
      </c>
      <c r="TD19" s="11">
        <v>1</v>
      </c>
      <c r="TE19" s="11">
        <v>2</v>
      </c>
      <c r="TF19" s="11">
        <v>1</v>
      </c>
      <c r="TG19" s="11">
        <v>2</v>
      </c>
      <c r="TH19" s="11">
        <v>2</v>
      </c>
      <c r="TI19" s="11">
        <v>2</v>
      </c>
      <c r="TJ19" s="11">
        <v>2</v>
      </c>
      <c r="TK19" s="11">
        <v>2</v>
      </c>
      <c r="TL19" s="11">
        <v>2</v>
      </c>
      <c r="TM19" s="11">
        <v>2</v>
      </c>
      <c r="TN19" s="11">
        <v>1</v>
      </c>
      <c r="TO19" s="11">
        <v>2</v>
      </c>
      <c r="TP19" s="11">
        <v>2</v>
      </c>
      <c r="TQ19" s="11">
        <v>2</v>
      </c>
      <c r="TR19" s="11">
        <v>1</v>
      </c>
      <c r="TS19" s="11">
        <v>1</v>
      </c>
      <c r="TT19" s="11" t="s">
        <v>1053</v>
      </c>
      <c r="TU19" s="11">
        <v>2</v>
      </c>
      <c r="TV19" s="11">
        <v>1</v>
      </c>
      <c r="TW19" s="11">
        <v>2</v>
      </c>
      <c r="TX19" s="57" t="s">
        <v>3336</v>
      </c>
      <c r="TY19" s="11">
        <v>34484</v>
      </c>
      <c r="TZ19" s="11">
        <v>36503</v>
      </c>
      <c r="UA19" s="11">
        <v>36426</v>
      </c>
      <c r="UB19" s="11">
        <v>36434</v>
      </c>
      <c r="UC19" s="11">
        <v>36887</v>
      </c>
      <c r="UD19" s="11">
        <v>37241</v>
      </c>
      <c r="UE19" s="57" t="s">
        <v>3336</v>
      </c>
      <c r="UF19" s="11">
        <v>8272</v>
      </c>
      <c r="UG19" s="11">
        <v>7879</v>
      </c>
      <c r="UH19" s="57" t="s">
        <v>3336</v>
      </c>
      <c r="UI19" s="11">
        <v>10439</v>
      </c>
      <c r="UJ19" s="11">
        <v>10524</v>
      </c>
      <c r="UK19" s="11">
        <v>10625</v>
      </c>
      <c r="UL19" s="11">
        <v>11738</v>
      </c>
      <c r="UM19" s="11">
        <v>11874</v>
      </c>
      <c r="UN19" s="11">
        <v>12245</v>
      </c>
      <c r="UO19" s="57" t="s">
        <v>3336</v>
      </c>
      <c r="UP19" s="14">
        <v>0</v>
      </c>
      <c r="UQ19" s="57" t="s">
        <v>3336</v>
      </c>
      <c r="UR19" s="18" t="s">
        <v>1390</v>
      </c>
      <c r="US19" s="18" t="s">
        <v>1279</v>
      </c>
      <c r="UU19" s="14">
        <v>2</v>
      </c>
      <c r="UV19" s="11" t="s">
        <v>1280</v>
      </c>
      <c r="UX19" s="11">
        <v>114245</v>
      </c>
      <c r="UY19" s="11" t="s">
        <v>1183</v>
      </c>
      <c r="UZ19" s="11" t="s">
        <v>1183</v>
      </c>
      <c r="VA19" s="57" t="s">
        <v>3336</v>
      </c>
      <c r="VB19" s="59" t="s">
        <v>1281</v>
      </c>
      <c r="VC19" s="316" t="s">
        <v>1282</v>
      </c>
      <c r="VE19" s="11">
        <v>1</v>
      </c>
      <c r="VF19" s="11">
        <v>1</v>
      </c>
      <c r="VG19" s="11">
        <v>1</v>
      </c>
      <c r="VH19" s="11">
        <v>1</v>
      </c>
      <c r="VI19" s="11">
        <v>1</v>
      </c>
      <c r="VJ19" s="11">
        <v>1</v>
      </c>
      <c r="VK19" s="11">
        <v>1</v>
      </c>
      <c r="VL19" s="11">
        <v>2</v>
      </c>
      <c r="VM19" s="11">
        <v>1</v>
      </c>
    </row>
    <row r="20" spans="1:585" ht="15" customHeight="1">
      <c r="A20" s="11">
        <v>19</v>
      </c>
      <c r="B20" s="87" t="s">
        <v>42</v>
      </c>
      <c r="C20" s="396">
        <v>57021</v>
      </c>
      <c r="D20" s="396">
        <v>61837</v>
      </c>
      <c r="E20" s="396">
        <v>53255</v>
      </c>
      <c r="F20" s="396">
        <v>66039</v>
      </c>
      <c r="G20" s="396">
        <v>70379</v>
      </c>
      <c r="H20" s="396">
        <v>85773</v>
      </c>
      <c r="I20" s="56" t="s">
        <v>3336</v>
      </c>
      <c r="J20" s="396">
        <v>2180</v>
      </c>
      <c r="K20" s="396">
        <v>2099</v>
      </c>
      <c r="L20" s="396">
        <v>2178</v>
      </c>
      <c r="M20" s="396">
        <v>1778</v>
      </c>
      <c r="N20" s="396">
        <v>1850</v>
      </c>
      <c r="O20" s="396">
        <v>2583</v>
      </c>
      <c r="P20" s="56" t="s">
        <v>3336</v>
      </c>
      <c r="Q20" s="14">
        <v>6</v>
      </c>
      <c r="R20" s="14">
        <v>7</v>
      </c>
      <c r="S20" s="14">
        <v>6</v>
      </c>
      <c r="T20" s="14">
        <v>7</v>
      </c>
      <c r="U20" s="14">
        <v>4</v>
      </c>
      <c r="V20" s="14">
        <v>7</v>
      </c>
      <c r="W20" s="56" t="s">
        <v>3336</v>
      </c>
      <c r="X20" s="396">
        <v>0</v>
      </c>
      <c r="Y20" s="396">
        <v>0</v>
      </c>
      <c r="Z20" s="396">
        <v>0</v>
      </c>
      <c r="AA20" s="396">
        <v>0</v>
      </c>
      <c r="AB20" s="396">
        <v>0</v>
      </c>
      <c r="AC20" s="396">
        <v>0</v>
      </c>
      <c r="AD20" s="56" t="s">
        <v>3336</v>
      </c>
      <c r="AE20" s="14">
        <v>3</v>
      </c>
      <c r="AF20" s="14">
        <v>1</v>
      </c>
      <c r="AG20" s="14">
        <v>1</v>
      </c>
      <c r="AH20" s="14">
        <v>2</v>
      </c>
      <c r="AI20" s="14">
        <v>3</v>
      </c>
      <c r="AJ20" s="14">
        <v>1</v>
      </c>
      <c r="AK20" s="56" t="s">
        <v>3336</v>
      </c>
      <c r="AL20" s="396">
        <v>0</v>
      </c>
      <c r="AM20" s="396">
        <v>0</v>
      </c>
      <c r="AN20" s="396">
        <v>0</v>
      </c>
      <c r="AO20" s="396">
        <v>0</v>
      </c>
      <c r="AP20" s="396">
        <v>0</v>
      </c>
      <c r="AQ20" s="396">
        <v>0</v>
      </c>
      <c r="AR20" s="56" t="s">
        <v>3336</v>
      </c>
      <c r="AS20" s="396">
        <v>284</v>
      </c>
      <c r="AT20" s="396">
        <v>306</v>
      </c>
      <c r="AU20" s="396">
        <v>294</v>
      </c>
      <c r="AV20" s="396">
        <v>326</v>
      </c>
      <c r="AW20" s="396">
        <v>329</v>
      </c>
      <c r="AX20" s="396">
        <v>298</v>
      </c>
      <c r="AY20" s="56" t="s">
        <v>3336</v>
      </c>
      <c r="AZ20" s="14">
        <v>60</v>
      </c>
      <c r="BA20" s="14">
        <v>74</v>
      </c>
      <c r="BB20" s="14">
        <v>92</v>
      </c>
      <c r="BC20" s="14">
        <v>101</v>
      </c>
      <c r="BD20" s="14">
        <v>85</v>
      </c>
      <c r="BE20" s="14">
        <v>74</v>
      </c>
      <c r="BF20" s="56" t="s">
        <v>3336</v>
      </c>
      <c r="BG20" s="14">
        <v>285</v>
      </c>
      <c r="BH20" s="14">
        <v>273</v>
      </c>
      <c r="BI20" s="14">
        <v>452</v>
      </c>
      <c r="BJ20" s="14">
        <v>320</v>
      </c>
      <c r="BK20" s="14">
        <v>358</v>
      </c>
      <c r="BL20" s="14">
        <v>341</v>
      </c>
      <c r="BM20" s="56" t="s">
        <v>3336</v>
      </c>
      <c r="BN20" s="14">
        <v>128</v>
      </c>
      <c r="BO20" s="14">
        <v>122</v>
      </c>
      <c r="BP20" s="14">
        <v>180</v>
      </c>
      <c r="BQ20" s="14">
        <v>129</v>
      </c>
      <c r="BR20" s="14">
        <v>178</v>
      </c>
      <c r="BS20" s="14">
        <v>185</v>
      </c>
      <c r="BT20" s="56" t="s">
        <v>3336</v>
      </c>
      <c r="BU20" s="14">
        <v>114</v>
      </c>
      <c r="BV20" s="14">
        <v>121</v>
      </c>
      <c r="BW20" s="14">
        <v>209</v>
      </c>
      <c r="BX20" s="14">
        <v>143</v>
      </c>
      <c r="BY20" s="14">
        <v>131</v>
      </c>
      <c r="BZ20" s="14">
        <v>106</v>
      </c>
      <c r="CA20" s="56" t="s">
        <v>3336</v>
      </c>
      <c r="CB20" s="14">
        <v>42</v>
      </c>
      <c r="CC20" s="14">
        <v>50</v>
      </c>
      <c r="CD20" s="14">
        <v>49</v>
      </c>
      <c r="CE20" s="14">
        <v>51</v>
      </c>
      <c r="CF20" s="14">
        <v>53</v>
      </c>
      <c r="CG20" s="14">
        <v>50</v>
      </c>
      <c r="CH20" s="56" t="s">
        <v>3336</v>
      </c>
      <c r="CI20" s="11" t="s">
        <v>1183</v>
      </c>
      <c r="CJ20" s="11" t="s">
        <v>1183</v>
      </c>
      <c r="CK20" s="11" t="s">
        <v>1183</v>
      </c>
      <c r="CL20" s="11" t="s">
        <v>1183</v>
      </c>
      <c r="CM20" s="11" t="s">
        <v>1183</v>
      </c>
      <c r="CN20" s="11" t="s">
        <v>1183</v>
      </c>
      <c r="CO20" s="56" t="s">
        <v>3336</v>
      </c>
      <c r="CP20" s="14">
        <v>6103</v>
      </c>
      <c r="CQ20" s="14">
        <v>5521</v>
      </c>
      <c r="CR20" s="14">
        <v>5194</v>
      </c>
      <c r="CS20" s="14">
        <v>4813</v>
      </c>
      <c r="CT20" s="14">
        <v>5305</v>
      </c>
      <c r="CU20" s="14">
        <v>4510</v>
      </c>
      <c r="CV20" s="56" t="s">
        <v>3336</v>
      </c>
      <c r="CW20" s="11" t="s">
        <v>1183</v>
      </c>
      <c r="CX20" s="11" t="s">
        <v>1183</v>
      </c>
      <c r="CY20" s="11" t="s">
        <v>1183</v>
      </c>
      <c r="CZ20" s="11" t="s">
        <v>1183</v>
      </c>
      <c r="DA20" s="11" t="s">
        <v>1183</v>
      </c>
      <c r="DB20" s="11" t="s">
        <v>1183</v>
      </c>
      <c r="DC20" s="56" t="s">
        <v>3336</v>
      </c>
      <c r="DD20" s="14">
        <v>388</v>
      </c>
      <c r="DE20" s="14">
        <v>290</v>
      </c>
      <c r="DF20" s="14">
        <v>208</v>
      </c>
      <c r="DG20" s="14">
        <v>334</v>
      </c>
      <c r="DH20" s="14">
        <v>406</v>
      </c>
      <c r="DI20" s="14">
        <v>382</v>
      </c>
      <c r="DJ20" s="56" t="s">
        <v>3336</v>
      </c>
      <c r="DK20" s="14">
        <v>1900</v>
      </c>
      <c r="DL20" s="14">
        <v>1374</v>
      </c>
      <c r="DM20" s="14">
        <v>1092</v>
      </c>
      <c r="DN20" s="14">
        <v>1143</v>
      </c>
      <c r="DO20" s="14">
        <v>1273</v>
      </c>
      <c r="DP20" s="14">
        <v>1038</v>
      </c>
      <c r="DQ20" s="56" t="s">
        <v>3336</v>
      </c>
      <c r="DR20" s="11" t="s">
        <v>1183</v>
      </c>
      <c r="DS20" s="11" t="s">
        <v>1183</v>
      </c>
      <c r="DT20" s="11" t="s">
        <v>1183</v>
      </c>
      <c r="DU20" s="11" t="s">
        <v>1183</v>
      </c>
      <c r="DV20" s="11" t="s">
        <v>1183</v>
      </c>
      <c r="DW20" s="11" t="s">
        <v>1183</v>
      </c>
      <c r="DX20" s="56" t="s">
        <v>3336</v>
      </c>
      <c r="DY20" s="14">
        <v>425</v>
      </c>
      <c r="DZ20" s="14">
        <v>398</v>
      </c>
      <c r="EA20" s="14">
        <v>404</v>
      </c>
      <c r="EB20" s="14">
        <v>345</v>
      </c>
      <c r="EC20" s="14">
        <v>385</v>
      </c>
      <c r="ED20" s="14">
        <v>412</v>
      </c>
      <c r="EE20" s="56" t="s">
        <v>3336</v>
      </c>
      <c r="EF20" s="11" t="s">
        <v>1183</v>
      </c>
      <c r="EG20" s="11" t="s">
        <v>1183</v>
      </c>
      <c r="EH20" s="11" t="s">
        <v>1183</v>
      </c>
      <c r="EI20" s="11" t="s">
        <v>1183</v>
      </c>
      <c r="EJ20" s="11" t="s">
        <v>1183</v>
      </c>
      <c r="EK20" s="11" t="s">
        <v>1183</v>
      </c>
      <c r="EL20" s="56" t="s">
        <v>3336</v>
      </c>
      <c r="EM20" s="396">
        <v>255</v>
      </c>
      <c r="EN20" s="396">
        <v>248</v>
      </c>
      <c r="EO20" s="396">
        <v>201</v>
      </c>
      <c r="EP20" s="396">
        <v>274</v>
      </c>
      <c r="EQ20" s="396">
        <v>209</v>
      </c>
      <c r="ER20" s="396">
        <v>218</v>
      </c>
      <c r="ES20" s="56" t="s">
        <v>3336</v>
      </c>
      <c r="ET20" s="11" t="s">
        <v>1183</v>
      </c>
      <c r="EU20" s="11" t="s">
        <v>1183</v>
      </c>
      <c r="EV20" s="11" t="s">
        <v>1183</v>
      </c>
      <c r="EW20" s="11" t="s">
        <v>1183</v>
      </c>
      <c r="EX20" s="11" t="s">
        <v>1183</v>
      </c>
      <c r="EY20" s="11" t="s">
        <v>1183</v>
      </c>
      <c r="EZ20" s="56" t="s">
        <v>3336</v>
      </c>
      <c r="FA20" s="11" t="s">
        <v>1183</v>
      </c>
      <c r="FB20" s="11" t="s">
        <v>1183</v>
      </c>
      <c r="FC20" s="11" t="s">
        <v>1183</v>
      </c>
      <c r="FD20" s="11" t="s">
        <v>1183</v>
      </c>
      <c r="FE20" s="11" t="s">
        <v>1183</v>
      </c>
      <c r="FF20" s="11" t="s">
        <v>1183</v>
      </c>
      <c r="FG20" s="56" t="s">
        <v>3336</v>
      </c>
      <c r="FH20" s="14">
        <v>1819</v>
      </c>
      <c r="FI20" s="14">
        <v>2049</v>
      </c>
      <c r="FJ20" s="14">
        <v>2183</v>
      </c>
      <c r="FK20" s="14">
        <v>2375</v>
      </c>
      <c r="FL20" s="14">
        <v>1911</v>
      </c>
      <c r="FM20" s="14">
        <v>1873</v>
      </c>
      <c r="FN20" s="56" t="s">
        <v>3336</v>
      </c>
      <c r="FO20" s="14">
        <v>83</v>
      </c>
      <c r="FP20" s="14">
        <v>92</v>
      </c>
      <c r="FQ20" s="14">
        <v>176</v>
      </c>
      <c r="FR20" s="14">
        <v>233</v>
      </c>
      <c r="FS20" s="14">
        <v>190</v>
      </c>
      <c r="FT20" s="14">
        <v>224</v>
      </c>
      <c r="FU20" s="56" t="s">
        <v>3336</v>
      </c>
      <c r="FV20" s="18" t="s">
        <v>1283</v>
      </c>
      <c r="FW20" s="397" t="s">
        <v>3770</v>
      </c>
      <c r="FY20" s="14">
        <v>1</v>
      </c>
      <c r="FZ20" s="14">
        <v>1</v>
      </c>
      <c r="GA20" s="14">
        <v>1</v>
      </c>
      <c r="GB20" s="14">
        <v>2</v>
      </c>
      <c r="GD20" s="14">
        <v>2</v>
      </c>
      <c r="GE20" s="14">
        <v>1</v>
      </c>
      <c r="GF20" s="14">
        <v>2</v>
      </c>
      <c r="GI20" s="14">
        <v>3895</v>
      </c>
      <c r="GJ20" s="14">
        <v>3711</v>
      </c>
      <c r="GK20" s="11" t="s">
        <v>1183</v>
      </c>
      <c r="GL20" s="14">
        <v>3684</v>
      </c>
      <c r="GM20" s="14">
        <v>3873</v>
      </c>
      <c r="GN20" s="14">
        <v>3843</v>
      </c>
      <c r="GO20" s="56" t="s">
        <v>3336</v>
      </c>
      <c r="GP20" s="11" t="s">
        <v>1183</v>
      </c>
      <c r="GQ20" s="11" t="s">
        <v>1183</v>
      </c>
      <c r="GR20" s="11" t="s">
        <v>1183</v>
      </c>
      <c r="GS20" s="11" t="s">
        <v>1183</v>
      </c>
      <c r="GT20" s="11" t="s">
        <v>1183</v>
      </c>
      <c r="GU20" s="11" t="s">
        <v>1183</v>
      </c>
      <c r="GV20" s="56" t="s">
        <v>3336</v>
      </c>
      <c r="GW20" s="11" t="s">
        <v>1183</v>
      </c>
      <c r="GX20" s="11" t="s">
        <v>1183</v>
      </c>
      <c r="GY20" s="11" t="s">
        <v>1183</v>
      </c>
      <c r="GZ20" s="11" t="s">
        <v>1183</v>
      </c>
      <c r="HA20" s="11" t="s">
        <v>1183</v>
      </c>
      <c r="HB20" s="11" t="s">
        <v>1183</v>
      </c>
      <c r="HC20" s="56" t="s">
        <v>3336</v>
      </c>
      <c r="HD20" s="11" t="s">
        <v>1183</v>
      </c>
      <c r="HE20" s="11" t="s">
        <v>1183</v>
      </c>
      <c r="HF20" s="11" t="s">
        <v>1183</v>
      </c>
      <c r="HG20" s="11" t="s">
        <v>1183</v>
      </c>
      <c r="HH20" s="11" t="s">
        <v>1183</v>
      </c>
      <c r="HI20" s="11" t="s">
        <v>1183</v>
      </c>
      <c r="HJ20" s="56" t="s">
        <v>3336</v>
      </c>
      <c r="HK20" s="11" t="s">
        <v>1183</v>
      </c>
      <c r="HL20" s="11" t="s">
        <v>1183</v>
      </c>
      <c r="HM20" s="11" t="s">
        <v>1183</v>
      </c>
      <c r="HN20" s="11" t="s">
        <v>1183</v>
      </c>
      <c r="HO20" s="11" t="s">
        <v>1183</v>
      </c>
      <c r="HP20" s="11" t="s">
        <v>1183</v>
      </c>
      <c r="HQ20" s="56" t="s">
        <v>3336</v>
      </c>
      <c r="HR20" s="11" t="s">
        <v>1183</v>
      </c>
      <c r="HS20" s="11" t="s">
        <v>1183</v>
      </c>
      <c r="HT20" s="11" t="s">
        <v>1183</v>
      </c>
      <c r="HU20" s="11" t="s">
        <v>1183</v>
      </c>
      <c r="HV20" s="11" t="s">
        <v>1183</v>
      </c>
      <c r="HW20" s="11" t="s">
        <v>1183</v>
      </c>
      <c r="HX20" s="56" t="s">
        <v>3336</v>
      </c>
      <c r="HY20" s="14">
        <v>962</v>
      </c>
      <c r="HZ20" s="14">
        <v>973</v>
      </c>
      <c r="IA20" s="11" t="s">
        <v>1183</v>
      </c>
      <c r="IB20" s="14">
        <v>1068</v>
      </c>
      <c r="IC20" s="14">
        <v>1344</v>
      </c>
      <c r="ID20" s="14">
        <v>1451</v>
      </c>
      <c r="IE20" s="56" t="s">
        <v>3336</v>
      </c>
      <c r="IF20" s="11" t="s">
        <v>1182</v>
      </c>
      <c r="IG20" s="11" t="s">
        <v>1182</v>
      </c>
      <c r="IH20" s="11" t="s">
        <v>1182</v>
      </c>
      <c r="II20" s="11" t="s">
        <v>1182</v>
      </c>
      <c r="IJ20" s="11" t="s">
        <v>1182</v>
      </c>
      <c r="IK20" s="11" t="s">
        <v>1182</v>
      </c>
      <c r="IL20" s="56" t="s">
        <v>3336</v>
      </c>
      <c r="IM20" s="12" t="s">
        <v>1183</v>
      </c>
      <c r="IN20" s="12" t="s">
        <v>1183</v>
      </c>
      <c r="IO20" s="12" t="s">
        <v>1183</v>
      </c>
      <c r="IP20" s="12" t="s">
        <v>1183</v>
      </c>
      <c r="IQ20" s="12" t="s">
        <v>1183</v>
      </c>
      <c r="IR20" s="12" t="s">
        <v>1183</v>
      </c>
      <c r="IS20" s="56" t="s">
        <v>3336</v>
      </c>
      <c r="IT20" s="12" t="s">
        <v>1183</v>
      </c>
      <c r="IU20" s="12" t="s">
        <v>1183</v>
      </c>
      <c r="IV20" s="12" t="s">
        <v>1183</v>
      </c>
      <c r="IW20" s="12" t="s">
        <v>1183</v>
      </c>
      <c r="IX20" s="12" t="s">
        <v>1183</v>
      </c>
      <c r="IY20" s="12" t="s">
        <v>1183</v>
      </c>
      <c r="IZ20" s="56" t="s">
        <v>3336</v>
      </c>
      <c r="JA20" s="12" t="s">
        <v>1183</v>
      </c>
      <c r="JB20" s="12" t="s">
        <v>1183</v>
      </c>
      <c r="JC20" s="12" t="s">
        <v>1183</v>
      </c>
      <c r="JD20" s="12" t="s">
        <v>1183</v>
      </c>
      <c r="JE20" s="12" t="s">
        <v>1183</v>
      </c>
      <c r="JF20" s="12" t="s">
        <v>1183</v>
      </c>
      <c r="JG20" s="56" t="s">
        <v>3336</v>
      </c>
      <c r="JH20" s="12" t="s">
        <v>1183</v>
      </c>
      <c r="JI20" s="12" t="s">
        <v>1183</v>
      </c>
      <c r="JJ20" s="12" t="s">
        <v>1183</v>
      </c>
      <c r="JK20" s="12" t="s">
        <v>1183</v>
      </c>
      <c r="JL20" s="12" t="s">
        <v>1183</v>
      </c>
      <c r="JM20" s="12" t="s">
        <v>1183</v>
      </c>
      <c r="JN20" s="56" t="s">
        <v>3336</v>
      </c>
      <c r="JO20" s="12" t="s">
        <v>1183</v>
      </c>
      <c r="JP20" s="12" t="s">
        <v>1183</v>
      </c>
      <c r="JQ20" s="12" t="s">
        <v>1183</v>
      </c>
      <c r="JR20" s="12" t="s">
        <v>1183</v>
      </c>
      <c r="JS20" s="12" t="s">
        <v>1183</v>
      </c>
      <c r="JT20" s="12" t="s">
        <v>1183</v>
      </c>
      <c r="JU20" s="56" t="s">
        <v>3336</v>
      </c>
      <c r="JV20" s="12" t="s">
        <v>1183</v>
      </c>
      <c r="JW20" s="12" t="s">
        <v>1183</v>
      </c>
      <c r="JX20" s="12" t="s">
        <v>1183</v>
      </c>
      <c r="JY20" s="12" t="s">
        <v>1183</v>
      </c>
      <c r="JZ20" s="12" t="s">
        <v>1183</v>
      </c>
      <c r="KA20" s="12" t="s">
        <v>1183</v>
      </c>
      <c r="KB20" s="56" t="s">
        <v>3336</v>
      </c>
      <c r="KC20" s="12" t="s">
        <v>1183</v>
      </c>
      <c r="KD20" s="12" t="s">
        <v>1183</v>
      </c>
      <c r="KE20" s="12" t="s">
        <v>1183</v>
      </c>
      <c r="KF20" s="12" t="s">
        <v>1183</v>
      </c>
      <c r="KG20" s="12" t="s">
        <v>1183</v>
      </c>
      <c r="KH20" s="12" t="s">
        <v>1183</v>
      </c>
      <c r="KI20" s="56" t="s">
        <v>3336</v>
      </c>
      <c r="KJ20" s="12" t="s">
        <v>1183</v>
      </c>
      <c r="KK20" s="12" t="s">
        <v>1183</v>
      </c>
      <c r="KL20" s="12" t="s">
        <v>1183</v>
      </c>
      <c r="KM20" s="12" t="s">
        <v>1183</v>
      </c>
      <c r="KN20" s="12" t="s">
        <v>1183</v>
      </c>
      <c r="KO20" s="12" t="s">
        <v>1183</v>
      </c>
      <c r="KP20" s="56" t="s">
        <v>3336</v>
      </c>
      <c r="KQ20" s="12" t="s">
        <v>1183</v>
      </c>
      <c r="KR20" s="12" t="s">
        <v>1183</v>
      </c>
      <c r="KS20" s="12" t="s">
        <v>1183</v>
      </c>
      <c r="KT20" s="12" t="s">
        <v>1183</v>
      </c>
      <c r="KU20" s="12" t="s">
        <v>1183</v>
      </c>
      <c r="KV20" s="12" t="s">
        <v>1183</v>
      </c>
      <c r="KW20" s="56" t="s">
        <v>3336</v>
      </c>
      <c r="KX20" s="12" t="s">
        <v>1183</v>
      </c>
      <c r="KY20" s="12" t="s">
        <v>1183</v>
      </c>
      <c r="KZ20" s="12" t="s">
        <v>1183</v>
      </c>
      <c r="LA20" s="12" t="s">
        <v>1183</v>
      </c>
      <c r="LB20" s="12" t="s">
        <v>1183</v>
      </c>
      <c r="LC20" s="12" t="s">
        <v>1183</v>
      </c>
      <c r="LD20" s="56" t="s">
        <v>3336</v>
      </c>
      <c r="LE20" s="12" t="s">
        <v>1183</v>
      </c>
      <c r="LF20" s="12" t="s">
        <v>1183</v>
      </c>
      <c r="LG20" s="12" t="s">
        <v>1183</v>
      </c>
      <c r="LH20" s="12" t="s">
        <v>1183</v>
      </c>
      <c r="LI20" s="12" t="s">
        <v>1183</v>
      </c>
      <c r="LJ20" s="12" t="s">
        <v>1183</v>
      </c>
      <c r="LK20" s="56" t="s">
        <v>3336</v>
      </c>
      <c r="LL20" s="12" t="s">
        <v>1183</v>
      </c>
      <c r="LM20" s="12" t="s">
        <v>1183</v>
      </c>
      <c r="LN20" s="12" t="s">
        <v>1183</v>
      </c>
      <c r="LO20" s="12" t="s">
        <v>1183</v>
      </c>
      <c r="LP20" s="12" t="s">
        <v>1183</v>
      </c>
      <c r="LQ20" s="12" t="s">
        <v>1183</v>
      </c>
      <c r="LR20" s="56" t="s">
        <v>3336</v>
      </c>
      <c r="LS20" s="11" t="s">
        <v>1183</v>
      </c>
      <c r="LT20" s="11" t="s">
        <v>1183</v>
      </c>
      <c r="LU20" s="11" t="s">
        <v>1183</v>
      </c>
      <c r="LV20" s="11" t="s">
        <v>1183</v>
      </c>
      <c r="LW20" s="11" t="s">
        <v>1183</v>
      </c>
      <c r="LX20" s="11" t="s">
        <v>1183</v>
      </c>
      <c r="LY20" s="56" t="s">
        <v>3336</v>
      </c>
      <c r="LZ20" s="11" t="s">
        <v>1183</v>
      </c>
      <c r="MA20" s="11" t="s">
        <v>1183</v>
      </c>
      <c r="MB20" s="11" t="s">
        <v>1183</v>
      </c>
      <c r="MC20" s="11" t="s">
        <v>1183</v>
      </c>
      <c r="MD20" s="11" t="s">
        <v>1183</v>
      </c>
      <c r="ME20" s="11" t="s">
        <v>1183</v>
      </c>
      <c r="MF20" s="56" t="s">
        <v>3336</v>
      </c>
      <c r="MG20" s="11" t="s">
        <v>1183</v>
      </c>
      <c r="MH20" s="11" t="s">
        <v>1183</v>
      </c>
      <c r="MI20" s="11" t="s">
        <v>1183</v>
      </c>
      <c r="MJ20" s="11" t="s">
        <v>1183</v>
      </c>
      <c r="MK20" s="11" t="s">
        <v>1183</v>
      </c>
      <c r="ML20" s="11" t="s">
        <v>1183</v>
      </c>
      <c r="MM20" s="56" t="s">
        <v>3336</v>
      </c>
      <c r="MN20" s="14">
        <v>1369</v>
      </c>
      <c r="MO20" s="14">
        <v>1409</v>
      </c>
      <c r="MP20" s="11" t="s">
        <v>1182</v>
      </c>
      <c r="MQ20" s="14">
        <v>1598</v>
      </c>
      <c r="MR20" s="14">
        <v>1548</v>
      </c>
      <c r="MS20" s="14">
        <v>1220</v>
      </c>
      <c r="MT20" s="56" t="s">
        <v>3336</v>
      </c>
      <c r="MU20" s="11" t="s">
        <v>1182</v>
      </c>
      <c r="MV20" s="11" t="s">
        <v>1182</v>
      </c>
      <c r="MW20" s="11" t="s">
        <v>1182</v>
      </c>
      <c r="MX20" s="11" t="s">
        <v>1182</v>
      </c>
      <c r="MY20" s="11" t="s">
        <v>1182</v>
      </c>
      <c r="MZ20" s="11" t="s">
        <v>1182</v>
      </c>
      <c r="NA20" s="56" t="s">
        <v>3336</v>
      </c>
      <c r="NB20" s="18" t="s">
        <v>1284</v>
      </c>
      <c r="NC20" s="398" t="s">
        <v>3771</v>
      </c>
      <c r="NE20" s="14">
        <v>3873</v>
      </c>
      <c r="NF20" s="14">
        <v>891</v>
      </c>
      <c r="NG20" s="11" t="s">
        <v>1183</v>
      </c>
      <c r="NH20" s="11" t="s">
        <v>1183</v>
      </c>
      <c r="NI20" s="11" t="s">
        <v>1183</v>
      </c>
      <c r="NJ20" s="56" t="s">
        <v>3336</v>
      </c>
      <c r="NK20" s="11">
        <v>558</v>
      </c>
      <c r="NL20" s="11" t="s">
        <v>1182</v>
      </c>
      <c r="NM20" s="11" t="s">
        <v>1182</v>
      </c>
      <c r="NN20" s="11" t="s">
        <v>1182</v>
      </c>
      <c r="NO20" s="11" t="s">
        <v>1182</v>
      </c>
      <c r="NP20" s="56" t="s">
        <v>3336</v>
      </c>
      <c r="NQ20" s="11" t="s">
        <v>1182</v>
      </c>
      <c r="NR20" s="11" t="s">
        <v>1182</v>
      </c>
      <c r="NS20" s="11" t="s">
        <v>1182</v>
      </c>
      <c r="NT20" s="11" t="s">
        <v>1182</v>
      </c>
      <c r="NU20" s="11" t="s">
        <v>1182</v>
      </c>
      <c r="NV20" s="56" t="s">
        <v>3336</v>
      </c>
      <c r="NW20" s="11" t="s">
        <v>1182</v>
      </c>
      <c r="NX20" s="11" t="s">
        <v>1182</v>
      </c>
      <c r="NY20" s="11" t="s">
        <v>1182</v>
      </c>
      <c r="NZ20" s="11" t="s">
        <v>1182</v>
      </c>
      <c r="OA20" s="11" t="s">
        <v>1182</v>
      </c>
      <c r="OB20" s="56" t="s">
        <v>3336</v>
      </c>
      <c r="OC20" s="14">
        <v>1344</v>
      </c>
      <c r="OD20" s="14">
        <v>223</v>
      </c>
      <c r="OE20" s="11" t="s">
        <v>1182</v>
      </c>
      <c r="OF20" s="11" t="s">
        <v>1182</v>
      </c>
      <c r="OG20" s="11" t="s">
        <v>1182</v>
      </c>
      <c r="OH20" s="56" t="s">
        <v>3336</v>
      </c>
      <c r="OI20" s="12" t="s">
        <v>1183</v>
      </c>
      <c r="OJ20" s="12" t="s">
        <v>1183</v>
      </c>
      <c r="OK20" s="12" t="s">
        <v>1183</v>
      </c>
      <c r="OL20" s="12" t="s">
        <v>1183</v>
      </c>
      <c r="OM20" s="12" t="s">
        <v>1183</v>
      </c>
      <c r="ON20" s="56" t="s">
        <v>3336</v>
      </c>
      <c r="OO20" s="14">
        <v>316</v>
      </c>
      <c r="OP20" s="14">
        <v>11</v>
      </c>
      <c r="OQ20" s="11" t="s">
        <v>1182</v>
      </c>
      <c r="OR20" s="11" t="s">
        <v>1182</v>
      </c>
      <c r="OS20" s="11" t="s">
        <v>1182</v>
      </c>
      <c r="OT20" s="56" t="s">
        <v>3336</v>
      </c>
      <c r="OU20" s="12" t="s">
        <v>1183</v>
      </c>
      <c r="OV20" s="12" t="s">
        <v>1183</v>
      </c>
      <c r="OW20" s="12" t="s">
        <v>1183</v>
      </c>
      <c r="OX20" s="12" t="s">
        <v>1183</v>
      </c>
      <c r="OY20" s="12" t="s">
        <v>1183</v>
      </c>
      <c r="OZ20" s="56" t="s">
        <v>3336</v>
      </c>
      <c r="PA20" s="12" t="s">
        <v>1183</v>
      </c>
      <c r="PB20" s="12" t="s">
        <v>1183</v>
      </c>
      <c r="PC20" s="12" t="s">
        <v>1183</v>
      </c>
      <c r="PD20" s="12" t="s">
        <v>1183</v>
      </c>
      <c r="PE20" s="12" t="s">
        <v>1183</v>
      </c>
      <c r="PF20" s="56" t="s">
        <v>3336</v>
      </c>
      <c r="PG20" s="11" t="s">
        <v>1182</v>
      </c>
      <c r="PH20" s="11" t="s">
        <v>1182</v>
      </c>
      <c r="PI20" s="11" t="s">
        <v>1182</v>
      </c>
      <c r="PJ20" s="11" t="s">
        <v>1182</v>
      </c>
      <c r="PK20" s="11" t="s">
        <v>1182</v>
      </c>
      <c r="PL20" s="56" t="s">
        <v>3336</v>
      </c>
      <c r="PM20" s="11" t="s">
        <v>1182</v>
      </c>
      <c r="PN20" s="11" t="s">
        <v>1182</v>
      </c>
      <c r="PO20" s="11" t="s">
        <v>1182</v>
      </c>
      <c r="PP20" s="11" t="s">
        <v>1182</v>
      </c>
      <c r="PQ20" s="11" t="s">
        <v>1182</v>
      </c>
      <c r="PR20" s="56" t="s">
        <v>3336</v>
      </c>
      <c r="PS20" s="12" t="s">
        <v>1183</v>
      </c>
      <c r="PT20" s="12" t="s">
        <v>1183</v>
      </c>
      <c r="PU20" s="12" t="s">
        <v>1183</v>
      </c>
      <c r="PV20" s="12" t="s">
        <v>1183</v>
      </c>
      <c r="PW20" s="12" t="s">
        <v>1183</v>
      </c>
      <c r="PX20" s="56" t="s">
        <v>3336</v>
      </c>
      <c r="PY20" s="11" t="s">
        <v>1183</v>
      </c>
      <c r="PZ20" s="11" t="s">
        <v>1183</v>
      </c>
      <c r="QA20" s="11" t="s">
        <v>1183</v>
      </c>
      <c r="QB20" s="11" t="s">
        <v>1183</v>
      </c>
      <c r="QC20" s="11" t="s">
        <v>1183</v>
      </c>
      <c r="QD20" s="56" t="s">
        <v>3336</v>
      </c>
      <c r="QE20" s="12" t="s">
        <v>1183</v>
      </c>
      <c r="QF20" s="12" t="s">
        <v>1183</v>
      </c>
      <c r="QG20" s="12" t="s">
        <v>1183</v>
      </c>
      <c r="QH20" s="12" t="s">
        <v>1183</v>
      </c>
      <c r="QI20" s="12" t="s">
        <v>1183</v>
      </c>
      <c r="QJ20" s="56" t="s">
        <v>3336</v>
      </c>
      <c r="QK20" s="12" t="s">
        <v>1183</v>
      </c>
      <c r="QL20" s="12" t="s">
        <v>1183</v>
      </c>
      <c r="QM20" s="12" t="s">
        <v>1183</v>
      </c>
      <c r="QN20" s="12" t="s">
        <v>1183</v>
      </c>
      <c r="QO20" s="12" t="s">
        <v>1183</v>
      </c>
      <c r="QP20" s="56" t="s">
        <v>3336</v>
      </c>
      <c r="QQ20" s="11" t="s">
        <v>1183</v>
      </c>
      <c r="QR20" s="11" t="s">
        <v>1183</v>
      </c>
      <c r="QS20" s="11" t="s">
        <v>1183</v>
      </c>
      <c r="QT20" s="11" t="s">
        <v>1183</v>
      </c>
      <c r="QU20" s="11" t="s">
        <v>1183</v>
      </c>
      <c r="QV20" s="56" t="s">
        <v>3336</v>
      </c>
      <c r="QW20" s="11" t="s">
        <v>1183</v>
      </c>
      <c r="QX20" s="11" t="s">
        <v>1183</v>
      </c>
      <c r="QY20" s="11" t="s">
        <v>1183</v>
      </c>
      <c r="QZ20" s="11" t="s">
        <v>1183</v>
      </c>
      <c r="RA20" s="11" t="s">
        <v>1183</v>
      </c>
      <c r="RB20" s="56" t="s">
        <v>3336</v>
      </c>
      <c r="RC20" s="11" t="s">
        <v>1183</v>
      </c>
      <c r="RD20" s="11" t="s">
        <v>1183</v>
      </c>
      <c r="RE20" s="11" t="s">
        <v>1183</v>
      </c>
      <c r="RF20" s="11" t="s">
        <v>1183</v>
      </c>
      <c r="RG20" s="11" t="s">
        <v>1183</v>
      </c>
      <c r="RH20" s="56" t="s">
        <v>3336</v>
      </c>
      <c r="RI20" s="11" t="s">
        <v>1183</v>
      </c>
      <c r="RJ20" s="11" t="s">
        <v>1183</v>
      </c>
      <c r="RK20" s="11" t="s">
        <v>1183</v>
      </c>
      <c r="RL20" s="11" t="s">
        <v>1183</v>
      </c>
      <c r="RM20" s="11" t="s">
        <v>1183</v>
      </c>
      <c r="RN20" s="56" t="s">
        <v>3336</v>
      </c>
      <c r="RO20" s="11" t="s">
        <v>1182</v>
      </c>
      <c r="RP20" s="11" t="s">
        <v>1182</v>
      </c>
      <c r="RQ20" s="11" t="s">
        <v>1182</v>
      </c>
      <c r="RR20" s="11" t="s">
        <v>1182</v>
      </c>
      <c r="RS20" s="11" t="s">
        <v>1182</v>
      </c>
      <c r="RT20" s="56" t="s">
        <v>3336</v>
      </c>
      <c r="RU20" s="14">
        <v>1548</v>
      </c>
      <c r="RV20" s="14">
        <v>212</v>
      </c>
      <c r="RW20" s="11" t="s">
        <v>1182</v>
      </c>
      <c r="RX20" s="11" t="s">
        <v>1182</v>
      </c>
      <c r="RY20" s="11" t="s">
        <v>1182</v>
      </c>
      <c r="RZ20" s="56" t="s">
        <v>3336</v>
      </c>
      <c r="SA20" s="12" t="s">
        <v>1183</v>
      </c>
      <c r="SB20" s="12" t="s">
        <v>1183</v>
      </c>
      <c r="SC20" s="12" t="s">
        <v>1183</v>
      </c>
      <c r="SD20" s="12" t="s">
        <v>1183</v>
      </c>
      <c r="SE20" s="12" t="s">
        <v>1183</v>
      </c>
      <c r="SF20" s="56" t="s">
        <v>3336</v>
      </c>
      <c r="SI20" s="14">
        <v>1</v>
      </c>
      <c r="SJ20" s="12" t="s">
        <v>1285</v>
      </c>
      <c r="SN20" s="14">
        <v>1</v>
      </c>
      <c r="SP20" s="14">
        <v>2</v>
      </c>
      <c r="SQ20" s="14">
        <v>2</v>
      </c>
      <c r="SS20" s="14">
        <v>1</v>
      </c>
      <c r="SU20" s="14">
        <v>3</v>
      </c>
      <c r="SV20" s="12" t="s">
        <v>1286</v>
      </c>
      <c r="SW20" s="14">
        <v>2</v>
      </c>
      <c r="SX20" s="11" t="s">
        <v>1287</v>
      </c>
      <c r="SZ20" s="14">
        <v>2</v>
      </c>
      <c r="TA20" s="11" t="s">
        <v>1288</v>
      </c>
      <c r="TB20" s="14">
        <v>1</v>
      </c>
      <c r="TC20" s="14">
        <v>1</v>
      </c>
      <c r="TD20" s="14">
        <v>1</v>
      </c>
      <c r="TE20" s="14">
        <v>2</v>
      </c>
      <c r="TF20" s="14">
        <v>1</v>
      </c>
      <c r="TG20" s="14">
        <v>1</v>
      </c>
      <c r="TH20" s="14">
        <v>1</v>
      </c>
      <c r="TI20" s="14">
        <v>2</v>
      </c>
      <c r="TJ20" s="14">
        <v>2</v>
      </c>
      <c r="TK20" s="14">
        <v>2</v>
      </c>
      <c r="TL20" s="14">
        <v>2</v>
      </c>
      <c r="TM20" s="14">
        <v>2</v>
      </c>
      <c r="TN20" s="14">
        <v>2</v>
      </c>
      <c r="TO20" s="14">
        <v>2</v>
      </c>
      <c r="TP20" s="14">
        <v>2</v>
      </c>
      <c r="TQ20" s="14">
        <v>1</v>
      </c>
      <c r="TR20" s="14">
        <v>1</v>
      </c>
      <c r="TS20" s="14">
        <v>1</v>
      </c>
      <c r="TT20" s="14">
        <v>1</v>
      </c>
      <c r="TU20" s="14">
        <v>2</v>
      </c>
      <c r="TV20" s="14">
        <v>2</v>
      </c>
      <c r="TW20" s="14">
        <v>2</v>
      </c>
      <c r="TX20" s="57" t="s">
        <v>3336</v>
      </c>
      <c r="TY20" s="14">
        <v>652</v>
      </c>
      <c r="TZ20" s="14">
        <v>656</v>
      </c>
      <c r="UA20" s="14">
        <v>654</v>
      </c>
      <c r="UB20" s="14">
        <v>653</v>
      </c>
      <c r="UC20" s="14">
        <v>653</v>
      </c>
      <c r="UD20" s="14">
        <v>646</v>
      </c>
      <c r="UE20" s="57" t="s">
        <v>3336</v>
      </c>
      <c r="UF20" s="14">
        <v>101</v>
      </c>
      <c r="UG20" s="14">
        <v>111</v>
      </c>
      <c r="UH20" s="57" t="s">
        <v>3336</v>
      </c>
      <c r="UI20" s="11" t="s">
        <v>1182</v>
      </c>
      <c r="UJ20" s="11" t="s">
        <v>1182</v>
      </c>
      <c r="UK20" s="11" t="s">
        <v>1182</v>
      </c>
      <c r="UL20" s="14">
        <v>275</v>
      </c>
      <c r="UM20" s="14">
        <v>246</v>
      </c>
      <c r="UN20" s="14">
        <v>215</v>
      </c>
      <c r="UO20" s="57" t="s">
        <v>3336</v>
      </c>
      <c r="UP20" s="11" t="s">
        <v>1183</v>
      </c>
      <c r="UQ20" s="57" t="s">
        <v>3336</v>
      </c>
      <c r="UX20" s="11" t="s">
        <v>1182</v>
      </c>
      <c r="UY20" s="11" t="s">
        <v>1182</v>
      </c>
      <c r="UZ20" s="14">
        <v>0</v>
      </c>
      <c r="VA20" s="57" t="s">
        <v>3336</v>
      </c>
      <c r="VB20" s="59"/>
      <c r="VC20" s="70"/>
      <c r="VE20" s="11">
        <v>1</v>
      </c>
      <c r="VF20" s="11">
        <v>1</v>
      </c>
      <c r="VG20" s="11">
        <v>1</v>
      </c>
      <c r="VH20" s="11">
        <v>1</v>
      </c>
      <c r="VI20" s="11">
        <v>1</v>
      </c>
      <c r="VJ20" s="11">
        <v>1</v>
      </c>
      <c r="VK20" s="11">
        <v>1</v>
      </c>
      <c r="VM20" s="11">
        <v>1</v>
      </c>
    </row>
    <row r="21" spans="1:585" ht="15" customHeight="1">
      <c r="A21" s="11">
        <v>20</v>
      </c>
      <c r="B21" s="87" t="s">
        <v>43</v>
      </c>
      <c r="C21" s="11" t="s">
        <v>1183</v>
      </c>
      <c r="D21" s="11" t="s">
        <v>1183</v>
      </c>
      <c r="E21" s="11" t="s">
        <v>1183</v>
      </c>
      <c r="F21" s="11" t="s">
        <v>1183</v>
      </c>
      <c r="G21" s="11" t="s">
        <v>1183</v>
      </c>
      <c r="H21" s="11" t="s">
        <v>1183</v>
      </c>
      <c r="I21" s="56" t="s">
        <v>3336</v>
      </c>
      <c r="J21" s="11">
        <v>9414</v>
      </c>
      <c r="K21" s="11">
        <v>8566</v>
      </c>
      <c r="L21" s="11">
        <v>7231</v>
      </c>
      <c r="M21" s="11">
        <v>6951</v>
      </c>
      <c r="N21" s="11">
        <v>6890</v>
      </c>
      <c r="O21" s="11">
        <v>7365</v>
      </c>
      <c r="P21" s="56" t="s">
        <v>3336</v>
      </c>
      <c r="Q21" s="11">
        <v>42</v>
      </c>
      <c r="R21" s="11">
        <v>52</v>
      </c>
      <c r="S21" s="11">
        <v>51</v>
      </c>
      <c r="T21" s="11">
        <v>53</v>
      </c>
      <c r="U21" s="11">
        <v>31</v>
      </c>
      <c r="V21" s="11">
        <v>37</v>
      </c>
      <c r="W21" s="56" t="s">
        <v>3336</v>
      </c>
      <c r="X21" s="11" t="s">
        <v>1183</v>
      </c>
      <c r="Y21" s="11" t="s">
        <v>1183</v>
      </c>
      <c r="Z21" s="11" t="s">
        <v>1183</v>
      </c>
      <c r="AA21" s="11" t="s">
        <v>1183</v>
      </c>
      <c r="AB21" s="11" t="s">
        <v>1183</v>
      </c>
      <c r="AC21" s="11" t="s">
        <v>1183</v>
      </c>
      <c r="AD21" s="56" t="s">
        <v>3336</v>
      </c>
      <c r="AE21" s="11" t="s">
        <v>1183</v>
      </c>
      <c r="AF21" s="11" t="s">
        <v>1183</v>
      </c>
      <c r="AG21" s="11" t="s">
        <v>1183</v>
      </c>
      <c r="AH21" s="11" t="s">
        <v>1183</v>
      </c>
      <c r="AI21" s="11" t="s">
        <v>1183</v>
      </c>
      <c r="AJ21" s="11" t="s">
        <v>1183</v>
      </c>
      <c r="AK21" s="56" t="s">
        <v>3336</v>
      </c>
      <c r="AL21" s="11" t="s">
        <v>1183</v>
      </c>
      <c r="AM21" s="11" t="s">
        <v>1183</v>
      </c>
      <c r="AN21" s="11" t="s">
        <v>1183</v>
      </c>
      <c r="AO21" s="11" t="s">
        <v>1183</v>
      </c>
      <c r="AP21" s="11" t="s">
        <v>1183</v>
      </c>
      <c r="AQ21" s="11" t="s">
        <v>1183</v>
      </c>
      <c r="AR21" s="56" t="s">
        <v>3336</v>
      </c>
      <c r="AS21" s="11" t="s">
        <v>1183</v>
      </c>
      <c r="AT21" s="11" t="s">
        <v>1183</v>
      </c>
      <c r="AU21" s="11" t="s">
        <v>1183</v>
      </c>
      <c r="AV21" s="11" t="s">
        <v>1183</v>
      </c>
      <c r="AW21" s="11" t="s">
        <v>1183</v>
      </c>
      <c r="AX21" s="11" t="s">
        <v>1183</v>
      </c>
      <c r="AY21" s="56" t="s">
        <v>3336</v>
      </c>
      <c r="AZ21" s="11" t="s">
        <v>1183</v>
      </c>
      <c r="BA21" s="11" t="s">
        <v>1183</v>
      </c>
      <c r="BB21" s="11" t="s">
        <v>1183</v>
      </c>
      <c r="BC21" s="11" t="s">
        <v>1183</v>
      </c>
      <c r="BD21" s="11" t="s">
        <v>1183</v>
      </c>
      <c r="BE21" s="11" t="s">
        <v>1183</v>
      </c>
      <c r="BF21" s="56" t="s">
        <v>3336</v>
      </c>
      <c r="BG21" s="11">
        <v>1808</v>
      </c>
      <c r="BH21" s="11">
        <v>1836</v>
      </c>
      <c r="BI21" s="11">
        <v>1778</v>
      </c>
      <c r="BJ21" s="11">
        <v>1862</v>
      </c>
      <c r="BK21" s="11">
        <v>2079</v>
      </c>
      <c r="BL21" s="11">
        <v>2230</v>
      </c>
      <c r="BM21" s="56" t="s">
        <v>3336</v>
      </c>
      <c r="BN21" s="11">
        <v>446</v>
      </c>
      <c r="BO21" s="11">
        <v>457</v>
      </c>
      <c r="BP21" s="11">
        <v>391</v>
      </c>
      <c r="BQ21" s="11">
        <v>478</v>
      </c>
      <c r="BR21" s="11">
        <v>518</v>
      </c>
      <c r="BS21" s="11">
        <v>515</v>
      </c>
      <c r="BT21" s="56" t="s">
        <v>3336</v>
      </c>
      <c r="BU21" s="11">
        <v>145</v>
      </c>
      <c r="BV21" s="11">
        <v>130</v>
      </c>
      <c r="BW21" s="11">
        <v>87</v>
      </c>
      <c r="BX21" s="11">
        <v>126</v>
      </c>
      <c r="BY21" s="11">
        <v>128</v>
      </c>
      <c r="BZ21" s="11">
        <v>159</v>
      </c>
      <c r="CA21" s="56" t="s">
        <v>3336</v>
      </c>
      <c r="CB21" s="11">
        <v>2830</v>
      </c>
      <c r="CC21" s="11">
        <v>2676</v>
      </c>
      <c r="CD21" s="11">
        <v>2704</v>
      </c>
      <c r="CE21" s="11">
        <v>2530</v>
      </c>
      <c r="CF21" s="11">
        <v>2424</v>
      </c>
      <c r="CG21" s="11">
        <v>1958</v>
      </c>
      <c r="CH21" s="56" t="s">
        <v>3336</v>
      </c>
      <c r="CI21" s="11" t="s">
        <v>1183</v>
      </c>
      <c r="CJ21" s="11" t="s">
        <v>1183</v>
      </c>
      <c r="CK21" s="11" t="s">
        <v>1183</v>
      </c>
      <c r="CL21" s="11" t="s">
        <v>1183</v>
      </c>
      <c r="CM21" s="11" t="s">
        <v>1183</v>
      </c>
      <c r="CN21" s="11" t="s">
        <v>1183</v>
      </c>
      <c r="CO21" s="56" t="s">
        <v>3336</v>
      </c>
      <c r="CP21" s="11">
        <v>76668</v>
      </c>
      <c r="CQ21" s="11">
        <v>76113</v>
      </c>
      <c r="CR21" s="11">
        <v>78425</v>
      </c>
      <c r="CS21" s="11">
        <v>77618</v>
      </c>
      <c r="CT21" s="11">
        <v>75727</v>
      </c>
      <c r="CU21" s="11">
        <v>64789</v>
      </c>
      <c r="CV21" s="56" t="s">
        <v>3336</v>
      </c>
      <c r="CW21" s="11" t="s">
        <v>1183</v>
      </c>
      <c r="CX21" s="11" t="s">
        <v>1183</v>
      </c>
      <c r="CY21" s="11" t="s">
        <v>1183</v>
      </c>
      <c r="CZ21" s="11" t="s">
        <v>1183</v>
      </c>
      <c r="DA21" s="11" t="s">
        <v>1183</v>
      </c>
      <c r="DB21" s="11" t="s">
        <v>1183</v>
      </c>
      <c r="DC21" s="56" t="s">
        <v>3336</v>
      </c>
      <c r="DD21" s="11">
        <v>10481</v>
      </c>
      <c r="DE21" s="11">
        <v>8478</v>
      </c>
      <c r="DF21" s="11">
        <v>7357</v>
      </c>
      <c r="DG21" s="11">
        <v>7764</v>
      </c>
      <c r="DH21" s="11">
        <v>6453</v>
      </c>
      <c r="DI21" s="11">
        <v>4843</v>
      </c>
      <c r="DJ21" s="56" t="s">
        <v>3336</v>
      </c>
      <c r="DK21" s="11" t="s">
        <v>1183</v>
      </c>
      <c r="DL21" s="11" t="s">
        <v>1183</v>
      </c>
      <c r="DM21" s="11" t="s">
        <v>1183</v>
      </c>
      <c r="DN21" s="11" t="s">
        <v>1183</v>
      </c>
      <c r="DO21" s="11" t="s">
        <v>1183</v>
      </c>
      <c r="DP21" s="11" t="s">
        <v>1183</v>
      </c>
      <c r="DQ21" s="56" t="s">
        <v>3336</v>
      </c>
      <c r="DR21" s="11" t="s">
        <v>1183</v>
      </c>
      <c r="DS21" s="11" t="s">
        <v>1183</v>
      </c>
      <c r="DT21" s="11" t="s">
        <v>1183</v>
      </c>
      <c r="DU21" s="11" t="s">
        <v>1183</v>
      </c>
      <c r="DV21" s="11" t="s">
        <v>1183</v>
      </c>
      <c r="DW21" s="11" t="s">
        <v>1183</v>
      </c>
      <c r="DX21" s="56" t="s">
        <v>3336</v>
      </c>
      <c r="DY21" s="11">
        <v>5493</v>
      </c>
      <c r="DZ21" s="11">
        <v>5700</v>
      </c>
      <c r="EA21" s="11">
        <v>4789</v>
      </c>
      <c r="EB21" s="11">
        <v>5159</v>
      </c>
      <c r="EC21" s="11">
        <v>5780</v>
      </c>
      <c r="ED21" s="11">
        <v>4938</v>
      </c>
      <c r="EE21" s="56" t="s">
        <v>3336</v>
      </c>
      <c r="EF21" s="11" t="s">
        <v>1183</v>
      </c>
      <c r="EG21" s="11" t="s">
        <v>1183</v>
      </c>
      <c r="EH21" s="11" t="s">
        <v>1183</v>
      </c>
      <c r="EI21" s="11" t="s">
        <v>1183</v>
      </c>
      <c r="EJ21" s="11" t="s">
        <v>1183</v>
      </c>
      <c r="EK21" s="11" t="s">
        <v>1183</v>
      </c>
      <c r="EL21" s="56" t="s">
        <v>3336</v>
      </c>
      <c r="EM21" s="11" t="s">
        <v>1183</v>
      </c>
      <c r="EN21" s="11" t="s">
        <v>1183</v>
      </c>
      <c r="EO21" s="11" t="s">
        <v>1183</v>
      </c>
      <c r="EP21" s="11" t="s">
        <v>1183</v>
      </c>
      <c r="EQ21" s="11" t="s">
        <v>1183</v>
      </c>
      <c r="ER21" s="11" t="s">
        <v>1183</v>
      </c>
      <c r="ES21" s="56" t="s">
        <v>3336</v>
      </c>
      <c r="ET21" s="11" t="s">
        <v>1183</v>
      </c>
      <c r="EU21" s="11" t="s">
        <v>1183</v>
      </c>
      <c r="EV21" s="11" t="s">
        <v>1183</v>
      </c>
      <c r="EW21" s="11" t="s">
        <v>1183</v>
      </c>
      <c r="EX21" s="11" t="s">
        <v>1183</v>
      </c>
      <c r="EY21" s="11" t="s">
        <v>1183</v>
      </c>
      <c r="EZ21" s="56" t="s">
        <v>3336</v>
      </c>
      <c r="FA21" s="11" t="s">
        <v>1183</v>
      </c>
      <c r="FB21" s="11" t="s">
        <v>1183</v>
      </c>
      <c r="FC21" s="11" t="s">
        <v>1183</v>
      </c>
      <c r="FD21" s="11" t="s">
        <v>1183</v>
      </c>
      <c r="FE21" s="11" t="s">
        <v>1183</v>
      </c>
      <c r="FF21" s="11" t="s">
        <v>1183</v>
      </c>
      <c r="FG21" s="56" t="s">
        <v>3336</v>
      </c>
      <c r="FH21" s="11">
        <v>17572</v>
      </c>
      <c r="FI21" s="11">
        <v>16380</v>
      </c>
      <c r="FJ21" s="11">
        <v>15325</v>
      </c>
      <c r="FK21" s="11">
        <v>15863</v>
      </c>
      <c r="FL21" s="11">
        <v>15053</v>
      </c>
      <c r="FM21" s="11">
        <v>16039</v>
      </c>
      <c r="FN21" s="56" t="s">
        <v>3336</v>
      </c>
      <c r="FO21" s="11">
        <v>3817</v>
      </c>
      <c r="FP21" s="11">
        <v>3459</v>
      </c>
      <c r="FQ21" s="11">
        <v>3241</v>
      </c>
      <c r="FR21" s="11">
        <v>3563</v>
      </c>
      <c r="FS21" s="11">
        <v>3368</v>
      </c>
      <c r="FT21" s="11">
        <v>3628</v>
      </c>
      <c r="FU21" s="56" t="s">
        <v>3336</v>
      </c>
      <c r="GI21" s="11" t="s">
        <v>1183</v>
      </c>
      <c r="GJ21" s="11" t="s">
        <v>1183</v>
      </c>
      <c r="GK21" s="11" t="s">
        <v>1183</v>
      </c>
      <c r="GL21" s="11" t="s">
        <v>1183</v>
      </c>
      <c r="GM21" s="11" t="s">
        <v>1183</v>
      </c>
      <c r="GN21" s="11" t="s">
        <v>1183</v>
      </c>
      <c r="GO21" s="56" t="s">
        <v>3336</v>
      </c>
      <c r="GP21" s="11">
        <v>9331</v>
      </c>
      <c r="GQ21" s="11">
        <v>8241</v>
      </c>
      <c r="GR21" s="11">
        <v>6966</v>
      </c>
      <c r="GS21" s="11">
        <v>6739</v>
      </c>
      <c r="GT21" s="11">
        <v>6643</v>
      </c>
      <c r="GU21" s="11">
        <v>7061</v>
      </c>
      <c r="GV21" s="56" t="s">
        <v>3336</v>
      </c>
      <c r="GW21" s="11">
        <v>56</v>
      </c>
      <c r="GX21" s="11">
        <v>60</v>
      </c>
      <c r="GY21" s="11">
        <v>58</v>
      </c>
      <c r="GZ21" s="11">
        <v>64</v>
      </c>
      <c r="HA21" s="11">
        <v>31</v>
      </c>
      <c r="HB21" s="11">
        <v>35</v>
      </c>
      <c r="HC21" s="56" t="s">
        <v>3336</v>
      </c>
      <c r="HD21" s="11" t="s">
        <v>1183</v>
      </c>
      <c r="HE21" s="11" t="s">
        <v>1183</v>
      </c>
      <c r="HF21" s="11" t="s">
        <v>1183</v>
      </c>
      <c r="HG21" s="11" t="s">
        <v>1183</v>
      </c>
      <c r="HH21" s="11" t="s">
        <v>1183</v>
      </c>
      <c r="HI21" s="11" t="s">
        <v>1183</v>
      </c>
      <c r="HJ21" s="56" t="s">
        <v>3336</v>
      </c>
      <c r="HK21" s="11" t="s">
        <v>1183</v>
      </c>
      <c r="HL21" s="11" t="s">
        <v>1183</v>
      </c>
      <c r="HM21" s="11" t="s">
        <v>1183</v>
      </c>
      <c r="HN21" s="11" t="s">
        <v>1183</v>
      </c>
      <c r="HO21" s="11" t="s">
        <v>1183</v>
      </c>
      <c r="HP21" s="11" t="s">
        <v>1183</v>
      </c>
      <c r="HQ21" s="56" t="s">
        <v>3336</v>
      </c>
      <c r="HR21" s="11" t="s">
        <v>1183</v>
      </c>
      <c r="HS21" s="11" t="s">
        <v>1183</v>
      </c>
      <c r="HT21" s="11" t="s">
        <v>1183</v>
      </c>
      <c r="HU21" s="11" t="s">
        <v>1183</v>
      </c>
      <c r="HV21" s="11" t="s">
        <v>1183</v>
      </c>
      <c r="HW21" s="11" t="s">
        <v>1183</v>
      </c>
      <c r="HX21" s="56" t="s">
        <v>3336</v>
      </c>
      <c r="HY21" s="11" t="s">
        <v>1183</v>
      </c>
      <c r="HZ21" s="11" t="s">
        <v>1183</v>
      </c>
      <c r="IA21" s="11" t="s">
        <v>1183</v>
      </c>
      <c r="IB21" s="11" t="s">
        <v>1183</v>
      </c>
      <c r="IC21" s="11" t="s">
        <v>1183</v>
      </c>
      <c r="ID21" s="11" t="s">
        <v>1183</v>
      </c>
      <c r="IE21" s="56" t="s">
        <v>3336</v>
      </c>
      <c r="IF21" s="11" t="s">
        <v>1182</v>
      </c>
      <c r="IG21" s="11" t="s">
        <v>1182</v>
      </c>
      <c r="IH21" s="11" t="s">
        <v>1182</v>
      </c>
      <c r="II21" s="11" t="s">
        <v>1182</v>
      </c>
      <c r="IJ21" s="11" t="s">
        <v>1182</v>
      </c>
      <c r="IK21" s="11" t="s">
        <v>1182</v>
      </c>
      <c r="IL21" s="56" t="s">
        <v>3336</v>
      </c>
      <c r="IM21" s="11">
        <v>1182</v>
      </c>
      <c r="IN21" s="11">
        <v>1095</v>
      </c>
      <c r="IO21" s="11">
        <v>992</v>
      </c>
      <c r="IP21" s="11">
        <v>931</v>
      </c>
      <c r="IQ21" s="11">
        <v>947</v>
      </c>
      <c r="IR21" s="11">
        <v>898</v>
      </c>
      <c r="IS21" s="56" t="s">
        <v>3336</v>
      </c>
      <c r="IT21" s="11">
        <v>299</v>
      </c>
      <c r="IU21" s="11">
        <v>266</v>
      </c>
      <c r="IV21" s="11">
        <v>225</v>
      </c>
      <c r="IW21" s="11">
        <v>271</v>
      </c>
      <c r="IX21" s="11">
        <v>247</v>
      </c>
      <c r="IY21" s="11">
        <v>212</v>
      </c>
      <c r="IZ21" s="56" t="s">
        <v>3336</v>
      </c>
      <c r="JA21" s="12">
        <v>107</v>
      </c>
      <c r="JB21" s="12">
        <v>89</v>
      </c>
      <c r="JC21" s="12">
        <v>48</v>
      </c>
      <c r="JD21" s="12">
        <v>77</v>
      </c>
      <c r="JE21" s="12">
        <v>63</v>
      </c>
      <c r="JF21" s="12">
        <v>72</v>
      </c>
      <c r="JG21" s="56" t="s">
        <v>3336</v>
      </c>
      <c r="JH21" s="11">
        <v>1989</v>
      </c>
      <c r="JI21" s="11">
        <v>1722</v>
      </c>
      <c r="JJ21" s="11">
        <v>1569</v>
      </c>
      <c r="JK21" s="11">
        <v>1424</v>
      </c>
      <c r="JL21" s="11">
        <v>1346</v>
      </c>
      <c r="JM21" s="11">
        <v>1102</v>
      </c>
      <c r="JN21" s="56" t="s">
        <v>3336</v>
      </c>
      <c r="JO21" s="12" t="s">
        <v>1183</v>
      </c>
      <c r="JP21" s="12" t="s">
        <v>1183</v>
      </c>
      <c r="JQ21" s="12" t="s">
        <v>1183</v>
      </c>
      <c r="JR21" s="12" t="s">
        <v>1183</v>
      </c>
      <c r="JS21" s="12" t="s">
        <v>1183</v>
      </c>
      <c r="JT21" s="12" t="s">
        <v>1183</v>
      </c>
      <c r="JU21" s="56" t="s">
        <v>3336</v>
      </c>
      <c r="JV21" s="11">
        <v>32928</v>
      </c>
      <c r="JW21" s="11">
        <v>31168</v>
      </c>
      <c r="JX21" s="11">
        <v>31033</v>
      </c>
      <c r="JY21" s="11">
        <v>29760</v>
      </c>
      <c r="JZ21" s="11">
        <v>29752</v>
      </c>
      <c r="KA21" s="11">
        <v>28545</v>
      </c>
      <c r="KB21" s="56" t="s">
        <v>3336</v>
      </c>
      <c r="KC21" s="12" t="s">
        <v>1183</v>
      </c>
      <c r="KD21" s="12" t="s">
        <v>1183</v>
      </c>
      <c r="KE21" s="12" t="s">
        <v>1183</v>
      </c>
      <c r="KF21" s="12" t="s">
        <v>1183</v>
      </c>
      <c r="KG21" s="12" t="s">
        <v>1183</v>
      </c>
      <c r="KH21" s="12" t="s">
        <v>1183</v>
      </c>
      <c r="KI21" s="56" t="s">
        <v>3336</v>
      </c>
      <c r="KJ21" s="12" t="s">
        <v>1183</v>
      </c>
      <c r="KK21" s="12" t="s">
        <v>1183</v>
      </c>
      <c r="KL21" s="12" t="s">
        <v>1183</v>
      </c>
      <c r="KM21" s="12" t="s">
        <v>1183</v>
      </c>
      <c r="KN21" s="12" t="s">
        <v>1183</v>
      </c>
      <c r="KO21" s="12" t="s">
        <v>1183</v>
      </c>
      <c r="KP21" s="56" t="s">
        <v>3336</v>
      </c>
      <c r="KQ21" s="12" t="s">
        <v>1183</v>
      </c>
      <c r="KR21" s="12" t="s">
        <v>1183</v>
      </c>
      <c r="KS21" s="12" t="s">
        <v>1183</v>
      </c>
      <c r="KT21" s="12" t="s">
        <v>1183</v>
      </c>
      <c r="KU21" s="12" t="s">
        <v>1183</v>
      </c>
      <c r="KV21" s="12" t="s">
        <v>1183</v>
      </c>
      <c r="KW21" s="56" t="s">
        <v>3336</v>
      </c>
      <c r="KX21" s="12" t="s">
        <v>1183</v>
      </c>
      <c r="KY21" s="12" t="s">
        <v>1183</v>
      </c>
      <c r="KZ21" s="12" t="s">
        <v>1183</v>
      </c>
      <c r="LA21" s="12" t="s">
        <v>1183</v>
      </c>
      <c r="LB21" s="12" t="s">
        <v>1183</v>
      </c>
      <c r="LC21" s="12" t="s">
        <v>1183</v>
      </c>
      <c r="LD21" s="56" t="s">
        <v>3336</v>
      </c>
      <c r="LE21" s="12">
        <v>2823</v>
      </c>
      <c r="LF21" s="12">
        <v>2679</v>
      </c>
      <c r="LG21" s="12">
        <v>2242</v>
      </c>
      <c r="LH21" s="12">
        <v>2243</v>
      </c>
      <c r="LI21" s="12">
        <v>2661</v>
      </c>
      <c r="LJ21" s="12">
        <v>2156</v>
      </c>
      <c r="LK21" s="56" t="s">
        <v>3336</v>
      </c>
      <c r="LL21" s="12" t="s">
        <v>1183</v>
      </c>
      <c r="LM21" s="12" t="s">
        <v>1183</v>
      </c>
      <c r="LN21" s="12" t="s">
        <v>1183</v>
      </c>
      <c r="LO21" s="12" t="s">
        <v>1183</v>
      </c>
      <c r="LP21" s="12" t="s">
        <v>1183</v>
      </c>
      <c r="LQ21" s="12" t="s">
        <v>1183</v>
      </c>
      <c r="LR21" s="56" t="s">
        <v>3336</v>
      </c>
      <c r="LS21" s="11" t="s">
        <v>1183</v>
      </c>
      <c r="LT21" s="11" t="s">
        <v>1183</v>
      </c>
      <c r="LU21" s="11" t="s">
        <v>1183</v>
      </c>
      <c r="LV21" s="11" t="s">
        <v>1183</v>
      </c>
      <c r="LW21" s="11" t="s">
        <v>1183</v>
      </c>
      <c r="LX21" s="11" t="s">
        <v>1183</v>
      </c>
      <c r="LY21" s="56" t="s">
        <v>3336</v>
      </c>
      <c r="LZ21" s="11" t="s">
        <v>1183</v>
      </c>
      <c r="MA21" s="11" t="s">
        <v>1183</v>
      </c>
      <c r="MB21" s="11" t="s">
        <v>1183</v>
      </c>
      <c r="MC21" s="11" t="s">
        <v>1183</v>
      </c>
      <c r="MD21" s="11" t="s">
        <v>1183</v>
      </c>
      <c r="ME21" s="11" t="s">
        <v>1183</v>
      </c>
      <c r="MF21" s="56" t="s">
        <v>3336</v>
      </c>
      <c r="MG21" s="11" t="s">
        <v>1183</v>
      </c>
      <c r="MH21" s="11" t="s">
        <v>1183</v>
      </c>
      <c r="MI21" s="11" t="s">
        <v>1183</v>
      </c>
      <c r="MJ21" s="11" t="s">
        <v>1183</v>
      </c>
      <c r="MK21" s="11" t="s">
        <v>1183</v>
      </c>
      <c r="ML21" s="11" t="s">
        <v>1183</v>
      </c>
      <c r="MM21" s="56" t="s">
        <v>3336</v>
      </c>
      <c r="MN21" s="11">
        <v>18331</v>
      </c>
      <c r="MO21" s="11">
        <v>17161</v>
      </c>
      <c r="MP21" s="11">
        <v>16034</v>
      </c>
      <c r="MQ21" s="11">
        <v>16527</v>
      </c>
      <c r="MR21" s="11">
        <v>15713</v>
      </c>
      <c r="MS21" s="11">
        <v>16677</v>
      </c>
      <c r="MT21" s="56" t="s">
        <v>3336</v>
      </c>
      <c r="MU21" s="12">
        <v>4263</v>
      </c>
      <c r="MV21" s="12">
        <v>3909</v>
      </c>
      <c r="MW21" s="12">
        <v>3633</v>
      </c>
      <c r="MX21" s="12">
        <v>3929</v>
      </c>
      <c r="MY21" s="12">
        <v>3728</v>
      </c>
      <c r="MZ21" s="12">
        <v>3978</v>
      </c>
      <c r="NA21" s="56" t="s">
        <v>3336</v>
      </c>
      <c r="NB21" s="18"/>
      <c r="NC21" s="18"/>
      <c r="NE21" s="11" t="s">
        <v>1183</v>
      </c>
      <c r="NF21" s="11" t="s">
        <v>1183</v>
      </c>
      <c r="NG21" s="11" t="s">
        <v>1183</v>
      </c>
      <c r="NH21" s="11" t="s">
        <v>1183</v>
      </c>
      <c r="NI21" s="11" t="s">
        <v>1183</v>
      </c>
      <c r="NJ21" s="56" t="s">
        <v>3336</v>
      </c>
      <c r="NK21" s="11">
        <v>13</v>
      </c>
      <c r="NL21" s="11">
        <v>942</v>
      </c>
      <c r="NM21" s="11">
        <v>85</v>
      </c>
      <c r="NN21" s="11" t="s">
        <v>1182</v>
      </c>
      <c r="NO21" s="11" t="s">
        <v>1182</v>
      </c>
      <c r="NP21" s="56" t="s">
        <v>3336</v>
      </c>
      <c r="NQ21" s="11" t="s">
        <v>1182</v>
      </c>
      <c r="NR21" s="11" t="s">
        <v>1182</v>
      </c>
      <c r="NS21" s="11" t="s">
        <v>1182</v>
      </c>
      <c r="NT21" s="11" t="s">
        <v>1182</v>
      </c>
      <c r="NU21" s="11" t="s">
        <v>1182</v>
      </c>
      <c r="NV21" s="56" t="s">
        <v>3336</v>
      </c>
      <c r="NW21" s="11" t="s">
        <v>1182</v>
      </c>
      <c r="NX21" s="11" t="s">
        <v>1182</v>
      </c>
      <c r="NY21" s="11" t="s">
        <v>1182</v>
      </c>
      <c r="NZ21" s="11" t="s">
        <v>1182</v>
      </c>
      <c r="OA21" s="11" t="s">
        <v>1182</v>
      </c>
      <c r="OB21" s="56" t="s">
        <v>3336</v>
      </c>
      <c r="OC21" s="12" t="s">
        <v>1183</v>
      </c>
      <c r="OD21" s="12" t="s">
        <v>1183</v>
      </c>
      <c r="OE21" s="12" t="s">
        <v>1183</v>
      </c>
      <c r="OF21" s="12" t="s">
        <v>1183</v>
      </c>
      <c r="OG21" s="12" t="s">
        <v>1183</v>
      </c>
      <c r="OH21" s="56" t="s">
        <v>3336</v>
      </c>
      <c r="OI21" s="12" t="s">
        <v>1183</v>
      </c>
      <c r="OJ21" s="12" t="s">
        <v>1183</v>
      </c>
      <c r="OK21" s="12" t="s">
        <v>1183</v>
      </c>
      <c r="OL21" s="12" t="s">
        <v>1183</v>
      </c>
      <c r="OM21" s="12" t="s">
        <v>1183</v>
      </c>
      <c r="ON21" s="56" t="s">
        <v>3336</v>
      </c>
      <c r="OO21" s="11" t="s">
        <v>1182</v>
      </c>
      <c r="OP21" s="11">
        <v>10</v>
      </c>
      <c r="OQ21" s="11">
        <v>229</v>
      </c>
      <c r="OR21" s="11" t="s">
        <v>1182</v>
      </c>
      <c r="OS21" s="11" t="s">
        <v>1182</v>
      </c>
      <c r="OT21" s="56" t="s">
        <v>3336</v>
      </c>
      <c r="OV21" s="11" t="s">
        <v>1183</v>
      </c>
      <c r="OW21" s="11">
        <v>60</v>
      </c>
      <c r="OZ21" s="56" t="s">
        <v>3336</v>
      </c>
      <c r="PB21" s="11" t="s">
        <v>1183</v>
      </c>
      <c r="PC21" s="11">
        <v>28</v>
      </c>
      <c r="PD21" s="12" t="s">
        <v>1183</v>
      </c>
      <c r="PE21" s="12" t="s">
        <v>1183</v>
      </c>
      <c r="PF21" s="56" t="s">
        <v>3336</v>
      </c>
      <c r="PG21" s="11" t="s">
        <v>1182</v>
      </c>
      <c r="PH21" s="11">
        <v>144</v>
      </c>
      <c r="PI21" s="11">
        <v>341</v>
      </c>
      <c r="PL21" s="56" t="s">
        <v>3336</v>
      </c>
      <c r="PN21" s="11">
        <v>11056</v>
      </c>
      <c r="PO21" s="11">
        <v>5694</v>
      </c>
      <c r="PR21" s="56" t="s">
        <v>3336</v>
      </c>
      <c r="PS21" s="12" t="s">
        <v>1183</v>
      </c>
      <c r="PT21" s="12" t="s">
        <v>1183</v>
      </c>
      <c r="PU21" s="12" t="s">
        <v>1183</v>
      </c>
      <c r="PV21" s="12" t="s">
        <v>1183</v>
      </c>
      <c r="PW21" s="12" t="s">
        <v>1183</v>
      </c>
      <c r="PX21" s="56" t="s">
        <v>3336</v>
      </c>
      <c r="PY21" s="11" t="s">
        <v>1183</v>
      </c>
      <c r="PZ21" s="11">
        <v>99</v>
      </c>
      <c r="QA21" s="11">
        <v>395</v>
      </c>
      <c r="QC21" s="11" t="s">
        <v>1183</v>
      </c>
      <c r="QD21" s="56" t="s">
        <v>3336</v>
      </c>
      <c r="QE21" s="12" t="s">
        <v>1183</v>
      </c>
      <c r="QF21" s="12" t="s">
        <v>1183</v>
      </c>
      <c r="QG21" s="12" t="s">
        <v>1183</v>
      </c>
      <c r="QH21" s="12" t="s">
        <v>1183</v>
      </c>
      <c r="QI21" s="12" t="s">
        <v>1183</v>
      </c>
      <c r="QJ21" s="56" t="s">
        <v>3336</v>
      </c>
      <c r="QK21" s="11" t="s">
        <v>1183</v>
      </c>
      <c r="QL21" s="11" t="s">
        <v>1183</v>
      </c>
      <c r="QM21" s="11" t="s">
        <v>1183</v>
      </c>
      <c r="QN21" s="11" t="s">
        <v>1183</v>
      </c>
      <c r="QO21" s="11" t="s">
        <v>1183</v>
      </c>
      <c r="QP21" s="56" t="s">
        <v>3336</v>
      </c>
      <c r="QQ21" s="12" t="s">
        <v>1183</v>
      </c>
      <c r="QR21" s="11">
        <v>820</v>
      </c>
      <c r="QS21" s="11">
        <v>83</v>
      </c>
      <c r="QT21" s="12" t="s">
        <v>1183</v>
      </c>
      <c r="QU21" s="12" t="s">
        <v>1183</v>
      </c>
      <c r="QV21" s="56" t="s">
        <v>3336</v>
      </c>
      <c r="QW21" s="11" t="s">
        <v>1183</v>
      </c>
      <c r="QX21" s="11" t="s">
        <v>1183</v>
      </c>
      <c r="QY21" s="11" t="s">
        <v>1183</v>
      </c>
      <c r="QZ21" s="11" t="s">
        <v>1183</v>
      </c>
      <c r="RA21" s="11" t="s">
        <v>1183</v>
      </c>
      <c r="RB21" s="56" t="s">
        <v>3336</v>
      </c>
      <c r="RC21" s="11" t="s">
        <v>1183</v>
      </c>
      <c r="RD21" s="11" t="s">
        <v>1183</v>
      </c>
      <c r="RE21" s="11" t="s">
        <v>1183</v>
      </c>
      <c r="RF21" s="11" t="s">
        <v>1183</v>
      </c>
      <c r="RG21" s="11" t="s">
        <v>1183</v>
      </c>
      <c r="RH21" s="56" t="s">
        <v>3336</v>
      </c>
      <c r="RI21" s="11" t="s">
        <v>1183</v>
      </c>
      <c r="RJ21" s="11" t="s">
        <v>1183</v>
      </c>
      <c r="RK21" s="11" t="s">
        <v>1183</v>
      </c>
      <c r="RL21" s="11" t="s">
        <v>1183</v>
      </c>
      <c r="RM21" s="11" t="s">
        <v>1183</v>
      </c>
      <c r="RN21" s="56" t="s">
        <v>3336</v>
      </c>
      <c r="RO21" s="11" t="s">
        <v>1182</v>
      </c>
      <c r="RP21" s="11" t="s">
        <v>1182</v>
      </c>
      <c r="RQ21" s="11" t="s">
        <v>1182</v>
      </c>
      <c r="RR21" s="11" t="s">
        <v>1182</v>
      </c>
      <c r="RS21" s="11" t="s">
        <v>1182</v>
      </c>
      <c r="RT21" s="56" t="s">
        <v>3336</v>
      </c>
      <c r="RU21" s="11" t="s">
        <v>1183</v>
      </c>
      <c r="RV21" s="11">
        <v>1426</v>
      </c>
      <c r="RW21" s="11">
        <v>1003</v>
      </c>
      <c r="RX21" s="11" t="s">
        <v>1183</v>
      </c>
      <c r="RY21" s="11" t="s">
        <v>1183</v>
      </c>
      <c r="RZ21" s="56" t="s">
        <v>3336</v>
      </c>
      <c r="SA21" s="11" t="s">
        <v>1183</v>
      </c>
      <c r="SB21" s="11">
        <v>395</v>
      </c>
      <c r="SC21" s="11">
        <v>164</v>
      </c>
      <c r="SD21" s="11" t="s">
        <v>1183</v>
      </c>
      <c r="SE21" s="11" t="s">
        <v>1183</v>
      </c>
      <c r="SF21" s="56" t="s">
        <v>3336</v>
      </c>
      <c r="TX21" s="57" t="s">
        <v>3336</v>
      </c>
      <c r="TY21" s="11" t="s">
        <v>1183</v>
      </c>
      <c r="TZ21" s="11" t="s">
        <v>1183</v>
      </c>
      <c r="UA21" s="11" t="s">
        <v>1183</v>
      </c>
      <c r="UB21" s="11" t="s">
        <v>1183</v>
      </c>
      <c r="UC21" s="11" t="s">
        <v>1183</v>
      </c>
      <c r="UD21" s="11" t="s">
        <v>1183</v>
      </c>
      <c r="UE21" s="57" t="s">
        <v>3336</v>
      </c>
      <c r="UF21" s="11" t="s">
        <v>1183</v>
      </c>
      <c r="UG21" s="11" t="s">
        <v>1183</v>
      </c>
      <c r="UH21" s="57" t="s">
        <v>3336</v>
      </c>
      <c r="UI21" s="11" t="s">
        <v>1183</v>
      </c>
      <c r="UJ21" s="11" t="s">
        <v>1183</v>
      </c>
      <c r="UK21" s="11" t="s">
        <v>1183</v>
      </c>
      <c r="UL21" s="11" t="s">
        <v>1183</v>
      </c>
      <c r="UM21" s="11" t="s">
        <v>1183</v>
      </c>
      <c r="UN21" s="11" t="s">
        <v>1183</v>
      </c>
      <c r="UO21" s="57" t="s">
        <v>3336</v>
      </c>
      <c r="UP21" s="11" t="s">
        <v>1183</v>
      </c>
      <c r="UQ21" s="57" t="s">
        <v>3336</v>
      </c>
      <c r="UX21" s="11" t="s">
        <v>1182</v>
      </c>
      <c r="UY21" s="11" t="s">
        <v>1182</v>
      </c>
      <c r="UZ21" s="11" t="s">
        <v>1182</v>
      </c>
      <c r="VA21" s="57" t="s">
        <v>3336</v>
      </c>
      <c r="VB21" s="59"/>
      <c r="VC21" s="70"/>
      <c r="VE21" s="11" t="s">
        <v>1183</v>
      </c>
      <c r="VF21" s="11" t="s">
        <v>1183</v>
      </c>
      <c r="VG21" s="11" t="s">
        <v>1183</v>
      </c>
      <c r="VH21" s="11" t="s">
        <v>1183</v>
      </c>
      <c r="VI21" s="11" t="s">
        <v>1183</v>
      </c>
      <c r="VJ21" s="11" t="s">
        <v>1183</v>
      </c>
      <c r="VK21" s="11" t="s">
        <v>1183</v>
      </c>
      <c r="VL21" s="11" t="s">
        <v>1183</v>
      </c>
      <c r="VM21" s="11" t="s">
        <v>1183</v>
      </c>
    </row>
    <row r="22" spans="1:585" ht="15" customHeight="1">
      <c r="A22" s="11">
        <v>21</v>
      </c>
      <c r="B22" s="87" t="s">
        <v>44</v>
      </c>
      <c r="C22" s="14">
        <v>2763012</v>
      </c>
      <c r="D22" s="14">
        <v>2818834</v>
      </c>
      <c r="E22" s="14">
        <v>2892155</v>
      </c>
      <c r="F22" s="14">
        <v>2812936</v>
      </c>
      <c r="G22" s="14">
        <v>2687249</v>
      </c>
      <c r="H22" s="14">
        <v>2487389</v>
      </c>
      <c r="I22" s="56" t="s">
        <v>3336</v>
      </c>
      <c r="J22" s="14">
        <v>1285</v>
      </c>
      <c r="K22" s="14">
        <v>1211</v>
      </c>
      <c r="L22" s="14">
        <v>1049</v>
      </c>
      <c r="M22" s="14">
        <v>1087</v>
      </c>
      <c r="N22" s="14">
        <v>1121</v>
      </c>
      <c r="O22" s="14">
        <v>1146</v>
      </c>
      <c r="P22" s="56" t="s">
        <v>3336</v>
      </c>
      <c r="Q22" s="14">
        <v>1953</v>
      </c>
      <c r="R22" s="14">
        <v>1857</v>
      </c>
      <c r="S22" s="14">
        <v>1726</v>
      </c>
      <c r="T22" s="14">
        <v>1728</v>
      </c>
      <c r="U22" s="14">
        <v>1673</v>
      </c>
      <c r="V22" s="14">
        <v>1482</v>
      </c>
      <c r="W22" s="56" t="s">
        <v>3336</v>
      </c>
      <c r="X22" s="11" t="s">
        <v>1182</v>
      </c>
      <c r="Y22" s="11" t="s">
        <v>1182</v>
      </c>
      <c r="Z22" s="11" t="s">
        <v>1182</v>
      </c>
      <c r="AA22" s="11" t="s">
        <v>1182</v>
      </c>
      <c r="AB22" s="11" t="s">
        <v>1182</v>
      </c>
      <c r="AC22" s="11" t="s">
        <v>1182</v>
      </c>
      <c r="AD22" s="56" t="s">
        <v>3336</v>
      </c>
      <c r="AE22" s="14">
        <v>550</v>
      </c>
      <c r="AF22" s="14">
        <v>528</v>
      </c>
      <c r="AG22" s="14">
        <v>502</v>
      </c>
      <c r="AH22" s="14">
        <v>475</v>
      </c>
      <c r="AI22" s="14">
        <v>469</v>
      </c>
      <c r="AJ22" s="14">
        <v>400</v>
      </c>
      <c r="AK22" s="56" t="s">
        <v>3336</v>
      </c>
      <c r="AL22" s="11" t="s">
        <v>1183</v>
      </c>
      <c r="AM22" s="11" t="s">
        <v>1183</v>
      </c>
      <c r="AN22" s="11" t="s">
        <v>1183</v>
      </c>
      <c r="AO22" s="11" t="s">
        <v>1183</v>
      </c>
      <c r="AP22" s="11" t="s">
        <v>1183</v>
      </c>
      <c r="AQ22" s="11" t="s">
        <v>1183</v>
      </c>
      <c r="AR22" s="56" t="s">
        <v>3336</v>
      </c>
      <c r="AS22" s="14">
        <v>68500</v>
      </c>
      <c r="AT22" s="14">
        <v>69527</v>
      </c>
      <c r="AU22" s="14">
        <v>66317</v>
      </c>
      <c r="AV22" s="14">
        <v>66178</v>
      </c>
      <c r="AW22" s="14">
        <v>64042</v>
      </c>
      <c r="AX22" s="14">
        <v>63153</v>
      </c>
      <c r="AY22" s="56" t="s">
        <v>3336</v>
      </c>
      <c r="AZ22" s="11" t="s">
        <v>1182</v>
      </c>
      <c r="BA22" s="11" t="s">
        <v>1182</v>
      </c>
      <c r="BB22" s="11" t="s">
        <v>1182</v>
      </c>
      <c r="BC22" s="11" t="s">
        <v>1182</v>
      </c>
      <c r="BD22" s="11" t="s">
        <v>1182</v>
      </c>
      <c r="BE22" s="11" t="s">
        <v>1182</v>
      </c>
      <c r="BF22" s="56" t="s">
        <v>3336</v>
      </c>
      <c r="BG22" s="14">
        <v>4617</v>
      </c>
      <c r="BH22" s="14">
        <v>4689</v>
      </c>
      <c r="BI22" s="14">
        <v>4488</v>
      </c>
      <c r="BJ22" s="14">
        <v>4257</v>
      </c>
      <c r="BK22" s="14">
        <v>4000</v>
      </c>
      <c r="BL22" s="14">
        <v>4046</v>
      </c>
      <c r="BM22" s="56" t="s">
        <v>3336</v>
      </c>
      <c r="BN22" s="11" t="s">
        <v>1182</v>
      </c>
      <c r="BO22" s="11" t="s">
        <v>1182</v>
      </c>
      <c r="BP22" s="11" t="s">
        <v>1182</v>
      </c>
      <c r="BQ22" s="11" t="s">
        <v>1182</v>
      </c>
      <c r="BR22" s="11" t="s">
        <v>1182</v>
      </c>
      <c r="BS22" s="11" t="s">
        <v>1182</v>
      </c>
      <c r="BT22" s="56" t="s">
        <v>3336</v>
      </c>
      <c r="BU22" s="14">
        <v>489</v>
      </c>
      <c r="BV22" s="14">
        <v>558</v>
      </c>
      <c r="BW22" s="14">
        <v>523</v>
      </c>
      <c r="BX22" s="14">
        <v>494</v>
      </c>
      <c r="BY22" s="14">
        <v>505</v>
      </c>
      <c r="BZ22" s="14">
        <v>458</v>
      </c>
      <c r="CA22" s="56" t="s">
        <v>3336</v>
      </c>
      <c r="CB22" s="14">
        <v>40549</v>
      </c>
      <c r="CC22" s="14">
        <v>42631</v>
      </c>
      <c r="CD22" s="14">
        <v>43754</v>
      </c>
      <c r="CE22" s="14">
        <v>39236</v>
      </c>
      <c r="CF22" s="14">
        <v>35068</v>
      </c>
      <c r="CG22" s="14">
        <v>32918</v>
      </c>
      <c r="CH22" s="56" t="s">
        <v>3336</v>
      </c>
      <c r="CI22" s="11" t="s">
        <v>1289</v>
      </c>
      <c r="CJ22" s="11" t="s">
        <v>1182</v>
      </c>
      <c r="CK22" s="11" t="s">
        <v>1182</v>
      </c>
      <c r="CL22" s="11" t="s">
        <v>1182</v>
      </c>
      <c r="CM22" s="11" t="s">
        <v>1182</v>
      </c>
      <c r="CN22" s="11" t="s">
        <v>1182</v>
      </c>
      <c r="CO22" s="56" t="s">
        <v>3336</v>
      </c>
      <c r="CP22" s="14">
        <v>1460205</v>
      </c>
      <c r="CQ22" s="14">
        <v>1520623</v>
      </c>
      <c r="CR22" s="14">
        <v>1554777</v>
      </c>
      <c r="CS22" s="14">
        <v>1573213</v>
      </c>
      <c r="CT22" s="14">
        <v>1463527</v>
      </c>
      <c r="CU22" s="14">
        <v>1346630</v>
      </c>
      <c r="CV22" s="56" t="s">
        <v>3336</v>
      </c>
      <c r="CW22" s="11" t="s">
        <v>1182</v>
      </c>
      <c r="CX22" s="11" t="s">
        <v>1182</v>
      </c>
      <c r="CY22" s="11" t="s">
        <v>1182</v>
      </c>
      <c r="CZ22" s="11" t="s">
        <v>1182</v>
      </c>
      <c r="DA22" s="11" t="s">
        <v>1182</v>
      </c>
      <c r="DB22" s="11" t="s">
        <v>1182</v>
      </c>
      <c r="DC22" s="56" t="s">
        <v>3336</v>
      </c>
      <c r="DD22" s="14">
        <v>198774</v>
      </c>
      <c r="DE22" s="14">
        <v>196589</v>
      </c>
      <c r="DF22" s="14">
        <v>183486</v>
      </c>
      <c r="DG22" s="14">
        <v>176461</v>
      </c>
      <c r="DH22" s="14">
        <v>165650</v>
      </c>
      <c r="DI22" s="14">
        <v>156942</v>
      </c>
      <c r="DJ22" s="56" t="s">
        <v>3336</v>
      </c>
      <c r="DK22" s="11" t="s">
        <v>1182</v>
      </c>
      <c r="DL22" s="11" t="s">
        <v>1182</v>
      </c>
      <c r="DM22" s="11" t="s">
        <v>1182</v>
      </c>
      <c r="DN22" s="11" t="s">
        <v>1182</v>
      </c>
      <c r="DO22" s="11" t="s">
        <v>1182</v>
      </c>
      <c r="DP22" s="11" t="s">
        <v>1290</v>
      </c>
      <c r="DQ22" s="56" t="s">
        <v>3336</v>
      </c>
      <c r="DR22" s="14">
        <v>204891</v>
      </c>
      <c r="DS22" s="14">
        <v>237355</v>
      </c>
      <c r="DT22" s="14">
        <v>251422</v>
      </c>
      <c r="DU22" s="14">
        <v>255886</v>
      </c>
      <c r="DV22" s="14">
        <v>234726</v>
      </c>
      <c r="DW22" s="14">
        <v>214053</v>
      </c>
      <c r="DX22" s="56" t="s">
        <v>3336</v>
      </c>
      <c r="DY22" s="14">
        <v>105692</v>
      </c>
      <c r="DZ22" s="14">
        <v>116767</v>
      </c>
      <c r="EA22" s="14">
        <v>140614</v>
      </c>
      <c r="EB22" s="14">
        <v>133261</v>
      </c>
      <c r="EC22" s="14">
        <v>145010</v>
      </c>
      <c r="ED22" s="14">
        <v>151464</v>
      </c>
      <c r="EE22" s="56" t="s">
        <v>3336</v>
      </c>
      <c r="EF22" s="11" t="s">
        <v>1182</v>
      </c>
      <c r="EG22" s="11" t="s">
        <v>1182</v>
      </c>
      <c r="EH22" s="11" t="s">
        <v>1182</v>
      </c>
      <c r="EI22" s="11" t="s">
        <v>1182</v>
      </c>
      <c r="EJ22" s="11" t="s">
        <v>1182</v>
      </c>
      <c r="EK22" s="11" t="s">
        <v>1182</v>
      </c>
      <c r="EL22" s="56" t="s">
        <v>3336</v>
      </c>
      <c r="EM22" s="11" t="s">
        <v>1182</v>
      </c>
      <c r="EN22" s="11" t="s">
        <v>1182</v>
      </c>
      <c r="EO22" s="11" t="s">
        <v>1182</v>
      </c>
      <c r="EP22" s="11" t="s">
        <v>1182</v>
      </c>
      <c r="EQ22" s="11" t="s">
        <v>1182</v>
      </c>
      <c r="ER22" s="11" t="s">
        <v>1182</v>
      </c>
      <c r="ES22" s="56" t="s">
        <v>3336</v>
      </c>
      <c r="ET22" s="14">
        <v>1350</v>
      </c>
      <c r="EU22" s="14">
        <v>1685</v>
      </c>
      <c r="EV22" s="14">
        <v>1891</v>
      </c>
      <c r="EW22" s="14">
        <v>1604</v>
      </c>
      <c r="EX22" s="14">
        <v>1818</v>
      </c>
      <c r="EY22" s="14">
        <v>1745</v>
      </c>
      <c r="EZ22" s="56" t="s">
        <v>3336</v>
      </c>
      <c r="FA22" s="11" t="s">
        <v>1183</v>
      </c>
      <c r="FB22" s="11" t="s">
        <v>1183</v>
      </c>
      <c r="FC22" s="11" t="s">
        <v>1183</v>
      </c>
      <c r="FD22" s="11" t="s">
        <v>1183</v>
      </c>
      <c r="FE22" s="11" t="s">
        <v>1183</v>
      </c>
      <c r="FF22" s="11" t="s">
        <v>1183</v>
      </c>
      <c r="FG22" s="56" t="s">
        <v>3336</v>
      </c>
      <c r="FH22" s="14">
        <v>34034</v>
      </c>
      <c r="FI22" s="14">
        <v>33852</v>
      </c>
      <c r="FJ22" s="14">
        <v>33578</v>
      </c>
      <c r="FK22" s="14">
        <v>33246</v>
      </c>
      <c r="FL22" s="14">
        <v>32615</v>
      </c>
      <c r="FM22" s="14">
        <v>36133</v>
      </c>
      <c r="FN22" s="56" t="s">
        <v>3336</v>
      </c>
      <c r="FO22" s="11" t="s">
        <v>1182</v>
      </c>
      <c r="FP22" s="11" t="s">
        <v>1182</v>
      </c>
      <c r="FQ22" s="11" t="s">
        <v>1182</v>
      </c>
      <c r="FR22" s="11" t="s">
        <v>1182</v>
      </c>
      <c r="FS22" s="11" t="s">
        <v>1182</v>
      </c>
      <c r="FT22" s="11" t="s">
        <v>1182</v>
      </c>
      <c r="FU22" s="56" t="s">
        <v>3336</v>
      </c>
      <c r="FV22" s="18" t="s">
        <v>1295</v>
      </c>
      <c r="FY22" s="14">
        <v>2</v>
      </c>
      <c r="FZ22" s="14">
        <v>2</v>
      </c>
      <c r="GA22" s="14">
        <v>1</v>
      </c>
      <c r="GB22" s="14">
        <v>1</v>
      </c>
      <c r="GC22" s="11" t="s">
        <v>850</v>
      </c>
      <c r="GD22" s="14">
        <v>1</v>
      </c>
      <c r="GE22" s="14">
        <v>1</v>
      </c>
      <c r="GF22" s="14">
        <v>2</v>
      </c>
      <c r="GI22" s="14">
        <v>901211</v>
      </c>
      <c r="GJ22" s="14">
        <v>934166</v>
      </c>
      <c r="GK22" s="14">
        <v>978802</v>
      </c>
      <c r="GL22" s="14">
        <v>982324</v>
      </c>
      <c r="GM22" s="14">
        <v>964420</v>
      </c>
      <c r="GN22" s="14">
        <v>894537</v>
      </c>
      <c r="GO22" s="56" t="s">
        <v>3336</v>
      </c>
      <c r="GP22" s="14">
        <v>1272</v>
      </c>
      <c r="GQ22" s="14">
        <v>1156</v>
      </c>
      <c r="GR22" s="14">
        <v>1076</v>
      </c>
      <c r="GS22" s="14">
        <v>1084</v>
      </c>
      <c r="GT22" s="14">
        <v>1175</v>
      </c>
      <c r="GU22" s="14">
        <v>1159</v>
      </c>
      <c r="GV22" s="56" t="s">
        <v>3336</v>
      </c>
      <c r="GW22" s="14">
        <v>2100</v>
      </c>
      <c r="GX22" s="14">
        <v>2241</v>
      </c>
      <c r="GY22" s="14">
        <v>2180</v>
      </c>
      <c r="GZ22" s="14">
        <v>2209</v>
      </c>
      <c r="HA22" s="14">
        <v>2275</v>
      </c>
      <c r="HB22" s="14">
        <v>2005</v>
      </c>
      <c r="HC22" s="56" t="s">
        <v>3336</v>
      </c>
      <c r="HD22" s="11" t="s">
        <v>1182</v>
      </c>
      <c r="HE22" s="11" t="s">
        <v>1182</v>
      </c>
      <c r="HF22" s="11" t="s">
        <v>1182</v>
      </c>
      <c r="HG22" s="11" t="s">
        <v>1182</v>
      </c>
      <c r="HH22" s="11" t="s">
        <v>1182</v>
      </c>
      <c r="HI22" s="11" t="s">
        <v>1182</v>
      </c>
      <c r="HJ22" s="56" t="s">
        <v>3336</v>
      </c>
      <c r="HK22" s="14">
        <v>943</v>
      </c>
      <c r="HL22" s="14">
        <v>1051</v>
      </c>
      <c r="HM22" s="14">
        <v>1155</v>
      </c>
      <c r="HN22" s="14">
        <v>1077</v>
      </c>
      <c r="HO22" s="14">
        <v>1065</v>
      </c>
      <c r="HP22" s="14">
        <v>1028</v>
      </c>
      <c r="HQ22" s="56" t="s">
        <v>3336</v>
      </c>
      <c r="HR22" s="11" t="s">
        <v>1182</v>
      </c>
      <c r="HS22" s="11" t="s">
        <v>1182</v>
      </c>
      <c r="HT22" s="11" t="s">
        <v>1182</v>
      </c>
      <c r="HU22" s="11" t="s">
        <v>1182</v>
      </c>
      <c r="HV22" s="11" t="s">
        <v>1182</v>
      </c>
      <c r="HW22" s="11" t="s">
        <v>1182</v>
      </c>
      <c r="HX22" s="56" t="s">
        <v>3336</v>
      </c>
      <c r="HY22" s="14">
        <v>62490</v>
      </c>
      <c r="HZ22" s="14">
        <v>64613</v>
      </c>
      <c r="IA22" s="14">
        <v>64001</v>
      </c>
      <c r="IB22" s="14">
        <v>64271</v>
      </c>
      <c r="IC22" s="14">
        <v>62836</v>
      </c>
      <c r="ID22" s="14">
        <v>62196</v>
      </c>
      <c r="IE22" s="56" t="s">
        <v>3336</v>
      </c>
      <c r="IF22" s="14">
        <v>52625</v>
      </c>
      <c r="IG22" s="14">
        <v>54188</v>
      </c>
      <c r="IH22" s="14">
        <v>53619</v>
      </c>
      <c r="II22" s="14">
        <v>53732</v>
      </c>
      <c r="IJ22" s="14">
        <v>52425</v>
      </c>
      <c r="IK22" s="14">
        <v>52477</v>
      </c>
      <c r="IL22" s="56" t="s">
        <v>3336</v>
      </c>
      <c r="IM22" s="14">
        <v>5328</v>
      </c>
      <c r="IN22" s="14">
        <v>5066</v>
      </c>
      <c r="IO22" s="14">
        <v>5031</v>
      </c>
      <c r="IP22" s="14">
        <v>4748</v>
      </c>
      <c r="IQ22" s="14">
        <v>4612</v>
      </c>
      <c r="IR22" s="14">
        <v>4503</v>
      </c>
      <c r="IS22" s="56" t="s">
        <v>3336</v>
      </c>
      <c r="IT22" s="14">
        <v>4653</v>
      </c>
      <c r="IU22" s="14">
        <v>4426</v>
      </c>
      <c r="IV22" s="14">
        <v>4428</v>
      </c>
      <c r="IW22" s="14">
        <v>4120</v>
      </c>
      <c r="IX22" s="14">
        <v>3983</v>
      </c>
      <c r="IY22" s="14">
        <v>3930</v>
      </c>
      <c r="IZ22" s="56" t="s">
        <v>3336</v>
      </c>
      <c r="JA22" s="14">
        <v>675</v>
      </c>
      <c r="JB22" s="14">
        <v>640</v>
      </c>
      <c r="JC22" s="14">
        <v>603</v>
      </c>
      <c r="JD22" s="14">
        <v>628</v>
      </c>
      <c r="JE22" s="14">
        <v>629</v>
      </c>
      <c r="JF22" s="14">
        <v>573</v>
      </c>
      <c r="JG22" s="56" t="s">
        <v>3336</v>
      </c>
      <c r="JH22" s="14">
        <v>19941</v>
      </c>
      <c r="JI22" s="14">
        <v>20906</v>
      </c>
      <c r="JJ22" s="14">
        <v>23085</v>
      </c>
      <c r="JK22" s="14">
        <v>22426</v>
      </c>
      <c r="JL22" s="14">
        <v>21777</v>
      </c>
      <c r="JM22" s="14">
        <v>21291</v>
      </c>
      <c r="JN22" s="56" t="s">
        <v>3336</v>
      </c>
      <c r="JO22" s="11" t="s">
        <v>1182</v>
      </c>
      <c r="JP22" s="11" t="s">
        <v>1182</v>
      </c>
      <c r="JQ22" s="11" t="s">
        <v>1182</v>
      </c>
      <c r="JR22" s="11" t="s">
        <v>1182</v>
      </c>
      <c r="JS22" s="11" t="s">
        <v>1182</v>
      </c>
      <c r="JT22" s="11" t="s">
        <v>1182</v>
      </c>
      <c r="JU22" s="56" t="s">
        <v>3336</v>
      </c>
      <c r="JV22" s="14">
        <v>100377</v>
      </c>
      <c r="JW22" s="14">
        <v>113723</v>
      </c>
      <c r="JX22" s="14">
        <v>123669</v>
      </c>
      <c r="JY22" s="14">
        <v>125019</v>
      </c>
      <c r="JZ22" s="14">
        <v>122255</v>
      </c>
      <c r="KA22" s="14">
        <v>115998</v>
      </c>
      <c r="KB22" s="56" t="s">
        <v>3336</v>
      </c>
      <c r="KC22" s="11" t="s">
        <v>1182</v>
      </c>
      <c r="KD22" s="11" t="s">
        <v>1182</v>
      </c>
      <c r="KE22" s="11" t="s">
        <v>1182</v>
      </c>
      <c r="KF22" s="11" t="s">
        <v>1182</v>
      </c>
      <c r="KG22" s="11" t="s">
        <v>1182</v>
      </c>
      <c r="KH22" s="11" t="s">
        <v>1182</v>
      </c>
      <c r="KI22" s="56" t="s">
        <v>3336</v>
      </c>
      <c r="KJ22" s="14">
        <v>4986</v>
      </c>
      <c r="KK22" s="14">
        <v>4680</v>
      </c>
      <c r="KL22" s="14">
        <v>4315</v>
      </c>
      <c r="KM22" s="14">
        <v>4925</v>
      </c>
      <c r="KN22" s="14">
        <v>4666</v>
      </c>
      <c r="KO22" s="14">
        <v>4773</v>
      </c>
      <c r="KP22" s="56" t="s">
        <v>3336</v>
      </c>
      <c r="KQ22" s="11" t="s">
        <v>1182</v>
      </c>
      <c r="KR22" s="11" t="s">
        <v>1182</v>
      </c>
      <c r="KS22" s="11" t="s">
        <v>1182</v>
      </c>
      <c r="KT22" s="11" t="s">
        <v>1182</v>
      </c>
      <c r="KU22" s="11" t="s">
        <v>1182</v>
      </c>
      <c r="KV22" s="11" t="s">
        <v>1182</v>
      </c>
      <c r="KW22" s="56" t="s">
        <v>3336</v>
      </c>
      <c r="KX22" s="14">
        <v>10972</v>
      </c>
      <c r="KY22" s="14">
        <v>14247</v>
      </c>
      <c r="KZ22" s="14">
        <v>15365</v>
      </c>
      <c r="LA22" s="14">
        <v>15653</v>
      </c>
      <c r="LB22" s="14">
        <v>14929</v>
      </c>
      <c r="LC22" s="14">
        <v>14692</v>
      </c>
      <c r="LD22" s="56" t="s">
        <v>3336</v>
      </c>
      <c r="LE22" s="14">
        <v>51841</v>
      </c>
      <c r="LF22" s="14">
        <v>56356</v>
      </c>
      <c r="LG22" s="14">
        <v>65495</v>
      </c>
      <c r="LH22" s="14">
        <v>67474</v>
      </c>
      <c r="LI22" s="14">
        <v>67058</v>
      </c>
      <c r="LJ22" s="14">
        <v>67437</v>
      </c>
      <c r="LK22" s="56" t="s">
        <v>3336</v>
      </c>
      <c r="LL22" s="11" t="s">
        <v>1182</v>
      </c>
      <c r="LM22" s="11" t="s">
        <v>1182</v>
      </c>
      <c r="LN22" s="11" t="s">
        <v>1182</v>
      </c>
      <c r="LO22" s="11" t="s">
        <v>1182</v>
      </c>
      <c r="LP22" s="11" t="s">
        <v>1182</v>
      </c>
      <c r="LQ22" s="11" t="s">
        <v>1182</v>
      </c>
      <c r="LR22" s="56" t="s">
        <v>3336</v>
      </c>
      <c r="LS22" s="11" t="s">
        <v>1182</v>
      </c>
      <c r="LT22" s="11" t="s">
        <v>1182</v>
      </c>
      <c r="LU22" s="11" t="s">
        <v>1182</v>
      </c>
      <c r="LV22" s="11" t="s">
        <v>1182</v>
      </c>
      <c r="LW22" s="11" t="s">
        <v>1182</v>
      </c>
      <c r="LX22" s="11" t="s">
        <v>1182</v>
      </c>
      <c r="LY22" s="56" t="s">
        <v>3336</v>
      </c>
      <c r="LZ22" s="14">
        <v>3238</v>
      </c>
      <c r="MA22" s="14">
        <v>3407</v>
      </c>
      <c r="MB22" s="14">
        <v>3826</v>
      </c>
      <c r="MC22" s="14">
        <v>3959</v>
      </c>
      <c r="MD22" s="14">
        <v>4236</v>
      </c>
      <c r="ME22" s="14">
        <v>4064</v>
      </c>
      <c r="MF22" s="56" t="s">
        <v>3336</v>
      </c>
      <c r="MG22" s="11" t="s">
        <v>1182</v>
      </c>
      <c r="MH22" s="11" t="s">
        <v>1182</v>
      </c>
      <c r="MI22" s="11" t="s">
        <v>1182</v>
      </c>
      <c r="MJ22" s="11" t="s">
        <v>1182</v>
      </c>
      <c r="MK22" s="11" t="s">
        <v>1182</v>
      </c>
      <c r="ML22" s="11" t="s">
        <v>1182</v>
      </c>
      <c r="MM22" s="56" t="s">
        <v>3336</v>
      </c>
      <c r="MN22" s="14">
        <v>65598</v>
      </c>
      <c r="MO22" s="14">
        <v>66327</v>
      </c>
      <c r="MP22" s="14">
        <v>67339</v>
      </c>
      <c r="MQ22" s="14">
        <v>64192</v>
      </c>
      <c r="MR22" s="14">
        <v>61572</v>
      </c>
      <c r="MS22" s="14">
        <v>64748</v>
      </c>
      <c r="MT22" s="56" t="s">
        <v>3336</v>
      </c>
      <c r="MU22" s="11" t="s">
        <v>1182</v>
      </c>
      <c r="MV22" s="11" t="s">
        <v>1182</v>
      </c>
      <c r="MW22" s="11" t="s">
        <v>1182</v>
      </c>
      <c r="MX22" s="11" t="s">
        <v>1182</v>
      </c>
      <c r="MY22" s="11" t="s">
        <v>1182</v>
      </c>
      <c r="MZ22" s="11" t="s">
        <v>1182</v>
      </c>
      <c r="NA22" s="56" t="s">
        <v>3336</v>
      </c>
      <c r="NB22" s="19" t="s">
        <v>1295</v>
      </c>
      <c r="NC22" s="18"/>
      <c r="NE22" s="14">
        <v>964420</v>
      </c>
      <c r="NF22" s="14">
        <v>178481</v>
      </c>
      <c r="NG22" s="14">
        <v>35774</v>
      </c>
      <c r="NH22" s="14">
        <v>309373</v>
      </c>
      <c r="NI22" s="11" t="s">
        <v>1183</v>
      </c>
      <c r="NJ22" s="56" t="s">
        <v>3336</v>
      </c>
      <c r="NK22" s="24">
        <v>1175</v>
      </c>
      <c r="NL22" s="14">
        <v>157</v>
      </c>
      <c r="NM22" s="14">
        <v>11</v>
      </c>
      <c r="NN22" s="14">
        <v>212</v>
      </c>
      <c r="NO22" s="11" t="s">
        <v>1182</v>
      </c>
      <c r="NP22" s="56" t="s">
        <v>3336</v>
      </c>
      <c r="NQ22" s="24">
        <v>2275</v>
      </c>
      <c r="NR22" s="14">
        <v>204</v>
      </c>
      <c r="NS22" s="14">
        <v>94</v>
      </c>
      <c r="NT22" s="14">
        <v>1034</v>
      </c>
      <c r="NU22" s="11" t="s">
        <v>1182</v>
      </c>
      <c r="NV22" s="56" t="s">
        <v>3336</v>
      </c>
      <c r="NW22" s="14">
        <v>1065</v>
      </c>
      <c r="NX22" s="14">
        <v>72</v>
      </c>
      <c r="NY22" s="14">
        <v>33</v>
      </c>
      <c r="NZ22" s="14">
        <v>266</v>
      </c>
      <c r="OA22" s="11" t="s">
        <v>1182</v>
      </c>
      <c r="OB22" s="56" t="s">
        <v>3336</v>
      </c>
      <c r="OC22" s="14">
        <v>62836</v>
      </c>
      <c r="OD22" s="14">
        <v>11346</v>
      </c>
      <c r="OE22" s="14">
        <v>2819</v>
      </c>
      <c r="OF22" s="14">
        <v>19254</v>
      </c>
      <c r="OG22" s="11" t="s">
        <v>1182</v>
      </c>
      <c r="OH22" s="56" t="s">
        <v>3336</v>
      </c>
      <c r="OI22" s="14">
        <v>52425</v>
      </c>
      <c r="OJ22" s="14">
        <v>8784</v>
      </c>
      <c r="OK22" s="14">
        <v>2364</v>
      </c>
      <c r="OL22" s="14">
        <v>16697</v>
      </c>
      <c r="OM22" s="11" t="s">
        <v>1182</v>
      </c>
      <c r="ON22" s="56" t="s">
        <v>3336</v>
      </c>
      <c r="OO22" s="24">
        <v>4612</v>
      </c>
      <c r="OP22" s="36">
        <v>131</v>
      </c>
      <c r="OQ22" s="36">
        <v>266</v>
      </c>
      <c r="OR22" s="36">
        <v>1795</v>
      </c>
      <c r="OS22" s="11" t="s">
        <v>1292</v>
      </c>
      <c r="OT22" s="56" t="s">
        <v>3336</v>
      </c>
      <c r="OU22" s="24">
        <v>3983</v>
      </c>
      <c r="OV22" s="14">
        <v>99</v>
      </c>
      <c r="OW22" s="14">
        <v>222</v>
      </c>
      <c r="OX22" s="14">
        <v>1656</v>
      </c>
      <c r="OY22" s="11" t="s">
        <v>1292</v>
      </c>
      <c r="OZ22" s="56" t="s">
        <v>3336</v>
      </c>
      <c r="PA22" s="14">
        <v>629</v>
      </c>
      <c r="PB22" s="14">
        <v>32</v>
      </c>
      <c r="PC22" s="14">
        <v>44</v>
      </c>
      <c r="PD22" s="14">
        <v>139</v>
      </c>
      <c r="PE22" s="11" t="s">
        <v>1182</v>
      </c>
      <c r="PF22" s="56" t="s">
        <v>3336</v>
      </c>
      <c r="PG22" s="14">
        <v>21777</v>
      </c>
      <c r="PH22" s="14">
        <v>1663</v>
      </c>
      <c r="PI22" s="14">
        <v>2015</v>
      </c>
      <c r="PJ22" s="14">
        <v>8944</v>
      </c>
      <c r="PK22" s="11" t="s">
        <v>1182</v>
      </c>
      <c r="PL22" s="56" t="s">
        <v>3336</v>
      </c>
      <c r="PM22" s="14">
        <v>122255</v>
      </c>
      <c r="PN22" s="14">
        <v>25471</v>
      </c>
      <c r="PO22" s="14">
        <v>10133</v>
      </c>
      <c r="PP22" s="14">
        <v>59062</v>
      </c>
      <c r="PQ22" s="11" t="s">
        <v>1182</v>
      </c>
      <c r="PR22" s="56" t="s">
        <v>3336</v>
      </c>
      <c r="PS22" s="11" t="s">
        <v>1182</v>
      </c>
      <c r="PT22" s="11" t="s">
        <v>1182</v>
      </c>
      <c r="PU22" s="11" t="s">
        <v>1182</v>
      </c>
      <c r="PV22" s="11" t="s">
        <v>1182</v>
      </c>
      <c r="PW22" s="11" t="s">
        <v>1182</v>
      </c>
      <c r="PX22" s="56" t="s">
        <v>3336</v>
      </c>
      <c r="PY22" s="14">
        <v>4666</v>
      </c>
      <c r="PZ22" s="14">
        <v>167</v>
      </c>
      <c r="QA22" s="14">
        <v>500</v>
      </c>
      <c r="QB22" s="14">
        <v>1497</v>
      </c>
      <c r="QC22" s="11" t="s">
        <v>1182</v>
      </c>
      <c r="QD22" s="56" t="s">
        <v>3336</v>
      </c>
      <c r="QE22" s="12" t="s">
        <v>1183</v>
      </c>
      <c r="QF22" s="12" t="s">
        <v>1183</v>
      </c>
      <c r="QG22" s="12" t="s">
        <v>1183</v>
      </c>
      <c r="QH22" s="12" t="s">
        <v>1183</v>
      </c>
      <c r="QI22" s="12" t="s">
        <v>1183</v>
      </c>
      <c r="QJ22" s="56" t="s">
        <v>3336</v>
      </c>
      <c r="QK22" s="14">
        <v>14929</v>
      </c>
      <c r="QL22" s="14">
        <v>2370</v>
      </c>
      <c r="QM22" s="14">
        <v>1114</v>
      </c>
      <c r="QN22" s="14">
        <v>8146</v>
      </c>
      <c r="QO22" s="11" t="s">
        <v>1182</v>
      </c>
      <c r="QP22" s="56" t="s">
        <v>3336</v>
      </c>
      <c r="QQ22" s="14">
        <v>67058</v>
      </c>
      <c r="QR22" s="14">
        <v>16111</v>
      </c>
      <c r="QS22" s="14">
        <v>355</v>
      </c>
      <c r="QT22" s="14">
        <v>9873</v>
      </c>
      <c r="QU22" s="11" t="s">
        <v>1182</v>
      </c>
      <c r="QV22" s="56" t="s">
        <v>3336</v>
      </c>
      <c r="QW22" s="11" t="s">
        <v>1182</v>
      </c>
      <c r="QX22" s="11" t="s">
        <v>1182</v>
      </c>
      <c r="QY22" s="11" t="s">
        <v>1182</v>
      </c>
      <c r="QZ22" s="11" t="s">
        <v>1182</v>
      </c>
      <c r="RA22" s="11" t="s">
        <v>1182</v>
      </c>
      <c r="RB22" s="56" t="s">
        <v>3336</v>
      </c>
      <c r="RC22" s="11" t="s">
        <v>1182</v>
      </c>
      <c r="RD22" s="11" t="s">
        <v>1182</v>
      </c>
      <c r="RE22" s="11" t="s">
        <v>1182</v>
      </c>
      <c r="RF22" s="11" t="s">
        <v>1292</v>
      </c>
      <c r="RG22" s="11" t="s">
        <v>1291</v>
      </c>
      <c r="RH22" s="56" t="s">
        <v>3336</v>
      </c>
      <c r="RI22" s="14">
        <v>4236</v>
      </c>
      <c r="RJ22" s="14">
        <v>693</v>
      </c>
      <c r="RK22" s="14">
        <v>44</v>
      </c>
      <c r="RL22" s="14">
        <v>1157</v>
      </c>
      <c r="RM22" s="11" t="s">
        <v>1182</v>
      </c>
      <c r="RN22" s="56" t="s">
        <v>3336</v>
      </c>
      <c r="RO22" s="11" t="s">
        <v>1182</v>
      </c>
      <c r="RP22" s="11" t="s">
        <v>1182</v>
      </c>
      <c r="RQ22" s="11" t="s">
        <v>1182</v>
      </c>
      <c r="RR22" s="11" t="s">
        <v>1182</v>
      </c>
      <c r="RS22" s="11" t="s">
        <v>1182</v>
      </c>
      <c r="RT22" s="56" t="s">
        <v>3336</v>
      </c>
      <c r="RU22" s="14">
        <v>61572</v>
      </c>
      <c r="RV22" s="14">
        <v>4570</v>
      </c>
      <c r="RW22" s="14">
        <v>3120</v>
      </c>
      <c r="RX22" s="14">
        <v>24027</v>
      </c>
      <c r="RY22" s="11" t="s">
        <v>1182</v>
      </c>
      <c r="RZ22" s="56" t="s">
        <v>3336</v>
      </c>
      <c r="SA22" s="11" t="s">
        <v>1182</v>
      </c>
      <c r="SB22" s="11" t="s">
        <v>1182</v>
      </c>
      <c r="SC22" s="11" t="s">
        <v>1182</v>
      </c>
      <c r="SD22" s="11" t="s">
        <v>1293</v>
      </c>
      <c r="SE22" s="11" t="s">
        <v>1182</v>
      </c>
      <c r="SF22" s="56" t="s">
        <v>3336</v>
      </c>
      <c r="SG22" s="19" t="s">
        <v>1295</v>
      </c>
      <c r="SI22" s="14">
        <v>2</v>
      </c>
      <c r="SK22" s="11" t="s">
        <v>1296</v>
      </c>
      <c r="SL22" s="11" t="s">
        <v>1297</v>
      </c>
      <c r="SN22" s="14">
        <v>1</v>
      </c>
      <c r="SP22" s="14">
        <v>2</v>
      </c>
      <c r="SQ22" s="14">
        <v>1</v>
      </c>
      <c r="SS22" s="14">
        <v>1</v>
      </c>
      <c r="SU22" s="14">
        <v>1</v>
      </c>
      <c r="SW22" s="14">
        <v>2</v>
      </c>
      <c r="TB22" s="14">
        <v>1</v>
      </c>
      <c r="TC22" s="14">
        <v>1</v>
      </c>
      <c r="TD22" s="14">
        <v>1</v>
      </c>
      <c r="TE22" s="14">
        <v>2</v>
      </c>
      <c r="TF22" s="14">
        <v>1</v>
      </c>
      <c r="TG22" s="14">
        <v>2</v>
      </c>
      <c r="TH22" s="14">
        <v>2</v>
      </c>
      <c r="TI22" s="14">
        <v>2</v>
      </c>
      <c r="TJ22" s="14">
        <v>1</v>
      </c>
      <c r="TK22" s="14">
        <v>2</v>
      </c>
      <c r="TM22" s="14">
        <v>2</v>
      </c>
      <c r="TN22" s="14">
        <v>2</v>
      </c>
      <c r="TO22" s="14">
        <v>2</v>
      </c>
      <c r="TP22" s="14">
        <v>2</v>
      </c>
      <c r="TQ22" s="14">
        <v>2</v>
      </c>
      <c r="TR22" s="14">
        <v>2</v>
      </c>
      <c r="TS22" s="14">
        <v>2</v>
      </c>
      <c r="TT22" s="14">
        <v>2</v>
      </c>
      <c r="TU22" s="14">
        <v>2</v>
      </c>
      <c r="TV22" s="14">
        <v>2</v>
      </c>
      <c r="TX22" s="57" t="s">
        <v>3336</v>
      </c>
      <c r="TY22" s="11" t="s">
        <v>1182</v>
      </c>
      <c r="TZ22" s="11" t="s">
        <v>1182</v>
      </c>
      <c r="UA22" s="11" t="s">
        <v>1182</v>
      </c>
      <c r="UB22" s="11" t="s">
        <v>1182</v>
      </c>
      <c r="UC22" s="14">
        <v>278043</v>
      </c>
      <c r="UD22" s="14">
        <v>279557</v>
      </c>
      <c r="UE22" s="57" t="s">
        <v>3336</v>
      </c>
      <c r="UF22" s="11" t="s">
        <v>1182</v>
      </c>
      <c r="UG22" s="11" t="s">
        <v>1182</v>
      </c>
      <c r="UH22" s="57" t="s">
        <v>3336</v>
      </c>
      <c r="UI22" s="11" t="s">
        <v>1291</v>
      </c>
      <c r="UJ22" s="11" t="s">
        <v>1291</v>
      </c>
      <c r="UK22" s="11" t="s">
        <v>1294</v>
      </c>
      <c r="UL22" s="11" t="s">
        <v>1294</v>
      </c>
      <c r="UM22" s="11" t="s">
        <v>1293</v>
      </c>
      <c r="UN22" s="11" t="s">
        <v>1292</v>
      </c>
      <c r="UO22" s="57" t="s">
        <v>3336</v>
      </c>
      <c r="UP22" s="11" t="s">
        <v>1183</v>
      </c>
      <c r="UQ22" s="57" t="s">
        <v>3336</v>
      </c>
      <c r="UR22" s="19" t="s">
        <v>1298</v>
      </c>
      <c r="UX22" s="11" t="s">
        <v>1182</v>
      </c>
      <c r="UY22" s="11" t="s">
        <v>1182</v>
      </c>
      <c r="UZ22" s="11" t="s">
        <v>1182</v>
      </c>
      <c r="VA22" s="57" t="s">
        <v>3336</v>
      </c>
      <c r="VB22" s="59"/>
      <c r="VC22" s="70"/>
      <c r="VE22" s="11" t="s">
        <v>1183</v>
      </c>
      <c r="VF22" s="11" t="s">
        <v>1183</v>
      </c>
      <c r="VG22" s="11" t="s">
        <v>1183</v>
      </c>
      <c r="VH22" s="11" t="s">
        <v>1183</v>
      </c>
      <c r="VI22" s="11" t="s">
        <v>1183</v>
      </c>
      <c r="VJ22" s="11" t="s">
        <v>1183</v>
      </c>
      <c r="VK22" s="11" t="s">
        <v>1183</v>
      </c>
      <c r="VL22" s="11" t="s">
        <v>1183</v>
      </c>
      <c r="VM22" s="11" t="s">
        <v>1183</v>
      </c>
    </row>
    <row r="23" spans="1:585" ht="15" customHeight="1">
      <c r="A23" s="11">
        <v>22</v>
      </c>
      <c r="B23" s="87" t="s">
        <v>45</v>
      </c>
      <c r="C23" s="11" t="s">
        <v>1183</v>
      </c>
      <c r="D23" s="11" t="s">
        <v>1183</v>
      </c>
      <c r="E23" s="11" t="s">
        <v>1183</v>
      </c>
      <c r="F23" s="11" t="s">
        <v>1183</v>
      </c>
      <c r="G23" s="11" t="s">
        <v>1183</v>
      </c>
      <c r="H23" s="11" t="s">
        <v>1183</v>
      </c>
      <c r="I23" s="56" t="s">
        <v>3336</v>
      </c>
      <c r="J23" s="11" t="s">
        <v>1183</v>
      </c>
      <c r="K23" s="11" t="s">
        <v>1183</v>
      </c>
      <c r="L23" s="11" t="s">
        <v>1183</v>
      </c>
      <c r="M23" s="11" t="s">
        <v>1183</v>
      </c>
      <c r="N23" s="11" t="s">
        <v>1183</v>
      </c>
      <c r="O23" s="11" t="s">
        <v>1183</v>
      </c>
      <c r="P23" s="56" t="s">
        <v>3336</v>
      </c>
      <c r="Q23" s="11" t="s">
        <v>1183</v>
      </c>
      <c r="R23" s="11" t="s">
        <v>1183</v>
      </c>
      <c r="S23" s="11" t="s">
        <v>1183</v>
      </c>
      <c r="T23" s="11" t="s">
        <v>1183</v>
      </c>
      <c r="U23" s="11" t="s">
        <v>1183</v>
      </c>
      <c r="V23" s="11" t="s">
        <v>1183</v>
      </c>
      <c r="W23" s="56" t="s">
        <v>3336</v>
      </c>
      <c r="X23" s="11" t="s">
        <v>1183</v>
      </c>
      <c r="Y23" s="11" t="s">
        <v>1183</v>
      </c>
      <c r="Z23" s="11" t="s">
        <v>1183</v>
      </c>
      <c r="AA23" s="11" t="s">
        <v>1183</v>
      </c>
      <c r="AB23" s="11" t="s">
        <v>1183</v>
      </c>
      <c r="AC23" s="11" t="s">
        <v>1183</v>
      </c>
      <c r="AD23" s="56" t="s">
        <v>3336</v>
      </c>
      <c r="AE23" s="21">
        <v>62</v>
      </c>
      <c r="AF23" s="21">
        <v>90</v>
      </c>
      <c r="AG23" s="21">
        <v>41</v>
      </c>
      <c r="AH23" s="21">
        <v>38</v>
      </c>
      <c r="AI23" s="21">
        <v>27</v>
      </c>
      <c r="AJ23" s="21">
        <v>29</v>
      </c>
      <c r="AK23" s="56" t="s">
        <v>3336</v>
      </c>
      <c r="AL23" s="11" t="s">
        <v>1183</v>
      </c>
      <c r="AM23" s="11" t="s">
        <v>1183</v>
      </c>
      <c r="AN23" s="11" t="s">
        <v>1183</v>
      </c>
      <c r="AO23" s="11" t="s">
        <v>1183</v>
      </c>
      <c r="AP23" s="11" t="s">
        <v>1183</v>
      </c>
      <c r="AQ23" s="11" t="s">
        <v>1183</v>
      </c>
      <c r="AR23" s="56" t="s">
        <v>3336</v>
      </c>
      <c r="AS23" s="21">
        <v>3743</v>
      </c>
      <c r="AT23" s="21">
        <v>3805</v>
      </c>
      <c r="AU23" s="21">
        <v>653</v>
      </c>
      <c r="AV23" s="21">
        <v>818</v>
      </c>
      <c r="AW23" s="21">
        <v>393</v>
      </c>
      <c r="AX23" s="21">
        <v>363</v>
      </c>
      <c r="AY23" s="56" t="s">
        <v>3336</v>
      </c>
      <c r="AZ23" s="11" t="s">
        <v>1183</v>
      </c>
      <c r="BA23" s="11" t="s">
        <v>1183</v>
      </c>
      <c r="BB23" s="11" t="s">
        <v>1183</v>
      </c>
      <c r="BC23" s="11" t="s">
        <v>1183</v>
      </c>
      <c r="BD23" s="11" t="s">
        <v>1183</v>
      </c>
      <c r="BE23" s="11" t="s">
        <v>1183</v>
      </c>
      <c r="BF23" s="56" t="s">
        <v>3336</v>
      </c>
      <c r="BG23" s="11" t="s">
        <v>1183</v>
      </c>
      <c r="BH23" s="11" t="s">
        <v>1183</v>
      </c>
      <c r="BI23" s="11" t="s">
        <v>1183</v>
      </c>
      <c r="BJ23" s="11" t="s">
        <v>1183</v>
      </c>
      <c r="BK23" s="11" t="s">
        <v>1183</v>
      </c>
      <c r="BL23" s="11" t="s">
        <v>1183</v>
      </c>
      <c r="BM23" s="56" t="s">
        <v>3336</v>
      </c>
      <c r="BN23" s="24">
        <v>24</v>
      </c>
      <c r="BO23" s="24">
        <v>33</v>
      </c>
      <c r="BP23" s="24">
        <v>32</v>
      </c>
      <c r="BQ23" s="24">
        <v>29</v>
      </c>
      <c r="BR23" s="24">
        <v>31</v>
      </c>
      <c r="BS23" s="24">
        <v>28</v>
      </c>
      <c r="BT23" s="56" t="s">
        <v>3336</v>
      </c>
      <c r="BU23" s="11" t="s">
        <v>1183</v>
      </c>
      <c r="BV23" s="11" t="s">
        <v>1183</v>
      </c>
      <c r="BW23" s="11" t="s">
        <v>1183</v>
      </c>
      <c r="BX23" s="11" t="s">
        <v>1183</v>
      </c>
      <c r="BY23" s="11" t="s">
        <v>1183</v>
      </c>
      <c r="BZ23" s="11" t="s">
        <v>1183</v>
      </c>
      <c r="CA23" s="56" t="s">
        <v>3336</v>
      </c>
      <c r="CB23" s="24">
        <v>629</v>
      </c>
      <c r="CC23" s="24">
        <v>527</v>
      </c>
      <c r="CD23" s="24">
        <v>510</v>
      </c>
      <c r="CE23" s="24">
        <v>446</v>
      </c>
      <c r="CF23" s="24">
        <v>284</v>
      </c>
      <c r="CG23" s="24">
        <v>288</v>
      </c>
      <c r="CH23" s="56" t="s">
        <v>3336</v>
      </c>
      <c r="CO23" s="56" t="s">
        <v>3336</v>
      </c>
      <c r="CP23" s="24">
        <v>17141</v>
      </c>
      <c r="CQ23" s="24">
        <v>16292</v>
      </c>
      <c r="CR23" s="24">
        <v>16962</v>
      </c>
      <c r="CS23" s="24">
        <v>15607</v>
      </c>
      <c r="CT23" s="24">
        <v>12295</v>
      </c>
      <c r="CU23" s="24">
        <v>12593</v>
      </c>
      <c r="CV23" s="56" t="s">
        <v>3336</v>
      </c>
      <c r="CW23" s="11" t="s">
        <v>1183</v>
      </c>
      <c r="CX23" s="11" t="s">
        <v>1183</v>
      </c>
      <c r="CY23" s="11" t="s">
        <v>1183</v>
      </c>
      <c r="CZ23" s="11" t="s">
        <v>1183</v>
      </c>
      <c r="DA23" s="11" t="s">
        <v>1183</v>
      </c>
      <c r="DB23" s="11" t="s">
        <v>1183</v>
      </c>
      <c r="DC23" s="56" t="s">
        <v>3336</v>
      </c>
      <c r="DD23" s="24">
        <v>434</v>
      </c>
      <c r="DE23" s="24">
        <v>316</v>
      </c>
      <c r="DF23" s="24">
        <v>386</v>
      </c>
      <c r="DG23" s="24">
        <v>223</v>
      </c>
      <c r="DH23" s="24">
        <v>280</v>
      </c>
      <c r="DI23" s="24">
        <v>295</v>
      </c>
      <c r="DJ23" s="56" t="s">
        <v>3336</v>
      </c>
      <c r="DK23" s="24">
        <v>7604</v>
      </c>
      <c r="DL23" s="24">
        <v>6989</v>
      </c>
      <c r="DM23" s="24">
        <v>7655</v>
      </c>
      <c r="DN23" s="24">
        <v>7336</v>
      </c>
      <c r="DO23" s="24">
        <v>5681</v>
      </c>
      <c r="DP23" s="24">
        <v>5954</v>
      </c>
      <c r="DQ23" s="56" t="s">
        <v>3336</v>
      </c>
      <c r="DR23" s="24">
        <v>3329</v>
      </c>
      <c r="DS23" s="24">
        <v>3256</v>
      </c>
      <c r="DT23" s="24">
        <v>6566</v>
      </c>
      <c r="DU23" s="24">
        <v>5348</v>
      </c>
      <c r="DV23" s="24">
        <v>4207</v>
      </c>
      <c r="DW23" s="24">
        <v>4467</v>
      </c>
      <c r="DX23" s="56" t="s">
        <v>3336</v>
      </c>
      <c r="DY23" s="11" t="s">
        <v>1183</v>
      </c>
      <c r="DZ23" s="11" t="s">
        <v>1183</v>
      </c>
      <c r="EA23" s="11" t="s">
        <v>1183</v>
      </c>
      <c r="EB23" s="11" t="s">
        <v>1183</v>
      </c>
      <c r="EC23" s="11" t="s">
        <v>1183</v>
      </c>
      <c r="ED23" s="11" t="s">
        <v>1183</v>
      </c>
      <c r="EE23" s="56" t="s">
        <v>3336</v>
      </c>
      <c r="EF23" s="11" t="s">
        <v>1183</v>
      </c>
      <c r="EG23" s="11" t="s">
        <v>1183</v>
      </c>
      <c r="EH23" s="11" t="s">
        <v>1183</v>
      </c>
      <c r="EI23" s="11" t="s">
        <v>1183</v>
      </c>
      <c r="EJ23" s="11" t="s">
        <v>1183</v>
      </c>
      <c r="EK23" s="11" t="s">
        <v>1183</v>
      </c>
      <c r="EL23" s="56" t="s">
        <v>3336</v>
      </c>
      <c r="EM23" s="11" t="s">
        <v>1183</v>
      </c>
      <c r="EN23" s="11" t="s">
        <v>1183</v>
      </c>
      <c r="EO23" s="11" t="s">
        <v>1183</v>
      </c>
      <c r="EP23" s="11" t="s">
        <v>1183</v>
      </c>
      <c r="EQ23" s="11" t="s">
        <v>1183</v>
      </c>
      <c r="ER23" s="11" t="s">
        <v>1183</v>
      </c>
      <c r="ES23" s="56" t="s">
        <v>3336</v>
      </c>
      <c r="ET23" s="11" t="s">
        <v>1183</v>
      </c>
      <c r="EU23" s="11" t="s">
        <v>1183</v>
      </c>
      <c r="EV23" s="11" t="s">
        <v>1183</v>
      </c>
      <c r="EW23" s="11" t="s">
        <v>1183</v>
      </c>
      <c r="EX23" s="11" t="s">
        <v>1183</v>
      </c>
      <c r="EY23" s="11" t="s">
        <v>1183</v>
      </c>
      <c r="EZ23" s="56" t="s">
        <v>3336</v>
      </c>
      <c r="FA23" s="11" t="s">
        <v>1183</v>
      </c>
      <c r="FB23" s="11" t="s">
        <v>1183</v>
      </c>
      <c r="FC23" s="11" t="s">
        <v>1183</v>
      </c>
      <c r="FD23" s="11" t="s">
        <v>1183</v>
      </c>
      <c r="FE23" s="11" t="s">
        <v>1183</v>
      </c>
      <c r="FF23" s="11" t="s">
        <v>1183</v>
      </c>
      <c r="FG23" s="56" t="s">
        <v>3336</v>
      </c>
      <c r="FH23" s="11" t="s">
        <v>1183</v>
      </c>
      <c r="FI23" s="11" t="s">
        <v>1183</v>
      </c>
      <c r="FJ23" s="11" t="s">
        <v>1183</v>
      </c>
      <c r="FK23" s="11" t="s">
        <v>1183</v>
      </c>
      <c r="FL23" s="11" t="s">
        <v>1183</v>
      </c>
      <c r="FM23" s="11" t="s">
        <v>1183</v>
      </c>
      <c r="FN23" s="56" t="s">
        <v>3336</v>
      </c>
      <c r="FO23" s="24">
        <v>535</v>
      </c>
      <c r="FP23" s="24">
        <v>554</v>
      </c>
      <c r="FQ23" s="24">
        <v>533</v>
      </c>
      <c r="FR23" s="24">
        <v>649</v>
      </c>
      <c r="FS23" s="24">
        <v>401</v>
      </c>
      <c r="FT23" s="24">
        <v>586</v>
      </c>
      <c r="FU23" s="56" t="s">
        <v>3336</v>
      </c>
      <c r="GI23" s="11" t="s">
        <v>1183</v>
      </c>
      <c r="GJ23" s="11" t="s">
        <v>1183</v>
      </c>
      <c r="GK23" s="11" t="s">
        <v>1183</v>
      </c>
      <c r="GL23" s="11" t="s">
        <v>1183</v>
      </c>
      <c r="GM23" s="11" t="s">
        <v>1183</v>
      </c>
      <c r="GN23" s="11" t="s">
        <v>1183</v>
      </c>
      <c r="GO23" s="56" t="s">
        <v>3336</v>
      </c>
      <c r="GP23" s="11" t="s">
        <v>1183</v>
      </c>
      <c r="GQ23" s="11" t="s">
        <v>1183</v>
      </c>
      <c r="GR23" s="11" t="s">
        <v>1183</v>
      </c>
      <c r="GS23" s="11" t="s">
        <v>1183</v>
      </c>
      <c r="GT23" s="11" t="s">
        <v>1183</v>
      </c>
      <c r="GU23" s="11" t="s">
        <v>1183</v>
      </c>
      <c r="GV23" s="56" t="s">
        <v>3336</v>
      </c>
      <c r="GW23" s="11" t="s">
        <v>1183</v>
      </c>
      <c r="GX23" s="11" t="s">
        <v>1183</v>
      </c>
      <c r="GY23" s="11" t="s">
        <v>1183</v>
      </c>
      <c r="GZ23" s="11" t="s">
        <v>1183</v>
      </c>
      <c r="HA23" s="11" t="s">
        <v>1183</v>
      </c>
      <c r="HB23" s="11" t="s">
        <v>1183</v>
      </c>
      <c r="HC23" s="56" t="s">
        <v>3336</v>
      </c>
      <c r="HD23" s="11" t="s">
        <v>1183</v>
      </c>
      <c r="HE23" s="11" t="s">
        <v>1183</v>
      </c>
      <c r="HF23" s="11" t="s">
        <v>1183</v>
      </c>
      <c r="HG23" s="11" t="s">
        <v>1183</v>
      </c>
      <c r="HH23" s="11" t="s">
        <v>1183</v>
      </c>
      <c r="HI23" s="11" t="s">
        <v>1183</v>
      </c>
      <c r="HJ23" s="56" t="s">
        <v>3336</v>
      </c>
      <c r="HK23" s="11" t="s">
        <v>1183</v>
      </c>
      <c r="HL23" s="11" t="s">
        <v>1183</v>
      </c>
      <c r="HM23" s="11" t="s">
        <v>1183</v>
      </c>
      <c r="HN23" s="11" t="s">
        <v>1183</v>
      </c>
      <c r="HO23" s="11" t="s">
        <v>1183</v>
      </c>
      <c r="HP23" s="11" t="s">
        <v>1183</v>
      </c>
      <c r="HQ23" s="56" t="s">
        <v>3336</v>
      </c>
      <c r="HR23" s="11" t="s">
        <v>1183</v>
      </c>
      <c r="HS23" s="11" t="s">
        <v>1183</v>
      </c>
      <c r="HT23" s="11" t="s">
        <v>1183</v>
      </c>
      <c r="HU23" s="11" t="s">
        <v>1183</v>
      </c>
      <c r="HV23" s="11" t="s">
        <v>1183</v>
      </c>
      <c r="HW23" s="11" t="s">
        <v>1183</v>
      </c>
      <c r="HX23" s="56" t="s">
        <v>3336</v>
      </c>
      <c r="HY23" s="11" t="s">
        <v>1183</v>
      </c>
      <c r="HZ23" s="11" t="s">
        <v>1183</v>
      </c>
      <c r="IA23" s="11" t="s">
        <v>1183</v>
      </c>
      <c r="IB23" s="11" t="s">
        <v>1183</v>
      </c>
      <c r="IC23" s="11" t="s">
        <v>1183</v>
      </c>
      <c r="ID23" s="11" t="s">
        <v>1183</v>
      </c>
      <c r="IE23" s="56" t="s">
        <v>3336</v>
      </c>
      <c r="IF23" s="11" t="s">
        <v>1182</v>
      </c>
      <c r="IG23" s="11" t="s">
        <v>1182</v>
      </c>
      <c r="IH23" s="11" t="s">
        <v>1182</v>
      </c>
      <c r="II23" s="11" t="s">
        <v>1182</v>
      </c>
      <c r="IJ23" s="11" t="s">
        <v>1182</v>
      </c>
      <c r="IK23" s="11" t="s">
        <v>1182</v>
      </c>
      <c r="IL23" s="56" t="s">
        <v>3336</v>
      </c>
      <c r="IM23" s="12" t="s">
        <v>1183</v>
      </c>
      <c r="IN23" s="12" t="s">
        <v>1183</v>
      </c>
      <c r="IO23" s="12" t="s">
        <v>1183</v>
      </c>
      <c r="IP23" s="12" t="s">
        <v>1183</v>
      </c>
      <c r="IQ23" s="12" t="s">
        <v>1183</v>
      </c>
      <c r="IR23" s="12" t="s">
        <v>1183</v>
      </c>
      <c r="IS23" s="56" t="s">
        <v>3336</v>
      </c>
      <c r="IT23" s="12" t="s">
        <v>1183</v>
      </c>
      <c r="IU23" s="12" t="s">
        <v>1183</v>
      </c>
      <c r="IV23" s="12" t="s">
        <v>1183</v>
      </c>
      <c r="IW23" s="12" t="s">
        <v>1183</v>
      </c>
      <c r="IX23" s="12" t="s">
        <v>1183</v>
      </c>
      <c r="IY23" s="12" t="s">
        <v>1183</v>
      </c>
      <c r="IZ23" s="56" t="s">
        <v>3336</v>
      </c>
      <c r="JA23" s="12" t="s">
        <v>1183</v>
      </c>
      <c r="JB23" s="12" t="s">
        <v>1183</v>
      </c>
      <c r="JC23" s="12" t="s">
        <v>1183</v>
      </c>
      <c r="JD23" s="12" t="s">
        <v>1183</v>
      </c>
      <c r="JE23" s="12" t="s">
        <v>1183</v>
      </c>
      <c r="JF23" s="12" t="s">
        <v>1183</v>
      </c>
      <c r="JG23" s="56" t="s">
        <v>3336</v>
      </c>
      <c r="JH23" s="12" t="s">
        <v>1183</v>
      </c>
      <c r="JI23" s="12" t="s">
        <v>1183</v>
      </c>
      <c r="JJ23" s="12" t="s">
        <v>1183</v>
      </c>
      <c r="JK23" s="12" t="s">
        <v>1183</v>
      </c>
      <c r="JL23" s="12" t="s">
        <v>1183</v>
      </c>
      <c r="JM23" s="12" t="s">
        <v>1183</v>
      </c>
      <c r="JN23" s="56" t="s">
        <v>3336</v>
      </c>
      <c r="JO23" s="12" t="s">
        <v>1183</v>
      </c>
      <c r="JP23" s="12" t="s">
        <v>1183</v>
      </c>
      <c r="JQ23" s="12" t="s">
        <v>1183</v>
      </c>
      <c r="JR23" s="12" t="s">
        <v>1183</v>
      </c>
      <c r="JS23" s="12" t="s">
        <v>1183</v>
      </c>
      <c r="JT23" s="12" t="s">
        <v>1183</v>
      </c>
      <c r="JU23" s="56" t="s">
        <v>3336</v>
      </c>
      <c r="JV23" s="12" t="s">
        <v>1183</v>
      </c>
      <c r="JW23" s="12" t="s">
        <v>1183</v>
      </c>
      <c r="JX23" s="12" t="s">
        <v>1183</v>
      </c>
      <c r="JY23" s="12" t="s">
        <v>1183</v>
      </c>
      <c r="JZ23" s="12" t="s">
        <v>1183</v>
      </c>
      <c r="KA23" s="12" t="s">
        <v>1183</v>
      </c>
      <c r="KB23" s="56" t="s">
        <v>3336</v>
      </c>
      <c r="KC23" s="12" t="s">
        <v>1183</v>
      </c>
      <c r="KD23" s="12" t="s">
        <v>1183</v>
      </c>
      <c r="KE23" s="12" t="s">
        <v>1183</v>
      </c>
      <c r="KF23" s="12" t="s">
        <v>1183</v>
      </c>
      <c r="KG23" s="12" t="s">
        <v>1183</v>
      </c>
      <c r="KH23" s="12" t="s">
        <v>1183</v>
      </c>
      <c r="KI23" s="56" t="s">
        <v>3336</v>
      </c>
      <c r="KJ23" s="12" t="s">
        <v>1183</v>
      </c>
      <c r="KK23" s="12" t="s">
        <v>1183</v>
      </c>
      <c r="KL23" s="12" t="s">
        <v>1183</v>
      </c>
      <c r="KM23" s="12" t="s">
        <v>1183</v>
      </c>
      <c r="KN23" s="12" t="s">
        <v>1183</v>
      </c>
      <c r="KO23" s="12" t="s">
        <v>1183</v>
      </c>
      <c r="KP23" s="56" t="s">
        <v>3336</v>
      </c>
      <c r="KQ23" s="12" t="s">
        <v>1183</v>
      </c>
      <c r="KR23" s="12" t="s">
        <v>1183</v>
      </c>
      <c r="KS23" s="12" t="s">
        <v>1183</v>
      </c>
      <c r="KT23" s="12" t="s">
        <v>1183</v>
      </c>
      <c r="KU23" s="12" t="s">
        <v>1183</v>
      </c>
      <c r="KV23" s="12" t="s">
        <v>1183</v>
      </c>
      <c r="KW23" s="56" t="s">
        <v>3336</v>
      </c>
      <c r="KX23" s="12" t="s">
        <v>1183</v>
      </c>
      <c r="KY23" s="12" t="s">
        <v>1183</v>
      </c>
      <c r="KZ23" s="12" t="s">
        <v>1183</v>
      </c>
      <c r="LA23" s="12" t="s">
        <v>1183</v>
      </c>
      <c r="LB23" s="12" t="s">
        <v>1183</v>
      </c>
      <c r="LC23" s="12" t="s">
        <v>1183</v>
      </c>
      <c r="LD23" s="56" t="s">
        <v>3336</v>
      </c>
      <c r="LE23" s="12" t="s">
        <v>1183</v>
      </c>
      <c r="LF23" s="12" t="s">
        <v>1183</v>
      </c>
      <c r="LG23" s="12" t="s">
        <v>1183</v>
      </c>
      <c r="LH23" s="12" t="s">
        <v>1183</v>
      </c>
      <c r="LI23" s="12" t="s">
        <v>1183</v>
      </c>
      <c r="LJ23" s="12" t="s">
        <v>1183</v>
      </c>
      <c r="LK23" s="56" t="s">
        <v>3336</v>
      </c>
      <c r="LL23" s="12" t="s">
        <v>1183</v>
      </c>
      <c r="LM23" s="12" t="s">
        <v>1183</v>
      </c>
      <c r="LN23" s="12" t="s">
        <v>1183</v>
      </c>
      <c r="LO23" s="12" t="s">
        <v>1183</v>
      </c>
      <c r="LP23" s="12" t="s">
        <v>1183</v>
      </c>
      <c r="LQ23" s="12" t="s">
        <v>1183</v>
      </c>
      <c r="LR23" s="56" t="s">
        <v>3336</v>
      </c>
      <c r="LS23" s="11" t="s">
        <v>1183</v>
      </c>
      <c r="LT23" s="11" t="s">
        <v>1183</v>
      </c>
      <c r="LU23" s="11" t="s">
        <v>1183</v>
      </c>
      <c r="LV23" s="11" t="s">
        <v>1183</v>
      </c>
      <c r="LW23" s="11" t="s">
        <v>1183</v>
      </c>
      <c r="LX23" s="11" t="s">
        <v>1183</v>
      </c>
      <c r="LY23" s="56" t="s">
        <v>3336</v>
      </c>
      <c r="LZ23" s="11" t="s">
        <v>1183</v>
      </c>
      <c r="MA23" s="11" t="s">
        <v>1183</v>
      </c>
      <c r="MB23" s="11" t="s">
        <v>1183</v>
      </c>
      <c r="MC23" s="11" t="s">
        <v>1183</v>
      </c>
      <c r="MD23" s="11" t="s">
        <v>1183</v>
      </c>
      <c r="ME23" s="11" t="s">
        <v>1183</v>
      </c>
      <c r="MF23" s="56" t="s">
        <v>3336</v>
      </c>
      <c r="MG23" s="11" t="s">
        <v>1183</v>
      </c>
      <c r="MH23" s="11" t="s">
        <v>1183</v>
      </c>
      <c r="MI23" s="11" t="s">
        <v>1183</v>
      </c>
      <c r="MJ23" s="11" t="s">
        <v>1183</v>
      </c>
      <c r="MK23" s="11" t="s">
        <v>1183</v>
      </c>
      <c r="ML23" s="11" t="s">
        <v>1183</v>
      </c>
      <c r="MM23" s="56" t="s">
        <v>3336</v>
      </c>
      <c r="MN23" s="11" t="s">
        <v>1182</v>
      </c>
      <c r="MO23" s="11" t="s">
        <v>1182</v>
      </c>
      <c r="MP23" s="11" t="s">
        <v>1182</v>
      </c>
      <c r="MQ23" s="11" t="s">
        <v>1182</v>
      </c>
      <c r="MR23" s="11" t="s">
        <v>1182</v>
      </c>
      <c r="MS23" s="11" t="s">
        <v>1182</v>
      </c>
      <c r="MT23" s="56" t="s">
        <v>3336</v>
      </c>
      <c r="MU23" s="11" t="s">
        <v>1182</v>
      </c>
      <c r="MV23" s="11" t="s">
        <v>1182</v>
      </c>
      <c r="MW23" s="11" t="s">
        <v>1182</v>
      </c>
      <c r="MX23" s="11" t="s">
        <v>1182</v>
      </c>
      <c r="MY23" s="11" t="s">
        <v>1182</v>
      </c>
      <c r="MZ23" s="11" t="s">
        <v>1182</v>
      </c>
      <c r="NA23" s="56" t="s">
        <v>3336</v>
      </c>
      <c r="NB23" s="18"/>
      <c r="NC23" s="18"/>
      <c r="NE23" s="11" t="s">
        <v>1183</v>
      </c>
      <c r="NF23" s="11" t="s">
        <v>1183</v>
      </c>
      <c r="NG23" s="11" t="s">
        <v>1183</v>
      </c>
      <c r="NH23" s="11" t="s">
        <v>1183</v>
      </c>
      <c r="NI23" s="11" t="s">
        <v>1183</v>
      </c>
      <c r="NJ23" s="56" t="s">
        <v>3336</v>
      </c>
      <c r="NK23" s="11" t="s">
        <v>1183</v>
      </c>
      <c r="NL23" s="11" t="s">
        <v>1183</v>
      </c>
      <c r="NM23" s="11" t="s">
        <v>1183</v>
      </c>
      <c r="NN23" s="11" t="s">
        <v>1183</v>
      </c>
      <c r="NO23" s="11" t="s">
        <v>1183</v>
      </c>
      <c r="NP23" s="56" t="s">
        <v>3336</v>
      </c>
      <c r="NQ23" s="11" t="s">
        <v>1182</v>
      </c>
      <c r="NR23" s="11" t="s">
        <v>1182</v>
      </c>
      <c r="NS23" s="11" t="s">
        <v>1182</v>
      </c>
      <c r="NT23" s="11" t="s">
        <v>1182</v>
      </c>
      <c r="NU23" s="11" t="s">
        <v>1182</v>
      </c>
      <c r="NV23" s="56" t="s">
        <v>3336</v>
      </c>
      <c r="NW23" s="11" t="s">
        <v>1182</v>
      </c>
      <c r="NX23" s="11" t="s">
        <v>1182</v>
      </c>
      <c r="NY23" s="11" t="s">
        <v>1182</v>
      </c>
      <c r="NZ23" s="11" t="s">
        <v>1182</v>
      </c>
      <c r="OA23" s="11" t="s">
        <v>1182</v>
      </c>
      <c r="OB23" s="56" t="s">
        <v>3336</v>
      </c>
      <c r="OC23" s="12" t="s">
        <v>1183</v>
      </c>
      <c r="OD23" s="12" t="s">
        <v>1183</v>
      </c>
      <c r="OE23" s="12" t="s">
        <v>1183</v>
      </c>
      <c r="OF23" s="12" t="s">
        <v>1183</v>
      </c>
      <c r="OG23" s="12" t="s">
        <v>1183</v>
      </c>
      <c r="OH23" s="56" t="s">
        <v>3336</v>
      </c>
      <c r="OI23" s="12" t="s">
        <v>1183</v>
      </c>
      <c r="OJ23" s="12" t="s">
        <v>1183</v>
      </c>
      <c r="OK23" s="12" t="s">
        <v>1183</v>
      </c>
      <c r="OL23" s="12" t="s">
        <v>1183</v>
      </c>
      <c r="OM23" s="12" t="s">
        <v>1183</v>
      </c>
      <c r="ON23" s="56" t="s">
        <v>3336</v>
      </c>
      <c r="OO23" s="11" t="s">
        <v>1182</v>
      </c>
      <c r="OP23" s="11" t="s">
        <v>1182</v>
      </c>
      <c r="OQ23" s="11" t="s">
        <v>1182</v>
      </c>
      <c r="OR23" s="11" t="s">
        <v>1182</v>
      </c>
      <c r="OS23" s="11" t="s">
        <v>1182</v>
      </c>
      <c r="OT23" s="56" t="s">
        <v>3336</v>
      </c>
      <c r="OU23" s="12" t="s">
        <v>1183</v>
      </c>
      <c r="OV23" s="12" t="s">
        <v>1183</v>
      </c>
      <c r="OW23" s="12" t="s">
        <v>1183</v>
      </c>
      <c r="OX23" s="12" t="s">
        <v>1183</v>
      </c>
      <c r="OY23" s="12" t="s">
        <v>1183</v>
      </c>
      <c r="OZ23" s="56" t="s">
        <v>3336</v>
      </c>
      <c r="PA23" s="12" t="s">
        <v>1183</v>
      </c>
      <c r="PB23" s="12" t="s">
        <v>1183</v>
      </c>
      <c r="PC23" s="12" t="s">
        <v>1183</v>
      </c>
      <c r="PD23" s="12" t="s">
        <v>1183</v>
      </c>
      <c r="PE23" s="12" t="s">
        <v>1183</v>
      </c>
      <c r="PF23" s="56" t="s">
        <v>3336</v>
      </c>
      <c r="PG23" s="11" t="s">
        <v>1182</v>
      </c>
      <c r="PH23" s="11" t="s">
        <v>1182</v>
      </c>
      <c r="PI23" s="11" t="s">
        <v>1182</v>
      </c>
      <c r="PJ23" s="11" t="s">
        <v>1182</v>
      </c>
      <c r="PK23" s="11" t="s">
        <v>1182</v>
      </c>
      <c r="PL23" s="56" t="s">
        <v>3336</v>
      </c>
      <c r="PM23" s="11" t="s">
        <v>1182</v>
      </c>
      <c r="PN23" s="11" t="s">
        <v>1182</v>
      </c>
      <c r="PO23" s="11" t="s">
        <v>1182</v>
      </c>
      <c r="PP23" s="11" t="s">
        <v>1182</v>
      </c>
      <c r="PQ23" s="11" t="s">
        <v>1182</v>
      </c>
      <c r="PR23" s="56" t="s">
        <v>3336</v>
      </c>
      <c r="PS23" s="11" t="s">
        <v>1183</v>
      </c>
      <c r="PT23" s="11" t="s">
        <v>1183</v>
      </c>
      <c r="PU23" s="11" t="s">
        <v>1183</v>
      </c>
      <c r="PV23" s="11" t="s">
        <v>1183</v>
      </c>
      <c r="PW23" s="11" t="s">
        <v>1183</v>
      </c>
      <c r="PX23" s="56" t="s">
        <v>3336</v>
      </c>
      <c r="PY23" s="11" t="s">
        <v>1183</v>
      </c>
      <c r="PZ23" s="11" t="s">
        <v>1183</v>
      </c>
      <c r="QA23" s="11" t="s">
        <v>1183</v>
      </c>
      <c r="QB23" s="11" t="s">
        <v>1183</v>
      </c>
      <c r="QC23" s="11" t="s">
        <v>1183</v>
      </c>
      <c r="QD23" s="56" t="s">
        <v>3336</v>
      </c>
      <c r="QE23" s="12" t="s">
        <v>1183</v>
      </c>
      <c r="QF23" s="12" t="s">
        <v>1183</v>
      </c>
      <c r="QG23" s="12" t="s">
        <v>1183</v>
      </c>
      <c r="QH23" s="12" t="s">
        <v>1183</v>
      </c>
      <c r="QI23" s="12" t="s">
        <v>1183</v>
      </c>
      <c r="QJ23" s="56" t="s">
        <v>3336</v>
      </c>
      <c r="QK23" s="12" t="s">
        <v>1183</v>
      </c>
      <c r="QL23" s="12" t="s">
        <v>1183</v>
      </c>
      <c r="QM23" s="12" t="s">
        <v>1183</v>
      </c>
      <c r="QN23" s="12" t="s">
        <v>1183</v>
      </c>
      <c r="QO23" s="12" t="s">
        <v>1183</v>
      </c>
      <c r="QP23" s="56" t="s">
        <v>3336</v>
      </c>
      <c r="QQ23" s="11" t="s">
        <v>1183</v>
      </c>
      <c r="QR23" s="11" t="s">
        <v>1183</v>
      </c>
      <c r="QS23" s="11" t="s">
        <v>1183</v>
      </c>
      <c r="QT23" s="11" t="s">
        <v>1183</v>
      </c>
      <c r="QU23" s="11" t="s">
        <v>1183</v>
      </c>
      <c r="QV23" s="56" t="s">
        <v>3336</v>
      </c>
      <c r="QW23" s="11" t="s">
        <v>1183</v>
      </c>
      <c r="QX23" s="11" t="s">
        <v>1183</v>
      </c>
      <c r="QY23" s="11" t="s">
        <v>1183</v>
      </c>
      <c r="QZ23" s="11" t="s">
        <v>1183</v>
      </c>
      <c r="RA23" s="11" t="s">
        <v>1183</v>
      </c>
      <c r="RB23" s="56" t="s">
        <v>3336</v>
      </c>
      <c r="RC23" s="11" t="s">
        <v>1183</v>
      </c>
      <c r="RD23" s="11" t="s">
        <v>1183</v>
      </c>
      <c r="RE23" s="11" t="s">
        <v>1183</v>
      </c>
      <c r="RF23" s="11" t="s">
        <v>1183</v>
      </c>
      <c r="RG23" s="11" t="s">
        <v>1183</v>
      </c>
      <c r="RH23" s="56" t="s">
        <v>3336</v>
      </c>
      <c r="RI23" s="11" t="s">
        <v>1183</v>
      </c>
      <c r="RJ23" s="11" t="s">
        <v>1183</v>
      </c>
      <c r="RK23" s="11" t="s">
        <v>1183</v>
      </c>
      <c r="RL23" s="11" t="s">
        <v>1183</v>
      </c>
      <c r="RM23" s="11" t="s">
        <v>1183</v>
      </c>
      <c r="RN23" s="56" t="s">
        <v>3336</v>
      </c>
      <c r="RO23" s="11" t="s">
        <v>1182</v>
      </c>
      <c r="RP23" s="11" t="s">
        <v>1182</v>
      </c>
      <c r="RQ23" s="11" t="s">
        <v>1182</v>
      </c>
      <c r="RR23" s="11" t="s">
        <v>1182</v>
      </c>
      <c r="RS23" s="11" t="s">
        <v>1182</v>
      </c>
      <c r="RT23" s="56" t="s">
        <v>3336</v>
      </c>
      <c r="RU23" s="12" t="s">
        <v>1183</v>
      </c>
      <c r="RV23" s="12" t="s">
        <v>1183</v>
      </c>
      <c r="RW23" s="12" t="s">
        <v>1183</v>
      </c>
      <c r="RX23" s="12" t="s">
        <v>1183</v>
      </c>
      <c r="RY23" s="12" t="s">
        <v>1183</v>
      </c>
      <c r="RZ23" s="56" t="s">
        <v>3336</v>
      </c>
      <c r="SA23" s="12" t="s">
        <v>1183</v>
      </c>
      <c r="SB23" s="12" t="s">
        <v>1183</v>
      </c>
      <c r="SC23" s="12" t="s">
        <v>1183</v>
      </c>
      <c r="SD23" s="12" t="s">
        <v>1183</v>
      </c>
      <c r="SE23" s="12" t="s">
        <v>1183</v>
      </c>
      <c r="SF23" s="56" t="s">
        <v>3336</v>
      </c>
      <c r="TX23" s="57" t="s">
        <v>3336</v>
      </c>
      <c r="TY23" s="11" t="s">
        <v>1183</v>
      </c>
      <c r="TZ23" s="11" t="s">
        <v>1183</v>
      </c>
      <c r="UA23" s="11" t="s">
        <v>1183</v>
      </c>
      <c r="UB23" s="11" t="s">
        <v>1183</v>
      </c>
      <c r="UC23" s="11" t="s">
        <v>1183</v>
      </c>
      <c r="UD23" s="11" t="s">
        <v>1183</v>
      </c>
      <c r="UE23" s="57" t="s">
        <v>3336</v>
      </c>
      <c r="UF23" s="11" t="s">
        <v>1183</v>
      </c>
      <c r="UG23" s="11" t="s">
        <v>1183</v>
      </c>
      <c r="UH23" s="57" t="s">
        <v>3336</v>
      </c>
      <c r="UI23" s="11" t="s">
        <v>1183</v>
      </c>
      <c r="UJ23" s="11" t="s">
        <v>1183</v>
      </c>
      <c r="UK23" s="11" t="s">
        <v>1183</v>
      </c>
      <c r="UL23" s="11" t="s">
        <v>1183</v>
      </c>
      <c r="UM23" s="11" t="s">
        <v>1183</v>
      </c>
      <c r="UN23" s="11" t="s">
        <v>1183</v>
      </c>
      <c r="UO23" s="57" t="s">
        <v>3336</v>
      </c>
      <c r="UP23" s="11" t="s">
        <v>1183</v>
      </c>
      <c r="UQ23" s="57" t="s">
        <v>3336</v>
      </c>
      <c r="UX23" s="11" t="s">
        <v>1183</v>
      </c>
      <c r="UY23" s="11" t="s">
        <v>1183</v>
      </c>
      <c r="UZ23" s="11" t="s">
        <v>1183</v>
      </c>
      <c r="VA23" s="57" t="s">
        <v>3336</v>
      </c>
      <c r="VB23" s="59"/>
      <c r="VC23" s="70"/>
      <c r="VE23" s="11" t="s">
        <v>1183</v>
      </c>
      <c r="VF23" s="11" t="s">
        <v>1183</v>
      </c>
      <c r="VG23" s="11" t="s">
        <v>1183</v>
      </c>
      <c r="VH23" s="11" t="s">
        <v>1183</v>
      </c>
      <c r="VI23" s="11" t="s">
        <v>1183</v>
      </c>
      <c r="VJ23" s="11" t="s">
        <v>1183</v>
      </c>
      <c r="VK23" s="11" t="s">
        <v>1183</v>
      </c>
      <c r="VL23" s="11" t="s">
        <v>1183</v>
      </c>
      <c r="VM23" s="11" t="s">
        <v>1183</v>
      </c>
    </row>
    <row r="24" spans="1:585" ht="15" customHeight="1">
      <c r="A24" s="11">
        <v>23</v>
      </c>
      <c r="B24" s="87" t="s">
        <v>46</v>
      </c>
      <c r="C24" s="37">
        <v>51582</v>
      </c>
      <c r="D24" s="37">
        <v>49905</v>
      </c>
      <c r="E24" s="37">
        <v>47561</v>
      </c>
      <c r="F24" s="37">
        <v>48477</v>
      </c>
      <c r="G24" s="37">
        <v>47406</v>
      </c>
      <c r="H24" s="37">
        <v>45639</v>
      </c>
      <c r="I24" s="56" t="s">
        <v>3336</v>
      </c>
      <c r="J24" s="38">
        <v>722</v>
      </c>
      <c r="K24" s="38">
        <v>713</v>
      </c>
      <c r="L24" s="38">
        <v>665</v>
      </c>
      <c r="M24" s="38">
        <v>671</v>
      </c>
      <c r="N24" s="38">
        <v>689</v>
      </c>
      <c r="O24" s="38">
        <v>573</v>
      </c>
      <c r="P24" s="56" t="s">
        <v>3336</v>
      </c>
      <c r="Q24" s="38">
        <v>91</v>
      </c>
      <c r="R24" s="38">
        <v>114</v>
      </c>
      <c r="S24" s="38">
        <v>75</v>
      </c>
      <c r="T24" s="38">
        <v>85</v>
      </c>
      <c r="U24" s="38">
        <v>87</v>
      </c>
      <c r="V24" s="38">
        <v>67</v>
      </c>
      <c r="W24" s="56" t="s">
        <v>3336</v>
      </c>
      <c r="X24" s="3" t="s">
        <v>1183</v>
      </c>
      <c r="Y24" s="3" t="s">
        <v>1183</v>
      </c>
      <c r="Z24" s="3" t="s">
        <v>1183</v>
      </c>
      <c r="AA24" s="3" t="s">
        <v>1183</v>
      </c>
      <c r="AB24" s="3" t="s">
        <v>1183</v>
      </c>
      <c r="AC24" s="3" t="s">
        <v>1183</v>
      </c>
      <c r="AD24" s="56" t="s">
        <v>3336</v>
      </c>
      <c r="AE24" s="3" t="s">
        <v>1183</v>
      </c>
      <c r="AF24" s="3" t="s">
        <v>1183</v>
      </c>
      <c r="AG24" s="3" t="s">
        <v>1183</v>
      </c>
      <c r="AH24" s="3" t="s">
        <v>1183</v>
      </c>
      <c r="AI24" s="3" t="s">
        <v>1183</v>
      </c>
      <c r="AJ24" s="3" t="s">
        <v>1183</v>
      </c>
      <c r="AK24" s="56" t="s">
        <v>3336</v>
      </c>
      <c r="AL24" s="11" t="s">
        <v>1183</v>
      </c>
      <c r="AM24" s="11" t="s">
        <v>1183</v>
      </c>
      <c r="AN24" s="11" t="s">
        <v>1183</v>
      </c>
      <c r="AO24" s="11" t="s">
        <v>1183</v>
      </c>
      <c r="AP24" s="11" t="s">
        <v>1183</v>
      </c>
      <c r="AQ24" s="11" t="s">
        <v>1183</v>
      </c>
      <c r="AR24" s="56" t="s">
        <v>3336</v>
      </c>
      <c r="AS24" s="11">
        <v>1218</v>
      </c>
      <c r="AT24" s="11">
        <v>1218</v>
      </c>
      <c r="AU24" s="11">
        <v>1178</v>
      </c>
      <c r="AV24" s="11">
        <v>1214</v>
      </c>
      <c r="AW24" s="11">
        <v>902</v>
      </c>
      <c r="AX24" s="11">
        <v>1195</v>
      </c>
      <c r="AY24" s="56" t="s">
        <v>3336</v>
      </c>
      <c r="AZ24" s="38">
        <v>201</v>
      </c>
      <c r="BA24" s="38">
        <v>204</v>
      </c>
      <c r="BB24" s="38">
        <v>217</v>
      </c>
      <c r="BC24" s="38">
        <v>226</v>
      </c>
      <c r="BD24" s="38">
        <v>178</v>
      </c>
      <c r="BE24" s="38">
        <v>195</v>
      </c>
      <c r="BF24" s="56" t="s">
        <v>3336</v>
      </c>
      <c r="BG24" s="11" t="s">
        <v>1183</v>
      </c>
      <c r="BH24" s="11" t="s">
        <v>1183</v>
      </c>
      <c r="BI24" s="11" t="s">
        <v>1183</v>
      </c>
      <c r="BJ24" s="11" t="s">
        <v>1183</v>
      </c>
      <c r="BK24" s="11" t="s">
        <v>1183</v>
      </c>
      <c r="BL24" s="11" t="s">
        <v>1183</v>
      </c>
      <c r="BM24" s="56" t="s">
        <v>3336</v>
      </c>
      <c r="BN24" s="38">
        <v>50</v>
      </c>
      <c r="BO24" s="38">
        <v>69</v>
      </c>
      <c r="BP24" s="38">
        <v>73</v>
      </c>
      <c r="BQ24" s="38">
        <v>75</v>
      </c>
      <c r="BR24" s="38">
        <v>60</v>
      </c>
      <c r="BS24" s="38">
        <v>59</v>
      </c>
      <c r="BT24" s="56" t="s">
        <v>3336</v>
      </c>
      <c r="BU24" s="11" t="s">
        <v>1183</v>
      </c>
      <c r="BV24" s="11" t="s">
        <v>1183</v>
      </c>
      <c r="BW24" s="11" t="s">
        <v>1183</v>
      </c>
      <c r="BX24" s="11" t="s">
        <v>1183</v>
      </c>
      <c r="BY24" s="11" t="s">
        <v>1183</v>
      </c>
      <c r="BZ24" s="11" t="s">
        <v>1183</v>
      </c>
      <c r="CA24" s="56" t="s">
        <v>3336</v>
      </c>
      <c r="CB24" s="38">
        <v>1061</v>
      </c>
      <c r="CC24" s="38">
        <v>964</v>
      </c>
      <c r="CD24" s="38">
        <v>917</v>
      </c>
      <c r="CE24" s="38">
        <v>809</v>
      </c>
      <c r="CF24" s="38">
        <v>779</v>
      </c>
      <c r="CG24" s="38">
        <v>651</v>
      </c>
      <c r="CH24" s="56" t="s">
        <v>3336</v>
      </c>
      <c r="CI24" s="11" t="s">
        <v>1183</v>
      </c>
      <c r="CJ24" s="11" t="s">
        <v>1183</v>
      </c>
      <c r="CK24" s="11" t="s">
        <v>1183</v>
      </c>
      <c r="CL24" s="11" t="s">
        <v>1183</v>
      </c>
      <c r="CM24" s="11" t="s">
        <v>1183</v>
      </c>
      <c r="CN24" s="11" t="s">
        <v>1183</v>
      </c>
      <c r="CO24" s="56" t="s">
        <v>3336</v>
      </c>
      <c r="CP24" s="38">
        <v>26098</v>
      </c>
      <c r="CQ24" s="38">
        <v>24427</v>
      </c>
      <c r="CR24" s="38">
        <v>22746</v>
      </c>
      <c r="CS24" s="38">
        <v>22612</v>
      </c>
      <c r="CT24" s="38">
        <v>21804</v>
      </c>
      <c r="CU24" s="38">
        <v>20817</v>
      </c>
      <c r="CV24" s="56" t="s">
        <v>3336</v>
      </c>
      <c r="CW24" s="11" t="s">
        <v>1183</v>
      </c>
      <c r="CX24" s="11" t="s">
        <v>1183</v>
      </c>
      <c r="CY24" s="11" t="s">
        <v>1183</v>
      </c>
      <c r="CZ24" s="11" t="s">
        <v>1183</v>
      </c>
      <c r="DA24" s="11" t="s">
        <v>1183</v>
      </c>
      <c r="DB24" s="11" t="s">
        <v>1183</v>
      </c>
      <c r="DC24" s="56" t="s">
        <v>3336</v>
      </c>
      <c r="DD24" s="11" t="s">
        <v>1183</v>
      </c>
      <c r="DE24" s="11" t="s">
        <v>1183</v>
      </c>
      <c r="DF24" s="11" t="s">
        <v>1183</v>
      </c>
      <c r="DG24" s="11" t="s">
        <v>1183</v>
      </c>
      <c r="DH24" s="11" t="s">
        <v>1183</v>
      </c>
      <c r="DI24" s="11" t="s">
        <v>1183</v>
      </c>
      <c r="DJ24" s="56" t="s">
        <v>3336</v>
      </c>
      <c r="DK24" s="11" t="s">
        <v>1183</v>
      </c>
      <c r="DL24" s="11" t="s">
        <v>1183</v>
      </c>
      <c r="DM24" s="11" t="s">
        <v>1183</v>
      </c>
      <c r="DN24" s="11" t="s">
        <v>1183</v>
      </c>
      <c r="DO24" s="11" t="s">
        <v>1183</v>
      </c>
      <c r="DP24" s="11" t="s">
        <v>1183</v>
      </c>
      <c r="DQ24" s="56" t="s">
        <v>3336</v>
      </c>
      <c r="DR24" s="11" t="s">
        <v>1183</v>
      </c>
      <c r="DS24" s="11" t="s">
        <v>1183</v>
      </c>
      <c r="DT24" s="38">
        <v>2196</v>
      </c>
      <c r="DU24" s="38">
        <v>2333</v>
      </c>
      <c r="DV24" s="38">
        <v>2112</v>
      </c>
      <c r="DW24" s="38">
        <v>2126</v>
      </c>
      <c r="DX24" s="56" t="s">
        <v>3336</v>
      </c>
      <c r="DY24" s="11" t="s">
        <v>1183</v>
      </c>
      <c r="DZ24" s="11" t="s">
        <v>1183</v>
      </c>
      <c r="EA24" s="11" t="s">
        <v>1183</v>
      </c>
      <c r="EB24" s="11" t="s">
        <v>1183</v>
      </c>
      <c r="EC24" s="11" t="s">
        <v>1183</v>
      </c>
      <c r="ED24" s="11" t="s">
        <v>1183</v>
      </c>
      <c r="EE24" s="56" t="s">
        <v>3336</v>
      </c>
      <c r="EF24" s="11" t="s">
        <v>1183</v>
      </c>
      <c r="EG24" s="11" t="s">
        <v>1183</v>
      </c>
      <c r="EH24" s="11" t="s">
        <v>1183</v>
      </c>
      <c r="EI24" s="11" t="s">
        <v>1183</v>
      </c>
      <c r="EJ24" s="11" t="s">
        <v>1183</v>
      </c>
      <c r="EK24" s="11" t="s">
        <v>1183</v>
      </c>
      <c r="EL24" s="56" t="s">
        <v>3336</v>
      </c>
      <c r="EM24" s="11" t="s">
        <v>1183</v>
      </c>
      <c r="EN24" s="11" t="s">
        <v>1183</v>
      </c>
      <c r="EO24" s="11" t="s">
        <v>1183</v>
      </c>
      <c r="EP24" s="11" t="s">
        <v>1183</v>
      </c>
      <c r="EQ24" s="11" t="s">
        <v>1183</v>
      </c>
      <c r="ER24" s="11" t="s">
        <v>1183</v>
      </c>
      <c r="ES24" s="56" t="s">
        <v>3336</v>
      </c>
      <c r="ET24" s="11" t="s">
        <v>1183</v>
      </c>
      <c r="EU24" s="11" t="s">
        <v>1183</v>
      </c>
      <c r="EV24" s="11" t="s">
        <v>1183</v>
      </c>
      <c r="EW24" s="11" t="s">
        <v>1183</v>
      </c>
      <c r="EX24" s="11" t="s">
        <v>1183</v>
      </c>
      <c r="EY24" s="11" t="s">
        <v>1183</v>
      </c>
      <c r="EZ24" s="56" t="s">
        <v>3336</v>
      </c>
      <c r="FA24" s="11" t="s">
        <v>1183</v>
      </c>
      <c r="FB24" s="11" t="s">
        <v>1183</v>
      </c>
      <c r="FC24" s="11" t="s">
        <v>1183</v>
      </c>
      <c r="FD24" s="11" t="s">
        <v>1183</v>
      </c>
      <c r="FE24" s="11" t="s">
        <v>1183</v>
      </c>
      <c r="FF24" s="11" t="s">
        <v>1183</v>
      </c>
      <c r="FG24" s="56" t="s">
        <v>3336</v>
      </c>
      <c r="FH24" s="38">
        <v>1967</v>
      </c>
      <c r="FI24" s="38">
        <v>2750</v>
      </c>
      <c r="FJ24" s="38">
        <v>1637</v>
      </c>
      <c r="FK24" s="38">
        <v>2765</v>
      </c>
      <c r="FL24" s="38">
        <v>3529</v>
      </c>
      <c r="FM24" s="38">
        <v>1195</v>
      </c>
      <c r="FN24" s="56" t="s">
        <v>3336</v>
      </c>
      <c r="FO24" s="11" t="s">
        <v>1183</v>
      </c>
      <c r="FP24" s="11" t="s">
        <v>1183</v>
      </c>
      <c r="FQ24" s="11" t="s">
        <v>1183</v>
      </c>
      <c r="FR24" s="11" t="s">
        <v>1183</v>
      </c>
      <c r="FS24" s="11" t="s">
        <v>1183</v>
      </c>
      <c r="FT24" s="11" t="s">
        <v>1183</v>
      </c>
      <c r="FU24" s="56" t="s">
        <v>3336</v>
      </c>
      <c r="FV24" s="18" t="s">
        <v>1299</v>
      </c>
      <c r="FW24" s="18" t="s">
        <v>1300</v>
      </c>
      <c r="FY24" s="14">
        <v>2</v>
      </c>
      <c r="FZ24" s="14">
        <v>2</v>
      </c>
      <c r="GA24" s="14">
        <v>1</v>
      </c>
      <c r="GB24" s="14">
        <v>1</v>
      </c>
      <c r="GD24" s="14">
        <v>2</v>
      </c>
      <c r="GE24" s="14">
        <v>1</v>
      </c>
      <c r="GF24" s="14">
        <v>2</v>
      </c>
      <c r="GI24" s="11">
        <v>24529</v>
      </c>
      <c r="GJ24" s="11">
        <v>24589</v>
      </c>
      <c r="GK24" s="11">
        <v>22133</v>
      </c>
      <c r="GL24" s="11">
        <v>21961</v>
      </c>
      <c r="GM24" s="11">
        <v>23235</v>
      </c>
      <c r="GN24" s="11">
        <v>14997</v>
      </c>
      <c r="GO24" s="56" t="s">
        <v>3336</v>
      </c>
      <c r="GP24" s="11" t="s">
        <v>1183</v>
      </c>
      <c r="GQ24" s="11" t="s">
        <v>1183</v>
      </c>
      <c r="GR24" s="11" t="s">
        <v>1183</v>
      </c>
      <c r="GS24" s="11" t="s">
        <v>1183</v>
      </c>
      <c r="GT24" s="11" t="s">
        <v>1183</v>
      </c>
      <c r="GU24" s="11" t="s">
        <v>1183</v>
      </c>
      <c r="GV24" s="56" t="s">
        <v>3336</v>
      </c>
      <c r="GW24" s="11" t="s">
        <v>1183</v>
      </c>
      <c r="GX24" s="11" t="s">
        <v>1183</v>
      </c>
      <c r="GY24" s="11">
        <v>167</v>
      </c>
      <c r="GZ24" s="11">
        <v>162</v>
      </c>
      <c r="HA24" s="11">
        <v>163</v>
      </c>
      <c r="HB24" s="11">
        <v>142</v>
      </c>
      <c r="HC24" s="56" t="s">
        <v>3336</v>
      </c>
      <c r="HD24" s="11" t="s">
        <v>1183</v>
      </c>
      <c r="HE24" s="11" t="s">
        <v>1183</v>
      </c>
      <c r="HF24" s="11" t="s">
        <v>1183</v>
      </c>
      <c r="HG24" s="11" t="s">
        <v>1183</v>
      </c>
      <c r="HH24" s="11" t="s">
        <v>1183</v>
      </c>
      <c r="HI24" s="11" t="s">
        <v>1183</v>
      </c>
      <c r="HJ24" s="56" t="s">
        <v>3336</v>
      </c>
      <c r="HK24" s="11" t="s">
        <v>1183</v>
      </c>
      <c r="HL24" s="11" t="s">
        <v>1183</v>
      </c>
      <c r="HM24" s="11" t="s">
        <v>1183</v>
      </c>
      <c r="HN24" s="11" t="s">
        <v>1183</v>
      </c>
      <c r="HO24" s="11" t="s">
        <v>1183</v>
      </c>
      <c r="HP24" s="11" t="s">
        <v>1183</v>
      </c>
      <c r="HQ24" s="56" t="s">
        <v>3336</v>
      </c>
      <c r="HR24" s="11" t="s">
        <v>1183</v>
      </c>
      <c r="HS24" s="11" t="s">
        <v>1183</v>
      </c>
      <c r="HT24" s="11" t="s">
        <v>1183</v>
      </c>
      <c r="HU24" s="11" t="s">
        <v>1183</v>
      </c>
      <c r="HV24" s="11" t="s">
        <v>1183</v>
      </c>
      <c r="HW24" s="11" t="s">
        <v>1183</v>
      </c>
      <c r="HX24" s="56" t="s">
        <v>3336</v>
      </c>
      <c r="HY24" s="11" t="s">
        <v>1183</v>
      </c>
      <c r="HZ24" s="11" t="s">
        <v>1183</v>
      </c>
      <c r="IA24" s="11" t="s">
        <v>1183</v>
      </c>
      <c r="IB24" s="11" t="s">
        <v>1183</v>
      </c>
      <c r="IC24" s="11" t="s">
        <v>1183</v>
      </c>
      <c r="ID24" s="11" t="s">
        <v>1183</v>
      </c>
      <c r="IE24" s="56" t="s">
        <v>3336</v>
      </c>
      <c r="IF24" s="11" t="s">
        <v>1183</v>
      </c>
      <c r="IG24" s="11" t="s">
        <v>1183</v>
      </c>
      <c r="IH24" s="11" t="s">
        <v>1183</v>
      </c>
      <c r="II24" s="11" t="s">
        <v>1183</v>
      </c>
      <c r="IJ24" s="11" t="s">
        <v>1183</v>
      </c>
      <c r="IK24" s="11" t="s">
        <v>1183</v>
      </c>
      <c r="IL24" s="56" t="s">
        <v>3336</v>
      </c>
      <c r="IM24" s="11" t="s">
        <v>1183</v>
      </c>
      <c r="IN24" s="11" t="s">
        <v>1183</v>
      </c>
      <c r="IO24" s="11">
        <v>201</v>
      </c>
      <c r="IP24" s="11">
        <v>220</v>
      </c>
      <c r="IQ24" s="11">
        <v>213</v>
      </c>
      <c r="IR24" s="11">
        <v>186</v>
      </c>
      <c r="IS24" s="56" t="s">
        <v>3336</v>
      </c>
      <c r="IT24" s="11" t="s">
        <v>1183</v>
      </c>
      <c r="IU24" s="11" t="s">
        <v>1183</v>
      </c>
      <c r="IV24" s="11">
        <v>86</v>
      </c>
      <c r="IW24" s="11">
        <v>96</v>
      </c>
      <c r="IX24" s="11">
        <v>78</v>
      </c>
      <c r="IY24" s="11">
        <v>121</v>
      </c>
      <c r="IZ24" s="56" t="s">
        <v>3336</v>
      </c>
      <c r="JA24" s="11" t="s">
        <v>1183</v>
      </c>
      <c r="JB24" s="11" t="s">
        <v>1183</v>
      </c>
      <c r="JC24" s="11" t="s">
        <v>1183</v>
      </c>
      <c r="JD24" s="11" t="s">
        <v>1183</v>
      </c>
      <c r="JE24" s="11" t="s">
        <v>1183</v>
      </c>
      <c r="JF24" s="11" t="s">
        <v>1183</v>
      </c>
      <c r="JG24" s="56" t="s">
        <v>3336</v>
      </c>
      <c r="JH24" s="11" t="s">
        <v>1183</v>
      </c>
      <c r="JI24" s="11" t="s">
        <v>1183</v>
      </c>
      <c r="JJ24" s="11" t="s">
        <v>1183</v>
      </c>
      <c r="JK24" s="11" t="s">
        <v>1183</v>
      </c>
      <c r="JL24" s="11" t="s">
        <v>1183</v>
      </c>
      <c r="JM24" s="11" t="s">
        <v>1183</v>
      </c>
      <c r="JN24" s="56" t="s">
        <v>3336</v>
      </c>
      <c r="JO24" s="11" t="s">
        <v>1183</v>
      </c>
      <c r="JP24" s="11" t="s">
        <v>1183</v>
      </c>
      <c r="JQ24" s="11" t="s">
        <v>1183</v>
      </c>
      <c r="JR24" s="11" t="s">
        <v>1183</v>
      </c>
      <c r="JS24" s="11" t="s">
        <v>1183</v>
      </c>
      <c r="JT24" s="11" t="s">
        <v>1183</v>
      </c>
      <c r="JU24" s="56" t="s">
        <v>3336</v>
      </c>
      <c r="JV24" s="11" t="s">
        <v>1183</v>
      </c>
      <c r="JW24" s="11" t="s">
        <v>1183</v>
      </c>
      <c r="JX24" s="11" t="s">
        <v>1183</v>
      </c>
      <c r="JY24" s="11" t="s">
        <v>1183</v>
      </c>
      <c r="JZ24" s="11" t="s">
        <v>1183</v>
      </c>
      <c r="KA24" s="11" t="s">
        <v>1183</v>
      </c>
      <c r="KB24" s="56" t="s">
        <v>3336</v>
      </c>
      <c r="KC24" s="11" t="s">
        <v>1183</v>
      </c>
      <c r="KD24" s="11" t="s">
        <v>1183</v>
      </c>
      <c r="KE24" s="11" t="s">
        <v>1183</v>
      </c>
      <c r="KF24" s="11" t="s">
        <v>1183</v>
      </c>
      <c r="KG24" s="11" t="s">
        <v>1183</v>
      </c>
      <c r="KH24" s="11" t="s">
        <v>1183</v>
      </c>
      <c r="KI24" s="56" t="s">
        <v>3336</v>
      </c>
      <c r="KJ24" s="11" t="s">
        <v>1183</v>
      </c>
      <c r="KK24" s="11" t="s">
        <v>1183</v>
      </c>
      <c r="KL24" s="11" t="s">
        <v>1183</v>
      </c>
      <c r="KM24" s="11" t="s">
        <v>1183</v>
      </c>
      <c r="KN24" s="11" t="s">
        <v>1183</v>
      </c>
      <c r="KO24" s="11" t="s">
        <v>1183</v>
      </c>
      <c r="KP24" s="56" t="s">
        <v>3336</v>
      </c>
      <c r="KQ24" s="11" t="s">
        <v>1183</v>
      </c>
      <c r="KR24" s="11" t="s">
        <v>1183</v>
      </c>
      <c r="KS24" s="11" t="s">
        <v>1183</v>
      </c>
      <c r="KT24" s="11" t="s">
        <v>1183</v>
      </c>
      <c r="KU24" s="11" t="s">
        <v>1183</v>
      </c>
      <c r="KV24" s="11" t="s">
        <v>1183</v>
      </c>
      <c r="KW24" s="56" t="s">
        <v>3336</v>
      </c>
      <c r="KX24" s="11" t="s">
        <v>1183</v>
      </c>
      <c r="KY24" s="11" t="s">
        <v>1183</v>
      </c>
      <c r="KZ24" s="11" t="s">
        <v>1183</v>
      </c>
      <c r="LA24" s="11" t="s">
        <v>1183</v>
      </c>
      <c r="LB24" s="11" t="s">
        <v>1183</v>
      </c>
      <c r="LC24" s="11" t="s">
        <v>1183</v>
      </c>
      <c r="LD24" s="56" t="s">
        <v>3336</v>
      </c>
      <c r="LE24" s="11" t="s">
        <v>1183</v>
      </c>
      <c r="LF24" s="11" t="s">
        <v>1183</v>
      </c>
      <c r="LG24" s="11" t="s">
        <v>1183</v>
      </c>
      <c r="LH24" s="11" t="s">
        <v>1183</v>
      </c>
      <c r="LI24" s="11" t="s">
        <v>1183</v>
      </c>
      <c r="LJ24" s="11" t="s">
        <v>1183</v>
      </c>
      <c r="LK24" s="56" t="s">
        <v>3336</v>
      </c>
      <c r="LL24" s="11" t="s">
        <v>1183</v>
      </c>
      <c r="LM24" s="11" t="s">
        <v>1183</v>
      </c>
      <c r="LN24" s="11" t="s">
        <v>1183</v>
      </c>
      <c r="LO24" s="11" t="s">
        <v>1183</v>
      </c>
      <c r="LP24" s="11" t="s">
        <v>1183</v>
      </c>
      <c r="LQ24" s="11" t="s">
        <v>1183</v>
      </c>
      <c r="LR24" s="56" t="s">
        <v>3336</v>
      </c>
      <c r="LS24" s="11" t="s">
        <v>1183</v>
      </c>
      <c r="LT24" s="11" t="s">
        <v>1183</v>
      </c>
      <c r="LU24" s="11" t="s">
        <v>1183</v>
      </c>
      <c r="LV24" s="11" t="s">
        <v>1183</v>
      </c>
      <c r="LW24" s="11" t="s">
        <v>1183</v>
      </c>
      <c r="LX24" s="11" t="s">
        <v>1183</v>
      </c>
      <c r="LY24" s="56" t="s">
        <v>3336</v>
      </c>
      <c r="LZ24" s="11" t="s">
        <v>1183</v>
      </c>
      <c r="MA24" s="11" t="s">
        <v>1183</v>
      </c>
      <c r="MB24" s="11" t="s">
        <v>1183</v>
      </c>
      <c r="MC24" s="11" t="s">
        <v>1183</v>
      </c>
      <c r="MD24" s="11" t="s">
        <v>1183</v>
      </c>
      <c r="ME24" s="11" t="s">
        <v>1183</v>
      </c>
      <c r="MF24" s="56" t="s">
        <v>3336</v>
      </c>
      <c r="MG24" s="11" t="s">
        <v>1183</v>
      </c>
      <c r="MH24" s="11" t="s">
        <v>1183</v>
      </c>
      <c r="MI24" s="11" t="s">
        <v>1183</v>
      </c>
      <c r="MJ24" s="11" t="s">
        <v>1183</v>
      </c>
      <c r="MK24" s="11" t="s">
        <v>1183</v>
      </c>
      <c r="ML24" s="11" t="s">
        <v>1183</v>
      </c>
      <c r="MM24" s="56" t="s">
        <v>3336</v>
      </c>
      <c r="MN24" s="11" t="s">
        <v>1183</v>
      </c>
      <c r="MO24" s="11" t="s">
        <v>1183</v>
      </c>
      <c r="MP24" s="11" t="s">
        <v>1183</v>
      </c>
      <c r="MQ24" s="11" t="s">
        <v>1183</v>
      </c>
      <c r="MR24" s="11" t="s">
        <v>1183</v>
      </c>
      <c r="MS24" s="11">
        <v>2172</v>
      </c>
      <c r="MT24" s="56" t="s">
        <v>3336</v>
      </c>
      <c r="MU24" s="11" t="s">
        <v>1183</v>
      </c>
      <c r="MV24" s="11" t="s">
        <v>1183</v>
      </c>
      <c r="MW24" s="11" t="s">
        <v>1183</v>
      </c>
      <c r="MX24" s="11" t="s">
        <v>1183</v>
      </c>
      <c r="MY24" s="11" t="s">
        <v>1183</v>
      </c>
      <c r="MZ24" s="11">
        <v>694</v>
      </c>
      <c r="NA24" s="56" t="s">
        <v>3336</v>
      </c>
      <c r="NB24" s="18" t="s">
        <v>1301</v>
      </c>
      <c r="NC24" s="18" t="s">
        <v>1302</v>
      </c>
      <c r="NE24" s="11">
        <v>23235</v>
      </c>
      <c r="NF24" s="11">
        <v>2915</v>
      </c>
      <c r="NG24" s="11">
        <v>1345</v>
      </c>
      <c r="NH24" s="11">
        <v>947</v>
      </c>
      <c r="NI24" s="11" t="s">
        <v>1183</v>
      </c>
      <c r="NJ24" s="56" t="s">
        <v>3336</v>
      </c>
      <c r="NK24" s="11" t="s">
        <v>1183</v>
      </c>
      <c r="NL24" s="11" t="s">
        <v>1183</v>
      </c>
      <c r="NM24" s="11" t="s">
        <v>1183</v>
      </c>
      <c r="NN24" s="11" t="s">
        <v>1183</v>
      </c>
      <c r="NO24" s="11" t="s">
        <v>1183</v>
      </c>
      <c r="NP24" s="56" t="s">
        <v>3336</v>
      </c>
      <c r="NQ24" s="11" t="s">
        <v>1183</v>
      </c>
      <c r="NR24" s="11" t="s">
        <v>1183</v>
      </c>
      <c r="NS24" s="11" t="s">
        <v>1183</v>
      </c>
      <c r="NT24" s="11" t="s">
        <v>1183</v>
      </c>
      <c r="NU24" s="11" t="s">
        <v>1183</v>
      </c>
      <c r="NV24" s="56" t="s">
        <v>3336</v>
      </c>
      <c r="NW24" s="11" t="s">
        <v>1183</v>
      </c>
      <c r="NX24" s="11" t="s">
        <v>1183</v>
      </c>
      <c r="NY24" s="11" t="s">
        <v>1183</v>
      </c>
      <c r="NZ24" s="11" t="s">
        <v>1183</v>
      </c>
      <c r="OA24" s="11" t="s">
        <v>1182</v>
      </c>
      <c r="OB24" s="56" t="s">
        <v>3336</v>
      </c>
      <c r="OC24" s="11" t="s">
        <v>1183</v>
      </c>
      <c r="OD24" s="11" t="s">
        <v>1183</v>
      </c>
      <c r="OE24" s="11" t="s">
        <v>1183</v>
      </c>
      <c r="OF24" s="11" t="s">
        <v>1183</v>
      </c>
      <c r="OG24" s="11" t="s">
        <v>1183</v>
      </c>
      <c r="OH24" s="56" t="s">
        <v>3336</v>
      </c>
      <c r="OI24" s="11" t="s">
        <v>1183</v>
      </c>
      <c r="OJ24" s="11" t="s">
        <v>1183</v>
      </c>
      <c r="OK24" s="11" t="s">
        <v>1183</v>
      </c>
      <c r="OL24" s="11" t="s">
        <v>1183</v>
      </c>
      <c r="OM24" s="11" t="s">
        <v>1183</v>
      </c>
      <c r="ON24" s="56" t="s">
        <v>3336</v>
      </c>
      <c r="OO24" s="11" t="s">
        <v>1183</v>
      </c>
      <c r="OP24" s="11" t="s">
        <v>1183</v>
      </c>
      <c r="OQ24" s="11" t="s">
        <v>1183</v>
      </c>
      <c r="OR24" s="11" t="s">
        <v>1183</v>
      </c>
      <c r="OS24" s="11" t="s">
        <v>1183</v>
      </c>
      <c r="OT24" s="56" t="s">
        <v>3336</v>
      </c>
      <c r="OU24" s="11" t="s">
        <v>1183</v>
      </c>
      <c r="OV24" s="11" t="s">
        <v>1183</v>
      </c>
      <c r="OW24" s="11" t="s">
        <v>1183</v>
      </c>
      <c r="OX24" s="11" t="s">
        <v>1183</v>
      </c>
      <c r="OY24" s="11" t="s">
        <v>1183</v>
      </c>
      <c r="OZ24" s="56" t="s">
        <v>3336</v>
      </c>
      <c r="PA24" s="11" t="s">
        <v>1183</v>
      </c>
      <c r="PB24" s="11" t="s">
        <v>1183</v>
      </c>
      <c r="PC24" s="11" t="s">
        <v>1183</v>
      </c>
      <c r="PD24" s="11" t="s">
        <v>1183</v>
      </c>
      <c r="PE24" s="11" t="s">
        <v>1183</v>
      </c>
      <c r="PF24" s="56" t="s">
        <v>3336</v>
      </c>
      <c r="PG24" s="11" t="s">
        <v>1183</v>
      </c>
      <c r="PH24" s="11" t="s">
        <v>1183</v>
      </c>
      <c r="PI24" s="11" t="s">
        <v>1183</v>
      </c>
      <c r="PJ24" s="11" t="s">
        <v>1183</v>
      </c>
      <c r="PK24" s="11" t="s">
        <v>1183</v>
      </c>
      <c r="PL24" s="56" t="s">
        <v>3336</v>
      </c>
      <c r="PM24" s="11" t="s">
        <v>1183</v>
      </c>
      <c r="PN24" s="11" t="s">
        <v>1183</v>
      </c>
      <c r="PO24" s="11" t="s">
        <v>1183</v>
      </c>
      <c r="PP24" s="11" t="s">
        <v>1183</v>
      </c>
      <c r="PQ24" s="11" t="s">
        <v>1183</v>
      </c>
      <c r="PR24" s="56" t="s">
        <v>3336</v>
      </c>
      <c r="PS24" s="11" t="s">
        <v>1183</v>
      </c>
      <c r="PT24" s="11" t="s">
        <v>1183</v>
      </c>
      <c r="PU24" s="11" t="s">
        <v>1183</v>
      </c>
      <c r="PV24" s="11" t="s">
        <v>1183</v>
      </c>
      <c r="PW24" s="11" t="s">
        <v>1183</v>
      </c>
      <c r="PX24" s="56" t="s">
        <v>3336</v>
      </c>
      <c r="PY24" s="11" t="s">
        <v>1183</v>
      </c>
      <c r="PZ24" s="11" t="s">
        <v>1183</v>
      </c>
      <c r="QA24" s="11" t="s">
        <v>1183</v>
      </c>
      <c r="QB24" s="11" t="s">
        <v>1183</v>
      </c>
      <c r="QC24" s="11" t="s">
        <v>1183</v>
      </c>
      <c r="QD24" s="56" t="s">
        <v>3336</v>
      </c>
      <c r="QE24" s="12" t="s">
        <v>1183</v>
      </c>
      <c r="QF24" s="12" t="s">
        <v>1183</v>
      </c>
      <c r="QG24" s="12" t="s">
        <v>1183</v>
      </c>
      <c r="QH24" s="12" t="s">
        <v>1183</v>
      </c>
      <c r="QI24" s="12" t="s">
        <v>1183</v>
      </c>
      <c r="QJ24" s="56" t="s">
        <v>3336</v>
      </c>
      <c r="QK24" s="11" t="s">
        <v>1183</v>
      </c>
      <c r="QL24" s="11" t="s">
        <v>1183</v>
      </c>
      <c r="QM24" s="11" t="s">
        <v>1183</v>
      </c>
      <c r="QN24" s="11" t="s">
        <v>1183</v>
      </c>
      <c r="QO24" s="11" t="s">
        <v>1183</v>
      </c>
      <c r="QP24" s="56" t="s">
        <v>3336</v>
      </c>
      <c r="QQ24" s="11" t="s">
        <v>1183</v>
      </c>
      <c r="QR24" s="11" t="s">
        <v>1183</v>
      </c>
      <c r="QS24" s="11" t="s">
        <v>1183</v>
      </c>
      <c r="QT24" s="11" t="s">
        <v>1183</v>
      </c>
      <c r="QU24" s="11" t="s">
        <v>1183</v>
      </c>
      <c r="QV24" s="56" t="s">
        <v>3336</v>
      </c>
      <c r="QW24" s="11" t="s">
        <v>1183</v>
      </c>
      <c r="QX24" s="11" t="s">
        <v>1183</v>
      </c>
      <c r="QY24" s="11" t="s">
        <v>1183</v>
      </c>
      <c r="QZ24" s="11" t="s">
        <v>1183</v>
      </c>
      <c r="RA24" s="11" t="s">
        <v>1183</v>
      </c>
      <c r="RB24" s="56" t="s">
        <v>3336</v>
      </c>
      <c r="RC24" s="11" t="s">
        <v>1183</v>
      </c>
      <c r="RD24" s="11" t="s">
        <v>1183</v>
      </c>
      <c r="RE24" s="11" t="s">
        <v>1183</v>
      </c>
      <c r="RF24" s="11" t="s">
        <v>1183</v>
      </c>
      <c r="RG24" s="11" t="s">
        <v>1183</v>
      </c>
      <c r="RH24" s="56" t="s">
        <v>3336</v>
      </c>
      <c r="RI24" s="11" t="s">
        <v>1183</v>
      </c>
      <c r="RJ24" s="11" t="s">
        <v>1183</v>
      </c>
      <c r="RK24" s="11" t="s">
        <v>1183</v>
      </c>
      <c r="RL24" s="11" t="s">
        <v>1183</v>
      </c>
      <c r="RM24" s="11" t="s">
        <v>1183</v>
      </c>
      <c r="RN24" s="56" t="s">
        <v>3336</v>
      </c>
      <c r="RO24" s="11" t="s">
        <v>1183</v>
      </c>
      <c r="RP24" s="11" t="s">
        <v>1183</v>
      </c>
      <c r="RQ24" s="11" t="s">
        <v>1183</v>
      </c>
      <c r="RR24" s="11" t="s">
        <v>1183</v>
      </c>
      <c r="RS24" s="11" t="s">
        <v>1183</v>
      </c>
      <c r="RT24" s="56" t="s">
        <v>3336</v>
      </c>
      <c r="RU24" s="11" t="s">
        <v>1183</v>
      </c>
      <c r="RV24" s="11" t="s">
        <v>1183</v>
      </c>
      <c r="RW24" s="11" t="s">
        <v>1183</v>
      </c>
      <c r="RX24" s="11" t="s">
        <v>1183</v>
      </c>
      <c r="RY24" s="11" t="s">
        <v>1183</v>
      </c>
      <c r="RZ24" s="56" t="s">
        <v>3336</v>
      </c>
      <c r="SA24" s="11" t="s">
        <v>1183</v>
      </c>
      <c r="SB24" s="11" t="s">
        <v>1183</v>
      </c>
      <c r="SC24" s="11" t="s">
        <v>1183</v>
      </c>
      <c r="SD24" s="11" t="s">
        <v>1183</v>
      </c>
      <c r="SE24" s="11" t="s">
        <v>1183</v>
      </c>
      <c r="SF24" s="56" t="s">
        <v>3336</v>
      </c>
      <c r="SG24" s="18" t="s">
        <v>1301</v>
      </c>
      <c r="SH24" s="18" t="s">
        <v>1302</v>
      </c>
      <c r="SI24" s="11">
        <v>1</v>
      </c>
      <c r="SK24" s="11">
        <v>14</v>
      </c>
      <c r="SL24" s="11">
        <v>18</v>
      </c>
      <c r="SN24" s="11">
        <v>1</v>
      </c>
      <c r="SP24" s="11">
        <v>2</v>
      </c>
      <c r="SQ24" s="11">
        <v>1</v>
      </c>
      <c r="SS24" s="11">
        <v>2</v>
      </c>
      <c r="SU24" s="11">
        <v>1</v>
      </c>
      <c r="SW24" s="11">
        <v>2</v>
      </c>
      <c r="SZ24" s="11">
        <v>2</v>
      </c>
      <c r="TA24" s="11" t="s">
        <v>1303</v>
      </c>
      <c r="TB24" s="11">
        <v>1</v>
      </c>
      <c r="TC24" s="11">
        <v>1</v>
      </c>
      <c r="TD24" s="11">
        <v>1</v>
      </c>
      <c r="TE24" s="11">
        <v>2</v>
      </c>
      <c r="TF24" s="11">
        <v>1</v>
      </c>
      <c r="TG24" s="11">
        <v>2</v>
      </c>
      <c r="TH24" s="11">
        <v>2</v>
      </c>
      <c r="TI24" s="11">
        <v>2</v>
      </c>
      <c r="TJ24" s="11">
        <v>2</v>
      </c>
      <c r="TK24" s="11">
        <v>2</v>
      </c>
      <c r="TL24" s="11">
        <v>2</v>
      </c>
      <c r="TM24" s="11">
        <v>2</v>
      </c>
      <c r="TN24" s="11">
        <v>2</v>
      </c>
      <c r="TO24" s="11">
        <v>2</v>
      </c>
      <c r="TP24" s="11">
        <v>2</v>
      </c>
      <c r="TX24" s="57" t="s">
        <v>3336</v>
      </c>
      <c r="TY24" s="11" t="s">
        <v>1183</v>
      </c>
      <c r="TZ24" s="11">
        <v>8595</v>
      </c>
      <c r="UA24" s="11">
        <v>8199</v>
      </c>
      <c r="UB24" s="11">
        <v>9176</v>
      </c>
      <c r="UC24" s="11">
        <v>9100</v>
      </c>
      <c r="UD24" s="11">
        <v>9075</v>
      </c>
      <c r="UE24" s="57" t="s">
        <v>3336</v>
      </c>
      <c r="UF24" s="11">
        <v>3236</v>
      </c>
      <c r="UG24" s="11" t="s">
        <v>1183</v>
      </c>
      <c r="UH24" s="57" t="s">
        <v>3336</v>
      </c>
      <c r="UI24" s="11" t="s">
        <v>1183</v>
      </c>
      <c r="UJ24" s="11" t="s">
        <v>1183</v>
      </c>
      <c r="UK24" s="11" t="s">
        <v>1183</v>
      </c>
      <c r="UL24" s="11" t="s">
        <v>1183</v>
      </c>
      <c r="UM24" s="11" t="s">
        <v>1183</v>
      </c>
      <c r="UN24" s="11" t="s">
        <v>1183</v>
      </c>
      <c r="UO24" s="57" t="s">
        <v>3336</v>
      </c>
      <c r="UP24" s="11" t="s">
        <v>1183</v>
      </c>
      <c r="UQ24" s="57" t="s">
        <v>3336</v>
      </c>
      <c r="UR24" s="18" t="s">
        <v>1304</v>
      </c>
      <c r="US24" s="18" t="s">
        <v>1305</v>
      </c>
      <c r="UX24" s="11" t="s">
        <v>1183</v>
      </c>
      <c r="UY24" s="11" t="s">
        <v>1183</v>
      </c>
      <c r="UZ24" s="11" t="s">
        <v>1183</v>
      </c>
      <c r="VA24" s="57" t="s">
        <v>3336</v>
      </c>
      <c r="VB24" s="59"/>
      <c r="VC24" s="70" t="s">
        <v>1306</v>
      </c>
      <c r="VE24" s="11">
        <v>1</v>
      </c>
      <c r="VF24" s="11">
        <v>1</v>
      </c>
      <c r="VG24" s="11">
        <v>1</v>
      </c>
      <c r="VH24" s="11">
        <v>1</v>
      </c>
      <c r="VI24" s="11">
        <v>1</v>
      </c>
      <c r="VJ24" s="11">
        <v>1</v>
      </c>
      <c r="VK24" s="11">
        <v>2</v>
      </c>
      <c r="VL24" s="11">
        <v>2</v>
      </c>
      <c r="VM24" s="11">
        <v>2</v>
      </c>
    </row>
    <row r="25" spans="1:585" ht="15" customHeight="1">
      <c r="A25" s="11">
        <v>24</v>
      </c>
      <c r="B25" s="87" t="s">
        <v>47</v>
      </c>
      <c r="C25" s="14">
        <v>79523</v>
      </c>
      <c r="D25" s="14">
        <v>82492</v>
      </c>
      <c r="E25" s="14">
        <v>84715</v>
      </c>
      <c r="F25" s="14">
        <v>82872</v>
      </c>
      <c r="G25" s="14">
        <v>72343</v>
      </c>
      <c r="H25" s="14">
        <v>59075</v>
      </c>
      <c r="I25" s="56" t="s">
        <v>3336</v>
      </c>
      <c r="J25" s="21">
        <v>1407</v>
      </c>
      <c r="K25" s="21">
        <v>1355</v>
      </c>
      <c r="L25" s="21">
        <v>1279</v>
      </c>
      <c r="M25" s="21">
        <v>1306</v>
      </c>
      <c r="N25" s="21">
        <v>1185</v>
      </c>
      <c r="O25" s="21">
        <v>1051</v>
      </c>
      <c r="P25" s="56" t="s">
        <v>3336</v>
      </c>
      <c r="Q25" s="14">
        <v>211</v>
      </c>
      <c r="R25" s="14">
        <v>199</v>
      </c>
      <c r="S25" s="14">
        <v>186</v>
      </c>
      <c r="T25" s="14">
        <v>174</v>
      </c>
      <c r="U25" s="14">
        <v>189</v>
      </c>
      <c r="V25" s="14">
        <v>161</v>
      </c>
      <c r="W25" s="56" t="s">
        <v>3336</v>
      </c>
      <c r="X25" s="14">
        <v>1</v>
      </c>
      <c r="Y25" s="14">
        <v>4</v>
      </c>
      <c r="Z25" s="14">
        <v>0</v>
      </c>
      <c r="AA25" s="14">
        <v>3</v>
      </c>
      <c r="AB25" s="14">
        <v>0</v>
      </c>
      <c r="AC25" s="14">
        <v>0</v>
      </c>
      <c r="AD25" s="56" t="s">
        <v>3336</v>
      </c>
      <c r="AE25" s="14">
        <v>189</v>
      </c>
      <c r="AF25" s="14">
        <v>181</v>
      </c>
      <c r="AG25" s="14">
        <v>172</v>
      </c>
      <c r="AH25" s="14">
        <v>156</v>
      </c>
      <c r="AI25" s="14">
        <v>153</v>
      </c>
      <c r="AJ25" s="14">
        <v>142</v>
      </c>
      <c r="AK25" s="56" t="s">
        <v>3336</v>
      </c>
      <c r="AL25" s="14">
        <v>1</v>
      </c>
      <c r="AM25" s="14">
        <v>2</v>
      </c>
      <c r="AN25" s="14">
        <v>0</v>
      </c>
      <c r="AO25" s="14">
        <v>2</v>
      </c>
      <c r="AP25" s="14">
        <v>0</v>
      </c>
      <c r="AQ25" s="14">
        <v>0</v>
      </c>
      <c r="AR25" s="56" t="s">
        <v>3336</v>
      </c>
      <c r="AS25" s="14">
        <v>4107</v>
      </c>
      <c r="AT25" s="14">
        <v>10385</v>
      </c>
      <c r="AU25" s="14">
        <v>12269</v>
      </c>
      <c r="AV25" s="14">
        <v>11636</v>
      </c>
      <c r="AW25" s="14">
        <v>11252</v>
      </c>
      <c r="AX25" s="14">
        <v>10718</v>
      </c>
      <c r="AY25" s="56" t="s">
        <v>3336</v>
      </c>
      <c r="AZ25" s="14">
        <v>180</v>
      </c>
      <c r="BA25" s="14">
        <v>157</v>
      </c>
      <c r="BB25" s="14">
        <v>187</v>
      </c>
      <c r="BC25" s="14">
        <v>188</v>
      </c>
      <c r="BD25" s="14">
        <v>191</v>
      </c>
      <c r="BE25" s="14">
        <v>203</v>
      </c>
      <c r="BF25" s="56" t="s">
        <v>3336</v>
      </c>
      <c r="BG25" s="14">
        <v>540</v>
      </c>
      <c r="BH25" s="14">
        <v>445</v>
      </c>
      <c r="BI25" s="14">
        <v>352</v>
      </c>
      <c r="BJ25" s="14">
        <v>402</v>
      </c>
      <c r="BK25" s="14">
        <v>371</v>
      </c>
      <c r="BL25" s="14">
        <v>304</v>
      </c>
      <c r="BM25" s="56" t="s">
        <v>3336</v>
      </c>
      <c r="BN25" s="14">
        <v>380</v>
      </c>
      <c r="BO25" s="14">
        <v>319</v>
      </c>
      <c r="BP25" s="14">
        <v>244</v>
      </c>
      <c r="BQ25" s="14">
        <v>306</v>
      </c>
      <c r="BR25" s="14">
        <v>256</v>
      </c>
      <c r="BS25" s="14">
        <v>205</v>
      </c>
      <c r="BT25" s="56" t="s">
        <v>3336</v>
      </c>
      <c r="BU25" s="14">
        <v>130</v>
      </c>
      <c r="BV25" s="14">
        <v>114</v>
      </c>
      <c r="BW25" s="14">
        <v>97</v>
      </c>
      <c r="BX25" s="14">
        <v>83</v>
      </c>
      <c r="BY25" s="14">
        <v>107</v>
      </c>
      <c r="BZ25" s="14">
        <v>95</v>
      </c>
      <c r="CA25" s="56" t="s">
        <v>3336</v>
      </c>
      <c r="CB25" s="14">
        <v>2502</v>
      </c>
      <c r="CC25" s="14">
        <v>1923</v>
      </c>
      <c r="CD25" s="14">
        <v>1866</v>
      </c>
      <c r="CE25" s="14">
        <v>1688</v>
      </c>
      <c r="CF25" s="14">
        <v>1590</v>
      </c>
      <c r="CG25" s="14">
        <v>1342</v>
      </c>
      <c r="CH25" s="56" t="s">
        <v>3336</v>
      </c>
      <c r="CI25" s="14">
        <v>1</v>
      </c>
      <c r="CJ25" s="14">
        <v>2</v>
      </c>
      <c r="CK25" s="14">
        <v>0</v>
      </c>
      <c r="CL25" s="14">
        <v>1</v>
      </c>
      <c r="CM25" s="14">
        <v>3</v>
      </c>
      <c r="CN25" s="14">
        <v>3</v>
      </c>
      <c r="CO25" s="56" t="s">
        <v>3336</v>
      </c>
      <c r="CP25" s="14">
        <v>36971</v>
      </c>
      <c r="CQ25" s="14">
        <v>32344</v>
      </c>
      <c r="CR25" s="14">
        <v>31217</v>
      </c>
      <c r="CS25" s="14">
        <v>31237</v>
      </c>
      <c r="CT25" s="14">
        <v>25782</v>
      </c>
      <c r="CU25" s="14">
        <v>22620</v>
      </c>
      <c r="CV25" s="56" t="s">
        <v>3336</v>
      </c>
      <c r="CW25" s="11" t="s">
        <v>1183</v>
      </c>
      <c r="CX25" s="11" t="s">
        <v>1183</v>
      </c>
      <c r="CY25" s="11" t="s">
        <v>1183</v>
      </c>
      <c r="CZ25" s="11" t="s">
        <v>1183</v>
      </c>
      <c r="DA25" s="11" t="s">
        <v>1183</v>
      </c>
      <c r="DB25" s="11" t="s">
        <v>1183</v>
      </c>
      <c r="DC25" s="56" t="s">
        <v>3336</v>
      </c>
      <c r="DD25" s="14">
        <v>1963</v>
      </c>
      <c r="DE25" s="14">
        <v>1876</v>
      </c>
      <c r="DF25" s="14">
        <v>1646</v>
      </c>
      <c r="DG25" s="14">
        <v>1406</v>
      </c>
      <c r="DH25" s="14">
        <v>1270</v>
      </c>
      <c r="DI25" s="11" t="s">
        <v>1183</v>
      </c>
      <c r="DJ25" s="56" t="s">
        <v>3336</v>
      </c>
      <c r="DK25" s="11" t="s">
        <v>1183</v>
      </c>
      <c r="DL25" s="11" t="s">
        <v>1183</v>
      </c>
      <c r="DM25" s="11" t="s">
        <v>1183</v>
      </c>
      <c r="DN25" s="11" t="s">
        <v>1183</v>
      </c>
      <c r="DO25" s="11" t="s">
        <v>1183</v>
      </c>
      <c r="DP25" s="11" t="s">
        <v>1183</v>
      </c>
      <c r="DQ25" s="56" t="s">
        <v>3336</v>
      </c>
      <c r="DR25" s="14">
        <v>4081</v>
      </c>
      <c r="DS25" s="14">
        <v>3526</v>
      </c>
      <c r="DT25" s="14">
        <v>3265</v>
      </c>
      <c r="DU25" s="14">
        <v>3342</v>
      </c>
      <c r="DV25" s="14">
        <v>2999</v>
      </c>
      <c r="DW25" s="14">
        <v>2657</v>
      </c>
      <c r="DX25" s="56" t="s">
        <v>3336</v>
      </c>
      <c r="DY25" s="14">
        <v>5479</v>
      </c>
      <c r="DZ25" s="14">
        <v>4980</v>
      </c>
      <c r="EA25" s="14">
        <v>5541</v>
      </c>
      <c r="EB25" s="14">
        <v>5934</v>
      </c>
      <c r="EC25" s="14">
        <v>4486</v>
      </c>
      <c r="ED25" s="14">
        <v>3112</v>
      </c>
      <c r="EE25" s="56" t="s">
        <v>3336</v>
      </c>
      <c r="EF25" s="11" t="s">
        <v>1183</v>
      </c>
      <c r="EG25" s="11" t="s">
        <v>1183</v>
      </c>
      <c r="EH25" s="11" t="s">
        <v>1183</v>
      </c>
      <c r="EI25" s="11" t="s">
        <v>1183</v>
      </c>
      <c r="EJ25" s="11" t="s">
        <v>1183</v>
      </c>
      <c r="EK25" s="11" t="s">
        <v>1183</v>
      </c>
      <c r="EL25" s="56" t="s">
        <v>3336</v>
      </c>
      <c r="EM25" s="14">
        <v>2629</v>
      </c>
      <c r="EN25" s="14">
        <v>2822</v>
      </c>
      <c r="EO25" s="14">
        <v>2888</v>
      </c>
      <c r="EP25" s="14">
        <v>2396</v>
      </c>
      <c r="EQ25" s="14">
        <v>2339</v>
      </c>
      <c r="ER25" s="14">
        <v>1393</v>
      </c>
      <c r="ES25" s="56" t="s">
        <v>3336</v>
      </c>
      <c r="ET25" s="14">
        <v>34</v>
      </c>
      <c r="EU25" s="14">
        <v>27</v>
      </c>
      <c r="EV25" s="14">
        <v>55</v>
      </c>
      <c r="EW25" s="14">
        <v>60</v>
      </c>
      <c r="EX25" s="14">
        <v>98</v>
      </c>
      <c r="EY25" s="14">
        <v>32</v>
      </c>
      <c r="EZ25" s="56" t="s">
        <v>3336</v>
      </c>
      <c r="FA25" s="14">
        <v>533</v>
      </c>
      <c r="FB25" s="14">
        <v>907</v>
      </c>
      <c r="FC25" s="14">
        <v>1101</v>
      </c>
      <c r="FD25" s="14">
        <v>1302</v>
      </c>
      <c r="FE25" s="14">
        <v>1059</v>
      </c>
      <c r="FF25" s="14">
        <v>647</v>
      </c>
      <c r="FG25" s="56" t="s">
        <v>3336</v>
      </c>
      <c r="FH25" s="14">
        <v>2221</v>
      </c>
      <c r="FI25" s="14">
        <v>2957</v>
      </c>
      <c r="FJ25" s="14">
        <v>2252</v>
      </c>
      <c r="FK25" s="14">
        <v>2508</v>
      </c>
      <c r="FL25" s="14">
        <v>2460</v>
      </c>
      <c r="FM25" s="14">
        <v>2271</v>
      </c>
      <c r="FN25" s="56" t="s">
        <v>3336</v>
      </c>
      <c r="FO25" s="14">
        <v>976</v>
      </c>
      <c r="FP25" s="14">
        <v>1694</v>
      </c>
      <c r="FQ25" s="14">
        <v>837</v>
      </c>
      <c r="FR25" s="14">
        <v>960</v>
      </c>
      <c r="FS25" s="14">
        <v>774</v>
      </c>
      <c r="FT25" s="14">
        <v>677</v>
      </c>
      <c r="FU25" s="56" t="s">
        <v>3336</v>
      </c>
      <c r="FV25" s="18" t="s">
        <v>1307</v>
      </c>
      <c r="FW25" s="72" t="s">
        <v>3219</v>
      </c>
      <c r="FX25" s="31"/>
      <c r="FY25" s="14">
        <v>1</v>
      </c>
      <c r="FZ25" s="14">
        <v>2</v>
      </c>
      <c r="GA25" s="14">
        <v>1</v>
      </c>
      <c r="GB25" s="14">
        <v>1</v>
      </c>
      <c r="GD25" s="14">
        <v>2</v>
      </c>
      <c r="GE25" s="14">
        <v>1</v>
      </c>
      <c r="GF25" s="14">
        <v>2</v>
      </c>
      <c r="GG25" s="73" t="s">
        <v>3220</v>
      </c>
      <c r="GI25" s="14">
        <v>24332</v>
      </c>
      <c r="GJ25" s="14">
        <v>29086</v>
      </c>
      <c r="GK25" s="14">
        <v>30785</v>
      </c>
      <c r="GL25" s="14">
        <v>30685</v>
      </c>
      <c r="GM25" s="14">
        <v>26860</v>
      </c>
      <c r="GN25" s="34">
        <v>21123</v>
      </c>
      <c r="GO25" s="56" t="s">
        <v>3336</v>
      </c>
      <c r="GP25" s="14">
        <v>980</v>
      </c>
      <c r="GQ25" s="14">
        <v>1044</v>
      </c>
      <c r="GR25" s="14">
        <v>983</v>
      </c>
      <c r="GS25" s="14">
        <v>965</v>
      </c>
      <c r="GT25" s="14">
        <v>995</v>
      </c>
      <c r="GU25" s="14">
        <v>628</v>
      </c>
      <c r="GV25" s="56" t="s">
        <v>3336</v>
      </c>
      <c r="GW25" s="14">
        <v>263</v>
      </c>
      <c r="GX25" s="14">
        <v>213</v>
      </c>
      <c r="GY25" s="14">
        <v>204</v>
      </c>
      <c r="GZ25" s="14">
        <v>216</v>
      </c>
      <c r="HA25" s="14">
        <v>155</v>
      </c>
      <c r="HB25" s="14">
        <v>161</v>
      </c>
      <c r="HC25" s="56" t="s">
        <v>3336</v>
      </c>
      <c r="HD25" s="11" t="s">
        <v>1183</v>
      </c>
      <c r="HE25" s="11" t="s">
        <v>1183</v>
      </c>
      <c r="HF25" s="11" t="s">
        <v>1183</v>
      </c>
      <c r="HG25" s="11" t="s">
        <v>1183</v>
      </c>
      <c r="HH25" s="11" t="s">
        <v>1183</v>
      </c>
      <c r="HI25" s="11" t="s">
        <v>1183</v>
      </c>
      <c r="HJ25" s="56" t="s">
        <v>3336</v>
      </c>
      <c r="HK25" s="11" t="s">
        <v>1183</v>
      </c>
      <c r="HL25" s="11" t="s">
        <v>1183</v>
      </c>
      <c r="HM25" s="11" t="s">
        <v>1183</v>
      </c>
      <c r="HN25" s="11" t="s">
        <v>1183</v>
      </c>
      <c r="HO25" s="11" t="s">
        <v>1183</v>
      </c>
      <c r="HP25" s="11" t="s">
        <v>1183</v>
      </c>
      <c r="HQ25" s="56" t="s">
        <v>3336</v>
      </c>
      <c r="HR25" s="11" t="s">
        <v>1183</v>
      </c>
      <c r="HS25" s="11" t="s">
        <v>1183</v>
      </c>
      <c r="HT25" s="11" t="s">
        <v>1183</v>
      </c>
      <c r="HU25" s="11" t="s">
        <v>1183</v>
      </c>
      <c r="HV25" s="11" t="s">
        <v>1183</v>
      </c>
      <c r="HW25" s="11" t="s">
        <v>1183</v>
      </c>
      <c r="HX25" s="56" t="s">
        <v>3336</v>
      </c>
      <c r="HY25" s="14">
        <v>2433</v>
      </c>
      <c r="HZ25" s="14">
        <v>7716</v>
      </c>
      <c r="IA25" s="14">
        <v>9452</v>
      </c>
      <c r="IB25" s="14">
        <v>9312</v>
      </c>
      <c r="IC25" s="14">
        <v>9076</v>
      </c>
      <c r="ID25" s="14">
        <v>6754</v>
      </c>
      <c r="IE25" s="56" t="s">
        <v>3336</v>
      </c>
      <c r="IF25" s="14">
        <v>258</v>
      </c>
      <c r="IG25" s="14">
        <v>232</v>
      </c>
      <c r="IH25" s="14">
        <v>249</v>
      </c>
      <c r="II25" s="14">
        <v>235</v>
      </c>
      <c r="IJ25" s="14">
        <v>167</v>
      </c>
      <c r="IK25" s="14">
        <v>176</v>
      </c>
      <c r="IL25" s="56" t="s">
        <v>3336</v>
      </c>
      <c r="IM25" s="14">
        <v>376</v>
      </c>
      <c r="IN25" s="14">
        <v>255</v>
      </c>
      <c r="IO25" s="14">
        <v>221</v>
      </c>
      <c r="IP25" s="14">
        <v>255</v>
      </c>
      <c r="IQ25" s="14">
        <v>233</v>
      </c>
      <c r="IR25" s="14">
        <v>204</v>
      </c>
      <c r="IS25" s="56" t="s">
        <v>3336</v>
      </c>
      <c r="IT25" s="14">
        <v>308</v>
      </c>
      <c r="IU25" s="14">
        <v>200</v>
      </c>
      <c r="IV25" s="14">
        <v>178</v>
      </c>
      <c r="IW25" s="14">
        <v>205</v>
      </c>
      <c r="IX25" s="14">
        <v>166</v>
      </c>
      <c r="IY25" s="14">
        <v>151</v>
      </c>
      <c r="IZ25" s="56" t="s">
        <v>3336</v>
      </c>
      <c r="JA25" s="14">
        <v>57</v>
      </c>
      <c r="JB25" s="14">
        <v>52</v>
      </c>
      <c r="JC25" s="14">
        <v>37</v>
      </c>
      <c r="JD25" s="14">
        <v>39</v>
      </c>
      <c r="JE25" s="14">
        <v>62</v>
      </c>
      <c r="JF25" s="14">
        <v>52</v>
      </c>
      <c r="JG25" s="56" t="s">
        <v>3336</v>
      </c>
      <c r="JH25" s="14">
        <v>1495</v>
      </c>
      <c r="JI25" s="14">
        <v>1245</v>
      </c>
      <c r="JJ25" s="14">
        <v>1010</v>
      </c>
      <c r="JK25" s="14">
        <v>1030</v>
      </c>
      <c r="JL25" s="14">
        <v>910</v>
      </c>
      <c r="JM25" s="14">
        <v>727</v>
      </c>
      <c r="JN25" s="56" t="s">
        <v>3336</v>
      </c>
      <c r="JO25" s="11" t="s">
        <v>1183</v>
      </c>
      <c r="JP25" s="11" t="s">
        <v>1183</v>
      </c>
      <c r="JQ25" s="11" t="s">
        <v>1183</v>
      </c>
      <c r="JR25" s="11" t="s">
        <v>1183</v>
      </c>
      <c r="JS25" s="11" t="s">
        <v>1183</v>
      </c>
      <c r="JT25" s="11" t="s">
        <v>1183</v>
      </c>
      <c r="JU25" s="56" t="s">
        <v>3336</v>
      </c>
      <c r="JV25" s="14">
        <v>8318</v>
      </c>
      <c r="JW25" s="14">
        <v>7542</v>
      </c>
      <c r="JX25" s="14">
        <v>7129</v>
      </c>
      <c r="JY25" s="14">
        <v>7144</v>
      </c>
      <c r="JZ25" s="14">
        <v>4939</v>
      </c>
      <c r="KA25" s="14">
        <v>3467</v>
      </c>
      <c r="KB25" s="56" t="s">
        <v>3336</v>
      </c>
      <c r="KC25" s="11" t="s">
        <v>1183</v>
      </c>
      <c r="KD25" s="11" t="s">
        <v>1183</v>
      </c>
      <c r="KE25" s="11" t="s">
        <v>1183</v>
      </c>
      <c r="KF25" s="11" t="s">
        <v>1183</v>
      </c>
      <c r="KG25" s="11" t="s">
        <v>1183</v>
      </c>
      <c r="KH25" s="11" t="s">
        <v>1183</v>
      </c>
      <c r="KI25" s="56" t="s">
        <v>3336</v>
      </c>
      <c r="KJ25" s="14">
        <v>161</v>
      </c>
      <c r="KK25" s="14">
        <v>184</v>
      </c>
      <c r="KL25" s="14">
        <v>181</v>
      </c>
      <c r="KM25" s="14">
        <v>153</v>
      </c>
      <c r="KN25" s="14">
        <v>148</v>
      </c>
      <c r="KO25" s="11" t="s">
        <v>1183</v>
      </c>
      <c r="KP25" s="56" t="s">
        <v>3336</v>
      </c>
      <c r="KQ25" s="14">
        <v>534</v>
      </c>
      <c r="KR25" s="14">
        <v>437</v>
      </c>
      <c r="KS25" s="14">
        <v>417</v>
      </c>
      <c r="KT25" s="14">
        <v>338</v>
      </c>
      <c r="KU25" s="14">
        <v>332</v>
      </c>
      <c r="KV25" s="11" t="s">
        <v>1183</v>
      </c>
      <c r="KW25" s="56" t="s">
        <v>3336</v>
      </c>
      <c r="KX25" s="14">
        <v>390</v>
      </c>
      <c r="KY25" s="14">
        <v>324</v>
      </c>
      <c r="KZ25" s="14">
        <v>262</v>
      </c>
      <c r="LA25" s="14">
        <v>251</v>
      </c>
      <c r="LB25" s="14">
        <v>225</v>
      </c>
      <c r="LC25" s="11" t="s">
        <v>1183</v>
      </c>
      <c r="LD25" s="56" t="s">
        <v>3336</v>
      </c>
      <c r="LE25" s="14">
        <v>1775</v>
      </c>
      <c r="LF25" s="14">
        <v>1459</v>
      </c>
      <c r="LG25" s="14">
        <v>1869</v>
      </c>
      <c r="LH25" s="14">
        <v>2028</v>
      </c>
      <c r="LI25" s="14">
        <v>1610</v>
      </c>
      <c r="LJ25" s="14">
        <v>1167</v>
      </c>
      <c r="LK25" s="56" t="s">
        <v>3336</v>
      </c>
      <c r="LL25" s="11" t="s">
        <v>1183</v>
      </c>
      <c r="LM25" s="11" t="s">
        <v>1183</v>
      </c>
      <c r="LN25" s="11" t="s">
        <v>1183</v>
      </c>
      <c r="LO25" s="11" t="s">
        <v>1183</v>
      </c>
      <c r="LP25" s="11" t="s">
        <v>1183</v>
      </c>
      <c r="LQ25" s="11" t="s">
        <v>1183</v>
      </c>
      <c r="LR25" s="56" t="s">
        <v>3336</v>
      </c>
      <c r="LS25" s="11">
        <v>1244</v>
      </c>
      <c r="LT25" s="11">
        <v>1166</v>
      </c>
      <c r="LU25" s="11">
        <v>1150</v>
      </c>
      <c r="LV25" s="11">
        <v>1085</v>
      </c>
      <c r="LW25" s="11">
        <v>971</v>
      </c>
      <c r="LX25" s="11">
        <v>839</v>
      </c>
      <c r="LY25" s="56" t="s">
        <v>3336</v>
      </c>
      <c r="LZ25" s="14">
        <v>28</v>
      </c>
      <c r="MA25" s="14">
        <v>19</v>
      </c>
      <c r="MB25" s="14">
        <v>18</v>
      </c>
      <c r="MC25" s="14">
        <v>23</v>
      </c>
      <c r="MD25" s="14">
        <v>24</v>
      </c>
      <c r="ME25" s="14">
        <v>22</v>
      </c>
      <c r="MF25" s="56" t="s">
        <v>3336</v>
      </c>
      <c r="MG25" s="14">
        <v>444</v>
      </c>
      <c r="MH25" s="14">
        <v>686</v>
      </c>
      <c r="MI25" s="14">
        <v>899</v>
      </c>
      <c r="MJ25" s="14">
        <v>1069</v>
      </c>
      <c r="MK25" s="14">
        <v>963</v>
      </c>
      <c r="ML25" s="14">
        <v>513</v>
      </c>
      <c r="MM25" s="56" t="s">
        <v>3336</v>
      </c>
      <c r="MN25" s="14">
        <v>1533</v>
      </c>
      <c r="MO25" s="14">
        <v>1579</v>
      </c>
      <c r="MP25" s="14">
        <v>1540</v>
      </c>
      <c r="MQ25" s="14">
        <v>1866</v>
      </c>
      <c r="MR25" s="14">
        <v>1795</v>
      </c>
      <c r="MS25" s="14">
        <v>1525</v>
      </c>
      <c r="MT25" s="56" t="s">
        <v>3336</v>
      </c>
      <c r="MU25" s="14">
        <v>496</v>
      </c>
      <c r="MV25" s="14">
        <v>584</v>
      </c>
      <c r="MW25" s="14">
        <v>515</v>
      </c>
      <c r="MX25" s="14">
        <v>599</v>
      </c>
      <c r="MY25" s="14">
        <v>447</v>
      </c>
      <c r="MZ25" s="14">
        <v>464</v>
      </c>
      <c r="NA25" s="56" t="s">
        <v>3336</v>
      </c>
      <c r="NB25" s="18" t="s">
        <v>1307</v>
      </c>
      <c r="NC25" s="18"/>
      <c r="NE25" s="14">
        <v>26860</v>
      </c>
      <c r="NF25" s="14">
        <v>2807</v>
      </c>
      <c r="NG25" s="14">
        <v>2025</v>
      </c>
      <c r="NH25" s="14">
        <v>536</v>
      </c>
      <c r="NI25" s="11" t="s">
        <v>1183</v>
      </c>
      <c r="NJ25" s="56" t="s">
        <v>3336</v>
      </c>
      <c r="NK25" s="11" t="s">
        <v>1183</v>
      </c>
      <c r="NL25" s="14">
        <v>218</v>
      </c>
      <c r="NM25" s="14">
        <v>8</v>
      </c>
      <c r="NN25" s="14">
        <v>19</v>
      </c>
      <c r="NO25" s="11" t="s">
        <v>1183</v>
      </c>
      <c r="NP25" s="56" t="s">
        <v>3336</v>
      </c>
      <c r="NQ25" s="14">
        <v>155</v>
      </c>
      <c r="NR25" s="14">
        <v>15</v>
      </c>
      <c r="NS25" s="14">
        <v>13</v>
      </c>
      <c r="NT25" s="11" t="s">
        <v>1183</v>
      </c>
      <c r="NU25" s="11" t="s">
        <v>1183</v>
      </c>
      <c r="NV25" s="56" t="s">
        <v>3336</v>
      </c>
      <c r="NW25" s="11" t="s">
        <v>1183</v>
      </c>
      <c r="NX25" s="11" t="s">
        <v>1183</v>
      </c>
      <c r="NY25" s="11" t="s">
        <v>1183</v>
      </c>
      <c r="NZ25" s="11" t="s">
        <v>1183</v>
      </c>
      <c r="OA25" s="11" t="s">
        <v>1182</v>
      </c>
      <c r="OB25" s="56" t="s">
        <v>3336</v>
      </c>
      <c r="OC25" s="14">
        <v>9076</v>
      </c>
      <c r="OD25" s="14">
        <v>672</v>
      </c>
      <c r="OE25" s="14">
        <v>235</v>
      </c>
      <c r="OF25" s="11" t="s">
        <v>1183</v>
      </c>
      <c r="OG25" s="11" t="s">
        <v>1183</v>
      </c>
      <c r="OH25" s="56" t="s">
        <v>3336</v>
      </c>
      <c r="OI25" s="14">
        <v>167</v>
      </c>
      <c r="OJ25" s="14">
        <v>20</v>
      </c>
      <c r="OK25" s="14">
        <v>15</v>
      </c>
      <c r="OL25" s="11" t="s">
        <v>1183</v>
      </c>
      <c r="OM25" s="11" t="s">
        <v>1183</v>
      </c>
      <c r="ON25" s="56" t="s">
        <v>3336</v>
      </c>
      <c r="OO25" s="14">
        <v>233</v>
      </c>
      <c r="OP25" s="14">
        <v>4</v>
      </c>
      <c r="OQ25" s="14">
        <v>30</v>
      </c>
      <c r="OR25" s="11" t="s">
        <v>1183</v>
      </c>
      <c r="OS25" s="11" t="s">
        <v>1183</v>
      </c>
      <c r="OT25" s="56" t="s">
        <v>3336</v>
      </c>
      <c r="OU25" s="14">
        <v>166</v>
      </c>
      <c r="OV25" s="14">
        <v>0</v>
      </c>
      <c r="OW25" s="14">
        <v>26</v>
      </c>
      <c r="OX25" s="11" t="s">
        <v>1183</v>
      </c>
      <c r="OY25" s="11" t="s">
        <v>1183</v>
      </c>
      <c r="OZ25" s="56" t="s">
        <v>3336</v>
      </c>
      <c r="PA25" s="14">
        <v>62</v>
      </c>
      <c r="PB25" s="14">
        <v>4</v>
      </c>
      <c r="PC25" s="14">
        <v>3</v>
      </c>
      <c r="PD25" s="11" t="s">
        <v>1183</v>
      </c>
      <c r="PE25" s="11" t="s">
        <v>1183</v>
      </c>
      <c r="PF25" s="56" t="s">
        <v>3336</v>
      </c>
      <c r="PG25" s="14">
        <v>910</v>
      </c>
      <c r="PH25" s="14">
        <v>58</v>
      </c>
      <c r="PI25" s="14">
        <v>328</v>
      </c>
      <c r="PJ25" s="11" t="s">
        <v>1183</v>
      </c>
      <c r="PK25" s="11" t="s">
        <v>1183</v>
      </c>
      <c r="PL25" s="56" t="s">
        <v>3336</v>
      </c>
      <c r="PM25" s="14">
        <v>4939</v>
      </c>
      <c r="PN25" s="14">
        <v>415</v>
      </c>
      <c r="PO25" s="14">
        <v>52</v>
      </c>
      <c r="PP25" s="14">
        <v>38</v>
      </c>
      <c r="PQ25" s="11" t="s">
        <v>1183</v>
      </c>
      <c r="PR25" s="56" t="s">
        <v>3336</v>
      </c>
      <c r="PS25" s="11" t="s">
        <v>1183</v>
      </c>
      <c r="PT25" s="11" t="s">
        <v>1183</v>
      </c>
      <c r="PU25" s="11" t="s">
        <v>1183</v>
      </c>
      <c r="PV25" s="11" t="s">
        <v>1183</v>
      </c>
      <c r="PW25" s="11" t="s">
        <v>1183</v>
      </c>
      <c r="PX25" s="56" t="s">
        <v>3336</v>
      </c>
      <c r="PY25" s="14">
        <v>148</v>
      </c>
      <c r="PZ25" s="11" t="s">
        <v>1183</v>
      </c>
      <c r="QA25" s="14">
        <v>42</v>
      </c>
      <c r="QB25" s="14">
        <v>1</v>
      </c>
      <c r="QC25" s="11" t="s">
        <v>1183</v>
      </c>
      <c r="QD25" s="56" t="s">
        <v>3336</v>
      </c>
      <c r="QE25" s="14">
        <v>332</v>
      </c>
      <c r="QF25" s="11" t="s">
        <v>1183</v>
      </c>
      <c r="QG25" s="11" t="s">
        <v>1183</v>
      </c>
      <c r="QH25" s="11" t="s">
        <v>1183</v>
      </c>
      <c r="QI25" s="11" t="s">
        <v>1183</v>
      </c>
      <c r="QJ25" s="56" t="s">
        <v>3336</v>
      </c>
      <c r="QK25" s="14">
        <v>225</v>
      </c>
      <c r="QL25" s="11" t="s">
        <v>1183</v>
      </c>
      <c r="QM25" s="11" t="s">
        <v>1183</v>
      </c>
      <c r="QN25" s="11" t="s">
        <v>1183</v>
      </c>
      <c r="QO25" s="11" t="s">
        <v>1183</v>
      </c>
      <c r="QP25" s="56" t="s">
        <v>3336</v>
      </c>
      <c r="QQ25" s="14">
        <v>1610</v>
      </c>
      <c r="QR25" s="14">
        <v>322</v>
      </c>
      <c r="QS25" s="14">
        <v>63</v>
      </c>
      <c r="QT25" s="14">
        <v>15</v>
      </c>
      <c r="QU25" s="11" t="s">
        <v>1183</v>
      </c>
      <c r="QV25" s="56" t="s">
        <v>3336</v>
      </c>
      <c r="QW25" s="11" t="s">
        <v>1183</v>
      </c>
      <c r="QX25" s="11" t="s">
        <v>1183</v>
      </c>
      <c r="QY25" s="11" t="s">
        <v>1183</v>
      </c>
      <c r="QZ25" s="11" t="s">
        <v>1183</v>
      </c>
      <c r="RA25" s="11" t="s">
        <v>1183</v>
      </c>
      <c r="RB25" s="56" t="s">
        <v>3336</v>
      </c>
      <c r="RC25" s="14">
        <v>971</v>
      </c>
      <c r="RD25" s="14">
        <v>172</v>
      </c>
      <c r="RE25" s="14">
        <v>26</v>
      </c>
      <c r="RF25" s="11" t="s">
        <v>1183</v>
      </c>
      <c r="RG25" s="11" t="s">
        <v>1183</v>
      </c>
      <c r="RH25" s="56" t="s">
        <v>3336</v>
      </c>
      <c r="RI25" s="14">
        <v>24</v>
      </c>
      <c r="RJ25" s="14">
        <v>7</v>
      </c>
      <c r="RK25" s="14">
        <v>0</v>
      </c>
      <c r="RL25" s="11" t="s">
        <v>1183</v>
      </c>
      <c r="RM25" s="11" t="s">
        <v>1183</v>
      </c>
      <c r="RN25" s="56" t="s">
        <v>3336</v>
      </c>
      <c r="RO25" s="14">
        <v>963</v>
      </c>
      <c r="RP25" s="14">
        <v>68</v>
      </c>
      <c r="RQ25" s="11" t="s">
        <v>1183</v>
      </c>
      <c r="RR25" s="11" t="s">
        <v>1183</v>
      </c>
      <c r="RS25" s="11" t="s">
        <v>1183</v>
      </c>
      <c r="RT25" s="56" t="s">
        <v>3336</v>
      </c>
      <c r="RU25" s="14">
        <v>1795</v>
      </c>
      <c r="RV25" s="14">
        <v>170</v>
      </c>
      <c r="RW25" s="14">
        <v>90</v>
      </c>
      <c r="RX25" s="11" t="s">
        <v>1183</v>
      </c>
      <c r="RY25" s="11" t="s">
        <v>1183</v>
      </c>
      <c r="RZ25" s="56" t="s">
        <v>3336</v>
      </c>
      <c r="SA25" s="14">
        <v>447</v>
      </c>
      <c r="SB25" s="14">
        <v>72</v>
      </c>
      <c r="SC25" s="14">
        <v>21</v>
      </c>
      <c r="SD25" s="11" t="s">
        <v>1183</v>
      </c>
      <c r="SE25" s="11" t="s">
        <v>1183</v>
      </c>
      <c r="SF25" s="56" t="s">
        <v>3336</v>
      </c>
      <c r="SG25" s="18" t="s">
        <v>1307</v>
      </c>
      <c r="SI25" s="14">
        <v>1</v>
      </c>
      <c r="SK25" s="14">
        <v>14</v>
      </c>
      <c r="SL25" s="14">
        <v>18</v>
      </c>
      <c r="SM25" s="11" t="s">
        <v>1308</v>
      </c>
      <c r="SN25" s="14">
        <v>1</v>
      </c>
      <c r="SP25" s="14">
        <v>1</v>
      </c>
      <c r="SQ25" s="14">
        <v>1</v>
      </c>
      <c r="SR25" s="11" t="s">
        <v>1309</v>
      </c>
      <c r="SS25" s="14">
        <v>1</v>
      </c>
      <c r="SU25" s="14">
        <v>3</v>
      </c>
      <c r="SV25" s="12" t="s">
        <v>1310</v>
      </c>
      <c r="SW25" s="14">
        <v>2</v>
      </c>
      <c r="SZ25" s="14">
        <v>1</v>
      </c>
      <c r="TB25" s="14">
        <v>1</v>
      </c>
      <c r="TC25" s="14">
        <v>1</v>
      </c>
      <c r="TD25" s="14">
        <v>2</v>
      </c>
      <c r="TE25" s="14">
        <v>2</v>
      </c>
      <c r="TF25" s="14">
        <v>1</v>
      </c>
      <c r="TG25" s="14">
        <v>2</v>
      </c>
      <c r="TH25" s="14">
        <v>1</v>
      </c>
      <c r="TI25" s="14">
        <v>2</v>
      </c>
      <c r="TJ25" s="14">
        <v>2</v>
      </c>
      <c r="TK25" s="14">
        <v>2</v>
      </c>
      <c r="TL25" s="14">
        <v>2</v>
      </c>
      <c r="TM25" s="14">
        <v>2</v>
      </c>
      <c r="TN25" s="14">
        <v>2</v>
      </c>
      <c r="TO25" s="14">
        <v>2</v>
      </c>
      <c r="TP25" s="14">
        <v>2</v>
      </c>
      <c r="TQ25" s="14">
        <v>2</v>
      </c>
      <c r="TR25" s="14">
        <v>1</v>
      </c>
      <c r="TS25" s="14">
        <v>1</v>
      </c>
      <c r="TT25" s="14">
        <v>1</v>
      </c>
      <c r="TU25" s="14">
        <v>2</v>
      </c>
      <c r="TV25" s="14">
        <v>1</v>
      </c>
      <c r="TW25" s="14">
        <v>2</v>
      </c>
      <c r="TX25" s="57" t="s">
        <v>3336</v>
      </c>
      <c r="TY25" s="14">
        <v>9927</v>
      </c>
      <c r="TZ25" s="14">
        <v>9545</v>
      </c>
      <c r="UA25" s="14">
        <v>9424</v>
      </c>
      <c r="UB25" s="14">
        <v>9521</v>
      </c>
      <c r="UC25" s="14">
        <v>9105</v>
      </c>
      <c r="UD25" s="14">
        <v>8312</v>
      </c>
      <c r="UE25" s="57" t="s">
        <v>3336</v>
      </c>
      <c r="UF25" s="14">
        <v>3145</v>
      </c>
      <c r="UG25" s="11" t="s">
        <v>1182</v>
      </c>
      <c r="UH25" s="57" t="s">
        <v>3336</v>
      </c>
      <c r="UI25" s="14">
        <v>2385</v>
      </c>
      <c r="UJ25" s="14">
        <v>2269</v>
      </c>
      <c r="UK25" s="14">
        <v>2328</v>
      </c>
      <c r="UL25" s="14">
        <v>2371</v>
      </c>
      <c r="UM25" s="14">
        <v>2283</v>
      </c>
      <c r="UN25" s="14">
        <v>2283</v>
      </c>
      <c r="UO25" s="57" t="s">
        <v>3336</v>
      </c>
      <c r="UP25" s="11" t="s">
        <v>1183</v>
      </c>
      <c r="UQ25" s="57" t="s">
        <v>3336</v>
      </c>
      <c r="UR25" s="18" t="s">
        <v>1312</v>
      </c>
      <c r="US25" s="18" t="s">
        <v>1311</v>
      </c>
      <c r="UU25" s="11" t="s">
        <v>850</v>
      </c>
      <c r="UV25" s="11" t="s">
        <v>850</v>
      </c>
      <c r="UX25" s="11" t="s">
        <v>1183</v>
      </c>
      <c r="UY25" s="11" t="s">
        <v>1183</v>
      </c>
      <c r="UZ25" s="11" t="s">
        <v>1183</v>
      </c>
      <c r="VA25" s="57" t="s">
        <v>3336</v>
      </c>
      <c r="VB25" s="59"/>
      <c r="VC25" s="70" t="s">
        <v>1313</v>
      </c>
      <c r="VE25" s="11">
        <v>1</v>
      </c>
      <c r="VF25" s="11">
        <v>1</v>
      </c>
      <c r="VG25" s="11">
        <v>1</v>
      </c>
      <c r="VH25" s="11">
        <v>1</v>
      </c>
      <c r="VI25" s="11">
        <v>1</v>
      </c>
      <c r="VJ25" s="11">
        <v>1</v>
      </c>
      <c r="VK25" s="11">
        <v>1</v>
      </c>
      <c r="VL25" s="11">
        <v>2</v>
      </c>
      <c r="VM25" s="11">
        <v>1</v>
      </c>
    </row>
    <row r="26" spans="1:585" ht="15" customHeight="1">
      <c r="A26" s="11">
        <v>25</v>
      </c>
      <c r="B26" s="87" t="s">
        <v>48</v>
      </c>
      <c r="C26" s="11" t="s">
        <v>1183</v>
      </c>
      <c r="D26" s="11" t="s">
        <v>1183</v>
      </c>
      <c r="E26" s="11" t="s">
        <v>1183</v>
      </c>
      <c r="F26" s="11" t="s">
        <v>1183</v>
      </c>
      <c r="G26" s="11" t="s">
        <v>1183</v>
      </c>
      <c r="H26" s="11" t="s">
        <v>1183</v>
      </c>
      <c r="I26" s="56" t="s">
        <v>3336</v>
      </c>
      <c r="J26" s="11" t="s">
        <v>1183</v>
      </c>
      <c r="K26" s="11" t="s">
        <v>1183</v>
      </c>
      <c r="L26" s="11" t="s">
        <v>1183</v>
      </c>
      <c r="M26" s="11" t="s">
        <v>1183</v>
      </c>
      <c r="N26" s="11" t="s">
        <v>1183</v>
      </c>
      <c r="O26" s="11" t="s">
        <v>1183</v>
      </c>
      <c r="P26" s="56" t="s">
        <v>3336</v>
      </c>
      <c r="Q26" s="11" t="s">
        <v>1183</v>
      </c>
      <c r="R26" s="11" t="s">
        <v>1183</v>
      </c>
      <c r="S26" s="11">
        <v>85</v>
      </c>
      <c r="T26" s="11">
        <v>88</v>
      </c>
      <c r="U26" s="11">
        <v>69</v>
      </c>
      <c r="V26" s="11">
        <v>77</v>
      </c>
      <c r="W26" s="56" t="s">
        <v>3336</v>
      </c>
      <c r="X26" s="11" t="s">
        <v>1183</v>
      </c>
      <c r="Y26" s="11" t="s">
        <v>1183</v>
      </c>
      <c r="Z26" s="11" t="s">
        <v>1183</v>
      </c>
      <c r="AA26" s="11">
        <v>1</v>
      </c>
      <c r="AB26" s="11" t="s">
        <v>1183</v>
      </c>
      <c r="AC26" s="11" t="s">
        <v>1183</v>
      </c>
      <c r="AD26" s="56" t="s">
        <v>3336</v>
      </c>
      <c r="AE26" s="33">
        <v>4</v>
      </c>
      <c r="AF26" s="33">
        <v>0</v>
      </c>
      <c r="AG26" s="11">
        <v>2</v>
      </c>
      <c r="AH26" s="11">
        <v>4</v>
      </c>
      <c r="AI26" s="11">
        <v>4</v>
      </c>
      <c r="AJ26" s="11">
        <v>5</v>
      </c>
      <c r="AK26" s="56" t="s">
        <v>3336</v>
      </c>
      <c r="AL26" s="11" t="s">
        <v>1183</v>
      </c>
      <c r="AM26" s="11" t="s">
        <v>1183</v>
      </c>
      <c r="AN26" s="11" t="s">
        <v>1183</v>
      </c>
      <c r="AO26" s="11" t="s">
        <v>1183</v>
      </c>
      <c r="AP26" s="11" t="s">
        <v>1183</v>
      </c>
      <c r="AQ26" s="11" t="s">
        <v>1183</v>
      </c>
      <c r="AR26" s="56" t="s">
        <v>3336</v>
      </c>
      <c r="AS26" s="11" t="s">
        <v>1183</v>
      </c>
      <c r="AT26" s="11" t="s">
        <v>1183</v>
      </c>
      <c r="AU26" s="11" t="s">
        <v>1183</v>
      </c>
      <c r="AV26" s="11" t="s">
        <v>1183</v>
      </c>
      <c r="AW26" s="11" t="s">
        <v>1183</v>
      </c>
      <c r="AX26" s="11" t="s">
        <v>1183</v>
      </c>
      <c r="AY26" s="56" t="s">
        <v>3336</v>
      </c>
      <c r="AZ26" s="11" t="s">
        <v>1183</v>
      </c>
      <c r="BA26" s="11" t="s">
        <v>1183</v>
      </c>
      <c r="BB26" s="11">
        <v>713</v>
      </c>
      <c r="BC26" s="11">
        <v>728</v>
      </c>
      <c r="BD26" s="11">
        <v>608</v>
      </c>
      <c r="BE26" s="11">
        <v>559</v>
      </c>
      <c r="BF26" s="56" t="s">
        <v>3336</v>
      </c>
      <c r="BG26" s="11" t="s">
        <v>1183</v>
      </c>
      <c r="BH26" s="11" t="s">
        <v>1183</v>
      </c>
      <c r="BI26" s="11">
        <v>357</v>
      </c>
      <c r="BJ26" s="11">
        <v>359</v>
      </c>
      <c r="BK26" s="11">
        <v>328</v>
      </c>
      <c r="BL26" s="11">
        <v>419</v>
      </c>
      <c r="BM26" s="56" t="s">
        <v>3336</v>
      </c>
      <c r="BN26" s="11" t="s">
        <v>1183</v>
      </c>
      <c r="BO26" s="11" t="s">
        <v>1183</v>
      </c>
      <c r="BP26" s="11">
        <v>89</v>
      </c>
      <c r="BQ26" s="11">
        <v>73</v>
      </c>
      <c r="BR26" s="11">
        <v>68</v>
      </c>
      <c r="BS26" s="11">
        <v>106</v>
      </c>
      <c r="BT26" s="56" t="s">
        <v>3336</v>
      </c>
      <c r="BU26" s="11" t="s">
        <v>1183</v>
      </c>
      <c r="BV26" s="11" t="s">
        <v>1183</v>
      </c>
      <c r="BW26" s="11" t="s">
        <v>1183</v>
      </c>
      <c r="BX26" s="11" t="s">
        <v>1183</v>
      </c>
      <c r="BY26" s="11" t="s">
        <v>1183</v>
      </c>
      <c r="BZ26" s="11" t="s">
        <v>1183</v>
      </c>
      <c r="CA26" s="56" t="s">
        <v>3336</v>
      </c>
      <c r="CB26" s="11" t="s">
        <v>1183</v>
      </c>
      <c r="CC26" s="11" t="s">
        <v>1183</v>
      </c>
      <c r="CD26" s="11">
        <v>582</v>
      </c>
      <c r="CE26" s="11">
        <v>615</v>
      </c>
      <c r="CF26" s="11">
        <v>554</v>
      </c>
      <c r="CG26" s="11">
        <v>459</v>
      </c>
      <c r="CH26" s="56" t="s">
        <v>3336</v>
      </c>
      <c r="CI26" s="11" t="s">
        <v>1183</v>
      </c>
      <c r="CJ26" s="11" t="s">
        <v>1183</v>
      </c>
      <c r="CK26" s="11" t="s">
        <v>1183</v>
      </c>
      <c r="CL26" s="11" t="s">
        <v>1183</v>
      </c>
      <c r="CM26" s="11" t="s">
        <v>1183</v>
      </c>
      <c r="CN26" s="11" t="s">
        <v>1183</v>
      </c>
      <c r="CO26" s="56" t="s">
        <v>3336</v>
      </c>
      <c r="CP26" s="11" t="s">
        <v>1183</v>
      </c>
      <c r="CQ26" s="11" t="s">
        <v>1183</v>
      </c>
      <c r="CR26" s="11">
        <v>12622</v>
      </c>
      <c r="CS26" s="11">
        <v>13574</v>
      </c>
      <c r="CT26" s="11">
        <v>11989</v>
      </c>
      <c r="CU26" s="11">
        <v>12166</v>
      </c>
      <c r="CV26" s="56" t="s">
        <v>3336</v>
      </c>
      <c r="CW26" s="11" t="s">
        <v>1183</v>
      </c>
      <c r="CX26" s="11" t="s">
        <v>1183</v>
      </c>
      <c r="CY26" s="11" t="s">
        <v>1183</v>
      </c>
      <c r="CZ26" s="11" t="s">
        <v>1183</v>
      </c>
      <c r="DA26" s="11" t="s">
        <v>1183</v>
      </c>
      <c r="DB26" s="11" t="s">
        <v>1183</v>
      </c>
      <c r="DC26" s="56" t="s">
        <v>3336</v>
      </c>
      <c r="DD26" s="11" t="s">
        <v>1183</v>
      </c>
      <c r="DE26" s="11" t="s">
        <v>1183</v>
      </c>
      <c r="DF26" s="11">
        <v>2285</v>
      </c>
      <c r="DG26" s="11">
        <v>2240</v>
      </c>
      <c r="DH26" s="11">
        <v>2026</v>
      </c>
      <c r="DI26" s="11">
        <v>1704</v>
      </c>
      <c r="DJ26" s="56" t="s">
        <v>3336</v>
      </c>
      <c r="DK26" s="11" t="s">
        <v>1183</v>
      </c>
      <c r="DL26" s="11" t="s">
        <v>1183</v>
      </c>
      <c r="DM26" s="11">
        <v>2228</v>
      </c>
      <c r="DN26" s="11">
        <v>3315</v>
      </c>
      <c r="DO26" s="11">
        <v>2696</v>
      </c>
      <c r="DP26" s="11">
        <v>2123</v>
      </c>
      <c r="DQ26" s="56" t="s">
        <v>3336</v>
      </c>
      <c r="DR26" s="11" t="s">
        <v>1183</v>
      </c>
      <c r="DS26" s="11" t="s">
        <v>1183</v>
      </c>
      <c r="DT26" s="11" t="s">
        <v>1183</v>
      </c>
      <c r="DU26" s="11" t="s">
        <v>1183</v>
      </c>
      <c r="DV26" s="11" t="s">
        <v>1183</v>
      </c>
      <c r="DW26" s="11" t="s">
        <v>1183</v>
      </c>
      <c r="DX26" s="56" t="s">
        <v>3336</v>
      </c>
      <c r="DY26" s="11" t="s">
        <v>1183</v>
      </c>
      <c r="DZ26" s="11" t="s">
        <v>1183</v>
      </c>
      <c r="EA26" s="11" t="s">
        <v>1183</v>
      </c>
      <c r="EB26" s="11" t="s">
        <v>1183</v>
      </c>
      <c r="EC26" s="11" t="s">
        <v>1183</v>
      </c>
      <c r="ED26" s="11" t="s">
        <v>1183</v>
      </c>
      <c r="EE26" s="56" t="s">
        <v>3336</v>
      </c>
      <c r="EF26" s="11" t="s">
        <v>1183</v>
      </c>
      <c r="EG26" s="11" t="s">
        <v>1183</v>
      </c>
      <c r="EH26" s="11" t="s">
        <v>1183</v>
      </c>
      <c r="EI26" s="11" t="s">
        <v>1183</v>
      </c>
      <c r="EJ26" s="11" t="s">
        <v>1183</v>
      </c>
      <c r="EK26" s="11" t="s">
        <v>1183</v>
      </c>
      <c r="EL26" s="56" t="s">
        <v>3336</v>
      </c>
      <c r="EM26" s="11" t="s">
        <v>1183</v>
      </c>
      <c r="EN26" s="11" t="s">
        <v>1183</v>
      </c>
      <c r="EO26" s="11" t="s">
        <v>1183</v>
      </c>
      <c r="EP26" s="11" t="s">
        <v>1183</v>
      </c>
      <c r="EQ26" s="11" t="s">
        <v>1183</v>
      </c>
      <c r="ER26" s="11" t="s">
        <v>1183</v>
      </c>
      <c r="ES26" s="56" t="s">
        <v>3336</v>
      </c>
      <c r="ET26" s="11" t="s">
        <v>1183</v>
      </c>
      <c r="EU26" s="11" t="s">
        <v>1183</v>
      </c>
      <c r="EV26" s="11" t="s">
        <v>1183</v>
      </c>
      <c r="EW26" s="11" t="s">
        <v>1183</v>
      </c>
      <c r="EX26" s="11" t="s">
        <v>1183</v>
      </c>
      <c r="EY26" s="11" t="s">
        <v>1183</v>
      </c>
      <c r="EZ26" s="56" t="s">
        <v>3336</v>
      </c>
      <c r="FA26" s="11" t="s">
        <v>1183</v>
      </c>
      <c r="FB26" s="11" t="s">
        <v>1183</v>
      </c>
      <c r="FC26" s="11">
        <v>2</v>
      </c>
      <c r="FD26" s="11">
        <v>3</v>
      </c>
      <c r="FE26" s="11">
        <v>2</v>
      </c>
      <c r="FF26" s="11">
        <v>0</v>
      </c>
      <c r="FG26" s="56" t="s">
        <v>3336</v>
      </c>
      <c r="FH26" s="11" t="s">
        <v>1183</v>
      </c>
      <c r="FI26" s="11" t="s">
        <v>1183</v>
      </c>
      <c r="FJ26" s="11">
        <v>3222</v>
      </c>
      <c r="FK26" s="11">
        <v>4190</v>
      </c>
      <c r="FL26" s="11">
        <v>4675</v>
      </c>
      <c r="FM26" s="11">
        <v>3981</v>
      </c>
      <c r="FN26" s="56" t="s">
        <v>3336</v>
      </c>
      <c r="FO26" s="11" t="s">
        <v>1183</v>
      </c>
      <c r="FP26" s="11" t="s">
        <v>1183</v>
      </c>
      <c r="FQ26" s="11">
        <v>160</v>
      </c>
      <c r="FR26" s="11">
        <v>209</v>
      </c>
      <c r="FS26" s="11">
        <v>203</v>
      </c>
      <c r="FT26" s="11">
        <v>274</v>
      </c>
      <c r="FU26" s="56" t="s">
        <v>3336</v>
      </c>
      <c r="GI26" s="11" t="s">
        <v>1183</v>
      </c>
      <c r="GJ26" s="11" t="s">
        <v>1183</v>
      </c>
      <c r="GK26" s="11">
        <v>27319</v>
      </c>
      <c r="GL26" s="11">
        <v>29450</v>
      </c>
      <c r="GM26" s="11">
        <v>28436</v>
      </c>
      <c r="GN26" s="11">
        <v>27777</v>
      </c>
      <c r="GO26" s="56" t="s">
        <v>3336</v>
      </c>
      <c r="GP26" s="11" t="s">
        <v>1183</v>
      </c>
      <c r="GQ26" s="11" t="s">
        <v>1183</v>
      </c>
      <c r="GR26" s="11" t="s">
        <v>1183</v>
      </c>
      <c r="GS26" s="11" t="s">
        <v>1183</v>
      </c>
      <c r="GT26" s="11" t="s">
        <v>1183</v>
      </c>
      <c r="GU26" s="11" t="s">
        <v>1183</v>
      </c>
      <c r="GV26" s="56" t="s">
        <v>3336</v>
      </c>
      <c r="GW26" s="11" t="s">
        <v>1183</v>
      </c>
      <c r="GX26" s="11" t="s">
        <v>1183</v>
      </c>
      <c r="GY26" s="11" t="s">
        <v>1183</v>
      </c>
      <c r="GZ26" s="11" t="s">
        <v>1183</v>
      </c>
      <c r="HA26" s="11" t="s">
        <v>1183</v>
      </c>
      <c r="HB26" s="11" t="s">
        <v>1183</v>
      </c>
      <c r="HC26" s="56" t="s">
        <v>3336</v>
      </c>
      <c r="HD26" s="11" t="s">
        <v>1183</v>
      </c>
      <c r="HE26" s="11" t="s">
        <v>1183</v>
      </c>
      <c r="HF26" s="11" t="s">
        <v>1183</v>
      </c>
      <c r="HG26" s="11" t="s">
        <v>1183</v>
      </c>
      <c r="HH26" s="11" t="s">
        <v>1183</v>
      </c>
      <c r="HI26" s="11" t="s">
        <v>1183</v>
      </c>
      <c r="HJ26" s="56" t="s">
        <v>3336</v>
      </c>
      <c r="HK26" s="11" t="s">
        <v>1183</v>
      </c>
      <c r="HL26" s="11" t="s">
        <v>1183</v>
      </c>
      <c r="HM26" s="11" t="s">
        <v>1183</v>
      </c>
      <c r="HN26" s="11" t="s">
        <v>1183</v>
      </c>
      <c r="HO26" s="11">
        <v>3</v>
      </c>
      <c r="HP26" s="14">
        <v>3</v>
      </c>
      <c r="HQ26" s="56" t="s">
        <v>3336</v>
      </c>
      <c r="HR26" s="11" t="s">
        <v>1183</v>
      </c>
      <c r="HS26" s="11" t="s">
        <v>1183</v>
      </c>
      <c r="HT26" s="11" t="s">
        <v>1183</v>
      </c>
      <c r="HU26" s="11" t="s">
        <v>1183</v>
      </c>
      <c r="HV26" s="11" t="s">
        <v>1183</v>
      </c>
      <c r="HW26" s="11" t="s">
        <v>1183</v>
      </c>
      <c r="HX26" s="56" t="s">
        <v>3336</v>
      </c>
      <c r="HY26" s="11" t="s">
        <v>1183</v>
      </c>
      <c r="HZ26" s="11" t="s">
        <v>1183</v>
      </c>
      <c r="IA26" s="11" t="s">
        <v>1183</v>
      </c>
      <c r="IB26" s="11" t="s">
        <v>1183</v>
      </c>
      <c r="IC26" s="11" t="s">
        <v>1183</v>
      </c>
      <c r="ID26" s="11" t="s">
        <v>1183</v>
      </c>
      <c r="IE26" s="56" t="s">
        <v>3336</v>
      </c>
      <c r="IF26" s="11" t="s">
        <v>1183</v>
      </c>
      <c r="IG26" s="11" t="s">
        <v>1183</v>
      </c>
      <c r="IH26" s="11" t="s">
        <v>1183</v>
      </c>
      <c r="II26" s="11" t="s">
        <v>1183</v>
      </c>
      <c r="IJ26" s="11" t="s">
        <v>1183</v>
      </c>
      <c r="IK26" s="11" t="s">
        <v>1183</v>
      </c>
      <c r="IL26" s="56" t="s">
        <v>3336</v>
      </c>
      <c r="IM26" s="11" t="s">
        <v>1183</v>
      </c>
      <c r="IN26" s="11" t="s">
        <v>1183</v>
      </c>
      <c r="IO26" s="11" t="s">
        <v>1183</v>
      </c>
      <c r="IP26" s="11" t="s">
        <v>1183</v>
      </c>
      <c r="IQ26" s="11" t="s">
        <v>1183</v>
      </c>
      <c r="IR26" s="11" t="s">
        <v>1183</v>
      </c>
      <c r="IS26" s="56" t="s">
        <v>3336</v>
      </c>
      <c r="IT26" s="11" t="s">
        <v>1183</v>
      </c>
      <c r="IU26" s="11" t="s">
        <v>1183</v>
      </c>
      <c r="IV26" s="11" t="s">
        <v>1183</v>
      </c>
      <c r="IW26" s="11" t="s">
        <v>1183</v>
      </c>
      <c r="IX26" s="11" t="s">
        <v>1183</v>
      </c>
      <c r="IY26" s="11" t="s">
        <v>1183</v>
      </c>
      <c r="IZ26" s="56" t="s">
        <v>3336</v>
      </c>
      <c r="JA26" s="11" t="s">
        <v>1183</v>
      </c>
      <c r="JB26" s="11" t="s">
        <v>1183</v>
      </c>
      <c r="JC26" s="11" t="s">
        <v>1183</v>
      </c>
      <c r="JD26" s="11" t="s">
        <v>1183</v>
      </c>
      <c r="JE26" s="11" t="s">
        <v>1183</v>
      </c>
      <c r="JF26" s="11" t="s">
        <v>1183</v>
      </c>
      <c r="JG26" s="56" t="s">
        <v>3336</v>
      </c>
      <c r="JH26" s="11" t="s">
        <v>1183</v>
      </c>
      <c r="JI26" s="11" t="s">
        <v>1183</v>
      </c>
      <c r="JJ26" s="11" t="s">
        <v>1183</v>
      </c>
      <c r="JK26" s="11" t="s">
        <v>1183</v>
      </c>
      <c r="JL26" s="11" t="s">
        <v>1183</v>
      </c>
      <c r="JM26" s="11" t="s">
        <v>1183</v>
      </c>
      <c r="JN26" s="56" t="s">
        <v>3336</v>
      </c>
      <c r="JO26" s="11" t="s">
        <v>1183</v>
      </c>
      <c r="JP26" s="11" t="s">
        <v>1183</v>
      </c>
      <c r="JQ26" s="11" t="s">
        <v>1183</v>
      </c>
      <c r="JR26" s="11" t="s">
        <v>1183</v>
      </c>
      <c r="JS26" s="11" t="s">
        <v>1183</v>
      </c>
      <c r="JT26" s="11" t="s">
        <v>1183</v>
      </c>
      <c r="JU26" s="56" t="s">
        <v>3336</v>
      </c>
      <c r="JV26" s="11" t="s">
        <v>1183</v>
      </c>
      <c r="JW26" s="11" t="s">
        <v>1183</v>
      </c>
      <c r="JX26" s="11" t="s">
        <v>1183</v>
      </c>
      <c r="JY26" s="11" t="s">
        <v>1183</v>
      </c>
      <c r="JZ26" s="11" t="s">
        <v>1183</v>
      </c>
      <c r="KA26" s="11" t="s">
        <v>1183</v>
      </c>
      <c r="KB26" s="56" t="s">
        <v>3336</v>
      </c>
      <c r="KC26" s="11" t="s">
        <v>1183</v>
      </c>
      <c r="KD26" s="11" t="s">
        <v>1183</v>
      </c>
      <c r="KE26" s="11" t="s">
        <v>1183</v>
      </c>
      <c r="KF26" s="11" t="s">
        <v>1183</v>
      </c>
      <c r="KG26" s="11" t="s">
        <v>1183</v>
      </c>
      <c r="KH26" s="11" t="s">
        <v>1183</v>
      </c>
      <c r="KI26" s="56" t="s">
        <v>3336</v>
      </c>
      <c r="KJ26" s="11" t="s">
        <v>1183</v>
      </c>
      <c r="KK26" s="11" t="s">
        <v>1183</v>
      </c>
      <c r="KL26" s="11" t="s">
        <v>1183</v>
      </c>
      <c r="KM26" s="11" t="s">
        <v>1183</v>
      </c>
      <c r="KN26" s="11" t="s">
        <v>1183</v>
      </c>
      <c r="KO26" s="11" t="s">
        <v>1183</v>
      </c>
      <c r="KP26" s="56" t="s">
        <v>3336</v>
      </c>
      <c r="KQ26" s="11" t="s">
        <v>1183</v>
      </c>
      <c r="KR26" s="11" t="s">
        <v>1183</v>
      </c>
      <c r="KS26" s="11" t="s">
        <v>1183</v>
      </c>
      <c r="KT26" s="11" t="s">
        <v>1183</v>
      </c>
      <c r="KU26" s="11" t="s">
        <v>1183</v>
      </c>
      <c r="KV26" s="11" t="s">
        <v>1183</v>
      </c>
      <c r="KW26" s="56" t="s">
        <v>3336</v>
      </c>
      <c r="KX26" s="11" t="s">
        <v>1183</v>
      </c>
      <c r="KY26" s="11" t="s">
        <v>1183</v>
      </c>
      <c r="KZ26" s="11" t="s">
        <v>1183</v>
      </c>
      <c r="LA26" s="11" t="s">
        <v>1183</v>
      </c>
      <c r="LB26" s="11" t="s">
        <v>1183</v>
      </c>
      <c r="LC26" s="11" t="s">
        <v>1183</v>
      </c>
      <c r="LD26" s="56" t="s">
        <v>3336</v>
      </c>
      <c r="LE26" s="11" t="s">
        <v>1183</v>
      </c>
      <c r="LF26" s="11" t="s">
        <v>1183</v>
      </c>
      <c r="LG26" s="11" t="s">
        <v>1183</v>
      </c>
      <c r="LH26" s="11" t="s">
        <v>1183</v>
      </c>
      <c r="LI26" s="11" t="s">
        <v>1183</v>
      </c>
      <c r="LJ26" s="11" t="s">
        <v>1183</v>
      </c>
      <c r="LK26" s="56" t="s">
        <v>3336</v>
      </c>
      <c r="LL26" s="11" t="s">
        <v>1183</v>
      </c>
      <c r="LM26" s="11" t="s">
        <v>1183</v>
      </c>
      <c r="LN26" s="11" t="s">
        <v>1183</v>
      </c>
      <c r="LO26" s="11" t="s">
        <v>1183</v>
      </c>
      <c r="LP26" s="11" t="s">
        <v>1183</v>
      </c>
      <c r="LQ26" s="11" t="s">
        <v>1183</v>
      </c>
      <c r="LR26" s="56" t="s">
        <v>3336</v>
      </c>
      <c r="LS26" s="11" t="s">
        <v>1183</v>
      </c>
      <c r="LT26" s="11" t="s">
        <v>1183</v>
      </c>
      <c r="LU26" s="11" t="s">
        <v>1183</v>
      </c>
      <c r="LV26" s="11" t="s">
        <v>1183</v>
      </c>
      <c r="LW26" s="11" t="s">
        <v>1183</v>
      </c>
      <c r="LX26" s="11" t="s">
        <v>1183</v>
      </c>
      <c r="LY26" s="56" t="s">
        <v>3336</v>
      </c>
      <c r="LZ26" s="11" t="s">
        <v>1183</v>
      </c>
      <c r="MA26" s="11" t="s">
        <v>1183</v>
      </c>
      <c r="MB26" s="11" t="s">
        <v>1183</v>
      </c>
      <c r="MC26" s="11" t="s">
        <v>1183</v>
      </c>
      <c r="MD26" s="11" t="s">
        <v>1183</v>
      </c>
      <c r="ME26" s="11" t="s">
        <v>1183</v>
      </c>
      <c r="MF26" s="56" t="s">
        <v>3336</v>
      </c>
      <c r="MG26" s="11" t="s">
        <v>1183</v>
      </c>
      <c r="MH26" s="11" t="s">
        <v>1183</v>
      </c>
      <c r="MI26" s="11" t="s">
        <v>1183</v>
      </c>
      <c r="MJ26" s="11" t="s">
        <v>1183</v>
      </c>
      <c r="MK26" s="11" t="s">
        <v>1183</v>
      </c>
      <c r="ML26" s="11" t="s">
        <v>1183</v>
      </c>
      <c r="MM26" s="56" t="s">
        <v>3336</v>
      </c>
      <c r="MN26" s="11" t="s">
        <v>1183</v>
      </c>
      <c r="MO26" s="11" t="s">
        <v>1183</v>
      </c>
      <c r="MP26" s="11" t="s">
        <v>1183</v>
      </c>
      <c r="MQ26" s="11" t="s">
        <v>1183</v>
      </c>
      <c r="MR26" s="11" t="s">
        <v>1183</v>
      </c>
      <c r="MS26" s="11">
        <v>5322</v>
      </c>
      <c r="MT26" s="56" t="s">
        <v>3336</v>
      </c>
      <c r="MU26" s="11" t="s">
        <v>1183</v>
      </c>
      <c r="MV26" s="11" t="s">
        <v>1183</v>
      </c>
      <c r="MW26" s="11" t="s">
        <v>1183</v>
      </c>
      <c r="MX26" s="11" t="s">
        <v>1183</v>
      </c>
      <c r="MY26" s="11" t="s">
        <v>1183</v>
      </c>
      <c r="MZ26" s="11">
        <v>555</v>
      </c>
      <c r="NA26" s="56" t="s">
        <v>3336</v>
      </c>
      <c r="NB26" s="18"/>
      <c r="NC26" s="18"/>
      <c r="NE26" s="11">
        <v>28436</v>
      </c>
      <c r="NF26" s="11">
        <v>6752</v>
      </c>
      <c r="NG26" s="11">
        <v>2376</v>
      </c>
      <c r="NH26" s="11">
        <v>16844</v>
      </c>
      <c r="NI26" s="11" t="s">
        <v>1183</v>
      </c>
      <c r="NJ26" s="56" t="s">
        <v>3336</v>
      </c>
      <c r="NK26" s="11" t="s">
        <v>1183</v>
      </c>
      <c r="NL26" s="11" t="s">
        <v>1183</v>
      </c>
      <c r="NM26" s="11" t="s">
        <v>1183</v>
      </c>
      <c r="NN26" s="11" t="s">
        <v>1183</v>
      </c>
      <c r="NO26" s="11" t="s">
        <v>1183</v>
      </c>
      <c r="NP26" s="56" t="s">
        <v>3336</v>
      </c>
      <c r="NQ26" s="11" t="s">
        <v>1183</v>
      </c>
      <c r="NR26" s="11" t="s">
        <v>1183</v>
      </c>
      <c r="NS26" s="11" t="s">
        <v>1183</v>
      </c>
      <c r="NT26" s="11" t="s">
        <v>1183</v>
      </c>
      <c r="NU26" s="11" t="s">
        <v>1183</v>
      </c>
      <c r="NV26" s="56" t="s">
        <v>3336</v>
      </c>
      <c r="NW26" s="11">
        <v>3</v>
      </c>
      <c r="NX26" s="11">
        <v>0</v>
      </c>
      <c r="NY26" s="11" t="s">
        <v>1183</v>
      </c>
      <c r="NZ26" s="11" t="s">
        <v>1183</v>
      </c>
      <c r="OA26" s="11" t="s">
        <v>1182</v>
      </c>
      <c r="OB26" s="56" t="s">
        <v>3336</v>
      </c>
      <c r="OC26" s="11" t="s">
        <v>1183</v>
      </c>
      <c r="OD26" s="11" t="s">
        <v>1183</v>
      </c>
      <c r="OE26" s="11" t="s">
        <v>1183</v>
      </c>
      <c r="OF26" s="11" t="s">
        <v>1183</v>
      </c>
      <c r="OG26" s="11" t="s">
        <v>1183</v>
      </c>
      <c r="OH26" s="56" t="s">
        <v>3336</v>
      </c>
      <c r="OI26" s="11" t="s">
        <v>1183</v>
      </c>
      <c r="OJ26" s="11" t="s">
        <v>1183</v>
      </c>
      <c r="OK26" s="11" t="s">
        <v>1183</v>
      </c>
      <c r="OL26" s="11" t="s">
        <v>1183</v>
      </c>
      <c r="OM26" s="11" t="s">
        <v>1183</v>
      </c>
      <c r="ON26" s="56" t="s">
        <v>3336</v>
      </c>
      <c r="OO26" s="11">
        <v>344</v>
      </c>
      <c r="OP26" s="11">
        <v>113</v>
      </c>
      <c r="OQ26" s="11" t="s">
        <v>1183</v>
      </c>
      <c r="OR26" s="11" t="s">
        <v>1183</v>
      </c>
      <c r="OS26" s="11" t="s">
        <v>1183</v>
      </c>
      <c r="OT26" s="56" t="s">
        <v>3336</v>
      </c>
      <c r="OU26" s="11">
        <v>51</v>
      </c>
      <c r="OV26" s="11">
        <v>3</v>
      </c>
      <c r="OW26" s="11" t="s">
        <v>1183</v>
      </c>
      <c r="OX26" s="11" t="s">
        <v>1183</v>
      </c>
      <c r="OY26" s="11" t="s">
        <v>1183</v>
      </c>
      <c r="OZ26" s="56" t="s">
        <v>3336</v>
      </c>
      <c r="PA26" s="11" t="s">
        <v>1183</v>
      </c>
      <c r="PB26" s="11" t="s">
        <v>1183</v>
      </c>
      <c r="PC26" s="11" t="s">
        <v>1183</v>
      </c>
      <c r="PD26" s="11" t="s">
        <v>1183</v>
      </c>
      <c r="PE26" s="11" t="s">
        <v>1183</v>
      </c>
      <c r="PF26" s="56" t="s">
        <v>3336</v>
      </c>
      <c r="PG26" s="11" t="s">
        <v>1183</v>
      </c>
      <c r="PH26" s="11" t="s">
        <v>1183</v>
      </c>
      <c r="PI26" s="11" t="s">
        <v>1183</v>
      </c>
      <c r="PJ26" s="11" t="s">
        <v>1183</v>
      </c>
      <c r="PK26" s="11" t="s">
        <v>1183</v>
      </c>
      <c r="PL26" s="56" t="s">
        <v>3336</v>
      </c>
      <c r="PM26" s="11" t="s">
        <v>1183</v>
      </c>
      <c r="PN26" s="11" t="s">
        <v>1183</v>
      </c>
      <c r="PO26" s="11" t="s">
        <v>1183</v>
      </c>
      <c r="PP26" s="11" t="s">
        <v>1183</v>
      </c>
      <c r="PQ26" s="11" t="s">
        <v>1183</v>
      </c>
      <c r="PR26" s="56" t="s">
        <v>3336</v>
      </c>
      <c r="PS26" s="11" t="s">
        <v>1183</v>
      </c>
      <c r="PT26" s="11" t="s">
        <v>1183</v>
      </c>
      <c r="PU26" s="11" t="s">
        <v>1183</v>
      </c>
      <c r="PV26" s="11" t="s">
        <v>1183</v>
      </c>
      <c r="PW26" s="11" t="s">
        <v>1183</v>
      </c>
      <c r="PX26" s="56" t="s">
        <v>3336</v>
      </c>
      <c r="PY26" s="11" t="s">
        <v>1183</v>
      </c>
      <c r="PZ26" s="11" t="s">
        <v>1183</v>
      </c>
      <c r="QA26" s="11" t="s">
        <v>1183</v>
      </c>
      <c r="QB26" s="11" t="s">
        <v>1183</v>
      </c>
      <c r="QC26" s="11" t="s">
        <v>1183</v>
      </c>
      <c r="QD26" s="56" t="s">
        <v>3336</v>
      </c>
      <c r="QE26" s="11" t="s">
        <v>1183</v>
      </c>
      <c r="QF26" s="11" t="s">
        <v>1183</v>
      </c>
      <c r="QG26" s="11" t="s">
        <v>1183</v>
      </c>
      <c r="QH26" s="11" t="s">
        <v>1183</v>
      </c>
      <c r="QI26" s="11" t="s">
        <v>1183</v>
      </c>
      <c r="QJ26" s="56" t="s">
        <v>3336</v>
      </c>
      <c r="QK26" s="12" t="s">
        <v>1183</v>
      </c>
      <c r="QL26" s="12" t="s">
        <v>1183</v>
      </c>
      <c r="QM26" s="12" t="s">
        <v>1183</v>
      </c>
      <c r="QN26" s="12" t="s">
        <v>1183</v>
      </c>
      <c r="QO26" s="12" t="s">
        <v>1183</v>
      </c>
      <c r="QP26" s="56" t="s">
        <v>3336</v>
      </c>
      <c r="QQ26" s="11" t="s">
        <v>1183</v>
      </c>
      <c r="QR26" s="11" t="s">
        <v>1183</v>
      </c>
      <c r="QS26" s="11" t="s">
        <v>1183</v>
      </c>
      <c r="QT26" s="11" t="s">
        <v>1183</v>
      </c>
      <c r="QU26" s="11" t="s">
        <v>1183</v>
      </c>
      <c r="QV26" s="56" t="s">
        <v>3336</v>
      </c>
      <c r="QW26" s="11" t="s">
        <v>1183</v>
      </c>
      <c r="QX26" s="11" t="s">
        <v>1183</v>
      </c>
      <c r="QY26" s="11" t="s">
        <v>1183</v>
      </c>
      <c r="QZ26" s="11" t="s">
        <v>1183</v>
      </c>
      <c r="RA26" s="11" t="s">
        <v>1183</v>
      </c>
      <c r="RB26" s="56" t="s">
        <v>3336</v>
      </c>
      <c r="RC26" s="11" t="s">
        <v>1183</v>
      </c>
      <c r="RD26" s="11" t="s">
        <v>1183</v>
      </c>
      <c r="RE26" s="11" t="s">
        <v>1183</v>
      </c>
      <c r="RF26" s="11" t="s">
        <v>1183</v>
      </c>
      <c r="RG26" s="11" t="s">
        <v>1183</v>
      </c>
      <c r="RH26" s="56" t="s">
        <v>3336</v>
      </c>
      <c r="RI26" s="11" t="s">
        <v>1183</v>
      </c>
      <c r="RJ26" s="11" t="s">
        <v>1183</v>
      </c>
      <c r="RK26" s="11" t="s">
        <v>1183</v>
      </c>
      <c r="RL26" s="11" t="s">
        <v>1183</v>
      </c>
      <c r="RM26" s="11" t="s">
        <v>1183</v>
      </c>
      <c r="RN26" s="56" t="s">
        <v>3336</v>
      </c>
      <c r="RO26" s="11" t="s">
        <v>1183</v>
      </c>
      <c r="RP26" s="11" t="s">
        <v>1183</v>
      </c>
      <c r="RQ26" s="11" t="s">
        <v>1183</v>
      </c>
      <c r="RR26" s="11" t="s">
        <v>1183</v>
      </c>
      <c r="RS26" s="11" t="s">
        <v>1183</v>
      </c>
      <c r="RT26" s="56" t="s">
        <v>3336</v>
      </c>
      <c r="RU26" s="11" t="s">
        <v>1183</v>
      </c>
      <c r="RV26" s="11" t="s">
        <v>1183</v>
      </c>
      <c r="RW26" s="11" t="s">
        <v>1183</v>
      </c>
      <c r="RX26" s="11" t="s">
        <v>1183</v>
      </c>
      <c r="RY26" s="11" t="s">
        <v>1183</v>
      </c>
      <c r="RZ26" s="56" t="s">
        <v>3336</v>
      </c>
      <c r="SA26" s="11" t="s">
        <v>1183</v>
      </c>
      <c r="SB26" s="11" t="s">
        <v>1183</v>
      </c>
      <c r="SC26" s="11" t="s">
        <v>1183</v>
      </c>
      <c r="SD26" s="11" t="s">
        <v>1183</v>
      </c>
      <c r="SE26" s="11" t="s">
        <v>1183</v>
      </c>
      <c r="SF26" s="56" t="s">
        <v>3336</v>
      </c>
      <c r="TX26" s="57" t="s">
        <v>3336</v>
      </c>
      <c r="TY26" s="11" t="s">
        <v>1183</v>
      </c>
      <c r="TZ26" s="11" t="s">
        <v>1183</v>
      </c>
      <c r="UA26" s="11" t="s">
        <v>1183</v>
      </c>
      <c r="UB26" s="11" t="s">
        <v>1183</v>
      </c>
      <c r="UC26" s="11" t="s">
        <v>1183</v>
      </c>
      <c r="UD26" s="11" t="s">
        <v>1183</v>
      </c>
      <c r="UE26" s="57" t="s">
        <v>3336</v>
      </c>
      <c r="UF26" s="11" t="s">
        <v>1183</v>
      </c>
      <c r="UG26" s="11" t="s">
        <v>1183</v>
      </c>
      <c r="UH26" s="57" t="s">
        <v>3336</v>
      </c>
      <c r="UI26" s="11" t="s">
        <v>1183</v>
      </c>
      <c r="UJ26" s="11" t="s">
        <v>1183</v>
      </c>
      <c r="UK26" s="11" t="s">
        <v>1183</v>
      </c>
      <c r="UL26" s="11" t="s">
        <v>1183</v>
      </c>
      <c r="UM26" s="11" t="s">
        <v>1183</v>
      </c>
      <c r="UN26" s="11" t="s">
        <v>1183</v>
      </c>
      <c r="UO26" s="57" t="s">
        <v>3336</v>
      </c>
      <c r="UP26" s="11" t="s">
        <v>1183</v>
      </c>
      <c r="UQ26" s="57" t="s">
        <v>3336</v>
      </c>
      <c r="UX26" s="11" t="s">
        <v>1183</v>
      </c>
      <c r="UY26" s="11" t="s">
        <v>1183</v>
      </c>
      <c r="UZ26" s="11" t="s">
        <v>1183</v>
      </c>
      <c r="VA26" s="57" t="s">
        <v>3336</v>
      </c>
      <c r="VB26" s="59"/>
      <c r="VC26" s="70"/>
      <c r="VE26" s="11" t="s">
        <v>1183</v>
      </c>
      <c r="VF26" s="11" t="s">
        <v>1183</v>
      </c>
      <c r="VG26" s="11" t="s">
        <v>1183</v>
      </c>
      <c r="VH26" s="11" t="s">
        <v>1183</v>
      </c>
      <c r="VI26" s="11" t="s">
        <v>1183</v>
      </c>
      <c r="VJ26" s="11" t="s">
        <v>1183</v>
      </c>
      <c r="VK26" s="11" t="s">
        <v>1183</v>
      </c>
      <c r="VL26" s="11" t="s">
        <v>1183</v>
      </c>
      <c r="VM26" s="11" t="s">
        <v>1183</v>
      </c>
    </row>
    <row r="27" spans="1:585" ht="15" customHeight="1">
      <c r="A27" s="11">
        <v>26</v>
      </c>
      <c r="B27" s="87" t="s">
        <v>49</v>
      </c>
      <c r="C27" s="11">
        <v>14289</v>
      </c>
      <c r="D27" s="11">
        <v>15622</v>
      </c>
      <c r="E27" s="11">
        <v>17598</v>
      </c>
      <c r="F27" s="11">
        <v>16653</v>
      </c>
      <c r="G27" s="11">
        <v>17138</v>
      </c>
      <c r="H27" s="11">
        <v>17298</v>
      </c>
      <c r="I27" s="56" t="s">
        <v>3336</v>
      </c>
      <c r="J27" s="11" t="s">
        <v>1183</v>
      </c>
      <c r="K27" s="11" t="s">
        <v>1183</v>
      </c>
      <c r="L27" s="11">
        <v>1582</v>
      </c>
      <c r="M27" s="11">
        <v>1796</v>
      </c>
      <c r="N27" s="11">
        <v>1711</v>
      </c>
      <c r="O27" s="11">
        <v>1852</v>
      </c>
      <c r="P27" s="56" t="s">
        <v>3336</v>
      </c>
      <c r="Q27" s="11">
        <v>9</v>
      </c>
      <c r="R27" s="11">
        <v>16</v>
      </c>
      <c r="S27" s="11">
        <v>7</v>
      </c>
      <c r="T27" s="11">
        <v>11</v>
      </c>
      <c r="U27" s="11">
        <v>5</v>
      </c>
      <c r="V27" s="11">
        <v>6</v>
      </c>
      <c r="W27" s="56" t="s">
        <v>3336</v>
      </c>
      <c r="X27" s="11">
        <v>1</v>
      </c>
      <c r="Y27" s="11">
        <v>7</v>
      </c>
      <c r="Z27" s="11">
        <v>4</v>
      </c>
      <c r="AA27" s="11">
        <v>5</v>
      </c>
      <c r="AB27" s="11">
        <v>3</v>
      </c>
      <c r="AC27" s="11">
        <v>0</v>
      </c>
      <c r="AD27" s="56" t="s">
        <v>3336</v>
      </c>
      <c r="AE27" s="11">
        <v>3</v>
      </c>
      <c r="AF27" s="11">
        <v>10</v>
      </c>
      <c r="AG27" s="11">
        <v>6</v>
      </c>
      <c r="AH27" s="11">
        <v>6</v>
      </c>
      <c r="AI27" s="11">
        <v>4</v>
      </c>
      <c r="AJ27" s="11">
        <v>5</v>
      </c>
      <c r="AK27" s="56" t="s">
        <v>3336</v>
      </c>
      <c r="AL27" s="11">
        <v>0</v>
      </c>
      <c r="AM27" s="11">
        <v>4</v>
      </c>
      <c r="AN27" s="11">
        <v>4</v>
      </c>
      <c r="AO27" s="11">
        <v>3</v>
      </c>
      <c r="AP27" s="11">
        <v>2</v>
      </c>
      <c r="AQ27" s="11">
        <v>0</v>
      </c>
      <c r="AR27" s="56" t="s">
        <v>3336</v>
      </c>
      <c r="AS27" s="11">
        <v>1108</v>
      </c>
      <c r="AT27" s="11">
        <v>1032</v>
      </c>
      <c r="AU27" s="11">
        <v>958</v>
      </c>
      <c r="AV27" s="11">
        <v>990</v>
      </c>
      <c r="AW27" s="11">
        <v>926</v>
      </c>
      <c r="AX27" s="11">
        <v>901</v>
      </c>
      <c r="AY27" s="56" t="s">
        <v>3336</v>
      </c>
      <c r="AZ27" s="11">
        <v>161</v>
      </c>
      <c r="BA27" s="11">
        <v>147</v>
      </c>
      <c r="BB27" s="11">
        <v>175</v>
      </c>
      <c r="BC27" s="11">
        <v>136</v>
      </c>
      <c r="BD27" s="11">
        <v>161</v>
      </c>
      <c r="BE27" s="11">
        <v>164</v>
      </c>
      <c r="BF27" s="56" t="s">
        <v>3336</v>
      </c>
      <c r="BG27" s="11">
        <v>97</v>
      </c>
      <c r="BH27" s="11">
        <v>111</v>
      </c>
      <c r="BI27" s="11">
        <v>114</v>
      </c>
      <c r="BJ27" s="11">
        <v>99</v>
      </c>
      <c r="BK27" s="11">
        <v>124</v>
      </c>
      <c r="BL27" s="11">
        <v>112</v>
      </c>
      <c r="BM27" s="56" t="s">
        <v>3336</v>
      </c>
      <c r="BN27" s="11">
        <v>18</v>
      </c>
      <c r="BO27" s="11">
        <v>13</v>
      </c>
      <c r="BP27" s="11">
        <v>15</v>
      </c>
      <c r="BQ27" s="11">
        <v>11</v>
      </c>
      <c r="BR27" s="11">
        <v>23</v>
      </c>
      <c r="BS27" s="11">
        <v>27</v>
      </c>
      <c r="BT27" s="56" t="s">
        <v>3336</v>
      </c>
      <c r="BU27" s="11">
        <v>28</v>
      </c>
      <c r="BV27" s="11">
        <v>24</v>
      </c>
      <c r="BW27" s="11">
        <v>27</v>
      </c>
      <c r="BX27" s="11">
        <v>29</v>
      </c>
      <c r="BY27" s="11">
        <v>32</v>
      </c>
      <c r="BZ27" s="11">
        <v>20</v>
      </c>
      <c r="CA27" s="56" t="s">
        <v>3336</v>
      </c>
      <c r="CB27" s="11">
        <v>39</v>
      </c>
      <c r="CC27" s="11">
        <v>29</v>
      </c>
      <c r="CD27" s="11">
        <v>26</v>
      </c>
      <c r="CE27" s="11">
        <v>20</v>
      </c>
      <c r="CF27" s="11">
        <v>38</v>
      </c>
      <c r="CG27" s="11">
        <v>25</v>
      </c>
      <c r="CH27" s="56" t="s">
        <v>3336</v>
      </c>
      <c r="CI27" s="11" t="s">
        <v>1183</v>
      </c>
      <c r="CJ27" s="11" t="s">
        <v>1183</v>
      </c>
      <c r="CK27" s="11" t="s">
        <v>1183</v>
      </c>
      <c r="CL27" s="11" t="s">
        <v>1183</v>
      </c>
      <c r="CM27" s="11" t="s">
        <v>1183</v>
      </c>
      <c r="CN27" s="11" t="s">
        <v>1183</v>
      </c>
      <c r="CO27" s="56" t="s">
        <v>3336</v>
      </c>
      <c r="CP27" s="11">
        <v>8522</v>
      </c>
      <c r="CQ27" s="11">
        <v>8690</v>
      </c>
      <c r="CR27" s="11">
        <v>8469</v>
      </c>
      <c r="CS27" s="11">
        <v>8198</v>
      </c>
      <c r="CT27" s="11">
        <v>8654</v>
      </c>
      <c r="CU27" s="11">
        <v>8821</v>
      </c>
      <c r="CV27" s="56" t="s">
        <v>3336</v>
      </c>
      <c r="CW27" s="11" t="s">
        <v>1183</v>
      </c>
      <c r="CX27" s="11" t="s">
        <v>1183</v>
      </c>
      <c r="CY27" s="11" t="s">
        <v>1183</v>
      </c>
      <c r="CZ27" s="11" t="s">
        <v>1183</v>
      </c>
      <c r="DA27" s="11" t="s">
        <v>1183</v>
      </c>
      <c r="DB27" s="11" t="s">
        <v>1183</v>
      </c>
      <c r="DC27" s="56" t="s">
        <v>3336</v>
      </c>
      <c r="DD27" s="11">
        <v>364</v>
      </c>
      <c r="DE27" s="11">
        <v>307</v>
      </c>
      <c r="DF27" s="11">
        <v>325</v>
      </c>
      <c r="DG27" s="11">
        <v>242</v>
      </c>
      <c r="DH27" s="11">
        <v>229</v>
      </c>
      <c r="DI27" s="11">
        <v>256</v>
      </c>
      <c r="DJ27" s="56" t="s">
        <v>3336</v>
      </c>
      <c r="DK27" s="11">
        <v>1704</v>
      </c>
      <c r="DL27" s="11">
        <v>1392</v>
      </c>
      <c r="DM27" s="11">
        <v>1338</v>
      </c>
      <c r="DN27" s="11">
        <v>1251</v>
      </c>
      <c r="DO27" s="11">
        <v>1380</v>
      </c>
      <c r="DP27" s="11">
        <v>1137</v>
      </c>
      <c r="DQ27" s="56" t="s">
        <v>3336</v>
      </c>
      <c r="DR27" s="11">
        <v>952</v>
      </c>
      <c r="DS27" s="11">
        <v>1004</v>
      </c>
      <c r="DT27" s="11">
        <v>777</v>
      </c>
      <c r="DU27" s="11">
        <v>932</v>
      </c>
      <c r="DV27" s="11">
        <v>712</v>
      </c>
      <c r="DW27" s="11">
        <v>772</v>
      </c>
      <c r="DX27" s="56" t="s">
        <v>3336</v>
      </c>
      <c r="DY27" s="11">
        <v>269</v>
      </c>
      <c r="DZ27" s="11">
        <v>359</v>
      </c>
      <c r="EA27" s="11">
        <v>626</v>
      </c>
      <c r="EB27" s="11">
        <v>430</v>
      </c>
      <c r="EC27" s="11">
        <v>470</v>
      </c>
      <c r="ED27" s="11">
        <v>500</v>
      </c>
      <c r="EE27" s="56" t="s">
        <v>3336</v>
      </c>
      <c r="EF27" s="11" t="s">
        <v>1183</v>
      </c>
      <c r="EG27" s="11" t="s">
        <v>1183</v>
      </c>
      <c r="EH27" s="11" t="s">
        <v>1183</v>
      </c>
      <c r="EI27" s="11" t="s">
        <v>1183</v>
      </c>
      <c r="EJ27" s="11" t="s">
        <v>1183</v>
      </c>
      <c r="EK27" s="11" t="s">
        <v>1183</v>
      </c>
      <c r="EL27" s="56" t="s">
        <v>3336</v>
      </c>
      <c r="EM27" s="11">
        <v>53</v>
      </c>
      <c r="EN27" s="11">
        <v>86</v>
      </c>
      <c r="EO27" s="11">
        <v>79</v>
      </c>
      <c r="EP27" s="11">
        <v>48</v>
      </c>
      <c r="EQ27" s="11">
        <v>54</v>
      </c>
      <c r="ER27" s="11">
        <v>50</v>
      </c>
      <c r="ES27" s="56" t="s">
        <v>3336</v>
      </c>
      <c r="ET27" s="11" t="s">
        <v>1183</v>
      </c>
      <c r="EU27" s="11" t="s">
        <v>1183</v>
      </c>
      <c r="EV27" s="11" t="s">
        <v>1183</v>
      </c>
      <c r="EW27" s="11" t="s">
        <v>1183</v>
      </c>
      <c r="EX27" s="11" t="s">
        <v>1183</v>
      </c>
      <c r="EY27" s="11" t="s">
        <v>1183</v>
      </c>
      <c r="EZ27" s="56" t="s">
        <v>3336</v>
      </c>
      <c r="FA27" s="11" t="s">
        <v>1183</v>
      </c>
      <c r="FB27" s="11" t="s">
        <v>1183</v>
      </c>
      <c r="FC27" s="11" t="s">
        <v>1183</v>
      </c>
      <c r="FD27" s="11" t="s">
        <v>1183</v>
      </c>
      <c r="FE27" s="11" t="s">
        <v>1183</v>
      </c>
      <c r="FF27" s="11" t="s">
        <v>1183</v>
      </c>
      <c r="FG27" s="56" t="s">
        <v>3336</v>
      </c>
      <c r="FH27" s="11">
        <v>178</v>
      </c>
      <c r="FI27" s="11">
        <v>203</v>
      </c>
      <c r="FJ27" s="11">
        <v>208</v>
      </c>
      <c r="FK27" s="11">
        <v>192</v>
      </c>
      <c r="FL27" s="11">
        <v>157</v>
      </c>
      <c r="FM27" s="11">
        <v>217</v>
      </c>
      <c r="FN27" s="56" t="s">
        <v>3336</v>
      </c>
      <c r="FO27" s="11">
        <v>11</v>
      </c>
      <c r="FP27" s="11">
        <v>20</v>
      </c>
      <c r="FQ27" s="11">
        <v>13</v>
      </c>
      <c r="FR27" s="11">
        <v>11</v>
      </c>
      <c r="FS27" s="11">
        <v>7</v>
      </c>
      <c r="FT27" s="11">
        <v>13</v>
      </c>
      <c r="FU27" s="56" t="s">
        <v>3336</v>
      </c>
      <c r="GI27" s="11" t="s">
        <v>1183</v>
      </c>
      <c r="GJ27" s="11" t="s">
        <v>1183</v>
      </c>
      <c r="GK27" s="11" t="s">
        <v>1183</v>
      </c>
      <c r="GL27" s="11" t="s">
        <v>1183</v>
      </c>
      <c r="GM27" s="11" t="s">
        <v>1183</v>
      </c>
      <c r="GN27" s="11" t="s">
        <v>1183</v>
      </c>
      <c r="GO27" s="56" t="s">
        <v>3336</v>
      </c>
      <c r="GP27" s="11" t="s">
        <v>1183</v>
      </c>
      <c r="GQ27" s="11" t="s">
        <v>1183</v>
      </c>
      <c r="GR27" s="11" t="s">
        <v>1183</v>
      </c>
      <c r="GS27" s="11" t="s">
        <v>1183</v>
      </c>
      <c r="GT27" s="11" t="s">
        <v>1183</v>
      </c>
      <c r="GU27" s="11" t="s">
        <v>1183</v>
      </c>
      <c r="GV27" s="56" t="s">
        <v>3336</v>
      </c>
      <c r="GW27" s="11" t="s">
        <v>1183</v>
      </c>
      <c r="GX27" s="11" t="s">
        <v>1183</v>
      </c>
      <c r="GY27" s="11" t="s">
        <v>1183</v>
      </c>
      <c r="GZ27" s="11" t="s">
        <v>1183</v>
      </c>
      <c r="HA27" s="11" t="s">
        <v>1183</v>
      </c>
      <c r="HB27" s="11" t="s">
        <v>1183</v>
      </c>
      <c r="HC27" s="56" t="s">
        <v>3336</v>
      </c>
      <c r="HD27" s="11" t="s">
        <v>1183</v>
      </c>
      <c r="HE27" s="11" t="s">
        <v>1183</v>
      </c>
      <c r="HF27" s="11" t="s">
        <v>1183</v>
      </c>
      <c r="HG27" s="11" t="s">
        <v>1183</v>
      </c>
      <c r="HH27" s="11" t="s">
        <v>1183</v>
      </c>
      <c r="HI27" s="11" t="s">
        <v>1183</v>
      </c>
      <c r="HJ27" s="56" t="s">
        <v>3336</v>
      </c>
      <c r="HK27" s="11" t="s">
        <v>1183</v>
      </c>
      <c r="HL27" s="11" t="s">
        <v>1183</v>
      </c>
      <c r="HM27" s="11" t="s">
        <v>1183</v>
      </c>
      <c r="HN27" s="11" t="s">
        <v>1183</v>
      </c>
      <c r="HO27" s="11" t="s">
        <v>1183</v>
      </c>
      <c r="HP27" s="11" t="s">
        <v>1183</v>
      </c>
      <c r="HQ27" s="56" t="s">
        <v>3336</v>
      </c>
      <c r="HR27" s="11" t="s">
        <v>1183</v>
      </c>
      <c r="HS27" s="11" t="s">
        <v>1183</v>
      </c>
      <c r="HT27" s="11" t="s">
        <v>1183</v>
      </c>
      <c r="HU27" s="11" t="s">
        <v>1183</v>
      </c>
      <c r="HV27" s="11" t="s">
        <v>1183</v>
      </c>
      <c r="HW27" s="11" t="s">
        <v>1183</v>
      </c>
      <c r="HX27" s="56" t="s">
        <v>3336</v>
      </c>
      <c r="HY27" s="11" t="s">
        <v>1183</v>
      </c>
      <c r="HZ27" s="11" t="s">
        <v>1183</v>
      </c>
      <c r="IA27" s="11" t="s">
        <v>1183</v>
      </c>
      <c r="IB27" s="11" t="s">
        <v>1183</v>
      </c>
      <c r="IC27" s="11" t="s">
        <v>1183</v>
      </c>
      <c r="ID27" s="11" t="s">
        <v>1183</v>
      </c>
      <c r="IE27" s="56" t="s">
        <v>3336</v>
      </c>
      <c r="IF27" s="11" t="s">
        <v>1182</v>
      </c>
      <c r="IG27" s="11" t="s">
        <v>1182</v>
      </c>
      <c r="IH27" s="11" t="s">
        <v>1182</v>
      </c>
      <c r="II27" s="11" t="s">
        <v>1182</v>
      </c>
      <c r="IJ27" s="11" t="s">
        <v>1182</v>
      </c>
      <c r="IK27" s="11" t="s">
        <v>1182</v>
      </c>
      <c r="IL27" s="56" t="s">
        <v>3336</v>
      </c>
      <c r="IM27" s="12" t="s">
        <v>1183</v>
      </c>
      <c r="IN27" s="12" t="s">
        <v>1183</v>
      </c>
      <c r="IO27" s="12" t="s">
        <v>1183</v>
      </c>
      <c r="IP27" s="12" t="s">
        <v>1183</v>
      </c>
      <c r="IQ27" s="12" t="s">
        <v>1183</v>
      </c>
      <c r="IR27" s="12" t="s">
        <v>1183</v>
      </c>
      <c r="IS27" s="56" t="s">
        <v>3336</v>
      </c>
      <c r="IT27" s="12" t="s">
        <v>1183</v>
      </c>
      <c r="IU27" s="12" t="s">
        <v>1183</v>
      </c>
      <c r="IV27" s="12" t="s">
        <v>1183</v>
      </c>
      <c r="IW27" s="12" t="s">
        <v>1183</v>
      </c>
      <c r="IX27" s="12" t="s">
        <v>1183</v>
      </c>
      <c r="IY27" s="12" t="s">
        <v>1183</v>
      </c>
      <c r="IZ27" s="56" t="s">
        <v>3336</v>
      </c>
      <c r="JA27" s="12" t="s">
        <v>1183</v>
      </c>
      <c r="JB27" s="12" t="s">
        <v>1183</v>
      </c>
      <c r="JC27" s="12" t="s">
        <v>1183</v>
      </c>
      <c r="JD27" s="12" t="s">
        <v>1183</v>
      </c>
      <c r="JE27" s="12" t="s">
        <v>1183</v>
      </c>
      <c r="JF27" s="12" t="s">
        <v>1183</v>
      </c>
      <c r="JG27" s="56" t="s">
        <v>3336</v>
      </c>
      <c r="JH27" s="12" t="s">
        <v>1183</v>
      </c>
      <c r="JI27" s="12" t="s">
        <v>1183</v>
      </c>
      <c r="JJ27" s="12" t="s">
        <v>1183</v>
      </c>
      <c r="JK27" s="12" t="s">
        <v>1183</v>
      </c>
      <c r="JL27" s="12" t="s">
        <v>1183</v>
      </c>
      <c r="JM27" s="12" t="s">
        <v>1183</v>
      </c>
      <c r="JN27" s="56" t="s">
        <v>3336</v>
      </c>
      <c r="JO27" s="12" t="s">
        <v>1183</v>
      </c>
      <c r="JP27" s="12" t="s">
        <v>1183</v>
      </c>
      <c r="JQ27" s="12" t="s">
        <v>1183</v>
      </c>
      <c r="JR27" s="12" t="s">
        <v>1183</v>
      </c>
      <c r="JS27" s="12" t="s">
        <v>1183</v>
      </c>
      <c r="JT27" s="12" t="s">
        <v>1183</v>
      </c>
      <c r="JU27" s="56" t="s">
        <v>3336</v>
      </c>
      <c r="JV27" s="12" t="s">
        <v>1183</v>
      </c>
      <c r="JW27" s="12" t="s">
        <v>1183</v>
      </c>
      <c r="JX27" s="12" t="s">
        <v>1183</v>
      </c>
      <c r="JY27" s="12" t="s">
        <v>1183</v>
      </c>
      <c r="JZ27" s="12" t="s">
        <v>1183</v>
      </c>
      <c r="KA27" s="12" t="s">
        <v>1183</v>
      </c>
      <c r="KB27" s="56" t="s">
        <v>3336</v>
      </c>
      <c r="KC27" s="12" t="s">
        <v>1183</v>
      </c>
      <c r="KD27" s="12" t="s">
        <v>1183</v>
      </c>
      <c r="KE27" s="12" t="s">
        <v>1183</v>
      </c>
      <c r="KF27" s="12" t="s">
        <v>1183</v>
      </c>
      <c r="KG27" s="12" t="s">
        <v>1183</v>
      </c>
      <c r="KH27" s="12" t="s">
        <v>1183</v>
      </c>
      <c r="KI27" s="56" t="s">
        <v>3336</v>
      </c>
      <c r="KJ27" s="12" t="s">
        <v>1183</v>
      </c>
      <c r="KK27" s="12" t="s">
        <v>1183</v>
      </c>
      <c r="KL27" s="12" t="s">
        <v>1183</v>
      </c>
      <c r="KM27" s="12" t="s">
        <v>1183</v>
      </c>
      <c r="KN27" s="12" t="s">
        <v>1183</v>
      </c>
      <c r="KO27" s="12" t="s">
        <v>1183</v>
      </c>
      <c r="KP27" s="56" t="s">
        <v>3336</v>
      </c>
      <c r="KQ27" s="12" t="s">
        <v>1183</v>
      </c>
      <c r="KR27" s="12" t="s">
        <v>1183</v>
      </c>
      <c r="KS27" s="12" t="s">
        <v>1183</v>
      </c>
      <c r="KT27" s="12" t="s">
        <v>1183</v>
      </c>
      <c r="KU27" s="12" t="s">
        <v>1183</v>
      </c>
      <c r="KV27" s="12" t="s">
        <v>1183</v>
      </c>
      <c r="KW27" s="56" t="s">
        <v>3336</v>
      </c>
      <c r="KX27" s="12" t="s">
        <v>1183</v>
      </c>
      <c r="KY27" s="12" t="s">
        <v>1183</v>
      </c>
      <c r="KZ27" s="12" t="s">
        <v>1183</v>
      </c>
      <c r="LA27" s="12" t="s">
        <v>1183</v>
      </c>
      <c r="LB27" s="12" t="s">
        <v>1183</v>
      </c>
      <c r="LC27" s="12" t="s">
        <v>1183</v>
      </c>
      <c r="LD27" s="56" t="s">
        <v>3336</v>
      </c>
      <c r="LE27" s="12" t="s">
        <v>1183</v>
      </c>
      <c r="LF27" s="12" t="s">
        <v>1183</v>
      </c>
      <c r="LG27" s="12" t="s">
        <v>1183</v>
      </c>
      <c r="LH27" s="12" t="s">
        <v>1183</v>
      </c>
      <c r="LI27" s="12" t="s">
        <v>1183</v>
      </c>
      <c r="LJ27" s="12" t="s">
        <v>1183</v>
      </c>
      <c r="LK27" s="56" t="s">
        <v>3336</v>
      </c>
      <c r="LL27" s="12" t="s">
        <v>1183</v>
      </c>
      <c r="LM27" s="12" t="s">
        <v>1183</v>
      </c>
      <c r="LN27" s="12" t="s">
        <v>1183</v>
      </c>
      <c r="LO27" s="12" t="s">
        <v>1183</v>
      </c>
      <c r="LP27" s="12" t="s">
        <v>1183</v>
      </c>
      <c r="LQ27" s="12" t="s">
        <v>1183</v>
      </c>
      <c r="LR27" s="56" t="s">
        <v>3336</v>
      </c>
      <c r="LS27" s="11" t="s">
        <v>1183</v>
      </c>
      <c r="LT27" s="11" t="s">
        <v>1183</v>
      </c>
      <c r="LU27" s="11" t="s">
        <v>1183</v>
      </c>
      <c r="LV27" s="11" t="s">
        <v>1183</v>
      </c>
      <c r="LW27" s="11" t="s">
        <v>1183</v>
      </c>
      <c r="LX27" s="11" t="s">
        <v>1183</v>
      </c>
      <c r="LY27" s="56" t="s">
        <v>3336</v>
      </c>
      <c r="LZ27" s="11" t="s">
        <v>1183</v>
      </c>
      <c r="MA27" s="11" t="s">
        <v>1183</v>
      </c>
      <c r="MB27" s="11" t="s">
        <v>1183</v>
      </c>
      <c r="MC27" s="11" t="s">
        <v>1183</v>
      </c>
      <c r="MD27" s="11" t="s">
        <v>1183</v>
      </c>
      <c r="ME27" s="11" t="s">
        <v>1183</v>
      </c>
      <c r="MF27" s="56" t="s">
        <v>3336</v>
      </c>
      <c r="MG27" s="11" t="s">
        <v>1183</v>
      </c>
      <c r="MH27" s="11" t="s">
        <v>1183</v>
      </c>
      <c r="MI27" s="11" t="s">
        <v>1183</v>
      </c>
      <c r="MJ27" s="11" t="s">
        <v>1183</v>
      </c>
      <c r="MK27" s="11" t="s">
        <v>1183</v>
      </c>
      <c r="ML27" s="11" t="s">
        <v>1183</v>
      </c>
      <c r="MM27" s="56" t="s">
        <v>3336</v>
      </c>
      <c r="MN27" s="11" t="s">
        <v>1182</v>
      </c>
      <c r="MO27" s="11" t="s">
        <v>1182</v>
      </c>
      <c r="MP27" s="11" t="s">
        <v>1182</v>
      </c>
      <c r="MQ27" s="11" t="s">
        <v>1182</v>
      </c>
      <c r="MR27" s="11" t="s">
        <v>1182</v>
      </c>
      <c r="MS27" s="11" t="s">
        <v>1182</v>
      </c>
      <c r="MT27" s="56" t="s">
        <v>3336</v>
      </c>
      <c r="MU27" s="11" t="s">
        <v>1182</v>
      </c>
      <c r="MV27" s="11" t="s">
        <v>1182</v>
      </c>
      <c r="MW27" s="11" t="s">
        <v>1182</v>
      </c>
      <c r="MX27" s="11" t="s">
        <v>1182</v>
      </c>
      <c r="MY27" s="11" t="s">
        <v>1182</v>
      </c>
      <c r="MZ27" s="11" t="s">
        <v>1182</v>
      </c>
      <c r="NA27" s="56" t="s">
        <v>3336</v>
      </c>
      <c r="NB27" s="18"/>
      <c r="NC27" s="18"/>
      <c r="NE27" s="11" t="s">
        <v>1183</v>
      </c>
      <c r="NF27" s="11" t="s">
        <v>1183</v>
      </c>
      <c r="NG27" s="11" t="s">
        <v>1183</v>
      </c>
      <c r="NH27" s="11" t="s">
        <v>1183</v>
      </c>
      <c r="NI27" s="11" t="s">
        <v>1183</v>
      </c>
      <c r="NJ27" s="56" t="s">
        <v>3336</v>
      </c>
      <c r="NK27" s="11" t="s">
        <v>1183</v>
      </c>
      <c r="NL27" s="11" t="s">
        <v>1183</v>
      </c>
      <c r="NM27" s="11" t="s">
        <v>1183</v>
      </c>
      <c r="NN27" s="11" t="s">
        <v>1183</v>
      </c>
      <c r="NO27" s="11" t="s">
        <v>1183</v>
      </c>
      <c r="NP27" s="56" t="s">
        <v>3336</v>
      </c>
      <c r="NQ27" s="11" t="s">
        <v>1182</v>
      </c>
      <c r="NR27" s="11" t="s">
        <v>1182</v>
      </c>
      <c r="NS27" s="11" t="s">
        <v>1182</v>
      </c>
      <c r="NT27" s="11" t="s">
        <v>1182</v>
      </c>
      <c r="NU27" s="11" t="s">
        <v>1182</v>
      </c>
      <c r="NV27" s="56" t="s">
        <v>3336</v>
      </c>
      <c r="NW27" s="11" t="s">
        <v>1182</v>
      </c>
      <c r="NX27" s="11" t="s">
        <v>1182</v>
      </c>
      <c r="NY27" s="11" t="s">
        <v>1182</v>
      </c>
      <c r="NZ27" s="11" t="s">
        <v>1182</v>
      </c>
      <c r="OA27" s="11" t="s">
        <v>1182</v>
      </c>
      <c r="OB27" s="56" t="s">
        <v>3336</v>
      </c>
      <c r="OC27" s="12" t="s">
        <v>1183</v>
      </c>
      <c r="OD27" s="12" t="s">
        <v>1183</v>
      </c>
      <c r="OE27" s="12" t="s">
        <v>1183</v>
      </c>
      <c r="OF27" s="12" t="s">
        <v>1183</v>
      </c>
      <c r="OG27" s="12" t="s">
        <v>1183</v>
      </c>
      <c r="OH27" s="56" t="s">
        <v>3336</v>
      </c>
      <c r="OI27" s="12" t="s">
        <v>1183</v>
      </c>
      <c r="OJ27" s="12" t="s">
        <v>1183</v>
      </c>
      <c r="OK27" s="12" t="s">
        <v>1183</v>
      </c>
      <c r="OL27" s="12" t="s">
        <v>1183</v>
      </c>
      <c r="OM27" s="12" t="s">
        <v>1183</v>
      </c>
      <c r="ON27" s="56" t="s">
        <v>3336</v>
      </c>
      <c r="OO27" s="11" t="s">
        <v>1182</v>
      </c>
      <c r="OP27" s="11" t="s">
        <v>1182</v>
      </c>
      <c r="OQ27" s="11" t="s">
        <v>1182</v>
      </c>
      <c r="OR27" s="11" t="s">
        <v>1182</v>
      </c>
      <c r="OS27" s="11" t="s">
        <v>1182</v>
      </c>
      <c r="OT27" s="56" t="s">
        <v>3336</v>
      </c>
      <c r="OU27" s="12" t="s">
        <v>1183</v>
      </c>
      <c r="OV27" s="12" t="s">
        <v>1183</v>
      </c>
      <c r="OW27" s="12" t="s">
        <v>1183</v>
      </c>
      <c r="OX27" s="12" t="s">
        <v>1183</v>
      </c>
      <c r="OY27" s="12" t="s">
        <v>1183</v>
      </c>
      <c r="OZ27" s="56" t="s">
        <v>3336</v>
      </c>
      <c r="PA27" s="12" t="s">
        <v>1183</v>
      </c>
      <c r="PB27" s="12" t="s">
        <v>1183</v>
      </c>
      <c r="PC27" s="12" t="s">
        <v>1183</v>
      </c>
      <c r="PD27" s="12" t="s">
        <v>1183</v>
      </c>
      <c r="PE27" s="12" t="s">
        <v>1183</v>
      </c>
      <c r="PF27" s="56" t="s">
        <v>3336</v>
      </c>
      <c r="PG27" s="11" t="s">
        <v>1182</v>
      </c>
      <c r="PH27" s="11" t="s">
        <v>1182</v>
      </c>
      <c r="PI27" s="11" t="s">
        <v>1182</v>
      </c>
      <c r="PJ27" s="11" t="s">
        <v>1182</v>
      </c>
      <c r="PK27" s="11" t="s">
        <v>1182</v>
      </c>
      <c r="PL27" s="56" t="s">
        <v>3336</v>
      </c>
      <c r="PM27" s="11" t="s">
        <v>1182</v>
      </c>
      <c r="PN27" s="11" t="s">
        <v>1182</v>
      </c>
      <c r="PO27" s="11" t="s">
        <v>1182</v>
      </c>
      <c r="PP27" s="11" t="s">
        <v>1182</v>
      </c>
      <c r="PQ27" s="11" t="s">
        <v>1182</v>
      </c>
      <c r="PR27" s="56" t="s">
        <v>3336</v>
      </c>
      <c r="PS27" s="11" t="s">
        <v>1183</v>
      </c>
      <c r="PT27" s="11" t="s">
        <v>1183</v>
      </c>
      <c r="PU27" s="11" t="s">
        <v>1183</v>
      </c>
      <c r="PV27" s="11" t="s">
        <v>1183</v>
      </c>
      <c r="PW27" s="11" t="s">
        <v>1183</v>
      </c>
      <c r="PX27" s="56" t="s">
        <v>3336</v>
      </c>
      <c r="PY27" s="11" t="s">
        <v>1183</v>
      </c>
      <c r="PZ27" s="11" t="s">
        <v>1183</v>
      </c>
      <c r="QA27" s="11" t="s">
        <v>1183</v>
      </c>
      <c r="QB27" s="11" t="s">
        <v>1183</v>
      </c>
      <c r="QC27" s="11" t="s">
        <v>1183</v>
      </c>
      <c r="QD27" s="56" t="s">
        <v>3336</v>
      </c>
      <c r="QE27" s="11" t="s">
        <v>1183</v>
      </c>
      <c r="QF27" s="11" t="s">
        <v>1183</v>
      </c>
      <c r="QG27" s="11" t="s">
        <v>1183</v>
      </c>
      <c r="QH27" s="11" t="s">
        <v>1183</v>
      </c>
      <c r="QI27" s="11" t="s">
        <v>1183</v>
      </c>
      <c r="QJ27" s="56" t="s">
        <v>3336</v>
      </c>
      <c r="QK27" s="11" t="s">
        <v>1183</v>
      </c>
      <c r="QL27" s="11" t="s">
        <v>1183</v>
      </c>
      <c r="QM27" s="11" t="s">
        <v>1183</v>
      </c>
      <c r="QN27" s="11" t="s">
        <v>1183</v>
      </c>
      <c r="QO27" s="11" t="s">
        <v>1183</v>
      </c>
      <c r="QP27" s="56" t="s">
        <v>3336</v>
      </c>
      <c r="QQ27" s="11" t="s">
        <v>1183</v>
      </c>
      <c r="QR27" s="11" t="s">
        <v>1183</v>
      </c>
      <c r="QS27" s="11" t="s">
        <v>1183</v>
      </c>
      <c r="QT27" s="11" t="s">
        <v>1183</v>
      </c>
      <c r="QU27" s="11" t="s">
        <v>1183</v>
      </c>
      <c r="QV27" s="56" t="s">
        <v>3336</v>
      </c>
      <c r="QW27" s="11" t="s">
        <v>1183</v>
      </c>
      <c r="QX27" s="11" t="s">
        <v>1183</v>
      </c>
      <c r="QY27" s="11" t="s">
        <v>1183</v>
      </c>
      <c r="QZ27" s="11" t="s">
        <v>1183</v>
      </c>
      <c r="RA27" s="11" t="s">
        <v>1183</v>
      </c>
      <c r="RB27" s="56" t="s">
        <v>3336</v>
      </c>
      <c r="RC27" s="11" t="s">
        <v>1183</v>
      </c>
      <c r="RD27" s="11" t="s">
        <v>1183</v>
      </c>
      <c r="RE27" s="11" t="s">
        <v>1183</v>
      </c>
      <c r="RF27" s="11" t="s">
        <v>1183</v>
      </c>
      <c r="RG27" s="11" t="s">
        <v>1183</v>
      </c>
      <c r="RH27" s="56" t="s">
        <v>3336</v>
      </c>
      <c r="RI27" s="11" t="s">
        <v>1183</v>
      </c>
      <c r="RJ27" s="11" t="s">
        <v>1183</v>
      </c>
      <c r="RK27" s="11" t="s">
        <v>1183</v>
      </c>
      <c r="RL27" s="11" t="s">
        <v>1183</v>
      </c>
      <c r="RM27" s="11" t="s">
        <v>1183</v>
      </c>
      <c r="RN27" s="56" t="s">
        <v>3336</v>
      </c>
      <c r="RO27" s="11" t="s">
        <v>1182</v>
      </c>
      <c r="RP27" s="11" t="s">
        <v>1182</v>
      </c>
      <c r="RQ27" s="11" t="s">
        <v>1182</v>
      </c>
      <c r="RR27" s="11" t="s">
        <v>1182</v>
      </c>
      <c r="RS27" s="11" t="s">
        <v>1182</v>
      </c>
      <c r="RT27" s="56" t="s">
        <v>3336</v>
      </c>
      <c r="RU27" s="12" t="s">
        <v>1183</v>
      </c>
      <c r="RV27" s="12" t="s">
        <v>1183</v>
      </c>
      <c r="RW27" s="12" t="s">
        <v>1183</v>
      </c>
      <c r="RX27" s="12" t="s">
        <v>1183</v>
      </c>
      <c r="RY27" s="12" t="s">
        <v>1183</v>
      </c>
      <c r="RZ27" s="56" t="s">
        <v>3336</v>
      </c>
      <c r="SA27" s="12" t="s">
        <v>1183</v>
      </c>
      <c r="SB27" s="12" t="s">
        <v>1183</v>
      </c>
      <c r="SC27" s="12" t="s">
        <v>1183</v>
      </c>
      <c r="SD27" s="12" t="s">
        <v>1183</v>
      </c>
      <c r="SE27" s="12" t="s">
        <v>1183</v>
      </c>
      <c r="SF27" s="56" t="s">
        <v>3336</v>
      </c>
      <c r="TX27" s="57" t="s">
        <v>3336</v>
      </c>
      <c r="TY27" s="11" t="s">
        <v>850</v>
      </c>
      <c r="UD27" s="11">
        <v>2300</v>
      </c>
      <c r="UE27" s="57" t="s">
        <v>3336</v>
      </c>
      <c r="UF27" s="11" t="s">
        <v>1183</v>
      </c>
      <c r="UG27" s="11" t="s">
        <v>1183</v>
      </c>
      <c r="UH27" s="57" t="s">
        <v>3336</v>
      </c>
      <c r="UI27" s="11" t="s">
        <v>1183</v>
      </c>
      <c r="UJ27" s="11" t="s">
        <v>1183</v>
      </c>
      <c r="UK27" s="11" t="s">
        <v>1183</v>
      </c>
      <c r="UL27" s="11" t="s">
        <v>1183</v>
      </c>
      <c r="UM27" s="11" t="s">
        <v>1183</v>
      </c>
      <c r="UN27" s="14">
        <v>100</v>
      </c>
      <c r="UO27" s="57" t="s">
        <v>3336</v>
      </c>
      <c r="UP27" s="11" t="s">
        <v>1183</v>
      </c>
      <c r="UQ27" s="57" t="s">
        <v>3336</v>
      </c>
      <c r="UX27" s="11" t="s">
        <v>1183</v>
      </c>
      <c r="UY27" s="11" t="s">
        <v>1183</v>
      </c>
      <c r="UZ27" s="11" t="s">
        <v>1183</v>
      </c>
      <c r="VA27" s="57" t="s">
        <v>3336</v>
      </c>
      <c r="VB27" s="59"/>
      <c r="VC27" s="70"/>
      <c r="VE27" s="11" t="s">
        <v>1183</v>
      </c>
      <c r="VF27" s="11" t="s">
        <v>1183</v>
      </c>
      <c r="VG27" s="11" t="s">
        <v>1183</v>
      </c>
      <c r="VH27" s="11" t="s">
        <v>1183</v>
      </c>
      <c r="VI27" s="11" t="s">
        <v>1183</v>
      </c>
      <c r="VJ27" s="11" t="s">
        <v>1183</v>
      </c>
      <c r="VK27" s="11" t="s">
        <v>1183</v>
      </c>
      <c r="VL27" s="11" t="s">
        <v>1183</v>
      </c>
      <c r="VM27" s="11" t="s">
        <v>1183</v>
      </c>
    </row>
    <row r="28" spans="1:585" ht="15" customHeight="1">
      <c r="A28" s="11">
        <v>27</v>
      </c>
      <c r="B28" s="87" t="s">
        <v>50</v>
      </c>
      <c r="C28" s="11">
        <v>35124</v>
      </c>
      <c r="D28" s="11">
        <v>36615</v>
      </c>
      <c r="E28" s="11">
        <v>38157</v>
      </c>
      <c r="F28" s="11">
        <v>41786</v>
      </c>
      <c r="G28" s="11">
        <v>39782</v>
      </c>
      <c r="H28" s="11">
        <v>41921</v>
      </c>
      <c r="I28" s="56" t="s">
        <v>3336</v>
      </c>
      <c r="J28" s="11">
        <v>1029</v>
      </c>
      <c r="K28" s="11">
        <v>983</v>
      </c>
      <c r="L28" s="11">
        <v>893</v>
      </c>
      <c r="M28" s="11">
        <v>850</v>
      </c>
      <c r="N28" s="11">
        <v>883</v>
      </c>
      <c r="O28" s="11">
        <v>886</v>
      </c>
      <c r="P28" s="56" t="s">
        <v>3336</v>
      </c>
      <c r="Q28" s="11">
        <v>216</v>
      </c>
      <c r="R28" s="11">
        <v>223</v>
      </c>
      <c r="S28" s="11">
        <v>215</v>
      </c>
      <c r="T28" s="11">
        <v>172</v>
      </c>
      <c r="U28" s="11">
        <v>177</v>
      </c>
      <c r="V28" s="11">
        <v>189</v>
      </c>
      <c r="W28" s="56" t="s">
        <v>3336</v>
      </c>
      <c r="X28" s="11">
        <v>9</v>
      </c>
      <c r="Y28" s="11">
        <v>11</v>
      </c>
      <c r="Z28" s="11">
        <v>6</v>
      </c>
      <c r="AA28" s="11">
        <v>6</v>
      </c>
      <c r="AB28" s="11">
        <v>4</v>
      </c>
      <c r="AC28" s="11">
        <v>8</v>
      </c>
      <c r="AD28" s="56" t="s">
        <v>3336</v>
      </c>
      <c r="AE28" s="11">
        <v>166</v>
      </c>
      <c r="AF28" s="11">
        <v>168</v>
      </c>
      <c r="AG28" s="11">
        <v>158</v>
      </c>
      <c r="AH28" s="11">
        <v>127</v>
      </c>
      <c r="AI28" s="11">
        <v>128</v>
      </c>
      <c r="AJ28" s="11">
        <v>143</v>
      </c>
      <c r="AK28" s="56" t="s">
        <v>3336</v>
      </c>
      <c r="AL28" s="11" t="s">
        <v>1183</v>
      </c>
      <c r="AM28" s="11" t="s">
        <v>1183</v>
      </c>
      <c r="AN28" s="11" t="s">
        <v>1183</v>
      </c>
      <c r="AO28" s="11" t="s">
        <v>1183</v>
      </c>
      <c r="AP28" s="11" t="s">
        <v>1183</v>
      </c>
      <c r="AQ28" s="11" t="s">
        <v>1183</v>
      </c>
      <c r="AR28" s="56" t="s">
        <v>3336</v>
      </c>
      <c r="AS28" s="11">
        <v>1536</v>
      </c>
      <c r="AT28" s="11">
        <v>1462</v>
      </c>
      <c r="AU28" s="11">
        <v>1332</v>
      </c>
      <c r="AV28" s="11">
        <v>1287</v>
      </c>
      <c r="AW28" s="11">
        <v>1134</v>
      </c>
      <c r="AX28" s="11">
        <v>1211</v>
      </c>
      <c r="AY28" s="56" t="s">
        <v>3336</v>
      </c>
      <c r="AZ28" s="11">
        <f>360+953</f>
        <v>1313</v>
      </c>
      <c r="BA28" s="11">
        <f>325+907</f>
        <v>1232</v>
      </c>
      <c r="BB28" s="11">
        <f>324+739</f>
        <v>1063</v>
      </c>
      <c r="BC28" s="11">
        <f>320+684</f>
        <v>1004</v>
      </c>
      <c r="BD28" s="11">
        <f>252+642</f>
        <v>894</v>
      </c>
      <c r="BE28" s="11">
        <f>250+665</f>
        <v>915</v>
      </c>
      <c r="BF28" s="56" t="s">
        <v>3336</v>
      </c>
      <c r="BG28" s="11">
        <v>461</v>
      </c>
      <c r="BH28" s="11">
        <v>618</v>
      </c>
      <c r="BI28" s="11">
        <v>608</v>
      </c>
      <c r="BJ28" s="11">
        <v>647</v>
      </c>
      <c r="BK28" s="11">
        <v>639</v>
      </c>
      <c r="BL28" s="11">
        <v>642</v>
      </c>
      <c r="BM28" s="56" t="s">
        <v>3336</v>
      </c>
      <c r="BN28" s="11">
        <v>291</v>
      </c>
      <c r="BO28" s="11">
        <v>360</v>
      </c>
      <c r="BP28" s="11">
        <v>349</v>
      </c>
      <c r="BQ28" s="11">
        <v>352</v>
      </c>
      <c r="BR28" s="11">
        <v>303</v>
      </c>
      <c r="BS28" s="11">
        <v>341</v>
      </c>
      <c r="BT28" s="56" t="s">
        <v>3336</v>
      </c>
      <c r="BU28" s="11">
        <v>186</v>
      </c>
      <c r="BV28" s="11">
        <v>271</v>
      </c>
      <c r="BW28" s="11">
        <v>261</v>
      </c>
      <c r="BX28" s="11">
        <v>309</v>
      </c>
      <c r="BY28" s="11">
        <v>350</v>
      </c>
      <c r="BZ28" s="11">
        <v>312</v>
      </c>
      <c r="CA28" s="56" t="s">
        <v>3336</v>
      </c>
      <c r="CB28" s="11">
        <v>1151</v>
      </c>
      <c r="CC28" s="11">
        <v>1175</v>
      </c>
      <c r="CD28" s="11">
        <v>1144</v>
      </c>
      <c r="CE28" s="11">
        <v>1127</v>
      </c>
      <c r="CF28" s="11">
        <v>994</v>
      </c>
      <c r="CG28" s="11">
        <v>1082</v>
      </c>
      <c r="CH28" s="56" t="s">
        <v>3336</v>
      </c>
      <c r="CI28" s="11">
        <v>1</v>
      </c>
      <c r="CJ28" s="11">
        <v>0</v>
      </c>
      <c r="CK28" s="11">
        <v>0</v>
      </c>
      <c r="CL28" s="11">
        <v>2</v>
      </c>
      <c r="CM28" s="11">
        <v>1</v>
      </c>
      <c r="CN28" s="11">
        <v>0</v>
      </c>
      <c r="CO28" s="56" t="s">
        <v>3336</v>
      </c>
      <c r="CP28" s="11">
        <v>15058</v>
      </c>
      <c r="CQ28" s="11">
        <v>14294</v>
      </c>
      <c r="CR28" s="11">
        <v>15378</v>
      </c>
      <c r="CS28" s="11">
        <v>16729</v>
      </c>
      <c r="CT28" s="11">
        <v>15363</v>
      </c>
      <c r="CU28" s="11">
        <v>16238</v>
      </c>
      <c r="CV28" s="56" t="s">
        <v>3336</v>
      </c>
      <c r="CW28" s="11">
        <v>14487</v>
      </c>
      <c r="CX28" s="11">
        <v>13724</v>
      </c>
      <c r="CY28" s="11">
        <v>14828</v>
      </c>
      <c r="CZ28" s="318">
        <f>(CY28+DA28)/2</f>
        <v>14874</v>
      </c>
      <c r="DA28" s="11">
        <v>14920</v>
      </c>
      <c r="DB28" s="11">
        <v>15776</v>
      </c>
      <c r="DC28" s="56" t="s">
        <v>3336</v>
      </c>
      <c r="DD28" s="11">
        <v>98</v>
      </c>
      <c r="DE28" s="11">
        <v>116</v>
      </c>
      <c r="DF28" s="11">
        <v>195</v>
      </c>
      <c r="DG28" s="11">
        <v>178</v>
      </c>
      <c r="DH28" s="11">
        <v>144</v>
      </c>
      <c r="DI28" s="11">
        <v>194</v>
      </c>
      <c r="DJ28" s="56" t="s">
        <v>3336</v>
      </c>
      <c r="DK28" s="11">
        <v>942</v>
      </c>
      <c r="DL28" s="11">
        <v>898</v>
      </c>
      <c r="DM28" s="11">
        <v>1108</v>
      </c>
      <c r="DN28" s="11">
        <v>1244</v>
      </c>
      <c r="DO28" s="11">
        <v>939</v>
      </c>
      <c r="DP28" s="11">
        <v>1317</v>
      </c>
      <c r="DQ28" s="56" t="s">
        <v>3336</v>
      </c>
      <c r="DR28" s="11">
        <v>2111</v>
      </c>
      <c r="DS28" s="11">
        <v>1952</v>
      </c>
      <c r="DT28" s="11">
        <v>2642</v>
      </c>
      <c r="DU28" s="11">
        <v>2794</v>
      </c>
      <c r="DV28" s="11">
        <v>3129</v>
      </c>
      <c r="DW28" s="11">
        <v>4285</v>
      </c>
      <c r="DX28" s="56" t="s">
        <v>3336</v>
      </c>
      <c r="DY28" s="11">
        <v>1574</v>
      </c>
      <c r="DZ28" s="11">
        <v>1651</v>
      </c>
      <c r="EA28" s="11">
        <v>2065</v>
      </c>
      <c r="EB28" s="11">
        <v>2068</v>
      </c>
      <c r="EC28" s="11">
        <v>2077</v>
      </c>
      <c r="ED28" s="11">
        <v>2390</v>
      </c>
      <c r="EE28" s="56" t="s">
        <v>3336</v>
      </c>
      <c r="EF28" s="11">
        <v>3</v>
      </c>
      <c r="EG28" s="11">
        <v>5</v>
      </c>
      <c r="EH28" s="11">
        <v>5</v>
      </c>
      <c r="EI28" s="11">
        <v>10</v>
      </c>
      <c r="EJ28" s="11">
        <v>9</v>
      </c>
      <c r="EK28" s="11">
        <v>3</v>
      </c>
      <c r="EL28" s="56" t="s">
        <v>3336</v>
      </c>
      <c r="EM28" s="11">
        <v>1168</v>
      </c>
      <c r="EN28" s="11">
        <v>991</v>
      </c>
      <c r="EO28" s="11">
        <v>1184</v>
      </c>
      <c r="EP28" s="11">
        <v>1016</v>
      </c>
      <c r="EQ28" s="11">
        <v>913</v>
      </c>
      <c r="ER28" s="11">
        <v>956</v>
      </c>
      <c r="ES28" s="56" t="s">
        <v>3336</v>
      </c>
      <c r="ET28" s="11">
        <v>27</v>
      </c>
      <c r="EU28" s="11">
        <v>32</v>
      </c>
      <c r="EV28" s="11">
        <v>55</v>
      </c>
      <c r="EW28" s="11">
        <v>59</v>
      </c>
      <c r="EX28" s="11">
        <v>48</v>
      </c>
      <c r="EY28" s="11">
        <v>56</v>
      </c>
      <c r="EZ28" s="56" t="s">
        <v>3336</v>
      </c>
      <c r="FA28" s="11">
        <v>905</v>
      </c>
      <c r="FB28" s="11">
        <v>1125</v>
      </c>
      <c r="FC28" s="11">
        <v>1007</v>
      </c>
      <c r="FD28" s="11">
        <v>994</v>
      </c>
      <c r="FE28" s="11">
        <v>957</v>
      </c>
      <c r="FF28" s="11">
        <v>1123</v>
      </c>
      <c r="FG28" s="56" t="s">
        <v>3336</v>
      </c>
      <c r="FH28" s="11">
        <v>1659</v>
      </c>
      <c r="FI28" s="11">
        <v>1577</v>
      </c>
      <c r="FJ28" s="11">
        <v>1166</v>
      </c>
      <c r="FK28" s="11">
        <v>1288</v>
      </c>
      <c r="FL28" s="11">
        <v>1191</v>
      </c>
      <c r="FM28" s="11">
        <v>1153</v>
      </c>
      <c r="FN28" s="56" t="s">
        <v>3336</v>
      </c>
      <c r="FO28" s="11">
        <v>41</v>
      </c>
      <c r="FP28" s="11">
        <v>69</v>
      </c>
      <c r="FQ28" s="11">
        <v>34</v>
      </c>
      <c r="FR28" s="11">
        <v>33</v>
      </c>
      <c r="FS28" s="11">
        <v>36</v>
      </c>
      <c r="FT28" s="11">
        <v>35</v>
      </c>
      <c r="FU28" s="56" t="s">
        <v>3336</v>
      </c>
      <c r="FV28" s="222" t="s">
        <v>3427</v>
      </c>
      <c r="FY28" s="1">
        <v>1</v>
      </c>
      <c r="FZ28" s="1">
        <v>2</v>
      </c>
      <c r="GA28" s="1">
        <v>1</v>
      </c>
      <c r="GB28" s="1">
        <v>2</v>
      </c>
      <c r="GD28" s="1">
        <v>1</v>
      </c>
      <c r="GE28" s="1">
        <v>1</v>
      </c>
      <c r="GF28" s="1">
        <v>2</v>
      </c>
      <c r="GI28" s="11">
        <v>19053</v>
      </c>
      <c r="GJ28" s="11">
        <v>20741</v>
      </c>
      <c r="GK28" s="11">
        <v>15971</v>
      </c>
      <c r="GL28" s="11">
        <v>17658</v>
      </c>
      <c r="GM28" s="11">
        <v>17162</v>
      </c>
      <c r="GN28" s="11">
        <v>17576</v>
      </c>
      <c r="GO28" s="56" t="s">
        <v>3336</v>
      </c>
      <c r="GP28" s="11">
        <v>724</v>
      </c>
      <c r="GQ28" s="11">
        <v>725</v>
      </c>
      <c r="GR28" s="11">
        <v>439</v>
      </c>
      <c r="GS28" s="11">
        <v>419</v>
      </c>
      <c r="GT28" s="11">
        <v>376</v>
      </c>
      <c r="GU28" s="11">
        <v>470</v>
      </c>
      <c r="GV28" s="56" t="s">
        <v>3336</v>
      </c>
      <c r="GW28" s="11">
        <v>207</v>
      </c>
      <c r="GX28" s="11">
        <v>199</v>
      </c>
      <c r="GY28" s="11">
        <v>190</v>
      </c>
      <c r="GZ28" s="11">
        <v>135</v>
      </c>
      <c r="HA28" s="11">
        <v>144</v>
      </c>
      <c r="HB28" s="11">
        <v>156</v>
      </c>
      <c r="HC28" s="56" t="s">
        <v>3336</v>
      </c>
      <c r="HD28" s="11">
        <v>10</v>
      </c>
      <c r="HE28" s="11">
        <v>10</v>
      </c>
      <c r="HF28" s="11">
        <v>5</v>
      </c>
      <c r="HG28" s="11">
        <v>9</v>
      </c>
      <c r="HH28" s="11">
        <v>2</v>
      </c>
      <c r="HI28" s="11">
        <v>6</v>
      </c>
      <c r="HJ28" s="56" t="s">
        <v>3336</v>
      </c>
      <c r="HK28" s="11">
        <v>158</v>
      </c>
      <c r="HL28" s="11">
        <v>160</v>
      </c>
      <c r="HM28" s="11">
        <v>145</v>
      </c>
      <c r="HN28" s="11">
        <v>100</v>
      </c>
      <c r="HO28" s="11">
        <v>111</v>
      </c>
      <c r="HP28" s="11">
        <v>120</v>
      </c>
      <c r="HQ28" s="56" t="s">
        <v>3336</v>
      </c>
      <c r="HR28" s="11">
        <v>8</v>
      </c>
      <c r="HS28" s="11">
        <v>8</v>
      </c>
      <c r="HT28" s="11">
        <v>2</v>
      </c>
      <c r="HU28" s="11">
        <v>7</v>
      </c>
      <c r="HV28" s="11">
        <v>1</v>
      </c>
      <c r="HW28" s="11">
        <v>3</v>
      </c>
      <c r="HX28" s="56" t="s">
        <v>3336</v>
      </c>
      <c r="HY28" s="11">
        <v>1108</v>
      </c>
      <c r="HZ28" s="11">
        <v>1139</v>
      </c>
      <c r="IA28" s="11">
        <v>709</v>
      </c>
      <c r="IB28" s="11">
        <v>739</v>
      </c>
      <c r="IC28" s="11">
        <v>620</v>
      </c>
      <c r="ID28" s="11">
        <v>675</v>
      </c>
      <c r="IE28" s="56" t="s">
        <v>3336</v>
      </c>
      <c r="IF28" s="11">
        <f>290+681</f>
        <v>971</v>
      </c>
      <c r="IG28" s="11">
        <f>259+715</f>
        <v>974</v>
      </c>
      <c r="IH28" s="11">
        <f>156+422</f>
        <v>578</v>
      </c>
      <c r="II28" s="11">
        <f>161+417</f>
        <v>578</v>
      </c>
      <c r="IJ28" s="11">
        <f>126+362</f>
        <v>488</v>
      </c>
      <c r="IK28" s="11">
        <f>114+405</f>
        <v>519</v>
      </c>
      <c r="IL28" s="56" t="s">
        <v>3336</v>
      </c>
      <c r="IM28" s="11">
        <v>350</v>
      </c>
      <c r="IN28" s="11">
        <v>401</v>
      </c>
      <c r="IO28" s="11">
        <v>278</v>
      </c>
      <c r="IP28" s="11">
        <v>310</v>
      </c>
      <c r="IQ28" s="11">
        <v>342</v>
      </c>
      <c r="IR28" s="11">
        <v>288</v>
      </c>
      <c r="IS28" s="56" t="s">
        <v>3336</v>
      </c>
      <c r="IT28" s="11">
        <v>210</v>
      </c>
      <c r="IU28" s="11">
        <v>253</v>
      </c>
      <c r="IV28" s="11">
        <v>171</v>
      </c>
      <c r="IW28" s="11">
        <v>172</v>
      </c>
      <c r="IX28" s="11">
        <v>162</v>
      </c>
      <c r="IY28" s="11">
        <v>161</v>
      </c>
      <c r="IZ28" s="56" t="s">
        <v>3336</v>
      </c>
      <c r="JA28" s="11">
        <v>136</v>
      </c>
      <c r="JB28" s="11">
        <v>144</v>
      </c>
      <c r="JC28" s="11">
        <v>106</v>
      </c>
      <c r="JD28" s="11">
        <v>126</v>
      </c>
      <c r="JE28" s="11">
        <v>179</v>
      </c>
      <c r="JF28" s="11">
        <v>127</v>
      </c>
      <c r="JG28" s="56" t="s">
        <v>3336</v>
      </c>
      <c r="JH28" s="11">
        <v>864</v>
      </c>
      <c r="JI28" s="11">
        <v>868</v>
      </c>
      <c r="JJ28" s="11">
        <v>689</v>
      </c>
      <c r="JK28" s="11">
        <v>674</v>
      </c>
      <c r="JL28" s="11">
        <v>599</v>
      </c>
      <c r="JM28" s="11">
        <v>635</v>
      </c>
      <c r="JN28" s="56" t="s">
        <v>3336</v>
      </c>
      <c r="JO28" s="11">
        <v>0</v>
      </c>
      <c r="JP28" s="11">
        <v>0</v>
      </c>
      <c r="JQ28" s="11">
        <v>0</v>
      </c>
      <c r="JR28" s="11">
        <v>0</v>
      </c>
      <c r="JS28" s="11">
        <v>0</v>
      </c>
      <c r="JT28" s="11">
        <v>0</v>
      </c>
      <c r="JU28" s="56" t="s">
        <v>3336</v>
      </c>
      <c r="JV28" s="11">
        <v>6450</v>
      </c>
      <c r="JW28" s="11">
        <v>6925</v>
      </c>
      <c r="JX28" s="11">
        <v>5414</v>
      </c>
      <c r="JY28" s="11">
        <v>5529</v>
      </c>
      <c r="JZ28" s="11">
        <v>5389</v>
      </c>
      <c r="KA28" s="11">
        <v>5395</v>
      </c>
      <c r="KB28" s="56" t="s">
        <v>3336</v>
      </c>
      <c r="KC28" s="11">
        <v>14487</v>
      </c>
      <c r="KD28" s="11">
        <v>13724</v>
      </c>
      <c r="KE28" s="11">
        <v>14828</v>
      </c>
      <c r="KF28" s="11">
        <v>16208</v>
      </c>
      <c r="KG28" s="11">
        <v>14920</v>
      </c>
      <c r="KH28" s="11">
        <v>15776</v>
      </c>
      <c r="KI28" s="56" t="s">
        <v>3336</v>
      </c>
      <c r="KJ28" s="11">
        <v>58</v>
      </c>
      <c r="KK28" s="11">
        <v>68</v>
      </c>
      <c r="KL28" s="11">
        <v>94</v>
      </c>
      <c r="KM28" s="11">
        <v>97</v>
      </c>
      <c r="KN28" s="11">
        <v>75</v>
      </c>
      <c r="KO28" s="11">
        <v>93</v>
      </c>
      <c r="KP28" s="56" t="s">
        <v>3336</v>
      </c>
      <c r="KQ28" s="11">
        <v>305</v>
      </c>
      <c r="KR28" s="11">
        <v>366</v>
      </c>
      <c r="KS28" s="11">
        <v>310</v>
      </c>
      <c r="KT28" s="11">
        <v>364</v>
      </c>
      <c r="KU28" s="11">
        <v>262</v>
      </c>
      <c r="KV28" s="11">
        <v>412</v>
      </c>
      <c r="KW28" s="56" t="s">
        <v>3336</v>
      </c>
      <c r="KX28" s="11">
        <v>2119</v>
      </c>
      <c r="KY28" s="11">
        <v>1959</v>
      </c>
      <c r="KZ28" s="11">
        <v>1102</v>
      </c>
      <c r="LA28" s="11">
        <v>1180</v>
      </c>
      <c r="LB28" s="11">
        <v>1157</v>
      </c>
      <c r="LC28" s="11">
        <v>1558</v>
      </c>
      <c r="LD28" s="56" t="s">
        <v>3336</v>
      </c>
      <c r="LE28" s="11">
        <v>634</v>
      </c>
      <c r="LF28" s="11">
        <v>549</v>
      </c>
      <c r="LG28" s="11">
        <v>425</v>
      </c>
      <c r="LH28" s="11">
        <v>487</v>
      </c>
      <c r="LI28" s="11">
        <v>467</v>
      </c>
      <c r="LJ28" s="11">
        <v>601</v>
      </c>
      <c r="LK28" s="56" t="s">
        <v>3336</v>
      </c>
      <c r="LL28" s="11">
        <v>0</v>
      </c>
      <c r="LM28" s="11">
        <v>1</v>
      </c>
      <c r="LN28" s="11">
        <v>0</v>
      </c>
      <c r="LO28" s="11">
        <v>2</v>
      </c>
      <c r="LP28" s="11">
        <v>2</v>
      </c>
      <c r="LQ28" s="11">
        <v>0</v>
      </c>
      <c r="LR28" s="56" t="s">
        <v>3336</v>
      </c>
      <c r="LS28" s="11">
        <v>615</v>
      </c>
      <c r="LT28" s="11">
        <v>480</v>
      </c>
      <c r="LU28" s="11">
        <v>264</v>
      </c>
      <c r="LV28" s="11">
        <v>241</v>
      </c>
      <c r="LW28" s="11">
        <v>242</v>
      </c>
      <c r="LX28" s="11">
        <v>201</v>
      </c>
      <c r="LY28" s="56" t="s">
        <v>3336</v>
      </c>
      <c r="LZ28" s="11">
        <v>7</v>
      </c>
      <c r="MA28" s="11">
        <v>1</v>
      </c>
      <c r="MB28" s="11">
        <v>4</v>
      </c>
      <c r="MC28" s="11">
        <v>2</v>
      </c>
      <c r="MD28" s="11">
        <v>5</v>
      </c>
      <c r="ME28" s="11">
        <v>0</v>
      </c>
      <c r="MF28" s="56" t="s">
        <v>3336</v>
      </c>
      <c r="MG28" s="11">
        <v>337</v>
      </c>
      <c r="MH28" s="11">
        <v>410</v>
      </c>
      <c r="MI28" s="11">
        <v>205</v>
      </c>
      <c r="MJ28" s="11">
        <v>215</v>
      </c>
      <c r="MK28" s="11">
        <v>226</v>
      </c>
      <c r="ML28" s="11">
        <v>177</v>
      </c>
      <c r="MM28" s="56" t="s">
        <v>3336</v>
      </c>
      <c r="MN28" s="11">
        <v>1247</v>
      </c>
      <c r="MO28" s="11">
        <v>1130</v>
      </c>
      <c r="MP28" s="11">
        <v>678</v>
      </c>
      <c r="MQ28" s="11">
        <v>806</v>
      </c>
      <c r="MR28" s="11">
        <v>745</v>
      </c>
      <c r="MS28" s="11">
        <v>734</v>
      </c>
      <c r="MT28" s="56" t="s">
        <v>3336</v>
      </c>
      <c r="MU28" s="11">
        <v>18</v>
      </c>
      <c r="MV28" s="11">
        <v>19</v>
      </c>
      <c r="MW28" s="11">
        <v>12</v>
      </c>
      <c r="MX28" s="11">
        <v>11</v>
      </c>
      <c r="MY28" s="11">
        <v>16</v>
      </c>
      <c r="MZ28" s="11">
        <v>12</v>
      </c>
      <c r="NA28" s="56" t="s">
        <v>3336</v>
      </c>
      <c r="NB28" s="222" t="s">
        <v>3428</v>
      </c>
      <c r="NC28" s="18"/>
      <c r="NE28" s="1">
        <v>17162</v>
      </c>
      <c r="NF28" s="11">
        <v>1322</v>
      </c>
      <c r="NG28" s="11">
        <v>1325</v>
      </c>
      <c r="NH28" s="11">
        <v>211</v>
      </c>
      <c r="NI28" s="11">
        <v>43</v>
      </c>
      <c r="NJ28" s="56" t="s">
        <v>3336</v>
      </c>
      <c r="NK28" s="1">
        <v>376</v>
      </c>
      <c r="NL28" s="11">
        <v>19</v>
      </c>
      <c r="NM28" s="11">
        <v>5</v>
      </c>
      <c r="NN28" s="11">
        <v>2</v>
      </c>
      <c r="NO28" s="11">
        <v>2</v>
      </c>
      <c r="NP28" s="56" t="s">
        <v>3336</v>
      </c>
      <c r="NQ28" s="1">
        <v>144</v>
      </c>
      <c r="NR28" s="11">
        <v>15</v>
      </c>
      <c r="NS28" s="11">
        <v>6</v>
      </c>
      <c r="NT28" s="11">
        <v>1</v>
      </c>
      <c r="NU28" s="11">
        <v>0</v>
      </c>
      <c r="NV28" s="56" t="s">
        <v>3336</v>
      </c>
      <c r="NW28" s="1">
        <v>111</v>
      </c>
      <c r="NX28" s="11">
        <v>14</v>
      </c>
      <c r="NY28" s="11">
        <v>7</v>
      </c>
      <c r="NZ28" s="11">
        <v>2</v>
      </c>
      <c r="OA28" s="11">
        <v>0</v>
      </c>
      <c r="OB28" s="56" t="s">
        <v>3336</v>
      </c>
      <c r="OC28" s="31">
        <v>620</v>
      </c>
      <c r="OD28" s="11">
        <v>40</v>
      </c>
      <c r="OE28" s="11">
        <v>32</v>
      </c>
      <c r="OF28" s="11">
        <v>1</v>
      </c>
      <c r="OG28" s="11">
        <v>0</v>
      </c>
      <c r="OH28" s="56" t="s">
        <v>3336</v>
      </c>
      <c r="OI28" s="31">
        <v>488</v>
      </c>
      <c r="OJ28" s="318">
        <f>10+29</f>
        <v>39</v>
      </c>
      <c r="OK28" s="318">
        <f>6+28</f>
        <v>34</v>
      </c>
      <c r="OL28" s="318">
        <f>1+0</f>
        <v>1</v>
      </c>
      <c r="OM28" s="11">
        <v>0</v>
      </c>
      <c r="ON28" s="56" t="s">
        <v>3336</v>
      </c>
      <c r="OO28" s="1">
        <v>342</v>
      </c>
      <c r="OP28" s="11">
        <v>1</v>
      </c>
      <c r="OQ28" s="11">
        <v>31</v>
      </c>
      <c r="OR28" s="11">
        <v>1</v>
      </c>
      <c r="OS28" s="11">
        <v>2</v>
      </c>
      <c r="OT28" s="56" t="s">
        <v>3336</v>
      </c>
      <c r="OU28" s="1">
        <v>162</v>
      </c>
      <c r="OV28" s="11">
        <v>0</v>
      </c>
      <c r="OW28" s="11">
        <v>16</v>
      </c>
      <c r="OX28" s="11">
        <v>1</v>
      </c>
      <c r="OY28" s="11">
        <v>0</v>
      </c>
      <c r="OZ28" s="56" t="s">
        <v>3336</v>
      </c>
      <c r="PA28" s="31">
        <v>179</v>
      </c>
      <c r="PB28" s="11">
        <v>1</v>
      </c>
      <c r="PC28" s="11">
        <v>12</v>
      </c>
      <c r="PD28" s="11">
        <v>2</v>
      </c>
      <c r="PE28" s="11">
        <v>2</v>
      </c>
      <c r="PF28" s="56" t="s">
        <v>3336</v>
      </c>
      <c r="PG28" s="1">
        <v>599</v>
      </c>
      <c r="PH28" s="11">
        <v>21</v>
      </c>
      <c r="PI28" s="11">
        <v>105</v>
      </c>
      <c r="PJ28" s="11">
        <v>4</v>
      </c>
      <c r="PK28" s="11">
        <v>0</v>
      </c>
      <c r="PL28" s="56" t="s">
        <v>3336</v>
      </c>
      <c r="PM28" s="1">
        <v>5389</v>
      </c>
      <c r="PN28" s="11">
        <v>532</v>
      </c>
      <c r="PO28" s="11">
        <v>867</v>
      </c>
      <c r="PP28" s="11">
        <v>33</v>
      </c>
      <c r="PQ28" s="11">
        <v>6</v>
      </c>
      <c r="PR28" s="56" t="s">
        <v>3336</v>
      </c>
      <c r="PS28" s="1">
        <v>14920</v>
      </c>
      <c r="PT28" s="11">
        <v>488</v>
      </c>
      <c r="PU28" s="11">
        <v>811</v>
      </c>
      <c r="PV28" s="11">
        <v>32</v>
      </c>
      <c r="PW28" s="11">
        <v>6</v>
      </c>
      <c r="PX28" s="56" t="s">
        <v>3336</v>
      </c>
      <c r="PY28" s="1">
        <v>75</v>
      </c>
      <c r="PZ28" s="11">
        <v>0</v>
      </c>
      <c r="QA28" s="11">
        <v>19</v>
      </c>
      <c r="QB28" s="11">
        <v>0</v>
      </c>
      <c r="QC28" s="11">
        <v>0</v>
      </c>
      <c r="QD28" s="56" t="s">
        <v>3336</v>
      </c>
      <c r="QE28" s="1">
        <v>262</v>
      </c>
      <c r="QF28" s="11">
        <v>11</v>
      </c>
      <c r="QG28" s="11">
        <v>82</v>
      </c>
      <c r="QH28" s="11">
        <v>1</v>
      </c>
      <c r="QI28" s="11">
        <v>0</v>
      </c>
      <c r="QJ28" s="56" t="s">
        <v>3336</v>
      </c>
      <c r="QK28" s="1">
        <v>1157</v>
      </c>
      <c r="QL28" s="11">
        <v>155</v>
      </c>
      <c r="QM28" s="11">
        <v>186</v>
      </c>
      <c r="QN28" s="11">
        <v>11</v>
      </c>
      <c r="QO28" s="11">
        <v>2</v>
      </c>
      <c r="QP28" s="56" t="s">
        <v>3336</v>
      </c>
      <c r="QQ28" s="31">
        <v>467</v>
      </c>
      <c r="QR28" s="11">
        <v>76</v>
      </c>
      <c r="QS28" s="11">
        <v>13</v>
      </c>
      <c r="QT28" s="11">
        <v>4</v>
      </c>
      <c r="QU28" s="11">
        <v>3</v>
      </c>
      <c r="QV28" s="56" t="s">
        <v>3336</v>
      </c>
      <c r="QW28" s="31">
        <v>2</v>
      </c>
      <c r="QX28" s="11">
        <v>1</v>
      </c>
      <c r="QY28" s="11">
        <v>0</v>
      </c>
      <c r="QZ28" s="11">
        <v>0</v>
      </c>
      <c r="RA28" s="11">
        <v>0</v>
      </c>
      <c r="RB28" s="56" t="s">
        <v>3336</v>
      </c>
      <c r="RC28" s="1">
        <v>242</v>
      </c>
      <c r="RD28" s="11">
        <v>79</v>
      </c>
      <c r="RE28" s="11">
        <v>0</v>
      </c>
      <c r="RF28" s="11">
        <v>24</v>
      </c>
      <c r="RG28" s="11">
        <v>2</v>
      </c>
      <c r="RH28" s="56" t="s">
        <v>3336</v>
      </c>
      <c r="RI28" s="31">
        <v>5</v>
      </c>
      <c r="RJ28" s="11">
        <v>0</v>
      </c>
      <c r="RK28" s="11">
        <v>0</v>
      </c>
      <c r="RL28" s="11">
        <v>0</v>
      </c>
      <c r="RM28" s="11">
        <v>0</v>
      </c>
      <c r="RN28" s="56" t="s">
        <v>3336</v>
      </c>
      <c r="RO28" s="1">
        <v>226</v>
      </c>
      <c r="RP28" s="11">
        <v>92</v>
      </c>
      <c r="RQ28" s="11">
        <v>0</v>
      </c>
      <c r="RR28" s="11">
        <v>11</v>
      </c>
      <c r="RS28" s="11">
        <v>2</v>
      </c>
      <c r="RT28" s="56" t="s">
        <v>3336</v>
      </c>
      <c r="RU28" s="1">
        <v>745</v>
      </c>
      <c r="RV28" s="11">
        <v>83</v>
      </c>
      <c r="RW28" s="11">
        <v>24</v>
      </c>
      <c r="RX28" s="11">
        <v>4</v>
      </c>
      <c r="RY28" s="11">
        <v>2</v>
      </c>
      <c r="RZ28" s="56" t="s">
        <v>3336</v>
      </c>
      <c r="SA28" s="1">
        <v>16</v>
      </c>
      <c r="SB28" s="11">
        <v>1</v>
      </c>
      <c r="SC28" s="11">
        <v>0</v>
      </c>
      <c r="SD28" s="11">
        <v>0</v>
      </c>
      <c r="SE28" s="11">
        <v>0</v>
      </c>
      <c r="SF28" s="56" t="s">
        <v>3336</v>
      </c>
      <c r="SG28" s="222" t="s">
        <v>3428</v>
      </c>
      <c r="SI28" s="1">
        <v>1</v>
      </c>
      <c r="SK28" s="1">
        <v>14</v>
      </c>
      <c r="SL28" s="1">
        <v>18</v>
      </c>
      <c r="SN28" s="1">
        <v>1</v>
      </c>
      <c r="SP28" s="1">
        <v>1</v>
      </c>
      <c r="SQ28" s="1">
        <v>2</v>
      </c>
      <c r="SS28" s="1">
        <v>1</v>
      </c>
      <c r="SU28" s="1">
        <v>1</v>
      </c>
      <c r="SW28" s="1">
        <v>2</v>
      </c>
      <c r="TX28" s="57" t="s">
        <v>3336</v>
      </c>
      <c r="TY28" s="11" t="s">
        <v>1183</v>
      </c>
      <c r="TZ28" s="11" t="s">
        <v>1183</v>
      </c>
      <c r="UA28" s="11" t="s">
        <v>1183</v>
      </c>
      <c r="UB28" s="11" t="s">
        <v>1183</v>
      </c>
      <c r="UC28" s="11" t="s">
        <v>1183</v>
      </c>
      <c r="UD28" s="11" t="s">
        <v>1183</v>
      </c>
      <c r="UE28" s="57" t="s">
        <v>3336</v>
      </c>
      <c r="UF28" s="11" t="s">
        <v>1183</v>
      </c>
      <c r="UG28" s="11" t="s">
        <v>1183</v>
      </c>
      <c r="UH28" s="57" t="s">
        <v>3336</v>
      </c>
      <c r="UI28" s="11" t="s">
        <v>1183</v>
      </c>
      <c r="UJ28" s="11" t="s">
        <v>1183</v>
      </c>
      <c r="UK28" s="11" t="s">
        <v>1183</v>
      </c>
      <c r="UL28" s="11" t="s">
        <v>1183</v>
      </c>
      <c r="UM28" s="11" t="s">
        <v>1183</v>
      </c>
      <c r="UN28" s="11" t="s">
        <v>1183</v>
      </c>
      <c r="UO28" s="57" t="s">
        <v>3336</v>
      </c>
      <c r="UP28" s="11" t="s">
        <v>1183</v>
      </c>
      <c r="UQ28" s="57" t="s">
        <v>3336</v>
      </c>
      <c r="UX28" s="11" t="s">
        <v>1183</v>
      </c>
      <c r="UY28" s="11" t="s">
        <v>1183</v>
      </c>
      <c r="UZ28" s="11" t="s">
        <v>1183</v>
      </c>
      <c r="VA28" s="57" t="s">
        <v>3336</v>
      </c>
      <c r="VB28" s="59"/>
      <c r="VC28" s="70"/>
      <c r="VE28" s="11" t="s">
        <v>1183</v>
      </c>
      <c r="VF28" s="11" t="s">
        <v>1183</v>
      </c>
      <c r="VG28" s="11" t="s">
        <v>1183</v>
      </c>
      <c r="VH28" s="11" t="s">
        <v>1183</v>
      </c>
      <c r="VI28" s="11" t="s">
        <v>1183</v>
      </c>
      <c r="VJ28" s="11" t="s">
        <v>1183</v>
      </c>
      <c r="VK28" s="11" t="s">
        <v>1183</v>
      </c>
      <c r="VL28" s="11" t="s">
        <v>1183</v>
      </c>
      <c r="VM28" s="11">
        <v>1</v>
      </c>
    </row>
    <row r="29" spans="1:585" ht="15" customHeight="1">
      <c r="A29" s="11">
        <v>28</v>
      </c>
      <c r="B29" s="87" t="s">
        <v>51</v>
      </c>
      <c r="C29" s="12">
        <v>6147</v>
      </c>
      <c r="D29" s="12">
        <v>5827</v>
      </c>
      <c r="E29" s="12">
        <v>5899</v>
      </c>
      <c r="F29" s="12">
        <v>5701</v>
      </c>
      <c r="G29" s="12">
        <v>5247</v>
      </c>
      <c r="H29" s="12">
        <v>4821</v>
      </c>
      <c r="I29" s="56" t="s">
        <v>3336</v>
      </c>
      <c r="J29" s="12">
        <v>661</v>
      </c>
      <c r="K29" s="12">
        <v>487</v>
      </c>
      <c r="L29" s="12">
        <v>637</v>
      </c>
      <c r="M29" s="12">
        <v>590</v>
      </c>
      <c r="N29" s="12">
        <v>597</v>
      </c>
      <c r="O29" s="12">
        <v>660</v>
      </c>
      <c r="P29" s="56" t="s">
        <v>3336</v>
      </c>
      <c r="Q29" s="12">
        <v>21</v>
      </c>
      <c r="R29" s="12">
        <v>16</v>
      </c>
      <c r="S29" s="12">
        <v>9</v>
      </c>
      <c r="T29" s="12">
        <v>19</v>
      </c>
      <c r="U29" s="12">
        <v>17</v>
      </c>
      <c r="V29" s="12">
        <v>24</v>
      </c>
      <c r="W29" s="56" t="s">
        <v>3336</v>
      </c>
      <c r="X29" s="12">
        <v>14</v>
      </c>
      <c r="Y29" s="12">
        <v>9</v>
      </c>
      <c r="Z29" s="12">
        <v>5</v>
      </c>
      <c r="AA29" s="12">
        <v>12</v>
      </c>
      <c r="AB29" s="12">
        <v>10</v>
      </c>
      <c r="AC29" s="12">
        <v>16</v>
      </c>
      <c r="AD29" s="56" t="s">
        <v>3336</v>
      </c>
      <c r="AE29" s="11" t="s">
        <v>1183</v>
      </c>
      <c r="AF29" s="11" t="s">
        <v>1183</v>
      </c>
      <c r="AG29" s="11" t="s">
        <v>1183</v>
      </c>
      <c r="AH29" s="11" t="s">
        <v>1183</v>
      </c>
      <c r="AI29" s="11" t="s">
        <v>1183</v>
      </c>
      <c r="AJ29" s="11" t="s">
        <v>1183</v>
      </c>
      <c r="AK29" s="56" t="s">
        <v>3336</v>
      </c>
      <c r="AL29" s="11" t="s">
        <v>1183</v>
      </c>
      <c r="AM29" s="11" t="s">
        <v>1183</v>
      </c>
      <c r="AN29" s="11" t="s">
        <v>1183</v>
      </c>
      <c r="AO29" s="11" t="s">
        <v>1183</v>
      </c>
      <c r="AP29" s="11" t="s">
        <v>1183</v>
      </c>
      <c r="AQ29" s="11" t="s">
        <v>1183</v>
      </c>
      <c r="AR29" s="56" t="s">
        <v>3336</v>
      </c>
      <c r="AS29" s="12">
        <v>402</v>
      </c>
      <c r="AT29" s="12">
        <v>477</v>
      </c>
      <c r="AU29" s="12">
        <v>455</v>
      </c>
      <c r="AV29" s="12">
        <v>354</v>
      </c>
      <c r="AW29" s="12">
        <v>327</v>
      </c>
      <c r="AX29" s="12">
        <v>325</v>
      </c>
      <c r="AY29" s="56" t="s">
        <v>3336</v>
      </c>
      <c r="AZ29" s="12">
        <v>161</v>
      </c>
      <c r="BA29" s="12">
        <v>168</v>
      </c>
      <c r="BB29" s="12">
        <v>173</v>
      </c>
      <c r="BC29" s="12">
        <v>129</v>
      </c>
      <c r="BD29" s="12">
        <v>140</v>
      </c>
      <c r="BE29" s="12">
        <v>128</v>
      </c>
      <c r="BF29" s="56" t="s">
        <v>3336</v>
      </c>
      <c r="BG29" s="12">
        <v>25</v>
      </c>
      <c r="BH29" s="12">
        <v>24</v>
      </c>
      <c r="BI29" s="12">
        <v>25</v>
      </c>
      <c r="BJ29" s="12">
        <v>31</v>
      </c>
      <c r="BK29" s="12">
        <v>26</v>
      </c>
      <c r="BL29" s="12">
        <v>22</v>
      </c>
      <c r="BM29" s="56" t="s">
        <v>3336</v>
      </c>
      <c r="BN29" s="12">
        <v>3</v>
      </c>
      <c r="BO29" s="12">
        <v>3</v>
      </c>
      <c r="BP29" s="12">
        <v>4</v>
      </c>
      <c r="BQ29" s="12">
        <v>5</v>
      </c>
      <c r="BR29" s="12">
        <v>5</v>
      </c>
      <c r="BS29" s="12">
        <v>2</v>
      </c>
      <c r="BT29" s="56" t="s">
        <v>3336</v>
      </c>
      <c r="BU29" s="12">
        <v>2</v>
      </c>
      <c r="BV29" s="12">
        <v>1</v>
      </c>
      <c r="BW29" s="12">
        <v>5</v>
      </c>
      <c r="BX29" s="12">
        <v>3</v>
      </c>
      <c r="BY29" s="12">
        <v>1</v>
      </c>
      <c r="BZ29" s="12">
        <v>1</v>
      </c>
      <c r="CA29" s="56" t="s">
        <v>3336</v>
      </c>
      <c r="CB29" s="12">
        <v>130</v>
      </c>
      <c r="CC29" s="12">
        <v>110</v>
      </c>
      <c r="CD29" s="12">
        <v>153</v>
      </c>
      <c r="CE29" s="12">
        <v>180</v>
      </c>
      <c r="CF29" s="12">
        <v>141</v>
      </c>
      <c r="CG29" s="12">
        <v>120</v>
      </c>
      <c r="CH29" s="56" t="s">
        <v>3336</v>
      </c>
      <c r="CI29" s="12" t="s">
        <v>1183</v>
      </c>
      <c r="CJ29" s="12" t="s">
        <v>1183</v>
      </c>
      <c r="CK29" s="12" t="s">
        <v>1183</v>
      </c>
      <c r="CL29" s="12" t="s">
        <v>1183</v>
      </c>
      <c r="CM29" s="12" t="s">
        <v>1183</v>
      </c>
      <c r="CN29" s="12" t="s">
        <v>1183</v>
      </c>
      <c r="CO29" s="56" t="s">
        <v>3336</v>
      </c>
      <c r="CP29" s="12">
        <v>1907</v>
      </c>
      <c r="CQ29" s="12">
        <v>2240</v>
      </c>
      <c r="CR29" s="12">
        <v>1895</v>
      </c>
      <c r="CS29" s="12">
        <v>1843</v>
      </c>
      <c r="CT29" s="12">
        <v>1766</v>
      </c>
      <c r="CU29" s="12">
        <v>1353</v>
      </c>
      <c r="CV29" s="56" t="s">
        <v>3336</v>
      </c>
      <c r="CW29" s="14">
        <v>1234</v>
      </c>
      <c r="CX29" s="14">
        <v>1383</v>
      </c>
      <c r="CY29" s="14">
        <v>1181</v>
      </c>
      <c r="CZ29" s="14">
        <v>951</v>
      </c>
      <c r="DA29" s="14">
        <v>939</v>
      </c>
      <c r="DB29" s="14">
        <v>847</v>
      </c>
      <c r="DC29" s="56" t="s">
        <v>3336</v>
      </c>
      <c r="DD29" s="11" t="s">
        <v>1183</v>
      </c>
      <c r="DE29" s="11" t="s">
        <v>1183</v>
      </c>
      <c r="DF29" s="11" t="s">
        <v>1183</v>
      </c>
      <c r="DG29" s="11" t="s">
        <v>1183</v>
      </c>
      <c r="DH29" s="11" t="s">
        <v>1183</v>
      </c>
      <c r="DI29" s="14">
        <v>65</v>
      </c>
      <c r="DJ29" s="56" t="s">
        <v>3336</v>
      </c>
      <c r="DK29" s="12" t="s">
        <v>1183</v>
      </c>
      <c r="DL29" s="12" t="s">
        <v>1183</v>
      </c>
      <c r="DM29" s="12" t="s">
        <v>1183</v>
      </c>
      <c r="DN29" s="12" t="s">
        <v>1183</v>
      </c>
      <c r="DO29" s="12" t="s">
        <v>1183</v>
      </c>
      <c r="DP29" s="12" t="s">
        <v>1183</v>
      </c>
      <c r="DQ29" s="56" t="s">
        <v>3336</v>
      </c>
      <c r="DR29" s="12" t="s">
        <v>1183</v>
      </c>
      <c r="DS29" s="12" t="s">
        <v>1183</v>
      </c>
      <c r="DT29" s="12" t="s">
        <v>1183</v>
      </c>
      <c r="DU29" s="12" t="s">
        <v>1183</v>
      </c>
      <c r="DV29" s="12" t="s">
        <v>1183</v>
      </c>
      <c r="DW29" s="12" t="s">
        <v>1183</v>
      </c>
      <c r="DX29" s="56" t="s">
        <v>3336</v>
      </c>
      <c r="DY29" s="14">
        <v>88</v>
      </c>
      <c r="DZ29" s="14">
        <v>78</v>
      </c>
      <c r="EA29" s="14">
        <v>97</v>
      </c>
      <c r="EB29" s="14">
        <v>71</v>
      </c>
      <c r="EC29" s="14">
        <v>38</v>
      </c>
      <c r="ED29" s="14">
        <v>48</v>
      </c>
      <c r="EE29" s="56" t="s">
        <v>3336</v>
      </c>
      <c r="EF29" s="14">
        <v>0</v>
      </c>
      <c r="EG29" s="14">
        <v>0</v>
      </c>
      <c r="EH29" s="14">
        <v>0</v>
      </c>
      <c r="EI29" s="14">
        <v>0</v>
      </c>
      <c r="EJ29" s="14">
        <v>0</v>
      </c>
      <c r="EK29" s="14">
        <v>0</v>
      </c>
      <c r="EL29" s="56" t="s">
        <v>3336</v>
      </c>
      <c r="EM29" s="14">
        <v>165</v>
      </c>
      <c r="EN29" s="14">
        <v>171</v>
      </c>
      <c r="EO29" s="14">
        <v>148</v>
      </c>
      <c r="EP29" s="14">
        <v>135</v>
      </c>
      <c r="EQ29" s="14">
        <v>125</v>
      </c>
      <c r="ER29" s="14">
        <v>122</v>
      </c>
      <c r="ES29" s="56" t="s">
        <v>3336</v>
      </c>
      <c r="ET29" s="14">
        <v>4</v>
      </c>
      <c r="EU29" s="14">
        <v>0</v>
      </c>
      <c r="EV29" s="14">
        <v>4</v>
      </c>
      <c r="EW29" s="14">
        <v>0</v>
      </c>
      <c r="EX29" s="14">
        <v>0</v>
      </c>
      <c r="EY29" s="14">
        <v>0</v>
      </c>
      <c r="EZ29" s="56" t="s">
        <v>3336</v>
      </c>
      <c r="FA29" s="14">
        <v>121</v>
      </c>
      <c r="FB29" s="14">
        <v>96</v>
      </c>
      <c r="FC29" s="14">
        <v>93</v>
      </c>
      <c r="FD29" s="14">
        <v>84</v>
      </c>
      <c r="FE29" s="14">
        <v>69</v>
      </c>
      <c r="FF29" s="14">
        <v>80</v>
      </c>
      <c r="FG29" s="56" t="s">
        <v>3336</v>
      </c>
      <c r="FH29" s="14">
        <v>307</v>
      </c>
      <c r="FI29" s="14">
        <v>187</v>
      </c>
      <c r="FJ29" s="14">
        <v>172</v>
      </c>
      <c r="FK29" s="14">
        <v>179</v>
      </c>
      <c r="FL29" s="14">
        <v>184</v>
      </c>
      <c r="FM29" s="14">
        <v>206</v>
      </c>
      <c r="FN29" s="56" t="s">
        <v>3336</v>
      </c>
      <c r="FO29" s="14">
        <v>254</v>
      </c>
      <c r="FP29" s="14">
        <v>147</v>
      </c>
      <c r="FQ29" s="14">
        <v>149</v>
      </c>
      <c r="FR29" s="14">
        <v>150</v>
      </c>
      <c r="FS29" s="14">
        <v>156</v>
      </c>
      <c r="FT29" s="14">
        <v>179</v>
      </c>
      <c r="FU29" s="56" t="s">
        <v>3336</v>
      </c>
      <c r="FY29" s="14">
        <v>2</v>
      </c>
      <c r="FZ29" s="14">
        <v>3</v>
      </c>
      <c r="GA29" s="14">
        <v>1</v>
      </c>
      <c r="GB29" s="14">
        <v>2</v>
      </c>
      <c r="GD29" s="11" t="s">
        <v>1053</v>
      </c>
      <c r="GE29" s="11" t="s">
        <v>1053</v>
      </c>
      <c r="GF29" s="14">
        <v>2</v>
      </c>
      <c r="GH29" s="11" t="s">
        <v>1314</v>
      </c>
      <c r="GI29" s="12">
        <v>5067</v>
      </c>
      <c r="GJ29" s="12">
        <v>4361</v>
      </c>
      <c r="GK29" s="12">
        <v>4798</v>
      </c>
      <c r="GL29" s="12">
        <v>5181</v>
      </c>
      <c r="GM29" s="12">
        <v>3852</v>
      </c>
      <c r="GN29" s="12">
        <v>3606</v>
      </c>
      <c r="GO29" s="56" t="s">
        <v>3336</v>
      </c>
      <c r="GP29" s="12">
        <v>622</v>
      </c>
      <c r="GQ29" s="12">
        <v>446</v>
      </c>
      <c r="GR29" s="12">
        <v>594</v>
      </c>
      <c r="GS29" s="12">
        <v>522</v>
      </c>
      <c r="GT29" s="12">
        <v>549</v>
      </c>
      <c r="GU29" s="12">
        <v>618</v>
      </c>
      <c r="GV29" s="56" t="s">
        <v>3336</v>
      </c>
      <c r="GW29" s="12">
        <v>19</v>
      </c>
      <c r="GX29" s="12">
        <v>20</v>
      </c>
      <c r="GY29" s="12">
        <v>10</v>
      </c>
      <c r="GZ29" s="12">
        <v>15</v>
      </c>
      <c r="HA29" s="12">
        <v>17</v>
      </c>
      <c r="HB29" s="12">
        <v>22</v>
      </c>
      <c r="HC29" s="56" t="s">
        <v>3336</v>
      </c>
      <c r="HD29" s="12">
        <v>12</v>
      </c>
      <c r="HE29" s="12" t="s">
        <v>1183</v>
      </c>
      <c r="HF29" s="12" t="s">
        <v>1183</v>
      </c>
      <c r="HG29" s="12" t="s">
        <v>1183</v>
      </c>
      <c r="HH29" s="12" t="s">
        <v>1183</v>
      </c>
      <c r="HI29" s="12">
        <v>13</v>
      </c>
      <c r="HJ29" s="56" t="s">
        <v>3336</v>
      </c>
      <c r="HK29" s="11" t="s">
        <v>1183</v>
      </c>
      <c r="HL29" s="11" t="s">
        <v>1183</v>
      </c>
      <c r="HM29" s="11" t="s">
        <v>1183</v>
      </c>
      <c r="HN29" s="11" t="s">
        <v>1183</v>
      </c>
      <c r="HO29" s="11" t="s">
        <v>1183</v>
      </c>
      <c r="HP29" s="11" t="s">
        <v>1183</v>
      </c>
      <c r="HQ29" s="56" t="s">
        <v>3336</v>
      </c>
      <c r="HR29" s="11" t="s">
        <v>1183</v>
      </c>
      <c r="HS29" s="11" t="s">
        <v>1183</v>
      </c>
      <c r="HT29" s="11" t="s">
        <v>1183</v>
      </c>
      <c r="HU29" s="11" t="s">
        <v>1183</v>
      </c>
      <c r="HV29" s="11" t="s">
        <v>1183</v>
      </c>
      <c r="HW29" s="11" t="s">
        <v>1183</v>
      </c>
      <c r="HX29" s="56" t="s">
        <v>3336</v>
      </c>
      <c r="HY29" s="12">
        <v>496</v>
      </c>
      <c r="HZ29" s="12">
        <v>564</v>
      </c>
      <c r="IA29" s="12">
        <v>514</v>
      </c>
      <c r="IB29" s="12">
        <v>385</v>
      </c>
      <c r="IC29" s="12">
        <v>355</v>
      </c>
      <c r="ID29" s="12">
        <v>336</v>
      </c>
      <c r="IE29" s="56" t="s">
        <v>3336</v>
      </c>
      <c r="IF29" s="12">
        <v>205</v>
      </c>
      <c r="IG29" s="12">
        <v>211</v>
      </c>
      <c r="IH29" s="12">
        <v>197</v>
      </c>
      <c r="II29" s="12">
        <v>137</v>
      </c>
      <c r="IJ29" s="12">
        <v>152</v>
      </c>
      <c r="IK29" s="12">
        <v>134</v>
      </c>
      <c r="IL29" s="56" t="s">
        <v>3336</v>
      </c>
      <c r="IM29" s="12">
        <v>31</v>
      </c>
      <c r="IN29" s="12">
        <v>26</v>
      </c>
      <c r="IO29" s="12">
        <v>25</v>
      </c>
      <c r="IP29" s="12">
        <v>27</v>
      </c>
      <c r="IQ29" s="12">
        <v>28</v>
      </c>
      <c r="IR29" s="12">
        <v>24</v>
      </c>
      <c r="IS29" s="56" t="s">
        <v>3336</v>
      </c>
      <c r="IT29" s="12">
        <v>3</v>
      </c>
      <c r="IU29" s="12">
        <v>3</v>
      </c>
      <c r="IV29" s="12">
        <v>3</v>
      </c>
      <c r="IW29" s="12">
        <v>4</v>
      </c>
      <c r="IX29" s="12">
        <v>5</v>
      </c>
      <c r="IY29" s="12">
        <v>2</v>
      </c>
      <c r="IZ29" s="56" t="s">
        <v>3336</v>
      </c>
      <c r="JA29" s="12">
        <v>2</v>
      </c>
      <c r="JB29" s="12">
        <v>1</v>
      </c>
      <c r="JC29" s="12">
        <v>5</v>
      </c>
      <c r="JD29" s="12">
        <v>3</v>
      </c>
      <c r="JE29" s="12">
        <v>1</v>
      </c>
      <c r="JF29" s="12">
        <v>1</v>
      </c>
      <c r="JG29" s="56" t="s">
        <v>3336</v>
      </c>
      <c r="JH29" s="12">
        <v>82</v>
      </c>
      <c r="JI29" s="12">
        <v>49</v>
      </c>
      <c r="JJ29" s="12">
        <v>67</v>
      </c>
      <c r="JK29" s="12">
        <v>63</v>
      </c>
      <c r="JL29" s="12">
        <v>44</v>
      </c>
      <c r="JM29" s="12">
        <v>47</v>
      </c>
      <c r="JN29" s="56" t="s">
        <v>3336</v>
      </c>
      <c r="JO29" s="12" t="s">
        <v>1183</v>
      </c>
      <c r="JP29" s="12" t="s">
        <v>1183</v>
      </c>
      <c r="JQ29" s="12" t="s">
        <v>1183</v>
      </c>
      <c r="JR29" s="12" t="s">
        <v>1183</v>
      </c>
      <c r="JS29" s="12" t="s">
        <v>1183</v>
      </c>
      <c r="JT29" s="12" t="s">
        <v>1183</v>
      </c>
      <c r="JU29" s="56" t="s">
        <v>3336</v>
      </c>
      <c r="JV29" s="12">
        <v>1067</v>
      </c>
      <c r="JW29" s="12">
        <v>963</v>
      </c>
      <c r="JX29" s="12">
        <v>1009</v>
      </c>
      <c r="JY29" s="12">
        <v>850</v>
      </c>
      <c r="JZ29" s="12">
        <v>693</v>
      </c>
      <c r="KA29" s="12">
        <v>604</v>
      </c>
      <c r="KB29" s="56" t="s">
        <v>3336</v>
      </c>
      <c r="KC29" s="14">
        <v>633</v>
      </c>
      <c r="KD29" s="14">
        <v>478</v>
      </c>
      <c r="KE29" s="14">
        <v>505</v>
      </c>
      <c r="KF29" s="14">
        <v>386</v>
      </c>
      <c r="KG29" s="14">
        <v>315</v>
      </c>
      <c r="KH29" s="14">
        <v>301</v>
      </c>
      <c r="KI29" s="56" t="s">
        <v>3336</v>
      </c>
      <c r="KJ29" s="12" t="s">
        <v>1183</v>
      </c>
      <c r="KK29" s="12" t="s">
        <v>1183</v>
      </c>
      <c r="KL29" s="12" t="s">
        <v>1183</v>
      </c>
      <c r="KM29" s="12" t="s">
        <v>1183</v>
      </c>
      <c r="KN29" s="12" t="s">
        <v>1183</v>
      </c>
      <c r="KO29" s="12" t="s">
        <v>1183</v>
      </c>
      <c r="KP29" s="56" t="s">
        <v>3336</v>
      </c>
      <c r="KQ29" s="12" t="s">
        <v>1183</v>
      </c>
      <c r="KR29" s="12" t="s">
        <v>1183</v>
      </c>
      <c r="KS29" s="12" t="s">
        <v>1183</v>
      </c>
      <c r="KT29" s="12" t="s">
        <v>1183</v>
      </c>
      <c r="KU29" s="12" t="s">
        <v>1183</v>
      </c>
      <c r="KV29" s="12" t="s">
        <v>1183</v>
      </c>
      <c r="KW29" s="56" t="s">
        <v>3336</v>
      </c>
      <c r="KX29" s="12" t="s">
        <v>1183</v>
      </c>
      <c r="KY29" s="12" t="s">
        <v>1183</v>
      </c>
      <c r="KZ29" s="12" t="s">
        <v>1183</v>
      </c>
      <c r="LA29" s="12" t="s">
        <v>1183</v>
      </c>
      <c r="LB29" s="12" t="s">
        <v>1183</v>
      </c>
      <c r="LC29" s="12" t="s">
        <v>1183</v>
      </c>
      <c r="LD29" s="56" t="s">
        <v>3336</v>
      </c>
      <c r="LE29" s="14">
        <v>75</v>
      </c>
      <c r="LF29" s="14">
        <v>68</v>
      </c>
      <c r="LG29" s="14">
        <v>89</v>
      </c>
      <c r="LH29" s="14">
        <v>67</v>
      </c>
      <c r="LI29" s="14">
        <v>17</v>
      </c>
      <c r="LJ29" s="14">
        <v>47</v>
      </c>
      <c r="LK29" s="56" t="s">
        <v>3336</v>
      </c>
      <c r="LL29" s="14">
        <v>0</v>
      </c>
      <c r="LM29" s="14">
        <v>0</v>
      </c>
      <c r="LN29" s="14">
        <v>0</v>
      </c>
      <c r="LO29" s="14">
        <v>0</v>
      </c>
      <c r="LP29" s="14">
        <v>0</v>
      </c>
      <c r="LQ29" s="14">
        <v>0</v>
      </c>
      <c r="LR29" s="56" t="s">
        <v>3336</v>
      </c>
      <c r="LS29" s="11">
        <v>147</v>
      </c>
      <c r="LT29" s="11">
        <v>149</v>
      </c>
      <c r="LU29" s="11">
        <v>138</v>
      </c>
      <c r="LV29" s="11">
        <v>126</v>
      </c>
      <c r="LW29" s="11">
        <v>125</v>
      </c>
      <c r="LX29" s="11">
        <v>118</v>
      </c>
      <c r="LY29" s="56" t="s">
        <v>3336</v>
      </c>
      <c r="LZ29" s="12">
        <v>4</v>
      </c>
      <c r="MA29" s="12">
        <v>0</v>
      </c>
      <c r="MB29" s="12">
        <v>4</v>
      </c>
      <c r="MC29" s="12">
        <v>0</v>
      </c>
      <c r="MD29" s="12">
        <v>0</v>
      </c>
      <c r="ME29" s="12">
        <v>0</v>
      </c>
      <c r="MF29" s="56" t="s">
        <v>3336</v>
      </c>
      <c r="MG29" s="12">
        <v>119</v>
      </c>
      <c r="MH29" s="12">
        <v>92</v>
      </c>
      <c r="MI29" s="12">
        <v>91</v>
      </c>
      <c r="MJ29" s="12">
        <v>69</v>
      </c>
      <c r="MK29" s="12">
        <v>94</v>
      </c>
      <c r="ML29" s="12">
        <v>85</v>
      </c>
      <c r="MM29" s="56" t="s">
        <v>3336</v>
      </c>
      <c r="MN29" s="12">
        <v>313</v>
      </c>
      <c r="MO29" s="12">
        <v>201</v>
      </c>
      <c r="MP29" s="12">
        <v>176</v>
      </c>
      <c r="MQ29" s="12">
        <v>198</v>
      </c>
      <c r="MR29" s="12">
        <v>184</v>
      </c>
      <c r="MS29" s="12">
        <v>212</v>
      </c>
      <c r="MT29" s="56" t="s">
        <v>3336</v>
      </c>
      <c r="MU29" s="12">
        <v>254</v>
      </c>
      <c r="MV29" s="12">
        <v>147</v>
      </c>
      <c r="MW29" s="12">
        <v>149</v>
      </c>
      <c r="MX29" s="12">
        <v>170</v>
      </c>
      <c r="MY29" s="12">
        <v>156</v>
      </c>
      <c r="MZ29" s="12">
        <v>179</v>
      </c>
      <c r="NA29" s="56" t="s">
        <v>3336</v>
      </c>
      <c r="NB29" s="18"/>
      <c r="NC29" s="18" t="s">
        <v>1315</v>
      </c>
      <c r="NE29" s="12">
        <v>3606</v>
      </c>
      <c r="NF29" s="12">
        <v>255</v>
      </c>
      <c r="NG29" s="12">
        <v>291</v>
      </c>
      <c r="NH29" s="12">
        <v>471</v>
      </c>
      <c r="NI29" s="12" t="s">
        <v>1183</v>
      </c>
      <c r="NJ29" s="56" t="s">
        <v>3336</v>
      </c>
      <c r="NK29" s="11" t="s">
        <v>1183</v>
      </c>
      <c r="NL29" s="12">
        <v>69</v>
      </c>
      <c r="NM29" s="12">
        <v>10</v>
      </c>
      <c r="NN29" s="12">
        <v>133</v>
      </c>
      <c r="NO29" s="12"/>
      <c r="NP29" s="56" t="s">
        <v>3336</v>
      </c>
      <c r="NQ29" s="12">
        <v>22</v>
      </c>
      <c r="NR29" s="12">
        <v>1</v>
      </c>
      <c r="NS29" s="12">
        <v>0</v>
      </c>
      <c r="NT29" s="12">
        <v>0</v>
      </c>
      <c r="NU29" s="11" t="s">
        <v>1182</v>
      </c>
      <c r="NV29" s="56" t="s">
        <v>3336</v>
      </c>
      <c r="NW29" s="12">
        <v>13</v>
      </c>
      <c r="NX29" s="12">
        <v>0</v>
      </c>
      <c r="NY29" s="12">
        <v>0</v>
      </c>
      <c r="NZ29" s="12"/>
      <c r="OA29" s="11" t="s">
        <v>1183</v>
      </c>
      <c r="OB29" s="56" t="s">
        <v>3336</v>
      </c>
      <c r="OC29" s="12">
        <v>336</v>
      </c>
      <c r="OD29" s="12">
        <v>9</v>
      </c>
      <c r="OE29" s="12">
        <v>38</v>
      </c>
      <c r="OF29" s="12">
        <v>12</v>
      </c>
      <c r="OG29" s="12" t="s">
        <v>1183</v>
      </c>
      <c r="OH29" s="56" t="s">
        <v>3336</v>
      </c>
      <c r="OI29" s="12">
        <v>134</v>
      </c>
      <c r="OJ29" s="12">
        <v>1</v>
      </c>
      <c r="OK29" s="12">
        <v>15</v>
      </c>
      <c r="OL29" s="12">
        <v>0</v>
      </c>
      <c r="OM29" s="12" t="s">
        <v>1183</v>
      </c>
      <c r="ON29" s="56" t="s">
        <v>3336</v>
      </c>
      <c r="OO29" s="12">
        <v>24</v>
      </c>
      <c r="OP29" s="12">
        <v>1</v>
      </c>
      <c r="OQ29" s="12">
        <v>2</v>
      </c>
      <c r="OR29" s="12">
        <v>2</v>
      </c>
      <c r="OS29" s="12"/>
      <c r="OT29" s="56" t="s">
        <v>3336</v>
      </c>
      <c r="OU29" s="12">
        <v>2</v>
      </c>
      <c r="OV29" s="12">
        <v>0</v>
      </c>
      <c r="OW29" s="12">
        <v>0</v>
      </c>
      <c r="OX29" s="12">
        <v>0</v>
      </c>
      <c r="OY29" s="11" t="s">
        <v>1183</v>
      </c>
      <c r="OZ29" s="56" t="s">
        <v>3336</v>
      </c>
      <c r="PA29" s="12">
        <v>1</v>
      </c>
      <c r="PB29" s="12">
        <v>1</v>
      </c>
      <c r="PC29" s="12">
        <v>1</v>
      </c>
      <c r="PD29" s="12">
        <v>0</v>
      </c>
      <c r="PE29" s="12" t="s">
        <v>1183</v>
      </c>
      <c r="PF29" s="56" t="s">
        <v>3336</v>
      </c>
      <c r="PG29" s="12">
        <v>47</v>
      </c>
      <c r="PH29" s="12">
        <v>0</v>
      </c>
      <c r="PI29" s="12">
        <v>6</v>
      </c>
      <c r="PJ29" s="12">
        <v>5</v>
      </c>
      <c r="PK29" s="11" t="s">
        <v>1182</v>
      </c>
      <c r="PL29" s="56" t="s">
        <v>3336</v>
      </c>
      <c r="PM29" s="12">
        <v>604</v>
      </c>
      <c r="PN29" s="12">
        <v>33</v>
      </c>
      <c r="PO29" s="12">
        <v>213</v>
      </c>
      <c r="PP29" s="12">
        <v>134</v>
      </c>
      <c r="PQ29" s="12" t="s">
        <v>1183</v>
      </c>
      <c r="PR29" s="56" t="s">
        <v>3336</v>
      </c>
      <c r="PS29" s="14">
        <v>301</v>
      </c>
      <c r="PT29" s="14">
        <v>3</v>
      </c>
      <c r="PU29" s="14">
        <v>124</v>
      </c>
      <c r="PV29" s="14">
        <v>67</v>
      </c>
      <c r="PX29" s="56" t="s">
        <v>3336</v>
      </c>
      <c r="PY29" s="12">
        <v>65</v>
      </c>
      <c r="PZ29" s="12" t="s">
        <v>1183</v>
      </c>
      <c r="QA29" s="12" t="s">
        <v>1183</v>
      </c>
      <c r="QB29" s="12" t="s">
        <v>1183</v>
      </c>
      <c r="QC29" s="12" t="s">
        <v>1183</v>
      </c>
      <c r="QD29" s="56" t="s">
        <v>3336</v>
      </c>
      <c r="QE29" s="12" t="s">
        <v>1183</v>
      </c>
      <c r="QF29" s="12" t="s">
        <v>1183</v>
      </c>
      <c r="QG29" s="12" t="s">
        <v>1183</v>
      </c>
      <c r="QH29" s="12" t="s">
        <v>1183</v>
      </c>
      <c r="QI29" s="12" t="s">
        <v>1183</v>
      </c>
      <c r="QJ29" s="56" t="s">
        <v>3336</v>
      </c>
      <c r="QK29" s="12" t="s">
        <v>1183</v>
      </c>
      <c r="QL29" s="12" t="s">
        <v>1183</v>
      </c>
      <c r="QM29" s="12" t="s">
        <v>1183</v>
      </c>
      <c r="QN29" s="12" t="s">
        <v>1183</v>
      </c>
      <c r="QO29" s="12" t="s">
        <v>1183</v>
      </c>
      <c r="QP29" s="56" t="s">
        <v>3336</v>
      </c>
      <c r="QQ29" s="14">
        <v>47</v>
      </c>
      <c r="QR29" s="14">
        <v>6</v>
      </c>
      <c r="QS29" s="14">
        <v>0</v>
      </c>
      <c r="QT29" s="14">
        <v>17</v>
      </c>
      <c r="QV29" s="56" t="s">
        <v>3336</v>
      </c>
      <c r="QW29" s="14">
        <v>0</v>
      </c>
      <c r="QX29" s="14">
        <v>0</v>
      </c>
      <c r="QY29" s="14">
        <v>0</v>
      </c>
      <c r="QZ29" s="14">
        <v>0</v>
      </c>
      <c r="RA29" s="12" t="s">
        <v>1183</v>
      </c>
      <c r="RB29" s="56" t="s">
        <v>3336</v>
      </c>
      <c r="RC29" s="14">
        <v>118</v>
      </c>
      <c r="RD29" s="14">
        <v>6</v>
      </c>
      <c r="RE29" s="14">
        <v>0</v>
      </c>
      <c r="RF29" s="14">
        <v>61</v>
      </c>
      <c r="RG29" s="11" t="s">
        <v>1183</v>
      </c>
      <c r="RH29" s="56" t="s">
        <v>3336</v>
      </c>
      <c r="RI29" s="14">
        <v>0</v>
      </c>
      <c r="RJ29" s="14">
        <v>0</v>
      </c>
      <c r="RK29" s="14">
        <v>0</v>
      </c>
      <c r="RL29" s="14">
        <v>0</v>
      </c>
      <c r="RM29" s="12" t="s">
        <v>1183</v>
      </c>
      <c r="RN29" s="56" t="s">
        <v>3336</v>
      </c>
      <c r="RO29" s="14">
        <v>85</v>
      </c>
      <c r="RP29" s="14">
        <v>17</v>
      </c>
      <c r="RQ29" s="14">
        <v>0</v>
      </c>
      <c r="RR29" s="14">
        <v>6</v>
      </c>
      <c r="RT29" s="56" t="s">
        <v>3336</v>
      </c>
      <c r="RU29" s="14">
        <v>212</v>
      </c>
      <c r="RV29" s="14">
        <v>16</v>
      </c>
      <c r="RW29" s="14">
        <v>8</v>
      </c>
      <c r="RX29" s="14">
        <v>40</v>
      </c>
      <c r="RY29" s="11" t="s">
        <v>1183</v>
      </c>
      <c r="RZ29" s="56" t="s">
        <v>3336</v>
      </c>
      <c r="SA29" s="14">
        <v>179</v>
      </c>
      <c r="SB29" s="11" t="s">
        <v>1183</v>
      </c>
      <c r="SC29" s="14">
        <v>6</v>
      </c>
      <c r="SD29" s="14">
        <v>37</v>
      </c>
      <c r="SE29" s="11" t="s">
        <v>1183</v>
      </c>
      <c r="SF29" s="56" t="s">
        <v>3336</v>
      </c>
      <c r="SI29" s="14">
        <v>1</v>
      </c>
      <c r="SN29" s="14">
        <v>2</v>
      </c>
      <c r="SO29" s="11" t="s">
        <v>1316</v>
      </c>
      <c r="SP29" s="14">
        <v>2</v>
      </c>
      <c r="SQ29" s="14">
        <v>2</v>
      </c>
      <c r="SR29" s="11" t="s">
        <v>1316</v>
      </c>
      <c r="SS29" s="14">
        <v>1</v>
      </c>
      <c r="SU29" s="14">
        <v>2</v>
      </c>
      <c r="SW29" s="14">
        <v>2</v>
      </c>
      <c r="TB29" s="14">
        <v>1</v>
      </c>
      <c r="TC29" s="14">
        <v>1</v>
      </c>
      <c r="TD29" s="14">
        <v>1</v>
      </c>
      <c r="TF29" s="14">
        <v>1</v>
      </c>
      <c r="TH29" s="14">
        <v>2</v>
      </c>
      <c r="TI29" s="14">
        <v>2</v>
      </c>
      <c r="TJ29" s="14">
        <v>2</v>
      </c>
      <c r="TK29" s="14">
        <v>2</v>
      </c>
      <c r="TL29" s="14">
        <v>2</v>
      </c>
      <c r="TM29" s="14">
        <v>2</v>
      </c>
      <c r="TN29" s="14">
        <v>2</v>
      </c>
      <c r="TO29" s="14">
        <v>2</v>
      </c>
      <c r="TP29" s="11" t="s">
        <v>850</v>
      </c>
      <c r="TQ29" s="14">
        <v>2</v>
      </c>
      <c r="TR29" s="14">
        <v>2</v>
      </c>
      <c r="TS29" s="14">
        <v>2</v>
      </c>
      <c r="TU29" s="14">
        <v>2</v>
      </c>
      <c r="TV29" s="14">
        <v>2</v>
      </c>
      <c r="TX29" s="57" t="s">
        <v>3336</v>
      </c>
      <c r="TY29" s="11" t="s">
        <v>1183</v>
      </c>
      <c r="TZ29" s="11" t="s">
        <v>1183</v>
      </c>
      <c r="UA29" s="11" t="s">
        <v>1183</v>
      </c>
      <c r="UB29" s="11" t="s">
        <v>1183</v>
      </c>
      <c r="UC29" s="11" t="s">
        <v>1183</v>
      </c>
      <c r="UD29" s="11" t="s">
        <v>1183</v>
      </c>
      <c r="UE29" s="57" t="s">
        <v>3336</v>
      </c>
      <c r="UF29" s="11">
        <v>358</v>
      </c>
      <c r="UG29" s="11" t="s">
        <v>1183</v>
      </c>
      <c r="UH29" s="57" t="s">
        <v>3336</v>
      </c>
      <c r="UI29" s="11" t="s">
        <v>1183</v>
      </c>
      <c r="UJ29" s="11" t="s">
        <v>1183</v>
      </c>
      <c r="UK29" s="11" t="s">
        <v>1183</v>
      </c>
      <c r="UL29" s="11" t="s">
        <v>1183</v>
      </c>
      <c r="UM29" s="11" t="s">
        <v>1183</v>
      </c>
      <c r="UN29" s="11" t="s">
        <v>1183</v>
      </c>
      <c r="UO29" s="57" t="s">
        <v>3336</v>
      </c>
      <c r="UP29" s="11" t="s">
        <v>1183</v>
      </c>
      <c r="UQ29" s="57" t="s">
        <v>3336</v>
      </c>
      <c r="UX29" s="11" t="s">
        <v>1183</v>
      </c>
      <c r="UY29" s="11" t="s">
        <v>1183</v>
      </c>
      <c r="UZ29" s="11" t="s">
        <v>1183</v>
      </c>
      <c r="VA29" s="57" t="s">
        <v>3336</v>
      </c>
      <c r="VB29" s="59"/>
      <c r="VC29" s="70"/>
      <c r="VE29" s="11" t="s">
        <v>1183</v>
      </c>
      <c r="VF29" s="11" t="s">
        <v>1183</v>
      </c>
      <c r="VG29" s="11" t="s">
        <v>1183</v>
      </c>
      <c r="VH29" s="11" t="s">
        <v>1183</v>
      </c>
      <c r="VI29" s="11" t="s">
        <v>1183</v>
      </c>
      <c r="VJ29" s="11" t="s">
        <v>1183</v>
      </c>
      <c r="VK29" s="11" t="s">
        <v>1183</v>
      </c>
      <c r="VL29" s="11" t="s">
        <v>1183</v>
      </c>
      <c r="VM29" s="11" t="s">
        <v>1183</v>
      </c>
    </row>
    <row r="30" spans="1:585" ht="15" customHeight="1">
      <c r="A30" s="11">
        <v>29</v>
      </c>
      <c r="B30" s="87" t="s">
        <v>52</v>
      </c>
      <c r="C30" s="11">
        <v>1206560</v>
      </c>
      <c r="D30" s="11">
        <v>1154950</v>
      </c>
      <c r="E30" s="11">
        <v>1105560</v>
      </c>
      <c r="F30" s="11">
        <v>1025630</v>
      </c>
      <c r="G30" s="11">
        <v>978950</v>
      </c>
      <c r="H30" s="11">
        <v>930300</v>
      </c>
      <c r="I30" s="56" t="s">
        <v>3336</v>
      </c>
      <c r="J30" s="11">
        <v>146710</v>
      </c>
      <c r="K30" s="11">
        <v>136930</v>
      </c>
      <c r="L30" s="11">
        <v>131330</v>
      </c>
      <c r="M30" s="11">
        <v>122150</v>
      </c>
      <c r="N30" s="11">
        <v>114740</v>
      </c>
      <c r="O30" s="11">
        <v>114840</v>
      </c>
      <c r="P30" s="56" t="s">
        <v>3336</v>
      </c>
      <c r="Q30" s="11">
        <v>4230</v>
      </c>
      <c r="R30" s="11">
        <v>3890</v>
      </c>
      <c r="S30" s="11">
        <v>3530</v>
      </c>
      <c r="T30" s="11">
        <v>3370</v>
      </c>
      <c r="U30" s="11">
        <v>3250</v>
      </c>
      <c r="V30" s="11">
        <v>3120</v>
      </c>
      <c r="W30" s="56" t="s">
        <v>3336</v>
      </c>
      <c r="X30" s="11" t="s">
        <v>1183</v>
      </c>
      <c r="Y30" s="11" t="s">
        <v>1183</v>
      </c>
      <c r="Z30" s="11" t="s">
        <v>1183</v>
      </c>
      <c r="AA30" s="11" t="s">
        <v>1183</v>
      </c>
      <c r="AB30" s="11" t="s">
        <v>1183</v>
      </c>
      <c r="AC30" s="11" t="s">
        <v>1183</v>
      </c>
      <c r="AD30" s="56" t="s">
        <v>3336</v>
      </c>
      <c r="AE30" s="11">
        <v>165</v>
      </c>
      <c r="AF30" s="11">
        <v>157</v>
      </c>
      <c r="AG30" s="11">
        <v>147</v>
      </c>
      <c r="AH30" s="11">
        <v>144</v>
      </c>
      <c r="AI30" s="11">
        <v>120</v>
      </c>
      <c r="AJ30" s="11">
        <v>110</v>
      </c>
      <c r="AK30" s="56" t="s">
        <v>3336</v>
      </c>
      <c r="AL30" s="11" t="s">
        <v>1183</v>
      </c>
      <c r="AM30" s="11" t="s">
        <v>1183</v>
      </c>
      <c r="AN30" s="11" t="s">
        <v>1183</v>
      </c>
      <c r="AO30" s="11" t="s">
        <v>1183</v>
      </c>
      <c r="AP30" s="11" t="s">
        <v>1183</v>
      </c>
      <c r="AQ30" s="11" t="s">
        <v>1183</v>
      </c>
      <c r="AR30" s="56" t="s">
        <v>3336</v>
      </c>
      <c r="AS30" s="11">
        <v>60450</v>
      </c>
      <c r="AT30" s="11">
        <v>57590</v>
      </c>
      <c r="AU30" s="11">
        <v>53440</v>
      </c>
      <c r="AV30" s="11">
        <v>50910</v>
      </c>
      <c r="AW30" s="11">
        <v>48280</v>
      </c>
      <c r="AX30" s="11">
        <v>46990</v>
      </c>
      <c r="AY30" s="56" t="s">
        <v>3336</v>
      </c>
      <c r="AZ30" s="11" t="s">
        <v>1183</v>
      </c>
      <c r="BA30" s="11" t="s">
        <v>1183</v>
      </c>
      <c r="BB30" s="11" t="s">
        <v>1183</v>
      </c>
      <c r="BC30" s="11" t="s">
        <v>1183</v>
      </c>
      <c r="BD30" s="11" t="s">
        <v>1183</v>
      </c>
      <c r="BE30" s="11" t="s">
        <v>1183</v>
      </c>
      <c r="BF30" s="56" t="s">
        <v>3336</v>
      </c>
      <c r="BG30" s="11">
        <v>6620</v>
      </c>
      <c r="BH30" s="11">
        <v>6545</v>
      </c>
      <c r="BI30" s="11">
        <v>6065</v>
      </c>
      <c r="BJ30" s="11">
        <v>5910</v>
      </c>
      <c r="BK30" s="11">
        <v>5625</v>
      </c>
      <c r="BL30" s="11">
        <v>6400</v>
      </c>
      <c r="BM30" s="56" t="s">
        <v>3336</v>
      </c>
      <c r="BN30" s="11">
        <v>1570</v>
      </c>
      <c r="BO30" s="11">
        <v>1450</v>
      </c>
      <c r="BP30" s="11">
        <v>1245</v>
      </c>
      <c r="BQ30" s="11">
        <v>1220</v>
      </c>
      <c r="BR30" s="11">
        <v>1265</v>
      </c>
      <c r="BS30" s="11">
        <v>1530</v>
      </c>
      <c r="BT30" s="56" t="s">
        <v>3336</v>
      </c>
      <c r="BU30" s="11" t="s">
        <v>1183</v>
      </c>
      <c r="BV30" s="11" t="s">
        <v>1183</v>
      </c>
      <c r="BW30" s="11" t="s">
        <v>1183</v>
      </c>
      <c r="BX30" s="11" t="s">
        <v>1183</v>
      </c>
      <c r="BY30" s="11" t="s">
        <v>1183</v>
      </c>
      <c r="BZ30" s="11" t="s">
        <v>1183</v>
      </c>
      <c r="CA30" s="56" t="s">
        <v>3336</v>
      </c>
      <c r="CB30" s="11">
        <v>15590</v>
      </c>
      <c r="CC30" s="11">
        <v>14945</v>
      </c>
      <c r="CD30" s="11">
        <v>13350</v>
      </c>
      <c r="CE30" s="11">
        <v>10455</v>
      </c>
      <c r="CF30" s="11">
        <v>9730</v>
      </c>
      <c r="CG30" s="11">
        <v>8990</v>
      </c>
      <c r="CH30" s="56" t="s">
        <v>3336</v>
      </c>
      <c r="CI30" s="12" t="s">
        <v>1183</v>
      </c>
      <c r="CJ30" s="12" t="s">
        <v>1183</v>
      </c>
      <c r="CK30" s="12" t="s">
        <v>1183</v>
      </c>
      <c r="CL30" s="12" t="s">
        <v>1183</v>
      </c>
      <c r="CM30" s="12" t="s">
        <v>1183</v>
      </c>
      <c r="CN30" s="12" t="s">
        <v>1183</v>
      </c>
      <c r="CO30" s="56" t="s">
        <v>3336</v>
      </c>
      <c r="CP30" s="11">
        <v>662380</v>
      </c>
      <c r="CQ30" s="11">
        <v>641505</v>
      </c>
      <c r="CR30" s="11">
        <v>637300</v>
      </c>
      <c r="CS30" s="11">
        <v>582135</v>
      </c>
      <c r="CT30" s="11">
        <v>539370</v>
      </c>
      <c r="CU30" s="11">
        <v>489320</v>
      </c>
      <c r="CV30" s="56" t="s">
        <v>3336</v>
      </c>
      <c r="CW30" s="11" t="s">
        <v>1183</v>
      </c>
      <c r="CX30" s="11" t="s">
        <v>1183</v>
      </c>
      <c r="CY30" s="11" t="s">
        <v>1183</v>
      </c>
      <c r="CZ30" s="11" t="s">
        <v>1183</v>
      </c>
      <c r="DA30" s="11" t="s">
        <v>1183</v>
      </c>
      <c r="DB30" s="11" t="s">
        <v>1183</v>
      </c>
      <c r="DC30" s="56" t="s">
        <v>3336</v>
      </c>
      <c r="DD30" s="11">
        <v>21360</v>
      </c>
      <c r="DE30" s="11">
        <v>20190</v>
      </c>
      <c r="DF30" s="11">
        <v>21300</v>
      </c>
      <c r="DG30" s="11">
        <v>19660</v>
      </c>
      <c r="DH30" s="11">
        <v>18270</v>
      </c>
      <c r="DI30" s="11">
        <v>16140</v>
      </c>
      <c r="DJ30" s="56" t="s">
        <v>3336</v>
      </c>
      <c r="DK30" s="11">
        <v>203980</v>
      </c>
      <c r="DL30" s="11">
        <v>201610</v>
      </c>
      <c r="DM30" s="11">
        <v>199840</v>
      </c>
      <c r="DN30" s="11">
        <v>175390</v>
      </c>
      <c r="DO30" s="11">
        <v>163510</v>
      </c>
      <c r="DP30" s="11">
        <v>146840</v>
      </c>
      <c r="DQ30" s="56" t="s">
        <v>3336</v>
      </c>
      <c r="DR30" s="11">
        <v>108660</v>
      </c>
      <c r="DS30" s="11">
        <v>112190</v>
      </c>
      <c r="DT30" s="11">
        <v>111090</v>
      </c>
      <c r="DU30" s="11">
        <v>93370</v>
      </c>
      <c r="DV30" s="11">
        <v>86150</v>
      </c>
      <c r="DW30" s="11">
        <v>74250</v>
      </c>
      <c r="DX30" s="56" t="s">
        <v>3336</v>
      </c>
      <c r="DY30" s="11">
        <v>25590</v>
      </c>
      <c r="DZ30" s="11">
        <v>27630</v>
      </c>
      <c r="EA30" s="11">
        <v>21970</v>
      </c>
      <c r="EB30" s="11">
        <v>19730</v>
      </c>
      <c r="EC30" s="11">
        <v>37410</v>
      </c>
      <c r="ED30" s="11">
        <v>45160</v>
      </c>
      <c r="EE30" s="56" t="s">
        <v>3336</v>
      </c>
      <c r="EF30" s="11" t="s">
        <v>1183</v>
      </c>
      <c r="EG30" s="11" t="s">
        <v>1183</v>
      </c>
      <c r="EH30" s="11" t="s">
        <v>1183</v>
      </c>
      <c r="EI30" s="11" t="s">
        <v>1183</v>
      </c>
      <c r="EJ30" s="11" t="s">
        <v>1183</v>
      </c>
      <c r="EK30" s="11" t="s">
        <v>1183</v>
      </c>
      <c r="EL30" s="56" t="s">
        <v>3336</v>
      </c>
      <c r="EM30" s="11">
        <v>9920</v>
      </c>
      <c r="EN30" s="11">
        <v>10370</v>
      </c>
      <c r="EO30" s="11">
        <v>7545</v>
      </c>
      <c r="EP30" s="11">
        <v>7205</v>
      </c>
      <c r="EQ30" s="11">
        <v>14495</v>
      </c>
      <c r="ER30" s="11" t="s">
        <v>1183</v>
      </c>
      <c r="ES30" s="56" t="s">
        <v>3336</v>
      </c>
      <c r="ET30" s="11">
        <v>435</v>
      </c>
      <c r="EU30" s="11">
        <v>480</v>
      </c>
      <c r="EV30" s="11">
        <v>610</v>
      </c>
      <c r="EW30" s="11">
        <v>630</v>
      </c>
      <c r="EX30" s="11">
        <v>535</v>
      </c>
      <c r="EY30" s="11" t="s">
        <v>1183</v>
      </c>
      <c r="EZ30" s="56" t="s">
        <v>3336</v>
      </c>
      <c r="FA30" s="11" t="s">
        <v>1183</v>
      </c>
      <c r="FB30" s="11" t="s">
        <v>1183</v>
      </c>
      <c r="FC30" s="11" t="s">
        <v>1183</v>
      </c>
      <c r="FD30" s="11" t="s">
        <v>1183</v>
      </c>
      <c r="FE30" s="11" t="s">
        <v>1183</v>
      </c>
      <c r="FF30" s="11" t="s">
        <v>1183</v>
      </c>
      <c r="FG30" s="56" t="s">
        <v>3336</v>
      </c>
      <c r="FH30" s="11">
        <v>17130</v>
      </c>
      <c r="FI30" s="11">
        <v>17580</v>
      </c>
      <c r="FJ30" s="11">
        <v>17030</v>
      </c>
      <c r="FK30" s="11">
        <v>16310</v>
      </c>
      <c r="FL30" s="11">
        <v>14770</v>
      </c>
      <c r="FM30" s="11">
        <v>13300</v>
      </c>
      <c r="FN30" s="56" t="s">
        <v>3336</v>
      </c>
      <c r="FO30" s="11" t="s">
        <v>1183</v>
      </c>
      <c r="FP30" s="11" t="s">
        <v>1183</v>
      </c>
      <c r="FQ30" s="11" t="s">
        <v>1183</v>
      </c>
      <c r="FR30" s="11" t="s">
        <v>1183</v>
      </c>
      <c r="FS30" s="11" t="s">
        <v>1183</v>
      </c>
      <c r="FT30" s="11" t="s">
        <v>1183</v>
      </c>
      <c r="FU30" s="56" t="s">
        <v>3336</v>
      </c>
      <c r="FV30" s="18" t="s">
        <v>1317</v>
      </c>
      <c r="FY30" s="14">
        <v>1</v>
      </c>
      <c r="FZ30" s="14">
        <v>2</v>
      </c>
      <c r="GA30" s="14">
        <v>1</v>
      </c>
      <c r="GB30" s="14">
        <v>1</v>
      </c>
      <c r="GC30" s="14">
        <v>1</v>
      </c>
      <c r="GD30" s="14">
        <v>1</v>
      </c>
      <c r="GE30" s="14">
        <v>1</v>
      </c>
      <c r="GF30" s="14">
        <v>2</v>
      </c>
      <c r="GH30" s="11" t="s">
        <v>1318</v>
      </c>
      <c r="GI30" s="11">
        <v>397790</v>
      </c>
      <c r="GJ30" s="11">
        <v>373480</v>
      </c>
      <c r="GK30" s="11">
        <v>350400</v>
      </c>
      <c r="GL30" s="11">
        <v>327320</v>
      </c>
      <c r="GM30" s="11">
        <v>301560</v>
      </c>
      <c r="GN30" s="11">
        <v>278690</v>
      </c>
      <c r="GO30" s="56" t="s">
        <v>3336</v>
      </c>
      <c r="GP30" s="11">
        <v>63700</v>
      </c>
      <c r="GQ30" s="11">
        <v>58030</v>
      </c>
      <c r="GR30" s="11">
        <v>52010</v>
      </c>
      <c r="GS30" s="11">
        <v>49370</v>
      </c>
      <c r="GT30" s="11">
        <v>42990</v>
      </c>
      <c r="GU30" s="11">
        <v>42250</v>
      </c>
      <c r="GV30" s="56" t="s">
        <v>3336</v>
      </c>
      <c r="GW30" s="11">
        <v>4310</v>
      </c>
      <c r="GX30" s="11">
        <v>3980</v>
      </c>
      <c r="GY30" s="11">
        <v>3550</v>
      </c>
      <c r="GZ30" s="11">
        <v>3310</v>
      </c>
      <c r="HA30" s="11">
        <v>3250</v>
      </c>
      <c r="HB30" s="11">
        <v>3050</v>
      </c>
      <c r="HC30" s="56" t="s">
        <v>3336</v>
      </c>
      <c r="HD30" s="12" t="s">
        <v>1183</v>
      </c>
      <c r="HE30" s="12" t="s">
        <v>1183</v>
      </c>
      <c r="HF30" s="12" t="s">
        <v>1183</v>
      </c>
      <c r="HG30" s="12" t="s">
        <v>1183</v>
      </c>
      <c r="HH30" s="12" t="s">
        <v>1183</v>
      </c>
      <c r="HI30" s="12" t="s">
        <v>1183</v>
      </c>
      <c r="HJ30" s="56" t="s">
        <v>3336</v>
      </c>
      <c r="HK30" s="12" t="s">
        <v>1183</v>
      </c>
      <c r="HL30" s="12" t="s">
        <v>1183</v>
      </c>
      <c r="HM30" s="12" t="s">
        <v>1183</v>
      </c>
      <c r="HN30" s="12" t="s">
        <v>1183</v>
      </c>
      <c r="HO30" s="12" t="s">
        <v>1183</v>
      </c>
      <c r="HP30" s="12" t="s">
        <v>1183</v>
      </c>
      <c r="HQ30" s="56" t="s">
        <v>3336</v>
      </c>
      <c r="HR30" s="12" t="s">
        <v>1183</v>
      </c>
      <c r="HS30" s="12" t="s">
        <v>1183</v>
      </c>
      <c r="HT30" s="12" t="s">
        <v>1183</v>
      </c>
      <c r="HU30" s="12" t="s">
        <v>1183</v>
      </c>
      <c r="HV30" s="12" t="s">
        <v>1183</v>
      </c>
      <c r="HW30" s="12" t="s">
        <v>1183</v>
      </c>
      <c r="HX30" s="56" t="s">
        <v>3336</v>
      </c>
      <c r="HY30" s="11">
        <v>51210</v>
      </c>
      <c r="HZ30" s="11">
        <v>48420</v>
      </c>
      <c r="IA30" s="11">
        <v>44100</v>
      </c>
      <c r="IB30" s="11">
        <v>40760</v>
      </c>
      <c r="IC30" s="11">
        <v>38450</v>
      </c>
      <c r="ID30" s="11">
        <v>35900</v>
      </c>
      <c r="IE30" s="56" t="s">
        <v>3336</v>
      </c>
      <c r="IF30" s="11" t="s">
        <v>1183</v>
      </c>
      <c r="IG30" s="11" t="s">
        <v>1183</v>
      </c>
      <c r="IH30" s="11" t="s">
        <v>1183</v>
      </c>
      <c r="II30" s="11" t="s">
        <v>1183</v>
      </c>
      <c r="IJ30" s="11" t="s">
        <v>1183</v>
      </c>
      <c r="IK30" s="11" t="s">
        <v>1183</v>
      </c>
      <c r="IL30" s="56" t="s">
        <v>3336</v>
      </c>
      <c r="IM30" s="11">
        <v>3700</v>
      </c>
      <c r="IN30" s="11">
        <v>3310</v>
      </c>
      <c r="IO30" s="11">
        <v>3045</v>
      </c>
      <c r="IP30" s="11">
        <v>2730</v>
      </c>
      <c r="IQ30" s="11">
        <v>2650</v>
      </c>
      <c r="IR30" s="11">
        <v>2450</v>
      </c>
      <c r="IS30" s="56" t="s">
        <v>3336</v>
      </c>
      <c r="IT30" s="11">
        <v>945</v>
      </c>
      <c r="IU30" s="11">
        <v>820</v>
      </c>
      <c r="IV30" s="11">
        <v>705</v>
      </c>
      <c r="IW30" s="11">
        <v>645</v>
      </c>
      <c r="IX30" s="11">
        <v>625</v>
      </c>
      <c r="IY30" s="11">
        <v>570</v>
      </c>
      <c r="IZ30" s="56" t="s">
        <v>3336</v>
      </c>
      <c r="JA30" s="11" t="s">
        <v>1183</v>
      </c>
      <c r="JB30" s="11" t="s">
        <v>1183</v>
      </c>
      <c r="JC30" s="11" t="s">
        <v>1183</v>
      </c>
      <c r="JD30" s="11" t="s">
        <v>1183</v>
      </c>
      <c r="JE30" s="11" t="s">
        <v>1183</v>
      </c>
      <c r="JF30" s="11" t="s">
        <v>1183</v>
      </c>
      <c r="JG30" s="56" t="s">
        <v>3336</v>
      </c>
      <c r="JH30" s="11">
        <v>9000</v>
      </c>
      <c r="JI30" s="11">
        <v>8610</v>
      </c>
      <c r="JJ30" s="11">
        <v>7480</v>
      </c>
      <c r="JK30" s="11">
        <v>5880</v>
      </c>
      <c r="JL30" s="11">
        <v>5380</v>
      </c>
      <c r="JM30" s="11">
        <v>5040</v>
      </c>
      <c r="JN30" s="56" t="s">
        <v>3336</v>
      </c>
      <c r="JO30" s="12" t="s">
        <v>1183</v>
      </c>
      <c r="JP30" s="12" t="s">
        <v>1183</v>
      </c>
      <c r="JQ30" s="12" t="s">
        <v>1183</v>
      </c>
      <c r="JR30" s="12" t="s">
        <v>1183</v>
      </c>
      <c r="JS30" s="12" t="s">
        <v>1183</v>
      </c>
      <c r="JT30" s="12" t="s">
        <v>1183</v>
      </c>
      <c r="JU30" s="56" t="s">
        <v>3336</v>
      </c>
      <c r="JV30" s="11">
        <v>106480</v>
      </c>
      <c r="JW30" s="11">
        <v>102600</v>
      </c>
      <c r="JX30" s="11">
        <v>104010</v>
      </c>
      <c r="JY30" s="11">
        <v>95570</v>
      </c>
      <c r="JZ30" s="11">
        <v>89080</v>
      </c>
      <c r="KA30" s="11">
        <v>80310</v>
      </c>
      <c r="KB30" s="56" t="s">
        <v>3336</v>
      </c>
      <c r="KC30" s="11" t="s">
        <v>1183</v>
      </c>
      <c r="KD30" s="11" t="s">
        <v>1183</v>
      </c>
      <c r="KE30" s="11" t="s">
        <v>1183</v>
      </c>
      <c r="KF30" s="11" t="s">
        <v>1183</v>
      </c>
      <c r="KG30" s="11" t="s">
        <v>1183</v>
      </c>
      <c r="KH30" s="11" t="s">
        <v>1183</v>
      </c>
      <c r="KI30" s="56" t="s">
        <v>3336</v>
      </c>
      <c r="KJ30" s="11">
        <v>2765</v>
      </c>
      <c r="KK30" s="11">
        <v>2465</v>
      </c>
      <c r="KL30" s="11">
        <v>2540</v>
      </c>
      <c r="KM30" s="11">
        <v>2290</v>
      </c>
      <c r="KN30" s="11">
        <v>1650</v>
      </c>
      <c r="KO30" s="11" t="s">
        <v>1183</v>
      </c>
      <c r="KP30" s="56" t="s">
        <v>3336</v>
      </c>
      <c r="KQ30" s="11">
        <v>64515</v>
      </c>
      <c r="KR30" s="11">
        <v>63765</v>
      </c>
      <c r="KS30" s="11">
        <v>65140</v>
      </c>
      <c r="KT30" s="11">
        <v>59325</v>
      </c>
      <c r="KU30" s="11">
        <v>55550</v>
      </c>
      <c r="KV30" s="11" t="s">
        <v>1183</v>
      </c>
      <c r="KW30" s="56" t="s">
        <v>3336</v>
      </c>
      <c r="KX30" s="11">
        <v>13295</v>
      </c>
      <c r="KY30" s="11">
        <v>13685</v>
      </c>
      <c r="KZ30" s="11">
        <v>13845</v>
      </c>
      <c r="LA30" s="11">
        <v>10605</v>
      </c>
      <c r="LB30" s="11">
        <v>9055</v>
      </c>
      <c r="LC30" s="11" t="s">
        <v>1183</v>
      </c>
      <c r="LD30" s="56" t="s">
        <v>3336</v>
      </c>
      <c r="LE30" s="11">
        <v>9350</v>
      </c>
      <c r="LF30" s="11">
        <v>9500</v>
      </c>
      <c r="LG30" s="11">
        <v>8670</v>
      </c>
      <c r="LH30" s="11">
        <v>7230</v>
      </c>
      <c r="LI30" s="11">
        <v>4240</v>
      </c>
      <c r="LJ30" s="11">
        <v>2660</v>
      </c>
      <c r="LK30" s="56" t="s">
        <v>3336</v>
      </c>
      <c r="LL30" s="11" t="s">
        <v>1183</v>
      </c>
      <c r="LM30" s="11" t="s">
        <v>1183</v>
      </c>
      <c r="LN30" s="11" t="s">
        <v>1183</v>
      </c>
      <c r="LO30" s="11" t="s">
        <v>1183</v>
      </c>
      <c r="LP30" s="11" t="s">
        <v>1183</v>
      </c>
      <c r="LQ30" s="11" t="s">
        <v>1183</v>
      </c>
      <c r="LR30" s="56" t="s">
        <v>3336</v>
      </c>
      <c r="LS30" s="11">
        <v>3400</v>
      </c>
      <c r="LT30" s="11">
        <v>3130</v>
      </c>
      <c r="LU30" s="11">
        <v>2630</v>
      </c>
      <c r="LV30" s="11">
        <v>2790</v>
      </c>
      <c r="LW30" s="11">
        <v>4590</v>
      </c>
      <c r="LX30" s="11" t="s">
        <v>1183</v>
      </c>
      <c r="LY30" s="56" t="s">
        <v>3336</v>
      </c>
      <c r="LZ30" s="11">
        <v>640</v>
      </c>
      <c r="MA30" s="11">
        <v>715</v>
      </c>
      <c r="MB30" s="11">
        <v>880</v>
      </c>
      <c r="MC30" s="11">
        <v>915</v>
      </c>
      <c r="MD30" s="11">
        <v>755</v>
      </c>
      <c r="ME30" s="11" t="s">
        <v>1183</v>
      </c>
      <c r="MF30" s="56" t="s">
        <v>3336</v>
      </c>
      <c r="MG30" s="11" t="s">
        <v>1183</v>
      </c>
      <c r="MH30" s="11" t="s">
        <v>1183</v>
      </c>
      <c r="MI30" s="11" t="s">
        <v>1183</v>
      </c>
      <c r="MJ30" s="11" t="s">
        <v>1183</v>
      </c>
      <c r="MK30" s="11" t="s">
        <v>1183</v>
      </c>
      <c r="ML30" s="11" t="s">
        <v>1183</v>
      </c>
      <c r="MM30" s="56" t="s">
        <v>3336</v>
      </c>
      <c r="MN30" s="11">
        <v>24090</v>
      </c>
      <c r="MO30" s="11">
        <v>24200</v>
      </c>
      <c r="MP30" s="11">
        <v>23900</v>
      </c>
      <c r="MQ30" s="11">
        <v>22580</v>
      </c>
      <c r="MR30" s="11">
        <v>20650</v>
      </c>
      <c r="MS30" s="11">
        <v>18510</v>
      </c>
      <c r="MT30" s="56" t="s">
        <v>3336</v>
      </c>
      <c r="MU30" s="11" t="s">
        <v>1183</v>
      </c>
      <c r="MV30" s="11" t="s">
        <v>1183</v>
      </c>
      <c r="MW30" s="11" t="s">
        <v>1183</v>
      </c>
      <c r="MX30" s="11" t="s">
        <v>1183</v>
      </c>
      <c r="MY30" s="11" t="s">
        <v>1183</v>
      </c>
      <c r="MZ30" s="11" t="s">
        <v>1183</v>
      </c>
      <c r="NA30" s="56" t="s">
        <v>3336</v>
      </c>
      <c r="NB30" s="18" t="s">
        <v>1317</v>
      </c>
      <c r="NC30" s="18"/>
      <c r="NE30" s="11">
        <v>301560</v>
      </c>
      <c r="NF30" s="11">
        <v>49200</v>
      </c>
      <c r="NG30" s="11">
        <v>37430</v>
      </c>
      <c r="NH30" s="11" t="s">
        <v>1183</v>
      </c>
      <c r="NI30" s="11" t="s">
        <v>1183</v>
      </c>
      <c r="NJ30" s="56" t="s">
        <v>3336</v>
      </c>
      <c r="NK30" s="11" t="s">
        <v>1183</v>
      </c>
      <c r="NL30" s="11">
        <v>6500</v>
      </c>
      <c r="NM30" s="11">
        <v>970</v>
      </c>
      <c r="NN30" s="11" t="s">
        <v>1183</v>
      </c>
      <c r="NO30" s="11" t="s">
        <v>1183</v>
      </c>
      <c r="NP30" s="56" t="s">
        <v>3336</v>
      </c>
      <c r="NQ30" s="11">
        <v>3250</v>
      </c>
      <c r="NR30" s="11" t="s">
        <v>1183</v>
      </c>
      <c r="NS30" s="11">
        <v>200</v>
      </c>
      <c r="NT30" s="11" t="s">
        <v>1183</v>
      </c>
      <c r="NU30" s="11" t="s">
        <v>1183</v>
      </c>
      <c r="NV30" s="56" t="s">
        <v>3336</v>
      </c>
      <c r="NW30" s="11" t="s">
        <v>1183</v>
      </c>
      <c r="NX30" s="11" t="s">
        <v>1183</v>
      </c>
      <c r="NY30" s="11" t="s">
        <v>1183</v>
      </c>
      <c r="NZ30" s="11" t="s">
        <v>1183</v>
      </c>
      <c r="OA30" s="11" t="s">
        <v>1183</v>
      </c>
      <c r="OB30" s="56" t="s">
        <v>3336</v>
      </c>
      <c r="OC30" s="11">
        <v>38450</v>
      </c>
      <c r="OD30" s="11">
        <v>5840</v>
      </c>
      <c r="OE30" s="11">
        <v>4250</v>
      </c>
      <c r="OF30" s="11" t="s">
        <v>1183</v>
      </c>
      <c r="OG30" s="11" t="s">
        <v>1183</v>
      </c>
      <c r="OH30" s="56" t="s">
        <v>3336</v>
      </c>
      <c r="OI30" s="12" t="s">
        <v>1183</v>
      </c>
      <c r="OJ30" s="12" t="s">
        <v>1183</v>
      </c>
      <c r="OK30" s="12" t="s">
        <v>1183</v>
      </c>
      <c r="OL30" s="12" t="s">
        <v>1183</v>
      </c>
      <c r="OM30" s="12" t="s">
        <v>1183</v>
      </c>
      <c r="ON30" s="56" t="s">
        <v>3336</v>
      </c>
      <c r="OO30" s="11">
        <v>2650</v>
      </c>
      <c r="OP30" s="11">
        <v>50</v>
      </c>
      <c r="OQ30" s="11">
        <v>320</v>
      </c>
      <c r="OR30" s="11" t="s">
        <v>1183</v>
      </c>
      <c r="OS30" s="11" t="s">
        <v>1183</v>
      </c>
      <c r="OT30" s="56" t="s">
        <v>3336</v>
      </c>
      <c r="OU30" s="11">
        <v>625</v>
      </c>
      <c r="OV30" s="11" t="s">
        <v>1183</v>
      </c>
      <c r="OW30" s="11">
        <v>80</v>
      </c>
      <c r="OX30" s="11" t="s">
        <v>1183</v>
      </c>
      <c r="OY30" s="11" t="s">
        <v>1183</v>
      </c>
      <c r="OZ30" s="56" t="s">
        <v>3336</v>
      </c>
      <c r="PA30" s="11" t="s">
        <v>1183</v>
      </c>
      <c r="PB30" s="11" t="s">
        <v>1183</v>
      </c>
      <c r="PC30" s="11" t="s">
        <v>1183</v>
      </c>
      <c r="PD30" s="11" t="s">
        <v>1183</v>
      </c>
      <c r="PE30" s="11" t="s">
        <v>1183</v>
      </c>
      <c r="PF30" s="56" t="s">
        <v>3336</v>
      </c>
      <c r="PG30" s="11">
        <v>5380</v>
      </c>
      <c r="PH30" s="11" t="s">
        <v>1183</v>
      </c>
      <c r="PI30" s="11">
        <v>1470</v>
      </c>
      <c r="PJ30" s="11" t="s">
        <v>1183</v>
      </c>
      <c r="PK30" s="11" t="s">
        <v>1183</v>
      </c>
      <c r="PL30" s="56" t="s">
        <v>3336</v>
      </c>
      <c r="PM30" s="11">
        <v>89080</v>
      </c>
      <c r="PN30" s="11">
        <v>20390</v>
      </c>
      <c r="PO30" s="11">
        <v>14380</v>
      </c>
      <c r="PP30" s="11" t="s">
        <v>1183</v>
      </c>
      <c r="PQ30" s="11" t="s">
        <v>1183</v>
      </c>
      <c r="PR30" s="56" t="s">
        <v>3336</v>
      </c>
      <c r="PS30" s="11" t="s">
        <v>1183</v>
      </c>
      <c r="PT30" s="11" t="s">
        <v>1183</v>
      </c>
      <c r="PU30" s="11" t="s">
        <v>1183</v>
      </c>
      <c r="PV30" s="11" t="s">
        <v>1183</v>
      </c>
      <c r="PW30" s="11" t="s">
        <v>1183</v>
      </c>
      <c r="PX30" s="56" t="s">
        <v>3336</v>
      </c>
      <c r="PY30" s="11">
        <v>1650</v>
      </c>
      <c r="PZ30" s="11">
        <v>95</v>
      </c>
      <c r="QA30" s="11">
        <v>180</v>
      </c>
      <c r="QB30" s="11" t="s">
        <v>1183</v>
      </c>
      <c r="QC30" s="11" t="s">
        <v>1183</v>
      </c>
      <c r="QD30" s="56" t="s">
        <v>3336</v>
      </c>
      <c r="QE30" s="11">
        <v>55550</v>
      </c>
      <c r="QF30" s="11">
        <v>17800</v>
      </c>
      <c r="QG30" s="11">
        <v>9070</v>
      </c>
      <c r="QH30" s="11" t="s">
        <v>1183</v>
      </c>
      <c r="QI30" s="11" t="s">
        <v>1183</v>
      </c>
      <c r="QJ30" s="56" t="s">
        <v>3336</v>
      </c>
      <c r="QK30" s="11">
        <v>9055</v>
      </c>
      <c r="QL30" s="11">
        <v>975</v>
      </c>
      <c r="QM30" s="11">
        <v>1570</v>
      </c>
      <c r="QN30" s="11" t="s">
        <v>1183</v>
      </c>
      <c r="QO30" s="11" t="s">
        <v>1183</v>
      </c>
      <c r="QP30" s="56" t="s">
        <v>3336</v>
      </c>
      <c r="QQ30" s="11">
        <v>4240</v>
      </c>
      <c r="QR30" s="11" t="s">
        <v>1183</v>
      </c>
      <c r="QS30" s="11">
        <v>270</v>
      </c>
      <c r="QT30" s="11" t="s">
        <v>1183</v>
      </c>
      <c r="QU30" s="11" t="s">
        <v>1183</v>
      </c>
      <c r="QV30" s="56" t="s">
        <v>3336</v>
      </c>
      <c r="QW30" s="11" t="s">
        <v>1183</v>
      </c>
      <c r="QX30" s="11" t="s">
        <v>1183</v>
      </c>
      <c r="QY30" s="11" t="s">
        <v>1183</v>
      </c>
      <c r="QZ30" s="11" t="s">
        <v>1183</v>
      </c>
      <c r="RA30" s="11" t="s">
        <v>1183</v>
      </c>
      <c r="RB30" s="56" t="s">
        <v>3336</v>
      </c>
      <c r="RC30" s="11">
        <v>4590</v>
      </c>
      <c r="RD30" s="11" t="s">
        <v>1183</v>
      </c>
      <c r="RE30" s="11">
        <v>510</v>
      </c>
      <c r="RF30" s="11" t="s">
        <v>1183</v>
      </c>
      <c r="RG30" s="11" t="s">
        <v>1183</v>
      </c>
      <c r="RH30" s="56" t="s">
        <v>3336</v>
      </c>
      <c r="RI30" s="11">
        <v>755</v>
      </c>
      <c r="RJ30" s="11" t="s">
        <v>1183</v>
      </c>
      <c r="RK30" s="11">
        <v>5</v>
      </c>
      <c r="RL30" s="11" t="s">
        <v>1183</v>
      </c>
      <c r="RM30" s="11" t="s">
        <v>1183</v>
      </c>
      <c r="RN30" s="56" t="s">
        <v>3336</v>
      </c>
      <c r="RO30" s="11" t="s">
        <v>1183</v>
      </c>
      <c r="RP30" s="11" t="s">
        <v>1183</v>
      </c>
      <c r="RQ30" s="11" t="s">
        <v>1183</v>
      </c>
      <c r="RR30" s="11" t="s">
        <v>1183</v>
      </c>
      <c r="RS30" s="11" t="s">
        <v>1183</v>
      </c>
      <c r="RT30" s="56" t="s">
        <v>3336</v>
      </c>
      <c r="RU30" s="11">
        <v>20650</v>
      </c>
      <c r="RV30" s="11">
        <v>2395</v>
      </c>
      <c r="RW30" s="11">
        <v>1120</v>
      </c>
      <c r="RX30" s="11" t="s">
        <v>1183</v>
      </c>
      <c r="RY30" s="11" t="s">
        <v>1183</v>
      </c>
      <c r="RZ30" s="56" t="s">
        <v>3336</v>
      </c>
      <c r="SA30" s="11" t="s">
        <v>1183</v>
      </c>
      <c r="SB30" s="11" t="s">
        <v>1183</v>
      </c>
      <c r="SC30" s="11" t="s">
        <v>1183</v>
      </c>
      <c r="SD30" s="11" t="s">
        <v>1183</v>
      </c>
      <c r="SE30" s="11" t="s">
        <v>1183</v>
      </c>
      <c r="SF30" s="56" t="s">
        <v>3336</v>
      </c>
      <c r="SI30" s="11">
        <v>1</v>
      </c>
      <c r="SK30" s="11">
        <v>0</v>
      </c>
      <c r="SL30" s="11">
        <v>18</v>
      </c>
      <c r="SN30" s="11" t="s">
        <v>1183</v>
      </c>
      <c r="SP30" s="11">
        <v>1</v>
      </c>
      <c r="SQ30" s="11">
        <v>1</v>
      </c>
      <c r="SR30" s="11" t="s">
        <v>1071</v>
      </c>
      <c r="SS30" s="11">
        <v>1</v>
      </c>
      <c r="SU30" s="11">
        <v>2</v>
      </c>
      <c r="SW30" s="11">
        <v>2</v>
      </c>
      <c r="SZ30" s="11">
        <v>1</v>
      </c>
      <c r="TB30" s="11">
        <v>1</v>
      </c>
      <c r="TC30" s="11">
        <v>1</v>
      </c>
      <c r="TD30" s="11">
        <v>1</v>
      </c>
      <c r="TE30" s="11">
        <v>1</v>
      </c>
      <c r="TF30" s="11">
        <v>1</v>
      </c>
      <c r="TG30" s="11">
        <v>1</v>
      </c>
      <c r="TH30" s="11">
        <v>1</v>
      </c>
      <c r="TI30" s="11">
        <v>2</v>
      </c>
      <c r="TJ30" s="11">
        <v>2</v>
      </c>
      <c r="TK30" s="11">
        <v>2</v>
      </c>
      <c r="TL30" s="11">
        <v>2</v>
      </c>
      <c r="TM30" s="11">
        <v>2</v>
      </c>
      <c r="TN30" s="11">
        <v>2</v>
      </c>
      <c r="TO30" s="11">
        <v>2</v>
      </c>
      <c r="TP30" s="11">
        <v>2</v>
      </c>
      <c r="TQ30" s="11">
        <v>2</v>
      </c>
      <c r="TR30" s="11">
        <v>1</v>
      </c>
      <c r="TS30" s="11">
        <v>1</v>
      </c>
      <c r="TT30" s="11">
        <v>1</v>
      </c>
      <c r="TU30" s="11">
        <v>2</v>
      </c>
      <c r="TV30" s="11">
        <v>2</v>
      </c>
      <c r="TW30" s="11">
        <v>2</v>
      </c>
      <c r="TX30" s="57" t="s">
        <v>3336</v>
      </c>
      <c r="TY30" s="11">
        <v>50587</v>
      </c>
      <c r="TZ30" s="11">
        <v>51552</v>
      </c>
      <c r="UA30" s="11">
        <v>51598</v>
      </c>
      <c r="UB30" s="11">
        <v>51442</v>
      </c>
      <c r="UC30" s="11">
        <v>50509</v>
      </c>
      <c r="UD30" s="11">
        <v>50747</v>
      </c>
      <c r="UE30" s="57" t="s">
        <v>3336</v>
      </c>
      <c r="UF30" s="11" t="s">
        <v>1183</v>
      </c>
      <c r="UG30" s="11" t="s">
        <v>1183</v>
      </c>
      <c r="UH30" s="57" t="s">
        <v>3336</v>
      </c>
      <c r="UI30" s="11">
        <v>12649</v>
      </c>
      <c r="UJ30" s="11">
        <v>12226</v>
      </c>
      <c r="UK30" s="11">
        <v>10318</v>
      </c>
      <c r="UL30" s="11">
        <v>9446</v>
      </c>
      <c r="UM30" s="11">
        <v>8965</v>
      </c>
      <c r="UN30" s="11">
        <v>8979</v>
      </c>
      <c r="UO30" s="57" t="s">
        <v>3336</v>
      </c>
      <c r="UP30" s="11" t="s">
        <v>1183</v>
      </c>
      <c r="UQ30" s="57" t="s">
        <v>3336</v>
      </c>
      <c r="UR30" s="18" t="s">
        <v>1319</v>
      </c>
      <c r="UU30" s="14">
        <v>1</v>
      </c>
      <c r="UX30" s="14">
        <v>18009</v>
      </c>
      <c r="UY30" s="11" t="s">
        <v>1183</v>
      </c>
      <c r="UZ30" s="11" t="s">
        <v>1183</v>
      </c>
      <c r="VA30" s="57" t="s">
        <v>3336</v>
      </c>
      <c r="VB30" s="59" t="s">
        <v>1320</v>
      </c>
      <c r="VC30" s="70"/>
      <c r="VE30" s="11">
        <v>1</v>
      </c>
      <c r="VF30" s="11">
        <v>1</v>
      </c>
      <c r="VG30" s="11">
        <v>1</v>
      </c>
      <c r="VH30" s="11" t="s">
        <v>1183</v>
      </c>
      <c r="VI30" s="11">
        <v>1</v>
      </c>
      <c r="VJ30" s="11">
        <v>1</v>
      </c>
      <c r="VK30" s="11">
        <v>2</v>
      </c>
      <c r="VL30" s="11">
        <v>2</v>
      </c>
      <c r="VM30" s="11">
        <v>1</v>
      </c>
    </row>
    <row r="31" spans="1:585" ht="15" customHeight="1">
      <c r="A31" s="11">
        <v>30</v>
      </c>
      <c r="B31" s="87" t="s">
        <v>53</v>
      </c>
      <c r="C31" s="46">
        <v>380092</v>
      </c>
      <c r="D31" s="46">
        <v>393674</v>
      </c>
      <c r="E31" s="46">
        <v>388506</v>
      </c>
      <c r="F31" s="46">
        <v>372107</v>
      </c>
      <c r="G31" s="46">
        <v>351459</v>
      </c>
      <c r="H31" s="46">
        <v>336413</v>
      </c>
      <c r="I31" s="56" t="s">
        <v>3336</v>
      </c>
      <c r="J31" s="46">
        <v>48767</v>
      </c>
      <c r="K31" s="328">
        <v>51350</v>
      </c>
      <c r="L31" s="328">
        <v>49785</v>
      </c>
      <c r="M31" s="328">
        <v>50498</v>
      </c>
      <c r="N31" s="328">
        <v>48250</v>
      </c>
      <c r="O31" s="328">
        <v>48338</v>
      </c>
      <c r="P31" s="56" t="s">
        <v>3336</v>
      </c>
      <c r="Q31" s="46">
        <v>111</v>
      </c>
      <c r="R31" s="46">
        <v>27</v>
      </c>
      <c r="S31" s="46">
        <v>47</v>
      </c>
      <c r="T31" s="46">
        <v>29</v>
      </c>
      <c r="U31" s="46">
        <v>24</v>
      </c>
      <c r="V31" s="46">
        <v>27</v>
      </c>
      <c r="W31" s="56" t="s">
        <v>3336</v>
      </c>
      <c r="X31" s="11" t="s">
        <v>1183</v>
      </c>
      <c r="Y31" s="11" t="s">
        <v>1183</v>
      </c>
      <c r="Z31" s="11" t="s">
        <v>1183</v>
      </c>
      <c r="AA31" s="11" t="s">
        <v>1183</v>
      </c>
      <c r="AB31" s="11" t="s">
        <v>1183</v>
      </c>
      <c r="AC31" s="11" t="s">
        <v>1183</v>
      </c>
      <c r="AD31" s="56" t="s">
        <v>3336</v>
      </c>
      <c r="AE31" s="46">
        <v>111</v>
      </c>
      <c r="AF31" s="46">
        <v>27</v>
      </c>
      <c r="AG31" s="46">
        <v>47</v>
      </c>
      <c r="AH31" s="46">
        <v>29</v>
      </c>
      <c r="AI31" s="46">
        <v>24</v>
      </c>
      <c r="AJ31" s="46">
        <v>27</v>
      </c>
      <c r="AK31" s="56" t="s">
        <v>3336</v>
      </c>
      <c r="AL31" s="46"/>
      <c r="AM31" s="46"/>
      <c r="AN31" s="46"/>
      <c r="AO31" s="46"/>
      <c r="AR31" s="56" t="s">
        <v>3336</v>
      </c>
      <c r="AS31" s="11">
        <v>14582</v>
      </c>
      <c r="AT31" s="328">
        <v>14858</v>
      </c>
      <c r="AU31" s="328">
        <v>14325</v>
      </c>
      <c r="AV31" s="328">
        <v>13725</v>
      </c>
      <c r="AW31" s="328">
        <v>13978</v>
      </c>
      <c r="AX31" s="328">
        <v>12308</v>
      </c>
      <c r="AY31" s="56" t="s">
        <v>3336</v>
      </c>
      <c r="AZ31" s="46">
        <v>746</v>
      </c>
      <c r="BA31" s="46">
        <v>715</v>
      </c>
      <c r="BB31" s="46">
        <v>662</v>
      </c>
      <c r="BC31" s="46">
        <v>529</v>
      </c>
      <c r="BD31" s="46">
        <v>549</v>
      </c>
      <c r="BE31" s="46">
        <v>499</v>
      </c>
      <c r="BF31" s="56" t="s">
        <v>3336</v>
      </c>
      <c r="BG31" s="46">
        <v>2762</v>
      </c>
      <c r="BH31" s="328">
        <v>2750</v>
      </c>
      <c r="BI31" s="328">
        <v>2600</v>
      </c>
      <c r="BJ31" s="328">
        <v>2742</v>
      </c>
      <c r="BK31" s="328">
        <v>3229</v>
      </c>
      <c r="BL31" s="328">
        <v>3916</v>
      </c>
      <c r="BM31" s="56" t="s">
        <v>3336</v>
      </c>
      <c r="BN31" s="46">
        <v>1759</v>
      </c>
      <c r="BO31" s="328">
        <v>1750</v>
      </c>
      <c r="BP31" s="328">
        <v>1694</v>
      </c>
      <c r="BQ31" s="328">
        <v>1715</v>
      </c>
      <c r="BR31" s="328">
        <v>1986</v>
      </c>
      <c r="BS31" s="328">
        <v>2348</v>
      </c>
      <c r="BT31" s="56" t="s">
        <v>3336</v>
      </c>
      <c r="BU31" s="46">
        <v>789</v>
      </c>
      <c r="BV31" s="328">
        <v>743</v>
      </c>
      <c r="BW31" s="328">
        <v>695</v>
      </c>
      <c r="BX31" s="328">
        <v>811</v>
      </c>
      <c r="BY31" s="328">
        <v>1102</v>
      </c>
      <c r="BZ31" s="328">
        <v>1849</v>
      </c>
      <c r="CA31" s="56" t="s">
        <v>3336</v>
      </c>
      <c r="CB31" s="46">
        <v>1623</v>
      </c>
      <c r="CC31" s="328">
        <v>1484</v>
      </c>
      <c r="CD31" s="328">
        <v>1667</v>
      </c>
      <c r="CE31" s="328">
        <v>1063</v>
      </c>
      <c r="CF31" s="328">
        <v>930</v>
      </c>
      <c r="CG31" s="328">
        <v>810</v>
      </c>
      <c r="CH31" s="56" t="s">
        <v>3336</v>
      </c>
      <c r="CO31" s="56" t="s">
        <v>3336</v>
      </c>
      <c r="CP31" s="46">
        <v>148846</v>
      </c>
      <c r="CQ31" s="46">
        <v>156184</v>
      </c>
      <c r="CR31" s="46">
        <v>146831</v>
      </c>
      <c r="CS31" s="46">
        <v>132989</v>
      </c>
      <c r="CT31" s="46">
        <v>115643</v>
      </c>
      <c r="CU31" s="46">
        <v>105144</v>
      </c>
      <c r="CV31" s="56" t="s">
        <v>3336</v>
      </c>
      <c r="CW31" s="46">
        <v>48476</v>
      </c>
      <c r="CX31" s="46">
        <v>50835</v>
      </c>
      <c r="CY31" s="46">
        <v>44960</v>
      </c>
      <c r="CZ31" s="46">
        <v>36203</v>
      </c>
      <c r="DA31" s="46">
        <v>28749</v>
      </c>
      <c r="DB31" s="46">
        <v>17229</v>
      </c>
      <c r="DC31" s="56" t="s">
        <v>3336</v>
      </c>
      <c r="DD31" s="328">
        <v>9318</v>
      </c>
      <c r="DE31" s="328">
        <v>7953</v>
      </c>
      <c r="DF31" s="328">
        <v>6634</v>
      </c>
      <c r="DG31" s="328">
        <v>6586</v>
      </c>
      <c r="DH31" s="328">
        <v>5365</v>
      </c>
      <c r="DI31" s="328">
        <v>4468</v>
      </c>
      <c r="DJ31" s="56" t="s">
        <v>3336</v>
      </c>
      <c r="DK31" s="46">
        <v>17983</v>
      </c>
      <c r="DL31" s="46">
        <v>17391</v>
      </c>
      <c r="DM31" s="46">
        <v>15740</v>
      </c>
      <c r="DN31" s="46">
        <v>14890</v>
      </c>
      <c r="DQ31" s="56" t="s">
        <v>3336</v>
      </c>
      <c r="DR31" s="46">
        <v>5790</v>
      </c>
      <c r="DS31" s="46">
        <v>5987</v>
      </c>
      <c r="DT31" s="46">
        <v>5458</v>
      </c>
      <c r="DU31" s="46">
        <v>5035</v>
      </c>
      <c r="DX31" s="56" t="s">
        <v>3336</v>
      </c>
      <c r="DY31" s="328">
        <v>13234</v>
      </c>
      <c r="DZ31" s="328">
        <v>14219</v>
      </c>
      <c r="EA31" s="328">
        <v>14498</v>
      </c>
      <c r="EB31" s="328">
        <v>14265</v>
      </c>
      <c r="EC31" s="328">
        <v>17522</v>
      </c>
      <c r="ED31" s="328">
        <v>21361</v>
      </c>
      <c r="EE31" s="56" t="s">
        <v>3336</v>
      </c>
      <c r="EF31" s="11" t="s">
        <v>1183</v>
      </c>
      <c r="EG31" s="11" t="s">
        <v>1183</v>
      </c>
      <c r="EH31" s="11" t="s">
        <v>1183</v>
      </c>
      <c r="EI31" s="11" t="s">
        <v>1183</v>
      </c>
      <c r="EJ31" s="11" t="s">
        <v>1183</v>
      </c>
      <c r="EK31" s="11" t="s">
        <v>1183</v>
      </c>
      <c r="EL31" s="56" t="s">
        <v>3336</v>
      </c>
      <c r="EM31" s="328">
        <v>3854</v>
      </c>
      <c r="EN31" s="328">
        <v>3133</v>
      </c>
      <c r="EO31" s="328">
        <v>2882</v>
      </c>
      <c r="EP31" s="328">
        <v>2675</v>
      </c>
      <c r="EQ31" s="328">
        <v>2365</v>
      </c>
      <c r="ER31" s="328">
        <v>2149</v>
      </c>
      <c r="ES31" s="56" t="s">
        <v>3336</v>
      </c>
      <c r="ET31" s="46">
        <v>89</v>
      </c>
      <c r="EU31" s="328">
        <v>52</v>
      </c>
      <c r="EV31" s="328">
        <v>72</v>
      </c>
      <c r="EW31" s="328">
        <v>101</v>
      </c>
      <c r="EX31" s="328">
        <v>73</v>
      </c>
      <c r="EY31" s="328">
        <v>114</v>
      </c>
      <c r="EZ31" s="56" t="s">
        <v>3336</v>
      </c>
      <c r="FA31" s="46">
        <v>125</v>
      </c>
      <c r="FB31" s="46">
        <v>59</v>
      </c>
      <c r="FC31" s="46">
        <v>47</v>
      </c>
      <c r="FD31" s="46">
        <v>25</v>
      </c>
      <c r="FE31" s="46">
        <v>49</v>
      </c>
      <c r="FF31" s="46">
        <v>46</v>
      </c>
      <c r="FG31" s="56" t="s">
        <v>3336</v>
      </c>
      <c r="FH31" s="331">
        <v>19985</v>
      </c>
      <c r="FI31" s="46">
        <v>21603</v>
      </c>
      <c r="FJ31" s="46">
        <v>23118</v>
      </c>
      <c r="FK31" s="46">
        <v>22111</v>
      </c>
      <c r="FL31" s="46">
        <v>19872</v>
      </c>
      <c r="FM31" s="46">
        <v>16498</v>
      </c>
      <c r="FN31" s="56" t="s">
        <v>3336</v>
      </c>
      <c r="FO31" s="318" t="s">
        <v>1183</v>
      </c>
      <c r="FP31" s="318" t="s">
        <v>1183</v>
      </c>
      <c r="FQ31" s="318" t="s">
        <v>1183</v>
      </c>
      <c r="FR31" s="318" t="s">
        <v>1183</v>
      </c>
      <c r="FS31" s="318" t="s">
        <v>1183</v>
      </c>
      <c r="FT31" s="318" t="s">
        <v>1183</v>
      </c>
      <c r="FU31" s="56" t="s">
        <v>3336</v>
      </c>
      <c r="FV31" s="18" t="s">
        <v>3172</v>
      </c>
      <c r="FW31" s="329" t="s">
        <v>3457</v>
      </c>
      <c r="GI31" s="330">
        <v>37048</v>
      </c>
      <c r="GJ31" s="330">
        <v>36128</v>
      </c>
      <c r="GK31" s="330">
        <v>82312</v>
      </c>
      <c r="GL31" s="330">
        <v>81198</v>
      </c>
      <c r="GM31" s="330">
        <v>80340</v>
      </c>
      <c r="GN31" s="330">
        <v>80001</v>
      </c>
      <c r="GO31" s="56" t="s">
        <v>3336</v>
      </c>
      <c r="GP31" s="11" t="s">
        <v>1183</v>
      </c>
      <c r="GQ31" s="11" t="s">
        <v>1183</v>
      </c>
      <c r="GR31" s="11" t="s">
        <v>1183</v>
      </c>
      <c r="GS31" s="11" t="s">
        <v>1183</v>
      </c>
      <c r="GT31" s="11" t="s">
        <v>1183</v>
      </c>
      <c r="GU31" s="11" t="s">
        <v>1183</v>
      </c>
      <c r="GV31" s="56" t="s">
        <v>3336</v>
      </c>
      <c r="GW31" s="11" t="s">
        <v>1183</v>
      </c>
      <c r="GX31" s="11" t="s">
        <v>1183</v>
      </c>
      <c r="GY31" s="11" t="s">
        <v>1183</v>
      </c>
      <c r="GZ31" s="11" t="s">
        <v>1183</v>
      </c>
      <c r="HA31" s="11" t="s">
        <v>1183</v>
      </c>
      <c r="HB31" s="11" t="s">
        <v>1183</v>
      </c>
      <c r="HC31" s="56" t="s">
        <v>3336</v>
      </c>
      <c r="HJ31" s="56" t="s">
        <v>3336</v>
      </c>
      <c r="HK31" s="11" t="s">
        <v>1183</v>
      </c>
      <c r="HL31" s="11" t="s">
        <v>1183</v>
      </c>
      <c r="HM31" s="11" t="s">
        <v>1183</v>
      </c>
      <c r="HN31" s="11" t="s">
        <v>1183</v>
      </c>
      <c r="HO31" s="11" t="s">
        <v>1183</v>
      </c>
      <c r="HP31" s="11" t="s">
        <v>1183</v>
      </c>
      <c r="HQ31" s="56" t="s">
        <v>3336</v>
      </c>
      <c r="HR31" s="330">
        <v>69</v>
      </c>
      <c r="HS31" s="330">
        <v>4</v>
      </c>
      <c r="HT31" s="330">
        <v>3</v>
      </c>
      <c r="HU31" s="330">
        <v>5</v>
      </c>
      <c r="HV31" s="11" t="s">
        <v>1183</v>
      </c>
      <c r="HW31" s="11" t="s">
        <v>1183</v>
      </c>
      <c r="HX31" s="56" t="s">
        <v>3336</v>
      </c>
      <c r="HY31" s="11" t="s">
        <v>1183</v>
      </c>
      <c r="HZ31" s="11" t="s">
        <v>1183</v>
      </c>
      <c r="IA31" s="11" t="s">
        <v>1183</v>
      </c>
      <c r="IB31" s="11" t="s">
        <v>1183</v>
      </c>
      <c r="IC31" s="11" t="s">
        <v>1183</v>
      </c>
      <c r="ID31" s="11" t="s">
        <v>1183</v>
      </c>
      <c r="IE31" s="56" t="s">
        <v>3336</v>
      </c>
      <c r="IF31" s="11" t="s">
        <v>1182</v>
      </c>
      <c r="IG31" s="11" t="s">
        <v>1182</v>
      </c>
      <c r="IH31" s="11" t="s">
        <v>1182</v>
      </c>
      <c r="II31" s="11" t="s">
        <v>1182</v>
      </c>
      <c r="IJ31" s="11" t="s">
        <v>1182</v>
      </c>
      <c r="IK31" s="11" t="s">
        <v>1182</v>
      </c>
      <c r="IL31" s="56" t="s">
        <v>3336</v>
      </c>
      <c r="IM31" s="12" t="s">
        <v>1183</v>
      </c>
      <c r="IN31" s="12" t="s">
        <v>1183</v>
      </c>
      <c r="IO31" s="12" t="s">
        <v>1183</v>
      </c>
      <c r="IP31" s="12" t="s">
        <v>1183</v>
      </c>
      <c r="IQ31" s="12" t="s">
        <v>1183</v>
      </c>
      <c r="IR31" s="12" t="s">
        <v>1183</v>
      </c>
      <c r="IS31" s="56" t="s">
        <v>3336</v>
      </c>
      <c r="IT31" s="12" t="s">
        <v>1183</v>
      </c>
      <c r="IU31" s="12" t="s">
        <v>1183</v>
      </c>
      <c r="IV31" s="12" t="s">
        <v>1183</v>
      </c>
      <c r="IW31" s="12" t="s">
        <v>1183</v>
      </c>
      <c r="IX31" s="12" t="s">
        <v>1183</v>
      </c>
      <c r="IY31" s="12" t="s">
        <v>1183</v>
      </c>
      <c r="IZ31" s="56" t="s">
        <v>3336</v>
      </c>
      <c r="JA31" s="12" t="s">
        <v>1183</v>
      </c>
      <c r="JB31" s="12" t="s">
        <v>1183</v>
      </c>
      <c r="JC31" s="12" t="s">
        <v>1183</v>
      </c>
      <c r="JD31" s="12" t="s">
        <v>1183</v>
      </c>
      <c r="JE31" s="12" t="s">
        <v>1183</v>
      </c>
      <c r="JF31" s="12" t="s">
        <v>1183</v>
      </c>
      <c r="JG31" s="56" t="s">
        <v>3336</v>
      </c>
      <c r="JH31" s="12" t="s">
        <v>1183</v>
      </c>
      <c r="JI31" s="12" t="s">
        <v>1183</v>
      </c>
      <c r="JJ31" s="12" t="s">
        <v>1183</v>
      </c>
      <c r="JK31" s="12" t="s">
        <v>1183</v>
      </c>
      <c r="JL31" s="12" t="s">
        <v>1183</v>
      </c>
      <c r="JM31" s="12" t="s">
        <v>1183</v>
      </c>
      <c r="JN31" s="56" t="s">
        <v>3336</v>
      </c>
      <c r="JO31" s="12" t="s">
        <v>1183</v>
      </c>
      <c r="JP31" s="12" t="s">
        <v>1183</v>
      </c>
      <c r="JQ31" s="12" t="s">
        <v>1183</v>
      </c>
      <c r="JR31" s="12" t="s">
        <v>1183</v>
      </c>
      <c r="JS31" s="12" t="s">
        <v>1183</v>
      </c>
      <c r="JT31" s="12" t="s">
        <v>1183</v>
      </c>
      <c r="JU31" s="56" t="s">
        <v>3336</v>
      </c>
      <c r="JV31" s="12" t="s">
        <v>1183</v>
      </c>
      <c r="JW31" s="12" t="s">
        <v>1183</v>
      </c>
      <c r="JX31" s="12" t="s">
        <v>1183</v>
      </c>
      <c r="JY31" s="12" t="s">
        <v>1183</v>
      </c>
      <c r="JZ31" s="12" t="s">
        <v>1183</v>
      </c>
      <c r="KA31" s="12" t="s">
        <v>1183</v>
      </c>
      <c r="KB31" s="56" t="s">
        <v>3336</v>
      </c>
      <c r="KC31" s="12" t="s">
        <v>1183</v>
      </c>
      <c r="KD31" s="12" t="s">
        <v>1183</v>
      </c>
      <c r="KE31" s="12" t="s">
        <v>1183</v>
      </c>
      <c r="KF31" s="12" t="s">
        <v>1183</v>
      </c>
      <c r="KG31" s="12" t="s">
        <v>1183</v>
      </c>
      <c r="KH31" s="12" t="s">
        <v>1183</v>
      </c>
      <c r="KI31" s="56" t="s">
        <v>3336</v>
      </c>
      <c r="KJ31" s="12" t="s">
        <v>1183</v>
      </c>
      <c r="KK31" s="12" t="s">
        <v>1183</v>
      </c>
      <c r="KL31" s="12" t="s">
        <v>1183</v>
      </c>
      <c r="KM31" s="12" t="s">
        <v>1183</v>
      </c>
      <c r="KN31" s="12" t="s">
        <v>1183</v>
      </c>
      <c r="KO31" s="12" t="s">
        <v>1183</v>
      </c>
      <c r="KP31" s="56" t="s">
        <v>3336</v>
      </c>
      <c r="KQ31" s="12" t="s">
        <v>1183</v>
      </c>
      <c r="KR31" s="12" t="s">
        <v>1183</v>
      </c>
      <c r="KS31" s="12" t="s">
        <v>1183</v>
      </c>
      <c r="KT31" s="12" t="s">
        <v>1183</v>
      </c>
      <c r="KU31" s="12" t="s">
        <v>1183</v>
      </c>
      <c r="KV31" s="12" t="s">
        <v>1183</v>
      </c>
      <c r="KW31" s="56" t="s">
        <v>3336</v>
      </c>
      <c r="KX31" s="12" t="s">
        <v>1183</v>
      </c>
      <c r="KY31" s="12" t="s">
        <v>1183</v>
      </c>
      <c r="KZ31" s="12" t="s">
        <v>1183</v>
      </c>
      <c r="LA31" s="12" t="s">
        <v>1183</v>
      </c>
      <c r="LB31" s="12" t="s">
        <v>1183</v>
      </c>
      <c r="LC31" s="12" t="s">
        <v>1183</v>
      </c>
      <c r="LD31" s="56" t="s">
        <v>3336</v>
      </c>
      <c r="LE31" s="12" t="s">
        <v>1183</v>
      </c>
      <c r="LF31" s="12" t="s">
        <v>1183</v>
      </c>
      <c r="LG31" s="12" t="s">
        <v>1183</v>
      </c>
      <c r="LH31" s="12" t="s">
        <v>1183</v>
      </c>
      <c r="LI31" s="12" t="s">
        <v>1183</v>
      </c>
      <c r="LJ31" s="12" t="s">
        <v>1183</v>
      </c>
      <c r="LK31" s="56" t="s">
        <v>3336</v>
      </c>
      <c r="LL31" s="12" t="s">
        <v>1183</v>
      </c>
      <c r="LM31" s="12" t="s">
        <v>1183</v>
      </c>
      <c r="LN31" s="12" t="s">
        <v>1183</v>
      </c>
      <c r="LO31" s="12" t="s">
        <v>1183</v>
      </c>
      <c r="LP31" s="12" t="s">
        <v>1183</v>
      </c>
      <c r="LQ31" s="12" t="s">
        <v>1183</v>
      </c>
      <c r="LR31" s="56" t="s">
        <v>3336</v>
      </c>
      <c r="LS31" s="11" t="s">
        <v>1183</v>
      </c>
      <c r="LT31" s="11" t="s">
        <v>1183</v>
      </c>
      <c r="LU31" s="11" t="s">
        <v>1183</v>
      </c>
      <c r="LV31" s="11" t="s">
        <v>1183</v>
      </c>
      <c r="LW31" s="11" t="s">
        <v>1183</v>
      </c>
      <c r="LX31" s="11" t="s">
        <v>1183</v>
      </c>
      <c r="LY31" s="56" t="s">
        <v>3336</v>
      </c>
      <c r="LZ31" s="11" t="s">
        <v>1183</v>
      </c>
      <c r="MA31" s="11" t="s">
        <v>1183</v>
      </c>
      <c r="MB31" s="11" t="s">
        <v>1183</v>
      </c>
      <c r="MC31" s="11" t="s">
        <v>1183</v>
      </c>
      <c r="MD31" s="11" t="s">
        <v>1183</v>
      </c>
      <c r="ME31" s="11" t="s">
        <v>1183</v>
      </c>
      <c r="MF31" s="56" t="s">
        <v>3336</v>
      </c>
      <c r="MG31" s="11" t="s">
        <v>1183</v>
      </c>
      <c r="MH31" s="11" t="s">
        <v>1183</v>
      </c>
      <c r="MI31" s="11" t="s">
        <v>1183</v>
      </c>
      <c r="MJ31" s="11" t="s">
        <v>1183</v>
      </c>
      <c r="MK31" s="11" t="s">
        <v>1183</v>
      </c>
      <c r="ML31" s="11" t="s">
        <v>1183</v>
      </c>
      <c r="MM31" s="56" t="s">
        <v>3336</v>
      </c>
      <c r="MN31" s="11" t="s">
        <v>1182</v>
      </c>
      <c r="MO31" s="11" t="s">
        <v>1182</v>
      </c>
      <c r="MP31" s="11" t="s">
        <v>1182</v>
      </c>
      <c r="MQ31" s="11" t="s">
        <v>1182</v>
      </c>
      <c r="MR31" s="11" t="s">
        <v>1182</v>
      </c>
      <c r="MS31" s="11" t="s">
        <v>1182</v>
      </c>
      <c r="MT31" s="56" t="s">
        <v>3336</v>
      </c>
      <c r="MU31" s="11" t="s">
        <v>1182</v>
      </c>
      <c r="MV31" s="11" t="s">
        <v>1182</v>
      </c>
      <c r="MW31" s="11" t="s">
        <v>1182</v>
      </c>
      <c r="MX31" s="11" t="s">
        <v>1182</v>
      </c>
      <c r="MY31" s="11" t="s">
        <v>1182</v>
      </c>
      <c r="MZ31" s="11" t="s">
        <v>1182</v>
      </c>
      <c r="NA31" s="56" t="s">
        <v>3336</v>
      </c>
      <c r="NB31" s="18"/>
      <c r="NC31" s="18"/>
      <c r="NE31" s="1">
        <v>80340</v>
      </c>
      <c r="NF31" s="11" t="s">
        <v>1183</v>
      </c>
      <c r="NG31" s="330">
        <v>5925</v>
      </c>
      <c r="NH31" s="330">
        <v>18061</v>
      </c>
      <c r="NI31" s="11" t="s">
        <v>1183</v>
      </c>
      <c r="NJ31" s="56" t="s">
        <v>3336</v>
      </c>
      <c r="NK31" s="11" t="s">
        <v>1183</v>
      </c>
      <c r="NL31" s="11" t="s">
        <v>1183</v>
      </c>
      <c r="NM31" s="11" t="s">
        <v>1183</v>
      </c>
      <c r="NN31" s="11" t="s">
        <v>1183</v>
      </c>
      <c r="NO31" s="11" t="s">
        <v>1183</v>
      </c>
      <c r="NP31" s="56" t="s">
        <v>3336</v>
      </c>
      <c r="NQ31" s="11" t="s">
        <v>1182</v>
      </c>
      <c r="NR31" s="11" t="s">
        <v>1182</v>
      </c>
      <c r="NS31" s="11" t="s">
        <v>1182</v>
      </c>
      <c r="NT31" s="11" t="s">
        <v>1182</v>
      </c>
      <c r="NU31" s="11" t="s">
        <v>1182</v>
      </c>
      <c r="NV31" s="56" t="s">
        <v>3336</v>
      </c>
      <c r="NW31" s="11" t="s">
        <v>1182</v>
      </c>
      <c r="NX31" s="11" t="s">
        <v>1182</v>
      </c>
      <c r="NY31" s="11" t="s">
        <v>1182</v>
      </c>
      <c r="NZ31" s="11" t="s">
        <v>1182</v>
      </c>
      <c r="OA31" s="11" t="s">
        <v>1183</v>
      </c>
      <c r="OB31" s="56" t="s">
        <v>3336</v>
      </c>
      <c r="OC31" s="12" t="s">
        <v>1183</v>
      </c>
      <c r="OD31" s="12" t="s">
        <v>1183</v>
      </c>
      <c r="OE31" s="12" t="s">
        <v>1183</v>
      </c>
      <c r="OF31" s="12" t="s">
        <v>1183</v>
      </c>
      <c r="OG31" s="12" t="s">
        <v>1183</v>
      </c>
      <c r="OH31" s="56" t="s">
        <v>3336</v>
      </c>
      <c r="OI31" s="12" t="s">
        <v>1183</v>
      </c>
      <c r="OJ31" s="12" t="s">
        <v>1183</v>
      </c>
      <c r="OK31" s="12" t="s">
        <v>1183</v>
      </c>
      <c r="OL31" s="12" t="s">
        <v>1183</v>
      </c>
      <c r="OM31" s="12" t="s">
        <v>1183</v>
      </c>
      <c r="ON31" s="56" t="s">
        <v>3336</v>
      </c>
      <c r="OO31" s="11" t="s">
        <v>1182</v>
      </c>
      <c r="OP31" s="11" t="s">
        <v>1182</v>
      </c>
      <c r="OQ31" s="11" t="s">
        <v>1182</v>
      </c>
      <c r="OR31" s="11" t="s">
        <v>1182</v>
      </c>
      <c r="OS31" s="11" t="s">
        <v>1182</v>
      </c>
      <c r="OT31" s="56" t="s">
        <v>3336</v>
      </c>
      <c r="OU31" s="12" t="s">
        <v>1183</v>
      </c>
      <c r="OV31" s="12" t="s">
        <v>1183</v>
      </c>
      <c r="OW31" s="12" t="s">
        <v>1183</v>
      </c>
      <c r="OX31" s="12" t="s">
        <v>1183</v>
      </c>
      <c r="OY31" s="12" t="s">
        <v>1183</v>
      </c>
      <c r="OZ31" s="56" t="s">
        <v>3336</v>
      </c>
      <c r="PA31" s="12" t="s">
        <v>1183</v>
      </c>
      <c r="PB31" s="12" t="s">
        <v>1183</v>
      </c>
      <c r="PC31" s="12" t="s">
        <v>1183</v>
      </c>
      <c r="PD31" s="12" t="s">
        <v>1183</v>
      </c>
      <c r="PE31" s="12" t="s">
        <v>1183</v>
      </c>
      <c r="PF31" s="56" t="s">
        <v>3336</v>
      </c>
      <c r="PG31" s="11" t="s">
        <v>1182</v>
      </c>
      <c r="PH31" s="11" t="s">
        <v>1182</v>
      </c>
      <c r="PI31" s="11" t="s">
        <v>1182</v>
      </c>
      <c r="PJ31" s="11" t="s">
        <v>1182</v>
      </c>
      <c r="PK31" s="11" t="s">
        <v>1182</v>
      </c>
      <c r="PL31" s="56" t="s">
        <v>3336</v>
      </c>
      <c r="PM31" s="11" t="s">
        <v>1182</v>
      </c>
      <c r="PN31" s="11" t="s">
        <v>1182</v>
      </c>
      <c r="PO31" s="11" t="s">
        <v>1182</v>
      </c>
      <c r="PP31" s="11" t="s">
        <v>1182</v>
      </c>
      <c r="PQ31" s="11" t="s">
        <v>1182</v>
      </c>
      <c r="PR31" s="56" t="s">
        <v>3336</v>
      </c>
      <c r="PS31" s="11" t="s">
        <v>1183</v>
      </c>
      <c r="PT31" s="11" t="s">
        <v>1183</v>
      </c>
      <c r="PU31" s="11" t="s">
        <v>1183</v>
      </c>
      <c r="PV31" s="11" t="s">
        <v>1183</v>
      </c>
      <c r="PW31" s="11" t="s">
        <v>1183</v>
      </c>
      <c r="PX31" s="56" t="s">
        <v>3336</v>
      </c>
      <c r="PY31" s="11" t="s">
        <v>1183</v>
      </c>
      <c r="PZ31" s="11" t="s">
        <v>1183</v>
      </c>
      <c r="QA31" s="11" t="s">
        <v>1183</v>
      </c>
      <c r="QB31" s="11" t="s">
        <v>1183</v>
      </c>
      <c r="QC31" s="11" t="s">
        <v>1183</v>
      </c>
      <c r="QD31" s="56" t="s">
        <v>3336</v>
      </c>
      <c r="QE31" s="11" t="s">
        <v>1183</v>
      </c>
      <c r="QF31" s="11" t="s">
        <v>1183</v>
      </c>
      <c r="QG31" s="11" t="s">
        <v>1183</v>
      </c>
      <c r="QH31" s="11" t="s">
        <v>1183</v>
      </c>
      <c r="QI31" s="11" t="s">
        <v>1183</v>
      </c>
      <c r="QJ31" s="56" t="s">
        <v>3336</v>
      </c>
      <c r="QK31" s="11" t="s">
        <v>1182</v>
      </c>
      <c r="QL31" s="11" t="s">
        <v>1182</v>
      </c>
      <c r="QM31" s="11" t="s">
        <v>1182</v>
      </c>
      <c r="QN31" s="11" t="s">
        <v>1182</v>
      </c>
      <c r="QO31" s="11" t="s">
        <v>1182</v>
      </c>
      <c r="QP31" s="56" t="s">
        <v>3336</v>
      </c>
      <c r="QQ31" s="11" t="s">
        <v>1183</v>
      </c>
      <c r="QR31" s="11" t="s">
        <v>1183</v>
      </c>
      <c r="QS31" s="11" t="s">
        <v>1183</v>
      </c>
      <c r="QT31" s="11" t="s">
        <v>1183</v>
      </c>
      <c r="QU31" s="11" t="s">
        <v>1183</v>
      </c>
      <c r="QV31" s="56" t="s">
        <v>3336</v>
      </c>
      <c r="QW31" s="11" t="s">
        <v>1183</v>
      </c>
      <c r="QX31" s="11" t="s">
        <v>1183</v>
      </c>
      <c r="QY31" s="11" t="s">
        <v>1183</v>
      </c>
      <c r="QZ31" s="11" t="s">
        <v>1183</v>
      </c>
      <c r="RA31" s="11" t="s">
        <v>1183</v>
      </c>
      <c r="RB31" s="56" t="s">
        <v>3336</v>
      </c>
      <c r="RC31" s="11" t="s">
        <v>1183</v>
      </c>
      <c r="RD31" s="11" t="s">
        <v>1183</v>
      </c>
      <c r="RE31" s="11" t="s">
        <v>1183</v>
      </c>
      <c r="RF31" s="11" t="s">
        <v>1183</v>
      </c>
      <c r="RG31" s="11" t="s">
        <v>1183</v>
      </c>
      <c r="RH31" s="56" t="s">
        <v>3336</v>
      </c>
      <c r="RI31" s="11" t="s">
        <v>1183</v>
      </c>
      <c r="RJ31" s="11" t="s">
        <v>1183</v>
      </c>
      <c r="RK31" s="11" t="s">
        <v>1183</v>
      </c>
      <c r="RL31" s="11" t="s">
        <v>1183</v>
      </c>
      <c r="RM31" s="11" t="s">
        <v>1183</v>
      </c>
      <c r="RN31" s="56" t="s">
        <v>3336</v>
      </c>
      <c r="RO31" s="11" t="s">
        <v>1182</v>
      </c>
      <c r="RP31" s="11" t="s">
        <v>1182</v>
      </c>
      <c r="RQ31" s="11" t="s">
        <v>1182</v>
      </c>
      <c r="RR31" s="11" t="s">
        <v>1182</v>
      </c>
      <c r="RS31" s="11" t="s">
        <v>1182</v>
      </c>
      <c r="RT31" s="56" t="s">
        <v>3336</v>
      </c>
      <c r="RU31" s="12" t="s">
        <v>1183</v>
      </c>
      <c r="RV31" s="12" t="s">
        <v>1183</v>
      </c>
      <c r="RW31" s="12" t="s">
        <v>1183</v>
      </c>
      <c r="RX31" s="12" t="s">
        <v>1183</v>
      </c>
      <c r="RY31" s="12" t="s">
        <v>1183</v>
      </c>
      <c r="RZ31" s="56" t="s">
        <v>3336</v>
      </c>
      <c r="SA31" s="12" t="s">
        <v>1183</v>
      </c>
      <c r="SB31" s="12" t="s">
        <v>1183</v>
      </c>
      <c r="SC31" s="12" t="s">
        <v>1183</v>
      </c>
      <c r="SD31" s="12" t="s">
        <v>1183</v>
      </c>
      <c r="SE31" s="12" t="s">
        <v>1183</v>
      </c>
      <c r="SF31" s="56" t="s">
        <v>3336</v>
      </c>
      <c r="TX31" s="57" t="s">
        <v>3336</v>
      </c>
      <c r="TY31" s="11" t="s">
        <v>1183</v>
      </c>
      <c r="TZ31" s="11" t="s">
        <v>1183</v>
      </c>
      <c r="UA31" s="11" t="s">
        <v>1183</v>
      </c>
      <c r="UB31" s="11" t="s">
        <v>1183</v>
      </c>
      <c r="UC31" s="11" t="s">
        <v>1183</v>
      </c>
      <c r="UD31" s="11" t="s">
        <v>1183</v>
      </c>
      <c r="UE31" s="57" t="s">
        <v>3336</v>
      </c>
      <c r="UF31" s="11" t="s">
        <v>1183</v>
      </c>
      <c r="UG31" s="11" t="s">
        <v>1183</v>
      </c>
      <c r="UH31" s="57" t="s">
        <v>3336</v>
      </c>
      <c r="UI31" s="11" t="s">
        <v>1183</v>
      </c>
      <c r="UJ31" s="11" t="s">
        <v>1183</v>
      </c>
      <c r="UK31" s="11" t="s">
        <v>1183</v>
      </c>
      <c r="UL31" s="11" t="s">
        <v>1183</v>
      </c>
      <c r="UM31" s="11" t="s">
        <v>1183</v>
      </c>
      <c r="UN31" s="11" t="s">
        <v>1183</v>
      </c>
      <c r="UO31" s="57" t="s">
        <v>3336</v>
      </c>
      <c r="UP31" s="11" t="s">
        <v>1183</v>
      </c>
      <c r="UQ31" s="57" t="s">
        <v>3336</v>
      </c>
      <c r="UX31" s="11" t="s">
        <v>1183</v>
      </c>
      <c r="UY31" s="11" t="s">
        <v>1183</v>
      </c>
      <c r="UZ31" s="11" t="s">
        <v>1183</v>
      </c>
      <c r="VA31" s="57" t="s">
        <v>3336</v>
      </c>
      <c r="VB31" s="59"/>
      <c r="VC31" s="70"/>
      <c r="VE31" s="11" t="s">
        <v>1183</v>
      </c>
      <c r="VF31" s="11" t="s">
        <v>1183</v>
      </c>
      <c r="VG31" s="11" t="s">
        <v>1183</v>
      </c>
      <c r="VH31" s="11" t="s">
        <v>1183</v>
      </c>
      <c r="VI31" s="11" t="s">
        <v>1183</v>
      </c>
      <c r="VJ31" s="11" t="s">
        <v>1183</v>
      </c>
      <c r="VK31" s="11" t="s">
        <v>1183</v>
      </c>
      <c r="VL31" s="11" t="s">
        <v>1183</v>
      </c>
      <c r="VM31" s="11" t="s">
        <v>1183</v>
      </c>
    </row>
    <row r="32" spans="1:585" ht="15" customHeight="1">
      <c r="A32" s="11">
        <v>31</v>
      </c>
      <c r="B32" s="87" t="s">
        <v>54</v>
      </c>
      <c r="C32" s="11">
        <v>1159268</v>
      </c>
      <c r="D32" s="11">
        <v>1119804</v>
      </c>
      <c r="E32" s="11">
        <v>1061237</v>
      </c>
      <c r="F32" s="11">
        <v>867855</v>
      </c>
      <c r="G32" s="11">
        <v>799779</v>
      </c>
      <c r="H32" s="11">
        <v>748459</v>
      </c>
      <c r="I32" s="56" t="s">
        <v>3336</v>
      </c>
      <c r="J32" s="11">
        <v>164569</v>
      </c>
      <c r="K32" s="11">
        <v>147236</v>
      </c>
      <c r="L32" s="11">
        <v>141155</v>
      </c>
      <c r="M32" s="11">
        <v>87072</v>
      </c>
      <c r="N32" s="11">
        <v>76543</v>
      </c>
      <c r="O32" s="11">
        <v>73670</v>
      </c>
      <c r="P32" s="56" t="s">
        <v>3336</v>
      </c>
      <c r="Q32" s="11">
        <v>833</v>
      </c>
      <c r="R32" s="11">
        <v>767</v>
      </c>
      <c r="S32" s="11">
        <v>729</v>
      </c>
      <c r="T32" s="11">
        <v>653</v>
      </c>
      <c r="U32" s="11">
        <v>586</v>
      </c>
      <c r="V32" s="11">
        <v>548</v>
      </c>
      <c r="W32" s="56" t="s">
        <v>3336</v>
      </c>
      <c r="X32" s="11">
        <v>20</v>
      </c>
      <c r="Y32" s="11">
        <v>30</v>
      </c>
      <c r="Z32" s="11">
        <v>25</v>
      </c>
      <c r="AA32" s="11">
        <v>32</v>
      </c>
      <c r="AB32" s="11">
        <v>19</v>
      </c>
      <c r="AC32" s="11">
        <v>15</v>
      </c>
      <c r="AD32" s="56" t="s">
        <v>3336</v>
      </c>
      <c r="AE32" s="11">
        <v>610</v>
      </c>
      <c r="AF32" s="11">
        <v>545</v>
      </c>
      <c r="AG32" s="11">
        <v>448</v>
      </c>
      <c r="AH32" s="11">
        <v>403</v>
      </c>
      <c r="AI32" s="11">
        <v>374</v>
      </c>
      <c r="AJ32" s="11">
        <v>348</v>
      </c>
      <c r="AK32" s="56" t="s">
        <v>3336</v>
      </c>
      <c r="AL32" s="11" t="s">
        <v>1183</v>
      </c>
      <c r="AM32" s="11" t="s">
        <v>1183</v>
      </c>
      <c r="AN32" s="11" t="s">
        <v>1183</v>
      </c>
      <c r="AO32" s="11" t="s">
        <v>1183</v>
      </c>
      <c r="AP32" s="11" t="s">
        <v>1183</v>
      </c>
      <c r="AQ32" s="11" t="s">
        <v>1183</v>
      </c>
      <c r="AR32" s="56" t="s">
        <v>3336</v>
      </c>
      <c r="AS32" s="11">
        <v>52505</v>
      </c>
      <c r="AT32" s="11">
        <v>50040</v>
      </c>
      <c r="AU32" s="11">
        <v>46255</v>
      </c>
      <c r="AV32" s="11">
        <v>40068</v>
      </c>
      <c r="AW32" s="11">
        <v>33772</v>
      </c>
      <c r="AX32" s="11">
        <v>35158</v>
      </c>
      <c r="AY32" s="56" t="s">
        <v>3336</v>
      </c>
      <c r="AZ32" s="11">
        <v>962</v>
      </c>
      <c r="BA32" s="11">
        <v>1025</v>
      </c>
      <c r="BB32" s="11">
        <v>773</v>
      </c>
      <c r="BC32" s="11">
        <v>769</v>
      </c>
      <c r="BD32" s="11">
        <v>675</v>
      </c>
      <c r="BE32" s="11">
        <v>684</v>
      </c>
      <c r="BF32" s="56" t="s">
        <v>3336</v>
      </c>
      <c r="BG32" s="11">
        <v>3169</v>
      </c>
      <c r="BH32" s="11">
        <v>2814</v>
      </c>
      <c r="BI32" s="11">
        <v>2768</v>
      </c>
      <c r="BJ32" s="11">
        <v>2279</v>
      </c>
      <c r="BK32" s="11">
        <v>2117</v>
      </c>
      <c r="BL32" s="11">
        <v>2421</v>
      </c>
      <c r="BM32" s="56" t="s">
        <v>3336</v>
      </c>
      <c r="BN32" s="11">
        <v>1636</v>
      </c>
      <c r="BO32" s="11">
        <v>1470</v>
      </c>
      <c r="BP32" s="11">
        <v>1413</v>
      </c>
      <c r="BQ32" s="11">
        <v>1299</v>
      </c>
      <c r="BR32" s="11">
        <v>1163</v>
      </c>
      <c r="BS32" s="11">
        <v>1437</v>
      </c>
      <c r="BT32" s="56" t="s">
        <v>3336</v>
      </c>
      <c r="BU32" s="11">
        <v>1533</v>
      </c>
      <c r="BV32" s="11">
        <v>1344</v>
      </c>
      <c r="BW32" s="11">
        <v>1355</v>
      </c>
      <c r="BX32" s="11">
        <v>980</v>
      </c>
      <c r="BY32" s="11">
        <v>954</v>
      </c>
      <c r="BZ32" s="11">
        <v>984</v>
      </c>
      <c r="CA32" s="56" t="s">
        <v>3336</v>
      </c>
      <c r="CB32" s="11">
        <v>15329</v>
      </c>
      <c r="CC32" s="11">
        <v>14261</v>
      </c>
      <c r="CD32" s="11">
        <v>13561</v>
      </c>
      <c r="CE32" s="11">
        <v>8659</v>
      </c>
      <c r="CF32" s="11">
        <v>7125</v>
      </c>
      <c r="CG32" s="11">
        <v>6792</v>
      </c>
      <c r="CH32" s="56" t="s">
        <v>3336</v>
      </c>
      <c r="CI32" s="11">
        <v>221</v>
      </c>
      <c r="CJ32" s="11">
        <v>160</v>
      </c>
      <c r="CK32" s="11">
        <v>151</v>
      </c>
      <c r="CL32" s="11">
        <v>92</v>
      </c>
      <c r="CM32" s="11">
        <v>84</v>
      </c>
      <c r="CN32" s="11">
        <v>112</v>
      </c>
      <c r="CO32" s="56" t="s">
        <v>3336</v>
      </c>
      <c r="CP32" s="11">
        <v>370280</v>
      </c>
      <c r="CQ32" s="11">
        <v>362570</v>
      </c>
      <c r="CR32" s="11">
        <v>343025</v>
      </c>
      <c r="CS32" s="11">
        <v>277232</v>
      </c>
      <c r="CT32" s="11">
        <v>242747</v>
      </c>
      <c r="CU32" s="11">
        <v>212188</v>
      </c>
      <c r="CV32" s="56" t="s">
        <v>3336</v>
      </c>
      <c r="CW32" s="11">
        <v>156608</v>
      </c>
      <c r="CX32" s="11">
        <v>148049</v>
      </c>
      <c r="CY32" s="11">
        <v>136505</v>
      </c>
      <c r="CZ32" s="11">
        <v>119502</v>
      </c>
      <c r="DA32" s="11">
        <v>106013</v>
      </c>
      <c r="DB32" s="11">
        <v>91285</v>
      </c>
      <c r="DC32" s="56" t="s">
        <v>3336</v>
      </c>
      <c r="DD32" s="11">
        <v>20997</v>
      </c>
      <c r="DE32" s="11">
        <v>20357</v>
      </c>
      <c r="DF32" s="11">
        <v>17990</v>
      </c>
      <c r="DG32" s="11">
        <v>16692</v>
      </c>
      <c r="DH32" s="11">
        <v>14685</v>
      </c>
      <c r="DI32" s="11">
        <v>14097</v>
      </c>
      <c r="DJ32" s="56" t="s">
        <v>3336</v>
      </c>
      <c r="DK32" s="11">
        <v>135611</v>
      </c>
      <c r="DL32" s="11">
        <v>127692</v>
      </c>
      <c r="DM32" s="11">
        <v>118515</v>
      </c>
      <c r="DN32" s="11">
        <v>102810</v>
      </c>
      <c r="DO32" s="11">
        <v>91328</v>
      </c>
      <c r="DP32" s="11">
        <v>77188</v>
      </c>
      <c r="DQ32" s="56" t="s">
        <v>3336</v>
      </c>
      <c r="DR32" s="11">
        <v>51892</v>
      </c>
      <c r="DS32" s="11" t="s">
        <v>1182</v>
      </c>
      <c r="DT32" s="11">
        <v>24229</v>
      </c>
      <c r="DU32" s="11">
        <v>22073</v>
      </c>
      <c r="DV32" s="11">
        <v>20063</v>
      </c>
      <c r="DW32" s="11">
        <v>25826</v>
      </c>
      <c r="DX32" s="56" t="s">
        <v>3336</v>
      </c>
      <c r="DY32" s="11">
        <v>99613</v>
      </c>
      <c r="DZ32" s="11">
        <v>92139</v>
      </c>
      <c r="EA32" s="11">
        <v>100592</v>
      </c>
      <c r="EB32" s="11">
        <v>109767</v>
      </c>
      <c r="EC32" s="11">
        <v>120324</v>
      </c>
      <c r="ED32" s="11">
        <v>102264</v>
      </c>
      <c r="EE32" s="56" t="s">
        <v>3336</v>
      </c>
      <c r="EF32" s="11" t="s">
        <v>1182</v>
      </c>
      <c r="EG32" s="11" t="s">
        <v>1182</v>
      </c>
      <c r="EH32" s="11" t="s">
        <v>1182</v>
      </c>
      <c r="EI32" s="11" t="s">
        <v>1182</v>
      </c>
      <c r="EJ32" s="11" t="s">
        <v>1182</v>
      </c>
      <c r="EK32" s="11" t="s">
        <v>1182</v>
      </c>
      <c r="EL32" s="56" t="s">
        <v>3336</v>
      </c>
      <c r="EM32" s="11">
        <v>21908</v>
      </c>
      <c r="EN32" s="11">
        <v>22958</v>
      </c>
      <c r="EO32" s="11">
        <v>30320</v>
      </c>
      <c r="EP32" s="11">
        <v>30329</v>
      </c>
      <c r="EQ32" s="11">
        <v>26988</v>
      </c>
      <c r="ER32" s="11">
        <v>28324</v>
      </c>
      <c r="ES32" s="56" t="s">
        <v>3336</v>
      </c>
      <c r="ET32" s="11">
        <v>275</v>
      </c>
      <c r="EU32" s="11">
        <v>369</v>
      </c>
      <c r="EV32" s="11">
        <v>278</v>
      </c>
      <c r="EW32" s="11">
        <v>209</v>
      </c>
      <c r="EX32" s="11">
        <v>422</v>
      </c>
      <c r="EY32" s="11">
        <v>301</v>
      </c>
      <c r="EZ32" s="56" t="s">
        <v>3336</v>
      </c>
      <c r="FA32" s="11">
        <v>8912</v>
      </c>
      <c r="FB32" s="11">
        <v>6680</v>
      </c>
      <c r="FC32" s="11">
        <v>6858</v>
      </c>
      <c r="FD32" s="11">
        <v>6076</v>
      </c>
      <c r="FE32" s="11">
        <v>4251</v>
      </c>
      <c r="FF32" s="11">
        <v>6581</v>
      </c>
      <c r="FG32" s="56" t="s">
        <v>3336</v>
      </c>
      <c r="FH32" s="11">
        <v>74535</v>
      </c>
      <c r="FI32" s="11">
        <v>76358</v>
      </c>
      <c r="FJ32" s="11">
        <v>71925</v>
      </c>
      <c r="FK32" s="11">
        <v>49581</v>
      </c>
      <c r="FL32" s="11">
        <v>46314</v>
      </c>
      <c r="FM32" s="11">
        <v>51250</v>
      </c>
      <c r="FN32" s="56" t="s">
        <v>3336</v>
      </c>
      <c r="FO32" s="11">
        <v>4350</v>
      </c>
      <c r="FP32" s="11">
        <v>4330</v>
      </c>
      <c r="FQ32" s="11">
        <v>4274</v>
      </c>
      <c r="FR32" s="11">
        <v>4217</v>
      </c>
      <c r="FS32" s="11">
        <v>2807</v>
      </c>
      <c r="FT32" s="11">
        <v>2640</v>
      </c>
      <c r="FU32" s="56" t="s">
        <v>3336</v>
      </c>
      <c r="FV32" s="18" t="s">
        <v>1325</v>
      </c>
      <c r="FW32" s="19" t="s">
        <v>1326</v>
      </c>
      <c r="FX32" s="12"/>
      <c r="FY32" s="14">
        <v>1</v>
      </c>
      <c r="FZ32" s="14">
        <v>3</v>
      </c>
      <c r="GA32" s="14">
        <v>1</v>
      </c>
      <c r="GB32" s="14">
        <v>1</v>
      </c>
      <c r="GC32" s="12" t="s">
        <v>1327</v>
      </c>
      <c r="GD32" s="14">
        <v>1</v>
      </c>
      <c r="GE32" s="14">
        <v>1</v>
      </c>
      <c r="GF32" s="14">
        <v>1</v>
      </c>
      <c r="GI32" s="11">
        <v>521795</v>
      </c>
      <c r="GJ32" s="11">
        <v>500539</v>
      </c>
      <c r="GK32" s="11">
        <v>438524</v>
      </c>
      <c r="GL32" s="11">
        <v>345547</v>
      </c>
      <c r="GM32" s="11">
        <v>305813</v>
      </c>
      <c r="GN32" s="11">
        <v>299362</v>
      </c>
      <c r="GO32" s="56" t="s">
        <v>3336</v>
      </c>
      <c r="GP32" s="11">
        <v>158280</v>
      </c>
      <c r="GQ32" s="11">
        <v>141648</v>
      </c>
      <c r="GR32" s="11">
        <v>134545</v>
      </c>
      <c r="GS32" s="11">
        <v>82399</v>
      </c>
      <c r="GT32" s="11">
        <v>72202</v>
      </c>
      <c r="GU32" s="11">
        <v>69032</v>
      </c>
      <c r="GV32" s="56" t="s">
        <v>3336</v>
      </c>
      <c r="GW32" s="11">
        <v>873</v>
      </c>
      <c r="GX32" s="11">
        <v>825</v>
      </c>
      <c r="GY32" s="11">
        <v>673</v>
      </c>
      <c r="GZ32" s="11">
        <v>617</v>
      </c>
      <c r="HA32" s="11">
        <v>551</v>
      </c>
      <c r="HB32" s="11">
        <v>499</v>
      </c>
      <c r="HC32" s="56" t="s">
        <v>3336</v>
      </c>
      <c r="HD32" s="11" t="s">
        <v>1182</v>
      </c>
      <c r="HE32" s="11" t="s">
        <v>1182</v>
      </c>
      <c r="HF32" s="11" t="s">
        <v>1182</v>
      </c>
      <c r="HG32" s="11" t="s">
        <v>1182</v>
      </c>
      <c r="HH32" s="11" t="s">
        <v>1182</v>
      </c>
      <c r="HI32" s="11" t="s">
        <v>1182</v>
      </c>
      <c r="HJ32" s="56" t="s">
        <v>3336</v>
      </c>
      <c r="HK32" s="11" t="s">
        <v>1182</v>
      </c>
      <c r="HL32" s="11" t="s">
        <v>1182</v>
      </c>
      <c r="HM32" s="11" t="s">
        <v>1182</v>
      </c>
      <c r="HN32" s="11" t="s">
        <v>1182</v>
      </c>
      <c r="HO32" s="11" t="s">
        <v>1182</v>
      </c>
      <c r="HP32" s="11" t="s">
        <v>1182</v>
      </c>
      <c r="HQ32" s="56" t="s">
        <v>3336</v>
      </c>
      <c r="HR32" s="11" t="s">
        <v>1182</v>
      </c>
      <c r="HS32" s="11" t="s">
        <v>1182</v>
      </c>
      <c r="HT32" s="11" t="s">
        <v>1182</v>
      </c>
      <c r="HU32" s="11" t="s">
        <v>1182</v>
      </c>
      <c r="HV32" s="11" t="s">
        <v>1182</v>
      </c>
      <c r="HW32" s="11" t="s">
        <v>1182</v>
      </c>
      <c r="HX32" s="56" t="s">
        <v>3336</v>
      </c>
      <c r="HY32" s="11">
        <v>50167</v>
      </c>
      <c r="HZ32" s="11">
        <v>47174</v>
      </c>
      <c r="IA32" s="11">
        <v>40209</v>
      </c>
      <c r="IB32" s="11">
        <v>35233</v>
      </c>
      <c r="IC32" s="11">
        <v>29339</v>
      </c>
      <c r="ID32" s="11">
        <v>30883</v>
      </c>
      <c r="IE32" s="56" t="s">
        <v>3336</v>
      </c>
      <c r="IF32" s="11">
        <v>1077</v>
      </c>
      <c r="IG32" s="11">
        <v>1169</v>
      </c>
      <c r="IH32" s="11">
        <v>819</v>
      </c>
      <c r="II32" s="11">
        <v>837</v>
      </c>
      <c r="IJ32" s="11">
        <v>728</v>
      </c>
      <c r="IK32" s="11">
        <v>708</v>
      </c>
      <c r="IL32" s="56" t="s">
        <v>3336</v>
      </c>
      <c r="IM32" s="11">
        <v>1800</v>
      </c>
      <c r="IN32" s="11">
        <v>1675</v>
      </c>
      <c r="IO32" s="11">
        <v>1490</v>
      </c>
      <c r="IP32" s="11">
        <v>1296</v>
      </c>
      <c r="IQ32" s="11">
        <v>1160</v>
      </c>
      <c r="IR32" s="11">
        <v>1252</v>
      </c>
      <c r="IS32" s="56" t="s">
        <v>3336</v>
      </c>
      <c r="IT32" s="11">
        <v>943</v>
      </c>
      <c r="IU32" s="11">
        <v>804</v>
      </c>
      <c r="IV32" s="11">
        <v>694</v>
      </c>
      <c r="IW32" s="11">
        <v>665</v>
      </c>
      <c r="IX32" s="11">
        <v>573</v>
      </c>
      <c r="IY32" s="11">
        <v>678</v>
      </c>
      <c r="IZ32" s="56" t="s">
        <v>3336</v>
      </c>
      <c r="JA32" s="11">
        <v>857</v>
      </c>
      <c r="JB32" s="11">
        <v>871</v>
      </c>
      <c r="JC32" s="11">
        <v>796</v>
      </c>
      <c r="JD32" s="11">
        <v>631</v>
      </c>
      <c r="JE32" s="11">
        <v>587</v>
      </c>
      <c r="JF32" s="11">
        <v>574</v>
      </c>
      <c r="JG32" s="56" t="s">
        <v>3336</v>
      </c>
      <c r="JH32" s="11">
        <v>10573</v>
      </c>
      <c r="JI32" s="11">
        <v>9869</v>
      </c>
      <c r="JJ32" s="11">
        <v>7506</v>
      </c>
      <c r="JK32" s="11">
        <v>5947</v>
      </c>
      <c r="JL32" s="11">
        <v>5006</v>
      </c>
      <c r="JM32" s="11">
        <v>5190</v>
      </c>
      <c r="JN32" s="56" t="s">
        <v>3336</v>
      </c>
      <c r="JO32" s="11" t="s">
        <v>1182</v>
      </c>
      <c r="JP32" s="11" t="s">
        <v>1182</v>
      </c>
      <c r="JQ32" s="11" t="s">
        <v>1182</v>
      </c>
      <c r="JR32" s="11" t="s">
        <v>1182</v>
      </c>
      <c r="JS32" s="11" t="s">
        <v>1182</v>
      </c>
      <c r="JT32" s="11" t="s">
        <v>1182</v>
      </c>
      <c r="JU32" s="56" t="s">
        <v>3336</v>
      </c>
      <c r="JV32" s="11">
        <v>81389</v>
      </c>
      <c r="JW32" s="11">
        <v>83601</v>
      </c>
      <c r="JX32" s="11">
        <v>72192</v>
      </c>
      <c r="JY32" s="11">
        <v>53523</v>
      </c>
      <c r="JZ32" s="11">
        <v>45953</v>
      </c>
      <c r="KA32" s="11">
        <v>41768</v>
      </c>
      <c r="KB32" s="56" t="s">
        <v>3336</v>
      </c>
      <c r="KC32" s="11">
        <v>27993</v>
      </c>
      <c r="KD32" s="11">
        <v>27181</v>
      </c>
      <c r="KE32" s="11">
        <v>20059</v>
      </c>
      <c r="KF32" s="11">
        <v>16619</v>
      </c>
      <c r="KG32" s="11">
        <v>14104</v>
      </c>
      <c r="KH32" s="11">
        <v>11953</v>
      </c>
      <c r="KI32" s="56" t="s">
        <v>3336</v>
      </c>
      <c r="KJ32" s="11">
        <v>3133</v>
      </c>
      <c r="KK32" s="11">
        <v>3144</v>
      </c>
      <c r="KL32" s="11" t="s">
        <v>1182</v>
      </c>
      <c r="KM32" s="11" t="s">
        <v>1182</v>
      </c>
      <c r="KN32" s="11" t="s">
        <v>1182</v>
      </c>
      <c r="KO32" s="11" t="s">
        <v>1182</v>
      </c>
      <c r="KP32" s="56" t="s">
        <v>3336</v>
      </c>
      <c r="KQ32" s="11">
        <v>24860</v>
      </c>
      <c r="KR32" s="11">
        <v>24037</v>
      </c>
      <c r="KS32" s="11">
        <v>19218</v>
      </c>
      <c r="KT32" s="11">
        <v>15899</v>
      </c>
      <c r="KU32" s="11">
        <v>13446</v>
      </c>
      <c r="KV32" s="11">
        <v>11331</v>
      </c>
      <c r="KW32" s="56" t="s">
        <v>3336</v>
      </c>
      <c r="KX32" s="11" t="s">
        <v>1182</v>
      </c>
      <c r="KY32" s="11" t="s">
        <v>1182</v>
      </c>
      <c r="KZ32" s="11" t="s">
        <v>1182</v>
      </c>
      <c r="LA32" s="11" t="s">
        <v>1182</v>
      </c>
      <c r="LB32" s="11" t="s">
        <v>1182</v>
      </c>
      <c r="LC32" s="11" t="s">
        <v>1182</v>
      </c>
      <c r="LD32" s="56" t="s">
        <v>3336</v>
      </c>
      <c r="LE32" s="11">
        <v>34002</v>
      </c>
      <c r="LF32" s="11">
        <v>32554</v>
      </c>
      <c r="LG32" s="11">
        <v>28921</v>
      </c>
      <c r="LH32" s="11">
        <v>30471</v>
      </c>
      <c r="LI32" s="11">
        <v>26055</v>
      </c>
      <c r="LJ32" s="11">
        <v>25143</v>
      </c>
      <c r="LK32" s="56" t="s">
        <v>3336</v>
      </c>
      <c r="LL32" s="12" t="s">
        <v>1183</v>
      </c>
      <c r="LM32" s="12" t="s">
        <v>1183</v>
      </c>
      <c r="LN32" s="12" t="s">
        <v>1183</v>
      </c>
      <c r="LO32" s="12" t="s">
        <v>1183</v>
      </c>
      <c r="LP32" s="12" t="s">
        <v>1183</v>
      </c>
      <c r="LQ32" s="12" t="s">
        <v>1183</v>
      </c>
      <c r="LR32" s="56" t="s">
        <v>3336</v>
      </c>
      <c r="LS32" s="11">
        <v>7578</v>
      </c>
      <c r="LT32" s="11">
        <v>7603</v>
      </c>
      <c r="LU32" s="11">
        <v>8319</v>
      </c>
      <c r="LV32" s="11">
        <v>7707</v>
      </c>
      <c r="LW32" s="11">
        <v>6344</v>
      </c>
      <c r="LX32" s="11">
        <v>6299</v>
      </c>
      <c r="LY32" s="56" t="s">
        <v>3336</v>
      </c>
      <c r="LZ32" s="11">
        <v>124</v>
      </c>
      <c r="MA32" s="11">
        <v>152</v>
      </c>
      <c r="MB32" s="11">
        <v>139</v>
      </c>
      <c r="MC32" s="11">
        <v>87</v>
      </c>
      <c r="MD32" s="11">
        <v>180</v>
      </c>
      <c r="ME32" s="11">
        <v>135</v>
      </c>
      <c r="MF32" s="56" t="s">
        <v>3336</v>
      </c>
      <c r="MG32" s="11">
        <v>2804</v>
      </c>
      <c r="MH32" s="11">
        <v>2331</v>
      </c>
      <c r="MI32" s="11">
        <v>1832</v>
      </c>
      <c r="MJ32" s="11">
        <v>1695</v>
      </c>
      <c r="MK32" s="11">
        <v>1494</v>
      </c>
      <c r="ML32" s="11">
        <v>1231</v>
      </c>
      <c r="MM32" s="56" t="s">
        <v>3336</v>
      </c>
      <c r="MN32" s="11">
        <v>29146</v>
      </c>
      <c r="MO32" s="11">
        <v>29340</v>
      </c>
      <c r="MP32" s="11">
        <v>28253</v>
      </c>
      <c r="MQ32" s="11">
        <v>25567</v>
      </c>
      <c r="MR32" s="11">
        <v>24660</v>
      </c>
      <c r="MS32" s="11">
        <v>27277</v>
      </c>
      <c r="MT32" s="56" t="s">
        <v>3336</v>
      </c>
      <c r="MU32" s="11">
        <v>2025</v>
      </c>
      <c r="MV32" s="11">
        <v>1929</v>
      </c>
      <c r="MW32" s="11">
        <v>1609</v>
      </c>
      <c r="MX32" s="11">
        <v>1686</v>
      </c>
      <c r="MY32" s="11">
        <v>1467</v>
      </c>
      <c r="MZ32" s="11">
        <v>1467</v>
      </c>
      <c r="NA32" s="56" t="s">
        <v>3336</v>
      </c>
      <c r="NB32" s="18"/>
      <c r="NC32" s="18"/>
      <c r="NE32" s="11">
        <v>319399</v>
      </c>
      <c r="NF32" s="11">
        <v>36009</v>
      </c>
      <c r="NG32" s="11">
        <v>25804</v>
      </c>
      <c r="NH32" s="11">
        <v>3496</v>
      </c>
      <c r="NI32" s="11">
        <v>1320</v>
      </c>
      <c r="NJ32" s="56" t="s">
        <v>3336</v>
      </c>
      <c r="NK32" s="11" t="s">
        <v>1183</v>
      </c>
      <c r="NL32" s="11">
        <v>5532</v>
      </c>
      <c r="NM32" s="11">
        <v>591</v>
      </c>
      <c r="NN32" s="11">
        <v>1128</v>
      </c>
      <c r="NO32" s="11">
        <v>444</v>
      </c>
      <c r="NP32" s="56" t="s">
        <v>3336</v>
      </c>
      <c r="NQ32" s="11">
        <v>548</v>
      </c>
      <c r="NR32" s="11">
        <v>85</v>
      </c>
      <c r="NS32" s="11">
        <v>13</v>
      </c>
      <c r="NT32" s="11">
        <v>5</v>
      </c>
      <c r="NU32" s="11">
        <v>2</v>
      </c>
      <c r="NV32" s="56" t="s">
        <v>3336</v>
      </c>
      <c r="NW32" s="11" t="s">
        <v>1182</v>
      </c>
      <c r="NX32" s="11" t="s">
        <v>1182</v>
      </c>
      <c r="NY32" s="11" t="s">
        <v>1182</v>
      </c>
      <c r="NZ32" s="11" t="s">
        <v>1182</v>
      </c>
      <c r="OA32" s="11" t="s">
        <v>1183</v>
      </c>
      <c r="OB32" s="56" t="s">
        <v>3336</v>
      </c>
      <c r="OC32" s="12">
        <v>32148</v>
      </c>
      <c r="OD32" s="11">
        <v>2251</v>
      </c>
      <c r="OE32" s="11">
        <v>4751</v>
      </c>
      <c r="OF32" s="11">
        <v>159</v>
      </c>
      <c r="OG32" s="11">
        <v>50</v>
      </c>
      <c r="OH32" s="56" t="s">
        <v>3336</v>
      </c>
      <c r="OI32" s="11">
        <v>745</v>
      </c>
      <c r="OJ32" s="11">
        <v>69</v>
      </c>
      <c r="OK32" s="11">
        <v>22</v>
      </c>
      <c r="OL32" s="11">
        <v>11</v>
      </c>
      <c r="OM32" s="11">
        <v>1</v>
      </c>
      <c r="ON32" s="56" t="s">
        <v>3336</v>
      </c>
      <c r="OO32" s="11">
        <v>1336</v>
      </c>
      <c r="OP32" s="11">
        <v>13</v>
      </c>
      <c r="OQ32" s="11">
        <v>208</v>
      </c>
      <c r="OR32" s="11">
        <v>9</v>
      </c>
      <c r="OS32" s="11">
        <v>5</v>
      </c>
      <c r="OT32" s="56" t="s">
        <v>3336</v>
      </c>
      <c r="OU32" s="11">
        <v>611</v>
      </c>
      <c r="OV32" s="11">
        <v>2</v>
      </c>
      <c r="OW32" s="11">
        <v>65</v>
      </c>
      <c r="OX32" s="11">
        <v>6</v>
      </c>
      <c r="OY32" s="11">
        <v>2</v>
      </c>
      <c r="OZ32" s="56" t="s">
        <v>3336</v>
      </c>
      <c r="PA32" s="11">
        <v>725</v>
      </c>
      <c r="PB32" s="11">
        <v>11</v>
      </c>
      <c r="PC32" s="11">
        <v>143</v>
      </c>
      <c r="PD32" s="11">
        <v>3</v>
      </c>
      <c r="PE32" s="11">
        <v>3</v>
      </c>
      <c r="PF32" s="56" t="s">
        <v>3336</v>
      </c>
      <c r="PG32" s="11">
        <v>5492</v>
      </c>
      <c r="PH32" s="11">
        <v>307</v>
      </c>
      <c r="PI32" s="11">
        <v>1057</v>
      </c>
      <c r="PJ32" s="11">
        <v>36</v>
      </c>
      <c r="PK32" s="11">
        <v>19</v>
      </c>
      <c r="PL32" s="56" t="s">
        <v>3336</v>
      </c>
      <c r="PM32" s="12">
        <v>49601</v>
      </c>
      <c r="PN32" s="11">
        <v>6059</v>
      </c>
      <c r="PO32" s="11">
        <v>7099</v>
      </c>
      <c r="PP32" s="11">
        <v>460</v>
      </c>
      <c r="PQ32" s="11">
        <v>221</v>
      </c>
      <c r="PR32" s="56" t="s">
        <v>3336</v>
      </c>
      <c r="PS32" s="11">
        <v>15368</v>
      </c>
      <c r="PT32" s="11">
        <v>643</v>
      </c>
      <c r="PU32" s="11">
        <v>2492</v>
      </c>
      <c r="PV32" s="11">
        <v>85</v>
      </c>
      <c r="PW32" s="11">
        <v>51</v>
      </c>
      <c r="PX32" s="56" t="s">
        <v>3336</v>
      </c>
      <c r="PY32" s="11">
        <v>620</v>
      </c>
      <c r="PZ32" s="11">
        <v>21</v>
      </c>
      <c r="QA32" s="11">
        <v>77</v>
      </c>
      <c r="QB32" s="11">
        <v>5</v>
      </c>
      <c r="QC32" s="11">
        <v>2</v>
      </c>
      <c r="QD32" s="56" t="s">
        <v>3336</v>
      </c>
      <c r="QE32" s="11">
        <v>14748</v>
      </c>
      <c r="QF32" s="11">
        <v>622</v>
      </c>
      <c r="QG32" s="11">
        <v>2415</v>
      </c>
      <c r="QH32" s="11">
        <v>80</v>
      </c>
      <c r="QI32" s="11">
        <v>49</v>
      </c>
      <c r="QJ32" s="56" t="s">
        <v>3336</v>
      </c>
      <c r="QK32" s="11" t="s">
        <v>1182</v>
      </c>
      <c r="QL32" s="11" t="s">
        <v>1182</v>
      </c>
      <c r="QM32" s="11" t="s">
        <v>1182</v>
      </c>
      <c r="QN32" s="11" t="s">
        <v>1182</v>
      </c>
      <c r="QO32" s="11" t="s">
        <v>1182</v>
      </c>
      <c r="QP32" s="56" t="s">
        <v>3336</v>
      </c>
      <c r="QQ32" s="11">
        <v>26315</v>
      </c>
      <c r="QR32" s="11">
        <v>7253</v>
      </c>
      <c r="QS32" s="11">
        <v>263</v>
      </c>
      <c r="QT32" s="11">
        <v>142</v>
      </c>
      <c r="QU32" s="11">
        <v>94</v>
      </c>
      <c r="QV32" s="56" t="s">
        <v>3336</v>
      </c>
      <c r="QW32" s="11" t="s">
        <v>1182</v>
      </c>
      <c r="QX32" s="11" t="s">
        <v>1182</v>
      </c>
      <c r="QY32" s="11" t="s">
        <v>1182</v>
      </c>
      <c r="QZ32" s="11" t="s">
        <v>1182</v>
      </c>
      <c r="RA32" s="11" t="s">
        <v>1182</v>
      </c>
      <c r="RB32" s="56" t="s">
        <v>3336</v>
      </c>
      <c r="RC32" s="11">
        <v>6574</v>
      </c>
      <c r="RD32" s="11">
        <v>2304</v>
      </c>
      <c r="RE32" s="11">
        <v>300</v>
      </c>
      <c r="RF32" s="11">
        <v>404</v>
      </c>
      <c r="RG32" s="11">
        <v>49</v>
      </c>
      <c r="RH32" s="56" t="s">
        <v>3336</v>
      </c>
      <c r="RI32" s="11">
        <v>226</v>
      </c>
      <c r="RJ32" s="11">
        <v>34</v>
      </c>
      <c r="RK32" s="11">
        <v>0</v>
      </c>
      <c r="RL32" s="11">
        <v>3</v>
      </c>
      <c r="RM32" s="11">
        <v>1</v>
      </c>
      <c r="RN32" s="56" t="s">
        <v>3336</v>
      </c>
      <c r="RO32" s="11">
        <v>1492</v>
      </c>
      <c r="RP32" s="11">
        <v>250</v>
      </c>
      <c r="RQ32" s="11">
        <v>2</v>
      </c>
      <c r="RR32" s="11">
        <v>64</v>
      </c>
      <c r="RS32" s="11">
        <v>18</v>
      </c>
      <c r="RT32" s="56" t="s">
        <v>3336</v>
      </c>
      <c r="RU32" s="11">
        <v>26741</v>
      </c>
      <c r="RV32" s="11">
        <v>1556</v>
      </c>
      <c r="RW32" s="11">
        <v>3635</v>
      </c>
      <c r="RX32" s="11">
        <v>243</v>
      </c>
      <c r="RY32" s="11">
        <v>109</v>
      </c>
      <c r="RZ32" s="56" t="s">
        <v>3336</v>
      </c>
      <c r="SA32" s="11">
        <v>1488</v>
      </c>
      <c r="SB32" s="11">
        <v>96</v>
      </c>
      <c r="SC32" s="11">
        <v>290</v>
      </c>
      <c r="SD32" s="11">
        <v>1</v>
      </c>
      <c r="SE32" s="11">
        <v>1</v>
      </c>
      <c r="SF32" s="56" t="s">
        <v>3336</v>
      </c>
      <c r="SG32" s="18" t="s">
        <v>1325</v>
      </c>
      <c r="SH32" s="19" t="s">
        <v>1328</v>
      </c>
      <c r="SI32" s="11">
        <v>2</v>
      </c>
      <c r="SK32" s="11">
        <v>13</v>
      </c>
      <c r="SL32" s="11">
        <v>17</v>
      </c>
      <c r="SN32" s="11">
        <v>1</v>
      </c>
      <c r="SP32" s="11">
        <v>1</v>
      </c>
      <c r="SQ32" s="11">
        <v>1</v>
      </c>
      <c r="SR32" s="12" t="s">
        <v>1329</v>
      </c>
      <c r="SS32" s="11">
        <v>1</v>
      </c>
      <c r="SU32" s="11">
        <v>2</v>
      </c>
      <c r="SW32" s="11">
        <v>1</v>
      </c>
      <c r="SX32" s="12" t="s">
        <v>1330</v>
      </c>
      <c r="SY32" s="12" t="s">
        <v>1331</v>
      </c>
      <c r="SZ32" s="11">
        <v>1</v>
      </c>
      <c r="TB32" s="11">
        <v>1</v>
      </c>
      <c r="TC32" s="11">
        <v>1</v>
      </c>
      <c r="TD32" s="11">
        <v>2</v>
      </c>
      <c r="TE32" s="11">
        <v>2</v>
      </c>
      <c r="TF32" s="11">
        <v>1</v>
      </c>
      <c r="TG32" s="11">
        <v>2</v>
      </c>
      <c r="TI32" s="11">
        <v>2</v>
      </c>
      <c r="TJ32" s="11">
        <v>2</v>
      </c>
      <c r="TK32" s="11">
        <v>2</v>
      </c>
      <c r="TL32" s="11">
        <v>2</v>
      </c>
      <c r="TM32" s="11">
        <v>2</v>
      </c>
      <c r="TN32" s="11">
        <v>2</v>
      </c>
      <c r="TO32" s="11">
        <v>2</v>
      </c>
      <c r="TP32" s="11">
        <v>2</v>
      </c>
      <c r="TQ32" s="11">
        <v>2</v>
      </c>
      <c r="TR32" s="11">
        <v>1</v>
      </c>
      <c r="TS32" s="11">
        <v>2</v>
      </c>
      <c r="TT32" s="11">
        <v>1</v>
      </c>
      <c r="TU32" s="11">
        <v>2</v>
      </c>
      <c r="TV32" s="11">
        <v>2</v>
      </c>
      <c r="TW32" s="11">
        <v>2</v>
      </c>
      <c r="TX32" s="57" t="s">
        <v>3336</v>
      </c>
      <c r="TY32" s="11">
        <v>97474</v>
      </c>
      <c r="TZ32" s="11">
        <v>97527</v>
      </c>
      <c r="UA32" s="11">
        <v>96312</v>
      </c>
      <c r="UB32" s="11">
        <v>96934</v>
      </c>
      <c r="UC32" s="11">
        <v>98829</v>
      </c>
      <c r="UD32" s="11">
        <v>98878</v>
      </c>
      <c r="UE32" s="57" t="s">
        <v>3336</v>
      </c>
      <c r="UF32" s="11" t="s">
        <v>1321</v>
      </c>
      <c r="UG32" s="11" t="s">
        <v>1321</v>
      </c>
      <c r="UH32" s="57" t="s">
        <v>3336</v>
      </c>
      <c r="UI32" s="11">
        <v>24932</v>
      </c>
      <c r="UJ32" s="11">
        <v>24895</v>
      </c>
      <c r="UK32" s="11">
        <v>24794</v>
      </c>
      <c r="UL32" s="11">
        <v>25111</v>
      </c>
      <c r="UM32" s="11">
        <v>25091</v>
      </c>
      <c r="UN32" s="11">
        <v>25102</v>
      </c>
      <c r="UO32" s="57" t="s">
        <v>3336</v>
      </c>
      <c r="UP32" s="11" t="s">
        <v>1183</v>
      </c>
      <c r="UQ32" s="57" t="s">
        <v>3336</v>
      </c>
      <c r="UR32" s="18" t="s">
        <v>1332</v>
      </c>
      <c r="UX32" s="11" t="s">
        <v>1182</v>
      </c>
      <c r="UY32" s="11" t="s">
        <v>1182</v>
      </c>
      <c r="UZ32" s="11" t="s">
        <v>1182</v>
      </c>
      <c r="VA32" s="57" t="s">
        <v>3336</v>
      </c>
      <c r="VB32" s="59"/>
      <c r="VC32" s="70"/>
      <c r="VE32" s="11">
        <v>1</v>
      </c>
      <c r="VF32" s="11">
        <v>1</v>
      </c>
      <c r="VG32" s="11">
        <v>1</v>
      </c>
      <c r="VH32" s="11">
        <v>1</v>
      </c>
      <c r="VI32" s="11">
        <v>1</v>
      </c>
      <c r="VJ32" s="11">
        <v>2</v>
      </c>
      <c r="VK32" s="11">
        <v>2</v>
      </c>
      <c r="VL32" s="11">
        <v>2</v>
      </c>
      <c r="VM32" s="11">
        <v>1</v>
      </c>
    </row>
    <row r="33" spans="1:585" ht="15" customHeight="1">
      <c r="A33" s="11">
        <v>32</v>
      </c>
      <c r="B33" s="87" t="s">
        <v>55</v>
      </c>
      <c r="C33" s="11">
        <v>415325</v>
      </c>
      <c r="D33" s="11">
        <v>404917</v>
      </c>
      <c r="E33" s="11">
        <v>376403</v>
      </c>
      <c r="F33" s="11">
        <v>351311</v>
      </c>
      <c r="G33" s="11">
        <v>356032</v>
      </c>
      <c r="H33" s="11">
        <v>330872</v>
      </c>
      <c r="I33" s="56" t="s">
        <v>3336</v>
      </c>
      <c r="J33" s="11">
        <v>42454</v>
      </c>
      <c r="K33" s="11">
        <v>42944</v>
      </c>
      <c r="L33" s="11">
        <v>38311</v>
      </c>
      <c r="M33" s="11">
        <v>31998</v>
      </c>
      <c r="N33" s="11">
        <v>34719</v>
      </c>
      <c r="O33" s="11">
        <v>31424</v>
      </c>
      <c r="P33" s="56" t="s">
        <v>3336</v>
      </c>
      <c r="Q33" s="11" t="s">
        <v>1182</v>
      </c>
      <c r="R33" s="11" t="s">
        <v>1182</v>
      </c>
      <c r="S33" s="11" t="s">
        <v>1182</v>
      </c>
      <c r="T33" s="11" t="s">
        <v>1182</v>
      </c>
      <c r="U33" s="11" t="s">
        <v>1182</v>
      </c>
      <c r="V33" s="11" t="s">
        <v>1182</v>
      </c>
      <c r="W33" s="56" t="s">
        <v>3336</v>
      </c>
      <c r="X33" s="11" t="s">
        <v>1182</v>
      </c>
      <c r="Y33" s="11" t="s">
        <v>1182</v>
      </c>
      <c r="Z33" s="11" t="s">
        <v>1182</v>
      </c>
      <c r="AA33" s="11" t="s">
        <v>1182</v>
      </c>
      <c r="AB33" s="11" t="s">
        <v>1182</v>
      </c>
      <c r="AC33" s="11" t="s">
        <v>1182</v>
      </c>
      <c r="AD33" s="56" t="s">
        <v>3336</v>
      </c>
      <c r="AE33" s="11">
        <v>117</v>
      </c>
      <c r="AF33" s="11">
        <v>149</v>
      </c>
      <c r="AG33" s="11">
        <v>121</v>
      </c>
      <c r="AH33" s="11">
        <v>103</v>
      </c>
      <c r="AI33" s="11">
        <v>102</v>
      </c>
      <c r="AJ33" s="11">
        <v>76</v>
      </c>
      <c r="AK33" s="56" t="s">
        <v>3336</v>
      </c>
      <c r="AL33" s="11">
        <v>23</v>
      </c>
      <c r="AM33" s="11">
        <v>45</v>
      </c>
      <c r="AN33" s="11">
        <v>34</v>
      </c>
      <c r="AO33" s="11">
        <v>23</v>
      </c>
      <c r="AP33" s="11">
        <v>35</v>
      </c>
      <c r="AQ33" s="11">
        <v>20</v>
      </c>
      <c r="AR33" s="56" t="s">
        <v>3336</v>
      </c>
      <c r="AS33" s="11">
        <v>59566</v>
      </c>
      <c r="AT33" s="11">
        <v>55546</v>
      </c>
      <c r="AU33" s="11">
        <v>54417</v>
      </c>
      <c r="AV33" s="11">
        <v>53715</v>
      </c>
      <c r="AW33" s="11">
        <v>52249</v>
      </c>
      <c r="AX33" s="11">
        <v>52318</v>
      </c>
      <c r="AY33" s="56" t="s">
        <v>3336</v>
      </c>
      <c r="AZ33" s="11">
        <v>812</v>
      </c>
      <c r="BA33" s="11">
        <v>701</v>
      </c>
      <c r="BB33" s="11">
        <v>580</v>
      </c>
      <c r="BC33" s="11">
        <v>542</v>
      </c>
      <c r="BD33" s="11">
        <v>469</v>
      </c>
      <c r="BE33" s="11">
        <v>521</v>
      </c>
      <c r="BF33" s="56" t="s">
        <v>3336</v>
      </c>
      <c r="BG33" s="11">
        <v>2091</v>
      </c>
      <c r="BH33" s="11">
        <v>2029</v>
      </c>
      <c r="BI33" s="11">
        <v>2136</v>
      </c>
      <c r="BJ33" s="11">
        <v>2331</v>
      </c>
      <c r="BK33" s="11">
        <v>2445</v>
      </c>
      <c r="BL33" s="11">
        <v>2473</v>
      </c>
      <c r="BM33" s="56" t="s">
        <v>3336</v>
      </c>
      <c r="BN33" s="11">
        <v>374</v>
      </c>
      <c r="BO33" s="11">
        <v>375</v>
      </c>
      <c r="BP33" s="11">
        <v>345</v>
      </c>
      <c r="BQ33" s="11">
        <v>374</v>
      </c>
      <c r="BR33" s="11">
        <v>375</v>
      </c>
      <c r="BS33" s="11">
        <v>335</v>
      </c>
      <c r="BT33" s="56" t="s">
        <v>3336</v>
      </c>
      <c r="BU33" s="11" t="s">
        <v>1183</v>
      </c>
      <c r="BV33" s="11" t="s">
        <v>1183</v>
      </c>
      <c r="BW33" s="11" t="s">
        <v>1183</v>
      </c>
      <c r="BX33" s="11" t="s">
        <v>1183</v>
      </c>
      <c r="BY33" s="11" t="s">
        <v>1183</v>
      </c>
      <c r="BZ33" s="11" t="s">
        <v>1183</v>
      </c>
      <c r="CA33" s="56" t="s">
        <v>3336</v>
      </c>
      <c r="CB33" s="11">
        <v>20372</v>
      </c>
      <c r="CC33" s="11">
        <v>18514</v>
      </c>
      <c r="CD33" s="11">
        <v>16590</v>
      </c>
      <c r="CE33" s="11">
        <v>15594</v>
      </c>
      <c r="CF33" s="11">
        <v>15472</v>
      </c>
      <c r="CG33" s="11">
        <v>13313</v>
      </c>
      <c r="CH33" s="56" t="s">
        <v>3336</v>
      </c>
      <c r="CI33" s="11">
        <v>1738</v>
      </c>
      <c r="CJ33" s="11">
        <v>1775</v>
      </c>
      <c r="CK33" s="11">
        <v>1504</v>
      </c>
      <c r="CL33" s="11">
        <v>917</v>
      </c>
      <c r="CM33" s="11">
        <v>910</v>
      </c>
      <c r="CN33" s="11">
        <v>698</v>
      </c>
      <c r="CO33" s="56" t="s">
        <v>3336</v>
      </c>
      <c r="CP33" s="11">
        <v>169984</v>
      </c>
      <c r="CQ33" s="11">
        <v>162014</v>
      </c>
      <c r="CR33" s="11">
        <v>148091</v>
      </c>
      <c r="CS33" s="11">
        <v>139376</v>
      </c>
      <c r="CT33" s="11">
        <v>127820</v>
      </c>
      <c r="CU33" s="11">
        <v>115498</v>
      </c>
      <c r="CV33" s="56" t="s">
        <v>3336</v>
      </c>
      <c r="CW33" s="11">
        <v>71747</v>
      </c>
      <c r="CX33" s="11">
        <v>59869</v>
      </c>
      <c r="CY33" s="11">
        <v>53346</v>
      </c>
      <c r="CZ33" s="11">
        <v>48452</v>
      </c>
      <c r="DA33" s="11">
        <v>41484</v>
      </c>
      <c r="DB33" s="11">
        <v>37827</v>
      </c>
      <c r="DC33" s="56" t="s">
        <v>3336</v>
      </c>
      <c r="DD33" s="11">
        <v>19500</v>
      </c>
      <c r="DE33" s="11">
        <v>15900</v>
      </c>
      <c r="DF33" s="11">
        <v>14799</v>
      </c>
      <c r="DG33" s="11">
        <v>13723</v>
      </c>
      <c r="DH33" s="11">
        <v>12017</v>
      </c>
      <c r="DI33" s="11">
        <v>11531</v>
      </c>
      <c r="DJ33" s="56" t="s">
        <v>3336</v>
      </c>
      <c r="DK33" s="11">
        <v>52086</v>
      </c>
      <c r="DL33" s="11">
        <v>43843</v>
      </c>
      <c r="DM33" s="11">
        <v>38390</v>
      </c>
      <c r="DN33" s="11">
        <v>34612</v>
      </c>
      <c r="DO33" s="11">
        <v>29386</v>
      </c>
      <c r="DP33" s="11">
        <v>26193</v>
      </c>
      <c r="DQ33" s="56" t="s">
        <v>3336</v>
      </c>
      <c r="DR33" s="11">
        <v>28307</v>
      </c>
      <c r="DS33" s="11">
        <v>25151</v>
      </c>
      <c r="DT33" s="11">
        <v>22206</v>
      </c>
      <c r="DU33" s="11">
        <v>19312</v>
      </c>
      <c r="DV33" s="11">
        <v>16186</v>
      </c>
      <c r="DW33" s="11">
        <v>14369</v>
      </c>
      <c r="DX33" s="56" t="s">
        <v>3336</v>
      </c>
      <c r="DY33" s="11">
        <v>9246</v>
      </c>
      <c r="DZ33" s="11">
        <v>10979</v>
      </c>
      <c r="EA33" s="11">
        <v>11796</v>
      </c>
      <c r="EB33" s="11">
        <v>12112</v>
      </c>
      <c r="EC33" s="11">
        <v>16835</v>
      </c>
      <c r="ED33" s="11">
        <v>18219</v>
      </c>
      <c r="EE33" s="56" t="s">
        <v>3336</v>
      </c>
      <c r="EF33" s="11">
        <v>2695</v>
      </c>
      <c r="EG33" s="11">
        <v>3618</v>
      </c>
      <c r="EH33" s="11">
        <v>3458</v>
      </c>
      <c r="EI33" s="11">
        <v>4508</v>
      </c>
      <c r="EJ33" s="11">
        <v>7830</v>
      </c>
      <c r="EK33" s="11">
        <v>8448</v>
      </c>
      <c r="EL33" s="56" t="s">
        <v>3336</v>
      </c>
      <c r="EM33" s="11">
        <v>1895</v>
      </c>
      <c r="EN33" s="11">
        <v>2311</v>
      </c>
      <c r="EO33" s="11">
        <v>2187</v>
      </c>
      <c r="EP33" s="11">
        <v>2288</v>
      </c>
      <c r="EQ33" s="11">
        <v>2518</v>
      </c>
      <c r="ER33" s="11">
        <v>2262</v>
      </c>
      <c r="ES33" s="56" t="s">
        <v>3336</v>
      </c>
      <c r="ET33" s="11">
        <v>9</v>
      </c>
      <c r="EU33" s="11">
        <v>15</v>
      </c>
      <c r="EV33" s="11">
        <v>27</v>
      </c>
      <c r="EW33" s="11">
        <v>20</v>
      </c>
      <c r="EX33" s="11">
        <v>25</v>
      </c>
      <c r="EY33" s="11">
        <v>18</v>
      </c>
      <c r="EZ33" s="56" t="s">
        <v>3336</v>
      </c>
      <c r="FA33" s="11">
        <v>65</v>
      </c>
      <c r="FB33" s="11">
        <v>52</v>
      </c>
      <c r="FC33" s="11">
        <v>58</v>
      </c>
      <c r="FD33" s="11">
        <v>82</v>
      </c>
      <c r="FE33" s="11">
        <v>73</v>
      </c>
      <c r="FF33" s="11">
        <v>69</v>
      </c>
      <c r="FG33" s="56" t="s">
        <v>3336</v>
      </c>
      <c r="FH33" s="11">
        <v>5605</v>
      </c>
      <c r="FI33" s="11">
        <v>5888</v>
      </c>
      <c r="FJ33" s="11">
        <v>5610</v>
      </c>
      <c r="FK33" s="11">
        <v>5829</v>
      </c>
      <c r="FL33" s="11">
        <v>6641</v>
      </c>
      <c r="FM33" s="11">
        <v>7255</v>
      </c>
      <c r="FN33" s="56" t="s">
        <v>3336</v>
      </c>
      <c r="FO33" s="11">
        <v>4214</v>
      </c>
      <c r="FP33" s="11">
        <v>4638</v>
      </c>
      <c r="FQ33" s="11">
        <v>4378</v>
      </c>
      <c r="FR33" s="11">
        <v>4514</v>
      </c>
      <c r="FS33" s="11">
        <v>5082</v>
      </c>
      <c r="FT33" s="11">
        <v>5592</v>
      </c>
      <c r="FU33" s="56" t="s">
        <v>3336</v>
      </c>
      <c r="FV33" s="18" t="s">
        <v>1333</v>
      </c>
      <c r="FW33" s="18" t="s">
        <v>1388</v>
      </c>
      <c r="FY33" s="14">
        <v>1</v>
      </c>
      <c r="FZ33" s="14">
        <v>2</v>
      </c>
      <c r="GA33" s="14">
        <v>3</v>
      </c>
      <c r="GB33" s="14">
        <v>1</v>
      </c>
      <c r="GC33" s="11" t="s">
        <v>1078</v>
      </c>
      <c r="GD33" s="14">
        <v>1</v>
      </c>
      <c r="GE33" s="14">
        <v>1</v>
      </c>
      <c r="GF33" s="14">
        <v>2</v>
      </c>
      <c r="GI33" s="11">
        <v>214753</v>
      </c>
      <c r="GJ33" s="11">
        <v>211327</v>
      </c>
      <c r="GK33" s="11">
        <v>198800</v>
      </c>
      <c r="GL33" s="11">
        <v>184136</v>
      </c>
      <c r="GM33" s="11">
        <v>186460</v>
      </c>
      <c r="GN33" s="11">
        <v>175715</v>
      </c>
      <c r="GO33" s="56" t="s">
        <v>3336</v>
      </c>
      <c r="GP33" s="11">
        <v>42365</v>
      </c>
      <c r="GQ33" s="11">
        <v>42758</v>
      </c>
      <c r="GR33" s="11">
        <v>38241</v>
      </c>
      <c r="GS33" s="11">
        <v>31768</v>
      </c>
      <c r="GT33" s="11">
        <v>34511</v>
      </c>
      <c r="GU33" s="11">
        <v>31227</v>
      </c>
      <c r="GV33" s="56" t="s">
        <v>3336</v>
      </c>
      <c r="GW33" s="11" t="s">
        <v>1182</v>
      </c>
      <c r="GX33" s="11" t="s">
        <v>1182</v>
      </c>
      <c r="GY33" s="11" t="s">
        <v>1182</v>
      </c>
      <c r="GZ33" s="11" t="s">
        <v>1182</v>
      </c>
      <c r="HA33" s="11" t="s">
        <v>1182</v>
      </c>
      <c r="HB33" s="11" t="s">
        <v>1182</v>
      </c>
      <c r="HC33" s="56" t="s">
        <v>3336</v>
      </c>
      <c r="HD33" s="11" t="s">
        <v>1182</v>
      </c>
      <c r="HE33" s="11" t="s">
        <v>1182</v>
      </c>
      <c r="HF33" s="11" t="s">
        <v>1182</v>
      </c>
      <c r="HG33" s="11" t="s">
        <v>1182</v>
      </c>
      <c r="HH33" s="11" t="s">
        <v>1182</v>
      </c>
      <c r="HI33" s="11" t="s">
        <v>1182</v>
      </c>
      <c r="HJ33" s="56" t="s">
        <v>3336</v>
      </c>
      <c r="HK33" s="11">
        <v>61</v>
      </c>
      <c r="HL33" s="11">
        <v>97</v>
      </c>
      <c r="HM33" s="11">
        <v>77</v>
      </c>
      <c r="HN33" s="11">
        <v>50</v>
      </c>
      <c r="HO33" s="11">
        <v>54</v>
      </c>
      <c r="HP33" s="11">
        <v>54</v>
      </c>
      <c r="HQ33" s="56" t="s">
        <v>3336</v>
      </c>
      <c r="HR33" s="11" t="s">
        <v>1182</v>
      </c>
      <c r="HS33" s="11" t="s">
        <v>1182</v>
      </c>
      <c r="HT33" s="11" t="s">
        <v>1182</v>
      </c>
      <c r="HU33" s="11" t="s">
        <v>1182</v>
      </c>
      <c r="HV33" s="11" t="s">
        <v>1182</v>
      </c>
      <c r="HW33" s="11" t="s">
        <v>1182</v>
      </c>
      <c r="HX33" s="56" t="s">
        <v>3336</v>
      </c>
      <c r="HY33" s="11">
        <v>63825</v>
      </c>
      <c r="HZ33" s="11">
        <v>60503</v>
      </c>
      <c r="IA33" s="11">
        <v>58931</v>
      </c>
      <c r="IB33" s="11">
        <v>58122</v>
      </c>
      <c r="IC33" s="11">
        <v>56242</v>
      </c>
      <c r="ID33" s="11">
        <v>56058</v>
      </c>
      <c r="IE33" s="56" t="s">
        <v>3336</v>
      </c>
      <c r="IF33" s="11">
        <v>734</v>
      </c>
      <c r="IG33" s="11">
        <v>708</v>
      </c>
      <c r="IH33" s="11">
        <v>535</v>
      </c>
      <c r="II33" s="11">
        <v>454</v>
      </c>
      <c r="IJ33" s="11">
        <v>484</v>
      </c>
      <c r="IK33" s="11">
        <v>472</v>
      </c>
      <c r="IL33" s="56" t="s">
        <v>3336</v>
      </c>
      <c r="IM33" s="11">
        <v>1104</v>
      </c>
      <c r="IN33" s="11">
        <v>1062</v>
      </c>
      <c r="IO33" s="11">
        <v>1136</v>
      </c>
      <c r="IP33" s="11">
        <v>1115</v>
      </c>
      <c r="IQ33" s="11">
        <v>1137</v>
      </c>
      <c r="IR33" s="11">
        <v>1184</v>
      </c>
      <c r="IS33" s="56" t="s">
        <v>3336</v>
      </c>
      <c r="IT33" s="11">
        <v>147</v>
      </c>
      <c r="IU33" s="11">
        <v>150</v>
      </c>
      <c r="IV33" s="11">
        <v>168</v>
      </c>
      <c r="IW33" s="11">
        <v>147</v>
      </c>
      <c r="IX33" s="11">
        <v>149</v>
      </c>
      <c r="IY33" s="11">
        <v>147</v>
      </c>
      <c r="IZ33" s="56" t="s">
        <v>3336</v>
      </c>
      <c r="JA33" s="12" t="s">
        <v>1183</v>
      </c>
      <c r="JB33" s="12" t="s">
        <v>1183</v>
      </c>
      <c r="JC33" s="12" t="s">
        <v>1183</v>
      </c>
      <c r="JD33" s="12" t="s">
        <v>1183</v>
      </c>
      <c r="JE33" s="12" t="s">
        <v>1183</v>
      </c>
      <c r="JF33" s="12" t="s">
        <v>1183</v>
      </c>
      <c r="JG33" s="56" t="s">
        <v>3336</v>
      </c>
      <c r="JH33" s="11">
        <v>12693</v>
      </c>
      <c r="JI33" s="11">
        <v>10788</v>
      </c>
      <c r="JJ33" s="11">
        <v>9493</v>
      </c>
      <c r="JK33" s="11">
        <v>8545</v>
      </c>
      <c r="JL33" s="11">
        <v>8080</v>
      </c>
      <c r="JM33" s="11">
        <v>6362</v>
      </c>
      <c r="JN33" s="56" t="s">
        <v>3336</v>
      </c>
      <c r="JO33" s="11" t="s">
        <v>1182</v>
      </c>
      <c r="JP33" s="11" t="s">
        <v>1182</v>
      </c>
      <c r="JQ33" s="11" t="s">
        <v>1182</v>
      </c>
      <c r="JR33" s="11" t="s">
        <v>1182</v>
      </c>
      <c r="JS33" s="11" t="s">
        <v>1182</v>
      </c>
      <c r="JT33" s="11" t="s">
        <v>1182</v>
      </c>
      <c r="JU33" s="56" t="s">
        <v>3336</v>
      </c>
      <c r="JV33" s="11">
        <v>24169</v>
      </c>
      <c r="JW33" s="11">
        <v>24596</v>
      </c>
      <c r="JX33" s="11">
        <v>23063</v>
      </c>
      <c r="JY33" s="11">
        <v>21274</v>
      </c>
      <c r="JZ33" s="11">
        <v>20353</v>
      </c>
      <c r="KA33" s="11">
        <v>18644</v>
      </c>
      <c r="KB33" s="56" t="s">
        <v>3336</v>
      </c>
      <c r="KC33" s="11">
        <v>9782</v>
      </c>
      <c r="KD33" s="11">
        <v>7333</v>
      </c>
      <c r="KE33" s="11">
        <v>6609</v>
      </c>
      <c r="KF33" s="11">
        <v>5799</v>
      </c>
      <c r="KG33" s="11">
        <v>4857</v>
      </c>
      <c r="KH33" s="11">
        <v>4474</v>
      </c>
      <c r="KI33" s="56" t="s">
        <v>3336</v>
      </c>
      <c r="KJ33" s="11">
        <v>1745</v>
      </c>
      <c r="KK33" s="11">
        <v>1271</v>
      </c>
      <c r="KL33" s="11">
        <v>1191</v>
      </c>
      <c r="KM33" s="11">
        <v>1178</v>
      </c>
      <c r="KN33" s="11">
        <v>902</v>
      </c>
      <c r="KO33" s="11">
        <v>922</v>
      </c>
      <c r="KP33" s="56" t="s">
        <v>3336</v>
      </c>
      <c r="KQ33" s="11">
        <v>8007</v>
      </c>
      <c r="KR33" s="11">
        <v>6044</v>
      </c>
      <c r="KS33" s="11">
        <v>5397</v>
      </c>
      <c r="KT33" s="11">
        <v>4608</v>
      </c>
      <c r="KU33" s="11">
        <v>3949</v>
      </c>
      <c r="KV33" s="11">
        <v>3540</v>
      </c>
      <c r="KW33" s="56" t="s">
        <v>3336</v>
      </c>
      <c r="KX33" s="11">
        <v>4096</v>
      </c>
      <c r="KY33" s="11">
        <v>3145</v>
      </c>
      <c r="KZ33" s="11">
        <v>2983</v>
      </c>
      <c r="LA33" s="11">
        <v>2466</v>
      </c>
      <c r="LB33" s="11">
        <v>2136</v>
      </c>
      <c r="LC33" s="11">
        <v>1819</v>
      </c>
      <c r="LD33" s="56" t="s">
        <v>3336</v>
      </c>
      <c r="LE33" s="11">
        <v>3423</v>
      </c>
      <c r="LF33" s="11">
        <v>3859</v>
      </c>
      <c r="LG33" s="11">
        <v>4020</v>
      </c>
      <c r="LH33" s="11">
        <v>3659</v>
      </c>
      <c r="LI33" s="11">
        <v>4284</v>
      </c>
      <c r="LJ33" s="11">
        <v>4115</v>
      </c>
      <c r="LK33" s="56" t="s">
        <v>3336</v>
      </c>
      <c r="LL33" s="11">
        <v>226</v>
      </c>
      <c r="LM33" s="11">
        <v>279</v>
      </c>
      <c r="LN33" s="11">
        <v>338</v>
      </c>
      <c r="LO33" s="11">
        <v>357</v>
      </c>
      <c r="LP33" s="11">
        <v>383</v>
      </c>
      <c r="LQ33" s="11">
        <v>334</v>
      </c>
      <c r="LR33" s="56" t="s">
        <v>3336</v>
      </c>
      <c r="LS33" s="11">
        <v>961</v>
      </c>
      <c r="LT33" s="11">
        <v>1108</v>
      </c>
      <c r="LU33" s="11">
        <v>1166</v>
      </c>
      <c r="LV33" s="11">
        <v>1491</v>
      </c>
      <c r="LW33" s="11">
        <v>1170</v>
      </c>
      <c r="LX33" s="11">
        <v>1009</v>
      </c>
      <c r="LY33" s="56" t="s">
        <v>3336</v>
      </c>
      <c r="LZ33" s="11">
        <v>1</v>
      </c>
      <c r="MA33" s="11">
        <v>2</v>
      </c>
      <c r="MB33" s="11">
        <v>9</v>
      </c>
      <c r="MC33" s="11">
        <v>3</v>
      </c>
      <c r="MD33" s="11">
        <v>2</v>
      </c>
      <c r="ME33" s="11">
        <v>3</v>
      </c>
      <c r="MF33" s="56" t="s">
        <v>3336</v>
      </c>
      <c r="MG33" s="11">
        <v>14</v>
      </c>
      <c r="MH33" s="11">
        <v>9</v>
      </c>
      <c r="MI33" s="11">
        <v>11</v>
      </c>
      <c r="MJ33" s="11">
        <v>12</v>
      </c>
      <c r="MK33" s="11">
        <v>12</v>
      </c>
      <c r="ML33" s="11">
        <v>18</v>
      </c>
      <c r="MM33" s="56" t="s">
        <v>3336</v>
      </c>
      <c r="MN33" s="11">
        <v>6288</v>
      </c>
      <c r="MO33" s="11">
        <v>6671</v>
      </c>
      <c r="MP33" s="11">
        <v>6299</v>
      </c>
      <c r="MQ33" s="11">
        <v>6245</v>
      </c>
      <c r="MR33" s="11">
        <v>7120</v>
      </c>
      <c r="MS33" s="11">
        <v>7744</v>
      </c>
      <c r="MT33" s="56" t="s">
        <v>3336</v>
      </c>
      <c r="MU33" s="11">
        <v>4663</v>
      </c>
      <c r="MV33" s="11">
        <v>5175</v>
      </c>
      <c r="MW33" s="11">
        <v>4829</v>
      </c>
      <c r="MX33" s="11">
        <v>4842</v>
      </c>
      <c r="MY33" s="11">
        <v>5435</v>
      </c>
      <c r="MZ33" s="11">
        <v>5992</v>
      </c>
      <c r="NA33" s="56" t="s">
        <v>3336</v>
      </c>
      <c r="NB33" s="18" t="s">
        <v>1333</v>
      </c>
      <c r="NC33" s="18"/>
      <c r="NE33" s="11">
        <v>186460</v>
      </c>
      <c r="NF33" s="11">
        <v>37572</v>
      </c>
      <c r="NG33" s="11" t="s">
        <v>1182</v>
      </c>
      <c r="NH33" s="11" t="s">
        <v>1182</v>
      </c>
      <c r="NI33" s="11" t="s">
        <v>1182</v>
      </c>
      <c r="NJ33" s="56" t="s">
        <v>3336</v>
      </c>
      <c r="NK33" s="11" t="s">
        <v>1183</v>
      </c>
      <c r="NL33" s="11">
        <v>2832</v>
      </c>
      <c r="NM33" s="11" t="s">
        <v>1182</v>
      </c>
      <c r="NN33" s="11" t="s">
        <v>1182</v>
      </c>
      <c r="NO33" s="11" t="s">
        <v>1182</v>
      </c>
      <c r="NP33" s="56" t="s">
        <v>3336</v>
      </c>
      <c r="NQ33" s="11" t="s">
        <v>1182</v>
      </c>
      <c r="NR33" s="11" t="s">
        <v>1182</v>
      </c>
      <c r="NS33" s="11" t="s">
        <v>1182</v>
      </c>
      <c r="NT33" s="11" t="s">
        <v>1182</v>
      </c>
      <c r="NU33" s="11" t="s">
        <v>1182</v>
      </c>
      <c r="NV33" s="56" t="s">
        <v>3336</v>
      </c>
      <c r="NW33" s="11">
        <v>54</v>
      </c>
      <c r="NX33" s="11">
        <v>3</v>
      </c>
      <c r="NY33" s="11" t="s">
        <v>1182</v>
      </c>
      <c r="NZ33" s="11" t="s">
        <v>1182</v>
      </c>
      <c r="OA33" s="11" t="s">
        <v>1183</v>
      </c>
      <c r="OB33" s="56" t="s">
        <v>3336</v>
      </c>
      <c r="OC33" s="11">
        <v>56242</v>
      </c>
      <c r="OD33" s="11">
        <v>12606</v>
      </c>
      <c r="OE33" s="11" t="s">
        <v>1182</v>
      </c>
      <c r="OF33" s="11" t="s">
        <v>1182</v>
      </c>
      <c r="OG33" s="11" t="s">
        <v>1182</v>
      </c>
      <c r="OH33" s="56" t="s">
        <v>3336</v>
      </c>
      <c r="OI33" s="11">
        <v>484</v>
      </c>
      <c r="OJ33" s="11">
        <v>59</v>
      </c>
      <c r="OK33" s="11" t="s">
        <v>1182</v>
      </c>
      <c r="OL33" s="11" t="s">
        <v>1182</v>
      </c>
      <c r="OM33" s="11" t="s">
        <v>1182</v>
      </c>
      <c r="ON33" s="56" t="s">
        <v>3336</v>
      </c>
      <c r="OO33" s="11">
        <v>1137</v>
      </c>
      <c r="OP33" s="11">
        <v>57</v>
      </c>
      <c r="OQ33" s="11" t="s">
        <v>1182</v>
      </c>
      <c r="OR33" s="11" t="s">
        <v>1182</v>
      </c>
      <c r="OS33" s="11" t="s">
        <v>1182</v>
      </c>
      <c r="OT33" s="56" t="s">
        <v>3336</v>
      </c>
      <c r="OU33" s="11">
        <v>149</v>
      </c>
      <c r="OV33" s="11">
        <v>7</v>
      </c>
      <c r="OW33" s="11" t="s">
        <v>1182</v>
      </c>
      <c r="OX33" s="11" t="s">
        <v>1182</v>
      </c>
      <c r="OY33" s="11" t="s">
        <v>1182</v>
      </c>
      <c r="OZ33" s="56" t="s">
        <v>3336</v>
      </c>
      <c r="PA33" s="12" t="s">
        <v>1183</v>
      </c>
      <c r="PB33" s="12" t="s">
        <v>1183</v>
      </c>
      <c r="PC33" s="12" t="s">
        <v>1183</v>
      </c>
      <c r="PD33" s="12" t="s">
        <v>1183</v>
      </c>
      <c r="PE33" s="12" t="s">
        <v>1183</v>
      </c>
      <c r="PF33" s="56" t="s">
        <v>3336</v>
      </c>
      <c r="PG33" s="11">
        <v>8080</v>
      </c>
      <c r="PH33" s="11">
        <v>539</v>
      </c>
      <c r="PI33" s="11" t="s">
        <v>1182</v>
      </c>
      <c r="PJ33" s="11" t="s">
        <v>1182</v>
      </c>
      <c r="PK33" s="11" t="s">
        <v>1182</v>
      </c>
      <c r="PL33" s="56" t="s">
        <v>3336</v>
      </c>
      <c r="PM33" s="11">
        <v>20353</v>
      </c>
      <c r="PN33" s="11">
        <v>6448</v>
      </c>
      <c r="PO33" s="11" t="s">
        <v>1182</v>
      </c>
      <c r="PP33" s="11" t="s">
        <v>1182</v>
      </c>
      <c r="PQ33" s="11" t="s">
        <v>1182</v>
      </c>
      <c r="PR33" s="56" t="s">
        <v>3336</v>
      </c>
      <c r="PS33" s="11">
        <v>4857</v>
      </c>
      <c r="PT33" s="11">
        <v>609</v>
      </c>
      <c r="PU33" s="11" t="s">
        <v>1182</v>
      </c>
      <c r="PV33" s="11" t="s">
        <v>1182</v>
      </c>
      <c r="PW33" s="11" t="s">
        <v>1182</v>
      </c>
      <c r="PX33" s="56" t="s">
        <v>3336</v>
      </c>
      <c r="PY33" s="11">
        <v>902</v>
      </c>
      <c r="PZ33" s="11">
        <v>74</v>
      </c>
      <c r="QA33" s="11" t="s">
        <v>1182</v>
      </c>
      <c r="QB33" s="11" t="s">
        <v>1182</v>
      </c>
      <c r="QC33" s="11" t="s">
        <v>1182</v>
      </c>
      <c r="QD33" s="56" t="s">
        <v>3336</v>
      </c>
      <c r="QE33" s="11">
        <v>3949</v>
      </c>
      <c r="QF33" s="11">
        <v>534</v>
      </c>
      <c r="QG33" s="11" t="s">
        <v>1182</v>
      </c>
      <c r="QH33" s="11" t="s">
        <v>1182</v>
      </c>
      <c r="QI33" s="11" t="s">
        <v>1182</v>
      </c>
      <c r="QJ33" s="56" t="s">
        <v>3336</v>
      </c>
      <c r="QK33" s="11">
        <v>2136</v>
      </c>
      <c r="QL33" s="11">
        <v>373</v>
      </c>
      <c r="QM33" s="11" t="s">
        <v>1182</v>
      </c>
      <c r="QN33" s="11" t="s">
        <v>1182</v>
      </c>
      <c r="QO33" s="11" t="s">
        <v>1182</v>
      </c>
      <c r="QP33" s="56" t="s">
        <v>3336</v>
      </c>
      <c r="QQ33" s="11">
        <v>4284</v>
      </c>
      <c r="QR33" s="11">
        <v>1323</v>
      </c>
      <c r="QS33" s="11" t="s">
        <v>1182</v>
      </c>
      <c r="QT33" s="11" t="s">
        <v>1182</v>
      </c>
      <c r="QU33" s="11" t="s">
        <v>1182</v>
      </c>
      <c r="QV33" s="56" t="s">
        <v>3336</v>
      </c>
      <c r="QW33" s="11">
        <v>383</v>
      </c>
      <c r="QX33" s="11">
        <v>143</v>
      </c>
      <c r="QY33" s="11" t="s">
        <v>1182</v>
      </c>
      <c r="QZ33" s="11" t="s">
        <v>1182</v>
      </c>
      <c r="RA33" s="11" t="s">
        <v>1182</v>
      </c>
      <c r="RB33" s="56" t="s">
        <v>3336</v>
      </c>
      <c r="RC33" s="11">
        <v>1170</v>
      </c>
      <c r="RD33" s="11">
        <v>275</v>
      </c>
      <c r="RE33" s="11" t="s">
        <v>1182</v>
      </c>
      <c r="RF33" s="11" t="s">
        <v>1182</v>
      </c>
      <c r="RG33" s="11" t="s">
        <v>1182</v>
      </c>
      <c r="RH33" s="56" t="s">
        <v>3336</v>
      </c>
      <c r="RI33" s="11">
        <v>2</v>
      </c>
      <c r="RJ33" s="11">
        <v>1</v>
      </c>
      <c r="RK33" s="11" t="s">
        <v>1182</v>
      </c>
      <c r="RL33" s="11" t="s">
        <v>1182</v>
      </c>
      <c r="RM33" s="11" t="s">
        <v>1182</v>
      </c>
      <c r="RN33" s="56" t="s">
        <v>3336</v>
      </c>
      <c r="RO33" s="11">
        <v>18</v>
      </c>
      <c r="RP33" s="11">
        <v>2</v>
      </c>
      <c r="RQ33" s="11" t="s">
        <v>1182</v>
      </c>
      <c r="RR33" s="11" t="s">
        <v>1182</v>
      </c>
      <c r="RS33" s="11" t="s">
        <v>1182</v>
      </c>
      <c r="RT33" s="56" t="s">
        <v>3336</v>
      </c>
      <c r="RU33" s="11">
        <v>7120</v>
      </c>
      <c r="RV33" s="11">
        <v>606</v>
      </c>
      <c r="RW33" s="11" t="s">
        <v>1182</v>
      </c>
      <c r="RX33" s="11" t="s">
        <v>1182</v>
      </c>
      <c r="RY33" s="11" t="s">
        <v>1182</v>
      </c>
      <c r="RZ33" s="56" t="s">
        <v>3336</v>
      </c>
      <c r="SA33" s="11">
        <v>5435</v>
      </c>
      <c r="SB33" s="11">
        <v>481</v>
      </c>
      <c r="SC33" s="11" t="s">
        <v>1182</v>
      </c>
      <c r="SD33" s="11" t="s">
        <v>1182</v>
      </c>
      <c r="SE33" s="11" t="s">
        <v>1182</v>
      </c>
      <c r="SF33" s="56" t="s">
        <v>3336</v>
      </c>
      <c r="SG33" s="18" t="s">
        <v>1333</v>
      </c>
      <c r="SH33" s="18" t="s">
        <v>1334</v>
      </c>
      <c r="SI33" s="11">
        <v>1</v>
      </c>
      <c r="SJ33" s="11" t="s">
        <v>1335</v>
      </c>
      <c r="SN33" s="11">
        <v>1</v>
      </c>
      <c r="SP33" s="11">
        <v>1</v>
      </c>
      <c r="SQ33" s="11">
        <v>1</v>
      </c>
      <c r="SR33" s="11" t="s">
        <v>1336</v>
      </c>
      <c r="SS33" s="11">
        <v>1</v>
      </c>
      <c r="SU33" s="11">
        <v>2</v>
      </c>
      <c r="SW33" s="11">
        <v>2</v>
      </c>
      <c r="SZ33" s="11">
        <v>1</v>
      </c>
      <c r="TB33" s="11">
        <v>1</v>
      </c>
      <c r="TC33" s="11">
        <v>1</v>
      </c>
      <c r="TD33" s="11">
        <v>1</v>
      </c>
      <c r="TE33" s="11">
        <v>1</v>
      </c>
      <c r="TF33" s="11">
        <v>1</v>
      </c>
      <c r="TG33" s="11">
        <v>1</v>
      </c>
      <c r="TH33" s="11">
        <v>2</v>
      </c>
      <c r="TI33" s="11">
        <v>2</v>
      </c>
      <c r="TJ33" s="11">
        <v>1</v>
      </c>
      <c r="TK33" s="11">
        <v>2</v>
      </c>
      <c r="TL33" s="11">
        <v>2</v>
      </c>
      <c r="TM33" s="11">
        <v>2</v>
      </c>
      <c r="TN33" s="11">
        <v>2</v>
      </c>
      <c r="TO33" s="11">
        <v>2</v>
      </c>
      <c r="TP33" s="11">
        <v>2</v>
      </c>
      <c r="TQ33" s="11">
        <v>1</v>
      </c>
      <c r="TR33" s="11">
        <v>1</v>
      </c>
      <c r="TS33" s="11">
        <v>1</v>
      </c>
      <c r="TT33" s="11">
        <v>1</v>
      </c>
      <c r="TU33" s="11">
        <v>2</v>
      </c>
      <c r="TV33" s="11">
        <v>2</v>
      </c>
      <c r="TW33" s="11">
        <v>2</v>
      </c>
      <c r="TX33" s="57" t="s">
        <v>3336</v>
      </c>
      <c r="TY33" s="11">
        <v>47628</v>
      </c>
      <c r="TZ33" s="11">
        <v>46001</v>
      </c>
      <c r="UA33" s="11">
        <v>45485</v>
      </c>
      <c r="UB33" s="11">
        <v>45611</v>
      </c>
      <c r="UC33" s="11">
        <v>45656</v>
      </c>
      <c r="UD33" s="11">
        <v>46146</v>
      </c>
      <c r="UE33" s="57" t="s">
        <v>3336</v>
      </c>
      <c r="UF33" s="11">
        <v>3442</v>
      </c>
      <c r="UG33" s="11">
        <v>4801</v>
      </c>
      <c r="UH33" s="57" t="s">
        <v>3336</v>
      </c>
      <c r="UI33" s="11">
        <v>2911</v>
      </c>
      <c r="UJ33" s="11">
        <v>2535</v>
      </c>
      <c r="UK33" s="11">
        <v>1892</v>
      </c>
      <c r="UL33" s="11">
        <v>2147</v>
      </c>
      <c r="UM33" s="11">
        <v>2953</v>
      </c>
      <c r="UN33" s="11">
        <v>2296</v>
      </c>
      <c r="UO33" s="57" t="s">
        <v>3336</v>
      </c>
      <c r="UP33" s="11" t="s">
        <v>1183</v>
      </c>
      <c r="UQ33" s="57" t="s">
        <v>3336</v>
      </c>
      <c r="UR33" s="19" t="s">
        <v>1337</v>
      </c>
      <c r="US33" s="19" t="s">
        <v>1338</v>
      </c>
      <c r="UT33" s="13"/>
      <c r="UU33" s="14">
        <v>2</v>
      </c>
      <c r="UV33" s="11" t="s">
        <v>1339</v>
      </c>
      <c r="UX33" s="11">
        <v>37104</v>
      </c>
      <c r="UY33" s="41">
        <v>0.06</v>
      </c>
      <c r="UZ33" s="11" t="s">
        <v>1038</v>
      </c>
      <c r="VA33" s="57" t="s">
        <v>3336</v>
      </c>
      <c r="VB33" s="59" t="s">
        <v>2073</v>
      </c>
      <c r="VC33" s="70"/>
      <c r="VE33" s="11">
        <v>2</v>
      </c>
      <c r="VF33" s="11">
        <v>1</v>
      </c>
      <c r="VG33" s="11">
        <v>1</v>
      </c>
      <c r="VH33" s="11" t="s">
        <v>3450</v>
      </c>
      <c r="VI33" s="11">
        <v>1</v>
      </c>
      <c r="VJ33" s="11">
        <v>1</v>
      </c>
      <c r="VK33" s="11">
        <v>2</v>
      </c>
      <c r="VL33" s="11">
        <v>2</v>
      </c>
      <c r="VM33" s="11">
        <v>2</v>
      </c>
    </row>
    <row r="34" spans="1:585" ht="15" customHeight="1">
      <c r="A34" s="11">
        <v>33</v>
      </c>
      <c r="B34" s="87" t="s">
        <v>56</v>
      </c>
      <c r="C34" s="11">
        <v>733356</v>
      </c>
      <c r="D34" s="11">
        <v>691848</v>
      </c>
      <c r="E34" s="11">
        <v>659832</v>
      </c>
      <c r="F34" s="11">
        <v>643452</v>
      </c>
      <c r="G34" s="11">
        <v>627202</v>
      </c>
      <c r="H34" s="11">
        <v>579683</v>
      </c>
      <c r="I34" s="56" t="s">
        <v>3336</v>
      </c>
      <c r="J34" s="11">
        <v>41752</v>
      </c>
      <c r="K34" s="11">
        <v>34447</v>
      </c>
      <c r="L34" s="11">
        <v>42155</v>
      </c>
      <c r="M34" s="11">
        <v>37027</v>
      </c>
      <c r="N34" s="11">
        <v>41017</v>
      </c>
      <c r="O34" s="11">
        <v>38956</v>
      </c>
      <c r="P34" s="56" t="s">
        <v>3336</v>
      </c>
      <c r="Q34" s="11">
        <v>365</v>
      </c>
      <c r="R34" s="11">
        <v>417</v>
      </c>
      <c r="S34" s="11">
        <v>335</v>
      </c>
      <c r="T34" s="11">
        <v>330</v>
      </c>
      <c r="U34" s="11">
        <v>308</v>
      </c>
      <c r="V34" s="11">
        <v>256</v>
      </c>
      <c r="W34" s="56" t="s">
        <v>3336</v>
      </c>
      <c r="X34" s="11">
        <v>9</v>
      </c>
      <c r="Y34" s="11">
        <v>8</v>
      </c>
      <c r="Z34" s="11">
        <v>8</v>
      </c>
      <c r="AA34" s="11">
        <v>3</v>
      </c>
      <c r="AB34" s="11">
        <v>4</v>
      </c>
      <c r="AC34" s="11">
        <v>2</v>
      </c>
      <c r="AD34" s="56" t="s">
        <v>3336</v>
      </c>
      <c r="AE34" s="11">
        <v>330</v>
      </c>
      <c r="AF34" s="11">
        <v>384</v>
      </c>
      <c r="AG34" s="11">
        <v>318</v>
      </c>
      <c r="AH34" s="11">
        <v>306</v>
      </c>
      <c r="AI34" s="11">
        <v>295</v>
      </c>
      <c r="AJ34" s="11">
        <v>245</v>
      </c>
      <c r="AK34" s="56" t="s">
        <v>3336</v>
      </c>
      <c r="AL34" s="11" t="s">
        <v>1183</v>
      </c>
      <c r="AM34" s="11" t="s">
        <v>1183</v>
      </c>
      <c r="AN34" s="11" t="s">
        <v>1183</v>
      </c>
      <c r="AO34" s="11" t="s">
        <v>1183</v>
      </c>
      <c r="AP34" s="11" t="s">
        <v>1183</v>
      </c>
      <c r="AQ34" s="11" t="s">
        <v>1183</v>
      </c>
      <c r="AR34" s="56" t="s">
        <v>3336</v>
      </c>
      <c r="AS34" s="11">
        <v>100241</v>
      </c>
      <c r="AT34" s="11">
        <v>101548</v>
      </c>
      <c r="AU34" s="11">
        <v>91091</v>
      </c>
      <c r="AV34" s="11">
        <v>120351</v>
      </c>
      <c r="AW34" s="11">
        <v>120917</v>
      </c>
      <c r="AX34" s="11">
        <v>125611</v>
      </c>
      <c r="AY34" s="56" t="s">
        <v>3336</v>
      </c>
      <c r="AZ34" s="11">
        <v>29266</v>
      </c>
      <c r="BA34" s="11">
        <v>28297</v>
      </c>
      <c r="BB34" s="11">
        <v>25545</v>
      </c>
      <c r="BC34" s="11">
        <v>25074</v>
      </c>
      <c r="BD34" s="11">
        <v>27851</v>
      </c>
      <c r="BE34" s="11">
        <v>30381</v>
      </c>
      <c r="BF34" s="56" t="s">
        <v>3336</v>
      </c>
      <c r="BG34" s="11">
        <v>4436</v>
      </c>
      <c r="BH34" s="11">
        <v>4759</v>
      </c>
      <c r="BI34" s="11">
        <v>4736</v>
      </c>
      <c r="BJ34" s="11">
        <v>4334</v>
      </c>
      <c r="BK34" s="11">
        <v>4454</v>
      </c>
      <c r="BL34" s="11">
        <v>4674</v>
      </c>
      <c r="BM34" s="56" t="s">
        <v>3336</v>
      </c>
      <c r="BN34" s="11">
        <v>2437</v>
      </c>
      <c r="BO34" s="11">
        <v>2392</v>
      </c>
      <c r="BP34" s="11">
        <v>2294</v>
      </c>
      <c r="BQ34" s="11">
        <v>2110</v>
      </c>
      <c r="BR34" s="11">
        <v>2192</v>
      </c>
      <c r="BS34" s="11">
        <v>2169</v>
      </c>
      <c r="BT34" s="56" t="s">
        <v>3336</v>
      </c>
      <c r="BU34" s="11">
        <v>1404</v>
      </c>
      <c r="BV34" s="11">
        <v>1746</v>
      </c>
      <c r="BW34" s="11">
        <v>1769</v>
      </c>
      <c r="BX34" s="11">
        <v>1934</v>
      </c>
      <c r="BY34" s="11">
        <v>1960</v>
      </c>
      <c r="BZ34" s="11">
        <v>2134</v>
      </c>
      <c r="CA34" s="56" t="s">
        <v>3336</v>
      </c>
      <c r="CB34" s="11">
        <v>6127</v>
      </c>
      <c r="CC34" s="11">
        <v>6547</v>
      </c>
      <c r="CD34" s="11">
        <v>4982</v>
      </c>
      <c r="CE34" s="11">
        <v>4487</v>
      </c>
      <c r="CF34" s="11">
        <v>4195</v>
      </c>
      <c r="CG34" s="11">
        <v>3875</v>
      </c>
      <c r="CH34" s="56" t="s">
        <v>3336</v>
      </c>
      <c r="CI34" s="11">
        <v>26</v>
      </c>
      <c r="CJ34" s="11">
        <v>20</v>
      </c>
      <c r="CK34" s="11">
        <v>18</v>
      </c>
      <c r="CL34" s="11">
        <v>12</v>
      </c>
      <c r="CM34" s="11">
        <v>12</v>
      </c>
      <c r="CN34" s="11">
        <v>11</v>
      </c>
      <c r="CO34" s="56" t="s">
        <v>3336</v>
      </c>
      <c r="CP34" s="11">
        <v>226252</v>
      </c>
      <c r="CQ34" s="11">
        <v>244081</v>
      </c>
      <c r="CR34" s="11">
        <v>223837</v>
      </c>
      <c r="CS34" s="11">
        <v>207981</v>
      </c>
      <c r="CT34" s="11">
        <v>191627</v>
      </c>
      <c r="CU34" s="11">
        <v>164700</v>
      </c>
      <c r="CV34" s="56" t="s">
        <v>3336</v>
      </c>
      <c r="CW34" s="11" t="s">
        <v>1182</v>
      </c>
      <c r="CX34" s="11" t="s">
        <v>1182</v>
      </c>
      <c r="CY34" s="11" t="s">
        <v>1182</v>
      </c>
      <c r="CZ34" s="11" t="s">
        <v>1182</v>
      </c>
      <c r="DA34" s="11" t="s">
        <v>1182</v>
      </c>
      <c r="DB34" s="11" t="s">
        <v>1182</v>
      </c>
      <c r="DC34" s="56" t="s">
        <v>3336</v>
      </c>
      <c r="DD34" s="11">
        <v>3493</v>
      </c>
      <c r="DE34" s="11">
        <v>2949</v>
      </c>
      <c r="DF34" s="11">
        <v>2176</v>
      </c>
      <c r="DG34" s="11">
        <v>2072</v>
      </c>
      <c r="DH34" s="11">
        <v>1959</v>
      </c>
      <c r="DI34" s="11">
        <v>2028</v>
      </c>
      <c r="DJ34" s="56" t="s">
        <v>3336</v>
      </c>
      <c r="DK34" s="11" t="s">
        <v>1182</v>
      </c>
      <c r="DL34" s="11" t="s">
        <v>1182</v>
      </c>
      <c r="DM34" s="11" t="s">
        <v>1182</v>
      </c>
      <c r="DN34" s="11" t="s">
        <v>1182</v>
      </c>
      <c r="DO34" s="11" t="s">
        <v>1182</v>
      </c>
      <c r="DP34" s="11" t="s">
        <v>1182</v>
      </c>
      <c r="DQ34" s="56" t="s">
        <v>3336</v>
      </c>
      <c r="DR34" s="11">
        <v>13859</v>
      </c>
      <c r="DS34" s="11">
        <v>15509</v>
      </c>
      <c r="DT34" s="11">
        <v>13927</v>
      </c>
      <c r="DU34" s="11">
        <v>13914</v>
      </c>
      <c r="DV34" s="11">
        <v>11998</v>
      </c>
      <c r="DW34" s="11">
        <v>10708</v>
      </c>
      <c r="DX34" s="56" t="s">
        <v>3336</v>
      </c>
      <c r="DY34" s="11">
        <v>36226</v>
      </c>
      <c r="DZ34" s="11">
        <v>32211</v>
      </c>
      <c r="EA34" s="11">
        <v>36673</v>
      </c>
      <c r="EB34" s="11">
        <v>31219</v>
      </c>
      <c r="EC34" s="11">
        <v>30073</v>
      </c>
      <c r="ED34" s="11">
        <v>26125</v>
      </c>
      <c r="EE34" s="56" t="s">
        <v>3336</v>
      </c>
      <c r="EF34" s="11" t="s">
        <v>1182</v>
      </c>
      <c r="EG34" s="11" t="s">
        <v>1182</v>
      </c>
      <c r="EH34" s="11" t="s">
        <v>1182</v>
      </c>
      <c r="EI34" s="11">
        <v>228</v>
      </c>
      <c r="EJ34" s="11">
        <v>275</v>
      </c>
      <c r="EK34" s="11">
        <v>286</v>
      </c>
      <c r="EL34" s="56" t="s">
        <v>3336</v>
      </c>
      <c r="EM34" s="11">
        <v>14827</v>
      </c>
      <c r="EN34" s="11">
        <v>7102</v>
      </c>
      <c r="EO34" s="11">
        <v>7254</v>
      </c>
      <c r="EP34" s="11">
        <v>6383</v>
      </c>
      <c r="EQ34" s="11">
        <v>6108</v>
      </c>
      <c r="ER34" s="11">
        <v>5691</v>
      </c>
      <c r="ES34" s="56" t="s">
        <v>3336</v>
      </c>
      <c r="ET34" s="11">
        <v>423</v>
      </c>
      <c r="EU34" s="11">
        <v>384</v>
      </c>
      <c r="EV34" s="11">
        <v>494</v>
      </c>
      <c r="EW34" s="11">
        <v>477</v>
      </c>
      <c r="EX34" s="11">
        <v>463</v>
      </c>
      <c r="EY34" s="11">
        <v>390</v>
      </c>
      <c r="EZ34" s="56" t="s">
        <v>3336</v>
      </c>
      <c r="FA34" s="11">
        <v>15473</v>
      </c>
      <c r="FB34" s="11">
        <v>13286</v>
      </c>
      <c r="FC34" s="11">
        <v>12736</v>
      </c>
      <c r="FD34" s="11">
        <v>14098</v>
      </c>
      <c r="FE34" s="11">
        <v>15942</v>
      </c>
      <c r="FF34" s="11">
        <v>14615</v>
      </c>
      <c r="FG34" s="56" t="s">
        <v>3336</v>
      </c>
      <c r="FH34" s="11">
        <v>4339</v>
      </c>
      <c r="FI34" s="11">
        <v>5562</v>
      </c>
      <c r="FJ34" s="11">
        <v>3053</v>
      </c>
      <c r="FK34" s="11">
        <v>3255</v>
      </c>
      <c r="FL34" s="11">
        <v>4591</v>
      </c>
      <c r="FM34" s="11">
        <v>4397</v>
      </c>
      <c r="FN34" s="56" t="s">
        <v>3336</v>
      </c>
      <c r="FO34" s="11" t="s">
        <v>1182</v>
      </c>
      <c r="FP34" s="11" t="s">
        <v>1182</v>
      </c>
      <c r="FQ34" s="11" t="s">
        <v>1182</v>
      </c>
      <c r="FR34" s="11" t="s">
        <v>1182</v>
      </c>
      <c r="FS34" s="11" t="s">
        <v>1182</v>
      </c>
      <c r="FT34" s="11" t="s">
        <v>1182</v>
      </c>
      <c r="FU34" s="56" t="s">
        <v>3336</v>
      </c>
      <c r="FV34" s="18" t="s">
        <v>1340</v>
      </c>
      <c r="FZ34" s="14">
        <v>1</v>
      </c>
      <c r="GA34" s="14">
        <v>1</v>
      </c>
      <c r="GB34" s="14">
        <v>1</v>
      </c>
      <c r="GD34" s="14">
        <v>2</v>
      </c>
      <c r="GE34" s="14">
        <v>2</v>
      </c>
      <c r="GI34" s="11" t="s">
        <v>1182</v>
      </c>
      <c r="GJ34" s="11" t="s">
        <v>1182</v>
      </c>
      <c r="GK34" s="11" t="s">
        <v>1182</v>
      </c>
      <c r="GL34" s="11" t="s">
        <v>1182</v>
      </c>
      <c r="GM34" s="11" t="s">
        <v>1182</v>
      </c>
      <c r="GN34" s="11" t="s">
        <v>1182</v>
      </c>
      <c r="GO34" s="56" t="s">
        <v>3336</v>
      </c>
      <c r="GP34" s="11" t="s">
        <v>1182</v>
      </c>
      <c r="GQ34" s="11" t="s">
        <v>1182</v>
      </c>
      <c r="GR34" s="11" t="s">
        <v>1182</v>
      </c>
      <c r="GS34" s="11" t="s">
        <v>1182</v>
      </c>
      <c r="GT34" s="11" t="s">
        <v>1182</v>
      </c>
      <c r="GU34" s="11" t="s">
        <v>1182</v>
      </c>
      <c r="GV34" s="56" t="s">
        <v>3336</v>
      </c>
      <c r="GW34" s="11" t="s">
        <v>1182</v>
      </c>
      <c r="GX34" s="11" t="s">
        <v>1182</v>
      </c>
      <c r="GY34" s="11" t="s">
        <v>1182</v>
      </c>
      <c r="GZ34" s="11" t="s">
        <v>1182</v>
      </c>
      <c r="HA34" s="11" t="s">
        <v>1182</v>
      </c>
      <c r="HB34" s="11" t="s">
        <v>1182</v>
      </c>
      <c r="HC34" s="56" t="s">
        <v>3336</v>
      </c>
      <c r="HD34" s="11" t="s">
        <v>1182</v>
      </c>
      <c r="HE34" s="11" t="s">
        <v>1182</v>
      </c>
      <c r="HF34" s="11" t="s">
        <v>1182</v>
      </c>
      <c r="HG34" s="11" t="s">
        <v>1182</v>
      </c>
      <c r="HH34" s="11" t="s">
        <v>1182</v>
      </c>
      <c r="HI34" s="11" t="s">
        <v>1182</v>
      </c>
      <c r="HJ34" s="56" t="s">
        <v>3336</v>
      </c>
      <c r="HK34" s="11" t="s">
        <v>1182</v>
      </c>
      <c r="HL34" s="11" t="s">
        <v>1182</v>
      </c>
      <c r="HM34" s="11" t="s">
        <v>1182</v>
      </c>
      <c r="HN34" s="11" t="s">
        <v>1182</v>
      </c>
      <c r="HO34" s="11" t="s">
        <v>1182</v>
      </c>
      <c r="HP34" s="11" t="s">
        <v>1182</v>
      </c>
      <c r="HQ34" s="56" t="s">
        <v>3336</v>
      </c>
      <c r="HR34" s="11" t="s">
        <v>1182</v>
      </c>
      <c r="HS34" s="11" t="s">
        <v>1182</v>
      </c>
      <c r="HT34" s="11" t="s">
        <v>1182</v>
      </c>
      <c r="HU34" s="11" t="s">
        <v>1182</v>
      </c>
      <c r="HV34" s="11" t="s">
        <v>1182</v>
      </c>
      <c r="HW34" s="11" t="s">
        <v>1182</v>
      </c>
      <c r="HX34" s="56" t="s">
        <v>3336</v>
      </c>
      <c r="HY34" s="11" t="s">
        <v>1182</v>
      </c>
      <c r="HZ34" s="11" t="s">
        <v>1182</v>
      </c>
      <c r="IA34" s="11" t="s">
        <v>1182</v>
      </c>
      <c r="IB34" s="11" t="s">
        <v>1182</v>
      </c>
      <c r="IC34" s="11" t="s">
        <v>1182</v>
      </c>
      <c r="ID34" s="11" t="s">
        <v>1182</v>
      </c>
      <c r="IE34" s="56" t="s">
        <v>3336</v>
      </c>
      <c r="IF34" s="11" t="s">
        <v>1182</v>
      </c>
      <c r="IG34" s="11" t="s">
        <v>1182</v>
      </c>
      <c r="IH34" s="11" t="s">
        <v>1182</v>
      </c>
      <c r="II34" s="11" t="s">
        <v>1182</v>
      </c>
      <c r="IJ34" s="11" t="s">
        <v>1182</v>
      </c>
      <c r="IK34" s="11" t="s">
        <v>1182</v>
      </c>
      <c r="IL34" s="56" t="s">
        <v>3336</v>
      </c>
      <c r="IM34" s="11" t="s">
        <v>1182</v>
      </c>
      <c r="IN34" s="11" t="s">
        <v>1182</v>
      </c>
      <c r="IO34" s="11" t="s">
        <v>1182</v>
      </c>
      <c r="IP34" s="11" t="s">
        <v>1182</v>
      </c>
      <c r="IQ34" s="11" t="s">
        <v>1182</v>
      </c>
      <c r="IR34" s="11" t="s">
        <v>1182</v>
      </c>
      <c r="IS34" s="56" t="s">
        <v>3336</v>
      </c>
      <c r="IT34" s="11" t="s">
        <v>1182</v>
      </c>
      <c r="IU34" s="11" t="s">
        <v>1182</v>
      </c>
      <c r="IV34" s="11" t="s">
        <v>1182</v>
      </c>
      <c r="IW34" s="11" t="s">
        <v>1182</v>
      </c>
      <c r="IX34" s="11" t="s">
        <v>1182</v>
      </c>
      <c r="IY34" s="11" t="s">
        <v>1182</v>
      </c>
      <c r="IZ34" s="56" t="s">
        <v>3336</v>
      </c>
      <c r="JA34" s="11" t="s">
        <v>1182</v>
      </c>
      <c r="JB34" s="11" t="s">
        <v>1182</v>
      </c>
      <c r="JC34" s="11" t="s">
        <v>1182</v>
      </c>
      <c r="JD34" s="11" t="s">
        <v>1182</v>
      </c>
      <c r="JE34" s="11" t="s">
        <v>1182</v>
      </c>
      <c r="JF34" s="11" t="s">
        <v>1182</v>
      </c>
      <c r="JG34" s="56" t="s">
        <v>3336</v>
      </c>
      <c r="JH34" s="11" t="s">
        <v>1182</v>
      </c>
      <c r="JI34" s="11" t="s">
        <v>1182</v>
      </c>
      <c r="JJ34" s="11" t="s">
        <v>1182</v>
      </c>
      <c r="JK34" s="11" t="s">
        <v>1182</v>
      </c>
      <c r="JL34" s="11" t="s">
        <v>1182</v>
      </c>
      <c r="JM34" s="11" t="s">
        <v>1182</v>
      </c>
      <c r="JN34" s="56" t="s">
        <v>3336</v>
      </c>
      <c r="JO34" s="11" t="s">
        <v>1182</v>
      </c>
      <c r="JP34" s="11" t="s">
        <v>1182</v>
      </c>
      <c r="JQ34" s="11" t="s">
        <v>1182</v>
      </c>
      <c r="JR34" s="11" t="s">
        <v>1182</v>
      </c>
      <c r="JS34" s="11" t="s">
        <v>1182</v>
      </c>
      <c r="JT34" s="11" t="s">
        <v>1182</v>
      </c>
      <c r="JU34" s="56" t="s">
        <v>3336</v>
      </c>
      <c r="JV34" s="11" t="s">
        <v>1182</v>
      </c>
      <c r="JW34" s="11" t="s">
        <v>1182</v>
      </c>
      <c r="JX34" s="11" t="s">
        <v>1182</v>
      </c>
      <c r="JY34" s="11" t="s">
        <v>1182</v>
      </c>
      <c r="JZ34" s="11" t="s">
        <v>1182</v>
      </c>
      <c r="KA34" s="11" t="s">
        <v>1182</v>
      </c>
      <c r="KB34" s="56" t="s">
        <v>3336</v>
      </c>
      <c r="KC34" s="11" t="s">
        <v>1182</v>
      </c>
      <c r="KD34" s="11" t="s">
        <v>1182</v>
      </c>
      <c r="KE34" s="11" t="s">
        <v>1182</v>
      </c>
      <c r="KF34" s="11" t="s">
        <v>1182</v>
      </c>
      <c r="KG34" s="11" t="s">
        <v>1182</v>
      </c>
      <c r="KH34" s="11" t="s">
        <v>1182</v>
      </c>
      <c r="KI34" s="56" t="s">
        <v>3336</v>
      </c>
      <c r="KJ34" s="11" t="s">
        <v>1182</v>
      </c>
      <c r="KK34" s="11" t="s">
        <v>1182</v>
      </c>
      <c r="KL34" s="11" t="s">
        <v>1182</v>
      </c>
      <c r="KM34" s="11" t="s">
        <v>1182</v>
      </c>
      <c r="KN34" s="11" t="s">
        <v>1182</v>
      </c>
      <c r="KO34" s="11" t="s">
        <v>1182</v>
      </c>
      <c r="KP34" s="56" t="s">
        <v>3336</v>
      </c>
      <c r="KQ34" s="11" t="s">
        <v>1182</v>
      </c>
      <c r="KR34" s="11" t="s">
        <v>1182</v>
      </c>
      <c r="KS34" s="11" t="s">
        <v>1182</v>
      </c>
      <c r="KT34" s="11" t="s">
        <v>1182</v>
      </c>
      <c r="KU34" s="11" t="s">
        <v>1182</v>
      </c>
      <c r="KV34" s="11" t="s">
        <v>1182</v>
      </c>
      <c r="KW34" s="56" t="s">
        <v>3336</v>
      </c>
      <c r="KX34" s="11" t="s">
        <v>1182</v>
      </c>
      <c r="KY34" s="11" t="s">
        <v>1182</v>
      </c>
      <c r="KZ34" s="11" t="s">
        <v>1182</v>
      </c>
      <c r="LA34" s="11" t="s">
        <v>1182</v>
      </c>
      <c r="LB34" s="11" t="s">
        <v>1182</v>
      </c>
      <c r="LC34" s="11" t="s">
        <v>1182</v>
      </c>
      <c r="LD34" s="56" t="s">
        <v>3336</v>
      </c>
      <c r="LE34" s="11" t="s">
        <v>1182</v>
      </c>
      <c r="LF34" s="11" t="s">
        <v>1182</v>
      </c>
      <c r="LG34" s="11" t="s">
        <v>1182</v>
      </c>
      <c r="LH34" s="11" t="s">
        <v>1182</v>
      </c>
      <c r="LI34" s="11" t="s">
        <v>1182</v>
      </c>
      <c r="LJ34" s="11" t="s">
        <v>1182</v>
      </c>
      <c r="LK34" s="56" t="s">
        <v>3336</v>
      </c>
      <c r="LL34" s="11" t="s">
        <v>1182</v>
      </c>
      <c r="LM34" s="11" t="s">
        <v>1182</v>
      </c>
      <c r="LN34" s="11" t="s">
        <v>1182</v>
      </c>
      <c r="LO34" s="11" t="s">
        <v>1182</v>
      </c>
      <c r="LP34" s="11" t="s">
        <v>1182</v>
      </c>
      <c r="LQ34" s="11" t="s">
        <v>1182</v>
      </c>
      <c r="LR34" s="56" t="s">
        <v>3336</v>
      </c>
      <c r="LS34" s="11" t="s">
        <v>1182</v>
      </c>
      <c r="LT34" s="11" t="s">
        <v>1182</v>
      </c>
      <c r="LU34" s="11" t="s">
        <v>1182</v>
      </c>
      <c r="LV34" s="11" t="s">
        <v>1182</v>
      </c>
      <c r="LW34" s="11" t="s">
        <v>1182</v>
      </c>
      <c r="LX34" s="11" t="s">
        <v>1182</v>
      </c>
      <c r="LY34" s="56" t="s">
        <v>3336</v>
      </c>
      <c r="LZ34" s="11" t="s">
        <v>1182</v>
      </c>
      <c r="MA34" s="11" t="s">
        <v>1182</v>
      </c>
      <c r="MB34" s="11" t="s">
        <v>1182</v>
      </c>
      <c r="MC34" s="11" t="s">
        <v>1182</v>
      </c>
      <c r="MD34" s="11" t="s">
        <v>1182</v>
      </c>
      <c r="ME34" s="11" t="s">
        <v>1182</v>
      </c>
      <c r="MF34" s="56" t="s">
        <v>3336</v>
      </c>
      <c r="MG34" s="11" t="s">
        <v>1182</v>
      </c>
      <c r="MH34" s="11" t="s">
        <v>1182</v>
      </c>
      <c r="MI34" s="11" t="s">
        <v>1182</v>
      </c>
      <c r="MJ34" s="11" t="s">
        <v>1182</v>
      </c>
      <c r="MK34" s="11" t="s">
        <v>1182</v>
      </c>
      <c r="ML34" s="11" t="s">
        <v>1182</v>
      </c>
      <c r="MM34" s="56" t="s">
        <v>3336</v>
      </c>
      <c r="MN34" s="11" t="s">
        <v>1182</v>
      </c>
      <c r="MO34" s="11" t="s">
        <v>1182</v>
      </c>
      <c r="MP34" s="11" t="s">
        <v>1182</v>
      </c>
      <c r="MQ34" s="11" t="s">
        <v>1182</v>
      </c>
      <c r="MR34" s="11" t="s">
        <v>1182</v>
      </c>
      <c r="MS34" s="11" t="s">
        <v>1182</v>
      </c>
      <c r="MT34" s="56" t="s">
        <v>3336</v>
      </c>
      <c r="MU34" s="11" t="s">
        <v>1182</v>
      </c>
      <c r="MV34" s="11" t="s">
        <v>1182</v>
      </c>
      <c r="MW34" s="11" t="s">
        <v>1182</v>
      </c>
      <c r="MX34" s="11" t="s">
        <v>1182</v>
      </c>
      <c r="MY34" s="11" t="s">
        <v>1182</v>
      </c>
      <c r="MZ34" s="11" t="s">
        <v>1182</v>
      </c>
      <c r="NA34" s="56" t="s">
        <v>3336</v>
      </c>
      <c r="NB34" s="18" t="s">
        <v>1340</v>
      </c>
      <c r="NC34" s="18" t="s">
        <v>1391</v>
      </c>
      <c r="NE34" s="11" t="s">
        <v>1182</v>
      </c>
      <c r="NF34" s="11" t="s">
        <v>1182</v>
      </c>
      <c r="NG34" s="11" t="s">
        <v>1182</v>
      </c>
      <c r="NH34" s="11" t="s">
        <v>1182</v>
      </c>
      <c r="NI34" s="11" t="s">
        <v>1182</v>
      </c>
      <c r="NJ34" s="56" t="s">
        <v>3336</v>
      </c>
      <c r="NK34" s="11" t="s">
        <v>1183</v>
      </c>
      <c r="NL34" s="11" t="s">
        <v>1182</v>
      </c>
      <c r="NM34" s="11" t="s">
        <v>1182</v>
      </c>
      <c r="NN34" s="11" t="s">
        <v>1182</v>
      </c>
      <c r="NO34" s="11" t="s">
        <v>1182</v>
      </c>
      <c r="NP34" s="56" t="s">
        <v>3336</v>
      </c>
      <c r="NQ34" s="11" t="s">
        <v>1182</v>
      </c>
      <c r="NR34" s="11" t="s">
        <v>1182</v>
      </c>
      <c r="NS34" s="11" t="s">
        <v>1182</v>
      </c>
      <c r="NT34" s="11" t="s">
        <v>1182</v>
      </c>
      <c r="NU34" s="11" t="s">
        <v>1182</v>
      </c>
      <c r="NV34" s="56" t="s">
        <v>3336</v>
      </c>
      <c r="NW34" s="11" t="s">
        <v>1182</v>
      </c>
      <c r="NX34" s="11" t="s">
        <v>1182</v>
      </c>
      <c r="NY34" s="11" t="s">
        <v>1182</v>
      </c>
      <c r="NZ34" s="11" t="s">
        <v>1182</v>
      </c>
      <c r="OA34" s="11" t="s">
        <v>1183</v>
      </c>
      <c r="OB34" s="56" t="s">
        <v>3336</v>
      </c>
      <c r="OC34" s="11" t="s">
        <v>1182</v>
      </c>
      <c r="OD34" s="11" t="s">
        <v>1182</v>
      </c>
      <c r="OE34" s="11" t="s">
        <v>1182</v>
      </c>
      <c r="OF34" s="11" t="s">
        <v>1182</v>
      </c>
      <c r="OG34" s="11" t="s">
        <v>1182</v>
      </c>
      <c r="OH34" s="56" t="s">
        <v>3336</v>
      </c>
      <c r="OI34" s="11" t="s">
        <v>1182</v>
      </c>
      <c r="OJ34" s="11" t="s">
        <v>1182</v>
      </c>
      <c r="OK34" s="11" t="s">
        <v>1182</v>
      </c>
      <c r="OL34" s="11" t="s">
        <v>1182</v>
      </c>
      <c r="OM34" s="11" t="s">
        <v>1182</v>
      </c>
      <c r="ON34" s="56" t="s">
        <v>3336</v>
      </c>
      <c r="OO34" s="11" t="s">
        <v>1182</v>
      </c>
      <c r="OP34" s="11" t="s">
        <v>1182</v>
      </c>
      <c r="OQ34" s="11" t="s">
        <v>1182</v>
      </c>
      <c r="OR34" s="11" t="s">
        <v>1182</v>
      </c>
      <c r="OS34" s="11" t="s">
        <v>1182</v>
      </c>
      <c r="OT34" s="56" t="s">
        <v>3336</v>
      </c>
      <c r="OU34" s="11" t="s">
        <v>1182</v>
      </c>
      <c r="OV34" s="11" t="s">
        <v>1182</v>
      </c>
      <c r="OW34" s="11" t="s">
        <v>1182</v>
      </c>
      <c r="OX34" s="11" t="s">
        <v>1182</v>
      </c>
      <c r="OY34" s="11" t="s">
        <v>1182</v>
      </c>
      <c r="OZ34" s="56" t="s">
        <v>3336</v>
      </c>
      <c r="PA34" s="11" t="s">
        <v>1182</v>
      </c>
      <c r="PB34" s="11" t="s">
        <v>1182</v>
      </c>
      <c r="PC34" s="11" t="s">
        <v>1182</v>
      </c>
      <c r="PD34" s="11" t="s">
        <v>1182</v>
      </c>
      <c r="PE34" s="11" t="s">
        <v>1182</v>
      </c>
      <c r="PF34" s="56" t="s">
        <v>3336</v>
      </c>
      <c r="PG34" s="11" t="s">
        <v>1182</v>
      </c>
      <c r="PH34" s="11" t="s">
        <v>1182</v>
      </c>
      <c r="PI34" s="11" t="s">
        <v>1182</v>
      </c>
      <c r="PJ34" s="11" t="s">
        <v>1182</v>
      </c>
      <c r="PK34" s="11" t="s">
        <v>1182</v>
      </c>
      <c r="PL34" s="56" t="s">
        <v>3336</v>
      </c>
      <c r="PM34" s="11" t="s">
        <v>1182</v>
      </c>
      <c r="PN34" s="11" t="s">
        <v>1182</v>
      </c>
      <c r="PO34" s="11" t="s">
        <v>1182</v>
      </c>
      <c r="PP34" s="11" t="s">
        <v>1182</v>
      </c>
      <c r="PQ34" s="11" t="s">
        <v>1182</v>
      </c>
      <c r="PR34" s="56" t="s">
        <v>3336</v>
      </c>
      <c r="PS34" s="11" t="s">
        <v>1182</v>
      </c>
      <c r="PT34" s="11" t="s">
        <v>1182</v>
      </c>
      <c r="PU34" s="11" t="s">
        <v>1182</v>
      </c>
      <c r="PV34" s="11" t="s">
        <v>1182</v>
      </c>
      <c r="PW34" s="11" t="s">
        <v>1182</v>
      </c>
      <c r="PX34" s="56" t="s">
        <v>3336</v>
      </c>
      <c r="PY34" s="11" t="s">
        <v>1182</v>
      </c>
      <c r="PZ34" s="11" t="s">
        <v>1182</v>
      </c>
      <c r="QA34" s="11" t="s">
        <v>1182</v>
      </c>
      <c r="QB34" s="11" t="s">
        <v>1182</v>
      </c>
      <c r="QC34" s="11" t="s">
        <v>1182</v>
      </c>
      <c r="QD34" s="56" t="s">
        <v>3336</v>
      </c>
      <c r="QE34" s="11" t="s">
        <v>1182</v>
      </c>
      <c r="QF34" s="11" t="s">
        <v>1182</v>
      </c>
      <c r="QG34" s="11" t="s">
        <v>1182</v>
      </c>
      <c r="QH34" s="11" t="s">
        <v>1182</v>
      </c>
      <c r="QI34" s="11" t="s">
        <v>1182</v>
      </c>
      <c r="QJ34" s="56" t="s">
        <v>3336</v>
      </c>
      <c r="QK34" s="11" t="s">
        <v>1182</v>
      </c>
      <c r="QL34" s="11" t="s">
        <v>1182</v>
      </c>
      <c r="QM34" s="11" t="s">
        <v>1182</v>
      </c>
      <c r="QN34" s="11" t="s">
        <v>1182</v>
      </c>
      <c r="QO34" s="11" t="s">
        <v>1182</v>
      </c>
      <c r="QP34" s="56" t="s">
        <v>3336</v>
      </c>
      <c r="QQ34" s="11" t="s">
        <v>1182</v>
      </c>
      <c r="QR34" s="11" t="s">
        <v>1182</v>
      </c>
      <c r="QS34" s="11" t="s">
        <v>1182</v>
      </c>
      <c r="QT34" s="11" t="s">
        <v>1182</v>
      </c>
      <c r="QU34" s="11" t="s">
        <v>1182</v>
      </c>
      <c r="QV34" s="56" t="s">
        <v>3336</v>
      </c>
      <c r="QW34" s="11" t="s">
        <v>1182</v>
      </c>
      <c r="QX34" s="11" t="s">
        <v>1182</v>
      </c>
      <c r="QY34" s="11" t="s">
        <v>1182</v>
      </c>
      <c r="QZ34" s="11" t="s">
        <v>1182</v>
      </c>
      <c r="RA34" s="11" t="s">
        <v>1182</v>
      </c>
      <c r="RB34" s="56" t="s">
        <v>3336</v>
      </c>
      <c r="RC34" s="11" t="s">
        <v>1182</v>
      </c>
      <c r="RD34" s="11" t="s">
        <v>1182</v>
      </c>
      <c r="RE34" s="11" t="s">
        <v>1182</v>
      </c>
      <c r="RF34" s="11" t="s">
        <v>1182</v>
      </c>
      <c r="RG34" s="11" t="s">
        <v>1182</v>
      </c>
      <c r="RH34" s="56" t="s">
        <v>3336</v>
      </c>
      <c r="RI34" s="11" t="s">
        <v>1182</v>
      </c>
      <c r="RJ34" s="11" t="s">
        <v>1182</v>
      </c>
      <c r="RK34" s="11" t="s">
        <v>1182</v>
      </c>
      <c r="RL34" s="11" t="s">
        <v>1182</v>
      </c>
      <c r="RM34" s="11" t="s">
        <v>1182</v>
      </c>
      <c r="RN34" s="56" t="s">
        <v>3336</v>
      </c>
      <c r="RO34" s="11" t="s">
        <v>1182</v>
      </c>
      <c r="RP34" s="11" t="s">
        <v>1182</v>
      </c>
      <c r="RQ34" s="11" t="s">
        <v>1182</v>
      </c>
      <c r="RR34" s="11" t="s">
        <v>1182</v>
      </c>
      <c r="RS34" s="11" t="s">
        <v>1182</v>
      </c>
      <c r="RT34" s="56" t="s">
        <v>3336</v>
      </c>
      <c r="RU34" s="11" t="s">
        <v>1182</v>
      </c>
      <c r="RV34" s="11" t="s">
        <v>1182</v>
      </c>
      <c r="RW34" s="11" t="s">
        <v>1182</v>
      </c>
      <c r="RX34" s="11" t="s">
        <v>1182</v>
      </c>
      <c r="RY34" s="11" t="s">
        <v>1182</v>
      </c>
      <c r="RZ34" s="56" t="s">
        <v>3336</v>
      </c>
      <c r="SA34" s="11" t="s">
        <v>1182</v>
      </c>
      <c r="SB34" s="11" t="s">
        <v>1182</v>
      </c>
      <c r="SC34" s="11" t="s">
        <v>1182</v>
      </c>
      <c r="SD34" s="11" t="s">
        <v>1182</v>
      </c>
      <c r="SE34" s="11" t="s">
        <v>1182</v>
      </c>
      <c r="SF34" s="56" t="s">
        <v>3336</v>
      </c>
      <c r="SG34" s="18" t="s">
        <v>1340</v>
      </c>
      <c r="SZ34" s="11">
        <v>2</v>
      </c>
      <c r="TA34" s="11" t="s">
        <v>1341</v>
      </c>
      <c r="TB34" s="11">
        <v>1</v>
      </c>
      <c r="TC34" s="11">
        <v>2</v>
      </c>
      <c r="TD34" s="11">
        <v>2</v>
      </c>
      <c r="TE34" s="11">
        <v>2</v>
      </c>
      <c r="TF34" s="11">
        <v>2</v>
      </c>
      <c r="TG34" s="11">
        <v>2</v>
      </c>
      <c r="TH34" s="11">
        <v>1</v>
      </c>
      <c r="TI34" s="11">
        <v>2</v>
      </c>
      <c r="TJ34" s="11">
        <v>2</v>
      </c>
      <c r="TK34" s="11">
        <v>2</v>
      </c>
      <c r="TL34" s="11">
        <v>2</v>
      </c>
      <c r="TM34" s="11">
        <v>2</v>
      </c>
      <c r="TN34" s="11">
        <v>2</v>
      </c>
      <c r="TO34" s="11">
        <v>2</v>
      </c>
      <c r="TP34" s="11" t="s">
        <v>1183</v>
      </c>
      <c r="TX34" s="57" t="s">
        <v>3336</v>
      </c>
      <c r="TY34" s="11" t="s">
        <v>1182</v>
      </c>
      <c r="TZ34" s="11" t="s">
        <v>1182</v>
      </c>
      <c r="UA34" s="11" t="s">
        <v>1182</v>
      </c>
      <c r="UB34" s="11" t="s">
        <v>1182</v>
      </c>
      <c r="UC34" s="11">
        <v>12772</v>
      </c>
      <c r="UD34" s="11">
        <v>11463</v>
      </c>
      <c r="UE34" s="57" t="s">
        <v>3336</v>
      </c>
      <c r="UF34" s="11">
        <v>2372</v>
      </c>
      <c r="UG34" s="11">
        <v>9786</v>
      </c>
      <c r="UH34" s="57" t="s">
        <v>3336</v>
      </c>
      <c r="UI34" s="11" t="s">
        <v>1182</v>
      </c>
      <c r="UJ34" s="11" t="s">
        <v>1182</v>
      </c>
      <c r="UK34" s="11" t="s">
        <v>1182</v>
      </c>
      <c r="UL34" s="11" t="s">
        <v>1182</v>
      </c>
      <c r="UM34" s="11" t="s">
        <v>1182</v>
      </c>
      <c r="UN34" s="11" t="s">
        <v>1182</v>
      </c>
      <c r="UO34" s="57" t="s">
        <v>3336</v>
      </c>
      <c r="UP34" s="11" t="s">
        <v>1183</v>
      </c>
      <c r="UQ34" s="57" t="s">
        <v>3336</v>
      </c>
      <c r="UR34" s="18" t="s">
        <v>1340</v>
      </c>
      <c r="UU34" s="14">
        <v>2</v>
      </c>
      <c r="UV34" s="11" t="s">
        <v>1089</v>
      </c>
      <c r="UX34" s="11" t="s">
        <v>1182</v>
      </c>
      <c r="UY34" s="11" t="s">
        <v>1182</v>
      </c>
      <c r="UZ34" s="11" t="s">
        <v>1182</v>
      </c>
      <c r="VA34" s="57" t="s">
        <v>3336</v>
      </c>
      <c r="VB34" s="59"/>
      <c r="VC34" s="70"/>
      <c r="VE34" s="11" t="s">
        <v>1183</v>
      </c>
      <c r="VF34" s="11" t="s">
        <v>1183</v>
      </c>
      <c r="VG34" s="11" t="s">
        <v>1183</v>
      </c>
      <c r="VH34" s="11" t="s">
        <v>1183</v>
      </c>
      <c r="VI34" s="11" t="s">
        <v>1183</v>
      </c>
      <c r="VJ34" s="11" t="s">
        <v>1183</v>
      </c>
      <c r="VK34" s="11" t="s">
        <v>1183</v>
      </c>
      <c r="VL34" s="11" t="s">
        <v>1183</v>
      </c>
      <c r="VM34" s="11" t="s">
        <v>1183</v>
      </c>
    </row>
    <row r="35" spans="1:585" ht="15" customHeight="1">
      <c r="A35" s="11">
        <v>34</v>
      </c>
      <c r="B35" s="87" t="s">
        <v>57</v>
      </c>
      <c r="C35" s="11" t="s">
        <v>1183</v>
      </c>
      <c r="D35" s="11" t="s">
        <v>1183</v>
      </c>
      <c r="E35" s="11" t="s">
        <v>1183</v>
      </c>
      <c r="F35" s="11" t="s">
        <v>1183</v>
      </c>
      <c r="G35" s="11" t="s">
        <v>1183</v>
      </c>
      <c r="H35" s="11" t="s">
        <v>1183</v>
      </c>
      <c r="I35" s="56" t="s">
        <v>3336</v>
      </c>
      <c r="J35" s="11" t="s">
        <v>1183</v>
      </c>
      <c r="K35" s="11" t="s">
        <v>1183</v>
      </c>
      <c r="L35" s="11" t="s">
        <v>1183</v>
      </c>
      <c r="M35" s="11" t="s">
        <v>1183</v>
      </c>
      <c r="N35" s="11" t="s">
        <v>1183</v>
      </c>
      <c r="O35" s="11" t="s">
        <v>1183</v>
      </c>
      <c r="P35" s="56" t="s">
        <v>3336</v>
      </c>
      <c r="Q35" s="11" t="s">
        <v>1183</v>
      </c>
      <c r="R35" s="11" t="s">
        <v>1183</v>
      </c>
      <c r="S35" s="11" t="s">
        <v>1183</v>
      </c>
      <c r="T35" s="11" t="s">
        <v>1183</v>
      </c>
      <c r="U35" s="11" t="s">
        <v>1183</v>
      </c>
      <c r="V35" s="11" t="s">
        <v>1183</v>
      </c>
      <c r="W35" s="56" t="s">
        <v>3336</v>
      </c>
      <c r="X35" s="11" t="s">
        <v>1183</v>
      </c>
      <c r="Y35" s="11" t="s">
        <v>1183</v>
      </c>
      <c r="Z35" s="11" t="s">
        <v>1183</v>
      </c>
      <c r="AA35" s="11" t="s">
        <v>1183</v>
      </c>
      <c r="AB35" s="11" t="s">
        <v>1183</v>
      </c>
      <c r="AC35" s="11" t="s">
        <v>1183</v>
      </c>
      <c r="AD35" s="56" t="s">
        <v>3336</v>
      </c>
      <c r="AE35" s="11" t="s">
        <v>1183</v>
      </c>
      <c r="AF35" s="11" t="s">
        <v>1183</v>
      </c>
      <c r="AG35" s="11" t="s">
        <v>1183</v>
      </c>
      <c r="AH35" s="11" t="s">
        <v>1183</v>
      </c>
      <c r="AI35" s="11" t="s">
        <v>1183</v>
      </c>
      <c r="AJ35" s="11" t="s">
        <v>1183</v>
      </c>
      <c r="AK35" s="56" t="s">
        <v>3336</v>
      </c>
      <c r="AL35" s="11" t="s">
        <v>1183</v>
      </c>
      <c r="AM35" s="11" t="s">
        <v>1183</v>
      </c>
      <c r="AN35" s="11" t="s">
        <v>1183</v>
      </c>
      <c r="AO35" s="11" t="s">
        <v>1183</v>
      </c>
      <c r="AP35" s="11" t="s">
        <v>1183</v>
      </c>
      <c r="AQ35" s="11" t="s">
        <v>1183</v>
      </c>
      <c r="AR35" s="56" t="s">
        <v>3336</v>
      </c>
      <c r="AS35" s="21">
        <v>29647</v>
      </c>
      <c r="AT35" s="21">
        <v>29045</v>
      </c>
      <c r="AU35" s="21">
        <v>30453</v>
      </c>
      <c r="AV35" s="21">
        <v>29286</v>
      </c>
      <c r="AW35" s="21">
        <v>27258</v>
      </c>
      <c r="AX35" s="21">
        <v>25153</v>
      </c>
      <c r="AY35" s="56" t="s">
        <v>3336</v>
      </c>
      <c r="AZ35" s="11" t="s">
        <v>1183</v>
      </c>
      <c r="BA35" s="11" t="s">
        <v>1183</v>
      </c>
      <c r="BB35" s="11" t="s">
        <v>1183</v>
      </c>
      <c r="BC35" s="11" t="s">
        <v>1183</v>
      </c>
      <c r="BD35" s="11" t="s">
        <v>1183</v>
      </c>
      <c r="BE35" s="11" t="s">
        <v>1183</v>
      </c>
      <c r="BF35" s="56" t="s">
        <v>3336</v>
      </c>
      <c r="BG35" s="11" t="s">
        <v>1183</v>
      </c>
      <c r="BH35" s="11" t="s">
        <v>1183</v>
      </c>
      <c r="BI35" s="11" t="s">
        <v>1183</v>
      </c>
      <c r="BJ35" s="11" t="s">
        <v>1183</v>
      </c>
      <c r="BK35" s="11" t="s">
        <v>1183</v>
      </c>
      <c r="BL35" s="11" t="s">
        <v>1183</v>
      </c>
      <c r="BM35" s="56" t="s">
        <v>3336</v>
      </c>
      <c r="BN35" s="11" t="s">
        <v>1183</v>
      </c>
      <c r="BO35" s="11" t="s">
        <v>1183</v>
      </c>
      <c r="BP35" s="11" t="s">
        <v>1183</v>
      </c>
      <c r="BQ35" s="11" t="s">
        <v>1183</v>
      </c>
      <c r="BR35" s="11" t="s">
        <v>1183</v>
      </c>
      <c r="BS35" s="11" t="s">
        <v>1183</v>
      </c>
      <c r="BT35" s="56" t="s">
        <v>3336</v>
      </c>
      <c r="BU35" s="11" t="s">
        <v>1183</v>
      </c>
      <c r="BV35" s="11" t="s">
        <v>1183</v>
      </c>
      <c r="BW35" s="11" t="s">
        <v>1183</v>
      </c>
      <c r="BX35" s="11" t="s">
        <v>1183</v>
      </c>
      <c r="BY35" s="11" t="s">
        <v>1183</v>
      </c>
      <c r="BZ35" s="11" t="s">
        <v>1183</v>
      </c>
      <c r="CA35" s="56" t="s">
        <v>3336</v>
      </c>
      <c r="CB35" s="24">
        <v>127772</v>
      </c>
      <c r="CC35" s="24">
        <v>110063</v>
      </c>
      <c r="CD35" s="24">
        <v>16416</v>
      </c>
      <c r="CE35" s="24">
        <v>14340</v>
      </c>
      <c r="CF35" s="24">
        <v>13642</v>
      </c>
      <c r="CG35" s="24">
        <v>11416</v>
      </c>
      <c r="CH35" s="56" t="s">
        <v>3336</v>
      </c>
      <c r="CI35" s="11" t="s">
        <v>1183</v>
      </c>
      <c r="CJ35" s="11" t="s">
        <v>1183</v>
      </c>
      <c r="CK35" s="11" t="s">
        <v>1183</v>
      </c>
      <c r="CL35" s="11" t="s">
        <v>1183</v>
      </c>
      <c r="CM35" s="11" t="s">
        <v>1183</v>
      </c>
      <c r="CN35" s="11" t="s">
        <v>1183</v>
      </c>
      <c r="CO35" s="56" t="s">
        <v>3336</v>
      </c>
      <c r="CP35" s="24">
        <v>1038566</v>
      </c>
      <c r="CQ35" s="24">
        <v>992238</v>
      </c>
      <c r="CR35" s="24">
        <v>801911</v>
      </c>
      <c r="CS35" s="24">
        <v>802163</v>
      </c>
      <c r="CT35" s="24">
        <v>1111925</v>
      </c>
      <c r="CU35" s="24">
        <v>736089</v>
      </c>
      <c r="CV35" s="56" t="s">
        <v>3336</v>
      </c>
      <c r="CW35" s="11" t="s">
        <v>1183</v>
      </c>
      <c r="CX35" s="11" t="s">
        <v>1183</v>
      </c>
      <c r="CY35" s="11" t="s">
        <v>1183</v>
      </c>
      <c r="CZ35" s="11" t="s">
        <v>1183</v>
      </c>
      <c r="DA35" s="11" t="s">
        <v>1183</v>
      </c>
      <c r="DB35" s="11" t="s">
        <v>1183</v>
      </c>
      <c r="DC35" s="56" t="s">
        <v>3336</v>
      </c>
      <c r="DD35" s="24">
        <v>50279</v>
      </c>
      <c r="DE35" s="24">
        <v>52953</v>
      </c>
      <c r="DF35" s="24">
        <v>51654</v>
      </c>
      <c r="DG35" s="24">
        <v>50175</v>
      </c>
      <c r="DH35" s="24">
        <v>44566</v>
      </c>
      <c r="DI35" s="24">
        <v>34848</v>
      </c>
      <c r="DJ35" s="56" t="s">
        <v>3336</v>
      </c>
      <c r="DK35" s="24">
        <v>314243</v>
      </c>
      <c r="DL35" s="24">
        <v>276528</v>
      </c>
      <c r="DM35" s="24">
        <v>250171</v>
      </c>
      <c r="DN35" s="24">
        <v>239163</v>
      </c>
      <c r="DO35" s="24">
        <v>261463</v>
      </c>
      <c r="DP35" s="24">
        <v>238321</v>
      </c>
      <c r="DQ35" s="56" t="s">
        <v>3336</v>
      </c>
      <c r="DR35" s="11" t="s">
        <v>1183</v>
      </c>
      <c r="DS35" s="11" t="s">
        <v>1183</v>
      </c>
      <c r="DT35" s="11" t="s">
        <v>1183</v>
      </c>
      <c r="DU35" s="11" t="s">
        <v>1183</v>
      </c>
      <c r="DV35" s="11" t="s">
        <v>1183</v>
      </c>
      <c r="DW35" s="11" t="s">
        <v>1183</v>
      </c>
      <c r="DX35" s="56" t="s">
        <v>3336</v>
      </c>
      <c r="DY35" s="11" t="s">
        <v>1183</v>
      </c>
      <c r="DZ35" s="11" t="s">
        <v>1183</v>
      </c>
      <c r="EA35" s="11" t="s">
        <v>1183</v>
      </c>
      <c r="EB35" s="11" t="s">
        <v>1183</v>
      </c>
      <c r="EC35" s="11" t="s">
        <v>1183</v>
      </c>
      <c r="ED35" s="11" t="s">
        <v>1183</v>
      </c>
      <c r="EE35" s="56" t="s">
        <v>3336</v>
      </c>
      <c r="EF35" s="11" t="s">
        <v>1183</v>
      </c>
      <c r="EG35" s="11" t="s">
        <v>1183</v>
      </c>
      <c r="EH35" s="11" t="s">
        <v>1183</v>
      </c>
      <c r="EI35" s="11" t="s">
        <v>1183</v>
      </c>
      <c r="EJ35" s="11" t="s">
        <v>1183</v>
      </c>
      <c r="EK35" s="11" t="s">
        <v>1183</v>
      </c>
      <c r="EL35" s="56" t="s">
        <v>3336</v>
      </c>
      <c r="EM35" s="11" t="s">
        <v>1183</v>
      </c>
      <c r="EN35" s="11" t="s">
        <v>1183</v>
      </c>
      <c r="EO35" s="11" t="s">
        <v>1183</v>
      </c>
      <c r="EP35" s="11" t="s">
        <v>1183</v>
      </c>
      <c r="EQ35" s="11" t="s">
        <v>1183</v>
      </c>
      <c r="ER35" s="11" t="s">
        <v>1183</v>
      </c>
      <c r="ES35" s="56" t="s">
        <v>3336</v>
      </c>
      <c r="ET35" s="11" t="s">
        <v>1183</v>
      </c>
      <c r="EU35" s="11" t="s">
        <v>1183</v>
      </c>
      <c r="EV35" s="11" t="s">
        <v>1183</v>
      </c>
      <c r="EW35" s="11" t="s">
        <v>1183</v>
      </c>
      <c r="EX35" s="11" t="s">
        <v>1183</v>
      </c>
      <c r="EY35" s="11" t="s">
        <v>1183</v>
      </c>
      <c r="EZ35" s="56" t="s">
        <v>3336</v>
      </c>
      <c r="FA35" s="11" t="s">
        <v>1183</v>
      </c>
      <c r="FB35" s="11" t="s">
        <v>1183</v>
      </c>
      <c r="FC35" s="11" t="s">
        <v>1183</v>
      </c>
      <c r="FD35" s="11" t="s">
        <v>1183</v>
      </c>
      <c r="FE35" s="11" t="s">
        <v>1183</v>
      </c>
      <c r="FF35" s="11" t="s">
        <v>1183</v>
      </c>
      <c r="FG35" s="56" t="s">
        <v>3336</v>
      </c>
      <c r="FH35" s="11" t="s">
        <v>1183</v>
      </c>
      <c r="FI35" s="11" t="s">
        <v>1183</v>
      </c>
      <c r="FJ35" s="11" t="s">
        <v>1183</v>
      </c>
      <c r="FK35" s="11" t="s">
        <v>1183</v>
      </c>
      <c r="FL35" s="11" t="s">
        <v>1183</v>
      </c>
      <c r="FM35" s="11" t="s">
        <v>1183</v>
      </c>
      <c r="FN35" s="56" t="s">
        <v>3336</v>
      </c>
      <c r="FO35" s="11" t="s">
        <v>1183</v>
      </c>
      <c r="FP35" s="11" t="s">
        <v>1183</v>
      </c>
      <c r="FQ35" s="11" t="s">
        <v>1183</v>
      </c>
      <c r="FR35" s="11" t="s">
        <v>1183</v>
      </c>
      <c r="FS35" s="11" t="s">
        <v>1183</v>
      </c>
      <c r="FT35" s="11" t="s">
        <v>1183</v>
      </c>
      <c r="FU35" s="56" t="s">
        <v>3336</v>
      </c>
      <c r="GI35" s="24">
        <v>1041340</v>
      </c>
      <c r="GJ35" s="24">
        <v>1010938</v>
      </c>
      <c r="GK35" s="24">
        <v>1012563</v>
      </c>
      <c r="GL35" s="24">
        <v>1006003</v>
      </c>
      <c r="GM35" s="24">
        <v>1075333</v>
      </c>
      <c r="GN35" s="24">
        <v>1015875</v>
      </c>
      <c r="GO35" s="56" t="s">
        <v>3336</v>
      </c>
      <c r="GP35" s="11" t="s">
        <v>1183</v>
      </c>
      <c r="GQ35" s="11" t="s">
        <v>1183</v>
      </c>
      <c r="GR35" s="11" t="s">
        <v>1183</v>
      </c>
      <c r="GS35" s="11" t="s">
        <v>1183</v>
      </c>
      <c r="GT35" s="11" t="s">
        <v>1183</v>
      </c>
      <c r="GU35" s="11" t="s">
        <v>1183</v>
      </c>
      <c r="GV35" s="56" t="s">
        <v>3336</v>
      </c>
      <c r="GW35" s="11" t="s">
        <v>1183</v>
      </c>
      <c r="GX35" s="11" t="s">
        <v>1183</v>
      </c>
      <c r="GY35" s="11" t="s">
        <v>1183</v>
      </c>
      <c r="GZ35" s="11" t="s">
        <v>1183</v>
      </c>
      <c r="HA35" s="11" t="s">
        <v>1183</v>
      </c>
      <c r="HB35" s="11" t="s">
        <v>1183</v>
      </c>
      <c r="HC35" s="56" t="s">
        <v>3336</v>
      </c>
      <c r="HJ35" s="56" t="s">
        <v>3336</v>
      </c>
      <c r="HQ35" s="56" t="s">
        <v>3336</v>
      </c>
      <c r="HR35" s="11" t="s">
        <v>1183</v>
      </c>
      <c r="HS35" s="11" t="s">
        <v>1183</v>
      </c>
      <c r="HT35" s="11" t="s">
        <v>1183</v>
      </c>
      <c r="HU35" s="11" t="s">
        <v>1183</v>
      </c>
      <c r="HV35" s="11" t="s">
        <v>1183</v>
      </c>
      <c r="HW35" s="11" t="s">
        <v>1183</v>
      </c>
      <c r="HX35" s="56" t="s">
        <v>3336</v>
      </c>
      <c r="HY35" s="11" t="s">
        <v>1183</v>
      </c>
      <c r="HZ35" s="11" t="s">
        <v>1183</v>
      </c>
      <c r="IA35" s="11" t="s">
        <v>1183</v>
      </c>
      <c r="IB35" s="11" t="s">
        <v>1183</v>
      </c>
      <c r="IC35" s="11" t="s">
        <v>1183</v>
      </c>
      <c r="ID35" s="11" t="s">
        <v>1183</v>
      </c>
      <c r="IE35" s="56" t="s">
        <v>3336</v>
      </c>
      <c r="IF35" s="11" t="s">
        <v>1182</v>
      </c>
      <c r="IG35" s="11" t="s">
        <v>1182</v>
      </c>
      <c r="IH35" s="11" t="s">
        <v>1182</v>
      </c>
      <c r="II35" s="11" t="s">
        <v>1182</v>
      </c>
      <c r="IJ35" s="11" t="s">
        <v>1182</v>
      </c>
      <c r="IK35" s="11" t="s">
        <v>1182</v>
      </c>
      <c r="IL35" s="56" t="s">
        <v>3336</v>
      </c>
      <c r="IM35" s="12" t="s">
        <v>1183</v>
      </c>
      <c r="IN35" s="12" t="s">
        <v>1183</v>
      </c>
      <c r="IO35" s="12" t="s">
        <v>1183</v>
      </c>
      <c r="IP35" s="12" t="s">
        <v>1183</v>
      </c>
      <c r="IQ35" s="12" t="s">
        <v>1183</v>
      </c>
      <c r="IR35" s="12" t="s">
        <v>1183</v>
      </c>
      <c r="IS35" s="56" t="s">
        <v>3336</v>
      </c>
      <c r="IT35" s="12" t="s">
        <v>1183</v>
      </c>
      <c r="IU35" s="12" t="s">
        <v>1183</v>
      </c>
      <c r="IV35" s="12" t="s">
        <v>1183</v>
      </c>
      <c r="IW35" s="12" t="s">
        <v>1183</v>
      </c>
      <c r="IX35" s="12" t="s">
        <v>1183</v>
      </c>
      <c r="IY35" s="12" t="s">
        <v>1183</v>
      </c>
      <c r="IZ35" s="56" t="s">
        <v>3336</v>
      </c>
      <c r="JA35" s="12" t="s">
        <v>1183</v>
      </c>
      <c r="JB35" s="12" t="s">
        <v>1183</v>
      </c>
      <c r="JC35" s="12" t="s">
        <v>1183</v>
      </c>
      <c r="JD35" s="12" t="s">
        <v>1183</v>
      </c>
      <c r="JE35" s="12" t="s">
        <v>1183</v>
      </c>
      <c r="JF35" s="12" t="s">
        <v>1183</v>
      </c>
      <c r="JG35" s="56" t="s">
        <v>3336</v>
      </c>
      <c r="JH35" s="12" t="s">
        <v>1183</v>
      </c>
      <c r="JI35" s="12" t="s">
        <v>1183</v>
      </c>
      <c r="JJ35" s="12" t="s">
        <v>1183</v>
      </c>
      <c r="JK35" s="12" t="s">
        <v>1183</v>
      </c>
      <c r="JL35" s="12" t="s">
        <v>1183</v>
      </c>
      <c r="JM35" s="12" t="s">
        <v>1183</v>
      </c>
      <c r="JN35" s="56" t="s">
        <v>3336</v>
      </c>
      <c r="JO35" s="12" t="s">
        <v>1183</v>
      </c>
      <c r="JP35" s="12" t="s">
        <v>1183</v>
      </c>
      <c r="JQ35" s="12" t="s">
        <v>1183</v>
      </c>
      <c r="JR35" s="12" t="s">
        <v>1183</v>
      </c>
      <c r="JS35" s="12" t="s">
        <v>1183</v>
      </c>
      <c r="JT35" s="12" t="s">
        <v>1183</v>
      </c>
      <c r="JU35" s="56" t="s">
        <v>3336</v>
      </c>
      <c r="JV35" s="12" t="s">
        <v>1183</v>
      </c>
      <c r="JW35" s="12" t="s">
        <v>1183</v>
      </c>
      <c r="JX35" s="12" t="s">
        <v>1183</v>
      </c>
      <c r="JY35" s="12" t="s">
        <v>1183</v>
      </c>
      <c r="JZ35" s="12" t="s">
        <v>1183</v>
      </c>
      <c r="KA35" s="12" t="s">
        <v>1183</v>
      </c>
      <c r="KB35" s="56" t="s">
        <v>3336</v>
      </c>
      <c r="KC35" s="12" t="s">
        <v>1183</v>
      </c>
      <c r="KD35" s="12" t="s">
        <v>1183</v>
      </c>
      <c r="KE35" s="12" t="s">
        <v>1183</v>
      </c>
      <c r="KF35" s="12" t="s">
        <v>1183</v>
      </c>
      <c r="KG35" s="12" t="s">
        <v>1183</v>
      </c>
      <c r="KH35" s="12" t="s">
        <v>1183</v>
      </c>
      <c r="KI35" s="56" t="s">
        <v>3336</v>
      </c>
      <c r="KJ35" s="12" t="s">
        <v>1183</v>
      </c>
      <c r="KK35" s="12" t="s">
        <v>1183</v>
      </c>
      <c r="KL35" s="12" t="s">
        <v>1183</v>
      </c>
      <c r="KM35" s="12" t="s">
        <v>1183</v>
      </c>
      <c r="KN35" s="12" t="s">
        <v>1183</v>
      </c>
      <c r="KO35" s="12" t="s">
        <v>1183</v>
      </c>
      <c r="KP35" s="56" t="s">
        <v>3336</v>
      </c>
      <c r="KQ35" s="12" t="s">
        <v>1183</v>
      </c>
      <c r="KR35" s="12" t="s">
        <v>1183</v>
      </c>
      <c r="KS35" s="12" t="s">
        <v>1183</v>
      </c>
      <c r="KT35" s="12" t="s">
        <v>1183</v>
      </c>
      <c r="KU35" s="12" t="s">
        <v>1183</v>
      </c>
      <c r="KV35" s="12" t="s">
        <v>1183</v>
      </c>
      <c r="KW35" s="56" t="s">
        <v>3336</v>
      </c>
      <c r="KX35" s="12" t="s">
        <v>1183</v>
      </c>
      <c r="KY35" s="12" t="s">
        <v>1183</v>
      </c>
      <c r="KZ35" s="12" t="s">
        <v>1183</v>
      </c>
      <c r="LA35" s="12" t="s">
        <v>1183</v>
      </c>
      <c r="LB35" s="12" t="s">
        <v>1183</v>
      </c>
      <c r="LC35" s="12" t="s">
        <v>1183</v>
      </c>
      <c r="LD35" s="56" t="s">
        <v>3336</v>
      </c>
      <c r="LE35" s="12" t="s">
        <v>1183</v>
      </c>
      <c r="LF35" s="12" t="s">
        <v>1183</v>
      </c>
      <c r="LG35" s="12" t="s">
        <v>1183</v>
      </c>
      <c r="LH35" s="12" t="s">
        <v>1183</v>
      </c>
      <c r="LI35" s="12" t="s">
        <v>1183</v>
      </c>
      <c r="LJ35" s="12" t="s">
        <v>1183</v>
      </c>
      <c r="LK35" s="56" t="s">
        <v>3336</v>
      </c>
      <c r="LL35" s="12" t="s">
        <v>1183</v>
      </c>
      <c r="LM35" s="12" t="s">
        <v>1183</v>
      </c>
      <c r="LN35" s="12" t="s">
        <v>1183</v>
      </c>
      <c r="LO35" s="12" t="s">
        <v>1183</v>
      </c>
      <c r="LP35" s="12" t="s">
        <v>1183</v>
      </c>
      <c r="LQ35" s="12" t="s">
        <v>1183</v>
      </c>
      <c r="LR35" s="56" t="s">
        <v>3336</v>
      </c>
      <c r="LS35" s="11" t="s">
        <v>1183</v>
      </c>
      <c r="LT35" s="11" t="s">
        <v>1183</v>
      </c>
      <c r="LU35" s="11" t="s">
        <v>1183</v>
      </c>
      <c r="LV35" s="11" t="s">
        <v>1183</v>
      </c>
      <c r="LW35" s="11" t="s">
        <v>1183</v>
      </c>
      <c r="LX35" s="11" t="s">
        <v>1183</v>
      </c>
      <c r="LY35" s="56" t="s">
        <v>3336</v>
      </c>
      <c r="LZ35" s="11" t="s">
        <v>1183</v>
      </c>
      <c r="MA35" s="11" t="s">
        <v>1183</v>
      </c>
      <c r="MB35" s="11" t="s">
        <v>1183</v>
      </c>
      <c r="MC35" s="11" t="s">
        <v>1183</v>
      </c>
      <c r="MD35" s="11" t="s">
        <v>1183</v>
      </c>
      <c r="ME35" s="11" t="s">
        <v>1183</v>
      </c>
      <c r="MF35" s="56" t="s">
        <v>3336</v>
      </c>
      <c r="MG35" s="11" t="s">
        <v>1183</v>
      </c>
      <c r="MH35" s="11" t="s">
        <v>1183</v>
      </c>
      <c r="MI35" s="11" t="s">
        <v>1183</v>
      </c>
      <c r="MJ35" s="11" t="s">
        <v>1183</v>
      </c>
      <c r="MK35" s="11" t="s">
        <v>1183</v>
      </c>
      <c r="ML35" s="11" t="s">
        <v>1183</v>
      </c>
      <c r="MM35" s="56" t="s">
        <v>3336</v>
      </c>
      <c r="MN35" s="11" t="s">
        <v>1182</v>
      </c>
      <c r="MO35" s="11" t="s">
        <v>1182</v>
      </c>
      <c r="MP35" s="11" t="s">
        <v>1182</v>
      </c>
      <c r="MQ35" s="11" t="s">
        <v>1182</v>
      </c>
      <c r="MR35" s="11" t="s">
        <v>1182</v>
      </c>
      <c r="MS35" s="11" t="s">
        <v>1182</v>
      </c>
      <c r="MT35" s="56" t="s">
        <v>3336</v>
      </c>
      <c r="MU35" s="11" t="s">
        <v>1182</v>
      </c>
      <c r="MV35" s="11" t="s">
        <v>1182</v>
      </c>
      <c r="MW35" s="11" t="s">
        <v>1182</v>
      </c>
      <c r="MX35" s="11" t="s">
        <v>1182</v>
      </c>
      <c r="MY35" s="11" t="s">
        <v>1182</v>
      </c>
      <c r="MZ35" s="11" t="s">
        <v>1182</v>
      </c>
      <c r="NA35" s="56" t="s">
        <v>3336</v>
      </c>
      <c r="NB35" s="18"/>
      <c r="NC35" s="18"/>
      <c r="NE35" s="1">
        <v>1075333</v>
      </c>
      <c r="NF35" s="11" t="s">
        <v>1183</v>
      </c>
      <c r="NG35" s="24">
        <v>55993</v>
      </c>
      <c r="NH35" s="24">
        <v>41489</v>
      </c>
      <c r="NI35" s="11" t="s">
        <v>1182</v>
      </c>
      <c r="NJ35" s="56" t="s">
        <v>3336</v>
      </c>
      <c r="NK35" s="11" t="s">
        <v>1183</v>
      </c>
      <c r="NL35" s="11" t="s">
        <v>1183</v>
      </c>
      <c r="NM35" s="11" t="s">
        <v>1183</v>
      </c>
      <c r="NN35" s="11" t="s">
        <v>1183</v>
      </c>
      <c r="NO35" s="11" t="s">
        <v>1183</v>
      </c>
      <c r="NP35" s="56" t="s">
        <v>3336</v>
      </c>
      <c r="NQ35" s="11" t="s">
        <v>1182</v>
      </c>
      <c r="NR35" s="11" t="s">
        <v>1182</v>
      </c>
      <c r="NS35" s="11" t="s">
        <v>1182</v>
      </c>
      <c r="NT35" s="11" t="s">
        <v>1182</v>
      </c>
      <c r="NU35" s="11" t="s">
        <v>1182</v>
      </c>
      <c r="NV35" s="56" t="s">
        <v>3336</v>
      </c>
      <c r="NW35" s="11" t="s">
        <v>1182</v>
      </c>
      <c r="NX35" s="11" t="s">
        <v>1182</v>
      </c>
      <c r="NY35" s="11" t="s">
        <v>1182</v>
      </c>
      <c r="NZ35" s="11" t="s">
        <v>1182</v>
      </c>
      <c r="OA35" s="11" t="s">
        <v>1183</v>
      </c>
      <c r="OB35" s="56" t="s">
        <v>3336</v>
      </c>
      <c r="OC35" s="12" t="s">
        <v>1183</v>
      </c>
      <c r="OD35" s="12" t="s">
        <v>1183</v>
      </c>
      <c r="OE35" s="12" t="s">
        <v>1183</v>
      </c>
      <c r="OF35" s="12" t="s">
        <v>1183</v>
      </c>
      <c r="OG35" s="12" t="s">
        <v>1183</v>
      </c>
      <c r="OH35" s="56" t="s">
        <v>3336</v>
      </c>
      <c r="OI35" s="12" t="s">
        <v>1183</v>
      </c>
      <c r="OJ35" s="12" t="s">
        <v>1183</v>
      </c>
      <c r="OK35" s="12" t="s">
        <v>1183</v>
      </c>
      <c r="OL35" s="12" t="s">
        <v>1183</v>
      </c>
      <c r="OM35" s="12" t="s">
        <v>1183</v>
      </c>
      <c r="ON35" s="56" t="s">
        <v>3336</v>
      </c>
      <c r="OO35" s="11" t="s">
        <v>1182</v>
      </c>
      <c r="OP35" s="11" t="s">
        <v>1182</v>
      </c>
      <c r="OQ35" s="11" t="s">
        <v>1182</v>
      </c>
      <c r="OR35" s="11" t="s">
        <v>1182</v>
      </c>
      <c r="OS35" s="11" t="s">
        <v>1182</v>
      </c>
      <c r="OT35" s="56" t="s">
        <v>3336</v>
      </c>
      <c r="OU35" s="12" t="s">
        <v>1183</v>
      </c>
      <c r="OV35" s="12" t="s">
        <v>1183</v>
      </c>
      <c r="OW35" s="12" t="s">
        <v>1183</v>
      </c>
      <c r="OX35" s="12" t="s">
        <v>1183</v>
      </c>
      <c r="OY35" s="12" t="s">
        <v>1183</v>
      </c>
      <c r="OZ35" s="56" t="s">
        <v>3336</v>
      </c>
      <c r="PA35" s="12" t="s">
        <v>1183</v>
      </c>
      <c r="PB35" s="12" t="s">
        <v>1183</v>
      </c>
      <c r="PC35" s="12" t="s">
        <v>1183</v>
      </c>
      <c r="PD35" s="12" t="s">
        <v>1183</v>
      </c>
      <c r="PE35" s="12" t="s">
        <v>1183</v>
      </c>
      <c r="PF35" s="56" t="s">
        <v>3336</v>
      </c>
      <c r="PG35" s="11" t="s">
        <v>1182</v>
      </c>
      <c r="PH35" s="11" t="s">
        <v>1182</v>
      </c>
      <c r="PI35" s="11" t="s">
        <v>1182</v>
      </c>
      <c r="PJ35" s="11" t="s">
        <v>1182</v>
      </c>
      <c r="PK35" s="11" t="s">
        <v>1182</v>
      </c>
      <c r="PL35" s="56" t="s">
        <v>3336</v>
      </c>
      <c r="PM35" s="11" t="s">
        <v>1182</v>
      </c>
      <c r="PN35" s="11" t="s">
        <v>1182</v>
      </c>
      <c r="PO35" s="11" t="s">
        <v>1182</v>
      </c>
      <c r="PP35" s="11" t="s">
        <v>1182</v>
      </c>
      <c r="PQ35" s="11" t="s">
        <v>1182</v>
      </c>
      <c r="PR35" s="56" t="s">
        <v>3336</v>
      </c>
      <c r="PS35" s="11" t="s">
        <v>1183</v>
      </c>
      <c r="PT35" s="11" t="s">
        <v>1183</v>
      </c>
      <c r="PU35" s="11" t="s">
        <v>1183</v>
      </c>
      <c r="PV35" s="11" t="s">
        <v>1183</v>
      </c>
      <c r="PW35" s="11" t="s">
        <v>1183</v>
      </c>
      <c r="PX35" s="56" t="s">
        <v>3336</v>
      </c>
      <c r="PY35" s="11" t="s">
        <v>1182</v>
      </c>
      <c r="PZ35" s="11" t="s">
        <v>1182</v>
      </c>
      <c r="QA35" s="11" t="s">
        <v>1182</v>
      </c>
      <c r="QB35" s="11" t="s">
        <v>1182</v>
      </c>
      <c r="QC35" s="11" t="s">
        <v>1182</v>
      </c>
      <c r="QD35" s="56" t="s">
        <v>3336</v>
      </c>
      <c r="QE35" s="40" t="s">
        <v>1183</v>
      </c>
      <c r="QF35" s="40" t="s">
        <v>1183</v>
      </c>
      <c r="QG35" s="40" t="s">
        <v>1183</v>
      </c>
      <c r="QH35" s="40" t="s">
        <v>1183</v>
      </c>
      <c r="QI35" s="40" t="s">
        <v>1183</v>
      </c>
      <c r="QJ35" s="56" t="s">
        <v>3336</v>
      </c>
      <c r="QK35" s="11" t="s">
        <v>1182</v>
      </c>
      <c r="QL35" s="11" t="s">
        <v>1182</v>
      </c>
      <c r="QM35" s="11" t="s">
        <v>1182</v>
      </c>
      <c r="QN35" s="11" t="s">
        <v>1182</v>
      </c>
      <c r="QO35" s="11" t="s">
        <v>1182</v>
      </c>
      <c r="QP35" s="56" t="s">
        <v>3336</v>
      </c>
      <c r="QQ35" s="11" t="s">
        <v>1183</v>
      </c>
      <c r="QR35" s="11" t="s">
        <v>1183</v>
      </c>
      <c r="QS35" s="11" t="s">
        <v>1183</v>
      </c>
      <c r="QT35" s="11" t="s">
        <v>1183</v>
      </c>
      <c r="QU35" s="11" t="s">
        <v>1183</v>
      </c>
      <c r="QV35" s="56" t="s">
        <v>3336</v>
      </c>
      <c r="QW35" s="11" t="s">
        <v>1183</v>
      </c>
      <c r="QX35" s="11" t="s">
        <v>1183</v>
      </c>
      <c r="QY35" s="11" t="s">
        <v>1183</v>
      </c>
      <c r="QZ35" s="11" t="s">
        <v>1183</v>
      </c>
      <c r="RA35" s="11" t="s">
        <v>1183</v>
      </c>
      <c r="RB35" s="56" t="s">
        <v>3336</v>
      </c>
      <c r="RC35" s="11" t="s">
        <v>1183</v>
      </c>
      <c r="RD35" s="11" t="s">
        <v>1183</v>
      </c>
      <c r="RE35" s="11" t="s">
        <v>1183</v>
      </c>
      <c r="RF35" s="11" t="s">
        <v>1183</v>
      </c>
      <c r="RG35" s="11" t="s">
        <v>1183</v>
      </c>
      <c r="RH35" s="56" t="s">
        <v>3336</v>
      </c>
      <c r="RI35" s="11" t="s">
        <v>1183</v>
      </c>
      <c r="RJ35" s="11" t="s">
        <v>1183</v>
      </c>
      <c r="RK35" s="11" t="s">
        <v>1183</v>
      </c>
      <c r="RL35" s="11" t="s">
        <v>1183</v>
      </c>
      <c r="RM35" s="11" t="s">
        <v>1183</v>
      </c>
      <c r="RN35" s="56" t="s">
        <v>3336</v>
      </c>
      <c r="RO35" s="11" t="s">
        <v>1182</v>
      </c>
      <c r="RP35" s="11" t="s">
        <v>1182</v>
      </c>
      <c r="RQ35" s="11" t="s">
        <v>1182</v>
      </c>
      <c r="RR35" s="11" t="s">
        <v>1182</v>
      </c>
      <c r="RS35" s="11" t="s">
        <v>1182</v>
      </c>
      <c r="RT35" s="56" t="s">
        <v>3336</v>
      </c>
      <c r="RU35" s="12" t="s">
        <v>1183</v>
      </c>
      <c r="RV35" s="12" t="s">
        <v>1183</v>
      </c>
      <c r="RW35" s="12" t="s">
        <v>1183</v>
      </c>
      <c r="RX35" s="12" t="s">
        <v>1183</v>
      </c>
      <c r="RY35" s="12" t="s">
        <v>1183</v>
      </c>
      <c r="RZ35" s="56" t="s">
        <v>3336</v>
      </c>
      <c r="SA35" s="12" t="s">
        <v>1183</v>
      </c>
      <c r="SB35" s="12" t="s">
        <v>1183</v>
      </c>
      <c r="SC35" s="12" t="s">
        <v>1183</v>
      </c>
      <c r="SD35" s="12" t="s">
        <v>1183</v>
      </c>
      <c r="SE35" s="12" t="s">
        <v>1183</v>
      </c>
      <c r="SF35" s="56" t="s">
        <v>3336</v>
      </c>
      <c r="TX35" s="57" t="s">
        <v>3336</v>
      </c>
      <c r="TY35" s="11" t="s">
        <v>1183</v>
      </c>
      <c r="TZ35" s="11" t="s">
        <v>1183</v>
      </c>
      <c r="UA35" s="11" t="s">
        <v>1183</v>
      </c>
      <c r="UB35" s="11" t="s">
        <v>1183</v>
      </c>
      <c r="UC35" s="11" t="s">
        <v>1183</v>
      </c>
      <c r="UD35" s="11" t="s">
        <v>1183</v>
      </c>
      <c r="UE35" s="57" t="s">
        <v>3336</v>
      </c>
      <c r="UF35" s="11" t="s">
        <v>1183</v>
      </c>
      <c r="UG35" s="11" t="s">
        <v>1183</v>
      </c>
      <c r="UH35" s="57" t="s">
        <v>3336</v>
      </c>
      <c r="UI35" s="11" t="s">
        <v>1183</v>
      </c>
      <c r="UJ35" s="11" t="s">
        <v>1183</v>
      </c>
      <c r="UK35" s="11" t="s">
        <v>1183</v>
      </c>
      <c r="UL35" s="11" t="s">
        <v>1183</v>
      </c>
      <c r="UM35" s="11" t="s">
        <v>1183</v>
      </c>
      <c r="UN35" s="11" t="s">
        <v>1183</v>
      </c>
      <c r="UO35" s="57" t="s">
        <v>3336</v>
      </c>
      <c r="UP35" s="11" t="s">
        <v>1183</v>
      </c>
      <c r="UQ35" s="57" t="s">
        <v>3336</v>
      </c>
      <c r="UX35" s="11" t="s">
        <v>1182</v>
      </c>
      <c r="UY35" s="11" t="s">
        <v>1182</v>
      </c>
      <c r="UZ35" s="11" t="s">
        <v>1182</v>
      </c>
      <c r="VA35" s="57" t="s">
        <v>3336</v>
      </c>
      <c r="VB35" s="59"/>
      <c r="VC35" s="70"/>
      <c r="VE35" s="11" t="s">
        <v>1183</v>
      </c>
      <c r="VF35" s="11" t="s">
        <v>1183</v>
      </c>
      <c r="VG35" s="11" t="s">
        <v>1183</v>
      </c>
      <c r="VH35" s="11" t="s">
        <v>1183</v>
      </c>
      <c r="VI35" s="11" t="s">
        <v>1183</v>
      </c>
      <c r="VJ35" s="11" t="s">
        <v>1183</v>
      </c>
      <c r="VK35" s="11" t="s">
        <v>1183</v>
      </c>
      <c r="VL35" s="11" t="s">
        <v>1183</v>
      </c>
      <c r="VM35" s="11" t="s">
        <v>1183</v>
      </c>
    </row>
    <row r="36" spans="1:585" ht="15" customHeight="1">
      <c r="A36" s="11">
        <v>35</v>
      </c>
      <c r="B36" s="87" t="s">
        <v>58</v>
      </c>
      <c r="C36" s="11">
        <v>101324</v>
      </c>
      <c r="D36" s="11">
        <v>97190</v>
      </c>
      <c r="E36" s="11">
        <v>113776</v>
      </c>
      <c r="F36" s="11">
        <v>103127</v>
      </c>
      <c r="G36" s="11">
        <v>98845</v>
      </c>
      <c r="H36" s="11">
        <v>93892</v>
      </c>
      <c r="I36" s="56" t="s">
        <v>3336</v>
      </c>
      <c r="J36" s="11">
        <v>8962</v>
      </c>
      <c r="K36" s="11">
        <v>8372</v>
      </c>
      <c r="L36" s="11">
        <v>8657</v>
      </c>
      <c r="M36" s="11">
        <v>8151</v>
      </c>
      <c r="N36" s="11">
        <v>8298</v>
      </c>
      <c r="O36" s="11">
        <v>8563</v>
      </c>
      <c r="P36" s="56" t="s">
        <v>3336</v>
      </c>
      <c r="Q36" s="11">
        <v>303</v>
      </c>
      <c r="R36" s="11">
        <v>308</v>
      </c>
      <c r="S36" s="11">
        <v>353</v>
      </c>
      <c r="T36" s="11">
        <v>286</v>
      </c>
      <c r="U36" s="11">
        <v>234</v>
      </c>
      <c r="V36" s="11">
        <v>258</v>
      </c>
      <c r="W36" s="56" t="s">
        <v>3336</v>
      </c>
      <c r="X36" s="11">
        <v>63</v>
      </c>
      <c r="Y36" s="11">
        <v>40</v>
      </c>
      <c r="Z36" s="11">
        <v>56</v>
      </c>
      <c r="AA36" s="11">
        <v>48</v>
      </c>
      <c r="AB36" s="11">
        <v>30</v>
      </c>
      <c r="AC36" s="11">
        <v>24</v>
      </c>
      <c r="AD36" s="56" t="s">
        <v>3336</v>
      </c>
      <c r="AE36" s="11">
        <v>120</v>
      </c>
      <c r="AF36" s="11">
        <v>106</v>
      </c>
      <c r="AG36" s="11">
        <v>132</v>
      </c>
      <c r="AH36" s="11">
        <v>114</v>
      </c>
      <c r="AI36" s="11">
        <v>96</v>
      </c>
      <c r="AJ36" s="11">
        <v>106</v>
      </c>
      <c r="AK36" s="56" t="s">
        <v>3336</v>
      </c>
      <c r="AL36" s="11">
        <v>25</v>
      </c>
      <c r="AM36" s="11">
        <v>12</v>
      </c>
      <c r="AN36" s="11">
        <v>26</v>
      </c>
      <c r="AO36" s="11">
        <v>17</v>
      </c>
      <c r="AP36" s="11">
        <v>12</v>
      </c>
      <c r="AQ36" s="11">
        <v>13</v>
      </c>
      <c r="AR36" s="56" t="s">
        <v>3336</v>
      </c>
      <c r="AS36" s="11">
        <v>3068</v>
      </c>
      <c r="AT36" s="11">
        <v>3005</v>
      </c>
      <c r="AU36" s="11">
        <v>2877</v>
      </c>
      <c r="AV36" s="11">
        <v>2694</v>
      </c>
      <c r="AW36" s="11">
        <v>2647</v>
      </c>
      <c r="AX36" s="11">
        <v>2510</v>
      </c>
      <c r="AY36" s="56" t="s">
        <v>3336</v>
      </c>
      <c r="AZ36" s="11">
        <v>1317</v>
      </c>
      <c r="BA36" s="11">
        <v>1311</v>
      </c>
      <c r="BB36" s="11">
        <v>1303</v>
      </c>
      <c r="BC36" s="11">
        <v>1151</v>
      </c>
      <c r="BD36" s="11">
        <v>1142</v>
      </c>
      <c r="BE36" s="11">
        <v>1054</v>
      </c>
      <c r="BF36" s="56" t="s">
        <v>3336</v>
      </c>
      <c r="BG36" s="11">
        <v>345</v>
      </c>
      <c r="BH36" s="11">
        <v>354</v>
      </c>
      <c r="BI36" s="11">
        <v>282</v>
      </c>
      <c r="BJ36" s="11">
        <v>306</v>
      </c>
      <c r="BK36" s="11">
        <v>266</v>
      </c>
      <c r="BL36" s="11">
        <v>307</v>
      </c>
      <c r="BM36" s="56" t="s">
        <v>3336</v>
      </c>
      <c r="BN36" s="11">
        <v>83</v>
      </c>
      <c r="BO36" s="11">
        <v>85</v>
      </c>
      <c r="BP36" s="11">
        <v>77</v>
      </c>
      <c r="BQ36" s="11">
        <v>65</v>
      </c>
      <c r="BR36" s="11">
        <v>61</v>
      </c>
      <c r="BS36" s="11">
        <v>51</v>
      </c>
      <c r="BT36" s="56" t="s">
        <v>3336</v>
      </c>
      <c r="BU36" s="11">
        <v>160</v>
      </c>
      <c r="BV36" s="11">
        <v>175</v>
      </c>
      <c r="BW36" s="11">
        <v>138</v>
      </c>
      <c r="BX36" s="11">
        <v>150</v>
      </c>
      <c r="BY36" s="11">
        <v>126</v>
      </c>
      <c r="BZ36" s="11">
        <v>166</v>
      </c>
      <c r="CA36" s="56" t="s">
        <v>3336</v>
      </c>
      <c r="CB36" s="11">
        <v>3500</v>
      </c>
      <c r="CC36" s="11">
        <v>3815</v>
      </c>
      <c r="CD36" s="11">
        <v>3852</v>
      </c>
      <c r="CE36" s="11">
        <v>3232</v>
      </c>
      <c r="CF36" s="11">
        <v>3034</v>
      </c>
      <c r="CG36" s="11">
        <v>2422</v>
      </c>
      <c r="CH36" s="56" t="s">
        <v>3336</v>
      </c>
      <c r="CI36" s="11">
        <v>980</v>
      </c>
      <c r="CJ36" s="11">
        <v>871</v>
      </c>
      <c r="CK36" s="11">
        <v>695</v>
      </c>
      <c r="CL36" s="11">
        <v>513</v>
      </c>
      <c r="CM36" s="11">
        <v>477</v>
      </c>
      <c r="CN36" s="11">
        <v>313</v>
      </c>
      <c r="CO36" s="56" t="s">
        <v>3336</v>
      </c>
      <c r="CP36" s="11">
        <v>47705</v>
      </c>
      <c r="CQ36" s="11">
        <v>46421</v>
      </c>
      <c r="CR36" s="11">
        <v>62576</v>
      </c>
      <c r="CS36" s="11">
        <v>53542</v>
      </c>
      <c r="CT36" s="11">
        <v>46983</v>
      </c>
      <c r="CU36" s="11">
        <v>42115</v>
      </c>
      <c r="CV36" s="56" t="s">
        <v>3336</v>
      </c>
      <c r="CW36" s="11">
        <v>26408</v>
      </c>
      <c r="CX36" s="11">
        <v>25745</v>
      </c>
      <c r="CY36" s="11">
        <v>31695</v>
      </c>
      <c r="CZ36" s="11">
        <v>26788</v>
      </c>
      <c r="DA36" s="11">
        <v>22501</v>
      </c>
      <c r="DB36" s="11">
        <v>19678</v>
      </c>
      <c r="DC36" s="56" t="s">
        <v>3336</v>
      </c>
      <c r="DD36" s="11">
        <v>2987</v>
      </c>
      <c r="DE36" s="11">
        <v>2410</v>
      </c>
      <c r="DF36" s="11">
        <v>2400</v>
      </c>
      <c r="DG36" s="11">
        <v>2074</v>
      </c>
      <c r="DH36" s="11">
        <v>1848</v>
      </c>
      <c r="DI36" s="11">
        <v>1635</v>
      </c>
      <c r="DJ36" s="56" t="s">
        <v>3336</v>
      </c>
      <c r="DK36" s="11">
        <v>23256</v>
      </c>
      <c r="DL36" s="11">
        <v>21802</v>
      </c>
      <c r="DM36" s="11">
        <v>27760</v>
      </c>
      <c r="DN36" s="11">
        <v>23915</v>
      </c>
      <c r="DO36" s="11">
        <v>20150</v>
      </c>
      <c r="DP36" s="11">
        <v>17378</v>
      </c>
      <c r="DQ36" s="56" t="s">
        <v>3336</v>
      </c>
      <c r="DR36" s="11">
        <v>13346</v>
      </c>
      <c r="DS36" s="11">
        <v>13820</v>
      </c>
      <c r="DT36" s="11">
        <v>20339</v>
      </c>
      <c r="DU36" s="11">
        <v>17080</v>
      </c>
      <c r="DV36" s="11">
        <v>15185</v>
      </c>
      <c r="DW36" s="11">
        <v>13535</v>
      </c>
      <c r="DX36" s="56" t="s">
        <v>3336</v>
      </c>
      <c r="DY36" s="11">
        <v>1888</v>
      </c>
      <c r="DZ36" s="11">
        <v>1537</v>
      </c>
      <c r="EA36" s="11">
        <v>2478</v>
      </c>
      <c r="EB36" s="11">
        <v>2282</v>
      </c>
      <c r="EC36" s="11">
        <v>2388</v>
      </c>
      <c r="ED36" s="11">
        <v>2168</v>
      </c>
      <c r="EE36" s="56" t="s">
        <v>3336</v>
      </c>
      <c r="EF36" s="11">
        <v>3</v>
      </c>
      <c r="EG36" s="11">
        <v>3</v>
      </c>
      <c r="EH36" s="11">
        <v>17</v>
      </c>
      <c r="EI36" s="11">
        <v>3</v>
      </c>
      <c r="EJ36" s="11">
        <v>4</v>
      </c>
      <c r="EK36" s="11">
        <v>11</v>
      </c>
      <c r="EL36" s="56" t="s">
        <v>3336</v>
      </c>
      <c r="EM36" s="11">
        <v>5218</v>
      </c>
      <c r="EN36" s="11">
        <v>4299</v>
      </c>
      <c r="EO36" s="11">
        <v>3303</v>
      </c>
      <c r="EP36" s="11">
        <v>3599</v>
      </c>
      <c r="EQ36" s="11">
        <v>3672</v>
      </c>
      <c r="ER36" s="11">
        <v>3462</v>
      </c>
      <c r="ES36" s="56" t="s">
        <v>3336</v>
      </c>
      <c r="ET36" s="11">
        <v>181</v>
      </c>
      <c r="EU36" s="11">
        <v>123</v>
      </c>
      <c r="EV36" s="11">
        <v>28</v>
      </c>
      <c r="EW36" s="11">
        <v>27</v>
      </c>
      <c r="EX36" s="11">
        <v>5</v>
      </c>
      <c r="EY36" s="11">
        <v>12</v>
      </c>
      <c r="EZ36" s="56" t="s">
        <v>3336</v>
      </c>
      <c r="FA36" s="11">
        <v>219</v>
      </c>
      <c r="FB36" s="11">
        <v>263</v>
      </c>
      <c r="FC36" s="11">
        <v>207</v>
      </c>
      <c r="FD36" s="11">
        <v>147</v>
      </c>
      <c r="FE36" s="11">
        <v>460</v>
      </c>
      <c r="FF36" s="11">
        <v>147</v>
      </c>
      <c r="FG36" s="56" t="s">
        <v>3336</v>
      </c>
      <c r="FH36" s="11">
        <v>4941</v>
      </c>
      <c r="FI36" s="11">
        <v>4774</v>
      </c>
      <c r="FJ36" s="11">
        <v>5648</v>
      </c>
      <c r="FK36" s="11">
        <v>6217</v>
      </c>
      <c r="FL36" s="11">
        <v>5706</v>
      </c>
      <c r="FM36" s="11">
        <v>7020</v>
      </c>
      <c r="FN36" s="56" t="s">
        <v>3336</v>
      </c>
      <c r="FO36" s="11">
        <v>1441</v>
      </c>
      <c r="FP36" s="11">
        <v>1386</v>
      </c>
      <c r="FQ36" s="11">
        <v>1513</v>
      </c>
      <c r="FR36" s="11">
        <v>1266</v>
      </c>
      <c r="FS36" s="11">
        <v>1205</v>
      </c>
      <c r="FT36" s="11">
        <v>1369</v>
      </c>
      <c r="FU36" s="56" t="s">
        <v>3336</v>
      </c>
      <c r="FV36" s="18" t="s">
        <v>1342</v>
      </c>
      <c r="FW36" s="19" t="s">
        <v>1343</v>
      </c>
      <c r="FX36" s="12"/>
      <c r="FY36" s="14">
        <v>1</v>
      </c>
      <c r="FZ36" s="14">
        <v>1</v>
      </c>
      <c r="GA36" s="14">
        <v>1</v>
      </c>
      <c r="GB36" s="14">
        <v>2</v>
      </c>
      <c r="GD36" s="14">
        <v>2</v>
      </c>
      <c r="GE36" s="14">
        <v>1</v>
      </c>
      <c r="GF36" s="14">
        <v>2</v>
      </c>
      <c r="GH36" s="11" t="s">
        <v>1098</v>
      </c>
      <c r="GI36" s="11">
        <v>52173</v>
      </c>
      <c r="GJ36" s="11">
        <v>50043</v>
      </c>
      <c r="GK36" s="11">
        <v>51919</v>
      </c>
      <c r="GL36" s="11">
        <v>48612</v>
      </c>
      <c r="GM36" s="11">
        <v>49408</v>
      </c>
      <c r="GN36" s="11">
        <v>49292</v>
      </c>
      <c r="GO36" s="56" t="s">
        <v>3336</v>
      </c>
      <c r="GP36" s="11">
        <v>8747</v>
      </c>
      <c r="GQ36" s="11">
        <v>8172</v>
      </c>
      <c r="GR36" s="11">
        <v>8401</v>
      </c>
      <c r="GS36" s="11">
        <v>7805</v>
      </c>
      <c r="GT36" s="11">
        <v>7908</v>
      </c>
      <c r="GU36" s="11">
        <v>8174</v>
      </c>
      <c r="GV36" s="56" t="s">
        <v>3336</v>
      </c>
      <c r="GW36" s="11">
        <v>352</v>
      </c>
      <c r="GX36" s="11">
        <v>328</v>
      </c>
      <c r="GY36" s="11">
        <v>373</v>
      </c>
      <c r="GZ36" s="11">
        <v>307</v>
      </c>
      <c r="HA36" s="11">
        <v>274</v>
      </c>
      <c r="HB36" s="11">
        <v>299</v>
      </c>
      <c r="HC36" s="56" t="s">
        <v>3336</v>
      </c>
      <c r="HD36" s="11">
        <v>82</v>
      </c>
      <c r="HE36" s="11">
        <v>39</v>
      </c>
      <c r="HF36" s="11">
        <v>64</v>
      </c>
      <c r="HG36" s="11">
        <v>48</v>
      </c>
      <c r="HH36" s="11">
        <v>35</v>
      </c>
      <c r="HI36" s="11">
        <v>40</v>
      </c>
      <c r="HJ36" s="56" t="s">
        <v>3336</v>
      </c>
      <c r="HK36" s="11">
        <v>141</v>
      </c>
      <c r="HL36" s="11">
        <v>115</v>
      </c>
      <c r="HM36" s="11">
        <v>155</v>
      </c>
      <c r="HN36" s="11">
        <v>130</v>
      </c>
      <c r="HO36" s="11">
        <v>110</v>
      </c>
      <c r="HP36" s="11">
        <v>128</v>
      </c>
      <c r="HQ36" s="56" t="s">
        <v>3336</v>
      </c>
      <c r="HR36" s="11">
        <v>33</v>
      </c>
      <c r="HS36" s="11">
        <v>11</v>
      </c>
      <c r="HT36" s="11">
        <v>33</v>
      </c>
      <c r="HU36" s="11">
        <v>17</v>
      </c>
      <c r="HV36" s="11">
        <v>15</v>
      </c>
      <c r="HW36" s="11">
        <v>27</v>
      </c>
      <c r="HX36" s="56" t="s">
        <v>3336</v>
      </c>
      <c r="HY36" s="11">
        <v>3384</v>
      </c>
      <c r="HZ36" s="11">
        <v>3296</v>
      </c>
      <c r="IA36" s="11">
        <v>3152</v>
      </c>
      <c r="IB36" s="11">
        <v>2865</v>
      </c>
      <c r="IC36" s="11">
        <v>2930</v>
      </c>
      <c r="ID36" s="11">
        <v>2718</v>
      </c>
      <c r="IE36" s="56" t="s">
        <v>3336</v>
      </c>
      <c r="IF36" s="11">
        <v>1534</v>
      </c>
      <c r="IG36" s="11">
        <v>1501</v>
      </c>
      <c r="IH36" s="11">
        <v>1458</v>
      </c>
      <c r="II36" s="11">
        <v>1269</v>
      </c>
      <c r="IJ36" s="11">
        <v>1304</v>
      </c>
      <c r="IK36" s="11">
        <v>1180</v>
      </c>
      <c r="IL36" s="56" t="s">
        <v>3336</v>
      </c>
      <c r="IM36" s="11">
        <v>338</v>
      </c>
      <c r="IN36" s="11">
        <v>317</v>
      </c>
      <c r="IO36" s="11">
        <v>286</v>
      </c>
      <c r="IP36" s="11">
        <v>273</v>
      </c>
      <c r="IQ36" s="11">
        <v>257</v>
      </c>
      <c r="IR36" s="11">
        <v>287</v>
      </c>
      <c r="IS36" s="56" t="s">
        <v>3336</v>
      </c>
      <c r="IT36" s="11">
        <v>90</v>
      </c>
      <c r="IU36" s="11">
        <v>91</v>
      </c>
      <c r="IV36" s="11">
        <v>89</v>
      </c>
      <c r="IW36" s="11">
        <v>60</v>
      </c>
      <c r="IX36" s="11">
        <v>62</v>
      </c>
      <c r="IY36" s="11">
        <v>53</v>
      </c>
      <c r="IZ36" s="56" t="s">
        <v>3336</v>
      </c>
      <c r="JA36" s="11">
        <v>159</v>
      </c>
      <c r="JB36" s="11">
        <v>149</v>
      </c>
      <c r="JC36" s="11">
        <v>138</v>
      </c>
      <c r="JD36" s="11">
        <v>139</v>
      </c>
      <c r="JE36" s="11">
        <v>121</v>
      </c>
      <c r="JF36" s="11">
        <v>152</v>
      </c>
      <c r="JG36" s="56" t="s">
        <v>3336</v>
      </c>
      <c r="JH36" s="11">
        <v>1621</v>
      </c>
      <c r="JI36" s="11">
        <v>1691</v>
      </c>
      <c r="JJ36" s="11">
        <v>1675</v>
      </c>
      <c r="JK36" s="11">
        <v>1430</v>
      </c>
      <c r="JL36" s="11">
        <v>1462</v>
      </c>
      <c r="JM36" s="11">
        <v>1224</v>
      </c>
      <c r="JN36" s="56" t="s">
        <v>3336</v>
      </c>
      <c r="JO36" s="11">
        <v>352</v>
      </c>
      <c r="JP36" s="11">
        <v>258</v>
      </c>
      <c r="JQ36" s="11">
        <v>215</v>
      </c>
      <c r="JR36" s="11">
        <v>159</v>
      </c>
      <c r="JS36" s="11">
        <v>150</v>
      </c>
      <c r="JT36" s="11">
        <v>120</v>
      </c>
      <c r="JU36" s="56" t="s">
        <v>3336</v>
      </c>
      <c r="JV36" s="11">
        <v>15583</v>
      </c>
      <c r="JW36" s="11">
        <v>15502</v>
      </c>
      <c r="JX36" s="11">
        <v>17512</v>
      </c>
      <c r="JY36" s="11">
        <v>14764</v>
      </c>
      <c r="JZ36" s="11">
        <v>13491</v>
      </c>
      <c r="KA36" s="11">
        <v>12092</v>
      </c>
      <c r="KB36" s="56" t="s">
        <v>3336</v>
      </c>
      <c r="KC36" s="11">
        <v>7466</v>
      </c>
      <c r="KD36" s="11">
        <v>7349</v>
      </c>
      <c r="KE36" s="11">
        <v>7730</v>
      </c>
      <c r="KF36" s="11">
        <v>6143</v>
      </c>
      <c r="KG36" s="11">
        <v>5392</v>
      </c>
      <c r="KH36" s="11">
        <v>4761</v>
      </c>
      <c r="KI36" s="56" t="s">
        <v>3336</v>
      </c>
      <c r="KJ36" s="11">
        <v>797</v>
      </c>
      <c r="KK36" s="11">
        <v>761</v>
      </c>
      <c r="KL36" s="11">
        <v>776</v>
      </c>
      <c r="KM36" s="11">
        <v>615</v>
      </c>
      <c r="KN36" s="11">
        <v>617</v>
      </c>
      <c r="KO36" s="11">
        <v>494</v>
      </c>
      <c r="KP36" s="56" t="s">
        <v>3336</v>
      </c>
      <c r="KQ36" s="11">
        <v>6591</v>
      </c>
      <c r="KR36" s="11">
        <v>6312</v>
      </c>
      <c r="KS36" s="11">
        <v>6884</v>
      </c>
      <c r="KT36" s="11">
        <v>5444</v>
      </c>
      <c r="KU36" s="11">
        <v>4805</v>
      </c>
      <c r="KV36" s="11">
        <v>4220</v>
      </c>
      <c r="KW36" s="56" t="s">
        <v>3336</v>
      </c>
      <c r="KX36" s="11">
        <v>5759</v>
      </c>
      <c r="KY36" s="11">
        <v>6185</v>
      </c>
      <c r="KZ36" s="11">
        <v>7487</v>
      </c>
      <c r="LA36" s="11">
        <v>5930</v>
      </c>
      <c r="LB36" s="11">
        <v>5306</v>
      </c>
      <c r="LC36" s="11">
        <v>4831</v>
      </c>
      <c r="LD36" s="56" t="s">
        <v>3336</v>
      </c>
      <c r="LE36" s="11">
        <v>847</v>
      </c>
      <c r="LF36" s="11">
        <v>705</v>
      </c>
      <c r="LG36" s="11">
        <v>1037</v>
      </c>
      <c r="LH36" s="11">
        <v>977</v>
      </c>
      <c r="LI36" s="11">
        <v>869</v>
      </c>
      <c r="LJ36" s="11">
        <v>961</v>
      </c>
      <c r="LK36" s="56" t="s">
        <v>3336</v>
      </c>
      <c r="LL36" s="11">
        <v>5</v>
      </c>
      <c r="LM36" s="11">
        <v>14</v>
      </c>
      <c r="LN36" s="11">
        <v>6</v>
      </c>
      <c r="LO36" s="11">
        <v>5</v>
      </c>
      <c r="LP36" s="11">
        <v>7</v>
      </c>
      <c r="LQ36" s="11">
        <v>20</v>
      </c>
      <c r="LR36" s="56" t="s">
        <v>3336</v>
      </c>
      <c r="LS36" s="11">
        <v>4292</v>
      </c>
      <c r="LT36" s="11">
        <v>3419</v>
      </c>
      <c r="LU36" s="11">
        <v>2705</v>
      </c>
      <c r="LV36" s="11">
        <v>2697</v>
      </c>
      <c r="LW36" s="11">
        <v>2579</v>
      </c>
      <c r="LX36" s="11">
        <v>2577</v>
      </c>
      <c r="LY36" s="56" t="s">
        <v>3336</v>
      </c>
      <c r="LZ36" s="11">
        <v>209</v>
      </c>
      <c r="MA36" s="11">
        <v>143</v>
      </c>
      <c r="MB36" s="11">
        <v>44</v>
      </c>
      <c r="MC36" s="11">
        <v>40</v>
      </c>
      <c r="MD36" s="11">
        <v>11</v>
      </c>
      <c r="ME36" s="11">
        <v>14</v>
      </c>
      <c r="MF36" s="56" t="s">
        <v>3336</v>
      </c>
      <c r="MG36" s="11">
        <v>180</v>
      </c>
      <c r="MH36" s="11">
        <v>173</v>
      </c>
      <c r="MI36" s="11">
        <v>137</v>
      </c>
      <c r="MJ36" s="11">
        <v>99</v>
      </c>
      <c r="MK36" s="11">
        <v>287</v>
      </c>
      <c r="ML36" s="11">
        <v>147</v>
      </c>
      <c r="MM36" s="56" t="s">
        <v>3336</v>
      </c>
      <c r="MN36" s="11">
        <v>5179</v>
      </c>
      <c r="MO36" s="11">
        <v>4860</v>
      </c>
      <c r="MP36" s="11">
        <v>5731</v>
      </c>
      <c r="MQ36" s="11">
        <v>6254</v>
      </c>
      <c r="MR36" s="11">
        <v>5724</v>
      </c>
      <c r="MS36" s="11">
        <v>6942</v>
      </c>
      <c r="MT36" s="56" t="s">
        <v>3336</v>
      </c>
      <c r="MU36" s="11">
        <v>1766</v>
      </c>
      <c r="MV36" s="11">
        <v>1542</v>
      </c>
      <c r="MW36" s="11">
        <v>1749</v>
      </c>
      <c r="MX36" s="11">
        <v>1475</v>
      </c>
      <c r="MY36" s="11">
        <v>1381</v>
      </c>
      <c r="MZ36" s="11">
        <v>1560</v>
      </c>
      <c r="NA36" s="56" t="s">
        <v>3336</v>
      </c>
      <c r="NB36" s="18" t="s">
        <v>1342</v>
      </c>
      <c r="NC36" s="19" t="s">
        <v>1344</v>
      </c>
      <c r="NE36" s="11">
        <v>49408</v>
      </c>
      <c r="NF36" s="11">
        <v>5386</v>
      </c>
      <c r="NG36" s="11">
        <v>3716</v>
      </c>
      <c r="NH36" s="11">
        <v>1462</v>
      </c>
      <c r="NI36" s="11" t="s">
        <v>1182</v>
      </c>
      <c r="NJ36" s="56" t="s">
        <v>3336</v>
      </c>
      <c r="NK36" s="11">
        <v>7908</v>
      </c>
      <c r="NL36" s="11">
        <v>1024</v>
      </c>
      <c r="NM36" s="11">
        <v>59</v>
      </c>
      <c r="NN36" s="11">
        <v>275</v>
      </c>
      <c r="NO36" s="11" t="s">
        <v>1182</v>
      </c>
      <c r="NP36" s="56" t="s">
        <v>3336</v>
      </c>
      <c r="NQ36" s="11">
        <v>274</v>
      </c>
      <c r="NR36" s="11">
        <v>23</v>
      </c>
      <c r="NS36" s="11">
        <v>22</v>
      </c>
      <c r="NT36" s="11">
        <v>8</v>
      </c>
      <c r="NV36" s="56" t="s">
        <v>3336</v>
      </c>
      <c r="NW36" s="11">
        <v>110</v>
      </c>
      <c r="NX36" s="11">
        <v>10</v>
      </c>
      <c r="NY36" s="11">
        <v>4</v>
      </c>
      <c r="NZ36" s="11">
        <v>6</v>
      </c>
      <c r="OA36" s="11" t="s">
        <v>1183</v>
      </c>
      <c r="OB36" s="56" t="s">
        <v>3336</v>
      </c>
      <c r="OC36" s="11">
        <v>2930</v>
      </c>
      <c r="OD36" s="11">
        <v>191</v>
      </c>
      <c r="OE36" s="11">
        <v>364</v>
      </c>
      <c r="OF36" s="11">
        <v>25</v>
      </c>
      <c r="OG36" s="12" t="s">
        <v>1183</v>
      </c>
      <c r="OH36" s="56" t="s">
        <v>3336</v>
      </c>
      <c r="OI36" s="11">
        <v>1304</v>
      </c>
      <c r="OJ36" s="11">
        <v>35</v>
      </c>
      <c r="OK36" s="11">
        <v>174</v>
      </c>
      <c r="OL36" s="11">
        <v>10</v>
      </c>
      <c r="OM36" s="12" t="s">
        <v>1183</v>
      </c>
      <c r="ON36" s="56" t="s">
        <v>3336</v>
      </c>
      <c r="OO36" s="11">
        <v>257</v>
      </c>
      <c r="OP36" s="11">
        <v>1</v>
      </c>
      <c r="OQ36" s="11">
        <v>39</v>
      </c>
      <c r="OR36" s="11">
        <v>5</v>
      </c>
      <c r="OS36" s="11" t="s">
        <v>1182</v>
      </c>
      <c r="OT36" s="56" t="s">
        <v>3336</v>
      </c>
      <c r="OU36" s="11">
        <v>62</v>
      </c>
      <c r="OV36" s="11">
        <v>0</v>
      </c>
      <c r="OW36" s="11">
        <v>13</v>
      </c>
      <c r="OX36" s="11">
        <v>3</v>
      </c>
      <c r="OY36" s="11" t="s">
        <v>1183</v>
      </c>
      <c r="OZ36" s="56" t="s">
        <v>3336</v>
      </c>
      <c r="PA36" s="11">
        <v>121</v>
      </c>
      <c r="PB36" s="11">
        <v>0</v>
      </c>
      <c r="PC36" s="11">
        <v>19</v>
      </c>
      <c r="PD36" s="11">
        <v>0</v>
      </c>
      <c r="PE36" s="12" t="s">
        <v>1183</v>
      </c>
      <c r="PF36" s="56" t="s">
        <v>3336</v>
      </c>
      <c r="PG36" s="11">
        <v>1462</v>
      </c>
      <c r="PH36" s="11">
        <v>79</v>
      </c>
      <c r="PI36" s="11">
        <v>339</v>
      </c>
      <c r="PJ36" s="11">
        <v>30</v>
      </c>
      <c r="PK36" s="12" t="s">
        <v>1183</v>
      </c>
      <c r="PL36" s="56" t="s">
        <v>3336</v>
      </c>
      <c r="PM36" s="11">
        <v>13491</v>
      </c>
      <c r="PN36" s="11">
        <v>1436</v>
      </c>
      <c r="PO36" s="11">
        <v>2395</v>
      </c>
      <c r="PP36" s="11">
        <v>269</v>
      </c>
      <c r="PQ36" s="11" t="s">
        <v>1183</v>
      </c>
      <c r="PR36" s="56" t="s">
        <v>3336</v>
      </c>
      <c r="PS36" s="11">
        <v>5392</v>
      </c>
      <c r="PT36" s="11">
        <v>272</v>
      </c>
      <c r="PU36" s="11">
        <v>1044</v>
      </c>
      <c r="PV36" s="11">
        <v>93</v>
      </c>
      <c r="PX36" s="56" t="s">
        <v>3336</v>
      </c>
      <c r="PY36" s="11">
        <v>617</v>
      </c>
      <c r="PZ36" s="11">
        <v>11</v>
      </c>
      <c r="QA36" s="11">
        <v>160</v>
      </c>
      <c r="QB36" s="11">
        <v>6</v>
      </c>
      <c r="QC36" s="11" t="s">
        <v>1182</v>
      </c>
      <c r="QD36" s="56" t="s">
        <v>3336</v>
      </c>
      <c r="QE36" s="11">
        <v>4805</v>
      </c>
      <c r="QF36" s="11">
        <v>195</v>
      </c>
      <c r="QG36" s="11">
        <v>946</v>
      </c>
      <c r="QH36" s="11">
        <v>77</v>
      </c>
      <c r="QI36" s="11" t="s">
        <v>1183</v>
      </c>
      <c r="QJ36" s="56" t="s">
        <v>3336</v>
      </c>
      <c r="QK36" s="11">
        <v>5306</v>
      </c>
      <c r="QL36" s="11">
        <v>428</v>
      </c>
      <c r="QM36" s="11">
        <v>853</v>
      </c>
      <c r="QN36" s="11">
        <v>75</v>
      </c>
      <c r="QO36" s="11" t="s">
        <v>1183</v>
      </c>
      <c r="QP36" s="56" t="s">
        <v>3336</v>
      </c>
      <c r="QQ36" s="11">
        <v>869</v>
      </c>
      <c r="QR36" s="11">
        <v>138</v>
      </c>
      <c r="QS36" s="11">
        <v>16</v>
      </c>
      <c r="QT36" s="11">
        <v>23</v>
      </c>
      <c r="QU36" s="12" t="s">
        <v>1183</v>
      </c>
      <c r="QV36" s="56" t="s">
        <v>3336</v>
      </c>
      <c r="QW36" s="11">
        <v>7</v>
      </c>
      <c r="QX36" s="11">
        <v>1</v>
      </c>
      <c r="QY36" s="11">
        <v>0</v>
      </c>
      <c r="QZ36" s="11">
        <v>5</v>
      </c>
      <c r="RA36" s="12" t="s">
        <v>1183</v>
      </c>
      <c r="RB36" s="56" t="s">
        <v>3336</v>
      </c>
      <c r="RC36" s="11">
        <v>2579</v>
      </c>
      <c r="RD36" s="11">
        <v>322</v>
      </c>
      <c r="RE36" s="11">
        <v>51</v>
      </c>
      <c r="RF36" s="11">
        <v>166</v>
      </c>
      <c r="RG36" s="11" t="s">
        <v>1183</v>
      </c>
      <c r="RH36" s="56" t="s">
        <v>3336</v>
      </c>
      <c r="RI36" s="11">
        <v>11</v>
      </c>
      <c r="RJ36" s="11">
        <v>0</v>
      </c>
      <c r="RK36" s="11">
        <v>0</v>
      </c>
      <c r="RL36" s="11">
        <v>2</v>
      </c>
      <c r="RM36" s="12" t="s">
        <v>1183</v>
      </c>
      <c r="RN36" s="56" t="s">
        <v>3336</v>
      </c>
      <c r="RO36" s="11">
        <v>287</v>
      </c>
      <c r="RP36" s="11">
        <v>51</v>
      </c>
      <c r="RQ36" s="11">
        <v>4</v>
      </c>
      <c r="RR36" s="11">
        <v>0</v>
      </c>
      <c r="RS36" s="11" t="s">
        <v>1182</v>
      </c>
      <c r="RT36" s="56" t="s">
        <v>3336</v>
      </c>
      <c r="RU36" s="11">
        <v>5724</v>
      </c>
      <c r="RV36" s="11">
        <v>364</v>
      </c>
      <c r="RW36" s="11">
        <v>349</v>
      </c>
      <c r="RX36" s="11">
        <v>333</v>
      </c>
      <c r="RY36" s="11" t="s">
        <v>1183</v>
      </c>
      <c r="RZ36" s="56" t="s">
        <v>3336</v>
      </c>
      <c r="SA36" s="11">
        <v>1381</v>
      </c>
      <c r="SB36" s="11">
        <v>94</v>
      </c>
      <c r="SC36" s="11">
        <v>43</v>
      </c>
      <c r="SD36" s="11">
        <v>42</v>
      </c>
      <c r="SE36" s="11" t="s">
        <v>1183</v>
      </c>
      <c r="SF36" s="56" t="s">
        <v>3336</v>
      </c>
      <c r="SG36" s="18" t="s">
        <v>1345</v>
      </c>
      <c r="SI36" s="11">
        <v>1</v>
      </c>
      <c r="SK36" s="11">
        <v>14</v>
      </c>
      <c r="SL36" s="11">
        <v>18</v>
      </c>
      <c r="SN36" s="11">
        <v>1</v>
      </c>
      <c r="SP36" s="11">
        <v>1</v>
      </c>
      <c r="SQ36" s="11">
        <v>2</v>
      </c>
      <c r="SS36" s="11">
        <v>1</v>
      </c>
      <c r="SU36" s="11">
        <v>1</v>
      </c>
      <c r="SW36" s="11">
        <v>2</v>
      </c>
      <c r="SZ36" s="11">
        <v>1</v>
      </c>
      <c r="TB36" s="11">
        <v>1</v>
      </c>
      <c r="TC36" s="11">
        <v>1</v>
      </c>
      <c r="TD36" s="11">
        <v>1</v>
      </c>
      <c r="TE36" s="11">
        <v>1</v>
      </c>
      <c r="TF36" s="11">
        <v>1</v>
      </c>
      <c r="TG36" s="11">
        <v>2</v>
      </c>
      <c r="TH36" s="11">
        <v>2</v>
      </c>
      <c r="TI36" s="11">
        <v>2</v>
      </c>
      <c r="TJ36" s="11">
        <v>2</v>
      </c>
      <c r="TK36" s="11">
        <v>2</v>
      </c>
      <c r="TL36" s="11">
        <v>2</v>
      </c>
      <c r="TM36" s="11">
        <v>2</v>
      </c>
      <c r="TN36" s="11">
        <v>2</v>
      </c>
      <c r="TO36" s="11">
        <v>2</v>
      </c>
      <c r="TP36" s="11">
        <v>2</v>
      </c>
      <c r="TQ36" s="11">
        <v>2</v>
      </c>
      <c r="TR36" s="11">
        <v>2</v>
      </c>
      <c r="TS36" s="11">
        <v>1</v>
      </c>
      <c r="TT36" s="11">
        <v>1</v>
      </c>
      <c r="TU36" s="11">
        <v>1</v>
      </c>
      <c r="TV36" s="11">
        <v>1</v>
      </c>
      <c r="TW36" s="11">
        <v>2</v>
      </c>
      <c r="TX36" s="57" t="s">
        <v>3336</v>
      </c>
      <c r="TY36" s="11" t="s">
        <v>1183</v>
      </c>
      <c r="TZ36" s="11" t="s">
        <v>1183</v>
      </c>
      <c r="UA36" s="11" t="s">
        <v>1183</v>
      </c>
      <c r="UB36" s="11" t="s">
        <v>1183</v>
      </c>
      <c r="UC36" s="11" t="s">
        <v>1183</v>
      </c>
      <c r="UD36" s="11" t="s">
        <v>1183</v>
      </c>
      <c r="UE36" s="57" t="s">
        <v>3336</v>
      </c>
      <c r="UF36" s="11" t="s">
        <v>1183</v>
      </c>
      <c r="UG36" s="11" t="s">
        <v>1183</v>
      </c>
      <c r="UH36" s="57" t="s">
        <v>3336</v>
      </c>
      <c r="UI36" s="11" t="s">
        <v>1183</v>
      </c>
      <c r="UJ36" s="11" t="s">
        <v>1183</v>
      </c>
      <c r="UK36" s="11" t="s">
        <v>1183</v>
      </c>
      <c r="UL36" s="11" t="s">
        <v>1183</v>
      </c>
      <c r="UM36" s="11" t="s">
        <v>1183</v>
      </c>
      <c r="UN36" s="11" t="s">
        <v>1183</v>
      </c>
      <c r="UO36" s="57" t="s">
        <v>3336</v>
      </c>
      <c r="UP36" s="11" t="s">
        <v>1183</v>
      </c>
      <c r="UQ36" s="57" t="s">
        <v>3336</v>
      </c>
      <c r="US36" s="18" t="s">
        <v>1346</v>
      </c>
      <c r="UX36" s="11" t="s">
        <v>1182</v>
      </c>
      <c r="UY36" s="11" t="s">
        <v>1182</v>
      </c>
      <c r="UZ36" s="11" t="s">
        <v>1182</v>
      </c>
      <c r="VA36" s="57" t="s">
        <v>3336</v>
      </c>
      <c r="VB36" s="59"/>
      <c r="VC36" s="70"/>
      <c r="VE36" s="11">
        <v>2</v>
      </c>
      <c r="VF36" s="11">
        <v>2</v>
      </c>
      <c r="VG36" s="11">
        <v>2</v>
      </c>
      <c r="VH36" s="11">
        <v>2</v>
      </c>
      <c r="VI36" s="11">
        <v>1</v>
      </c>
      <c r="VJ36" s="11">
        <v>2</v>
      </c>
      <c r="VK36" s="11">
        <v>1</v>
      </c>
      <c r="VL36" s="11">
        <v>1</v>
      </c>
      <c r="VM36" s="11">
        <v>2</v>
      </c>
    </row>
    <row r="37" spans="1:585" ht="15" customHeight="1">
      <c r="A37" s="11">
        <v>36</v>
      </c>
      <c r="B37" s="87" t="s">
        <v>59</v>
      </c>
      <c r="C37" s="11" t="s">
        <v>1183</v>
      </c>
      <c r="D37" s="11" t="s">
        <v>1183</v>
      </c>
      <c r="E37" s="11" t="s">
        <v>1183</v>
      </c>
      <c r="F37" s="11" t="s">
        <v>1183</v>
      </c>
      <c r="G37" s="11" t="s">
        <v>1183</v>
      </c>
      <c r="H37" s="11" t="s">
        <v>1183</v>
      </c>
      <c r="I37" s="56" t="s">
        <v>3336</v>
      </c>
      <c r="J37" s="11" t="s">
        <v>1183</v>
      </c>
      <c r="K37" s="11" t="s">
        <v>1183</v>
      </c>
      <c r="L37" s="11" t="s">
        <v>1183</v>
      </c>
      <c r="M37" s="11" t="s">
        <v>1183</v>
      </c>
      <c r="N37" s="11" t="s">
        <v>1183</v>
      </c>
      <c r="O37" s="11" t="s">
        <v>1183</v>
      </c>
      <c r="P37" s="56" t="s">
        <v>3336</v>
      </c>
      <c r="Q37" s="11" t="s">
        <v>1183</v>
      </c>
      <c r="R37" s="11" t="s">
        <v>1183</v>
      </c>
      <c r="S37" s="11" t="s">
        <v>1183</v>
      </c>
      <c r="T37" s="11" t="s">
        <v>1183</v>
      </c>
      <c r="U37" s="11" t="s">
        <v>1183</v>
      </c>
      <c r="V37" s="11" t="s">
        <v>1183</v>
      </c>
      <c r="W37" s="56" t="s">
        <v>3336</v>
      </c>
      <c r="X37" s="11" t="s">
        <v>1183</v>
      </c>
      <c r="Y37" s="11" t="s">
        <v>1183</v>
      </c>
      <c r="Z37" s="11" t="s">
        <v>1183</v>
      </c>
      <c r="AA37" s="11" t="s">
        <v>1183</v>
      </c>
      <c r="AB37" s="11" t="s">
        <v>1183</v>
      </c>
      <c r="AC37" s="11" t="s">
        <v>1183</v>
      </c>
      <c r="AD37" s="56" t="s">
        <v>3336</v>
      </c>
      <c r="AE37" s="21">
        <v>96</v>
      </c>
      <c r="AF37" s="21">
        <v>75</v>
      </c>
      <c r="AG37" s="21">
        <v>78</v>
      </c>
      <c r="AH37" s="21">
        <v>72</v>
      </c>
      <c r="AI37" s="21">
        <v>48</v>
      </c>
      <c r="AJ37" s="21">
        <v>60</v>
      </c>
      <c r="AK37" s="56" t="s">
        <v>3336</v>
      </c>
      <c r="AL37" s="11" t="s">
        <v>1183</v>
      </c>
      <c r="AM37" s="11" t="s">
        <v>1183</v>
      </c>
      <c r="AN37" s="11" t="s">
        <v>1183</v>
      </c>
      <c r="AO37" s="11" t="s">
        <v>1183</v>
      </c>
      <c r="AP37" s="11" t="s">
        <v>1183</v>
      </c>
      <c r="AQ37" s="11" t="s">
        <v>1183</v>
      </c>
      <c r="AR37" s="56" t="s">
        <v>3336</v>
      </c>
      <c r="AS37" s="21">
        <v>2227</v>
      </c>
      <c r="AT37" s="21">
        <v>2183</v>
      </c>
      <c r="AU37" s="21">
        <v>2017</v>
      </c>
      <c r="AV37" s="21">
        <v>1988</v>
      </c>
      <c r="AW37" s="21">
        <v>1937</v>
      </c>
      <c r="AX37" s="21">
        <v>1665</v>
      </c>
      <c r="AY37" s="56" t="s">
        <v>3336</v>
      </c>
      <c r="AZ37" s="11" t="s">
        <v>1183</v>
      </c>
      <c r="BA37" s="11" t="s">
        <v>1183</v>
      </c>
      <c r="BB37" s="11" t="s">
        <v>1183</v>
      </c>
      <c r="BC37" s="11" t="s">
        <v>1183</v>
      </c>
      <c r="BD37" s="11" t="s">
        <v>1183</v>
      </c>
      <c r="BE37" s="11" t="s">
        <v>1183</v>
      </c>
      <c r="BF37" s="56" t="s">
        <v>3336</v>
      </c>
      <c r="BG37" s="11" t="s">
        <v>1183</v>
      </c>
      <c r="BH37" s="11" t="s">
        <v>1183</v>
      </c>
      <c r="BI37" s="11" t="s">
        <v>1183</v>
      </c>
      <c r="BJ37" s="11" t="s">
        <v>1183</v>
      </c>
      <c r="BK37" s="11" t="s">
        <v>1183</v>
      </c>
      <c r="BL37" s="11" t="s">
        <v>1183</v>
      </c>
      <c r="BM37" s="56" t="s">
        <v>3336</v>
      </c>
      <c r="BN37" s="24">
        <v>150</v>
      </c>
      <c r="BO37" s="24">
        <v>88</v>
      </c>
      <c r="BP37" s="24">
        <v>91</v>
      </c>
      <c r="BQ37" s="24">
        <v>86</v>
      </c>
      <c r="BR37" s="24">
        <v>87</v>
      </c>
      <c r="BS37" s="24">
        <v>82</v>
      </c>
      <c r="BT37" s="56" t="s">
        <v>3336</v>
      </c>
      <c r="BU37" s="11" t="s">
        <v>1183</v>
      </c>
      <c r="BV37" s="11" t="s">
        <v>1183</v>
      </c>
      <c r="BW37" s="11" t="s">
        <v>1183</v>
      </c>
      <c r="BX37" s="11" t="s">
        <v>1183</v>
      </c>
      <c r="BY37" s="11" t="s">
        <v>1183</v>
      </c>
      <c r="BZ37" s="11" t="s">
        <v>1183</v>
      </c>
      <c r="CA37" s="56" t="s">
        <v>3336</v>
      </c>
      <c r="CB37" s="24">
        <v>851</v>
      </c>
      <c r="CC37" s="24">
        <v>974</v>
      </c>
      <c r="CD37" s="24">
        <v>835</v>
      </c>
      <c r="CE37" s="24">
        <v>680</v>
      </c>
      <c r="CF37" s="24">
        <v>539</v>
      </c>
      <c r="CG37" s="24">
        <v>526</v>
      </c>
      <c r="CH37" s="56" t="s">
        <v>3336</v>
      </c>
      <c r="CI37" s="11" t="s">
        <v>1183</v>
      </c>
      <c r="CJ37" s="11" t="s">
        <v>1183</v>
      </c>
      <c r="CK37" s="11" t="s">
        <v>1183</v>
      </c>
      <c r="CL37" s="11" t="s">
        <v>1183</v>
      </c>
      <c r="CM37" s="11" t="s">
        <v>1183</v>
      </c>
      <c r="CN37" s="11" t="s">
        <v>1183</v>
      </c>
      <c r="CO37" s="56" t="s">
        <v>3336</v>
      </c>
      <c r="CP37" s="24">
        <v>22505</v>
      </c>
      <c r="CQ37" s="24">
        <v>20837</v>
      </c>
      <c r="CR37" s="24">
        <v>20708</v>
      </c>
      <c r="CS37" s="24">
        <v>18568</v>
      </c>
      <c r="CT37" s="24">
        <v>24091</v>
      </c>
      <c r="CU37" s="24">
        <v>15870</v>
      </c>
      <c r="CV37" s="56" t="s">
        <v>3336</v>
      </c>
      <c r="CW37" s="11" t="s">
        <v>1183</v>
      </c>
      <c r="CX37" s="11" t="s">
        <v>1183</v>
      </c>
      <c r="CY37" s="11" t="s">
        <v>1183</v>
      </c>
      <c r="CZ37" s="11" t="s">
        <v>1183</v>
      </c>
      <c r="DA37" s="11" t="s">
        <v>1183</v>
      </c>
      <c r="DB37" s="11" t="s">
        <v>1183</v>
      </c>
      <c r="DC37" s="56" t="s">
        <v>3336</v>
      </c>
      <c r="DD37" s="24">
        <v>2694</v>
      </c>
      <c r="DE37" s="24">
        <v>2546</v>
      </c>
      <c r="DF37" s="24">
        <v>2431</v>
      </c>
      <c r="DG37" s="24">
        <v>2297</v>
      </c>
      <c r="DH37" s="24">
        <v>1932</v>
      </c>
      <c r="DI37" s="24">
        <v>1671</v>
      </c>
      <c r="DJ37" s="56" t="s">
        <v>3336</v>
      </c>
      <c r="DK37" s="24">
        <v>12884</v>
      </c>
      <c r="DL37" s="24">
        <v>11855</v>
      </c>
      <c r="DM37" s="24">
        <v>11167</v>
      </c>
      <c r="DN37" s="24">
        <v>9427</v>
      </c>
      <c r="DO37" s="24">
        <v>6862</v>
      </c>
      <c r="DP37" s="24">
        <v>6260</v>
      </c>
      <c r="DQ37" s="56" t="s">
        <v>3336</v>
      </c>
      <c r="DR37" s="24">
        <v>3024</v>
      </c>
      <c r="DS37" s="24">
        <v>3163</v>
      </c>
      <c r="DT37" s="24">
        <v>3226</v>
      </c>
      <c r="DU37" s="24">
        <v>2708</v>
      </c>
      <c r="DV37" s="24">
        <v>1924</v>
      </c>
      <c r="DW37" s="24">
        <v>1764</v>
      </c>
      <c r="DX37" s="56" t="s">
        <v>3336</v>
      </c>
      <c r="DY37" s="11" t="s">
        <v>1183</v>
      </c>
      <c r="DZ37" s="11" t="s">
        <v>1183</v>
      </c>
      <c r="EA37" s="11" t="s">
        <v>1183</v>
      </c>
      <c r="EB37" s="11" t="s">
        <v>1183</v>
      </c>
      <c r="EC37" s="11" t="s">
        <v>1183</v>
      </c>
      <c r="ED37" s="11" t="s">
        <v>1183</v>
      </c>
      <c r="EE37" s="56" t="s">
        <v>3336</v>
      </c>
      <c r="EF37" s="11" t="s">
        <v>1183</v>
      </c>
      <c r="EG37" s="11" t="s">
        <v>1183</v>
      </c>
      <c r="EH37" s="11" t="s">
        <v>1183</v>
      </c>
      <c r="EI37" s="11" t="s">
        <v>1183</v>
      </c>
      <c r="EJ37" s="11" t="s">
        <v>1183</v>
      </c>
      <c r="EK37" s="11" t="s">
        <v>1183</v>
      </c>
      <c r="EL37" s="56" t="s">
        <v>3336</v>
      </c>
      <c r="EM37" s="11" t="s">
        <v>1183</v>
      </c>
      <c r="EN37" s="11" t="s">
        <v>1183</v>
      </c>
      <c r="EO37" s="11" t="s">
        <v>1183</v>
      </c>
      <c r="EP37" s="11" t="s">
        <v>1183</v>
      </c>
      <c r="EQ37" s="11" t="s">
        <v>1183</v>
      </c>
      <c r="ER37" s="11" t="s">
        <v>1183</v>
      </c>
      <c r="ES37" s="56" t="s">
        <v>3336</v>
      </c>
      <c r="ET37" s="11" t="s">
        <v>1183</v>
      </c>
      <c r="EU37" s="11" t="s">
        <v>1183</v>
      </c>
      <c r="EV37" s="11" t="s">
        <v>1183</v>
      </c>
      <c r="EW37" s="11" t="s">
        <v>1183</v>
      </c>
      <c r="EX37" s="11" t="s">
        <v>1183</v>
      </c>
      <c r="EY37" s="11" t="s">
        <v>1183</v>
      </c>
      <c r="EZ37" s="56" t="s">
        <v>3336</v>
      </c>
      <c r="FA37" s="11" t="s">
        <v>1183</v>
      </c>
      <c r="FB37" s="11" t="s">
        <v>1183</v>
      </c>
      <c r="FC37" s="11" t="s">
        <v>1183</v>
      </c>
      <c r="FD37" s="11" t="s">
        <v>1183</v>
      </c>
      <c r="FE37" s="11" t="s">
        <v>1183</v>
      </c>
      <c r="FF37" s="11" t="s">
        <v>1183</v>
      </c>
      <c r="FG37" s="56" t="s">
        <v>3336</v>
      </c>
      <c r="FH37" s="11" t="s">
        <v>1183</v>
      </c>
      <c r="FI37" s="11" t="s">
        <v>1183</v>
      </c>
      <c r="FJ37" s="11" t="s">
        <v>1183</v>
      </c>
      <c r="FK37" s="11" t="s">
        <v>1183</v>
      </c>
      <c r="FL37" s="11" t="s">
        <v>1183</v>
      </c>
      <c r="FM37" s="11" t="s">
        <v>1183</v>
      </c>
      <c r="FN37" s="56" t="s">
        <v>3336</v>
      </c>
      <c r="FO37" s="24">
        <v>762</v>
      </c>
      <c r="FP37" s="24">
        <v>759</v>
      </c>
      <c r="FQ37" s="24">
        <v>1930</v>
      </c>
      <c r="FR37" s="24">
        <v>1609</v>
      </c>
      <c r="FS37" s="24">
        <v>1750</v>
      </c>
      <c r="FT37" s="24">
        <v>1493</v>
      </c>
      <c r="FU37" s="56" t="s">
        <v>3336</v>
      </c>
      <c r="GI37" s="24">
        <v>53023</v>
      </c>
      <c r="GJ37" s="24">
        <v>53507</v>
      </c>
      <c r="GK37" s="24">
        <v>53853</v>
      </c>
      <c r="GL37" s="24">
        <v>51049</v>
      </c>
      <c r="GM37" s="24">
        <v>46429</v>
      </c>
      <c r="GN37" s="24">
        <v>43426</v>
      </c>
      <c r="GO37" s="56" t="s">
        <v>3336</v>
      </c>
      <c r="GP37" s="11" t="s">
        <v>1183</v>
      </c>
      <c r="GQ37" s="11" t="s">
        <v>1183</v>
      </c>
      <c r="GR37" s="11" t="s">
        <v>1183</v>
      </c>
      <c r="GS37" s="11" t="s">
        <v>1183</v>
      </c>
      <c r="GT37" s="11" t="s">
        <v>1183</v>
      </c>
      <c r="GU37" s="11" t="s">
        <v>1183</v>
      </c>
      <c r="GV37" s="56" t="s">
        <v>3336</v>
      </c>
      <c r="GW37" s="11" t="s">
        <v>1183</v>
      </c>
      <c r="GX37" s="11" t="s">
        <v>1183</v>
      </c>
      <c r="GY37" s="11" t="s">
        <v>1183</v>
      </c>
      <c r="GZ37" s="11" t="s">
        <v>1183</v>
      </c>
      <c r="HA37" s="11" t="s">
        <v>1183</v>
      </c>
      <c r="HB37" s="11" t="s">
        <v>1183</v>
      </c>
      <c r="HC37" s="56" t="s">
        <v>3336</v>
      </c>
      <c r="HD37" s="11" t="s">
        <v>1183</v>
      </c>
      <c r="HE37" s="11" t="s">
        <v>1183</v>
      </c>
      <c r="HF37" s="11" t="s">
        <v>1183</v>
      </c>
      <c r="HG37" s="11" t="s">
        <v>1183</v>
      </c>
      <c r="HH37" s="11" t="s">
        <v>1183</v>
      </c>
      <c r="HI37" s="11" t="s">
        <v>1183</v>
      </c>
      <c r="HJ37" s="56" t="s">
        <v>3336</v>
      </c>
      <c r="HK37" s="11" t="s">
        <v>1183</v>
      </c>
      <c r="HL37" s="11" t="s">
        <v>1183</v>
      </c>
      <c r="HM37" s="11" t="s">
        <v>1183</v>
      </c>
      <c r="HN37" s="11" t="s">
        <v>1183</v>
      </c>
      <c r="HO37" s="11" t="s">
        <v>1183</v>
      </c>
      <c r="HP37" s="11" t="s">
        <v>1183</v>
      </c>
      <c r="HQ37" s="56" t="s">
        <v>3336</v>
      </c>
      <c r="HR37" s="11" t="s">
        <v>1183</v>
      </c>
      <c r="HS37" s="24">
        <v>10</v>
      </c>
      <c r="HT37" s="24">
        <v>14</v>
      </c>
      <c r="HU37" s="24">
        <v>16</v>
      </c>
      <c r="HV37" s="11" t="s">
        <v>1183</v>
      </c>
      <c r="HW37" s="11" t="s">
        <v>1183</v>
      </c>
      <c r="HX37" s="56" t="s">
        <v>3336</v>
      </c>
      <c r="HY37" s="11" t="s">
        <v>1183</v>
      </c>
      <c r="HZ37" s="11" t="s">
        <v>1183</v>
      </c>
      <c r="IA37" s="11" t="s">
        <v>1183</v>
      </c>
      <c r="IB37" s="11" t="s">
        <v>1183</v>
      </c>
      <c r="IC37" s="11" t="s">
        <v>1183</v>
      </c>
      <c r="ID37" s="11" t="s">
        <v>1183</v>
      </c>
      <c r="IE37" s="56" t="s">
        <v>3336</v>
      </c>
      <c r="IF37" s="11" t="s">
        <v>1182</v>
      </c>
      <c r="IG37" s="11" t="s">
        <v>1182</v>
      </c>
      <c r="IH37" s="11" t="s">
        <v>1182</v>
      </c>
      <c r="II37" s="11" t="s">
        <v>1182</v>
      </c>
      <c r="IJ37" s="11" t="s">
        <v>1182</v>
      </c>
      <c r="IK37" s="11" t="s">
        <v>1182</v>
      </c>
      <c r="IL37" s="56" t="s">
        <v>3336</v>
      </c>
      <c r="IM37" s="12" t="s">
        <v>1183</v>
      </c>
      <c r="IN37" s="12" t="s">
        <v>1183</v>
      </c>
      <c r="IO37" s="12" t="s">
        <v>1183</v>
      </c>
      <c r="IP37" s="12" t="s">
        <v>1183</v>
      </c>
      <c r="IQ37" s="12" t="s">
        <v>1183</v>
      </c>
      <c r="IR37" s="12" t="s">
        <v>1183</v>
      </c>
      <c r="IS37" s="56" t="s">
        <v>3336</v>
      </c>
      <c r="IT37" s="12" t="s">
        <v>1183</v>
      </c>
      <c r="IU37" s="12" t="s">
        <v>1183</v>
      </c>
      <c r="IV37" s="12" t="s">
        <v>1183</v>
      </c>
      <c r="IW37" s="12" t="s">
        <v>1183</v>
      </c>
      <c r="IX37" s="12" t="s">
        <v>1183</v>
      </c>
      <c r="IY37" s="12" t="s">
        <v>1183</v>
      </c>
      <c r="IZ37" s="56" t="s">
        <v>3336</v>
      </c>
      <c r="JA37" s="12" t="s">
        <v>1183</v>
      </c>
      <c r="JB37" s="12" t="s">
        <v>1183</v>
      </c>
      <c r="JC37" s="12" t="s">
        <v>1183</v>
      </c>
      <c r="JD37" s="12" t="s">
        <v>1183</v>
      </c>
      <c r="JE37" s="12" t="s">
        <v>1183</v>
      </c>
      <c r="JF37" s="12" t="s">
        <v>1183</v>
      </c>
      <c r="JG37" s="56" t="s">
        <v>3336</v>
      </c>
      <c r="JH37" s="12" t="s">
        <v>1183</v>
      </c>
      <c r="JI37" s="12" t="s">
        <v>1183</v>
      </c>
      <c r="JJ37" s="12" t="s">
        <v>1183</v>
      </c>
      <c r="JK37" s="12" t="s">
        <v>1183</v>
      </c>
      <c r="JL37" s="12" t="s">
        <v>1183</v>
      </c>
      <c r="JM37" s="12" t="s">
        <v>1183</v>
      </c>
      <c r="JN37" s="56" t="s">
        <v>3336</v>
      </c>
      <c r="JO37" s="12" t="s">
        <v>1183</v>
      </c>
      <c r="JP37" s="12" t="s">
        <v>1183</v>
      </c>
      <c r="JQ37" s="12" t="s">
        <v>1183</v>
      </c>
      <c r="JR37" s="12" t="s">
        <v>1183</v>
      </c>
      <c r="JS37" s="12" t="s">
        <v>1183</v>
      </c>
      <c r="JT37" s="12" t="s">
        <v>1183</v>
      </c>
      <c r="JU37" s="56" t="s">
        <v>3336</v>
      </c>
      <c r="JV37" s="12" t="s">
        <v>1183</v>
      </c>
      <c r="JW37" s="12" t="s">
        <v>1183</v>
      </c>
      <c r="JX37" s="12" t="s">
        <v>1183</v>
      </c>
      <c r="JY37" s="12" t="s">
        <v>1183</v>
      </c>
      <c r="JZ37" s="12" t="s">
        <v>1183</v>
      </c>
      <c r="KA37" s="12" t="s">
        <v>1183</v>
      </c>
      <c r="KB37" s="56" t="s">
        <v>3336</v>
      </c>
      <c r="KC37" s="12" t="s">
        <v>1183</v>
      </c>
      <c r="KD37" s="12" t="s">
        <v>1183</v>
      </c>
      <c r="KE37" s="12" t="s">
        <v>1183</v>
      </c>
      <c r="KF37" s="12" t="s">
        <v>1183</v>
      </c>
      <c r="KG37" s="12" t="s">
        <v>1183</v>
      </c>
      <c r="KH37" s="12" t="s">
        <v>1183</v>
      </c>
      <c r="KI37" s="56" t="s">
        <v>3336</v>
      </c>
      <c r="KJ37" s="12" t="s">
        <v>1183</v>
      </c>
      <c r="KK37" s="12" t="s">
        <v>1183</v>
      </c>
      <c r="KL37" s="12" t="s">
        <v>1183</v>
      </c>
      <c r="KM37" s="12" t="s">
        <v>1183</v>
      </c>
      <c r="KN37" s="12" t="s">
        <v>1183</v>
      </c>
      <c r="KO37" s="12" t="s">
        <v>1183</v>
      </c>
      <c r="KP37" s="56" t="s">
        <v>3336</v>
      </c>
      <c r="KQ37" s="12" t="s">
        <v>1183</v>
      </c>
      <c r="KR37" s="12" t="s">
        <v>1183</v>
      </c>
      <c r="KS37" s="12" t="s">
        <v>1183</v>
      </c>
      <c r="KT37" s="12" t="s">
        <v>1183</v>
      </c>
      <c r="KU37" s="12" t="s">
        <v>1183</v>
      </c>
      <c r="KV37" s="12" t="s">
        <v>1183</v>
      </c>
      <c r="KW37" s="56" t="s">
        <v>3336</v>
      </c>
      <c r="KX37" s="12" t="s">
        <v>1183</v>
      </c>
      <c r="KY37" s="12" t="s">
        <v>1183</v>
      </c>
      <c r="KZ37" s="12" t="s">
        <v>1183</v>
      </c>
      <c r="LA37" s="12" t="s">
        <v>1183</v>
      </c>
      <c r="LB37" s="12" t="s">
        <v>1183</v>
      </c>
      <c r="LC37" s="12" t="s">
        <v>1183</v>
      </c>
      <c r="LD37" s="56" t="s">
        <v>3336</v>
      </c>
      <c r="LE37" s="12" t="s">
        <v>1183</v>
      </c>
      <c r="LF37" s="12" t="s">
        <v>1183</v>
      </c>
      <c r="LG37" s="12" t="s">
        <v>1183</v>
      </c>
      <c r="LH37" s="12" t="s">
        <v>1183</v>
      </c>
      <c r="LI37" s="12" t="s">
        <v>1183</v>
      </c>
      <c r="LJ37" s="12" t="s">
        <v>1183</v>
      </c>
      <c r="LK37" s="56" t="s">
        <v>3336</v>
      </c>
      <c r="LL37" s="12" t="s">
        <v>1183</v>
      </c>
      <c r="LM37" s="12" t="s">
        <v>1183</v>
      </c>
      <c r="LN37" s="12" t="s">
        <v>1183</v>
      </c>
      <c r="LO37" s="12" t="s">
        <v>1183</v>
      </c>
      <c r="LP37" s="12" t="s">
        <v>1183</v>
      </c>
      <c r="LQ37" s="12" t="s">
        <v>1183</v>
      </c>
      <c r="LR37" s="56" t="s">
        <v>3336</v>
      </c>
      <c r="LS37" s="11" t="s">
        <v>1183</v>
      </c>
      <c r="LT37" s="11" t="s">
        <v>1183</v>
      </c>
      <c r="LU37" s="11" t="s">
        <v>1183</v>
      </c>
      <c r="LV37" s="11" t="s">
        <v>1183</v>
      </c>
      <c r="LW37" s="11" t="s">
        <v>1183</v>
      </c>
      <c r="LX37" s="11" t="s">
        <v>1183</v>
      </c>
      <c r="LY37" s="56" t="s">
        <v>3336</v>
      </c>
      <c r="LZ37" s="11" t="s">
        <v>1183</v>
      </c>
      <c r="MA37" s="11" t="s">
        <v>1183</v>
      </c>
      <c r="MB37" s="11" t="s">
        <v>1183</v>
      </c>
      <c r="MC37" s="11" t="s">
        <v>1183</v>
      </c>
      <c r="MD37" s="11" t="s">
        <v>1183</v>
      </c>
      <c r="ME37" s="11" t="s">
        <v>1183</v>
      </c>
      <c r="MF37" s="56" t="s">
        <v>3336</v>
      </c>
      <c r="MG37" s="11" t="s">
        <v>1183</v>
      </c>
      <c r="MH37" s="11" t="s">
        <v>1183</v>
      </c>
      <c r="MI37" s="11" t="s">
        <v>1183</v>
      </c>
      <c r="MJ37" s="11" t="s">
        <v>1183</v>
      </c>
      <c r="MK37" s="11" t="s">
        <v>1183</v>
      </c>
      <c r="ML37" s="11" t="s">
        <v>1183</v>
      </c>
      <c r="MM37" s="56" t="s">
        <v>3336</v>
      </c>
      <c r="MN37" s="11" t="s">
        <v>1182</v>
      </c>
      <c r="MO37" s="11" t="s">
        <v>1182</v>
      </c>
      <c r="MP37" s="11" t="s">
        <v>1182</v>
      </c>
      <c r="MQ37" s="11" t="s">
        <v>1182</v>
      </c>
      <c r="MR37" s="11" t="s">
        <v>1182</v>
      </c>
      <c r="MS37" s="11" t="s">
        <v>1182</v>
      </c>
      <c r="MT37" s="56" t="s">
        <v>3336</v>
      </c>
      <c r="MU37" s="11" t="s">
        <v>1182</v>
      </c>
      <c r="MV37" s="11" t="s">
        <v>1182</v>
      </c>
      <c r="MW37" s="11" t="s">
        <v>1182</v>
      </c>
      <c r="MX37" s="11" t="s">
        <v>1182</v>
      </c>
      <c r="MY37" s="11" t="s">
        <v>1182</v>
      </c>
      <c r="MZ37" s="11" t="s">
        <v>1182</v>
      </c>
      <c r="NA37" s="56" t="s">
        <v>3336</v>
      </c>
      <c r="NB37" s="18"/>
      <c r="NC37" s="18"/>
      <c r="NE37" s="1">
        <v>46429</v>
      </c>
      <c r="NF37" s="11" t="s">
        <v>1183</v>
      </c>
      <c r="NG37" s="24">
        <v>2763</v>
      </c>
      <c r="NH37" s="24">
        <v>307</v>
      </c>
      <c r="NI37" s="11" t="s">
        <v>1182</v>
      </c>
      <c r="NJ37" s="56" t="s">
        <v>3336</v>
      </c>
      <c r="NK37" s="11" t="s">
        <v>1183</v>
      </c>
      <c r="NL37" s="11" t="s">
        <v>1183</v>
      </c>
      <c r="NM37" s="11" t="s">
        <v>1183</v>
      </c>
      <c r="NN37" s="11" t="s">
        <v>1183</v>
      </c>
      <c r="NO37" s="11" t="s">
        <v>1183</v>
      </c>
      <c r="NP37" s="56" t="s">
        <v>3336</v>
      </c>
      <c r="NQ37" s="11" t="s">
        <v>1182</v>
      </c>
      <c r="NR37" s="11" t="s">
        <v>1182</v>
      </c>
      <c r="NS37" s="11" t="s">
        <v>1182</v>
      </c>
      <c r="NT37" s="11" t="s">
        <v>1182</v>
      </c>
      <c r="NU37" s="11" t="s">
        <v>1182</v>
      </c>
      <c r="NV37" s="56" t="s">
        <v>3336</v>
      </c>
      <c r="NW37" s="11" t="s">
        <v>1182</v>
      </c>
      <c r="NX37" s="11" t="s">
        <v>1182</v>
      </c>
      <c r="NY37" s="11" t="s">
        <v>1182</v>
      </c>
      <c r="NZ37" s="11" t="s">
        <v>1182</v>
      </c>
      <c r="OA37" s="11" t="s">
        <v>1183</v>
      </c>
      <c r="OB37" s="56" t="s">
        <v>3336</v>
      </c>
      <c r="OC37" s="12" t="s">
        <v>1183</v>
      </c>
      <c r="OD37" s="12" t="s">
        <v>1183</v>
      </c>
      <c r="OE37" s="12" t="s">
        <v>1183</v>
      </c>
      <c r="OF37" s="12" t="s">
        <v>1183</v>
      </c>
      <c r="OG37" s="12" t="s">
        <v>1183</v>
      </c>
      <c r="OH37" s="56" t="s">
        <v>3336</v>
      </c>
      <c r="OI37" s="12" t="s">
        <v>1183</v>
      </c>
      <c r="OJ37" s="12" t="s">
        <v>1183</v>
      </c>
      <c r="OK37" s="12" t="s">
        <v>1183</v>
      </c>
      <c r="OL37" s="12" t="s">
        <v>1183</v>
      </c>
      <c r="OM37" s="12" t="s">
        <v>1183</v>
      </c>
      <c r="ON37" s="56" t="s">
        <v>3336</v>
      </c>
      <c r="OO37" s="11" t="s">
        <v>1182</v>
      </c>
      <c r="OP37" s="11" t="s">
        <v>1182</v>
      </c>
      <c r="OQ37" s="11" t="s">
        <v>1182</v>
      </c>
      <c r="OR37" s="11" t="s">
        <v>1182</v>
      </c>
      <c r="OS37" s="11" t="s">
        <v>1182</v>
      </c>
      <c r="OT37" s="56" t="s">
        <v>3336</v>
      </c>
      <c r="OU37" s="12" t="s">
        <v>1183</v>
      </c>
      <c r="OV37" s="12" t="s">
        <v>1183</v>
      </c>
      <c r="OW37" s="12" t="s">
        <v>1183</v>
      </c>
      <c r="OX37" s="12" t="s">
        <v>1183</v>
      </c>
      <c r="OY37" s="11" t="s">
        <v>1183</v>
      </c>
      <c r="OZ37" s="56" t="s">
        <v>3336</v>
      </c>
      <c r="PA37" s="12" t="s">
        <v>1183</v>
      </c>
      <c r="PB37" s="12" t="s">
        <v>1183</v>
      </c>
      <c r="PC37" s="12" t="s">
        <v>1183</v>
      </c>
      <c r="PD37" s="12" t="s">
        <v>1183</v>
      </c>
      <c r="PE37" s="12" t="s">
        <v>1183</v>
      </c>
      <c r="PF37" s="56" t="s">
        <v>3336</v>
      </c>
      <c r="PG37" s="11" t="s">
        <v>1182</v>
      </c>
      <c r="PH37" s="11" t="s">
        <v>1182</v>
      </c>
      <c r="PI37" s="11" t="s">
        <v>1182</v>
      </c>
      <c r="PJ37" s="11" t="s">
        <v>1182</v>
      </c>
      <c r="PK37" s="11" t="s">
        <v>1182</v>
      </c>
      <c r="PL37" s="56" t="s">
        <v>3336</v>
      </c>
      <c r="PM37" s="11" t="s">
        <v>1182</v>
      </c>
      <c r="PN37" s="11" t="s">
        <v>1182</v>
      </c>
      <c r="PO37" s="11" t="s">
        <v>1182</v>
      </c>
      <c r="PP37" s="11" t="s">
        <v>1182</v>
      </c>
      <c r="PQ37" s="11" t="s">
        <v>1182</v>
      </c>
      <c r="PR37" s="56" t="s">
        <v>3336</v>
      </c>
      <c r="PS37" s="11" t="s">
        <v>1183</v>
      </c>
      <c r="PT37" s="11" t="s">
        <v>1183</v>
      </c>
      <c r="PU37" s="11" t="s">
        <v>1183</v>
      </c>
      <c r="PV37" s="11" t="s">
        <v>1183</v>
      </c>
      <c r="PW37" s="11" t="s">
        <v>1183</v>
      </c>
      <c r="PX37" s="56" t="s">
        <v>3336</v>
      </c>
      <c r="PY37" s="11" t="s">
        <v>1182</v>
      </c>
      <c r="PZ37" s="11" t="s">
        <v>1182</v>
      </c>
      <c r="QA37" s="11" t="s">
        <v>1182</v>
      </c>
      <c r="QB37" s="11" t="s">
        <v>1182</v>
      </c>
      <c r="QC37" s="11" t="s">
        <v>1182</v>
      </c>
      <c r="QD37" s="56" t="s">
        <v>3336</v>
      </c>
      <c r="QE37" s="40" t="s">
        <v>1183</v>
      </c>
      <c r="QF37" s="40" t="s">
        <v>1183</v>
      </c>
      <c r="QG37" s="40" t="s">
        <v>1183</v>
      </c>
      <c r="QH37" s="40" t="s">
        <v>1183</v>
      </c>
      <c r="QI37" s="40" t="s">
        <v>1183</v>
      </c>
      <c r="QJ37" s="56" t="s">
        <v>3336</v>
      </c>
      <c r="QK37" s="11" t="s">
        <v>1182</v>
      </c>
      <c r="QL37" s="11" t="s">
        <v>1182</v>
      </c>
      <c r="QM37" s="11" t="s">
        <v>1182</v>
      </c>
      <c r="QN37" s="11" t="s">
        <v>1182</v>
      </c>
      <c r="QO37" s="11" t="s">
        <v>1182</v>
      </c>
      <c r="QP37" s="56" t="s">
        <v>3336</v>
      </c>
      <c r="QQ37" s="11" t="s">
        <v>1183</v>
      </c>
      <c r="QR37" s="11" t="s">
        <v>1183</v>
      </c>
      <c r="QS37" s="11" t="s">
        <v>1183</v>
      </c>
      <c r="QT37" s="11" t="s">
        <v>1183</v>
      </c>
      <c r="QU37" s="11" t="s">
        <v>1183</v>
      </c>
      <c r="QV37" s="56" t="s">
        <v>3336</v>
      </c>
      <c r="QW37" s="11" t="s">
        <v>1183</v>
      </c>
      <c r="QX37" s="11" t="s">
        <v>1183</v>
      </c>
      <c r="QY37" s="11" t="s">
        <v>1183</v>
      </c>
      <c r="QZ37" s="11" t="s">
        <v>1183</v>
      </c>
      <c r="RA37" s="11" t="s">
        <v>1183</v>
      </c>
      <c r="RB37" s="56" t="s">
        <v>3336</v>
      </c>
      <c r="RC37" s="11" t="s">
        <v>1183</v>
      </c>
      <c r="RD37" s="11" t="s">
        <v>1183</v>
      </c>
      <c r="RE37" s="11" t="s">
        <v>1183</v>
      </c>
      <c r="RF37" s="11" t="s">
        <v>1183</v>
      </c>
      <c r="RG37" s="11" t="s">
        <v>1183</v>
      </c>
      <c r="RH37" s="56" t="s">
        <v>3336</v>
      </c>
      <c r="RI37" s="11" t="s">
        <v>1183</v>
      </c>
      <c r="RJ37" s="11" t="s">
        <v>1183</v>
      </c>
      <c r="RK37" s="11" t="s">
        <v>1183</v>
      </c>
      <c r="RL37" s="11" t="s">
        <v>1183</v>
      </c>
      <c r="RM37" s="11" t="s">
        <v>1183</v>
      </c>
      <c r="RN37" s="56" t="s">
        <v>3336</v>
      </c>
      <c r="RO37" s="11" t="s">
        <v>1182</v>
      </c>
      <c r="RP37" s="11" t="s">
        <v>1182</v>
      </c>
      <c r="RQ37" s="11" t="s">
        <v>1182</v>
      </c>
      <c r="RR37" s="11" t="s">
        <v>1182</v>
      </c>
      <c r="RS37" s="11" t="s">
        <v>1182</v>
      </c>
      <c r="RT37" s="56" t="s">
        <v>3336</v>
      </c>
      <c r="RU37" s="12" t="s">
        <v>1183</v>
      </c>
      <c r="RV37" s="12" t="s">
        <v>1183</v>
      </c>
      <c r="RW37" s="12" t="s">
        <v>1183</v>
      </c>
      <c r="RX37" s="12" t="s">
        <v>1183</v>
      </c>
      <c r="RY37" s="12" t="s">
        <v>1183</v>
      </c>
      <c r="RZ37" s="56" t="s">
        <v>3336</v>
      </c>
      <c r="SA37" s="12" t="s">
        <v>1183</v>
      </c>
      <c r="SB37" s="12" t="s">
        <v>1183</v>
      </c>
      <c r="SC37" s="12" t="s">
        <v>1183</v>
      </c>
      <c r="SD37" s="12" t="s">
        <v>1183</v>
      </c>
      <c r="SE37" s="12" t="s">
        <v>1183</v>
      </c>
      <c r="SF37" s="56" t="s">
        <v>3336</v>
      </c>
      <c r="TX37" s="57" t="s">
        <v>3336</v>
      </c>
      <c r="TY37" s="11" t="s">
        <v>1183</v>
      </c>
      <c r="TZ37" s="11" t="s">
        <v>1183</v>
      </c>
      <c r="UA37" s="11" t="s">
        <v>1183</v>
      </c>
      <c r="UB37" s="11" t="s">
        <v>1183</v>
      </c>
      <c r="UC37" s="11" t="s">
        <v>1183</v>
      </c>
      <c r="UD37" s="11" t="s">
        <v>1183</v>
      </c>
      <c r="UE37" s="57" t="s">
        <v>3336</v>
      </c>
      <c r="UF37" s="11" t="s">
        <v>1183</v>
      </c>
      <c r="UG37" s="11" t="s">
        <v>1183</v>
      </c>
      <c r="UH37" s="57" t="s">
        <v>3336</v>
      </c>
      <c r="UI37" s="11" t="s">
        <v>1183</v>
      </c>
      <c r="UJ37" s="11" t="s">
        <v>1183</v>
      </c>
      <c r="UK37" s="11" t="s">
        <v>1183</v>
      </c>
      <c r="UL37" s="11" t="s">
        <v>1183</v>
      </c>
      <c r="UM37" s="11" t="s">
        <v>1183</v>
      </c>
      <c r="UN37" s="11" t="s">
        <v>1183</v>
      </c>
      <c r="UO37" s="57" t="s">
        <v>3336</v>
      </c>
      <c r="UP37" s="11" t="s">
        <v>1183</v>
      </c>
      <c r="UQ37" s="57" t="s">
        <v>3336</v>
      </c>
      <c r="UX37" s="11" t="s">
        <v>1182</v>
      </c>
      <c r="UY37" s="11" t="s">
        <v>1182</v>
      </c>
      <c r="UZ37" s="11" t="s">
        <v>1182</v>
      </c>
      <c r="VA37" s="57" t="s">
        <v>3336</v>
      </c>
      <c r="VB37" s="59"/>
      <c r="VC37" s="70"/>
      <c r="VE37" s="11" t="s">
        <v>1183</v>
      </c>
      <c r="VF37" s="11" t="s">
        <v>1183</v>
      </c>
      <c r="VG37" s="11" t="s">
        <v>1183</v>
      </c>
      <c r="VH37" s="11" t="s">
        <v>1183</v>
      </c>
      <c r="VI37" s="11" t="s">
        <v>1183</v>
      </c>
      <c r="VJ37" s="11" t="s">
        <v>1183</v>
      </c>
      <c r="VK37" s="11" t="s">
        <v>1183</v>
      </c>
      <c r="VL37" s="11" t="s">
        <v>1183</v>
      </c>
      <c r="VM37" s="11" t="s">
        <v>1183</v>
      </c>
    </row>
    <row r="38" spans="1:585" ht="15" customHeight="1">
      <c r="A38" s="11">
        <v>37</v>
      </c>
      <c r="B38" s="87" t="s">
        <v>60</v>
      </c>
      <c r="C38" s="11">
        <v>88722</v>
      </c>
      <c r="D38" s="11">
        <v>91430</v>
      </c>
      <c r="E38" s="11">
        <v>93833</v>
      </c>
      <c r="F38" s="11">
        <v>87474</v>
      </c>
      <c r="G38" s="11">
        <v>68810</v>
      </c>
      <c r="H38" s="11">
        <v>61574</v>
      </c>
      <c r="I38" s="56" t="s">
        <v>3336</v>
      </c>
      <c r="J38" s="11" t="s">
        <v>1182</v>
      </c>
      <c r="K38" s="11" t="s">
        <v>1182</v>
      </c>
      <c r="L38" s="11" t="s">
        <v>1182</v>
      </c>
      <c r="M38" s="11" t="s">
        <v>1182</v>
      </c>
      <c r="N38" s="11" t="s">
        <v>1182</v>
      </c>
      <c r="O38" s="11" t="s">
        <v>1182</v>
      </c>
      <c r="P38" s="56" t="s">
        <v>3336</v>
      </c>
      <c r="Q38" s="11">
        <v>18</v>
      </c>
      <c r="R38" s="11">
        <v>19</v>
      </c>
      <c r="S38" s="11">
        <v>15</v>
      </c>
      <c r="T38" s="11">
        <v>15</v>
      </c>
      <c r="U38" s="11">
        <v>25</v>
      </c>
      <c r="V38" s="11">
        <v>13</v>
      </c>
      <c r="W38" s="56" t="s">
        <v>3336</v>
      </c>
      <c r="X38" s="11">
        <v>8</v>
      </c>
      <c r="Y38" s="11">
        <v>8</v>
      </c>
      <c r="Z38" s="11">
        <v>4</v>
      </c>
      <c r="AA38" s="11">
        <v>5</v>
      </c>
      <c r="AB38" s="11">
        <v>5</v>
      </c>
      <c r="AC38" s="11">
        <v>2</v>
      </c>
      <c r="AD38" s="56" t="s">
        <v>3336</v>
      </c>
      <c r="AE38" s="11">
        <v>12</v>
      </c>
      <c r="AF38" s="11">
        <v>10</v>
      </c>
      <c r="AG38" s="11">
        <v>6</v>
      </c>
      <c r="AH38" s="11">
        <v>11</v>
      </c>
      <c r="AI38" s="11">
        <v>15</v>
      </c>
      <c r="AJ38" s="11">
        <v>8</v>
      </c>
      <c r="AK38" s="56" t="s">
        <v>3336</v>
      </c>
      <c r="AL38" s="11">
        <v>8</v>
      </c>
      <c r="AM38" s="11">
        <v>8</v>
      </c>
      <c r="AN38" s="11">
        <v>4</v>
      </c>
      <c r="AO38" s="11">
        <v>5</v>
      </c>
      <c r="AP38" s="11">
        <v>5</v>
      </c>
      <c r="AQ38" s="11">
        <v>2</v>
      </c>
      <c r="AR38" s="56" t="s">
        <v>3336</v>
      </c>
      <c r="AS38" s="11">
        <v>1974</v>
      </c>
      <c r="AT38" s="11">
        <v>2032</v>
      </c>
      <c r="AU38" s="11">
        <v>1849</v>
      </c>
      <c r="AV38" s="11">
        <v>1657</v>
      </c>
      <c r="AW38" s="11">
        <v>1540</v>
      </c>
      <c r="AX38" s="11">
        <v>1491</v>
      </c>
      <c r="AY38" s="56" t="s">
        <v>3336</v>
      </c>
      <c r="AZ38" s="11">
        <v>187</v>
      </c>
      <c r="BA38" s="11">
        <v>215</v>
      </c>
      <c r="BB38" s="11">
        <v>172</v>
      </c>
      <c r="BC38" s="11">
        <v>181</v>
      </c>
      <c r="BD38" s="11">
        <v>164</v>
      </c>
      <c r="BE38" s="11">
        <v>153</v>
      </c>
      <c r="BF38" s="56" t="s">
        <v>3336</v>
      </c>
      <c r="BG38" s="11">
        <v>342</v>
      </c>
      <c r="BH38" s="11">
        <v>302</v>
      </c>
      <c r="BI38" s="11">
        <v>319</v>
      </c>
      <c r="BJ38" s="11">
        <v>221</v>
      </c>
      <c r="BK38" s="11">
        <v>184</v>
      </c>
      <c r="BL38" s="11">
        <v>246</v>
      </c>
      <c r="BM38" s="56" t="s">
        <v>3336</v>
      </c>
      <c r="BN38" s="11">
        <v>55</v>
      </c>
      <c r="BO38" s="11">
        <v>58</v>
      </c>
      <c r="BP38" s="11">
        <v>53</v>
      </c>
      <c r="BQ38" s="11">
        <v>44</v>
      </c>
      <c r="BR38" s="11">
        <v>42</v>
      </c>
      <c r="BS38" s="11">
        <v>33</v>
      </c>
      <c r="BT38" s="56" t="s">
        <v>3336</v>
      </c>
      <c r="BU38" s="11">
        <v>218</v>
      </c>
      <c r="BV38" s="11">
        <v>161</v>
      </c>
      <c r="BW38" s="11">
        <v>168</v>
      </c>
      <c r="BX38" s="11">
        <v>110</v>
      </c>
      <c r="BY38" s="11">
        <v>81</v>
      </c>
      <c r="BZ38" s="11">
        <v>134</v>
      </c>
      <c r="CA38" s="56" t="s">
        <v>3336</v>
      </c>
      <c r="CB38" s="11">
        <v>484</v>
      </c>
      <c r="CC38" s="11">
        <v>473</v>
      </c>
      <c r="CD38" s="11">
        <v>453</v>
      </c>
      <c r="CE38" s="11">
        <v>365</v>
      </c>
      <c r="CF38" s="11">
        <v>291</v>
      </c>
      <c r="CG38" s="11">
        <v>281</v>
      </c>
      <c r="CH38" s="56" t="s">
        <v>3336</v>
      </c>
      <c r="CI38" s="11">
        <v>26</v>
      </c>
      <c r="CJ38" s="11">
        <v>25</v>
      </c>
      <c r="CK38" s="11">
        <v>38</v>
      </c>
      <c r="CL38" s="11">
        <v>30</v>
      </c>
      <c r="CM38" s="11">
        <v>19</v>
      </c>
      <c r="CN38" s="11">
        <v>15</v>
      </c>
      <c r="CO38" s="56" t="s">
        <v>3336</v>
      </c>
      <c r="CP38" s="11">
        <v>44901</v>
      </c>
      <c r="CQ38" s="11">
        <v>48550</v>
      </c>
      <c r="CR38" s="11">
        <v>50933</v>
      </c>
      <c r="CS38" s="11">
        <v>44300</v>
      </c>
      <c r="CT38" s="11">
        <v>33824</v>
      </c>
      <c r="CU38" s="11">
        <v>32101</v>
      </c>
      <c r="CV38" s="56" t="s">
        <v>3336</v>
      </c>
      <c r="CW38" s="11">
        <v>15059</v>
      </c>
      <c r="CX38" s="11">
        <v>15631</v>
      </c>
      <c r="CY38" s="11">
        <v>16903</v>
      </c>
      <c r="CZ38" s="11">
        <v>14821</v>
      </c>
      <c r="DA38" s="11">
        <v>11118</v>
      </c>
      <c r="DB38" s="11">
        <v>11567</v>
      </c>
      <c r="DC38" s="56" t="s">
        <v>3336</v>
      </c>
      <c r="DD38" s="11">
        <v>911</v>
      </c>
      <c r="DE38" s="11">
        <v>977</v>
      </c>
      <c r="DF38" s="11">
        <v>1131</v>
      </c>
      <c r="DG38" s="11">
        <v>1003</v>
      </c>
      <c r="DH38" s="11">
        <v>797</v>
      </c>
      <c r="DI38" s="11">
        <v>726</v>
      </c>
      <c r="DJ38" s="56" t="s">
        <v>3336</v>
      </c>
      <c r="DK38" s="11">
        <v>13696</v>
      </c>
      <c r="DL38" s="11">
        <v>14106</v>
      </c>
      <c r="DM38" s="11">
        <v>15370</v>
      </c>
      <c r="DN38" s="11">
        <v>13603</v>
      </c>
      <c r="DO38" s="11">
        <v>10251</v>
      </c>
      <c r="DP38" s="11">
        <v>10707</v>
      </c>
      <c r="DQ38" s="56" t="s">
        <v>3336</v>
      </c>
      <c r="DR38" s="11">
        <v>2891</v>
      </c>
      <c r="DS38" s="11">
        <v>3234</v>
      </c>
      <c r="DT38" s="11">
        <v>4494</v>
      </c>
      <c r="DU38" s="11">
        <v>4078</v>
      </c>
      <c r="DV38" s="11">
        <v>3478</v>
      </c>
      <c r="DW38" s="11">
        <v>3542</v>
      </c>
      <c r="DX38" s="56" t="s">
        <v>3336</v>
      </c>
      <c r="DY38" s="11">
        <v>3313</v>
      </c>
      <c r="DZ38" s="11">
        <v>4160</v>
      </c>
      <c r="EA38" s="11">
        <v>4418</v>
      </c>
      <c r="EB38" s="11">
        <v>3839</v>
      </c>
      <c r="EC38" s="11">
        <v>2926</v>
      </c>
      <c r="ED38" s="11">
        <v>2815</v>
      </c>
      <c r="EE38" s="56" t="s">
        <v>3336</v>
      </c>
      <c r="EF38" s="11">
        <v>84</v>
      </c>
      <c r="EG38" s="11">
        <v>89</v>
      </c>
      <c r="EH38" s="11">
        <v>116</v>
      </c>
      <c r="EI38" s="11">
        <v>163</v>
      </c>
      <c r="EJ38" s="11">
        <v>125</v>
      </c>
      <c r="EK38" s="11">
        <v>119</v>
      </c>
      <c r="EL38" s="56" t="s">
        <v>3336</v>
      </c>
      <c r="EM38" s="11">
        <v>2174</v>
      </c>
      <c r="EN38" s="11">
        <v>2455</v>
      </c>
      <c r="EO38" s="11">
        <v>2468</v>
      </c>
      <c r="EP38" s="11">
        <v>3146</v>
      </c>
      <c r="EQ38" s="11">
        <v>1702</v>
      </c>
      <c r="ER38" s="11">
        <v>1477</v>
      </c>
      <c r="ES38" s="56" t="s">
        <v>3336</v>
      </c>
      <c r="ET38" s="11">
        <v>48</v>
      </c>
      <c r="EU38" s="11">
        <v>141</v>
      </c>
      <c r="EV38" s="11">
        <v>96</v>
      </c>
      <c r="EW38" s="11">
        <v>77</v>
      </c>
      <c r="EX38" s="11">
        <v>61</v>
      </c>
      <c r="EY38" s="11">
        <v>51</v>
      </c>
      <c r="EZ38" s="56" t="s">
        <v>3336</v>
      </c>
      <c r="FA38" s="11">
        <v>69</v>
      </c>
      <c r="FB38" s="11">
        <v>66</v>
      </c>
      <c r="FC38" s="11">
        <v>28</v>
      </c>
      <c r="FD38" s="11">
        <v>19</v>
      </c>
      <c r="FE38" s="11">
        <v>70</v>
      </c>
      <c r="FF38" s="11">
        <v>146</v>
      </c>
      <c r="FG38" s="56" t="s">
        <v>3336</v>
      </c>
      <c r="FH38" s="11">
        <v>1688</v>
      </c>
      <c r="FI38" s="11">
        <v>1940</v>
      </c>
      <c r="FJ38" s="11">
        <v>1883</v>
      </c>
      <c r="FK38" s="11">
        <v>1857</v>
      </c>
      <c r="FL38" s="11">
        <v>1872</v>
      </c>
      <c r="FM38" s="11">
        <v>1581</v>
      </c>
      <c r="FN38" s="56" t="s">
        <v>3336</v>
      </c>
      <c r="FO38" s="11">
        <v>1505</v>
      </c>
      <c r="FP38" s="11">
        <v>1760</v>
      </c>
      <c r="FQ38" s="11">
        <v>1712</v>
      </c>
      <c r="FR38" s="11">
        <v>1662</v>
      </c>
      <c r="FS38" s="11">
        <v>1737</v>
      </c>
      <c r="FT38" s="11">
        <v>1437</v>
      </c>
      <c r="FU38" s="56" t="s">
        <v>3336</v>
      </c>
      <c r="FV38" s="18" t="s">
        <v>1347</v>
      </c>
      <c r="FY38" s="14">
        <v>1</v>
      </c>
      <c r="FZ38" s="14">
        <v>3</v>
      </c>
      <c r="GA38" s="14">
        <v>1</v>
      </c>
      <c r="GB38" s="14">
        <v>2</v>
      </c>
      <c r="GD38" s="11" t="s">
        <v>1106</v>
      </c>
      <c r="GE38" s="14">
        <v>1</v>
      </c>
      <c r="GF38" s="14">
        <v>2</v>
      </c>
      <c r="GI38" s="11">
        <v>53839</v>
      </c>
      <c r="GJ38" s="11">
        <v>53882</v>
      </c>
      <c r="GK38" s="11">
        <v>56046</v>
      </c>
      <c r="GL38" s="11">
        <v>61017</v>
      </c>
      <c r="GM38" s="11">
        <v>45216</v>
      </c>
      <c r="GN38" s="11">
        <v>40741</v>
      </c>
      <c r="GO38" s="56" t="s">
        <v>3336</v>
      </c>
      <c r="GP38" s="11" t="s">
        <v>1182</v>
      </c>
      <c r="GQ38" s="11" t="s">
        <v>1182</v>
      </c>
      <c r="GR38" s="11" t="s">
        <v>1182</v>
      </c>
      <c r="GS38" s="11" t="s">
        <v>1182</v>
      </c>
      <c r="GT38" s="11" t="s">
        <v>1182</v>
      </c>
      <c r="GU38" s="11" t="s">
        <v>1182</v>
      </c>
      <c r="GV38" s="56" t="s">
        <v>3336</v>
      </c>
      <c r="GW38" s="11">
        <v>22</v>
      </c>
      <c r="GX38" s="11">
        <v>25</v>
      </c>
      <c r="GY38" s="11">
        <v>20</v>
      </c>
      <c r="GZ38" s="11">
        <v>16</v>
      </c>
      <c r="HA38" s="11">
        <v>25</v>
      </c>
      <c r="HB38" s="11">
        <v>17</v>
      </c>
      <c r="HC38" s="56" t="s">
        <v>3336</v>
      </c>
      <c r="HD38" s="11">
        <v>10</v>
      </c>
      <c r="HE38" s="11">
        <v>8</v>
      </c>
      <c r="HF38" s="11">
        <v>4</v>
      </c>
      <c r="HG38" s="11">
        <v>5</v>
      </c>
      <c r="HH38" s="11">
        <v>5</v>
      </c>
      <c r="HI38" s="11">
        <v>6</v>
      </c>
      <c r="HJ38" s="56" t="s">
        <v>3336</v>
      </c>
      <c r="HK38" s="11">
        <v>15</v>
      </c>
      <c r="HL38" s="11">
        <v>16</v>
      </c>
      <c r="HM38" s="11">
        <v>11</v>
      </c>
      <c r="HN38" s="11">
        <v>12</v>
      </c>
      <c r="HO38" s="11">
        <v>15</v>
      </c>
      <c r="HP38" s="11">
        <v>10</v>
      </c>
      <c r="HQ38" s="56" t="s">
        <v>3336</v>
      </c>
      <c r="HR38" s="11">
        <v>10</v>
      </c>
      <c r="HS38" s="11">
        <v>8</v>
      </c>
      <c r="HT38" s="11">
        <v>4</v>
      </c>
      <c r="HU38" s="11">
        <v>5</v>
      </c>
      <c r="HV38" s="11">
        <v>5</v>
      </c>
      <c r="HW38" s="11">
        <v>6</v>
      </c>
      <c r="HX38" s="56" t="s">
        <v>3336</v>
      </c>
      <c r="HY38" s="11">
        <v>1952</v>
      </c>
      <c r="HZ38" s="11">
        <v>2026</v>
      </c>
      <c r="IA38" s="11">
        <v>1819</v>
      </c>
      <c r="IB38" s="11">
        <v>1629</v>
      </c>
      <c r="IC38" s="11">
        <v>1515</v>
      </c>
      <c r="ID38" s="11">
        <v>1460</v>
      </c>
      <c r="IE38" s="56" t="s">
        <v>3336</v>
      </c>
      <c r="IF38" s="11">
        <v>205</v>
      </c>
      <c r="IG38" s="11">
        <v>191</v>
      </c>
      <c r="IH38" s="11">
        <v>168</v>
      </c>
      <c r="II38" s="11">
        <v>175</v>
      </c>
      <c r="IJ38" s="11">
        <v>157</v>
      </c>
      <c r="IK38" s="11">
        <v>141</v>
      </c>
      <c r="IL38" s="56" t="s">
        <v>3336</v>
      </c>
      <c r="IM38" s="11">
        <v>320</v>
      </c>
      <c r="IN38" s="11">
        <v>291</v>
      </c>
      <c r="IO38" s="11">
        <v>300</v>
      </c>
      <c r="IP38" s="11">
        <v>201</v>
      </c>
      <c r="IQ38" s="11">
        <v>164</v>
      </c>
      <c r="IR38" s="11">
        <v>218</v>
      </c>
      <c r="IS38" s="56" t="s">
        <v>3336</v>
      </c>
      <c r="IT38" s="11">
        <v>51</v>
      </c>
      <c r="IU38" s="11">
        <v>59</v>
      </c>
      <c r="IV38" s="11">
        <v>47</v>
      </c>
      <c r="IW38" s="11">
        <v>43</v>
      </c>
      <c r="IX38" s="11">
        <v>41</v>
      </c>
      <c r="IY38" s="11">
        <v>30</v>
      </c>
      <c r="IZ38" s="56" t="s">
        <v>3336</v>
      </c>
      <c r="JA38" s="11">
        <v>213</v>
      </c>
      <c r="JB38" s="11">
        <v>150</v>
      </c>
      <c r="JC38" s="11">
        <v>159</v>
      </c>
      <c r="JD38" s="11">
        <v>101</v>
      </c>
      <c r="JE38" s="11">
        <v>74</v>
      </c>
      <c r="JF38" s="11">
        <v>118</v>
      </c>
      <c r="JG38" s="56" t="s">
        <v>3336</v>
      </c>
      <c r="JH38" s="11">
        <v>359</v>
      </c>
      <c r="JI38" s="11">
        <v>317</v>
      </c>
      <c r="JJ38" s="11">
        <v>325</v>
      </c>
      <c r="JK38" s="11">
        <v>237</v>
      </c>
      <c r="JL38" s="11">
        <v>166</v>
      </c>
      <c r="JM38" s="11">
        <v>192</v>
      </c>
      <c r="JN38" s="56" t="s">
        <v>3336</v>
      </c>
      <c r="JO38" s="11">
        <v>42</v>
      </c>
      <c r="JP38" s="11">
        <v>13</v>
      </c>
      <c r="JQ38" s="11">
        <v>18</v>
      </c>
      <c r="JR38" s="11">
        <v>18</v>
      </c>
      <c r="JS38" s="11">
        <v>14</v>
      </c>
      <c r="JT38" s="11">
        <v>8</v>
      </c>
      <c r="JU38" s="56" t="s">
        <v>3336</v>
      </c>
      <c r="JV38" s="11">
        <v>9862</v>
      </c>
      <c r="JW38" s="11">
        <v>10785</v>
      </c>
      <c r="JX38" s="11">
        <v>12464</v>
      </c>
      <c r="JY38" s="11">
        <v>14292</v>
      </c>
      <c r="JZ38" s="11">
        <v>8782</v>
      </c>
      <c r="KA38" s="11">
        <v>8303</v>
      </c>
      <c r="KB38" s="56" t="s">
        <v>3336</v>
      </c>
      <c r="KC38" s="11">
        <v>3585</v>
      </c>
      <c r="KD38" s="11">
        <v>3889</v>
      </c>
      <c r="KE38" s="11">
        <v>4679</v>
      </c>
      <c r="KF38" s="11">
        <v>7318</v>
      </c>
      <c r="KG38" s="11">
        <v>2910</v>
      </c>
      <c r="KH38" s="11">
        <v>2403</v>
      </c>
      <c r="KI38" s="56" t="s">
        <v>3336</v>
      </c>
      <c r="KJ38" s="11" t="s">
        <v>1182</v>
      </c>
      <c r="KK38" s="11" t="s">
        <v>1182</v>
      </c>
      <c r="KL38" s="11" t="s">
        <v>1182</v>
      </c>
      <c r="KM38" s="11" t="s">
        <v>1182</v>
      </c>
      <c r="KN38" s="11" t="s">
        <v>1182</v>
      </c>
      <c r="KO38" s="11" t="s">
        <v>1182</v>
      </c>
      <c r="KP38" s="56" t="s">
        <v>3336</v>
      </c>
      <c r="KQ38" s="11">
        <v>2791</v>
      </c>
      <c r="KR38" s="11">
        <v>2882</v>
      </c>
      <c r="KS38" s="11">
        <v>3759</v>
      </c>
      <c r="KT38" s="11">
        <v>6245</v>
      </c>
      <c r="KU38" s="11">
        <v>2296</v>
      </c>
      <c r="KV38" s="11">
        <v>1883</v>
      </c>
      <c r="KW38" s="56" t="s">
        <v>3336</v>
      </c>
      <c r="KX38" s="11">
        <v>477</v>
      </c>
      <c r="KY38" s="11">
        <v>432</v>
      </c>
      <c r="KZ38" s="11">
        <v>847</v>
      </c>
      <c r="LA38" s="11">
        <v>558</v>
      </c>
      <c r="LB38" s="11">
        <v>484</v>
      </c>
      <c r="LC38" s="11">
        <v>326</v>
      </c>
      <c r="LD38" s="56" t="s">
        <v>3336</v>
      </c>
      <c r="LE38" s="11">
        <v>3198</v>
      </c>
      <c r="LF38" s="11">
        <v>4270</v>
      </c>
      <c r="LG38" s="11">
        <v>4917</v>
      </c>
      <c r="LH38" s="11">
        <v>3884</v>
      </c>
      <c r="LI38" s="11">
        <v>2993</v>
      </c>
      <c r="LJ38" s="11">
        <v>2965</v>
      </c>
      <c r="LK38" s="56" t="s">
        <v>3336</v>
      </c>
      <c r="LL38" s="11">
        <v>45</v>
      </c>
      <c r="LM38" s="11">
        <v>40</v>
      </c>
      <c r="LN38" s="11">
        <v>74</v>
      </c>
      <c r="LO38" s="11">
        <v>113</v>
      </c>
      <c r="LP38" s="11">
        <v>114</v>
      </c>
      <c r="LQ38" s="11">
        <v>33</v>
      </c>
      <c r="LR38" s="56" t="s">
        <v>3336</v>
      </c>
      <c r="LS38" s="11">
        <v>2465</v>
      </c>
      <c r="LT38" s="11">
        <v>2908</v>
      </c>
      <c r="LU38" s="11">
        <v>2657</v>
      </c>
      <c r="LV38" s="11">
        <v>3307</v>
      </c>
      <c r="LW38" s="11">
        <v>1772</v>
      </c>
      <c r="LX38" s="11">
        <v>1608</v>
      </c>
      <c r="LY38" s="56" t="s">
        <v>3336</v>
      </c>
      <c r="LZ38" s="11">
        <v>93</v>
      </c>
      <c r="MA38" s="11">
        <v>244</v>
      </c>
      <c r="MB38" s="11">
        <v>214</v>
      </c>
      <c r="MC38" s="11">
        <v>167</v>
      </c>
      <c r="MD38" s="11">
        <v>112</v>
      </c>
      <c r="ME38" s="11">
        <v>111</v>
      </c>
      <c r="MF38" s="56" t="s">
        <v>3336</v>
      </c>
      <c r="MG38" s="11">
        <v>87</v>
      </c>
      <c r="MH38" s="11">
        <v>79</v>
      </c>
      <c r="MI38" s="11">
        <v>34</v>
      </c>
      <c r="MJ38" s="11">
        <v>22</v>
      </c>
      <c r="MK38" s="11">
        <v>71</v>
      </c>
      <c r="ML38" s="11">
        <v>147</v>
      </c>
      <c r="MM38" s="56" t="s">
        <v>3336</v>
      </c>
      <c r="MN38" s="11">
        <v>1944</v>
      </c>
      <c r="MO38" s="11">
        <v>2254</v>
      </c>
      <c r="MP38" s="11">
        <v>2024</v>
      </c>
      <c r="MQ38" s="11">
        <v>2089</v>
      </c>
      <c r="MR38" s="11">
        <v>2126</v>
      </c>
      <c r="MS38" s="11">
        <v>1837</v>
      </c>
      <c r="MT38" s="56" t="s">
        <v>3336</v>
      </c>
      <c r="MU38" s="11">
        <v>1761</v>
      </c>
      <c r="MV38" s="11">
        <v>2086</v>
      </c>
      <c r="MW38" s="11">
        <v>1865</v>
      </c>
      <c r="MX38" s="11">
        <v>1903</v>
      </c>
      <c r="MY38" s="11">
        <v>1996</v>
      </c>
      <c r="MZ38" s="11">
        <v>1699</v>
      </c>
      <c r="NA38" s="56" t="s">
        <v>3336</v>
      </c>
      <c r="NB38" s="18" t="s">
        <v>1347</v>
      </c>
      <c r="NC38" s="18" t="s">
        <v>1348</v>
      </c>
      <c r="NE38" s="11">
        <v>45216</v>
      </c>
      <c r="NF38" s="11">
        <v>8396</v>
      </c>
      <c r="NG38" s="11">
        <v>1574</v>
      </c>
      <c r="NH38" s="11">
        <v>5009</v>
      </c>
      <c r="NI38" s="11">
        <v>2107</v>
      </c>
      <c r="NJ38" s="56" t="s">
        <v>3336</v>
      </c>
      <c r="NK38" s="11" t="s">
        <v>1182</v>
      </c>
      <c r="NL38" s="11" t="s">
        <v>1182</v>
      </c>
      <c r="NM38" s="11" t="s">
        <v>1182</v>
      </c>
      <c r="NN38" s="11" t="s">
        <v>1182</v>
      </c>
      <c r="NO38" s="11" t="s">
        <v>1182</v>
      </c>
      <c r="NP38" s="56" t="s">
        <v>3336</v>
      </c>
      <c r="NQ38" s="11">
        <v>25</v>
      </c>
      <c r="NR38" s="11">
        <v>1</v>
      </c>
      <c r="NS38" s="11">
        <v>1</v>
      </c>
      <c r="NT38" s="11">
        <v>1</v>
      </c>
      <c r="NU38" s="11">
        <v>0</v>
      </c>
      <c r="NV38" s="56" t="s">
        <v>3336</v>
      </c>
      <c r="NW38" s="11">
        <v>15</v>
      </c>
      <c r="NX38" s="11">
        <v>0</v>
      </c>
      <c r="NY38" s="11">
        <v>1</v>
      </c>
      <c r="NZ38" s="11">
        <v>0</v>
      </c>
      <c r="OA38" s="11">
        <v>0</v>
      </c>
      <c r="OB38" s="56" t="s">
        <v>3336</v>
      </c>
      <c r="OC38" s="11">
        <v>1515</v>
      </c>
      <c r="OD38" s="11">
        <v>167</v>
      </c>
      <c r="OE38" s="11">
        <v>99</v>
      </c>
      <c r="OF38" s="11">
        <v>71</v>
      </c>
      <c r="OG38" s="11">
        <v>11</v>
      </c>
      <c r="OH38" s="56" t="s">
        <v>3336</v>
      </c>
      <c r="OI38" s="11">
        <v>157</v>
      </c>
      <c r="OJ38" s="11">
        <v>10</v>
      </c>
      <c r="OK38" s="11">
        <v>13</v>
      </c>
      <c r="OL38" s="11">
        <v>5</v>
      </c>
      <c r="OM38" s="11">
        <v>0</v>
      </c>
      <c r="ON38" s="56" t="s">
        <v>3336</v>
      </c>
      <c r="OO38" s="11">
        <v>164</v>
      </c>
      <c r="OP38" s="11">
        <v>1</v>
      </c>
      <c r="OQ38" s="11">
        <v>17</v>
      </c>
      <c r="OR38" s="11">
        <v>15</v>
      </c>
      <c r="OS38" s="11">
        <v>4</v>
      </c>
      <c r="OT38" s="56" t="s">
        <v>3336</v>
      </c>
      <c r="OU38" s="11">
        <v>41</v>
      </c>
      <c r="OV38" s="11">
        <v>0</v>
      </c>
      <c r="OW38" s="11">
        <v>4</v>
      </c>
      <c r="OX38" s="11">
        <v>6</v>
      </c>
      <c r="OY38" s="11">
        <v>1</v>
      </c>
      <c r="OZ38" s="56" t="s">
        <v>3336</v>
      </c>
      <c r="PA38" s="11">
        <v>74</v>
      </c>
      <c r="PB38" s="11">
        <v>0</v>
      </c>
      <c r="PC38" s="11">
        <v>8</v>
      </c>
      <c r="PD38" s="11">
        <v>5</v>
      </c>
      <c r="PE38" s="11">
        <v>2</v>
      </c>
      <c r="PF38" s="56" t="s">
        <v>3336</v>
      </c>
      <c r="PG38" s="11">
        <v>166</v>
      </c>
      <c r="PH38" s="11">
        <v>15</v>
      </c>
      <c r="PI38" s="11">
        <v>45</v>
      </c>
      <c r="PJ38" s="11">
        <v>29</v>
      </c>
      <c r="PK38" s="11">
        <v>10</v>
      </c>
      <c r="PL38" s="56" t="s">
        <v>3336</v>
      </c>
      <c r="PM38" s="11">
        <v>8782</v>
      </c>
      <c r="PN38" s="11">
        <v>1966</v>
      </c>
      <c r="PO38" s="11">
        <v>866</v>
      </c>
      <c r="PP38" s="11">
        <v>1264</v>
      </c>
      <c r="PQ38" s="11">
        <v>661</v>
      </c>
      <c r="PR38" s="56" t="s">
        <v>3336</v>
      </c>
      <c r="PS38" s="11">
        <v>2910</v>
      </c>
      <c r="PT38" s="11">
        <v>485</v>
      </c>
      <c r="PU38" s="11">
        <v>419</v>
      </c>
      <c r="PV38" s="11">
        <v>640</v>
      </c>
      <c r="PW38" s="11">
        <v>395</v>
      </c>
      <c r="PX38" s="56" t="s">
        <v>3336</v>
      </c>
      <c r="PY38" s="11" t="s">
        <v>1182</v>
      </c>
      <c r="PZ38" s="11" t="s">
        <v>1182</v>
      </c>
      <c r="QA38" s="11" t="s">
        <v>1182</v>
      </c>
      <c r="QB38" s="11" t="s">
        <v>1182</v>
      </c>
      <c r="QC38" s="11" t="s">
        <v>1182</v>
      </c>
      <c r="QD38" s="56" t="s">
        <v>3336</v>
      </c>
      <c r="QE38" s="11">
        <v>2296</v>
      </c>
      <c r="QF38" s="11">
        <v>322</v>
      </c>
      <c r="QG38" s="11">
        <v>364</v>
      </c>
      <c r="QH38" s="11">
        <v>482</v>
      </c>
      <c r="QI38" s="11">
        <v>302</v>
      </c>
      <c r="QJ38" s="56" t="s">
        <v>3336</v>
      </c>
      <c r="QK38" s="11">
        <v>484</v>
      </c>
      <c r="QL38" s="11">
        <v>56</v>
      </c>
      <c r="QM38" s="11">
        <v>68</v>
      </c>
      <c r="QN38" s="11">
        <v>79</v>
      </c>
      <c r="QO38" s="11">
        <v>52</v>
      </c>
      <c r="QP38" s="56" t="s">
        <v>3336</v>
      </c>
      <c r="QQ38" s="11">
        <v>2991</v>
      </c>
      <c r="QR38" s="11">
        <v>740</v>
      </c>
      <c r="QS38" s="11">
        <v>18</v>
      </c>
      <c r="QT38" s="11">
        <v>518</v>
      </c>
      <c r="QU38" s="11">
        <v>255</v>
      </c>
      <c r="QV38" s="56" t="s">
        <v>3336</v>
      </c>
      <c r="QW38" s="11">
        <v>114</v>
      </c>
      <c r="QX38" s="11">
        <v>47</v>
      </c>
      <c r="QY38" s="11">
        <v>3</v>
      </c>
      <c r="QZ38" s="11">
        <v>77</v>
      </c>
      <c r="RA38" s="11">
        <v>76</v>
      </c>
      <c r="RB38" s="56" t="s">
        <v>3336</v>
      </c>
      <c r="RC38" s="11">
        <v>1772</v>
      </c>
      <c r="RD38" s="11">
        <v>353</v>
      </c>
      <c r="RE38" s="11">
        <v>5</v>
      </c>
      <c r="RF38" s="11">
        <v>799</v>
      </c>
      <c r="RG38" s="11">
        <v>227</v>
      </c>
      <c r="RH38" s="56" t="s">
        <v>3336</v>
      </c>
      <c r="RI38" s="11">
        <v>112</v>
      </c>
      <c r="RJ38" s="11">
        <v>18</v>
      </c>
      <c r="RK38" s="11">
        <v>0</v>
      </c>
      <c r="RL38" s="11">
        <v>13</v>
      </c>
      <c r="RM38" s="11">
        <v>2</v>
      </c>
      <c r="RN38" s="56" t="s">
        <v>3336</v>
      </c>
      <c r="RO38" s="11">
        <v>71</v>
      </c>
      <c r="RP38" s="11">
        <v>10</v>
      </c>
      <c r="RQ38" s="11">
        <v>0</v>
      </c>
      <c r="RR38" s="11">
        <v>7</v>
      </c>
      <c r="RS38" s="11">
        <v>0</v>
      </c>
      <c r="RT38" s="56" t="s">
        <v>3336</v>
      </c>
      <c r="RU38" s="11">
        <v>2126</v>
      </c>
      <c r="RV38" s="11">
        <v>244</v>
      </c>
      <c r="RW38" s="11">
        <v>106</v>
      </c>
      <c r="RX38" s="11">
        <v>124</v>
      </c>
      <c r="RY38" s="11">
        <v>87</v>
      </c>
      <c r="RZ38" s="56" t="s">
        <v>3336</v>
      </c>
      <c r="SA38" s="11">
        <v>1996</v>
      </c>
      <c r="SB38" s="11">
        <v>227</v>
      </c>
      <c r="SC38" s="11">
        <v>80</v>
      </c>
      <c r="SD38" s="11">
        <v>124</v>
      </c>
      <c r="SE38" s="11">
        <v>87</v>
      </c>
      <c r="SF38" s="56" t="s">
        <v>3336</v>
      </c>
      <c r="SG38" s="18" t="s">
        <v>1347</v>
      </c>
      <c r="SH38" s="18" t="s">
        <v>1183</v>
      </c>
      <c r="SI38" s="11">
        <v>1</v>
      </c>
      <c r="SJ38" s="11" t="s">
        <v>1183</v>
      </c>
      <c r="SK38" s="11">
        <v>14</v>
      </c>
      <c r="SL38" s="11">
        <v>17</v>
      </c>
      <c r="SM38" s="11" t="s">
        <v>1349</v>
      </c>
      <c r="SN38" s="11">
        <v>1</v>
      </c>
      <c r="SP38" s="11">
        <v>1</v>
      </c>
      <c r="SQ38" s="11">
        <v>2</v>
      </c>
      <c r="SS38" s="11">
        <v>2</v>
      </c>
      <c r="SU38" s="11">
        <v>2</v>
      </c>
      <c r="SW38" s="11">
        <v>2</v>
      </c>
      <c r="SY38" s="11" t="s">
        <v>1183</v>
      </c>
      <c r="SZ38" s="11">
        <v>1</v>
      </c>
      <c r="TB38" s="11">
        <v>1</v>
      </c>
      <c r="TC38" s="11">
        <v>1</v>
      </c>
      <c r="TD38" s="11">
        <v>1</v>
      </c>
      <c r="TE38" s="11">
        <v>2</v>
      </c>
      <c r="TF38" s="11">
        <v>1</v>
      </c>
      <c r="TG38" s="11">
        <v>2</v>
      </c>
      <c r="TH38" s="11" t="s">
        <v>1183</v>
      </c>
      <c r="TI38" s="11">
        <v>2</v>
      </c>
      <c r="TJ38" s="11">
        <v>2</v>
      </c>
      <c r="TK38" s="11">
        <v>2</v>
      </c>
      <c r="TL38" s="11">
        <v>2</v>
      </c>
      <c r="TM38" s="11">
        <v>2</v>
      </c>
      <c r="TN38" s="11">
        <v>1</v>
      </c>
      <c r="TO38" s="11">
        <v>2</v>
      </c>
      <c r="TP38" s="11">
        <v>2</v>
      </c>
      <c r="TQ38" s="11">
        <v>2</v>
      </c>
      <c r="TR38" s="11">
        <v>1</v>
      </c>
      <c r="TS38" s="11">
        <v>1</v>
      </c>
      <c r="TT38" s="11">
        <v>1</v>
      </c>
      <c r="TU38" s="11">
        <v>2</v>
      </c>
      <c r="TV38" s="11">
        <v>1</v>
      </c>
      <c r="TW38" s="11">
        <v>2</v>
      </c>
      <c r="TX38" s="57" t="s">
        <v>3336</v>
      </c>
      <c r="TY38" s="11">
        <v>7631</v>
      </c>
      <c r="TZ38" s="11">
        <v>7371</v>
      </c>
      <c r="UA38" s="11">
        <v>7212</v>
      </c>
      <c r="UB38" s="11">
        <v>7014</v>
      </c>
      <c r="UC38" s="11">
        <v>7127</v>
      </c>
      <c r="UD38" s="11">
        <v>7159</v>
      </c>
      <c r="UE38" s="57" t="s">
        <v>3336</v>
      </c>
      <c r="UF38" s="11">
        <v>1208</v>
      </c>
      <c r="UG38" s="11">
        <v>969</v>
      </c>
      <c r="UH38" s="57" t="s">
        <v>3336</v>
      </c>
      <c r="UI38" s="11">
        <v>1177</v>
      </c>
      <c r="UJ38" s="11">
        <v>1117</v>
      </c>
      <c r="UK38" s="11">
        <v>1088</v>
      </c>
      <c r="UL38" s="11">
        <v>1060</v>
      </c>
      <c r="UM38" s="11">
        <v>1044</v>
      </c>
      <c r="UN38" s="11">
        <v>1059</v>
      </c>
      <c r="UO38" s="57" t="s">
        <v>3336</v>
      </c>
      <c r="UP38" s="11" t="s">
        <v>1183</v>
      </c>
      <c r="UQ38" s="57" t="s">
        <v>3336</v>
      </c>
      <c r="UR38" s="18" t="s">
        <v>1350</v>
      </c>
      <c r="UU38" s="14">
        <v>1</v>
      </c>
      <c r="UV38" s="14">
        <v>1</v>
      </c>
      <c r="UW38" s="15"/>
      <c r="UX38" s="11">
        <v>6489</v>
      </c>
      <c r="UY38" s="11">
        <v>816</v>
      </c>
      <c r="UZ38" s="11" t="s">
        <v>1182</v>
      </c>
      <c r="VA38" s="57" t="s">
        <v>3336</v>
      </c>
      <c r="VB38" s="59" t="s">
        <v>1351</v>
      </c>
      <c r="VC38" s="70"/>
      <c r="VE38" s="11">
        <v>1</v>
      </c>
      <c r="VF38" s="11">
        <v>1</v>
      </c>
      <c r="VG38" s="11">
        <v>1</v>
      </c>
      <c r="VH38" s="11">
        <v>1</v>
      </c>
      <c r="VI38" s="11">
        <v>1</v>
      </c>
      <c r="VJ38" s="11">
        <v>1</v>
      </c>
      <c r="VK38" s="11">
        <v>2</v>
      </c>
      <c r="VL38" s="11">
        <v>2</v>
      </c>
      <c r="VM38" s="11">
        <v>2</v>
      </c>
    </row>
    <row r="39" spans="1:585" s="3" customFormat="1" ht="15" customHeight="1">
      <c r="A39" s="3">
        <v>38</v>
      </c>
      <c r="B39" s="88" t="s">
        <v>61</v>
      </c>
      <c r="C39" s="42">
        <v>1117293</v>
      </c>
      <c r="D39" s="42">
        <v>1111696</v>
      </c>
      <c r="E39" s="42">
        <v>1056445</v>
      </c>
      <c r="F39" s="42">
        <v>1002555</v>
      </c>
      <c r="G39" s="42">
        <v>1095679</v>
      </c>
      <c r="H39" s="42">
        <v>984025</v>
      </c>
      <c r="I39" s="56" t="s">
        <v>3336</v>
      </c>
      <c r="J39" s="42">
        <v>67374</v>
      </c>
      <c r="K39" s="42">
        <v>59634</v>
      </c>
      <c r="L39" s="42">
        <v>55226</v>
      </c>
      <c r="M39" s="42">
        <v>51419</v>
      </c>
      <c r="N39" s="42">
        <v>45991</v>
      </c>
      <c r="O39" s="42">
        <v>43913</v>
      </c>
      <c r="P39" s="56" t="s">
        <v>3336</v>
      </c>
      <c r="Q39" s="42">
        <v>1210</v>
      </c>
      <c r="R39" s="42">
        <v>1125</v>
      </c>
      <c r="S39" s="42">
        <v>964</v>
      </c>
      <c r="T39" s="42">
        <v>1048</v>
      </c>
      <c r="U39" s="42">
        <v>964</v>
      </c>
      <c r="V39" s="42">
        <v>1107</v>
      </c>
      <c r="W39" s="56" t="s">
        <v>3336</v>
      </c>
      <c r="X39" s="42">
        <v>173</v>
      </c>
      <c r="Y39" s="42">
        <v>164</v>
      </c>
      <c r="Z39" s="42">
        <v>165</v>
      </c>
      <c r="AA39" s="42">
        <v>165</v>
      </c>
      <c r="AB39" s="42">
        <v>132</v>
      </c>
      <c r="AC39" s="42">
        <v>197</v>
      </c>
      <c r="AD39" s="56" t="s">
        <v>3336</v>
      </c>
      <c r="AE39" s="42">
        <v>385</v>
      </c>
      <c r="AF39" s="42">
        <v>364</v>
      </c>
      <c r="AG39" s="42">
        <v>302</v>
      </c>
      <c r="AH39" s="42">
        <v>323</v>
      </c>
      <c r="AI39" s="42">
        <v>302</v>
      </c>
      <c r="AJ39" s="42">
        <v>294</v>
      </c>
      <c r="AK39" s="56" t="s">
        <v>3336</v>
      </c>
      <c r="AL39" s="42">
        <v>52</v>
      </c>
      <c r="AM39" s="42">
        <v>52</v>
      </c>
      <c r="AN39" s="42">
        <v>53</v>
      </c>
      <c r="AO39" s="42">
        <v>55</v>
      </c>
      <c r="AP39" s="42">
        <v>45</v>
      </c>
      <c r="AQ39" s="42">
        <v>39</v>
      </c>
      <c r="AR39" s="56" t="s">
        <v>3336</v>
      </c>
      <c r="AS39" s="42">
        <v>18325</v>
      </c>
      <c r="AT39" s="42">
        <v>17353</v>
      </c>
      <c r="AU39" s="42">
        <v>16701</v>
      </c>
      <c r="AV39" s="42">
        <v>16776</v>
      </c>
      <c r="AW39" s="43">
        <v>19056</v>
      </c>
      <c r="AX39" s="42">
        <v>17331</v>
      </c>
      <c r="AY39" s="56" t="s">
        <v>3336</v>
      </c>
      <c r="AZ39" s="11" t="s">
        <v>1183</v>
      </c>
      <c r="BA39" s="11" t="s">
        <v>1183</v>
      </c>
      <c r="BB39" s="11" t="s">
        <v>1183</v>
      </c>
      <c r="BC39" s="11" t="s">
        <v>1183</v>
      </c>
      <c r="BD39" s="11" t="s">
        <v>1183</v>
      </c>
      <c r="BE39" s="11" t="s">
        <v>1183</v>
      </c>
      <c r="BF39" s="56" t="s">
        <v>3336</v>
      </c>
      <c r="BG39" s="42">
        <v>9892</v>
      </c>
      <c r="BH39" s="42">
        <v>9008</v>
      </c>
      <c r="BI39" s="42">
        <v>8923</v>
      </c>
      <c r="BJ39" s="42">
        <v>9468</v>
      </c>
      <c r="BK39" s="42">
        <v>9869</v>
      </c>
      <c r="BL39" s="42">
        <v>10844</v>
      </c>
      <c r="BM39" s="56" t="s">
        <v>3336</v>
      </c>
      <c r="BN39" s="42">
        <v>1513</v>
      </c>
      <c r="BO39" s="42">
        <v>1280</v>
      </c>
      <c r="BP39" s="42">
        <v>1298</v>
      </c>
      <c r="BQ39" s="42">
        <v>1239</v>
      </c>
      <c r="BR39" s="42">
        <v>1229</v>
      </c>
      <c r="BS39" s="42">
        <v>1249</v>
      </c>
      <c r="BT39" s="56" t="s">
        <v>3336</v>
      </c>
      <c r="BU39" s="42">
        <v>968</v>
      </c>
      <c r="BV39" s="42">
        <v>847</v>
      </c>
      <c r="BW39" s="42">
        <v>920</v>
      </c>
      <c r="BX39" s="42">
        <v>1127</v>
      </c>
      <c r="BY39" s="42">
        <v>1419</v>
      </c>
      <c r="BZ39" s="42">
        <v>1354</v>
      </c>
      <c r="CA39" s="56" t="s">
        <v>3336</v>
      </c>
      <c r="CB39" s="42">
        <v>87718</v>
      </c>
      <c r="CC39" s="42">
        <v>96607</v>
      </c>
      <c r="CD39" s="42">
        <v>86034</v>
      </c>
      <c r="CE39" s="42">
        <v>70855</v>
      </c>
      <c r="CF39" s="42">
        <v>64581</v>
      </c>
      <c r="CG39" s="42">
        <v>62952</v>
      </c>
      <c r="CH39" s="56" t="s">
        <v>3336</v>
      </c>
      <c r="CI39" s="42">
        <v>1992</v>
      </c>
      <c r="CJ39" s="42">
        <v>1691</v>
      </c>
      <c r="CK39" s="42">
        <v>1613</v>
      </c>
      <c r="CL39" s="42">
        <v>1243</v>
      </c>
      <c r="CM39" s="42">
        <v>1265</v>
      </c>
      <c r="CN39" s="42">
        <v>1332</v>
      </c>
      <c r="CO39" s="56" t="s">
        <v>3336</v>
      </c>
      <c r="CP39" s="42">
        <v>414961</v>
      </c>
      <c r="CQ39" s="42">
        <v>405939</v>
      </c>
      <c r="CR39" s="42">
        <v>381777</v>
      </c>
      <c r="CS39" s="42">
        <v>344875</v>
      </c>
      <c r="CT39" s="42">
        <v>322705</v>
      </c>
      <c r="CU39" s="42">
        <v>318164</v>
      </c>
      <c r="CV39" s="56" t="s">
        <v>3336</v>
      </c>
      <c r="CW39" s="11" t="s">
        <v>1183</v>
      </c>
      <c r="CX39" s="11" t="s">
        <v>1183</v>
      </c>
      <c r="CY39" s="11" t="s">
        <v>1183</v>
      </c>
      <c r="CZ39" s="11" t="s">
        <v>1183</v>
      </c>
      <c r="DA39" s="11" t="s">
        <v>1183</v>
      </c>
      <c r="DB39" s="11" t="s">
        <v>1183</v>
      </c>
      <c r="DC39" s="56" t="s">
        <v>3336</v>
      </c>
      <c r="DD39" s="43">
        <v>51799</v>
      </c>
      <c r="DE39" s="42">
        <v>55197</v>
      </c>
      <c r="DF39" s="42">
        <v>48855</v>
      </c>
      <c r="DG39" s="42">
        <v>43206</v>
      </c>
      <c r="DH39" s="42">
        <v>43170</v>
      </c>
      <c r="DI39" s="42">
        <v>43335</v>
      </c>
      <c r="DJ39" s="56" t="s">
        <v>3336</v>
      </c>
      <c r="DK39" s="42">
        <v>157054</v>
      </c>
      <c r="DL39" s="42">
        <v>183127</v>
      </c>
      <c r="DM39" s="42">
        <v>181675</v>
      </c>
      <c r="DN39" s="42">
        <v>173479</v>
      </c>
      <c r="DO39" s="42">
        <v>163869</v>
      </c>
      <c r="DP39" s="42">
        <v>162317</v>
      </c>
      <c r="DQ39" s="56" t="s">
        <v>3336</v>
      </c>
      <c r="DR39" s="42">
        <v>100780</v>
      </c>
      <c r="DS39" s="42">
        <v>126425</v>
      </c>
      <c r="DT39" s="42">
        <v>127444</v>
      </c>
      <c r="DU39" s="42">
        <v>120783</v>
      </c>
      <c r="DV39" s="42">
        <v>115302</v>
      </c>
      <c r="DW39" s="42">
        <v>113299</v>
      </c>
      <c r="DX39" s="56" t="s">
        <v>3336</v>
      </c>
      <c r="DY39" s="42">
        <v>43350</v>
      </c>
      <c r="DZ39" s="42">
        <v>50664</v>
      </c>
      <c r="EA39" s="42">
        <v>48041</v>
      </c>
      <c r="EB39" s="42">
        <v>56845</v>
      </c>
      <c r="EC39" s="42">
        <v>74441</v>
      </c>
      <c r="ED39" s="42">
        <v>64273</v>
      </c>
      <c r="EE39" s="56" t="s">
        <v>3336</v>
      </c>
      <c r="EF39" s="43">
        <v>10365</v>
      </c>
      <c r="EG39" s="43">
        <v>14117</v>
      </c>
      <c r="EH39" s="43">
        <v>13570</v>
      </c>
      <c r="EI39" s="43">
        <v>17527</v>
      </c>
      <c r="EJ39" s="43">
        <v>27023</v>
      </c>
      <c r="EK39" s="43">
        <v>22872</v>
      </c>
      <c r="EL39" s="56" t="s">
        <v>3336</v>
      </c>
      <c r="EM39" s="43">
        <v>8952</v>
      </c>
      <c r="EN39" s="42">
        <v>8961</v>
      </c>
      <c r="EO39" s="42">
        <v>8598</v>
      </c>
      <c r="EP39" s="42">
        <v>8962</v>
      </c>
      <c r="EQ39" s="42">
        <v>8705</v>
      </c>
      <c r="ER39" s="42">
        <v>7874</v>
      </c>
      <c r="ES39" s="56" t="s">
        <v>3336</v>
      </c>
      <c r="ET39" s="42">
        <v>171</v>
      </c>
      <c r="EU39" s="42">
        <v>199</v>
      </c>
      <c r="EV39" s="42">
        <v>243</v>
      </c>
      <c r="EW39" s="42">
        <v>230</v>
      </c>
      <c r="EX39" s="42">
        <v>290</v>
      </c>
      <c r="EY39" s="42">
        <v>262</v>
      </c>
      <c r="EZ39" s="56" t="s">
        <v>3336</v>
      </c>
      <c r="FA39" s="42">
        <v>468</v>
      </c>
      <c r="FB39" s="42">
        <v>447</v>
      </c>
      <c r="FC39" s="42">
        <v>533</v>
      </c>
      <c r="FD39" s="42">
        <v>598</v>
      </c>
      <c r="FE39" s="42">
        <v>621</v>
      </c>
      <c r="FF39" s="42">
        <v>653</v>
      </c>
      <c r="FG39" s="56" t="s">
        <v>3336</v>
      </c>
      <c r="FH39" s="42">
        <v>15220</v>
      </c>
      <c r="FI39" s="42">
        <v>14509</v>
      </c>
      <c r="FJ39" s="42">
        <v>14296</v>
      </c>
      <c r="FK39" s="42">
        <v>13411</v>
      </c>
      <c r="FL39" s="42">
        <v>12069</v>
      </c>
      <c r="FM39" s="42">
        <v>12448</v>
      </c>
      <c r="FN39" s="56" t="s">
        <v>3336</v>
      </c>
      <c r="FO39" s="11" t="s">
        <v>1183</v>
      </c>
      <c r="FP39" s="11" t="s">
        <v>1183</v>
      </c>
      <c r="FQ39" s="11" t="s">
        <v>1183</v>
      </c>
      <c r="FR39" s="11" t="s">
        <v>1183</v>
      </c>
      <c r="FS39" s="11" t="s">
        <v>1183</v>
      </c>
      <c r="FT39" s="11" t="s">
        <v>1183</v>
      </c>
      <c r="FU39" s="56" t="s">
        <v>3336</v>
      </c>
      <c r="FV39" s="18" t="s">
        <v>1108</v>
      </c>
      <c r="FW39" s="44" t="s">
        <v>1109</v>
      </c>
      <c r="FX39" s="42"/>
      <c r="FY39" s="9">
        <v>1</v>
      </c>
      <c r="FZ39" s="3" t="s">
        <v>1065</v>
      </c>
      <c r="GA39" s="9">
        <v>1</v>
      </c>
      <c r="GB39" s="9">
        <v>2</v>
      </c>
      <c r="GC39" s="12" t="s">
        <v>1110</v>
      </c>
      <c r="GD39" s="11" t="s">
        <v>1111</v>
      </c>
      <c r="GE39" s="9">
        <v>1</v>
      </c>
      <c r="GF39" s="9">
        <v>1</v>
      </c>
      <c r="GH39" s="42" t="s">
        <v>1112</v>
      </c>
      <c r="GI39" s="12">
        <v>389729</v>
      </c>
      <c r="GJ39" s="12">
        <v>378730</v>
      </c>
      <c r="GK39" s="12">
        <v>374807</v>
      </c>
      <c r="GL39" s="12">
        <v>348265</v>
      </c>
      <c r="GM39" s="12">
        <v>318136</v>
      </c>
      <c r="GN39" s="12">
        <v>299534</v>
      </c>
      <c r="GO39" s="56" t="s">
        <v>3336</v>
      </c>
      <c r="GP39" s="12">
        <v>52460</v>
      </c>
      <c r="GQ39" s="12">
        <v>48133</v>
      </c>
      <c r="GR39" s="12">
        <v>44625</v>
      </c>
      <c r="GS39" s="12">
        <v>41153</v>
      </c>
      <c r="GT39" s="12">
        <v>35354</v>
      </c>
      <c r="GU39" s="12">
        <v>32419</v>
      </c>
      <c r="GV39" s="56" t="s">
        <v>3336</v>
      </c>
      <c r="GW39" s="12">
        <v>1390</v>
      </c>
      <c r="GX39" s="12">
        <v>1325</v>
      </c>
      <c r="GY39" s="12">
        <v>1086</v>
      </c>
      <c r="GZ39" s="12">
        <v>1106</v>
      </c>
      <c r="HA39" s="12">
        <v>1076</v>
      </c>
      <c r="HB39" s="12">
        <v>1233</v>
      </c>
      <c r="HC39" s="56" t="s">
        <v>3336</v>
      </c>
      <c r="HD39" s="12">
        <v>215</v>
      </c>
      <c r="HE39" s="12">
        <v>191</v>
      </c>
      <c r="HF39" s="12">
        <v>196</v>
      </c>
      <c r="HG39" s="12">
        <v>156</v>
      </c>
      <c r="HH39" s="12">
        <v>137</v>
      </c>
      <c r="HI39" s="12">
        <v>226</v>
      </c>
      <c r="HJ39" s="56" t="s">
        <v>3336</v>
      </c>
      <c r="HK39" s="12">
        <v>554</v>
      </c>
      <c r="HL39" s="12">
        <v>506</v>
      </c>
      <c r="HM39" s="12">
        <v>377</v>
      </c>
      <c r="HN39" s="12">
        <v>378</v>
      </c>
      <c r="HO39" s="12">
        <v>401</v>
      </c>
      <c r="HP39" s="12">
        <v>418</v>
      </c>
      <c r="HQ39" s="56" t="s">
        <v>3336</v>
      </c>
      <c r="HR39" s="12">
        <v>75</v>
      </c>
      <c r="HS39" s="12">
        <v>83</v>
      </c>
      <c r="HT39" s="12">
        <v>67</v>
      </c>
      <c r="HU39" s="12">
        <v>59</v>
      </c>
      <c r="HV39" s="12">
        <v>46</v>
      </c>
      <c r="HW39" s="12">
        <v>56</v>
      </c>
      <c r="HX39" s="56" t="s">
        <v>3336</v>
      </c>
      <c r="HY39" s="12">
        <v>16307</v>
      </c>
      <c r="HZ39" s="12">
        <v>15094</v>
      </c>
      <c r="IA39" s="12">
        <v>14537</v>
      </c>
      <c r="IB39" s="12">
        <v>14631</v>
      </c>
      <c r="IC39" s="12">
        <v>16497</v>
      </c>
      <c r="ID39" s="12">
        <v>12571</v>
      </c>
      <c r="IE39" s="56" t="s">
        <v>3336</v>
      </c>
      <c r="IF39" s="11" t="s">
        <v>1182</v>
      </c>
      <c r="IG39" s="11" t="s">
        <v>1182</v>
      </c>
      <c r="IH39" s="11" t="s">
        <v>1182</v>
      </c>
      <c r="II39" s="11" t="s">
        <v>1182</v>
      </c>
      <c r="IJ39" s="11" t="s">
        <v>1182</v>
      </c>
      <c r="IK39" s="11" t="s">
        <v>1182</v>
      </c>
      <c r="IL39" s="56" t="s">
        <v>3336</v>
      </c>
      <c r="IM39" s="12">
        <v>6697</v>
      </c>
      <c r="IN39" s="12">
        <v>6250</v>
      </c>
      <c r="IO39" s="12">
        <v>5827</v>
      </c>
      <c r="IP39" s="12">
        <v>6186</v>
      </c>
      <c r="IQ39" s="12">
        <v>6044</v>
      </c>
      <c r="IR39" s="12">
        <v>6363</v>
      </c>
      <c r="IS39" s="56" t="s">
        <v>3336</v>
      </c>
      <c r="IT39" s="12">
        <v>1122</v>
      </c>
      <c r="IU39" s="12">
        <v>938</v>
      </c>
      <c r="IV39" s="12">
        <v>918</v>
      </c>
      <c r="IW39" s="12">
        <v>925</v>
      </c>
      <c r="IX39" s="12">
        <v>856</v>
      </c>
      <c r="IY39" s="12">
        <v>888</v>
      </c>
      <c r="IZ39" s="56" t="s">
        <v>3336</v>
      </c>
      <c r="JA39" s="12">
        <v>677</v>
      </c>
      <c r="JB39" s="12">
        <v>707</v>
      </c>
      <c r="JC39" s="12">
        <v>634</v>
      </c>
      <c r="JD39" s="12">
        <v>761</v>
      </c>
      <c r="JE39" s="12">
        <v>811</v>
      </c>
      <c r="JF39" s="12">
        <v>764</v>
      </c>
      <c r="JG39" s="56" t="s">
        <v>3336</v>
      </c>
      <c r="JH39" s="12">
        <v>23075</v>
      </c>
      <c r="JI39" s="12">
        <v>23475</v>
      </c>
      <c r="JJ39" s="12">
        <v>22152</v>
      </c>
      <c r="JK39" s="12">
        <v>18258</v>
      </c>
      <c r="JL39" s="12">
        <v>15444</v>
      </c>
      <c r="JM39" s="12">
        <v>15417</v>
      </c>
      <c r="JN39" s="56" t="s">
        <v>3336</v>
      </c>
      <c r="JO39" s="12">
        <v>1083</v>
      </c>
      <c r="JP39" s="12">
        <v>820</v>
      </c>
      <c r="JQ39" s="12">
        <v>882</v>
      </c>
      <c r="JR39" s="12">
        <v>713</v>
      </c>
      <c r="JS39" s="12">
        <v>461</v>
      </c>
      <c r="JT39" s="12">
        <v>465</v>
      </c>
      <c r="JU39" s="56" t="s">
        <v>3336</v>
      </c>
      <c r="JV39" s="12">
        <v>56959</v>
      </c>
      <c r="JW39" s="12">
        <v>55473</v>
      </c>
      <c r="JX39" s="12">
        <v>56230</v>
      </c>
      <c r="JY39" s="12">
        <v>45249</v>
      </c>
      <c r="JZ39" s="12">
        <v>36420</v>
      </c>
      <c r="KA39" s="12">
        <v>33077</v>
      </c>
      <c r="KB39" s="56" t="s">
        <v>3336</v>
      </c>
      <c r="KC39" s="12" t="s">
        <v>1183</v>
      </c>
      <c r="KD39" s="12" t="s">
        <v>1183</v>
      </c>
      <c r="KE39" s="12" t="s">
        <v>1183</v>
      </c>
      <c r="KF39" s="12" t="s">
        <v>1183</v>
      </c>
      <c r="KG39" s="12" t="s">
        <v>1183</v>
      </c>
      <c r="KH39" s="12" t="s">
        <v>1183</v>
      </c>
      <c r="KI39" s="56" t="s">
        <v>3336</v>
      </c>
      <c r="KJ39" s="12">
        <v>7601</v>
      </c>
      <c r="KK39" s="12">
        <v>6808</v>
      </c>
      <c r="KL39" s="12">
        <v>6203</v>
      </c>
      <c r="KM39" s="12">
        <v>5392</v>
      </c>
      <c r="KN39" s="12">
        <v>4920</v>
      </c>
      <c r="KO39" s="12">
        <v>4825</v>
      </c>
      <c r="KP39" s="56" t="s">
        <v>3336</v>
      </c>
      <c r="KQ39" s="12">
        <v>24304</v>
      </c>
      <c r="KR39" s="12">
        <v>27248</v>
      </c>
      <c r="KS39" s="12">
        <v>29337</v>
      </c>
      <c r="KT39" s="12">
        <v>24273</v>
      </c>
      <c r="KU39" s="12">
        <v>20179</v>
      </c>
      <c r="KV39" s="12">
        <v>19359</v>
      </c>
      <c r="KW39" s="56" t="s">
        <v>3336</v>
      </c>
      <c r="KX39" s="12">
        <v>11082</v>
      </c>
      <c r="KY39" s="12">
        <v>14494</v>
      </c>
      <c r="KZ39" s="12">
        <v>16437</v>
      </c>
      <c r="LA39" s="12">
        <v>13513</v>
      </c>
      <c r="LB39" s="12">
        <v>10764</v>
      </c>
      <c r="LC39" s="12">
        <v>10259</v>
      </c>
      <c r="LD39" s="56" t="s">
        <v>3336</v>
      </c>
      <c r="LE39" s="12">
        <v>9144</v>
      </c>
      <c r="LF39" s="12">
        <v>9527</v>
      </c>
      <c r="LG39" s="12">
        <v>9423</v>
      </c>
      <c r="LH39" s="12">
        <v>9931</v>
      </c>
      <c r="LI39" s="12">
        <v>8546</v>
      </c>
      <c r="LJ39" s="12">
        <v>7877</v>
      </c>
      <c r="LK39" s="56" t="s">
        <v>3336</v>
      </c>
      <c r="LL39" s="12">
        <v>1434</v>
      </c>
      <c r="LM39" s="12">
        <v>1484</v>
      </c>
      <c r="LN39" s="12">
        <v>1441</v>
      </c>
      <c r="LO39" s="12">
        <v>1592</v>
      </c>
      <c r="LP39" s="12">
        <v>1677</v>
      </c>
      <c r="LQ39" s="12">
        <v>1819</v>
      </c>
      <c r="LR39" s="56" t="s">
        <v>3336</v>
      </c>
      <c r="LS39" s="12">
        <v>8503</v>
      </c>
      <c r="LT39" s="12">
        <v>9034</v>
      </c>
      <c r="LU39" s="12">
        <v>11798</v>
      </c>
      <c r="LV39" s="12">
        <v>9492</v>
      </c>
      <c r="LW39" s="12">
        <v>9517</v>
      </c>
      <c r="LX39" s="12">
        <v>7929</v>
      </c>
      <c r="LY39" s="56" t="s">
        <v>3336</v>
      </c>
      <c r="LZ39" s="12">
        <v>422</v>
      </c>
      <c r="MA39" s="12">
        <v>567</v>
      </c>
      <c r="MB39" s="12">
        <v>597</v>
      </c>
      <c r="MC39" s="12">
        <v>803</v>
      </c>
      <c r="MD39" s="12">
        <v>636</v>
      </c>
      <c r="ME39" s="12">
        <v>531</v>
      </c>
      <c r="MF39" s="56" t="s">
        <v>3336</v>
      </c>
      <c r="MG39" s="12">
        <v>627</v>
      </c>
      <c r="MH39" s="12">
        <v>473</v>
      </c>
      <c r="MI39" s="12">
        <v>576</v>
      </c>
      <c r="MJ39" s="12">
        <v>679</v>
      </c>
      <c r="MK39" s="12">
        <v>1003</v>
      </c>
      <c r="ML39" s="12">
        <v>928</v>
      </c>
      <c r="MM39" s="56" t="s">
        <v>3336</v>
      </c>
      <c r="MN39" s="12">
        <v>23610</v>
      </c>
      <c r="MO39" s="12">
        <v>22575</v>
      </c>
      <c r="MP39" s="12">
        <v>22312</v>
      </c>
      <c r="MQ39" s="12">
        <v>20701</v>
      </c>
      <c r="MR39" s="12">
        <v>18240</v>
      </c>
      <c r="MS39" s="12">
        <v>18564</v>
      </c>
      <c r="MT39" s="56" t="s">
        <v>3336</v>
      </c>
      <c r="MU39" s="11" t="s">
        <v>1182</v>
      </c>
      <c r="MV39" s="11" t="s">
        <v>1182</v>
      </c>
      <c r="MW39" s="11" t="s">
        <v>1182</v>
      </c>
      <c r="MX39" s="11" t="s">
        <v>1182</v>
      </c>
      <c r="MY39" s="11" t="s">
        <v>1182</v>
      </c>
      <c r="MZ39" s="11" t="s">
        <v>1182</v>
      </c>
      <c r="NA39" s="56" t="s">
        <v>3336</v>
      </c>
      <c r="NB39" s="19" t="s">
        <v>1113</v>
      </c>
      <c r="NC39" s="19" t="s">
        <v>1392</v>
      </c>
      <c r="NE39" s="12">
        <v>318136</v>
      </c>
      <c r="NF39" s="12">
        <v>44211</v>
      </c>
      <c r="NG39" s="12">
        <v>16331</v>
      </c>
      <c r="NH39" s="12">
        <v>106197</v>
      </c>
      <c r="NI39" s="12">
        <v>32460</v>
      </c>
      <c r="NJ39" s="56" t="s">
        <v>3336</v>
      </c>
      <c r="NK39" s="12">
        <v>35354</v>
      </c>
      <c r="NL39" s="12">
        <v>3049</v>
      </c>
      <c r="NM39" s="12">
        <v>678</v>
      </c>
      <c r="NN39" s="12">
        <v>7647</v>
      </c>
      <c r="NO39" s="12">
        <v>3225</v>
      </c>
      <c r="NP39" s="56" t="s">
        <v>3336</v>
      </c>
      <c r="NQ39" s="12">
        <v>1076</v>
      </c>
      <c r="NR39" s="12">
        <v>135</v>
      </c>
      <c r="NS39" s="12">
        <v>36</v>
      </c>
      <c r="NT39" s="12">
        <v>392</v>
      </c>
      <c r="NU39" s="12">
        <v>84</v>
      </c>
      <c r="NV39" s="56" t="s">
        <v>3336</v>
      </c>
      <c r="NW39" s="12">
        <v>401</v>
      </c>
      <c r="NX39" s="12">
        <v>57</v>
      </c>
      <c r="NY39" s="12">
        <v>14</v>
      </c>
      <c r="NZ39" s="12">
        <v>101</v>
      </c>
      <c r="OA39" s="12">
        <v>36</v>
      </c>
      <c r="OB39" s="56" t="s">
        <v>3336</v>
      </c>
      <c r="OC39" s="12">
        <v>16497</v>
      </c>
      <c r="OD39" s="12">
        <v>2145</v>
      </c>
      <c r="OE39" s="12">
        <v>1121</v>
      </c>
      <c r="OF39" s="12">
        <v>5139</v>
      </c>
      <c r="OG39" s="12">
        <v>1609</v>
      </c>
      <c r="OH39" s="56" t="s">
        <v>3336</v>
      </c>
      <c r="OI39" s="12" t="s">
        <v>1183</v>
      </c>
      <c r="OJ39" s="12" t="s">
        <v>1183</v>
      </c>
      <c r="OK39" s="12" t="s">
        <v>1183</v>
      </c>
      <c r="OL39" s="12" t="s">
        <v>1183</v>
      </c>
      <c r="OM39" s="12" t="s">
        <v>1183</v>
      </c>
      <c r="ON39" s="56" t="s">
        <v>3336</v>
      </c>
      <c r="OO39" s="12">
        <v>6044</v>
      </c>
      <c r="OP39" s="12">
        <v>274</v>
      </c>
      <c r="OQ39" s="12">
        <v>418</v>
      </c>
      <c r="OR39" s="12">
        <v>2245</v>
      </c>
      <c r="OS39" s="12">
        <v>508</v>
      </c>
      <c r="OT39" s="56" t="s">
        <v>3336</v>
      </c>
      <c r="OU39" s="12">
        <v>856</v>
      </c>
      <c r="OV39" s="12">
        <v>17</v>
      </c>
      <c r="OW39" s="12">
        <v>87</v>
      </c>
      <c r="OX39" s="12">
        <v>475</v>
      </c>
      <c r="OY39" s="12">
        <v>96</v>
      </c>
      <c r="OZ39" s="56" t="s">
        <v>3336</v>
      </c>
      <c r="PA39" s="12">
        <v>811</v>
      </c>
      <c r="PB39" s="12">
        <v>45</v>
      </c>
      <c r="PC39" s="12">
        <v>87</v>
      </c>
      <c r="PD39" s="12">
        <v>109</v>
      </c>
      <c r="PE39" s="12">
        <v>36</v>
      </c>
      <c r="PF39" s="56" t="s">
        <v>3336</v>
      </c>
      <c r="PG39" s="12">
        <v>15444</v>
      </c>
      <c r="PH39" s="12">
        <v>1738</v>
      </c>
      <c r="PI39" s="12">
        <v>2578</v>
      </c>
      <c r="PJ39" s="12">
        <v>7085</v>
      </c>
      <c r="PK39" s="12">
        <v>1366</v>
      </c>
      <c r="PL39" s="56" t="s">
        <v>3336</v>
      </c>
      <c r="PM39" s="12">
        <v>36420</v>
      </c>
      <c r="PN39" s="12">
        <v>2557</v>
      </c>
      <c r="PO39" s="12">
        <v>3855</v>
      </c>
      <c r="PP39" s="12">
        <v>12576</v>
      </c>
      <c r="PQ39" s="12">
        <v>4074</v>
      </c>
      <c r="PR39" s="56" t="s">
        <v>3336</v>
      </c>
      <c r="PS39" s="11" t="s">
        <v>1183</v>
      </c>
      <c r="PT39" s="11" t="s">
        <v>1183</v>
      </c>
      <c r="PU39" s="11" t="s">
        <v>1183</v>
      </c>
      <c r="PV39" s="11" t="s">
        <v>1183</v>
      </c>
      <c r="PW39" s="11" t="s">
        <v>1183</v>
      </c>
      <c r="PX39" s="56" t="s">
        <v>3336</v>
      </c>
      <c r="PY39" s="12">
        <v>4920</v>
      </c>
      <c r="PZ39" s="12">
        <v>297</v>
      </c>
      <c r="QA39" s="12">
        <v>708</v>
      </c>
      <c r="QB39" s="12">
        <v>1474</v>
      </c>
      <c r="QC39" s="12">
        <v>608</v>
      </c>
      <c r="QD39" s="56" t="s">
        <v>3336</v>
      </c>
      <c r="QE39" s="12">
        <v>20179</v>
      </c>
      <c r="QF39" s="12">
        <v>604</v>
      </c>
      <c r="QG39" s="12">
        <v>927</v>
      </c>
      <c r="QH39" s="12">
        <v>2520</v>
      </c>
      <c r="QI39" s="12">
        <v>1139</v>
      </c>
      <c r="QJ39" s="56" t="s">
        <v>3336</v>
      </c>
      <c r="QK39" s="12">
        <v>10764</v>
      </c>
      <c r="QL39" s="12">
        <v>1274</v>
      </c>
      <c r="QM39" s="12">
        <v>1469</v>
      </c>
      <c r="QN39" s="12">
        <v>3600</v>
      </c>
      <c r="QO39" s="12">
        <v>1280</v>
      </c>
      <c r="QP39" s="56" t="s">
        <v>3336</v>
      </c>
      <c r="QQ39" s="12">
        <v>8546</v>
      </c>
      <c r="QR39" s="12">
        <v>2174</v>
      </c>
      <c r="QS39" s="12">
        <v>88</v>
      </c>
      <c r="QT39" s="12">
        <v>2416</v>
      </c>
      <c r="QU39" s="12">
        <v>870</v>
      </c>
      <c r="QV39" s="56" t="s">
        <v>3336</v>
      </c>
      <c r="QW39" s="12">
        <v>1677</v>
      </c>
      <c r="QX39" s="12">
        <v>465</v>
      </c>
      <c r="QY39" s="12">
        <v>15</v>
      </c>
      <c r="QZ39" s="12">
        <v>406</v>
      </c>
      <c r="RA39" s="12">
        <v>170</v>
      </c>
      <c r="RB39" s="56" t="s">
        <v>3336</v>
      </c>
      <c r="RC39" s="12">
        <v>9517</v>
      </c>
      <c r="RD39" s="12">
        <v>1954</v>
      </c>
      <c r="RE39" s="12">
        <v>94</v>
      </c>
      <c r="RF39" s="12">
        <v>5961</v>
      </c>
      <c r="RG39" s="12">
        <v>695</v>
      </c>
      <c r="RH39" s="56" t="s">
        <v>3336</v>
      </c>
      <c r="RI39" s="12">
        <v>636</v>
      </c>
      <c r="RJ39" s="12">
        <v>177</v>
      </c>
      <c r="RK39" s="12">
        <v>1</v>
      </c>
      <c r="RL39" s="12">
        <v>224</v>
      </c>
      <c r="RM39" s="12">
        <v>46</v>
      </c>
      <c r="RN39" s="56" t="s">
        <v>3336</v>
      </c>
      <c r="RO39" s="12">
        <v>1003</v>
      </c>
      <c r="RP39" s="12">
        <v>174</v>
      </c>
      <c r="RQ39" s="12"/>
      <c r="RR39" s="12">
        <v>48</v>
      </c>
      <c r="RS39" s="12">
        <v>24</v>
      </c>
      <c r="RT39" s="56" t="s">
        <v>3336</v>
      </c>
      <c r="RU39" s="12">
        <v>18240</v>
      </c>
      <c r="RV39" s="12">
        <v>2805</v>
      </c>
      <c r="RW39" s="12">
        <v>321</v>
      </c>
      <c r="RX39" s="12">
        <v>6742</v>
      </c>
      <c r="RY39" s="12">
        <v>1437</v>
      </c>
      <c r="RZ39" s="56" t="s">
        <v>3336</v>
      </c>
      <c r="SA39" s="12" t="s">
        <v>1183</v>
      </c>
      <c r="SB39" s="12" t="s">
        <v>1183</v>
      </c>
      <c r="SC39" s="12" t="s">
        <v>1183</v>
      </c>
      <c r="SD39" s="12" t="s">
        <v>1183</v>
      </c>
      <c r="SE39" s="12" t="s">
        <v>1183</v>
      </c>
      <c r="SF39" s="56" t="s">
        <v>3336</v>
      </c>
      <c r="SG39" s="18" t="s">
        <v>1113</v>
      </c>
      <c r="SH39" s="18" t="s">
        <v>850</v>
      </c>
      <c r="SI39" s="9">
        <v>1</v>
      </c>
      <c r="SJ39" s="11"/>
      <c r="SK39" s="9">
        <v>14</v>
      </c>
      <c r="SL39" s="9">
        <v>18</v>
      </c>
      <c r="SN39" s="9">
        <v>1</v>
      </c>
      <c r="SO39" s="11"/>
      <c r="SP39" s="9">
        <v>1</v>
      </c>
      <c r="SQ39" s="9">
        <v>1</v>
      </c>
      <c r="SR39" s="11" t="s">
        <v>1352</v>
      </c>
      <c r="SS39" s="9">
        <v>2</v>
      </c>
      <c r="ST39" s="11"/>
      <c r="SU39" s="9">
        <v>2</v>
      </c>
      <c r="SV39" s="11"/>
      <c r="SW39" s="9">
        <v>2</v>
      </c>
      <c r="SY39" s="42" t="s">
        <v>1353</v>
      </c>
      <c r="TA39" s="11"/>
      <c r="TB39" s="9">
        <v>1</v>
      </c>
      <c r="TC39" s="9">
        <v>1</v>
      </c>
      <c r="TD39" s="9">
        <v>1</v>
      </c>
      <c r="TE39" s="9">
        <v>1</v>
      </c>
      <c r="TF39" s="9">
        <v>1</v>
      </c>
      <c r="TG39" s="9">
        <v>2</v>
      </c>
      <c r="TH39" s="9">
        <v>2</v>
      </c>
      <c r="TI39" s="9">
        <v>1</v>
      </c>
      <c r="TJ39" s="9">
        <v>1</v>
      </c>
      <c r="TK39" s="9">
        <v>1</v>
      </c>
      <c r="TL39" s="9">
        <v>1</v>
      </c>
      <c r="TM39" s="9">
        <v>1</v>
      </c>
      <c r="TN39" s="9">
        <v>1</v>
      </c>
      <c r="TO39" s="9">
        <v>2</v>
      </c>
      <c r="TP39" s="9">
        <v>2</v>
      </c>
      <c r="TX39" s="57" t="s">
        <v>3336</v>
      </c>
      <c r="TY39" s="12">
        <v>181010</v>
      </c>
      <c r="TZ39" s="12">
        <v>179217</v>
      </c>
      <c r="UA39" s="12">
        <v>175827</v>
      </c>
      <c r="UB39" s="12">
        <v>172720</v>
      </c>
      <c r="UC39" s="12">
        <v>169732</v>
      </c>
      <c r="UD39" s="12">
        <v>167766</v>
      </c>
      <c r="UE39" s="57" t="s">
        <v>3336</v>
      </c>
      <c r="UF39" s="11">
        <v>18449</v>
      </c>
      <c r="UG39" s="11">
        <v>18119</v>
      </c>
      <c r="UH39" s="57" t="s">
        <v>3336</v>
      </c>
      <c r="UI39" s="11" t="s">
        <v>1183</v>
      </c>
      <c r="UJ39" s="11" t="s">
        <v>1183</v>
      </c>
      <c r="UK39" s="11" t="s">
        <v>1183</v>
      </c>
      <c r="UL39" s="11" t="s">
        <v>1183</v>
      </c>
      <c r="UM39" s="11" t="s">
        <v>1183</v>
      </c>
      <c r="UN39" s="11" t="s">
        <v>1183</v>
      </c>
      <c r="UO39" s="57" t="s">
        <v>3336</v>
      </c>
      <c r="UP39" s="11" t="s">
        <v>1183</v>
      </c>
      <c r="UQ39" s="57" t="s">
        <v>3336</v>
      </c>
      <c r="UR39" s="44" t="s">
        <v>1354</v>
      </c>
      <c r="US39" s="55"/>
      <c r="UT39" s="39"/>
      <c r="UW39" s="39"/>
      <c r="UX39" s="11">
        <v>354232</v>
      </c>
      <c r="UY39" s="3" t="s">
        <v>1183</v>
      </c>
      <c r="UZ39" s="3" t="s">
        <v>1183</v>
      </c>
      <c r="VA39" s="57" t="s">
        <v>3336</v>
      </c>
      <c r="VB39" s="60" t="s">
        <v>1355</v>
      </c>
      <c r="VC39" s="74" t="s">
        <v>1356</v>
      </c>
      <c r="VE39" s="11" t="s">
        <v>1183</v>
      </c>
      <c r="VF39" s="11" t="s">
        <v>1183</v>
      </c>
      <c r="VG39" s="11" t="s">
        <v>1183</v>
      </c>
      <c r="VH39" s="11" t="s">
        <v>1183</v>
      </c>
      <c r="VI39" s="11" t="s">
        <v>1183</v>
      </c>
      <c r="VJ39" s="11" t="s">
        <v>1183</v>
      </c>
      <c r="VK39" s="11" t="s">
        <v>1183</v>
      </c>
      <c r="VL39" s="11" t="s">
        <v>1183</v>
      </c>
      <c r="VM39" s="11" t="s">
        <v>1183</v>
      </c>
    </row>
    <row r="40" spans="1:585" ht="15" customHeight="1">
      <c r="A40" s="11">
        <v>39</v>
      </c>
      <c r="B40" s="87" t="s">
        <v>62</v>
      </c>
      <c r="C40" s="11">
        <v>1416280</v>
      </c>
      <c r="D40" s="11">
        <v>1402588</v>
      </c>
      <c r="E40" s="11">
        <v>1401982</v>
      </c>
      <c r="F40" s="11">
        <v>1443753</v>
      </c>
      <c r="G40" s="11">
        <v>1503399</v>
      </c>
      <c r="H40" s="11">
        <v>1510197</v>
      </c>
      <c r="I40" s="56" t="s">
        <v>3336</v>
      </c>
      <c r="J40" s="11">
        <v>77431</v>
      </c>
      <c r="K40" s="11">
        <v>71863</v>
      </c>
      <c r="L40" s="11">
        <v>73087</v>
      </c>
      <c r="M40" s="11">
        <v>82833</v>
      </c>
      <c r="N40" s="11">
        <v>80006</v>
      </c>
      <c r="O40" s="11">
        <v>79301</v>
      </c>
      <c r="P40" s="56" t="s">
        <v>3336</v>
      </c>
      <c r="Q40" s="11">
        <v>926</v>
      </c>
      <c r="R40" s="11">
        <v>869</v>
      </c>
      <c r="S40" s="11">
        <v>816</v>
      </c>
      <c r="T40" s="11">
        <v>879</v>
      </c>
      <c r="U40" s="11">
        <v>951</v>
      </c>
      <c r="V40" s="11">
        <v>988</v>
      </c>
      <c r="W40" s="56" t="s">
        <v>3336</v>
      </c>
      <c r="X40" s="11" t="s">
        <v>1183</v>
      </c>
      <c r="Y40" s="11" t="s">
        <v>1183</v>
      </c>
      <c r="Z40" s="11" t="s">
        <v>1183</v>
      </c>
      <c r="AA40" s="11" t="s">
        <v>1183</v>
      </c>
      <c r="AB40" s="11" t="s">
        <v>1183</v>
      </c>
      <c r="AC40" s="11" t="s">
        <v>1183</v>
      </c>
      <c r="AD40" s="56" t="s">
        <v>3336</v>
      </c>
      <c r="AE40" s="11">
        <v>81</v>
      </c>
      <c r="AF40" s="11">
        <v>68</v>
      </c>
      <c r="AG40" s="11">
        <v>87</v>
      </c>
      <c r="AH40" s="11">
        <v>87</v>
      </c>
      <c r="AI40" s="11">
        <v>112</v>
      </c>
      <c r="AJ40" s="11">
        <v>106</v>
      </c>
      <c r="AK40" s="56" t="s">
        <v>3336</v>
      </c>
      <c r="AL40" s="11" t="s">
        <v>1183</v>
      </c>
      <c r="AM40" s="11" t="s">
        <v>1183</v>
      </c>
      <c r="AN40" s="11" t="s">
        <v>1183</v>
      </c>
      <c r="AO40" s="11" t="s">
        <v>1183</v>
      </c>
      <c r="AP40" s="11" t="s">
        <v>1183</v>
      </c>
      <c r="AQ40" s="11" t="s">
        <v>1183</v>
      </c>
      <c r="AR40" s="56" t="s">
        <v>3336</v>
      </c>
      <c r="AS40" s="11">
        <v>94749</v>
      </c>
      <c r="AT40" s="11">
        <v>92241</v>
      </c>
      <c r="AU40" s="11">
        <v>84979</v>
      </c>
      <c r="AV40" s="11">
        <v>87777</v>
      </c>
      <c r="AW40" s="11">
        <v>89504</v>
      </c>
      <c r="AX40" s="11">
        <v>93079</v>
      </c>
      <c r="AY40" s="56" t="s">
        <v>3336</v>
      </c>
      <c r="AZ40" s="11" t="s">
        <v>1183</v>
      </c>
      <c r="BA40" s="23">
        <v>5338</v>
      </c>
      <c r="BB40" s="23">
        <v>4659</v>
      </c>
      <c r="BC40" s="23">
        <v>4570</v>
      </c>
      <c r="BD40" s="23">
        <v>4632</v>
      </c>
      <c r="BE40" s="23">
        <v>4932</v>
      </c>
      <c r="BF40" s="56" t="s">
        <v>3336</v>
      </c>
      <c r="BG40" s="11">
        <v>15198</v>
      </c>
      <c r="BH40" s="11">
        <v>15100</v>
      </c>
      <c r="BI40" s="11">
        <v>15869</v>
      </c>
      <c r="BJ40" s="11">
        <v>18664</v>
      </c>
      <c r="BK40" s="11">
        <v>16502</v>
      </c>
      <c r="BL40" s="11">
        <v>18627</v>
      </c>
      <c r="BM40" s="56" t="s">
        <v>3336</v>
      </c>
      <c r="BN40" s="11">
        <v>6532</v>
      </c>
      <c r="BO40" s="11">
        <v>6324</v>
      </c>
      <c r="BP40" s="11">
        <v>6017</v>
      </c>
      <c r="BQ40" s="11">
        <v>6697</v>
      </c>
      <c r="BR40" s="11">
        <v>5918</v>
      </c>
      <c r="BS40" s="11">
        <v>6715</v>
      </c>
      <c r="BT40" s="56" t="s">
        <v>3336</v>
      </c>
      <c r="BU40" s="11">
        <v>4936</v>
      </c>
      <c r="BV40" s="11">
        <v>4662</v>
      </c>
      <c r="BW40" s="11">
        <v>4917</v>
      </c>
      <c r="BX40" s="11">
        <v>6790</v>
      </c>
      <c r="BY40" s="11">
        <v>5277</v>
      </c>
      <c r="BZ40" s="11">
        <v>5881</v>
      </c>
      <c r="CA40" s="56" t="s">
        <v>3336</v>
      </c>
      <c r="CB40" s="11">
        <v>9719</v>
      </c>
      <c r="CC40" s="11">
        <v>9213</v>
      </c>
      <c r="CD40" s="11">
        <v>8361</v>
      </c>
      <c r="CE40" s="11">
        <v>8364</v>
      </c>
      <c r="CF40" s="11">
        <v>8461</v>
      </c>
      <c r="CG40" s="11">
        <v>8562</v>
      </c>
      <c r="CH40" s="56" t="s">
        <v>3336</v>
      </c>
      <c r="CI40" s="11">
        <v>1019</v>
      </c>
      <c r="CJ40" s="11">
        <v>865</v>
      </c>
      <c r="CK40" s="11">
        <v>862</v>
      </c>
      <c r="CL40" s="11">
        <v>867</v>
      </c>
      <c r="CM40" s="11">
        <v>996</v>
      </c>
      <c r="CN40" s="11">
        <v>983</v>
      </c>
      <c r="CO40" s="56" t="s">
        <v>3336</v>
      </c>
      <c r="CP40" s="11">
        <v>536748</v>
      </c>
      <c r="CQ40" s="11">
        <v>525065</v>
      </c>
      <c r="CR40" s="11">
        <v>524680</v>
      </c>
      <c r="CS40" s="11">
        <v>531862</v>
      </c>
      <c r="CT40" s="11">
        <v>521102</v>
      </c>
      <c r="CU40" s="11">
        <v>494980</v>
      </c>
      <c r="CV40" s="56" t="s">
        <v>3336</v>
      </c>
      <c r="CW40" s="11">
        <v>131697</v>
      </c>
      <c r="CX40" s="11">
        <v>125491</v>
      </c>
      <c r="CY40" s="11">
        <v>121665</v>
      </c>
      <c r="CZ40" s="11">
        <v>125433</v>
      </c>
      <c r="DA40" s="11">
        <v>125465</v>
      </c>
      <c r="DB40" s="11">
        <v>121934</v>
      </c>
      <c r="DC40" s="56" t="s">
        <v>3336</v>
      </c>
      <c r="DD40" s="11">
        <v>34471</v>
      </c>
      <c r="DE40" s="11">
        <v>28926</v>
      </c>
      <c r="DF40" s="11">
        <v>27724</v>
      </c>
      <c r="DG40" s="11">
        <v>27995</v>
      </c>
      <c r="DH40" s="11">
        <v>26516</v>
      </c>
      <c r="DI40" s="11">
        <v>25184</v>
      </c>
      <c r="DJ40" s="56" t="s">
        <v>3336</v>
      </c>
      <c r="DK40" s="11">
        <v>94038</v>
      </c>
      <c r="DL40" s="11">
        <v>87789</v>
      </c>
      <c r="DM40" s="11">
        <v>85234</v>
      </c>
      <c r="DN40" s="11">
        <v>88557</v>
      </c>
      <c r="DO40" s="11">
        <v>89829</v>
      </c>
      <c r="DP40" s="11">
        <v>88802</v>
      </c>
      <c r="DQ40" s="56" t="s">
        <v>3336</v>
      </c>
      <c r="DR40" s="11">
        <v>42847</v>
      </c>
      <c r="DS40" s="11">
        <v>39552</v>
      </c>
      <c r="DT40" s="11">
        <v>40654</v>
      </c>
      <c r="DU40" s="11">
        <v>42337</v>
      </c>
      <c r="DV40" s="11">
        <v>42493</v>
      </c>
      <c r="DW40" s="11">
        <v>42221</v>
      </c>
      <c r="DX40" s="56" t="s">
        <v>3336</v>
      </c>
      <c r="DY40" s="11">
        <v>104970</v>
      </c>
      <c r="DZ40" s="11">
        <v>117878</v>
      </c>
      <c r="EA40" s="11">
        <v>135123</v>
      </c>
      <c r="EB40" s="11">
        <v>144204</v>
      </c>
      <c r="EC40" s="11">
        <v>174366</v>
      </c>
      <c r="ED40" s="11">
        <v>194717</v>
      </c>
      <c r="EE40" s="56" t="s">
        <v>3336</v>
      </c>
      <c r="EF40" s="11">
        <v>34887</v>
      </c>
      <c r="EG40" s="11">
        <v>43713</v>
      </c>
      <c r="EH40" s="11">
        <v>58508</v>
      </c>
      <c r="EI40" s="11">
        <v>66411</v>
      </c>
      <c r="EJ40" s="11">
        <v>91209</v>
      </c>
      <c r="EK40" s="11">
        <v>114536</v>
      </c>
      <c r="EL40" s="56" t="s">
        <v>3336</v>
      </c>
      <c r="EM40" s="11">
        <v>5852</v>
      </c>
      <c r="EN40" s="11">
        <v>5437</v>
      </c>
      <c r="EO40" s="11">
        <v>5711</v>
      </c>
      <c r="EP40" s="11">
        <v>6093</v>
      </c>
      <c r="EQ40" s="11">
        <v>7038</v>
      </c>
      <c r="ER40" s="11">
        <v>6240</v>
      </c>
      <c r="ES40" s="56" t="s">
        <v>3336</v>
      </c>
      <c r="ET40" s="11">
        <v>507</v>
      </c>
      <c r="EU40" s="11">
        <v>539</v>
      </c>
      <c r="EV40" s="11">
        <v>710</v>
      </c>
      <c r="EW40" s="11">
        <v>437</v>
      </c>
      <c r="EX40" s="11">
        <v>1969</v>
      </c>
      <c r="EY40" s="11">
        <v>1971</v>
      </c>
      <c r="EZ40" s="56" t="s">
        <v>3336</v>
      </c>
      <c r="FA40" s="11">
        <v>126</v>
      </c>
      <c r="FB40" s="11">
        <v>140</v>
      </c>
      <c r="FC40" s="11">
        <v>122</v>
      </c>
      <c r="FD40" s="11">
        <v>111</v>
      </c>
      <c r="FE40" s="11">
        <v>169</v>
      </c>
      <c r="FF40" s="11">
        <v>251</v>
      </c>
      <c r="FG40" s="56" t="s">
        <v>3336</v>
      </c>
      <c r="FH40" s="11">
        <v>91997</v>
      </c>
      <c r="FI40" s="11">
        <v>97379</v>
      </c>
      <c r="FJ40" s="11">
        <v>99175</v>
      </c>
      <c r="FK40" s="11">
        <v>98219</v>
      </c>
      <c r="FL40" s="11">
        <v>96558</v>
      </c>
      <c r="FM40" s="11">
        <v>93547</v>
      </c>
      <c r="FN40" s="56" t="s">
        <v>3336</v>
      </c>
      <c r="FO40" s="11">
        <v>11078</v>
      </c>
      <c r="FP40" s="11">
        <v>14611</v>
      </c>
      <c r="FQ40" s="11">
        <v>14519</v>
      </c>
      <c r="FR40" s="11">
        <v>12746</v>
      </c>
      <c r="FS40" s="11">
        <v>12064</v>
      </c>
      <c r="FT40" s="11">
        <v>10604</v>
      </c>
      <c r="FU40" s="56" t="s">
        <v>3336</v>
      </c>
      <c r="FV40" s="18" t="s">
        <v>1357</v>
      </c>
      <c r="FY40" s="14">
        <v>1</v>
      </c>
      <c r="FZ40" s="14">
        <v>1</v>
      </c>
      <c r="GA40" s="14">
        <v>1</v>
      </c>
      <c r="GB40" s="14">
        <v>2</v>
      </c>
      <c r="GD40" s="14">
        <v>2</v>
      </c>
      <c r="GE40" s="14">
        <v>2</v>
      </c>
      <c r="GF40" s="14">
        <v>2</v>
      </c>
      <c r="GI40" s="11">
        <v>191561</v>
      </c>
      <c r="GJ40" s="11">
        <v>186857</v>
      </c>
      <c r="GK40" s="11">
        <v>176108</v>
      </c>
      <c r="GL40" s="11">
        <v>174715</v>
      </c>
      <c r="GM40" s="11">
        <v>175114</v>
      </c>
      <c r="GN40" s="11">
        <v>173692</v>
      </c>
      <c r="GO40" s="56" t="s">
        <v>3336</v>
      </c>
      <c r="GP40" s="11">
        <v>36631</v>
      </c>
      <c r="GQ40" s="11">
        <v>34636</v>
      </c>
      <c r="GR40" s="11">
        <v>32064</v>
      </c>
      <c r="GS40" s="11">
        <v>32521</v>
      </c>
      <c r="GT40" s="11">
        <v>32742</v>
      </c>
      <c r="GU40" s="11">
        <v>32861</v>
      </c>
      <c r="GV40" s="56" t="s">
        <v>3336</v>
      </c>
      <c r="GW40" s="11">
        <v>786</v>
      </c>
      <c r="GX40" s="11">
        <v>787</v>
      </c>
      <c r="GY40" s="11">
        <v>796</v>
      </c>
      <c r="GZ40" s="11">
        <v>883</v>
      </c>
      <c r="HA40" s="11">
        <v>886</v>
      </c>
      <c r="HB40" s="11">
        <v>1023</v>
      </c>
      <c r="HC40" s="56" t="s">
        <v>3336</v>
      </c>
      <c r="HD40" s="11">
        <v>223</v>
      </c>
      <c r="HE40" s="11">
        <v>238</v>
      </c>
      <c r="HF40" s="11">
        <v>246</v>
      </c>
      <c r="HG40" s="11">
        <v>278</v>
      </c>
      <c r="HH40" s="11">
        <v>285</v>
      </c>
      <c r="HI40" s="11">
        <v>309</v>
      </c>
      <c r="HJ40" s="56" t="s">
        <v>3336</v>
      </c>
      <c r="HK40" s="11">
        <v>243</v>
      </c>
      <c r="HL40" s="11">
        <v>219</v>
      </c>
      <c r="HM40" s="11">
        <v>218</v>
      </c>
      <c r="HN40" s="11">
        <v>256</v>
      </c>
      <c r="HO40" s="11">
        <v>276</v>
      </c>
      <c r="HP40" s="11">
        <v>325</v>
      </c>
      <c r="HQ40" s="56" t="s">
        <v>3336</v>
      </c>
      <c r="HR40" s="11">
        <v>80</v>
      </c>
      <c r="HS40" s="11">
        <v>73</v>
      </c>
      <c r="HT40" s="11">
        <v>69</v>
      </c>
      <c r="HU40" s="11">
        <v>105</v>
      </c>
      <c r="HV40" s="11">
        <v>108</v>
      </c>
      <c r="HW40" s="11">
        <v>101</v>
      </c>
      <c r="HX40" s="56" t="s">
        <v>3336</v>
      </c>
      <c r="HY40" s="11">
        <v>48214</v>
      </c>
      <c r="HZ40" s="11">
        <v>45043</v>
      </c>
      <c r="IA40" s="11">
        <v>41565</v>
      </c>
      <c r="IB40" s="11">
        <v>40527</v>
      </c>
      <c r="IC40" s="11">
        <v>41534</v>
      </c>
      <c r="ID40" s="11">
        <v>41160</v>
      </c>
      <c r="IE40" s="56" t="s">
        <v>3336</v>
      </c>
      <c r="IF40" s="11" t="s">
        <v>1183</v>
      </c>
      <c r="IG40" s="11" t="s">
        <v>1183</v>
      </c>
      <c r="IH40" s="11" t="s">
        <v>1183</v>
      </c>
      <c r="II40" s="11" t="s">
        <v>1183</v>
      </c>
      <c r="IJ40" s="11" t="s">
        <v>1183</v>
      </c>
      <c r="IK40" s="11" t="s">
        <v>1183</v>
      </c>
      <c r="IL40" s="56" t="s">
        <v>3336</v>
      </c>
      <c r="IM40" s="11">
        <v>5390</v>
      </c>
      <c r="IN40" s="11">
        <v>5240</v>
      </c>
      <c r="IO40" s="11">
        <v>5058</v>
      </c>
      <c r="IP40" s="11">
        <v>5112</v>
      </c>
      <c r="IQ40" s="11">
        <v>5416</v>
      </c>
      <c r="IR40" s="11">
        <v>5913</v>
      </c>
      <c r="IS40" s="56" t="s">
        <v>3336</v>
      </c>
      <c r="IT40" s="11">
        <v>2884</v>
      </c>
      <c r="IU40" s="11">
        <v>2865</v>
      </c>
      <c r="IV40" s="11">
        <v>2779</v>
      </c>
      <c r="IW40" s="11">
        <v>2812</v>
      </c>
      <c r="IX40" s="11">
        <v>2846</v>
      </c>
      <c r="IY40" s="11">
        <v>2933</v>
      </c>
      <c r="IZ40" s="56" t="s">
        <v>3336</v>
      </c>
      <c r="JA40" s="11">
        <v>1802</v>
      </c>
      <c r="JB40" s="11">
        <v>1651</v>
      </c>
      <c r="JC40" s="11">
        <v>1739</v>
      </c>
      <c r="JD40" s="11">
        <v>1875</v>
      </c>
      <c r="JE40" s="11">
        <v>1854</v>
      </c>
      <c r="JF40" s="11">
        <v>1892</v>
      </c>
      <c r="JG40" s="56" t="s">
        <v>3336</v>
      </c>
      <c r="JH40" s="11">
        <v>2905</v>
      </c>
      <c r="JI40" s="11">
        <v>2760</v>
      </c>
      <c r="JJ40" s="11">
        <v>2481</v>
      </c>
      <c r="JK40" s="11">
        <v>2502</v>
      </c>
      <c r="JL40" s="11">
        <v>2401</v>
      </c>
      <c r="JM40" s="11">
        <v>2574</v>
      </c>
      <c r="JN40" s="56" t="s">
        <v>3336</v>
      </c>
      <c r="JO40" s="11">
        <v>673</v>
      </c>
      <c r="JP40" s="11">
        <v>624</v>
      </c>
      <c r="JQ40" s="11">
        <v>563</v>
      </c>
      <c r="JR40" s="11">
        <v>529</v>
      </c>
      <c r="JS40" s="11">
        <v>565</v>
      </c>
      <c r="JT40" s="11">
        <v>613</v>
      </c>
      <c r="JU40" s="56" t="s">
        <v>3336</v>
      </c>
      <c r="JV40" s="11">
        <v>41631</v>
      </c>
      <c r="JW40" s="11">
        <v>41063</v>
      </c>
      <c r="JX40" s="11">
        <v>37031</v>
      </c>
      <c r="JY40" s="11">
        <v>37242</v>
      </c>
      <c r="JZ40" s="11">
        <v>37926</v>
      </c>
      <c r="KA40" s="11">
        <v>35364</v>
      </c>
      <c r="KB40" s="56" t="s">
        <v>3336</v>
      </c>
      <c r="KC40" s="11">
        <v>6732</v>
      </c>
      <c r="KD40" s="11">
        <v>6685</v>
      </c>
      <c r="KE40" s="11">
        <v>6002</v>
      </c>
      <c r="KF40" s="11">
        <v>6033</v>
      </c>
      <c r="KG40" s="11">
        <v>6153</v>
      </c>
      <c r="KH40" s="11">
        <v>5524</v>
      </c>
      <c r="KI40" s="56" t="s">
        <v>3336</v>
      </c>
      <c r="KJ40" s="11">
        <v>3625</v>
      </c>
      <c r="KK40" s="11">
        <v>3162</v>
      </c>
      <c r="KL40" s="11">
        <v>2940</v>
      </c>
      <c r="KM40" s="11">
        <v>2946</v>
      </c>
      <c r="KN40" s="11">
        <v>2908</v>
      </c>
      <c r="KO40" s="11">
        <v>2675</v>
      </c>
      <c r="KP40" s="56" t="s">
        <v>3336</v>
      </c>
      <c r="KQ40" s="11">
        <v>6531</v>
      </c>
      <c r="KR40" s="11">
        <v>6142</v>
      </c>
      <c r="KS40" s="11">
        <v>5520</v>
      </c>
      <c r="KT40" s="11">
        <v>5521</v>
      </c>
      <c r="KU40" s="11">
        <v>5629</v>
      </c>
      <c r="KV40" s="11">
        <v>5072</v>
      </c>
      <c r="KW40" s="56" t="s">
        <v>3336</v>
      </c>
      <c r="KX40" s="11">
        <v>2572</v>
      </c>
      <c r="KY40" s="11">
        <v>2455</v>
      </c>
      <c r="KZ40" s="11">
        <v>2422</v>
      </c>
      <c r="LA40" s="11">
        <v>2440</v>
      </c>
      <c r="LB40" s="11">
        <v>2457</v>
      </c>
      <c r="LC40" s="11">
        <v>2188</v>
      </c>
      <c r="LD40" s="56" t="s">
        <v>3336</v>
      </c>
      <c r="LE40" s="11">
        <v>9486</v>
      </c>
      <c r="LF40" s="11">
        <v>9341</v>
      </c>
      <c r="LG40" s="11">
        <v>8494</v>
      </c>
      <c r="LH40" s="11">
        <v>8543</v>
      </c>
      <c r="LI40" s="11">
        <v>8624</v>
      </c>
      <c r="LJ40" s="11">
        <v>7534</v>
      </c>
      <c r="LK40" s="56" t="s">
        <v>3336</v>
      </c>
      <c r="LL40" s="11">
        <v>3182</v>
      </c>
      <c r="LM40" s="11">
        <v>3021</v>
      </c>
      <c r="LN40" s="11">
        <v>3007</v>
      </c>
      <c r="LO40" s="11">
        <v>3214</v>
      </c>
      <c r="LP40" s="11">
        <v>3111</v>
      </c>
      <c r="LQ40" s="11">
        <v>2774</v>
      </c>
      <c r="LR40" s="56" t="s">
        <v>3336</v>
      </c>
      <c r="LS40" s="11">
        <v>2578</v>
      </c>
      <c r="LT40" s="11">
        <v>2475</v>
      </c>
      <c r="LU40" s="11">
        <v>2449</v>
      </c>
      <c r="LV40" s="11">
        <v>2511</v>
      </c>
      <c r="LW40" s="11">
        <v>2677</v>
      </c>
      <c r="LX40" s="11">
        <v>2594</v>
      </c>
      <c r="LY40" s="56" t="s">
        <v>3336</v>
      </c>
      <c r="LZ40" s="11">
        <v>244</v>
      </c>
      <c r="MA40" s="11">
        <v>279</v>
      </c>
      <c r="MB40" s="11">
        <v>531</v>
      </c>
      <c r="MC40" s="11">
        <v>119</v>
      </c>
      <c r="MD40" s="11">
        <v>778</v>
      </c>
      <c r="ME40" s="11">
        <v>965</v>
      </c>
      <c r="MF40" s="56" t="s">
        <v>3336</v>
      </c>
      <c r="MG40" s="11">
        <v>164</v>
      </c>
      <c r="MH40" s="11">
        <v>91</v>
      </c>
      <c r="MI40" s="11">
        <v>77</v>
      </c>
      <c r="MJ40" s="11">
        <v>70</v>
      </c>
      <c r="MK40" s="11">
        <v>82</v>
      </c>
      <c r="ML40" s="11">
        <v>180</v>
      </c>
      <c r="MM40" s="56" t="s">
        <v>3336</v>
      </c>
      <c r="MN40" s="11">
        <v>39828</v>
      </c>
      <c r="MO40" s="11">
        <v>41394</v>
      </c>
      <c r="MP40" s="11">
        <v>40398</v>
      </c>
      <c r="MQ40" s="11">
        <v>41872</v>
      </c>
      <c r="MR40" s="11">
        <v>41625</v>
      </c>
      <c r="MS40" s="11">
        <v>41443</v>
      </c>
      <c r="MT40" s="56" t="s">
        <v>3336</v>
      </c>
      <c r="MU40" s="11">
        <v>6408</v>
      </c>
      <c r="MV40" s="11">
        <v>6245</v>
      </c>
      <c r="MW40" s="11">
        <v>6547</v>
      </c>
      <c r="MX40" s="11">
        <v>6524</v>
      </c>
      <c r="MY40" s="11">
        <v>5976</v>
      </c>
      <c r="MZ40" s="11">
        <v>5632</v>
      </c>
      <c r="NA40" s="56" t="s">
        <v>3336</v>
      </c>
      <c r="NB40" s="18" t="s">
        <v>1358</v>
      </c>
      <c r="NC40" s="18" t="s">
        <v>1359</v>
      </c>
      <c r="NE40" s="11">
        <v>175114</v>
      </c>
      <c r="NF40" s="11">
        <v>36658</v>
      </c>
      <c r="NG40" s="11">
        <v>16051</v>
      </c>
      <c r="NH40" s="11" t="s">
        <v>1183</v>
      </c>
      <c r="NI40" s="11" t="s">
        <v>1183</v>
      </c>
      <c r="NJ40" s="56" t="s">
        <v>3336</v>
      </c>
      <c r="NK40" s="11">
        <v>40276</v>
      </c>
      <c r="NL40" s="11">
        <v>4209</v>
      </c>
      <c r="NM40" s="11">
        <v>2435</v>
      </c>
      <c r="NN40" s="11" t="s">
        <v>1183</v>
      </c>
      <c r="NO40" s="11" t="s">
        <v>1183</v>
      </c>
      <c r="NP40" s="56" t="s">
        <v>3336</v>
      </c>
      <c r="NQ40" s="11">
        <v>886</v>
      </c>
      <c r="NR40" s="11">
        <v>78</v>
      </c>
      <c r="NS40" s="11">
        <v>79</v>
      </c>
      <c r="NT40" s="11" t="s">
        <v>1183</v>
      </c>
      <c r="NU40" s="11" t="s">
        <v>1183</v>
      </c>
      <c r="NV40" s="56" t="s">
        <v>3336</v>
      </c>
      <c r="NW40" s="11">
        <v>276</v>
      </c>
      <c r="NX40" s="11">
        <v>21</v>
      </c>
      <c r="NY40" s="11">
        <v>21</v>
      </c>
      <c r="NZ40" s="11" t="s">
        <v>1183</v>
      </c>
      <c r="OA40" s="11" t="s">
        <v>1183</v>
      </c>
      <c r="OB40" s="56" t="s">
        <v>3336</v>
      </c>
      <c r="OC40" s="11">
        <v>41534</v>
      </c>
      <c r="OD40" s="11">
        <v>8565</v>
      </c>
      <c r="OE40" s="11">
        <v>3849</v>
      </c>
      <c r="OF40" s="11" t="s">
        <v>1183</v>
      </c>
      <c r="OG40" s="11" t="s">
        <v>1183</v>
      </c>
      <c r="OH40" s="56" t="s">
        <v>3336</v>
      </c>
      <c r="OI40" s="11" t="s">
        <v>1183</v>
      </c>
      <c r="OJ40" s="11" t="s">
        <v>1183</v>
      </c>
      <c r="OK40" s="11" t="s">
        <v>1183</v>
      </c>
      <c r="OL40" s="11" t="s">
        <v>1183</v>
      </c>
      <c r="OM40" s="11" t="s">
        <v>1183</v>
      </c>
      <c r="ON40" s="56" t="s">
        <v>3336</v>
      </c>
      <c r="OO40" s="11">
        <v>5416</v>
      </c>
      <c r="OP40" s="11">
        <v>126</v>
      </c>
      <c r="OQ40" s="11">
        <v>675</v>
      </c>
      <c r="OR40" s="11" t="s">
        <v>1183</v>
      </c>
      <c r="OS40" s="11" t="s">
        <v>1183</v>
      </c>
      <c r="OT40" s="56" t="s">
        <v>3336</v>
      </c>
      <c r="OU40" s="11">
        <v>2846</v>
      </c>
      <c r="OV40" s="11">
        <v>39</v>
      </c>
      <c r="OW40" s="11">
        <v>368</v>
      </c>
      <c r="OX40" s="11" t="s">
        <v>1183</v>
      </c>
      <c r="OY40" s="11" t="s">
        <v>1183</v>
      </c>
      <c r="OZ40" s="56" t="s">
        <v>3336</v>
      </c>
      <c r="PA40" s="11">
        <v>1854</v>
      </c>
      <c r="PB40" s="11">
        <v>57</v>
      </c>
      <c r="PC40" s="11">
        <v>381</v>
      </c>
      <c r="PD40" s="11" t="s">
        <v>1183</v>
      </c>
      <c r="PE40" s="11" t="s">
        <v>1183</v>
      </c>
      <c r="PF40" s="56" t="s">
        <v>3336</v>
      </c>
      <c r="PG40" s="11">
        <v>2401</v>
      </c>
      <c r="PH40" s="11">
        <v>178</v>
      </c>
      <c r="PI40" s="11">
        <v>519</v>
      </c>
      <c r="PJ40" s="11" t="s">
        <v>1183</v>
      </c>
      <c r="PK40" s="11" t="s">
        <v>1183</v>
      </c>
      <c r="PL40" s="56" t="s">
        <v>3336</v>
      </c>
      <c r="PM40" s="11">
        <v>37926</v>
      </c>
      <c r="PN40" s="11">
        <v>10650</v>
      </c>
      <c r="PO40" s="11">
        <v>5029</v>
      </c>
      <c r="PP40" s="11" t="s">
        <v>1183</v>
      </c>
      <c r="PQ40" s="11" t="s">
        <v>1183</v>
      </c>
      <c r="PR40" s="56" t="s">
        <v>3336</v>
      </c>
      <c r="PS40" s="11">
        <v>6153</v>
      </c>
      <c r="PT40" s="11">
        <v>1038</v>
      </c>
      <c r="PU40" s="11">
        <v>1114</v>
      </c>
      <c r="PV40" s="11" t="s">
        <v>1183</v>
      </c>
      <c r="PW40" s="11" t="s">
        <v>1183</v>
      </c>
      <c r="PX40" s="56" t="s">
        <v>3336</v>
      </c>
      <c r="PY40" s="11">
        <v>2908</v>
      </c>
      <c r="PZ40" s="11">
        <v>295</v>
      </c>
      <c r="QA40" s="11">
        <v>528</v>
      </c>
      <c r="QB40" s="11" t="s">
        <v>1183</v>
      </c>
      <c r="QC40" s="11" t="s">
        <v>1183</v>
      </c>
      <c r="QD40" s="56" t="s">
        <v>3336</v>
      </c>
      <c r="QE40" s="11">
        <v>5629</v>
      </c>
      <c r="QF40" s="11">
        <v>550</v>
      </c>
      <c r="QG40" s="11">
        <v>558</v>
      </c>
      <c r="QH40" s="11" t="s">
        <v>1183</v>
      </c>
      <c r="QI40" s="11" t="s">
        <v>1183</v>
      </c>
      <c r="QJ40" s="56" t="s">
        <v>3336</v>
      </c>
      <c r="QK40" s="11">
        <v>2457</v>
      </c>
      <c r="QL40" s="11">
        <v>252</v>
      </c>
      <c r="QM40" s="11">
        <v>210</v>
      </c>
      <c r="QN40" s="11" t="s">
        <v>1183</v>
      </c>
      <c r="QO40" s="11" t="s">
        <v>1183</v>
      </c>
      <c r="QP40" s="56" t="s">
        <v>3336</v>
      </c>
      <c r="QQ40" s="11">
        <v>8624</v>
      </c>
      <c r="QR40" s="11">
        <v>2530</v>
      </c>
      <c r="QS40" s="11">
        <v>1549</v>
      </c>
      <c r="QT40" s="11" t="s">
        <v>1183</v>
      </c>
      <c r="QU40" s="11" t="s">
        <v>1183</v>
      </c>
      <c r="QV40" s="56" t="s">
        <v>3336</v>
      </c>
      <c r="QW40" s="11">
        <v>3111</v>
      </c>
      <c r="QX40" s="11">
        <v>1003</v>
      </c>
      <c r="QY40" s="11">
        <v>101</v>
      </c>
      <c r="QZ40" s="11" t="s">
        <v>1183</v>
      </c>
      <c r="RA40" s="11" t="s">
        <v>1183</v>
      </c>
      <c r="RB40" s="56" t="s">
        <v>3336</v>
      </c>
      <c r="RC40" s="11">
        <v>2677</v>
      </c>
      <c r="RD40" s="11">
        <v>557</v>
      </c>
      <c r="RE40" s="11">
        <v>86</v>
      </c>
      <c r="RF40" s="11" t="s">
        <v>1183</v>
      </c>
      <c r="RG40" s="11" t="s">
        <v>1183</v>
      </c>
      <c r="RH40" s="56" t="s">
        <v>3336</v>
      </c>
      <c r="RI40" s="11">
        <v>778</v>
      </c>
      <c r="RJ40" s="11">
        <v>171</v>
      </c>
      <c r="RK40" s="11">
        <v>15</v>
      </c>
      <c r="RL40" s="11" t="s">
        <v>1183</v>
      </c>
      <c r="RM40" s="11" t="s">
        <v>1183</v>
      </c>
      <c r="RN40" s="56" t="s">
        <v>3336</v>
      </c>
      <c r="RO40" s="11">
        <v>82</v>
      </c>
      <c r="RP40" s="11">
        <v>16</v>
      </c>
      <c r="RQ40" s="11">
        <v>0</v>
      </c>
      <c r="RR40" s="11" t="s">
        <v>1183</v>
      </c>
      <c r="RS40" s="11" t="s">
        <v>1183</v>
      </c>
      <c r="RT40" s="56" t="s">
        <v>3336</v>
      </c>
      <c r="RU40" s="11">
        <v>41625</v>
      </c>
      <c r="RV40" s="11">
        <v>5885</v>
      </c>
      <c r="RW40" s="11">
        <v>3883</v>
      </c>
      <c r="RX40" s="11" t="s">
        <v>1183</v>
      </c>
      <c r="RY40" s="11" t="s">
        <v>1183</v>
      </c>
      <c r="RZ40" s="56" t="s">
        <v>3336</v>
      </c>
      <c r="SA40" s="11">
        <v>5976</v>
      </c>
      <c r="SB40" s="11">
        <v>801</v>
      </c>
      <c r="SC40" s="11">
        <v>291</v>
      </c>
      <c r="SD40" s="11" t="s">
        <v>1183</v>
      </c>
      <c r="SE40" s="11" t="s">
        <v>1183</v>
      </c>
      <c r="SF40" s="56" t="s">
        <v>3336</v>
      </c>
      <c r="SI40" s="11">
        <v>2</v>
      </c>
      <c r="SK40" s="11">
        <v>15</v>
      </c>
      <c r="SL40" s="11">
        <v>18</v>
      </c>
      <c r="SM40" s="3"/>
      <c r="SN40" s="11">
        <v>2</v>
      </c>
      <c r="SP40" s="11">
        <v>1</v>
      </c>
      <c r="SQ40" s="11">
        <v>2</v>
      </c>
      <c r="SS40" s="11">
        <v>1</v>
      </c>
      <c r="SU40" s="11">
        <v>3</v>
      </c>
      <c r="SV40" s="12" t="s">
        <v>1360</v>
      </c>
      <c r="SW40" s="11">
        <v>1</v>
      </c>
      <c r="SX40" s="11" t="s">
        <v>1361</v>
      </c>
      <c r="SY40" s="12"/>
      <c r="SZ40" s="11">
        <v>2</v>
      </c>
      <c r="TB40" s="11">
        <v>1</v>
      </c>
      <c r="TC40" s="11">
        <v>1</v>
      </c>
      <c r="TD40" s="11">
        <v>1</v>
      </c>
      <c r="TE40" s="11">
        <v>1</v>
      </c>
      <c r="TF40" s="11">
        <v>1</v>
      </c>
      <c r="TG40" s="11">
        <v>1</v>
      </c>
      <c r="TH40" s="11">
        <v>1</v>
      </c>
      <c r="TI40" s="11">
        <v>2</v>
      </c>
      <c r="TJ40" s="11">
        <v>1</v>
      </c>
      <c r="TK40" s="11">
        <v>2</v>
      </c>
      <c r="TL40" s="11">
        <v>2</v>
      </c>
      <c r="TM40" s="11">
        <v>2</v>
      </c>
      <c r="TN40" s="11">
        <v>2</v>
      </c>
      <c r="TO40" s="11">
        <v>2</v>
      </c>
      <c r="TP40" s="11">
        <v>2</v>
      </c>
      <c r="TQ40" s="11">
        <v>2</v>
      </c>
      <c r="TR40" s="11">
        <v>1</v>
      </c>
      <c r="TS40" s="11">
        <v>1</v>
      </c>
      <c r="TT40" s="11">
        <v>1</v>
      </c>
      <c r="TU40" s="11">
        <v>2</v>
      </c>
      <c r="TV40" s="11">
        <v>2</v>
      </c>
      <c r="TW40" s="11">
        <v>2</v>
      </c>
      <c r="TX40" s="57" t="s">
        <v>3336</v>
      </c>
      <c r="TY40" s="11">
        <v>20398</v>
      </c>
      <c r="TZ40" s="11">
        <v>19890</v>
      </c>
      <c r="UA40" s="11">
        <v>19911</v>
      </c>
      <c r="UB40" s="11">
        <v>20051</v>
      </c>
      <c r="UC40" s="11">
        <v>19903</v>
      </c>
      <c r="UD40" s="11">
        <v>20025</v>
      </c>
      <c r="UE40" s="57" t="s">
        <v>3336</v>
      </c>
      <c r="UF40" s="11">
        <v>6252</v>
      </c>
      <c r="UG40" s="11">
        <v>8932</v>
      </c>
      <c r="UH40" s="57" t="s">
        <v>3336</v>
      </c>
      <c r="UI40" s="11">
        <v>7984</v>
      </c>
      <c r="UJ40" s="11">
        <v>8457</v>
      </c>
      <c r="UK40" s="11">
        <v>8577</v>
      </c>
      <c r="UL40" s="11">
        <v>8638</v>
      </c>
      <c r="UM40" s="11">
        <v>8361</v>
      </c>
      <c r="UN40" s="11">
        <v>9492</v>
      </c>
      <c r="UO40" s="57" t="s">
        <v>3336</v>
      </c>
      <c r="UP40" s="11" t="s">
        <v>1183</v>
      </c>
      <c r="UQ40" s="57" t="s">
        <v>3336</v>
      </c>
      <c r="UR40" s="18" t="s">
        <v>1362</v>
      </c>
      <c r="US40" s="18" t="s">
        <v>1363</v>
      </c>
      <c r="UX40" s="3" t="s">
        <v>1183</v>
      </c>
      <c r="UY40" s="3" t="s">
        <v>1183</v>
      </c>
      <c r="UZ40" s="3" t="s">
        <v>1183</v>
      </c>
      <c r="VA40" s="57" t="s">
        <v>3336</v>
      </c>
      <c r="VB40" s="59"/>
      <c r="VC40" s="70"/>
      <c r="VE40" s="11">
        <v>1</v>
      </c>
      <c r="VF40" s="11">
        <v>1</v>
      </c>
      <c r="VG40" s="11">
        <v>1</v>
      </c>
      <c r="VH40" s="11">
        <v>1</v>
      </c>
      <c r="VI40" s="11">
        <v>1</v>
      </c>
      <c r="VJ40" s="11">
        <v>2</v>
      </c>
      <c r="VK40" s="11">
        <v>1</v>
      </c>
      <c r="VL40" s="11">
        <v>2</v>
      </c>
      <c r="VM40" s="11">
        <v>1</v>
      </c>
    </row>
    <row r="41" spans="1:585" ht="15" customHeight="1">
      <c r="A41" s="11">
        <v>40</v>
      </c>
      <c r="B41" s="87" t="s">
        <v>63</v>
      </c>
      <c r="C41" s="11">
        <v>692954</v>
      </c>
      <c r="D41" s="11">
        <v>750371</v>
      </c>
      <c r="E41" s="11">
        <v>725687</v>
      </c>
      <c r="F41" s="11">
        <v>659117</v>
      </c>
      <c r="G41" s="11">
        <v>630103</v>
      </c>
      <c r="H41" s="11">
        <v>592885</v>
      </c>
      <c r="I41" s="56" t="s">
        <v>3336</v>
      </c>
      <c r="J41" s="11" t="s">
        <v>1183</v>
      </c>
      <c r="K41" s="11" t="s">
        <v>1183</v>
      </c>
      <c r="L41" s="11" t="s">
        <v>1183</v>
      </c>
      <c r="M41" s="11" t="s">
        <v>1183</v>
      </c>
      <c r="N41" s="11" t="s">
        <v>1183</v>
      </c>
      <c r="O41" s="11" t="s">
        <v>1183</v>
      </c>
      <c r="P41" s="56" t="s">
        <v>3336</v>
      </c>
      <c r="Q41" s="11">
        <v>230</v>
      </c>
      <c r="R41" s="11">
        <v>229</v>
      </c>
      <c r="S41" s="11">
        <v>209</v>
      </c>
      <c r="T41" s="11">
        <v>173</v>
      </c>
      <c r="U41" s="11">
        <v>198</v>
      </c>
      <c r="V41" s="11">
        <v>232</v>
      </c>
      <c r="W41" s="56" t="s">
        <v>3336</v>
      </c>
      <c r="X41" s="11">
        <v>45</v>
      </c>
      <c r="Y41" s="11">
        <v>51</v>
      </c>
      <c r="Z41" s="11">
        <v>46</v>
      </c>
      <c r="AA41" s="11">
        <v>18</v>
      </c>
      <c r="AB41" s="11">
        <v>36</v>
      </c>
      <c r="AC41" s="11">
        <v>47</v>
      </c>
      <c r="AD41" s="56" t="s">
        <v>3336</v>
      </c>
      <c r="AE41" s="11">
        <v>46</v>
      </c>
      <c r="AF41" s="11">
        <v>45</v>
      </c>
      <c r="AG41" s="11">
        <v>57</v>
      </c>
      <c r="AH41" s="11">
        <v>41</v>
      </c>
      <c r="AI41" s="11">
        <v>57</v>
      </c>
      <c r="AJ41" s="11">
        <v>45</v>
      </c>
      <c r="AK41" s="56" t="s">
        <v>3336</v>
      </c>
      <c r="AL41" s="11" t="s">
        <v>1183</v>
      </c>
      <c r="AM41" s="11" t="s">
        <v>1183</v>
      </c>
      <c r="AN41" s="11" t="s">
        <v>1183</v>
      </c>
      <c r="AO41" s="11" t="s">
        <v>1183</v>
      </c>
      <c r="AP41" s="11" t="s">
        <v>1183</v>
      </c>
      <c r="AQ41" s="11" t="s">
        <v>1183</v>
      </c>
      <c r="AR41" s="56" t="s">
        <v>3336</v>
      </c>
      <c r="AS41" s="11">
        <v>9520</v>
      </c>
      <c r="AT41" s="11">
        <v>9325</v>
      </c>
      <c r="AU41" s="11">
        <v>9095</v>
      </c>
      <c r="AV41" s="11">
        <v>8391</v>
      </c>
      <c r="AW41" s="11">
        <v>7997</v>
      </c>
      <c r="AX41" s="11">
        <v>8360</v>
      </c>
      <c r="AY41" s="56" t="s">
        <v>3336</v>
      </c>
      <c r="AZ41" s="11">
        <v>620</v>
      </c>
      <c r="BA41" s="11">
        <v>680</v>
      </c>
      <c r="BB41" s="11">
        <v>599</v>
      </c>
      <c r="BC41" s="11">
        <v>684</v>
      </c>
      <c r="BD41" s="11">
        <v>680</v>
      </c>
      <c r="BE41" s="11">
        <v>623</v>
      </c>
      <c r="BF41" s="56" t="s">
        <v>3336</v>
      </c>
      <c r="BG41" s="11">
        <v>3926</v>
      </c>
      <c r="BH41" s="11">
        <v>3717</v>
      </c>
      <c r="BI41" s="11">
        <v>3786</v>
      </c>
      <c r="BJ41" s="11">
        <v>3779</v>
      </c>
      <c r="BK41" s="11">
        <v>3791</v>
      </c>
      <c r="BL41" s="11">
        <v>3972</v>
      </c>
      <c r="BM41" s="56" t="s">
        <v>3336</v>
      </c>
      <c r="BN41" s="11">
        <v>552</v>
      </c>
      <c r="BO41" s="11">
        <v>569</v>
      </c>
      <c r="BP41" s="11">
        <v>571</v>
      </c>
      <c r="BQ41" s="11">
        <v>556</v>
      </c>
      <c r="BR41" s="11">
        <v>532</v>
      </c>
      <c r="BS41" s="11">
        <v>588</v>
      </c>
      <c r="BT41" s="56" t="s">
        <v>3336</v>
      </c>
      <c r="BU41" s="11">
        <v>1403</v>
      </c>
      <c r="BV41" s="11">
        <v>1203</v>
      </c>
      <c r="BW41" s="11">
        <v>1330</v>
      </c>
      <c r="BX41" s="11">
        <v>1300</v>
      </c>
      <c r="BY41" s="11">
        <v>1228</v>
      </c>
      <c r="BZ41" s="11">
        <v>1230</v>
      </c>
      <c r="CA41" s="56" t="s">
        <v>3336</v>
      </c>
      <c r="CB41" s="11">
        <v>5236</v>
      </c>
      <c r="CC41" s="11">
        <v>6076</v>
      </c>
      <c r="CD41" s="11">
        <v>5424</v>
      </c>
      <c r="CE41" s="11">
        <v>4007</v>
      </c>
      <c r="CF41" s="11">
        <v>3279</v>
      </c>
      <c r="CG41" s="11">
        <v>3076</v>
      </c>
      <c r="CH41" s="56" t="s">
        <v>3336</v>
      </c>
      <c r="CI41" s="11" t="s">
        <v>1182</v>
      </c>
      <c r="CJ41" s="11" t="s">
        <v>1182</v>
      </c>
      <c r="CK41" s="11" t="s">
        <v>1182</v>
      </c>
      <c r="CL41" s="11" t="s">
        <v>1182</v>
      </c>
      <c r="CM41" s="11" t="s">
        <v>1182</v>
      </c>
      <c r="CN41" s="11" t="s">
        <v>1182</v>
      </c>
      <c r="CO41" s="56" t="s">
        <v>3336</v>
      </c>
      <c r="CP41" s="11">
        <v>262702</v>
      </c>
      <c r="CQ41" s="11">
        <v>282490</v>
      </c>
      <c r="CR41" s="11">
        <v>259829</v>
      </c>
      <c r="CS41" s="11">
        <v>232830</v>
      </c>
      <c r="CT41" s="11">
        <v>205140</v>
      </c>
      <c r="CU41" s="11">
        <v>187709</v>
      </c>
      <c r="CV41" s="56" t="s">
        <v>3336</v>
      </c>
      <c r="CW41" s="11" t="s">
        <v>1182</v>
      </c>
      <c r="CX41" s="11" t="s">
        <v>1182</v>
      </c>
      <c r="CY41" s="11" t="s">
        <v>1182</v>
      </c>
      <c r="CZ41" s="11" t="s">
        <v>1182</v>
      </c>
      <c r="DA41" s="11" t="s">
        <v>1182</v>
      </c>
      <c r="DB41" s="11" t="s">
        <v>1182</v>
      </c>
      <c r="DC41" s="56" t="s">
        <v>3336</v>
      </c>
      <c r="DD41" s="11">
        <v>7897</v>
      </c>
      <c r="DE41" s="11">
        <v>8035</v>
      </c>
      <c r="DF41" s="11">
        <v>6146</v>
      </c>
      <c r="DG41" s="11">
        <v>6446</v>
      </c>
      <c r="DH41" s="11">
        <v>6195</v>
      </c>
      <c r="DI41" s="11">
        <v>5940</v>
      </c>
      <c r="DJ41" s="56" t="s">
        <v>3336</v>
      </c>
      <c r="DK41" s="11">
        <v>52375</v>
      </c>
      <c r="DL41" s="11">
        <v>61128</v>
      </c>
      <c r="DM41" s="11">
        <v>56930</v>
      </c>
      <c r="DN41" s="11">
        <v>52338</v>
      </c>
      <c r="DO41" s="11">
        <v>42416</v>
      </c>
      <c r="DP41" s="11">
        <v>36970</v>
      </c>
      <c r="DQ41" s="56" t="s">
        <v>3336</v>
      </c>
      <c r="DR41" s="11">
        <v>12437</v>
      </c>
      <c r="DS41" s="11">
        <v>12586</v>
      </c>
      <c r="DT41" s="11">
        <v>11800</v>
      </c>
      <c r="DU41" s="11">
        <v>11368</v>
      </c>
      <c r="DV41" s="11">
        <v>10153</v>
      </c>
      <c r="DW41" s="11">
        <v>9569</v>
      </c>
      <c r="DX41" s="56" t="s">
        <v>3336</v>
      </c>
      <c r="DY41" s="11">
        <v>10913</v>
      </c>
      <c r="DZ41" s="11">
        <v>12667</v>
      </c>
      <c r="EA41" s="11">
        <v>13043</v>
      </c>
      <c r="EB41" s="11">
        <v>9939</v>
      </c>
      <c r="EC41" s="11">
        <v>10811</v>
      </c>
      <c r="ED41" s="11">
        <v>10692</v>
      </c>
      <c r="EE41" s="56" t="s">
        <v>3336</v>
      </c>
      <c r="EF41" s="11">
        <v>5520</v>
      </c>
      <c r="EG41" s="11">
        <v>6323</v>
      </c>
      <c r="EH41" s="11">
        <v>5559</v>
      </c>
      <c r="EI41" s="11">
        <v>4219</v>
      </c>
      <c r="EJ41" s="11">
        <v>4370</v>
      </c>
      <c r="EK41" s="11">
        <v>4788</v>
      </c>
      <c r="EL41" s="56" t="s">
        <v>3336</v>
      </c>
      <c r="EM41" s="11">
        <v>4274</v>
      </c>
      <c r="EN41" s="11">
        <v>5191</v>
      </c>
      <c r="EO41" s="11">
        <v>6938</v>
      </c>
      <c r="EP41" s="11">
        <v>5386</v>
      </c>
      <c r="EQ41" s="11">
        <v>6575</v>
      </c>
      <c r="ER41" s="11">
        <v>9506</v>
      </c>
      <c r="ES41" s="56" t="s">
        <v>3336</v>
      </c>
      <c r="ET41" s="11">
        <v>290</v>
      </c>
      <c r="EU41" s="11">
        <v>351</v>
      </c>
      <c r="EV41" s="11">
        <v>356</v>
      </c>
      <c r="EW41" s="11">
        <v>386</v>
      </c>
      <c r="EX41" s="11">
        <v>367</v>
      </c>
      <c r="EY41" s="11">
        <v>663</v>
      </c>
      <c r="EZ41" s="56" t="s">
        <v>3336</v>
      </c>
      <c r="FA41" s="11">
        <v>20</v>
      </c>
      <c r="FB41" s="11">
        <v>13</v>
      </c>
      <c r="FC41" s="11">
        <v>14</v>
      </c>
      <c r="FD41" s="11">
        <v>76</v>
      </c>
      <c r="FE41" s="11">
        <v>46</v>
      </c>
      <c r="FF41" s="11">
        <v>20</v>
      </c>
      <c r="FG41" s="56" t="s">
        <v>3336</v>
      </c>
      <c r="FH41" s="11">
        <v>91211</v>
      </c>
      <c r="FI41" s="11">
        <v>92862</v>
      </c>
      <c r="FJ41" s="11">
        <v>97289</v>
      </c>
      <c r="FK41" s="11">
        <v>80986</v>
      </c>
      <c r="FL41" s="11">
        <v>86128</v>
      </c>
      <c r="FM41" s="11">
        <v>83268</v>
      </c>
      <c r="FN41" s="56" t="s">
        <v>3336</v>
      </c>
      <c r="FO41" s="11">
        <v>6293</v>
      </c>
      <c r="FP41" s="11">
        <v>7291</v>
      </c>
      <c r="FQ41" s="11">
        <v>7718</v>
      </c>
      <c r="FR41" s="11">
        <v>8629</v>
      </c>
      <c r="FS41" s="11">
        <v>8234</v>
      </c>
      <c r="FT41" s="11">
        <v>8442</v>
      </c>
      <c r="FU41" s="56" t="s">
        <v>3336</v>
      </c>
      <c r="FV41" s="18" t="s">
        <v>1364</v>
      </c>
      <c r="FY41" s="14">
        <v>1</v>
      </c>
      <c r="FZ41" s="14">
        <v>1</v>
      </c>
      <c r="GA41" s="14">
        <v>1</v>
      </c>
      <c r="GB41" s="14">
        <v>2</v>
      </c>
      <c r="GD41" s="14">
        <v>2</v>
      </c>
      <c r="GE41" s="14">
        <v>2</v>
      </c>
      <c r="GF41" s="14">
        <v>2</v>
      </c>
      <c r="GI41" s="11">
        <v>134463</v>
      </c>
      <c r="GJ41" s="11">
        <v>142848</v>
      </c>
      <c r="GK41" s="11">
        <v>145750</v>
      </c>
      <c r="GL41" s="11">
        <v>135389</v>
      </c>
      <c r="GM41" s="11">
        <v>137609</v>
      </c>
      <c r="GN41" s="11">
        <v>138257</v>
      </c>
      <c r="GO41" s="56" t="s">
        <v>3336</v>
      </c>
      <c r="GP41" s="11" t="s">
        <v>1182</v>
      </c>
      <c r="GQ41" s="11" t="s">
        <v>1182</v>
      </c>
      <c r="GR41" s="11" t="s">
        <v>1182</v>
      </c>
      <c r="GS41" s="11" t="s">
        <v>1182</v>
      </c>
      <c r="GT41" s="11" t="s">
        <v>1182</v>
      </c>
      <c r="GU41" s="11" t="s">
        <v>1182</v>
      </c>
      <c r="GV41" s="56" t="s">
        <v>3336</v>
      </c>
      <c r="GW41" s="11">
        <v>254</v>
      </c>
      <c r="GX41" s="11">
        <v>263</v>
      </c>
      <c r="GY41" s="11">
        <v>210</v>
      </c>
      <c r="GZ41" s="11">
        <v>201</v>
      </c>
      <c r="HA41" s="11">
        <v>196</v>
      </c>
      <c r="HB41" s="11">
        <v>217</v>
      </c>
      <c r="HC41" s="56" t="s">
        <v>3336</v>
      </c>
      <c r="HD41" s="11" t="s">
        <v>1182</v>
      </c>
      <c r="HE41" s="11" t="s">
        <v>1182</v>
      </c>
      <c r="HF41" s="11" t="s">
        <v>1182</v>
      </c>
      <c r="HG41" s="11" t="s">
        <v>1182</v>
      </c>
      <c r="HH41" s="11" t="s">
        <v>1182</v>
      </c>
      <c r="HI41" s="11" t="s">
        <v>1182</v>
      </c>
      <c r="HJ41" s="56" t="s">
        <v>3336</v>
      </c>
      <c r="HK41" s="11" t="s">
        <v>1182</v>
      </c>
      <c r="HL41" s="11" t="s">
        <v>1182</v>
      </c>
      <c r="HM41" s="11" t="s">
        <v>1182</v>
      </c>
      <c r="HN41" s="11" t="s">
        <v>1182</v>
      </c>
      <c r="HO41" s="11" t="s">
        <v>1182</v>
      </c>
      <c r="HP41" s="11" t="s">
        <v>1182</v>
      </c>
      <c r="HQ41" s="56" t="s">
        <v>3336</v>
      </c>
      <c r="HR41" s="11" t="s">
        <v>1182</v>
      </c>
      <c r="HS41" s="11" t="s">
        <v>1182</v>
      </c>
      <c r="HT41" s="11" t="s">
        <v>1182</v>
      </c>
      <c r="HU41" s="11" t="s">
        <v>1182</v>
      </c>
      <c r="HV41" s="11" t="s">
        <v>1182</v>
      </c>
      <c r="HW41" s="11" t="s">
        <v>1182</v>
      </c>
      <c r="HX41" s="56" t="s">
        <v>3336</v>
      </c>
      <c r="HY41" s="11">
        <v>8643</v>
      </c>
      <c r="HZ41" s="11">
        <v>8622</v>
      </c>
      <c r="IA41" s="11">
        <v>8242</v>
      </c>
      <c r="IB41" s="11">
        <v>7755</v>
      </c>
      <c r="IC41" s="11">
        <v>7307</v>
      </c>
      <c r="ID41" s="11">
        <v>7722</v>
      </c>
      <c r="IE41" s="56" t="s">
        <v>3336</v>
      </c>
      <c r="IF41" s="11">
        <v>973</v>
      </c>
      <c r="IG41" s="11">
        <v>1035</v>
      </c>
      <c r="IH41" s="11">
        <v>911</v>
      </c>
      <c r="II41" s="11">
        <v>1044</v>
      </c>
      <c r="IJ41" s="11">
        <v>1008</v>
      </c>
      <c r="IK41" s="11">
        <v>986</v>
      </c>
      <c r="IL41" s="56" t="s">
        <v>3336</v>
      </c>
      <c r="IM41" s="11">
        <v>2430</v>
      </c>
      <c r="IN41" s="11">
        <v>2438</v>
      </c>
      <c r="IO41" s="11">
        <v>2452</v>
      </c>
      <c r="IP41" s="11">
        <v>2644</v>
      </c>
      <c r="IQ41" s="11">
        <v>2493</v>
      </c>
      <c r="IR41" s="11">
        <v>2692</v>
      </c>
      <c r="IS41" s="56" t="s">
        <v>3336</v>
      </c>
      <c r="IT41" s="11">
        <v>454</v>
      </c>
      <c r="IU41" s="11">
        <v>461</v>
      </c>
      <c r="IV41" s="11">
        <v>437</v>
      </c>
      <c r="IW41" s="11">
        <v>463</v>
      </c>
      <c r="IX41" s="11">
        <v>421</v>
      </c>
      <c r="IY41" s="11">
        <v>495</v>
      </c>
      <c r="IZ41" s="56" t="s">
        <v>3336</v>
      </c>
      <c r="JA41" s="11">
        <v>728</v>
      </c>
      <c r="JB41" s="11">
        <v>716</v>
      </c>
      <c r="JC41" s="11">
        <v>791</v>
      </c>
      <c r="JD41" s="11">
        <v>829</v>
      </c>
      <c r="JE41" s="11">
        <v>762</v>
      </c>
      <c r="JF41" s="11">
        <v>738</v>
      </c>
      <c r="JG41" s="56" t="s">
        <v>3336</v>
      </c>
      <c r="JH41" s="11">
        <v>1654</v>
      </c>
      <c r="JI41" s="11">
        <v>1888</v>
      </c>
      <c r="JJ41" s="11">
        <v>1681</v>
      </c>
      <c r="JK41" s="11">
        <v>1472</v>
      </c>
      <c r="JL41" s="11">
        <v>1130</v>
      </c>
      <c r="JM41" s="11">
        <v>1198</v>
      </c>
      <c r="JN41" s="56" t="s">
        <v>3336</v>
      </c>
      <c r="JO41" s="11" t="s">
        <v>1182</v>
      </c>
      <c r="JP41" s="11" t="s">
        <v>1182</v>
      </c>
      <c r="JQ41" s="11" t="s">
        <v>1182</v>
      </c>
      <c r="JR41" s="11" t="s">
        <v>1182</v>
      </c>
      <c r="JS41" s="11" t="s">
        <v>1182</v>
      </c>
      <c r="JT41" s="11" t="s">
        <v>1182</v>
      </c>
      <c r="JU41" s="56" t="s">
        <v>3336</v>
      </c>
      <c r="JV41" s="11">
        <v>28286</v>
      </c>
      <c r="JW41" s="11">
        <v>31009</v>
      </c>
      <c r="JX41" s="11">
        <v>29048</v>
      </c>
      <c r="JY41" s="11">
        <v>27278</v>
      </c>
      <c r="JZ41" s="11">
        <v>24099</v>
      </c>
      <c r="KA41" s="11">
        <v>23861</v>
      </c>
      <c r="KB41" s="56" t="s">
        <v>3336</v>
      </c>
      <c r="KC41" s="12" t="s">
        <v>1183</v>
      </c>
      <c r="KD41" s="12" t="s">
        <v>1183</v>
      </c>
      <c r="KE41" s="12" t="s">
        <v>1183</v>
      </c>
      <c r="KF41" s="12" t="s">
        <v>1183</v>
      </c>
      <c r="KG41" s="12" t="s">
        <v>1183</v>
      </c>
      <c r="KH41" s="12" t="s">
        <v>1183</v>
      </c>
      <c r="KI41" s="56" t="s">
        <v>3336</v>
      </c>
      <c r="KJ41" s="11">
        <v>1498</v>
      </c>
      <c r="KK41" s="11">
        <v>1527</v>
      </c>
      <c r="KL41" s="11">
        <v>1377</v>
      </c>
      <c r="KM41" s="11">
        <v>1474</v>
      </c>
      <c r="KN41" s="11">
        <v>1534</v>
      </c>
      <c r="KO41" s="11">
        <v>1260</v>
      </c>
      <c r="KP41" s="56" t="s">
        <v>3336</v>
      </c>
      <c r="KQ41" s="11">
        <v>3768</v>
      </c>
      <c r="KR41" s="11">
        <v>4374</v>
      </c>
      <c r="KS41" s="11">
        <v>4542</v>
      </c>
      <c r="KT41" s="11">
        <v>4273</v>
      </c>
      <c r="KU41" s="11">
        <v>3462</v>
      </c>
      <c r="KV41" s="11">
        <v>3400</v>
      </c>
      <c r="KW41" s="56" t="s">
        <v>3336</v>
      </c>
      <c r="KX41" s="11">
        <v>1465</v>
      </c>
      <c r="KY41" s="11">
        <v>1599</v>
      </c>
      <c r="KZ41" s="11">
        <v>1554</v>
      </c>
      <c r="LA41" s="11">
        <v>1555</v>
      </c>
      <c r="LB41" s="11">
        <v>1394</v>
      </c>
      <c r="LC41" s="11">
        <v>1375</v>
      </c>
      <c r="LD41" s="56" t="s">
        <v>3336</v>
      </c>
      <c r="LE41" s="11">
        <v>7325</v>
      </c>
      <c r="LF41" s="11">
        <v>7752</v>
      </c>
      <c r="LG41" s="11">
        <v>8451</v>
      </c>
      <c r="LH41" s="11">
        <v>8235</v>
      </c>
      <c r="LI41" s="11">
        <v>8756</v>
      </c>
      <c r="LJ41" s="11">
        <v>9091</v>
      </c>
      <c r="LK41" s="56" t="s">
        <v>3336</v>
      </c>
      <c r="LL41" s="11">
        <v>1123</v>
      </c>
      <c r="LM41" s="11">
        <v>1101</v>
      </c>
      <c r="LN41" s="11">
        <v>1099</v>
      </c>
      <c r="LO41" s="11">
        <v>1052</v>
      </c>
      <c r="LP41" s="11">
        <v>1080</v>
      </c>
      <c r="LQ41" s="11">
        <v>1086</v>
      </c>
      <c r="LR41" s="56" t="s">
        <v>3336</v>
      </c>
      <c r="LS41" s="11">
        <v>3711</v>
      </c>
      <c r="LT41" s="11">
        <v>4091</v>
      </c>
      <c r="LU41" s="11">
        <v>4846</v>
      </c>
      <c r="LV41" s="11">
        <v>4647</v>
      </c>
      <c r="LW41" s="11">
        <v>4882</v>
      </c>
      <c r="LX41" s="11">
        <v>4892</v>
      </c>
      <c r="LY41" s="56" t="s">
        <v>3336</v>
      </c>
      <c r="LZ41" s="11">
        <v>327</v>
      </c>
      <c r="MA41" s="11">
        <v>356</v>
      </c>
      <c r="MB41" s="11">
        <v>352</v>
      </c>
      <c r="MC41" s="11">
        <v>411</v>
      </c>
      <c r="MD41" s="11">
        <v>347</v>
      </c>
      <c r="ME41" s="11">
        <v>587</v>
      </c>
      <c r="MF41" s="56" t="s">
        <v>3336</v>
      </c>
      <c r="MG41" s="11">
        <v>19</v>
      </c>
      <c r="MH41" s="11">
        <v>11</v>
      </c>
      <c r="MI41" s="11">
        <v>13</v>
      </c>
      <c r="MJ41" s="11">
        <v>77</v>
      </c>
      <c r="MK41" s="11">
        <v>49</v>
      </c>
      <c r="ML41" s="11">
        <v>19</v>
      </c>
      <c r="MM41" s="56" t="s">
        <v>3336</v>
      </c>
      <c r="MN41" s="11">
        <v>37916</v>
      </c>
      <c r="MO41" s="11">
        <v>39914</v>
      </c>
      <c r="MP41" s="11">
        <v>41680</v>
      </c>
      <c r="MQ41" s="11">
        <v>33885</v>
      </c>
      <c r="MR41" s="11">
        <v>35608</v>
      </c>
      <c r="MS41" s="11">
        <v>34749</v>
      </c>
      <c r="MT41" s="56" t="s">
        <v>3336</v>
      </c>
      <c r="MU41" s="11">
        <v>5443</v>
      </c>
      <c r="MV41" s="11">
        <v>6285</v>
      </c>
      <c r="MW41" s="11">
        <v>6662</v>
      </c>
      <c r="MX41" s="11">
        <v>7417</v>
      </c>
      <c r="MY41" s="11">
        <v>6993</v>
      </c>
      <c r="MZ41" s="11">
        <v>7196</v>
      </c>
      <c r="NA41" s="56" t="s">
        <v>3336</v>
      </c>
      <c r="NB41" s="18" t="s">
        <v>1365</v>
      </c>
      <c r="NC41" s="18" t="s">
        <v>1366</v>
      </c>
      <c r="ND41" s="11" t="s">
        <v>1182</v>
      </c>
      <c r="NE41" s="11">
        <v>137609</v>
      </c>
      <c r="NF41" s="11">
        <v>27820</v>
      </c>
      <c r="NG41" s="11">
        <v>13673</v>
      </c>
      <c r="NH41" s="11">
        <v>78917</v>
      </c>
      <c r="NI41" s="11" t="s">
        <v>1183</v>
      </c>
      <c r="NJ41" s="56" t="s">
        <v>3336</v>
      </c>
      <c r="NK41" s="11" t="s">
        <v>1182</v>
      </c>
      <c r="NL41" s="11" t="s">
        <v>1182</v>
      </c>
      <c r="NM41" s="11" t="s">
        <v>1182</v>
      </c>
      <c r="NN41" s="11" t="s">
        <v>1182</v>
      </c>
      <c r="NO41" s="11" t="s">
        <v>1182</v>
      </c>
      <c r="NP41" s="56" t="s">
        <v>3336</v>
      </c>
      <c r="NQ41" s="11">
        <v>196</v>
      </c>
      <c r="NR41" s="11">
        <v>26</v>
      </c>
      <c r="NS41" s="11">
        <v>2</v>
      </c>
      <c r="NT41" s="11">
        <v>108</v>
      </c>
      <c r="NU41" s="11" t="s">
        <v>1182</v>
      </c>
      <c r="NV41" s="56" t="s">
        <v>3336</v>
      </c>
      <c r="NW41" s="11">
        <v>57</v>
      </c>
      <c r="NX41" s="11" t="s">
        <v>1182</v>
      </c>
      <c r="NY41" s="11" t="s">
        <v>1182</v>
      </c>
      <c r="NZ41" s="11" t="s">
        <v>1182</v>
      </c>
      <c r="OA41" s="11" t="s">
        <v>1183</v>
      </c>
      <c r="OB41" s="56" t="s">
        <v>3336</v>
      </c>
      <c r="OC41" s="11">
        <v>7307</v>
      </c>
      <c r="OD41" s="11">
        <v>1078</v>
      </c>
      <c r="OE41" s="11">
        <v>712</v>
      </c>
      <c r="OF41" s="11">
        <v>3671</v>
      </c>
      <c r="OG41" s="11" t="s">
        <v>1182</v>
      </c>
      <c r="OH41" s="56" t="s">
        <v>3336</v>
      </c>
      <c r="OI41" s="11">
        <v>547</v>
      </c>
      <c r="OJ41" s="11">
        <v>47</v>
      </c>
      <c r="OK41" s="11">
        <v>71</v>
      </c>
      <c r="OL41" s="11">
        <v>291</v>
      </c>
      <c r="OM41" s="11" t="s">
        <v>1182</v>
      </c>
      <c r="ON41" s="56" t="s">
        <v>3336</v>
      </c>
      <c r="OO41" s="11">
        <v>2493</v>
      </c>
      <c r="OP41" s="11">
        <v>69</v>
      </c>
      <c r="OQ41" s="11">
        <v>410</v>
      </c>
      <c r="OR41" s="11">
        <v>1166</v>
      </c>
      <c r="OS41" s="11" t="s">
        <v>1182</v>
      </c>
      <c r="OT41" s="56" t="s">
        <v>3336</v>
      </c>
      <c r="OU41" s="11">
        <v>421</v>
      </c>
      <c r="OV41" s="11">
        <v>1</v>
      </c>
      <c r="OW41" s="11">
        <v>28</v>
      </c>
      <c r="OX41" s="11">
        <v>249</v>
      </c>
      <c r="OY41" s="11" t="s">
        <v>1182</v>
      </c>
      <c r="OZ41" s="56" t="s">
        <v>3336</v>
      </c>
      <c r="PA41" s="11">
        <v>762</v>
      </c>
      <c r="PB41" s="11">
        <v>24</v>
      </c>
      <c r="PC41" s="11">
        <v>186</v>
      </c>
      <c r="PD41" s="11">
        <v>305</v>
      </c>
      <c r="PE41" s="11" t="s">
        <v>1182</v>
      </c>
      <c r="PF41" s="56" t="s">
        <v>3336</v>
      </c>
      <c r="PG41" s="11">
        <v>1130</v>
      </c>
      <c r="PH41" s="11">
        <v>105</v>
      </c>
      <c r="PI41" s="11">
        <v>263</v>
      </c>
      <c r="PJ41" s="11">
        <v>684</v>
      </c>
      <c r="PK41" s="11" t="s">
        <v>1182</v>
      </c>
      <c r="PL41" s="56" t="s">
        <v>3336</v>
      </c>
      <c r="PM41" s="11">
        <v>24103</v>
      </c>
      <c r="PN41" s="11">
        <v>6055</v>
      </c>
      <c r="PO41" s="11">
        <v>4082</v>
      </c>
      <c r="PP41" s="11">
        <v>15234</v>
      </c>
      <c r="PQ41" s="11" t="s">
        <v>1182</v>
      </c>
      <c r="PR41" s="56" t="s">
        <v>3336</v>
      </c>
      <c r="PS41" s="11" t="s">
        <v>1182</v>
      </c>
      <c r="PT41" s="11" t="s">
        <v>1182</v>
      </c>
      <c r="PU41" s="11" t="s">
        <v>1182</v>
      </c>
      <c r="PV41" s="11" t="s">
        <v>1182</v>
      </c>
      <c r="PW41" s="11" t="s">
        <v>1182</v>
      </c>
      <c r="PX41" s="56" t="s">
        <v>3336</v>
      </c>
      <c r="PY41" s="11">
        <v>1534</v>
      </c>
      <c r="PZ41" s="11">
        <v>106</v>
      </c>
      <c r="QA41" s="11">
        <v>519</v>
      </c>
      <c r="QB41" s="11">
        <v>818</v>
      </c>
      <c r="QC41" s="11" t="s">
        <v>1182</v>
      </c>
      <c r="QD41" s="56" t="s">
        <v>3336</v>
      </c>
      <c r="QE41" s="11">
        <v>3462</v>
      </c>
      <c r="QF41" s="11">
        <v>302</v>
      </c>
      <c r="QG41" s="11">
        <v>642</v>
      </c>
      <c r="QH41" s="11">
        <v>2463</v>
      </c>
      <c r="QI41" s="11" t="s">
        <v>1182</v>
      </c>
      <c r="QJ41" s="56" t="s">
        <v>3336</v>
      </c>
      <c r="QK41" s="11">
        <v>1394</v>
      </c>
      <c r="QL41" s="11">
        <v>175</v>
      </c>
      <c r="QM41" s="11">
        <v>324</v>
      </c>
      <c r="QN41" s="11">
        <v>786</v>
      </c>
      <c r="QO41" s="11" t="s">
        <v>1182</v>
      </c>
      <c r="QP41" s="56" t="s">
        <v>3336</v>
      </c>
      <c r="QQ41" s="11">
        <v>8903</v>
      </c>
      <c r="QR41" s="11">
        <v>2381</v>
      </c>
      <c r="QS41" s="11">
        <v>403</v>
      </c>
      <c r="QT41" s="11">
        <v>4902</v>
      </c>
      <c r="QU41" s="11" t="s">
        <v>1182</v>
      </c>
      <c r="QV41" s="56" t="s">
        <v>3336</v>
      </c>
      <c r="QW41" s="11">
        <v>1085</v>
      </c>
      <c r="QX41" s="11">
        <v>310</v>
      </c>
      <c r="QY41" s="11">
        <v>88</v>
      </c>
      <c r="QZ41" s="11">
        <v>678</v>
      </c>
      <c r="RA41" s="11" t="s">
        <v>1182</v>
      </c>
      <c r="RB41" s="56" t="s">
        <v>3336</v>
      </c>
      <c r="RC41" s="11">
        <v>4907</v>
      </c>
      <c r="RD41" s="11">
        <v>1225</v>
      </c>
      <c r="RE41" s="11">
        <v>410</v>
      </c>
      <c r="RF41" s="11">
        <v>3330</v>
      </c>
      <c r="RG41" s="11" t="s">
        <v>1182</v>
      </c>
      <c r="RH41" s="56" t="s">
        <v>3336</v>
      </c>
      <c r="RI41" s="11">
        <v>358</v>
      </c>
      <c r="RJ41" s="11">
        <v>91</v>
      </c>
      <c r="RK41" s="11">
        <v>2</v>
      </c>
      <c r="RL41" s="11">
        <v>220</v>
      </c>
      <c r="RM41" s="11" t="s">
        <v>1182</v>
      </c>
      <c r="RN41" s="56" t="s">
        <v>3336</v>
      </c>
      <c r="RO41" s="11">
        <v>51</v>
      </c>
      <c r="RP41" s="11">
        <v>12</v>
      </c>
      <c r="RQ41" s="11">
        <v>0</v>
      </c>
      <c r="RR41" s="11">
        <v>24</v>
      </c>
      <c r="RS41" s="11" t="s">
        <v>1182</v>
      </c>
      <c r="RT41" s="56" t="s">
        <v>3336</v>
      </c>
      <c r="RU41" s="11">
        <v>35608</v>
      </c>
      <c r="RV41" s="11">
        <v>4456</v>
      </c>
      <c r="RW41" s="11">
        <v>5597</v>
      </c>
      <c r="RX41" s="11">
        <v>15156</v>
      </c>
      <c r="RY41" s="11" t="s">
        <v>1182</v>
      </c>
      <c r="RZ41" s="56" t="s">
        <v>3336</v>
      </c>
      <c r="SA41" s="11">
        <v>7247</v>
      </c>
      <c r="SB41" s="11">
        <v>581</v>
      </c>
      <c r="SC41" s="11">
        <v>562</v>
      </c>
      <c r="SD41" s="11">
        <v>4435</v>
      </c>
      <c r="SE41" s="11" t="s">
        <v>1182</v>
      </c>
      <c r="SF41" s="56" t="s">
        <v>3336</v>
      </c>
      <c r="SG41" s="18" t="s">
        <v>1367</v>
      </c>
      <c r="SI41" s="11">
        <v>1</v>
      </c>
      <c r="SK41" s="11">
        <v>10</v>
      </c>
      <c r="SL41" s="11">
        <v>18</v>
      </c>
      <c r="SM41" s="3"/>
      <c r="SN41" s="11">
        <v>1</v>
      </c>
      <c r="SO41" s="11" t="s">
        <v>1368</v>
      </c>
      <c r="SP41" s="11">
        <v>1</v>
      </c>
      <c r="SQ41" s="11">
        <v>2</v>
      </c>
      <c r="SS41" s="11">
        <v>2</v>
      </c>
      <c r="SU41" s="11">
        <v>2</v>
      </c>
      <c r="SV41" s="12"/>
      <c r="SW41" s="11">
        <v>2</v>
      </c>
      <c r="SX41" s="12"/>
      <c r="SY41" s="12"/>
      <c r="SZ41" s="11">
        <v>1</v>
      </c>
      <c r="TB41" s="11">
        <v>1</v>
      </c>
      <c r="TC41" s="11">
        <v>1</v>
      </c>
      <c r="TD41" s="11">
        <v>2</v>
      </c>
      <c r="TE41" s="11">
        <v>1</v>
      </c>
      <c r="TF41" s="11">
        <v>1</v>
      </c>
      <c r="TG41" s="11">
        <v>1</v>
      </c>
      <c r="TH41" s="11">
        <v>1</v>
      </c>
      <c r="TI41" s="11" t="s">
        <v>850</v>
      </c>
      <c r="TJ41" s="11" t="s">
        <v>850</v>
      </c>
      <c r="TK41" s="11" t="s">
        <v>850</v>
      </c>
      <c r="TL41" s="11" t="s">
        <v>850</v>
      </c>
      <c r="TM41" s="11" t="s">
        <v>850</v>
      </c>
      <c r="TN41" s="11" t="s">
        <v>850</v>
      </c>
      <c r="TO41" s="11" t="s">
        <v>850</v>
      </c>
      <c r="TP41" s="11" t="s">
        <v>850</v>
      </c>
      <c r="TQ41" s="11" t="s">
        <v>850</v>
      </c>
      <c r="TR41" s="11" t="s">
        <v>850</v>
      </c>
      <c r="TS41" s="11" t="s">
        <v>850</v>
      </c>
      <c r="TT41" s="11" t="s">
        <v>850</v>
      </c>
      <c r="TU41" s="11" t="s">
        <v>850</v>
      </c>
      <c r="TV41" s="11" t="s">
        <v>850</v>
      </c>
      <c r="TW41" s="11" t="s">
        <v>850</v>
      </c>
      <c r="TX41" s="57" t="s">
        <v>3336</v>
      </c>
      <c r="TY41" s="11" t="s">
        <v>1183</v>
      </c>
      <c r="TZ41" s="11" t="s">
        <v>1183</v>
      </c>
      <c r="UA41" s="11" t="s">
        <v>1183</v>
      </c>
      <c r="UB41" s="11" t="s">
        <v>1183</v>
      </c>
      <c r="UC41" s="11" t="s">
        <v>1183</v>
      </c>
      <c r="UD41" s="11">
        <v>24217</v>
      </c>
      <c r="UE41" s="57" t="s">
        <v>3336</v>
      </c>
      <c r="UF41" s="11" t="s">
        <v>1183</v>
      </c>
      <c r="UG41" s="11" t="s">
        <v>1183</v>
      </c>
      <c r="UH41" s="57" t="s">
        <v>3336</v>
      </c>
      <c r="UI41" s="11" t="s">
        <v>1183</v>
      </c>
      <c r="UJ41" s="11" t="s">
        <v>1183</v>
      </c>
      <c r="UK41" s="11" t="s">
        <v>1183</v>
      </c>
      <c r="UL41" s="11" t="s">
        <v>1183</v>
      </c>
      <c r="UM41" s="11" t="s">
        <v>1183</v>
      </c>
      <c r="UN41" s="11" t="s">
        <v>1183</v>
      </c>
      <c r="UO41" s="57" t="s">
        <v>3336</v>
      </c>
      <c r="UP41" s="11" t="s">
        <v>1183</v>
      </c>
      <c r="UQ41" s="57" t="s">
        <v>3336</v>
      </c>
      <c r="UR41" s="18" t="s">
        <v>1369</v>
      </c>
      <c r="UX41" s="3" t="s">
        <v>1183</v>
      </c>
      <c r="UY41" s="3" t="s">
        <v>1183</v>
      </c>
      <c r="UZ41" s="3" t="s">
        <v>1183</v>
      </c>
      <c r="VA41" s="57" t="s">
        <v>3336</v>
      </c>
      <c r="VB41" s="59"/>
      <c r="VC41" s="70"/>
      <c r="VE41" s="11">
        <v>1</v>
      </c>
      <c r="VF41" s="11">
        <v>1</v>
      </c>
      <c r="VG41" s="11">
        <v>1</v>
      </c>
      <c r="VH41" s="11">
        <v>1</v>
      </c>
      <c r="VI41" s="11">
        <v>1</v>
      </c>
      <c r="VJ41" s="11">
        <v>1</v>
      </c>
      <c r="VK41" s="11">
        <v>2</v>
      </c>
      <c r="VL41" s="11">
        <v>2</v>
      </c>
      <c r="VM41" s="11">
        <v>1</v>
      </c>
    </row>
    <row r="42" spans="1:585" ht="15" customHeight="1">
      <c r="A42" s="11">
        <v>41</v>
      </c>
      <c r="B42" s="87" t="s">
        <v>3326</v>
      </c>
      <c r="C42" s="12">
        <v>29529</v>
      </c>
      <c r="D42" s="12">
        <v>29939</v>
      </c>
      <c r="E42" s="12">
        <v>30365</v>
      </c>
      <c r="F42" s="12">
        <v>27753</v>
      </c>
      <c r="G42" s="12">
        <v>24698</v>
      </c>
      <c r="H42" s="12">
        <v>24755</v>
      </c>
      <c r="I42" s="56" t="s">
        <v>3336</v>
      </c>
      <c r="J42" s="12">
        <v>3369</v>
      </c>
      <c r="K42" s="12">
        <v>2830</v>
      </c>
      <c r="L42" s="12">
        <v>2861</v>
      </c>
      <c r="M42" s="12">
        <v>2565</v>
      </c>
      <c r="N42" s="12">
        <v>2580</v>
      </c>
      <c r="O42" s="12">
        <v>2646</v>
      </c>
      <c r="P42" s="56" t="s">
        <v>3336</v>
      </c>
      <c r="Q42" s="317">
        <v>69</v>
      </c>
      <c r="R42" s="317">
        <v>48</v>
      </c>
      <c r="S42" s="317">
        <v>73</v>
      </c>
      <c r="T42" s="317">
        <v>74</v>
      </c>
      <c r="U42" s="317">
        <v>59</v>
      </c>
      <c r="V42" s="317">
        <v>45</v>
      </c>
      <c r="W42" s="56" t="s">
        <v>3336</v>
      </c>
      <c r="X42" s="12">
        <v>17</v>
      </c>
      <c r="Y42" s="12">
        <v>13</v>
      </c>
      <c r="Z42" s="12">
        <v>12</v>
      </c>
      <c r="AA42" s="12">
        <v>14</v>
      </c>
      <c r="AB42" s="12">
        <v>15</v>
      </c>
      <c r="AC42" s="12">
        <v>5</v>
      </c>
      <c r="AD42" s="56" t="s">
        <v>3336</v>
      </c>
      <c r="AE42" s="318">
        <v>29</v>
      </c>
      <c r="AF42" s="318">
        <v>28</v>
      </c>
      <c r="AG42" s="318">
        <v>20</v>
      </c>
      <c r="AH42" s="318">
        <v>25</v>
      </c>
      <c r="AI42" s="318">
        <v>22</v>
      </c>
      <c r="AJ42" s="318">
        <v>17</v>
      </c>
      <c r="AK42" s="56" t="s">
        <v>3336</v>
      </c>
      <c r="AL42" s="11" t="s">
        <v>1183</v>
      </c>
      <c r="AM42" s="11" t="s">
        <v>1183</v>
      </c>
      <c r="AN42" s="11" t="s">
        <v>1183</v>
      </c>
      <c r="AO42" s="11" t="s">
        <v>1183</v>
      </c>
      <c r="AP42" s="11" t="s">
        <v>1183</v>
      </c>
      <c r="AQ42" s="11" t="s">
        <v>1183</v>
      </c>
      <c r="AR42" s="56" t="s">
        <v>3336</v>
      </c>
      <c r="AS42" s="11">
        <v>643</v>
      </c>
      <c r="AT42" s="11">
        <v>663</v>
      </c>
      <c r="AU42" s="11">
        <v>640</v>
      </c>
      <c r="AV42" s="11">
        <v>785</v>
      </c>
      <c r="AW42" s="11">
        <v>786</v>
      </c>
      <c r="AX42" s="11">
        <v>687</v>
      </c>
      <c r="AY42" s="56" t="s">
        <v>3336</v>
      </c>
      <c r="AZ42" s="12">
        <v>239</v>
      </c>
      <c r="BA42" s="12">
        <v>211</v>
      </c>
      <c r="BB42" s="12">
        <v>216</v>
      </c>
      <c r="BC42" s="12">
        <v>213</v>
      </c>
      <c r="BD42" s="12">
        <v>154</v>
      </c>
      <c r="BE42" s="12">
        <v>173</v>
      </c>
      <c r="BF42" s="56" t="s">
        <v>3336</v>
      </c>
      <c r="BG42" s="12">
        <v>126</v>
      </c>
      <c r="BH42" s="12">
        <v>120</v>
      </c>
      <c r="BI42" s="12">
        <v>151</v>
      </c>
      <c r="BJ42" s="12">
        <v>135</v>
      </c>
      <c r="BK42" s="12">
        <v>120</v>
      </c>
      <c r="BL42" s="12">
        <v>114</v>
      </c>
      <c r="BM42" s="56" t="s">
        <v>3336</v>
      </c>
      <c r="BN42" s="12">
        <v>41</v>
      </c>
      <c r="BO42" s="12">
        <v>43</v>
      </c>
      <c r="BP42" s="12">
        <v>38</v>
      </c>
      <c r="BQ42" s="12">
        <v>45</v>
      </c>
      <c r="BR42" s="12">
        <v>42</v>
      </c>
      <c r="BS42" s="12">
        <v>36</v>
      </c>
      <c r="BT42" s="56" t="s">
        <v>3336</v>
      </c>
      <c r="BU42" s="12">
        <v>35</v>
      </c>
      <c r="BV42" s="12">
        <v>34</v>
      </c>
      <c r="BW42" s="12">
        <v>47</v>
      </c>
      <c r="BX42" s="12">
        <v>43</v>
      </c>
      <c r="BY42" s="12">
        <v>38</v>
      </c>
      <c r="BZ42" s="12">
        <v>30</v>
      </c>
      <c r="CA42" s="56" t="s">
        <v>3336</v>
      </c>
      <c r="CB42" s="12">
        <v>513</v>
      </c>
      <c r="CC42" s="12">
        <v>469</v>
      </c>
      <c r="CD42" s="12">
        <v>468</v>
      </c>
      <c r="CE42" s="12">
        <v>305</v>
      </c>
      <c r="CF42" s="12">
        <v>278</v>
      </c>
      <c r="CG42" s="12">
        <v>248</v>
      </c>
      <c r="CH42" s="56" t="s">
        <v>3336</v>
      </c>
      <c r="CI42" s="11" t="s">
        <v>1183</v>
      </c>
      <c r="CJ42" s="11" t="s">
        <v>1183</v>
      </c>
      <c r="CK42" s="11" t="s">
        <v>1183</v>
      </c>
      <c r="CL42" s="11" t="s">
        <v>1183</v>
      </c>
      <c r="CM42" s="11" t="s">
        <v>1183</v>
      </c>
      <c r="CN42" s="11" t="s">
        <v>1183</v>
      </c>
      <c r="CO42" s="56" t="s">
        <v>3336</v>
      </c>
      <c r="CP42" s="317">
        <v>19530</v>
      </c>
      <c r="CQ42" s="317">
        <v>20648</v>
      </c>
      <c r="CR42" s="317">
        <v>20639</v>
      </c>
      <c r="CS42" s="317">
        <v>18093</v>
      </c>
      <c r="CT42" s="317">
        <v>15363</v>
      </c>
      <c r="CU42" s="317">
        <v>15574</v>
      </c>
      <c r="CV42" s="56" t="s">
        <v>3336</v>
      </c>
      <c r="CW42" s="12">
        <v>14465</v>
      </c>
      <c r="CX42" s="12">
        <v>14985</v>
      </c>
      <c r="CY42" s="12">
        <v>15109</v>
      </c>
      <c r="CZ42" s="12">
        <v>13110</v>
      </c>
      <c r="DA42" s="12">
        <v>10432</v>
      </c>
      <c r="DB42" s="12">
        <v>10858</v>
      </c>
      <c r="DC42" s="56" t="s">
        <v>3336</v>
      </c>
      <c r="DD42" s="12">
        <v>487</v>
      </c>
      <c r="DE42" s="12">
        <v>371</v>
      </c>
      <c r="DF42" s="12">
        <v>507</v>
      </c>
      <c r="DG42" s="12">
        <v>542</v>
      </c>
      <c r="DH42" s="12">
        <v>400</v>
      </c>
      <c r="DI42" s="12">
        <v>426</v>
      </c>
      <c r="DJ42" s="56" t="s">
        <v>3336</v>
      </c>
      <c r="DK42" s="11" t="s">
        <v>1183</v>
      </c>
      <c r="DL42" s="11" t="s">
        <v>1183</v>
      </c>
      <c r="DM42" s="11" t="s">
        <v>1183</v>
      </c>
      <c r="DN42" s="11" t="s">
        <v>1183</v>
      </c>
      <c r="DO42" s="11" t="s">
        <v>1183</v>
      </c>
      <c r="DP42" s="11" t="s">
        <v>1183</v>
      </c>
      <c r="DQ42" s="56" t="s">
        <v>3336</v>
      </c>
      <c r="DR42" s="12">
        <f>36+5+1+1</f>
        <v>43</v>
      </c>
      <c r="DS42" s="12">
        <v>41</v>
      </c>
      <c r="DT42" s="12">
        <v>39</v>
      </c>
      <c r="DU42" s="12">
        <v>49</v>
      </c>
      <c r="DV42" s="12">
        <v>34</v>
      </c>
      <c r="DW42" s="12">
        <v>39</v>
      </c>
      <c r="DX42" s="56" t="s">
        <v>3336</v>
      </c>
      <c r="DY42" s="12">
        <f>2+3+16+393+4+10+8</f>
        <v>436</v>
      </c>
      <c r="DZ42" s="12">
        <f>3+23+22+461+7+19+4+1</f>
        <v>540</v>
      </c>
      <c r="EA42" s="12">
        <f>40+11+577+3+26+4</f>
        <v>661</v>
      </c>
      <c r="EB42" s="12">
        <f>1+8+2+344+14+1</f>
        <v>370</v>
      </c>
      <c r="EC42" s="12">
        <f>2+2+11+274+2+13+4</f>
        <v>308</v>
      </c>
      <c r="ED42" s="12">
        <f>1+1+4+280+1+15+3</f>
        <v>305</v>
      </c>
      <c r="EE42" s="56" t="s">
        <v>3336</v>
      </c>
      <c r="EF42" s="12">
        <v>1</v>
      </c>
      <c r="EG42" s="12">
        <v>7</v>
      </c>
      <c r="EH42" s="12">
        <v>4</v>
      </c>
      <c r="EI42" s="12">
        <v>4</v>
      </c>
      <c r="EJ42" s="12">
        <v>8</v>
      </c>
      <c r="EK42" s="12">
        <v>12</v>
      </c>
      <c r="EL42" s="56" t="s">
        <v>3336</v>
      </c>
      <c r="EM42" s="12">
        <f>443+22+4</f>
        <v>469</v>
      </c>
      <c r="EN42" s="12">
        <f>198+2+2+2+20</f>
        <v>224</v>
      </c>
      <c r="EO42" s="12">
        <f>1+1+2+2+2+12+10</f>
        <v>30</v>
      </c>
      <c r="EP42" s="12">
        <f>2+329+1+5+8</f>
        <v>345</v>
      </c>
      <c r="EQ42" s="12">
        <v>366</v>
      </c>
      <c r="ER42" s="12">
        <v>399</v>
      </c>
      <c r="ES42" s="56" t="s">
        <v>3336</v>
      </c>
      <c r="ET42" s="12">
        <v>7</v>
      </c>
      <c r="EU42" s="12">
        <v>10</v>
      </c>
      <c r="EV42" s="12">
        <v>12</v>
      </c>
      <c r="EW42" s="12">
        <v>6</v>
      </c>
      <c r="EX42" s="12">
        <v>7</v>
      </c>
      <c r="EY42" s="12">
        <v>4</v>
      </c>
      <c r="EZ42" s="56" t="s">
        <v>3336</v>
      </c>
      <c r="FA42" s="11" t="s">
        <v>1183</v>
      </c>
      <c r="FB42" s="11" t="s">
        <v>1183</v>
      </c>
      <c r="FC42" s="11" t="s">
        <v>1183</v>
      </c>
      <c r="FD42" s="11" t="s">
        <v>1183</v>
      </c>
      <c r="FE42" s="11" t="s">
        <v>1183</v>
      </c>
      <c r="FF42" s="11" t="s">
        <v>1183</v>
      </c>
      <c r="FG42" s="56" t="s">
        <v>3336</v>
      </c>
      <c r="FH42" s="12">
        <f>481+115</f>
        <v>596</v>
      </c>
      <c r="FI42" s="12">
        <f>468+136</f>
        <v>604</v>
      </c>
      <c r="FJ42" s="12">
        <f>404+134</f>
        <v>538</v>
      </c>
      <c r="FK42" s="12">
        <f>577+140</f>
        <v>717</v>
      </c>
      <c r="FL42" s="12">
        <f>515+96</f>
        <v>611</v>
      </c>
      <c r="FM42" s="12">
        <f>488+121</f>
        <v>609</v>
      </c>
      <c r="FN42" s="56" t="s">
        <v>3336</v>
      </c>
      <c r="FO42" s="12">
        <v>588</v>
      </c>
      <c r="FP42" s="12">
        <v>468</v>
      </c>
      <c r="FQ42" s="12">
        <v>404</v>
      </c>
      <c r="FR42" s="12">
        <v>577</v>
      </c>
      <c r="FS42" s="12">
        <v>515</v>
      </c>
      <c r="FT42" s="12">
        <v>488</v>
      </c>
      <c r="FU42" s="56" t="s">
        <v>3336</v>
      </c>
      <c r="FV42" s="18" t="s">
        <v>1370</v>
      </c>
      <c r="FY42" s="14">
        <v>1</v>
      </c>
      <c r="FZ42" s="14">
        <v>1</v>
      </c>
      <c r="GA42" s="14">
        <v>1</v>
      </c>
      <c r="GB42" s="14">
        <v>2</v>
      </c>
      <c r="GD42" s="14">
        <v>2</v>
      </c>
      <c r="GE42" s="14">
        <v>1</v>
      </c>
      <c r="GF42" s="14">
        <v>2</v>
      </c>
      <c r="GI42" s="12">
        <v>20429</v>
      </c>
      <c r="GJ42" s="12">
        <v>17577</v>
      </c>
      <c r="GK42" s="12">
        <v>18311</v>
      </c>
      <c r="GL42" s="12">
        <v>17182</v>
      </c>
      <c r="GM42" s="12">
        <v>15920</v>
      </c>
      <c r="GN42" s="12">
        <v>15913</v>
      </c>
      <c r="GO42" s="56" t="s">
        <v>3336</v>
      </c>
      <c r="GP42" s="12">
        <v>3193</v>
      </c>
      <c r="GQ42" s="12">
        <v>2739</v>
      </c>
      <c r="GR42" s="12">
        <v>2806</v>
      </c>
      <c r="GS42" s="12">
        <v>2471</v>
      </c>
      <c r="GT42" s="12">
        <v>2503</v>
      </c>
      <c r="GU42" s="12">
        <v>2589</v>
      </c>
      <c r="GV42" s="56" t="s">
        <v>3336</v>
      </c>
      <c r="GW42" s="12">
        <v>33</v>
      </c>
      <c r="GX42" s="12">
        <v>24</v>
      </c>
      <c r="GY42" s="12">
        <v>18</v>
      </c>
      <c r="GZ42" s="12">
        <v>24</v>
      </c>
      <c r="HA42" s="12">
        <v>23</v>
      </c>
      <c r="HB42" s="12">
        <v>20</v>
      </c>
      <c r="HC42" s="56" t="s">
        <v>3336</v>
      </c>
      <c r="HD42" s="12">
        <v>22</v>
      </c>
      <c r="HE42" s="12">
        <v>17</v>
      </c>
      <c r="HF42" s="12">
        <v>9</v>
      </c>
      <c r="HG42" s="12">
        <v>11</v>
      </c>
      <c r="HH42" s="12">
        <v>17</v>
      </c>
      <c r="HI42" s="12">
        <v>6</v>
      </c>
      <c r="HJ42" s="56" t="s">
        <v>3336</v>
      </c>
      <c r="HK42" s="11" t="s">
        <v>1183</v>
      </c>
      <c r="HL42" s="11" t="s">
        <v>1183</v>
      </c>
      <c r="HM42" s="11" t="s">
        <v>1183</v>
      </c>
      <c r="HN42" s="11" t="s">
        <v>1183</v>
      </c>
      <c r="HO42" s="11" t="s">
        <v>1183</v>
      </c>
      <c r="HP42" s="11" t="s">
        <v>1183</v>
      </c>
      <c r="HQ42" s="56" t="s">
        <v>3336</v>
      </c>
      <c r="HR42" s="11" t="s">
        <v>1183</v>
      </c>
      <c r="HS42" s="11" t="s">
        <v>1183</v>
      </c>
      <c r="HT42" s="11" t="s">
        <v>1183</v>
      </c>
      <c r="HU42" s="11" t="s">
        <v>1183</v>
      </c>
      <c r="HV42" s="11" t="s">
        <v>1183</v>
      </c>
      <c r="HW42" s="11" t="s">
        <v>1183</v>
      </c>
      <c r="HX42" s="56" t="s">
        <v>3336</v>
      </c>
      <c r="HY42" s="11">
        <v>718</v>
      </c>
      <c r="HZ42" s="11">
        <v>718</v>
      </c>
      <c r="IA42" s="11">
        <v>685</v>
      </c>
      <c r="IB42" s="11">
        <v>839</v>
      </c>
      <c r="IC42" s="11">
        <v>847</v>
      </c>
      <c r="ID42" s="11">
        <v>753</v>
      </c>
      <c r="IE42" s="56" t="s">
        <v>3336</v>
      </c>
      <c r="IF42" s="12">
        <v>293</v>
      </c>
      <c r="IG42" s="12">
        <v>251</v>
      </c>
      <c r="IH42" s="12">
        <v>242</v>
      </c>
      <c r="II42" s="12">
        <v>243</v>
      </c>
      <c r="IJ42" s="12">
        <v>191</v>
      </c>
      <c r="IK42" s="12">
        <v>209</v>
      </c>
      <c r="IL42" s="56" t="s">
        <v>3336</v>
      </c>
      <c r="IM42" s="12">
        <v>137</v>
      </c>
      <c r="IN42" s="12">
        <v>109</v>
      </c>
      <c r="IO42" s="12">
        <v>147</v>
      </c>
      <c r="IP42" s="12">
        <v>149</v>
      </c>
      <c r="IQ42" s="12">
        <v>113</v>
      </c>
      <c r="IR42" s="12">
        <v>101</v>
      </c>
      <c r="IS42" s="56" t="s">
        <v>3336</v>
      </c>
      <c r="IT42" s="12">
        <v>39</v>
      </c>
      <c r="IU42" s="12">
        <v>36</v>
      </c>
      <c r="IV42" s="12">
        <v>36</v>
      </c>
      <c r="IW42" s="12">
        <v>48</v>
      </c>
      <c r="IX42" s="12">
        <v>33</v>
      </c>
      <c r="IY42" s="12">
        <v>33</v>
      </c>
      <c r="IZ42" s="56" t="s">
        <v>3336</v>
      </c>
      <c r="JA42" s="12">
        <v>37</v>
      </c>
      <c r="JB42" s="12">
        <v>35</v>
      </c>
      <c r="JC42" s="12">
        <v>51</v>
      </c>
      <c r="JD42" s="12">
        <v>54</v>
      </c>
      <c r="JE42" s="12">
        <v>38</v>
      </c>
      <c r="JF42" s="12">
        <v>28</v>
      </c>
      <c r="JG42" s="56" t="s">
        <v>3336</v>
      </c>
      <c r="JH42" s="12">
        <v>350</v>
      </c>
      <c r="JI42" s="12">
        <v>355</v>
      </c>
      <c r="JJ42" s="12">
        <v>344</v>
      </c>
      <c r="JK42" s="12">
        <v>256</v>
      </c>
      <c r="JL42" s="12">
        <v>290</v>
      </c>
      <c r="JM42" s="12">
        <v>160</v>
      </c>
      <c r="JN42" s="56" t="s">
        <v>3336</v>
      </c>
      <c r="JO42" s="12" t="s">
        <v>1183</v>
      </c>
      <c r="JP42" s="12" t="s">
        <v>1183</v>
      </c>
      <c r="JQ42" s="12" t="s">
        <v>1183</v>
      </c>
      <c r="JR42" s="12" t="s">
        <v>1183</v>
      </c>
      <c r="JS42" s="12" t="s">
        <v>1183</v>
      </c>
      <c r="JT42" s="12" t="s">
        <v>1183</v>
      </c>
      <c r="JU42" s="56" t="s">
        <v>3336</v>
      </c>
      <c r="JV42" s="12">
        <v>2127</v>
      </c>
      <c r="JW42" s="12">
        <v>1876</v>
      </c>
      <c r="JX42" s="12">
        <v>1878</v>
      </c>
      <c r="JY42" s="12">
        <v>1974</v>
      </c>
      <c r="JZ42" s="12">
        <v>2142</v>
      </c>
      <c r="KA42" s="12">
        <v>2141</v>
      </c>
      <c r="KB42" s="56" t="s">
        <v>3336</v>
      </c>
      <c r="KC42" s="12">
        <v>6949</v>
      </c>
      <c r="KD42" s="12">
        <v>5446</v>
      </c>
      <c r="KE42" s="12">
        <v>5494</v>
      </c>
      <c r="KF42" s="12">
        <v>4492</v>
      </c>
      <c r="KG42" s="12">
        <v>3568</v>
      </c>
      <c r="KH42" s="12">
        <v>4111</v>
      </c>
      <c r="KI42" s="56" t="s">
        <v>3336</v>
      </c>
      <c r="KJ42" s="12">
        <v>389</v>
      </c>
      <c r="KK42" s="12">
        <v>334</v>
      </c>
      <c r="KL42" s="12">
        <v>343</v>
      </c>
      <c r="KM42" s="12">
        <v>263</v>
      </c>
      <c r="KN42" s="12">
        <v>207</v>
      </c>
      <c r="KO42" s="12">
        <v>207</v>
      </c>
      <c r="KP42" s="56" t="s">
        <v>3336</v>
      </c>
      <c r="KQ42" s="12" t="s">
        <v>1183</v>
      </c>
      <c r="KR42" s="12" t="s">
        <v>1183</v>
      </c>
      <c r="KS42" s="12" t="s">
        <v>1183</v>
      </c>
      <c r="KT42" s="12" t="s">
        <v>1183</v>
      </c>
      <c r="KU42" s="12" t="s">
        <v>1183</v>
      </c>
      <c r="KV42" s="12" t="s">
        <v>1183</v>
      </c>
      <c r="KW42" s="56" t="s">
        <v>3336</v>
      </c>
      <c r="KX42" s="12" t="s">
        <v>1183</v>
      </c>
      <c r="KY42" s="12" t="s">
        <v>1183</v>
      </c>
      <c r="KZ42" s="12" t="s">
        <v>1183</v>
      </c>
      <c r="LA42" s="12" t="s">
        <v>1183</v>
      </c>
      <c r="LB42" s="12" t="s">
        <v>1183</v>
      </c>
      <c r="LC42" s="12" t="s">
        <v>1183</v>
      </c>
      <c r="LD42" s="56" t="s">
        <v>3336</v>
      </c>
      <c r="LE42" s="12">
        <f>3+3+24+438+4+13+9</f>
        <v>494</v>
      </c>
      <c r="LF42" s="12">
        <f>5+25+23+418+8+26+10+1</f>
        <v>516</v>
      </c>
      <c r="LG42" s="12">
        <f>40+17+5+73+3+34+5</f>
        <v>177</v>
      </c>
      <c r="LH42" s="12">
        <f>0+15+2+340+19+2</f>
        <v>378</v>
      </c>
      <c r="LI42" s="12">
        <f>4+2+13+249+3+14+4</f>
        <v>289</v>
      </c>
      <c r="LJ42" s="12">
        <f>2+1+6+244+1+19+3</f>
        <v>276</v>
      </c>
      <c r="LK42" s="56" t="s">
        <v>3336</v>
      </c>
      <c r="LL42" s="12">
        <v>2</v>
      </c>
      <c r="LM42" s="12">
        <v>5</v>
      </c>
      <c r="LN42" s="12">
        <v>4</v>
      </c>
      <c r="LO42" s="12">
        <v>5</v>
      </c>
      <c r="LP42" s="12">
        <v>3</v>
      </c>
      <c r="LQ42" s="12">
        <v>3</v>
      </c>
      <c r="LR42" s="56" t="s">
        <v>3336</v>
      </c>
      <c r="LS42" s="12">
        <f>567+22+4</f>
        <v>593</v>
      </c>
      <c r="LT42" s="12">
        <f>231+2+2+3+33</f>
        <v>271</v>
      </c>
      <c r="LU42" s="12">
        <f>1+1+263+3+5+14+20</f>
        <v>307</v>
      </c>
      <c r="LV42" s="12">
        <f>3+1+1+1+449+1+5+9+2</f>
        <v>472</v>
      </c>
      <c r="LW42" s="12">
        <v>401</v>
      </c>
      <c r="LX42" s="12">
        <v>440</v>
      </c>
      <c r="LY42" s="56" t="s">
        <v>3336</v>
      </c>
      <c r="LZ42" s="12">
        <v>14</v>
      </c>
      <c r="MA42" s="12">
        <v>48</v>
      </c>
      <c r="MB42" s="12">
        <v>45</v>
      </c>
      <c r="MC42" s="12">
        <v>30</v>
      </c>
      <c r="MD42" s="12">
        <v>24</v>
      </c>
      <c r="ME42" s="12">
        <v>32</v>
      </c>
      <c r="MF42" s="56" t="s">
        <v>3336</v>
      </c>
      <c r="MG42" s="11" t="s">
        <v>1183</v>
      </c>
      <c r="MH42" s="11" t="s">
        <v>1183</v>
      </c>
      <c r="MI42" s="11" t="s">
        <v>1183</v>
      </c>
      <c r="MJ42" s="11" t="s">
        <v>1183</v>
      </c>
      <c r="MK42" s="11" t="s">
        <v>1183</v>
      </c>
      <c r="ML42" s="11" t="s">
        <v>1183</v>
      </c>
      <c r="MM42" s="56" t="s">
        <v>3336</v>
      </c>
      <c r="MN42" s="11">
        <v>719</v>
      </c>
      <c r="MO42" s="11">
        <v>736</v>
      </c>
      <c r="MP42" s="11">
        <v>621</v>
      </c>
      <c r="MQ42" s="11">
        <v>872</v>
      </c>
      <c r="MR42" s="11">
        <v>718</v>
      </c>
      <c r="MS42" s="11">
        <v>711</v>
      </c>
      <c r="MT42" s="56" t="s">
        <v>3336</v>
      </c>
      <c r="MU42" s="11">
        <v>588</v>
      </c>
      <c r="MV42" s="11">
        <v>586</v>
      </c>
      <c r="MW42" s="11">
        <v>467</v>
      </c>
      <c r="MX42" s="11">
        <v>714</v>
      </c>
      <c r="MY42" s="11">
        <v>615</v>
      </c>
      <c r="MZ42" s="11">
        <v>572</v>
      </c>
      <c r="NA42" s="56" t="s">
        <v>3336</v>
      </c>
      <c r="NB42" s="18" t="s">
        <v>1370</v>
      </c>
      <c r="NC42" s="18"/>
      <c r="NE42" s="317">
        <v>24698</v>
      </c>
      <c r="NF42" s="12" t="s">
        <v>1183</v>
      </c>
      <c r="NG42" s="317">
        <v>1456</v>
      </c>
      <c r="NH42" s="317">
        <v>307</v>
      </c>
      <c r="NI42" s="11" t="s">
        <v>1183</v>
      </c>
      <c r="NJ42" s="56">
        <v>24755</v>
      </c>
      <c r="NK42" s="12">
        <v>2580</v>
      </c>
      <c r="NL42" s="11" t="s">
        <v>1182</v>
      </c>
      <c r="NM42" s="12">
        <v>40</v>
      </c>
      <c r="NN42" s="12">
        <v>26</v>
      </c>
      <c r="NO42" s="11" t="s">
        <v>1182</v>
      </c>
      <c r="NP42" s="56" t="s">
        <v>3336</v>
      </c>
      <c r="NQ42" s="12">
        <v>23</v>
      </c>
      <c r="NR42" s="12">
        <v>0</v>
      </c>
      <c r="NS42" s="12">
        <v>0</v>
      </c>
      <c r="NT42" s="12">
        <v>0</v>
      </c>
      <c r="NU42" s="12">
        <v>0</v>
      </c>
      <c r="NV42" s="56" t="s">
        <v>3336</v>
      </c>
      <c r="NW42" s="12" t="s">
        <v>1183</v>
      </c>
      <c r="NX42" s="12" t="s">
        <v>1183</v>
      </c>
      <c r="NY42" s="12" t="s">
        <v>1183</v>
      </c>
      <c r="NZ42" s="12" t="s">
        <v>1183</v>
      </c>
      <c r="OA42" s="11" t="s">
        <v>1183</v>
      </c>
      <c r="OB42" s="56" t="s">
        <v>3336</v>
      </c>
      <c r="OC42" s="12">
        <v>847</v>
      </c>
      <c r="OD42" s="12" t="s">
        <v>1183</v>
      </c>
      <c r="OE42" s="12">
        <v>32</v>
      </c>
      <c r="OF42" s="12">
        <v>1</v>
      </c>
      <c r="OG42" s="12" t="s">
        <v>1183</v>
      </c>
      <c r="OH42" s="56" t="s">
        <v>3336</v>
      </c>
      <c r="OI42" s="12">
        <v>191</v>
      </c>
      <c r="OJ42" s="12" t="s">
        <v>1183</v>
      </c>
      <c r="OK42" s="12">
        <v>26</v>
      </c>
      <c r="OL42" s="12">
        <v>1</v>
      </c>
      <c r="OM42" s="12" t="s">
        <v>1183</v>
      </c>
      <c r="ON42" s="56" t="s">
        <v>3336</v>
      </c>
      <c r="OO42" s="12">
        <v>113</v>
      </c>
      <c r="OP42" s="11" t="s">
        <v>1182</v>
      </c>
      <c r="OQ42" s="12">
        <v>14</v>
      </c>
      <c r="OR42" s="12">
        <v>1</v>
      </c>
      <c r="OS42" s="12" t="s">
        <v>1183</v>
      </c>
      <c r="OT42" s="56" t="s">
        <v>3336</v>
      </c>
      <c r="OU42" s="12">
        <v>33</v>
      </c>
      <c r="OV42" s="12" t="s">
        <v>1183</v>
      </c>
      <c r="OW42" s="12">
        <v>14</v>
      </c>
      <c r="OX42" s="12">
        <v>0</v>
      </c>
      <c r="OY42" s="12" t="s">
        <v>1183</v>
      </c>
      <c r="OZ42" s="56" t="s">
        <v>3336</v>
      </c>
      <c r="PA42" s="12">
        <v>38</v>
      </c>
      <c r="PB42" s="12" t="s">
        <v>1183</v>
      </c>
      <c r="PC42" s="12">
        <v>9</v>
      </c>
      <c r="PD42" s="12">
        <v>0</v>
      </c>
      <c r="PE42" s="12" t="s">
        <v>1183</v>
      </c>
      <c r="PF42" s="56" t="s">
        <v>3336</v>
      </c>
      <c r="PG42" s="12">
        <v>290</v>
      </c>
      <c r="PH42" s="12" t="s">
        <v>1183</v>
      </c>
      <c r="PI42" s="12">
        <v>61</v>
      </c>
      <c r="PJ42" s="12">
        <v>3</v>
      </c>
      <c r="PK42" s="12" t="s">
        <v>1183</v>
      </c>
      <c r="PL42" s="56" t="s">
        <v>3336</v>
      </c>
      <c r="PM42" s="12">
        <v>2142</v>
      </c>
      <c r="PN42" s="11" t="s">
        <v>1183</v>
      </c>
      <c r="PO42" s="12">
        <v>148</v>
      </c>
      <c r="PP42" s="12">
        <v>26</v>
      </c>
      <c r="PQ42" s="11" t="s">
        <v>1183</v>
      </c>
      <c r="PR42" s="56" t="s">
        <v>3336</v>
      </c>
      <c r="PS42" s="12">
        <v>3568</v>
      </c>
      <c r="PT42" s="11" t="s">
        <v>1183</v>
      </c>
      <c r="PU42" s="12">
        <f>634+103+5+23+2+43+1+3+1+88</f>
        <v>903</v>
      </c>
      <c r="PV42" s="12">
        <v>18</v>
      </c>
      <c r="PW42" s="11" t="s">
        <v>1183</v>
      </c>
      <c r="PX42" s="56" t="s">
        <v>3336</v>
      </c>
      <c r="PY42" s="12">
        <f>185+18+4</f>
        <v>207</v>
      </c>
      <c r="PZ42" s="12" t="s">
        <v>1183</v>
      </c>
      <c r="QA42" s="12">
        <v>70</v>
      </c>
      <c r="QB42" s="12">
        <v>7</v>
      </c>
      <c r="QC42" s="11" t="s">
        <v>1182</v>
      </c>
      <c r="QD42" s="56" t="s">
        <v>3336</v>
      </c>
      <c r="QE42" s="12" t="s">
        <v>1183</v>
      </c>
      <c r="QF42" s="12" t="s">
        <v>1183</v>
      </c>
      <c r="QG42" s="12" t="s">
        <v>1183</v>
      </c>
      <c r="QH42" s="12" t="s">
        <v>1183</v>
      </c>
      <c r="QI42" s="12" t="s">
        <v>1183</v>
      </c>
      <c r="QJ42" s="56" t="s">
        <v>3336</v>
      </c>
      <c r="QK42" s="12" t="s">
        <v>1183</v>
      </c>
      <c r="QL42" s="12" t="s">
        <v>1183</v>
      </c>
      <c r="QM42" s="12" t="s">
        <v>1183</v>
      </c>
      <c r="QN42" s="12" t="s">
        <v>1183</v>
      </c>
      <c r="QO42" s="12" t="s">
        <v>1183</v>
      </c>
      <c r="QP42" s="56" t="s">
        <v>3336</v>
      </c>
      <c r="QQ42" s="12">
        <f>4+2+13+249+3+14+4</f>
        <v>289</v>
      </c>
      <c r="QR42" s="12" t="s">
        <v>1183</v>
      </c>
      <c r="QS42" s="12">
        <v>1</v>
      </c>
      <c r="QT42" s="12">
        <v>3</v>
      </c>
      <c r="QU42" s="12" t="s">
        <v>1183</v>
      </c>
      <c r="QV42" s="56" t="s">
        <v>3336</v>
      </c>
      <c r="QW42" s="12">
        <v>3</v>
      </c>
      <c r="QX42" s="12" t="s">
        <v>1183</v>
      </c>
      <c r="QY42" s="12">
        <v>0</v>
      </c>
      <c r="QZ42" s="12">
        <v>0</v>
      </c>
      <c r="RA42" s="12" t="s">
        <v>1183</v>
      </c>
      <c r="RB42" s="56" t="s">
        <v>3336</v>
      </c>
      <c r="RC42" s="12">
        <v>366</v>
      </c>
      <c r="RD42" s="11" t="s">
        <v>1183</v>
      </c>
      <c r="RE42" s="12">
        <v>0</v>
      </c>
      <c r="RF42" s="12">
        <v>87</v>
      </c>
      <c r="RG42" s="11" t="s">
        <v>1183</v>
      </c>
      <c r="RH42" s="56" t="s">
        <v>3336</v>
      </c>
      <c r="RI42" s="12">
        <v>24</v>
      </c>
      <c r="RK42" s="12">
        <v>0</v>
      </c>
      <c r="RL42" s="12">
        <v>0</v>
      </c>
      <c r="RM42" s="12" t="s">
        <v>1183</v>
      </c>
      <c r="RN42" s="56" t="s">
        <v>3336</v>
      </c>
      <c r="RO42" s="11" t="s">
        <v>1182</v>
      </c>
      <c r="RP42" s="11" t="s">
        <v>1182</v>
      </c>
      <c r="RQ42" s="11" t="s">
        <v>1182</v>
      </c>
      <c r="RR42" s="11" t="s">
        <v>1182</v>
      </c>
      <c r="RS42" s="11" t="s">
        <v>1182</v>
      </c>
      <c r="RT42" s="56" t="s">
        <v>3336</v>
      </c>
      <c r="RU42" s="12">
        <v>718</v>
      </c>
      <c r="RV42" s="11" t="s">
        <v>1183</v>
      </c>
      <c r="RW42" s="12">
        <v>19</v>
      </c>
      <c r="RX42" s="12">
        <v>7</v>
      </c>
      <c r="RY42" s="12" t="s">
        <v>1183</v>
      </c>
      <c r="RZ42" s="56" t="s">
        <v>3336</v>
      </c>
      <c r="SA42" s="12">
        <v>615</v>
      </c>
      <c r="SB42" s="11" t="s">
        <v>1183</v>
      </c>
      <c r="SC42" s="12">
        <f>0+13+1</f>
        <v>14</v>
      </c>
      <c r="SD42" s="12">
        <v>7</v>
      </c>
      <c r="SE42" s="11" t="s">
        <v>1183</v>
      </c>
      <c r="SF42" s="56" t="s">
        <v>3336</v>
      </c>
      <c r="SG42" s="18" t="s">
        <v>1370</v>
      </c>
      <c r="SI42" s="11">
        <v>1</v>
      </c>
      <c r="SK42" s="11">
        <v>14</v>
      </c>
      <c r="SL42" s="11">
        <v>18</v>
      </c>
      <c r="SM42" s="3"/>
      <c r="SN42" s="11">
        <v>1</v>
      </c>
      <c r="SO42" s="12"/>
      <c r="SP42" s="11">
        <v>1</v>
      </c>
      <c r="SQ42" s="11">
        <v>2</v>
      </c>
      <c r="SS42" s="11">
        <v>1</v>
      </c>
      <c r="SU42" s="11">
        <v>1</v>
      </c>
      <c r="SV42" s="12"/>
      <c r="SW42" s="11">
        <v>2</v>
      </c>
      <c r="SX42" s="12"/>
      <c r="SY42" s="12"/>
      <c r="SZ42" s="11">
        <v>1</v>
      </c>
      <c r="TB42" s="11">
        <v>1</v>
      </c>
      <c r="TC42" s="11">
        <v>1</v>
      </c>
      <c r="TD42" s="11">
        <v>1</v>
      </c>
      <c r="TE42" s="11">
        <v>1</v>
      </c>
      <c r="TF42" s="11">
        <v>1</v>
      </c>
      <c r="TG42" s="11">
        <v>2</v>
      </c>
      <c r="TH42" s="11">
        <v>2</v>
      </c>
      <c r="TI42" s="11">
        <v>2</v>
      </c>
      <c r="TJ42" s="11">
        <v>2</v>
      </c>
      <c r="TK42" s="11">
        <v>2</v>
      </c>
      <c r="TL42" s="11">
        <v>2</v>
      </c>
      <c r="TM42" s="11">
        <v>2</v>
      </c>
      <c r="TN42" s="11">
        <v>2</v>
      </c>
      <c r="TO42" s="11">
        <v>2</v>
      </c>
      <c r="TP42" s="11">
        <v>2</v>
      </c>
      <c r="TQ42" s="11">
        <v>2</v>
      </c>
      <c r="TR42" s="11">
        <v>2</v>
      </c>
      <c r="TS42" s="11">
        <v>1</v>
      </c>
      <c r="TT42" s="11">
        <v>1</v>
      </c>
      <c r="TU42" s="11">
        <v>1</v>
      </c>
      <c r="TV42" s="11">
        <v>1</v>
      </c>
      <c r="TW42" s="11">
        <v>2</v>
      </c>
      <c r="TX42" s="57" t="s">
        <v>3336</v>
      </c>
      <c r="TY42" s="11" t="s">
        <v>1183</v>
      </c>
      <c r="TZ42" s="11" t="s">
        <v>1183</v>
      </c>
      <c r="UA42" s="11">
        <v>9276</v>
      </c>
      <c r="UB42" s="11">
        <v>9306</v>
      </c>
      <c r="UC42" s="11">
        <v>9673</v>
      </c>
      <c r="UD42" s="11">
        <v>9593</v>
      </c>
      <c r="UE42" s="57" t="s">
        <v>3336</v>
      </c>
      <c r="UF42" s="12">
        <v>1148</v>
      </c>
      <c r="UG42" s="11" t="s">
        <v>1183</v>
      </c>
      <c r="UH42" s="57" t="s">
        <v>3336</v>
      </c>
      <c r="UI42" s="11" t="s">
        <v>1182</v>
      </c>
      <c r="UJ42" s="11" t="s">
        <v>1182</v>
      </c>
      <c r="UK42" s="11" t="s">
        <v>1182</v>
      </c>
      <c r="UL42" s="11" t="s">
        <v>1182</v>
      </c>
      <c r="UM42" s="11" t="s">
        <v>1182</v>
      </c>
      <c r="UN42" s="11" t="s">
        <v>1182</v>
      </c>
      <c r="UO42" s="57" t="s">
        <v>3336</v>
      </c>
      <c r="UP42" s="11" t="s">
        <v>1183</v>
      </c>
      <c r="UQ42" s="57" t="s">
        <v>3336</v>
      </c>
      <c r="UR42" s="18" t="s">
        <v>1370</v>
      </c>
      <c r="UX42" s="3" t="s">
        <v>1183</v>
      </c>
      <c r="UY42" s="3" t="s">
        <v>1183</v>
      </c>
      <c r="UZ42" s="3" t="s">
        <v>1183</v>
      </c>
      <c r="VA42" s="57" t="s">
        <v>3336</v>
      </c>
      <c r="VB42" s="59"/>
      <c r="VC42" s="70"/>
      <c r="VE42" s="11">
        <v>2</v>
      </c>
      <c r="VF42" s="11">
        <v>2</v>
      </c>
      <c r="VG42" s="11">
        <v>2</v>
      </c>
      <c r="VH42" s="11">
        <v>2</v>
      </c>
      <c r="VI42" s="11">
        <v>1</v>
      </c>
      <c r="VJ42" s="11">
        <v>2</v>
      </c>
      <c r="VK42" s="11">
        <v>2</v>
      </c>
      <c r="VL42" s="11">
        <v>2</v>
      </c>
      <c r="VM42" s="11">
        <v>2</v>
      </c>
    </row>
    <row r="43" spans="1:585" ht="15" customHeight="1">
      <c r="A43" s="14">
        <v>42</v>
      </c>
      <c r="B43" s="87" t="s">
        <v>65</v>
      </c>
      <c r="C43" s="11" t="s">
        <v>1182</v>
      </c>
      <c r="D43" s="14">
        <v>1556708</v>
      </c>
      <c r="E43" s="14">
        <v>1640037</v>
      </c>
      <c r="F43" s="11" t="s">
        <v>1182</v>
      </c>
      <c r="G43" s="11" t="s">
        <v>1182</v>
      </c>
      <c r="H43" s="11" t="s">
        <v>1182</v>
      </c>
      <c r="I43" s="56" t="s">
        <v>3336</v>
      </c>
      <c r="J43" s="11" t="s">
        <v>1182</v>
      </c>
      <c r="K43" s="11" t="s">
        <v>1182</v>
      </c>
      <c r="L43" s="11" t="s">
        <v>1182</v>
      </c>
      <c r="M43" s="11" t="s">
        <v>1182</v>
      </c>
      <c r="N43" s="11" t="s">
        <v>1182</v>
      </c>
      <c r="O43" s="11" t="s">
        <v>1182</v>
      </c>
      <c r="P43" s="56" t="s">
        <v>3336</v>
      </c>
      <c r="Q43" s="14">
        <v>3061</v>
      </c>
      <c r="R43" s="14">
        <v>3126</v>
      </c>
      <c r="S43" s="11" t="s">
        <v>1183</v>
      </c>
      <c r="T43" s="11" t="s">
        <v>1183</v>
      </c>
      <c r="U43" s="11" t="s">
        <v>1183</v>
      </c>
      <c r="V43" s="11" t="s">
        <v>1183</v>
      </c>
      <c r="W43" s="56" t="s">
        <v>3336</v>
      </c>
      <c r="X43" s="11" t="s">
        <v>1183</v>
      </c>
      <c r="Y43" s="11" t="s">
        <v>1183</v>
      </c>
      <c r="Z43" s="11" t="s">
        <v>1183</v>
      </c>
      <c r="AA43" s="11" t="s">
        <v>1183</v>
      </c>
      <c r="AB43" s="11" t="s">
        <v>1183</v>
      </c>
      <c r="AC43" s="11" t="s">
        <v>1183</v>
      </c>
      <c r="AD43" s="56" t="s">
        <v>3336</v>
      </c>
      <c r="AE43" s="14">
        <v>1136</v>
      </c>
      <c r="AF43" s="14">
        <v>1233</v>
      </c>
      <c r="AG43" s="11" t="s">
        <v>1183</v>
      </c>
      <c r="AH43" s="11" t="s">
        <v>1183</v>
      </c>
      <c r="AI43" s="11" t="s">
        <v>1183</v>
      </c>
      <c r="AJ43" s="11" t="s">
        <v>1183</v>
      </c>
      <c r="AK43" s="56" t="s">
        <v>3336</v>
      </c>
      <c r="AL43" s="11" t="s">
        <v>1183</v>
      </c>
      <c r="AM43" s="11" t="s">
        <v>1183</v>
      </c>
      <c r="AN43" s="11" t="s">
        <v>1183</v>
      </c>
      <c r="AO43" s="11" t="s">
        <v>1183</v>
      </c>
      <c r="AP43" s="11" t="s">
        <v>1183</v>
      </c>
      <c r="AQ43" s="11" t="s">
        <v>1183</v>
      </c>
      <c r="AR43" s="56" t="s">
        <v>3336</v>
      </c>
      <c r="AS43" s="14">
        <v>238395</v>
      </c>
      <c r="AT43" s="14">
        <v>262330</v>
      </c>
      <c r="AU43" s="11" t="s">
        <v>1183</v>
      </c>
      <c r="AV43" s="11" t="s">
        <v>1183</v>
      </c>
      <c r="AW43" s="11" t="s">
        <v>1183</v>
      </c>
      <c r="AX43" s="11" t="s">
        <v>1183</v>
      </c>
      <c r="AY43" s="56" t="s">
        <v>3336</v>
      </c>
      <c r="AZ43" s="11" t="s">
        <v>1183</v>
      </c>
      <c r="BA43" s="11" t="s">
        <v>1183</v>
      </c>
      <c r="BB43" s="11" t="s">
        <v>1183</v>
      </c>
      <c r="BC43" s="11" t="s">
        <v>1183</v>
      </c>
      <c r="BD43" s="11" t="s">
        <v>1183</v>
      </c>
      <c r="BE43" s="11" t="s">
        <v>1183</v>
      </c>
      <c r="BF43" s="56" t="s">
        <v>3336</v>
      </c>
      <c r="BG43" s="12">
        <v>11853</v>
      </c>
      <c r="BH43" s="12">
        <v>13529</v>
      </c>
      <c r="BI43" s="12" t="s">
        <v>1183</v>
      </c>
      <c r="BJ43" s="12" t="s">
        <v>1183</v>
      </c>
      <c r="BK43" s="12" t="s">
        <v>1183</v>
      </c>
      <c r="BL43" s="12" t="s">
        <v>1183</v>
      </c>
      <c r="BM43" s="56" t="s">
        <v>3336</v>
      </c>
      <c r="BN43" s="12" t="s">
        <v>1183</v>
      </c>
      <c r="BO43" s="12" t="s">
        <v>1183</v>
      </c>
      <c r="BP43" s="12" t="s">
        <v>1183</v>
      </c>
      <c r="BQ43" s="12" t="s">
        <v>1183</v>
      </c>
      <c r="BR43" s="12" t="s">
        <v>1183</v>
      </c>
      <c r="BS43" s="12" t="s">
        <v>1183</v>
      </c>
      <c r="BT43" s="56" t="s">
        <v>3336</v>
      </c>
      <c r="BU43" s="14">
        <v>7129</v>
      </c>
      <c r="BV43" s="14">
        <v>8052</v>
      </c>
      <c r="BW43" s="11" t="s">
        <v>1183</v>
      </c>
      <c r="BX43" s="11" t="s">
        <v>1183</v>
      </c>
      <c r="BY43" s="11" t="s">
        <v>1183</v>
      </c>
      <c r="BZ43" s="11" t="s">
        <v>1183</v>
      </c>
      <c r="CA43" s="56" t="s">
        <v>3336</v>
      </c>
      <c r="CB43" s="14">
        <v>9662</v>
      </c>
      <c r="CC43" s="14">
        <v>10303</v>
      </c>
      <c r="CD43" s="11" t="s">
        <v>1183</v>
      </c>
      <c r="CE43" s="11" t="s">
        <v>1183</v>
      </c>
      <c r="CF43" s="11" t="s">
        <v>1183</v>
      </c>
      <c r="CG43" s="11" t="s">
        <v>1183</v>
      </c>
      <c r="CH43" s="56" t="s">
        <v>3336</v>
      </c>
      <c r="CI43" s="11" t="s">
        <v>1183</v>
      </c>
      <c r="CJ43" s="11" t="s">
        <v>1183</v>
      </c>
      <c r="CK43" s="11" t="s">
        <v>1183</v>
      </c>
      <c r="CL43" s="11" t="s">
        <v>1183</v>
      </c>
      <c r="CM43" s="11" t="s">
        <v>1183</v>
      </c>
      <c r="CN43" s="11" t="s">
        <v>1183</v>
      </c>
      <c r="CO43" s="56" t="s">
        <v>3336</v>
      </c>
      <c r="CP43" s="14">
        <v>182401</v>
      </c>
      <c r="CQ43" s="14">
        <v>208913</v>
      </c>
      <c r="CR43" s="11" t="s">
        <v>1183</v>
      </c>
      <c r="CS43" s="11" t="s">
        <v>1183</v>
      </c>
      <c r="CT43" s="11" t="s">
        <v>1183</v>
      </c>
      <c r="CU43" s="11" t="s">
        <v>1183</v>
      </c>
      <c r="CV43" s="56" t="s">
        <v>3336</v>
      </c>
      <c r="CW43" s="11" t="s">
        <v>1183</v>
      </c>
      <c r="CX43" s="11" t="s">
        <v>1183</v>
      </c>
      <c r="CY43" s="11" t="s">
        <v>1183</v>
      </c>
      <c r="CZ43" s="11" t="s">
        <v>1183</v>
      </c>
      <c r="DA43" s="11" t="s">
        <v>1183</v>
      </c>
      <c r="DB43" s="11" t="s">
        <v>1183</v>
      </c>
      <c r="DC43" s="56" t="s">
        <v>3336</v>
      </c>
      <c r="DD43" s="14">
        <v>27465</v>
      </c>
      <c r="DE43" s="14">
        <v>31013</v>
      </c>
      <c r="DF43" s="11" t="s">
        <v>1183</v>
      </c>
      <c r="DG43" s="11" t="s">
        <v>1183</v>
      </c>
      <c r="DH43" s="11" t="s">
        <v>1183</v>
      </c>
      <c r="DI43" s="11" t="s">
        <v>1183</v>
      </c>
      <c r="DJ43" s="56" t="s">
        <v>3336</v>
      </c>
      <c r="DK43" s="14">
        <v>100644</v>
      </c>
      <c r="DL43" s="14">
        <v>119533</v>
      </c>
      <c r="DM43" s="11" t="s">
        <v>1183</v>
      </c>
      <c r="DN43" s="11" t="s">
        <v>1183</v>
      </c>
      <c r="DO43" s="11" t="s">
        <v>1183</v>
      </c>
      <c r="DP43" s="11" t="s">
        <v>1183</v>
      </c>
      <c r="DQ43" s="56" t="s">
        <v>3336</v>
      </c>
      <c r="DR43" s="14">
        <v>47532</v>
      </c>
      <c r="DS43" s="14">
        <v>54179</v>
      </c>
      <c r="DT43" s="11" t="s">
        <v>1183</v>
      </c>
      <c r="DU43" s="11" t="s">
        <v>1183</v>
      </c>
      <c r="DV43" s="11" t="s">
        <v>1183</v>
      </c>
      <c r="DW43" s="11" t="s">
        <v>1183</v>
      </c>
      <c r="DX43" s="56" t="s">
        <v>3336</v>
      </c>
      <c r="DY43" s="14">
        <v>3360</v>
      </c>
      <c r="DZ43" s="11" t="s">
        <v>1183</v>
      </c>
      <c r="EA43" s="11" t="s">
        <v>1183</v>
      </c>
      <c r="EB43" s="11" t="s">
        <v>1183</v>
      </c>
      <c r="EC43" s="11" t="s">
        <v>1183</v>
      </c>
      <c r="ED43" s="11" t="s">
        <v>1183</v>
      </c>
      <c r="EE43" s="56" t="s">
        <v>3336</v>
      </c>
      <c r="EF43" s="11" t="s">
        <v>1183</v>
      </c>
      <c r="EG43" s="11" t="s">
        <v>1183</v>
      </c>
      <c r="EH43" s="11" t="s">
        <v>1183</v>
      </c>
      <c r="EI43" s="11" t="s">
        <v>1183</v>
      </c>
      <c r="EJ43" s="11" t="s">
        <v>1183</v>
      </c>
      <c r="EK43" s="11" t="s">
        <v>1183</v>
      </c>
      <c r="EL43" s="56" t="s">
        <v>3336</v>
      </c>
      <c r="EM43" s="14">
        <v>3945</v>
      </c>
      <c r="EN43" s="14">
        <v>2864</v>
      </c>
      <c r="EO43" s="14">
        <v>3269</v>
      </c>
      <c r="EP43" s="11" t="s">
        <v>1183</v>
      </c>
      <c r="EQ43" s="11" t="s">
        <v>1183</v>
      </c>
      <c r="ER43" s="11" t="s">
        <v>1183</v>
      </c>
      <c r="ES43" s="56" t="s">
        <v>3336</v>
      </c>
      <c r="ET43" s="11" t="s">
        <v>1183</v>
      </c>
      <c r="EU43" s="11" t="s">
        <v>1183</v>
      </c>
      <c r="EV43" s="11" t="s">
        <v>1183</v>
      </c>
      <c r="EW43" s="11" t="s">
        <v>1183</v>
      </c>
      <c r="EX43" s="11" t="s">
        <v>1183</v>
      </c>
      <c r="EY43" s="11" t="s">
        <v>1183</v>
      </c>
      <c r="EZ43" s="56" t="s">
        <v>3336</v>
      </c>
      <c r="FA43" s="11" t="s">
        <v>1183</v>
      </c>
      <c r="FB43" s="11" t="s">
        <v>1183</v>
      </c>
      <c r="FC43" s="11" t="s">
        <v>1183</v>
      </c>
      <c r="FD43" s="11" t="s">
        <v>1183</v>
      </c>
      <c r="FE43" s="11" t="s">
        <v>1183</v>
      </c>
      <c r="FF43" s="11" t="s">
        <v>1183</v>
      </c>
      <c r="FG43" s="56" t="s">
        <v>3336</v>
      </c>
      <c r="FH43" s="11" t="s">
        <v>1183</v>
      </c>
      <c r="FI43" s="11" t="s">
        <v>1183</v>
      </c>
      <c r="FJ43" s="11" t="s">
        <v>1183</v>
      </c>
      <c r="FK43" s="11" t="s">
        <v>1183</v>
      </c>
      <c r="FL43" s="11" t="s">
        <v>1183</v>
      </c>
      <c r="FM43" s="11" t="s">
        <v>1183</v>
      </c>
      <c r="FN43" s="56" t="s">
        <v>3336</v>
      </c>
      <c r="FO43" s="11" t="s">
        <v>1183</v>
      </c>
      <c r="FP43" s="11" t="s">
        <v>1183</v>
      </c>
      <c r="FQ43" s="11" t="s">
        <v>1183</v>
      </c>
      <c r="FR43" s="11" t="s">
        <v>1183</v>
      </c>
      <c r="FS43" s="11" t="s">
        <v>1183</v>
      </c>
      <c r="FT43" s="11" t="s">
        <v>1183</v>
      </c>
      <c r="FU43" s="56" t="s">
        <v>3336</v>
      </c>
      <c r="FV43" s="19" t="s">
        <v>1371</v>
      </c>
      <c r="FW43" s="19" t="s">
        <v>1372</v>
      </c>
      <c r="FX43" s="12"/>
      <c r="FY43" s="14">
        <v>2</v>
      </c>
      <c r="GA43" s="14">
        <v>1</v>
      </c>
      <c r="GB43" s="14">
        <v>2</v>
      </c>
      <c r="GD43" s="14">
        <v>2</v>
      </c>
      <c r="GE43" s="14">
        <v>1</v>
      </c>
      <c r="GF43" s="11" t="s">
        <v>850</v>
      </c>
      <c r="GI43" s="11" t="s">
        <v>1182</v>
      </c>
      <c r="GJ43" s="11" t="s">
        <v>1182</v>
      </c>
      <c r="GK43" s="11" t="s">
        <v>1182</v>
      </c>
      <c r="GL43" s="11" t="s">
        <v>1182</v>
      </c>
      <c r="GM43" s="11" t="s">
        <v>1182</v>
      </c>
      <c r="GN43" s="11" t="s">
        <v>1182</v>
      </c>
      <c r="GO43" s="56" t="s">
        <v>3336</v>
      </c>
      <c r="GP43" s="11" t="s">
        <v>1182</v>
      </c>
      <c r="GQ43" s="11" t="s">
        <v>1182</v>
      </c>
      <c r="GR43" s="11" t="s">
        <v>1182</v>
      </c>
      <c r="GS43" s="11" t="s">
        <v>1182</v>
      </c>
      <c r="GT43" s="11" t="s">
        <v>1182</v>
      </c>
      <c r="GU43" s="11" t="s">
        <v>1182</v>
      </c>
      <c r="GV43" s="56" t="s">
        <v>3336</v>
      </c>
      <c r="GW43" s="11" t="s">
        <v>1182</v>
      </c>
      <c r="GX43" s="11" t="s">
        <v>1182</v>
      </c>
      <c r="GY43" s="11" t="s">
        <v>1182</v>
      </c>
      <c r="GZ43" s="11" t="s">
        <v>1182</v>
      </c>
      <c r="HA43" s="11" t="s">
        <v>1182</v>
      </c>
      <c r="HB43" s="11" t="s">
        <v>1182</v>
      </c>
      <c r="HC43" s="56" t="s">
        <v>3336</v>
      </c>
      <c r="HD43" s="14">
        <v>3746</v>
      </c>
      <c r="HE43" s="14">
        <v>4039</v>
      </c>
      <c r="HF43" s="11" t="s">
        <v>1182</v>
      </c>
      <c r="HG43" s="11" t="s">
        <v>1182</v>
      </c>
      <c r="HH43" s="11" t="s">
        <v>1182</v>
      </c>
      <c r="HI43" s="11" t="s">
        <v>1182</v>
      </c>
      <c r="HJ43" s="56" t="s">
        <v>3336</v>
      </c>
      <c r="HK43" s="11" t="s">
        <v>1182</v>
      </c>
      <c r="HL43" s="11" t="s">
        <v>1182</v>
      </c>
      <c r="HM43" s="11" t="s">
        <v>1182</v>
      </c>
      <c r="HN43" s="11" t="s">
        <v>1182</v>
      </c>
      <c r="HO43" s="11" t="s">
        <v>1182</v>
      </c>
      <c r="HP43" s="11" t="s">
        <v>1182</v>
      </c>
      <c r="HQ43" s="56" t="s">
        <v>3336</v>
      </c>
      <c r="HR43" s="11" t="s">
        <v>1182</v>
      </c>
      <c r="HS43" s="11" t="s">
        <v>1182</v>
      </c>
      <c r="HT43" s="11" t="s">
        <v>1182</v>
      </c>
      <c r="HU43" s="11" t="s">
        <v>1182</v>
      </c>
      <c r="HV43" s="11" t="s">
        <v>1182</v>
      </c>
      <c r="HW43" s="11" t="s">
        <v>1182</v>
      </c>
      <c r="HX43" s="56" t="s">
        <v>3336</v>
      </c>
      <c r="HY43" s="11" t="s">
        <v>1182</v>
      </c>
      <c r="HZ43" s="11" t="s">
        <v>1182</v>
      </c>
      <c r="IA43" s="11" t="s">
        <v>1182</v>
      </c>
      <c r="IB43" s="11" t="s">
        <v>1182</v>
      </c>
      <c r="IC43" s="11" t="s">
        <v>1182</v>
      </c>
      <c r="ID43" s="11" t="s">
        <v>1182</v>
      </c>
      <c r="IE43" s="56" t="s">
        <v>3336</v>
      </c>
      <c r="IF43" s="11" t="s">
        <v>1182</v>
      </c>
      <c r="IG43" s="11" t="s">
        <v>1182</v>
      </c>
      <c r="IH43" s="11" t="s">
        <v>1182</v>
      </c>
      <c r="II43" s="11" t="s">
        <v>1182</v>
      </c>
      <c r="IJ43" s="11" t="s">
        <v>1182</v>
      </c>
      <c r="IK43" s="11" t="s">
        <v>1182</v>
      </c>
      <c r="IL43" s="56" t="s">
        <v>3336</v>
      </c>
      <c r="IM43" s="11" t="s">
        <v>1182</v>
      </c>
      <c r="IN43" s="11" t="s">
        <v>1182</v>
      </c>
      <c r="IO43" s="11" t="s">
        <v>1182</v>
      </c>
      <c r="IP43" s="11" t="s">
        <v>1182</v>
      </c>
      <c r="IQ43" s="11" t="s">
        <v>1182</v>
      </c>
      <c r="IR43" s="11" t="s">
        <v>1182</v>
      </c>
      <c r="IS43" s="56" t="s">
        <v>3336</v>
      </c>
      <c r="IT43" s="11" t="s">
        <v>1182</v>
      </c>
      <c r="IU43" s="11" t="s">
        <v>1182</v>
      </c>
      <c r="IV43" s="11" t="s">
        <v>1182</v>
      </c>
      <c r="IW43" s="11" t="s">
        <v>1182</v>
      </c>
      <c r="IX43" s="11" t="s">
        <v>1182</v>
      </c>
      <c r="IY43" s="11" t="s">
        <v>1182</v>
      </c>
      <c r="IZ43" s="56" t="s">
        <v>3336</v>
      </c>
      <c r="JA43" s="11" t="s">
        <v>1182</v>
      </c>
      <c r="JB43" s="11" t="s">
        <v>1182</v>
      </c>
      <c r="JC43" s="11" t="s">
        <v>1182</v>
      </c>
      <c r="JD43" s="11" t="s">
        <v>1182</v>
      </c>
      <c r="JE43" s="11" t="s">
        <v>1182</v>
      </c>
      <c r="JF43" s="11" t="s">
        <v>1182</v>
      </c>
      <c r="JG43" s="56" t="s">
        <v>3336</v>
      </c>
      <c r="JH43" s="11" t="s">
        <v>1182</v>
      </c>
      <c r="JI43" s="11" t="s">
        <v>1182</v>
      </c>
      <c r="JJ43" s="11" t="s">
        <v>1182</v>
      </c>
      <c r="JK43" s="11" t="s">
        <v>1182</v>
      </c>
      <c r="JL43" s="11" t="s">
        <v>1182</v>
      </c>
      <c r="JM43" s="11" t="s">
        <v>1182</v>
      </c>
      <c r="JN43" s="56" t="s">
        <v>3336</v>
      </c>
      <c r="JO43" s="11" t="s">
        <v>1182</v>
      </c>
      <c r="JP43" s="11" t="s">
        <v>1182</v>
      </c>
      <c r="JQ43" s="11" t="s">
        <v>1182</v>
      </c>
      <c r="JR43" s="11" t="s">
        <v>1182</v>
      </c>
      <c r="JS43" s="11" t="s">
        <v>1182</v>
      </c>
      <c r="JT43" s="11" t="s">
        <v>1182</v>
      </c>
      <c r="JU43" s="56" t="s">
        <v>3336</v>
      </c>
      <c r="JV43" s="14">
        <v>31016</v>
      </c>
      <c r="JW43" s="11" t="s">
        <v>1183</v>
      </c>
      <c r="JX43" s="11" t="s">
        <v>1183</v>
      </c>
      <c r="JY43" s="11" t="s">
        <v>1183</v>
      </c>
      <c r="JZ43" s="11" t="s">
        <v>1183</v>
      </c>
      <c r="KA43" s="11" t="s">
        <v>1183</v>
      </c>
      <c r="KB43" s="56" t="s">
        <v>3336</v>
      </c>
      <c r="KC43" s="11" t="s">
        <v>1183</v>
      </c>
      <c r="KD43" s="11" t="s">
        <v>1183</v>
      </c>
      <c r="KE43" s="11" t="s">
        <v>1183</v>
      </c>
      <c r="KF43" s="11" t="s">
        <v>1183</v>
      </c>
      <c r="KG43" s="11" t="s">
        <v>1183</v>
      </c>
      <c r="KH43" s="11" t="s">
        <v>1183</v>
      </c>
      <c r="KI43" s="56" t="s">
        <v>3336</v>
      </c>
      <c r="KJ43" s="14">
        <v>1278</v>
      </c>
      <c r="KK43" s="11" t="s">
        <v>1183</v>
      </c>
      <c r="KL43" s="11" t="s">
        <v>1183</v>
      </c>
      <c r="KM43" s="11" t="s">
        <v>1183</v>
      </c>
      <c r="KN43" s="11" t="s">
        <v>1183</v>
      </c>
      <c r="KO43" s="11" t="s">
        <v>1183</v>
      </c>
      <c r="KP43" s="56" t="s">
        <v>3336</v>
      </c>
      <c r="KQ43" s="11" t="s">
        <v>1183</v>
      </c>
      <c r="KR43" s="11" t="s">
        <v>1183</v>
      </c>
      <c r="KS43" s="11" t="s">
        <v>1183</v>
      </c>
      <c r="KT43" s="11" t="s">
        <v>1183</v>
      </c>
      <c r="KU43" s="11" t="s">
        <v>1183</v>
      </c>
      <c r="KV43" s="11" t="s">
        <v>1183</v>
      </c>
      <c r="KW43" s="56" t="s">
        <v>3336</v>
      </c>
      <c r="KX43" s="11" t="s">
        <v>1183</v>
      </c>
      <c r="KY43" s="11" t="s">
        <v>1183</v>
      </c>
      <c r="KZ43" s="11" t="s">
        <v>1183</v>
      </c>
      <c r="LA43" s="11" t="s">
        <v>1183</v>
      </c>
      <c r="LB43" s="11" t="s">
        <v>1183</v>
      </c>
      <c r="LC43" s="11" t="s">
        <v>1183</v>
      </c>
      <c r="LD43" s="56" t="s">
        <v>3336</v>
      </c>
      <c r="LE43" s="12">
        <v>2900</v>
      </c>
      <c r="LF43" s="12" t="s">
        <v>1183</v>
      </c>
      <c r="LG43" s="12" t="s">
        <v>1183</v>
      </c>
      <c r="LH43" s="12" t="s">
        <v>1183</v>
      </c>
      <c r="LI43" s="12" t="s">
        <v>1183</v>
      </c>
      <c r="LJ43" s="12" t="s">
        <v>1183</v>
      </c>
      <c r="LK43" s="56" t="s">
        <v>3336</v>
      </c>
      <c r="LL43" s="12" t="s">
        <v>1183</v>
      </c>
      <c r="LM43" s="12" t="s">
        <v>1183</v>
      </c>
      <c r="LN43" s="12" t="s">
        <v>1183</v>
      </c>
      <c r="LO43" s="12" t="s">
        <v>1183</v>
      </c>
      <c r="LP43" s="12" t="s">
        <v>1183</v>
      </c>
      <c r="LQ43" s="14">
        <v>2571</v>
      </c>
      <c r="LR43" s="56" t="s">
        <v>3336</v>
      </c>
      <c r="LS43" s="11" t="s">
        <v>1183</v>
      </c>
      <c r="LT43" s="11" t="s">
        <v>1183</v>
      </c>
      <c r="LU43" s="11" t="s">
        <v>1183</v>
      </c>
      <c r="LV43" s="11" t="s">
        <v>1183</v>
      </c>
      <c r="LW43" s="11" t="s">
        <v>1183</v>
      </c>
      <c r="LX43" s="11" t="s">
        <v>1183</v>
      </c>
      <c r="LY43" s="56" t="s">
        <v>3336</v>
      </c>
      <c r="LZ43" s="11" t="s">
        <v>1183</v>
      </c>
      <c r="MA43" s="11" t="s">
        <v>1183</v>
      </c>
      <c r="MB43" s="11" t="s">
        <v>1183</v>
      </c>
      <c r="MC43" s="11" t="s">
        <v>1183</v>
      </c>
      <c r="MD43" s="11" t="s">
        <v>1183</v>
      </c>
      <c r="ME43" s="11" t="s">
        <v>1183</v>
      </c>
      <c r="MF43" s="56" t="s">
        <v>3336</v>
      </c>
      <c r="MG43" s="11" t="s">
        <v>1183</v>
      </c>
      <c r="MH43" s="11" t="s">
        <v>1183</v>
      </c>
      <c r="MI43" s="11" t="s">
        <v>1183</v>
      </c>
      <c r="MJ43" s="11" t="s">
        <v>1183</v>
      </c>
      <c r="MK43" s="11" t="s">
        <v>1183</v>
      </c>
      <c r="ML43" s="11" t="s">
        <v>1183</v>
      </c>
      <c r="MM43" s="56" t="s">
        <v>3336</v>
      </c>
      <c r="MN43" s="11" t="s">
        <v>1183</v>
      </c>
      <c r="MO43" s="11" t="s">
        <v>1183</v>
      </c>
      <c r="MP43" s="11" t="s">
        <v>1183</v>
      </c>
      <c r="MQ43" s="11" t="s">
        <v>1183</v>
      </c>
      <c r="MR43" s="11" t="s">
        <v>1183</v>
      </c>
      <c r="MS43" s="11" t="s">
        <v>1183</v>
      </c>
      <c r="MT43" s="56" t="s">
        <v>3336</v>
      </c>
      <c r="MU43" s="11" t="s">
        <v>1183</v>
      </c>
      <c r="MV43" s="11" t="s">
        <v>1183</v>
      </c>
      <c r="MW43" s="11" t="s">
        <v>1183</v>
      </c>
      <c r="MX43" s="11" t="s">
        <v>1183</v>
      </c>
      <c r="MY43" s="11" t="s">
        <v>1183</v>
      </c>
      <c r="MZ43" s="11" t="s">
        <v>1183</v>
      </c>
      <c r="NA43" s="56" t="s">
        <v>3336</v>
      </c>
      <c r="NB43" s="19" t="s">
        <v>1373</v>
      </c>
      <c r="NC43" s="19" t="s">
        <v>1374</v>
      </c>
      <c r="NE43" s="12" t="s">
        <v>1183</v>
      </c>
      <c r="NF43" s="12" t="s">
        <v>1183</v>
      </c>
      <c r="NG43" s="12" t="s">
        <v>1183</v>
      </c>
      <c r="NH43" s="12" t="s">
        <v>1183</v>
      </c>
      <c r="NI43" s="11" t="s">
        <v>1183</v>
      </c>
      <c r="NJ43" s="56" t="s">
        <v>3336</v>
      </c>
      <c r="NK43" s="12" t="s">
        <v>1183</v>
      </c>
      <c r="NL43" s="12" t="s">
        <v>1183</v>
      </c>
      <c r="NM43" s="12" t="s">
        <v>1183</v>
      </c>
      <c r="NN43" s="12" t="s">
        <v>1183</v>
      </c>
      <c r="NO43" s="12" t="s">
        <v>1183</v>
      </c>
      <c r="NP43" s="56" t="s">
        <v>3336</v>
      </c>
      <c r="NQ43" s="12" t="s">
        <v>1183</v>
      </c>
      <c r="NR43" s="12" t="s">
        <v>1183</v>
      </c>
      <c r="NS43" s="12">
        <v>549</v>
      </c>
      <c r="NT43" s="12" t="s">
        <v>1183</v>
      </c>
      <c r="NU43" s="12" t="s">
        <v>1183</v>
      </c>
      <c r="NV43" s="56" t="s">
        <v>3336</v>
      </c>
      <c r="NW43" s="12" t="s">
        <v>1183</v>
      </c>
      <c r="NX43" s="12" t="s">
        <v>1183</v>
      </c>
      <c r="NY43" s="12" t="s">
        <v>1183</v>
      </c>
      <c r="NZ43" s="12" t="s">
        <v>1183</v>
      </c>
      <c r="OA43" s="11" t="s">
        <v>1183</v>
      </c>
      <c r="OB43" s="56" t="s">
        <v>3336</v>
      </c>
      <c r="OC43" s="12" t="s">
        <v>1183</v>
      </c>
      <c r="OD43" s="12" t="s">
        <v>1183</v>
      </c>
      <c r="OE43" s="12">
        <v>42513</v>
      </c>
      <c r="OF43" s="12" t="s">
        <v>1183</v>
      </c>
      <c r="OG43" s="12" t="s">
        <v>1183</v>
      </c>
      <c r="OH43" s="56" t="s">
        <v>3336</v>
      </c>
      <c r="OI43" s="12" t="s">
        <v>1183</v>
      </c>
      <c r="OJ43" s="12" t="s">
        <v>1183</v>
      </c>
      <c r="OK43" s="12" t="s">
        <v>1183</v>
      </c>
      <c r="OL43" s="12" t="s">
        <v>1183</v>
      </c>
      <c r="OM43" s="12" t="s">
        <v>1183</v>
      </c>
      <c r="ON43" s="56" t="s">
        <v>3336</v>
      </c>
      <c r="OO43" s="12" t="s">
        <v>1183</v>
      </c>
      <c r="OP43" s="12" t="s">
        <v>1183</v>
      </c>
      <c r="OQ43" s="12">
        <v>3367</v>
      </c>
      <c r="OR43" s="12" t="s">
        <v>1183</v>
      </c>
      <c r="OS43" s="12" t="s">
        <v>1183</v>
      </c>
      <c r="OT43" s="56" t="s">
        <v>3336</v>
      </c>
      <c r="OU43" s="12" t="s">
        <v>1183</v>
      </c>
      <c r="OV43" s="12" t="s">
        <v>1183</v>
      </c>
      <c r="OW43" s="12" t="s">
        <v>1183</v>
      </c>
      <c r="OX43" s="12" t="s">
        <v>1183</v>
      </c>
      <c r="OY43" s="12" t="s">
        <v>1183</v>
      </c>
      <c r="OZ43" s="56" t="s">
        <v>3336</v>
      </c>
      <c r="PA43" s="12" t="s">
        <v>1183</v>
      </c>
      <c r="PB43" s="12" t="s">
        <v>1183</v>
      </c>
      <c r="PC43" s="12" t="s">
        <v>1183</v>
      </c>
      <c r="PD43" s="12" t="s">
        <v>1183</v>
      </c>
      <c r="PE43" s="12" t="s">
        <v>1183</v>
      </c>
      <c r="PF43" s="56" t="s">
        <v>3336</v>
      </c>
      <c r="PG43" s="12" t="s">
        <v>1183</v>
      </c>
      <c r="PH43" s="12" t="s">
        <v>1183</v>
      </c>
      <c r="PI43" s="12">
        <v>2262</v>
      </c>
      <c r="PJ43" s="12" t="s">
        <v>1183</v>
      </c>
      <c r="PK43" s="12" t="s">
        <v>1183</v>
      </c>
      <c r="PL43" s="56" t="s">
        <v>3336</v>
      </c>
      <c r="PM43" s="12" t="s">
        <v>1183</v>
      </c>
      <c r="PN43" s="12" t="s">
        <v>1183</v>
      </c>
      <c r="PO43" s="12">
        <v>29035</v>
      </c>
      <c r="PP43" s="12" t="s">
        <v>1183</v>
      </c>
      <c r="PQ43" s="12" t="s">
        <v>1183</v>
      </c>
      <c r="PR43" s="56" t="s">
        <v>3336</v>
      </c>
      <c r="PS43" s="12" t="s">
        <v>1183</v>
      </c>
      <c r="PT43" s="12" t="s">
        <v>1183</v>
      </c>
      <c r="PU43" s="12" t="s">
        <v>1183</v>
      </c>
      <c r="PV43" s="12" t="s">
        <v>1183</v>
      </c>
      <c r="PW43" s="12" t="s">
        <v>1183</v>
      </c>
      <c r="PX43" s="56" t="s">
        <v>3336</v>
      </c>
      <c r="PY43" s="12" t="s">
        <v>1183</v>
      </c>
      <c r="PZ43" s="12" t="s">
        <v>1183</v>
      </c>
      <c r="QA43" s="12" t="s">
        <v>1183</v>
      </c>
      <c r="QB43" s="12" t="s">
        <v>1183</v>
      </c>
      <c r="QC43" s="12" t="s">
        <v>1183</v>
      </c>
      <c r="QD43" s="56" t="s">
        <v>3336</v>
      </c>
      <c r="QE43" s="12" t="s">
        <v>1183</v>
      </c>
      <c r="QF43" s="12" t="s">
        <v>1183</v>
      </c>
      <c r="QG43" s="12" t="s">
        <v>1183</v>
      </c>
      <c r="QH43" s="12" t="s">
        <v>1183</v>
      </c>
      <c r="QI43" s="12" t="s">
        <v>1183</v>
      </c>
      <c r="QJ43" s="56" t="s">
        <v>3336</v>
      </c>
      <c r="QK43" s="12" t="s">
        <v>1183</v>
      </c>
      <c r="QL43" s="12" t="s">
        <v>1183</v>
      </c>
      <c r="QM43" s="12" t="s">
        <v>1183</v>
      </c>
      <c r="QN43" s="12" t="s">
        <v>1183</v>
      </c>
      <c r="QO43" s="12" t="s">
        <v>1183</v>
      </c>
      <c r="QP43" s="56" t="s">
        <v>3336</v>
      </c>
      <c r="QQ43" s="12" t="s">
        <v>1183</v>
      </c>
      <c r="QR43" s="12" t="s">
        <v>1183</v>
      </c>
      <c r="QS43" s="12" t="s">
        <v>1183</v>
      </c>
      <c r="QT43" s="12" t="s">
        <v>1183</v>
      </c>
      <c r="QU43" s="12" t="s">
        <v>1183</v>
      </c>
      <c r="QV43" s="56" t="s">
        <v>3336</v>
      </c>
      <c r="QW43" s="12" t="s">
        <v>1183</v>
      </c>
      <c r="QX43" s="12" t="s">
        <v>1183</v>
      </c>
      <c r="QY43" s="12" t="s">
        <v>1183</v>
      </c>
      <c r="QZ43" s="12" t="s">
        <v>1183</v>
      </c>
      <c r="RA43" s="12" t="s">
        <v>1183</v>
      </c>
      <c r="RB43" s="56" t="s">
        <v>3336</v>
      </c>
      <c r="RC43" s="12" t="s">
        <v>1183</v>
      </c>
      <c r="RD43" s="12" t="s">
        <v>1183</v>
      </c>
      <c r="RE43" s="12" t="s">
        <v>1183</v>
      </c>
      <c r="RF43" s="12" t="s">
        <v>1183</v>
      </c>
      <c r="RG43" s="12" t="s">
        <v>1183</v>
      </c>
      <c r="RH43" s="56" t="s">
        <v>3336</v>
      </c>
      <c r="RI43" s="12" t="s">
        <v>1183</v>
      </c>
      <c r="RJ43" s="12" t="s">
        <v>1183</v>
      </c>
      <c r="RK43" s="12" t="s">
        <v>1183</v>
      </c>
      <c r="RL43" s="12" t="s">
        <v>1183</v>
      </c>
      <c r="RM43" s="12" t="s">
        <v>1183</v>
      </c>
      <c r="RN43" s="56" t="s">
        <v>3336</v>
      </c>
      <c r="RO43" s="12" t="s">
        <v>1183</v>
      </c>
      <c r="RP43" s="12" t="s">
        <v>1183</v>
      </c>
      <c r="RQ43" s="12" t="s">
        <v>1183</v>
      </c>
      <c r="RR43" s="12" t="s">
        <v>1183</v>
      </c>
      <c r="RS43" s="12" t="s">
        <v>1183</v>
      </c>
      <c r="RT43" s="56" t="s">
        <v>3336</v>
      </c>
      <c r="RU43" s="12" t="s">
        <v>1183</v>
      </c>
      <c r="RV43" s="12" t="s">
        <v>1183</v>
      </c>
      <c r="RW43" s="12">
        <v>6946</v>
      </c>
      <c r="RX43" s="12" t="s">
        <v>1183</v>
      </c>
      <c r="RY43" s="12" t="s">
        <v>1183</v>
      </c>
      <c r="RZ43" s="56" t="s">
        <v>3336</v>
      </c>
      <c r="SA43" s="12" t="s">
        <v>1183</v>
      </c>
      <c r="SB43" s="12" t="s">
        <v>1183</v>
      </c>
      <c r="SC43" s="12" t="s">
        <v>1183</v>
      </c>
      <c r="SD43" s="12" t="s">
        <v>1183</v>
      </c>
      <c r="SE43" s="12" t="s">
        <v>1183</v>
      </c>
      <c r="SF43" s="56" t="s">
        <v>3336</v>
      </c>
      <c r="SG43" s="19" t="s">
        <v>1375</v>
      </c>
      <c r="SH43" s="19" t="s">
        <v>1376</v>
      </c>
      <c r="SI43" s="12"/>
      <c r="SK43" s="12"/>
      <c r="SL43" s="12">
        <v>18</v>
      </c>
      <c r="SM43" s="11" t="s">
        <v>1377</v>
      </c>
      <c r="SN43" s="12">
        <v>1</v>
      </c>
      <c r="SO43" s="12"/>
      <c r="SP43" s="12">
        <v>1</v>
      </c>
      <c r="SQ43" s="12">
        <v>2</v>
      </c>
      <c r="SS43" s="12">
        <v>2</v>
      </c>
      <c r="SU43" s="12">
        <v>2</v>
      </c>
      <c r="SV43" s="12"/>
      <c r="SW43" s="12">
        <v>2</v>
      </c>
      <c r="SX43" s="12"/>
      <c r="SY43" s="12"/>
      <c r="SZ43" s="12">
        <v>1</v>
      </c>
      <c r="TB43" s="12">
        <v>1</v>
      </c>
      <c r="TC43" s="12">
        <v>1</v>
      </c>
      <c r="TD43" s="12">
        <v>1</v>
      </c>
      <c r="TE43" s="12">
        <v>1</v>
      </c>
      <c r="TF43" s="12">
        <v>1</v>
      </c>
      <c r="TG43" s="12">
        <v>2</v>
      </c>
      <c r="TH43" s="12" t="s">
        <v>1183</v>
      </c>
      <c r="TI43" s="12">
        <v>2</v>
      </c>
      <c r="TJ43" s="12">
        <v>2</v>
      </c>
      <c r="TK43" s="12">
        <v>2</v>
      </c>
      <c r="TL43" s="12">
        <v>2</v>
      </c>
      <c r="TM43" s="12">
        <v>2</v>
      </c>
      <c r="TN43" s="12">
        <v>2</v>
      </c>
      <c r="TO43" s="12">
        <v>2</v>
      </c>
      <c r="TP43" s="12">
        <v>2</v>
      </c>
      <c r="TQ43" s="12">
        <v>2</v>
      </c>
      <c r="TR43" s="12">
        <v>1</v>
      </c>
      <c r="TS43" s="12">
        <v>1</v>
      </c>
      <c r="TT43" s="12">
        <v>1</v>
      </c>
      <c r="TU43" s="12">
        <v>2</v>
      </c>
      <c r="TV43" s="12">
        <v>2</v>
      </c>
      <c r="TW43" s="12">
        <v>2</v>
      </c>
      <c r="TX43" s="57" t="s">
        <v>3336</v>
      </c>
      <c r="TY43" s="12">
        <v>232647</v>
      </c>
      <c r="TZ43" s="12">
        <v>242228</v>
      </c>
      <c r="UA43" s="12">
        <v>250557</v>
      </c>
      <c r="UB43" s="12">
        <v>256904</v>
      </c>
      <c r="UC43" s="12">
        <v>260679</v>
      </c>
      <c r="UD43" s="12">
        <v>251954</v>
      </c>
      <c r="UE43" s="57" t="s">
        <v>3336</v>
      </c>
      <c r="UF43" s="11">
        <v>143337</v>
      </c>
      <c r="UG43" s="11" t="s">
        <v>1183</v>
      </c>
      <c r="UH43" s="57" t="s">
        <v>3336</v>
      </c>
      <c r="UI43" s="14">
        <v>13225</v>
      </c>
      <c r="UJ43" s="14">
        <v>13010</v>
      </c>
      <c r="UK43" s="14">
        <v>13152</v>
      </c>
      <c r="UL43" s="11" t="s">
        <v>1183</v>
      </c>
      <c r="UM43" s="14">
        <v>12624</v>
      </c>
      <c r="UN43" s="11" t="s">
        <v>1183</v>
      </c>
      <c r="UO43" s="57" t="s">
        <v>3336</v>
      </c>
      <c r="UP43" s="11" t="s">
        <v>1182</v>
      </c>
      <c r="UQ43" s="57" t="s">
        <v>3336</v>
      </c>
      <c r="UR43" s="19" t="s">
        <v>1378</v>
      </c>
      <c r="US43" s="19" t="s">
        <v>1379</v>
      </c>
      <c r="UT43" s="13"/>
      <c r="UU43" s="14">
        <v>1</v>
      </c>
      <c r="UV43" s="11" t="s">
        <v>850</v>
      </c>
      <c r="UX43" s="11">
        <v>245358</v>
      </c>
      <c r="UY43" s="11" t="s">
        <v>1183</v>
      </c>
      <c r="UZ43" s="11" t="s">
        <v>1182</v>
      </c>
      <c r="VA43" s="57" t="s">
        <v>3336</v>
      </c>
      <c r="VB43" s="58" t="s">
        <v>1380</v>
      </c>
      <c r="VC43" s="70" t="s">
        <v>1381</v>
      </c>
      <c r="VE43" s="11">
        <v>1</v>
      </c>
      <c r="VF43" s="11">
        <v>1</v>
      </c>
      <c r="VG43" s="11">
        <v>1</v>
      </c>
      <c r="VH43" s="11">
        <v>1</v>
      </c>
      <c r="VI43" s="11">
        <v>1</v>
      </c>
      <c r="VJ43" s="11">
        <v>1</v>
      </c>
      <c r="VK43" s="11">
        <v>2</v>
      </c>
      <c r="VL43" s="11">
        <v>2</v>
      </c>
      <c r="VM43" s="11" t="s">
        <v>1183</v>
      </c>
    </row>
    <row r="44" spans="1:585" ht="15" customHeight="1">
      <c r="A44" s="11">
        <v>43</v>
      </c>
      <c r="B44" s="87" t="s">
        <v>66</v>
      </c>
      <c r="C44" s="11">
        <v>515833</v>
      </c>
      <c r="D44" s="11">
        <v>443665</v>
      </c>
      <c r="E44" s="11">
        <v>563560</v>
      </c>
      <c r="F44" s="11">
        <v>529139</v>
      </c>
      <c r="G44" s="11">
        <v>565182</v>
      </c>
      <c r="H44" s="11">
        <v>592604</v>
      </c>
      <c r="I44" s="56" t="s">
        <v>3336</v>
      </c>
      <c r="J44" s="11">
        <v>13831</v>
      </c>
      <c r="K44" s="11">
        <v>13894</v>
      </c>
      <c r="L44" s="11">
        <v>19722</v>
      </c>
      <c r="M44" s="11">
        <v>24700</v>
      </c>
      <c r="N44" s="11">
        <v>24035</v>
      </c>
      <c r="O44" s="11">
        <v>26170</v>
      </c>
      <c r="P44" s="56" t="s">
        <v>3336</v>
      </c>
      <c r="Q44" s="11">
        <v>2506</v>
      </c>
      <c r="R44" s="11">
        <v>2100</v>
      </c>
      <c r="S44" s="11">
        <v>5923</v>
      </c>
      <c r="T44" s="11">
        <v>11532</v>
      </c>
      <c r="U44" s="11">
        <v>8280</v>
      </c>
      <c r="V44" s="11">
        <v>6051</v>
      </c>
      <c r="W44" s="56" t="s">
        <v>3336</v>
      </c>
      <c r="X44" s="11">
        <v>117</v>
      </c>
      <c r="Y44" s="11">
        <v>80</v>
      </c>
      <c r="Z44" s="11">
        <v>62</v>
      </c>
      <c r="AA44" s="11">
        <v>320</v>
      </c>
      <c r="AB44" s="11">
        <v>194</v>
      </c>
      <c r="AC44" s="11">
        <v>95</v>
      </c>
      <c r="AD44" s="56" t="s">
        <v>3336</v>
      </c>
      <c r="AE44" s="11" t="s">
        <v>1182</v>
      </c>
      <c r="AF44" s="11" t="s">
        <v>1182</v>
      </c>
      <c r="AG44" s="11" t="s">
        <v>1182</v>
      </c>
      <c r="AH44" s="11">
        <v>4920</v>
      </c>
      <c r="AI44" s="11">
        <v>3226</v>
      </c>
      <c r="AJ44" s="11">
        <v>1824</v>
      </c>
      <c r="AK44" s="56" t="s">
        <v>3336</v>
      </c>
      <c r="AL44" s="11" t="s">
        <v>1183</v>
      </c>
      <c r="AM44" s="11" t="s">
        <v>1183</v>
      </c>
      <c r="AN44" s="11" t="s">
        <v>1183</v>
      </c>
      <c r="AO44" s="11" t="s">
        <v>1183</v>
      </c>
      <c r="AP44" s="11" t="s">
        <v>1183</v>
      </c>
      <c r="AQ44" s="11" t="s">
        <v>1183</v>
      </c>
      <c r="AR44" s="56" t="s">
        <v>3336</v>
      </c>
      <c r="AS44" s="11">
        <v>13077</v>
      </c>
      <c r="AT44" s="11">
        <v>11403</v>
      </c>
      <c r="AU44" s="11">
        <v>58446</v>
      </c>
      <c r="AV44" s="11">
        <v>45095</v>
      </c>
      <c r="AW44" s="11">
        <v>40703</v>
      </c>
      <c r="AX44" s="11">
        <v>35510</v>
      </c>
      <c r="AY44" s="56" t="s">
        <v>3336</v>
      </c>
      <c r="AZ44" s="11">
        <v>3441</v>
      </c>
      <c r="BA44" s="11">
        <v>3065</v>
      </c>
      <c r="BB44" s="11">
        <v>3026</v>
      </c>
      <c r="BC44" s="11">
        <v>3132</v>
      </c>
      <c r="BD44" s="11">
        <v>2511</v>
      </c>
      <c r="BE44" s="11">
        <v>2256</v>
      </c>
      <c r="BF44" s="56" t="s">
        <v>3336</v>
      </c>
      <c r="BG44" s="11" t="s">
        <v>1182</v>
      </c>
      <c r="BH44" s="11">
        <v>1232</v>
      </c>
      <c r="BI44" s="11">
        <v>1126</v>
      </c>
      <c r="BJ44" s="11">
        <v>897</v>
      </c>
      <c r="BK44" s="11">
        <v>788</v>
      </c>
      <c r="BL44" s="11">
        <v>887</v>
      </c>
      <c r="BM44" s="56" t="s">
        <v>3336</v>
      </c>
      <c r="BN44" s="11">
        <v>630</v>
      </c>
      <c r="BO44" s="11">
        <v>486</v>
      </c>
      <c r="BP44" s="11">
        <v>508</v>
      </c>
      <c r="BQ44" s="11">
        <v>421</v>
      </c>
      <c r="BR44" s="11">
        <v>323</v>
      </c>
      <c r="BS44" s="11">
        <v>349</v>
      </c>
      <c r="BT44" s="56" t="s">
        <v>3336</v>
      </c>
      <c r="BU44" s="11">
        <v>61</v>
      </c>
      <c r="BV44" s="11">
        <v>69</v>
      </c>
      <c r="BW44" s="11" t="s">
        <v>1182</v>
      </c>
      <c r="BX44" s="11" t="s">
        <v>1182</v>
      </c>
      <c r="BY44" s="11" t="s">
        <v>1182</v>
      </c>
      <c r="BZ44" s="11" t="s">
        <v>1182</v>
      </c>
      <c r="CA44" s="56" t="s">
        <v>3336</v>
      </c>
      <c r="CB44" s="11">
        <v>22966</v>
      </c>
      <c r="CC44" s="11">
        <v>19712</v>
      </c>
      <c r="CD44" s="11">
        <v>22695</v>
      </c>
      <c r="CE44" s="11">
        <v>20541</v>
      </c>
      <c r="CF44" s="11">
        <v>22108</v>
      </c>
      <c r="CG44" s="11">
        <v>27199</v>
      </c>
      <c r="CH44" s="56" t="s">
        <v>3336</v>
      </c>
      <c r="CI44" s="11" t="s">
        <v>1182</v>
      </c>
      <c r="CJ44" s="11" t="s">
        <v>1182</v>
      </c>
      <c r="CK44" s="11" t="s">
        <v>1182</v>
      </c>
      <c r="CL44" s="11" t="s">
        <v>1182</v>
      </c>
      <c r="CM44" s="11" t="s">
        <v>1182</v>
      </c>
      <c r="CN44" s="11" t="s">
        <v>1182</v>
      </c>
      <c r="CO44" s="56" t="s">
        <v>3336</v>
      </c>
      <c r="CP44" s="11">
        <v>277598</v>
      </c>
      <c r="CQ44" s="11">
        <v>241050</v>
      </c>
      <c r="CR44" s="11">
        <v>242769</v>
      </c>
      <c r="CS44" s="11">
        <v>226833</v>
      </c>
      <c r="CT44" s="11">
        <v>273756</v>
      </c>
      <c r="CU44" s="11">
        <v>312172</v>
      </c>
      <c r="CV44" s="56" t="s">
        <v>3336</v>
      </c>
      <c r="CW44" s="11" t="s">
        <v>1183</v>
      </c>
      <c r="CX44" s="11" t="s">
        <v>1183</v>
      </c>
      <c r="CY44" s="11" t="s">
        <v>1183</v>
      </c>
      <c r="CZ44" s="11" t="s">
        <v>1183</v>
      </c>
      <c r="DA44" s="11" t="s">
        <v>1183</v>
      </c>
      <c r="DB44" s="11" t="s">
        <v>1183</v>
      </c>
      <c r="DC44" s="56" t="s">
        <v>3336</v>
      </c>
      <c r="DD44" s="11">
        <v>4682</v>
      </c>
      <c r="DE44" s="11">
        <v>5184</v>
      </c>
      <c r="DF44" s="11">
        <v>6794</v>
      </c>
      <c r="DG44" s="11">
        <v>12644</v>
      </c>
      <c r="DH44" s="11">
        <v>11463</v>
      </c>
      <c r="DI44" s="11">
        <v>12205</v>
      </c>
      <c r="DJ44" s="56" t="s">
        <v>3336</v>
      </c>
      <c r="DK44" s="11" t="s">
        <v>1182</v>
      </c>
      <c r="DL44" s="11" t="s">
        <v>1182</v>
      </c>
      <c r="DM44" s="11" t="s">
        <v>1182</v>
      </c>
      <c r="DN44" s="11" t="s">
        <v>1182</v>
      </c>
      <c r="DO44" s="11" t="s">
        <v>1182</v>
      </c>
      <c r="DP44" s="11" t="s">
        <v>1182</v>
      </c>
      <c r="DQ44" s="56" t="s">
        <v>3336</v>
      </c>
      <c r="DR44" s="11">
        <v>24930</v>
      </c>
      <c r="DS44" s="11">
        <v>21443</v>
      </c>
      <c r="DT44" s="11">
        <v>17450</v>
      </c>
      <c r="DU44" s="11">
        <v>18992</v>
      </c>
      <c r="DV44" s="11">
        <v>21379</v>
      </c>
      <c r="DW44" s="11">
        <v>27204</v>
      </c>
      <c r="DX44" s="56" t="s">
        <v>3336</v>
      </c>
      <c r="DY44" s="11">
        <v>24058</v>
      </c>
      <c r="DZ44" s="11">
        <v>23317</v>
      </c>
      <c r="EA44" s="11">
        <v>47142</v>
      </c>
      <c r="EB44" s="11">
        <v>41963</v>
      </c>
      <c r="EC44" s="11">
        <v>45904</v>
      </c>
      <c r="ED44" s="11">
        <v>46019</v>
      </c>
      <c r="EE44" s="56" t="s">
        <v>3336</v>
      </c>
      <c r="EF44" s="11" t="s">
        <v>1182</v>
      </c>
      <c r="EG44" s="11" t="s">
        <v>1182</v>
      </c>
      <c r="EH44" s="11" t="s">
        <v>1182</v>
      </c>
      <c r="EI44" s="11" t="s">
        <v>1182</v>
      </c>
      <c r="EJ44" s="11" t="s">
        <v>1182</v>
      </c>
      <c r="EK44" s="11" t="s">
        <v>1182</v>
      </c>
      <c r="EL44" s="56" t="s">
        <v>3336</v>
      </c>
      <c r="EM44" s="11" t="s">
        <v>1182</v>
      </c>
      <c r="EN44" s="11" t="s">
        <v>1182</v>
      </c>
      <c r="EO44" s="11">
        <v>17853</v>
      </c>
      <c r="EP44" s="11">
        <v>14830</v>
      </c>
      <c r="EQ44" s="11">
        <v>14243</v>
      </c>
      <c r="ER44" s="11">
        <v>13958</v>
      </c>
      <c r="ES44" s="56" t="s">
        <v>3336</v>
      </c>
      <c r="ET44" s="11">
        <v>344</v>
      </c>
      <c r="EU44" s="11">
        <v>266</v>
      </c>
      <c r="EV44" s="11">
        <v>291</v>
      </c>
      <c r="EW44" s="11">
        <v>296</v>
      </c>
      <c r="EX44" s="11">
        <v>221</v>
      </c>
      <c r="EY44" s="11">
        <v>159</v>
      </c>
      <c r="EZ44" s="56" t="s">
        <v>3336</v>
      </c>
      <c r="FA44" s="11">
        <v>2875</v>
      </c>
      <c r="FB44" s="11">
        <v>1437</v>
      </c>
      <c r="FC44" s="11">
        <v>1683</v>
      </c>
      <c r="FD44" s="11">
        <v>1535</v>
      </c>
      <c r="FE44" s="11">
        <v>1588</v>
      </c>
      <c r="FF44" s="11">
        <v>1578</v>
      </c>
      <c r="FG44" s="56" t="s">
        <v>3336</v>
      </c>
      <c r="FH44" s="11">
        <v>53206</v>
      </c>
      <c r="FI44" s="11">
        <v>45335</v>
      </c>
      <c r="FJ44" s="11">
        <v>33982</v>
      </c>
      <c r="FK44" s="11">
        <v>30494</v>
      </c>
      <c r="FL44" s="11">
        <v>25908</v>
      </c>
      <c r="FM44" s="11">
        <v>23029</v>
      </c>
      <c r="FN44" s="56" t="s">
        <v>3336</v>
      </c>
      <c r="FO44" s="11">
        <v>16318</v>
      </c>
      <c r="FP44" s="11">
        <v>14363</v>
      </c>
      <c r="FQ44" s="11">
        <v>9430</v>
      </c>
      <c r="FR44" s="11">
        <v>8412</v>
      </c>
      <c r="FS44" s="11">
        <v>6614</v>
      </c>
      <c r="FT44" s="11">
        <v>2293</v>
      </c>
      <c r="FU44" s="56" t="s">
        <v>3336</v>
      </c>
      <c r="FV44" s="19" t="s">
        <v>1382</v>
      </c>
      <c r="FY44" s="14">
        <v>1</v>
      </c>
      <c r="FZ44" s="14">
        <v>2</v>
      </c>
      <c r="GA44" s="14">
        <v>1</v>
      </c>
      <c r="GB44" s="14">
        <v>1</v>
      </c>
      <c r="GC44" s="11" t="s">
        <v>1133</v>
      </c>
      <c r="GD44" s="14">
        <v>1</v>
      </c>
      <c r="GE44" s="14">
        <v>1</v>
      </c>
      <c r="GF44" s="14">
        <v>1</v>
      </c>
      <c r="GH44" s="12" t="s">
        <v>1383</v>
      </c>
      <c r="GI44" s="11">
        <v>225517</v>
      </c>
      <c r="GJ44" s="11">
        <v>194992</v>
      </c>
      <c r="GK44" s="11">
        <v>163199</v>
      </c>
      <c r="GL44" s="11">
        <v>142727</v>
      </c>
      <c r="GM44" s="11">
        <v>133869</v>
      </c>
      <c r="GN44" s="11">
        <v>111811</v>
      </c>
      <c r="GO44" s="56" t="s">
        <v>3336</v>
      </c>
      <c r="GP44" s="11">
        <v>9760</v>
      </c>
      <c r="GQ44" s="11">
        <v>9902</v>
      </c>
      <c r="GR44" s="11">
        <v>7790</v>
      </c>
      <c r="GS44" s="11">
        <v>7407</v>
      </c>
      <c r="GT44" s="11">
        <v>6535</v>
      </c>
      <c r="GU44" s="11">
        <v>6327</v>
      </c>
      <c r="GV44" s="56" t="s">
        <v>3336</v>
      </c>
      <c r="GW44" s="11">
        <v>2578</v>
      </c>
      <c r="GX44" s="11">
        <v>2170</v>
      </c>
      <c r="GY44" s="11">
        <v>1779</v>
      </c>
      <c r="GZ44" s="11">
        <v>1829</v>
      </c>
      <c r="HA44" s="11">
        <v>1562</v>
      </c>
      <c r="HB44" s="11">
        <v>1453</v>
      </c>
      <c r="HC44" s="56" t="s">
        <v>3336</v>
      </c>
      <c r="HD44" s="11" t="s">
        <v>1182</v>
      </c>
      <c r="HE44" s="11" t="s">
        <v>1182</v>
      </c>
      <c r="HF44" s="11" t="s">
        <v>1182</v>
      </c>
      <c r="HG44" s="11" t="s">
        <v>1182</v>
      </c>
      <c r="HH44" s="11" t="s">
        <v>1182</v>
      </c>
      <c r="HI44" s="11" t="s">
        <v>1182</v>
      </c>
      <c r="HJ44" s="56" t="s">
        <v>3336</v>
      </c>
      <c r="HK44" s="11" t="s">
        <v>1182</v>
      </c>
      <c r="HL44" s="11" t="s">
        <v>1182</v>
      </c>
      <c r="HM44" s="11" t="s">
        <v>1182</v>
      </c>
      <c r="HN44" s="11" t="s">
        <v>1182</v>
      </c>
      <c r="HO44" s="11" t="s">
        <v>1182</v>
      </c>
      <c r="HP44" s="11" t="s">
        <v>1182</v>
      </c>
      <c r="HQ44" s="56" t="s">
        <v>3336</v>
      </c>
      <c r="HR44" s="11" t="s">
        <v>1182</v>
      </c>
      <c r="HS44" s="11" t="s">
        <v>1182</v>
      </c>
      <c r="HT44" s="11" t="s">
        <v>1182</v>
      </c>
      <c r="HU44" s="11" t="s">
        <v>1182</v>
      </c>
      <c r="HV44" s="11" t="s">
        <v>1182</v>
      </c>
      <c r="HW44" s="11" t="s">
        <v>1182</v>
      </c>
      <c r="HX44" s="56" t="s">
        <v>3336</v>
      </c>
      <c r="HY44" s="11">
        <v>9133</v>
      </c>
      <c r="HZ44" s="11">
        <v>8320</v>
      </c>
      <c r="IA44" s="11" t="s">
        <v>1182</v>
      </c>
      <c r="IB44" s="11" t="s">
        <v>1182</v>
      </c>
      <c r="IC44" s="11" t="s">
        <v>1182</v>
      </c>
      <c r="ID44" s="11" t="s">
        <v>1182</v>
      </c>
      <c r="IE44" s="56" t="s">
        <v>3336</v>
      </c>
      <c r="IF44" s="11">
        <v>3482</v>
      </c>
      <c r="IG44" s="11">
        <v>3179</v>
      </c>
      <c r="IH44" s="11">
        <v>2628</v>
      </c>
      <c r="II44" s="11">
        <v>2399</v>
      </c>
      <c r="IJ44" s="11">
        <v>2068</v>
      </c>
      <c r="IK44" s="11">
        <v>1907</v>
      </c>
      <c r="IL44" s="56" t="s">
        <v>3336</v>
      </c>
      <c r="IM44" s="11" t="s">
        <v>1182</v>
      </c>
      <c r="IN44" s="11">
        <v>837</v>
      </c>
      <c r="IO44" s="11">
        <v>545</v>
      </c>
      <c r="IP44" s="11">
        <v>406</v>
      </c>
      <c r="IQ44" s="11">
        <v>314</v>
      </c>
      <c r="IR44" s="11">
        <v>356</v>
      </c>
      <c r="IS44" s="56" t="s">
        <v>3336</v>
      </c>
      <c r="IT44" s="11">
        <v>533</v>
      </c>
      <c r="IU44" s="11">
        <v>474</v>
      </c>
      <c r="IV44" s="11">
        <v>325</v>
      </c>
      <c r="IW44" s="11">
        <v>250</v>
      </c>
      <c r="IX44" s="11">
        <v>187</v>
      </c>
      <c r="IY44" s="11">
        <v>215</v>
      </c>
      <c r="IZ44" s="56" t="s">
        <v>3336</v>
      </c>
      <c r="JA44" s="11" t="s">
        <v>1182</v>
      </c>
      <c r="JB44" s="11" t="s">
        <v>1182</v>
      </c>
      <c r="JC44" s="11" t="s">
        <v>1182</v>
      </c>
      <c r="JD44" s="11" t="s">
        <v>1182</v>
      </c>
      <c r="JE44" s="11" t="s">
        <v>1182</v>
      </c>
      <c r="JF44" s="11" t="s">
        <v>1182</v>
      </c>
      <c r="JG44" s="56" t="s">
        <v>3336</v>
      </c>
      <c r="JH44" s="11">
        <v>12648</v>
      </c>
      <c r="JI44" s="11">
        <v>10813</v>
      </c>
      <c r="JJ44" s="11">
        <v>7938</v>
      </c>
      <c r="JK44" s="11">
        <v>6863</v>
      </c>
      <c r="JL44" s="11">
        <v>6757</v>
      </c>
      <c r="JM44" s="11">
        <v>2334</v>
      </c>
      <c r="JN44" s="56" t="s">
        <v>3336</v>
      </c>
      <c r="JO44" s="11" t="s">
        <v>1182</v>
      </c>
      <c r="JP44" s="11" t="s">
        <v>1182</v>
      </c>
      <c r="JQ44" s="11" t="s">
        <v>1182</v>
      </c>
      <c r="JR44" s="11" t="s">
        <v>1182</v>
      </c>
      <c r="JS44" s="11" t="s">
        <v>1182</v>
      </c>
      <c r="JT44" s="11" t="s">
        <v>1182</v>
      </c>
      <c r="JU44" s="56" t="s">
        <v>3336</v>
      </c>
      <c r="JV44" s="11">
        <v>87128</v>
      </c>
      <c r="JW44" s="11">
        <v>76352</v>
      </c>
      <c r="JX44" s="11">
        <v>52787</v>
      </c>
      <c r="JY44" s="11">
        <v>48285</v>
      </c>
      <c r="JZ44" s="11">
        <v>52521</v>
      </c>
      <c r="KA44" s="11">
        <v>45479</v>
      </c>
      <c r="KB44" s="56" t="s">
        <v>3336</v>
      </c>
      <c r="KC44" s="12" t="s">
        <v>1183</v>
      </c>
      <c r="KD44" s="12" t="s">
        <v>1183</v>
      </c>
      <c r="KE44" s="12" t="s">
        <v>1183</v>
      </c>
      <c r="KF44" s="12" t="s">
        <v>1183</v>
      </c>
      <c r="KG44" s="12" t="s">
        <v>1183</v>
      </c>
      <c r="KH44" s="12" t="s">
        <v>1183</v>
      </c>
      <c r="KI44" s="56" t="s">
        <v>3336</v>
      </c>
      <c r="KJ44" s="11">
        <v>2952</v>
      </c>
      <c r="KK44" s="11">
        <v>3308</v>
      </c>
      <c r="KL44" s="11">
        <v>3130</v>
      </c>
      <c r="KM44" s="11">
        <v>3274</v>
      </c>
      <c r="KN44" s="11">
        <v>3098</v>
      </c>
      <c r="KO44" s="11">
        <v>2849</v>
      </c>
      <c r="KP44" s="56" t="s">
        <v>3336</v>
      </c>
      <c r="KQ44" s="11" t="s">
        <v>1182</v>
      </c>
      <c r="KR44" s="11" t="s">
        <v>1182</v>
      </c>
      <c r="KS44" s="11" t="s">
        <v>1182</v>
      </c>
      <c r="KT44" s="11" t="s">
        <v>1182</v>
      </c>
      <c r="KU44" s="11" t="s">
        <v>1182</v>
      </c>
      <c r="KV44" s="11" t="s">
        <v>1182</v>
      </c>
      <c r="KW44" s="56" t="s">
        <v>3336</v>
      </c>
      <c r="KX44" s="11">
        <v>5412</v>
      </c>
      <c r="KY44" s="11">
        <v>5275</v>
      </c>
      <c r="KZ44" s="11">
        <v>2537</v>
      </c>
      <c r="LA44" s="11">
        <v>2445</v>
      </c>
      <c r="LB44" s="11">
        <v>2278</v>
      </c>
      <c r="LC44" s="11">
        <v>2548</v>
      </c>
      <c r="LD44" s="56" t="s">
        <v>3336</v>
      </c>
      <c r="LE44" s="11">
        <v>7989</v>
      </c>
      <c r="LF44" s="11">
        <v>7683</v>
      </c>
      <c r="LG44" s="11">
        <v>5700</v>
      </c>
      <c r="LH44" s="11">
        <v>4902</v>
      </c>
      <c r="LI44" s="11">
        <v>4012</v>
      </c>
      <c r="LJ44" s="11">
        <v>3427</v>
      </c>
      <c r="LK44" s="56" t="s">
        <v>3336</v>
      </c>
      <c r="LL44" s="12" t="s">
        <v>1183</v>
      </c>
      <c r="LM44" s="12" t="s">
        <v>1183</v>
      </c>
      <c r="LN44" s="12" t="s">
        <v>1183</v>
      </c>
      <c r="LO44" s="12" t="s">
        <v>1183</v>
      </c>
      <c r="LP44" s="12" t="s">
        <v>1183</v>
      </c>
      <c r="LQ44" s="12" t="s">
        <v>1183</v>
      </c>
      <c r="LR44" s="56" t="s">
        <v>3336</v>
      </c>
      <c r="LS44" s="11" t="s">
        <v>1183</v>
      </c>
      <c r="LT44" s="11">
        <v>4137</v>
      </c>
      <c r="LU44" s="11">
        <v>2968</v>
      </c>
      <c r="LV44" s="11">
        <v>2876</v>
      </c>
      <c r="LW44" s="11">
        <v>1671</v>
      </c>
      <c r="LX44" s="11">
        <v>1400</v>
      </c>
      <c r="LY44" s="56" t="s">
        <v>3336</v>
      </c>
      <c r="LZ44" s="11">
        <v>265</v>
      </c>
      <c r="MA44" s="11">
        <v>266</v>
      </c>
      <c r="MB44" s="11">
        <v>32</v>
      </c>
      <c r="MC44" s="11">
        <v>41</v>
      </c>
      <c r="MD44" s="11">
        <v>25</v>
      </c>
      <c r="ME44" s="11">
        <v>45</v>
      </c>
      <c r="MF44" s="56" t="s">
        <v>3336</v>
      </c>
      <c r="MG44" s="11">
        <v>1869</v>
      </c>
      <c r="MH44" s="11">
        <v>1239</v>
      </c>
      <c r="MI44" s="11">
        <v>996</v>
      </c>
      <c r="MJ44" s="11">
        <v>741</v>
      </c>
      <c r="MK44" s="11">
        <v>904</v>
      </c>
      <c r="ML44" s="11">
        <v>834</v>
      </c>
      <c r="MM44" s="56" t="s">
        <v>3336</v>
      </c>
      <c r="MN44" s="11">
        <v>36983</v>
      </c>
      <c r="MO44" s="11">
        <v>31398</v>
      </c>
      <c r="MP44" s="11">
        <v>20598</v>
      </c>
      <c r="MQ44" s="11">
        <v>17904</v>
      </c>
      <c r="MR44" s="11">
        <v>13867</v>
      </c>
      <c r="MS44" s="11">
        <v>11897</v>
      </c>
      <c r="MT44" s="56" t="s">
        <v>3336</v>
      </c>
      <c r="MU44" s="11">
        <v>7449</v>
      </c>
      <c r="MV44" s="11">
        <v>6517</v>
      </c>
      <c r="MW44" s="11">
        <v>3211</v>
      </c>
      <c r="MX44" s="11">
        <v>2834</v>
      </c>
      <c r="MY44" s="11">
        <v>2119</v>
      </c>
      <c r="MZ44" s="11">
        <v>550</v>
      </c>
      <c r="NA44" s="56" t="s">
        <v>3336</v>
      </c>
      <c r="NB44" s="19" t="s">
        <v>1384</v>
      </c>
      <c r="NC44" s="18"/>
      <c r="ND44" s="11" t="s">
        <v>1182</v>
      </c>
      <c r="NE44" s="11">
        <v>133869</v>
      </c>
      <c r="NF44" s="11">
        <v>15598</v>
      </c>
      <c r="NG44" s="11">
        <v>5843</v>
      </c>
      <c r="NH44" s="11">
        <v>1067</v>
      </c>
      <c r="NI44" s="11" t="s">
        <v>1183</v>
      </c>
      <c r="NJ44" s="56" t="s">
        <v>3336</v>
      </c>
      <c r="NK44" s="11">
        <v>6535</v>
      </c>
      <c r="NL44" s="11">
        <v>220</v>
      </c>
      <c r="NM44" s="11">
        <v>520</v>
      </c>
      <c r="NN44" s="11">
        <v>67</v>
      </c>
      <c r="NO44" s="11" t="s">
        <v>1182</v>
      </c>
      <c r="NP44" s="56" t="s">
        <v>3336</v>
      </c>
      <c r="NQ44" s="11">
        <v>1562</v>
      </c>
      <c r="NR44" s="11">
        <v>139</v>
      </c>
      <c r="NS44" s="11">
        <v>37</v>
      </c>
      <c r="NT44" s="11">
        <v>26</v>
      </c>
      <c r="NU44" s="11" t="s">
        <v>1182</v>
      </c>
      <c r="NV44" s="56" t="s">
        <v>3336</v>
      </c>
      <c r="NW44" s="11" t="s">
        <v>1182</v>
      </c>
      <c r="NX44" s="11" t="s">
        <v>1182</v>
      </c>
      <c r="NY44" s="11" t="s">
        <v>1182</v>
      </c>
      <c r="NZ44" s="11" t="s">
        <v>1182</v>
      </c>
      <c r="OA44" s="11" t="s">
        <v>1183</v>
      </c>
      <c r="OB44" s="56" t="s">
        <v>3336</v>
      </c>
      <c r="OC44" s="11" t="s">
        <v>1182</v>
      </c>
      <c r="OD44" s="11" t="s">
        <v>1182</v>
      </c>
      <c r="OE44" s="11" t="s">
        <v>1182</v>
      </c>
      <c r="OF44" s="11" t="s">
        <v>1182</v>
      </c>
      <c r="OG44" s="11" t="s">
        <v>1182</v>
      </c>
      <c r="OH44" s="56" t="s">
        <v>3336</v>
      </c>
      <c r="OI44" s="11">
        <v>2068</v>
      </c>
      <c r="OJ44" s="11">
        <v>240</v>
      </c>
      <c r="OK44" s="11">
        <v>46</v>
      </c>
      <c r="OL44" s="11">
        <v>19</v>
      </c>
      <c r="OM44" s="11" t="s">
        <v>1182</v>
      </c>
      <c r="ON44" s="56" t="s">
        <v>3336</v>
      </c>
      <c r="OO44" s="11">
        <v>314</v>
      </c>
      <c r="OP44" s="11">
        <v>2</v>
      </c>
      <c r="OQ44" s="11">
        <v>14</v>
      </c>
      <c r="OR44" s="11">
        <v>8</v>
      </c>
      <c r="OS44" s="11" t="s">
        <v>1182</v>
      </c>
      <c r="OT44" s="56" t="s">
        <v>3336</v>
      </c>
      <c r="OU44" s="11">
        <v>187</v>
      </c>
      <c r="OV44" s="11">
        <v>1</v>
      </c>
      <c r="OW44" s="11">
        <v>11</v>
      </c>
      <c r="OX44" s="11">
        <v>6</v>
      </c>
      <c r="OY44" s="11" t="s">
        <v>1182</v>
      </c>
      <c r="OZ44" s="56" t="s">
        <v>3336</v>
      </c>
      <c r="PA44" s="11" t="s">
        <v>1182</v>
      </c>
      <c r="PB44" s="11" t="s">
        <v>1182</v>
      </c>
      <c r="PC44" s="11" t="s">
        <v>1182</v>
      </c>
      <c r="PD44" s="11" t="s">
        <v>1182</v>
      </c>
      <c r="PE44" s="11" t="s">
        <v>1182</v>
      </c>
      <c r="PF44" s="56" t="s">
        <v>3336</v>
      </c>
      <c r="PG44" s="11">
        <v>6757</v>
      </c>
      <c r="PH44" s="11">
        <v>290</v>
      </c>
      <c r="PI44" s="11">
        <v>547</v>
      </c>
      <c r="PJ44" s="11">
        <v>89</v>
      </c>
      <c r="PK44" s="11" t="s">
        <v>1182</v>
      </c>
      <c r="PL44" s="56" t="s">
        <v>3336</v>
      </c>
      <c r="PM44" s="11">
        <v>52521</v>
      </c>
      <c r="PN44" s="11">
        <v>5984</v>
      </c>
      <c r="PO44" s="11">
        <v>3461</v>
      </c>
      <c r="PP44" s="11">
        <v>380</v>
      </c>
      <c r="PQ44" s="11" t="s">
        <v>1182</v>
      </c>
      <c r="PR44" s="56" t="s">
        <v>3336</v>
      </c>
      <c r="PS44" s="12" t="s">
        <v>1183</v>
      </c>
      <c r="PT44" s="12" t="s">
        <v>1183</v>
      </c>
      <c r="PU44" s="12" t="s">
        <v>1183</v>
      </c>
      <c r="PV44" s="12" t="s">
        <v>1183</v>
      </c>
      <c r="PW44" s="12" t="s">
        <v>1183</v>
      </c>
      <c r="PX44" s="56" t="s">
        <v>3336</v>
      </c>
      <c r="PY44" s="11">
        <v>3098</v>
      </c>
      <c r="PZ44" s="11">
        <v>25</v>
      </c>
      <c r="QA44" s="11">
        <v>485</v>
      </c>
      <c r="QB44" s="11">
        <v>29</v>
      </c>
      <c r="QC44" s="11" t="s">
        <v>1182</v>
      </c>
      <c r="QD44" s="56" t="s">
        <v>3336</v>
      </c>
      <c r="QE44" s="11" t="s">
        <v>1182</v>
      </c>
      <c r="QF44" s="11" t="s">
        <v>1182</v>
      </c>
      <c r="QG44" s="11" t="s">
        <v>1182</v>
      </c>
      <c r="QH44" s="11" t="s">
        <v>1182</v>
      </c>
      <c r="QI44" s="11" t="s">
        <v>1182</v>
      </c>
      <c r="QJ44" s="56" t="s">
        <v>3336</v>
      </c>
      <c r="QK44" s="11">
        <v>2278</v>
      </c>
      <c r="QL44" s="11">
        <v>378</v>
      </c>
      <c r="QM44" s="11">
        <v>130</v>
      </c>
      <c r="QN44" s="11">
        <v>37</v>
      </c>
      <c r="QO44" s="11" t="s">
        <v>1182</v>
      </c>
      <c r="QP44" s="56" t="s">
        <v>3336</v>
      </c>
      <c r="QQ44" s="11">
        <v>4012</v>
      </c>
      <c r="QR44" s="11">
        <v>832</v>
      </c>
      <c r="QS44" s="11">
        <v>134</v>
      </c>
      <c r="QT44" s="11">
        <v>11</v>
      </c>
      <c r="QU44" s="11" t="s">
        <v>1182</v>
      </c>
      <c r="QV44" s="56" t="s">
        <v>3336</v>
      </c>
      <c r="QW44" s="11" t="s">
        <v>1183</v>
      </c>
      <c r="QX44" s="11" t="s">
        <v>1183</v>
      </c>
      <c r="QY44" s="11" t="s">
        <v>1183</v>
      </c>
      <c r="QZ44" s="11" t="s">
        <v>1183</v>
      </c>
      <c r="RA44" s="11" t="s">
        <v>1183</v>
      </c>
      <c r="RB44" s="56" t="s">
        <v>3336</v>
      </c>
      <c r="RC44" s="11">
        <v>1671</v>
      </c>
      <c r="RD44" s="11">
        <v>601</v>
      </c>
      <c r="RE44" s="11">
        <v>7</v>
      </c>
      <c r="RF44" s="11">
        <v>112</v>
      </c>
      <c r="RG44" s="11" t="s">
        <v>1182</v>
      </c>
      <c r="RH44" s="56" t="s">
        <v>3336</v>
      </c>
      <c r="RI44" s="11">
        <v>25</v>
      </c>
      <c r="RJ44" s="11">
        <v>3</v>
      </c>
      <c r="RK44" s="11">
        <v>0</v>
      </c>
      <c r="RL44" s="11">
        <v>0</v>
      </c>
      <c r="RM44" s="11" t="s">
        <v>1182</v>
      </c>
      <c r="RN44" s="56" t="s">
        <v>3336</v>
      </c>
      <c r="RO44" s="11">
        <v>904</v>
      </c>
      <c r="RP44" s="11">
        <v>111</v>
      </c>
      <c r="RQ44" s="11">
        <v>0</v>
      </c>
      <c r="RR44" s="11">
        <v>3</v>
      </c>
      <c r="RS44" s="11" t="s">
        <v>1182</v>
      </c>
      <c r="RT44" s="56" t="s">
        <v>3336</v>
      </c>
      <c r="RU44" s="11">
        <v>13867</v>
      </c>
      <c r="RV44" s="11">
        <v>1698</v>
      </c>
      <c r="RW44" s="11">
        <v>199</v>
      </c>
      <c r="RX44" s="11">
        <v>97</v>
      </c>
      <c r="RY44" s="11" t="s">
        <v>1182</v>
      </c>
      <c r="RZ44" s="56" t="s">
        <v>3336</v>
      </c>
      <c r="SA44" s="11">
        <v>2119</v>
      </c>
      <c r="SB44" s="11">
        <v>255</v>
      </c>
      <c r="SC44" s="11">
        <v>37</v>
      </c>
      <c r="SD44" s="11">
        <v>15</v>
      </c>
      <c r="SE44" s="11" t="s">
        <v>1182</v>
      </c>
      <c r="SF44" s="56" t="s">
        <v>3336</v>
      </c>
      <c r="SG44" s="19" t="s">
        <v>1384</v>
      </c>
      <c r="SI44" s="11">
        <v>1</v>
      </c>
      <c r="SK44" s="11">
        <v>14</v>
      </c>
      <c r="SL44" s="11">
        <v>17</v>
      </c>
      <c r="SN44" s="11">
        <v>1</v>
      </c>
      <c r="SP44" s="11">
        <v>1</v>
      </c>
      <c r="SQ44" s="11">
        <v>1</v>
      </c>
      <c r="SS44" s="11">
        <v>1</v>
      </c>
      <c r="SU44" s="11">
        <v>1</v>
      </c>
      <c r="SV44" s="12"/>
      <c r="SW44" s="11">
        <v>1</v>
      </c>
      <c r="SX44" s="11" t="s">
        <v>1385</v>
      </c>
      <c r="SY44" s="11" t="s">
        <v>1133</v>
      </c>
      <c r="SZ44" s="11">
        <v>1</v>
      </c>
      <c r="TB44" s="11">
        <v>1</v>
      </c>
      <c r="TC44" s="11">
        <v>1</v>
      </c>
      <c r="TD44" s="11">
        <v>2</v>
      </c>
      <c r="TE44" s="11">
        <v>2</v>
      </c>
      <c r="TF44" s="11">
        <v>2</v>
      </c>
      <c r="TG44" s="11">
        <v>1</v>
      </c>
      <c r="TH44" s="11">
        <v>1</v>
      </c>
      <c r="TI44" s="11">
        <v>2</v>
      </c>
      <c r="TJ44" s="11">
        <v>2</v>
      </c>
      <c r="TK44" s="11">
        <v>2</v>
      </c>
      <c r="TL44" s="11">
        <v>1</v>
      </c>
      <c r="TM44" s="11">
        <v>2</v>
      </c>
      <c r="TN44" s="11">
        <v>1</v>
      </c>
      <c r="TO44" s="11">
        <v>1</v>
      </c>
      <c r="TP44" s="11">
        <v>2</v>
      </c>
      <c r="TQ44" s="11">
        <v>2</v>
      </c>
      <c r="TR44" s="11">
        <v>2</v>
      </c>
      <c r="TS44" s="11">
        <v>1</v>
      </c>
      <c r="TT44" s="11">
        <v>1</v>
      </c>
      <c r="TU44" s="11">
        <v>1</v>
      </c>
      <c r="TV44" s="11">
        <v>1</v>
      </c>
      <c r="TW44" s="11">
        <v>2</v>
      </c>
      <c r="TX44" s="57" t="s">
        <v>3336</v>
      </c>
      <c r="TY44" s="11">
        <v>117079</v>
      </c>
      <c r="TZ44" s="11">
        <v>151515</v>
      </c>
      <c r="UA44" s="11">
        <v>151596</v>
      </c>
      <c r="UB44" s="11">
        <v>153205</v>
      </c>
      <c r="UC44" s="11">
        <v>130040</v>
      </c>
      <c r="UD44" s="11">
        <v>114361</v>
      </c>
      <c r="UE44" s="57" t="s">
        <v>3336</v>
      </c>
      <c r="UF44" s="11">
        <v>20226</v>
      </c>
      <c r="UG44" s="11">
        <v>14169</v>
      </c>
      <c r="UH44" s="57" t="s">
        <v>3336</v>
      </c>
      <c r="UI44" s="11">
        <v>48269</v>
      </c>
      <c r="UJ44" s="11">
        <v>45595</v>
      </c>
      <c r="UK44" s="11">
        <v>37512</v>
      </c>
      <c r="UL44" s="11">
        <v>37045</v>
      </c>
      <c r="UM44" s="11">
        <v>31434</v>
      </c>
      <c r="UN44" s="11">
        <v>18755</v>
      </c>
      <c r="UO44" s="57" t="s">
        <v>3336</v>
      </c>
      <c r="UP44" s="11" t="s">
        <v>1182</v>
      </c>
      <c r="UQ44" s="57" t="s">
        <v>3336</v>
      </c>
      <c r="UR44" s="18" t="s">
        <v>1386</v>
      </c>
      <c r="UU44" s="14">
        <v>1</v>
      </c>
      <c r="UX44" s="11">
        <v>20786</v>
      </c>
      <c r="UY44" s="11" t="s">
        <v>1182</v>
      </c>
      <c r="UZ44" s="11" t="s">
        <v>1182</v>
      </c>
      <c r="VA44" s="57" t="s">
        <v>3336</v>
      </c>
      <c r="VB44" s="59" t="s">
        <v>1387</v>
      </c>
      <c r="VC44" s="70" t="s">
        <v>850</v>
      </c>
      <c r="VE44" s="11">
        <v>1</v>
      </c>
      <c r="VF44" s="11">
        <v>1</v>
      </c>
      <c r="VG44" s="11">
        <v>1</v>
      </c>
      <c r="VH44" s="11">
        <v>1</v>
      </c>
      <c r="VI44" s="11">
        <v>1</v>
      </c>
      <c r="VJ44" s="11">
        <v>1</v>
      </c>
      <c r="VK44" s="11">
        <v>1</v>
      </c>
      <c r="VL44" s="11">
        <v>2</v>
      </c>
      <c r="VM44" s="11">
        <v>1</v>
      </c>
    </row>
    <row r="45" spans="1:585" ht="15" customHeight="1">
      <c r="A45" s="11">
        <v>44</v>
      </c>
      <c r="B45" s="87" t="s">
        <v>67</v>
      </c>
      <c r="C45" s="11">
        <v>4043157</v>
      </c>
      <c r="D45" s="11">
        <v>3789234</v>
      </c>
      <c r="E45" s="11">
        <v>3711511</v>
      </c>
      <c r="F45" s="11">
        <v>3769175</v>
      </c>
      <c r="G45" s="11">
        <v>4418538</v>
      </c>
      <c r="H45" s="11">
        <v>4806158</v>
      </c>
      <c r="I45" s="56" t="s">
        <v>3336</v>
      </c>
      <c r="J45" s="11">
        <v>3748</v>
      </c>
      <c r="K45" s="11">
        <v>3427</v>
      </c>
      <c r="L45" s="11">
        <v>3624</v>
      </c>
      <c r="M45" s="11">
        <v>3865</v>
      </c>
      <c r="N45" s="11">
        <v>4410</v>
      </c>
      <c r="O45" s="11">
        <v>5200</v>
      </c>
      <c r="P45" s="56" t="s">
        <v>3336</v>
      </c>
      <c r="Q45" s="11">
        <v>1043</v>
      </c>
      <c r="R45" s="11">
        <v>1009</v>
      </c>
      <c r="S45" s="11">
        <v>1037</v>
      </c>
      <c r="T45" s="11">
        <v>1104</v>
      </c>
      <c r="U45" s="11">
        <v>1270</v>
      </c>
      <c r="V45" s="11">
        <v>1437</v>
      </c>
      <c r="W45" s="56" t="s">
        <v>3336</v>
      </c>
      <c r="X45" s="11" t="s">
        <v>1182</v>
      </c>
      <c r="Y45" s="11" t="s">
        <v>1182</v>
      </c>
      <c r="Z45" s="11" t="s">
        <v>1182</v>
      </c>
      <c r="AA45" s="11" t="s">
        <v>1182</v>
      </c>
      <c r="AB45" s="11" t="s">
        <v>1182</v>
      </c>
      <c r="AC45" s="11" t="s">
        <v>1182</v>
      </c>
      <c r="AD45" s="56" t="s">
        <v>3336</v>
      </c>
      <c r="AE45" s="11">
        <v>517</v>
      </c>
      <c r="AF45" s="11">
        <v>560</v>
      </c>
      <c r="AG45" s="11">
        <v>551</v>
      </c>
      <c r="AH45" s="11">
        <v>515</v>
      </c>
      <c r="AI45" s="11">
        <v>576</v>
      </c>
      <c r="AJ45" s="11">
        <v>697</v>
      </c>
      <c r="AK45" s="56" t="s">
        <v>3336</v>
      </c>
      <c r="AL45" s="11">
        <v>44</v>
      </c>
      <c r="AM45" s="11">
        <v>30</v>
      </c>
      <c r="AN45" s="11">
        <v>28</v>
      </c>
      <c r="AO45" s="11">
        <v>19</v>
      </c>
      <c r="AP45" s="11">
        <v>27</v>
      </c>
      <c r="AQ45" s="11">
        <v>32</v>
      </c>
      <c r="AR45" s="56" t="s">
        <v>3336</v>
      </c>
      <c r="AS45" s="11">
        <v>346210</v>
      </c>
      <c r="AT45" s="11">
        <v>316241</v>
      </c>
      <c r="AU45" s="11">
        <v>315133</v>
      </c>
      <c r="AV45" s="11">
        <v>362852</v>
      </c>
      <c r="AW45" s="11">
        <v>417335</v>
      </c>
      <c r="AX45" s="11">
        <v>456991</v>
      </c>
      <c r="AY45" s="56" t="s">
        <v>3336</v>
      </c>
      <c r="AZ45" s="11">
        <v>33806</v>
      </c>
      <c r="BA45" s="11">
        <v>23193</v>
      </c>
      <c r="BB45" s="11">
        <v>20976</v>
      </c>
      <c r="BC45" s="11">
        <v>24369</v>
      </c>
      <c r="BD45" s="11">
        <v>26491</v>
      </c>
      <c r="BE45" s="11">
        <v>29631</v>
      </c>
      <c r="BF45" s="56" t="s">
        <v>3336</v>
      </c>
      <c r="BG45" s="11">
        <v>45626</v>
      </c>
      <c r="BH45" s="11">
        <v>52222</v>
      </c>
      <c r="BI45" s="11">
        <v>60894</v>
      </c>
      <c r="BJ45" s="11">
        <v>80262</v>
      </c>
      <c r="BK45" s="11">
        <v>103292</v>
      </c>
      <c r="BL45" s="11">
        <v>116012</v>
      </c>
      <c r="BM45" s="56" t="s">
        <v>3336</v>
      </c>
      <c r="BN45" s="11">
        <v>16350</v>
      </c>
      <c r="BO45" s="11">
        <v>15933</v>
      </c>
      <c r="BP45" s="11">
        <v>19124</v>
      </c>
      <c r="BQ45" s="11">
        <v>26703</v>
      </c>
      <c r="BR45" s="11">
        <v>34660</v>
      </c>
      <c r="BS45" s="11">
        <v>39335</v>
      </c>
      <c r="BT45" s="56" t="s">
        <v>3336</v>
      </c>
      <c r="BU45" s="11">
        <v>16845</v>
      </c>
      <c r="BV45" s="11">
        <v>17797</v>
      </c>
      <c r="BW45" s="11">
        <v>21143</v>
      </c>
      <c r="BX45" s="11">
        <v>33339</v>
      </c>
      <c r="BY45" s="11">
        <v>35988</v>
      </c>
      <c r="BZ45" s="11">
        <v>42899</v>
      </c>
      <c r="CA45" s="56" t="s">
        <v>3336</v>
      </c>
      <c r="CB45" s="11">
        <v>77270</v>
      </c>
      <c r="CC45" s="11">
        <v>67447</v>
      </c>
      <c r="CD45" s="11">
        <v>59427</v>
      </c>
      <c r="CE45" s="11">
        <v>51585</v>
      </c>
      <c r="CF45" s="11">
        <v>50693</v>
      </c>
      <c r="CG45" s="11">
        <v>55824</v>
      </c>
      <c r="CH45" s="56" t="s">
        <v>3336</v>
      </c>
      <c r="CI45" s="11">
        <v>2533</v>
      </c>
      <c r="CJ45" s="11">
        <v>2172</v>
      </c>
      <c r="CK45" s="11">
        <v>1851</v>
      </c>
      <c r="CL45" s="11">
        <v>1690</v>
      </c>
      <c r="CM45" s="11">
        <v>1528</v>
      </c>
      <c r="CN45" s="11">
        <v>1663</v>
      </c>
      <c r="CO45" s="56" t="s">
        <v>3336</v>
      </c>
      <c r="CP45" s="11">
        <v>2044545</v>
      </c>
      <c r="CQ45" s="11">
        <v>1936332</v>
      </c>
      <c r="CR45" s="11">
        <v>1871670</v>
      </c>
      <c r="CS45" s="11">
        <v>2189751</v>
      </c>
      <c r="CT45" s="11">
        <v>1751761</v>
      </c>
      <c r="CU45" s="11">
        <v>1820079</v>
      </c>
      <c r="CV45" s="56" t="s">
        <v>3336</v>
      </c>
      <c r="CW45" s="11" t="s">
        <v>1183</v>
      </c>
      <c r="CX45" s="11" t="s">
        <v>1183</v>
      </c>
      <c r="CY45" s="11" t="s">
        <v>1183</v>
      </c>
      <c r="CZ45" s="11" t="s">
        <v>1183</v>
      </c>
      <c r="DA45" s="11" t="s">
        <v>1183</v>
      </c>
      <c r="DB45" s="11" t="s">
        <v>1183</v>
      </c>
      <c r="DC45" s="56" t="s">
        <v>3336</v>
      </c>
      <c r="DD45" s="11">
        <v>97052</v>
      </c>
      <c r="DE45" s="11">
        <v>81943</v>
      </c>
      <c r="DF45" s="11">
        <v>76185</v>
      </c>
      <c r="DG45" s="11">
        <v>74985</v>
      </c>
      <c r="DH45" s="11">
        <v>74556</v>
      </c>
      <c r="DI45" s="11">
        <v>87103</v>
      </c>
      <c r="DJ45" s="56" t="s">
        <v>3336</v>
      </c>
      <c r="DK45" s="11">
        <v>512269</v>
      </c>
      <c r="DL45" s="11">
        <v>468234</v>
      </c>
      <c r="DM45" s="11">
        <v>447207</v>
      </c>
      <c r="DN45" s="11">
        <v>419350</v>
      </c>
      <c r="DO45" s="11">
        <v>400417</v>
      </c>
      <c r="DP45" s="11">
        <v>404282</v>
      </c>
      <c r="DQ45" s="56" t="s">
        <v>3336</v>
      </c>
      <c r="DR45" s="11">
        <v>250739</v>
      </c>
      <c r="DS45" s="11">
        <v>230318</v>
      </c>
      <c r="DT45" s="11">
        <v>217486</v>
      </c>
      <c r="DU45" s="11">
        <v>200785</v>
      </c>
      <c r="DV45" s="11">
        <v>192984</v>
      </c>
      <c r="DW45" s="11">
        <v>200659</v>
      </c>
      <c r="DX45" s="56" t="s">
        <v>3336</v>
      </c>
      <c r="DY45" s="11">
        <v>142715</v>
      </c>
      <c r="DZ45" s="11">
        <v>165232</v>
      </c>
      <c r="EA45" s="11">
        <v>207252</v>
      </c>
      <c r="EB45" s="11">
        <v>224947</v>
      </c>
      <c r="EC45" s="11">
        <v>617112</v>
      </c>
      <c r="ED45" s="11">
        <v>641539</v>
      </c>
      <c r="EE45" s="56" t="s">
        <v>3336</v>
      </c>
      <c r="EF45" s="11" t="s">
        <v>1183</v>
      </c>
      <c r="EG45" s="11" t="s">
        <v>1183</v>
      </c>
      <c r="EH45" s="11" t="s">
        <v>1183</v>
      </c>
      <c r="EI45" s="11" t="s">
        <v>1183</v>
      </c>
      <c r="EJ45" s="11" t="s">
        <v>1183</v>
      </c>
      <c r="EK45" s="11" t="s">
        <v>1183</v>
      </c>
      <c r="EL45" s="56" t="s">
        <v>3336</v>
      </c>
      <c r="EM45" s="11" t="s">
        <v>1183</v>
      </c>
      <c r="EN45" s="11" t="s">
        <v>1183</v>
      </c>
      <c r="EO45" s="11" t="s">
        <v>1183</v>
      </c>
      <c r="EP45" s="11" t="s">
        <v>1183</v>
      </c>
      <c r="EQ45" s="11" t="s">
        <v>1183</v>
      </c>
      <c r="ER45" s="11" t="s">
        <v>1183</v>
      </c>
      <c r="ES45" s="56" t="s">
        <v>3336</v>
      </c>
      <c r="ET45" s="11" t="s">
        <v>1182</v>
      </c>
      <c r="EU45" s="11" t="s">
        <v>1182</v>
      </c>
      <c r="EV45" s="11" t="s">
        <v>1182</v>
      </c>
      <c r="EW45" s="11" t="s">
        <v>1182</v>
      </c>
      <c r="EX45" s="11" t="s">
        <v>1182</v>
      </c>
      <c r="EY45" s="11" t="s">
        <v>1182</v>
      </c>
      <c r="EZ45" s="56" t="s">
        <v>3336</v>
      </c>
      <c r="FA45" s="11" t="s">
        <v>1182</v>
      </c>
      <c r="FB45" s="11" t="s">
        <v>1182</v>
      </c>
      <c r="FC45" s="11" t="s">
        <v>1182</v>
      </c>
      <c r="FD45" s="11" t="s">
        <v>1182</v>
      </c>
      <c r="FE45" s="11" t="s">
        <v>1182</v>
      </c>
      <c r="FF45" s="11" t="s">
        <v>1182</v>
      </c>
      <c r="FG45" s="56" t="s">
        <v>3336</v>
      </c>
      <c r="FH45" s="11">
        <v>233721</v>
      </c>
      <c r="FI45" s="11">
        <v>212213</v>
      </c>
      <c r="FJ45" s="11">
        <v>200789</v>
      </c>
      <c r="FK45" s="11">
        <v>178719</v>
      </c>
      <c r="FL45" s="11">
        <v>151707</v>
      </c>
      <c r="FM45" s="11">
        <v>139278</v>
      </c>
      <c r="FN45" s="56" t="s">
        <v>3336</v>
      </c>
      <c r="FO45" s="11">
        <v>32292</v>
      </c>
      <c r="FP45" s="11">
        <v>29727</v>
      </c>
      <c r="FQ45" s="11">
        <v>29454</v>
      </c>
      <c r="FR45" s="11">
        <v>28021</v>
      </c>
      <c r="FS45" s="11">
        <v>26287</v>
      </c>
      <c r="FT45" s="11">
        <v>24638</v>
      </c>
      <c r="FU45" s="56" t="s">
        <v>3336</v>
      </c>
      <c r="FV45" s="19" t="s">
        <v>2056</v>
      </c>
      <c r="FW45" s="19" t="s">
        <v>2057</v>
      </c>
      <c r="FX45" s="12"/>
      <c r="FY45" s="11">
        <v>1</v>
      </c>
      <c r="FZ45" s="11">
        <v>1</v>
      </c>
      <c r="GA45" s="11">
        <v>1</v>
      </c>
      <c r="GB45" s="11">
        <v>1</v>
      </c>
      <c r="GC45" s="12" t="s">
        <v>2058</v>
      </c>
      <c r="GD45" s="11">
        <v>1</v>
      </c>
      <c r="GF45" s="11">
        <v>2</v>
      </c>
      <c r="GI45" s="11" t="s">
        <v>1182</v>
      </c>
      <c r="GJ45" s="11" t="s">
        <v>1182</v>
      </c>
      <c r="GK45" s="11" t="s">
        <v>1182</v>
      </c>
      <c r="GL45" s="11" t="s">
        <v>1182</v>
      </c>
      <c r="GM45" s="11" t="s">
        <v>1182</v>
      </c>
      <c r="GN45" s="11" t="s">
        <v>1182</v>
      </c>
      <c r="GO45" s="56" t="s">
        <v>3336</v>
      </c>
      <c r="GP45" s="11" t="s">
        <v>1182</v>
      </c>
      <c r="GQ45" s="11" t="s">
        <v>1182</v>
      </c>
      <c r="GR45" s="11" t="s">
        <v>1182</v>
      </c>
      <c r="GS45" s="11" t="s">
        <v>1182</v>
      </c>
      <c r="GT45" s="11" t="s">
        <v>1182</v>
      </c>
      <c r="GU45" s="11" t="s">
        <v>1182</v>
      </c>
      <c r="GV45" s="56" t="s">
        <v>3336</v>
      </c>
      <c r="GW45" s="11" t="s">
        <v>1182</v>
      </c>
      <c r="GX45" s="11" t="s">
        <v>1182</v>
      </c>
      <c r="GY45" s="11" t="s">
        <v>1182</v>
      </c>
      <c r="GZ45" s="11" t="s">
        <v>1182</v>
      </c>
      <c r="HA45" s="11" t="s">
        <v>1182</v>
      </c>
      <c r="HB45" s="11" t="s">
        <v>1182</v>
      </c>
      <c r="HC45" s="56" t="s">
        <v>3336</v>
      </c>
      <c r="HD45" s="11" t="s">
        <v>1182</v>
      </c>
      <c r="HE45" s="11" t="s">
        <v>1182</v>
      </c>
      <c r="HF45" s="11" t="s">
        <v>1182</v>
      </c>
      <c r="HG45" s="11" t="s">
        <v>1182</v>
      </c>
      <c r="HH45" s="11" t="s">
        <v>1182</v>
      </c>
      <c r="HI45" s="11" t="s">
        <v>1182</v>
      </c>
      <c r="HJ45" s="56" t="s">
        <v>3336</v>
      </c>
      <c r="HK45" s="11" t="s">
        <v>1182</v>
      </c>
      <c r="HL45" s="11" t="s">
        <v>1182</v>
      </c>
      <c r="HM45" s="11" t="s">
        <v>1182</v>
      </c>
      <c r="HN45" s="11" t="s">
        <v>1182</v>
      </c>
      <c r="HO45" s="11" t="s">
        <v>1182</v>
      </c>
      <c r="HP45" s="11" t="s">
        <v>1182</v>
      </c>
      <c r="HQ45" s="56" t="s">
        <v>3336</v>
      </c>
      <c r="HR45" s="11" t="s">
        <v>1182</v>
      </c>
      <c r="HS45" s="11" t="s">
        <v>1182</v>
      </c>
      <c r="HT45" s="11" t="s">
        <v>1182</v>
      </c>
      <c r="HU45" s="11" t="s">
        <v>1182</v>
      </c>
      <c r="HV45" s="11" t="s">
        <v>1182</v>
      </c>
      <c r="HW45" s="11" t="s">
        <v>1182</v>
      </c>
      <c r="HX45" s="56" t="s">
        <v>3336</v>
      </c>
      <c r="HY45" s="11" t="s">
        <v>1182</v>
      </c>
      <c r="HZ45" s="11" t="s">
        <v>1182</v>
      </c>
      <c r="IA45" s="11" t="s">
        <v>1182</v>
      </c>
      <c r="IB45" s="11" t="s">
        <v>1182</v>
      </c>
      <c r="IC45" s="11" t="s">
        <v>1182</v>
      </c>
      <c r="ID45" s="11" t="s">
        <v>1182</v>
      </c>
      <c r="IE45" s="56" t="s">
        <v>3336</v>
      </c>
      <c r="IF45" s="11" t="s">
        <v>1182</v>
      </c>
      <c r="IG45" s="11" t="s">
        <v>1182</v>
      </c>
      <c r="IH45" s="11" t="s">
        <v>1182</v>
      </c>
      <c r="II45" s="11" t="s">
        <v>1182</v>
      </c>
      <c r="IJ45" s="11" t="s">
        <v>1182</v>
      </c>
      <c r="IK45" s="11" t="s">
        <v>1182</v>
      </c>
      <c r="IL45" s="56" t="s">
        <v>3336</v>
      </c>
      <c r="IM45" s="11" t="s">
        <v>1182</v>
      </c>
      <c r="IN45" s="11" t="s">
        <v>1182</v>
      </c>
      <c r="IO45" s="11" t="s">
        <v>1182</v>
      </c>
      <c r="IP45" s="11" t="s">
        <v>1182</v>
      </c>
      <c r="IQ45" s="11" t="s">
        <v>1182</v>
      </c>
      <c r="IR45" s="11" t="s">
        <v>1182</v>
      </c>
      <c r="IS45" s="56" t="s">
        <v>3336</v>
      </c>
      <c r="IT45" s="11" t="s">
        <v>1182</v>
      </c>
      <c r="IU45" s="11" t="s">
        <v>1182</v>
      </c>
      <c r="IV45" s="11" t="s">
        <v>1182</v>
      </c>
      <c r="IW45" s="11" t="s">
        <v>1182</v>
      </c>
      <c r="IX45" s="11" t="s">
        <v>1182</v>
      </c>
      <c r="IY45" s="11" t="s">
        <v>1182</v>
      </c>
      <c r="IZ45" s="56" t="s">
        <v>3336</v>
      </c>
      <c r="JA45" s="11" t="s">
        <v>1182</v>
      </c>
      <c r="JB45" s="11" t="s">
        <v>1182</v>
      </c>
      <c r="JC45" s="11" t="s">
        <v>1182</v>
      </c>
      <c r="JD45" s="11" t="s">
        <v>1182</v>
      </c>
      <c r="JE45" s="11" t="s">
        <v>1182</v>
      </c>
      <c r="JF45" s="11" t="s">
        <v>1182</v>
      </c>
      <c r="JG45" s="56" t="s">
        <v>3336</v>
      </c>
      <c r="JH45" s="11" t="s">
        <v>1182</v>
      </c>
      <c r="JI45" s="11" t="s">
        <v>1182</v>
      </c>
      <c r="JJ45" s="11" t="s">
        <v>1182</v>
      </c>
      <c r="JK45" s="11" t="s">
        <v>1182</v>
      </c>
      <c r="JL45" s="11" t="s">
        <v>1182</v>
      </c>
      <c r="JM45" s="11" t="s">
        <v>1182</v>
      </c>
      <c r="JN45" s="56" t="s">
        <v>3336</v>
      </c>
      <c r="JO45" s="11" t="s">
        <v>1182</v>
      </c>
      <c r="JP45" s="11" t="s">
        <v>1182</v>
      </c>
      <c r="JQ45" s="11" t="s">
        <v>1182</v>
      </c>
      <c r="JR45" s="11" t="s">
        <v>1182</v>
      </c>
      <c r="JS45" s="11" t="s">
        <v>1182</v>
      </c>
      <c r="JT45" s="11" t="s">
        <v>1182</v>
      </c>
      <c r="JU45" s="56" t="s">
        <v>3336</v>
      </c>
      <c r="JV45" s="11" t="s">
        <v>1182</v>
      </c>
      <c r="JW45" s="11" t="s">
        <v>1182</v>
      </c>
      <c r="JX45" s="11" t="s">
        <v>1182</v>
      </c>
      <c r="JY45" s="11" t="s">
        <v>1182</v>
      </c>
      <c r="JZ45" s="11" t="s">
        <v>1182</v>
      </c>
      <c r="KA45" s="11" t="s">
        <v>1182</v>
      </c>
      <c r="KB45" s="56" t="s">
        <v>3336</v>
      </c>
      <c r="KC45" s="12" t="s">
        <v>1183</v>
      </c>
      <c r="KD45" s="12" t="s">
        <v>1183</v>
      </c>
      <c r="KE45" s="12" t="s">
        <v>1183</v>
      </c>
      <c r="KF45" s="12" t="s">
        <v>1183</v>
      </c>
      <c r="KG45" s="12" t="s">
        <v>1183</v>
      </c>
      <c r="KH45" s="12" t="s">
        <v>1183</v>
      </c>
      <c r="KI45" s="56" t="s">
        <v>3336</v>
      </c>
      <c r="KJ45" s="11" t="s">
        <v>1182</v>
      </c>
      <c r="KK45" s="11" t="s">
        <v>1182</v>
      </c>
      <c r="KL45" s="11" t="s">
        <v>1182</v>
      </c>
      <c r="KM45" s="11" t="s">
        <v>1182</v>
      </c>
      <c r="KN45" s="11" t="s">
        <v>1182</v>
      </c>
      <c r="KO45" s="11" t="s">
        <v>1182</v>
      </c>
      <c r="KP45" s="56" t="s">
        <v>3336</v>
      </c>
      <c r="KQ45" s="11" t="s">
        <v>1182</v>
      </c>
      <c r="KR45" s="11" t="s">
        <v>1182</v>
      </c>
      <c r="KS45" s="11" t="s">
        <v>1182</v>
      </c>
      <c r="KT45" s="11" t="s">
        <v>1182</v>
      </c>
      <c r="KU45" s="11" t="s">
        <v>1182</v>
      </c>
      <c r="KV45" s="11" t="s">
        <v>1182</v>
      </c>
      <c r="KW45" s="56" t="s">
        <v>3336</v>
      </c>
      <c r="KX45" s="11" t="s">
        <v>1182</v>
      </c>
      <c r="KY45" s="11" t="s">
        <v>1182</v>
      </c>
      <c r="KZ45" s="11" t="s">
        <v>1182</v>
      </c>
      <c r="LA45" s="11" t="s">
        <v>1182</v>
      </c>
      <c r="LB45" s="11" t="s">
        <v>1182</v>
      </c>
      <c r="LC45" s="11" t="s">
        <v>1182</v>
      </c>
      <c r="LD45" s="56" t="s">
        <v>3336</v>
      </c>
      <c r="LE45" s="11" t="s">
        <v>1182</v>
      </c>
      <c r="LF45" s="11" t="s">
        <v>1182</v>
      </c>
      <c r="LG45" s="11" t="s">
        <v>1182</v>
      </c>
      <c r="LH45" s="11" t="s">
        <v>1182</v>
      </c>
      <c r="LI45" s="11" t="s">
        <v>1182</v>
      </c>
      <c r="LJ45" s="11" t="s">
        <v>1182</v>
      </c>
      <c r="LK45" s="56" t="s">
        <v>3336</v>
      </c>
      <c r="LL45" s="12" t="s">
        <v>1183</v>
      </c>
      <c r="LM45" s="12" t="s">
        <v>1183</v>
      </c>
      <c r="LN45" s="12" t="s">
        <v>1183</v>
      </c>
      <c r="LO45" s="12" t="s">
        <v>1183</v>
      </c>
      <c r="LP45" s="12" t="s">
        <v>1183</v>
      </c>
      <c r="LQ45" s="12" t="s">
        <v>1183</v>
      </c>
      <c r="LR45" s="56" t="s">
        <v>3336</v>
      </c>
      <c r="LS45" s="11" t="s">
        <v>1183</v>
      </c>
      <c r="LT45" s="11" t="s">
        <v>1183</v>
      </c>
      <c r="LU45" s="11" t="s">
        <v>1183</v>
      </c>
      <c r="LV45" s="11" t="s">
        <v>1183</v>
      </c>
      <c r="LW45" s="11" t="s">
        <v>1183</v>
      </c>
      <c r="LX45" s="11" t="s">
        <v>1183</v>
      </c>
      <c r="LY45" s="56" t="s">
        <v>3336</v>
      </c>
      <c r="LZ45" s="11" t="s">
        <v>1182</v>
      </c>
      <c r="MA45" s="11" t="s">
        <v>1182</v>
      </c>
      <c r="MB45" s="11" t="s">
        <v>1182</v>
      </c>
      <c r="MC45" s="11" t="s">
        <v>1182</v>
      </c>
      <c r="MD45" s="11" t="s">
        <v>1182</v>
      </c>
      <c r="ME45" s="11" t="s">
        <v>1182</v>
      </c>
      <c r="MF45" s="56" t="s">
        <v>3336</v>
      </c>
      <c r="MG45" s="11" t="s">
        <v>1182</v>
      </c>
      <c r="MH45" s="11" t="s">
        <v>1182</v>
      </c>
      <c r="MI45" s="11" t="s">
        <v>1182</v>
      </c>
      <c r="MJ45" s="11" t="s">
        <v>1182</v>
      </c>
      <c r="MK45" s="11" t="s">
        <v>1182</v>
      </c>
      <c r="ML45" s="11" t="s">
        <v>1182</v>
      </c>
      <c r="MM45" s="56" t="s">
        <v>3336</v>
      </c>
      <c r="MN45" s="11" t="s">
        <v>1182</v>
      </c>
      <c r="MO45" s="11" t="s">
        <v>1182</v>
      </c>
      <c r="MP45" s="11" t="s">
        <v>1182</v>
      </c>
      <c r="MQ45" s="11" t="s">
        <v>1182</v>
      </c>
      <c r="MR45" s="11" t="s">
        <v>1182</v>
      </c>
      <c r="MS45" s="11" t="s">
        <v>1182</v>
      </c>
      <c r="MT45" s="56" t="s">
        <v>3336</v>
      </c>
      <c r="MU45" s="11" t="s">
        <v>1182</v>
      </c>
      <c r="MV45" s="11" t="s">
        <v>1182</v>
      </c>
      <c r="MW45" s="11" t="s">
        <v>1182</v>
      </c>
      <c r="MX45" s="11" t="s">
        <v>1182</v>
      </c>
      <c r="MY45" s="11" t="s">
        <v>1182</v>
      </c>
      <c r="MZ45" s="11" t="s">
        <v>1182</v>
      </c>
      <c r="NA45" s="56" t="s">
        <v>3336</v>
      </c>
      <c r="NB45" s="18"/>
      <c r="NC45" s="18"/>
      <c r="ND45" s="11" t="s">
        <v>1182</v>
      </c>
      <c r="NE45" s="11" t="s">
        <v>1182</v>
      </c>
      <c r="NF45" s="11" t="s">
        <v>1182</v>
      </c>
      <c r="NG45" s="11" t="s">
        <v>1182</v>
      </c>
      <c r="NH45" s="11" t="s">
        <v>1182</v>
      </c>
      <c r="NI45" s="11" t="s">
        <v>1183</v>
      </c>
      <c r="NJ45" s="56" t="s">
        <v>3336</v>
      </c>
      <c r="NK45" s="11" t="s">
        <v>1182</v>
      </c>
      <c r="NL45" s="11" t="s">
        <v>1182</v>
      </c>
      <c r="NM45" s="11" t="s">
        <v>1182</v>
      </c>
      <c r="NN45" s="11" t="s">
        <v>1182</v>
      </c>
      <c r="NO45" s="11" t="s">
        <v>1182</v>
      </c>
      <c r="NP45" s="56" t="s">
        <v>3336</v>
      </c>
      <c r="NQ45" s="11" t="s">
        <v>1182</v>
      </c>
      <c r="NR45" s="11" t="s">
        <v>1182</v>
      </c>
      <c r="NS45" s="11" t="s">
        <v>1182</v>
      </c>
      <c r="NT45" s="11" t="s">
        <v>1182</v>
      </c>
      <c r="NU45" s="11" t="s">
        <v>1182</v>
      </c>
      <c r="NV45" s="56" t="s">
        <v>3336</v>
      </c>
      <c r="NW45" s="11" t="s">
        <v>1182</v>
      </c>
      <c r="NX45" s="11" t="s">
        <v>1182</v>
      </c>
      <c r="NY45" s="11" t="s">
        <v>1182</v>
      </c>
      <c r="NZ45" s="11" t="s">
        <v>1182</v>
      </c>
      <c r="OA45" s="11" t="s">
        <v>1183</v>
      </c>
      <c r="OB45" s="56" t="s">
        <v>3336</v>
      </c>
      <c r="OC45" s="11" t="s">
        <v>1182</v>
      </c>
      <c r="OD45" s="11" t="s">
        <v>1182</v>
      </c>
      <c r="OE45" s="11" t="s">
        <v>1182</v>
      </c>
      <c r="OF45" s="11" t="s">
        <v>1182</v>
      </c>
      <c r="OG45" s="11" t="s">
        <v>1182</v>
      </c>
      <c r="OH45" s="56" t="s">
        <v>3336</v>
      </c>
      <c r="OI45" s="11" t="s">
        <v>1182</v>
      </c>
      <c r="OJ45" s="11" t="s">
        <v>1182</v>
      </c>
      <c r="OK45" s="11" t="s">
        <v>1182</v>
      </c>
      <c r="OL45" s="11" t="s">
        <v>1182</v>
      </c>
      <c r="OM45" s="11" t="s">
        <v>1182</v>
      </c>
      <c r="ON45" s="56" t="s">
        <v>3336</v>
      </c>
      <c r="OO45" s="11" t="s">
        <v>1182</v>
      </c>
      <c r="OP45" s="11" t="s">
        <v>1182</v>
      </c>
      <c r="OQ45" s="11" t="s">
        <v>1182</v>
      </c>
      <c r="OR45" s="11" t="s">
        <v>1182</v>
      </c>
      <c r="OS45" s="11" t="s">
        <v>1182</v>
      </c>
      <c r="OT45" s="56" t="s">
        <v>3336</v>
      </c>
      <c r="OU45" s="11" t="s">
        <v>1182</v>
      </c>
      <c r="OV45" s="11" t="s">
        <v>1182</v>
      </c>
      <c r="OW45" s="11" t="s">
        <v>1182</v>
      </c>
      <c r="OX45" s="11" t="s">
        <v>1182</v>
      </c>
      <c r="OY45" s="11" t="s">
        <v>1182</v>
      </c>
      <c r="OZ45" s="56" t="s">
        <v>3336</v>
      </c>
      <c r="PA45" s="11" t="s">
        <v>1182</v>
      </c>
      <c r="PB45" s="11" t="s">
        <v>1182</v>
      </c>
      <c r="PC45" s="11" t="s">
        <v>1182</v>
      </c>
      <c r="PD45" s="11" t="s">
        <v>1182</v>
      </c>
      <c r="PE45" s="11" t="s">
        <v>1182</v>
      </c>
      <c r="PF45" s="56" t="s">
        <v>3336</v>
      </c>
      <c r="PG45" s="11" t="s">
        <v>1182</v>
      </c>
      <c r="PH45" s="11" t="s">
        <v>1182</v>
      </c>
      <c r="PI45" s="11" t="s">
        <v>1182</v>
      </c>
      <c r="PJ45" s="11" t="s">
        <v>1182</v>
      </c>
      <c r="PK45" s="11" t="s">
        <v>1182</v>
      </c>
      <c r="PL45" s="56" t="s">
        <v>3336</v>
      </c>
      <c r="PM45" s="11" t="s">
        <v>1182</v>
      </c>
      <c r="PN45" s="11" t="s">
        <v>1182</v>
      </c>
      <c r="PO45" s="11" t="s">
        <v>1182</v>
      </c>
      <c r="PP45" s="11" t="s">
        <v>1182</v>
      </c>
      <c r="PQ45" s="11" t="s">
        <v>1182</v>
      </c>
      <c r="PR45" s="56" t="s">
        <v>3336</v>
      </c>
      <c r="PS45" s="12" t="s">
        <v>1183</v>
      </c>
      <c r="PT45" s="12" t="s">
        <v>1183</v>
      </c>
      <c r="PU45" s="12" t="s">
        <v>1183</v>
      </c>
      <c r="PV45" s="12" t="s">
        <v>1183</v>
      </c>
      <c r="PW45" s="12" t="s">
        <v>1183</v>
      </c>
      <c r="PX45" s="56" t="s">
        <v>3336</v>
      </c>
      <c r="PY45" s="11" t="s">
        <v>1182</v>
      </c>
      <c r="PZ45" s="11" t="s">
        <v>1182</v>
      </c>
      <c r="QA45" s="11" t="s">
        <v>1182</v>
      </c>
      <c r="QB45" s="11" t="s">
        <v>1182</v>
      </c>
      <c r="QC45" s="11" t="s">
        <v>1182</v>
      </c>
      <c r="QD45" s="56" t="s">
        <v>3336</v>
      </c>
      <c r="QE45" s="11" t="s">
        <v>1182</v>
      </c>
      <c r="QF45" s="11" t="s">
        <v>1182</v>
      </c>
      <c r="QG45" s="11" t="s">
        <v>1182</v>
      </c>
      <c r="QH45" s="11" t="s">
        <v>1182</v>
      </c>
      <c r="QI45" s="11" t="s">
        <v>1182</v>
      </c>
      <c r="QJ45" s="56" t="s">
        <v>3336</v>
      </c>
      <c r="QK45" s="11" t="s">
        <v>1182</v>
      </c>
      <c r="QL45" s="11" t="s">
        <v>1182</v>
      </c>
      <c r="QM45" s="11" t="s">
        <v>1182</v>
      </c>
      <c r="QN45" s="11" t="s">
        <v>1182</v>
      </c>
      <c r="QO45" s="11" t="s">
        <v>1182</v>
      </c>
      <c r="QP45" s="56" t="s">
        <v>3336</v>
      </c>
      <c r="QQ45" s="11" t="s">
        <v>1182</v>
      </c>
      <c r="QR45" s="11" t="s">
        <v>1182</v>
      </c>
      <c r="QS45" s="11" t="s">
        <v>1182</v>
      </c>
      <c r="QT45" s="11" t="s">
        <v>1182</v>
      </c>
      <c r="QU45" s="11" t="s">
        <v>1182</v>
      </c>
      <c r="QV45" s="56" t="s">
        <v>3336</v>
      </c>
      <c r="QW45" s="11" t="s">
        <v>1183</v>
      </c>
      <c r="QX45" s="11" t="s">
        <v>1183</v>
      </c>
      <c r="QY45" s="11" t="s">
        <v>1183</v>
      </c>
      <c r="QZ45" s="11" t="s">
        <v>1183</v>
      </c>
      <c r="RA45" s="11" t="s">
        <v>1183</v>
      </c>
      <c r="RB45" s="56" t="s">
        <v>3336</v>
      </c>
      <c r="RC45" s="11" t="s">
        <v>1183</v>
      </c>
      <c r="RD45" s="11" t="s">
        <v>1183</v>
      </c>
      <c r="RE45" s="11" t="s">
        <v>1183</v>
      </c>
      <c r="RF45" s="11" t="s">
        <v>1183</v>
      </c>
      <c r="RG45" s="11" t="s">
        <v>1183</v>
      </c>
      <c r="RH45" s="56" t="s">
        <v>3336</v>
      </c>
      <c r="RI45" s="11" t="s">
        <v>1183</v>
      </c>
      <c r="RJ45" s="11" t="s">
        <v>1183</v>
      </c>
      <c r="RK45" s="11" t="s">
        <v>1183</v>
      </c>
      <c r="RL45" s="11" t="s">
        <v>1183</v>
      </c>
      <c r="RM45" s="11" t="s">
        <v>1183</v>
      </c>
      <c r="RN45" s="56" t="s">
        <v>3336</v>
      </c>
      <c r="RO45" s="11" t="s">
        <v>1183</v>
      </c>
      <c r="RP45" s="11" t="s">
        <v>1183</v>
      </c>
      <c r="RQ45" s="11" t="s">
        <v>1183</v>
      </c>
      <c r="RR45" s="11" t="s">
        <v>1183</v>
      </c>
      <c r="RS45" s="11" t="s">
        <v>1183</v>
      </c>
      <c r="RT45" s="56" t="s">
        <v>3336</v>
      </c>
      <c r="RU45" s="11" t="s">
        <v>1183</v>
      </c>
      <c r="RV45" s="11" t="s">
        <v>1183</v>
      </c>
      <c r="RW45" s="11" t="s">
        <v>1183</v>
      </c>
      <c r="RX45" s="11" t="s">
        <v>1183</v>
      </c>
      <c r="RY45" s="11" t="s">
        <v>1183</v>
      </c>
      <c r="RZ45" s="56" t="s">
        <v>3336</v>
      </c>
      <c r="SA45" s="11" t="s">
        <v>1183</v>
      </c>
      <c r="SB45" s="11" t="s">
        <v>1183</v>
      </c>
      <c r="SC45" s="11" t="s">
        <v>1183</v>
      </c>
      <c r="SD45" s="11" t="s">
        <v>1183</v>
      </c>
      <c r="SE45" s="11" t="s">
        <v>1183</v>
      </c>
      <c r="SF45" s="56" t="s">
        <v>3336</v>
      </c>
      <c r="SU45" s="11">
        <v>3</v>
      </c>
      <c r="SV45" s="12" t="s">
        <v>2059</v>
      </c>
      <c r="SW45" s="11">
        <v>2</v>
      </c>
      <c r="TB45" s="12">
        <v>1</v>
      </c>
      <c r="TC45" s="12">
        <v>1</v>
      </c>
      <c r="TD45" s="12">
        <v>2</v>
      </c>
      <c r="TE45" s="12">
        <v>1</v>
      </c>
      <c r="TF45" s="12">
        <v>1</v>
      </c>
      <c r="TG45" s="12">
        <v>2</v>
      </c>
      <c r="TI45" s="12">
        <v>2</v>
      </c>
      <c r="TJ45" s="12">
        <v>1</v>
      </c>
      <c r="TK45" s="12">
        <v>2</v>
      </c>
      <c r="TL45" s="12">
        <v>2</v>
      </c>
      <c r="TM45" s="12">
        <v>1</v>
      </c>
      <c r="TN45" s="12">
        <v>2</v>
      </c>
      <c r="TO45" s="12">
        <v>1</v>
      </c>
      <c r="TQ45" s="12">
        <v>2</v>
      </c>
      <c r="TR45" s="12">
        <v>1</v>
      </c>
      <c r="TS45" s="12">
        <v>1</v>
      </c>
      <c r="TT45" s="12">
        <v>2</v>
      </c>
      <c r="TU45" s="12">
        <v>2</v>
      </c>
      <c r="TV45" s="12">
        <v>1</v>
      </c>
      <c r="TX45" s="57" t="s">
        <v>3336</v>
      </c>
      <c r="TY45" s="11">
        <v>139110</v>
      </c>
      <c r="TZ45" s="11">
        <v>134100</v>
      </c>
      <c r="UA45" s="11">
        <v>129584</v>
      </c>
      <c r="UB45" s="11">
        <v>127909</v>
      </c>
      <c r="UC45" s="11">
        <v>126818</v>
      </c>
      <c r="UD45" s="11">
        <v>124066</v>
      </c>
      <c r="UE45" s="57" t="s">
        <v>3336</v>
      </c>
      <c r="UF45" s="11">
        <v>35738</v>
      </c>
      <c r="UG45" s="11" t="s">
        <v>1183</v>
      </c>
      <c r="UH45" s="57" t="s">
        <v>3336</v>
      </c>
      <c r="UI45" s="11">
        <v>74010</v>
      </c>
      <c r="UJ45" s="11">
        <v>67474</v>
      </c>
      <c r="UK45" s="11">
        <v>65573</v>
      </c>
      <c r="UL45" s="11">
        <v>64097</v>
      </c>
      <c r="UM45" s="11">
        <v>63719</v>
      </c>
      <c r="UN45" s="11">
        <v>61668</v>
      </c>
      <c r="UO45" s="57" t="s">
        <v>3336</v>
      </c>
      <c r="UP45" s="11" t="s">
        <v>1182</v>
      </c>
      <c r="UQ45" s="57" t="s">
        <v>3336</v>
      </c>
      <c r="UR45" s="19" t="s">
        <v>2060</v>
      </c>
      <c r="US45" s="19" t="s">
        <v>2061</v>
      </c>
      <c r="UT45" s="13"/>
      <c r="UU45" s="11" t="s">
        <v>850</v>
      </c>
      <c r="UX45" s="11" t="s">
        <v>1182</v>
      </c>
      <c r="UY45" s="11" t="s">
        <v>1182</v>
      </c>
      <c r="UZ45" s="11" t="s">
        <v>1182</v>
      </c>
      <c r="VA45" s="57" t="s">
        <v>3336</v>
      </c>
      <c r="VB45" s="59"/>
      <c r="VC45" s="70"/>
      <c r="VE45" s="11" t="s">
        <v>1183</v>
      </c>
      <c r="VF45" s="11" t="s">
        <v>1183</v>
      </c>
      <c r="VG45" s="11" t="s">
        <v>1183</v>
      </c>
      <c r="VH45" s="11" t="s">
        <v>1183</v>
      </c>
      <c r="VI45" s="11" t="s">
        <v>1183</v>
      </c>
      <c r="VJ45" s="11" t="s">
        <v>1183</v>
      </c>
      <c r="VK45" s="11" t="s">
        <v>1183</v>
      </c>
      <c r="VL45" s="11" t="s">
        <v>1183</v>
      </c>
      <c r="VM45" s="11" t="s">
        <v>1183</v>
      </c>
    </row>
    <row r="46" spans="1:585" ht="15" customHeight="1">
      <c r="A46" s="11">
        <v>45</v>
      </c>
      <c r="B46" s="87" t="s">
        <v>68</v>
      </c>
      <c r="C46" s="45">
        <v>102009</v>
      </c>
      <c r="D46" s="45">
        <v>98558</v>
      </c>
      <c r="E46" s="45">
        <v>100917</v>
      </c>
      <c r="F46" s="45">
        <v>103177</v>
      </c>
      <c r="G46" s="45">
        <v>104926</v>
      </c>
      <c r="H46" s="11">
        <v>98014</v>
      </c>
      <c r="I46" s="56" t="s">
        <v>3336</v>
      </c>
      <c r="J46" s="11">
        <v>801</v>
      </c>
      <c r="K46" s="11">
        <v>782</v>
      </c>
      <c r="L46" s="11">
        <v>800</v>
      </c>
      <c r="M46" s="11">
        <v>805</v>
      </c>
      <c r="N46" s="11">
        <v>912</v>
      </c>
      <c r="O46" s="11">
        <v>819</v>
      </c>
      <c r="P46" s="56" t="s">
        <v>3336</v>
      </c>
      <c r="Q46" s="11">
        <v>138</v>
      </c>
      <c r="R46" s="11">
        <v>124</v>
      </c>
      <c r="S46" s="11">
        <v>135</v>
      </c>
      <c r="T46" s="11">
        <v>142</v>
      </c>
      <c r="U46" s="11">
        <v>120</v>
      </c>
      <c r="V46" s="11">
        <v>100</v>
      </c>
      <c r="W46" s="56" t="s">
        <v>3336</v>
      </c>
      <c r="X46" s="11" t="s">
        <v>1182</v>
      </c>
      <c r="Y46" s="11" t="s">
        <v>1182</v>
      </c>
      <c r="Z46" s="11" t="s">
        <v>1182</v>
      </c>
      <c r="AA46" s="11" t="s">
        <v>1182</v>
      </c>
      <c r="AB46" s="11" t="s">
        <v>1182</v>
      </c>
      <c r="AC46" s="11" t="s">
        <v>1182</v>
      </c>
      <c r="AD46" s="56" t="s">
        <v>3336</v>
      </c>
      <c r="AE46" s="11">
        <v>24</v>
      </c>
      <c r="AF46" s="11">
        <v>20</v>
      </c>
      <c r="AG46" s="11">
        <v>21</v>
      </c>
      <c r="AH46" s="11">
        <v>25</v>
      </c>
      <c r="AI46" s="11">
        <v>21</v>
      </c>
      <c r="AJ46" s="11">
        <v>17</v>
      </c>
      <c r="AK46" s="56" t="s">
        <v>3336</v>
      </c>
      <c r="AL46" s="11">
        <v>4</v>
      </c>
      <c r="AM46" s="11">
        <v>6</v>
      </c>
      <c r="AN46" s="11">
        <v>2</v>
      </c>
      <c r="AO46" s="11" t="s">
        <v>1182</v>
      </c>
      <c r="AP46" s="11" t="s">
        <v>1182</v>
      </c>
      <c r="AQ46" s="11" t="s">
        <v>1182</v>
      </c>
      <c r="AR46" s="56" t="s">
        <v>3336</v>
      </c>
      <c r="AS46" s="11">
        <v>998</v>
      </c>
      <c r="AT46" s="11">
        <v>1129</v>
      </c>
      <c r="AU46" s="11">
        <v>1044</v>
      </c>
      <c r="AV46" s="11">
        <v>1175</v>
      </c>
      <c r="AW46" s="11">
        <v>1294</v>
      </c>
      <c r="AX46" s="11">
        <v>1171</v>
      </c>
      <c r="AY46" s="56" t="s">
        <v>3336</v>
      </c>
      <c r="AZ46" s="11" t="s">
        <v>1182</v>
      </c>
      <c r="BA46" s="11" t="s">
        <v>1182</v>
      </c>
      <c r="BB46" s="11" t="s">
        <v>1182</v>
      </c>
      <c r="BC46" s="11" t="s">
        <v>1182</v>
      </c>
      <c r="BD46" s="11" t="s">
        <v>1182</v>
      </c>
      <c r="BE46" s="11" t="s">
        <v>1182</v>
      </c>
      <c r="BF46" s="56" t="s">
        <v>3336</v>
      </c>
      <c r="BG46" s="11">
        <v>1582</v>
      </c>
      <c r="BH46" s="11">
        <v>1933</v>
      </c>
      <c r="BI46" s="11">
        <v>2233</v>
      </c>
      <c r="BJ46" s="11">
        <v>2729</v>
      </c>
      <c r="BK46" s="11">
        <v>3030</v>
      </c>
      <c r="BL46" s="11">
        <v>3150</v>
      </c>
      <c r="BM46" s="56" t="s">
        <v>3336</v>
      </c>
      <c r="BN46" s="11">
        <v>553</v>
      </c>
      <c r="BO46" s="11">
        <v>534</v>
      </c>
      <c r="BP46" s="11">
        <v>551</v>
      </c>
      <c r="BQ46" s="11">
        <v>737</v>
      </c>
      <c r="BR46" s="11">
        <v>778</v>
      </c>
      <c r="BS46" s="11">
        <v>821</v>
      </c>
      <c r="BT46" s="56" t="s">
        <v>3336</v>
      </c>
      <c r="BU46" s="11">
        <v>992</v>
      </c>
      <c r="BV46" s="11">
        <v>1060</v>
      </c>
      <c r="BW46" s="11">
        <v>1345</v>
      </c>
      <c r="BX46" s="11">
        <v>1517</v>
      </c>
      <c r="BY46" s="11">
        <v>1808</v>
      </c>
      <c r="BZ46" s="11">
        <v>1875</v>
      </c>
      <c r="CA46" s="56" t="s">
        <v>3336</v>
      </c>
      <c r="CB46" s="11">
        <v>1221</v>
      </c>
      <c r="CC46" s="11">
        <v>1014</v>
      </c>
      <c r="CD46" s="11">
        <v>958</v>
      </c>
      <c r="CE46" s="11">
        <v>880</v>
      </c>
      <c r="CF46" s="11">
        <v>732</v>
      </c>
      <c r="CG46" s="11">
        <v>653</v>
      </c>
      <c r="CH46" s="56" t="s">
        <v>3336</v>
      </c>
      <c r="CI46" s="11">
        <v>553</v>
      </c>
      <c r="CJ46" s="11">
        <v>407</v>
      </c>
      <c r="CK46" s="11">
        <v>375</v>
      </c>
      <c r="CL46" s="11">
        <v>362</v>
      </c>
      <c r="CM46" s="11">
        <v>278</v>
      </c>
      <c r="CN46" s="11">
        <v>260</v>
      </c>
      <c r="CO46" s="56" t="s">
        <v>3336</v>
      </c>
      <c r="CP46" s="11">
        <v>37270</v>
      </c>
      <c r="CQ46" s="11">
        <v>35611</v>
      </c>
      <c r="CR46" s="11">
        <v>36023</v>
      </c>
      <c r="CS46" s="11">
        <v>35444</v>
      </c>
      <c r="CT46" s="11">
        <v>34129</v>
      </c>
      <c r="CU46" s="11">
        <v>31001</v>
      </c>
      <c r="CV46" s="56" t="s">
        <v>3336</v>
      </c>
      <c r="CW46" s="11" t="s">
        <v>1183</v>
      </c>
      <c r="CX46" s="11" t="s">
        <v>1183</v>
      </c>
      <c r="CY46" s="11" t="s">
        <v>1183</v>
      </c>
      <c r="CZ46" s="11" t="s">
        <v>1183</v>
      </c>
      <c r="DA46" s="11" t="s">
        <v>1183</v>
      </c>
      <c r="DB46" s="11" t="s">
        <v>1183</v>
      </c>
      <c r="DC46" s="56" t="s">
        <v>3336</v>
      </c>
      <c r="DD46" s="11">
        <v>2066</v>
      </c>
      <c r="DE46" s="11">
        <v>1900</v>
      </c>
      <c r="DF46" s="11">
        <v>1943</v>
      </c>
      <c r="DG46" s="11">
        <v>1684</v>
      </c>
      <c r="DH46" s="11">
        <v>1428</v>
      </c>
      <c r="DI46" s="11">
        <v>1309</v>
      </c>
      <c r="DJ46" s="56" t="s">
        <v>3336</v>
      </c>
      <c r="DK46" s="11">
        <v>10580</v>
      </c>
      <c r="DL46" s="11">
        <v>9581</v>
      </c>
      <c r="DM46" s="11">
        <v>9067</v>
      </c>
      <c r="DN46" s="11">
        <v>8937</v>
      </c>
      <c r="DO46" s="11">
        <v>8773</v>
      </c>
      <c r="DP46" s="11">
        <v>7125</v>
      </c>
      <c r="DQ46" s="56" t="s">
        <v>3336</v>
      </c>
      <c r="DR46" s="11">
        <v>6650</v>
      </c>
      <c r="DS46" s="11">
        <v>5945</v>
      </c>
      <c r="DT46" s="11">
        <v>5753</v>
      </c>
      <c r="DU46" s="11">
        <v>5873</v>
      </c>
      <c r="DV46" s="11">
        <v>5856</v>
      </c>
      <c r="DW46" s="11">
        <v>4714</v>
      </c>
      <c r="DX46" s="56" t="s">
        <v>3336</v>
      </c>
      <c r="DY46" s="11">
        <v>2760</v>
      </c>
      <c r="DZ46" s="11">
        <v>3662</v>
      </c>
      <c r="EA46" s="11">
        <v>3658</v>
      </c>
      <c r="EB46" s="11">
        <v>3792</v>
      </c>
      <c r="EC46" s="11">
        <v>2230</v>
      </c>
      <c r="ED46" s="11">
        <v>3170</v>
      </c>
      <c r="EE46" s="56" t="s">
        <v>3336</v>
      </c>
      <c r="EF46" s="11" t="s">
        <v>1183</v>
      </c>
      <c r="EG46" s="11" t="s">
        <v>1183</v>
      </c>
      <c r="EH46" s="11" t="s">
        <v>1183</v>
      </c>
      <c r="EI46" s="11" t="s">
        <v>1183</v>
      </c>
      <c r="EJ46" s="11" t="s">
        <v>1183</v>
      </c>
      <c r="EK46" s="11" t="s">
        <v>1183</v>
      </c>
      <c r="EL46" s="56" t="s">
        <v>3336</v>
      </c>
      <c r="EM46" s="11" t="s">
        <v>1183</v>
      </c>
      <c r="EN46" s="11" t="s">
        <v>1183</v>
      </c>
      <c r="EO46" s="11" t="s">
        <v>1183</v>
      </c>
      <c r="EP46" s="11" t="s">
        <v>1183</v>
      </c>
      <c r="EQ46" s="11" t="s">
        <v>1183</v>
      </c>
      <c r="ER46" s="11" t="s">
        <v>1183</v>
      </c>
      <c r="ES46" s="56" t="s">
        <v>3336</v>
      </c>
      <c r="ET46" s="11" t="s">
        <v>1182</v>
      </c>
      <c r="EU46" s="11" t="s">
        <v>1182</v>
      </c>
      <c r="EV46" s="11" t="s">
        <v>1182</v>
      </c>
      <c r="EW46" s="11" t="s">
        <v>1182</v>
      </c>
      <c r="EX46" s="11" t="s">
        <v>1182</v>
      </c>
      <c r="EY46" s="11" t="s">
        <v>1182</v>
      </c>
      <c r="EZ46" s="56" t="s">
        <v>3336</v>
      </c>
      <c r="FA46" s="11" t="s">
        <v>1182</v>
      </c>
      <c r="FB46" s="11" t="s">
        <v>1182</v>
      </c>
      <c r="FC46" s="11" t="s">
        <v>1182</v>
      </c>
      <c r="FD46" s="11" t="s">
        <v>1182</v>
      </c>
      <c r="FE46" s="11" t="s">
        <v>1182</v>
      </c>
      <c r="FF46" s="11" t="s">
        <v>1182</v>
      </c>
      <c r="FG46" s="56" t="s">
        <v>3336</v>
      </c>
      <c r="FH46" s="11">
        <v>3780</v>
      </c>
      <c r="FI46" s="11">
        <v>4378</v>
      </c>
      <c r="FJ46" s="11">
        <v>4732</v>
      </c>
      <c r="FK46" s="11">
        <v>5048</v>
      </c>
      <c r="FL46" s="11">
        <v>5549</v>
      </c>
      <c r="FM46" s="11">
        <v>5416</v>
      </c>
      <c r="FN46" s="56" t="s">
        <v>3336</v>
      </c>
      <c r="FO46" s="11">
        <v>846</v>
      </c>
      <c r="FP46" s="11">
        <v>890</v>
      </c>
      <c r="FQ46" s="11">
        <v>968</v>
      </c>
      <c r="FR46" s="11">
        <v>871</v>
      </c>
      <c r="FS46" s="11">
        <v>873</v>
      </c>
      <c r="FT46" s="11">
        <v>828</v>
      </c>
      <c r="FU46" s="56" t="s">
        <v>3336</v>
      </c>
      <c r="FV46" s="19" t="s">
        <v>3065</v>
      </c>
      <c r="FW46" s="19" t="s">
        <v>2062</v>
      </c>
      <c r="FX46" s="12"/>
      <c r="FY46" s="11">
        <v>1</v>
      </c>
      <c r="FZ46" s="11">
        <v>1</v>
      </c>
      <c r="GA46" s="11">
        <v>1</v>
      </c>
      <c r="GB46" s="11">
        <v>1</v>
      </c>
      <c r="GC46" s="12" t="s">
        <v>2063</v>
      </c>
      <c r="GD46" s="12" t="s">
        <v>2064</v>
      </c>
      <c r="GF46" s="11">
        <v>2</v>
      </c>
      <c r="GI46" s="11" t="s">
        <v>1182</v>
      </c>
      <c r="GJ46" s="11" t="s">
        <v>1182</v>
      </c>
      <c r="GK46" s="11" t="s">
        <v>1182</v>
      </c>
      <c r="GL46" s="11" t="s">
        <v>1182</v>
      </c>
      <c r="GM46" s="11" t="s">
        <v>1182</v>
      </c>
      <c r="GN46" s="11" t="s">
        <v>1182</v>
      </c>
      <c r="GO46" s="56" t="s">
        <v>3336</v>
      </c>
      <c r="GP46" s="11" t="s">
        <v>1182</v>
      </c>
      <c r="GQ46" s="11" t="s">
        <v>1182</v>
      </c>
      <c r="GR46" s="11" t="s">
        <v>1182</v>
      </c>
      <c r="GS46" s="11" t="s">
        <v>1182</v>
      </c>
      <c r="GT46" s="11" t="s">
        <v>1182</v>
      </c>
      <c r="GU46" s="11" t="s">
        <v>1182</v>
      </c>
      <c r="GV46" s="56" t="s">
        <v>3336</v>
      </c>
      <c r="GW46" s="11" t="s">
        <v>1182</v>
      </c>
      <c r="GX46" s="11" t="s">
        <v>1182</v>
      </c>
      <c r="GY46" s="11" t="s">
        <v>1182</v>
      </c>
      <c r="GZ46" s="11" t="s">
        <v>1182</v>
      </c>
      <c r="HA46" s="11" t="s">
        <v>1182</v>
      </c>
      <c r="HB46" s="11" t="s">
        <v>1182</v>
      </c>
      <c r="HC46" s="56" t="s">
        <v>3336</v>
      </c>
      <c r="HD46" s="11" t="s">
        <v>1182</v>
      </c>
      <c r="HE46" s="11" t="s">
        <v>1182</v>
      </c>
      <c r="HF46" s="11" t="s">
        <v>1182</v>
      </c>
      <c r="HG46" s="11" t="s">
        <v>1182</v>
      </c>
      <c r="HH46" s="11" t="s">
        <v>1182</v>
      </c>
      <c r="HI46" s="11" t="s">
        <v>1182</v>
      </c>
      <c r="HJ46" s="56" t="s">
        <v>3336</v>
      </c>
      <c r="HK46" s="11" t="s">
        <v>1182</v>
      </c>
      <c r="HL46" s="11" t="s">
        <v>1182</v>
      </c>
      <c r="HM46" s="11" t="s">
        <v>1182</v>
      </c>
      <c r="HN46" s="11" t="s">
        <v>1182</v>
      </c>
      <c r="HO46" s="11" t="s">
        <v>1182</v>
      </c>
      <c r="HP46" s="11" t="s">
        <v>1182</v>
      </c>
      <c r="HQ46" s="56" t="s">
        <v>3336</v>
      </c>
      <c r="HR46" s="11" t="s">
        <v>1182</v>
      </c>
      <c r="HS46" s="11" t="s">
        <v>1182</v>
      </c>
      <c r="HT46" s="11" t="s">
        <v>1182</v>
      </c>
      <c r="HU46" s="11" t="s">
        <v>1182</v>
      </c>
      <c r="HV46" s="11" t="s">
        <v>1182</v>
      </c>
      <c r="HW46" s="11" t="s">
        <v>1182</v>
      </c>
      <c r="HX46" s="56" t="s">
        <v>3336</v>
      </c>
      <c r="HY46" s="11" t="s">
        <v>1182</v>
      </c>
      <c r="HZ46" s="11" t="s">
        <v>1182</v>
      </c>
      <c r="IA46" s="11" t="s">
        <v>1182</v>
      </c>
      <c r="IB46" s="11" t="s">
        <v>1182</v>
      </c>
      <c r="IC46" s="11" t="s">
        <v>1182</v>
      </c>
      <c r="ID46" s="11" t="s">
        <v>1182</v>
      </c>
      <c r="IE46" s="56" t="s">
        <v>3336</v>
      </c>
      <c r="IF46" s="11" t="s">
        <v>1182</v>
      </c>
      <c r="IG46" s="11" t="s">
        <v>1182</v>
      </c>
      <c r="IH46" s="11" t="s">
        <v>1182</v>
      </c>
      <c r="II46" s="11" t="s">
        <v>1182</v>
      </c>
      <c r="IJ46" s="11" t="s">
        <v>1182</v>
      </c>
      <c r="IK46" s="11" t="s">
        <v>1182</v>
      </c>
      <c r="IL46" s="56" t="s">
        <v>3336</v>
      </c>
      <c r="IM46" s="11" t="s">
        <v>1182</v>
      </c>
      <c r="IN46" s="11" t="s">
        <v>1182</v>
      </c>
      <c r="IO46" s="11" t="s">
        <v>1182</v>
      </c>
      <c r="IP46" s="11" t="s">
        <v>1182</v>
      </c>
      <c r="IQ46" s="11" t="s">
        <v>1182</v>
      </c>
      <c r="IR46" s="11" t="s">
        <v>1182</v>
      </c>
      <c r="IS46" s="56" t="s">
        <v>3336</v>
      </c>
      <c r="IT46" s="11" t="s">
        <v>1182</v>
      </c>
      <c r="IU46" s="11" t="s">
        <v>1182</v>
      </c>
      <c r="IV46" s="11" t="s">
        <v>1182</v>
      </c>
      <c r="IW46" s="11" t="s">
        <v>1182</v>
      </c>
      <c r="IX46" s="11" t="s">
        <v>1182</v>
      </c>
      <c r="IY46" s="11" t="s">
        <v>1182</v>
      </c>
      <c r="IZ46" s="56" t="s">
        <v>3336</v>
      </c>
      <c r="JA46" s="11" t="s">
        <v>1182</v>
      </c>
      <c r="JB46" s="11" t="s">
        <v>1182</v>
      </c>
      <c r="JC46" s="11" t="s">
        <v>1182</v>
      </c>
      <c r="JD46" s="11" t="s">
        <v>1182</v>
      </c>
      <c r="JE46" s="11" t="s">
        <v>1182</v>
      </c>
      <c r="JF46" s="11" t="s">
        <v>1182</v>
      </c>
      <c r="JG46" s="56" t="s">
        <v>3336</v>
      </c>
      <c r="JH46" s="11" t="s">
        <v>1182</v>
      </c>
      <c r="JI46" s="11" t="s">
        <v>1182</v>
      </c>
      <c r="JJ46" s="11" t="s">
        <v>1182</v>
      </c>
      <c r="JK46" s="11" t="s">
        <v>1182</v>
      </c>
      <c r="JL46" s="11" t="s">
        <v>1182</v>
      </c>
      <c r="JM46" s="11" t="s">
        <v>1182</v>
      </c>
      <c r="JN46" s="56" t="s">
        <v>3336</v>
      </c>
      <c r="JO46" s="11" t="s">
        <v>1182</v>
      </c>
      <c r="JP46" s="11" t="s">
        <v>1182</v>
      </c>
      <c r="JQ46" s="11" t="s">
        <v>1182</v>
      </c>
      <c r="JR46" s="11" t="s">
        <v>1182</v>
      </c>
      <c r="JS46" s="11" t="s">
        <v>1182</v>
      </c>
      <c r="JT46" s="11" t="s">
        <v>1182</v>
      </c>
      <c r="JU46" s="56" t="s">
        <v>3336</v>
      </c>
      <c r="JV46" s="11" t="s">
        <v>1182</v>
      </c>
      <c r="JW46" s="11" t="s">
        <v>1182</v>
      </c>
      <c r="JX46" s="11" t="s">
        <v>1182</v>
      </c>
      <c r="JY46" s="11" t="s">
        <v>1182</v>
      </c>
      <c r="JZ46" s="11" t="s">
        <v>1182</v>
      </c>
      <c r="KA46" s="11" t="s">
        <v>1182</v>
      </c>
      <c r="KB46" s="56" t="s">
        <v>3336</v>
      </c>
      <c r="KC46" s="12" t="s">
        <v>1183</v>
      </c>
      <c r="KD46" s="12" t="s">
        <v>1183</v>
      </c>
      <c r="KE46" s="12" t="s">
        <v>1183</v>
      </c>
      <c r="KF46" s="12" t="s">
        <v>1183</v>
      </c>
      <c r="KG46" s="12" t="s">
        <v>1183</v>
      </c>
      <c r="KH46" s="12" t="s">
        <v>1183</v>
      </c>
      <c r="KI46" s="56" t="s">
        <v>3336</v>
      </c>
      <c r="KJ46" s="11" t="s">
        <v>1182</v>
      </c>
      <c r="KK46" s="11" t="s">
        <v>1182</v>
      </c>
      <c r="KL46" s="11" t="s">
        <v>1182</v>
      </c>
      <c r="KM46" s="11" t="s">
        <v>1182</v>
      </c>
      <c r="KN46" s="11" t="s">
        <v>1182</v>
      </c>
      <c r="KO46" s="11" t="s">
        <v>1182</v>
      </c>
      <c r="KP46" s="56" t="s">
        <v>3336</v>
      </c>
      <c r="KQ46" s="11" t="s">
        <v>1182</v>
      </c>
      <c r="KR46" s="11" t="s">
        <v>1182</v>
      </c>
      <c r="KS46" s="11" t="s">
        <v>1182</v>
      </c>
      <c r="KT46" s="11" t="s">
        <v>1182</v>
      </c>
      <c r="KU46" s="11" t="s">
        <v>1182</v>
      </c>
      <c r="KV46" s="11" t="s">
        <v>1182</v>
      </c>
      <c r="KW46" s="56" t="s">
        <v>3336</v>
      </c>
      <c r="KX46" s="11" t="s">
        <v>1182</v>
      </c>
      <c r="KY46" s="11" t="s">
        <v>1182</v>
      </c>
      <c r="KZ46" s="11" t="s">
        <v>1182</v>
      </c>
      <c r="LA46" s="11" t="s">
        <v>1182</v>
      </c>
      <c r="LB46" s="11" t="s">
        <v>1182</v>
      </c>
      <c r="LC46" s="11" t="s">
        <v>1182</v>
      </c>
      <c r="LD46" s="56" t="s">
        <v>3336</v>
      </c>
      <c r="LE46" s="11" t="s">
        <v>1182</v>
      </c>
      <c r="LF46" s="11" t="s">
        <v>1182</v>
      </c>
      <c r="LG46" s="11" t="s">
        <v>1182</v>
      </c>
      <c r="LH46" s="11" t="s">
        <v>1182</v>
      </c>
      <c r="LI46" s="11" t="s">
        <v>1182</v>
      </c>
      <c r="LJ46" s="11" t="s">
        <v>1182</v>
      </c>
      <c r="LK46" s="56" t="s">
        <v>3336</v>
      </c>
      <c r="LL46" s="12" t="s">
        <v>1183</v>
      </c>
      <c r="LM46" s="12" t="s">
        <v>1183</v>
      </c>
      <c r="LN46" s="12" t="s">
        <v>1183</v>
      </c>
      <c r="LO46" s="12" t="s">
        <v>1183</v>
      </c>
      <c r="LP46" s="12" t="s">
        <v>1183</v>
      </c>
      <c r="LQ46" s="12" t="s">
        <v>1183</v>
      </c>
      <c r="LR46" s="56" t="s">
        <v>3336</v>
      </c>
      <c r="LS46" s="11" t="s">
        <v>1183</v>
      </c>
      <c r="LT46" s="11" t="s">
        <v>1183</v>
      </c>
      <c r="LU46" s="11" t="s">
        <v>1183</v>
      </c>
      <c r="LV46" s="11" t="s">
        <v>1183</v>
      </c>
      <c r="LW46" s="11" t="s">
        <v>1183</v>
      </c>
      <c r="LX46" s="11" t="s">
        <v>1183</v>
      </c>
      <c r="LY46" s="56" t="s">
        <v>3336</v>
      </c>
      <c r="LZ46" s="11" t="s">
        <v>1182</v>
      </c>
      <c r="MA46" s="11" t="s">
        <v>1182</v>
      </c>
      <c r="MB46" s="11" t="s">
        <v>1182</v>
      </c>
      <c r="MC46" s="11" t="s">
        <v>1182</v>
      </c>
      <c r="MD46" s="11" t="s">
        <v>1182</v>
      </c>
      <c r="ME46" s="11" t="s">
        <v>1182</v>
      </c>
      <c r="MF46" s="56" t="s">
        <v>3336</v>
      </c>
      <c r="MG46" s="11" t="s">
        <v>1182</v>
      </c>
      <c r="MH46" s="11" t="s">
        <v>1182</v>
      </c>
      <c r="MI46" s="11" t="s">
        <v>1182</v>
      </c>
      <c r="MJ46" s="11" t="s">
        <v>1182</v>
      </c>
      <c r="MK46" s="11" t="s">
        <v>1182</v>
      </c>
      <c r="ML46" s="11" t="s">
        <v>1182</v>
      </c>
      <c r="MM46" s="56" t="s">
        <v>3336</v>
      </c>
      <c r="MN46" s="11" t="s">
        <v>1182</v>
      </c>
      <c r="MO46" s="11" t="s">
        <v>1182</v>
      </c>
      <c r="MP46" s="11" t="s">
        <v>1182</v>
      </c>
      <c r="MQ46" s="11" t="s">
        <v>1182</v>
      </c>
      <c r="MR46" s="11" t="s">
        <v>1182</v>
      </c>
      <c r="MS46" s="11" t="s">
        <v>1182</v>
      </c>
      <c r="MT46" s="56" t="s">
        <v>3336</v>
      </c>
      <c r="MU46" s="11" t="s">
        <v>1182</v>
      </c>
      <c r="MV46" s="11" t="s">
        <v>1182</v>
      </c>
      <c r="MW46" s="11" t="s">
        <v>1182</v>
      </c>
      <c r="MX46" s="11" t="s">
        <v>1182</v>
      </c>
      <c r="MY46" s="11" t="s">
        <v>1182</v>
      </c>
      <c r="MZ46" s="11" t="s">
        <v>1182</v>
      </c>
      <c r="NA46" s="56" t="s">
        <v>3336</v>
      </c>
      <c r="NB46" s="18"/>
      <c r="NC46" s="18"/>
      <c r="ND46" s="11" t="s">
        <v>1182</v>
      </c>
      <c r="NE46" s="11" t="s">
        <v>1182</v>
      </c>
      <c r="NF46" s="11" t="s">
        <v>1182</v>
      </c>
      <c r="NG46" s="11" t="s">
        <v>1182</v>
      </c>
      <c r="NH46" s="11" t="s">
        <v>1182</v>
      </c>
      <c r="NI46" s="11" t="s">
        <v>1183</v>
      </c>
      <c r="NJ46" s="56" t="s">
        <v>3336</v>
      </c>
      <c r="NK46" s="11" t="s">
        <v>1182</v>
      </c>
      <c r="NL46" s="11" t="s">
        <v>1182</v>
      </c>
      <c r="NM46" s="11" t="s">
        <v>1182</v>
      </c>
      <c r="NN46" s="11" t="s">
        <v>1182</v>
      </c>
      <c r="NO46" s="11" t="s">
        <v>1182</v>
      </c>
      <c r="NP46" s="56" t="s">
        <v>3336</v>
      </c>
      <c r="NQ46" s="11" t="s">
        <v>1182</v>
      </c>
      <c r="NR46" s="11" t="s">
        <v>1182</v>
      </c>
      <c r="NS46" s="11" t="s">
        <v>1182</v>
      </c>
      <c r="NT46" s="11" t="s">
        <v>1182</v>
      </c>
      <c r="NU46" s="11" t="s">
        <v>1182</v>
      </c>
      <c r="NV46" s="56" t="s">
        <v>3336</v>
      </c>
      <c r="NW46" s="11" t="s">
        <v>1182</v>
      </c>
      <c r="NX46" s="11" t="s">
        <v>1182</v>
      </c>
      <c r="NY46" s="11" t="s">
        <v>1182</v>
      </c>
      <c r="NZ46" s="11" t="s">
        <v>1182</v>
      </c>
      <c r="OA46" s="11" t="s">
        <v>1183</v>
      </c>
      <c r="OB46" s="56" t="s">
        <v>3336</v>
      </c>
      <c r="OC46" s="11" t="s">
        <v>1182</v>
      </c>
      <c r="OD46" s="11" t="s">
        <v>1182</v>
      </c>
      <c r="OE46" s="11" t="s">
        <v>1182</v>
      </c>
      <c r="OF46" s="11" t="s">
        <v>1182</v>
      </c>
      <c r="OG46" s="11" t="s">
        <v>1182</v>
      </c>
      <c r="OH46" s="56" t="s">
        <v>3336</v>
      </c>
      <c r="OI46" s="11" t="s">
        <v>1182</v>
      </c>
      <c r="OJ46" s="11" t="s">
        <v>1182</v>
      </c>
      <c r="OK46" s="11" t="s">
        <v>1182</v>
      </c>
      <c r="OL46" s="11" t="s">
        <v>1182</v>
      </c>
      <c r="OM46" s="11" t="s">
        <v>1182</v>
      </c>
      <c r="ON46" s="56" t="s">
        <v>3336</v>
      </c>
      <c r="OO46" s="11" t="s">
        <v>1182</v>
      </c>
      <c r="OP46" s="11" t="s">
        <v>1182</v>
      </c>
      <c r="OQ46" s="11" t="s">
        <v>1182</v>
      </c>
      <c r="OR46" s="11" t="s">
        <v>1182</v>
      </c>
      <c r="OS46" s="11" t="s">
        <v>1182</v>
      </c>
      <c r="OT46" s="56" t="s">
        <v>3336</v>
      </c>
      <c r="OU46" s="11" t="s">
        <v>1182</v>
      </c>
      <c r="OV46" s="11" t="s">
        <v>1182</v>
      </c>
      <c r="OW46" s="11" t="s">
        <v>1182</v>
      </c>
      <c r="OX46" s="11" t="s">
        <v>1182</v>
      </c>
      <c r="OY46" s="11" t="s">
        <v>1182</v>
      </c>
      <c r="OZ46" s="56" t="s">
        <v>3336</v>
      </c>
      <c r="PA46" s="11" t="s">
        <v>1182</v>
      </c>
      <c r="PB46" s="11" t="s">
        <v>1182</v>
      </c>
      <c r="PC46" s="11" t="s">
        <v>1182</v>
      </c>
      <c r="PD46" s="11" t="s">
        <v>1182</v>
      </c>
      <c r="PE46" s="11" t="s">
        <v>1182</v>
      </c>
      <c r="PF46" s="56" t="s">
        <v>3336</v>
      </c>
      <c r="PG46" s="11" t="s">
        <v>1182</v>
      </c>
      <c r="PH46" s="11" t="s">
        <v>1182</v>
      </c>
      <c r="PI46" s="11" t="s">
        <v>1182</v>
      </c>
      <c r="PJ46" s="11" t="s">
        <v>1182</v>
      </c>
      <c r="PK46" s="11" t="s">
        <v>1182</v>
      </c>
      <c r="PL46" s="56" t="s">
        <v>3336</v>
      </c>
      <c r="PM46" s="11" t="s">
        <v>1182</v>
      </c>
      <c r="PN46" s="11" t="s">
        <v>1182</v>
      </c>
      <c r="PO46" s="11" t="s">
        <v>1182</v>
      </c>
      <c r="PP46" s="11" t="s">
        <v>1182</v>
      </c>
      <c r="PQ46" s="11" t="s">
        <v>1182</v>
      </c>
      <c r="PR46" s="56" t="s">
        <v>3336</v>
      </c>
      <c r="PS46" s="12" t="s">
        <v>1183</v>
      </c>
      <c r="PT46" s="12" t="s">
        <v>1183</v>
      </c>
      <c r="PU46" s="12" t="s">
        <v>1183</v>
      </c>
      <c r="PV46" s="12" t="s">
        <v>1183</v>
      </c>
      <c r="PW46" s="12" t="s">
        <v>1183</v>
      </c>
      <c r="PX46" s="56" t="s">
        <v>3336</v>
      </c>
      <c r="PY46" s="11" t="s">
        <v>1183</v>
      </c>
      <c r="PZ46" s="11" t="s">
        <v>1183</v>
      </c>
      <c r="QA46" s="11" t="s">
        <v>1183</v>
      </c>
      <c r="QB46" s="11" t="s">
        <v>1183</v>
      </c>
      <c r="QC46" s="11" t="s">
        <v>1183</v>
      </c>
      <c r="QD46" s="56" t="s">
        <v>3336</v>
      </c>
      <c r="QE46" s="11" t="s">
        <v>1183</v>
      </c>
      <c r="QF46" s="11" t="s">
        <v>1183</v>
      </c>
      <c r="QG46" s="11" t="s">
        <v>1183</v>
      </c>
      <c r="QH46" s="11" t="s">
        <v>1183</v>
      </c>
      <c r="QI46" s="11" t="s">
        <v>1183</v>
      </c>
      <c r="QJ46" s="56" t="s">
        <v>3336</v>
      </c>
      <c r="QK46" s="11" t="s">
        <v>1183</v>
      </c>
      <c r="QL46" s="11" t="s">
        <v>1183</v>
      </c>
      <c r="QM46" s="11" t="s">
        <v>1183</v>
      </c>
      <c r="QN46" s="11" t="s">
        <v>1183</v>
      </c>
      <c r="QO46" s="11" t="s">
        <v>1183</v>
      </c>
      <c r="QP46" s="56" t="s">
        <v>3336</v>
      </c>
      <c r="QQ46" s="11" t="s">
        <v>1183</v>
      </c>
      <c r="QR46" s="11" t="s">
        <v>1183</v>
      </c>
      <c r="QS46" s="11" t="s">
        <v>1183</v>
      </c>
      <c r="QT46" s="11" t="s">
        <v>1183</v>
      </c>
      <c r="QU46" s="11" t="s">
        <v>1183</v>
      </c>
      <c r="QV46" s="56" t="s">
        <v>3336</v>
      </c>
      <c r="QW46" s="11" t="s">
        <v>1183</v>
      </c>
      <c r="QX46" s="11" t="s">
        <v>1183</v>
      </c>
      <c r="QY46" s="11" t="s">
        <v>1183</v>
      </c>
      <c r="QZ46" s="11" t="s">
        <v>1183</v>
      </c>
      <c r="RA46" s="11" t="s">
        <v>1183</v>
      </c>
      <c r="RB46" s="56" t="s">
        <v>3336</v>
      </c>
      <c r="RC46" s="11" t="s">
        <v>1183</v>
      </c>
      <c r="RD46" s="11" t="s">
        <v>1183</v>
      </c>
      <c r="RE46" s="11" t="s">
        <v>1183</v>
      </c>
      <c r="RF46" s="11" t="s">
        <v>1183</v>
      </c>
      <c r="RG46" s="11" t="s">
        <v>1183</v>
      </c>
      <c r="RH46" s="56" t="s">
        <v>3336</v>
      </c>
      <c r="RI46" s="11" t="s">
        <v>1183</v>
      </c>
      <c r="RJ46" s="11" t="s">
        <v>1183</v>
      </c>
      <c r="RK46" s="11" t="s">
        <v>1183</v>
      </c>
      <c r="RL46" s="11" t="s">
        <v>1183</v>
      </c>
      <c r="RM46" s="11" t="s">
        <v>1183</v>
      </c>
      <c r="RN46" s="56" t="s">
        <v>3336</v>
      </c>
      <c r="RO46" s="11" t="s">
        <v>1183</v>
      </c>
      <c r="RP46" s="11" t="s">
        <v>1183</v>
      </c>
      <c r="RQ46" s="11" t="s">
        <v>1183</v>
      </c>
      <c r="RR46" s="11" t="s">
        <v>1183</v>
      </c>
      <c r="RS46" s="11" t="s">
        <v>1183</v>
      </c>
      <c r="RT46" s="56" t="s">
        <v>3336</v>
      </c>
      <c r="RU46" s="11" t="s">
        <v>1183</v>
      </c>
      <c r="RV46" s="11" t="s">
        <v>1183</v>
      </c>
      <c r="RW46" s="11" t="s">
        <v>1183</v>
      </c>
      <c r="RX46" s="11" t="s">
        <v>1183</v>
      </c>
      <c r="RY46" s="11" t="s">
        <v>1183</v>
      </c>
      <c r="RZ46" s="56" t="s">
        <v>3336</v>
      </c>
      <c r="SA46" s="11" t="s">
        <v>1183</v>
      </c>
      <c r="SB46" s="11" t="s">
        <v>1183</v>
      </c>
      <c r="SC46" s="11" t="s">
        <v>1183</v>
      </c>
      <c r="SD46" s="11" t="s">
        <v>1183</v>
      </c>
      <c r="SE46" s="11" t="s">
        <v>1183</v>
      </c>
      <c r="SF46" s="56" t="s">
        <v>3336</v>
      </c>
      <c r="TB46" s="12">
        <v>1</v>
      </c>
      <c r="TC46" s="12">
        <v>1</v>
      </c>
      <c r="TD46" s="12">
        <v>2</v>
      </c>
      <c r="TE46" s="12">
        <v>2</v>
      </c>
      <c r="TF46" s="12">
        <v>1</v>
      </c>
      <c r="TG46" s="12">
        <v>2</v>
      </c>
      <c r="TI46" s="12">
        <v>2</v>
      </c>
      <c r="TJ46" s="12">
        <v>2</v>
      </c>
      <c r="TK46" s="12">
        <v>2</v>
      </c>
      <c r="TL46" s="12">
        <v>2</v>
      </c>
      <c r="TM46" s="12">
        <v>1</v>
      </c>
      <c r="TN46" s="12">
        <v>2</v>
      </c>
      <c r="TO46" s="12"/>
      <c r="TQ46" s="12">
        <v>2</v>
      </c>
      <c r="TR46" s="12">
        <v>1</v>
      </c>
      <c r="TS46" s="12">
        <v>1</v>
      </c>
      <c r="TT46" s="12">
        <v>1</v>
      </c>
      <c r="TU46" s="12">
        <v>2</v>
      </c>
      <c r="TV46" s="12">
        <v>2</v>
      </c>
      <c r="TX46" s="57" t="s">
        <v>3336</v>
      </c>
      <c r="TY46" s="11">
        <v>7120</v>
      </c>
      <c r="TZ46" s="11">
        <v>7005</v>
      </c>
      <c r="UA46" s="11">
        <v>6815</v>
      </c>
      <c r="UB46" s="11">
        <v>6841</v>
      </c>
      <c r="UC46" s="11">
        <v>6827</v>
      </c>
      <c r="UD46" s="11">
        <v>6763</v>
      </c>
      <c r="UE46" s="57" t="s">
        <v>3336</v>
      </c>
      <c r="UF46" s="11">
        <v>1910</v>
      </c>
      <c r="UG46" s="11" t="s">
        <v>1183</v>
      </c>
      <c r="UH46" s="57" t="s">
        <v>3336</v>
      </c>
      <c r="UI46" s="11">
        <v>2502</v>
      </c>
      <c r="UJ46" s="11" t="s">
        <v>1182</v>
      </c>
      <c r="UK46" s="11" t="s">
        <v>1182</v>
      </c>
      <c r="UL46" s="11" t="s">
        <v>1182</v>
      </c>
      <c r="UM46" s="11" t="s">
        <v>1182</v>
      </c>
      <c r="UN46" s="11">
        <v>2227</v>
      </c>
      <c r="UO46" s="57" t="s">
        <v>3336</v>
      </c>
      <c r="UP46" s="11" t="s">
        <v>1182</v>
      </c>
      <c r="UQ46" s="57" t="s">
        <v>3336</v>
      </c>
      <c r="UR46" s="19" t="s">
        <v>2065</v>
      </c>
      <c r="US46" s="19" t="s">
        <v>2066</v>
      </c>
      <c r="UT46" s="13"/>
      <c r="UX46" s="11" t="s">
        <v>1182</v>
      </c>
      <c r="UY46" s="11" t="s">
        <v>1182</v>
      </c>
      <c r="UZ46" s="11" t="s">
        <v>1182</v>
      </c>
      <c r="VA46" s="57" t="s">
        <v>3336</v>
      </c>
      <c r="VB46" s="59"/>
      <c r="VC46" s="70"/>
      <c r="VE46" s="11" t="s">
        <v>1183</v>
      </c>
      <c r="VF46" s="11" t="s">
        <v>1183</v>
      </c>
      <c r="VG46" s="11" t="s">
        <v>1183</v>
      </c>
      <c r="VH46" s="11" t="s">
        <v>1183</v>
      </c>
      <c r="VI46" s="11" t="s">
        <v>1183</v>
      </c>
      <c r="VJ46" s="11" t="s">
        <v>1183</v>
      </c>
      <c r="VK46" s="11" t="s">
        <v>1183</v>
      </c>
      <c r="VL46" s="11" t="s">
        <v>1183</v>
      </c>
      <c r="VM46" s="11" t="s">
        <v>1183</v>
      </c>
    </row>
    <row r="47" spans="1:585" ht="15" customHeight="1">
      <c r="A47" s="11">
        <v>46</v>
      </c>
      <c r="B47" s="89" t="s">
        <v>69</v>
      </c>
      <c r="C47" s="75">
        <v>323247</v>
      </c>
      <c r="D47" s="75">
        <v>314186</v>
      </c>
      <c r="E47" s="75">
        <v>273053</v>
      </c>
      <c r="F47" s="75">
        <v>270397</v>
      </c>
      <c r="G47" s="75">
        <v>256350</v>
      </c>
      <c r="H47" s="75">
        <v>246243</v>
      </c>
      <c r="I47" s="76" t="s">
        <v>3336</v>
      </c>
      <c r="J47" s="75" t="s">
        <v>1182</v>
      </c>
      <c r="K47" s="75" t="s">
        <v>1182</v>
      </c>
      <c r="L47" s="75" t="s">
        <v>1182</v>
      </c>
      <c r="M47" s="75" t="s">
        <v>1182</v>
      </c>
      <c r="N47" s="75" t="s">
        <v>1182</v>
      </c>
      <c r="O47" s="75" t="s">
        <v>1182</v>
      </c>
      <c r="P47" s="76" t="s">
        <v>3336</v>
      </c>
      <c r="Q47" s="75" t="s">
        <v>1182</v>
      </c>
      <c r="R47" s="75" t="s">
        <v>1182</v>
      </c>
      <c r="S47" s="75" t="s">
        <v>1182</v>
      </c>
      <c r="T47" s="75" t="s">
        <v>1182</v>
      </c>
      <c r="U47" s="75" t="s">
        <v>1182</v>
      </c>
      <c r="V47" s="75" t="s">
        <v>1182</v>
      </c>
      <c r="W47" s="76" t="s">
        <v>3336</v>
      </c>
      <c r="X47" s="75" t="s">
        <v>1182</v>
      </c>
      <c r="Y47" s="75" t="s">
        <v>1182</v>
      </c>
      <c r="Z47" s="75" t="s">
        <v>1182</v>
      </c>
      <c r="AA47" s="75" t="s">
        <v>1182</v>
      </c>
      <c r="AB47" s="75" t="s">
        <v>1182</v>
      </c>
      <c r="AC47" s="75" t="s">
        <v>1182</v>
      </c>
      <c r="AD47" s="76" t="s">
        <v>3336</v>
      </c>
      <c r="AE47" s="75">
        <v>122</v>
      </c>
      <c r="AF47" s="75">
        <v>121</v>
      </c>
      <c r="AG47" s="75">
        <v>91</v>
      </c>
      <c r="AH47" s="75">
        <v>106</v>
      </c>
      <c r="AI47" s="75">
        <v>105</v>
      </c>
      <c r="AJ47" s="75">
        <v>81</v>
      </c>
      <c r="AK47" s="76" t="s">
        <v>3336</v>
      </c>
      <c r="AL47" s="75" t="s">
        <v>1183</v>
      </c>
      <c r="AM47" s="75" t="s">
        <v>1183</v>
      </c>
      <c r="AN47" s="75" t="s">
        <v>1183</v>
      </c>
      <c r="AO47" s="75" t="s">
        <v>1183</v>
      </c>
      <c r="AP47" s="75" t="s">
        <v>1183</v>
      </c>
      <c r="AQ47" s="75" t="s">
        <v>1183</v>
      </c>
      <c r="AR47" s="76" t="s">
        <v>3336</v>
      </c>
      <c r="AS47" s="75">
        <v>5493</v>
      </c>
      <c r="AT47" s="75">
        <v>4693</v>
      </c>
      <c r="AU47" s="75">
        <v>3643</v>
      </c>
      <c r="AV47" s="75">
        <v>3268</v>
      </c>
      <c r="AW47" s="75">
        <v>3166</v>
      </c>
      <c r="AX47" s="75">
        <v>4007</v>
      </c>
      <c r="AY47" s="76" t="s">
        <v>3336</v>
      </c>
      <c r="AZ47" s="75">
        <v>4693</v>
      </c>
      <c r="BA47" s="75">
        <v>3643</v>
      </c>
      <c r="BB47" s="75">
        <v>3268</v>
      </c>
      <c r="BC47" s="75">
        <v>3166</v>
      </c>
      <c r="BD47" s="75">
        <v>4007</v>
      </c>
      <c r="BE47" s="75">
        <v>4186</v>
      </c>
      <c r="BF47" s="76" t="s">
        <v>3336</v>
      </c>
      <c r="BG47" s="75">
        <v>6696</v>
      </c>
      <c r="BH47" s="75">
        <v>7359</v>
      </c>
      <c r="BI47" s="75">
        <v>7693</v>
      </c>
      <c r="BJ47" s="75">
        <v>8604</v>
      </c>
      <c r="BK47" s="75">
        <v>9557</v>
      </c>
      <c r="BL47" s="75">
        <v>10273</v>
      </c>
      <c r="BM47" s="76" t="s">
        <v>3336</v>
      </c>
      <c r="BN47" s="75">
        <v>1131</v>
      </c>
      <c r="BO47" s="75">
        <v>1274</v>
      </c>
      <c r="BP47" s="75">
        <v>1462</v>
      </c>
      <c r="BQ47" s="75">
        <v>1808</v>
      </c>
      <c r="BR47" s="75">
        <v>1901</v>
      </c>
      <c r="BS47" s="75">
        <v>1809</v>
      </c>
      <c r="BT47" s="76" t="s">
        <v>3336</v>
      </c>
      <c r="BU47" s="75" t="s">
        <v>1182</v>
      </c>
      <c r="BV47" s="75" t="s">
        <v>1182</v>
      </c>
      <c r="BW47" s="75" t="s">
        <v>1182</v>
      </c>
      <c r="BX47" s="75" t="s">
        <v>1182</v>
      </c>
      <c r="BY47" s="75" t="s">
        <v>1182</v>
      </c>
      <c r="BZ47" s="75" t="s">
        <v>1182</v>
      </c>
      <c r="CA47" s="76" t="s">
        <v>3336</v>
      </c>
      <c r="CB47" s="75">
        <v>2557</v>
      </c>
      <c r="CC47" s="75">
        <v>2244</v>
      </c>
      <c r="CD47" s="75">
        <v>1832</v>
      </c>
      <c r="CE47" s="75">
        <v>1499</v>
      </c>
      <c r="CF47" s="75">
        <v>1497</v>
      </c>
      <c r="CG47" s="75">
        <v>1327</v>
      </c>
      <c r="CH47" s="76" t="s">
        <v>3336</v>
      </c>
      <c r="CI47" s="75" t="s">
        <v>1182</v>
      </c>
      <c r="CJ47" s="75" t="s">
        <v>1182</v>
      </c>
      <c r="CK47" s="75" t="s">
        <v>1182</v>
      </c>
      <c r="CL47" s="75" t="s">
        <v>1182</v>
      </c>
      <c r="CM47" s="75" t="s">
        <v>1182</v>
      </c>
      <c r="CN47" s="75" t="s">
        <v>1182</v>
      </c>
      <c r="CO47" s="76" t="s">
        <v>3336</v>
      </c>
      <c r="CP47" s="75">
        <v>155870</v>
      </c>
      <c r="CQ47" s="75">
        <v>154337</v>
      </c>
      <c r="CR47" s="75">
        <v>121797</v>
      </c>
      <c r="CS47" s="75">
        <v>123342</v>
      </c>
      <c r="CT47" s="75">
        <v>115628</v>
      </c>
      <c r="CU47" s="75">
        <v>104385</v>
      </c>
      <c r="CV47" s="76" t="s">
        <v>3336</v>
      </c>
      <c r="CW47" s="75" t="s">
        <v>1183</v>
      </c>
      <c r="CX47" s="75" t="s">
        <v>1183</v>
      </c>
      <c r="CY47" s="75" t="s">
        <v>1183</v>
      </c>
      <c r="CZ47" s="75" t="s">
        <v>1183</v>
      </c>
      <c r="DA47" s="75" t="s">
        <v>1183</v>
      </c>
      <c r="DB47" s="75" t="s">
        <v>1183</v>
      </c>
      <c r="DC47" s="76" t="s">
        <v>3336</v>
      </c>
      <c r="DD47" s="75">
        <v>18211</v>
      </c>
      <c r="DE47" s="75">
        <v>16048</v>
      </c>
      <c r="DF47" s="75">
        <v>11890</v>
      </c>
      <c r="DG47" s="75">
        <v>12165</v>
      </c>
      <c r="DH47" s="75">
        <v>11239</v>
      </c>
      <c r="DI47" s="75">
        <v>9712</v>
      </c>
      <c r="DJ47" s="76" t="s">
        <v>3336</v>
      </c>
      <c r="DK47" s="75">
        <v>29076</v>
      </c>
      <c r="DL47" s="75">
        <v>27751</v>
      </c>
      <c r="DM47" s="75">
        <v>24744</v>
      </c>
      <c r="DN47" s="75">
        <v>25490</v>
      </c>
      <c r="DO47" s="75">
        <v>23486</v>
      </c>
      <c r="DP47" s="75">
        <v>19830</v>
      </c>
      <c r="DQ47" s="76" t="s">
        <v>3336</v>
      </c>
      <c r="DR47" s="75">
        <v>25017</v>
      </c>
      <c r="DS47" s="75">
        <v>24222</v>
      </c>
      <c r="DT47" s="75">
        <v>21515</v>
      </c>
      <c r="DU47" s="75">
        <v>22272</v>
      </c>
      <c r="DV47" s="75">
        <v>20607</v>
      </c>
      <c r="DW47" s="75">
        <v>17637</v>
      </c>
      <c r="DX47" s="76" t="s">
        <v>3336</v>
      </c>
      <c r="DY47" s="75">
        <v>8983</v>
      </c>
      <c r="DZ47" s="75">
        <v>8892</v>
      </c>
      <c r="EA47" s="75">
        <v>8898</v>
      </c>
      <c r="EB47" s="75">
        <v>8088</v>
      </c>
      <c r="EC47" s="75">
        <v>6913</v>
      </c>
      <c r="ED47" s="75">
        <v>7400</v>
      </c>
      <c r="EE47" s="76" t="s">
        <v>3336</v>
      </c>
      <c r="EF47" s="75" t="s">
        <v>1183</v>
      </c>
      <c r="EG47" s="75" t="s">
        <v>1183</v>
      </c>
      <c r="EH47" s="75" t="s">
        <v>1183</v>
      </c>
      <c r="EI47" s="75" t="s">
        <v>1183</v>
      </c>
      <c r="EJ47" s="75" t="s">
        <v>1183</v>
      </c>
      <c r="EK47" s="75" t="s">
        <v>1183</v>
      </c>
      <c r="EL47" s="76" t="s">
        <v>3336</v>
      </c>
      <c r="EM47" s="75" t="s">
        <v>1183</v>
      </c>
      <c r="EN47" s="75" t="s">
        <v>1183</v>
      </c>
      <c r="EO47" s="75" t="s">
        <v>1183</v>
      </c>
      <c r="EP47" s="75" t="s">
        <v>1183</v>
      </c>
      <c r="EQ47" s="75" t="s">
        <v>1183</v>
      </c>
      <c r="ER47" s="75" t="s">
        <v>1183</v>
      </c>
      <c r="ES47" s="76" t="s">
        <v>3336</v>
      </c>
      <c r="ET47" s="75" t="s">
        <v>1182</v>
      </c>
      <c r="EU47" s="75" t="s">
        <v>1182</v>
      </c>
      <c r="EV47" s="75" t="s">
        <v>1182</v>
      </c>
      <c r="EW47" s="75" t="s">
        <v>1182</v>
      </c>
      <c r="EX47" s="75" t="s">
        <v>1182</v>
      </c>
      <c r="EY47" s="75" t="s">
        <v>1182</v>
      </c>
      <c r="EZ47" s="76" t="s">
        <v>3336</v>
      </c>
      <c r="FA47" s="75" t="s">
        <v>1182</v>
      </c>
      <c r="FB47" s="75" t="s">
        <v>1182</v>
      </c>
      <c r="FC47" s="75" t="s">
        <v>1182</v>
      </c>
      <c r="FD47" s="75" t="s">
        <v>1182</v>
      </c>
      <c r="FE47" s="75" t="s">
        <v>1182</v>
      </c>
      <c r="FF47" s="75" t="s">
        <v>1182</v>
      </c>
      <c r="FG47" s="76" t="s">
        <v>3336</v>
      </c>
      <c r="FH47" s="75">
        <v>34347</v>
      </c>
      <c r="FI47" s="75">
        <v>35157</v>
      </c>
      <c r="FJ47" s="75">
        <v>34688</v>
      </c>
      <c r="FK47" s="75">
        <v>35616</v>
      </c>
      <c r="FL47" s="75">
        <v>36836</v>
      </c>
      <c r="FM47" s="75">
        <v>35479</v>
      </c>
      <c r="FN47" s="76" t="s">
        <v>3336</v>
      </c>
      <c r="FO47" s="75" t="s">
        <v>1182</v>
      </c>
      <c r="FP47" s="75" t="s">
        <v>1182</v>
      </c>
      <c r="FQ47" s="75" t="s">
        <v>1182</v>
      </c>
      <c r="FR47" s="75" t="s">
        <v>1182</v>
      </c>
      <c r="FS47" s="75" t="s">
        <v>1182</v>
      </c>
      <c r="FT47" s="75" t="s">
        <v>1182</v>
      </c>
      <c r="FU47" s="76" t="s">
        <v>3336</v>
      </c>
      <c r="FV47" s="77" t="s">
        <v>2067</v>
      </c>
      <c r="FW47" s="77" t="s">
        <v>3332</v>
      </c>
      <c r="FX47" s="78"/>
      <c r="FY47" s="75">
        <v>1</v>
      </c>
      <c r="FZ47" s="75">
        <v>1</v>
      </c>
      <c r="GA47" s="75">
        <v>1</v>
      </c>
      <c r="GB47" s="75">
        <v>1</v>
      </c>
      <c r="GC47" s="79" t="s">
        <v>2068</v>
      </c>
      <c r="GD47" s="75">
        <v>2</v>
      </c>
      <c r="GE47" s="75">
        <v>1</v>
      </c>
      <c r="GF47" s="75">
        <v>2</v>
      </c>
      <c r="GG47" s="75"/>
      <c r="GH47" s="75"/>
      <c r="GI47" s="75" t="s">
        <v>1182</v>
      </c>
      <c r="GJ47" s="75" t="s">
        <v>1182</v>
      </c>
      <c r="GK47" s="75" t="s">
        <v>1182</v>
      </c>
      <c r="GL47" s="75" t="s">
        <v>1182</v>
      </c>
      <c r="GM47" s="75" t="s">
        <v>1182</v>
      </c>
      <c r="GN47" s="75" t="s">
        <v>1182</v>
      </c>
      <c r="GO47" s="76" t="s">
        <v>3336</v>
      </c>
      <c r="GP47" s="75" t="s">
        <v>1182</v>
      </c>
      <c r="GQ47" s="75" t="s">
        <v>1182</v>
      </c>
      <c r="GR47" s="75" t="s">
        <v>1182</v>
      </c>
      <c r="GS47" s="75" t="s">
        <v>1182</v>
      </c>
      <c r="GT47" s="75" t="s">
        <v>1182</v>
      </c>
      <c r="GU47" s="75" t="s">
        <v>1182</v>
      </c>
      <c r="GV47" s="76" t="s">
        <v>3336</v>
      </c>
      <c r="GW47" s="75" t="s">
        <v>1182</v>
      </c>
      <c r="GX47" s="75" t="s">
        <v>1182</v>
      </c>
      <c r="GY47" s="75" t="s">
        <v>1182</v>
      </c>
      <c r="GZ47" s="75" t="s">
        <v>1182</v>
      </c>
      <c r="HA47" s="75" t="s">
        <v>1182</v>
      </c>
      <c r="HB47" s="75" t="s">
        <v>1182</v>
      </c>
      <c r="HC47" s="76" t="s">
        <v>3336</v>
      </c>
      <c r="HD47" s="75" t="s">
        <v>1182</v>
      </c>
      <c r="HE47" s="75" t="s">
        <v>1182</v>
      </c>
      <c r="HF47" s="75" t="s">
        <v>1182</v>
      </c>
      <c r="HG47" s="75" t="s">
        <v>1182</v>
      </c>
      <c r="HH47" s="75" t="s">
        <v>1182</v>
      </c>
      <c r="HI47" s="75" t="s">
        <v>1182</v>
      </c>
      <c r="HJ47" s="76" t="s">
        <v>3336</v>
      </c>
      <c r="HK47" s="75" t="s">
        <v>1182</v>
      </c>
      <c r="HL47" s="75" t="s">
        <v>1182</v>
      </c>
      <c r="HM47" s="75" t="s">
        <v>1182</v>
      </c>
      <c r="HN47" s="75" t="s">
        <v>1182</v>
      </c>
      <c r="HO47" s="75" t="s">
        <v>1182</v>
      </c>
      <c r="HP47" s="75" t="s">
        <v>1182</v>
      </c>
      <c r="HQ47" s="76" t="s">
        <v>3336</v>
      </c>
      <c r="HR47" s="75" t="s">
        <v>1182</v>
      </c>
      <c r="HS47" s="75" t="s">
        <v>1182</v>
      </c>
      <c r="HT47" s="75" t="s">
        <v>1182</v>
      </c>
      <c r="HU47" s="75" t="s">
        <v>1182</v>
      </c>
      <c r="HV47" s="75" t="s">
        <v>1182</v>
      </c>
      <c r="HW47" s="75" t="s">
        <v>1182</v>
      </c>
      <c r="HX47" s="76" t="s">
        <v>3336</v>
      </c>
      <c r="HY47" s="75" t="s">
        <v>1182</v>
      </c>
      <c r="HZ47" s="75" t="s">
        <v>1182</v>
      </c>
      <c r="IA47" s="75" t="s">
        <v>1182</v>
      </c>
      <c r="IB47" s="75" t="s">
        <v>1182</v>
      </c>
      <c r="IC47" s="75" t="s">
        <v>1182</v>
      </c>
      <c r="ID47" s="75" t="s">
        <v>1182</v>
      </c>
      <c r="IE47" s="76" t="s">
        <v>3336</v>
      </c>
      <c r="IF47" s="75" t="s">
        <v>1182</v>
      </c>
      <c r="IG47" s="75" t="s">
        <v>1182</v>
      </c>
      <c r="IH47" s="75" t="s">
        <v>1182</v>
      </c>
      <c r="II47" s="75" t="s">
        <v>1182</v>
      </c>
      <c r="IJ47" s="75" t="s">
        <v>1182</v>
      </c>
      <c r="IK47" s="75" t="s">
        <v>1182</v>
      </c>
      <c r="IL47" s="76" t="s">
        <v>3336</v>
      </c>
      <c r="IM47" s="75" t="s">
        <v>1182</v>
      </c>
      <c r="IN47" s="75" t="s">
        <v>1182</v>
      </c>
      <c r="IO47" s="75" t="s">
        <v>1182</v>
      </c>
      <c r="IP47" s="75" t="s">
        <v>1182</v>
      </c>
      <c r="IQ47" s="75" t="s">
        <v>1182</v>
      </c>
      <c r="IR47" s="75" t="s">
        <v>1182</v>
      </c>
      <c r="IS47" s="76" t="s">
        <v>3336</v>
      </c>
      <c r="IT47" s="75" t="s">
        <v>1182</v>
      </c>
      <c r="IU47" s="75" t="s">
        <v>1182</v>
      </c>
      <c r="IV47" s="75" t="s">
        <v>1182</v>
      </c>
      <c r="IW47" s="75" t="s">
        <v>1182</v>
      </c>
      <c r="IX47" s="75" t="s">
        <v>1182</v>
      </c>
      <c r="IY47" s="75" t="s">
        <v>1182</v>
      </c>
      <c r="IZ47" s="76" t="s">
        <v>3336</v>
      </c>
      <c r="JA47" s="75" t="s">
        <v>1182</v>
      </c>
      <c r="JB47" s="75" t="s">
        <v>1182</v>
      </c>
      <c r="JC47" s="75" t="s">
        <v>1182</v>
      </c>
      <c r="JD47" s="75" t="s">
        <v>1182</v>
      </c>
      <c r="JE47" s="75" t="s">
        <v>1182</v>
      </c>
      <c r="JF47" s="75" t="s">
        <v>1182</v>
      </c>
      <c r="JG47" s="76" t="s">
        <v>3336</v>
      </c>
      <c r="JH47" s="75" t="s">
        <v>1182</v>
      </c>
      <c r="JI47" s="75" t="s">
        <v>1182</v>
      </c>
      <c r="JJ47" s="75" t="s">
        <v>1182</v>
      </c>
      <c r="JK47" s="75" t="s">
        <v>1182</v>
      </c>
      <c r="JL47" s="75" t="s">
        <v>1182</v>
      </c>
      <c r="JM47" s="75" t="s">
        <v>1182</v>
      </c>
      <c r="JN47" s="76" t="s">
        <v>3336</v>
      </c>
      <c r="JO47" s="75" t="s">
        <v>1182</v>
      </c>
      <c r="JP47" s="75" t="s">
        <v>1182</v>
      </c>
      <c r="JQ47" s="75" t="s">
        <v>1182</v>
      </c>
      <c r="JR47" s="75" t="s">
        <v>1182</v>
      </c>
      <c r="JS47" s="75" t="s">
        <v>1182</v>
      </c>
      <c r="JT47" s="75" t="s">
        <v>1182</v>
      </c>
      <c r="JU47" s="76" t="s">
        <v>3336</v>
      </c>
      <c r="JV47" s="75" t="s">
        <v>1182</v>
      </c>
      <c r="JW47" s="75" t="s">
        <v>1182</v>
      </c>
      <c r="JX47" s="75" t="s">
        <v>1182</v>
      </c>
      <c r="JY47" s="75" t="s">
        <v>1182</v>
      </c>
      <c r="JZ47" s="75" t="s">
        <v>1182</v>
      </c>
      <c r="KA47" s="75" t="s">
        <v>1182</v>
      </c>
      <c r="KB47" s="76" t="s">
        <v>3336</v>
      </c>
      <c r="KC47" s="78" t="s">
        <v>1183</v>
      </c>
      <c r="KD47" s="78" t="s">
        <v>1183</v>
      </c>
      <c r="KE47" s="78" t="s">
        <v>1183</v>
      </c>
      <c r="KF47" s="78" t="s">
        <v>1183</v>
      </c>
      <c r="KG47" s="78" t="s">
        <v>1183</v>
      </c>
      <c r="KH47" s="78" t="s">
        <v>1183</v>
      </c>
      <c r="KI47" s="76" t="s">
        <v>3336</v>
      </c>
      <c r="KJ47" s="75" t="s">
        <v>1182</v>
      </c>
      <c r="KK47" s="75" t="s">
        <v>1182</v>
      </c>
      <c r="KL47" s="75" t="s">
        <v>1182</v>
      </c>
      <c r="KM47" s="75" t="s">
        <v>1182</v>
      </c>
      <c r="KN47" s="75" t="s">
        <v>1182</v>
      </c>
      <c r="KO47" s="75" t="s">
        <v>1182</v>
      </c>
      <c r="KP47" s="76" t="s">
        <v>3336</v>
      </c>
      <c r="KQ47" s="75" t="s">
        <v>1182</v>
      </c>
      <c r="KR47" s="75" t="s">
        <v>1182</v>
      </c>
      <c r="KS47" s="75" t="s">
        <v>1182</v>
      </c>
      <c r="KT47" s="75" t="s">
        <v>1182</v>
      </c>
      <c r="KU47" s="75" t="s">
        <v>1182</v>
      </c>
      <c r="KV47" s="75" t="s">
        <v>1182</v>
      </c>
      <c r="KW47" s="76" t="s">
        <v>3336</v>
      </c>
      <c r="KX47" s="75" t="s">
        <v>1182</v>
      </c>
      <c r="KY47" s="75" t="s">
        <v>1182</v>
      </c>
      <c r="KZ47" s="75" t="s">
        <v>1182</v>
      </c>
      <c r="LA47" s="75" t="s">
        <v>1182</v>
      </c>
      <c r="LB47" s="75" t="s">
        <v>1182</v>
      </c>
      <c r="LC47" s="75" t="s">
        <v>1182</v>
      </c>
      <c r="LD47" s="76" t="s">
        <v>3336</v>
      </c>
      <c r="LE47" s="75" t="s">
        <v>1182</v>
      </c>
      <c r="LF47" s="75" t="s">
        <v>1182</v>
      </c>
      <c r="LG47" s="75" t="s">
        <v>1182</v>
      </c>
      <c r="LH47" s="75" t="s">
        <v>1182</v>
      </c>
      <c r="LI47" s="75" t="s">
        <v>1182</v>
      </c>
      <c r="LJ47" s="75" t="s">
        <v>1182</v>
      </c>
      <c r="LK47" s="76" t="s">
        <v>3336</v>
      </c>
      <c r="LL47" s="78" t="s">
        <v>1183</v>
      </c>
      <c r="LM47" s="78" t="s">
        <v>1183</v>
      </c>
      <c r="LN47" s="78" t="s">
        <v>1183</v>
      </c>
      <c r="LO47" s="78" t="s">
        <v>1183</v>
      </c>
      <c r="LP47" s="78" t="s">
        <v>1183</v>
      </c>
      <c r="LQ47" s="78" t="s">
        <v>1183</v>
      </c>
      <c r="LR47" s="76" t="s">
        <v>3336</v>
      </c>
      <c r="LS47" s="11" t="s">
        <v>1183</v>
      </c>
      <c r="LT47" s="11" t="s">
        <v>1183</v>
      </c>
      <c r="LU47" s="11" t="s">
        <v>1183</v>
      </c>
      <c r="LV47" s="11" t="s">
        <v>1183</v>
      </c>
      <c r="LW47" s="11" t="s">
        <v>1183</v>
      </c>
      <c r="LX47" s="11" t="s">
        <v>1183</v>
      </c>
      <c r="LY47" s="76" t="s">
        <v>3336</v>
      </c>
      <c r="LZ47" s="75" t="s">
        <v>1182</v>
      </c>
      <c r="MA47" s="75" t="s">
        <v>1182</v>
      </c>
      <c r="MB47" s="75" t="s">
        <v>1182</v>
      </c>
      <c r="MC47" s="75" t="s">
        <v>1182</v>
      </c>
      <c r="MD47" s="75" t="s">
        <v>1182</v>
      </c>
      <c r="ME47" s="75" t="s">
        <v>1182</v>
      </c>
      <c r="MF47" s="76" t="s">
        <v>3336</v>
      </c>
      <c r="MG47" s="75" t="s">
        <v>1182</v>
      </c>
      <c r="MH47" s="75" t="s">
        <v>1182</v>
      </c>
      <c r="MI47" s="75" t="s">
        <v>1182</v>
      </c>
      <c r="MJ47" s="75" t="s">
        <v>1182</v>
      </c>
      <c r="MK47" s="75" t="s">
        <v>1182</v>
      </c>
      <c r="ML47" s="75" t="s">
        <v>1182</v>
      </c>
      <c r="MM47" s="76" t="s">
        <v>3336</v>
      </c>
      <c r="MN47" s="75" t="s">
        <v>1182</v>
      </c>
      <c r="MO47" s="75" t="s">
        <v>1182</v>
      </c>
      <c r="MP47" s="75" t="s">
        <v>1182</v>
      </c>
      <c r="MQ47" s="75" t="s">
        <v>1182</v>
      </c>
      <c r="MR47" s="75" t="s">
        <v>1182</v>
      </c>
      <c r="MS47" s="75" t="s">
        <v>1182</v>
      </c>
      <c r="MT47" s="76" t="s">
        <v>3336</v>
      </c>
      <c r="MU47" s="75" t="s">
        <v>1182</v>
      </c>
      <c r="MV47" s="75" t="s">
        <v>1182</v>
      </c>
      <c r="MW47" s="75" t="s">
        <v>1182</v>
      </c>
      <c r="MX47" s="75" t="s">
        <v>1182</v>
      </c>
      <c r="MY47" s="75" t="s">
        <v>1182</v>
      </c>
      <c r="MZ47" s="75" t="s">
        <v>1182</v>
      </c>
      <c r="NA47" s="76" t="s">
        <v>3336</v>
      </c>
      <c r="NB47" s="77" t="s">
        <v>2069</v>
      </c>
      <c r="NC47" s="77" t="s">
        <v>2069</v>
      </c>
      <c r="ND47" s="75" t="s">
        <v>1182</v>
      </c>
      <c r="NE47" s="75" t="s">
        <v>1182</v>
      </c>
      <c r="NF47" s="75" t="s">
        <v>1182</v>
      </c>
      <c r="NG47" s="75" t="s">
        <v>1182</v>
      </c>
      <c r="NH47" s="75" t="s">
        <v>1182</v>
      </c>
      <c r="NI47" s="75" t="s">
        <v>1183</v>
      </c>
      <c r="NJ47" s="76" t="s">
        <v>3336</v>
      </c>
      <c r="NK47" s="75" t="s">
        <v>1182</v>
      </c>
      <c r="NL47" s="75" t="s">
        <v>1182</v>
      </c>
      <c r="NM47" s="75" t="s">
        <v>1182</v>
      </c>
      <c r="NN47" s="75" t="s">
        <v>1182</v>
      </c>
      <c r="NO47" s="75" t="s">
        <v>1182</v>
      </c>
      <c r="NP47" s="76" t="s">
        <v>3336</v>
      </c>
      <c r="NQ47" s="75" t="s">
        <v>1182</v>
      </c>
      <c r="NR47" s="75" t="s">
        <v>1182</v>
      </c>
      <c r="NS47" s="75" t="s">
        <v>1182</v>
      </c>
      <c r="NT47" s="75" t="s">
        <v>1182</v>
      </c>
      <c r="NU47" s="75" t="s">
        <v>1182</v>
      </c>
      <c r="NV47" s="76" t="s">
        <v>3336</v>
      </c>
      <c r="NW47" s="75" t="s">
        <v>1182</v>
      </c>
      <c r="NX47" s="75" t="s">
        <v>1182</v>
      </c>
      <c r="NY47" s="75" t="s">
        <v>1182</v>
      </c>
      <c r="NZ47" s="75" t="s">
        <v>1182</v>
      </c>
      <c r="OA47" s="75" t="s">
        <v>1183</v>
      </c>
      <c r="OB47" s="76" t="s">
        <v>3336</v>
      </c>
      <c r="OC47" s="75" t="s">
        <v>1182</v>
      </c>
      <c r="OD47" s="75" t="s">
        <v>1182</v>
      </c>
      <c r="OE47" s="75" t="s">
        <v>1182</v>
      </c>
      <c r="OF47" s="75" t="s">
        <v>1182</v>
      </c>
      <c r="OG47" s="75" t="s">
        <v>1182</v>
      </c>
      <c r="OH47" s="76" t="s">
        <v>3336</v>
      </c>
      <c r="OI47" s="75" t="s">
        <v>1182</v>
      </c>
      <c r="OJ47" s="75" t="s">
        <v>1182</v>
      </c>
      <c r="OK47" s="75" t="s">
        <v>1182</v>
      </c>
      <c r="OL47" s="75" t="s">
        <v>1182</v>
      </c>
      <c r="OM47" s="75" t="s">
        <v>1182</v>
      </c>
      <c r="ON47" s="76" t="s">
        <v>3336</v>
      </c>
      <c r="OO47" s="75" t="s">
        <v>1182</v>
      </c>
      <c r="OP47" s="75" t="s">
        <v>1182</v>
      </c>
      <c r="OQ47" s="75" t="s">
        <v>1182</v>
      </c>
      <c r="OR47" s="75" t="s">
        <v>1182</v>
      </c>
      <c r="OS47" s="75" t="s">
        <v>1182</v>
      </c>
      <c r="OT47" s="76" t="s">
        <v>3336</v>
      </c>
      <c r="OU47" s="75" t="s">
        <v>1182</v>
      </c>
      <c r="OV47" s="75" t="s">
        <v>1182</v>
      </c>
      <c r="OW47" s="75" t="s">
        <v>1182</v>
      </c>
      <c r="OX47" s="75" t="s">
        <v>1182</v>
      </c>
      <c r="OY47" s="75" t="s">
        <v>1182</v>
      </c>
      <c r="OZ47" s="76" t="s">
        <v>3336</v>
      </c>
      <c r="PA47" s="75" t="s">
        <v>1182</v>
      </c>
      <c r="PB47" s="75" t="s">
        <v>1182</v>
      </c>
      <c r="PC47" s="75" t="s">
        <v>1182</v>
      </c>
      <c r="PD47" s="75" t="s">
        <v>1182</v>
      </c>
      <c r="PE47" s="75" t="s">
        <v>1182</v>
      </c>
      <c r="PF47" s="76" t="s">
        <v>3336</v>
      </c>
      <c r="PG47" s="75" t="s">
        <v>1182</v>
      </c>
      <c r="PH47" s="75" t="s">
        <v>1182</v>
      </c>
      <c r="PI47" s="75" t="s">
        <v>1182</v>
      </c>
      <c r="PJ47" s="75" t="s">
        <v>1182</v>
      </c>
      <c r="PK47" s="75" t="s">
        <v>1182</v>
      </c>
      <c r="PL47" s="76" t="s">
        <v>3336</v>
      </c>
      <c r="PM47" s="75" t="s">
        <v>1182</v>
      </c>
      <c r="PN47" s="75" t="s">
        <v>1182</v>
      </c>
      <c r="PO47" s="75" t="s">
        <v>1182</v>
      </c>
      <c r="PP47" s="75" t="s">
        <v>1182</v>
      </c>
      <c r="PQ47" s="75" t="s">
        <v>1182</v>
      </c>
      <c r="PR47" s="76" t="s">
        <v>3336</v>
      </c>
      <c r="PS47" s="78" t="s">
        <v>1183</v>
      </c>
      <c r="PT47" s="78" t="s">
        <v>1183</v>
      </c>
      <c r="PU47" s="78" t="s">
        <v>1183</v>
      </c>
      <c r="PV47" s="78" t="s">
        <v>1183</v>
      </c>
      <c r="PW47" s="78" t="s">
        <v>1183</v>
      </c>
      <c r="PX47" s="76" t="s">
        <v>3336</v>
      </c>
      <c r="PY47" s="75" t="s">
        <v>1183</v>
      </c>
      <c r="PZ47" s="75" t="s">
        <v>1183</v>
      </c>
      <c r="QA47" s="75" t="s">
        <v>1183</v>
      </c>
      <c r="QB47" s="75" t="s">
        <v>1183</v>
      </c>
      <c r="QC47" s="75" t="s">
        <v>1183</v>
      </c>
      <c r="QD47" s="76" t="s">
        <v>3336</v>
      </c>
      <c r="QE47" s="75" t="s">
        <v>1183</v>
      </c>
      <c r="QF47" s="75" t="s">
        <v>1183</v>
      </c>
      <c r="QG47" s="75" t="s">
        <v>1183</v>
      </c>
      <c r="QH47" s="75" t="s">
        <v>1183</v>
      </c>
      <c r="QI47" s="75" t="s">
        <v>1183</v>
      </c>
      <c r="QJ47" s="76" t="s">
        <v>3336</v>
      </c>
      <c r="QK47" s="75" t="s">
        <v>1183</v>
      </c>
      <c r="QL47" s="75" t="s">
        <v>1183</v>
      </c>
      <c r="QM47" s="75" t="s">
        <v>1183</v>
      </c>
      <c r="QN47" s="75" t="s">
        <v>1183</v>
      </c>
      <c r="QO47" s="75" t="s">
        <v>1183</v>
      </c>
      <c r="QP47" s="76" t="s">
        <v>3336</v>
      </c>
      <c r="QQ47" s="75" t="s">
        <v>1183</v>
      </c>
      <c r="QR47" s="75" t="s">
        <v>1183</v>
      </c>
      <c r="QS47" s="75" t="s">
        <v>1183</v>
      </c>
      <c r="QT47" s="75" t="s">
        <v>1183</v>
      </c>
      <c r="QU47" s="75" t="s">
        <v>1183</v>
      </c>
      <c r="QV47" s="76" t="s">
        <v>3336</v>
      </c>
      <c r="QW47" s="75" t="s">
        <v>1183</v>
      </c>
      <c r="QX47" s="75" t="s">
        <v>1183</v>
      </c>
      <c r="QY47" s="75" t="s">
        <v>1183</v>
      </c>
      <c r="QZ47" s="75" t="s">
        <v>1183</v>
      </c>
      <c r="RA47" s="75" t="s">
        <v>1183</v>
      </c>
      <c r="RB47" s="76" t="s">
        <v>3336</v>
      </c>
      <c r="RC47" s="11" t="s">
        <v>1183</v>
      </c>
      <c r="RD47" s="11" t="s">
        <v>1183</v>
      </c>
      <c r="RE47" s="11" t="s">
        <v>1183</v>
      </c>
      <c r="RF47" s="11" t="s">
        <v>1183</v>
      </c>
      <c r="RG47" s="11" t="s">
        <v>1183</v>
      </c>
      <c r="RH47" s="76" t="s">
        <v>3336</v>
      </c>
      <c r="RI47" s="75" t="s">
        <v>1183</v>
      </c>
      <c r="RJ47" s="75" t="s">
        <v>1183</v>
      </c>
      <c r="RK47" s="75" t="s">
        <v>1183</v>
      </c>
      <c r="RL47" s="75" t="s">
        <v>1183</v>
      </c>
      <c r="RM47" s="75" t="s">
        <v>1183</v>
      </c>
      <c r="RN47" s="76" t="s">
        <v>3336</v>
      </c>
      <c r="RO47" s="75" t="s">
        <v>1183</v>
      </c>
      <c r="RP47" s="75" t="s">
        <v>1183</v>
      </c>
      <c r="RQ47" s="75" t="s">
        <v>1183</v>
      </c>
      <c r="RR47" s="75" t="s">
        <v>1183</v>
      </c>
      <c r="RS47" s="75" t="s">
        <v>1183</v>
      </c>
      <c r="RT47" s="76" t="s">
        <v>3336</v>
      </c>
      <c r="RU47" s="75" t="s">
        <v>1183</v>
      </c>
      <c r="RV47" s="75" t="s">
        <v>1183</v>
      </c>
      <c r="RW47" s="75" t="s">
        <v>1183</v>
      </c>
      <c r="RX47" s="75" t="s">
        <v>1183</v>
      </c>
      <c r="RY47" s="75" t="s">
        <v>1183</v>
      </c>
      <c r="RZ47" s="76" t="s">
        <v>3336</v>
      </c>
      <c r="SA47" s="75" t="s">
        <v>1183</v>
      </c>
      <c r="SB47" s="75" t="s">
        <v>1183</v>
      </c>
      <c r="SC47" s="75" t="s">
        <v>1183</v>
      </c>
      <c r="SD47" s="75" t="s">
        <v>1183</v>
      </c>
      <c r="SE47" s="75" t="s">
        <v>1183</v>
      </c>
      <c r="SF47" s="76" t="s">
        <v>3336</v>
      </c>
      <c r="SG47" s="77" t="s">
        <v>2070</v>
      </c>
      <c r="SH47" s="77" t="s">
        <v>2070</v>
      </c>
      <c r="SI47" s="75"/>
      <c r="SJ47" s="75"/>
      <c r="SK47" s="75"/>
      <c r="SL47" s="75"/>
      <c r="SM47" s="75"/>
      <c r="SN47" s="75"/>
      <c r="SO47" s="75"/>
      <c r="SP47" s="75"/>
      <c r="SQ47" s="75"/>
      <c r="SR47" s="75"/>
      <c r="SS47" s="75"/>
      <c r="ST47" s="75"/>
      <c r="SU47" s="75"/>
      <c r="SV47" s="75"/>
      <c r="SW47" s="75"/>
      <c r="SX47" s="75"/>
      <c r="SY47" s="75"/>
      <c r="SZ47" s="75"/>
      <c r="TA47" s="75"/>
      <c r="TB47" s="78">
        <v>1</v>
      </c>
      <c r="TC47" s="78">
        <v>1</v>
      </c>
      <c r="TD47" s="78">
        <v>2</v>
      </c>
      <c r="TE47" s="78">
        <v>2</v>
      </c>
      <c r="TF47" s="78">
        <v>1</v>
      </c>
      <c r="TG47" s="78">
        <v>1</v>
      </c>
      <c r="TH47" s="75"/>
      <c r="TI47" s="78">
        <v>2</v>
      </c>
      <c r="TJ47" s="78">
        <v>2</v>
      </c>
      <c r="TK47" s="78">
        <v>2</v>
      </c>
      <c r="TL47" s="78">
        <v>2</v>
      </c>
      <c r="TM47" s="78">
        <v>2</v>
      </c>
      <c r="TN47" s="78">
        <v>2</v>
      </c>
      <c r="TO47" s="78">
        <v>1</v>
      </c>
      <c r="TP47" s="75"/>
      <c r="TQ47" s="78">
        <v>2</v>
      </c>
      <c r="TR47" s="78">
        <v>1</v>
      </c>
      <c r="TS47" s="78">
        <v>1</v>
      </c>
      <c r="TT47" s="78">
        <v>1</v>
      </c>
      <c r="TU47" s="78">
        <v>2</v>
      </c>
      <c r="TV47" s="78">
        <v>2</v>
      </c>
      <c r="TW47" s="75"/>
      <c r="TX47" s="80" t="s">
        <v>3336</v>
      </c>
      <c r="TY47" s="75">
        <v>17263</v>
      </c>
      <c r="TZ47" s="75">
        <v>17436</v>
      </c>
      <c r="UA47" s="75">
        <v>17496</v>
      </c>
      <c r="UB47" s="75">
        <v>17244</v>
      </c>
      <c r="UC47" s="75">
        <v>17295</v>
      </c>
      <c r="UD47" s="75">
        <v>17317</v>
      </c>
      <c r="UE47" s="80" t="s">
        <v>3336</v>
      </c>
      <c r="UF47" s="75" t="s">
        <v>1183</v>
      </c>
      <c r="UG47" s="75" t="s">
        <v>1183</v>
      </c>
      <c r="UH47" s="80" t="s">
        <v>3336</v>
      </c>
      <c r="UI47" s="75" t="s">
        <v>1182</v>
      </c>
      <c r="UJ47" s="75" t="s">
        <v>1182</v>
      </c>
      <c r="UK47" s="75" t="s">
        <v>1182</v>
      </c>
      <c r="UL47" s="75" t="s">
        <v>1182</v>
      </c>
      <c r="UM47" s="75" t="s">
        <v>1182</v>
      </c>
      <c r="UN47" s="75" t="s">
        <v>1182</v>
      </c>
      <c r="UO47" s="80" t="s">
        <v>3336</v>
      </c>
      <c r="UP47" s="75" t="s">
        <v>1182</v>
      </c>
      <c r="UQ47" s="80" t="s">
        <v>3336</v>
      </c>
      <c r="UR47" s="81"/>
      <c r="US47" s="77" t="s">
        <v>2071</v>
      </c>
      <c r="UT47" s="82"/>
      <c r="UU47" s="75"/>
      <c r="UV47" s="75"/>
      <c r="UW47" s="83"/>
      <c r="UX47" s="75" t="s">
        <v>1182</v>
      </c>
      <c r="UY47" s="75" t="s">
        <v>1182</v>
      </c>
      <c r="UZ47" s="75" t="s">
        <v>1182</v>
      </c>
      <c r="VA47" s="80" t="s">
        <v>3336</v>
      </c>
      <c r="VB47" s="84"/>
      <c r="VC47" s="85"/>
      <c r="VE47" s="11" t="s">
        <v>1183</v>
      </c>
      <c r="VF47" s="11" t="s">
        <v>1183</v>
      </c>
      <c r="VG47" s="11" t="s">
        <v>1183</v>
      </c>
      <c r="VH47" s="11" t="s">
        <v>1183</v>
      </c>
      <c r="VI47" s="11" t="s">
        <v>1183</v>
      </c>
      <c r="VJ47" s="11" t="s">
        <v>1183</v>
      </c>
      <c r="VK47" s="11" t="s">
        <v>1183</v>
      </c>
      <c r="VL47" s="11" t="s">
        <v>1183</v>
      </c>
      <c r="VM47" s="11" t="s">
        <v>1183</v>
      </c>
    </row>
    <row r="48" spans="1:585" ht="15" customHeight="1">
      <c r="P48" s="56" t="s">
        <v>3336</v>
      </c>
      <c r="W48" s="56" t="s">
        <v>3336</v>
      </c>
      <c r="AD48" s="56" t="s">
        <v>3336</v>
      </c>
      <c r="AK48" s="56" t="s">
        <v>3336</v>
      </c>
      <c r="AR48" s="56" t="s">
        <v>3336</v>
      </c>
      <c r="AY48" s="56" t="s">
        <v>3336</v>
      </c>
      <c r="BF48" s="56" t="s">
        <v>3336</v>
      </c>
      <c r="BM48" s="56" t="s">
        <v>3336</v>
      </c>
      <c r="BT48" s="56" t="s">
        <v>3336</v>
      </c>
      <c r="CA48" s="56" t="s">
        <v>3336</v>
      </c>
      <c r="CH48" s="56" t="s">
        <v>3336</v>
      </c>
      <c r="CO48" s="56" t="s">
        <v>3336</v>
      </c>
      <c r="CV48" s="56" t="s">
        <v>3336</v>
      </c>
      <c r="DC48" s="56" t="s">
        <v>3336</v>
      </c>
      <c r="DJ48" s="56" t="s">
        <v>3336</v>
      </c>
      <c r="DQ48" s="56" t="s">
        <v>3336</v>
      </c>
      <c r="DX48" s="56" t="s">
        <v>3336</v>
      </c>
      <c r="EE48" s="56" t="s">
        <v>3336</v>
      </c>
      <c r="EL48" s="56" t="s">
        <v>3336</v>
      </c>
      <c r="ES48" s="56" t="s">
        <v>3336</v>
      </c>
      <c r="EZ48" s="56" t="s">
        <v>3336</v>
      </c>
      <c r="FG48" s="56" t="s">
        <v>3336</v>
      </c>
      <c r="FN48" s="56" t="s">
        <v>3336</v>
      </c>
      <c r="FU48" s="56" t="s">
        <v>3336</v>
      </c>
      <c r="GO48" s="56" t="s">
        <v>3336</v>
      </c>
      <c r="GV48" s="56" t="s">
        <v>3336</v>
      </c>
      <c r="HC48" s="56" t="s">
        <v>3336</v>
      </c>
      <c r="HJ48" s="56" t="s">
        <v>3336</v>
      </c>
      <c r="HQ48" s="56" t="s">
        <v>3336</v>
      </c>
      <c r="HX48" s="56" t="s">
        <v>3336</v>
      </c>
      <c r="IE48" s="56" t="s">
        <v>3336</v>
      </c>
      <c r="IL48" s="56" t="s">
        <v>3336</v>
      </c>
      <c r="IS48" s="56" t="s">
        <v>3336</v>
      </c>
      <c r="IZ48" s="56" t="s">
        <v>3336</v>
      </c>
      <c r="JG48" s="56" t="s">
        <v>3336</v>
      </c>
      <c r="JN48" s="56" t="s">
        <v>3336</v>
      </c>
      <c r="JU48" s="56" t="s">
        <v>3336</v>
      </c>
      <c r="KB48" s="56" t="s">
        <v>3336</v>
      </c>
      <c r="KI48" s="56" t="s">
        <v>3336</v>
      </c>
      <c r="KP48" s="56" t="s">
        <v>3336</v>
      </c>
      <c r="KW48" s="56" t="s">
        <v>3336</v>
      </c>
      <c r="LD48" s="56" t="s">
        <v>3336</v>
      </c>
      <c r="LK48" s="56" t="s">
        <v>3336</v>
      </c>
      <c r="LR48" s="56" t="s">
        <v>3336</v>
      </c>
      <c r="LY48" s="56" t="s">
        <v>3336</v>
      </c>
      <c r="MF48" s="56" t="s">
        <v>3336</v>
      </c>
      <c r="MM48" s="56" t="s">
        <v>3336</v>
      </c>
      <c r="MT48" s="56" t="s">
        <v>3336</v>
      </c>
      <c r="NA48" s="56" t="s">
        <v>3336</v>
      </c>
      <c r="NJ48" s="56" t="s">
        <v>3336</v>
      </c>
      <c r="NP48" s="56" t="s">
        <v>3336</v>
      </c>
      <c r="NV48" s="56" t="s">
        <v>3336</v>
      </c>
      <c r="OB48" s="56" t="s">
        <v>3336</v>
      </c>
      <c r="OH48" s="56" t="s">
        <v>3336</v>
      </c>
      <c r="ON48" s="56" t="s">
        <v>3336</v>
      </c>
      <c r="OT48" s="56" t="s">
        <v>3336</v>
      </c>
      <c r="OZ48" s="56" t="s">
        <v>3336</v>
      </c>
      <c r="PF48" s="56" t="s">
        <v>3336</v>
      </c>
      <c r="PL48" s="56" t="s">
        <v>3336</v>
      </c>
      <c r="PR48" s="56" t="s">
        <v>3336</v>
      </c>
      <c r="PX48" s="56" t="s">
        <v>3336</v>
      </c>
      <c r="QD48" s="56" t="s">
        <v>3336</v>
      </c>
      <c r="QJ48" s="56" t="s">
        <v>3336</v>
      </c>
      <c r="QP48" s="56" t="s">
        <v>3336</v>
      </c>
      <c r="QV48" s="56" t="s">
        <v>3336</v>
      </c>
      <c r="RB48" s="56" t="s">
        <v>3336</v>
      </c>
      <c r="RH48" s="56" t="s">
        <v>3336</v>
      </c>
      <c r="RN48" s="56" t="s">
        <v>3336</v>
      </c>
      <c r="RT48" s="56" t="s">
        <v>3336</v>
      </c>
      <c r="RZ48" s="56" t="s">
        <v>3336</v>
      </c>
      <c r="SF48" s="56" t="s">
        <v>3336</v>
      </c>
      <c r="UY48" s="61" t="s">
        <v>3336</v>
      </c>
      <c r="UZ48" s="61" t="s">
        <v>3336</v>
      </c>
      <c r="VB48" s="59"/>
      <c r="VC48" s="59"/>
    </row>
    <row r="49" spans="3:575" ht="15" customHeight="1">
      <c r="UY49" s="61" t="s">
        <v>2110</v>
      </c>
      <c r="UZ49" s="61" t="s">
        <v>3336</v>
      </c>
      <c r="VB49" s="59"/>
      <c r="VC49" s="59"/>
    </row>
    <row r="50" spans="3:575" ht="15" customHeight="1">
      <c r="C50" s="396"/>
      <c r="D50" s="11" t="s">
        <v>3769</v>
      </c>
    </row>
    <row r="53" spans="3:575" ht="15" customHeight="1">
      <c r="F53" s="11" t="s">
        <v>850</v>
      </c>
    </row>
  </sheetData>
  <phoneticPr fontId="4" type="noConversion"/>
  <conditionalFormatting sqref="JV4:KA4 OO4:OS4 NE19:NI19 QW19:RA19 UI34 NL8:NO8 OO8:OS8 SI19 SN19 SP19:SQ19 SS19 SW19 TB19:TW19 SZ19 SU19 SK19:SL19 NL19:NO19 UX34:UZ37 OC8:OG8 KC4:KH4 NQ19:NU19 NQ8:NU8 NW8:NZ8 OU8:OY8 OU4:OY4 PA4:PE4 PA8:PE8 PG8:PK8 PG4:PK4 PM4:PQ4 PM8:PQ8 PS8:PW8 RC19:RG19 RI19:RM19 RO19:RS19 RU19:RY19 SA19:SE19">
    <cfRule type="expression" dxfId="1232" priority="2454">
      <formula>LEN(TRIM(JV4))=0</formula>
    </cfRule>
  </conditionalFormatting>
  <conditionalFormatting sqref="C4:H4">
    <cfRule type="expression" dxfId="1231" priority="2492">
      <formula>LEN(TRIM(C4))=0</formula>
    </cfRule>
  </conditionalFormatting>
  <conditionalFormatting sqref="J4:O4">
    <cfRule type="expression" dxfId="1230" priority="2491">
      <formula>LEN(TRIM(J4))=0</formula>
    </cfRule>
  </conditionalFormatting>
  <conditionalFormatting sqref="Q4:V4">
    <cfRule type="expression" dxfId="1229" priority="2490">
      <formula>LEN(TRIM(Q4))=0</formula>
    </cfRule>
  </conditionalFormatting>
  <conditionalFormatting sqref="X4:AC4">
    <cfRule type="expression" dxfId="1228" priority="2489">
      <formula>LEN(TRIM(X4))=0</formula>
    </cfRule>
  </conditionalFormatting>
  <conditionalFormatting sqref="AE4:AJ4">
    <cfRule type="expression" dxfId="1227" priority="2488">
      <formula>LEN(TRIM(AE4))=0</formula>
    </cfRule>
  </conditionalFormatting>
  <conditionalFormatting sqref="AL4:AQ4">
    <cfRule type="expression" dxfId="1226" priority="2487">
      <formula>LEN(TRIM(AL4))=0</formula>
    </cfRule>
  </conditionalFormatting>
  <conditionalFormatting sqref="AS4:AX4">
    <cfRule type="expression" dxfId="1225" priority="2486">
      <formula>LEN(TRIM(AS4))=0</formula>
    </cfRule>
  </conditionalFormatting>
  <conditionalFormatting sqref="AZ4:BE4">
    <cfRule type="expression" dxfId="1224" priority="2485">
      <formula>LEN(TRIM(AZ4))=0</formula>
    </cfRule>
  </conditionalFormatting>
  <conditionalFormatting sqref="BG4:BL4">
    <cfRule type="expression" dxfId="1223" priority="2484">
      <formula>LEN(TRIM(BG4))=0</formula>
    </cfRule>
  </conditionalFormatting>
  <conditionalFormatting sqref="BN4:BS4">
    <cfRule type="expression" dxfId="1222" priority="2483">
      <formula>LEN(TRIM(BN4))=0</formula>
    </cfRule>
  </conditionalFormatting>
  <conditionalFormatting sqref="BU4:BZ4">
    <cfRule type="expression" dxfId="1221" priority="2482">
      <formula>LEN(TRIM(BU4))=0</formula>
    </cfRule>
  </conditionalFormatting>
  <conditionalFormatting sqref="CB4:CG4">
    <cfRule type="expression" dxfId="1220" priority="2481">
      <formula>LEN(TRIM(CB4))=0</formula>
    </cfRule>
  </conditionalFormatting>
  <conditionalFormatting sqref="CI4:CN4">
    <cfRule type="expression" dxfId="1219" priority="2480">
      <formula>LEN(TRIM(CI4))=0</formula>
    </cfRule>
  </conditionalFormatting>
  <conditionalFormatting sqref="CP4:CU4">
    <cfRule type="expression" dxfId="1218" priority="2479">
      <formula>LEN(TRIM(CP4))=0</formula>
    </cfRule>
  </conditionalFormatting>
  <conditionalFormatting sqref="CW4:DB4">
    <cfRule type="expression" dxfId="1217" priority="2478">
      <formula>LEN(TRIM(CW4))=0</formula>
    </cfRule>
  </conditionalFormatting>
  <conditionalFormatting sqref="DD4:DI4">
    <cfRule type="expression" dxfId="1216" priority="2477">
      <formula>LEN(TRIM(DD4))=0</formula>
    </cfRule>
  </conditionalFormatting>
  <conditionalFormatting sqref="DK4:DP4">
    <cfRule type="expression" dxfId="1215" priority="2476">
      <formula>LEN(TRIM(DK4))=0</formula>
    </cfRule>
  </conditionalFormatting>
  <conditionalFormatting sqref="DR4:DW4">
    <cfRule type="expression" dxfId="1214" priority="2475">
      <formula>LEN(TRIM(DR4))=0</formula>
    </cfRule>
  </conditionalFormatting>
  <conditionalFormatting sqref="DY4:ED4">
    <cfRule type="expression" dxfId="1213" priority="2474">
      <formula>LEN(TRIM(DY4))=0</formula>
    </cfRule>
  </conditionalFormatting>
  <conditionalFormatting sqref="EF4:EK4">
    <cfRule type="expression" dxfId="1212" priority="2473">
      <formula>LEN(TRIM(EF4))=0</formula>
    </cfRule>
  </conditionalFormatting>
  <conditionalFormatting sqref="EM4:ER4">
    <cfRule type="expression" dxfId="1211" priority="2472">
      <formula>LEN(TRIM(EM4))=0</formula>
    </cfRule>
  </conditionalFormatting>
  <conditionalFormatting sqref="ET4:EY4">
    <cfRule type="expression" dxfId="1210" priority="2471">
      <formula>LEN(TRIM(ET4))=0</formula>
    </cfRule>
  </conditionalFormatting>
  <conditionalFormatting sqref="FA4:FF4">
    <cfRule type="expression" dxfId="1209" priority="2470">
      <formula>LEN(TRIM(FA4))=0</formula>
    </cfRule>
  </conditionalFormatting>
  <conditionalFormatting sqref="FH4:FM4">
    <cfRule type="expression" dxfId="1208" priority="2469">
      <formula>LEN(TRIM(FH4))=0</formula>
    </cfRule>
  </conditionalFormatting>
  <conditionalFormatting sqref="GI4:GN4">
    <cfRule type="expression" dxfId="1207" priority="2467">
      <formula>LEN(TRIM(GI4))=0</formula>
    </cfRule>
  </conditionalFormatting>
  <conditionalFormatting sqref="GP4:GU4">
    <cfRule type="expression" dxfId="1206" priority="2466">
      <formula>LEN(TRIM(GP4))=0</formula>
    </cfRule>
  </conditionalFormatting>
  <conditionalFormatting sqref="GW4:HB4">
    <cfRule type="expression" dxfId="1205" priority="2465">
      <formula>LEN(TRIM(GW4))=0</formula>
    </cfRule>
  </conditionalFormatting>
  <conditionalFormatting sqref="HD4:HI4 HK4:HP4 HR4:HW4">
    <cfRule type="expression" dxfId="1204" priority="2464">
      <formula>LEN(TRIM(HD4))=0</formula>
    </cfRule>
  </conditionalFormatting>
  <conditionalFormatting sqref="HY4:ID4">
    <cfRule type="expression" dxfId="1203" priority="2461">
      <formula>LEN(TRIM(HY4))=0</formula>
    </cfRule>
  </conditionalFormatting>
  <conditionalFormatting sqref="IF4:IK4">
    <cfRule type="expression" dxfId="1202" priority="2460">
      <formula>LEN(TRIM(IF4))=0</formula>
    </cfRule>
  </conditionalFormatting>
  <conditionalFormatting sqref="IM4:IR4">
    <cfRule type="expression" dxfId="1201" priority="2459">
      <formula>LEN(TRIM(IM4))=0</formula>
    </cfRule>
  </conditionalFormatting>
  <conditionalFormatting sqref="IT4:IY4">
    <cfRule type="expression" dxfId="1200" priority="2458">
      <formula>LEN(TRIM(IT4))=0</formula>
    </cfRule>
  </conditionalFormatting>
  <conditionalFormatting sqref="JA4:JF4">
    <cfRule type="expression" dxfId="1199" priority="2457">
      <formula>LEN(TRIM(JA4))=0</formula>
    </cfRule>
  </conditionalFormatting>
  <conditionalFormatting sqref="JH4:JM4">
    <cfRule type="expression" dxfId="1198" priority="2456">
      <formula>LEN(TRIM(JH4))=0</formula>
    </cfRule>
  </conditionalFormatting>
  <conditionalFormatting sqref="KC1:KI1">
    <cfRule type="containsBlanks" dxfId="1197" priority="2453">
      <formula>LEN(TRIM(KC1))=0</formula>
    </cfRule>
  </conditionalFormatting>
  <conditionalFormatting sqref="KJ4:KO4">
    <cfRule type="expression" dxfId="1196" priority="2452">
      <formula>LEN(TRIM(KJ4))=0</formula>
    </cfRule>
  </conditionalFormatting>
  <conditionalFormatting sqref="KQ4:KV4">
    <cfRule type="expression" dxfId="1195" priority="2451">
      <formula>LEN(TRIM(KQ4))=0</formula>
    </cfRule>
  </conditionalFormatting>
  <conditionalFormatting sqref="KX4:LC4">
    <cfRule type="expression" dxfId="1194" priority="2450">
      <formula>LEN(TRIM(KX4))=0</formula>
    </cfRule>
  </conditionalFormatting>
  <conditionalFormatting sqref="LE4:LJ4">
    <cfRule type="expression" dxfId="1193" priority="2449">
      <formula>LEN(TRIM(LE4))=0</formula>
    </cfRule>
  </conditionalFormatting>
  <conditionalFormatting sqref="LL1:LR1">
    <cfRule type="containsBlanks" dxfId="1192" priority="2448">
      <formula>LEN(TRIM(LL1))=0</formula>
    </cfRule>
  </conditionalFormatting>
  <conditionalFormatting sqref="LS1:LY1">
    <cfRule type="containsBlanks" dxfId="1191" priority="2446">
      <formula>LEN(TRIM(LS1))=0</formula>
    </cfRule>
  </conditionalFormatting>
  <conditionalFormatting sqref="LS4:LX4">
    <cfRule type="expression" dxfId="1190" priority="2445">
      <formula>LEN(TRIM(LS4))=0</formula>
    </cfRule>
  </conditionalFormatting>
  <conditionalFormatting sqref="LZ4:ME4">
    <cfRule type="expression" dxfId="1189" priority="2444">
      <formula>LEN(TRIM(LZ4))=0</formula>
    </cfRule>
  </conditionalFormatting>
  <conditionalFormatting sqref="MG4:ML4">
    <cfRule type="expression" dxfId="1188" priority="2443">
      <formula>LEN(TRIM(MG4))=0</formula>
    </cfRule>
  </conditionalFormatting>
  <conditionalFormatting sqref="MN4:MS4">
    <cfRule type="expression" dxfId="1187" priority="2442">
      <formula>LEN(TRIM(MN4))=0</formula>
    </cfRule>
  </conditionalFormatting>
  <conditionalFormatting sqref="OG4">
    <cfRule type="expression" dxfId="1186" priority="2430">
      <formula>LEN(TRIM(OG4))=0</formula>
    </cfRule>
  </conditionalFormatting>
  <conditionalFormatting sqref="NE4">
    <cfRule type="expression" dxfId="1185" priority="2441">
      <formula>LEN(TRIM(NE4))=0</formula>
    </cfRule>
  </conditionalFormatting>
  <conditionalFormatting sqref="NK4">
    <cfRule type="expression" dxfId="1184" priority="2440">
      <formula>LEN(TRIM(NK4))=0</formula>
    </cfRule>
  </conditionalFormatting>
  <conditionalFormatting sqref="NL4">
    <cfRule type="expression" dxfId="1183" priority="2439">
      <formula>LEN(TRIM(NL4))=0</formula>
    </cfRule>
  </conditionalFormatting>
  <conditionalFormatting sqref="NM4">
    <cfRule type="expression" dxfId="1182" priority="2438">
      <formula>LEN(TRIM(NM4))=0</formula>
    </cfRule>
  </conditionalFormatting>
  <conditionalFormatting sqref="NN4">
    <cfRule type="expression" dxfId="1181" priority="2437">
      <formula>LEN(TRIM(NN4))=0</formula>
    </cfRule>
  </conditionalFormatting>
  <conditionalFormatting sqref="NO4">
    <cfRule type="expression" dxfId="1180" priority="2436">
      <formula>LEN(TRIM(NO4))=0</formula>
    </cfRule>
  </conditionalFormatting>
  <conditionalFormatting sqref="NQ4">
    <cfRule type="expression" dxfId="1179" priority="2435">
      <formula>LEN(TRIM(NQ4))=0</formula>
    </cfRule>
  </conditionalFormatting>
  <conditionalFormatting sqref="OC4">
    <cfRule type="expression" dxfId="1178" priority="2434">
      <formula>LEN(TRIM(OC4))=0</formula>
    </cfRule>
  </conditionalFormatting>
  <conditionalFormatting sqref="OD4">
    <cfRule type="expression" dxfId="1177" priority="2433">
      <formula>LEN(TRIM(OD4))=0</formula>
    </cfRule>
  </conditionalFormatting>
  <conditionalFormatting sqref="OE4">
    <cfRule type="expression" dxfId="1176" priority="2432">
      <formula>LEN(TRIM(OE4))=0</formula>
    </cfRule>
  </conditionalFormatting>
  <conditionalFormatting sqref="OF4">
    <cfRule type="expression" dxfId="1175" priority="2431">
      <formula>LEN(TRIM(OF4))=0</formula>
    </cfRule>
  </conditionalFormatting>
  <conditionalFormatting sqref="TY1">
    <cfRule type="containsBlanks" dxfId="1174" priority="2429">
      <formula>LEN(TRIM(TY1))=0</formula>
    </cfRule>
  </conditionalFormatting>
  <conditionalFormatting sqref="D6:H6">
    <cfRule type="expression" dxfId="1173" priority="2428">
      <formula>LEN(TRIM(D6))=0</formula>
    </cfRule>
  </conditionalFormatting>
  <conditionalFormatting sqref="R6:V6">
    <cfRule type="expression" dxfId="1172" priority="2427">
      <formula>LEN(TRIM(R6))=0</formula>
    </cfRule>
  </conditionalFormatting>
  <conditionalFormatting sqref="Y6:AC6">
    <cfRule type="expression" dxfId="1171" priority="2426">
      <formula>LEN(TRIM(Y6))=0</formula>
    </cfRule>
  </conditionalFormatting>
  <conditionalFormatting sqref="AF6:AJ6">
    <cfRule type="expression" dxfId="1170" priority="2425">
      <formula>LEN(TRIM(AF6))=0</formula>
    </cfRule>
  </conditionalFormatting>
  <conditionalFormatting sqref="AM6:AQ6">
    <cfRule type="expression" dxfId="1169" priority="2424">
      <formula>LEN(TRIM(AM6))=0</formula>
    </cfRule>
  </conditionalFormatting>
  <conditionalFormatting sqref="AT6:AX6">
    <cfRule type="expression" dxfId="1168" priority="2423">
      <formula>LEN(TRIM(AT6))=0</formula>
    </cfRule>
  </conditionalFormatting>
  <conditionalFormatting sqref="BH6:BL6">
    <cfRule type="expression" dxfId="1167" priority="2421">
      <formula>LEN(TRIM(BH6))=0</formula>
    </cfRule>
  </conditionalFormatting>
  <conditionalFormatting sqref="BO6:BS6">
    <cfRule type="expression" dxfId="1166" priority="2420">
      <formula>LEN(TRIM(BO6))=0</formula>
    </cfRule>
  </conditionalFormatting>
  <conditionalFormatting sqref="BV6:BZ6">
    <cfRule type="expression" dxfId="1165" priority="2419">
      <formula>LEN(TRIM(BV6))=0</formula>
    </cfRule>
  </conditionalFormatting>
  <conditionalFormatting sqref="CC6:CG6">
    <cfRule type="expression" dxfId="1164" priority="2418">
      <formula>LEN(TRIM(CC6))=0</formula>
    </cfRule>
  </conditionalFormatting>
  <conditionalFormatting sqref="CJ6:CN6">
    <cfRule type="expression" dxfId="1163" priority="2417">
      <formula>LEN(TRIM(CJ6))=0</formula>
    </cfRule>
  </conditionalFormatting>
  <conditionalFormatting sqref="CQ6:CU6">
    <cfRule type="expression" dxfId="1162" priority="2416">
      <formula>LEN(TRIM(CQ6))=0</formula>
    </cfRule>
  </conditionalFormatting>
  <conditionalFormatting sqref="DE6:DI6">
    <cfRule type="expression" dxfId="1161" priority="2414">
      <formula>LEN(TRIM(DE6))=0</formula>
    </cfRule>
  </conditionalFormatting>
  <conditionalFormatting sqref="DL6:DP6">
    <cfRule type="expression" dxfId="1160" priority="2413">
      <formula>LEN(TRIM(DL6))=0</formula>
    </cfRule>
  </conditionalFormatting>
  <conditionalFormatting sqref="DS6:DW6">
    <cfRule type="expression" dxfId="1159" priority="2412">
      <formula>LEN(TRIM(DS6))=0</formula>
    </cfRule>
  </conditionalFormatting>
  <conditionalFormatting sqref="DZ6:ED6">
    <cfRule type="expression" dxfId="1158" priority="2411">
      <formula>LEN(TRIM(DZ6))=0</formula>
    </cfRule>
  </conditionalFormatting>
  <conditionalFormatting sqref="EG6:EK6">
    <cfRule type="expression" dxfId="1157" priority="2410">
      <formula>LEN(TRIM(EG6))=0</formula>
    </cfRule>
  </conditionalFormatting>
  <conditionalFormatting sqref="EN6:ER6">
    <cfRule type="expression" dxfId="1156" priority="2409">
      <formula>LEN(TRIM(EN6))=0</formula>
    </cfRule>
  </conditionalFormatting>
  <conditionalFormatting sqref="EU6:EY6">
    <cfRule type="expression" dxfId="1155" priority="2408">
      <formula>LEN(TRIM(EU6))=0</formula>
    </cfRule>
  </conditionalFormatting>
  <conditionalFormatting sqref="FB6:FF6">
    <cfRule type="expression" dxfId="1154" priority="2407">
      <formula>LEN(TRIM(FB6))=0</formula>
    </cfRule>
  </conditionalFormatting>
  <conditionalFormatting sqref="FI6:FM6">
    <cfRule type="expression" dxfId="1153" priority="2406">
      <formula>LEN(TRIM(FI6))=0</formula>
    </cfRule>
  </conditionalFormatting>
  <conditionalFormatting sqref="FP6:FT6">
    <cfRule type="expression" dxfId="1152" priority="2405">
      <formula>LEN(TRIM(FP6))=0</formula>
    </cfRule>
  </conditionalFormatting>
  <conditionalFormatting sqref="GJ6:GN6">
    <cfRule type="expression" dxfId="1151" priority="2404">
      <formula>LEN(TRIM(GJ6))=0</formula>
    </cfRule>
  </conditionalFormatting>
  <conditionalFormatting sqref="GQ6:GU6">
    <cfRule type="expression" dxfId="1150" priority="2403">
      <formula>LEN(TRIM(GQ6))=0</formula>
    </cfRule>
  </conditionalFormatting>
  <conditionalFormatting sqref="GX6:HB6">
    <cfRule type="expression" dxfId="1149" priority="2402">
      <formula>LEN(TRIM(GX6))=0</formula>
    </cfRule>
  </conditionalFormatting>
  <conditionalFormatting sqref="HE6:HI6">
    <cfRule type="expression" dxfId="1148" priority="2401">
      <formula>LEN(TRIM(HE6))=0</formula>
    </cfRule>
  </conditionalFormatting>
  <conditionalFormatting sqref="HL6:HP6">
    <cfRule type="expression" dxfId="1147" priority="2400">
      <formula>LEN(TRIM(HL6))=0</formula>
    </cfRule>
  </conditionalFormatting>
  <conditionalFormatting sqref="HS6:HW6">
    <cfRule type="expression" dxfId="1146" priority="2399">
      <formula>LEN(TRIM(HS6))=0</formula>
    </cfRule>
  </conditionalFormatting>
  <conditionalFormatting sqref="HZ6:ID6">
    <cfRule type="expression" dxfId="1145" priority="2398">
      <formula>LEN(TRIM(HZ6))=0</formula>
    </cfRule>
  </conditionalFormatting>
  <conditionalFormatting sqref="IN6:IR6">
    <cfRule type="expression" dxfId="1144" priority="2396">
      <formula>LEN(TRIM(IN6))=0</formula>
    </cfRule>
  </conditionalFormatting>
  <conditionalFormatting sqref="IU6:IY6">
    <cfRule type="expression" dxfId="1143" priority="2395">
      <formula>LEN(TRIM(IU6))=0</formula>
    </cfRule>
  </conditionalFormatting>
  <conditionalFormatting sqref="JB6:JF6">
    <cfRule type="expression" dxfId="1142" priority="2394">
      <formula>LEN(TRIM(JB6))=0</formula>
    </cfRule>
  </conditionalFormatting>
  <conditionalFormatting sqref="JI6:JM6">
    <cfRule type="expression" dxfId="1141" priority="2393">
      <formula>LEN(TRIM(JI6))=0</formula>
    </cfRule>
  </conditionalFormatting>
  <conditionalFormatting sqref="JP6:JT6">
    <cfRule type="expression" dxfId="1140" priority="2392">
      <formula>LEN(TRIM(JP6))=0</formula>
    </cfRule>
  </conditionalFormatting>
  <conditionalFormatting sqref="JW6:KA6">
    <cfRule type="expression" dxfId="1139" priority="2391">
      <formula>LEN(TRIM(JW6))=0</formula>
    </cfRule>
  </conditionalFormatting>
  <conditionalFormatting sqref="KK6:KO6">
    <cfRule type="expression" dxfId="1138" priority="2389">
      <formula>LEN(TRIM(KK6))=0</formula>
    </cfRule>
  </conditionalFormatting>
  <conditionalFormatting sqref="KR6:KV6">
    <cfRule type="expression" dxfId="1137" priority="2388">
      <formula>LEN(TRIM(KR6))=0</formula>
    </cfRule>
  </conditionalFormatting>
  <conditionalFormatting sqref="KY6:LC6">
    <cfRule type="expression" dxfId="1136" priority="2387">
      <formula>LEN(TRIM(KY6))=0</formula>
    </cfRule>
  </conditionalFormatting>
  <conditionalFormatting sqref="LF6:LJ6">
    <cfRule type="expression" dxfId="1135" priority="2386">
      <formula>LEN(TRIM(LF6))=0</formula>
    </cfRule>
  </conditionalFormatting>
  <conditionalFormatting sqref="LM6:LQ6">
    <cfRule type="expression" dxfId="1134" priority="2385">
      <formula>LEN(TRIM(LM6))=0</formula>
    </cfRule>
  </conditionalFormatting>
  <conditionalFormatting sqref="LT6:LX6">
    <cfRule type="expression" dxfId="1133" priority="2384">
      <formula>LEN(TRIM(LT6))=0</formula>
    </cfRule>
  </conditionalFormatting>
  <conditionalFormatting sqref="MA6:ME6">
    <cfRule type="expression" dxfId="1132" priority="2383">
      <formula>LEN(TRIM(MA6))=0</formula>
    </cfRule>
  </conditionalFormatting>
  <conditionalFormatting sqref="MH6:ML6">
    <cfRule type="expression" dxfId="1131" priority="2382">
      <formula>LEN(TRIM(MH6))=0</formula>
    </cfRule>
  </conditionalFormatting>
  <conditionalFormatting sqref="MO6:MS6">
    <cfRule type="expression" dxfId="1130" priority="2381">
      <formula>LEN(TRIM(MO6))=0</formula>
    </cfRule>
  </conditionalFormatting>
  <conditionalFormatting sqref="MV6:MZ6">
    <cfRule type="expression" dxfId="1129" priority="2380">
      <formula>LEN(TRIM(MV6))=0</formula>
    </cfRule>
  </conditionalFormatting>
  <conditionalFormatting sqref="NF6:NI6">
    <cfRule type="expression" dxfId="1128" priority="2379">
      <formula>LEN(TRIM(NF6))=0</formula>
    </cfRule>
  </conditionalFormatting>
  <conditionalFormatting sqref="NR6:NU6">
    <cfRule type="expression" dxfId="1127" priority="2378">
      <formula>LEN(TRIM(NR6))=0</formula>
    </cfRule>
  </conditionalFormatting>
  <conditionalFormatting sqref="NX6:OA6">
    <cfRule type="expression" dxfId="1126" priority="2377">
      <formula>LEN(TRIM(NX6))=0</formula>
    </cfRule>
  </conditionalFormatting>
  <conditionalFormatting sqref="OD6:OG6">
    <cfRule type="expression" dxfId="1125" priority="2376">
      <formula>LEN(TRIM(OD6))=0</formula>
    </cfRule>
  </conditionalFormatting>
  <conditionalFormatting sqref="OI6:OM6">
    <cfRule type="expression" dxfId="1124" priority="2375">
      <formula>LEN(TRIM(OI6))=0</formula>
    </cfRule>
  </conditionalFormatting>
  <conditionalFormatting sqref="OP6:OS6">
    <cfRule type="expression" dxfId="1123" priority="2374">
      <formula>LEN(TRIM(OP6))=0</formula>
    </cfRule>
  </conditionalFormatting>
  <conditionalFormatting sqref="OV6:OY6">
    <cfRule type="expression" dxfId="1122" priority="2373">
      <formula>LEN(TRIM(OV6))=0</formula>
    </cfRule>
  </conditionalFormatting>
  <conditionalFormatting sqref="PB6:PE6">
    <cfRule type="expression" dxfId="1121" priority="2372">
      <formula>LEN(TRIM(PB6))=0</formula>
    </cfRule>
  </conditionalFormatting>
  <conditionalFormatting sqref="PH6:PK6">
    <cfRule type="expression" dxfId="1120" priority="2371">
      <formula>LEN(TRIM(PH6))=0</formula>
    </cfRule>
  </conditionalFormatting>
  <conditionalFormatting sqref="PN6:PQ6">
    <cfRule type="expression" dxfId="1119" priority="2370">
      <formula>LEN(TRIM(PN6))=0</formula>
    </cfRule>
  </conditionalFormatting>
  <conditionalFormatting sqref="PS6:PW7">
    <cfRule type="expression" dxfId="1118" priority="2369">
      <formula>LEN(TRIM(PS6))=0</formula>
    </cfRule>
  </conditionalFormatting>
  <conditionalFormatting sqref="PZ6:QC6">
    <cfRule type="expression" dxfId="1117" priority="2368">
      <formula>LEN(TRIM(PZ6))=0</formula>
    </cfRule>
  </conditionalFormatting>
  <conditionalFormatting sqref="QL6:QO6">
    <cfRule type="expression" dxfId="1116" priority="2366">
      <formula>LEN(TRIM(QL6))=0</formula>
    </cfRule>
  </conditionalFormatting>
  <conditionalFormatting sqref="QR6:QU6">
    <cfRule type="expression" dxfId="1115" priority="2365">
      <formula>LEN(TRIM(QR6))=0</formula>
    </cfRule>
  </conditionalFormatting>
  <conditionalFormatting sqref="QX6:RA6">
    <cfRule type="expression" dxfId="1114" priority="2364">
      <formula>LEN(TRIM(QX6))=0</formula>
    </cfRule>
  </conditionalFormatting>
  <conditionalFormatting sqref="RD6:RG6">
    <cfRule type="expression" dxfId="1113" priority="2363">
      <formula>LEN(TRIM(RD6))=0</formula>
    </cfRule>
  </conditionalFormatting>
  <conditionalFormatting sqref="RJ6:RM6">
    <cfRule type="expression" dxfId="1112" priority="2362">
      <formula>LEN(TRIM(RJ6))=0</formula>
    </cfRule>
  </conditionalFormatting>
  <conditionalFormatting sqref="RP6:RS6">
    <cfRule type="expression" dxfId="1111" priority="2361">
      <formula>LEN(TRIM(RP6))=0</formula>
    </cfRule>
  </conditionalFormatting>
  <conditionalFormatting sqref="RV6:RY6">
    <cfRule type="expression" dxfId="1110" priority="2360">
      <formula>LEN(TRIM(RV6))=0</formula>
    </cfRule>
  </conditionalFormatting>
  <conditionalFormatting sqref="SB6:SE6 SK6:SL6 SZ6:TG6 TI6:TW6 SW6 SU6 SS6 SP6:SQ6 SN6">
    <cfRule type="expression" dxfId="1109" priority="2359">
      <formula>LEN(TRIM(SB6))=0</formula>
    </cfRule>
  </conditionalFormatting>
  <conditionalFormatting sqref="RC4:RG4 RI4:RM4 RO4:RS4 RU4:RY4">
    <cfRule type="expression" dxfId="1108" priority="2356">
      <formula>LEN(TRIM(RC4))=0</formula>
    </cfRule>
  </conditionalFormatting>
  <conditionalFormatting sqref="OI4:OM4">
    <cfRule type="expression" dxfId="1107" priority="2358">
      <formula>LEN(TRIM(OI4))=0</formula>
    </cfRule>
  </conditionalFormatting>
  <conditionalFormatting sqref="PS4:PW4 PY4:QC4 QE4:QI4 QK4:QO4 QQ4:QU4 QW3:RA5">
    <cfRule type="expression" dxfId="1106" priority="2357">
      <formula>LEN(TRIM(PS3))=0</formula>
    </cfRule>
  </conditionalFormatting>
  <conditionalFormatting sqref="C8:H8">
    <cfRule type="expression" dxfId="1105" priority="2355">
      <formula>LEN(TRIM(C8))=0</formula>
    </cfRule>
  </conditionalFormatting>
  <conditionalFormatting sqref="J8:O8">
    <cfRule type="expression" dxfId="1104" priority="2354">
      <formula>LEN(TRIM(J8))=0</formula>
    </cfRule>
  </conditionalFormatting>
  <conditionalFormatting sqref="Q8:V8">
    <cfRule type="expression" dxfId="1103" priority="2353">
      <formula>LEN(TRIM(Q8))=0</formula>
    </cfRule>
  </conditionalFormatting>
  <conditionalFormatting sqref="Y8:AC8">
    <cfRule type="expression" dxfId="1102" priority="2352">
      <formula>LEN(TRIM(Y8))=0</formula>
    </cfRule>
  </conditionalFormatting>
  <conditionalFormatting sqref="AE8:AJ8">
    <cfRule type="expression" dxfId="1101" priority="2351">
      <formula>LEN(TRIM(AE8))=0</formula>
    </cfRule>
  </conditionalFormatting>
  <conditionalFormatting sqref="AM8:AQ8">
    <cfRule type="expression" dxfId="1100" priority="2350">
      <formula>LEN(TRIM(AM8))=0</formula>
    </cfRule>
  </conditionalFormatting>
  <conditionalFormatting sqref="AS8:AX8">
    <cfRule type="expression" dxfId="1099" priority="2349">
      <formula>LEN(TRIM(AS8))=0</formula>
    </cfRule>
  </conditionalFormatting>
  <conditionalFormatting sqref="AZ8:BE8">
    <cfRule type="expression" dxfId="1098" priority="2348">
      <formula>LEN(TRIM(AZ8))=0</formula>
    </cfRule>
  </conditionalFormatting>
  <conditionalFormatting sqref="BG8:BL8">
    <cfRule type="expression" dxfId="1097" priority="2347">
      <formula>LEN(TRIM(BG8))=0</formula>
    </cfRule>
  </conditionalFormatting>
  <conditionalFormatting sqref="BN8:BS8">
    <cfRule type="expression" dxfId="1096" priority="2346">
      <formula>LEN(TRIM(BN8))=0</formula>
    </cfRule>
  </conditionalFormatting>
  <conditionalFormatting sqref="BU8:BZ8">
    <cfRule type="expression" dxfId="1095" priority="2345">
      <formula>LEN(TRIM(BU8))=0</formula>
    </cfRule>
  </conditionalFormatting>
  <conditionalFormatting sqref="CB8:CG8">
    <cfRule type="expression" dxfId="1094" priority="2344">
      <formula>LEN(TRIM(CB8))=0</formula>
    </cfRule>
  </conditionalFormatting>
  <conditionalFormatting sqref="CI8:CN8">
    <cfRule type="expression" dxfId="1093" priority="2343">
      <formula>LEN(TRIM(CI8))=0</formula>
    </cfRule>
  </conditionalFormatting>
  <conditionalFormatting sqref="CP8:CU8">
    <cfRule type="expression" dxfId="1092" priority="2342">
      <formula>LEN(TRIM(CP8))=0</formula>
    </cfRule>
  </conditionalFormatting>
  <conditionalFormatting sqref="CW8:DB8">
    <cfRule type="expression" dxfId="1091" priority="2341">
      <formula>LEN(TRIM(CW8))=0</formula>
    </cfRule>
  </conditionalFormatting>
  <conditionalFormatting sqref="DD8:DI8">
    <cfRule type="expression" dxfId="1090" priority="2340">
      <formula>LEN(TRIM(DD8))=0</formula>
    </cfRule>
  </conditionalFormatting>
  <conditionalFormatting sqref="DK8:DP8">
    <cfRule type="expression" dxfId="1089" priority="2339">
      <formula>LEN(TRIM(DK8))=0</formula>
    </cfRule>
  </conditionalFormatting>
  <conditionalFormatting sqref="DR8:DW8">
    <cfRule type="expression" dxfId="1088" priority="2338">
      <formula>LEN(TRIM(DR8))=0</formula>
    </cfRule>
  </conditionalFormatting>
  <conditionalFormatting sqref="DY8:ED8">
    <cfRule type="expression" dxfId="1087" priority="2337">
      <formula>LEN(TRIM(DY8))=0</formula>
    </cfRule>
  </conditionalFormatting>
  <conditionalFormatting sqref="EF8:EK8">
    <cfRule type="expression" dxfId="1086" priority="2336">
      <formula>LEN(TRIM(EF8))=0</formula>
    </cfRule>
  </conditionalFormatting>
  <conditionalFormatting sqref="EM7:ER9">
    <cfRule type="expression" dxfId="1085" priority="2335">
      <formula>LEN(TRIM(EM7))=0</formula>
    </cfRule>
  </conditionalFormatting>
  <conditionalFormatting sqref="ET8:EY8">
    <cfRule type="expression" dxfId="1084" priority="2334">
      <formula>LEN(TRIM(ET8))=0</formula>
    </cfRule>
  </conditionalFormatting>
  <conditionalFormatting sqref="FA8:FF8">
    <cfRule type="expression" dxfId="1083" priority="2333">
      <formula>LEN(TRIM(FA8))=0</formula>
    </cfRule>
  </conditionalFormatting>
  <conditionalFormatting sqref="FH8:FM8">
    <cfRule type="expression" dxfId="1082" priority="2332">
      <formula>LEN(TRIM(FH8))=0</formula>
    </cfRule>
  </conditionalFormatting>
  <conditionalFormatting sqref="FO8:FT8">
    <cfRule type="expression" dxfId="1081" priority="2331">
      <formula>LEN(TRIM(FO8))=0</formula>
    </cfRule>
  </conditionalFormatting>
  <conditionalFormatting sqref="GI8:GN8">
    <cfRule type="expression" dxfId="1080" priority="2330">
      <formula>LEN(TRIM(GI8))=0</formula>
    </cfRule>
  </conditionalFormatting>
  <conditionalFormatting sqref="GP8:GU8">
    <cfRule type="expression" dxfId="1079" priority="2329">
      <formula>LEN(TRIM(GP8))=0</formula>
    </cfRule>
  </conditionalFormatting>
  <conditionalFormatting sqref="GW8:HB8">
    <cfRule type="expression" dxfId="1078" priority="2328">
      <formula>LEN(TRIM(GW8))=0</formula>
    </cfRule>
  </conditionalFormatting>
  <conditionalFormatting sqref="HE8:HI8">
    <cfRule type="expression" dxfId="1077" priority="2327">
      <formula>LEN(TRIM(HE8))=0</formula>
    </cfRule>
  </conditionalFormatting>
  <conditionalFormatting sqref="HK8:HP8 HR8:HW8">
    <cfRule type="expression" dxfId="1076" priority="2326">
      <formula>LEN(TRIM(HK8))=0</formula>
    </cfRule>
  </conditionalFormatting>
  <conditionalFormatting sqref="HY8:ID8">
    <cfRule type="expression" dxfId="1075" priority="2324">
      <formula>LEN(TRIM(HY8))=0</formula>
    </cfRule>
  </conditionalFormatting>
  <conditionalFormatting sqref="IF8:IK8">
    <cfRule type="expression" dxfId="1074" priority="2323">
      <formula>LEN(TRIM(IF8))=0</formula>
    </cfRule>
  </conditionalFormatting>
  <conditionalFormatting sqref="IM8:IR8">
    <cfRule type="expression" dxfId="1073" priority="2322">
      <formula>LEN(TRIM(IM8))=0</formula>
    </cfRule>
  </conditionalFormatting>
  <conditionalFormatting sqref="IT8:IY8">
    <cfRule type="expression" dxfId="1072" priority="2321">
      <formula>LEN(TRIM(IT8))=0</formula>
    </cfRule>
  </conditionalFormatting>
  <conditionalFormatting sqref="JA8:JF8">
    <cfRule type="expression" dxfId="1071" priority="2320">
      <formula>LEN(TRIM(JA8))=0</formula>
    </cfRule>
  </conditionalFormatting>
  <conditionalFormatting sqref="JH8:JM8">
    <cfRule type="expression" dxfId="1070" priority="2319">
      <formula>LEN(TRIM(JH8))=0</formula>
    </cfRule>
  </conditionalFormatting>
  <conditionalFormatting sqref="JO8:JT8">
    <cfRule type="expression" dxfId="1069" priority="2318">
      <formula>LEN(TRIM(JO8))=0</formula>
    </cfRule>
  </conditionalFormatting>
  <conditionalFormatting sqref="JV8:KA8">
    <cfRule type="expression" dxfId="1068" priority="2317">
      <formula>LEN(TRIM(JV8))=0</formula>
    </cfRule>
  </conditionalFormatting>
  <conditionalFormatting sqref="KC8:KH8">
    <cfRule type="expression" dxfId="1067" priority="2316">
      <formula>LEN(TRIM(KC8))=0</formula>
    </cfRule>
  </conditionalFormatting>
  <conditionalFormatting sqref="KJ8:KO8">
    <cfRule type="expression" dxfId="1066" priority="2315">
      <formula>LEN(TRIM(KJ8))=0</formula>
    </cfRule>
  </conditionalFormatting>
  <conditionalFormatting sqref="KQ8:KV8 KX8:LC8">
    <cfRule type="expression" dxfId="1065" priority="2314">
      <formula>LEN(TRIM(KQ8))=0</formula>
    </cfRule>
  </conditionalFormatting>
  <conditionalFormatting sqref="LE8:LJ8">
    <cfRule type="expression" dxfId="1064" priority="2312">
      <formula>LEN(TRIM(LE8))=0</formula>
    </cfRule>
  </conditionalFormatting>
  <conditionalFormatting sqref="LL8:LQ8">
    <cfRule type="expression" dxfId="1063" priority="2311">
      <formula>LEN(TRIM(LL8))=0</formula>
    </cfRule>
  </conditionalFormatting>
  <conditionalFormatting sqref="LS8:LX8">
    <cfRule type="expression" dxfId="1062" priority="2310">
      <formula>LEN(TRIM(LS8))=0</formula>
    </cfRule>
  </conditionalFormatting>
  <conditionalFormatting sqref="LZ8:ME8">
    <cfRule type="expression" dxfId="1061" priority="2309">
      <formula>LEN(TRIM(LZ8))=0</formula>
    </cfRule>
  </conditionalFormatting>
  <conditionalFormatting sqref="MG8:ML8">
    <cfRule type="expression" dxfId="1060" priority="2308">
      <formula>LEN(TRIM(MG8))=0</formula>
    </cfRule>
  </conditionalFormatting>
  <conditionalFormatting sqref="MN8:MS8">
    <cfRule type="expression" dxfId="1059" priority="2307">
      <formula>LEN(TRIM(MN8))=0</formula>
    </cfRule>
  </conditionalFormatting>
  <conditionalFormatting sqref="MU8:MZ8">
    <cfRule type="expression" dxfId="1058" priority="2306">
      <formula>LEN(TRIM(MU8))=0</formula>
    </cfRule>
  </conditionalFormatting>
  <conditionalFormatting sqref="NE8:NI8">
    <cfRule type="expression" dxfId="1057" priority="2305">
      <formula>LEN(TRIM(NE8))=0</formula>
    </cfRule>
  </conditionalFormatting>
  <conditionalFormatting sqref="OI8:OM8">
    <cfRule type="expression" dxfId="1056" priority="2304">
      <formula>LEN(TRIM(OI8))=0</formula>
    </cfRule>
  </conditionalFormatting>
  <conditionalFormatting sqref="PY8:QC8 QQ8:QU8 QE8:QI8 QW8:RA8">
    <cfRule type="expression" dxfId="1055" priority="2303">
      <formula>LEN(TRIM(PY8))=0</formula>
    </cfRule>
  </conditionalFormatting>
  <conditionalFormatting sqref="RC8:RG8 TL8:TW8 TB8:TJ8 SY8:SZ8 SW8 SU8 SP8:SS8 SN8 SK8:SL8 RI8:RM8 RO8:RS8 RU8:RY8 SA8:SE8 SG8:SI8">
    <cfRule type="expression" dxfId="1054" priority="2302">
      <formula>LEN(TRIM(RC8))=0</formula>
    </cfRule>
  </conditionalFormatting>
  <conditionalFormatting sqref="TY8:UD8 UF8">
    <cfRule type="expression" dxfId="1053" priority="2301">
      <formula>LEN(TRIM(TY8))=0</formula>
    </cfRule>
  </conditionalFormatting>
  <conditionalFormatting sqref="UG8">
    <cfRule type="expression" dxfId="1052" priority="2300">
      <formula>LEN(TRIM(UG8))=0</formula>
    </cfRule>
  </conditionalFormatting>
  <conditionalFormatting sqref="UI8:UN8">
    <cfRule type="expression" dxfId="1051" priority="2299">
      <formula>LEN(TRIM(UI8))=0</formula>
    </cfRule>
  </conditionalFormatting>
  <conditionalFormatting sqref="C10:G10">
    <cfRule type="expression" dxfId="1050" priority="2297">
      <formula>LEN(TRIM(C10))=0</formula>
    </cfRule>
  </conditionalFormatting>
  <conditionalFormatting sqref="Q10:V10">
    <cfRule type="expression" dxfId="1049" priority="2295">
      <formula>LEN(TRIM(Q10))=0</formula>
    </cfRule>
  </conditionalFormatting>
  <conditionalFormatting sqref="AE10:AJ10">
    <cfRule type="expression" dxfId="1048" priority="2294">
      <formula>LEN(TRIM(AE10))=0</formula>
    </cfRule>
  </conditionalFormatting>
  <conditionalFormatting sqref="AL10:AQ10">
    <cfRule type="expression" dxfId="1047" priority="2293">
      <formula>LEN(TRIM(AL10))=0</formula>
    </cfRule>
  </conditionalFormatting>
  <conditionalFormatting sqref="AS10:AX10">
    <cfRule type="expression" dxfId="1046" priority="2292">
      <formula>LEN(TRIM(AS10))=0</formula>
    </cfRule>
  </conditionalFormatting>
  <conditionalFormatting sqref="AZ10:BE10">
    <cfRule type="expression" dxfId="1045" priority="2291">
      <formula>LEN(TRIM(AZ10))=0</formula>
    </cfRule>
  </conditionalFormatting>
  <conditionalFormatting sqref="BG10:BK10">
    <cfRule type="expression" dxfId="1044" priority="2290">
      <formula>LEN(TRIM(BG10))=0</formula>
    </cfRule>
  </conditionalFormatting>
  <conditionalFormatting sqref="BN10:BS10">
    <cfRule type="expression" dxfId="1043" priority="2289">
      <formula>LEN(TRIM(BN10))=0</formula>
    </cfRule>
  </conditionalFormatting>
  <conditionalFormatting sqref="BV10:BY10">
    <cfRule type="expression" dxfId="1042" priority="2288">
      <formula>LEN(TRIM(BV10))=0</formula>
    </cfRule>
  </conditionalFormatting>
  <conditionalFormatting sqref="CB10:CG10">
    <cfRule type="expression" dxfId="1041" priority="2287">
      <formula>LEN(TRIM(CB10))=0</formula>
    </cfRule>
  </conditionalFormatting>
  <conditionalFormatting sqref="CP10:CU10">
    <cfRule type="expression" dxfId="1040" priority="2286">
      <formula>LEN(TRIM(CP10))=0</formula>
    </cfRule>
  </conditionalFormatting>
  <conditionalFormatting sqref="DE10:DH10">
    <cfRule type="expression" dxfId="1039" priority="2285">
      <formula>LEN(TRIM(DE10))=0</formula>
    </cfRule>
  </conditionalFormatting>
  <conditionalFormatting sqref="DK10:DP10">
    <cfRule type="expression" dxfId="1038" priority="2284">
      <formula>LEN(TRIM(DK10))=0</formula>
    </cfRule>
  </conditionalFormatting>
  <conditionalFormatting sqref="DR10:DW10">
    <cfRule type="expression" dxfId="1037" priority="2283">
      <formula>LEN(TRIM(DR10))=0</formula>
    </cfRule>
  </conditionalFormatting>
  <conditionalFormatting sqref="DY10:ED10">
    <cfRule type="expression" dxfId="1036" priority="2282">
      <formula>LEN(TRIM(DY10))=0</formula>
    </cfRule>
  </conditionalFormatting>
  <conditionalFormatting sqref="EM10:ER10">
    <cfRule type="expression" dxfId="1035" priority="2281">
      <formula>LEN(TRIM(EM10))=0</formula>
    </cfRule>
  </conditionalFormatting>
  <conditionalFormatting sqref="ET10:EY10">
    <cfRule type="expression" dxfId="1034" priority="2280">
      <formula>LEN(TRIM(ET10))=0</formula>
    </cfRule>
  </conditionalFormatting>
  <conditionalFormatting sqref="FA10:FF10">
    <cfRule type="expression" dxfId="1033" priority="2279">
      <formula>LEN(TRIM(FA10))=0</formula>
    </cfRule>
  </conditionalFormatting>
  <conditionalFormatting sqref="FH10:FM10">
    <cfRule type="expression" dxfId="1032" priority="2278">
      <formula>LEN(TRIM(FH10))=0</formula>
    </cfRule>
  </conditionalFormatting>
  <conditionalFormatting sqref="FO10:FT10">
    <cfRule type="expression" dxfId="1031" priority="2277">
      <formula>LEN(TRIM(FO10))=0</formula>
    </cfRule>
  </conditionalFormatting>
  <conditionalFormatting sqref="GJ10:GM10">
    <cfRule type="expression" dxfId="1030" priority="2276">
      <formula>LEN(TRIM(GJ10))=0</formula>
    </cfRule>
  </conditionalFormatting>
  <conditionalFormatting sqref="ND10:NI10">
    <cfRule type="expression" dxfId="1029" priority="2275">
      <formula>LEN(TRIM(ND10))=0</formula>
    </cfRule>
  </conditionalFormatting>
  <conditionalFormatting sqref="NQ10:NS10">
    <cfRule type="expression" dxfId="1028" priority="2274">
      <formula>LEN(TRIM(NQ10))=0</formula>
    </cfRule>
  </conditionalFormatting>
  <conditionalFormatting sqref="NW10:NY10">
    <cfRule type="expression" dxfId="1027" priority="2273">
      <formula>LEN(TRIM(NW10))=0</formula>
    </cfRule>
  </conditionalFormatting>
  <conditionalFormatting sqref="OP10:OQ10">
    <cfRule type="expression" dxfId="1026" priority="2272">
      <formula>LEN(TRIM(OP10))=0</formula>
    </cfRule>
  </conditionalFormatting>
  <conditionalFormatting sqref="PG10:PI10">
    <cfRule type="expression" dxfId="1025" priority="2271">
      <formula>LEN(TRIM(PG10))=0</formula>
    </cfRule>
  </conditionalFormatting>
  <conditionalFormatting sqref="PM10:PO10">
    <cfRule type="expression" dxfId="1024" priority="2270">
      <formula>LEN(TRIM(PM10))=0</formula>
    </cfRule>
  </conditionalFormatting>
  <conditionalFormatting sqref="QE10:QG10">
    <cfRule type="expression" dxfId="1023" priority="2269">
      <formula>LEN(TRIM(QE10))=0</formula>
    </cfRule>
  </conditionalFormatting>
  <conditionalFormatting sqref="QQ10:QS10">
    <cfRule type="expression" dxfId="1022" priority="2268">
      <formula>LEN(TRIM(QQ10))=0</formula>
    </cfRule>
  </conditionalFormatting>
  <conditionalFormatting sqref="RC10:RE10">
    <cfRule type="expression" dxfId="1021" priority="2267">
      <formula>LEN(TRIM(RC10))=0</formula>
    </cfRule>
  </conditionalFormatting>
  <conditionalFormatting sqref="RI10:RK10">
    <cfRule type="expression" dxfId="1020" priority="2266">
      <formula>LEN(TRIM(RI10))=0</formula>
    </cfRule>
  </conditionalFormatting>
  <conditionalFormatting sqref="RO10:RQ10">
    <cfRule type="expression" dxfId="1019" priority="2265">
      <formula>LEN(TRIM(RO10))=0</formula>
    </cfRule>
  </conditionalFormatting>
  <conditionalFormatting sqref="RU10:RW10">
    <cfRule type="expression" dxfId="1018" priority="2264">
      <formula>LEN(TRIM(RU10))=0</formula>
    </cfRule>
  </conditionalFormatting>
  <conditionalFormatting sqref="TY10:UD10">
    <cfRule type="expression" dxfId="1017" priority="2263">
      <formula>LEN(TRIM(TY10))=0</formula>
    </cfRule>
  </conditionalFormatting>
  <conditionalFormatting sqref="UF10">
    <cfRule type="expression" dxfId="1016" priority="2262">
      <formula>LEN(TRIM(UF10))=0</formula>
    </cfRule>
  </conditionalFormatting>
  <conditionalFormatting sqref="UX10">
    <cfRule type="expression" dxfId="1015" priority="2261">
      <formula>LEN(TRIM(UX10))=0</formula>
    </cfRule>
  </conditionalFormatting>
  <conditionalFormatting sqref="UX14">
    <cfRule type="expression" dxfId="1014" priority="2170">
      <formula>LEN(TRIM(UX14))=0</formula>
    </cfRule>
  </conditionalFormatting>
  <conditionalFormatting sqref="UX15">
    <cfRule type="expression" dxfId="1013" priority="2117">
      <formula>LEN(TRIM(UX15))=0</formula>
    </cfRule>
  </conditionalFormatting>
  <conditionalFormatting sqref="UY15">
    <cfRule type="expression" dxfId="1012" priority="2116">
      <formula>LEN(TRIM(UY15))=0</formula>
    </cfRule>
  </conditionalFormatting>
  <conditionalFormatting sqref="UX17">
    <cfRule type="expression" dxfId="1011" priority="2053">
      <formula>LEN(TRIM(UX17))=0</formula>
    </cfRule>
  </conditionalFormatting>
  <conditionalFormatting sqref="UX19:UZ19">
    <cfRule type="expression" dxfId="1010" priority="2000">
      <formula>LEN(TRIM(UX19))=0</formula>
    </cfRule>
  </conditionalFormatting>
  <conditionalFormatting sqref="UB24:UD24">
    <cfRule type="expression" dxfId="1009" priority="1897">
      <formula>LEN(TRIM(UB24))=0</formula>
    </cfRule>
  </conditionalFormatting>
  <conditionalFormatting sqref="UX33:UZ33">
    <cfRule type="expression" dxfId="1008" priority="1421">
      <formula>LEN(TRIM(UX33))=0</formula>
    </cfRule>
  </conditionalFormatting>
  <conditionalFormatting sqref="UX38:UZ38">
    <cfRule type="expression" dxfId="1007" priority="1224">
      <formula>LEN(TRIM(UX38))=0</formula>
    </cfRule>
  </conditionalFormatting>
  <conditionalFormatting sqref="UX44:UZ44 UY45:UZ49 UX45:UX47">
    <cfRule type="expression" dxfId="1006" priority="767">
      <formula>LEN(TRIM(UX44))=0</formula>
    </cfRule>
  </conditionalFormatting>
  <conditionalFormatting sqref="UP45">
    <cfRule type="expression" dxfId="1005" priority="710">
      <formula>LEN(TRIM(UP45))=0</formula>
    </cfRule>
  </conditionalFormatting>
  <conditionalFormatting sqref="UP43:UP44">
    <cfRule type="expression" dxfId="1004" priority="356">
      <formula>LEN(TRIM(UP43))=0</formula>
    </cfRule>
  </conditionalFormatting>
  <conditionalFormatting sqref="UP46">
    <cfRule type="expression" dxfId="1003" priority="355">
      <formula>LEN(TRIM(UP46))=0</formula>
    </cfRule>
  </conditionalFormatting>
  <conditionalFormatting sqref="UP47">
    <cfRule type="expression" dxfId="1002" priority="354">
      <formula>LEN(TRIM(UP47))=0</formula>
    </cfRule>
  </conditionalFormatting>
  <dataValidations disablePrompts="1" count="1">
    <dataValidation type="whole" operator="greaterThanOrEqual" allowBlank="1" showInputMessage="1" showErrorMessage="1" errorTitle="Invalid value provided" error="Please, provide whole number!_x000a__x000a_For example: 5, 87, 1000, etc..." sqref="DG26 DI26 DN26 DP26" xr:uid="{00000000-0002-0000-0100-000000000000}">
      <formula1>0</formula1>
    </dataValidation>
  </dataValidations>
  <pageMargins left="0.25" right="0.25"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F036F-FD6A-4560-98D9-F7D4D208E526}">
  <sheetPr>
    <tabColor rgb="FF92D050"/>
  </sheetPr>
  <dimension ref="A1:WC56"/>
  <sheetViews>
    <sheetView tabSelected="1" zoomScale="80" zoomScaleNormal="80" workbookViewId="0">
      <selection activeCell="C34" sqref="C34:H34"/>
    </sheetView>
  </sheetViews>
  <sheetFormatPr baseColWidth="10" defaultColWidth="8.453125" defaultRowHeight="13"/>
  <cols>
    <col min="1" max="1" width="6.453125" style="247" bestFit="1" customWidth="1"/>
    <col min="2" max="2" width="21.453125" style="259" bestFit="1" customWidth="1"/>
    <col min="3" max="8" width="9.36328125" style="246" bestFit="1" customWidth="1"/>
    <col min="9" max="9" width="8.453125" style="241"/>
    <col min="10" max="15" width="9.36328125" style="250" bestFit="1" customWidth="1"/>
    <col min="16" max="16" width="19.453125" style="250" bestFit="1" customWidth="1"/>
    <col min="17" max="17" width="8.453125" style="251"/>
    <col min="18" max="23" width="9.36328125" style="250" bestFit="1" customWidth="1"/>
    <col min="24" max="24" width="19.453125" style="250" bestFit="1" customWidth="1"/>
    <col min="25" max="25" width="8.453125" style="251"/>
    <col min="26" max="31" width="9.36328125" style="250" bestFit="1" customWidth="1"/>
    <col min="32" max="32" width="19.453125" style="250" bestFit="1" customWidth="1"/>
    <col min="33" max="33" width="8.453125" style="251"/>
    <col min="34" max="39" width="11.453125" style="250" bestFit="1" customWidth="1"/>
    <col min="40" max="40" width="19.453125" style="250" bestFit="1" customWidth="1"/>
    <col min="41" max="41" width="8.453125" style="251"/>
    <col min="42" max="47" width="9.36328125" style="250" bestFit="1" customWidth="1"/>
    <col min="48" max="48" width="19.453125" style="250" bestFit="1" customWidth="1"/>
    <col min="49" max="49" width="8.453125" style="251"/>
    <col min="50" max="55" width="11.36328125" style="250" bestFit="1" customWidth="1"/>
    <col min="56" max="56" width="19.453125" style="250" bestFit="1" customWidth="1"/>
    <col min="57" max="57" width="8.453125" style="251"/>
    <col min="58" max="63" width="9.36328125" style="250" bestFit="1" customWidth="1"/>
    <col min="64" max="64" width="19.453125" style="250" bestFit="1" customWidth="1"/>
    <col min="65" max="65" width="8.453125" style="251"/>
    <col min="66" max="71" width="9.36328125" style="250" bestFit="1" customWidth="1"/>
    <col min="72" max="72" width="19.453125" style="250" bestFit="1" customWidth="1"/>
    <col min="73" max="73" width="8.453125" style="251"/>
    <col min="74" max="79" width="9.36328125" style="250" bestFit="1" customWidth="1"/>
    <col min="80" max="80" width="19.453125" style="250" bestFit="1" customWidth="1"/>
    <col min="81" max="81" width="8.453125" style="251"/>
    <col min="82" max="87" width="9.36328125" style="250" bestFit="1" customWidth="1"/>
    <col min="88" max="88" width="19.453125" style="250" bestFit="1" customWidth="1"/>
    <col min="89" max="89" width="8.453125" style="251"/>
    <col min="90" max="95" width="9.453125" style="250" bestFit="1" customWidth="1"/>
    <col min="96" max="96" width="19.453125" style="250" bestFit="1" customWidth="1"/>
    <col min="97" max="97" width="8.453125" style="251"/>
    <col min="98" max="103" width="9.36328125" style="250" bestFit="1" customWidth="1"/>
    <col min="104" max="104" width="19.453125" style="250" bestFit="1" customWidth="1"/>
    <col min="105" max="105" width="8.453125" style="251"/>
    <col min="106" max="111" width="11.453125" style="250" bestFit="1" customWidth="1"/>
    <col min="112" max="112" width="19.453125" style="250" bestFit="1" customWidth="1"/>
    <col min="113" max="113" width="8.453125" style="251"/>
    <col min="114" max="119" width="9.36328125" style="250" bestFit="1" customWidth="1"/>
    <col min="120" max="120" width="19.453125" style="250" bestFit="1" customWidth="1"/>
    <col min="121" max="121" width="8.453125" style="251"/>
    <col min="122" max="127" width="9.36328125" style="250" bestFit="1" customWidth="1"/>
    <col min="128" max="128" width="19.453125" style="250" bestFit="1" customWidth="1"/>
    <col min="129" max="129" width="8.453125" style="251"/>
    <col min="130" max="135" width="9.36328125" style="250" bestFit="1" customWidth="1"/>
    <col min="136" max="136" width="19.453125" style="250" bestFit="1" customWidth="1"/>
    <col min="137" max="137" width="8.453125" style="251"/>
    <col min="138" max="143" width="9.36328125" style="250" bestFit="1" customWidth="1"/>
    <col min="144" max="144" width="19.453125" style="250" bestFit="1" customWidth="1"/>
    <col min="145" max="145" width="8.453125" style="251"/>
    <col min="146" max="151" width="9.36328125" style="250" bestFit="1" customWidth="1"/>
    <col min="152" max="152" width="19.453125" style="250" bestFit="1" customWidth="1"/>
    <col min="153" max="153" width="8.453125" style="251"/>
    <col min="154" max="159" width="9.36328125" style="250" bestFit="1" customWidth="1"/>
    <col min="160" max="160" width="19.453125" style="250" bestFit="1" customWidth="1"/>
    <col min="161" max="161" width="8.453125" style="251"/>
    <col min="162" max="167" width="9.81640625" style="250" bestFit="1" customWidth="1"/>
    <col min="168" max="168" width="19.453125" style="250" bestFit="1" customWidth="1"/>
    <col min="169" max="169" width="8.453125" style="251"/>
    <col min="170" max="175" width="9.36328125" style="250" bestFit="1" customWidth="1"/>
    <col min="176" max="176" width="19.453125" style="250" bestFit="1" customWidth="1"/>
    <col min="177" max="177" width="8.453125" style="251"/>
    <col min="178" max="183" width="9.36328125" style="250" bestFit="1" customWidth="1"/>
    <col min="184" max="184" width="19.453125" style="250" bestFit="1" customWidth="1"/>
    <col min="185" max="185" width="8.453125" style="251"/>
    <col min="186" max="191" width="9.36328125" style="250" bestFit="1" customWidth="1"/>
    <col min="192" max="192" width="19.453125" style="250" bestFit="1" customWidth="1"/>
    <col min="193" max="193" width="8.453125" style="251"/>
    <col min="194" max="199" width="9.36328125" style="250" bestFit="1" customWidth="1"/>
    <col min="200" max="200" width="19.453125" style="250" bestFit="1" customWidth="1"/>
    <col min="201" max="201" width="8.453125" style="251"/>
    <col min="202" max="207" width="9.36328125" style="250" bestFit="1" customWidth="1"/>
    <col min="208" max="208" width="19.453125" style="250" bestFit="1" customWidth="1"/>
    <col min="209" max="209" width="8.453125" style="251"/>
    <col min="210" max="215" width="9.36328125" style="250" bestFit="1" customWidth="1"/>
    <col min="216" max="216" width="19.453125" style="250" bestFit="1" customWidth="1"/>
    <col min="217" max="217" width="8.453125" style="251"/>
    <col min="218" max="223" width="9.36328125" style="250" bestFit="1" customWidth="1"/>
    <col min="224" max="224" width="19.453125" style="250" bestFit="1" customWidth="1"/>
    <col min="225" max="225" width="8.453125" style="251"/>
    <col min="226" max="231" width="9.36328125" style="250" bestFit="1" customWidth="1"/>
    <col min="232" max="232" width="19.453125" style="250" bestFit="1" customWidth="1"/>
    <col min="233" max="233" width="8.453125" style="251"/>
    <col min="234" max="239" width="11.453125" style="250" bestFit="1" customWidth="1"/>
    <col min="240" max="240" width="19.453125" style="250" bestFit="1" customWidth="1"/>
    <col min="241" max="241" width="8.453125" style="251"/>
    <col min="242" max="247" width="9.36328125" style="250" bestFit="1" customWidth="1"/>
    <col min="248" max="248" width="19.453125" style="250" bestFit="1" customWidth="1"/>
    <col min="249" max="249" width="8.453125" style="251"/>
    <col min="250" max="255" width="11.36328125" style="250" bestFit="1" customWidth="1"/>
    <col min="256" max="256" width="19.453125" style="250" bestFit="1" customWidth="1"/>
    <col min="257" max="257" width="8.453125" style="251"/>
    <col min="258" max="263" width="9.36328125" style="250" bestFit="1" customWidth="1"/>
    <col min="264" max="264" width="19.453125" style="250" bestFit="1" customWidth="1"/>
    <col min="265" max="265" width="8.453125" style="251"/>
    <col min="266" max="271" width="9.36328125" style="250" bestFit="1" customWidth="1"/>
    <col min="272" max="272" width="19.453125" style="250" bestFit="1" customWidth="1"/>
    <col min="273" max="273" width="8.453125" style="251"/>
    <col min="274" max="279" width="9.36328125" style="250" bestFit="1" customWidth="1"/>
    <col min="280" max="280" width="19.453125" style="250" bestFit="1" customWidth="1"/>
    <col min="281" max="281" width="8.453125" style="251"/>
    <col min="282" max="287" width="9.36328125" style="250" bestFit="1" customWidth="1"/>
    <col min="288" max="288" width="19.453125" style="250" bestFit="1" customWidth="1"/>
    <col min="289" max="289" width="8.453125" style="251"/>
    <col min="290" max="295" width="9.453125" style="250" bestFit="1" customWidth="1"/>
    <col min="296" max="296" width="19.453125" style="250" bestFit="1" customWidth="1"/>
    <col min="297" max="297" width="8.453125" style="251"/>
    <col min="298" max="303" width="9.36328125" style="250" bestFit="1" customWidth="1"/>
    <col min="304" max="304" width="19.453125" style="250" bestFit="1" customWidth="1"/>
    <col min="305" max="305" width="8.453125" style="251"/>
    <col min="306" max="311" width="11.453125" style="250" bestFit="1" customWidth="1"/>
    <col min="312" max="312" width="19.453125" style="250" bestFit="1" customWidth="1"/>
    <col min="313" max="313" width="8.453125" style="251"/>
    <col min="314" max="319" width="9.36328125" style="250" bestFit="1" customWidth="1"/>
    <col min="320" max="320" width="19.453125" style="250" bestFit="1" customWidth="1"/>
    <col min="321" max="321" width="8.453125" style="251"/>
    <col min="322" max="327" width="9.36328125" style="250" bestFit="1" customWidth="1"/>
    <col min="328" max="328" width="19.453125" style="250" bestFit="1" customWidth="1"/>
    <col min="329" max="329" width="8.453125" style="251"/>
    <col min="330" max="335" width="9.36328125" style="250" bestFit="1" customWidth="1"/>
    <col min="336" max="336" width="19.453125" style="250" bestFit="1" customWidth="1"/>
    <col min="337" max="337" width="8.453125" style="251"/>
    <col min="338" max="343" width="9.36328125" style="250" bestFit="1" customWidth="1"/>
    <col min="344" max="344" width="19.453125" style="250" bestFit="1" customWidth="1"/>
    <col min="345" max="345" width="8.453125" style="251"/>
    <col min="346" max="351" width="9.36328125" style="250" bestFit="1" customWidth="1"/>
    <col min="352" max="352" width="19.453125" style="250" bestFit="1" customWidth="1"/>
    <col min="353" max="353" width="8.453125" style="251"/>
    <col min="354" max="359" width="9.36328125" style="250" bestFit="1" customWidth="1"/>
    <col min="360" max="360" width="19.453125" style="250" bestFit="1" customWidth="1"/>
    <col min="361" max="361" width="8.453125" style="251"/>
    <col min="362" max="367" width="9.81640625" style="250" bestFit="1" customWidth="1"/>
    <col min="368" max="368" width="19.453125" style="250" bestFit="1" customWidth="1"/>
    <col min="369" max="369" width="8.453125" style="251"/>
    <col min="370" max="375" width="9.36328125" style="250" bestFit="1" customWidth="1"/>
    <col min="376" max="376" width="19.453125" style="250" bestFit="1" customWidth="1"/>
    <col min="377" max="377" width="8.453125" style="251"/>
    <col min="378" max="383" width="9.36328125" style="250" bestFit="1" customWidth="1"/>
    <col min="384" max="384" width="19.453125" style="250" bestFit="1" customWidth="1"/>
    <col min="385" max="385" width="8.453125" style="251"/>
    <col min="386" max="391" width="9.36328125" style="250" bestFit="1" customWidth="1"/>
    <col min="392" max="392" width="19.453125" style="250" bestFit="1" customWidth="1"/>
    <col min="393" max="393" width="8.453125" style="251"/>
    <col min="394" max="399" width="9.36328125" style="250" bestFit="1" customWidth="1"/>
    <col min="400" max="400" width="19.453125" style="250" bestFit="1" customWidth="1"/>
    <col min="401" max="401" width="8.453125" style="251"/>
    <col min="402" max="407" width="9.36328125" style="250" bestFit="1" customWidth="1"/>
    <col min="408" max="408" width="19.453125" style="250" bestFit="1" customWidth="1"/>
    <col min="409" max="409" width="8.453125" style="251"/>
    <col min="410" max="410" width="45.453125" style="250" bestFit="1" customWidth="1"/>
    <col min="411" max="411" width="9.81640625" style="250" bestFit="1" customWidth="1"/>
    <col min="412" max="412" width="10.6328125" style="250" bestFit="1" customWidth="1"/>
    <col min="413" max="413" width="10.453125" style="250" bestFit="1" customWidth="1"/>
    <col min="414" max="414" width="15.81640625" style="250" bestFit="1" customWidth="1"/>
    <col min="415" max="415" width="13.81640625" style="250" bestFit="1" customWidth="1"/>
    <col min="416" max="416" width="8.453125" style="251"/>
    <col min="417" max="417" width="65.36328125" style="250" bestFit="1" customWidth="1"/>
    <col min="418" max="419" width="10.453125" style="250" bestFit="1" customWidth="1"/>
    <col min="420" max="420" width="15.81640625" style="250" bestFit="1" customWidth="1"/>
    <col min="421" max="421" width="13.81640625" style="250" bestFit="1" customWidth="1"/>
    <col min="422" max="422" width="8.453125" style="251"/>
    <col min="423" max="423" width="47.6328125" style="250" bestFit="1" customWidth="1"/>
    <col min="424" max="424" width="11" style="250" bestFit="1" customWidth="1"/>
    <col min="425" max="425" width="10.6328125" style="250" bestFit="1" customWidth="1"/>
    <col min="426" max="426" width="15.81640625" style="250" bestFit="1" customWidth="1"/>
    <col min="427" max="427" width="13.81640625" style="250" bestFit="1" customWidth="1"/>
    <col min="428" max="428" width="8.453125" style="251"/>
    <col min="429" max="429" width="53.1796875" style="250" bestFit="1" customWidth="1"/>
    <col min="430" max="430" width="10.81640625" style="250" bestFit="1" customWidth="1"/>
    <col min="431" max="431" width="10.453125" style="250" bestFit="1" customWidth="1"/>
    <col min="432" max="432" width="15.81640625" style="250" bestFit="1" customWidth="1"/>
    <col min="433" max="433" width="13.81640625" style="250" bestFit="1" customWidth="1"/>
    <col min="434" max="434" width="8.453125" style="251"/>
    <col min="435" max="435" width="49.1796875" style="250" bestFit="1" customWidth="1"/>
    <col min="436" max="436" width="10.81640625" style="250" bestFit="1" customWidth="1"/>
    <col min="437" max="437" width="10.453125" style="250" bestFit="1" customWidth="1"/>
    <col min="438" max="438" width="15.81640625" style="250" bestFit="1" customWidth="1"/>
    <col min="439" max="439" width="13.81640625" style="250" bestFit="1" customWidth="1"/>
    <col min="440" max="440" width="8.453125" style="251"/>
    <col min="441" max="441" width="66.36328125" style="250" bestFit="1" customWidth="1"/>
    <col min="442" max="442" width="10.81640625" style="250" bestFit="1" customWidth="1"/>
    <col min="443" max="443" width="10.453125" style="250" bestFit="1" customWidth="1"/>
    <col min="444" max="444" width="15.81640625" style="250" bestFit="1" customWidth="1"/>
    <col min="445" max="445" width="13.81640625" style="250" bestFit="1" customWidth="1"/>
    <col min="446" max="446" width="8.453125" style="251"/>
    <col min="447" max="447" width="42.81640625" style="250" bestFit="1" customWidth="1"/>
    <col min="448" max="448" width="10.81640625" style="250" bestFit="1" customWidth="1"/>
    <col min="449" max="449" width="10.453125" style="250" bestFit="1" customWidth="1"/>
    <col min="450" max="450" width="15.81640625" style="250" bestFit="1" customWidth="1"/>
    <col min="451" max="451" width="13.81640625" style="250" bestFit="1" customWidth="1"/>
    <col min="452" max="452" width="8.453125" style="251"/>
    <col min="453" max="453" width="43.1796875" style="250" bestFit="1" customWidth="1"/>
    <col min="454" max="454" width="10.81640625" style="250" bestFit="1" customWidth="1"/>
    <col min="455" max="455" width="10.453125" style="250" bestFit="1" customWidth="1"/>
    <col min="456" max="456" width="15.81640625" style="250" bestFit="1" customWidth="1"/>
    <col min="457" max="457" width="13.81640625" style="250" bestFit="1" customWidth="1"/>
    <col min="458" max="458" width="8.453125" style="251"/>
    <col min="459" max="459" width="52.1796875" style="250" bestFit="1" customWidth="1"/>
    <col min="460" max="460" width="11.36328125" style="250" bestFit="1" customWidth="1"/>
    <col min="461" max="461" width="10.81640625" style="250" bestFit="1" customWidth="1"/>
    <col min="462" max="462" width="15.81640625" style="250" bestFit="1" customWidth="1"/>
    <col min="463" max="463" width="13.81640625" style="250" bestFit="1" customWidth="1"/>
    <col min="464" max="464" width="8.453125" style="251"/>
    <col min="465" max="465" width="31.453125" style="250" bestFit="1" customWidth="1"/>
    <col min="466" max="466" width="11" style="250" bestFit="1" customWidth="1"/>
    <col min="467" max="467" width="10.6328125" style="250" bestFit="1" customWidth="1"/>
    <col min="468" max="468" width="15.81640625" style="250" bestFit="1" customWidth="1"/>
    <col min="469" max="469" width="13.81640625" style="250" bestFit="1" customWidth="1"/>
    <col min="470" max="470" width="8.453125" style="251"/>
    <col min="471" max="471" width="33.81640625" style="250" bestFit="1" customWidth="1"/>
    <col min="472" max="472" width="10.6328125" style="250" bestFit="1" customWidth="1"/>
    <col min="473" max="473" width="10.453125" style="250" bestFit="1" customWidth="1"/>
    <col min="474" max="474" width="15.81640625" style="250" bestFit="1" customWidth="1"/>
    <col min="475" max="475" width="13.81640625" style="250" bestFit="1" customWidth="1"/>
    <col min="476" max="476" width="8.453125" style="251"/>
    <col min="477" max="477" width="44.453125" style="250" bestFit="1" customWidth="1"/>
    <col min="478" max="478" width="10.6328125" style="250" bestFit="1" customWidth="1"/>
    <col min="479" max="479" width="10.453125" style="250" bestFit="1" customWidth="1"/>
    <col min="480" max="480" width="15.81640625" style="250" bestFit="1" customWidth="1"/>
    <col min="481" max="481" width="13.81640625" style="250" bestFit="1" customWidth="1"/>
    <col min="482" max="482" width="8.453125" style="251"/>
    <col min="483" max="483" width="67.1796875" style="250" bestFit="1" customWidth="1"/>
    <col min="484" max="484" width="10.6328125" style="250" bestFit="1" customWidth="1"/>
    <col min="485" max="485" width="10.453125" style="250" bestFit="1" customWidth="1"/>
    <col min="486" max="486" width="15.81640625" style="250" bestFit="1" customWidth="1"/>
    <col min="487" max="487" width="13.81640625" style="250" bestFit="1" customWidth="1"/>
    <col min="488" max="488" width="8.453125" style="251"/>
    <col min="489" max="489" width="70.1796875" style="250" bestFit="1" customWidth="1"/>
    <col min="490" max="490" width="10.81640625" style="250" bestFit="1" customWidth="1"/>
    <col min="491" max="491" width="10.453125" style="250" bestFit="1" customWidth="1"/>
    <col min="492" max="492" width="15.81640625" style="250" bestFit="1" customWidth="1"/>
    <col min="493" max="493" width="13.81640625" style="250" bestFit="1" customWidth="1"/>
    <col min="494" max="494" width="8.453125" style="251"/>
    <col min="495" max="495" width="104.36328125" style="250" bestFit="1" customWidth="1"/>
    <col min="496" max="496" width="10.81640625" style="250" bestFit="1" customWidth="1"/>
    <col min="497" max="497" width="10.453125" style="250" bestFit="1" customWidth="1"/>
    <col min="498" max="498" width="15.81640625" style="250" bestFit="1" customWidth="1"/>
    <col min="499" max="499" width="13.81640625" style="250" bestFit="1" customWidth="1"/>
    <col min="500" max="500" width="8.453125" style="251"/>
    <col min="501" max="501" width="34.453125" style="250" bestFit="1" customWidth="1"/>
    <col min="502" max="503" width="10.453125" style="250" bestFit="1" customWidth="1"/>
    <col min="504" max="504" width="15.81640625" style="250" bestFit="1" customWidth="1"/>
    <col min="505" max="505" width="13.81640625" style="250" bestFit="1" customWidth="1"/>
    <col min="506" max="506" width="8.453125" style="251"/>
    <col min="507" max="507" width="40.6328125" style="250" bestFit="1" customWidth="1"/>
    <col min="508" max="509" width="10.453125" style="250" bestFit="1" customWidth="1"/>
    <col min="510" max="510" width="15.81640625" style="250" bestFit="1" customWidth="1"/>
    <col min="511" max="511" width="13.81640625" style="250" bestFit="1" customWidth="1"/>
    <col min="512" max="512" width="8.453125" style="251"/>
    <col min="513" max="513" width="43.81640625" style="250" bestFit="1" customWidth="1"/>
    <col min="514" max="515" width="10.453125" style="250" bestFit="1" customWidth="1"/>
    <col min="516" max="516" width="15.81640625" style="250" bestFit="1" customWidth="1"/>
    <col min="517" max="517" width="13.81640625" style="250" bestFit="1" customWidth="1"/>
    <col min="518" max="518" width="8.453125" style="251"/>
    <col min="519" max="519" width="43.81640625" style="250" bestFit="1" customWidth="1"/>
    <col min="520" max="521" width="10.453125" style="250" bestFit="1" customWidth="1"/>
    <col min="522" max="522" width="15.81640625" style="250" bestFit="1" customWidth="1"/>
    <col min="523" max="523" width="13.81640625" style="250" bestFit="1" customWidth="1"/>
    <col min="524" max="524" width="8.453125" style="251"/>
    <col min="525" max="525" width="51.453125" style="250" bestFit="1" customWidth="1"/>
    <col min="526" max="526" width="11" style="250" bestFit="1" customWidth="1"/>
    <col min="527" max="527" width="10.6328125" style="250" bestFit="1" customWidth="1"/>
    <col min="528" max="528" width="15.81640625" style="250" bestFit="1" customWidth="1"/>
    <col min="529" max="529" width="13.81640625" style="250" bestFit="1" customWidth="1"/>
    <col min="530" max="530" width="8.453125" style="251"/>
    <col min="531" max="531" width="42.36328125" style="250" bestFit="1" customWidth="1"/>
    <col min="532" max="532" width="10.81640625" style="250" bestFit="1" customWidth="1"/>
    <col min="533" max="533" width="10.453125" style="250" bestFit="1" customWidth="1"/>
    <col min="534" max="534" width="15.81640625" style="250" bestFit="1" customWidth="1"/>
    <col min="535" max="535" width="13.81640625" style="250" bestFit="1" customWidth="1"/>
    <col min="536" max="536" width="8.453125" style="251"/>
    <col min="537" max="537" width="9.81640625" style="250" bestFit="1" customWidth="1"/>
    <col min="538" max="538" width="10.6328125" style="250" bestFit="1" customWidth="1"/>
    <col min="539" max="539" width="10.453125" style="250" bestFit="1" customWidth="1"/>
    <col min="540" max="540" width="15.81640625" style="250" bestFit="1" customWidth="1"/>
    <col min="541" max="541" width="13.81640625" style="250" bestFit="1" customWidth="1"/>
    <col min="542" max="542" width="8.453125" style="251"/>
    <col min="543" max="548" width="9.36328125" style="250" bestFit="1" customWidth="1"/>
    <col min="549" max="549" width="19.453125" style="251" bestFit="1" customWidth="1"/>
    <col min="550" max="550" width="8.453125" style="251"/>
    <col min="551" max="551" width="11" style="250" bestFit="1" customWidth="1"/>
    <col min="552" max="552" width="42.453125" style="250" bestFit="1" customWidth="1"/>
    <col min="553" max="553" width="8.453125" style="251"/>
    <col min="554" max="559" width="9.36328125" style="250" bestFit="1" customWidth="1"/>
    <col min="560" max="560" width="19.453125" style="251" bestFit="1" customWidth="1"/>
    <col min="561" max="561" width="8.453125" style="251"/>
    <col min="562" max="562" width="39" style="250" bestFit="1" customWidth="1"/>
    <col min="563" max="563" width="10.81640625" style="250" bestFit="1" customWidth="1"/>
    <col min="564" max="564" width="45.453125" style="250" bestFit="1" customWidth="1"/>
    <col min="565" max="601" width="8.453125" style="253"/>
    <col min="602" max="16384" width="8.453125" style="250"/>
  </cols>
  <sheetData>
    <row r="1" spans="1:601" s="237" customFormat="1" ht="15" customHeight="1">
      <c r="A1" s="232"/>
      <c r="B1" s="232"/>
      <c r="C1" s="418" t="s">
        <v>3244</v>
      </c>
      <c r="D1" s="418"/>
      <c r="E1" s="418"/>
      <c r="F1" s="418"/>
      <c r="G1" s="418"/>
      <c r="H1" s="418"/>
      <c r="I1" s="233"/>
      <c r="J1" s="419" t="s">
        <v>3245</v>
      </c>
      <c r="K1" s="419"/>
      <c r="L1" s="419"/>
      <c r="M1" s="419"/>
      <c r="N1" s="419"/>
      <c r="O1" s="419"/>
      <c r="P1" s="419"/>
      <c r="Q1" s="234"/>
      <c r="R1" s="417" t="s">
        <v>3246</v>
      </c>
      <c r="S1" s="417"/>
      <c r="T1" s="417"/>
      <c r="U1" s="417"/>
      <c r="V1" s="417"/>
      <c r="W1" s="417"/>
      <c r="X1" s="417"/>
      <c r="Y1" s="234"/>
      <c r="Z1" s="417" t="s">
        <v>3247</v>
      </c>
      <c r="AA1" s="417"/>
      <c r="AB1" s="417"/>
      <c r="AC1" s="417"/>
      <c r="AD1" s="417"/>
      <c r="AE1" s="417"/>
      <c r="AF1" s="417"/>
      <c r="AG1" s="234"/>
      <c r="AH1" s="417" t="s">
        <v>3248</v>
      </c>
      <c r="AI1" s="417"/>
      <c r="AJ1" s="417"/>
      <c r="AK1" s="417"/>
      <c r="AL1" s="417"/>
      <c r="AM1" s="417"/>
      <c r="AN1" s="417"/>
      <c r="AO1" s="234"/>
      <c r="AP1" s="417" t="s">
        <v>3249</v>
      </c>
      <c r="AQ1" s="417"/>
      <c r="AR1" s="417"/>
      <c r="AS1" s="417"/>
      <c r="AT1" s="417"/>
      <c r="AU1" s="417"/>
      <c r="AV1" s="417"/>
      <c r="AW1" s="234"/>
      <c r="AX1" s="417" t="s">
        <v>3250</v>
      </c>
      <c r="AY1" s="417"/>
      <c r="AZ1" s="417"/>
      <c r="BA1" s="417"/>
      <c r="BB1" s="417"/>
      <c r="BC1" s="417"/>
      <c r="BD1" s="417"/>
      <c r="BE1" s="234"/>
      <c r="BF1" s="417" t="s">
        <v>3251</v>
      </c>
      <c r="BG1" s="417"/>
      <c r="BH1" s="417"/>
      <c r="BI1" s="417"/>
      <c r="BJ1" s="417"/>
      <c r="BK1" s="417"/>
      <c r="BL1" s="417"/>
      <c r="BM1" s="234"/>
      <c r="BN1" s="420" t="s">
        <v>3252</v>
      </c>
      <c r="BO1" s="417"/>
      <c r="BP1" s="417"/>
      <c r="BQ1" s="417"/>
      <c r="BR1" s="417"/>
      <c r="BS1" s="417"/>
      <c r="BT1" s="417"/>
      <c r="BU1" s="234"/>
      <c r="BV1" s="417" t="s">
        <v>3253</v>
      </c>
      <c r="BW1" s="417"/>
      <c r="BX1" s="417"/>
      <c r="BY1" s="417"/>
      <c r="BZ1" s="417"/>
      <c r="CA1" s="417"/>
      <c r="CB1" s="417"/>
      <c r="CC1" s="234"/>
      <c r="CD1" s="417" t="s">
        <v>3254</v>
      </c>
      <c r="CE1" s="417"/>
      <c r="CF1" s="417"/>
      <c r="CG1" s="417"/>
      <c r="CH1" s="417"/>
      <c r="CI1" s="417"/>
      <c r="CJ1" s="417"/>
      <c r="CK1" s="234"/>
      <c r="CL1" s="417" t="s">
        <v>3255</v>
      </c>
      <c r="CM1" s="417"/>
      <c r="CN1" s="417"/>
      <c r="CO1" s="417"/>
      <c r="CP1" s="417"/>
      <c r="CQ1" s="417"/>
      <c r="CR1" s="417"/>
      <c r="CS1" s="234"/>
      <c r="CT1" s="417" t="s">
        <v>3256</v>
      </c>
      <c r="CU1" s="417"/>
      <c r="CV1" s="417"/>
      <c r="CW1" s="417"/>
      <c r="CX1" s="417"/>
      <c r="CY1" s="417"/>
      <c r="CZ1" s="417"/>
      <c r="DA1" s="234"/>
      <c r="DB1" s="417" t="s">
        <v>3257</v>
      </c>
      <c r="DC1" s="417"/>
      <c r="DD1" s="417"/>
      <c r="DE1" s="417"/>
      <c r="DF1" s="417"/>
      <c r="DG1" s="417"/>
      <c r="DH1" s="417"/>
      <c r="DI1" s="234"/>
      <c r="DJ1" s="417" t="s">
        <v>3258</v>
      </c>
      <c r="DK1" s="417"/>
      <c r="DL1" s="417"/>
      <c r="DM1" s="417"/>
      <c r="DN1" s="417"/>
      <c r="DO1" s="417"/>
      <c r="DP1" s="417"/>
      <c r="DQ1" s="234"/>
      <c r="DR1" s="417" t="s">
        <v>3259</v>
      </c>
      <c r="DS1" s="417"/>
      <c r="DT1" s="417"/>
      <c r="DU1" s="417"/>
      <c r="DV1" s="417"/>
      <c r="DW1" s="417"/>
      <c r="DX1" s="417"/>
      <c r="DY1" s="234"/>
      <c r="DZ1" s="417" t="s">
        <v>3260</v>
      </c>
      <c r="EA1" s="417"/>
      <c r="EB1" s="417"/>
      <c r="EC1" s="417"/>
      <c r="ED1" s="417"/>
      <c r="EE1" s="417"/>
      <c r="EF1" s="417"/>
      <c r="EG1" s="234"/>
      <c r="EH1" s="417" t="s">
        <v>3261</v>
      </c>
      <c r="EI1" s="417"/>
      <c r="EJ1" s="417"/>
      <c r="EK1" s="417"/>
      <c r="EL1" s="417"/>
      <c r="EM1" s="417"/>
      <c r="EN1" s="417"/>
      <c r="EO1" s="234"/>
      <c r="EP1" s="417" t="s">
        <v>3262</v>
      </c>
      <c r="EQ1" s="417"/>
      <c r="ER1" s="417"/>
      <c r="ES1" s="417"/>
      <c r="ET1" s="417"/>
      <c r="EU1" s="417"/>
      <c r="EV1" s="417"/>
      <c r="EW1" s="234"/>
      <c r="EX1" s="417" t="s">
        <v>3263</v>
      </c>
      <c r="EY1" s="417"/>
      <c r="EZ1" s="417"/>
      <c r="FA1" s="417"/>
      <c r="FB1" s="417"/>
      <c r="FC1" s="417"/>
      <c r="FD1" s="417"/>
      <c r="FE1" s="234"/>
      <c r="FF1" s="417" t="s">
        <v>3264</v>
      </c>
      <c r="FG1" s="417"/>
      <c r="FH1" s="417"/>
      <c r="FI1" s="417"/>
      <c r="FJ1" s="417"/>
      <c r="FK1" s="417"/>
      <c r="FL1" s="417"/>
      <c r="FM1" s="234"/>
      <c r="FN1" s="417" t="s">
        <v>3265</v>
      </c>
      <c r="FO1" s="417"/>
      <c r="FP1" s="417"/>
      <c r="FQ1" s="417"/>
      <c r="FR1" s="417"/>
      <c r="FS1" s="417"/>
      <c r="FT1" s="417"/>
      <c r="FU1" s="234"/>
      <c r="FV1" s="417" t="s">
        <v>3266</v>
      </c>
      <c r="FW1" s="417"/>
      <c r="FX1" s="417"/>
      <c r="FY1" s="417"/>
      <c r="FZ1" s="417"/>
      <c r="GA1" s="417"/>
      <c r="GB1" s="417"/>
      <c r="GC1" s="234"/>
      <c r="GD1" s="417" t="s">
        <v>3267</v>
      </c>
      <c r="GE1" s="417"/>
      <c r="GF1" s="417"/>
      <c r="GG1" s="417"/>
      <c r="GH1" s="417"/>
      <c r="GI1" s="417"/>
      <c r="GJ1" s="417"/>
      <c r="GK1" s="234"/>
      <c r="GL1" s="417" t="s">
        <v>3268</v>
      </c>
      <c r="GM1" s="417"/>
      <c r="GN1" s="417"/>
      <c r="GO1" s="417"/>
      <c r="GP1" s="417"/>
      <c r="GQ1" s="417"/>
      <c r="GR1" s="417"/>
      <c r="GS1" s="234"/>
      <c r="GT1" s="417" t="s">
        <v>3269</v>
      </c>
      <c r="GU1" s="417"/>
      <c r="GV1" s="417"/>
      <c r="GW1" s="417"/>
      <c r="GX1" s="417"/>
      <c r="GY1" s="417"/>
      <c r="GZ1" s="417"/>
      <c r="HA1" s="234"/>
      <c r="HB1" s="417" t="s">
        <v>3270</v>
      </c>
      <c r="HC1" s="417"/>
      <c r="HD1" s="417"/>
      <c r="HE1" s="417"/>
      <c r="HF1" s="417"/>
      <c r="HG1" s="417"/>
      <c r="HH1" s="417"/>
      <c r="HI1" s="234"/>
      <c r="HJ1" s="417" t="s">
        <v>3271</v>
      </c>
      <c r="HK1" s="417"/>
      <c r="HL1" s="417"/>
      <c r="HM1" s="417"/>
      <c r="HN1" s="417"/>
      <c r="HO1" s="417"/>
      <c r="HP1" s="417"/>
      <c r="HQ1" s="234"/>
      <c r="HR1" s="417" t="s">
        <v>3272</v>
      </c>
      <c r="HS1" s="417"/>
      <c r="HT1" s="417"/>
      <c r="HU1" s="417"/>
      <c r="HV1" s="417"/>
      <c r="HW1" s="417"/>
      <c r="HX1" s="417"/>
      <c r="HY1" s="234"/>
      <c r="HZ1" s="417" t="s">
        <v>3273</v>
      </c>
      <c r="IA1" s="417"/>
      <c r="IB1" s="417"/>
      <c r="IC1" s="417"/>
      <c r="ID1" s="417"/>
      <c r="IE1" s="417"/>
      <c r="IF1" s="417"/>
      <c r="IG1" s="234"/>
      <c r="IH1" s="417" t="s">
        <v>3274</v>
      </c>
      <c r="II1" s="417"/>
      <c r="IJ1" s="417"/>
      <c r="IK1" s="417"/>
      <c r="IL1" s="417"/>
      <c r="IM1" s="417"/>
      <c r="IN1" s="417"/>
      <c r="IO1" s="234"/>
      <c r="IP1" s="417" t="s">
        <v>3275</v>
      </c>
      <c r="IQ1" s="417"/>
      <c r="IR1" s="417"/>
      <c r="IS1" s="417"/>
      <c r="IT1" s="417"/>
      <c r="IU1" s="417"/>
      <c r="IV1" s="417"/>
      <c r="IW1" s="234"/>
      <c r="IX1" s="417" t="s">
        <v>3276</v>
      </c>
      <c r="IY1" s="417"/>
      <c r="IZ1" s="417"/>
      <c r="JA1" s="417"/>
      <c r="JB1" s="417"/>
      <c r="JC1" s="417"/>
      <c r="JD1" s="417"/>
      <c r="JE1" s="234"/>
      <c r="JF1" s="417" t="s">
        <v>3277</v>
      </c>
      <c r="JG1" s="417"/>
      <c r="JH1" s="417"/>
      <c r="JI1" s="417"/>
      <c r="JJ1" s="417"/>
      <c r="JK1" s="417"/>
      <c r="JL1" s="417"/>
      <c r="JM1" s="234"/>
      <c r="JN1" s="417" t="s">
        <v>3278</v>
      </c>
      <c r="JO1" s="417"/>
      <c r="JP1" s="417"/>
      <c r="JQ1" s="417"/>
      <c r="JR1" s="417"/>
      <c r="JS1" s="417"/>
      <c r="JT1" s="417"/>
      <c r="JU1" s="234"/>
      <c r="JV1" s="417" t="s">
        <v>3279</v>
      </c>
      <c r="JW1" s="417"/>
      <c r="JX1" s="417"/>
      <c r="JY1" s="417"/>
      <c r="JZ1" s="417"/>
      <c r="KA1" s="417"/>
      <c r="KB1" s="417"/>
      <c r="KC1" s="234"/>
      <c r="KD1" s="417" t="s">
        <v>3280</v>
      </c>
      <c r="KE1" s="417"/>
      <c r="KF1" s="417"/>
      <c r="KG1" s="417"/>
      <c r="KH1" s="417"/>
      <c r="KI1" s="417"/>
      <c r="KJ1" s="417"/>
      <c r="KK1" s="234"/>
      <c r="KL1" s="417" t="s">
        <v>3281</v>
      </c>
      <c r="KM1" s="417"/>
      <c r="KN1" s="417"/>
      <c r="KO1" s="417"/>
      <c r="KP1" s="417"/>
      <c r="KQ1" s="417"/>
      <c r="KR1" s="417"/>
      <c r="KS1" s="234"/>
      <c r="KT1" s="417" t="s">
        <v>3282</v>
      </c>
      <c r="KU1" s="417"/>
      <c r="KV1" s="417"/>
      <c r="KW1" s="417"/>
      <c r="KX1" s="417"/>
      <c r="KY1" s="417"/>
      <c r="KZ1" s="417"/>
      <c r="LA1" s="234"/>
      <c r="LB1" s="417" t="s">
        <v>3283</v>
      </c>
      <c r="LC1" s="417"/>
      <c r="LD1" s="417"/>
      <c r="LE1" s="417"/>
      <c r="LF1" s="417"/>
      <c r="LG1" s="417"/>
      <c r="LH1" s="417"/>
      <c r="LI1" s="234"/>
      <c r="LJ1" s="417" t="s">
        <v>3284</v>
      </c>
      <c r="LK1" s="417"/>
      <c r="LL1" s="417"/>
      <c r="LM1" s="417"/>
      <c r="LN1" s="417"/>
      <c r="LO1" s="417"/>
      <c r="LP1" s="417"/>
      <c r="LQ1" s="234"/>
      <c r="LR1" s="417" t="s">
        <v>3285</v>
      </c>
      <c r="LS1" s="417"/>
      <c r="LT1" s="417"/>
      <c r="LU1" s="417"/>
      <c r="LV1" s="417"/>
      <c r="LW1" s="417"/>
      <c r="LX1" s="417"/>
      <c r="LY1" s="234"/>
      <c r="LZ1" s="417" t="s">
        <v>3286</v>
      </c>
      <c r="MA1" s="417"/>
      <c r="MB1" s="417"/>
      <c r="MC1" s="417"/>
      <c r="MD1" s="417"/>
      <c r="ME1" s="417"/>
      <c r="MF1" s="417"/>
      <c r="MG1" s="234"/>
      <c r="MH1" s="417" t="s">
        <v>3287</v>
      </c>
      <c r="MI1" s="417"/>
      <c r="MJ1" s="417"/>
      <c r="MK1" s="417"/>
      <c r="ML1" s="417"/>
      <c r="MM1" s="417"/>
      <c r="MN1" s="417"/>
      <c r="MO1" s="234"/>
      <c r="MP1" s="417" t="s">
        <v>3288</v>
      </c>
      <c r="MQ1" s="417"/>
      <c r="MR1" s="417"/>
      <c r="MS1" s="417"/>
      <c r="MT1" s="417"/>
      <c r="MU1" s="417"/>
      <c r="MV1" s="417"/>
      <c r="MW1" s="234"/>
      <c r="MX1" s="417" t="s">
        <v>3289</v>
      </c>
      <c r="MY1" s="417"/>
      <c r="MZ1" s="417"/>
      <c r="NA1" s="417"/>
      <c r="NB1" s="417"/>
      <c r="NC1" s="417"/>
      <c r="ND1" s="417"/>
      <c r="NE1" s="234"/>
      <c r="NF1" s="417" t="s">
        <v>3290</v>
      </c>
      <c r="NG1" s="417"/>
      <c r="NH1" s="417"/>
      <c r="NI1" s="417"/>
      <c r="NJ1" s="417"/>
      <c r="NK1" s="417"/>
      <c r="NL1" s="417"/>
      <c r="NM1" s="234"/>
      <c r="NN1" s="417" t="s">
        <v>3291</v>
      </c>
      <c r="NO1" s="417"/>
      <c r="NP1" s="417"/>
      <c r="NQ1" s="417"/>
      <c r="NR1" s="417"/>
      <c r="NS1" s="417"/>
      <c r="NT1" s="417"/>
      <c r="NU1" s="234"/>
      <c r="NV1" s="417" t="s">
        <v>3292</v>
      </c>
      <c r="NW1" s="417"/>
      <c r="NX1" s="417"/>
      <c r="NY1" s="417"/>
      <c r="NZ1" s="417"/>
      <c r="OA1" s="417"/>
      <c r="OB1" s="417"/>
      <c r="OC1" s="234"/>
      <c r="OD1" s="417" t="s">
        <v>3293</v>
      </c>
      <c r="OE1" s="417"/>
      <c r="OF1" s="417"/>
      <c r="OG1" s="417"/>
      <c r="OH1" s="417"/>
      <c r="OI1" s="417"/>
      <c r="OJ1" s="417"/>
      <c r="OK1" s="234"/>
      <c r="OL1" s="417" t="s">
        <v>3294</v>
      </c>
      <c r="OM1" s="417"/>
      <c r="ON1" s="417"/>
      <c r="OO1" s="417"/>
      <c r="OP1" s="417"/>
      <c r="OQ1" s="417"/>
      <c r="OR1" s="417"/>
      <c r="OS1" s="234"/>
      <c r="OT1" s="261" t="s">
        <v>3300</v>
      </c>
      <c r="OU1" s="261" t="s">
        <v>3295</v>
      </c>
      <c r="OV1" s="261" t="s">
        <v>3296</v>
      </c>
      <c r="OW1" s="261" t="s">
        <v>3297</v>
      </c>
      <c r="OX1" s="261" t="s">
        <v>3298</v>
      </c>
      <c r="OY1" s="261" t="s">
        <v>3299</v>
      </c>
      <c r="OZ1" s="234"/>
      <c r="PA1" s="261" t="s">
        <v>3301</v>
      </c>
      <c r="PB1" s="261" t="s">
        <v>3296</v>
      </c>
      <c r="PC1" s="261" t="s">
        <v>3297</v>
      </c>
      <c r="PD1" s="261" t="s">
        <v>3298</v>
      </c>
      <c r="PE1" s="261" t="s">
        <v>3299</v>
      </c>
      <c r="PF1" s="234"/>
      <c r="PG1" s="261" t="s">
        <v>3302</v>
      </c>
      <c r="PH1" s="261" t="s">
        <v>3296</v>
      </c>
      <c r="PI1" s="261" t="s">
        <v>3297</v>
      </c>
      <c r="PJ1" s="261" t="s">
        <v>3298</v>
      </c>
      <c r="PK1" s="261" t="s">
        <v>3299</v>
      </c>
      <c r="PL1" s="234"/>
      <c r="PM1" s="261" t="s">
        <v>3303</v>
      </c>
      <c r="PN1" s="261" t="s">
        <v>3296</v>
      </c>
      <c r="PO1" s="261" t="s">
        <v>3297</v>
      </c>
      <c r="PP1" s="261" t="s">
        <v>3298</v>
      </c>
      <c r="PQ1" s="261" t="s">
        <v>3299</v>
      </c>
      <c r="PR1" s="234"/>
      <c r="PS1" s="261" t="s">
        <v>3304</v>
      </c>
      <c r="PT1" s="261" t="s">
        <v>3296</v>
      </c>
      <c r="PU1" s="261" t="s">
        <v>3297</v>
      </c>
      <c r="PV1" s="261" t="s">
        <v>3298</v>
      </c>
      <c r="PW1" s="261" t="s">
        <v>3299</v>
      </c>
      <c r="PX1" s="234"/>
      <c r="PY1" s="261" t="s">
        <v>3305</v>
      </c>
      <c r="PZ1" s="261" t="s">
        <v>3296</v>
      </c>
      <c r="QA1" s="261" t="s">
        <v>3297</v>
      </c>
      <c r="QB1" s="261" t="s">
        <v>3298</v>
      </c>
      <c r="QC1" s="261" t="s">
        <v>3299</v>
      </c>
      <c r="QD1" s="234"/>
      <c r="QE1" s="261" t="s">
        <v>3306</v>
      </c>
      <c r="QF1" s="261" t="s">
        <v>3296</v>
      </c>
      <c r="QG1" s="261" t="s">
        <v>3297</v>
      </c>
      <c r="QH1" s="261" t="s">
        <v>3298</v>
      </c>
      <c r="QI1" s="261" t="s">
        <v>3299</v>
      </c>
      <c r="QJ1" s="234"/>
      <c r="QK1" s="261" t="s">
        <v>3307</v>
      </c>
      <c r="QL1" s="261" t="s">
        <v>3296</v>
      </c>
      <c r="QM1" s="261" t="s">
        <v>3297</v>
      </c>
      <c r="QN1" s="261" t="s">
        <v>3298</v>
      </c>
      <c r="QO1" s="261" t="s">
        <v>3299</v>
      </c>
      <c r="QP1" s="234"/>
      <c r="QQ1" s="261" t="s">
        <v>3308</v>
      </c>
      <c r="QR1" s="261" t="s">
        <v>3296</v>
      </c>
      <c r="QS1" s="261" t="s">
        <v>3297</v>
      </c>
      <c r="QT1" s="261" t="s">
        <v>3298</v>
      </c>
      <c r="QU1" s="261" t="s">
        <v>3299</v>
      </c>
      <c r="QV1" s="234"/>
      <c r="QW1" s="261" t="s">
        <v>3309</v>
      </c>
      <c r="QX1" s="261" t="s">
        <v>3296</v>
      </c>
      <c r="QY1" s="261" t="s">
        <v>3297</v>
      </c>
      <c r="QZ1" s="261" t="s">
        <v>3298</v>
      </c>
      <c r="RA1" s="261" t="s">
        <v>3299</v>
      </c>
      <c r="RB1" s="234"/>
      <c r="RC1" s="261" t="s">
        <v>3310</v>
      </c>
      <c r="RD1" s="261" t="s">
        <v>3296</v>
      </c>
      <c r="RE1" s="261" t="s">
        <v>3297</v>
      </c>
      <c r="RF1" s="261" t="s">
        <v>3298</v>
      </c>
      <c r="RG1" s="261" t="s">
        <v>3299</v>
      </c>
      <c r="RH1" s="234"/>
      <c r="RI1" s="261" t="s">
        <v>3311</v>
      </c>
      <c r="RJ1" s="261" t="s">
        <v>3296</v>
      </c>
      <c r="RK1" s="261" t="s">
        <v>3297</v>
      </c>
      <c r="RL1" s="261" t="s">
        <v>3298</v>
      </c>
      <c r="RM1" s="261" t="s">
        <v>3299</v>
      </c>
      <c r="RN1" s="234"/>
      <c r="RO1" s="261" t="s">
        <v>3312</v>
      </c>
      <c r="RP1" s="261" t="s">
        <v>3296</v>
      </c>
      <c r="RQ1" s="261" t="s">
        <v>3297</v>
      </c>
      <c r="RR1" s="261" t="s">
        <v>3298</v>
      </c>
      <c r="RS1" s="261" t="s">
        <v>3299</v>
      </c>
      <c r="RT1" s="234"/>
      <c r="RU1" s="261" t="s">
        <v>3313</v>
      </c>
      <c r="RV1" s="261" t="s">
        <v>3296</v>
      </c>
      <c r="RW1" s="261" t="s">
        <v>3297</v>
      </c>
      <c r="RX1" s="261" t="s">
        <v>3298</v>
      </c>
      <c r="RY1" s="261" t="s">
        <v>3299</v>
      </c>
      <c r="RZ1" s="234"/>
      <c r="SA1" s="261" t="s">
        <v>3314</v>
      </c>
      <c r="SB1" s="261" t="s">
        <v>3296</v>
      </c>
      <c r="SC1" s="261" t="s">
        <v>3297</v>
      </c>
      <c r="SD1" s="261" t="s">
        <v>3298</v>
      </c>
      <c r="SE1" s="261" t="s">
        <v>3299</v>
      </c>
      <c r="SF1" s="234"/>
      <c r="SG1" s="261" t="s">
        <v>3315</v>
      </c>
      <c r="SH1" s="261" t="s">
        <v>3296</v>
      </c>
      <c r="SI1" s="261" t="s">
        <v>3297</v>
      </c>
      <c r="SJ1" s="261" t="s">
        <v>3298</v>
      </c>
      <c r="SK1" s="261" t="s">
        <v>3299</v>
      </c>
      <c r="SL1" s="234"/>
      <c r="SM1" s="261" t="s">
        <v>3316</v>
      </c>
      <c r="SN1" s="261" t="s">
        <v>3296</v>
      </c>
      <c r="SO1" s="261" t="s">
        <v>3297</v>
      </c>
      <c r="SP1" s="261" t="s">
        <v>3298</v>
      </c>
      <c r="SQ1" s="261" t="s">
        <v>3299</v>
      </c>
      <c r="SR1" s="234"/>
      <c r="SS1" s="261" t="s">
        <v>3317</v>
      </c>
      <c r="ST1" s="261" t="s">
        <v>3296</v>
      </c>
      <c r="SU1" s="261" t="s">
        <v>3297</v>
      </c>
      <c r="SV1" s="261" t="s">
        <v>3298</v>
      </c>
      <c r="SW1" s="261" t="s">
        <v>3299</v>
      </c>
      <c r="SX1" s="234"/>
      <c r="SY1" s="261" t="s">
        <v>3317</v>
      </c>
      <c r="SZ1" s="261" t="s">
        <v>3296</v>
      </c>
      <c r="TA1" s="261" t="s">
        <v>3297</v>
      </c>
      <c r="TB1" s="261" t="s">
        <v>3298</v>
      </c>
      <c r="TC1" s="261" t="s">
        <v>3299</v>
      </c>
      <c r="TD1" s="234"/>
      <c r="TE1" s="261" t="s">
        <v>3318</v>
      </c>
      <c r="TF1" s="261" t="s">
        <v>3296</v>
      </c>
      <c r="TG1" s="261" t="s">
        <v>3297</v>
      </c>
      <c r="TH1" s="261" t="s">
        <v>3298</v>
      </c>
      <c r="TI1" s="261" t="s">
        <v>3299</v>
      </c>
      <c r="TJ1" s="234"/>
      <c r="TK1" s="261" t="s">
        <v>3319</v>
      </c>
      <c r="TL1" s="261" t="s">
        <v>3296</v>
      </c>
      <c r="TM1" s="261" t="s">
        <v>3297</v>
      </c>
      <c r="TN1" s="261" t="s">
        <v>3298</v>
      </c>
      <c r="TO1" s="261" t="s">
        <v>3299</v>
      </c>
      <c r="TP1" s="234"/>
      <c r="TQ1" s="262" t="s">
        <v>3320</v>
      </c>
      <c r="TR1" s="261" t="s">
        <v>3296</v>
      </c>
      <c r="TS1" s="261" t="s">
        <v>3297</v>
      </c>
      <c r="TT1" s="261" t="s">
        <v>3298</v>
      </c>
      <c r="TU1" s="261" t="s">
        <v>3299</v>
      </c>
      <c r="TV1" s="234"/>
      <c r="TW1" s="417" t="s">
        <v>3321</v>
      </c>
      <c r="TX1" s="417"/>
      <c r="TY1" s="417"/>
      <c r="TZ1" s="417"/>
      <c r="UA1" s="417"/>
      <c r="UB1" s="417"/>
      <c r="UC1" s="234"/>
      <c r="UD1" s="234"/>
      <c r="UE1" s="263" t="s">
        <v>3296</v>
      </c>
      <c r="UF1" s="263" t="s">
        <v>3322</v>
      </c>
      <c r="UG1" s="264"/>
      <c r="UH1" s="417" t="s">
        <v>3323</v>
      </c>
      <c r="UI1" s="417"/>
      <c r="UJ1" s="417"/>
      <c r="UK1" s="417"/>
      <c r="UL1" s="417"/>
      <c r="UM1" s="417"/>
      <c r="UN1" s="234"/>
      <c r="UO1" s="234"/>
      <c r="UP1" s="265" t="s">
        <v>3324</v>
      </c>
      <c r="UQ1" s="261" t="s">
        <v>3296</v>
      </c>
      <c r="UR1" s="261" t="s">
        <v>3325</v>
      </c>
      <c r="US1" s="236"/>
      <c r="UT1" s="236"/>
      <c r="UU1" s="236"/>
      <c r="UV1" s="236"/>
      <c r="UW1" s="236"/>
      <c r="UX1" s="236"/>
      <c r="UY1" s="236"/>
      <c r="UZ1" s="236"/>
      <c r="VA1" s="236"/>
      <c r="VB1" s="236"/>
      <c r="VC1" s="236"/>
      <c r="VD1" s="236"/>
      <c r="VE1" s="236"/>
      <c r="VF1" s="236"/>
      <c r="VG1" s="236"/>
      <c r="VH1" s="236"/>
      <c r="VI1" s="236"/>
      <c r="VJ1" s="236"/>
      <c r="VK1" s="236"/>
      <c r="VL1" s="236"/>
      <c r="VM1" s="236"/>
      <c r="VN1" s="236"/>
      <c r="VO1" s="236"/>
      <c r="VP1" s="236"/>
      <c r="VQ1" s="236"/>
      <c r="VR1" s="236"/>
      <c r="VS1" s="236"/>
      <c r="VT1" s="236"/>
      <c r="VU1" s="236"/>
      <c r="VV1" s="236"/>
      <c r="VW1" s="236"/>
      <c r="VX1" s="236"/>
      <c r="VY1" s="236"/>
      <c r="VZ1" s="236"/>
      <c r="WA1" s="236"/>
      <c r="WB1" s="236"/>
      <c r="WC1" s="236"/>
    </row>
    <row r="2" spans="1:601" s="240" customFormat="1" ht="15" customHeight="1">
      <c r="A2" s="238" t="s">
        <v>0</v>
      </c>
      <c r="B2" s="239" t="s">
        <v>1</v>
      </c>
      <c r="C2" s="429">
        <v>2011</v>
      </c>
      <c r="D2" s="429">
        <v>2012</v>
      </c>
      <c r="E2" s="429">
        <v>2013</v>
      </c>
      <c r="F2" s="429">
        <v>2014</v>
      </c>
      <c r="G2" s="429">
        <v>2015</v>
      </c>
      <c r="H2" s="429">
        <v>2016</v>
      </c>
      <c r="I2" s="241"/>
      <c r="J2" s="240" t="s">
        <v>3238</v>
      </c>
      <c r="K2" s="240" t="s">
        <v>3239</v>
      </c>
      <c r="L2" s="240" t="s">
        <v>3240</v>
      </c>
      <c r="M2" s="240" t="s">
        <v>3241</v>
      </c>
      <c r="N2" s="240" t="s">
        <v>3242</v>
      </c>
      <c r="O2" s="240" t="s">
        <v>3243</v>
      </c>
      <c r="P2" s="240" t="s">
        <v>3389</v>
      </c>
      <c r="Q2" s="241"/>
      <c r="R2" s="240" t="s">
        <v>3</v>
      </c>
      <c r="S2" s="240" t="s">
        <v>401</v>
      </c>
      <c r="T2" s="240" t="s">
        <v>355</v>
      </c>
      <c r="U2" s="240" t="s">
        <v>309</v>
      </c>
      <c r="V2" s="240" t="s">
        <v>152</v>
      </c>
      <c r="W2" s="240" t="s">
        <v>469</v>
      </c>
      <c r="X2" s="240" t="s">
        <v>3389</v>
      </c>
      <c r="Y2" s="241"/>
      <c r="Z2" s="240" t="s">
        <v>4</v>
      </c>
      <c r="AA2" s="240" t="s">
        <v>402</v>
      </c>
      <c r="AB2" s="240" t="s">
        <v>356</v>
      </c>
      <c r="AC2" s="240" t="s">
        <v>310</v>
      </c>
      <c r="AD2" s="240" t="s">
        <v>153</v>
      </c>
      <c r="AE2" s="240" t="s">
        <v>120</v>
      </c>
      <c r="AF2" s="240" t="s">
        <v>3389</v>
      </c>
      <c r="AG2" s="241"/>
      <c r="AH2" s="240" t="s">
        <v>3182</v>
      </c>
      <c r="AI2" s="240" t="s">
        <v>403</v>
      </c>
      <c r="AJ2" s="240" t="s">
        <v>357</v>
      </c>
      <c r="AK2" s="240" t="s">
        <v>311</v>
      </c>
      <c r="AL2" s="240" t="s">
        <v>154</v>
      </c>
      <c r="AM2" s="240" t="s">
        <v>121</v>
      </c>
      <c r="AN2" s="240" t="s">
        <v>3389</v>
      </c>
      <c r="AO2" s="241"/>
      <c r="AP2" s="240" t="s">
        <v>5</v>
      </c>
      <c r="AQ2" s="240" t="s">
        <v>404</v>
      </c>
      <c r="AR2" s="240" t="s">
        <v>358</v>
      </c>
      <c r="AS2" s="240" t="s">
        <v>312</v>
      </c>
      <c r="AT2" s="240" t="s">
        <v>155</v>
      </c>
      <c r="AU2" s="240" t="s">
        <v>122</v>
      </c>
      <c r="AV2" s="240" t="s">
        <v>3389</v>
      </c>
      <c r="AW2" s="241"/>
      <c r="AX2" s="240" t="s">
        <v>6</v>
      </c>
      <c r="AY2" s="240" t="s">
        <v>405</v>
      </c>
      <c r="AZ2" s="240" t="s">
        <v>359</v>
      </c>
      <c r="BA2" s="240" t="s">
        <v>313</v>
      </c>
      <c r="BB2" s="240" t="s">
        <v>156</v>
      </c>
      <c r="BC2" s="240" t="s">
        <v>123</v>
      </c>
      <c r="BD2" s="240" t="s">
        <v>3389</v>
      </c>
      <c r="BE2" s="241"/>
      <c r="BF2" s="240" t="s">
        <v>7</v>
      </c>
      <c r="BG2" s="240" t="s">
        <v>406</v>
      </c>
      <c r="BH2" s="240" t="s">
        <v>360</v>
      </c>
      <c r="BI2" s="240" t="s">
        <v>314</v>
      </c>
      <c r="BJ2" s="240" t="s">
        <v>157</v>
      </c>
      <c r="BK2" s="240" t="s">
        <v>124</v>
      </c>
      <c r="BL2" s="240" t="s">
        <v>3389</v>
      </c>
      <c r="BM2" s="241"/>
      <c r="BN2" s="240" t="s">
        <v>8</v>
      </c>
      <c r="BO2" s="240" t="s">
        <v>407</v>
      </c>
      <c r="BP2" s="240" t="s">
        <v>361</v>
      </c>
      <c r="BQ2" s="240" t="s">
        <v>315</v>
      </c>
      <c r="BR2" s="240" t="s">
        <v>158</v>
      </c>
      <c r="BS2" s="240" t="s">
        <v>125</v>
      </c>
      <c r="BT2" s="240" t="s">
        <v>3389</v>
      </c>
      <c r="BU2" s="241"/>
      <c r="BV2" s="240" t="s">
        <v>9</v>
      </c>
      <c r="BW2" s="240" t="s">
        <v>408</v>
      </c>
      <c r="BX2" s="240" t="s">
        <v>362</v>
      </c>
      <c r="BY2" s="240" t="s">
        <v>316</v>
      </c>
      <c r="BZ2" s="240" t="s">
        <v>159</v>
      </c>
      <c r="CA2" s="240" t="s">
        <v>126</v>
      </c>
      <c r="CB2" s="240" t="s">
        <v>3389</v>
      </c>
      <c r="CC2" s="241"/>
      <c r="CD2" s="240" t="s">
        <v>10</v>
      </c>
      <c r="CE2" s="240" t="s">
        <v>409</v>
      </c>
      <c r="CF2" s="240" t="s">
        <v>363</v>
      </c>
      <c r="CG2" s="240" t="s">
        <v>317</v>
      </c>
      <c r="CH2" s="240" t="s">
        <v>160</v>
      </c>
      <c r="CI2" s="240" t="s">
        <v>127</v>
      </c>
      <c r="CJ2" s="240" t="s">
        <v>3389</v>
      </c>
      <c r="CK2" s="241"/>
      <c r="CL2" s="240" t="s">
        <v>11</v>
      </c>
      <c r="CM2" s="240" t="s">
        <v>410</v>
      </c>
      <c r="CN2" s="240" t="s">
        <v>364</v>
      </c>
      <c r="CO2" s="240" t="s">
        <v>318</v>
      </c>
      <c r="CP2" s="240" t="s">
        <v>161</v>
      </c>
      <c r="CQ2" s="240" t="s">
        <v>128</v>
      </c>
      <c r="CR2" s="240" t="s">
        <v>3389</v>
      </c>
      <c r="CS2" s="241"/>
      <c r="CT2" s="240" t="s">
        <v>12</v>
      </c>
      <c r="CU2" s="240" t="s">
        <v>411</v>
      </c>
      <c r="CV2" s="240" t="s">
        <v>365</v>
      </c>
      <c r="CW2" s="240" t="s">
        <v>319</v>
      </c>
      <c r="CX2" s="240" t="s">
        <v>162</v>
      </c>
      <c r="CY2" s="240" t="s">
        <v>129</v>
      </c>
      <c r="CZ2" s="240" t="s">
        <v>3389</v>
      </c>
      <c r="DA2" s="241"/>
      <c r="DB2" s="240" t="s">
        <v>13</v>
      </c>
      <c r="DC2" s="240" t="s">
        <v>412</v>
      </c>
      <c r="DD2" s="240" t="s">
        <v>366</v>
      </c>
      <c r="DE2" s="240" t="s">
        <v>320</v>
      </c>
      <c r="DF2" s="240" t="s">
        <v>163</v>
      </c>
      <c r="DG2" s="240" t="s">
        <v>130</v>
      </c>
      <c r="DH2" s="240" t="s">
        <v>3389</v>
      </c>
      <c r="DI2" s="241"/>
      <c r="DJ2" s="240" t="s">
        <v>14</v>
      </c>
      <c r="DK2" s="240" t="s">
        <v>413</v>
      </c>
      <c r="DL2" s="240" t="s">
        <v>367</v>
      </c>
      <c r="DM2" s="240" t="s">
        <v>321</v>
      </c>
      <c r="DN2" s="240" t="s">
        <v>164</v>
      </c>
      <c r="DO2" s="240" t="s">
        <v>131</v>
      </c>
      <c r="DP2" s="240" t="s">
        <v>3389</v>
      </c>
      <c r="DQ2" s="241"/>
      <c r="DR2" s="240" t="s">
        <v>472</v>
      </c>
      <c r="DS2" s="240" t="s">
        <v>473</v>
      </c>
      <c r="DT2" s="240" t="s">
        <v>474</v>
      </c>
      <c r="DU2" s="240" t="s">
        <v>475</v>
      </c>
      <c r="DV2" s="240" t="s">
        <v>476</v>
      </c>
      <c r="DW2" s="240" t="s">
        <v>477</v>
      </c>
      <c r="DX2" s="240" t="s">
        <v>3389</v>
      </c>
      <c r="DY2" s="241"/>
      <c r="DZ2" s="240" t="s">
        <v>15</v>
      </c>
      <c r="EA2" s="240" t="s">
        <v>414</v>
      </c>
      <c r="EB2" s="240" t="s">
        <v>368</v>
      </c>
      <c r="EC2" s="240" t="s">
        <v>322</v>
      </c>
      <c r="ED2" s="240" t="s">
        <v>165</v>
      </c>
      <c r="EE2" s="240" t="s">
        <v>132</v>
      </c>
      <c r="EF2" s="240" t="s">
        <v>3389</v>
      </c>
      <c r="EG2" s="241"/>
      <c r="EH2" s="240" t="s">
        <v>16</v>
      </c>
      <c r="EI2" s="240" t="s">
        <v>415</v>
      </c>
      <c r="EJ2" s="240" t="s">
        <v>369</v>
      </c>
      <c r="EK2" s="240" t="s">
        <v>323</v>
      </c>
      <c r="EL2" s="240" t="s">
        <v>166</v>
      </c>
      <c r="EM2" s="240" t="s">
        <v>133</v>
      </c>
      <c r="EN2" s="240" t="s">
        <v>3389</v>
      </c>
      <c r="EO2" s="241"/>
      <c r="EP2" s="240" t="s">
        <v>17</v>
      </c>
      <c r="EQ2" s="240" t="s">
        <v>416</v>
      </c>
      <c r="ER2" s="240" t="s">
        <v>370</v>
      </c>
      <c r="ES2" s="240" t="s">
        <v>324</v>
      </c>
      <c r="ET2" s="240" t="s">
        <v>167</v>
      </c>
      <c r="EU2" s="240" t="s">
        <v>134</v>
      </c>
      <c r="EV2" s="240" t="s">
        <v>3389</v>
      </c>
      <c r="EW2" s="241"/>
      <c r="EX2" s="240" t="s">
        <v>18</v>
      </c>
      <c r="EY2" s="240" t="s">
        <v>417</v>
      </c>
      <c r="EZ2" s="240" t="s">
        <v>371</v>
      </c>
      <c r="FA2" s="240" t="s">
        <v>325</v>
      </c>
      <c r="FB2" s="240" t="s">
        <v>168</v>
      </c>
      <c r="FC2" s="240" t="s">
        <v>135</v>
      </c>
      <c r="FD2" s="240" t="s">
        <v>3389</v>
      </c>
      <c r="FE2" s="241"/>
      <c r="FF2" s="240" t="s">
        <v>478</v>
      </c>
      <c r="FG2" s="240" t="s">
        <v>479</v>
      </c>
      <c r="FH2" s="240" t="s">
        <v>480</v>
      </c>
      <c r="FI2" s="240" t="s">
        <v>481</v>
      </c>
      <c r="FJ2" s="240" t="s">
        <v>482</v>
      </c>
      <c r="FK2" s="240" t="s">
        <v>483</v>
      </c>
      <c r="FL2" s="240" t="s">
        <v>3389</v>
      </c>
      <c r="FM2" s="241"/>
      <c r="FN2" s="240" t="s">
        <v>484</v>
      </c>
      <c r="FO2" s="240" t="s">
        <v>485</v>
      </c>
      <c r="FP2" s="240" t="s">
        <v>486</v>
      </c>
      <c r="FQ2" s="240" t="s">
        <v>487</v>
      </c>
      <c r="FR2" s="240" t="s">
        <v>488</v>
      </c>
      <c r="FS2" s="240" t="s">
        <v>489</v>
      </c>
      <c r="FT2" s="240" t="s">
        <v>3389</v>
      </c>
      <c r="FU2" s="241"/>
      <c r="FV2" s="240" t="s">
        <v>19</v>
      </c>
      <c r="FW2" s="240" t="s">
        <v>418</v>
      </c>
      <c r="FX2" s="240" t="s">
        <v>372</v>
      </c>
      <c r="FY2" s="240" t="s">
        <v>326</v>
      </c>
      <c r="FZ2" s="240" t="s">
        <v>169</v>
      </c>
      <c r="GA2" s="240" t="s">
        <v>136</v>
      </c>
      <c r="GB2" s="240" t="s">
        <v>3389</v>
      </c>
      <c r="GC2" s="241"/>
      <c r="GD2" s="240" t="s">
        <v>20</v>
      </c>
      <c r="GE2" s="240" t="s">
        <v>419</v>
      </c>
      <c r="GF2" s="240" t="s">
        <v>373</v>
      </c>
      <c r="GG2" s="240" t="s">
        <v>327</v>
      </c>
      <c r="GH2" s="240" t="s">
        <v>170</v>
      </c>
      <c r="GI2" s="240" t="s">
        <v>137</v>
      </c>
      <c r="GJ2" s="240" t="s">
        <v>3389</v>
      </c>
      <c r="GK2" s="241"/>
      <c r="GL2" s="240" t="s">
        <v>21</v>
      </c>
      <c r="GM2" s="240" t="s">
        <v>420</v>
      </c>
      <c r="GN2" s="240" t="s">
        <v>374</v>
      </c>
      <c r="GO2" s="240" t="s">
        <v>328</v>
      </c>
      <c r="GP2" s="240" t="s">
        <v>171</v>
      </c>
      <c r="GQ2" s="240" t="s">
        <v>138</v>
      </c>
      <c r="GR2" s="240" t="s">
        <v>3389</v>
      </c>
      <c r="GS2" s="241"/>
      <c r="GT2" s="240" t="s">
        <v>22</v>
      </c>
      <c r="GU2" s="240" t="s">
        <v>421</v>
      </c>
      <c r="GV2" s="240" t="s">
        <v>375</v>
      </c>
      <c r="GW2" s="240" t="s">
        <v>329</v>
      </c>
      <c r="GX2" s="240" t="s">
        <v>172</v>
      </c>
      <c r="GY2" s="240" t="s">
        <v>1027</v>
      </c>
      <c r="GZ2" s="240" t="s">
        <v>3389</v>
      </c>
      <c r="HA2" s="241"/>
      <c r="HB2" s="240" t="s">
        <v>1028</v>
      </c>
      <c r="HC2" s="240" t="s">
        <v>422</v>
      </c>
      <c r="HD2" s="240" t="s">
        <v>376</v>
      </c>
      <c r="HE2" s="240" t="s">
        <v>330</v>
      </c>
      <c r="HF2" s="240" t="s">
        <v>173</v>
      </c>
      <c r="HG2" s="240" t="s">
        <v>93</v>
      </c>
      <c r="HH2" s="240" t="s">
        <v>3389</v>
      </c>
      <c r="HI2" s="241"/>
      <c r="HJ2" s="240" t="s">
        <v>1029</v>
      </c>
      <c r="HK2" s="240" t="s">
        <v>423</v>
      </c>
      <c r="HL2" s="240" t="s">
        <v>377</v>
      </c>
      <c r="HM2" s="240" t="s">
        <v>331</v>
      </c>
      <c r="HN2" s="240" t="s">
        <v>174</v>
      </c>
      <c r="HO2" s="240" t="s">
        <v>470</v>
      </c>
      <c r="HP2" s="240" t="s">
        <v>3389</v>
      </c>
      <c r="HQ2" s="241"/>
      <c r="HR2" s="240" t="s">
        <v>1030</v>
      </c>
      <c r="HS2" s="240" t="s">
        <v>424</v>
      </c>
      <c r="HT2" s="240" t="s">
        <v>378</v>
      </c>
      <c r="HU2" s="240" t="s">
        <v>332</v>
      </c>
      <c r="HV2" s="240" t="s">
        <v>175</v>
      </c>
      <c r="HW2" s="240" t="s">
        <v>94</v>
      </c>
      <c r="HX2" s="240" t="s">
        <v>3389</v>
      </c>
      <c r="HY2" s="241"/>
      <c r="HZ2" s="240" t="s">
        <v>2074</v>
      </c>
      <c r="IA2" s="240" t="s">
        <v>425</v>
      </c>
      <c r="IB2" s="240" t="s">
        <v>379</v>
      </c>
      <c r="IC2" s="240" t="s">
        <v>333</v>
      </c>
      <c r="ID2" s="240" t="s">
        <v>176</v>
      </c>
      <c r="IE2" s="240" t="s">
        <v>95</v>
      </c>
      <c r="IF2" s="240" t="s">
        <v>3389</v>
      </c>
      <c r="IG2" s="241"/>
      <c r="IH2" s="240" t="s">
        <v>2075</v>
      </c>
      <c r="II2" s="240" t="s">
        <v>426</v>
      </c>
      <c r="IJ2" s="240" t="s">
        <v>380</v>
      </c>
      <c r="IK2" s="240" t="s">
        <v>334</v>
      </c>
      <c r="IL2" s="240" t="s">
        <v>177</v>
      </c>
      <c r="IM2" s="240" t="s">
        <v>96</v>
      </c>
      <c r="IN2" s="240" t="s">
        <v>3389</v>
      </c>
      <c r="IO2" s="241"/>
      <c r="IP2" s="240" t="s">
        <v>2076</v>
      </c>
      <c r="IQ2" s="240" t="s">
        <v>427</v>
      </c>
      <c r="IR2" s="240" t="s">
        <v>381</v>
      </c>
      <c r="IS2" s="240" t="s">
        <v>335</v>
      </c>
      <c r="IT2" s="240" t="s">
        <v>178</v>
      </c>
      <c r="IU2" s="240" t="s">
        <v>97</v>
      </c>
      <c r="IV2" s="240" t="s">
        <v>3389</v>
      </c>
      <c r="IW2" s="241"/>
      <c r="IX2" s="240" t="s">
        <v>2077</v>
      </c>
      <c r="IY2" s="240" t="s">
        <v>428</v>
      </c>
      <c r="IZ2" s="240" t="s">
        <v>382</v>
      </c>
      <c r="JA2" s="240" t="s">
        <v>336</v>
      </c>
      <c r="JB2" s="240" t="s">
        <v>179</v>
      </c>
      <c r="JC2" s="240" t="s">
        <v>98</v>
      </c>
      <c r="JD2" s="240" t="s">
        <v>3389</v>
      </c>
      <c r="JE2" s="241"/>
      <c r="JF2" s="240" t="s">
        <v>2078</v>
      </c>
      <c r="JG2" s="240" t="s">
        <v>429</v>
      </c>
      <c r="JH2" s="240" t="s">
        <v>383</v>
      </c>
      <c r="JI2" s="240" t="s">
        <v>337</v>
      </c>
      <c r="JJ2" s="240" t="s">
        <v>180</v>
      </c>
      <c r="JK2" s="240" t="s">
        <v>99</v>
      </c>
      <c r="JL2" s="240" t="s">
        <v>3389</v>
      </c>
      <c r="JM2" s="241"/>
      <c r="JN2" s="240" t="s">
        <v>2079</v>
      </c>
      <c r="JO2" s="240" t="s">
        <v>430</v>
      </c>
      <c r="JP2" s="240" t="s">
        <v>384</v>
      </c>
      <c r="JQ2" s="240" t="s">
        <v>338</v>
      </c>
      <c r="JR2" s="240" t="s">
        <v>181</v>
      </c>
      <c r="JS2" s="240" t="s">
        <v>100</v>
      </c>
      <c r="JT2" s="240" t="s">
        <v>3389</v>
      </c>
      <c r="JU2" s="241"/>
      <c r="JV2" s="240" t="s">
        <v>2080</v>
      </c>
      <c r="JW2" s="240" t="s">
        <v>431</v>
      </c>
      <c r="JX2" s="240" t="s">
        <v>385</v>
      </c>
      <c r="JY2" s="240" t="s">
        <v>339</v>
      </c>
      <c r="JZ2" s="240" t="s">
        <v>182</v>
      </c>
      <c r="KA2" s="240" t="s">
        <v>101</v>
      </c>
      <c r="KB2" s="240" t="s">
        <v>3389</v>
      </c>
      <c r="KC2" s="241"/>
      <c r="KD2" s="240" t="s">
        <v>3185</v>
      </c>
      <c r="KE2" s="240" t="s">
        <v>432</v>
      </c>
      <c r="KF2" s="240" t="s">
        <v>386</v>
      </c>
      <c r="KG2" s="240" t="s">
        <v>340</v>
      </c>
      <c r="KH2" s="240" t="s">
        <v>183</v>
      </c>
      <c r="KI2" s="240" t="s">
        <v>102</v>
      </c>
      <c r="KJ2" s="240" t="s">
        <v>3389</v>
      </c>
      <c r="KK2" s="241"/>
      <c r="KL2" s="240" t="s">
        <v>3235</v>
      </c>
      <c r="KM2" s="240" t="s">
        <v>433</v>
      </c>
      <c r="KN2" s="240" t="s">
        <v>387</v>
      </c>
      <c r="KO2" s="240" t="s">
        <v>341</v>
      </c>
      <c r="KP2" s="240" t="s">
        <v>184</v>
      </c>
      <c r="KQ2" s="240" t="s">
        <v>103</v>
      </c>
      <c r="KR2" s="240" t="s">
        <v>3389</v>
      </c>
      <c r="KS2" s="241"/>
      <c r="KT2" s="240" t="s">
        <v>3186</v>
      </c>
      <c r="KU2" s="240" t="s">
        <v>434</v>
      </c>
      <c r="KV2" s="240" t="s">
        <v>388</v>
      </c>
      <c r="KW2" s="240" t="s">
        <v>342</v>
      </c>
      <c r="KX2" s="240" t="s">
        <v>185</v>
      </c>
      <c r="KY2" s="240" t="s">
        <v>104</v>
      </c>
      <c r="KZ2" s="240" t="s">
        <v>3389</v>
      </c>
      <c r="LA2" s="241"/>
      <c r="LB2" s="240" t="s">
        <v>2081</v>
      </c>
      <c r="LC2" s="240" t="s">
        <v>435</v>
      </c>
      <c r="LD2" s="240" t="s">
        <v>389</v>
      </c>
      <c r="LE2" s="240" t="s">
        <v>343</v>
      </c>
      <c r="LF2" s="240" t="s">
        <v>186</v>
      </c>
      <c r="LG2" s="240" t="s">
        <v>105</v>
      </c>
      <c r="LH2" s="240" t="s">
        <v>3389</v>
      </c>
      <c r="LI2" s="241"/>
      <c r="LJ2" s="266" t="s">
        <v>1031</v>
      </c>
      <c r="LK2" s="266" t="s">
        <v>1032</v>
      </c>
      <c r="LL2" s="266" t="s">
        <v>1033</v>
      </c>
      <c r="LM2" s="266" t="s">
        <v>1034</v>
      </c>
      <c r="LN2" s="266" t="s">
        <v>1035</v>
      </c>
      <c r="LO2" s="266" t="s">
        <v>1036</v>
      </c>
      <c r="LP2" s="240" t="s">
        <v>3389</v>
      </c>
      <c r="LQ2" s="245"/>
      <c r="LR2" s="240" t="s">
        <v>2082</v>
      </c>
      <c r="LS2" s="240" t="s">
        <v>436</v>
      </c>
      <c r="LT2" s="240" t="s">
        <v>390</v>
      </c>
      <c r="LU2" s="240" t="s">
        <v>344</v>
      </c>
      <c r="LV2" s="240" t="s">
        <v>187</v>
      </c>
      <c r="LW2" s="240" t="s">
        <v>106</v>
      </c>
      <c r="LX2" s="240" t="s">
        <v>3389</v>
      </c>
      <c r="LY2" s="241"/>
      <c r="LZ2" s="240" t="s">
        <v>2083</v>
      </c>
      <c r="MA2" s="240" t="s">
        <v>437</v>
      </c>
      <c r="MB2" s="240" t="s">
        <v>391</v>
      </c>
      <c r="MC2" s="240" t="s">
        <v>345</v>
      </c>
      <c r="MD2" s="240" t="s">
        <v>188</v>
      </c>
      <c r="ME2" s="240" t="s">
        <v>107</v>
      </c>
      <c r="MF2" s="240" t="s">
        <v>3389</v>
      </c>
      <c r="MG2" s="241"/>
      <c r="MH2" s="240" t="s">
        <v>2084</v>
      </c>
      <c r="MI2" s="240" t="s">
        <v>438</v>
      </c>
      <c r="MJ2" s="240" t="s">
        <v>392</v>
      </c>
      <c r="MK2" s="240" t="s">
        <v>346</v>
      </c>
      <c r="ML2" s="240" t="s">
        <v>189</v>
      </c>
      <c r="MM2" s="240" t="s">
        <v>108</v>
      </c>
      <c r="MN2" s="240" t="s">
        <v>3389</v>
      </c>
      <c r="MO2" s="241"/>
      <c r="MP2" s="240" t="s">
        <v>2085</v>
      </c>
      <c r="MQ2" s="240" t="s">
        <v>439</v>
      </c>
      <c r="MR2" s="240" t="s">
        <v>393</v>
      </c>
      <c r="MS2" s="240" t="s">
        <v>347</v>
      </c>
      <c r="MT2" s="240" t="s">
        <v>190</v>
      </c>
      <c r="MU2" s="240" t="s">
        <v>109</v>
      </c>
      <c r="MV2" s="240" t="s">
        <v>3389</v>
      </c>
      <c r="MW2" s="241"/>
      <c r="MX2" s="266" t="s">
        <v>2086</v>
      </c>
      <c r="MY2" s="266" t="s">
        <v>2088</v>
      </c>
      <c r="MZ2" s="266" t="s">
        <v>2087</v>
      </c>
      <c r="NA2" s="266" t="s">
        <v>2089</v>
      </c>
      <c r="NB2" s="266" t="s">
        <v>2090</v>
      </c>
      <c r="NC2" s="266" t="s">
        <v>2091</v>
      </c>
      <c r="ND2" s="240" t="s">
        <v>3389</v>
      </c>
      <c r="NE2" s="245"/>
      <c r="NF2" s="266" t="s">
        <v>2092</v>
      </c>
      <c r="NG2" s="266" t="s">
        <v>2093</v>
      </c>
      <c r="NH2" s="266" t="s">
        <v>2094</v>
      </c>
      <c r="NI2" s="266" t="s">
        <v>2095</v>
      </c>
      <c r="NJ2" s="266" t="s">
        <v>2096</v>
      </c>
      <c r="NK2" s="266" t="s">
        <v>2097</v>
      </c>
      <c r="NL2" s="240" t="s">
        <v>3389</v>
      </c>
      <c r="NM2" s="245"/>
      <c r="NN2" s="240" t="s">
        <v>2098</v>
      </c>
      <c r="NO2" s="240" t="s">
        <v>440</v>
      </c>
      <c r="NP2" s="240" t="s">
        <v>394</v>
      </c>
      <c r="NQ2" s="240" t="s">
        <v>348</v>
      </c>
      <c r="NR2" s="240" t="s">
        <v>191</v>
      </c>
      <c r="NS2" s="240" t="s">
        <v>110</v>
      </c>
      <c r="NT2" s="240" t="s">
        <v>3389</v>
      </c>
      <c r="NU2" s="241"/>
      <c r="NV2" s="240" t="s">
        <v>2099</v>
      </c>
      <c r="NW2" s="240" t="s">
        <v>441</v>
      </c>
      <c r="NX2" s="240" t="s">
        <v>395</v>
      </c>
      <c r="NY2" s="240" t="s">
        <v>349</v>
      </c>
      <c r="NZ2" s="240" t="s">
        <v>192</v>
      </c>
      <c r="OA2" s="240" t="s">
        <v>111</v>
      </c>
      <c r="OB2" s="240" t="s">
        <v>3389</v>
      </c>
      <c r="OC2" s="241"/>
      <c r="OD2" s="240" t="s">
        <v>2100</v>
      </c>
      <c r="OE2" s="240" t="s">
        <v>442</v>
      </c>
      <c r="OF2" s="240" t="s">
        <v>396</v>
      </c>
      <c r="OG2" s="240" t="s">
        <v>350</v>
      </c>
      <c r="OH2" s="240" t="s">
        <v>193</v>
      </c>
      <c r="OI2" s="240" t="s">
        <v>112</v>
      </c>
      <c r="OJ2" s="240" t="s">
        <v>3389</v>
      </c>
      <c r="OK2" s="241"/>
      <c r="OL2" s="240" t="s">
        <v>2101</v>
      </c>
      <c r="OM2" s="240" t="s">
        <v>443</v>
      </c>
      <c r="ON2" s="240" t="s">
        <v>397</v>
      </c>
      <c r="OO2" s="240" t="s">
        <v>351</v>
      </c>
      <c r="OP2" s="240" t="s">
        <v>194</v>
      </c>
      <c r="OQ2" s="240" t="s">
        <v>471</v>
      </c>
      <c r="OR2" s="240" t="s">
        <v>3389</v>
      </c>
      <c r="OS2" s="241"/>
      <c r="OT2" s="240" t="s">
        <v>195</v>
      </c>
      <c r="OU2" s="240" t="s">
        <v>196</v>
      </c>
      <c r="OV2" s="240" t="s">
        <v>197</v>
      </c>
      <c r="OW2" s="240" t="s">
        <v>198</v>
      </c>
      <c r="OX2" s="240" t="s">
        <v>199</v>
      </c>
      <c r="OY2" s="240" t="s">
        <v>200</v>
      </c>
      <c r="OZ2" s="241"/>
      <c r="PA2" s="240" t="s">
        <v>201</v>
      </c>
      <c r="PB2" s="240" t="s">
        <v>202</v>
      </c>
      <c r="PC2" s="240" t="s">
        <v>203</v>
      </c>
      <c r="PD2" s="240" t="s">
        <v>204</v>
      </c>
      <c r="PE2" s="240" t="s">
        <v>205</v>
      </c>
      <c r="PF2" s="241"/>
      <c r="PG2" s="240" t="s">
        <v>206</v>
      </c>
      <c r="PH2" s="240" t="s">
        <v>207</v>
      </c>
      <c r="PI2" s="240" t="s">
        <v>208</v>
      </c>
      <c r="PJ2" s="240" t="s">
        <v>209</v>
      </c>
      <c r="PK2" s="240" t="s">
        <v>210</v>
      </c>
      <c r="PL2" s="241"/>
      <c r="PM2" s="240" t="s">
        <v>211</v>
      </c>
      <c r="PN2" s="240" t="s">
        <v>212</v>
      </c>
      <c r="PO2" s="240" t="s">
        <v>213</v>
      </c>
      <c r="PP2" s="240" t="s">
        <v>214</v>
      </c>
      <c r="PQ2" s="240" t="s">
        <v>215</v>
      </c>
      <c r="PR2" s="241"/>
      <c r="PS2" s="240" t="s">
        <v>216</v>
      </c>
      <c r="PT2" s="240" t="s">
        <v>217</v>
      </c>
      <c r="PU2" s="240" t="s">
        <v>218</v>
      </c>
      <c r="PV2" s="240" t="s">
        <v>219</v>
      </c>
      <c r="PW2" s="240" t="s">
        <v>220</v>
      </c>
      <c r="PX2" s="241"/>
      <c r="PY2" s="240" t="s">
        <v>221</v>
      </c>
      <c r="PZ2" s="240" t="s">
        <v>222</v>
      </c>
      <c r="QA2" s="240" t="s">
        <v>223</v>
      </c>
      <c r="QB2" s="240" t="s">
        <v>224</v>
      </c>
      <c r="QC2" s="240" t="s">
        <v>225</v>
      </c>
      <c r="QD2" s="241"/>
      <c r="QE2" s="240" t="s">
        <v>226</v>
      </c>
      <c r="QF2" s="240" t="s">
        <v>227</v>
      </c>
      <c r="QG2" s="240" t="s">
        <v>228</v>
      </c>
      <c r="QH2" s="240" t="s">
        <v>229</v>
      </c>
      <c r="QI2" s="240" t="s">
        <v>230</v>
      </c>
      <c r="QJ2" s="241"/>
      <c r="QK2" s="240" t="s">
        <v>231</v>
      </c>
      <c r="QL2" s="240" t="s">
        <v>232</v>
      </c>
      <c r="QM2" s="240" t="s">
        <v>233</v>
      </c>
      <c r="QN2" s="240" t="s">
        <v>234</v>
      </c>
      <c r="QO2" s="240" t="s">
        <v>235</v>
      </c>
      <c r="QP2" s="241"/>
      <c r="QQ2" s="240" t="s">
        <v>236</v>
      </c>
      <c r="QR2" s="240" t="s">
        <v>237</v>
      </c>
      <c r="QS2" s="240" t="s">
        <v>238</v>
      </c>
      <c r="QT2" s="240" t="s">
        <v>239</v>
      </c>
      <c r="QU2" s="240" t="s">
        <v>240</v>
      </c>
      <c r="QV2" s="241"/>
      <c r="QW2" s="240" t="s">
        <v>241</v>
      </c>
      <c r="QX2" s="240" t="s">
        <v>242</v>
      </c>
      <c r="QY2" s="240" t="s">
        <v>243</v>
      </c>
      <c r="QZ2" s="240" t="s">
        <v>244</v>
      </c>
      <c r="RA2" s="240" t="s">
        <v>245</v>
      </c>
      <c r="RB2" s="241"/>
      <c r="RC2" s="240" t="s">
        <v>246</v>
      </c>
      <c r="RD2" s="240" t="s">
        <v>247</v>
      </c>
      <c r="RE2" s="240" t="s">
        <v>248</v>
      </c>
      <c r="RF2" s="240" t="s">
        <v>249</v>
      </c>
      <c r="RG2" s="240" t="s">
        <v>250</v>
      </c>
      <c r="RH2" s="241"/>
      <c r="RI2" s="240" t="s">
        <v>251</v>
      </c>
      <c r="RJ2" s="240" t="s">
        <v>252</v>
      </c>
      <c r="RK2" s="240" t="s">
        <v>253</v>
      </c>
      <c r="RL2" s="240" t="s">
        <v>254</v>
      </c>
      <c r="RM2" s="240" t="s">
        <v>255</v>
      </c>
      <c r="RN2" s="241"/>
      <c r="RO2" s="240" t="s">
        <v>256</v>
      </c>
      <c r="RP2" s="240" t="s">
        <v>257</v>
      </c>
      <c r="RQ2" s="240" t="s">
        <v>258</v>
      </c>
      <c r="RR2" s="240" t="s">
        <v>259</v>
      </c>
      <c r="RS2" s="240" t="s">
        <v>260</v>
      </c>
      <c r="RT2" s="241"/>
      <c r="RU2" s="240" t="s">
        <v>261</v>
      </c>
      <c r="RV2" s="240" t="s">
        <v>262</v>
      </c>
      <c r="RW2" s="240" t="s">
        <v>263</v>
      </c>
      <c r="RX2" s="240" t="s">
        <v>264</v>
      </c>
      <c r="RY2" s="240" t="s">
        <v>265</v>
      </c>
      <c r="RZ2" s="241"/>
      <c r="SA2" s="240" t="s">
        <v>266</v>
      </c>
      <c r="SB2" s="240" t="s">
        <v>267</v>
      </c>
      <c r="SC2" s="240" t="s">
        <v>268</v>
      </c>
      <c r="SD2" s="240" t="s">
        <v>269</v>
      </c>
      <c r="SE2" s="240" t="s">
        <v>270</v>
      </c>
      <c r="SF2" s="241"/>
      <c r="SG2" s="240" t="s">
        <v>271</v>
      </c>
      <c r="SH2" s="240" t="s">
        <v>272</v>
      </c>
      <c r="SI2" s="240" t="s">
        <v>273</v>
      </c>
      <c r="SJ2" s="240" t="s">
        <v>274</v>
      </c>
      <c r="SK2" s="240" t="s">
        <v>275</v>
      </c>
      <c r="SL2" s="241"/>
      <c r="SM2" s="240" t="s">
        <v>276</v>
      </c>
      <c r="SN2" s="240" t="s">
        <v>277</v>
      </c>
      <c r="SO2" s="240" t="s">
        <v>278</v>
      </c>
      <c r="SP2" s="240" t="s">
        <v>279</v>
      </c>
      <c r="SQ2" s="240" t="s">
        <v>280</v>
      </c>
      <c r="SR2" s="241"/>
      <c r="SS2" s="240" t="s">
        <v>281</v>
      </c>
      <c r="ST2" s="240" t="s">
        <v>282</v>
      </c>
      <c r="SU2" s="240" t="s">
        <v>283</v>
      </c>
      <c r="SV2" s="240" t="s">
        <v>284</v>
      </c>
      <c r="SW2" s="240" t="s">
        <v>285</v>
      </c>
      <c r="SX2" s="241"/>
      <c r="SY2" s="267" t="s">
        <v>281</v>
      </c>
      <c r="SZ2" s="267" t="s">
        <v>282</v>
      </c>
      <c r="TA2" s="267" t="s">
        <v>283</v>
      </c>
      <c r="TB2" s="267" t="s">
        <v>284</v>
      </c>
      <c r="TC2" s="267" t="s">
        <v>285</v>
      </c>
      <c r="TD2" s="241"/>
      <c r="TE2" s="240" t="s">
        <v>291</v>
      </c>
      <c r="TF2" s="240" t="s">
        <v>292</v>
      </c>
      <c r="TG2" s="240" t="s">
        <v>293</v>
      </c>
      <c r="TH2" s="240" t="s">
        <v>294</v>
      </c>
      <c r="TI2" s="240" t="s">
        <v>295</v>
      </c>
      <c r="TJ2" s="241"/>
      <c r="TK2" s="240" t="s">
        <v>296</v>
      </c>
      <c r="TL2" s="240" t="s">
        <v>297</v>
      </c>
      <c r="TM2" s="240" t="s">
        <v>298</v>
      </c>
      <c r="TN2" s="240" t="s">
        <v>299</v>
      </c>
      <c r="TO2" s="240" t="s">
        <v>300</v>
      </c>
      <c r="TP2" s="241"/>
      <c r="TQ2" s="240" t="s">
        <v>301</v>
      </c>
      <c r="TR2" s="240" t="s">
        <v>302</v>
      </c>
      <c r="TS2" s="240" t="s">
        <v>303</v>
      </c>
      <c r="TT2" s="240" t="s">
        <v>304</v>
      </c>
      <c r="TU2" s="240" t="s">
        <v>305</v>
      </c>
      <c r="TV2" s="241"/>
      <c r="TW2" s="266" t="s">
        <v>1037</v>
      </c>
      <c r="TX2" s="240" t="s">
        <v>444</v>
      </c>
      <c r="TY2" s="240" t="s">
        <v>398</v>
      </c>
      <c r="TZ2" s="240" t="s">
        <v>352</v>
      </c>
      <c r="UA2" s="240" t="s">
        <v>306</v>
      </c>
      <c r="UB2" s="240" t="s">
        <v>115</v>
      </c>
      <c r="UC2" s="240" t="s">
        <v>3389</v>
      </c>
      <c r="UD2" s="241"/>
      <c r="UE2" s="240" t="s">
        <v>1179</v>
      </c>
      <c r="UF2" s="240" t="s">
        <v>1180</v>
      </c>
      <c r="UG2" s="241"/>
      <c r="UH2" s="240" t="s">
        <v>23</v>
      </c>
      <c r="UI2" s="240" t="s">
        <v>445</v>
      </c>
      <c r="UJ2" s="240" t="s">
        <v>399</v>
      </c>
      <c r="UK2" s="240" t="s">
        <v>353</v>
      </c>
      <c r="UL2" s="240" t="s">
        <v>307</v>
      </c>
      <c r="UM2" s="240" t="s">
        <v>116</v>
      </c>
      <c r="UN2" s="240" t="s">
        <v>3389</v>
      </c>
      <c r="UO2" s="241"/>
      <c r="UP2" s="240" t="s">
        <v>88</v>
      </c>
      <c r="UQ2" s="240" t="s">
        <v>89</v>
      </c>
      <c r="UR2" s="240" t="s">
        <v>90</v>
      </c>
      <c r="US2" s="246"/>
      <c r="UT2" s="246"/>
      <c r="UU2" s="246"/>
      <c r="UV2" s="246"/>
      <c r="UW2" s="246"/>
      <c r="UX2" s="246"/>
      <c r="UY2" s="246"/>
      <c r="UZ2" s="246"/>
      <c r="VA2" s="246"/>
      <c r="VB2" s="246"/>
      <c r="VC2" s="246"/>
      <c r="VD2" s="246"/>
      <c r="VE2" s="246"/>
      <c r="VF2" s="246"/>
      <c r="VG2" s="246"/>
      <c r="VH2" s="246"/>
      <c r="VI2" s="246"/>
      <c r="VJ2" s="246"/>
      <c r="VK2" s="246"/>
      <c r="VL2" s="246"/>
      <c r="VM2" s="246"/>
      <c r="VN2" s="246"/>
      <c r="VO2" s="246"/>
      <c r="VP2" s="246"/>
      <c r="VQ2" s="246"/>
      <c r="VR2" s="246"/>
      <c r="VS2" s="246"/>
      <c r="VT2" s="246"/>
      <c r="VU2" s="246"/>
      <c r="VV2" s="246"/>
      <c r="VW2" s="246"/>
      <c r="VX2" s="246"/>
      <c r="VY2" s="246"/>
      <c r="VZ2" s="246"/>
      <c r="WA2" s="246"/>
      <c r="WB2" s="246"/>
      <c r="WC2" s="246"/>
    </row>
    <row r="3" spans="1:601">
      <c r="A3" s="247">
        <v>1</v>
      </c>
      <c r="B3" s="239" t="s">
        <v>24</v>
      </c>
      <c r="C3" s="247">
        <v>2907.3609999999999</v>
      </c>
      <c r="D3" s="248">
        <v>2903.0079999999998</v>
      </c>
      <c r="E3" s="248">
        <v>2897.77</v>
      </c>
      <c r="F3" s="248">
        <v>2892.3939999999998</v>
      </c>
      <c r="G3" s="248">
        <v>2885.7959999999998</v>
      </c>
      <c r="H3" s="248">
        <v>2875.5920000000001</v>
      </c>
      <c r="I3" s="249"/>
      <c r="J3" s="250">
        <f>'1_Police_raw'!C2/C3*100</f>
        <v>606.94217195594217</v>
      </c>
      <c r="K3" s="250">
        <f>'1_Police_raw'!D2/D3*100</f>
        <v>712.6401305129026</v>
      </c>
      <c r="L3" s="250">
        <f>'1_Police_raw'!E2/E3*100</f>
        <v>787.36407651400907</v>
      </c>
      <c r="M3" s="250">
        <f>'1_Police_raw'!F2/F3*100</f>
        <v>1079.5555515604028</v>
      </c>
      <c r="N3" s="250">
        <f>'1_Police_raw'!G2/G3*100</f>
        <v>1242.7766896897772</v>
      </c>
      <c r="O3" s="250">
        <f>'1_Police_raw'!H2/H3*100</f>
        <v>1175.6883452172631</v>
      </c>
      <c r="P3" s="250">
        <f>(O3*100/J3)-100</f>
        <v>93.706814181072616</v>
      </c>
      <c r="R3" s="250">
        <f>'1_Police_raw'!J2/C3*100</f>
        <v>26.484499172961325</v>
      </c>
      <c r="S3" s="250">
        <f>'1_Police_raw'!K2/D3*100</f>
        <v>28.074328420727745</v>
      </c>
      <c r="T3" s="250">
        <f>'1_Police_raw'!L2/E3*100</f>
        <v>17.39268471962923</v>
      </c>
      <c r="U3" s="250">
        <f>'1_Police_raw'!M2/F3*100</f>
        <v>21.608397749407583</v>
      </c>
      <c r="V3" s="250">
        <f>'1_Police_raw'!N2/G3*100</f>
        <v>23.286469313839234</v>
      </c>
      <c r="W3" s="250">
        <f>'1_Police_raw'!O2/H3*100</f>
        <v>25.003547095693683</v>
      </c>
      <c r="X3" s="250">
        <f>(W3*100/R3)-100</f>
        <v>-5.591769236775221</v>
      </c>
      <c r="Z3" s="250">
        <f>'1_Police_raw'!Q2/C3*100</f>
        <v>11.453686005968986</v>
      </c>
      <c r="AA3" s="250">
        <f>'1_Police_raw'!R2/D3*100</f>
        <v>11.849777885558705</v>
      </c>
      <c r="AB3" s="250">
        <f>'1_Police_raw'!S2/E3*100</f>
        <v>11.284539490711824</v>
      </c>
      <c r="AC3" s="250">
        <f>'1_Police_raw'!T2/F3*100</f>
        <v>8.7816528453592433</v>
      </c>
      <c r="AD3" s="250">
        <f>'1_Police_raw'!U2/G3*100</f>
        <v>6.6532769468112098</v>
      </c>
      <c r="AE3" s="250">
        <f>'1_Police_raw'!V2/H3*100</f>
        <v>7.0594159393961311</v>
      </c>
      <c r="AF3" s="250">
        <f>(AE3*100/Z3)-100</f>
        <v>-38.365553798862834</v>
      </c>
      <c r="AH3" s="250" t="e">
        <f>'1_Police_raw'!X2/C3*100</f>
        <v>#VALUE!</v>
      </c>
      <c r="AI3" s="250" t="e">
        <f>'1_Police_raw'!Y2/D3*100</f>
        <v>#VALUE!</v>
      </c>
      <c r="AJ3" s="250" t="e">
        <f>'1_Police_raw'!Z2/E3*100</f>
        <v>#VALUE!</v>
      </c>
      <c r="AK3" s="250" t="e">
        <f>'1_Police_raw'!AA2/F3*100</f>
        <v>#VALUE!</v>
      </c>
      <c r="AL3" s="250" t="e">
        <f>'1_Police_raw'!AB2/G3*100</f>
        <v>#VALUE!</v>
      </c>
      <c r="AM3" s="250" t="e">
        <f>'1_Police_raw'!AC2/H3*100</f>
        <v>#VALUE!</v>
      </c>
      <c r="AN3" s="250" t="e">
        <f>(AM3*100/AH3)-100</f>
        <v>#VALUE!</v>
      </c>
      <c r="AP3" s="250">
        <f>'1_Police_raw'!AE2/C3*100</f>
        <v>4.1962453235081574</v>
      </c>
      <c r="AQ3" s="250">
        <f>'1_Police_raw'!AF2/D3*100</f>
        <v>4.2714315633990676</v>
      </c>
      <c r="AR3" s="250">
        <f>'1_Police_raw'!AG2/E3*100</f>
        <v>3.6924945734133492</v>
      </c>
      <c r="AS3" s="250">
        <f>'1_Police_raw'!AH2/F3*100</f>
        <v>3.3881967671071092</v>
      </c>
      <c r="AT3" s="250">
        <f>'1_Police_raw'!AI2/G3*100</f>
        <v>1.8712341412906526</v>
      </c>
      <c r="AU3" s="250">
        <f>'1_Police_raw'!AJ2/H3*100</f>
        <v>2.46905680638978</v>
      </c>
      <c r="AV3" s="250">
        <f>(AU3*100/AP3)-100</f>
        <v>-41.160332248506577</v>
      </c>
      <c r="AX3" s="250" t="e">
        <f>'1_Police_raw'!AL2/C3*100</f>
        <v>#VALUE!</v>
      </c>
      <c r="AY3" s="250" t="e">
        <f>'1_Police_raw'!AM2/D3*100</f>
        <v>#VALUE!</v>
      </c>
      <c r="AZ3" s="250" t="e">
        <f>'1_Police_raw'!AN2/E3*100</f>
        <v>#VALUE!</v>
      </c>
      <c r="BA3" s="250" t="e">
        <f>'1_Police_raw'!AO2/F3*100</f>
        <v>#VALUE!</v>
      </c>
      <c r="BB3" s="250" t="e">
        <f>'1_Police_raw'!AP2/G3*100</f>
        <v>#VALUE!</v>
      </c>
      <c r="BC3" s="250" t="e">
        <f>'1_Police_raw'!AQ2/H3*100</f>
        <v>#VALUE!</v>
      </c>
      <c r="BD3" s="250" t="e">
        <f>(BC3*100/AX3)-100</f>
        <v>#VALUE!</v>
      </c>
      <c r="BF3" s="250">
        <f>'1_Police_raw'!AS2/C3*100</f>
        <v>50.079780254326863</v>
      </c>
      <c r="BG3" s="250">
        <f>'1_Police_raw'!AT2/D3*100</f>
        <v>52.772848025220739</v>
      </c>
      <c r="BH3" s="250">
        <f>'1_Police_raw'!AU2/E3*100</f>
        <v>51.936489093337293</v>
      </c>
      <c r="BI3" s="250">
        <f>'1_Police_raw'!AV2/F3*100</f>
        <v>40.969522132876783</v>
      </c>
      <c r="BJ3" s="250">
        <f>'1_Police_raw'!AW2/G3*100</f>
        <v>51.909421178766621</v>
      </c>
      <c r="BK3" s="250">
        <f>'1_Police_raw'!AX2/H3*100</f>
        <v>43.191106387832484</v>
      </c>
      <c r="BL3" s="250">
        <f t="shared" ref="BL3:BL48" si="0">(BK3*100/BF3)-100</f>
        <v>-13.755399547503401</v>
      </c>
      <c r="BN3" s="250">
        <f>'1_Police_raw'!AZ2/C3*100</f>
        <v>5.8128316366629393</v>
      </c>
      <c r="BO3" s="250">
        <f>'1_Police_raw'!BA2/D3*100</f>
        <v>5.3737364829859242</v>
      </c>
      <c r="BP3" s="250">
        <f>'1_Police_raw'!BB2/E3*100</f>
        <v>5.6250150978165969</v>
      </c>
      <c r="BQ3" s="250">
        <f>'1_Police_raw'!BC2/F3*100</f>
        <v>4.5636936046748824</v>
      </c>
      <c r="BR3" s="250">
        <f>'1_Police_raw'!BD2/G3*100</f>
        <v>5.8562698125577839</v>
      </c>
      <c r="BS3" s="250">
        <f>'1_Police_raw'!BE2/H3*100</f>
        <v>4.1035028613238591</v>
      </c>
      <c r="BT3" s="250">
        <f t="shared" ref="BT3:BT48" si="1">(BS3*100/BN3)-100</f>
        <v>-29.406129098216581</v>
      </c>
      <c r="BV3" s="250">
        <f>'1_Police_raw'!BG2/C3*100</f>
        <v>1.513399952740647</v>
      </c>
      <c r="BW3" s="250">
        <f>'1_Police_raw'!BH2/D3*100</f>
        <v>1.5156692644319272</v>
      </c>
      <c r="BX3" s="250">
        <f>'1_Police_raw'!BI2/E3*100</f>
        <v>3.0023086718407601</v>
      </c>
      <c r="BY3" s="250">
        <f>'1_Police_raw'!BJ2/F3*100</f>
        <v>3.3536233307080576</v>
      </c>
      <c r="BZ3" s="250">
        <f>'1_Police_raw'!BK2/G3*100</f>
        <v>5.1632201305982823</v>
      </c>
      <c r="CA3" s="250">
        <f>'1_Police_raw'!BL2/H3*100</f>
        <v>4.1730537572785016</v>
      </c>
      <c r="CB3" s="250">
        <f t="shared" ref="CB3:CB48" si="2">(CA3*100/BV3)-100</f>
        <v>175.74031238215866</v>
      </c>
      <c r="CD3" s="250">
        <f>'1_Police_raw'!BN2/C3*100</f>
        <v>3.4395453471378339E-2</v>
      </c>
      <c r="CE3" s="250">
        <f>'1_Police_raw'!BO2/D3*100</f>
        <v>0.4822584023192496</v>
      </c>
      <c r="CF3" s="250">
        <f>'1_Police_raw'!BP2/E3*100</f>
        <v>0.51763942617944148</v>
      </c>
      <c r="CG3" s="250">
        <f>'1_Police_raw'!BQ2/F3*100</f>
        <v>0.4148812367886256</v>
      </c>
      <c r="CH3" s="250">
        <f>'1_Police_raw'!BR2/G3*100</f>
        <v>0.58909222966557584</v>
      </c>
      <c r="CI3" s="250">
        <f>'1_Police_raw'!BS2/H3*100</f>
        <v>0.55640716763713349</v>
      </c>
      <c r="CJ3" s="250">
        <f t="shared" ref="CJ3:CJ48" si="3">(CI3*100/CD3)-100</f>
        <v>1517.676499308664</v>
      </c>
      <c r="CL3" s="250">
        <f>'1_Police_raw'!BU2/C3*100</f>
        <v>0.3439545347137834</v>
      </c>
      <c r="CM3" s="250">
        <f>'1_Police_raw'!BV2/D3*100</f>
        <v>0.31002325863380331</v>
      </c>
      <c r="CN3" s="250">
        <f>'1_Police_raw'!BW2/E3*100</f>
        <v>0.62116731141532966</v>
      </c>
      <c r="CO3" s="250">
        <f>'1_Police_raw'!BX2/F3*100</f>
        <v>0.44945467318767784</v>
      </c>
      <c r="CP3" s="250">
        <f>'1_Police_raw'!BY2/G3*100</f>
        <v>0.79700713425342617</v>
      </c>
      <c r="CQ3" s="250">
        <f>'1_Police_raw'!BZ2/H3*100</f>
        <v>0.5216317196598127</v>
      </c>
      <c r="CR3" s="250">
        <f t="shared" ref="CR3:CR48" si="4">(CQ3*100/CL3)-100</f>
        <v>51.657171810187265</v>
      </c>
      <c r="CT3" s="250">
        <f>'1_Police_raw'!CB2/C3*100</f>
        <v>5.9504134505484529</v>
      </c>
      <c r="CU3" s="250">
        <f>'1_Police_raw'!CC2/D3*100</f>
        <v>7.6816874083709044</v>
      </c>
      <c r="CV3" s="250">
        <f>'1_Police_raw'!CD2/E3*100</f>
        <v>9.2830003761513158</v>
      </c>
      <c r="CW3" s="250">
        <f>'1_Police_raw'!CE2/F3*100</f>
        <v>8.6779325361620856</v>
      </c>
      <c r="CX3" s="250">
        <f>'1_Police_raw'!CF2/G3*100</f>
        <v>6.3067521058314586</v>
      </c>
      <c r="CY3" s="250">
        <f>'1_Police_raw'!CG2/H3*100</f>
        <v>4.7990118208702759</v>
      </c>
      <c r="CZ3" s="250">
        <f t="shared" ref="CZ3:CZ48" si="5">(CY3*100/CT3)-100</f>
        <v>-19.349943314813729</v>
      </c>
      <c r="DB3" s="250">
        <f>'1_Police_raw'!CI2/C3*100</f>
        <v>3.1643817193668071</v>
      </c>
      <c r="DC3" s="250">
        <f>'1_Police_raw'!CJ2/D3*100</f>
        <v>3.4102558449718363</v>
      </c>
      <c r="DD3" s="250">
        <f>'1_Police_raw'!CK2/E3*100</f>
        <v>3.312892327548425</v>
      </c>
      <c r="DE3" s="250">
        <f>'1_Police_raw'!CL2/F3*100</f>
        <v>1.5212312015582941</v>
      </c>
      <c r="DF3" s="250">
        <f>'1_Police_raw'!CM2/G3*100</f>
        <v>1.6979717208007776</v>
      </c>
      <c r="DG3" s="250">
        <f>'1_Police_raw'!CN2/H3*100</f>
        <v>0.5216317196598127</v>
      </c>
      <c r="DH3" s="250">
        <f>(DG3*100/DB3)-100</f>
        <v>-83.51552480324051</v>
      </c>
      <c r="DJ3" s="250">
        <f>'1_Police_raw'!CP2/C3*100</f>
        <v>9.1147951699152596</v>
      </c>
      <c r="DK3" s="250">
        <f>'1_Police_raw'!CQ2/D3*100</f>
        <v>11.091943253342739</v>
      </c>
      <c r="DL3" s="250">
        <f>'1_Police_raw'!CR2/E3*100</f>
        <v>12.595892703699739</v>
      </c>
      <c r="DM3" s="250">
        <f>'1_Police_raw'!CS2/F3*100</f>
        <v>10.199163737720381</v>
      </c>
      <c r="DN3" s="250">
        <f>'1_Police_raw'!CT2/G3*100</f>
        <v>8.0047238266322367</v>
      </c>
      <c r="DO3" s="250">
        <f>'1_Police_raw'!CU2/H3*100</f>
        <v>5.3206435405300887</v>
      </c>
      <c r="DP3" s="250">
        <f t="shared" ref="DP3:DP48" si="6">(DO3*100/DJ3)-100</f>
        <v>-41.626296133437364</v>
      </c>
      <c r="DR3" s="250">
        <f>'1_Police_raw'!CW2/C3*100</f>
        <v>0.10318636041413502</v>
      </c>
      <c r="DS3" s="250">
        <f>'1_Police_raw'!CX2/D3*100</f>
        <v>0.13778811494835702</v>
      </c>
      <c r="DT3" s="250">
        <f>'1_Police_raw'!CY2/E3*100</f>
        <v>0.20705577047177656</v>
      </c>
      <c r="DU3" s="250">
        <f>'1_Police_raw'!CZ2/F3*100</f>
        <v>6.9146872798104275E-2</v>
      </c>
      <c r="DV3" s="250">
        <f>'1_Police_raw'!DA2/G3*100</f>
        <v>0.10395745229392515</v>
      </c>
      <c r="DW3" s="250">
        <f>'1_Police_raw'!DB2/H3*100</f>
        <v>0.20865268786392507</v>
      </c>
      <c r="DX3" s="250">
        <f>(DW3*100/DR3)-100</f>
        <v>102.20956241358303</v>
      </c>
      <c r="DZ3" s="250">
        <f>'1_Police_raw'!DD2/C3*100</f>
        <v>20.981226617540788</v>
      </c>
      <c r="EA3" s="250">
        <f>'1_Police_raw'!DE2/D3*100</f>
        <v>23.320638455009426</v>
      </c>
      <c r="EB3" s="250">
        <f>'1_Police_raw'!DF2/E3*100</f>
        <v>19.739316784976033</v>
      </c>
      <c r="EC3" s="250">
        <f>'1_Police_raw'!DG2/F3*100</f>
        <v>13.863947996019906</v>
      </c>
      <c r="ED3" s="250">
        <f>'1_Police_raw'!DH2/G3*100</f>
        <v>9.5987380951390886</v>
      </c>
      <c r="EE3" s="250">
        <f>'1_Police_raw'!DI2/H3*100</f>
        <v>10.363083497241611</v>
      </c>
      <c r="EF3" s="250">
        <f t="shared" ref="EF3:EF48" si="7">(EE3*100/DZ3)-100</f>
        <v>-50.607828197337923</v>
      </c>
      <c r="EH3" s="250">
        <f>'1_Police_raw'!DK2/C3*100</f>
        <v>35.633689796347959</v>
      </c>
      <c r="EI3" s="250">
        <f>'1_Police_raw'!DL2/D3*100</f>
        <v>44.608902214530588</v>
      </c>
      <c r="EJ3" s="250">
        <f>'1_Police_raw'!DM2/E3*100</f>
        <v>37.960224586492366</v>
      </c>
      <c r="EK3" s="250">
        <f>'1_Police_raw'!DN2/F3*100</f>
        <v>32.91391145189764</v>
      </c>
      <c r="EL3" s="250">
        <f>'1_Police_raw'!DO2/G3*100</f>
        <v>27.444767405596238</v>
      </c>
      <c r="EM3" s="250">
        <f>'1_Police_raw'!DP2/H3*100</f>
        <v>21.004370578301788</v>
      </c>
      <c r="EN3" s="250">
        <f t="shared" ref="EN3:EN48" si="8">(EM3*100/EH3)-100</f>
        <v>-41.054741458588744</v>
      </c>
      <c r="EP3" s="250">
        <f>'1_Police_raw'!DR2/C3*100</f>
        <v>33.673148948479401</v>
      </c>
      <c r="EQ3" s="250">
        <f>'1_Police_raw'!DS2/D3*100</f>
        <v>42.645421576516505</v>
      </c>
      <c r="ER3" s="250">
        <f>'1_Police_raw'!DT2/E3*100</f>
        <v>43.96484193017389</v>
      </c>
      <c r="ES3" s="250">
        <f>'1_Police_raw'!DU2/F3*100</f>
        <v>57.288184113229391</v>
      </c>
      <c r="ET3" s="250">
        <f>'1_Police_raw'!DV2/G3*100</f>
        <v>48.062995443891396</v>
      </c>
      <c r="EU3" s="250">
        <f>'1_Police_raw'!DW2/H3*100</f>
        <v>42.286944740422143</v>
      </c>
      <c r="EV3" s="250">
        <f t="shared" ref="EV3:EV48" si="9">(EU3*100/EP3)-100</f>
        <v>25.580606687904421</v>
      </c>
      <c r="EX3" s="250">
        <f>'1_Police_raw'!DY2/C3*100</f>
        <v>11.591267819854501</v>
      </c>
      <c r="EY3" s="250">
        <f>'1_Police_raw'!DZ2/D3*100</f>
        <v>16.017868362746505</v>
      </c>
      <c r="EZ3" s="250">
        <f>'1_Police_raw'!EA2/E3*100</f>
        <v>19.42873312926837</v>
      </c>
      <c r="FA3" s="250">
        <f>'1_Police_raw'!EB2/F3*100</f>
        <v>18.877096273882469</v>
      </c>
      <c r="FB3" s="250">
        <f>'1_Police_raw'!EC2/G3*100</f>
        <v>13.618426250504195</v>
      </c>
      <c r="FC3" s="250">
        <f>'1_Police_raw'!ED2/H3*100</f>
        <v>19.787229899095561</v>
      </c>
      <c r="FD3" s="250">
        <f t="shared" ref="FD3:FD48" si="10">(FC3*100/EX3)-100</f>
        <v>70.708072720072295</v>
      </c>
      <c r="FF3" s="250">
        <f>'1_Police_raw'!EF2/C3*100</f>
        <v>2.8892180915957808</v>
      </c>
      <c r="FG3" s="250">
        <f>'1_Police_raw'!EG2/D3*100</f>
        <v>2.7902093277042299</v>
      </c>
      <c r="FH3" s="250">
        <f>'1_Police_raw'!EH2/E3*100</f>
        <v>3.7270038684919786</v>
      </c>
      <c r="FI3" s="250">
        <f>'1_Police_raw'!EI2/F3*100</f>
        <v>6.0849248062331762</v>
      </c>
      <c r="FJ3" s="250">
        <f>'1_Police_raw'!EJ2/G3*100</f>
        <v>4.2276030599529557</v>
      </c>
      <c r="FK3" s="250">
        <f>'1_Police_raw'!EK2/H3*100</f>
        <v>6.0857033960311471</v>
      </c>
      <c r="FL3" s="250">
        <f>(FK3*100/FF3)-100</f>
        <v>110.63496084748226</v>
      </c>
      <c r="FN3" s="250">
        <f>'1_Police_raw'!EM2/C3*100</f>
        <v>24.214399243850352</v>
      </c>
      <c r="FO3" s="250">
        <f>'1_Police_raw'!EN2/D3*100</f>
        <v>23.527320627431962</v>
      </c>
      <c r="FP3" s="250">
        <f>'1_Police_raw'!EO2/E3*100</f>
        <v>18.393454276909484</v>
      </c>
      <c r="FQ3" s="250">
        <f>'1_Police_raw'!EP2/F3*100</f>
        <v>19.119110328675831</v>
      </c>
      <c r="FR3" s="250">
        <f>'1_Police_raw'!EQ2/G3*100</f>
        <v>22.281547274997955</v>
      </c>
      <c r="FS3" s="250">
        <f>'1_Police_raw'!ER2/H3*100</f>
        <v>28.06378651769792</v>
      </c>
      <c r="FT3" s="250">
        <f t="shared" ref="FT3:FT48" si="11">(FS3*100/FN3)-100</f>
        <v>15.897100048126063</v>
      </c>
      <c r="FV3" s="250">
        <f>'1_Police_raw'!ET2/C3*100</f>
        <v>2.9580089985385376</v>
      </c>
      <c r="FW3" s="250">
        <f>'1_Police_raw'!EU2/D3*100</f>
        <v>3.9958553335023539</v>
      </c>
      <c r="FX3" s="250">
        <f>'1_Police_raw'!EV2/E3*100</f>
        <v>4.3136618848286794</v>
      </c>
      <c r="FY3" s="250">
        <f>'1_Police_raw'!EW2/F3*100</f>
        <v>11.270940266090996</v>
      </c>
      <c r="FZ3" s="250">
        <f>'1_Police_raw'!EX2/G3*100</f>
        <v>12.301631854781142</v>
      </c>
      <c r="GA3" s="250">
        <f>'1_Police_raw'!EY2/H3*100</f>
        <v>13.179894783404599</v>
      </c>
      <c r="GB3" s="250">
        <f t="shared" ref="GB3:GB48" si="12">(GA3*100/FV3)-100</f>
        <v>345.56641950434857</v>
      </c>
      <c r="GD3" s="250">
        <f>'1_Police_raw'!FA2/C3*100</f>
        <v>9.9402860532283412</v>
      </c>
      <c r="GE3" s="250">
        <f>'1_Police_raw'!FB2/D3*100</f>
        <v>11.333072454502364</v>
      </c>
      <c r="GF3" s="250">
        <f>'1_Police_raw'!FC2/E3*100</f>
        <v>11.664141736576747</v>
      </c>
      <c r="GG3" s="250">
        <f>'1_Police_raw'!FD2/F3*100</f>
        <v>18.565935346290999</v>
      </c>
      <c r="GH3" s="250">
        <f>'1_Police_raw'!FE2/G3*100</f>
        <v>21.935022434018205</v>
      </c>
      <c r="GI3" s="250">
        <f>'1_Police_raw'!FF2/H3*100</f>
        <v>22.291062153462661</v>
      </c>
      <c r="GJ3" s="250">
        <f t="shared" ref="GJ3:GJ48" si="13">(GI3*100/GD3)-100</f>
        <v>124.24970502959638</v>
      </c>
      <c r="GL3" s="250">
        <f>'1_Police_raw'!FH2/C3*100</f>
        <v>25.452635568819971</v>
      </c>
      <c r="GM3" s="250">
        <f>'1_Police_raw'!FI2/D3*100</f>
        <v>38.06396675448363</v>
      </c>
      <c r="GN3" s="250">
        <f>'1_Police_raw'!FJ2/E3*100</f>
        <v>46.035399634891661</v>
      </c>
      <c r="GO3" s="250">
        <f>'1_Police_raw'!FK2/F3*100</f>
        <v>61.402423044716592</v>
      </c>
      <c r="GP3" s="250">
        <f>'1_Police_raw'!FL2/G3*100</f>
        <v>80.878897884673762</v>
      </c>
      <c r="GQ3" s="250">
        <f>'1_Police_raw'!FM2/H3*100</f>
        <v>113.85481667774843</v>
      </c>
      <c r="GR3" s="250">
        <f t="shared" ref="GR3:GR48" si="14">(GQ3*100/GL3)-100</f>
        <v>347.3203427986964</v>
      </c>
      <c r="GT3" s="250">
        <f>'1_Police_raw'!FO2/C3*100</f>
        <v>2.2357044756395923</v>
      </c>
      <c r="GU3" s="250">
        <f>'1_Police_raw'!FP2/D3*100</f>
        <v>3.68583207486855</v>
      </c>
      <c r="GV3" s="250">
        <f>'1_Police_raw'!FQ2/E3*100</f>
        <v>5.2799221470303026</v>
      </c>
      <c r="GW3" s="250">
        <f>'1_Police_raw'!FR2/F3*100</f>
        <v>4.0796654950881521</v>
      </c>
      <c r="GX3" s="250">
        <f>'1_Police_raw'!FS2/G3*100</f>
        <v>2.4256738868582537</v>
      </c>
      <c r="GY3" s="250">
        <f>'1_Police_raw'!FT2/H3*100</f>
        <v>4.3121555491877839</v>
      </c>
      <c r="GZ3" s="250">
        <f t="shared" ref="GZ3:GZ48" si="15">(GY3*100/GT3)-100</f>
        <v>92.876813379109876</v>
      </c>
      <c r="HB3" s="250">
        <f>'1_Police_raw'!GI2/C3*100</f>
        <v>463.20357189905212</v>
      </c>
      <c r="HC3" s="250">
        <f>'1_Police_raw'!GJ2/D3*100</f>
        <v>542.43736152294457</v>
      </c>
      <c r="HD3" s="250">
        <f>'1_Police_raw'!GK2/E3*100</f>
        <v>999.04409252632206</v>
      </c>
      <c r="HE3" s="250">
        <f>'1_Police_raw'!GL2/F3*100</f>
        <v>1023.1317033571498</v>
      </c>
      <c r="HF3" s="250">
        <f>'1_Police_raw'!GM2/G3*100</f>
        <v>1178.6349416244252</v>
      </c>
      <c r="HG3" s="250">
        <f>'1_Police_raw'!GN2/H3*100</f>
        <v>1086.0720157797073</v>
      </c>
      <c r="HH3" s="250">
        <f t="shared" ref="HH3:HH48" si="16">(HG3*100/HB3)-100</f>
        <v>134.46969791856429</v>
      </c>
      <c r="HJ3" s="250">
        <f>'1_Police_raw'!GP2/C3*100</f>
        <v>75.945161264803374</v>
      </c>
      <c r="HK3" s="250">
        <f>'1_Police_raw'!GQ2/D3*100</f>
        <v>82.500633825328777</v>
      </c>
      <c r="HL3" s="250">
        <f>'1_Police_raw'!GR2/E3*100</f>
        <v>82.166631582216681</v>
      </c>
      <c r="HM3" s="250">
        <f>'1_Police_raw'!GS2/F3*100</f>
        <v>147.9397343515441</v>
      </c>
      <c r="HN3" s="250">
        <f>'1_Police_raw'!GT2/G3*100</f>
        <v>177.00488877245655</v>
      </c>
      <c r="HO3" s="250">
        <f>'1_Police_raw'!GU2/H3*100</f>
        <v>177.21568289242703</v>
      </c>
      <c r="HP3" s="250">
        <f t="shared" ref="HP3:HP48" si="17">(HO3*100/HJ3)-100</f>
        <v>133.34690445190648</v>
      </c>
      <c r="HR3" s="250">
        <f>'1_Police_raw'!GW2/C3*100</f>
        <v>12.691922330938606</v>
      </c>
      <c r="HS3" s="250">
        <f>'1_Police_raw'!GX2/D3*100</f>
        <v>13.537682293676079</v>
      </c>
      <c r="HT3" s="250">
        <f>'1_Police_raw'!GY2/E3*100</f>
        <v>7.8681192779275104</v>
      </c>
      <c r="HU3" s="250">
        <f>'1_Police_raw'!GZ2/F3*100</f>
        <v>10.579471538109955</v>
      </c>
      <c r="HV3" s="250">
        <f>'1_Police_raw'!HA2/G3*100</f>
        <v>9.390823190551238</v>
      </c>
      <c r="HW3" s="250">
        <f>'1_Police_raw'!HB2/H3*100</f>
        <v>8.4852093064662863</v>
      </c>
      <c r="HX3" s="250">
        <f t="shared" ref="HX3:HX48" si="18">(HW3*100/HR3)-100</f>
        <v>-33.144805922880408</v>
      </c>
      <c r="HZ3" s="250" t="e">
        <f>'1_Police_raw'!HD2/C3*100</f>
        <v>#VALUE!</v>
      </c>
      <c r="IA3" s="250" t="e">
        <f>'1_Police_raw'!HE2/D3*100</f>
        <v>#VALUE!</v>
      </c>
      <c r="IB3" s="250" t="e">
        <f>'1_Police_raw'!HF2/E3*100</f>
        <v>#VALUE!</v>
      </c>
      <c r="IC3" s="250" t="e">
        <f>'1_Police_raw'!HG2/F3*100</f>
        <v>#VALUE!</v>
      </c>
      <c r="ID3" s="250" t="e">
        <f>'1_Police_raw'!HH2/G3*100</f>
        <v>#VALUE!</v>
      </c>
      <c r="IE3" s="250" t="e">
        <f>'1_Police_raw'!HI2/H3*100</f>
        <v>#VALUE!</v>
      </c>
      <c r="IF3" s="250" t="e">
        <f>(IE3*100/HZ3)-100</f>
        <v>#VALUE!</v>
      </c>
      <c r="IH3" s="250">
        <f>'1_Police_raw'!HK2/C3*100</f>
        <v>4.8153634859929673</v>
      </c>
      <c r="II3" s="250">
        <f>'1_Police_raw'!HL2/D3*100</f>
        <v>5.3737364829859242</v>
      </c>
      <c r="IJ3" s="250">
        <f>'1_Police_raw'!HM2/E3*100</f>
        <v>4.1756247045141608</v>
      </c>
      <c r="IK3" s="250">
        <f>'1_Police_raw'!HN2/F3*100</f>
        <v>3.803078003895735</v>
      </c>
      <c r="IL3" s="250">
        <f>'1_Police_raw'!HO2/G3*100</f>
        <v>2.806851211935979</v>
      </c>
      <c r="IM3" s="250">
        <f>'1_Police_raw'!HP2/H3*100</f>
        <v>2.7820358381856676</v>
      </c>
      <c r="IN3" s="250">
        <f>(IM3*100/IH3)-100</f>
        <v>-42.225839310404851</v>
      </c>
      <c r="IP3" s="250" t="e">
        <f>'1_Police_raw'!HR2/C3*100</f>
        <v>#VALUE!</v>
      </c>
      <c r="IQ3" s="250" t="e">
        <f>'1_Police_raw'!HS2/D3*100</f>
        <v>#VALUE!</v>
      </c>
      <c r="IR3" s="250" t="e">
        <f>'1_Police_raw'!HT2/E3*100</f>
        <v>#VALUE!</v>
      </c>
      <c r="IS3" s="250" t="e">
        <f>'1_Police_raw'!HU2/F3*100</f>
        <v>#VALUE!</v>
      </c>
      <c r="IT3" s="250" t="e">
        <f>'1_Police_raw'!HV2/G3*100</f>
        <v>#VALUE!</v>
      </c>
      <c r="IU3" s="250" t="e">
        <f>'1_Police_raw'!HW2/H3*100</f>
        <v>#VALUE!</v>
      </c>
      <c r="IV3" s="250" t="e">
        <f>(IU3*100/IP3)-100</f>
        <v>#VALUE!</v>
      </c>
      <c r="IX3" s="250">
        <f>'1_Police_raw'!HY2/C3*100</f>
        <v>50.148571161269615</v>
      </c>
      <c r="IY3" s="250">
        <f>'1_Police_raw'!HZ2/D3*100</f>
        <v>55.1496930080799</v>
      </c>
      <c r="IZ3" s="250">
        <f>'1_Police_raw'!IA2/E3*100</f>
        <v>55.180362830728455</v>
      </c>
      <c r="JA3" s="250">
        <f>'1_Police_raw'!IB2/F3*100</f>
        <v>68.075096269733663</v>
      </c>
      <c r="JB3" s="250">
        <f>'1_Police_raw'!IC2/G3*100</f>
        <v>67.50303902285539</v>
      </c>
      <c r="JC3" s="250">
        <f>'1_Police_raw'!ID2/H3*100</f>
        <v>57.483815506511348</v>
      </c>
      <c r="JD3" s="250">
        <f t="shared" ref="JD3:JD48" si="19">(JC3*100/IX3)-100</f>
        <v>14.627025606876785</v>
      </c>
      <c r="JF3" s="250" t="e">
        <f>'1_Police_raw'!IF2/C3*100</f>
        <v>#VALUE!</v>
      </c>
      <c r="JG3" s="250" t="e">
        <f>'1_Police_raw'!IG2/D3*100</f>
        <v>#VALUE!</v>
      </c>
      <c r="JH3" s="250" t="e">
        <f>'1_Police_raw'!IH2/E3*100</f>
        <v>#VALUE!</v>
      </c>
      <c r="JI3" s="250" t="e">
        <f>'1_Police_raw'!II2/F3*100</f>
        <v>#VALUE!</v>
      </c>
      <c r="JJ3" s="250" t="e">
        <f>'1_Police_raw'!IJ2/G3*100</f>
        <v>#VALUE!</v>
      </c>
      <c r="JK3" s="250" t="e">
        <f>'1_Police_raw'!IK2/H3*100</f>
        <v>#VALUE!</v>
      </c>
      <c r="JL3" s="250" t="e">
        <f>(JK3*100/JF3)-100</f>
        <v>#VALUE!</v>
      </c>
      <c r="JN3" s="250">
        <f>'1_Police_raw'!IM2/C3*100</f>
        <v>1.4446090457978904</v>
      </c>
      <c r="JO3" s="250">
        <f>'1_Police_raw'!IN2/D3*100</f>
        <v>1.5501162931690164</v>
      </c>
      <c r="JP3" s="250">
        <f>'1_Police_raw'!IO2/E3*100</f>
        <v>3.0023086718407601</v>
      </c>
      <c r="JQ3" s="250">
        <f>'1_Police_raw'!IP2/F3*100</f>
        <v>3.4919170763042655</v>
      </c>
      <c r="JR3" s="250">
        <f>'1_Police_raw'!IQ2/G3*100</f>
        <v>5.4750924874800582</v>
      </c>
      <c r="JS3" s="250">
        <f>'1_Police_raw'!IR2/H3*100</f>
        <v>4.1382783093011808</v>
      </c>
      <c r="JT3" s="250">
        <f t="shared" ref="JT3:JT48" si="20">(JS3*100/JN3)-100</f>
        <v>186.46354675257589</v>
      </c>
      <c r="JV3" s="250" t="e">
        <f>'1_Police_raw'!IT2/C3*100</f>
        <v>#VALUE!</v>
      </c>
      <c r="JW3" s="250" t="e">
        <f>'1_Police_raw'!IU2/D3*100</f>
        <v>#VALUE!</v>
      </c>
      <c r="JX3" s="250" t="e">
        <f>'1_Police_raw'!IV2/E3*100</f>
        <v>#VALUE!</v>
      </c>
      <c r="JY3" s="250" t="e">
        <f>'1_Police_raw'!IW2/F3*100</f>
        <v>#VALUE!</v>
      </c>
      <c r="JZ3" s="250" t="e">
        <f>'1_Police_raw'!IX2/G3*100</f>
        <v>#VALUE!</v>
      </c>
      <c r="KA3" s="250" t="e">
        <f>'1_Police_raw'!IY2/H3*100</f>
        <v>#VALUE!</v>
      </c>
      <c r="KB3" s="250" t="e">
        <f t="shared" ref="KB3:KB48" si="21">(KA3*100/JV3)-100</f>
        <v>#VALUE!</v>
      </c>
      <c r="KD3" s="250" t="e">
        <f>'1_Police_raw'!JA2/C3*100</f>
        <v>#VALUE!</v>
      </c>
      <c r="KE3" s="250" t="e">
        <f>'1_Police_raw'!JB2/D3*100</f>
        <v>#VALUE!</v>
      </c>
      <c r="KF3" s="250" t="e">
        <f>'1_Police_raw'!JC2/E3*100</f>
        <v>#VALUE!</v>
      </c>
      <c r="KG3" s="250" t="e">
        <f>'1_Police_raw'!JD2/F3*100</f>
        <v>#VALUE!</v>
      </c>
      <c r="KH3" s="250" t="e">
        <f>'1_Police_raw'!JE2/G3*100</f>
        <v>#VALUE!</v>
      </c>
      <c r="KI3" s="250" t="e">
        <f>'1_Police_raw'!JF2/H3*100</f>
        <v>#VALUE!</v>
      </c>
      <c r="KJ3" s="250" t="e">
        <f t="shared" ref="KJ3:KJ48" si="22">(KI3*100/KD3)-100</f>
        <v>#VALUE!</v>
      </c>
      <c r="KL3" s="250">
        <f>'1_Police_raw'!JH2/C3*100</f>
        <v>9.4587497046290441</v>
      </c>
      <c r="KM3" s="250">
        <f>'1_Police_raw'!JI2/D3*100</f>
        <v>12.159801144192507</v>
      </c>
      <c r="KN3" s="250">
        <f>'1_Police_raw'!JJ2/E3*100</f>
        <v>13.320587900350962</v>
      </c>
      <c r="KO3" s="250">
        <f>'1_Police_raw'!JK2/F3*100</f>
        <v>8.5050653541668257</v>
      </c>
      <c r="KP3" s="250">
        <f>'1_Police_raw'!JL2/G3*100</f>
        <v>8.0393763107302121</v>
      </c>
      <c r="KQ3" s="250">
        <f>'1_Police_raw'!JM2/H3*100</f>
        <v>6.7812123555775647</v>
      </c>
      <c r="KR3" s="250">
        <f t="shared" ref="KR3:KR48" si="23">(KQ3*100/KL3)-100</f>
        <v>-28.307518780638759</v>
      </c>
      <c r="KT3" s="250">
        <f>'1_Police_raw'!JO2/C3*100</f>
        <v>3.1987771728381862</v>
      </c>
      <c r="KU3" s="250">
        <f>'1_Police_raw'!JP2/D3*100</f>
        <v>3.8925142472910861</v>
      </c>
      <c r="KV3" s="250">
        <f>'1_Police_raw'!JQ2/E3*100</f>
        <v>3.796022458649237</v>
      </c>
      <c r="KW3" s="250">
        <f>'1_Police_raw'!JR2/F3*100</f>
        <v>1.8669655655488153</v>
      </c>
      <c r="KX3" s="250">
        <f>'1_Police_raw'!JS2/G3*100</f>
        <v>2.4256738868582537</v>
      </c>
      <c r="KY3" s="250">
        <f>'1_Police_raw'!JT2/H3*100</f>
        <v>0.69550895954641689</v>
      </c>
      <c r="KZ3" s="250">
        <f>(KY3*100/KT3)-100</f>
        <v>-78.257036299614725</v>
      </c>
      <c r="LB3" s="250" t="e">
        <f>'1_Police_raw'!JV2/C3*100</f>
        <v>#VALUE!</v>
      </c>
      <c r="LC3" s="250" t="e">
        <f>'1_Police_raw'!JW2/D3*100</f>
        <v>#VALUE!</v>
      </c>
      <c r="LD3" s="250" t="e">
        <f>'1_Police_raw'!JX2/E3*100</f>
        <v>#VALUE!</v>
      </c>
      <c r="LE3" s="250" t="e">
        <f>'1_Police_raw'!JY2/F3*100</f>
        <v>#VALUE!</v>
      </c>
      <c r="LF3" s="250" t="e">
        <f>'1_Police_raw'!JZ2/G3*100</f>
        <v>#VALUE!</v>
      </c>
      <c r="LG3" s="250" t="e">
        <f>'1_Police_raw'!KA2/H3*100</f>
        <v>#VALUE!</v>
      </c>
      <c r="LH3" s="250" t="e">
        <f t="shared" ref="LH3:LH48" si="24">(LG3*100/LB3)-100</f>
        <v>#VALUE!</v>
      </c>
      <c r="LJ3" s="250">
        <f>'1_Police_raw'!KC2/C3*100</f>
        <v>0.10318636041413502</v>
      </c>
      <c r="LK3" s="250">
        <f>'1_Police_raw'!KD2/D3*100</f>
        <v>0.2411292011596248</v>
      </c>
      <c r="LL3" s="250">
        <f>'1_Police_raw'!KE2/E3*100</f>
        <v>0.13803718031451773</v>
      </c>
      <c r="LM3" s="250">
        <f>'1_Police_raw'!KF2/F3*100</f>
        <v>0.31116092759146924</v>
      </c>
      <c r="LN3" s="250">
        <f>'1_Police_raw'!KG2/G3*100</f>
        <v>0.79700713425342617</v>
      </c>
      <c r="LO3" s="250">
        <f>'1_Police_raw'!KH2/H3*100</f>
        <v>0.34775447977320845</v>
      </c>
      <c r="LP3" s="250">
        <f>(LO3*100/LJ3)-100</f>
        <v>237.01593735597169</v>
      </c>
      <c r="LR3" s="250">
        <f>'1_Police_raw'!KJ2/C3*100</f>
        <v>21.015622071012167</v>
      </c>
      <c r="LS3" s="250">
        <f>'1_Police_raw'!KK2/D3*100</f>
        <v>19.738147466352142</v>
      </c>
      <c r="LT3" s="250">
        <f>'1_Police_raw'!KL2/E3*100</f>
        <v>23.397302063310754</v>
      </c>
      <c r="LU3" s="250">
        <f>'1_Police_raw'!KM2/F3*100</f>
        <v>3.837651440294787</v>
      </c>
      <c r="LV3" s="250">
        <f>'1_Police_raw'!KN2/G3*100</f>
        <v>4.5394754168347315</v>
      </c>
      <c r="LW3" s="250">
        <f>'1_Police_raw'!KO2/H3*100</f>
        <v>4.277380101210464</v>
      </c>
      <c r="LX3" s="250">
        <f>(LW3*100/LR3)-100</f>
        <v>-79.646664339712999</v>
      </c>
      <c r="LZ3" s="250">
        <f>'1_Police_raw'!KQ2/C3*100</f>
        <v>34.051498936664558</v>
      </c>
      <c r="MA3" s="250">
        <f>'1_Police_raw'!KR2/D3*100</f>
        <v>37.960625668272357</v>
      </c>
      <c r="MB3" s="250">
        <f>'1_Police_raw'!KS2/E3*100</f>
        <v>45.207176553004551</v>
      </c>
      <c r="MC3" s="250">
        <f>'1_Police_raw'!KT2/F3*100</f>
        <v>17.528732254319436</v>
      </c>
      <c r="MD3" s="250">
        <f>'1_Police_raw'!KU2/G3*100</f>
        <v>18.227206635534877</v>
      </c>
      <c r="ME3" s="250">
        <f>'1_Police_raw'!KV2/H3*100</f>
        <v>12.240957688016936</v>
      </c>
      <c r="MF3" s="250">
        <f>(ME3*100/LZ3)-100</f>
        <v>-64.051633348696356</v>
      </c>
      <c r="MH3" s="250">
        <f>'1_Police_raw'!KX2/C3*100</f>
        <v>33.673148948479401</v>
      </c>
      <c r="MI3" s="250">
        <f>'1_Police_raw'!KY2/D3*100</f>
        <v>44.09219678347425</v>
      </c>
      <c r="MJ3" s="250">
        <f>'1_Police_raw'!KZ2/E3*100</f>
        <v>42.998581667972267</v>
      </c>
      <c r="MK3" s="250">
        <f>'1_Police_raw'!LA2/F3*100</f>
        <v>20.502047784637917</v>
      </c>
      <c r="ML3" s="250">
        <f>'1_Police_raw'!LB2/G3*100</f>
        <v>27.929902182967894</v>
      </c>
      <c r="MM3" s="250">
        <f>'1_Police_raw'!LC2/H3*100</f>
        <v>28.654969133312374</v>
      </c>
      <c r="MN3" s="250">
        <f>(MM3*100/MH3)-100</f>
        <v>-14.902615204906866</v>
      </c>
      <c r="MP3" s="250">
        <f>'1_Police_raw'!LE2/C3*100</f>
        <v>13.001481412181013</v>
      </c>
      <c r="MQ3" s="250">
        <f>'1_Police_raw'!LF2/D3*100</f>
        <v>15.397821845478898</v>
      </c>
      <c r="MR3" s="250">
        <f>'1_Police_raw'!LG2/E3*100</f>
        <v>19.187168063717962</v>
      </c>
      <c r="MS3" s="250">
        <f>'1_Police_raw'!LH2/F3*100</f>
        <v>20.363754039041709</v>
      </c>
      <c r="MT3" s="250">
        <f>'1_Police_raw'!LI2/G3*100</f>
        <v>15.766880264578647</v>
      </c>
      <c r="MU3" s="250">
        <f>'1_Police_raw'!LJ2/H3*100</f>
        <v>22.604041185258549</v>
      </c>
      <c r="MV3" s="250">
        <f t="shared" ref="MV3:MV48" si="25">(MU3*100/MP3)-100</f>
        <v>73.85742800109648</v>
      </c>
      <c r="MX3" s="250" t="e">
        <f>'1_Police_raw'!LL2/C3*100</f>
        <v>#VALUE!</v>
      </c>
      <c r="MY3" s="250" t="e">
        <f>'1_Police_raw'!LM2/D3*100</f>
        <v>#VALUE!</v>
      </c>
      <c r="MZ3" s="250" t="e">
        <f>'1_Police_raw'!LN2/E3*100</f>
        <v>#VALUE!</v>
      </c>
      <c r="NA3" s="250" t="e">
        <f>'1_Police_raw'!LO2/F3*100</f>
        <v>#VALUE!</v>
      </c>
      <c r="NB3" s="250" t="e">
        <f>'1_Police_raw'!LP2/G3*100</f>
        <v>#VALUE!</v>
      </c>
      <c r="NC3" s="250" t="e">
        <f>'1_Police_raw'!LQ2/H3*100</f>
        <v>#VALUE!</v>
      </c>
      <c r="ND3" s="250" t="e">
        <f>(NC3*100/MX3)-100</f>
        <v>#VALUE!</v>
      </c>
      <c r="NF3" s="250">
        <f>'1_Police_raw'!LS2/C3*100</f>
        <v>24.971099220220676</v>
      </c>
      <c r="NG3" s="250">
        <f>'1_Police_raw'!LT2/D3*100</f>
        <v>24.18181417343666</v>
      </c>
      <c r="NH3" s="250">
        <f>'1_Police_raw'!LU2/E3*100</f>
        <v>19.394223834189738</v>
      </c>
      <c r="NI3" s="250">
        <f>'1_Police_raw'!LV2/F3*100</f>
        <v>19.776005620257823</v>
      </c>
      <c r="NJ3" s="250">
        <f>'1_Police_raw'!LW2/G3*100</f>
        <v>24.152781416288612</v>
      </c>
      <c r="NK3" s="250">
        <f>'1_Police_raw'!LX2/H3*100</f>
        <v>32.897573786545522</v>
      </c>
      <c r="NL3" s="250">
        <f t="shared" ref="NL3:NL48" si="26">(NK3*100/NF3)-100</f>
        <v>31.742593693698041</v>
      </c>
      <c r="NN3" s="250">
        <f>'1_Police_raw'!LZ2/C3*100</f>
        <v>4.5058044047505632</v>
      </c>
      <c r="NO3" s="250">
        <f>'1_Police_raw'!MA2/D3*100</f>
        <v>4.2025375059248891</v>
      </c>
      <c r="NP3" s="250">
        <f>'1_Police_raw'!MB2/E3*100</f>
        <v>3.6924945734133492</v>
      </c>
      <c r="NQ3" s="250">
        <f>'1_Police_raw'!MC2/F3*100</f>
        <v>9.0582403365516591</v>
      </c>
      <c r="NR3" s="250">
        <f>'1_Police_raw'!MD2/G3*100</f>
        <v>12.821419116250768</v>
      </c>
      <c r="NS3" s="250">
        <f>'1_Police_raw'!ME2/H3*100</f>
        <v>13.910179190928337</v>
      </c>
      <c r="NT3" s="250">
        <f t="shared" ref="NT3:NT48" si="27">(NS3*100/NN3)-100</f>
        <v>208.71688918104275</v>
      </c>
      <c r="NV3" s="250">
        <f>'1_Police_raw'!MG2/C3*100</f>
        <v>13.48301776078031</v>
      </c>
      <c r="NW3" s="250">
        <f>'1_Police_raw'!MH2/D3*100</f>
        <v>16.190103506431949</v>
      </c>
      <c r="NX3" s="250">
        <f>'1_Police_raw'!MI2/E3*100</f>
        <v>17.082101063921566</v>
      </c>
      <c r="NY3" s="250">
        <f>'1_Police_raw'!MJ2/F3*100</f>
        <v>8.2630512993734619</v>
      </c>
      <c r="NZ3" s="250">
        <f>'1_Police_raw'!MK2/G3*100</f>
        <v>11.435319752331766</v>
      </c>
      <c r="OA3" s="250">
        <f>'1_Police_raw'!ML2/H3*100</f>
        <v>15.648951589794379</v>
      </c>
      <c r="OB3" s="250">
        <f>(OA3*100/NV3)-100</f>
        <v>16.06416209963308</v>
      </c>
      <c r="OD3" s="250">
        <f>'1_Police_raw'!MN2/C3*100</f>
        <v>32.503703530452533</v>
      </c>
      <c r="OE3" s="250">
        <f>'1_Police_raw'!MO2/D3*100</f>
        <v>43.403256208732458</v>
      </c>
      <c r="OF3" s="250">
        <f>'1_Police_raw'!MP2/E3*100</f>
        <v>45.655797389026738</v>
      </c>
      <c r="OG3" s="250">
        <f>'1_Police_raw'!MQ2/F3*100</f>
        <v>53.001077999746926</v>
      </c>
      <c r="OH3" s="250">
        <f>'1_Police_raw'!MR2/G3*100</f>
        <v>49.033264998634692</v>
      </c>
      <c r="OI3" s="250">
        <f>'1_Police_raw'!MS2/H3*100</f>
        <v>47.398935593088311</v>
      </c>
      <c r="OJ3" s="250">
        <f t="shared" ref="OJ3:OJ48" si="28">(OI3*100/OD3)-100</f>
        <v>45.826261147996632</v>
      </c>
      <c r="OL3" s="250">
        <f>'1_Police_raw'!MU2/C3*100</f>
        <v>2.8892180915957808</v>
      </c>
      <c r="OM3" s="250">
        <f>'1_Police_raw'!MV2/D3*100</f>
        <v>5.3048424255117448</v>
      </c>
      <c r="ON3" s="250">
        <f>'1_Police_raw'!MW2/E3*100</f>
        <v>6.591275360018221</v>
      </c>
      <c r="OO3" s="250">
        <f>'1_Police_raw'!MX2/F3*100</f>
        <v>6.880113843411376</v>
      </c>
      <c r="OP3" s="250">
        <f>'1_Police_raw'!MY2/G3*100</f>
        <v>3.9503831871691557</v>
      </c>
      <c r="OQ3" s="250">
        <f>'1_Police_raw'!MZ2/H3*100</f>
        <v>5.3901944364847303</v>
      </c>
      <c r="OR3" s="250">
        <f>(OQ3*100/OL3)-100</f>
        <v>86.562393893484284</v>
      </c>
      <c r="OU3" s="250">
        <f>'1_Police_raw'!NE2/G3*100</f>
        <v>1178.6349416244252</v>
      </c>
      <c r="OV3" s="250">
        <f>'1_Police_raw'!NF2/G3*100</f>
        <v>93.215182223552887</v>
      </c>
      <c r="OW3" s="250">
        <f>'1_Police_raw'!NG2/G3*100</f>
        <v>80.878897884673762</v>
      </c>
      <c r="OX3" s="250">
        <f>'1_Police_raw'!NH2/G3*100</f>
        <v>11.435319752331766</v>
      </c>
      <c r="OY3" s="250" t="e">
        <f>'1_Police_raw'!NI2/G3*100</f>
        <v>#VALUE!</v>
      </c>
      <c r="PA3" s="250">
        <f>'1_Police_raw'!NK2/G3*100</f>
        <v>177.00488877245655</v>
      </c>
      <c r="PB3" s="250">
        <f>'1_Police_raw'!NL2/G3*100</f>
        <v>0.20791490458785031</v>
      </c>
      <c r="PC3" s="250" t="e">
        <f>'1_Police_raw'!NM2/G3*100</f>
        <v>#VALUE!</v>
      </c>
      <c r="PD3" s="250" t="e">
        <f>'1_Police_raw'!NN2/G3*100</f>
        <v>#VALUE!</v>
      </c>
      <c r="PE3" s="250" t="e">
        <f>'1_Police_raw'!NO2/G3*100</f>
        <v>#VALUE!</v>
      </c>
      <c r="PG3" s="250">
        <f>'1_Police_raw'!NQ2/G3*100</f>
        <v>9.390823190551238</v>
      </c>
      <c r="PH3" s="250">
        <f>'1_Police_raw'!NR2/G3*100</f>
        <v>0.1386099363919002</v>
      </c>
      <c r="PI3" s="250">
        <f>'1_Police_raw'!NS2/G3*100</f>
        <v>0.17326242048987525</v>
      </c>
      <c r="PJ3" s="250">
        <f>'1_Police_raw'!NT2/G3*100</f>
        <v>0</v>
      </c>
      <c r="PK3" s="250" t="e">
        <f>'1_Police_raw'!NU2/G3*100</f>
        <v>#VALUE!</v>
      </c>
      <c r="PM3" s="250">
        <f>'1_Police_raw'!NW2/G3*100</f>
        <v>2.806851211935979</v>
      </c>
      <c r="PN3" s="250" t="e">
        <f>'1_Police_raw'!NX2/G3*100</f>
        <v>#VALUE!</v>
      </c>
      <c r="PO3" s="250" t="e">
        <f>'1_Police_raw'!NY2/G3*100</f>
        <v>#VALUE!</v>
      </c>
      <c r="PP3" s="250">
        <f>'1_Police_raw'!NZ2/G3*100</f>
        <v>0</v>
      </c>
      <c r="PQ3" s="250" t="e">
        <f>'1_Police_raw'!OA2/G3*100</f>
        <v>#VALUE!</v>
      </c>
      <c r="PS3" s="250">
        <f>'1_Police_raw'!OC2/G3*100</f>
        <v>127.00135421907856</v>
      </c>
      <c r="PT3" s="250" t="e">
        <f>'1_Police_raw'!OD2/G3*100</f>
        <v>#VALUE!</v>
      </c>
      <c r="PU3" s="250" t="e">
        <f>'1_Police_raw'!OE2/G3*100</f>
        <v>#VALUE!</v>
      </c>
      <c r="PV3" s="250" t="e">
        <f>'1_Police_raw'!OF2/G3*100</f>
        <v>#VALUE!</v>
      </c>
      <c r="PW3" s="250" t="e">
        <f>'1_Police_raw'!OG2/G3*100</f>
        <v>#VALUE!</v>
      </c>
      <c r="PY3" s="250" t="e">
        <f>'1_Police_raw'!OI2/G3*100</f>
        <v>#VALUE!</v>
      </c>
      <c r="PZ3" s="250">
        <f>'1_Police_raw'!OJ2/G3*100</f>
        <v>3.4652484097975049E-2</v>
      </c>
      <c r="QA3" s="250">
        <f>'1_Police_raw'!OK2/G3*100</f>
        <v>0.90096458654735123</v>
      </c>
      <c r="QB3" s="250" t="e">
        <f>'1_Police_raw'!OL2/G3*100</f>
        <v>#VALUE!</v>
      </c>
      <c r="QC3" s="250" t="e">
        <f>'1_Police_raw'!OM2/G3*100</f>
        <v>#VALUE!</v>
      </c>
      <c r="QE3" s="250">
        <f>'1_Police_raw'!OO2/G3*100</f>
        <v>5.6483549079699333</v>
      </c>
      <c r="QF3" s="250" t="e">
        <f>'1_Police_raw'!OP2/G3*100</f>
        <v>#VALUE!</v>
      </c>
      <c r="QG3" s="250" t="e">
        <f>'1_Police_raw'!OQ2/G3*100</f>
        <v>#VALUE!</v>
      </c>
      <c r="QH3" s="250" t="e">
        <f>'1_Police_raw'!OR2/G3*100</f>
        <v>#VALUE!</v>
      </c>
      <c r="QI3" s="250" t="e">
        <f>'1_Police_raw'!OS2/G3*100</f>
        <v>#VALUE!</v>
      </c>
      <c r="QK3" s="250" t="e">
        <f>'1_Police_raw'!OU2/G3*100</f>
        <v>#VALUE!</v>
      </c>
      <c r="QL3" s="250" t="e">
        <f>'1_Police_raw'!OV2/G3*100</f>
        <v>#VALUE!</v>
      </c>
      <c r="QM3" s="250" t="e">
        <f>'1_Police_raw'!OW2/G3*100</f>
        <v>#VALUE!</v>
      </c>
      <c r="QN3" s="250" t="e">
        <f>'1_Police_raw'!OX2/G3*100</f>
        <v>#VALUE!</v>
      </c>
      <c r="QO3" s="250" t="e">
        <f>'1_Police_raw'!OY2/G3*100</f>
        <v>#VALUE!</v>
      </c>
      <c r="QQ3" s="250" t="e">
        <f>'1_Police_raw'!PA2/G3*100</f>
        <v>#VALUE!</v>
      </c>
      <c r="QR3" s="250" t="e">
        <f>'1_Police_raw'!PB2/G3*100</f>
        <v>#VALUE!</v>
      </c>
      <c r="QS3" s="250" t="e">
        <f>'1_Police_raw'!PC2/G3*100</f>
        <v>#VALUE!</v>
      </c>
      <c r="QT3" s="250" t="e">
        <f>'1_Police_raw'!PD2/G3*100</f>
        <v>#VALUE!</v>
      </c>
      <c r="QU3" s="250" t="e">
        <f>'1_Police_raw'!PE2/G3*100</f>
        <v>#VALUE!</v>
      </c>
      <c r="QW3" s="250">
        <f>'1_Police_raw'!PG2/G3*100</f>
        <v>20.964752879274904</v>
      </c>
      <c r="QX3" s="250">
        <f>'1_Police_raw'!PH2/G3*100</f>
        <v>0.17326242048987525</v>
      </c>
      <c r="QY3" s="250" t="e">
        <f>'1_Police_raw'!PI2/G3*100</f>
        <v>#VALUE!</v>
      </c>
      <c r="QZ3" s="250" t="e">
        <f>'1_Police_raw'!PJ2/G3*100</f>
        <v>#VALUE!</v>
      </c>
      <c r="RA3" s="250" t="e">
        <f>'1_Police_raw'!PK2/G3*100</f>
        <v>#VALUE!</v>
      </c>
      <c r="RC3" s="250" t="e">
        <f>'1_Police_raw'!PM2/G3*100</f>
        <v>#VALUE!</v>
      </c>
      <c r="RD3" s="250" t="e">
        <f>'1_Police_raw'!PN2/G3*100</f>
        <v>#VALUE!</v>
      </c>
      <c r="RE3" s="250" t="e">
        <f>'1_Police_raw'!PO2/G3*100</f>
        <v>#VALUE!</v>
      </c>
      <c r="RF3" s="250" t="e">
        <f>'1_Police_raw'!PP2/G3*100</f>
        <v>#VALUE!</v>
      </c>
      <c r="RG3" s="250" t="e">
        <f>'1_Police_raw'!PQ2/G3*100</f>
        <v>#VALUE!</v>
      </c>
      <c r="RI3" s="250" t="e">
        <f>'1_Police_raw'!PS2/G3*100</f>
        <v>#VALUE!</v>
      </c>
      <c r="RJ3" s="250" t="e">
        <f>'1_Police_raw'!PT2/G3*100</f>
        <v>#VALUE!</v>
      </c>
      <c r="RK3" s="250" t="e">
        <f>'1_Police_raw'!PU2/G3*100</f>
        <v>#VALUE!</v>
      </c>
      <c r="RL3" s="250" t="e">
        <f>'1_Police_raw'!PV2/G3*100</f>
        <v>#VALUE!</v>
      </c>
      <c r="RM3" s="250" t="e">
        <f>'1_Police_raw'!PW2/G3*100</f>
        <v>#VALUE!</v>
      </c>
      <c r="RO3" s="250" t="e">
        <f>'1_Police_raw'!PY2/G3*100</f>
        <v>#VALUE!</v>
      </c>
      <c r="RP3" s="250" t="e">
        <f>'1_Police_raw'!PZ2/G3*100</f>
        <v>#VALUE!</v>
      </c>
      <c r="RQ3" s="250" t="e">
        <f>'1_Police_raw'!QA2/G3*100</f>
        <v>#VALUE!</v>
      </c>
      <c r="RR3" s="250" t="e">
        <f>'1_Police_raw'!QB2/G3*100</f>
        <v>#VALUE!</v>
      </c>
      <c r="RS3" s="250" t="e">
        <f>'1_Police_raw'!QC2/G3*100</f>
        <v>#VALUE!</v>
      </c>
      <c r="RU3" s="250" t="e">
        <f>'1_Police_raw'!QE2/G3*100</f>
        <v>#VALUE!</v>
      </c>
      <c r="RV3" s="250" t="e">
        <f>'1_Police_raw'!QF2/G3*100</f>
        <v>#VALUE!</v>
      </c>
      <c r="RW3" s="250" t="e">
        <f>'1_Police_raw'!QG2/G3*100</f>
        <v>#VALUE!</v>
      </c>
      <c r="RX3" s="250" t="e">
        <f>'1_Police_raw'!QH2/G3*100</f>
        <v>#VALUE!</v>
      </c>
      <c r="RY3" s="250" t="e">
        <f>'1_Police_raw'!QI2/G3*100</f>
        <v>#VALUE!</v>
      </c>
      <c r="SA3" s="250" t="e">
        <f>'1_Police_raw'!QK2/G3*100</f>
        <v>#VALUE!</v>
      </c>
      <c r="SB3" s="250" t="e">
        <f>'1_Police_raw'!QL2/G3*100</f>
        <v>#VALUE!</v>
      </c>
      <c r="SC3" s="250" t="e">
        <f>'1_Police_raw'!QM2/G3*100</f>
        <v>#VALUE!</v>
      </c>
      <c r="SD3" s="250" t="e">
        <f>'1_Police_raw'!QN2/G3*100</f>
        <v>#VALUE!</v>
      </c>
      <c r="SE3" s="250" t="e">
        <f>'1_Police_raw'!QO2/G3*100</f>
        <v>#VALUE!</v>
      </c>
      <c r="SG3" s="250">
        <f>'1_Police_raw'!QQ2/G3*100</f>
        <v>29.62787390376867</v>
      </c>
      <c r="SH3" s="250" t="e">
        <f>'1_Police_raw'!QR2/G3*100</f>
        <v>#VALUE!</v>
      </c>
      <c r="SI3" s="250" t="e">
        <f>'1_Police_raw'!QS2/G3*100</f>
        <v>#VALUE!</v>
      </c>
      <c r="SJ3" s="250" t="e">
        <f>'1_Police_raw'!QT2/G3*100</f>
        <v>#VALUE!</v>
      </c>
      <c r="SK3" s="250" t="e">
        <f>'1_Police_raw'!QU2/G3*100</f>
        <v>#VALUE!</v>
      </c>
      <c r="SM3" s="250" t="e">
        <f>'1_Police_raw'!QW2/G3*100</f>
        <v>#VALUE!</v>
      </c>
      <c r="SN3" s="250">
        <f>'1_Police_raw'!QX2/G3*100</f>
        <v>3.4652484097975049E-2</v>
      </c>
      <c r="SO3" s="250" t="e">
        <f>'1_Police_raw'!QY2/G3*100</f>
        <v>#VALUE!</v>
      </c>
      <c r="SP3" s="250">
        <f>'1_Police_raw'!QZ2/G3*100</f>
        <v>3.4652484097975049E-2</v>
      </c>
      <c r="SQ3" s="250" t="e">
        <f>'1_Police_raw'!RA2/G3*100</f>
        <v>#VALUE!</v>
      </c>
      <c r="SS3" s="250">
        <f>'1_Police_raw'!RC2/G3*100</f>
        <v>24.152781416288612</v>
      </c>
      <c r="ST3" s="250">
        <f>'1_Police_raw'!RD2/G3*100</f>
        <v>2.044496561780528</v>
      </c>
      <c r="SU3" s="250" t="e">
        <f>'1_Police_raw'!RE2/G3*100</f>
        <v>#VALUE!</v>
      </c>
      <c r="SV3" s="250">
        <f>'1_Police_raw'!RF2/G3*100</f>
        <v>3.4652484097975049E-2</v>
      </c>
      <c r="SW3" s="250" t="e">
        <f>'1_Police_raw'!RG2/G3*100</f>
        <v>#VALUE!</v>
      </c>
      <c r="SY3" s="250">
        <f>'1_Police_raw'!RI2/G3*100</f>
        <v>12.821419116250768</v>
      </c>
      <c r="SZ3" s="250">
        <f>'1_Police_raw'!RJ2/G3*100</f>
        <v>1.5247093003109022</v>
      </c>
      <c r="TA3" s="250">
        <f>'1_Police_raw'!RK2/G3*100</f>
        <v>3.4652484097975049E-2</v>
      </c>
      <c r="TB3" s="250">
        <f>'1_Police_raw'!RL2/G3*100</f>
        <v>0.20791490458785031</v>
      </c>
      <c r="TC3" s="250" t="e">
        <f>'1_Police_raw'!RM2/G3*100</f>
        <v>#VALUE!</v>
      </c>
      <c r="TE3" s="250">
        <f>'1_Police_raw'!RO2/G3*100</f>
        <v>11.435319752331766</v>
      </c>
      <c r="TF3" s="250">
        <f>'1_Police_raw'!RP2/G3*100</f>
        <v>0.1386099363919002</v>
      </c>
      <c r="TG3" s="250" t="e">
        <f>'1_Police_raw'!RQ2/G3*100</f>
        <v>#VALUE!</v>
      </c>
      <c r="TH3" s="250">
        <f>'1_Police_raw'!RR2/G3*100</f>
        <v>3.4652484097975049E-2</v>
      </c>
      <c r="TI3" s="250" t="e">
        <f>'1_Police_raw'!RS2/G3*100</f>
        <v>#VALUE!</v>
      </c>
      <c r="TK3" s="250">
        <f>'1_Police_raw'!RU2/G3*100</f>
        <v>49.033264998634692</v>
      </c>
      <c r="TL3" s="250">
        <f>'1_Police_raw'!RV2/G3*100</f>
        <v>6.9304968195950098E-2</v>
      </c>
      <c r="TM3" s="250">
        <f>'1_Police_raw'!RW2/G3*100</f>
        <v>0</v>
      </c>
      <c r="TN3" s="250">
        <f>'1_Police_raw'!RX2/G3*100</f>
        <v>0.41582980917570062</v>
      </c>
      <c r="TO3" s="250" t="e">
        <f>'1_Police_raw'!RY2/G3*100</f>
        <v>#VALUE!</v>
      </c>
      <c r="TQ3" s="250" t="e">
        <f>'1_Police_raw'!SA2/G3*100</f>
        <v>#VALUE!</v>
      </c>
      <c r="TR3" s="250" t="e">
        <f>'1_Police_raw'!SB2/G3*100</f>
        <v>#VALUE!</v>
      </c>
      <c r="TS3" s="250" t="e">
        <f>'1_Police_raw'!SC2/G3*100</f>
        <v>#VALUE!</v>
      </c>
      <c r="TT3" s="250" t="e">
        <f>'1_Police_raw'!SD2/G3*100</f>
        <v>#VALUE!</v>
      </c>
      <c r="TU3" s="250" t="e">
        <f>'1_Police_raw'!SE2/G3*100</f>
        <v>#VALUE!</v>
      </c>
      <c r="TW3" s="250">
        <f>'1_Police_raw'!TY2/C3*100</f>
        <v>309.45589488199096</v>
      </c>
      <c r="TX3" s="250">
        <f>'1_Police_raw'!TZ2/D3*100</f>
        <v>306.88857901872819</v>
      </c>
      <c r="TY3" s="250">
        <f>'1_Police_raw'!UA2/E3*100</f>
        <v>307.78840280629589</v>
      </c>
      <c r="TZ3" s="250">
        <f>'1_Police_raw'!UB2/F3*100</f>
        <v>308.42962611594413</v>
      </c>
      <c r="UA3" s="250">
        <f>'1_Police_raw'!UC2/G3*100</f>
        <v>345.17339409992951</v>
      </c>
      <c r="UB3" s="250">
        <f>'1_Police_raw'!UD2/H3*100</f>
        <v>346.01570737434241</v>
      </c>
      <c r="UC3" s="250">
        <f>(UB3*100/TW3)-100</f>
        <v>11.814223964385391</v>
      </c>
      <c r="UE3" s="250">
        <f>'1_Police_raw'!UF2/G3*100</f>
        <v>32.746597472586423</v>
      </c>
      <c r="UF3" s="250">
        <f>'1_Police_raw'!UG2/G3*100</f>
        <v>53.746002835959303</v>
      </c>
      <c r="UH3" s="250" t="e">
        <f>'1_Police_raw'!UI2/C3*100</f>
        <v>#VALUE!</v>
      </c>
      <c r="UI3" s="250" t="e">
        <f>'1_Police_raw'!UJ2/D3*100</f>
        <v>#VALUE!</v>
      </c>
      <c r="UJ3" s="250" t="e">
        <f>'1_Police_raw'!UK2/E3*100</f>
        <v>#VALUE!</v>
      </c>
      <c r="UK3" s="250" t="e">
        <f>'1_Police_raw'!UL2/F3*100</f>
        <v>#VALUE!</v>
      </c>
      <c r="UL3" s="250" t="e">
        <f>'1_Police_raw'!UM2/G3*100</f>
        <v>#VALUE!</v>
      </c>
      <c r="UM3" s="250" t="e">
        <f>'1_Police_raw'!UN2/H3*100</f>
        <v>#VALUE!</v>
      </c>
      <c r="UN3" s="250" t="e">
        <f>(UM3*100/UH3)-100</f>
        <v>#VALUE!</v>
      </c>
      <c r="UP3" s="250">
        <f>'1_Police_raw'!UX2/G3*100</f>
        <v>317.13953446466763</v>
      </c>
      <c r="UQ3" s="250">
        <f>'1_Police_raw'!UY2/G3*100</f>
        <v>1.9058866253886277</v>
      </c>
      <c r="UR3" s="250">
        <f>'1_Police_raw'!UZ2/G3*100</f>
        <v>54.61231493840868</v>
      </c>
    </row>
    <row r="4" spans="1:601">
      <c r="A4" s="247">
        <v>2</v>
      </c>
      <c r="B4" s="239" t="s">
        <v>25</v>
      </c>
      <c r="C4" s="248">
        <v>3262.65</v>
      </c>
      <c r="D4" s="248">
        <v>3274.2849999999999</v>
      </c>
      <c r="E4" s="254">
        <v>2894</v>
      </c>
      <c r="F4" s="254">
        <v>2906</v>
      </c>
      <c r="G4" s="248">
        <v>3010.598</v>
      </c>
      <c r="H4" s="248">
        <v>2998.5770000000002</v>
      </c>
      <c r="I4" s="249"/>
      <c r="J4" s="250">
        <f>'1_Police_raw'!C3/C4*100</f>
        <v>507.93066985425952</v>
      </c>
      <c r="K4" s="250">
        <f>'1_Police_raw'!D3/D4*100</f>
        <v>481.81511383401261</v>
      </c>
      <c r="L4" s="250">
        <f>'1_Police_raw'!E3/E4*100</f>
        <v>633.48306841741532</v>
      </c>
      <c r="M4" s="250">
        <f>'1_Police_raw'!F3/F4*100</f>
        <v>603.78527185134203</v>
      </c>
      <c r="N4" s="250">
        <f>'1_Police_raw'!G3/G4*100</f>
        <v>566.10015684591565</v>
      </c>
      <c r="O4" s="250">
        <f>'1_Police_raw'!H3/H4*100</f>
        <v>625.76348714740357</v>
      </c>
      <c r="P4" s="250">
        <f t="shared" ref="P4:P48" si="29">(O4*100/J4)-100</f>
        <v>23.198602542932449</v>
      </c>
      <c r="R4" s="250">
        <f>'1_Police_raw'!J3/C4*100</f>
        <v>29.209385009118353</v>
      </c>
      <c r="S4" s="250">
        <f>'1_Police_raw'!K3/D4*100</f>
        <v>29.319378123773589</v>
      </c>
      <c r="T4" s="250">
        <f>'1_Police_raw'!L3/E4*100</f>
        <v>36.281962681409816</v>
      </c>
      <c r="U4" s="250">
        <f>'1_Police_raw'!M3/F4*100</f>
        <v>29.146593255333791</v>
      </c>
      <c r="V4" s="250">
        <f>'1_Police_raw'!N3/G4*100</f>
        <v>28.067513497318476</v>
      </c>
      <c r="W4" s="250">
        <f>'1_Police_raw'!O3/H4*100</f>
        <v>23.344406363418379</v>
      </c>
      <c r="X4" s="250">
        <f t="shared" ref="X4:X48" si="30">(W4*100/R4)-100</f>
        <v>-20.079089798943357</v>
      </c>
      <c r="Z4" s="250">
        <f>'1_Police_raw'!Q3/C4*100</f>
        <v>2.7278439305472544</v>
      </c>
      <c r="AA4" s="250">
        <f>'1_Police_raw'!R3/D4*100</f>
        <v>2.2905764159198116</v>
      </c>
      <c r="AB4" s="250">
        <f>'1_Police_raw'!S3/E4*100</f>
        <v>2.5224602626123014</v>
      </c>
      <c r="AC4" s="250">
        <f>'1_Police_raw'!T3/F4*100</f>
        <v>2.7873365450791465</v>
      </c>
      <c r="AD4" s="250">
        <f>'1_Police_raw'!U3/G4*100</f>
        <v>2.8897913304931446</v>
      </c>
      <c r="AE4" s="250">
        <f>'1_Police_raw'!V3/H4*100</f>
        <v>3.4016134986695352</v>
      </c>
      <c r="AF4" s="250">
        <f t="shared" ref="AF4:AF48" si="31">(AE4*100/Z4)-100</f>
        <v>24.699711027350105</v>
      </c>
      <c r="AH4" s="250" t="e">
        <f>'1_Police_raw'!X3/C4*100</f>
        <v>#VALUE!</v>
      </c>
      <c r="AI4" s="250" t="e">
        <f>'1_Police_raw'!Y3/D4*100</f>
        <v>#VALUE!</v>
      </c>
      <c r="AJ4" s="250" t="e">
        <f>'1_Police_raw'!Z3/E4*100</f>
        <v>#VALUE!</v>
      </c>
      <c r="AK4" s="250" t="e">
        <f>'1_Police_raw'!AA3/F4*100</f>
        <v>#VALUE!</v>
      </c>
      <c r="AL4" s="250" t="e">
        <f>'1_Police_raw'!AB3/G4*100</f>
        <v>#VALUE!</v>
      </c>
      <c r="AM4" s="250" t="e">
        <f>'1_Police_raw'!AC3/H4*100</f>
        <v>#VALUE!</v>
      </c>
      <c r="AN4" s="250" t="e">
        <f>(AM4*100/AH4)-100</f>
        <v>#VALUE!</v>
      </c>
      <c r="AP4" s="250">
        <f>'1_Police_raw'!AE3/C4*100</f>
        <v>1.8389959082341041</v>
      </c>
      <c r="AQ4" s="250">
        <f>'1_Police_raw'!AF3/D4*100</f>
        <v>1.527050943946541</v>
      </c>
      <c r="AR4" s="250">
        <f>'1_Police_raw'!AG3/E4*100</f>
        <v>1.65860400829302</v>
      </c>
      <c r="AS4" s="250">
        <f>'1_Police_raw'!AH3/F4*100</f>
        <v>1.8238128011011701</v>
      </c>
      <c r="AT4" s="250">
        <f>'1_Police_raw'!AI3/G4*100</f>
        <v>1.727231599834983</v>
      </c>
      <c r="AU4" s="250">
        <f>'1_Police_raw'!AJ3/H4*100</f>
        <v>2.2010440285508759</v>
      </c>
      <c r="AV4" s="250">
        <f t="shared" ref="AV4:AV48" si="32">(AU4*100/AP4)-100</f>
        <v>19.687271662525262</v>
      </c>
      <c r="AX4" s="250" t="e">
        <f>'1_Police_raw'!AL3/C4*100</f>
        <v>#VALUE!</v>
      </c>
      <c r="AY4" s="250" t="e">
        <f>'1_Police_raw'!AM3/D4*100</f>
        <v>#VALUE!</v>
      </c>
      <c r="AZ4" s="250" t="e">
        <f>'1_Police_raw'!AN3/E4*100</f>
        <v>#VALUE!</v>
      </c>
      <c r="BA4" s="250" t="e">
        <f>'1_Police_raw'!AO3/F4*100</f>
        <v>#VALUE!</v>
      </c>
      <c r="BB4" s="250" t="e">
        <f>'1_Police_raw'!AP3/G4*100</f>
        <v>#VALUE!</v>
      </c>
      <c r="BC4" s="250" t="e">
        <f>'1_Police_raw'!AQ3/H4*100</f>
        <v>#VALUE!</v>
      </c>
      <c r="BD4" s="250" t="e">
        <f>(BC4*100/AX4)-100</f>
        <v>#VALUE!</v>
      </c>
      <c r="BF4" s="250">
        <f>'1_Police_raw'!AS3/C4*100</f>
        <v>41.653257321502458</v>
      </c>
      <c r="BG4" s="250">
        <f>'1_Police_raw'!AT3/D4*100</f>
        <v>50.087270961446549</v>
      </c>
      <c r="BH4" s="250">
        <f>'1_Police_raw'!AU3/E4*100</f>
        <v>48.790601243953006</v>
      </c>
      <c r="BI4" s="250">
        <f>'1_Police_raw'!AV3/F4*100</f>
        <v>45.457673778389541</v>
      </c>
      <c r="BJ4" s="250">
        <f>'1_Police_raw'!AW3/G4*100</f>
        <v>36.371511573448203</v>
      </c>
      <c r="BK4" s="250">
        <f>'1_Police_raw'!AX3/H4*100</f>
        <v>38.318175587953881</v>
      </c>
      <c r="BL4" s="250">
        <f t="shared" si="0"/>
        <v>-8.0067729344828962</v>
      </c>
      <c r="BN4" s="250">
        <f>'1_Police_raw'!AZ3/C4*100</f>
        <v>5.2104884066632957</v>
      </c>
      <c r="BO4" s="250">
        <f>'1_Police_raw'!BA3/D4*100</f>
        <v>5.1919732094182391</v>
      </c>
      <c r="BP4" s="250">
        <f>'1_Police_raw'!BB3/E4*100</f>
        <v>6.4270905321354528</v>
      </c>
      <c r="BQ4" s="250">
        <f>'1_Police_raw'!BC3/F4*100</f>
        <v>7.4328974535443901</v>
      </c>
      <c r="BR4" s="250">
        <f>'1_Police_raw'!BD3/G4*100</f>
        <v>5.7463666686817705</v>
      </c>
      <c r="BS4" s="250">
        <f>'1_Police_raw'!BE3/H4*100</f>
        <v>6.6698303895481077</v>
      </c>
      <c r="BT4" s="250">
        <f t="shared" si="1"/>
        <v>28.00777717917137</v>
      </c>
      <c r="BV4" s="250">
        <f>'1_Police_raw'!BG3/C4*100</f>
        <v>2.176145158077023</v>
      </c>
      <c r="BW4" s="250">
        <f>'1_Police_raw'!BH3/D4*100</f>
        <v>3.2068069822877363</v>
      </c>
      <c r="BX4" s="250">
        <f>'1_Police_raw'!BI3/E4*100</f>
        <v>4.0082930200414655</v>
      </c>
      <c r="BY4" s="250">
        <f>'1_Police_raw'!BJ3/F4*100</f>
        <v>3.3379215416379906</v>
      </c>
      <c r="BZ4" s="250">
        <f>'1_Police_raw'!BK3/G4*100</f>
        <v>3.9859190765422685</v>
      </c>
      <c r="CA4" s="250">
        <f>'1_Police_raw'!BL3/H4*100</f>
        <v>3.9351999298333844</v>
      </c>
      <c r="CB4" s="250">
        <f t="shared" si="2"/>
        <v>80.833521846068919</v>
      </c>
      <c r="CD4" s="250">
        <f>'1_Police_raw'!BN3/C4*100</f>
        <v>0.45974897705852602</v>
      </c>
      <c r="CE4" s="250">
        <f>'1_Police_raw'!BO3/D4*100</f>
        <v>0.58027935869968561</v>
      </c>
      <c r="CF4" s="250">
        <f>'1_Police_raw'!BP3/E4*100</f>
        <v>0.65653075328265376</v>
      </c>
      <c r="CG4" s="250">
        <f>'1_Police_raw'!BQ3/F4*100</f>
        <v>0.75705437026841016</v>
      </c>
      <c r="CH4" s="250">
        <f>'1_Police_raw'!BR3/G4*100</f>
        <v>1.2954236998762372</v>
      </c>
      <c r="CI4" s="250">
        <f>'1_Police_raw'!BS3/H4*100</f>
        <v>0.83372879869351346</v>
      </c>
      <c r="CJ4" s="250">
        <f t="shared" si="3"/>
        <v>81.344351003826119</v>
      </c>
      <c r="CL4" s="250" t="e">
        <f>'1_Police_raw'!BU3/C4*100</f>
        <v>#VALUE!</v>
      </c>
      <c r="CM4" s="250" t="e">
        <f>'1_Police_raw'!BV3/D4*100</f>
        <v>#VALUE!</v>
      </c>
      <c r="CN4" s="250" t="e">
        <f>'1_Police_raw'!BW3/E4*100</f>
        <v>#VALUE!</v>
      </c>
      <c r="CO4" s="250" t="e">
        <f>'1_Police_raw'!BX3/F4*100</f>
        <v>#VALUE!</v>
      </c>
      <c r="CP4" s="250" t="e">
        <f>'1_Police_raw'!BY3/G4*100</f>
        <v>#VALUE!</v>
      </c>
      <c r="CQ4" s="250" t="e">
        <f>'1_Police_raw'!BZ3/H4*100</f>
        <v>#VALUE!</v>
      </c>
      <c r="CR4" s="250" t="e">
        <f t="shared" si="4"/>
        <v>#VALUE!</v>
      </c>
      <c r="CT4" s="250">
        <f>'1_Police_raw'!CB3/C4*100</f>
        <v>10.543576540542198</v>
      </c>
      <c r="CU4" s="250">
        <f>'1_Police_raw'!CC3/D4*100</f>
        <v>9.4677158524685545</v>
      </c>
      <c r="CV4" s="250">
        <f>'1_Police_raw'!CD3/E4*100</f>
        <v>8.8804422944022114</v>
      </c>
      <c r="CW4" s="250">
        <f>'1_Police_raw'!CE3/F4*100</f>
        <v>9.9449415003441146</v>
      </c>
      <c r="CX4" s="250">
        <f>'1_Police_raw'!CF3/G4*100</f>
        <v>9.6658537606150006</v>
      </c>
      <c r="CY4" s="250">
        <f>'1_Police_raw'!CG3/H4*100</f>
        <v>10.271538799904087</v>
      </c>
      <c r="CZ4" s="250">
        <f t="shared" si="5"/>
        <v>-2.5801277165492138</v>
      </c>
      <c r="DB4" s="250" t="e">
        <f>'1_Police_raw'!CI3/C4*100</f>
        <v>#VALUE!</v>
      </c>
      <c r="DC4" s="250" t="e">
        <f>'1_Police_raw'!CJ3/D4*100</f>
        <v>#VALUE!</v>
      </c>
      <c r="DD4" s="250" t="e">
        <f>'1_Police_raw'!CK3/E4*100</f>
        <v>#VALUE!</v>
      </c>
      <c r="DE4" s="250" t="e">
        <f>'1_Police_raw'!CL3/F4*100</f>
        <v>#VALUE!</v>
      </c>
      <c r="DF4" s="250" t="e">
        <f>'1_Police_raw'!CM3/G4*100</f>
        <v>#VALUE!</v>
      </c>
      <c r="DG4" s="250" t="e">
        <f>'1_Police_raw'!CN3/H4*100</f>
        <v>#VALUE!</v>
      </c>
      <c r="DH4" s="250" t="e">
        <f t="shared" ref="DH4:DH48" si="33">(DG4*100/DB4)-100</f>
        <v>#VALUE!</v>
      </c>
      <c r="DJ4" s="250">
        <f>'1_Police_raw'!CP3/C4*100</f>
        <v>130.56870948462139</v>
      </c>
      <c r="DK4" s="250">
        <f>'1_Police_raw'!CQ3/D4*100</f>
        <v>122.74435487442297</v>
      </c>
      <c r="DL4" s="250">
        <f>'1_Police_raw'!CR3/E4*100</f>
        <v>160.98825155494126</v>
      </c>
      <c r="DM4" s="250">
        <f>'1_Police_raw'!CS3/F4*100</f>
        <v>158.98141775636614</v>
      </c>
      <c r="DN4" s="250">
        <f>'1_Police_raw'!CT3/G4*100</f>
        <v>176.07797520625471</v>
      </c>
      <c r="DO4" s="250">
        <f>'1_Police_raw'!CU3/H4*100</f>
        <v>189.32313560732305</v>
      </c>
      <c r="DP4" s="250">
        <f t="shared" si="6"/>
        <v>44.998856429397307</v>
      </c>
      <c r="DR4" s="250">
        <f>'1_Police_raw'!CW3/C4*100</f>
        <v>29.240034940922254</v>
      </c>
      <c r="DS4" s="250">
        <f>'1_Police_raw'!CX3/D4*100</f>
        <v>34.053236050007868</v>
      </c>
      <c r="DT4" s="250">
        <f>'1_Police_raw'!CY3/E4*100</f>
        <v>47.477539737387694</v>
      </c>
      <c r="DU4" s="250">
        <f>'1_Police_raw'!CZ3/F4*100</f>
        <v>51.376462491397113</v>
      </c>
      <c r="DV4" s="250">
        <f>'1_Police_raw'!DA3/G4*100</f>
        <v>47.366005026243954</v>
      </c>
      <c r="DW4" s="250">
        <f>'1_Police_raw'!DB3/H4*100</f>
        <v>43.320548380114964</v>
      </c>
      <c r="DX4" s="250">
        <f t="shared" ref="DX4:DX48" si="34">(DW4*100/DR4)-100</f>
        <v>48.154913178597582</v>
      </c>
      <c r="DZ4" s="250">
        <f>'1_Police_raw'!DD3/C4*100</f>
        <v>1.6244463856067919</v>
      </c>
      <c r="EA4" s="250">
        <f>'1_Police_raw'!DE3/D4*100</f>
        <v>1.8630021516147801</v>
      </c>
      <c r="EB4" s="250">
        <f>'1_Police_raw'!DF3/E4*100</f>
        <v>1.7622667588113337</v>
      </c>
      <c r="EC4" s="250">
        <f>'1_Police_raw'!DG3/F4*100</f>
        <v>1.7549896765313144</v>
      </c>
      <c r="ED4" s="250">
        <f>'1_Police_raw'!DH3/G4*100</f>
        <v>1.8933115613575775</v>
      </c>
      <c r="EE4" s="250">
        <f>'1_Police_raw'!DI3/H4*100</f>
        <v>1.6341084454392867</v>
      </c>
      <c r="EF4" s="250">
        <f t="shared" si="7"/>
        <v>0.59479093419791695</v>
      </c>
      <c r="EH4" s="250">
        <f>'1_Police_raw'!DK3/C4*100</f>
        <v>74.172834965442206</v>
      </c>
      <c r="EI4" s="250">
        <f>'1_Police_raw'!DL3/D4*100</f>
        <v>59.005248474094351</v>
      </c>
      <c r="EJ4" s="250">
        <f>'1_Police_raw'!DM3/E4*100</f>
        <v>72.598479612992392</v>
      </c>
      <c r="EK4" s="250">
        <f>'1_Police_raw'!DN3/F4*100</f>
        <v>80.419821059876114</v>
      </c>
      <c r="EL4" s="250">
        <f>'1_Police_raw'!DO3/G4*100</f>
        <v>83.571436638169558</v>
      </c>
      <c r="EM4" s="250">
        <f>'1_Police_raw'!DP3/H4*100</f>
        <v>83.839767996619713</v>
      </c>
      <c r="EN4" s="250">
        <f t="shared" si="8"/>
        <v>13.032983080236079</v>
      </c>
      <c r="EP4" s="250">
        <f>'1_Police_raw'!DR3/C4*100</f>
        <v>27.615588555315462</v>
      </c>
      <c r="EQ4" s="250">
        <f>'1_Police_raw'!DS3/D4*100</f>
        <v>32.190233898393082</v>
      </c>
      <c r="ER4" s="250">
        <f>'1_Police_raw'!DT3/E4*100</f>
        <v>45.715272978576365</v>
      </c>
      <c r="ES4" s="250">
        <f>'1_Police_raw'!DU3/F4*100</f>
        <v>49.621472814865797</v>
      </c>
      <c r="ET4" s="250">
        <f>'1_Police_raw'!DV3/G4*100</f>
        <v>45.472693464886376</v>
      </c>
      <c r="EU4" s="250">
        <f>'1_Police_raw'!DW3/H4*100</f>
        <v>41.686439934675676</v>
      </c>
      <c r="EV4" s="250">
        <f t="shared" si="9"/>
        <v>50.952567428268139</v>
      </c>
      <c r="EX4" s="250">
        <f>'1_Police_raw'!DY3/C4*100</f>
        <v>22.588999739475579</v>
      </c>
      <c r="EY4" s="250">
        <f>'1_Police_raw'!DZ3/D4*100</f>
        <v>27.242588840006292</v>
      </c>
      <c r="EZ4" s="250">
        <f>'1_Police_raw'!EA3/E4*100</f>
        <v>30.856945404284726</v>
      </c>
      <c r="FA4" s="250">
        <f>'1_Police_raw'!EB3/F4*100</f>
        <v>33.654507914659327</v>
      </c>
      <c r="FB4" s="250">
        <f>'1_Police_raw'!EC3/G4*100</f>
        <v>30.226552997112201</v>
      </c>
      <c r="FC4" s="250">
        <f>'1_Police_raw'!ED3/H4*100</f>
        <v>32.148582477621886</v>
      </c>
      <c r="FD4" s="250">
        <f t="shared" si="10"/>
        <v>42.319637205716475</v>
      </c>
      <c r="FF4" s="250" t="e">
        <f>'1_Police_raw'!EF3/C4*100</f>
        <v>#VALUE!</v>
      </c>
      <c r="FG4" s="250" t="e">
        <f>'1_Police_raw'!EG3/D4*100</f>
        <v>#VALUE!</v>
      </c>
      <c r="FH4" s="250" t="e">
        <f>'1_Police_raw'!EH3/E4*100</f>
        <v>#VALUE!</v>
      </c>
      <c r="FI4" s="250" t="e">
        <f>'1_Police_raw'!EI3/F4*100</f>
        <v>#VALUE!</v>
      </c>
      <c r="FJ4" s="250" t="e">
        <f>'1_Police_raw'!EJ3/G4*100</f>
        <v>#VALUE!</v>
      </c>
      <c r="FK4" s="250" t="e">
        <f>'1_Police_raw'!EK3/H4*100</f>
        <v>#VALUE!</v>
      </c>
      <c r="FL4" s="250" t="e">
        <f t="shared" ref="FL4:FL48" si="35">(FK4*100/FF4)-100</f>
        <v>#VALUE!</v>
      </c>
      <c r="FN4" s="250" t="e">
        <f>'1_Police_raw'!EM3/C4*100</f>
        <v>#VALUE!</v>
      </c>
      <c r="FO4" s="250" t="e">
        <f>'1_Police_raw'!EN3/D4*100</f>
        <v>#VALUE!</v>
      </c>
      <c r="FP4" s="250" t="e">
        <f>'1_Police_raw'!EO3/E4*100</f>
        <v>#VALUE!</v>
      </c>
      <c r="FQ4" s="250" t="e">
        <f>'1_Police_raw'!EP3/F4*100</f>
        <v>#VALUE!</v>
      </c>
      <c r="FR4" s="250" t="e">
        <f>'1_Police_raw'!EQ3/G4*100</f>
        <v>#VALUE!</v>
      </c>
      <c r="FS4" s="250" t="e">
        <f>'1_Police_raw'!ER3/H4*100</f>
        <v>#VALUE!</v>
      </c>
      <c r="FT4" s="250" t="e">
        <f t="shared" si="11"/>
        <v>#VALUE!</v>
      </c>
      <c r="FV4" s="250" t="e">
        <f>'1_Police_raw'!ET3/C4*100</f>
        <v>#VALUE!</v>
      </c>
      <c r="FW4" s="250" t="e">
        <f>'1_Police_raw'!EU3/D4*100</f>
        <v>#VALUE!</v>
      </c>
      <c r="FX4" s="250" t="e">
        <f>'1_Police_raw'!EV3/E4*100</f>
        <v>#VALUE!</v>
      </c>
      <c r="FY4" s="250" t="e">
        <f>'1_Police_raw'!EW3/F4*100</f>
        <v>#VALUE!</v>
      </c>
      <c r="FZ4" s="250" t="e">
        <f>'1_Police_raw'!EX3/G4*100</f>
        <v>#VALUE!</v>
      </c>
      <c r="GA4" s="250" t="e">
        <f>'1_Police_raw'!EY3/H4*100</f>
        <v>#VALUE!</v>
      </c>
      <c r="GB4" s="250" t="e">
        <f t="shared" si="12"/>
        <v>#VALUE!</v>
      </c>
      <c r="GD4" s="250">
        <f>'1_Police_raw'!FA3/C4*100</f>
        <v>3.8618914072916186</v>
      </c>
      <c r="GE4" s="250">
        <f>'1_Police_raw'!FB3/D4*100</f>
        <v>4.8560220017500004</v>
      </c>
      <c r="GF4" s="250">
        <f>'1_Police_raw'!FC3/E4*100</f>
        <v>6.3234277816171387</v>
      </c>
      <c r="GG4" s="250">
        <f>'1_Police_raw'!FD3/F4*100</f>
        <v>7.501720578114246</v>
      </c>
      <c r="GH4" s="250">
        <f>'1_Police_raw'!FE3/G4*100</f>
        <v>8.802237960697509</v>
      </c>
      <c r="GI4" s="250">
        <f>'1_Police_raw'!FF3/H4*100</f>
        <v>6.9032744531822923</v>
      </c>
      <c r="GJ4" s="250">
        <f t="shared" si="13"/>
        <v>78.753717418057192</v>
      </c>
      <c r="GL4" s="250">
        <f>'1_Police_raw'!FH3/C4*100</f>
        <v>46.741146000950145</v>
      </c>
      <c r="GM4" s="250">
        <f>'1_Police_raw'!FI3/D4*100</f>
        <v>34.786220503102207</v>
      </c>
      <c r="GN4" s="250">
        <f>'1_Police_raw'!FJ3/E4*100</f>
        <v>42.225293711126469</v>
      </c>
      <c r="GO4" s="250">
        <f>'1_Police_raw'!FK3/F4*100</f>
        <v>35.994494150034413</v>
      </c>
      <c r="GP4" s="250">
        <f>'1_Police_raw'!FL3/G4*100</f>
        <v>30.957304827811615</v>
      </c>
      <c r="GQ4" s="250">
        <f>'1_Police_raw'!FM3/H4*100</f>
        <v>33.615945163322472</v>
      </c>
      <c r="GR4" s="250">
        <f t="shared" si="14"/>
        <v>-28.080614106810444</v>
      </c>
      <c r="GT4" s="250">
        <f>'1_Police_raw'!FO3/C4*100</f>
        <v>23.11004858014191</v>
      </c>
      <c r="GU4" s="250">
        <f>'1_Police_raw'!FP3/D4*100</f>
        <v>15.728624722649373</v>
      </c>
      <c r="GV4" s="250">
        <f>'1_Police_raw'!FQ3/E4*100</f>
        <v>18.210089841050451</v>
      </c>
      <c r="GW4" s="250">
        <f>'1_Police_raw'!FR3/F4*100</f>
        <v>19.64900206469374</v>
      </c>
      <c r="GX4" s="250">
        <f>'1_Police_raw'!FS3/G4*100</f>
        <v>15.910460313864554</v>
      </c>
      <c r="GY4" s="250">
        <f>'1_Police_raw'!FT3/H4*100</f>
        <v>17.575003076459268</v>
      </c>
      <c r="GZ4" s="250">
        <f t="shared" si="15"/>
        <v>-23.950817258077151</v>
      </c>
      <c r="HB4" s="250">
        <f>'1_Police_raw'!GI3/C4*100</f>
        <v>364.48898901199942</v>
      </c>
      <c r="HC4" s="250">
        <f>'1_Police_raw'!GJ3/D4*100</f>
        <v>357.91020024219029</v>
      </c>
      <c r="HD4" s="250">
        <f>'1_Police_raw'!GK3/E4*100</f>
        <v>395.50794747753974</v>
      </c>
      <c r="HE4" s="250">
        <f>'1_Police_raw'!GL3/F4*100</f>
        <v>376.63454920853405</v>
      </c>
      <c r="HF4" s="250">
        <f>'1_Police_raw'!GM3/G4*100</f>
        <v>364.4458675651814</v>
      </c>
      <c r="HG4" s="250">
        <f>'1_Police_raw'!GN3/H4*100</f>
        <v>373.31040690300762</v>
      </c>
      <c r="HH4" s="250">
        <f t="shared" si="16"/>
        <v>2.4202151935837435</v>
      </c>
      <c r="HJ4" s="250" t="e">
        <f>'1_Police_raw'!GP3/C4*100</f>
        <v>#VALUE!</v>
      </c>
      <c r="HK4" s="250" t="e">
        <f>'1_Police_raw'!GQ3/D4*100</f>
        <v>#VALUE!</v>
      </c>
      <c r="HL4" s="250" t="e">
        <f>'1_Police_raw'!GR3/E4*100</f>
        <v>#VALUE!</v>
      </c>
      <c r="HM4" s="250" t="e">
        <f>'1_Police_raw'!GS3/F4*100</f>
        <v>#VALUE!</v>
      </c>
      <c r="HN4" s="250" t="e">
        <f>'1_Police_raw'!GT3/G4*100</f>
        <v>#VALUE!</v>
      </c>
      <c r="HO4" s="250" t="e">
        <f>'1_Police_raw'!GU3/H4*100</f>
        <v>#VALUE!</v>
      </c>
      <c r="HP4" s="250" t="e">
        <f t="shared" si="17"/>
        <v>#VALUE!</v>
      </c>
      <c r="HR4" s="250" t="e">
        <f>'1_Police_raw'!GW3/C4*100</f>
        <v>#VALUE!</v>
      </c>
      <c r="HS4" s="250" t="e">
        <f>'1_Police_raw'!GX3/D4*100</f>
        <v>#VALUE!</v>
      </c>
      <c r="HT4" s="250" t="e">
        <f>'1_Police_raw'!GY3/E4*100</f>
        <v>#VALUE!</v>
      </c>
      <c r="HU4" s="250" t="e">
        <f>'1_Police_raw'!GZ3/F4*100</f>
        <v>#VALUE!</v>
      </c>
      <c r="HV4" s="250" t="e">
        <f>'1_Police_raw'!HA3/G4*100</f>
        <v>#VALUE!</v>
      </c>
      <c r="HW4" s="250" t="e">
        <f>'1_Police_raw'!HB3/H4*100</f>
        <v>#VALUE!</v>
      </c>
      <c r="HX4" s="250" t="e">
        <f t="shared" si="18"/>
        <v>#VALUE!</v>
      </c>
      <c r="HZ4" s="250" t="e">
        <f>'1_Police_raw'!HD3/C4*100</f>
        <v>#VALUE!</v>
      </c>
      <c r="IA4" s="250" t="e">
        <f>'1_Police_raw'!HE3/D4*100</f>
        <v>#VALUE!</v>
      </c>
      <c r="IB4" s="250" t="e">
        <f>'1_Police_raw'!HF3/E4*100</f>
        <v>#VALUE!</v>
      </c>
      <c r="IC4" s="250" t="e">
        <f>'1_Police_raw'!HG3/F4*100</f>
        <v>#VALUE!</v>
      </c>
      <c r="ID4" s="250" t="e">
        <f>'1_Police_raw'!HH3/G4*100</f>
        <v>#VALUE!</v>
      </c>
      <c r="IE4" s="250" t="e">
        <f>'1_Police_raw'!HI3/H4*100</f>
        <v>#VALUE!</v>
      </c>
      <c r="IF4" s="250" t="e">
        <f>(IE4*100/HZ4)-100</f>
        <v>#VALUE!</v>
      </c>
      <c r="IH4" s="250" t="e">
        <f>'1_Police_raw'!HK3/C4*100</f>
        <v>#VALUE!</v>
      </c>
      <c r="II4" s="250" t="e">
        <f>'1_Police_raw'!HL3/D4*100</f>
        <v>#VALUE!</v>
      </c>
      <c r="IJ4" s="250" t="e">
        <f>'1_Police_raw'!HM3/E4*100</f>
        <v>#VALUE!</v>
      </c>
      <c r="IK4" s="250" t="e">
        <f>'1_Police_raw'!HN3/F4*100</f>
        <v>#VALUE!</v>
      </c>
      <c r="IL4" s="250" t="e">
        <f>'1_Police_raw'!HO3/G4*100</f>
        <v>#VALUE!</v>
      </c>
      <c r="IM4" s="250" t="e">
        <f>'1_Police_raw'!HP3/H4*100</f>
        <v>#VALUE!</v>
      </c>
      <c r="IN4" s="250" t="e">
        <f t="shared" ref="IN4:IN48" si="36">(IM4*100/IH4)-100</f>
        <v>#VALUE!</v>
      </c>
      <c r="IP4" s="250">
        <f>'1_Police_raw'!HR3/C4*100</f>
        <v>0.18389959082341042</v>
      </c>
      <c r="IQ4" s="250">
        <f>'1_Police_raw'!HS3/D4*100</f>
        <v>0.21378713215251577</v>
      </c>
      <c r="IR4" s="250">
        <f>'1_Police_raw'!HT3/E4*100</f>
        <v>0.38009675190048375</v>
      </c>
      <c r="IS4" s="250">
        <f>'1_Police_raw'!HU3/F4*100</f>
        <v>0.27529249827942187</v>
      </c>
      <c r="IT4" s="250">
        <f>'1_Police_raw'!HV3/G4*100</f>
        <v>0.86361579991749149</v>
      </c>
      <c r="IU4" s="250">
        <f>'1_Police_raw'!HW3/H4*100</f>
        <v>0.50023727921610817</v>
      </c>
      <c r="IV4" s="250">
        <f>(IU4*100/IP4)-100</f>
        <v>172.01652650573919</v>
      </c>
      <c r="IX4" s="250" t="e">
        <f>'1_Police_raw'!HY3/C4*100</f>
        <v>#VALUE!</v>
      </c>
      <c r="IY4" s="250" t="e">
        <f>'1_Police_raw'!HZ3/D4*100</f>
        <v>#VALUE!</v>
      </c>
      <c r="IZ4" s="250" t="e">
        <f>'1_Police_raw'!IA3/E4*100</f>
        <v>#VALUE!</v>
      </c>
      <c r="JA4" s="250" t="e">
        <f>'1_Police_raw'!IB3/F4*100</f>
        <v>#VALUE!</v>
      </c>
      <c r="JB4" s="250" t="e">
        <f>'1_Police_raw'!IC3/G4*100</f>
        <v>#VALUE!</v>
      </c>
      <c r="JC4" s="250" t="e">
        <f>'1_Police_raw'!ID3/H4*100</f>
        <v>#VALUE!</v>
      </c>
      <c r="JD4" s="250" t="e">
        <f t="shared" si="19"/>
        <v>#VALUE!</v>
      </c>
      <c r="JF4" s="250" t="e">
        <f>'1_Police_raw'!IF3/C4*100</f>
        <v>#VALUE!</v>
      </c>
      <c r="JG4" s="250" t="e">
        <f>'1_Police_raw'!IG3/D4*100</f>
        <v>#VALUE!</v>
      </c>
      <c r="JH4" s="250" t="e">
        <f>'1_Police_raw'!IH3/E4*100</f>
        <v>#VALUE!</v>
      </c>
      <c r="JI4" s="250" t="e">
        <f>'1_Police_raw'!II3/F4*100</f>
        <v>#VALUE!</v>
      </c>
      <c r="JJ4" s="250" t="e">
        <f>'1_Police_raw'!IJ3/G4*100</f>
        <v>#VALUE!</v>
      </c>
      <c r="JK4" s="250" t="e">
        <f>'1_Police_raw'!IK3/H4*100</f>
        <v>#VALUE!</v>
      </c>
      <c r="JL4" s="250" t="e">
        <f>(JK4*100/JF4)-100</f>
        <v>#VALUE!</v>
      </c>
      <c r="JN4" s="250" t="e">
        <f>'1_Police_raw'!IM3/C4*100</f>
        <v>#VALUE!</v>
      </c>
      <c r="JO4" s="250" t="e">
        <f>'1_Police_raw'!IN3/D4*100</f>
        <v>#VALUE!</v>
      </c>
      <c r="JP4" s="250" t="e">
        <f>'1_Police_raw'!IO3/E4*100</f>
        <v>#VALUE!</v>
      </c>
      <c r="JQ4" s="250" t="e">
        <f>'1_Police_raw'!IP3/F4*100</f>
        <v>#VALUE!</v>
      </c>
      <c r="JR4" s="250" t="e">
        <f>'1_Police_raw'!IQ3/G4*100</f>
        <v>#VALUE!</v>
      </c>
      <c r="JS4" s="250" t="e">
        <f>'1_Police_raw'!IR3/H4*100</f>
        <v>#VALUE!</v>
      </c>
      <c r="JT4" s="250" t="e">
        <f t="shared" si="20"/>
        <v>#VALUE!</v>
      </c>
      <c r="JV4" s="250" t="e">
        <f>'1_Police_raw'!IT3/C4*100</f>
        <v>#VALUE!</v>
      </c>
      <c r="JW4" s="250" t="e">
        <f>'1_Police_raw'!IU3/D4*100</f>
        <v>#VALUE!</v>
      </c>
      <c r="JX4" s="250" t="e">
        <f>'1_Police_raw'!IV3/E4*100</f>
        <v>#VALUE!</v>
      </c>
      <c r="JY4" s="250" t="e">
        <f>'1_Police_raw'!IW3/F4*100</f>
        <v>#VALUE!</v>
      </c>
      <c r="JZ4" s="250" t="e">
        <f>'1_Police_raw'!IX3/G4*100</f>
        <v>#VALUE!</v>
      </c>
      <c r="KA4" s="250" t="e">
        <f>'1_Police_raw'!IY3/H4*100</f>
        <v>#VALUE!</v>
      </c>
      <c r="KB4" s="250" t="e">
        <f t="shared" si="21"/>
        <v>#VALUE!</v>
      </c>
      <c r="KD4" s="250" t="e">
        <f>'1_Police_raw'!JA3/C4*100</f>
        <v>#VALUE!</v>
      </c>
      <c r="KE4" s="250" t="e">
        <f>'1_Police_raw'!JB3/D4*100</f>
        <v>#VALUE!</v>
      </c>
      <c r="KF4" s="250" t="e">
        <f>'1_Police_raw'!JC3/E4*100</f>
        <v>#VALUE!</v>
      </c>
      <c r="KG4" s="250" t="e">
        <f>'1_Police_raw'!JD3/F4*100</f>
        <v>#VALUE!</v>
      </c>
      <c r="KH4" s="250" t="e">
        <f>'1_Police_raw'!JE3/G4*100</f>
        <v>#VALUE!</v>
      </c>
      <c r="KI4" s="250" t="e">
        <f>'1_Police_raw'!JF3/H4*100</f>
        <v>#VALUE!</v>
      </c>
      <c r="KJ4" s="250" t="e">
        <f t="shared" si="22"/>
        <v>#VALUE!</v>
      </c>
      <c r="KL4" s="250" t="e">
        <f>'1_Police_raw'!JH3/C4*100</f>
        <v>#VALUE!</v>
      </c>
      <c r="KM4" s="250" t="e">
        <f>'1_Police_raw'!JI3/D4*100</f>
        <v>#VALUE!</v>
      </c>
      <c r="KN4" s="250" t="e">
        <f>'1_Police_raw'!JJ3/E4*100</f>
        <v>#VALUE!</v>
      </c>
      <c r="KO4" s="250" t="e">
        <f>'1_Police_raw'!JK3/F4*100</f>
        <v>#VALUE!</v>
      </c>
      <c r="KP4" s="250" t="e">
        <f>'1_Police_raw'!JL3/G4*100</f>
        <v>#VALUE!</v>
      </c>
      <c r="KQ4" s="250" t="e">
        <f>'1_Police_raw'!JM3/H4*100</f>
        <v>#VALUE!</v>
      </c>
      <c r="KR4" s="250" t="e">
        <f t="shared" si="23"/>
        <v>#VALUE!</v>
      </c>
      <c r="KT4" s="250" t="e">
        <f>'1_Police_raw'!JO3/C4*100</f>
        <v>#VALUE!</v>
      </c>
      <c r="KU4" s="250" t="e">
        <f>'1_Police_raw'!JP3/D4*100</f>
        <v>#VALUE!</v>
      </c>
      <c r="KV4" s="250" t="e">
        <f>'1_Police_raw'!JQ3/E4*100</f>
        <v>#VALUE!</v>
      </c>
      <c r="KW4" s="250" t="e">
        <f>'1_Police_raw'!JR3/F4*100</f>
        <v>#VALUE!</v>
      </c>
      <c r="KX4" s="250" t="e">
        <f>'1_Police_raw'!JS3/G4*100</f>
        <v>#VALUE!</v>
      </c>
      <c r="KY4" s="250" t="e">
        <f>'1_Police_raw'!JT3/H4*100</f>
        <v>#VALUE!</v>
      </c>
      <c r="KZ4" s="250" t="e">
        <f t="shared" ref="KZ4:KZ48" si="37">(KY4*100/KT4)-100</f>
        <v>#VALUE!</v>
      </c>
      <c r="LB4" s="250" t="e">
        <f>'1_Police_raw'!JV3/C4*100</f>
        <v>#VALUE!</v>
      </c>
      <c r="LC4" s="250" t="e">
        <f>'1_Police_raw'!JW3/D4*100</f>
        <v>#VALUE!</v>
      </c>
      <c r="LD4" s="250" t="e">
        <f>'1_Police_raw'!JX3/E4*100</f>
        <v>#VALUE!</v>
      </c>
      <c r="LE4" s="250" t="e">
        <f>'1_Police_raw'!JY3/F4*100</f>
        <v>#VALUE!</v>
      </c>
      <c r="LF4" s="250" t="e">
        <f>'1_Police_raw'!JZ3/G4*100</f>
        <v>#VALUE!</v>
      </c>
      <c r="LG4" s="250" t="e">
        <f>'1_Police_raw'!KA3/H4*100</f>
        <v>#VALUE!</v>
      </c>
      <c r="LH4" s="250" t="e">
        <f t="shared" si="24"/>
        <v>#VALUE!</v>
      </c>
      <c r="LJ4" s="250" t="e">
        <f>'1_Police_raw'!KC3/C4*100</f>
        <v>#VALUE!</v>
      </c>
      <c r="LK4" s="250" t="e">
        <f>'1_Police_raw'!KD3/D4*100</f>
        <v>#VALUE!</v>
      </c>
      <c r="LL4" s="250" t="e">
        <f>'1_Police_raw'!KE3/E4*100</f>
        <v>#VALUE!</v>
      </c>
      <c r="LM4" s="250" t="e">
        <f>'1_Police_raw'!KF3/F4*100</f>
        <v>#VALUE!</v>
      </c>
      <c r="LN4" s="250" t="e">
        <f>'1_Police_raw'!KG3/G4*100</f>
        <v>#VALUE!</v>
      </c>
      <c r="LO4" s="250" t="e">
        <f>'1_Police_raw'!KH3/H4*100</f>
        <v>#VALUE!</v>
      </c>
      <c r="LP4" s="250" t="e">
        <f t="shared" ref="LP4:LP48" si="38">(LO4*100/LJ4)-100</f>
        <v>#VALUE!</v>
      </c>
      <c r="LR4" s="250" t="e">
        <f>'1_Police_raw'!KJ3/C4*100</f>
        <v>#VALUE!</v>
      </c>
      <c r="LS4" s="250" t="e">
        <f>'1_Police_raw'!KK3/D4*100</f>
        <v>#VALUE!</v>
      </c>
      <c r="LT4" s="250" t="e">
        <f>'1_Police_raw'!KL3/E4*100</f>
        <v>#VALUE!</v>
      </c>
      <c r="LU4" s="250" t="e">
        <f>'1_Police_raw'!KM3/F4*100</f>
        <v>#VALUE!</v>
      </c>
      <c r="LV4" s="250" t="e">
        <f>'1_Police_raw'!KN3/G4*100</f>
        <v>#VALUE!</v>
      </c>
      <c r="LW4" s="250" t="e">
        <f>'1_Police_raw'!KO3/H4*100</f>
        <v>#VALUE!</v>
      </c>
      <c r="LX4" s="250" t="e">
        <f t="shared" ref="LX4:LX48" si="39">(LW4*100/LR4)-100</f>
        <v>#VALUE!</v>
      </c>
      <c r="LZ4" s="250" t="e">
        <f>'1_Police_raw'!KQ3/C4*100</f>
        <v>#VALUE!</v>
      </c>
      <c r="MA4" s="250" t="e">
        <f>'1_Police_raw'!KR3/D4*100</f>
        <v>#VALUE!</v>
      </c>
      <c r="MB4" s="250" t="e">
        <f>'1_Police_raw'!KS3/E4*100</f>
        <v>#VALUE!</v>
      </c>
      <c r="MC4" s="250" t="e">
        <f>'1_Police_raw'!KT3/F4*100</f>
        <v>#VALUE!</v>
      </c>
      <c r="MD4" s="250" t="e">
        <f>'1_Police_raw'!KU3/G4*100</f>
        <v>#VALUE!</v>
      </c>
      <c r="ME4" s="250" t="e">
        <f>'1_Police_raw'!KV3/H4*100</f>
        <v>#VALUE!</v>
      </c>
      <c r="MF4" s="250" t="e">
        <f t="shared" ref="MF4:MF48" si="40">(ME4*100/LZ4)-100</f>
        <v>#VALUE!</v>
      </c>
      <c r="MH4" s="250" t="e">
        <f>'1_Police_raw'!KX3/C4*100</f>
        <v>#VALUE!</v>
      </c>
      <c r="MI4" s="250" t="e">
        <f>'1_Police_raw'!KY3/D4*100</f>
        <v>#VALUE!</v>
      </c>
      <c r="MJ4" s="250" t="e">
        <f>'1_Police_raw'!KZ3/E4*100</f>
        <v>#VALUE!</v>
      </c>
      <c r="MK4" s="250" t="e">
        <f>'1_Police_raw'!LA3/F4*100</f>
        <v>#VALUE!</v>
      </c>
      <c r="ML4" s="250" t="e">
        <f>'1_Police_raw'!LB3/G4*100</f>
        <v>#VALUE!</v>
      </c>
      <c r="MM4" s="250" t="e">
        <f>'1_Police_raw'!LC3/H4*100</f>
        <v>#VALUE!</v>
      </c>
      <c r="MN4" s="250" t="e">
        <f t="shared" ref="MN4:MN48" si="41">(MM4*100/MH4)-100</f>
        <v>#VALUE!</v>
      </c>
      <c r="MP4" s="250" t="e">
        <f>'1_Police_raw'!LE3/C4*100</f>
        <v>#VALUE!</v>
      </c>
      <c r="MQ4" s="250" t="e">
        <f>'1_Police_raw'!LF3/D4*100</f>
        <v>#VALUE!</v>
      </c>
      <c r="MR4" s="250" t="e">
        <f>'1_Police_raw'!LG3/E4*100</f>
        <v>#VALUE!</v>
      </c>
      <c r="MS4" s="250" t="e">
        <f>'1_Police_raw'!LH3/F4*100</f>
        <v>#VALUE!</v>
      </c>
      <c r="MT4" s="250" t="e">
        <f>'1_Police_raw'!LI3/G4*100</f>
        <v>#VALUE!</v>
      </c>
      <c r="MU4" s="250" t="e">
        <f>'1_Police_raw'!LJ3/H4*100</f>
        <v>#VALUE!</v>
      </c>
      <c r="MV4" s="250" t="e">
        <f t="shared" si="25"/>
        <v>#VALUE!</v>
      </c>
      <c r="MX4" s="250" t="e">
        <f>'1_Police_raw'!LL3/C4*100</f>
        <v>#VALUE!</v>
      </c>
      <c r="MY4" s="250" t="e">
        <f>'1_Police_raw'!LM3/D4*100</f>
        <v>#VALUE!</v>
      </c>
      <c r="MZ4" s="250" t="e">
        <f>'1_Police_raw'!LN3/E4*100</f>
        <v>#VALUE!</v>
      </c>
      <c r="NA4" s="250" t="e">
        <f>'1_Police_raw'!LO3/F4*100</f>
        <v>#VALUE!</v>
      </c>
      <c r="NB4" s="250" t="e">
        <f>'1_Police_raw'!LP3/G4*100</f>
        <v>#VALUE!</v>
      </c>
      <c r="NC4" s="250" t="e">
        <f>'1_Police_raw'!LQ3/H4*100</f>
        <v>#VALUE!</v>
      </c>
      <c r="ND4" s="250" t="e">
        <f>(NC4*100/MX4)-100</f>
        <v>#VALUE!</v>
      </c>
      <c r="NF4" s="250" t="e">
        <f>'1_Police_raw'!LS3/C4*100</f>
        <v>#VALUE!</v>
      </c>
      <c r="NG4" s="250" t="e">
        <f>'1_Police_raw'!LT3/D4*100</f>
        <v>#VALUE!</v>
      </c>
      <c r="NH4" s="250" t="e">
        <f>'1_Police_raw'!LU3/E4*100</f>
        <v>#VALUE!</v>
      </c>
      <c r="NI4" s="250" t="e">
        <f>'1_Police_raw'!LV3/F4*100</f>
        <v>#VALUE!</v>
      </c>
      <c r="NJ4" s="250" t="e">
        <f>'1_Police_raw'!LW3/G4*100</f>
        <v>#VALUE!</v>
      </c>
      <c r="NK4" s="250" t="e">
        <f>'1_Police_raw'!LX3/H4*100</f>
        <v>#VALUE!</v>
      </c>
      <c r="NL4" s="250" t="e">
        <f t="shared" si="26"/>
        <v>#VALUE!</v>
      </c>
      <c r="NN4" s="250" t="e">
        <f>'1_Police_raw'!LZ3/C4*100</f>
        <v>#VALUE!</v>
      </c>
      <c r="NO4" s="250" t="e">
        <f>'1_Police_raw'!MA3/D4*100</f>
        <v>#VALUE!</v>
      </c>
      <c r="NP4" s="250" t="e">
        <f>'1_Police_raw'!MB3/E4*100</f>
        <v>#VALUE!</v>
      </c>
      <c r="NQ4" s="250" t="e">
        <f>'1_Police_raw'!MC3/F4*100</f>
        <v>#VALUE!</v>
      </c>
      <c r="NR4" s="250" t="e">
        <f>'1_Police_raw'!MD3/G4*100</f>
        <v>#VALUE!</v>
      </c>
      <c r="NS4" s="250" t="e">
        <f>'1_Police_raw'!ME3/H4*100</f>
        <v>#VALUE!</v>
      </c>
      <c r="NT4" s="250" t="e">
        <f t="shared" si="27"/>
        <v>#VALUE!</v>
      </c>
      <c r="NV4" s="250" t="e">
        <f>'1_Police_raw'!MG3/C4*100</f>
        <v>#VALUE!</v>
      </c>
      <c r="NW4" s="250" t="e">
        <f>'1_Police_raw'!MH3/D4*100</f>
        <v>#VALUE!</v>
      </c>
      <c r="NX4" s="250" t="e">
        <f>'1_Police_raw'!MI3/E4*100</f>
        <v>#VALUE!</v>
      </c>
      <c r="NY4" s="250" t="e">
        <f>'1_Police_raw'!MJ3/F4*100</f>
        <v>#VALUE!</v>
      </c>
      <c r="NZ4" s="250" t="e">
        <f>'1_Police_raw'!MK3/G4*100</f>
        <v>#VALUE!</v>
      </c>
      <c r="OA4" s="250" t="e">
        <f>'1_Police_raw'!ML3/H4*100</f>
        <v>#VALUE!</v>
      </c>
      <c r="OB4" s="250" t="e">
        <f t="shared" ref="OB4:OB48" si="42">(OA4*100/NV4)-100</f>
        <v>#VALUE!</v>
      </c>
      <c r="OD4" s="250" t="e">
        <f>'1_Police_raw'!MN3/C4*100</f>
        <v>#VALUE!</v>
      </c>
      <c r="OE4" s="250" t="e">
        <f>'1_Police_raw'!MO3/D4*100</f>
        <v>#VALUE!</v>
      </c>
      <c r="OF4" s="250" t="e">
        <f>'1_Police_raw'!MP3/E4*100</f>
        <v>#VALUE!</v>
      </c>
      <c r="OG4" s="250" t="e">
        <f>'1_Police_raw'!MQ3/F4*100</f>
        <v>#VALUE!</v>
      </c>
      <c r="OH4" s="250" t="e">
        <f>'1_Police_raw'!MR3/G4*100</f>
        <v>#VALUE!</v>
      </c>
      <c r="OI4" s="250" t="e">
        <f>'1_Police_raw'!MS3/H4*100</f>
        <v>#VALUE!</v>
      </c>
      <c r="OJ4" s="250" t="e">
        <f t="shared" si="28"/>
        <v>#VALUE!</v>
      </c>
      <c r="OL4" s="250" t="e">
        <f>'1_Police_raw'!MU3/C4*100</f>
        <v>#VALUE!</v>
      </c>
      <c r="OM4" s="250" t="e">
        <f>'1_Police_raw'!MV3/D4*100</f>
        <v>#VALUE!</v>
      </c>
      <c r="ON4" s="250" t="e">
        <f>'1_Police_raw'!MW3/E4*100</f>
        <v>#VALUE!</v>
      </c>
      <c r="OO4" s="250" t="e">
        <f>'1_Police_raw'!MX3/F4*100</f>
        <v>#VALUE!</v>
      </c>
      <c r="OP4" s="250" t="e">
        <f>'1_Police_raw'!MY3/G4*100</f>
        <v>#VALUE!</v>
      </c>
      <c r="OQ4" s="250" t="e">
        <f>'1_Police_raw'!MZ3/H4*100</f>
        <v>#VALUE!</v>
      </c>
      <c r="OR4" s="250" t="e">
        <f t="shared" ref="OR4:OR48" si="43">(OQ4*100/OL4)-100</f>
        <v>#VALUE!</v>
      </c>
      <c r="OU4" s="250">
        <f>'1_Police_raw'!NE3/G4*100</f>
        <v>364.4458675651814</v>
      </c>
      <c r="OV4" s="250">
        <f>'1_Police_raw'!NF3/G4*100</f>
        <v>44.409781711141768</v>
      </c>
      <c r="OW4" s="250">
        <f>'1_Police_raw'!NG3/G4*100</f>
        <v>10.795197498968644</v>
      </c>
      <c r="OX4" s="250">
        <f>'1_Police_raw'!NH3/G4*100</f>
        <v>4.8827508687642789</v>
      </c>
      <c r="OY4" s="250" t="e">
        <f>'1_Police_raw'!NI3/G4*100</f>
        <v>#VALUE!</v>
      </c>
      <c r="PA4" s="250" t="e">
        <f>'1_Police_raw'!NK3/G4*100</f>
        <v>#VALUE!</v>
      </c>
      <c r="PB4" s="250" t="e">
        <f>'1_Police_raw'!NL3/G4*100</f>
        <v>#VALUE!</v>
      </c>
      <c r="PC4" s="250" t="e">
        <f>'1_Police_raw'!NM3/G4*100</f>
        <v>#VALUE!</v>
      </c>
      <c r="PD4" s="250" t="e">
        <f>'1_Police_raw'!NN3/G4*100</f>
        <v>#VALUE!</v>
      </c>
      <c r="PE4" s="250" t="e">
        <f>'1_Police_raw'!NO3/G4*100</f>
        <v>#VALUE!</v>
      </c>
      <c r="PG4" s="250" t="e">
        <f>'1_Police_raw'!NQ3/G4*100</f>
        <v>#VALUE!</v>
      </c>
      <c r="PH4" s="250" t="e">
        <f>'1_Police_raw'!NR3/G4*100</f>
        <v>#VALUE!</v>
      </c>
      <c r="PI4" s="250" t="e">
        <f>'1_Police_raw'!NS3/G4*100</f>
        <v>#VALUE!</v>
      </c>
      <c r="PJ4" s="250" t="e">
        <f>'1_Police_raw'!NT3/G4*100</f>
        <v>#VALUE!</v>
      </c>
      <c r="PK4" s="250" t="e">
        <f>'1_Police_raw'!NU3/G4*100</f>
        <v>#VALUE!</v>
      </c>
      <c r="PM4" s="250">
        <f>'1_Police_raw'!NW3/G4*100</f>
        <v>0</v>
      </c>
      <c r="PN4" s="250">
        <f>'1_Police_raw'!NX3/G4*100</f>
        <v>0</v>
      </c>
      <c r="PO4" s="250">
        <f>'1_Police_raw'!NY3/G4*100</f>
        <v>0</v>
      </c>
      <c r="PP4" s="250">
        <f>'1_Police_raw'!NZ3/G4*100</f>
        <v>0</v>
      </c>
      <c r="PQ4" s="250" t="e">
        <f>'1_Police_raw'!OA3/G4*100</f>
        <v>#VALUE!</v>
      </c>
      <c r="PS4" s="250" t="e">
        <f>'1_Police_raw'!OC3/G4*100</f>
        <v>#VALUE!</v>
      </c>
      <c r="PT4" s="250" t="e">
        <f>'1_Police_raw'!OD3/G4*100</f>
        <v>#VALUE!</v>
      </c>
      <c r="PU4" s="250" t="e">
        <f>'1_Police_raw'!OE3/G4*100</f>
        <v>#VALUE!</v>
      </c>
      <c r="PV4" s="250" t="e">
        <f>'1_Police_raw'!OF3/G4*100</f>
        <v>#VALUE!</v>
      </c>
      <c r="PW4" s="250" t="e">
        <f>'1_Police_raw'!OG3/G4*100</f>
        <v>#VALUE!</v>
      </c>
      <c r="PY4" s="250" t="e">
        <f>'1_Police_raw'!OI3/G4*100</f>
        <v>#VALUE!</v>
      </c>
      <c r="PZ4" s="250" t="e">
        <f>'1_Police_raw'!OJ3/G4*100</f>
        <v>#VALUE!</v>
      </c>
      <c r="QA4" s="250" t="e">
        <f>'1_Police_raw'!OK3/G4*100</f>
        <v>#VALUE!</v>
      </c>
      <c r="QB4" s="250" t="e">
        <f>'1_Police_raw'!OL3/G4*100</f>
        <v>#VALUE!</v>
      </c>
      <c r="QC4" s="250" t="e">
        <f>'1_Police_raw'!OM3/G4*100</f>
        <v>#VALUE!</v>
      </c>
      <c r="QE4" s="250" t="e">
        <f>'1_Police_raw'!OO3/G4*100</f>
        <v>#VALUE!</v>
      </c>
      <c r="QF4" s="250" t="e">
        <f>'1_Police_raw'!OP3/G4*100</f>
        <v>#VALUE!</v>
      </c>
      <c r="QG4" s="250" t="e">
        <f>'1_Police_raw'!OQ3/G4*100</f>
        <v>#VALUE!</v>
      </c>
      <c r="QH4" s="250" t="e">
        <f>'1_Police_raw'!OR3/G4*100</f>
        <v>#VALUE!</v>
      </c>
      <c r="QI4" s="250" t="e">
        <f>'1_Police_raw'!OS3/G4*100</f>
        <v>#VALUE!</v>
      </c>
      <c r="QK4" s="250" t="e">
        <f>'1_Police_raw'!OU3/G4*100</f>
        <v>#VALUE!</v>
      </c>
      <c r="QL4" s="250" t="e">
        <f>'1_Police_raw'!OV3/G4*100</f>
        <v>#VALUE!</v>
      </c>
      <c r="QM4" s="250" t="e">
        <f>'1_Police_raw'!OW3/G4*100</f>
        <v>#VALUE!</v>
      </c>
      <c r="QN4" s="250" t="e">
        <f>'1_Police_raw'!OX3/G4*100</f>
        <v>#VALUE!</v>
      </c>
      <c r="QO4" s="250" t="e">
        <f>'1_Police_raw'!OY3/G4*100</f>
        <v>#VALUE!</v>
      </c>
      <c r="QQ4" s="250" t="e">
        <f>'1_Police_raw'!PA3/G4*100</f>
        <v>#VALUE!</v>
      </c>
      <c r="QR4" s="250" t="e">
        <f>'1_Police_raw'!PB3/G4*100</f>
        <v>#VALUE!</v>
      </c>
      <c r="QS4" s="250" t="e">
        <f>'1_Police_raw'!PC3/G4*100</f>
        <v>#VALUE!</v>
      </c>
      <c r="QT4" s="250" t="e">
        <f>'1_Police_raw'!PD3/G4*100</f>
        <v>#VALUE!</v>
      </c>
      <c r="QU4" s="250" t="e">
        <f>'1_Police_raw'!PE3/G4*100</f>
        <v>#VALUE!</v>
      </c>
      <c r="QW4" s="250" t="e">
        <f>'1_Police_raw'!PG3/G4*100</f>
        <v>#VALUE!</v>
      </c>
      <c r="QX4" s="250" t="e">
        <f>'1_Police_raw'!PH3/G4*100</f>
        <v>#VALUE!</v>
      </c>
      <c r="QY4" s="250" t="e">
        <f>'1_Police_raw'!PI3/G4*100</f>
        <v>#VALUE!</v>
      </c>
      <c r="QZ4" s="250" t="e">
        <f>'1_Police_raw'!PJ3/G4*100</f>
        <v>#VALUE!</v>
      </c>
      <c r="RA4" s="250" t="e">
        <f>'1_Police_raw'!PK3/G4*100</f>
        <v>#VALUE!</v>
      </c>
      <c r="RC4" s="250" t="e">
        <f>'1_Police_raw'!PM3/G4*100</f>
        <v>#VALUE!</v>
      </c>
      <c r="RD4" s="250" t="e">
        <f>'1_Police_raw'!PN3/G4*100</f>
        <v>#VALUE!</v>
      </c>
      <c r="RE4" s="250" t="e">
        <f>'1_Police_raw'!PO3/G4*100</f>
        <v>#VALUE!</v>
      </c>
      <c r="RF4" s="250" t="e">
        <f>'1_Police_raw'!PP3/G4*100</f>
        <v>#VALUE!</v>
      </c>
      <c r="RG4" s="250" t="e">
        <f>'1_Police_raw'!PQ3/G4*100</f>
        <v>#VALUE!</v>
      </c>
      <c r="RI4" s="250" t="e">
        <f>'1_Police_raw'!PS3/G4*100</f>
        <v>#VALUE!</v>
      </c>
      <c r="RJ4" s="250" t="e">
        <f>'1_Police_raw'!PT3/G4*100</f>
        <v>#VALUE!</v>
      </c>
      <c r="RK4" s="250" t="e">
        <f>'1_Police_raw'!PU3/G4*100</f>
        <v>#VALUE!</v>
      </c>
      <c r="RL4" s="250" t="e">
        <f>'1_Police_raw'!PV3/G4*100</f>
        <v>#VALUE!</v>
      </c>
      <c r="RM4" s="250" t="e">
        <f>'1_Police_raw'!PW3/G4*100</f>
        <v>#VALUE!</v>
      </c>
      <c r="RO4" s="250" t="e">
        <f>'1_Police_raw'!PY3/G4*100</f>
        <v>#VALUE!</v>
      </c>
      <c r="RP4" s="250" t="e">
        <f>'1_Police_raw'!PZ3/G4*100</f>
        <v>#VALUE!</v>
      </c>
      <c r="RQ4" s="250" t="e">
        <f>'1_Police_raw'!QA3/G4*100</f>
        <v>#VALUE!</v>
      </c>
      <c r="RR4" s="250" t="e">
        <f>'1_Police_raw'!QB3/G4*100</f>
        <v>#VALUE!</v>
      </c>
      <c r="RS4" s="250" t="e">
        <f>'1_Police_raw'!QC3/G4*100</f>
        <v>#VALUE!</v>
      </c>
      <c r="RU4" s="250" t="e">
        <f>'1_Police_raw'!QE3/G4*100</f>
        <v>#VALUE!</v>
      </c>
      <c r="RV4" s="250" t="e">
        <f>'1_Police_raw'!QF3/G4*100</f>
        <v>#VALUE!</v>
      </c>
      <c r="RW4" s="250" t="e">
        <f>'1_Police_raw'!QG3/G4*100</f>
        <v>#VALUE!</v>
      </c>
      <c r="RX4" s="250" t="e">
        <f>'1_Police_raw'!QH3/G4*100</f>
        <v>#VALUE!</v>
      </c>
      <c r="RY4" s="250" t="e">
        <f>'1_Police_raw'!QI3/G4*100</f>
        <v>#VALUE!</v>
      </c>
      <c r="SA4" s="250" t="e">
        <f>'1_Police_raw'!QK3/G4*100</f>
        <v>#VALUE!</v>
      </c>
      <c r="SB4" s="250" t="e">
        <f>'1_Police_raw'!QL3/G4*100</f>
        <v>#VALUE!</v>
      </c>
      <c r="SC4" s="250" t="e">
        <f>'1_Police_raw'!QM3/G4*100</f>
        <v>#VALUE!</v>
      </c>
      <c r="SD4" s="250" t="e">
        <f>'1_Police_raw'!QN3/G4*100</f>
        <v>#VALUE!</v>
      </c>
      <c r="SE4" s="250" t="e">
        <f>'1_Police_raw'!QO3/G4*100</f>
        <v>#VALUE!</v>
      </c>
      <c r="SG4" s="250" t="e">
        <f>'1_Police_raw'!QQ3/G4*100</f>
        <v>#VALUE!</v>
      </c>
      <c r="SH4" s="250" t="e">
        <f>'1_Police_raw'!QR3/G4*100</f>
        <v>#VALUE!</v>
      </c>
      <c r="SI4" s="250" t="e">
        <f>'1_Police_raw'!QS3/G4*100</f>
        <v>#VALUE!</v>
      </c>
      <c r="SJ4" s="250" t="e">
        <f>'1_Police_raw'!QT3/G4*100</f>
        <v>#VALUE!</v>
      </c>
      <c r="SK4" s="250" t="e">
        <f>'1_Police_raw'!QU3/G4*100</f>
        <v>#VALUE!</v>
      </c>
      <c r="SM4" s="250" t="e">
        <f>'1_Police_raw'!QW3/G4*100</f>
        <v>#VALUE!</v>
      </c>
      <c r="SN4" s="250" t="e">
        <f>'1_Police_raw'!QX3/G4*100</f>
        <v>#VALUE!</v>
      </c>
      <c r="SO4" s="250" t="e">
        <f>'1_Police_raw'!QY3/G4*100</f>
        <v>#VALUE!</v>
      </c>
      <c r="SP4" s="250" t="e">
        <f>'1_Police_raw'!QZ3/G4*100</f>
        <v>#VALUE!</v>
      </c>
      <c r="SQ4" s="250" t="e">
        <f>'1_Police_raw'!RA3/G4*100</f>
        <v>#VALUE!</v>
      </c>
      <c r="SS4" s="250" t="e">
        <f>'1_Police_raw'!RC3/G4*100</f>
        <v>#VALUE!</v>
      </c>
      <c r="ST4" s="250" t="e">
        <f>'1_Police_raw'!RD3/G4*100</f>
        <v>#VALUE!</v>
      </c>
      <c r="SU4" s="250" t="e">
        <f>'1_Police_raw'!RE3/G4*100</f>
        <v>#VALUE!</v>
      </c>
      <c r="SV4" s="250" t="e">
        <f>'1_Police_raw'!RF3/G4*100</f>
        <v>#VALUE!</v>
      </c>
      <c r="SW4" s="250" t="e">
        <f>'1_Police_raw'!RG3/G4*100</f>
        <v>#VALUE!</v>
      </c>
      <c r="SY4" s="250" t="e">
        <f>'1_Police_raw'!RI3/G4*100</f>
        <v>#VALUE!</v>
      </c>
      <c r="SZ4" s="250" t="e">
        <f>'1_Police_raw'!RJ3/G4*100</f>
        <v>#VALUE!</v>
      </c>
      <c r="TA4" s="250" t="e">
        <f>'1_Police_raw'!RK3/G4*100</f>
        <v>#VALUE!</v>
      </c>
      <c r="TB4" s="250" t="e">
        <f>'1_Police_raw'!RL3/G4*100</f>
        <v>#VALUE!</v>
      </c>
      <c r="TC4" s="250" t="e">
        <f>'1_Police_raw'!RM3/G4*100</f>
        <v>#VALUE!</v>
      </c>
      <c r="TE4" s="250" t="e">
        <f>'1_Police_raw'!RO3/G4*100</f>
        <v>#VALUE!</v>
      </c>
      <c r="TF4" s="250" t="e">
        <f>'1_Police_raw'!RP3/G4*100</f>
        <v>#VALUE!</v>
      </c>
      <c r="TG4" s="250" t="e">
        <f>'1_Police_raw'!RQ3/G4*100</f>
        <v>#VALUE!</v>
      </c>
      <c r="TH4" s="250" t="e">
        <f>'1_Police_raw'!RR3/G4*100</f>
        <v>#VALUE!</v>
      </c>
      <c r="TI4" s="250" t="e">
        <f>'1_Police_raw'!RS3/G4*100</f>
        <v>#VALUE!</v>
      </c>
      <c r="TK4" s="250" t="e">
        <f>'1_Police_raw'!RU3/G4*100</f>
        <v>#VALUE!</v>
      </c>
      <c r="TL4" s="250" t="e">
        <f>'1_Police_raw'!RV3/G4*100</f>
        <v>#VALUE!</v>
      </c>
      <c r="TM4" s="250" t="e">
        <f>'1_Police_raw'!RW3/G4*100</f>
        <v>#VALUE!</v>
      </c>
      <c r="TN4" s="250" t="e">
        <f>'1_Police_raw'!RX3/G4*100</f>
        <v>#VALUE!</v>
      </c>
      <c r="TO4" s="250" t="e">
        <f>'1_Police_raw'!RY3/G4*100</f>
        <v>#VALUE!</v>
      </c>
      <c r="TQ4" s="250" t="e">
        <f>'1_Police_raw'!SA3/G4*100</f>
        <v>#VALUE!</v>
      </c>
      <c r="TR4" s="250" t="e">
        <f>'1_Police_raw'!SB3/G4*100</f>
        <v>#VALUE!</v>
      </c>
      <c r="TS4" s="250" t="e">
        <f>'1_Police_raw'!SC3/G4*100</f>
        <v>#VALUE!</v>
      </c>
      <c r="TT4" s="250" t="e">
        <f>'1_Police_raw'!SD3/G4*100</f>
        <v>#VALUE!</v>
      </c>
      <c r="TU4" s="250" t="e">
        <f>'1_Police_raw'!SE3/G4*100</f>
        <v>#VALUE!</v>
      </c>
      <c r="TW4" s="250" t="e">
        <f>'1_Police_raw'!TY3/C4*100</f>
        <v>#VALUE!</v>
      </c>
      <c r="TX4" s="250" t="e">
        <f>'1_Police_raw'!TZ3/D4*100</f>
        <v>#VALUE!</v>
      </c>
      <c r="TY4" s="250" t="e">
        <f>'1_Police_raw'!UA3/E4*100</f>
        <v>#VALUE!</v>
      </c>
      <c r="TZ4" s="250" t="e">
        <f>'1_Police_raw'!UB3/F4*100</f>
        <v>#VALUE!</v>
      </c>
      <c r="UA4" s="250" t="e">
        <f>'1_Police_raw'!UC3/G4*100</f>
        <v>#VALUE!</v>
      </c>
      <c r="UB4" s="250" t="e">
        <f>'1_Police_raw'!UD3/H4*100</f>
        <v>#VALUE!</v>
      </c>
      <c r="UC4" s="250" t="e">
        <f t="shared" ref="UC4:UC48" si="44">(UB4*100/TW4)-100</f>
        <v>#VALUE!</v>
      </c>
      <c r="UE4" s="250" t="e">
        <f>'1_Police_raw'!UF3/G4*100</f>
        <v>#VALUE!</v>
      </c>
      <c r="UF4" s="250" t="e">
        <f>'1_Police_raw'!UG3/G4*100</f>
        <v>#VALUE!</v>
      </c>
      <c r="UH4" s="250" t="e">
        <f>'1_Police_raw'!UI3/C4*100</f>
        <v>#VALUE!</v>
      </c>
      <c r="UI4" s="250" t="e">
        <f>'1_Police_raw'!UJ3/D4*100</f>
        <v>#VALUE!</v>
      </c>
      <c r="UJ4" s="250" t="e">
        <f>'1_Police_raw'!UK3/E4*100</f>
        <v>#VALUE!</v>
      </c>
      <c r="UK4" s="250" t="e">
        <f>'1_Police_raw'!UL3/F4*100</f>
        <v>#VALUE!</v>
      </c>
      <c r="UL4" s="250" t="e">
        <f>'1_Police_raw'!UM3/G4*100</f>
        <v>#VALUE!</v>
      </c>
      <c r="UM4" s="250" t="e">
        <f>'1_Police_raw'!UN3/H4*100</f>
        <v>#VALUE!</v>
      </c>
      <c r="UN4" s="250" t="e">
        <f>(UM4*100/UH4)-100</f>
        <v>#VALUE!</v>
      </c>
      <c r="UP4" s="250" t="e">
        <f>'1_Police_raw'!UX3/G4*100</f>
        <v>#VALUE!</v>
      </c>
      <c r="UQ4" s="250" t="e">
        <f>'1_Police_raw'!UY3/G4*100</f>
        <v>#VALUE!</v>
      </c>
      <c r="UR4" s="250" t="e">
        <f>'1_Police_raw'!UZ3/G4*100</f>
        <v>#VALUE!</v>
      </c>
    </row>
    <row r="5" spans="1:601">
      <c r="A5" s="247">
        <v>3</v>
      </c>
      <c r="B5" s="239" t="s">
        <v>26</v>
      </c>
      <c r="C5" s="248">
        <v>8375.1640000000007</v>
      </c>
      <c r="D5" s="248">
        <v>8408.1209999999992</v>
      </c>
      <c r="E5" s="248">
        <v>8451.86</v>
      </c>
      <c r="F5" s="248">
        <v>8507.7860000000001</v>
      </c>
      <c r="G5" s="248">
        <v>8584.9259999999995</v>
      </c>
      <c r="H5" s="248">
        <v>8700.4709999999995</v>
      </c>
      <c r="I5" s="249"/>
      <c r="J5" s="250">
        <f>'1_Police_raw'!C4/C5*100</f>
        <v>6447.7185163180084</v>
      </c>
      <c r="K5" s="250">
        <f>'1_Police_raw'!D4/D5*100</f>
        <v>6517.8296078279554</v>
      </c>
      <c r="L5" s="250">
        <f>'1_Police_raw'!E4/E5*100</f>
        <v>6464.8018306029671</v>
      </c>
      <c r="M5" s="250">
        <f>'1_Police_raw'!F4/F5*100</f>
        <v>6202.459723363987</v>
      </c>
      <c r="N5" s="250">
        <f>'1_Police_raw'!G4/G5*100</f>
        <v>6032.3175761794573</v>
      </c>
      <c r="O5" s="250">
        <f>'1_Police_raw'!H4/H5*100</f>
        <v>6181.1826049417323</v>
      </c>
      <c r="P5" s="250">
        <f t="shared" si="29"/>
        <v>-4.133801913059969</v>
      </c>
      <c r="R5" s="250">
        <f>'1_Police_raw'!J4/C5*100</f>
        <v>424.83944195003227</v>
      </c>
      <c r="S5" s="250">
        <f>'1_Police_raw'!K4/D5*100</f>
        <v>399.72069859603596</v>
      </c>
      <c r="T5" s="250">
        <f>'1_Police_raw'!L4/E5*100</f>
        <v>376.88745435915882</v>
      </c>
      <c r="U5" s="250">
        <f>'1_Police_raw'!M4/F5*100</f>
        <v>354.00514305366875</v>
      </c>
      <c r="V5" s="250">
        <f>'1_Police_raw'!N4/G5*100</f>
        <v>361.13299054645319</v>
      </c>
      <c r="W5" s="250">
        <f>'1_Police_raw'!O4/H5*100</f>
        <v>362.16430122001441</v>
      </c>
      <c r="X5" s="250">
        <f t="shared" si="30"/>
        <v>-14.752665252156476</v>
      </c>
      <c r="Z5" s="250">
        <f>'1_Police_raw'!Q4/C5*100</f>
        <v>2.2089119687686112</v>
      </c>
      <c r="AA5" s="250">
        <f>'1_Police_raw'!R4/D5*100</f>
        <v>2.342972942468359</v>
      </c>
      <c r="AB5" s="250">
        <f>'1_Police_raw'!S4/E5*100</f>
        <v>1.9758964298982706</v>
      </c>
      <c r="AC5" s="250">
        <f>'1_Police_raw'!T4/F5*100</f>
        <v>1.2811793808635996</v>
      </c>
      <c r="AD5" s="250">
        <f>'1_Police_raw'!U4/G5*100</f>
        <v>1.607468719008178</v>
      </c>
      <c r="AE5" s="250">
        <f>'1_Police_raw'!V4/H5*100</f>
        <v>1.7010573335627464</v>
      </c>
      <c r="AF5" s="250">
        <f t="shared" si="31"/>
        <v>-22.991166800050223</v>
      </c>
      <c r="AH5" s="250">
        <f>'1_Police_raw'!X4/C5*100</f>
        <v>0.25074135861697749</v>
      </c>
      <c r="AI5" s="250">
        <f>'1_Police_raw'!Y4/D5*100</f>
        <v>0.13082590034087282</v>
      </c>
      <c r="AJ5" s="250">
        <f>'1_Police_raw'!Z4/E5*100</f>
        <v>0.15381229693818876</v>
      </c>
      <c r="AK5" s="250">
        <f>'1_Police_raw'!AA4/F5*100</f>
        <v>0.16455514983569169</v>
      </c>
      <c r="AL5" s="250">
        <f>'1_Police_raw'!AB4/G5*100</f>
        <v>0.15142821266019069</v>
      </c>
      <c r="AM5" s="250">
        <f>'1_Police_raw'!AC4/H5*100</f>
        <v>0.22987261264361436</v>
      </c>
      <c r="AN5" s="250">
        <f>(AM5*100/AH5)-100</f>
        <v>-8.3228176191074255</v>
      </c>
      <c r="AP5" s="250">
        <f>'1_Police_raw'!AE4/C5*100</f>
        <v>0.95520517568372376</v>
      </c>
      <c r="AQ5" s="250">
        <f>'1_Police_raw'!AF4/D5*100</f>
        <v>1.0466072027269826</v>
      </c>
      <c r="AR5" s="250">
        <f>'1_Police_raw'!AG4/E5*100</f>
        <v>0.73356633924366943</v>
      </c>
      <c r="AS5" s="250">
        <f>'1_Police_raw'!AH4/F5*100</f>
        <v>0.47015757095911909</v>
      </c>
      <c r="AT5" s="250">
        <f>'1_Police_raw'!AI4/G5*100</f>
        <v>0.47758128608213984</v>
      </c>
      <c r="AU5" s="250">
        <f>'1_Police_raw'!AJ4/H5*100</f>
        <v>0.56318790097685512</v>
      </c>
      <c r="AV5" s="250">
        <f t="shared" si="32"/>
        <v>-41.040112081288463</v>
      </c>
      <c r="AX5" s="250">
        <f>'1_Police_raw'!AL4/C5*100</f>
        <v>0.11940064696046547</v>
      </c>
      <c r="AY5" s="250">
        <f>'1_Police_raw'!AM4/D5*100</f>
        <v>2.3786527334704155E-2</v>
      </c>
      <c r="AZ5" s="250">
        <f>'1_Police_raw'!AN4/E5*100</f>
        <v>4.7326860596365768E-2</v>
      </c>
      <c r="BA5" s="250">
        <f>'1_Police_raw'!AO4/F5*100</f>
        <v>9.4031514191823817E-2</v>
      </c>
      <c r="BB5" s="250">
        <f>'1_Police_raw'!AP4/G5*100</f>
        <v>5.824162025391949E-2</v>
      </c>
      <c r="BC5" s="250">
        <f>'1_Police_raw'!AQ4/H5*100</f>
        <v>9.194904505744575E-2</v>
      </c>
      <c r="BD5" s="250">
        <f>(BC5*100/AX5)-100</f>
        <v>-22.991166800050237</v>
      </c>
      <c r="BF5" s="250">
        <f>'1_Police_raw'!AS4/C5*100</f>
        <v>482.19951274983987</v>
      </c>
      <c r="BG5" s="250">
        <f>'1_Police_raw'!AT4/D5*100</f>
        <v>491.52480084432665</v>
      </c>
      <c r="BH5" s="250">
        <f>'1_Police_raw'!AU4/E5*100</f>
        <v>467.54205583149735</v>
      </c>
      <c r="BI5" s="250">
        <f>'1_Police_raw'!AV4/F5*100</f>
        <v>442.61809124018868</v>
      </c>
      <c r="BJ5" s="250">
        <f>'1_Police_raw'!AW4/G5*100</f>
        <v>440.5279672765962</v>
      </c>
      <c r="BK5" s="250">
        <f>'1_Police_raw'!AX4/H5*100</f>
        <v>462.26233039567626</v>
      </c>
      <c r="BL5" s="250">
        <f t="shared" si="0"/>
        <v>-4.134633450885886</v>
      </c>
      <c r="BN5" s="250">
        <f>'1_Police_raw'!AZ4/C5*100</f>
        <v>46.530432120493401</v>
      </c>
      <c r="BO5" s="250">
        <f>'1_Police_raw'!BA4/D5*100</f>
        <v>47.929852579428868</v>
      </c>
      <c r="BP5" s="250">
        <f>'1_Police_raw'!BB4/E5*100</f>
        <v>44.179624366707444</v>
      </c>
      <c r="BQ5" s="250">
        <f>'1_Police_raw'!BC4/F5*100</f>
        <v>42.784338957279836</v>
      </c>
      <c r="BR5" s="250">
        <f>'1_Police_raw'!BD4/G5*100</f>
        <v>40.314849539763067</v>
      </c>
      <c r="BS5" s="250">
        <f>'1_Police_raw'!BE4/H5*100</f>
        <v>43.595340987861462</v>
      </c>
      <c r="BT5" s="250">
        <f t="shared" si="1"/>
        <v>-6.307895712275652</v>
      </c>
      <c r="BV5" s="250">
        <f>'1_Police_raw'!BG4/C5*100</f>
        <v>44.775242610174551</v>
      </c>
      <c r="BW5" s="250">
        <f>'1_Police_raw'!BH4/D5*100</f>
        <v>45.146828881268483</v>
      </c>
      <c r="BX5" s="250">
        <f>'1_Police_raw'!BI4/E5*100</f>
        <v>42.239223082256451</v>
      </c>
      <c r="BY5" s="250">
        <f>'1_Police_raw'!BJ4/F5*100</f>
        <v>39.681298988949656</v>
      </c>
      <c r="BZ5" s="250">
        <f>'1_Police_raw'!BK4/G5*100</f>
        <v>37.950239757453943</v>
      </c>
      <c r="CA5" s="250">
        <f>'1_Police_raw'!BL4/H5*100</f>
        <v>48.261755024526835</v>
      </c>
      <c r="CB5" s="250">
        <f t="shared" si="2"/>
        <v>7.7866968688630323</v>
      </c>
      <c r="CD5" s="250">
        <f>'1_Police_raw'!BN4/C5*100</f>
        <v>17.754876203021215</v>
      </c>
      <c r="CE5" s="250">
        <f>'1_Police_raw'!BO4/D5*100</f>
        <v>16.543529761286738</v>
      </c>
      <c r="CF5" s="250">
        <f>'1_Police_raw'!BP4/E5*100</f>
        <v>15.889993445229806</v>
      </c>
      <c r="CG5" s="250">
        <f>'1_Police_raw'!BQ4/F5*100</f>
        <v>14.998026513595899</v>
      </c>
      <c r="CH5" s="250">
        <f>'1_Police_raw'!BR4/G5*100</f>
        <v>14.525460091327522</v>
      </c>
      <c r="CI5" s="250">
        <f>'1_Police_raw'!BS4/H5*100</f>
        <v>16.838168876144753</v>
      </c>
      <c r="CJ5" s="250">
        <f t="shared" si="3"/>
        <v>-5.1631299277686509</v>
      </c>
      <c r="CL5" s="250">
        <f>'1_Police_raw'!BU4/C5*100</f>
        <v>8.298344963752351</v>
      </c>
      <c r="CM5" s="250">
        <f>'1_Police_raw'!BV4/D5*100</f>
        <v>8.6701892134996648</v>
      </c>
      <c r="CN5" s="250">
        <f>'1_Police_raw'!BW4/E5*100</f>
        <v>8.4123494710040152</v>
      </c>
      <c r="CO5" s="250">
        <f>'1_Police_raw'!BX4/F5*100</f>
        <v>7.2286726534964556</v>
      </c>
      <c r="CP5" s="250">
        <f>'1_Police_raw'!BY4/G5*100</f>
        <v>7.1753676152828811</v>
      </c>
      <c r="CQ5" s="250">
        <f>'1_Police_raw'!BZ4/H5*100</f>
        <v>6.8387102261475281</v>
      </c>
      <c r="CR5" s="250">
        <f t="shared" si="4"/>
        <v>-17.589468068399071</v>
      </c>
      <c r="CT5" s="250">
        <f>'1_Police_raw'!CB4/C5*100</f>
        <v>48.548303054125263</v>
      </c>
      <c r="CU5" s="250">
        <f>'1_Police_raw'!CC4/D5*100</f>
        <v>48.667234926804696</v>
      </c>
      <c r="CV5" s="250">
        <f>'1_Police_raw'!CD4/E5*100</f>
        <v>44.215119512154715</v>
      </c>
      <c r="CW5" s="250">
        <f>'1_Police_raw'!CE4/F5*100</f>
        <v>40.915462612717342</v>
      </c>
      <c r="CX5" s="250">
        <f>'1_Police_raw'!CF4/G5*100</f>
        <v>39.790674957477798</v>
      </c>
      <c r="CY5" s="250">
        <f>'1_Police_raw'!CG4/H5*100</f>
        <v>35.664735851656772</v>
      </c>
      <c r="CZ5" s="250">
        <f t="shared" si="5"/>
        <v>-26.537626223732119</v>
      </c>
      <c r="DB5" s="250">
        <f>'1_Police_raw'!CI4/C5*100</f>
        <v>2.543233780257915</v>
      </c>
      <c r="DC5" s="250">
        <f>'1_Police_raw'!CJ4/D5*100</f>
        <v>2.5808382158154006</v>
      </c>
      <c r="DD5" s="250">
        <f>'1_Police_raw'!CK4/E5*100</f>
        <v>2.4728284661601112</v>
      </c>
      <c r="DE5" s="250">
        <f>'1_Police_raw'!CL4/F5*100</f>
        <v>2.197986644233882</v>
      </c>
      <c r="DF5" s="250">
        <f>'1_Police_raw'!CM4/G5*100</f>
        <v>2.527686319020106</v>
      </c>
      <c r="DG5" s="250">
        <f>'1_Police_raw'!CN4/H5*100</f>
        <v>1.9309299462063607</v>
      </c>
      <c r="DH5" s="250">
        <f t="shared" si="33"/>
        <v>-24.075798253570667</v>
      </c>
      <c r="DJ5" s="250">
        <f>'1_Police_raw'!CP4/C5*100</f>
        <v>2833.4848129541106</v>
      </c>
      <c r="DK5" s="250">
        <f>'1_Police_raw'!CQ4/D5*100</f>
        <v>2852.0997735403666</v>
      </c>
      <c r="DL5" s="250">
        <f>'1_Police_raw'!CR4/E5*100</f>
        <v>2912.9919331366109</v>
      </c>
      <c r="DM5" s="250">
        <f>'1_Police_raw'!CS4/F5*100</f>
        <v>2785.0371412727118</v>
      </c>
      <c r="DN5" s="250">
        <f>'1_Police_raw'!CT4/G5*100</f>
        <v>2589.0846350917877</v>
      </c>
      <c r="DO5" s="250">
        <f>'1_Police_raw'!CU4/H5*100</f>
        <v>2603.4222744952544</v>
      </c>
      <c r="DP5" s="250">
        <f t="shared" si="6"/>
        <v>-8.1194202067735688</v>
      </c>
      <c r="DR5" s="250">
        <f>'1_Police_raw'!CW4/C5*100</f>
        <v>1096.8501631729241</v>
      </c>
      <c r="DS5" s="250">
        <f>'1_Police_raw'!CX4/D5*100</f>
        <v>1109.7723260642897</v>
      </c>
      <c r="DT5" s="250">
        <f>'1_Police_raw'!CY4/E5*100</f>
        <v>1150.6342982491426</v>
      </c>
      <c r="DU5" s="250">
        <f>'1_Police_raw'!CZ4/F5*100</f>
        <v>1094.7971657961307</v>
      </c>
      <c r="DV5" s="250">
        <f>'1_Police_raw'!DA4/G5*100</f>
        <v>1005.1804756383456</v>
      </c>
      <c r="DW5" s="250">
        <f>'1_Police_raw'!DB4/H5*100</f>
        <v>987.67066748455341</v>
      </c>
      <c r="DX5" s="250">
        <f t="shared" si="34"/>
        <v>-9.9539116056235599</v>
      </c>
      <c r="DZ5" s="250">
        <f>'1_Police_raw'!DD4/C5*100</f>
        <v>78.111903241536524</v>
      </c>
      <c r="EA5" s="250">
        <f>'1_Police_raw'!DE4/D5*100</f>
        <v>66.709315910177807</v>
      </c>
      <c r="EB5" s="250">
        <f>'1_Police_raw'!DF4/E5*100</f>
        <v>74.527973724126994</v>
      </c>
      <c r="EC5" s="250">
        <f>'1_Police_raw'!DG4/F5*100</f>
        <v>61.049960589041618</v>
      </c>
      <c r="ED5" s="250">
        <f>'1_Police_raw'!DH4/G5*100</f>
        <v>59.033706289372802</v>
      </c>
      <c r="EE5" s="250">
        <f>'1_Police_raw'!DI4/H5*100</f>
        <v>55.031503466881283</v>
      </c>
      <c r="EF5" s="250">
        <f t="shared" si="7"/>
        <v>-29.547865071583715</v>
      </c>
      <c r="EH5" s="250">
        <f>'1_Police_raw'!DK4/C5*100</f>
        <v>1006.272832388715</v>
      </c>
      <c r="EI5" s="250">
        <f>'1_Police_raw'!DL4/D5*100</f>
        <v>1013.7580084777562</v>
      </c>
      <c r="EJ5" s="250">
        <f>'1_Police_raw'!DM4/E5*100</f>
        <v>1049.5086288698583</v>
      </c>
      <c r="EK5" s="250">
        <f>'1_Police_raw'!DN4/F5*100</f>
        <v>1004.8090067145554</v>
      </c>
      <c r="EL5" s="250">
        <f>'1_Police_raw'!DO4/G5*100</f>
        <v>921.98814526764716</v>
      </c>
      <c r="EM5" s="250">
        <f>'1_Police_raw'!DP4/H5*100</f>
        <v>925.27174678244432</v>
      </c>
      <c r="EN5" s="250">
        <f t="shared" si="8"/>
        <v>-8.0496146769647225</v>
      </c>
      <c r="EP5" s="250">
        <f>'1_Police_raw'!DR4/C5*100</f>
        <v>252.65176896834495</v>
      </c>
      <c r="EQ5" s="250">
        <f>'1_Police_raw'!DS4/D5*100</f>
        <v>256.71609625979454</v>
      </c>
      <c r="ER5" s="250">
        <f>'1_Police_raw'!DT4/E5*100</f>
        <v>330.92124100493851</v>
      </c>
      <c r="ES5" s="250">
        <f>'1_Police_raw'!DU4/F5*100</f>
        <v>318.77858704955668</v>
      </c>
      <c r="ET5" s="250">
        <f>'1_Police_raw'!DV4/G5*100</f>
        <v>287.41074762904191</v>
      </c>
      <c r="EU5" s="250">
        <f>'1_Police_raw'!DW4/H5*100</f>
        <v>282.35253011015152</v>
      </c>
      <c r="EV5" s="250">
        <f t="shared" si="9"/>
        <v>11.755611790522565</v>
      </c>
      <c r="EX5" s="250">
        <f>'1_Police_raw'!DY4/C5*100</f>
        <v>347.79020446644387</v>
      </c>
      <c r="EY5" s="250">
        <f>'1_Police_raw'!DZ4/D5*100</f>
        <v>431.93954987089273</v>
      </c>
      <c r="EZ5" s="250">
        <f>'1_Police_raw'!EA4/E5*100</f>
        <v>415.50617260579327</v>
      </c>
      <c r="FA5" s="250">
        <f>'1_Police_raw'!EB4/F5*100</f>
        <v>353.37043033287392</v>
      </c>
      <c r="FB5" s="250">
        <f>'1_Police_raw'!EC4/G5*100</f>
        <v>346.35126732600844</v>
      </c>
      <c r="FC5" s="250">
        <f>'1_Police_raw'!ED4/H5*100</f>
        <v>348.73974064162735</v>
      </c>
      <c r="FD5" s="250">
        <f t="shared" si="10"/>
        <v>0.27301981567887879</v>
      </c>
      <c r="FF5" s="250" t="e">
        <f>'1_Police_raw'!EF4/C5*100</f>
        <v>#VALUE!</v>
      </c>
      <c r="FG5" s="250" t="e">
        <f>'1_Police_raw'!EG4/D5*100</f>
        <v>#VALUE!</v>
      </c>
      <c r="FH5" s="250" t="e">
        <f>'1_Police_raw'!EH4/E5*100</f>
        <v>#VALUE!</v>
      </c>
      <c r="FI5" s="250" t="e">
        <f>'1_Police_raw'!EI4/F5*100</f>
        <v>#VALUE!</v>
      </c>
      <c r="FJ5" s="250" t="e">
        <f>'1_Police_raw'!EJ4/G5*100</f>
        <v>#VALUE!</v>
      </c>
      <c r="FK5" s="250" t="e">
        <f>'1_Police_raw'!EK4/H5*100</f>
        <v>#VALUE!</v>
      </c>
      <c r="FL5" s="250" t="e">
        <f t="shared" si="35"/>
        <v>#VALUE!</v>
      </c>
      <c r="FN5" s="250">
        <f>'1_Police_raw'!EM4/C5*100</f>
        <v>50.3512528232283</v>
      </c>
      <c r="FO5" s="250">
        <f>'1_Police_raw'!EN4/D5*100</f>
        <v>55.660473963207721</v>
      </c>
      <c r="FP5" s="250">
        <f>'1_Police_raw'!EO4/E5*100</f>
        <v>50.450433395725916</v>
      </c>
      <c r="FQ5" s="250">
        <f>'1_Police_raw'!EP4/F5*100</f>
        <v>55.866473369217331</v>
      </c>
      <c r="FR5" s="250">
        <f>'1_Police_raw'!EQ4/G5*100</f>
        <v>51.928228618394613</v>
      </c>
      <c r="FS5" s="250">
        <f>'1_Police_raw'!ER4/H5*100</f>
        <v>55.203907926363996</v>
      </c>
      <c r="FT5" s="250">
        <f t="shared" si="11"/>
        <v>9.6376054835661336</v>
      </c>
      <c r="FV5" s="250">
        <f>'1_Police_raw'!ET4/C5*100</f>
        <v>6.411814741776996</v>
      </c>
      <c r="FW5" s="250">
        <f>'1_Police_raw'!EU4/D5*100</f>
        <v>4.8643448399469991</v>
      </c>
      <c r="FX5" s="250">
        <f>'1_Police_raw'!EV4/E5*100</f>
        <v>3.9754562900947246</v>
      </c>
      <c r="FY5" s="250">
        <f>'1_Police_raw'!EW4/F5*100</f>
        <v>5.0071781307146184</v>
      </c>
      <c r="FZ5" s="250">
        <f>'1_Police_raw'!EX4/G5*100</f>
        <v>5.3232840912082411</v>
      </c>
      <c r="GA5" s="250">
        <f>'1_Police_raw'!EY4/H5*100</f>
        <v>6.459420415285563</v>
      </c>
      <c r="GB5" s="250">
        <f t="shared" si="12"/>
        <v>0.74246801296965259</v>
      </c>
      <c r="GD5" s="250">
        <f>'1_Police_raw'!FA4/C5*100</f>
        <v>7.9520830875670008</v>
      </c>
      <c r="GE5" s="250">
        <f>'1_Police_raw'!FB4/D5*100</f>
        <v>6.2677499526945439</v>
      </c>
      <c r="GF5" s="250">
        <f>'1_Police_raw'!FC4/E5*100</f>
        <v>6.4364530411057439</v>
      </c>
      <c r="GG5" s="250">
        <f>'1_Police_raw'!FD4/F5*100</f>
        <v>4.9366544950707505</v>
      </c>
      <c r="GH5" s="250">
        <f>'1_Police_raw'!FE4/G5*100</f>
        <v>4.0769134177743647</v>
      </c>
      <c r="GI5" s="250">
        <f>'1_Police_raw'!FF4/H5*100</f>
        <v>4.3101114870677693</v>
      </c>
      <c r="GJ5" s="250">
        <f t="shared" si="13"/>
        <v>-45.798963119404732</v>
      </c>
      <c r="GL5" s="250">
        <f>'1_Police_raw'!FH4/C5*100</f>
        <v>309.1521551100372</v>
      </c>
      <c r="GM5" s="250">
        <f>'1_Police_raw'!FI4/D5*100</f>
        <v>283.02399549197736</v>
      </c>
      <c r="GN5" s="250">
        <f>'1_Police_raw'!FJ4/E5*100</f>
        <v>333.97382351340411</v>
      </c>
      <c r="GO5" s="250">
        <f>'1_Police_raw'!FK4/F5*100</f>
        <v>355.5566630378338</v>
      </c>
      <c r="GP5" s="250">
        <f>'1_Police_raw'!FL4/G5*100</f>
        <v>383.31139953914573</v>
      </c>
      <c r="GQ5" s="250">
        <f>'1_Police_raw'!FM4/H5*100</f>
        <v>416.47170595706831</v>
      </c>
      <c r="GR5" s="250">
        <f t="shared" si="14"/>
        <v>34.714152585749446</v>
      </c>
      <c r="GT5" s="250" t="e">
        <f>'1_Police_raw'!FO4/C5*100</f>
        <v>#VALUE!</v>
      </c>
      <c r="GU5" s="250" t="e">
        <f>'1_Police_raw'!FP4/D5*100</f>
        <v>#VALUE!</v>
      </c>
      <c r="GV5" s="250" t="e">
        <f>'1_Police_raw'!FQ4/E5*100</f>
        <v>#VALUE!</v>
      </c>
      <c r="GW5" s="250" t="e">
        <f>'1_Police_raw'!FR4/F5*100</f>
        <v>#VALUE!</v>
      </c>
      <c r="GX5" s="250" t="e">
        <f>'1_Police_raw'!FS4/G5*100</f>
        <v>#VALUE!</v>
      </c>
      <c r="GY5" s="250" t="e">
        <f>'1_Police_raw'!FT4/H5*100</f>
        <v>#VALUE!</v>
      </c>
      <c r="GZ5" s="250" t="e">
        <f t="shared" si="15"/>
        <v>#VALUE!</v>
      </c>
      <c r="HB5" s="250">
        <f>'1_Police_raw'!GI4/C5*100</f>
        <v>3092.8110780875454</v>
      </c>
      <c r="HC5" s="250">
        <f>'1_Police_raw'!GJ4/D5*100</f>
        <v>3091.3327722091535</v>
      </c>
      <c r="HD5" s="250">
        <f>'1_Police_raw'!GK4/E5*100</f>
        <v>3105.1389871578563</v>
      </c>
      <c r="HE5" s="250">
        <f>'1_Police_raw'!GL4/F5*100</f>
        <v>3006.8339753726759</v>
      </c>
      <c r="HF5" s="250">
        <f>'1_Police_raw'!GM4/G5*100</f>
        <v>2918.84868896948</v>
      </c>
      <c r="HG5" s="250">
        <f>'1_Police_raw'!GN4/H5*100</f>
        <v>3105.1192515899425</v>
      </c>
      <c r="HH5" s="250">
        <f t="shared" si="16"/>
        <v>0.39796072865880205</v>
      </c>
      <c r="HJ5" s="250">
        <f>'1_Police_raw'!GP4/C5*100</f>
        <v>460.95813765557301</v>
      </c>
      <c r="HK5" s="250">
        <f>'1_Police_raw'!GQ4/D5*100</f>
        <v>439.55123861799802</v>
      </c>
      <c r="HL5" s="250">
        <f>'1_Police_raw'!GR4/E5*100</f>
        <v>418.81905284753884</v>
      </c>
      <c r="HM5" s="250">
        <f>'1_Police_raw'!GS4/F5*100</f>
        <v>397.8590904848806</v>
      </c>
      <c r="HN5" s="250">
        <f>'1_Police_raw'!GT4/G5*100</f>
        <v>405.29178702297497</v>
      </c>
      <c r="HO5" s="250">
        <f>'1_Police_raw'!GU4/H5*100</f>
        <v>411.86276007356383</v>
      </c>
      <c r="HP5" s="250">
        <f t="shared" si="17"/>
        <v>-10.650723692981671</v>
      </c>
      <c r="HR5" s="250">
        <f>'1_Police_raw'!GW4/C5*100</f>
        <v>2.220852033464658</v>
      </c>
      <c r="HS5" s="250">
        <f>'1_Police_raw'!GX4/D5*100</f>
        <v>2.3072931514663031</v>
      </c>
      <c r="HT5" s="250">
        <f>'1_Police_raw'!GY4/E5*100</f>
        <v>2.0823818662400937</v>
      </c>
      <c r="HU5" s="250">
        <f>'1_Police_raw'!GZ4/F5*100</f>
        <v>1.3164411986855336</v>
      </c>
      <c r="HV5" s="250">
        <f>'1_Police_raw'!HA4/G5*100</f>
        <v>1.8870284962269914</v>
      </c>
      <c r="HW5" s="250">
        <f>'1_Police_raw'!HB4/H5*100</f>
        <v>2.0113853606316257</v>
      </c>
      <c r="HX5" s="250">
        <f t="shared" si="18"/>
        <v>-9.4318157930698305</v>
      </c>
      <c r="HZ5" s="250" t="e">
        <f>'1_Police_raw'!HD4/C5*100</f>
        <v>#VALUE!</v>
      </c>
      <c r="IA5" s="250" t="e">
        <f>'1_Police_raw'!HE4/D5*100</f>
        <v>#VALUE!</v>
      </c>
      <c r="IB5" s="250" t="e">
        <f>'1_Police_raw'!HF4/E5*100</f>
        <v>#VALUE!</v>
      </c>
      <c r="IC5" s="250" t="e">
        <f>'1_Police_raw'!HG4/F5*100</f>
        <v>#VALUE!</v>
      </c>
      <c r="ID5" s="250" t="e">
        <f>'1_Police_raw'!HH4/G5*100</f>
        <v>#VALUE!</v>
      </c>
      <c r="IE5" s="250" t="e">
        <f>'1_Police_raw'!HI4/H5*100</f>
        <v>#VALUE!</v>
      </c>
      <c r="IF5" s="250" t="e">
        <f>(IE5*100/HZ5)-100</f>
        <v>#VALUE!</v>
      </c>
      <c r="IH5" s="250" t="e">
        <f>'1_Police_raw'!HK4/C5*100</f>
        <v>#VALUE!</v>
      </c>
      <c r="II5" s="250" t="e">
        <f>'1_Police_raw'!HL4/D5*100</f>
        <v>#VALUE!</v>
      </c>
      <c r="IJ5" s="250" t="e">
        <f>'1_Police_raw'!HM4/E5*100</f>
        <v>#VALUE!</v>
      </c>
      <c r="IK5" s="250" t="e">
        <f>'1_Police_raw'!HN4/F5*100</f>
        <v>#VALUE!</v>
      </c>
      <c r="IL5" s="250" t="e">
        <f>'1_Police_raw'!HO4/G5*100</f>
        <v>#VALUE!</v>
      </c>
      <c r="IM5" s="250" t="e">
        <f>'1_Police_raw'!HP4/H5*100</f>
        <v>#VALUE!</v>
      </c>
      <c r="IN5" s="250" t="e">
        <f t="shared" si="36"/>
        <v>#VALUE!</v>
      </c>
      <c r="IP5" s="250" t="e">
        <f>'1_Police_raw'!HR4/C5*100</f>
        <v>#VALUE!</v>
      </c>
      <c r="IQ5" s="250" t="e">
        <f>'1_Police_raw'!HS4/D5*100</f>
        <v>#VALUE!</v>
      </c>
      <c r="IR5" s="250" t="e">
        <f>'1_Police_raw'!HT4/E5*100</f>
        <v>#VALUE!</v>
      </c>
      <c r="IS5" s="250" t="e">
        <f>'1_Police_raw'!HU4/F5*100</f>
        <v>#VALUE!</v>
      </c>
      <c r="IT5" s="250" t="e">
        <f>'1_Police_raw'!HV4/G5*100</f>
        <v>#VALUE!</v>
      </c>
      <c r="IU5" s="250" t="e">
        <f>'1_Police_raw'!HW4/H5*100</f>
        <v>#VALUE!</v>
      </c>
      <c r="IV5" s="250" t="e">
        <f t="shared" ref="IV5:IV48" si="45">(IU5*100/IP5)-100</f>
        <v>#VALUE!</v>
      </c>
      <c r="IX5" s="250">
        <f>'1_Police_raw'!HY4/C5*100</f>
        <v>451.99114906884211</v>
      </c>
      <c r="IY5" s="250">
        <f>'1_Police_raw'!HZ4/D5*100</f>
        <v>464.18218767308417</v>
      </c>
      <c r="IZ5" s="250">
        <f>'1_Police_raw'!IA4/E5*100</f>
        <v>444.63585530285633</v>
      </c>
      <c r="JA5" s="250">
        <f>'1_Police_raw'!IB4/F5*100</f>
        <v>441.66602215899644</v>
      </c>
      <c r="JB5" s="250">
        <f>'1_Police_raw'!IC4/G5*100</f>
        <v>446.67828237541016</v>
      </c>
      <c r="JC5" s="250">
        <f>'1_Police_raw'!ID4/H5*100</f>
        <v>464.20475397251488</v>
      </c>
      <c r="JD5" s="250">
        <f t="shared" si="19"/>
        <v>2.7021778919419859</v>
      </c>
      <c r="JF5" s="250">
        <f>'1_Police_raw'!IF4/C5*100</f>
        <v>44.249879763548506</v>
      </c>
      <c r="JG5" s="250">
        <f>'1_Police_raw'!IG4/D5*100</f>
        <v>45.777171855638144</v>
      </c>
      <c r="JH5" s="250">
        <f>'1_Police_raw'!IH4/E5*100</f>
        <v>42.55867939128192</v>
      </c>
      <c r="JI5" s="250">
        <f>'1_Police_raw'!II4/F5*100</f>
        <v>45.041095297883608</v>
      </c>
      <c r="JJ5" s="250">
        <f>'1_Police_raw'!IJ4/G5*100</f>
        <v>42.842535858783179</v>
      </c>
      <c r="JK5" s="250">
        <f>'1_Police_raw'!IK4/H5*100</f>
        <v>45.928548006194148</v>
      </c>
      <c r="JL5" s="250">
        <f>(JK5*100/JF5)-100</f>
        <v>3.7936108563812923</v>
      </c>
      <c r="JN5" s="250">
        <f>'1_Police_raw'!IM4/C5*100</f>
        <v>34.733648200799408</v>
      </c>
      <c r="JO5" s="250">
        <f>'1_Police_raw'!IN4/D5*100</f>
        <v>35.132700873358033</v>
      </c>
      <c r="JP5" s="250">
        <f>'1_Police_raw'!IO4/E5*100</f>
        <v>33.093307272008765</v>
      </c>
      <c r="JQ5" s="250">
        <f>'1_Police_raw'!IP4/F5*100</f>
        <v>32.840506331494467</v>
      </c>
      <c r="JR5" s="250">
        <f>'1_Police_raw'!IQ4/G5*100</f>
        <v>31.147618511796143</v>
      </c>
      <c r="JS5" s="250">
        <f>'1_Police_raw'!IR4/H5*100</f>
        <v>40.584009762230117</v>
      </c>
      <c r="JT5" s="250">
        <f t="shared" si="20"/>
        <v>16.84349863742807</v>
      </c>
      <c r="JV5" s="250">
        <f>'1_Police_raw'!IT4/C5*100</f>
        <v>14.340017699951904</v>
      </c>
      <c r="JW5" s="250">
        <f>'1_Police_raw'!IU4/D5*100</f>
        <v>13.617786899118128</v>
      </c>
      <c r="JX5" s="250">
        <f>'1_Police_raw'!IV4/E5*100</f>
        <v>12.778252361018758</v>
      </c>
      <c r="JY5" s="250">
        <f>'1_Police_raw'!IW4/F5*100</f>
        <v>12.964595019197708</v>
      </c>
      <c r="JZ5" s="250">
        <f>'1_Police_raw'!IX4/G5*100</f>
        <v>12.428761762186419</v>
      </c>
      <c r="KA5" s="250">
        <f>'1_Police_raw'!IY4/H5*100</f>
        <v>14.87275803804185</v>
      </c>
      <c r="KB5" s="250">
        <f t="shared" si="21"/>
        <v>3.7150605336542384</v>
      </c>
      <c r="KD5" s="250">
        <f>'1_Police_raw'!JA4/C5*100</f>
        <v>8.1670042520958379</v>
      </c>
      <c r="KE5" s="250">
        <f>'1_Police_raw'!JB4/D5*100</f>
        <v>8.7653353228384798</v>
      </c>
      <c r="KF5" s="250">
        <f>'1_Police_raw'!JC4/E5*100</f>
        <v>8.5424983376440213</v>
      </c>
      <c r="KG5" s="250">
        <f>'1_Police_raw'!JD4/F5*100</f>
        <v>8.227757491784585</v>
      </c>
      <c r="KH5" s="250">
        <f>'1_Police_raw'!JE4/G5*100</f>
        <v>7.7228388456697248</v>
      </c>
      <c r="KI5" s="250">
        <f>'1_Police_raw'!JF4/H5*100</f>
        <v>7.3099490820669368</v>
      </c>
      <c r="KJ5" s="250">
        <f t="shared" si="22"/>
        <v>-10.49411930707592</v>
      </c>
      <c r="KL5" s="250">
        <f>'1_Police_raw'!JH4/C5*100</f>
        <v>25.098015991089845</v>
      </c>
      <c r="KM5" s="250">
        <f>'1_Police_raw'!JI4/D5*100</f>
        <v>27.235573798236256</v>
      </c>
      <c r="KN5" s="250">
        <f>'1_Police_raw'!JJ4/E5*100</f>
        <v>23.769915734524709</v>
      </c>
      <c r="KO5" s="250">
        <f>'1_Police_raw'!JK4/F5*100</f>
        <v>26.270054277340783</v>
      </c>
      <c r="KP5" s="250">
        <f>'1_Police_raw'!JL4/G5*100</f>
        <v>27.886087777576652</v>
      </c>
      <c r="KQ5" s="250">
        <f>'1_Police_raw'!JM4/H5*100</f>
        <v>23.86077719240717</v>
      </c>
      <c r="KR5" s="250">
        <f t="shared" si="23"/>
        <v>-4.9296279001571861</v>
      </c>
      <c r="KT5" s="250" t="e">
        <f>'1_Police_raw'!JO4/C5*100</f>
        <v>#VALUE!</v>
      </c>
      <c r="KU5" s="250" t="e">
        <f>'1_Police_raw'!JP4/D5*100</f>
        <v>#VALUE!</v>
      </c>
      <c r="KV5" s="250" t="e">
        <f>'1_Police_raw'!JQ4/E5*100</f>
        <v>#VALUE!</v>
      </c>
      <c r="KW5" s="250" t="e">
        <f>'1_Police_raw'!JR4/F5*100</f>
        <v>#VALUE!</v>
      </c>
      <c r="KX5" s="250" t="e">
        <f>'1_Police_raw'!JS4/G5*100</f>
        <v>#VALUE!</v>
      </c>
      <c r="KY5" s="250" t="e">
        <f>'1_Police_raw'!JT4/H5*100</f>
        <v>#VALUE!</v>
      </c>
      <c r="KZ5" s="250" t="e">
        <f t="shared" si="37"/>
        <v>#VALUE!</v>
      </c>
      <c r="LB5" s="250">
        <f>'1_Police_raw'!JV4/C5*100</f>
        <v>614.31632861159494</v>
      </c>
      <c r="LC5" s="250">
        <f>'1_Police_raw'!JW4/D5*100</f>
        <v>608.32854332139141</v>
      </c>
      <c r="LD5" s="250">
        <f>'1_Police_raw'!JX4/E5*100</f>
        <v>644.60367303765076</v>
      </c>
      <c r="LE5" s="250">
        <f>'1_Police_raw'!JY4/F5*100</f>
        <v>607.85496955377107</v>
      </c>
      <c r="LF5" s="250">
        <f>'1_Police_raw'!JZ4/G5*100</f>
        <v>572.88787346565368</v>
      </c>
      <c r="LG5" s="250">
        <f>'1_Police_raw'!KA4/H5*100</f>
        <v>734.00623943232506</v>
      </c>
      <c r="LH5" s="250">
        <f t="shared" si="24"/>
        <v>19.483433085889018</v>
      </c>
      <c r="LJ5" s="250">
        <f>'1_Police_raw'!KC4/C5*100</f>
        <v>236.54462169337816</v>
      </c>
      <c r="LK5" s="250">
        <f>'1_Police_raw'!KD4/D5*100</f>
        <v>212.99645901860833</v>
      </c>
      <c r="LL5" s="250">
        <f>'1_Police_raw'!KE4/E5*100</f>
        <v>232.85998584926867</v>
      </c>
      <c r="LM5" s="250">
        <f>'1_Police_raw'!KF4/F5*100</f>
        <v>211.888263292001</v>
      </c>
      <c r="LN5" s="250">
        <f>'1_Police_raw'!KG4/G5*100</f>
        <v>191.99932532907098</v>
      </c>
      <c r="LO5" s="250">
        <f>'1_Police_raw'!KH4/H5*100</f>
        <v>282.49045367773766</v>
      </c>
      <c r="LP5" s="250">
        <f t="shared" si="38"/>
        <v>19.423748320905375</v>
      </c>
      <c r="LR5" s="250">
        <f>'1_Police_raw'!KJ4/C5*100</f>
        <v>27.772590483004272</v>
      </c>
      <c r="LS5" s="250">
        <f>'1_Police_raw'!KK4/D5*100</f>
        <v>21.181902591554046</v>
      </c>
      <c r="LT5" s="250">
        <f>'1_Police_raw'!KL4/E5*100</f>
        <v>27.95834289730308</v>
      </c>
      <c r="LU5" s="250">
        <f>'1_Police_raw'!KM4/F5*100</f>
        <v>23.202276126832526</v>
      </c>
      <c r="LV5" s="250">
        <f>'1_Police_raw'!KN4/G5*100</f>
        <v>22.294892233200379</v>
      </c>
      <c r="LW5" s="250">
        <f>'1_Police_raw'!KO4/H5*100</f>
        <v>23.297589291430317</v>
      </c>
      <c r="LX5" s="250">
        <f t="shared" si="39"/>
        <v>-16.113013275850079</v>
      </c>
      <c r="LZ5" s="250">
        <f>'1_Police_raw'!KQ4/C5*100</f>
        <v>163.41172543009307</v>
      </c>
      <c r="MA5" s="250">
        <f>'1_Police_raw'!KR4/D5*100</f>
        <v>134.77446387843372</v>
      </c>
      <c r="MB5" s="250">
        <f>'1_Police_raw'!KS4/E5*100</f>
        <v>150.83070472061769</v>
      </c>
      <c r="MC5" s="250">
        <f>'1_Police_raw'!KT4/F5*100</f>
        <v>140.17747978146136</v>
      </c>
      <c r="MD5" s="250">
        <f>'1_Police_raw'!KU4/G5*100</f>
        <v>125.60387823960278</v>
      </c>
      <c r="ME5" s="250">
        <f>'1_Police_raw'!KV4/H5*100</f>
        <v>226.03374001246598</v>
      </c>
      <c r="MF5" s="250">
        <f t="shared" si="40"/>
        <v>38.321616406383498</v>
      </c>
      <c r="MH5" s="250">
        <f>'1_Police_raw'!KX4/C5*100</f>
        <v>28.238253006150089</v>
      </c>
      <c r="MI5" s="250">
        <f>'1_Police_raw'!KY4/D5*100</f>
        <v>26.736056724207469</v>
      </c>
      <c r="MJ5" s="250">
        <f>'1_Police_raw'!KZ4/E5*100</f>
        <v>33.211624423499671</v>
      </c>
      <c r="MK5" s="250">
        <f>'1_Police_raw'!LA4/F5*100</f>
        <v>35.614436000153269</v>
      </c>
      <c r="ML5" s="250">
        <f>'1_Police_raw'!LB4/G5*100</f>
        <v>31.066080243440659</v>
      </c>
      <c r="MM5" s="250">
        <f>'1_Police_raw'!LC4/H5*100</f>
        <v>53.089079890042733</v>
      </c>
      <c r="MN5" s="250">
        <f t="shared" si="41"/>
        <v>88.004122912562309</v>
      </c>
      <c r="MP5" s="250">
        <f>'1_Police_raw'!LE4/C5*100</f>
        <v>240.31768213732886</v>
      </c>
      <c r="MQ5" s="250">
        <f>'1_Police_raw'!LF4/D5*100</f>
        <v>237.36575627301275</v>
      </c>
      <c r="MR5" s="250">
        <f>'1_Police_raw'!LG4/E5*100</f>
        <v>266.98265233924843</v>
      </c>
      <c r="MS5" s="250">
        <f>'1_Police_raw'!LH4/F5*100</f>
        <v>239.83913088552066</v>
      </c>
      <c r="MT5" s="250">
        <f>'1_Police_raw'!LI4/G5*100</f>
        <v>221.84233154717933</v>
      </c>
      <c r="MU5" s="250">
        <f>'1_Police_raw'!LJ4/H5*100</f>
        <v>263.30758415262807</v>
      </c>
      <c r="MV5" s="250">
        <f t="shared" si="25"/>
        <v>9.5664629463934716</v>
      </c>
      <c r="MX5" s="250" t="e">
        <f>'1_Police_raw'!LL4/C5*100</f>
        <v>#VALUE!</v>
      </c>
      <c r="MY5" s="250" t="e">
        <f>'1_Police_raw'!LM4/D5*100</f>
        <v>#VALUE!</v>
      </c>
      <c r="MZ5" s="250" t="e">
        <f>'1_Police_raw'!LN4/E5*100</f>
        <v>#VALUE!</v>
      </c>
      <c r="NA5" s="250" t="e">
        <f>'1_Police_raw'!LO4/F5*100</f>
        <v>#VALUE!</v>
      </c>
      <c r="NB5" s="250" t="e">
        <f>'1_Police_raw'!LP4/G5*100</f>
        <v>#VALUE!</v>
      </c>
      <c r="NC5" s="250" t="e">
        <f>'1_Police_raw'!LQ4/H5*100</f>
        <v>#VALUE!</v>
      </c>
      <c r="ND5" s="250" t="e">
        <f>(NC5*100/MX5)-100</f>
        <v>#VALUE!</v>
      </c>
      <c r="NF5" s="250">
        <f>'1_Police_raw'!LS4/C5*100</f>
        <v>46.470731797013165</v>
      </c>
      <c r="NG5" s="250">
        <f>'1_Police_raw'!LT4/D5*100</f>
        <v>51.521618206969201</v>
      </c>
      <c r="NH5" s="250">
        <f>'1_Police_raw'!LU4/E5*100</f>
        <v>47.102058008533035</v>
      </c>
      <c r="NI5" s="250">
        <f>'1_Police_raw'!LV4/F5*100</f>
        <v>51.693824926955145</v>
      </c>
      <c r="NJ5" s="250">
        <f>'1_Police_raw'!LW4/G5*100</f>
        <v>49.936365205710572</v>
      </c>
      <c r="NK5" s="250">
        <f>'1_Police_raw'!LX4/H5*100</f>
        <v>54.813124484869846</v>
      </c>
      <c r="NL5" s="250">
        <f t="shared" si="26"/>
        <v>17.951928806063862</v>
      </c>
      <c r="NN5" s="250">
        <f>'1_Police_raw'!LZ4/C5*100</f>
        <v>7.1879189470200222</v>
      </c>
      <c r="NO5" s="250">
        <f>'1_Police_raw'!MA4/D5*100</f>
        <v>5.6493002419922362</v>
      </c>
      <c r="NP5" s="250">
        <f>'1_Police_raw'!MB4/E5*100</f>
        <v>5.0758057989602285</v>
      </c>
      <c r="NQ5" s="250">
        <f>'1_Police_raw'!MC4/F5*100</f>
        <v>6.1120484224685478</v>
      </c>
      <c r="NR5" s="250">
        <f>'1_Police_raw'!MD4/G5*100</f>
        <v>6.1736117469154657</v>
      </c>
      <c r="NS5" s="250">
        <f>'1_Police_raw'!ME4/H5*100</f>
        <v>8.1259968569517671</v>
      </c>
      <c r="NT5" s="250">
        <f t="shared" si="27"/>
        <v>13.050758040623904</v>
      </c>
      <c r="NV5" s="250">
        <f>'1_Police_raw'!MG4/C5*100</f>
        <v>7.856562569998629</v>
      </c>
      <c r="NW5" s="250">
        <f>'1_Police_raw'!MH4/D5*100</f>
        <v>5.9704183610107426</v>
      </c>
      <c r="NX5" s="250">
        <f>'1_Police_raw'!MI4/E5*100</f>
        <v>6.2589773138693721</v>
      </c>
      <c r="NY5" s="250">
        <f>'1_Police_raw'!MJ4/F5*100</f>
        <v>4.3136957135499179</v>
      </c>
      <c r="NZ5" s="250">
        <f>'1_Police_raw'!MK4/G5*100</f>
        <v>4.6709779443643429</v>
      </c>
      <c r="OA5" s="250">
        <f>'1_Police_raw'!ML4/H5*100</f>
        <v>5.034210216895155</v>
      </c>
      <c r="OB5" s="250">
        <f t="shared" si="42"/>
        <v>-35.923501250801678</v>
      </c>
      <c r="OD5" s="250">
        <f>'1_Police_raw'!MN4/C5*100</f>
        <v>299.39712225336723</v>
      </c>
      <c r="OE5" s="250">
        <f>'1_Police_raw'!MO4/D5*100</f>
        <v>271.04747897895385</v>
      </c>
      <c r="OF5" s="250">
        <f>'1_Police_raw'!MP4/E5*100</f>
        <v>315.51634788082146</v>
      </c>
      <c r="OG5" s="250">
        <f>'1_Police_raw'!MQ4/F5*100</f>
        <v>333.07137720671392</v>
      </c>
      <c r="OH5" s="250">
        <f>'1_Police_raw'!MR4/G5*100</f>
        <v>358.82662238439798</v>
      </c>
      <c r="OI5" s="250">
        <f>'1_Police_raw'!MS4/H5*100</f>
        <v>384.53090643023813</v>
      </c>
      <c r="OJ5" s="250">
        <f t="shared" si="28"/>
        <v>28.435070963984003</v>
      </c>
      <c r="OL5" s="250" t="e">
        <f>'1_Police_raw'!MU4/C5*100</f>
        <v>#VALUE!</v>
      </c>
      <c r="OM5" s="250" t="e">
        <f>'1_Police_raw'!MV4/D5*100</f>
        <v>#VALUE!</v>
      </c>
      <c r="ON5" s="250" t="e">
        <f>'1_Police_raw'!MW4/E5*100</f>
        <v>#VALUE!</v>
      </c>
      <c r="OO5" s="250" t="e">
        <f>'1_Police_raw'!MX4/F5*100</f>
        <v>#VALUE!</v>
      </c>
      <c r="OP5" s="250" t="e">
        <f>'1_Police_raw'!MY4/G5*100</f>
        <v>#VALUE!</v>
      </c>
      <c r="OQ5" s="250" t="e">
        <f>'1_Police_raw'!MZ4/H5*100</f>
        <v>#VALUE!</v>
      </c>
      <c r="OR5" s="250" t="e">
        <f t="shared" si="43"/>
        <v>#VALUE!</v>
      </c>
      <c r="OU5" s="250">
        <f>'1_Police_raw'!NE4/G5*100</f>
        <v>2918.84868896948</v>
      </c>
      <c r="OV5" s="250">
        <f>'1_Police_raw'!NF4/G5*100</f>
        <v>606.90097969394265</v>
      </c>
      <c r="OW5" s="250">
        <f>'1_Police_raw'!NG4/G5*100</f>
        <v>351.24356342733762</v>
      </c>
      <c r="OX5" s="250">
        <f>'1_Police_raw'!NH4/G5*100</f>
        <v>1081.0110652089488</v>
      </c>
      <c r="OY5" s="250" t="e">
        <f>'1_Police_raw'!NI4/G5*100</f>
        <v>#VALUE!</v>
      </c>
      <c r="PA5" s="250">
        <f>'1_Police_raw'!NK4/G5*100</f>
        <v>405.29178702297497</v>
      </c>
      <c r="PB5" s="250">
        <f>'1_Police_raw'!NL4/G5*100</f>
        <v>117.21708492303837</v>
      </c>
      <c r="PC5" s="250">
        <f>'1_Police_raw'!NM4/G5*100</f>
        <v>14.770074896393984</v>
      </c>
      <c r="PD5" s="250">
        <f>'1_Police_raw'!NN4/G5*100</f>
        <v>79.791019747869697</v>
      </c>
      <c r="PE5" s="250">
        <f>'1_Police_raw'!NO4/G5*100</f>
        <v>47.606700395553794</v>
      </c>
      <c r="PG5" s="250">
        <f>'1_Police_raw'!NQ4/G5*100</f>
        <v>1.8870284962269914</v>
      </c>
      <c r="PH5" s="250">
        <f>'1_Police_raw'!NR4/G5*100</f>
        <v>0.29120810126959745</v>
      </c>
      <c r="PI5" s="250">
        <f>'1_Police_raw'!NS4/G5*100</f>
        <v>0.11648324050783898</v>
      </c>
      <c r="PJ5" s="250">
        <f>'1_Police_raw'!NT4/G5*100</f>
        <v>0.92021760001192787</v>
      </c>
      <c r="PK5" s="250">
        <f>'1_Police_raw'!NU4/G5*100</f>
        <v>0.30285642532038137</v>
      </c>
      <c r="PM5" s="250" t="e">
        <f>'1_Police_raw'!NW4/G5*100</f>
        <v>#VALUE!</v>
      </c>
      <c r="PN5" s="250" t="e">
        <f>'1_Police_raw'!NX4/G5*100</f>
        <v>#VALUE!</v>
      </c>
      <c r="PO5" s="250" t="e">
        <f>'1_Police_raw'!NY4/G5*100</f>
        <v>#VALUE!</v>
      </c>
      <c r="PP5" s="250" t="e">
        <f>'1_Police_raw'!NZ4/G5*100</f>
        <v>#VALUE!</v>
      </c>
      <c r="PQ5" s="250" t="e">
        <f>'1_Police_raw'!OA4/G5*100</f>
        <v>#VALUE!</v>
      </c>
      <c r="PS5" s="250">
        <f>'1_Police_raw'!OC4/G5*100</f>
        <v>446.67828237541016</v>
      </c>
      <c r="PT5" s="250">
        <f>'1_Police_raw'!OD4/G5*100</f>
        <v>69.715219443941635</v>
      </c>
      <c r="PU5" s="250">
        <f>'1_Police_raw'!OE4/G5*100</f>
        <v>54.490859909567078</v>
      </c>
      <c r="PV5" s="250">
        <f>'1_Police_raw'!OF4/G5*100</f>
        <v>149.24997606269409</v>
      </c>
      <c r="PW5" s="250">
        <f>'1_Police_raw'!OG4/G5*100</f>
        <v>51.543833924718754</v>
      </c>
      <c r="PY5" s="250">
        <f>'1_Police_raw'!OI4/G5*100</f>
        <v>42.842535858783179</v>
      </c>
      <c r="PZ5" s="250">
        <f>'1_Police_raw'!OJ4/G5*100</f>
        <v>4.2632866025869065</v>
      </c>
      <c r="QA5" s="250">
        <f>'1_Police_raw'!OK4/G5*100</f>
        <v>5.4980089519700002</v>
      </c>
      <c r="QB5" s="250">
        <f>'1_Police_raw'!OL4/G5*100</f>
        <v>17.053146410347626</v>
      </c>
      <c r="QC5" s="250">
        <f>'1_Police_raw'!OM4/G5*100</f>
        <v>5.8008653772903811</v>
      </c>
      <c r="QE5" s="250">
        <f>'1_Police_raw'!OO4/G5*100</f>
        <v>31.147618511796143</v>
      </c>
      <c r="QF5" s="250">
        <f>'1_Police_raw'!OP4/G5*100</f>
        <v>0.95516257216427969</v>
      </c>
      <c r="QG5" s="250">
        <f>'1_Police_raw'!OQ4/G5*100</f>
        <v>4.6593296203135592</v>
      </c>
      <c r="QH5" s="250">
        <f>'1_Police_raw'!OR4/G5*100</f>
        <v>9.0856927596114403</v>
      </c>
      <c r="QI5" s="250">
        <f>'1_Police_raw'!OS4/G5*100</f>
        <v>3.1799924658640037</v>
      </c>
      <c r="QK5" s="250">
        <f>'1_Police_raw'!OU4/G5*100</f>
        <v>12.428761762186419</v>
      </c>
      <c r="QL5" s="250">
        <f>'1_Police_raw'!OV4/G5*100</f>
        <v>0.46593296203135592</v>
      </c>
      <c r="QM5" s="250">
        <f>'1_Police_raw'!OW4/G5*100</f>
        <v>1.6540620152113132</v>
      </c>
      <c r="QN5" s="250">
        <f>'1_Police_raw'!OX4/G5*100</f>
        <v>5.5678988962747038</v>
      </c>
      <c r="QO5" s="250">
        <f>'1_Police_raw'!OY4/G5*100</f>
        <v>1.1531840810276059</v>
      </c>
      <c r="QQ5" s="250">
        <f>'1_Police_raw'!PA4/G5*100</f>
        <v>7.7228388456697248</v>
      </c>
      <c r="QR5" s="250">
        <f>'1_Police_raw'!PB4/G5*100</f>
        <v>0.26791145316802961</v>
      </c>
      <c r="QS5" s="250">
        <f>'1_Police_raw'!PC4/G5*100</f>
        <v>1.9336217924301271</v>
      </c>
      <c r="QT5" s="250">
        <f>'1_Police_raw'!PD4/G5*100</f>
        <v>1.2114257012815255</v>
      </c>
      <c r="QU5" s="250">
        <f>'1_Police_raw'!PE4/G5*100</f>
        <v>0.52417458228527536</v>
      </c>
      <c r="QW5" s="250">
        <f>'1_Police_raw'!PG4/G5*100</f>
        <v>27.886087777576652</v>
      </c>
      <c r="QX5" s="250">
        <f>'1_Police_raw'!PH4/G5*100</f>
        <v>2.4694446987661864</v>
      </c>
      <c r="QY5" s="250">
        <f>'1_Police_raw'!PI4/G5*100</f>
        <v>8.7362430380879239</v>
      </c>
      <c r="QZ5" s="250">
        <f>'1_Police_raw'!PJ4/G5*100</f>
        <v>16.330950319199026</v>
      </c>
      <c r="RA5" s="250">
        <f>'1_Police_raw'!PK4/G5*100</f>
        <v>5.2417458228527547</v>
      </c>
      <c r="RC5" s="250">
        <f>'1_Police_raw'!PM4/G5*100</f>
        <v>572.88787346565368</v>
      </c>
      <c r="RD5" s="250">
        <f>'1_Police_raw'!PN4/G5*100</f>
        <v>156.04094898430111</v>
      </c>
      <c r="RE5" s="250">
        <f>'1_Police_raw'!PO4/G5*100</f>
        <v>108.3643586444426</v>
      </c>
      <c r="RF5" s="250">
        <f>'1_Police_raw'!PP4/G5*100</f>
        <v>327.14318096626573</v>
      </c>
      <c r="RG5" s="250">
        <f>'1_Police_raw'!PQ4/G5*100</f>
        <v>176.64683423013781</v>
      </c>
      <c r="RI5" s="250">
        <f>'1_Police_raw'!PS4/G5*100</f>
        <v>191.99932532907098</v>
      </c>
      <c r="RJ5" s="250">
        <f>'1_Police_raw'!PT4/G5*100</f>
        <v>26.930925205412372</v>
      </c>
      <c r="RK5" s="250">
        <f>'1_Police_raw'!PU4/G5*100</f>
        <v>35.341015170078343</v>
      </c>
      <c r="RL5" s="250">
        <f>'1_Police_raw'!PV4/G5*100</f>
        <v>123.05289527248109</v>
      </c>
      <c r="RM5" s="250">
        <f>'1_Police_raw'!PW4/G5*100</f>
        <v>69.389066370519686</v>
      </c>
      <c r="RO5" s="250">
        <f>'1_Police_raw'!PY4/G5*100</f>
        <v>22.294892233200379</v>
      </c>
      <c r="RP5" s="250">
        <f>'1_Police_raw'!PZ4/G5*100</f>
        <v>1.479337154449555</v>
      </c>
      <c r="RQ5" s="250">
        <f>'1_Police_raw'!QA4/G5*100</f>
        <v>7.4316307444001266</v>
      </c>
      <c r="RR5" s="250">
        <f>'1_Police_raw'!QB4/G5*100</f>
        <v>7.4549273925016948</v>
      </c>
      <c r="RS5" s="250">
        <f>'1_Police_raw'!QC4/G5*100</f>
        <v>6.0804251545091947</v>
      </c>
      <c r="RU5" s="250">
        <f>'1_Police_raw'!QE4/G5*100</f>
        <v>125.60387823960278</v>
      </c>
      <c r="RV5" s="250">
        <f>'1_Police_raw'!QF4/G5*100</f>
        <v>9.1089894077130076</v>
      </c>
      <c r="RW5" s="250">
        <f>'1_Police_raw'!QG4/G5*100</f>
        <v>27.024111797818644</v>
      </c>
      <c r="RX5" s="250">
        <f>'1_Police_raw'!QH4/G5*100</f>
        <v>74.456087332610679</v>
      </c>
      <c r="RY5" s="250">
        <f>'1_Police_raw'!QI4/G5*100</f>
        <v>39.045182218227623</v>
      </c>
      <c r="SA5" s="250">
        <f>'1_Police_raw'!QK4/G5*100</f>
        <v>31.066080243440659</v>
      </c>
      <c r="SB5" s="250">
        <f>'1_Police_raw'!QL4/G5*100</f>
        <v>3.3430690025749792</v>
      </c>
      <c r="SC5" s="250">
        <f>'1_Police_raw'!QM4/G5*100</f>
        <v>3.843946936758686</v>
      </c>
      <c r="SD5" s="250">
        <f>'1_Police_raw'!QN4/G5*100</f>
        <v>23.343241397770932</v>
      </c>
      <c r="SE5" s="250">
        <f>'1_Police_raw'!QO4/G5*100</f>
        <v>12.405465114084851</v>
      </c>
      <c r="SG5" s="250">
        <f>'1_Police_raw'!QQ4/G5*100</f>
        <v>221.84233154717933</v>
      </c>
      <c r="SH5" s="250">
        <f>'1_Police_raw'!QR4/G5*100</f>
        <v>55.539209074137631</v>
      </c>
      <c r="SI5" s="250">
        <f>'1_Police_raw'!QS4/G5*100</f>
        <v>6.0571285064076266</v>
      </c>
      <c r="SJ5" s="250">
        <f>'1_Police_raw'!QT4/G5*100</f>
        <v>85.393863616296755</v>
      </c>
      <c r="SK5" s="250">
        <f>'1_Police_raw'!QU4/G5*100</f>
        <v>52.673721357644787</v>
      </c>
      <c r="SM5" s="250" t="e">
        <f>'1_Police_raw'!QW4/G5*100</f>
        <v>#VALUE!</v>
      </c>
      <c r="SN5" s="250" t="e">
        <f>'1_Police_raw'!QX4/G5*100</f>
        <v>#VALUE!</v>
      </c>
      <c r="SO5" s="250" t="e">
        <f>'1_Police_raw'!QY4/G5*100</f>
        <v>#VALUE!</v>
      </c>
      <c r="SP5" s="250" t="e">
        <f>'1_Police_raw'!QZ4/G5*100</f>
        <v>#VALUE!</v>
      </c>
      <c r="SQ5" s="250" t="e">
        <f>'1_Police_raw'!RA4/G5*100</f>
        <v>#VALUE!</v>
      </c>
      <c r="SS5" s="250">
        <f>'1_Police_raw'!RC4/G5*100</f>
        <v>49.936365205710572</v>
      </c>
      <c r="ST5" s="250">
        <f>'1_Police_raw'!RD4/G5*100</f>
        <v>8.6314081216308676</v>
      </c>
      <c r="SU5" s="250">
        <f>'1_Police_raw'!RE4/G5*100</f>
        <v>3.2731790582702751</v>
      </c>
      <c r="SV5" s="250">
        <f>'1_Police_raw'!RF4/G5*100</f>
        <v>32.219264324468263</v>
      </c>
      <c r="SW5" s="250">
        <f>'1_Police_raw'!RG4/G5*100</f>
        <v>7.0705326988258266</v>
      </c>
      <c r="SY5" s="250">
        <f>'1_Police_raw'!RI4/G5*100</f>
        <v>6.1736117469154657</v>
      </c>
      <c r="SZ5" s="250">
        <f>'1_Police_raw'!RJ4/G5*100</f>
        <v>1.5375787747034746</v>
      </c>
      <c r="TA5" s="250">
        <f>'1_Police_raw'!RK4/G5*100</f>
        <v>0</v>
      </c>
      <c r="TB5" s="250">
        <f>'1_Police_raw'!RL4/G5*100</f>
        <v>3.2382340861179233</v>
      </c>
      <c r="TC5" s="250" t="e">
        <f>'1_Police_raw'!RM4/G5*100</f>
        <v>#VALUE!</v>
      </c>
      <c r="TE5" s="250">
        <f>'1_Police_raw'!RO4/G5*100</f>
        <v>4.6709779443643429</v>
      </c>
      <c r="TF5" s="250">
        <f>'1_Police_raw'!RP4/G5*100</f>
        <v>0.95516257216427969</v>
      </c>
      <c r="TG5" s="250">
        <f>'1_Police_raw'!RQ4/G5*100</f>
        <v>0</v>
      </c>
      <c r="TH5" s="250">
        <f>'1_Police_raw'!RR4/G5*100</f>
        <v>0.12813156455862287</v>
      </c>
      <c r="TI5" s="250">
        <f>'1_Police_raw'!RS4/G5*100</f>
        <v>6.9889944304703383E-2</v>
      </c>
      <c r="TK5" s="250" t="e">
        <f>'1_Police_raw'!RU4/G5*100</f>
        <v>#VALUE!</v>
      </c>
      <c r="TL5" s="250">
        <f>'1_Police_raw'!RV4/G5*100</f>
        <v>46.639889499338729</v>
      </c>
      <c r="TM5" s="250">
        <f>'1_Police_raw'!RW4/G5*100</f>
        <v>49.738343696847245</v>
      </c>
      <c r="TN5" s="250">
        <f>'1_Police_raw'!RX4/G5*100</f>
        <v>122.42388577373877</v>
      </c>
      <c r="TO5" s="250">
        <f>'1_Police_raw'!RY4/G5*100</f>
        <v>31.706738066233768</v>
      </c>
      <c r="TQ5" s="250" t="e">
        <f>'1_Police_raw'!SA4/G5*100</f>
        <v>#VALUE!</v>
      </c>
      <c r="TR5" s="250" t="e">
        <f>'1_Police_raw'!SB4/G5*100</f>
        <v>#VALUE!</v>
      </c>
      <c r="TS5" s="250" t="e">
        <f>'1_Police_raw'!SC4/G5*100</f>
        <v>#VALUE!</v>
      </c>
      <c r="TT5" s="250" t="e">
        <f>'1_Police_raw'!SD4/G5*100</f>
        <v>#VALUE!</v>
      </c>
      <c r="TU5" s="250" t="e">
        <f>'1_Police_raw'!SE4/G5*100</f>
        <v>#VALUE!</v>
      </c>
      <c r="TW5" s="250" t="e">
        <f>'1_Police_raw'!TY4/C5*100</f>
        <v>#VALUE!</v>
      </c>
      <c r="TX5" s="250" t="e">
        <f>'1_Police_raw'!TZ4/D5*100</f>
        <v>#VALUE!</v>
      </c>
      <c r="TY5" s="250" t="e">
        <f>'1_Police_raw'!UA4/E5*100</f>
        <v>#VALUE!</v>
      </c>
      <c r="TZ5" s="250" t="e">
        <f>'1_Police_raw'!UB4/F5*100</f>
        <v>#VALUE!</v>
      </c>
      <c r="UA5" s="250" t="e">
        <f>'1_Police_raw'!UC4/G5*100</f>
        <v>#VALUE!</v>
      </c>
      <c r="UB5" s="250" t="e">
        <f>'1_Police_raw'!UD4/H5*100</f>
        <v>#VALUE!</v>
      </c>
      <c r="UC5" s="250" t="e">
        <f t="shared" si="44"/>
        <v>#VALUE!</v>
      </c>
      <c r="UE5" s="250" t="e">
        <f>'1_Police_raw'!UF4/G5*100</f>
        <v>#VALUE!</v>
      </c>
      <c r="UF5" s="250" t="e">
        <f>'1_Police_raw'!UG4/G5*100</f>
        <v>#VALUE!</v>
      </c>
      <c r="UH5" s="250" t="e">
        <f>'1_Police_raw'!UI4/C5*100</f>
        <v>#VALUE!</v>
      </c>
      <c r="UI5" s="250" t="e">
        <f>'1_Police_raw'!UJ4/D5*100</f>
        <v>#VALUE!</v>
      </c>
      <c r="UJ5" s="250" t="e">
        <f>'1_Police_raw'!UK4/E5*100</f>
        <v>#VALUE!</v>
      </c>
      <c r="UK5" s="250" t="e">
        <f>'1_Police_raw'!UL4/F5*100</f>
        <v>#VALUE!</v>
      </c>
      <c r="UL5" s="250" t="e">
        <f>'1_Police_raw'!UM4/G5*100</f>
        <v>#VALUE!</v>
      </c>
      <c r="UM5" s="250" t="e">
        <f>'1_Police_raw'!UN4/H5*100</f>
        <v>#VALUE!</v>
      </c>
      <c r="UN5" s="250" t="e">
        <f>(UM5*100/UH5)-100</f>
        <v>#VALUE!</v>
      </c>
      <c r="UP5" s="250" t="e">
        <f>'1_Police_raw'!UX4/G5*100</f>
        <v>#VALUE!</v>
      </c>
      <c r="UQ5" s="250" t="e">
        <f>'1_Police_raw'!UY4/G5*100</f>
        <v>#VALUE!</v>
      </c>
      <c r="UR5" s="250" t="e">
        <f>'1_Police_raw'!UZ4/G5*100</f>
        <v>#VALUE!</v>
      </c>
    </row>
    <row r="6" spans="1:601">
      <c r="A6" s="247">
        <v>4</v>
      </c>
      <c r="B6" s="239" t="s">
        <v>27</v>
      </c>
      <c r="C6" s="248">
        <v>9111.0779999999995</v>
      </c>
      <c r="D6" s="248">
        <v>9235.0849999999991</v>
      </c>
      <c r="E6" s="248">
        <v>9356.4830000000002</v>
      </c>
      <c r="F6" s="248">
        <v>9477.1190000000006</v>
      </c>
      <c r="G6" s="248">
        <v>9593.0380000000005</v>
      </c>
      <c r="H6" s="248">
        <v>9705.643</v>
      </c>
      <c r="I6" s="249"/>
      <c r="J6" s="250">
        <f>'1_Police_raw'!C5/C6*100</f>
        <v>266.30218729331483</v>
      </c>
      <c r="K6" s="250">
        <f>'1_Police_raw'!D5/D6*100</f>
        <v>237.10664276506392</v>
      </c>
      <c r="L6" s="250">
        <f>'1_Police_raw'!E5/E6*100</f>
        <v>239.20312792744883</v>
      </c>
      <c r="M6" s="250">
        <f>'1_Police_raw'!F5/F6*100</f>
        <v>259.64641786179953</v>
      </c>
      <c r="N6" s="250">
        <f>'1_Police_raw'!G5/G6*100</f>
        <v>280.57847785029099</v>
      </c>
      <c r="O6" s="250">
        <f>'1_Police_raw'!H5/H6*100</f>
        <v>274.18070085619263</v>
      </c>
      <c r="P6" s="250">
        <f t="shared" si="29"/>
        <v>2.958486238117203</v>
      </c>
      <c r="R6" s="250">
        <f>'1_Police_raw'!J5/C6*100</f>
        <v>31.719627468890071</v>
      </c>
      <c r="S6" s="250">
        <f>'1_Police_raw'!K5/D6*100</f>
        <v>31.315358764970764</v>
      </c>
      <c r="T6" s="250">
        <f>'1_Police_raw'!L5/E6*100</f>
        <v>30.417412183616428</v>
      </c>
      <c r="U6" s="250">
        <f>'1_Police_raw'!M5/F6*100</f>
        <v>27.803808309255164</v>
      </c>
      <c r="V6" s="250">
        <f>'1_Police_raw'!N5/G6*100</f>
        <v>23.14178261359957</v>
      </c>
      <c r="W6" s="250">
        <f>'1_Police_raw'!O5/H6*100</f>
        <v>20.668388482865073</v>
      </c>
      <c r="X6" s="250">
        <f t="shared" si="30"/>
        <v>-34.840380760662526</v>
      </c>
      <c r="Z6" s="250">
        <f>'1_Police_raw'!Q5/C6*100</f>
        <v>11.886628563601366</v>
      </c>
      <c r="AA6" s="250">
        <f>'1_Police_raw'!R5/D6*100</f>
        <v>11.921926002846755</v>
      </c>
      <c r="AB6" s="250">
        <f>'1_Police_raw'!S5/E6*100</f>
        <v>12.205440869181293</v>
      </c>
      <c r="AC6" s="250">
        <f>'1_Police_raw'!T5/F6*100</f>
        <v>11.205937162971152</v>
      </c>
      <c r="AD6" s="250">
        <f>'1_Police_raw'!U5/G6*100</f>
        <v>9.089925422999471</v>
      </c>
      <c r="AE6" s="250">
        <f>'1_Police_raw'!V5/H6*100</f>
        <v>7.9026191258013512</v>
      </c>
      <c r="AF6" s="250">
        <f t="shared" si="31"/>
        <v>-33.516731985717527</v>
      </c>
      <c r="AH6" s="250" t="e">
        <f>'1_Police_raw'!X5/C6*100</f>
        <v>#VALUE!</v>
      </c>
      <c r="AI6" s="250" t="e">
        <f>'1_Police_raw'!Y5/D6*100</f>
        <v>#VALUE!</v>
      </c>
      <c r="AJ6" s="250" t="e">
        <f>'1_Police_raw'!Z5/E6*100</f>
        <v>#VALUE!</v>
      </c>
      <c r="AK6" s="250" t="e">
        <f>'1_Police_raw'!AA5/F6*100</f>
        <v>#VALUE!</v>
      </c>
      <c r="AL6" s="250" t="e">
        <f>'1_Police_raw'!AB5/G6*100</f>
        <v>#VALUE!</v>
      </c>
      <c r="AM6" s="250" t="e">
        <f>'1_Police_raw'!AC5/H6*100</f>
        <v>#VALUE!</v>
      </c>
      <c r="AN6" s="250" t="e">
        <f t="shared" ref="AN6:AN48" si="46">(AM6*100/AH6)-100</f>
        <v>#VALUE!</v>
      </c>
      <c r="AP6" s="250">
        <f>'1_Police_raw'!AE5/C6*100</f>
        <v>11.041503541073846</v>
      </c>
      <c r="AQ6" s="250">
        <f>'1_Police_raw'!AF5/D6*100</f>
        <v>11.034007808265978</v>
      </c>
      <c r="AR6" s="250">
        <f>'1_Police_raw'!AG5/E6*100</f>
        <v>11.457296507672808</v>
      </c>
      <c r="AS6" s="250">
        <f>'1_Police_raw'!AH5/F6*100</f>
        <v>10.372350500188928</v>
      </c>
      <c r="AT6" s="250">
        <f>'1_Police_raw'!AI5/G6*100</f>
        <v>8.2559873107976838</v>
      </c>
      <c r="AU6" s="250">
        <f>'1_Police_raw'!AJ5/H6*100</f>
        <v>7.2226023561756811</v>
      </c>
      <c r="AV6" s="250">
        <f t="shared" si="32"/>
        <v>-34.586785854770966</v>
      </c>
      <c r="AX6" s="250" t="e">
        <f>'1_Police_raw'!AL5/C6*100</f>
        <v>#VALUE!</v>
      </c>
      <c r="AY6" s="250" t="e">
        <f>'1_Police_raw'!AM5/D6*100</f>
        <v>#VALUE!</v>
      </c>
      <c r="AZ6" s="250" t="e">
        <f>'1_Police_raw'!AN5/E6*100</f>
        <v>#VALUE!</v>
      </c>
      <c r="BA6" s="250" t="e">
        <f>'1_Police_raw'!AO5/F6*100</f>
        <v>#VALUE!</v>
      </c>
      <c r="BB6" s="250" t="e">
        <f>'1_Police_raw'!AP5/G6*100</f>
        <v>#VALUE!</v>
      </c>
      <c r="BC6" s="250" t="e">
        <f>'1_Police_raw'!AQ5/H6*100</f>
        <v>#VALUE!</v>
      </c>
      <c r="BD6" s="250" t="e">
        <f t="shared" ref="BD6:BD48" si="47">(BC6*100/AX6)-100</f>
        <v>#VALUE!</v>
      </c>
      <c r="BF6" s="250" t="e">
        <f>'1_Police_raw'!AS5/C6*100</f>
        <v>#VALUE!</v>
      </c>
      <c r="BG6" s="250" t="e">
        <f>'1_Police_raw'!AT5/D6*100</f>
        <v>#VALUE!</v>
      </c>
      <c r="BH6" s="250" t="e">
        <f>'1_Police_raw'!AU5/E6*100</f>
        <v>#VALUE!</v>
      </c>
      <c r="BI6" s="250" t="e">
        <f>'1_Police_raw'!AV5/F6*100</f>
        <v>#VALUE!</v>
      </c>
      <c r="BJ6" s="250" t="e">
        <f>'1_Police_raw'!AW5/G6*100</f>
        <v>#VALUE!</v>
      </c>
      <c r="BK6" s="250" t="e">
        <f>'1_Police_raw'!AX5/H6*100</f>
        <v>#VALUE!</v>
      </c>
      <c r="BL6" s="250" t="e">
        <f t="shared" si="0"/>
        <v>#VALUE!</v>
      </c>
      <c r="BN6" s="250">
        <f>'1_Police_raw'!AZ5/C6*100</f>
        <v>3.545134834758302</v>
      </c>
      <c r="BO6" s="250">
        <f>'1_Police_raw'!BA5/D6*100</f>
        <v>4.0281166876103471</v>
      </c>
      <c r="BP6" s="250">
        <f>'1_Police_raw'!BB5/E6*100</f>
        <v>4.0613551053317796</v>
      </c>
      <c r="BQ6" s="250">
        <f>'1_Police_raw'!BC5/F6*100</f>
        <v>4.0940712045506649</v>
      </c>
      <c r="BR6" s="250">
        <f>'1_Police_raw'!BD5/G6*100</f>
        <v>3.7631457313105603</v>
      </c>
      <c r="BS6" s="250">
        <f>'1_Police_raw'!BE5/H6*100</f>
        <v>3.6370593890585097</v>
      </c>
      <c r="BT6" s="250">
        <f t="shared" si="1"/>
        <v>2.5929776605090638</v>
      </c>
      <c r="BV6" s="250" t="e">
        <f>'1_Police_raw'!BG5/C6*100</f>
        <v>#VALUE!</v>
      </c>
      <c r="BW6" s="250" t="e">
        <f>'1_Police_raw'!BH5/D6*100</f>
        <v>#VALUE!</v>
      </c>
      <c r="BX6" s="250" t="e">
        <f>'1_Police_raw'!BI5/E6*100</f>
        <v>#VALUE!</v>
      </c>
      <c r="BY6" s="250" t="e">
        <f>'1_Police_raw'!BJ5/F6*100</f>
        <v>#VALUE!</v>
      </c>
      <c r="BZ6" s="250" t="e">
        <f>'1_Police_raw'!BK5/G6*100</f>
        <v>#VALUE!</v>
      </c>
      <c r="CA6" s="250" t="e">
        <f>'1_Police_raw'!BL5/H6*100</f>
        <v>#VALUE!</v>
      </c>
      <c r="CB6" s="250" t="e">
        <f t="shared" si="2"/>
        <v>#VALUE!</v>
      </c>
      <c r="CD6" s="250">
        <f>'1_Police_raw'!BN5/C6*100</f>
        <v>0.3073181900100076</v>
      </c>
      <c r="CE6" s="250">
        <f>'1_Police_raw'!BO5/D6*100</f>
        <v>0.20573714264676504</v>
      </c>
      <c r="CF6" s="250">
        <f>'1_Police_raw'!BP5/E6*100</f>
        <v>0.33132107438232933</v>
      </c>
      <c r="CG6" s="250">
        <f>'1_Police_raw'!BQ5/F6*100</f>
        <v>0.33765535707634353</v>
      </c>
      <c r="CH6" s="250">
        <f>'1_Police_raw'!BR5/G6*100</f>
        <v>0.2814541128681029</v>
      </c>
      <c r="CI6" s="250">
        <f>'1_Police_raw'!BS5/H6*100</f>
        <v>0.3503116692011029</v>
      </c>
      <c r="CJ6" s="250">
        <f t="shared" si="3"/>
        <v>13.98989080005164</v>
      </c>
      <c r="CL6" s="250" t="e">
        <f>'1_Police_raw'!BU5/C6*100</f>
        <v>#VALUE!</v>
      </c>
      <c r="CM6" s="250" t="e">
        <f>'1_Police_raw'!BV5/D6*100</f>
        <v>#VALUE!</v>
      </c>
      <c r="CN6" s="250" t="e">
        <f>'1_Police_raw'!BW5/E6*100</f>
        <v>#VALUE!</v>
      </c>
      <c r="CO6" s="250" t="e">
        <f>'1_Police_raw'!BX5/F6*100</f>
        <v>#VALUE!</v>
      </c>
      <c r="CP6" s="250" t="e">
        <f>'1_Police_raw'!BY5/G6*100</f>
        <v>#VALUE!</v>
      </c>
      <c r="CQ6" s="250" t="e">
        <f>'1_Police_raw'!BZ5/H6*100</f>
        <v>#VALUE!</v>
      </c>
      <c r="CR6" s="250" t="e">
        <f t="shared" si="4"/>
        <v>#VALUE!</v>
      </c>
      <c r="CT6" s="250">
        <f>'1_Police_raw'!CB5/C6*100</f>
        <v>5.0378231862354825</v>
      </c>
      <c r="CU6" s="250">
        <f>'1_Police_raw'!CC5/D6*100</f>
        <v>4.158055935597778</v>
      </c>
      <c r="CV6" s="250">
        <f>'1_Police_raw'!CD5/E6*100</f>
        <v>3.8369117968792334</v>
      </c>
      <c r="CW6" s="250">
        <f>'1_Police_raw'!CE5/F6*100</f>
        <v>4.2312436933629298</v>
      </c>
      <c r="CX6" s="250">
        <f>'1_Police_raw'!CF5/G6*100</f>
        <v>5.7229002949847585</v>
      </c>
      <c r="CY6" s="250">
        <f>'1_Police_raw'!CG5/H6*100</f>
        <v>5.0486093502511888</v>
      </c>
      <c r="CZ6" s="250">
        <f t="shared" si="5"/>
        <v>0.21410366376447598</v>
      </c>
      <c r="DB6" s="250" t="e">
        <f>'1_Police_raw'!CI5/C6*100</f>
        <v>#VALUE!</v>
      </c>
      <c r="DC6" s="250" t="e">
        <f>'1_Police_raw'!CJ5/D6*100</f>
        <v>#VALUE!</v>
      </c>
      <c r="DD6" s="250" t="e">
        <f>'1_Police_raw'!CK5/E6*100</f>
        <v>#VALUE!</v>
      </c>
      <c r="DE6" s="250" t="e">
        <f>'1_Police_raw'!CL5/F6*100</f>
        <v>#VALUE!</v>
      </c>
      <c r="DF6" s="250" t="e">
        <f>'1_Police_raw'!CM5/G6*100</f>
        <v>#VALUE!</v>
      </c>
      <c r="DG6" s="250" t="e">
        <f>'1_Police_raw'!CN5/H6*100</f>
        <v>#VALUE!</v>
      </c>
      <c r="DH6" s="250" t="e">
        <f t="shared" si="33"/>
        <v>#VALUE!</v>
      </c>
      <c r="DJ6" s="250">
        <f>'1_Police_raw'!CP5/C6*100</f>
        <v>55.086785559293858</v>
      </c>
      <c r="DK6" s="250">
        <f>'1_Police_raw'!CQ5/D6*100</f>
        <v>45.868554539562986</v>
      </c>
      <c r="DL6" s="250">
        <f>'1_Police_raw'!CR5/E6*100</f>
        <v>54.977922794280708</v>
      </c>
      <c r="DM6" s="250">
        <f>'1_Police_raw'!CS5/F6*100</f>
        <v>61.843688994514046</v>
      </c>
      <c r="DN6" s="250">
        <f>'1_Police_raw'!CT5/G6*100</f>
        <v>66.068746939186525</v>
      </c>
      <c r="DO6" s="250">
        <f>'1_Police_raw'!CU5/H6*100</f>
        <v>74.111524604809802</v>
      </c>
      <c r="DP6" s="250">
        <f t="shared" si="6"/>
        <v>34.535939703793844</v>
      </c>
      <c r="DR6" s="250" t="e">
        <f>'1_Police_raw'!CW5/C6*100</f>
        <v>#VALUE!</v>
      </c>
      <c r="DS6" s="250" t="e">
        <f>'1_Police_raw'!CX5/D6*100</f>
        <v>#VALUE!</v>
      </c>
      <c r="DT6" s="250" t="e">
        <f>'1_Police_raw'!CY5/E6*100</f>
        <v>#VALUE!</v>
      </c>
      <c r="DU6" s="250" t="e">
        <f>'1_Police_raw'!CZ5/F6*100</f>
        <v>#VALUE!</v>
      </c>
      <c r="DV6" s="250" t="e">
        <f>'1_Police_raw'!DA5/G6*100</f>
        <v>#VALUE!</v>
      </c>
      <c r="DW6" s="250" t="e">
        <f>'1_Police_raw'!DB5/H6*100</f>
        <v>#VALUE!</v>
      </c>
      <c r="DX6" s="250" t="e">
        <f t="shared" si="34"/>
        <v>#VALUE!</v>
      </c>
      <c r="DZ6" s="250" t="e">
        <f>'1_Police_raw'!DD5/C6*100</f>
        <v>#VALUE!</v>
      </c>
      <c r="EA6" s="250" t="e">
        <f>'1_Police_raw'!DE5/D6*100</f>
        <v>#VALUE!</v>
      </c>
      <c r="EB6" s="250" t="e">
        <f>'1_Police_raw'!DF5/E6*100</f>
        <v>#VALUE!</v>
      </c>
      <c r="EC6" s="250" t="e">
        <f>'1_Police_raw'!DG5/F6*100</f>
        <v>#VALUE!</v>
      </c>
      <c r="ED6" s="250" t="e">
        <f>'1_Police_raw'!DH5/G6*100</f>
        <v>#VALUE!</v>
      </c>
      <c r="EE6" s="250" t="e">
        <f>'1_Police_raw'!DI5/H6*100</f>
        <v>#VALUE!</v>
      </c>
      <c r="EF6" s="250" t="e">
        <f t="shared" si="7"/>
        <v>#VALUE!</v>
      </c>
      <c r="EH6" s="250" t="e">
        <f>'1_Police_raw'!DK5/C6*100</f>
        <v>#VALUE!</v>
      </c>
      <c r="EI6" s="250" t="e">
        <f>'1_Police_raw'!DL5/D6*100</f>
        <v>#VALUE!</v>
      </c>
      <c r="EJ6" s="250" t="e">
        <f>'1_Police_raw'!DM5/E6*100</f>
        <v>#VALUE!</v>
      </c>
      <c r="EK6" s="250" t="e">
        <f>'1_Police_raw'!DN5/F6*100</f>
        <v>#VALUE!</v>
      </c>
      <c r="EL6" s="250" t="e">
        <f>'1_Police_raw'!DO5/G6*100</f>
        <v>#VALUE!</v>
      </c>
      <c r="EM6" s="250" t="e">
        <f>'1_Police_raw'!DP5/H6*100</f>
        <v>#VALUE!</v>
      </c>
      <c r="EN6" s="250" t="e">
        <f t="shared" si="8"/>
        <v>#VALUE!</v>
      </c>
      <c r="EP6" s="250" t="e">
        <f>'1_Police_raw'!DR5/C6*100</f>
        <v>#VALUE!</v>
      </c>
      <c r="EQ6" s="250" t="e">
        <f>'1_Police_raw'!DS5/D6*100</f>
        <v>#VALUE!</v>
      </c>
      <c r="ER6" s="250" t="e">
        <f>'1_Police_raw'!DT5/E6*100</f>
        <v>#VALUE!</v>
      </c>
      <c r="ES6" s="250" t="e">
        <f>'1_Police_raw'!DU5/F6*100</f>
        <v>#VALUE!</v>
      </c>
      <c r="ET6" s="250" t="e">
        <f>'1_Police_raw'!DV5/G6*100</f>
        <v>#VALUE!</v>
      </c>
      <c r="EU6" s="250" t="e">
        <f>'1_Police_raw'!DW5/H6*100</f>
        <v>#VALUE!</v>
      </c>
      <c r="EV6" s="250" t="e">
        <f t="shared" si="9"/>
        <v>#VALUE!</v>
      </c>
      <c r="EX6" s="250">
        <f>'1_Police_raw'!DY5/C6*100</f>
        <v>17.429331633424717</v>
      </c>
      <c r="EY6" s="250">
        <f>'1_Police_raw'!DZ5/D6*100</f>
        <v>18.581312462202572</v>
      </c>
      <c r="EZ6" s="250">
        <f>'1_Police_raw'!EA5/E6*100</f>
        <v>25.255216089207877</v>
      </c>
      <c r="FA6" s="250">
        <f>'1_Police_raw'!EB5/F6*100</f>
        <v>28.173118856057418</v>
      </c>
      <c r="FB6" s="250">
        <f>'1_Police_raw'!EC5/G6*100</f>
        <v>38.152668633231727</v>
      </c>
      <c r="FC6" s="250">
        <f>'1_Police_raw'!ED5/H6*100</f>
        <v>45.056262629894796</v>
      </c>
      <c r="FD6" s="250">
        <f t="shared" si="10"/>
        <v>158.50826398580392</v>
      </c>
      <c r="FF6" s="250" t="e">
        <f>'1_Police_raw'!EF5/C6*100</f>
        <v>#VALUE!</v>
      </c>
      <c r="FG6" s="250" t="e">
        <f>'1_Police_raw'!EG5/D6*100</f>
        <v>#VALUE!</v>
      </c>
      <c r="FH6" s="250" t="e">
        <f>'1_Police_raw'!EH5/E6*100</f>
        <v>#VALUE!</v>
      </c>
      <c r="FI6" s="250" t="e">
        <f>'1_Police_raw'!EI5/F6*100</f>
        <v>#VALUE!</v>
      </c>
      <c r="FJ6" s="250" t="e">
        <f>'1_Police_raw'!EJ5/G6*100</f>
        <v>#VALUE!</v>
      </c>
      <c r="FK6" s="250" t="e">
        <f>'1_Police_raw'!EK5/H6*100</f>
        <v>#VALUE!</v>
      </c>
      <c r="FL6" s="250" t="e">
        <f t="shared" si="35"/>
        <v>#VALUE!</v>
      </c>
      <c r="FN6" s="250" t="e">
        <f>'1_Police_raw'!EM5/C6*100</f>
        <v>#VALUE!</v>
      </c>
      <c r="FO6" s="250" t="e">
        <f>'1_Police_raw'!EN5/D6*100</f>
        <v>#VALUE!</v>
      </c>
      <c r="FP6" s="250" t="e">
        <f>'1_Police_raw'!EO5/E6*100</f>
        <v>#VALUE!</v>
      </c>
      <c r="FQ6" s="250" t="e">
        <f>'1_Police_raw'!EP5/F6*100</f>
        <v>#VALUE!</v>
      </c>
      <c r="FR6" s="250" t="e">
        <f>'1_Police_raw'!EQ5/G6*100</f>
        <v>#VALUE!</v>
      </c>
      <c r="FS6" s="250" t="e">
        <f>'1_Police_raw'!ER5/H6*100</f>
        <v>#VALUE!</v>
      </c>
      <c r="FT6" s="250" t="e">
        <f t="shared" si="11"/>
        <v>#VALUE!</v>
      </c>
      <c r="FV6" s="250" t="e">
        <f>'1_Police_raw'!ET5/C6*100</f>
        <v>#VALUE!</v>
      </c>
      <c r="FW6" s="250" t="e">
        <f>'1_Police_raw'!EU5/D6*100</f>
        <v>#VALUE!</v>
      </c>
      <c r="FX6" s="250" t="e">
        <f>'1_Police_raw'!EV5/E6*100</f>
        <v>#VALUE!</v>
      </c>
      <c r="FY6" s="250" t="e">
        <f>'1_Police_raw'!EW5/F6*100</f>
        <v>#VALUE!</v>
      </c>
      <c r="FZ6" s="250" t="e">
        <f>'1_Police_raw'!EX5/G6*100</f>
        <v>#VALUE!</v>
      </c>
      <c r="GA6" s="250" t="e">
        <f>'1_Police_raw'!EY5/H6*100</f>
        <v>#VALUE!</v>
      </c>
      <c r="GB6" s="250" t="e">
        <f t="shared" si="12"/>
        <v>#VALUE!</v>
      </c>
      <c r="GD6" s="250" t="e">
        <f>'1_Police_raw'!FA5/C6*100</f>
        <v>#VALUE!</v>
      </c>
      <c r="GE6" s="250" t="e">
        <f>'1_Police_raw'!FB5/D6*100</f>
        <v>#VALUE!</v>
      </c>
      <c r="GF6" s="250" t="e">
        <f>'1_Police_raw'!FC5/E6*100</f>
        <v>#VALUE!</v>
      </c>
      <c r="GG6" s="250" t="e">
        <f>'1_Police_raw'!FD5/F6*100</f>
        <v>#VALUE!</v>
      </c>
      <c r="GH6" s="250" t="e">
        <f>'1_Police_raw'!FE5/G6*100</f>
        <v>#VALUE!</v>
      </c>
      <c r="GI6" s="250" t="e">
        <f>'1_Police_raw'!FF5/H6*100</f>
        <v>#VALUE!</v>
      </c>
      <c r="GJ6" s="250" t="e">
        <f t="shared" si="13"/>
        <v>#VALUE!</v>
      </c>
      <c r="GL6" s="250">
        <f>'1_Police_raw'!FH5/C6*100</f>
        <v>29.085471554518577</v>
      </c>
      <c r="GM6" s="250">
        <f>'1_Police_raw'!FI5/D6*100</f>
        <v>26.085304033476685</v>
      </c>
      <c r="GN6" s="250">
        <f>'1_Police_raw'!FJ5/E6*100</f>
        <v>26.922509237712504</v>
      </c>
      <c r="GO6" s="250">
        <f>'1_Police_raw'!FK5/F6*100</f>
        <v>31.792362214719471</v>
      </c>
      <c r="GP6" s="250">
        <f>'1_Police_raw'!FL5/G6*100</f>
        <v>30.741043661038347</v>
      </c>
      <c r="GQ6" s="250">
        <f>'1_Police_raw'!FM5/H6*100</f>
        <v>31.80623890658249</v>
      </c>
      <c r="GR6" s="250">
        <f t="shared" si="14"/>
        <v>9.3543862507576421</v>
      </c>
      <c r="GT6" s="250" t="e">
        <f>'1_Police_raw'!FO5/C6*100</f>
        <v>#VALUE!</v>
      </c>
      <c r="GU6" s="250" t="e">
        <f>'1_Police_raw'!FP5/D6*100</f>
        <v>#VALUE!</v>
      </c>
      <c r="GV6" s="250" t="e">
        <f>'1_Police_raw'!FQ5/E6*100</f>
        <v>#VALUE!</v>
      </c>
      <c r="GW6" s="250" t="e">
        <f>'1_Police_raw'!FR5/F6*100</f>
        <v>#VALUE!</v>
      </c>
      <c r="GX6" s="250" t="e">
        <f>'1_Police_raw'!FS5/G6*100</f>
        <v>#VALUE!</v>
      </c>
      <c r="GY6" s="250" t="e">
        <f>'1_Police_raw'!FT5/H6*100</f>
        <v>#VALUE!</v>
      </c>
      <c r="GZ6" s="250" t="e">
        <f t="shared" si="15"/>
        <v>#VALUE!</v>
      </c>
      <c r="HB6" s="250">
        <f>'1_Police_raw'!GI5/C6*100</f>
        <v>204.27879115950932</v>
      </c>
      <c r="HC6" s="250">
        <f>'1_Police_raw'!GJ5/D6*100</f>
        <v>184.4054494354952</v>
      </c>
      <c r="HD6" s="250">
        <f>'1_Police_raw'!GK5/E6*100</f>
        <v>158.61729241639193</v>
      </c>
      <c r="HE6" s="250">
        <f>'1_Police_raw'!GL5/F6*100</f>
        <v>164.18491737837203</v>
      </c>
      <c r="HF6" s="250">
        <f>'1_Police_raw'!GM5/G6*100</f>
        <v>170.14422334196945</v>
      </c>
      <c r="HG6" s="250">
        <f>'1_Police_raw'!GN5/H6*100</f>
        <v>171.8175704587527</v>
      </c>
      <c r="HH6" s="250">
        <f t="shared" si="16"/>
        <v>-15.890646560273382</v>
      </c>
      <c r="HJ6" s="250">
        <f>'1_Police_raw'!GP5/C6*100</f>
        <v>17.275672538419716</v>
      </c>
      <c r="HK6" s="250">
        <f>'1_Police_raw'!GQ5/D6*100</f>
        <v>19.82656358874878</v>
      </c>
      <c r="HL6" s="250">
        <f>'1_Police_raw'!GR5/E6*100</f>
        <v>22.305389749545849</v>
      </c>
      <c r="HM6" s="250">
        <f>'1_Police_raw'!GS5/F6*100</f>
        <v>20.871321759281486</v>
      </c>
      <c r="HN6" s="250">
        <f>'1_Police_raw'!GT5/G6*100</f>
        <v>18.169426619596418</v>
      </c>
      <c r="HO6" s="250">
        <f>'1_Police_raw'!GU5/H6*100</f>
        <v>16.474951736840104</v>
      </c>
      <c r="HP6" s="250">
        <f t="shared" si="17"/>
        <v>-4.6349616768833215</v>
      </c>
      <c r="HR6" s="250">
        <f>'1_Police_raw'!GW5/C6*100</f>
        <v>10.196378518546325</v>
      </c>
      <c r="HS6" s="250">
        <f>'1_Police_raw'!GX5/D6*100</f>
        <v>10.86075547761607</v>
      </c>
      <c r="HT6" s="250">
        <f>'1_Police_raw'!GY5/E6*100</f>
        <v>10.997722114174739</v>
      </c>
      <c r="HU6" s="250">
        <f>'1_Police_raw'!GZ5/F6*100</f>
        <v>9.9924882234780412</v>
      </c>
      <c r="HV6" s="250">
        <f>'1_Police_raw'!HA5/G6*100</f>
        <v>9.3713795358675736</v>
      </c>
      <c r="HW6" s="250">
        <f>'1_Police_raw'!HB5/H6*100</f>
        <v>7.5935205941533193</v>
      </c>
      <c r="HX6" s="250">
        <f t="shared" si="18"/>
        <v>-25.52727833375971</v>
      </c>
      <c r="HZ6" s="250" t="e">
        <f>'1_Police_raw'!HD5/C6*100</f>
        <v>#VALUE!</v>
      </c>
      <c r="IA6" s="250" t="e">
        <f>'1_Police_raw'!HE5/D6*100</f>
        <v>#VALUE!</v>
      </c>
      <c r="IB6" s="250" t="e">
        <f>'1_Police_raw'!HF5/E6*100</f>
        <v>#VALUE!</v>
      </c>
      <c r="IC6" s="250" t="e">
        <f>'1_Police_raw'!HG5/F6*100</f>
        <v>#VALUE!</v>
      </c>
      <c r="ID6" s="250" t="e">
        <f>'1_Police_raw'!HH5/G6*100</f>
        <v>#VALUE!</v>
      </c>
      <c r="IE6" s="250" t="e">
        <f>'1_Police_raw'!HI5/H6*100</f>
        <v>#VALUE!</v>
      </c>
      <c r="IF6" s="250" t="e">
        <f>(IE6*100/HZ6)-100</f>
        <v>#VALUE!</v>
      </c>
      <c r="IH6" s="250">
        <f>'1_Police_raw'!HK5/C6*100</f>
        <v>7.145147917732678</v>
      </c>
      <c r="II6" s="250">
        <f>'1_Police_raw'!HL5/D6*100</f>
        <v>7.5364763832709718</v>
      </c>
      <c r="IJ6" s="250">
        <f>'1_Police_raw'!HM5/E6*100</f>
        <v>7.759325806502293</v>
      </c>
      <c r="IK6" s="250">
        <f>'1_Police_raw'!HN5/F6*100</f>
        <v>7.1751763378723004</v>
      </c>
      <c r="IL6" s="250">
        <f>'1_Police_raw'!HO5/G6*100</f>
        <v>5.8167183326074596</v>
      </c>
      <c r="IM6" s="250">
        <f>'1_Police_raw'!HP5/H6*100</f>
        <v>4.6364779747204796</v>
      </c>
      <c r="IN6" s="250">
        <f t="shared" si="36"/>
        <v>-35.110119089154665</v>
      </c>
      <c r="IP6" s="250" t="e">
        <f>'1_Police_raw'!HR5/C6*100</f>
        <v>#VALUE!</v>
      </c>
      <c r="IQ6" s="250" t="e">
        <f>'1_Police_raw'!HS5/D6*100</f>
        <v>#VALUE!</v>
      </c>
      <c r="IR6" s="250" t="e">
        <f>'1_Police_raw'!HT5/E6*100</f>
        <v>#VALUE!</v>
      </c>
      <c r="IS6" s="250" t="e">
        <f>'1_Police_raw'!HU5/F6*100</f>
        <v>#VALUE!</v>
      </c>
      <c r="IT6" s="250" t="e">
        <f>'1_Police_raw'!HV5/G6*100</f>
        <v>#VALUE!</v>
      </c>
      <c r="IU6" s="250" t="e">
        <f>'1_Police_raw'!HW5/H6*100</f>
        <v>#VALUE!</v>
      </c>
      <c r="IV6" s="250" t="e">
        <f t="shared" si="45"/>
        <v>#VALUE!</v>
      </c>
      <c r="IX6" s="250" t="e">
        <f>'1_Police_raw'!HY5/C6*100</f>
        <v>#VALUE!</v>
      </c>
      <c r="IY6" s="250" t="e">
        <f>'1_Police_raw'!HZ5/D6*100</f>
        <v>#VALUE!</v>
      </c>
      <c r="IZ6" s="250" t="e">
        <f>'1_Police_raw'!IA5/E6*100</f>
        <v>#VALUE!</v>
      </c>
      <c r="JA6" s="250" t="e">
        <f>'1_Police_raw'!IB5/F6*100</f>
        <v>#VALUE!</v>
      </c>
      <c r="JB6" s="250" t="e">
        <f>'1_Police_raw'!IC5/G6*100</f>
        <v>#VALUE!</v>
      </c>
      <c r="JC6" s="250" t="e">
        <f>'1_Police_raw'!ID5/H6*100</f>
        <v>#VALUE!</v>
      </c>
      <c r="JD6" s="250" t="e">
        <f t="shared" si="19"/>
        <v>#VALUE!</v>
      </c>
      <c r="JF6" s="250">
        <f>'1_Police_raw'!IF5/C6*100</f>
        <v>2.5353750675825628</v>
      </c>
      <c r="JG6" s="250">
        <f>'1_Police_raw'!IG5/D6*100</f>
        <v>3.6382989436480559</v>
      </c>
      <c r="JH6" s="250">
        <f>'1_Police_raw'!IH5/E6*100</f>
        <v>3.5590296054617956</v>
      </c>
      <c r="JI6" s="250">
        <f>'1_Police_raw'!II5/F6*100</f>
        <v>3.7669675773829576</v>
      </c>
      <c r="JJ6" s="250">
        <f>'1_Police_raw'!IJ5/G6*100</f>
        <v>3.2315101847819214</v>
      </c>
      <c r="JK6" s="250">
        <f>'1_Police_raw'!IK5/H6*100</f>
        <v>3.0394688945389809</v>
      </c>
      <c r="JL6" s="250">
        <f t="shared" ref="JL6:JL48" si="48">(JK6*100/JF6)-100</f>
        <v>19.882416349430429</v>
      </c>
      <c r="JN6" s="250" t="e">
        <f>'1_Police_raw'!IM5/C6*100</f>
        <v>#VALUE!</v>
      </c>
      <c r="JO6" s="250" t="e">
        <f>'1_Police_raw'!IN5/D6*100</f>
        <v>#VALUE!</v>
      </c>
      <c r="JP6" s="250" t="e">
        <f>'1_Police_raw'!IO5/E6*100</f>
        <v>#VALUE!</v>
      </c>
      <c r="JQ6" s="250" t="e">
        <f>'1_Police_raw'!IP5/F6*100</f>
        <v>#VALUE!</v>
      </c>
      <c r="JR6" s="250" t="e">
        <f>'1_Police_raw'!IQ5/G6*100</f>
        <v>#VALUE!</v>
      </c>
      <c r="JS6" s="250" t="e">
        <f>'1_Police_raw'!IR5/H6*100</f>
        <v>#VALUE!</v>
      </c>
      <c r="JT6" s="250" t="e">
        <f t="shared" si="20"/>
        <v>#VALUE!</v>
      </c>
      <c r="JV6" s="250">
        <f>'1_Police_raw'!IT5/C6*100</f>
        <v>0.16463474464821837</v>
      </c>
      <c r="JW6" s="250">
        <f>'1_Police_raw'!IU5/D6*100</f>
        <v>0.10828270665619213</v>
      </c>
      <c r="JX6" s="250">
        <f>'1_Police_raw'!IV5/E6*100</f>
        <v>0.13894109570871874</v>
      </c>
      <c r="JY6" s="250">
        <f>'1_Police_raw'!IW5/F6*100</f>
        <v>0.27434497762452914</v>
      </c>
      <c r="JZ6" s="250">
        <f>'1_Police_raw'!IX5/G6*100</f>
        <v>0.25018143366053586</v>
      </c>
      <c r="KA6" s="250">
        <f>'1_Police_raw'!IY5/H6*100</f>
        <v>0.20606568776535464</v>
      </c>
      <c r="KB6" s="250">
        <f t="shared" si="21"/>
        <v>25.165370290252781</v>
      </c>
      <c r="KD6" s="250" t="e">
        <f>'1_Police_raw'!JA5/C6*100</f>
        <v>#VALUE!</v>
      </c>
      <c r="KE6" s="250" t="e">
        <f>'1_Police_raw'!JB5/D6*100</f>
        <v>#VALUE!</v>
      </c>
      <c r="KF6" s="250" t="e">
        <f>'1_Police_raw'!JC5/E6*100</f>
        <v>#VALUE!</v>
      </c>
      <c r="KG6" s="250" t="e">
        <f>'1_Police_raw'!JD5/F6*100</f>
        <v>#VALUE!</v>
      </c>
      <c r="KH6" s="250" t="e">
        <f>'1_Police_raw'!JE5/G6*100</f>
        <v>#VALUE!</v>
      </c>
      <c r="KI6" s="250" t="e">
        <f>'1_Police_raw'!JF5/H6*100</f>
        <v>#VALUE!</v>
      </c>
      <c r="KJ6" s="250" t="e">
        <f t="shared" si="22"/>
        <v>#VALUE!</v>
      </c>
      <c r="KL6" s="250">
        <f>'1_Police_raw'!JH5/C6*100</f>
        <v>3.6768426304768766</v>
      </c>
      <c r="KM6" s="250">
        <f>'1_Police_raw'!JI5/D6*100</f>
        <v>2.9452896210484258</v>
      </c>
      <c r="KN6" s="250">
        <f>'1_Police_raw'!JJ5/E6*100</f>
        <v>2.7681341375813968</v>
      </c>
      <c r="KO6" s="250">
        <f>'1_Police_raw'!JK5/F6*100</f>
        <v>3.1655189725907209</v>
      </c>
      <c r="KP6" s="250">
        <f>'1_Police_raw'!JL5/G6*100</f>
        <v>3.8882364481408285</v>
      </c>
      <c r="KQ6" s="250">
        <f>'1_Police_raw'!JM5/H6*100</f>
        <v>4.6776911122735507</v>
      </c>
      <c r="KR6" s="250">
        <f t="shared" si="23"/>
        <v>27.220324130839046</v>
      </c>
      <c r="KT6" s="250" t="e">
        <f>'1_Police_raw'!JO5/C6*100</f>
        <v>#VALUE!</v>
      </c>
      <c r="KU6" s="250" t="e">
        <f>'1_Police_raw'!JP5/D6*100</f>
        <v>#VALUE!</v>
      </c>
      <c r="KV6" s="250" t="e">
        <f>'1_Police_raw'!JQ5/E6*100</f>
        <v>#VALUE!</v>
      </c>
      <c r="KW6" s="250" t="e">
        <f>'1_Police_raw'!JR5/F6*100</f>
        <v>#VALUE!</v>
      </c>
      <c r="KX6" s="250" t="e">
        <f>'1_Police_raw'!JS5/G6*100</f>
        <v>#VALUE!</v>
      </c>
      <c r="KY6" s="250" t="e">
        <f>'1_Police_raw'!JT5/H6*100</f>
        <v>#VALUE!</v>
      </c>
      <c r="KZ6" s="250" t="e">
        <f t="shared" si="37"/>
        <v>#VALUE!</v>
      </c>
      <c r="LB6" s="250">
        <f>'1_Police_raw'!JV5/C6*100</f>
        <v>19.745193708142988</v>
      </c>
      <c r="LC6" s="250">
        <f>'1_Police_raw'!JW5/D6*100</f>
        <v>17.054526298350261</v>
      </c>
      <c r="LD6" s="250">
        <f>'1_Police_raw'!JX5/E6*100</f>
        <v>17.731021367751111</v>
      </c>
      <c r="LE6" s="250">
        <f>'1_Police_raw'!JY5/F6*100</f>
        <v>19.742286659057463</v>
      </c>
      <c r="LF6" s="250">
        <f>'1_Police_raw'!JZ5/G6*100</f>
        <v>22.808207368718854</v>
      </c>
      <c r="LG6" s="250">
        <f>'1_Police_raw'!KA5/H6*100</f>
        <v>27.705531720051933</v>
      </c>
      <c r="LH6" s="250">
        <f t="shared" si="24"/>
        <v>40.315319918214186</v>
      </c>
      <c r="LJ6" s="250" t="e">
        <f>'1_Police_raw'!KC5/C6*100</f>
        <v>#VALUE!</v>
      </c>
      <c r="LK6" s="250" t="e">
        <f>'1_Police_raw'!KD5/D6*100</f>
        <v>#VALUE!</v>
      </c>
      <c r="LL6" s="250" t="e">
        <f>'1_Police_raw'!KE5/E6*100</f>
        <v>#VALUE!</v>
      </c>
      <c r="LM6" s="250" t="e">
        <f>'1_Police_raw'!KF5/F6*100</f>
        <v>#VALUE!</v>
      </c>
      <c r="LN6" s="250" t="e">
        <f>'1_Police_raw'!KG5/G6*100</f>
        <v>#VALUE!</v>
      </c>
      <c r="LO6" s="250" t="e">
        <f>'1_Police_raw'!KH5/H6*100</f>
        <v>#VALUE!</v>
      </c>
      <c r="LP6" s="250" t="e">
        <f t="shared" si="38"/>
        <v>#VALUE!</v>
      </c>
      <c r="LR6" s="250" t="e">
        <f>'1_Police_raw'!KJ5/C6*100</f>
        <v>#VALUE!</v>
      </c>
      <c r="LS6" s="250" t="e">
        <f>'1_Police_raw'!KK5/D6*100</f>
        <v>#VALUE!</v>
      </c>
      <c r="LT6" s="250" t="e">
        <f>'1_Police_raw'!KL5/E6*100</f>
        <v>#VALUE!</v>
      </c>
      <c r="LU6" s="250" t="e">
        <f>'1_Police_raw'!KM5/F6*100</f>
        <v>#VALUE!</v>
      </c>
      <c r="LV6" s="250" t="e">
        <f>'1_Police_raw'!KN5/G6*100</f>
        <v>#VALUE!</v>
      </c>
      <c r="LW6" s="250" t="e">
        <f>'1_Police_raw'!KO5/H6*100</f>
        <v>#VALUE!</v>
      </c>
      <c r="LX6" s="250" t="e">
        <f t="shared" si="39"/>
        <v>#VALUE!</v>
      </c>
      <c r="LZ6" s="250" t="e">
        <f>'1_Police_raw'!KQ5/C6*100</f>
        <v>#VALUE!</v>
      </c>
      <c r="MA6" s="250" t="e">
        <f>'1_Police_raw'!KR5/D6*100</f>
        <v>#VALUE!</v>
      </c>
      <c r="MB6" s="250" t="e">
        <f>'1_Police_raw'!KS5/E6*100</f>
        <v>#VALUE!</v>
      </c>
      <c r="MC6" s="250" t="e">
        <f>'1_Police_raw'!KT5/F6*100</f>
        <v>#VALUE!</v>
      </c>
      <c r="MD6" s="250" t="e">
        <f>'1_Police_raw'!KU5/G6*100</f>
        <v>#VALUE!</v>
      </c>
      <c r="ME6" s="250" t="e">
        <f>'1_Police_raw'!KV5/H6*100</f>
        <v>#VALUE!</v>
      </c>
      <c r="MF6" s="250" t="e">
        <f t="shared" si="40"/>
        <v>#VALUE!</v>
      </c>
      <c r="MH6" s="250" t="e">
        <f>'1_Police_raw'!KX5/C6*100</f>
        <v>#VALUE!</v>
      </c>
      <c r="MI6" s="250" t="e">
        <f>'1_Police_raw'!KY5/D6*100</f>
        <v>#VALUE!</v>
      </c>
      <c r="MJ6" s="250" t="e">
        <f>'1_Police_raw'!KZ5/E6*100</f>
        <v>#VALUE!</v>
      </c>
      <c r="MK6" s="250" t="e">
        <f>'1_Police_raw'!LA5/F6*100</f>
        <v>#VALUE!</v>
      </c>
      <c r="ML6" s="250" t="e">
        <f>'1_Police_raw'!LB5/G6*100</f>
        <v>#VALUE!</v>
      </c>
      <c r="MM6" s="250" t="e">
        <f>'1_Police_raw'!LC5/H6*100</f>
        <v>#VALUE!</v>
      </c>
      <c r="MN6" s="250" t="e">
        <f t="shared" si="41"/>
        <v>#VALUE!</v>
      </c>
      <c r="MP6" s="250">
        <f>'1_Police_raw'!LE5/C6*100</f>
        <v>4.8183101933711905</v>
      </c>
      <c r="MQ6" s="250">
        <f>'1_Police_raw'!LF5/D6*100</f>
        <v>6.3778514220497167</v>
      </c>
      <c r="MR6" s="250">
        <f>'1_Police_raw'!LG5/E6*100</f>
        <v>8.325777965930147</v>
      </c>
      <c r="MS6" s="250">
        <f>'1_Police_raw'!LH5/F6*100</f>
        <v>9.7497984355794198</v>
      </c>
      <c r="MT6" s="250">
        <f>'1_Police_raw'!LI5/G6*100</f>
        <v>11.404103684359427</v>
      </c>
      <c r="MU6" s="250">
        <f>'1_Police_raw'!LJ5/H6*100</f>
        <v>14.249442308974276</v>
      </c>
      <c r="MV6" s="250">
        <f t="shared" si="25"/>
        <v>195.73526271882628</v>
      </c>
      <c r="MX6" s="250" t="e">
        <f>'1_Police_raw'!LL5/C6*100</f>
        <v>#VALUE!</v>
      </c>
      <c r="MY6" s="250" t="e">
        <f>'1_Police_raw'!LM5/D6*100</f>
        <v>#VALUE!</v>
      </c>
      <c r="MZ6" s="250" t="e">
        <f>'1_Police_raw'!LN5/E6*100</f>
        <v>#VALUE!</v>
      </c>
      <c r="NA6" s="250" t="e">
        <f>'1_Police_raw'!LO5/F6*100</f>
        <v>#VALUE!</v>
      </c>
      <c r="NB6" s="250" t="e">
        <f>'1_Police_raw'!LP5/G6*100</f>
        <v>#VALUE!</v>
      </c>
      <c r="NC6" s="250" t="e">
        <f>'1_Police_raw'!LQ5/H6*100</f>
        <v>#VALUE!</v>
      </c>
      <c r="ND6" s="250" t="e">
        <f>(NC6*100/MX6)-100</f>
        <v>#VALUE!</v>
      </c>
      <c r="NF6" s="250" t="e">
        <f>'1_Police_raw'!LS5/C6*100</f>
        <v>#VALUE!</v>
      </c>
      <c r="NG6" s="250" t="e">
        <f>'1_Police_raw'!LT5/D6*100</f>
        <v>#VALUE!</v>
      </c>
      <c r="NH6" s="250" t="e">
        <f>'1_Police_raw'!LU5/E6*100</f>
        <v>#VALUE!</v>
      </c>
      <c r="NI6" s="250" t="e">
        <f>'1_Police_raw'!LV5/F6*100</f>
        <v>#VALUE!</v>
      </c>
      <c r="NJ6" s="250" t="e">
        <f>'1_Police_raw'!LW5/G6*100</f>
        <v>#VALUE!</v>
      </c>
      <c r="NK6" s="250" t="e">
        <f>'1_Police_raw'!LX5/H6*100</f>
        <v>#VALUE!</v>
      </c>
      <c r="NL6" s="250" t="e">
        <f t="shared" si="26"/>
        <v>#VALUE!</v>
      </c>
      <c r="NN6" s="250" t="e">
        <f>'1_Police_raw'!LZ5/C6*100</f>
        <v>#VALUE!</v>
      </c>
      <c r="NO6" s="250" t="e">
        <f>'1_Police_raw'!MA5/D6*100</f>
        <v>#VALUE!</v>
      </c>
      <c r="NP6" s="250" t="e">
        <f>'1_Police_raw'!MB5/E6*100</f>
        <v>#VALUE!</v>
      </c>
      <c r="NQ6" s="250" t="e">
        <f>'1_Police_raw'!MC5/F6*100</f>
        <v>#VALUE!</v>
      </c>
      <c r="NR6" s="250" t="e">
        <f>'1_Police_raw'!MD5/G6*100</f>
        <v>#VALUE!</v>
      </c>
      <c r="NS6" s="250" t="e">
        <f>'1_Police_raw'!ME5/H6*100</f>
        <v>#VALUE!</v>
      </c>
      <c r="NT6" s="250" t="e">
        <f t="shared" si="27"/>
        <v>#VALUE!</v>
      </c>
      <c r="NV6" s="250">
        <f>'1_Police_raw'!MG5/C6*100</f>
        <v>0.31829383965322217</v>
      </c>
      <c r="NW6" s="250">
        <f>'1_Police_raw'!MH5/D6*100</f>
        <v>0.38981774396229169</v>
      </c>
      <c r="NX6" s="250">
        <f>'1_Police_raw'!MI5/E6*100</f>
        <v>0.39544773394019955</v>
      </c>
      <c r="NY6" s="250">
        <f>'1_Police_raw'!MJ5/F6*100</f>
        <v>0.1477242187209003</v>
      </c>
      <c r="NZ6" s="250">
        <f>'1_Police_raw'!MK5/G6*100</f>
        <v>0.25018143366053586</v>
      </c>
      <c r="OA6" s="250">
        <f>'1_Police_raw'!ML5/H6*100</f>
        <v>0.38122152236590612</v>
      </c>
      <c r="OB6" s="250">
        <f t="shared" si="42"/>
        <v>19.770311226017753</v>
      </c>
      <c r="OD6" s="250">
        <f>'1_Police_raw'!MN5/C6*100</f>
        <v>25.69399581476528</v>
      </c>
      <c r="OE6" s="250">
        <f>'1_Police_raw'!MO5/D6*100</f>
        <v>23.616458321715502</v>
      </c>
      <c r="OF6" s="250">
        <f>'1_Police_raw'!MP5/E6*100</f>
        <v>23.951307344864517</v>
      </c>
      <c r="OG6" s="250">
        <f>'1_Police_raw'!MQ5/F6*100</f>
        <v>26.432083421132518</v>
      </c>
      <c r="OH6" s="250">
        <f>'1_Police_raw'!MR5/G6*100</f>
        <v>26.279474760758792</v>
      </c>
      <c r="OI6" s="250">
        <f>'1_Police_raw'!MS5/H6*100</f>
        <v>26.510350731012878</v>
      </c>
      <c r="OJ6" s="250">
        <f t="shared" si="28"/>
        <v>3.1772205542995806</v>
      </c>
      <c r="OL6" s="250" t="e">
        <f>'1_Police_raw'!MU5/C6*100</f>
        <v>#VALUE!</v>
      </c>
      <c r="OM6" s="250" t="e">
        <f>'1_Police_raw'!MV5/D6*100</f>
        <v>#VALUE!</v>
      </c>
      <c r="ON6" s="250" t="e">
        <f>'1_Police_raw'!MW5/E6*100</f>
        <v>#VALUE!</v>
      </c>
      <c r="OO6" s="250" t="e">
        <f>'1_Police_raw'!MX5/F6*100</f>
        <v>#VALUE!</v>
      </c>
      <c r="OP6" s="250" t="e">
        <f>'1_Police_raw'!MY5/G6*100</f>
        <v>#VALUE!</v>
      </c>
      <c r="OQ6" s="250" t="e">
        <f>'1_Police_raw'!MZ5/H6*100</f>
        <v>#VALUE!</v>
      </c>
      <c r="OR6" s="250" t="e">
        <f t="shared" si="43"/>
        <v>#VALUE!</v>
      </c>
      <c r="OU6" s="250">
        <f>'1_Police_raw'!NE5/G6*100</f>
        <v>170.14422334196945</v>
      </c>
      <c r="OV6" s="250">
        <f>'1_Police_raw'!NF5/G6*100</f>
        <v>11.758527382045186</v>
      </c>
      <c r="OW6" s="250">
        <f>'1_Police_raw'!NG5/G6*100</f>
        <v>4.9723559940031503</v>
      </c>
      <c r="OX6" s="250" t="e">
        <f>'1_Police_raw'!NH5/G6*100</f>
        <v>#VALUE!</v>
      </c>
      <c r="OY6" s="250" t="e">
        <f>'1_Police_raw'!NI5/G6*100</f>
        <v>#VALUE!</v>
      </c>
      <c r="PA6" s="250">
        <f>'1_Police_raw'!NK5/G6*100</f>
        <v>18.169426619596418</v>
      </c>
      <c r="PB6" s="250">
        <f>'1_Police_raw'!NL5/G6*100</f>
        <v>0.31272679207566989</v>
      </c>
      <c r="PC6" s="250">
        <f>'1_Police_raw'!NM5/G6*100</f>
        <v>0.12509071683026793</v>
      </c>
      <c r="PD6" s="250" t="e">
        <f>'1_Police_raw'!NN5/G6*100</f>
        <v>#VALUE!</v>
      </c>
      <c r="PE6" s="250" t="e">
        <f>'1_Police_raw'!NO5/G6*100</f>
        <v>#VALUE!</v>
      </c>
      <c r="PG6" s="250">
        <f>'1_Police_raw'!NQ5/G6*100</f>
        <v>9.3713795358675736</v>
      </c>
      <c r="PH6" s="250">
        <f>'1_Police_raw'!NR5/G6*100</f>
        <v>0.1772118488428796</v>
      </c>
      <c r="PI6" s="250">
        <f>'1_Police_raw'!NS5/G6*100</f>
        <v>0.15636339603783495</v>
      </c>
      <c r="PJ6" s="250" t="e">
        <f>'1_Police_raw'!NT5/G6*100</f>
        <v>#VALUE!</v>
      </c>
      <c r="PK6" s="250" t="e">
        <f>'1_Police_raw'!NU5/G6*100</f>
        <v>#VALUE!</v>
      </c>
      <c r="PM6" s="250" t="e">
        <f>'1_Police_raw'!NW5/G6*100</f>
        <v>#VALUE!</v>
      </c>
      <c r="PN6" s="250" t="e">
        <f>'1_Police_raw'!NX5/G6*100</f>
        <v>#VALUE!</v>
      </c>
      <c r="PO6" s="250" t="e">
        <f>'1_Police_raw'!NY5/G6*100</f>
        <v>#VALUE!</v>
      </c>
      <c r="PP6" s="250" t="e">
        <f>'1_Police_raw'!NZ5/G6*100</f>
        <v>#VALUE!</v>
      </c>
      <c r="PQ6" s="250" t="e">
        <f>'1_Police_raw'!OA5/G6*100</f>
        <v>#VALUE!</v>
      </c>
      <c r="PS6" s="250">
        <f>'1_Police_raw'!OC5/G6*100</f>
        <v>5.8167183326074596</v>
      </c>
      <c r="PT6" s="250">
        <f>'1_Police_raw'!OD5/G6*100</f>
        <v>0.13551494323279029</v>
      </c>
      <c r="PU6" s="250" t="e">
        <f>'1_Police_raw'!OE5/G6*100</f>
        <v>#VALUE!</v>
      </c>
      <c r="PV6" s="250" t="e">
        <f>'1_Police_raw'!OF5/G6*100</f>
        <v>#VALUE!</v>
      </c>
      <c r="PW6" s="250" t="e">
        <f>'1_Police_raw'!OG5/G6*100</f>
        <v>#VALUE!</v>
      </c>
      <c r="PY6" s="250" t="e">
        <f>'1_Police_raw'!OI5/G6*100</f>
        <v>#VALUE!</v>
      </c>
      <c r="PZ6" s="250" t="e">
        <f>'1_Police_raw'!OJ5/G6*100</f>
        <v>#VALUE!</v>
      </c>
      <c r="QA6" s="250" t="e">
        <f>'1_Police_raw'!OK5/G6*100</f>
        <v>#VALUE!</v>
      </c>
      <c r="QB6" s="250" t="e">
        <f>'1_Police_raw'!OL5/G6*100</f>
        <v>#VALUE!</v>
      </c>
      <c r="QC6" s="250" t="e">
        <f>'1_Police_raw'!OM5/G6*100</f>
        <v>#VALUE!</v>
      </c>
      <c r="QE6" s="250" t="e">
        <f>'1_Police_raw'!OO5/G6*100</f>
        <v>#VALUE!</v>
      </c>
      <c r="QF6" s="250" t="e">
        <f>'1_Police_raw'!OP5/G6*100</f>
        <v>#VALUE!</v>
      </c>
      <c r="QG6" s="250" t="e">
        <f>'1_Police_raw'!OQ5/G6*100</f>
        <v>#VALUE!</v>
      </c>
      <c r="QH6" s="250" t="e">
        <f>'1_Police_raw'!OR5/G6*100</f>
        <v>#VALUE!</v>
      </c>
      <c r="QI6" s="250" t="e">
        <f>'1_Police_raw'!OS5/G6*100</f>
        <v>#VALUE!</v>
      </c>
      <c r="QK6" s="250">
        <f>'1_Police_raw'!OU5/G6*100</f>
        <v>0.25018143366053586</v>
      </c>
      <c r="QL6" s="250" t="e">
        <f>'1_Police_raw'!OV5/G6*100</f>
        <v>#VALUE!</v>
      </c>
      <c r="QM6" s="250">
        <f>'1_Police_raw'!OW5/G6*100</f>
        <v>0</v>
      </c>
      <c r="QN6" s="250" t="e">
        <f>'1_Police_raw'!OX5/G6*100</f>
        <v>#VALUE!</v>
      </c>
      <c r="QO6" s="250" t="e">
        <f>'1_Police_raw'!OY5/G6*100</f>
        <v>#VALUE!</v>
      </c>
      <c r="QQ6" s="250" t="e">
        <f>'1_Police_raw'!PA5/G6*100</f>
        <v>#VALUE!</v>
      </c>
      <c r="QR6" s="250" t="e">
        <f>'1_Police_raw'!PB5/G6*100</f>
        <v>#VALUE!</v>
      </c>
      <c r="QS6" s="250" t="e">
        <f>'1_Police_raw'!PC5/G6*100</f>
        <v>#VALUE!</v>
      </c>
      <c r="QT6" s="250" t="e">
        <f>'1_Police_raw'!PD5/G6*100</f>
        <v>#VALUE!</v>
      </c>
      <c r="QU6" s="250" t="e">
        <f>'1_Police_raw'!PE5/G6*100</f>
        <v>#VALUE!</v>
      </c>
      <c r="QW6" s="250">
        <f>'1_Police_raw'!PG5/G6*100</f>
        <v>3.8882364481408285</v>
      </c>
      <c r="QX6" s="250">
        <f>'1_Police_raw'!PH5/G6*100</f>
        <v>0.10424226402522328</v>
      </c>
      <c r="QY6" s="250">
        <f>'1_Police_raw'!PI5/G6*100</f>
        <v>0.22933298085549125</v>
      </c>
      <c r="QZ6" s="250" t="e">
        <f>'1_Police_raw'!PJ5/G6*100</f>
        <v>#VALUE!</v>
      </c>
      <c r="RA6" s="250" t="e">
        <f>'1_Police_raw'!PK5/G6*100</f>
        <v>#VALUE!</v>
      </c>
      <c r="RC6" s="250">
        <f>'1_Police_raw'!PM5/G6*100</f>
        <v>22.808207368718854</v>
      </c>
      <c r="RD6" s="250">
        <f>'1_Police_raw'!PN5/G6*100</f>
        <v>1.4281190171455591</v>
      </c>
      <c r="RE6" s="250">
        <f>'1_Police_raw'!PO5/G6*100</f>
        <v>2.4288447517877025</v>
      </c>
      <c r="RF6" s="250" t="e">
        <f>'1_Police_raw'!PP5/G6*100</f>
        <v>#VALUE!</v>
      </c>
      <c r="RG6" s="250" t="e">
        <f>'1_Police_raw'!PQ5/G6*100</f>
        <v>#VALUE!</v>
      </c>
      <c r="RI6" s="250" t="e">
        <f>'1_Police_raw'!PS5/G6*100</f>
        <v>#VALUE!</v>
      </c>
      <c r="RJ6" s="250" t="e">
        <f>'1_Police_raw'!PT5/G6*100</f>
        <v>#VALUE!</v>
      </c>
      <c r="RK6" s="250" t="e">
        <f>'1_Police_raw'!PU5/G6*100</f>
        <v>#VALUE!</v>
      </c>
      <c r="RL6" s="250" t="e">
        <f>'1_Police_raw'!PV5/G6*100</f>
        <v>#VALUE!</v>
      </c>
      <c r="RM6" s="250" t="e">
        <f>'1_Police_raw'!PW5/G6*100</f>
        <v>#VALUE!</v>
      </c>
      <c r="RO6" s="250" t="e">
        <f>'1_Police_raw'!PY5/G6*100</f>
        <v>#VALUE!</v>
      </c>
      <c r="RP6" s="250" t="e">
        <f>'1_Police_raw'!PZ5/G6*100</f>
        <v>#VALUE!</v>
      </c>
      <c r="RQ6" s="250">
        <f>'1_Police_raw'!QA5/G6*100</f>
        <v>0.12509071683026793</v>
      </c>
      <c r="RR6" s="250" t="e">
        <f>'1_Police_raw'!QB5/G6*100</f>
        <v>#VALUE!</v>
      </c>
      <c r="RS6" s="250" t="e">
        <f>'1_Police_raw'!QC5/G6*100</f>
        <v>#VALUE!</v>
      </c>
      <c r="RU6" s="250" t="e">
        <f>'1_Police_raw'!QE5/G6*100</f>
        <v>#VALUE!</v>
      </c>
      <c r="RV6" s="250" t="e">
        <f>'1_Police_raw'!QF5/G6*100</f>
        <v>#VALUE!</v>
      </c>
      <c r="RW6" s="250" t="e">
        <f>'1_Police_raw'!QG5/G6*100</f>
        <v>#VALUE!</v>
      </c>
      <c r="RX6" s="250" t="e">
        <f>'1_Police_raw'!QH5/G6*100</f>
        <v>#VALUE!</v>
      </c>
      <c r="RY6" s="250" t="e">
        <f>'1_Police_raw'!QI5/G6*100</f>
        <v>#VALUE!</v>
      </c>
      <c r="SA6" s="250" t="e">
        <f>'1_Police_raw'!QK5/G6*100</f>
        <v>#VALUE!</v>
      </c>
      <c r="SB6" s="250" t="e">
        <f>'1_Police_raw'!QL5/G6*100</f>
        <v>#VALUE!</v>
      </c>
      <c r="SC6" s="250" t="e">
        <f>'1_Police_raw'!QM5/G6*100</f>
        <v>#VALUE!</v>
      </c>
      <c r="SD6" s="250" t="e">
        <f>'1_Police_raw'!QN5/G6*100</f>
        <v>#VALUE!</v>
      </c>
      <c r="SE6" s="250" t="e">
        <f>'1_Police_raw'!QO5/G6*100</f>
        <v>#VALUE!</v>
      </c>
      <c r="SG6" s="250">
        <f>'1_Police_raw'!QQ5/G6*100</f>
        <v>11.404103684359427</v>
      </c>
      <c r="SH6" s="250">
        <f>'1_Police_raw'!QR5/G6*100</f>
        <v>1.3134525267178134</v>
      </c>
      <c r="SI6" s="250">
        <f>'1_Police_raw'!QS5/G6*100</f>
        <v>5.2121132012611641E-2</v>
      </c>
      <c r="SJ6" s="250" t="e">
        <f>'1_Police_raw'!QT5/G6*100</f>
        <v>#VALUE!</v>
      </c>
      <c r="SK6" s="250" t="e">
        <f>'1_Police_raw'!QU5/G6*100</f>
        <v>#VALUE!</v>
      </c>
      <c r="SM6" s="250" t="e">
        <f>'1_Police_raw'!QW5/G6*100</f>
        <v>#VALUE!</v>
      </c>
      <c r="SN6" s="250" t="e">
        <f>'1_Police_raw'!QX5/G6*100</f>
        <v>#VALUE!</v>
      </c>
      <c r="SO6" s="250" t="e">
        <f>'1_Police_raw'!QY5/G6*100</f>
        <v>#VALUE!</v>
      </c>
      <c r="SP6" s="250" t="e">
        <f>'1_Police_raw'!QZ5/G6*100</f>
        <v>#VALUE!</v>
      </c>
      <c r="SQ6" s="250" t="e">
        <f>'1_Police_raw'!RA5/G6*100</f>
        <v>#VALUE!</v>
      </c>
      <c r="SS6" s="250" t="e">
        <f>'1_Police_raw'!RC5/G6*100</f>
        <v>#VALUE!</v>
      </c>
      <c r="ST6" s="250" t="e">
        <f>'1_Police_raw'!RD5/G6*100</f>
        <v>#VALUE!</v>
      </c>
      <c r="SU6" s="250" t="e">
        <f>'1_Police_raw'!RE5/G6*100</f>
        <v>#VALUE!</v>
      </c>
      <c r="SV6" s="250" t="e">
        <f>'1_Police_raw'!RF5/G6*100</f>
        <v>#VALUE!</v>
      </c>
      <c r="SW6" s="250" t="e">
        <f>'1_Police_raw'!RG5/G6*100</f>
        <v>#VALUE!</v>
      </c>
      <c r="SY6" s="250" t="e">
        <f>'1_Police_raw'!RI5/G6*100</f>
        <v>#VALUE!</v>
      </c>
      <c r="SZ6" s="250" t="e">
        <f>'1_Police_raw'!RJ5/G6*100</f>
        <v>#VALUE!</v>
      </c>
      <c r="TA6" s="250" t="e">
        <f>'1_Police_raw'!RK5/G6*100</f>
        <v>#VALUE!</v>
      </c>
      <c r="TB6" s="250" t="e">
        <f>'1_Police_raw'!RL5/G6*100</f>
        <v>#VALUE!</v>
      </c>
      <c r="TC6" s="250" t="e">
        <f>'1_Police_raw'!RM5/G6*100</f>
        <v>#VALUE!</v>
      </c>
      <c r="TE6" s="250">
        <f>'1_Police_raw'!RO5/G6*100</f>
        <v>0.25018143366053586</v>
      </c>
      <c r="TF6" s="250">
        <f>'1_Police_raw'!RP5/G6*100</f>
        <v>5.2121132012611641E-2</v>
      </c>
      <c r="TG6" s="250" t="e">
        <f>'1_Police_raw'!RQ5/G6*100</f>
        <v>#VALUE!</v>
      </c>
      <c r="TH6" s="250" t="e">
        <f>'1_Police_raw'!RR5/G6*100</f>
        <v>#VALUE!</v>
      </c>
      <c r="TI6" s="250" t="e">
        <f>'1_Police_raw'!RS5/G6*100</f>
        <v>#VALUE!</v>
      </c>
      <c r="TK6" s="250">
        <f>'1_Police_raw'!RU5/G6*100</f>
        <v>26.279474760758792</v>
      </c>
      <c r="TL6" s="250">
        <f>'1_Police_raw'!RV5/G6*100</f>
        <v>0.54205977293116114</v>
      </c>
      <c r="TM6" s="250">
        <f>'1_Police_raw'!RW5/G6*100</f>
        <v>7.2969584817656294E-2</v>
      </c>
      <c r="TN6" s="250" t="e">
        <f>'1_Police_raw'!RX5/G6*100</f>
        <v>#VALUE!</v>
      </c>
      <c r="TO6" s="250" t="e">
        <f>'1_Police_raw'!RY5/G6*100</f>
        <v>#VALUE!</v>
      </c>
      <c r="TQ6" s="250" t="e">
        <f>'1_Police_raw'!SA5/G6*100</f>
        <v>#VALUE!</v>
      </c>
      <c r="TR6" s="250" t="e">
        <f>'1_Police_raw'!SB5/G6*100</f>
        <v>#VALUE!</v>
      </c>
      <c r="TS6" s="250" t="e">
        <f>'1_Police_raw'!SC5/G6*100</f>
        <v>#VALUE!</v>
      </c>
      <c r="TT6" s="250" t="e">
        <f>'1_Police_raw'!SD5/G6*100</f>
        <v>#VALUE!</v>
      </c>
      <c r="TU6" s="250" t="e">
        <f>'1_Police_raw'!SE5/G6*100</f>
        <v>#VALUE!</v>
      </c>
      <c r="TW6" s="250" t="e">
        <f>'1_Police_raw'!TY5/C6*100</f>
        <v>#VALUE!</v>
      </c>
      <c r="TX6" s="250" t="e">
        <f>'1_Police_raw'!TZ5/D6*100</f>
        <v>#VALUE!</v>
      </c>
      <c r="TY6" s="250" t="e">
        <f>'1_Police_raw'!UA5/E6*100</f>
        <v>#VALUE!</v>
      </c>
      <c r="TZ6" s="250" t="e">
        <f>'1_Police_raw'!UB5/F6*100</f>
        <v>#VALUE!</v>
      </c>
      <c r="UA6" s="250" t="e">
        <f>'1_Police_raw'!UC5/G6*100</f>
        <v>#VALUE!</v>
      </c>
      <c r="UB6" s="250" t="e">
        <f>'1_Police_raw'!UD5/H6*100</f>
        <v>#VALUE!</v>
      </c>
      <c r="UC6" s="250" t="e">
        <f t="shared" si="44"/>
        <v>#VALUE!</v>
      </c>
      <c r="UE6" s="250" t="e">
        <f>'1_Police_raw'!UF5/G6*100</f>
        <v>#VALUE!</v>
      </c>
      <c r="UF6" s="250" t="e">
        <f>'1_Police_raw'!UG5/G6*100</f>
        <v>#VALUE!</v>
      </c>
      <c r="UH6" s="250" t="e">
        <f>'1_Police_raw'!UI5/C6*100</f>
        <v>#VALUE!</v>
      </c>
      <c r="UI6" s="250" t="e">
        <f>'1_Police_raw'!UJ5/D6*100</f>
        <v>#VALUE!</v>
      </c>
      <c r="UJ6" s="250" t="e">
        <f>'1_Police_raw'!UK5/E6*100</f>
        <v>#VALUE!</v>
      </c>
      <c r="UK6" s="250" t="e">
        <f>'1_Police_raw'!UL5/F6*100</f>
        <v>#VALUE!</v>
      </c>
      <c r="UL6" s="250" t="e">
        <f>'1_Police_raw'!UM5/G6*100</f>
        <v>#VALUE!</v>
      </c>
      <c r="UM6" s="250" t="e">
        <f>'1_Police_raw'!UN5/H6*100</f>
        <v>#VALUE!</v>
      </c>
      <c r="UN6" s="250" t="e">
        <f>(UM6*100/UH6)-100</f>
        <v>#VALUE!</v>
      </c>
      <c r="UP6" s="250" t="e">
        <f>'1_Police_raw'!UX5/G6*100</f>
        <v>#VALUE!</v>
      </c>
      <c r="UQ6" s="250" t="e">
        <f>'1_Police_raw'!UY5/G6*100</f>
        <v>#VALUE!</v>
      </c>
      <c r="UR6" s="250" t="e">
        <f>'1_Police_raw'!UZ5/G6*100</f>
        <v>#VALUE!</v>
      </c>
    </row>
    <row r="7" spans="1:601">
      <c r="A7" s="247">
        <v>5</v>
      </c>
      <c r="B7" s="239" t="s">
        <v>28</v>
      </c>
      <c r="C7" s="248">
        <v>11000.638000000001</v>
      </c>
      <c r="D7" s="248">
        <v>11075.888999999999</v>
      </c>
      <c r="E7" s="248">
        <v>11137.974</v>
      </c>
      <c r="F7" s="248">
        <v>11180.84</v>
      </c>
      <c r="G7" s="248">
        <v>11237.273999999999</v>
      </c>
      <c r="H7" s="248">
        <v>11311.117</v>
      </c>
      <c r="I7" s="249"/>
      <c r="J7" s="250">
        <f>'1_Police_raw'!C6/C7*100</f>
        <v>9665.5393987148746</v>
      </c>
      <c r="K7" s="250">
        <f>'1_Police_raw'!D6/D7*100</f>
        <v>9391.8691312273004</v>
      </c>
      <c r="L7" s="250">
        <f>'1_Police_raw'!E6/E7*100</f>
        <v>8958.5861845251202</v>
      </c>
      <c r="M7" s="250">
        <f>'1_Police_raw'!F6/F7*100</f>
        <v>8742.7599357472245</v>
      </c>
      <c r="N7" s="250">
        <f>'1_Police_raw'!G6/G7*100</f>
        <v>8191.3994443848223</v>
      </c>
      <c r="O7" s="250">
        <f>'1_Police_raw'!H6/H7*100</f>
        <v>7857.1815674791451</v>
      </c>
      <c r="P7" s="250">
        <f t="shared" si="29"/>
        <v>-18.709331746929379</v>
      </c>
      <c r="R7" s="250">
        <f>'1_Police_raw'!J6/C7*100</f>
        <v>1228.4105703687367</v>
      </c>
      <c r="S7" s="250">
        <f>'1_Police_raw'!K6/D7*100</f>
        <v>1036.4224487984668</v>
      </c>
      <c r="T7" s="250">
        <f>'1_Police_raw'!L6/E7*100</f>
        <v>1131.5792261680626</v>
      </c>
      <c r="U7" s="250">
        <f>'1_Police_raw'!M6/F7*100</f>
        <v>1166.5581476883667</v>
      </c>
      <c r="V7" s="250">
        <f>'1_Police_raw'!N6/G7*100</f>
        <v>1033.9518285306563</v>
      </c>
      <c r="W7" s="250">
        <f>'1_Police_raw'!O6/H7*100</f>
        <v>1049.2774497867892</v>
      </c>
      <c r="X7" s="250">
        <f t="shared" si="30"/>
        <v>-14.582512142351263</v>
      </c>
      <c r="Z7" s="250">
        <f>'1_Police_raw'!Q6/C7*100</f>
        <v>9.7448893418727156</v>
      </c>
      <c r="AA7" s="250">
        <f>'1_Police_raw'!R6/D7*100</f>
        <v>9.4078227038931157</v>
      </c>
      <c r="AB7" s="250">
        <f>'1_Police_raw'!S6/E7*100</f>
        <v>9.0950113548478395</v>
      </c>
      <c r="AC7" s="250">
        <f>'1_Police_raw'!T6/F7*100</f>
        <v>9.4715602763298641</v>
      </c>
      <c r="AD7" s="250">
        <f>'1_Police_raw'!U6/G7*100</f>
        <v>9.8511436136557684</v>
      </c>
      <c r="AE7" s="250">
        <f>'1_Police_raw'!V6/H7*100</f>
        <v>9.2829028291370346</v>
      </c>
      <c r="AF7" s="250">
        <f t="shared" si="31"/>
        <v>-4.7408081972832292</v>
      </c>
      <c r="AH7" s="250">
        <f>'1_Police_raw'!X6/C7*100</f>
        <v>1.0272131489100904</v>
      </c>
      <c r="AI7" s="250">
        <f>'1_Police_raw'!Y6/D7*100</f>
        <v>0.91189068435048415</v>
      </c>
      <c r="AJ7" s="250">
        <f>'1_Police_raw'!Z6/E7*100</f>
        <v>0.91578594096197385</v>
      </c>
      <c r="AK7" s="250">
        <f>'1_Police_raw'!AA6/F7*100</f>
        <v>0.97488203033045817</v>
      </c>
      <c r="AL7" s="250">
        <f>'1_Police_raw'!AB6/G7*100</f>
        <v>0.88099658333506869</v>
      </c>
      <c r="AM7" s="250">
        <f>'1_Police_raw'!AC6/H7*100</f>
        <v>0.74263222633096271</v>
      </c>
      <c r="AN7" s="250">
        <f t="shared" si="46"/>
        <v>-27.704174433619556</v>
      </c>
      <c r="AP7" s="250">
        <f>'1_Police_raw'!AE6/C7*100</f>
        <v>1.9453417156350385</v>
      </c>
      <c r="AQ7" s="250">
        <f>'1_Police_raw'!AF6/D7*100</f>
        <v>1.8598958512495025</v>
      </c>
      <c r="AR7" s="250">
        <f>'1_Police_raw'!AG6/E7*100</f>
        <v>1.8315718819239477</v>
      </c>
      <c r="AS7" s="250">
        <f>'1_Police_raw'!AH6/F7*100</f>
        <v>1.8782130859577635</v>
      </c>
      <c r="AT7" s="250">
        <f>'1_Police_raw'!AI6/G7*100</f>
        <v>2.0200628728996017</v>
      </c>
      <c r="AU7" s="250">
        <f>'1_Police_raw'!AJ6/H7*100</f>
        <v>1.5294687518482923</v>
      </c>
      <c r="AV7" s="250">
        <f t="shared" si="32"/>
        <v>-21.377887516846286</v>
      </c>
      <c r="AX7" s="250">
        <f>'1_Police_raw'!AL6/C7*100</f>
        <v>0.19998840067276097</v>
      </c>
      <c r="AY7" s="250">
        <f>'1_Police_raw'!AM6/D7*100</f>
        <v>0.19862965401693716</v>
      </c>
      <c r="AZ7" s="250">
        <f>'1_Police_raw'!AN6/E7*100</f>
        <v>0.20650075139338628</v>
      </c>
      <c r="BA7" s="250">
        <f>'1_Police_raw'!AO6/F7*100</f>
        <v>0.19676518043367044</v>
      </c>
      <c r="BB7" s="250">
        <f>'1_Police_raw'!AP6/G7*100</f>
        <v>0.17797910774445833</v>
      </c>
      <c r="BC7" s="250">
        <f>'1_Police_raw'!AQ6/H7*100</f>
        <v>0.12377203772182713</v>
      </c>
      <c r="BD7" s="250">
        <f t="shared" si="47"/>
        <v>-38.110391749992502</v>
      </c>
      <c r="BF7" s="250">
        <f>'1_Police_raw'!AS6/C7*100</f>
        <v>777.11856348695414</v>
      </c>
      <c r="BG7" s="250">
        <f>'1_Police_raw'!AT6/D7*100</f>
        <v>713.13462964462724</v>
      </c>
      <c r="BH7" s="250">
        <f>'1_Police_raw'!AU6/E7*100</f>
        <v>681.60511058833504</v>
      </c>
      <c r="BI7" s="250">
        <f>'1_Police_raw'!AV6/F7*100</f>
        <v>684.00943041846585</v>
      </c>
      <c r="BJ7" s="250">
        <f>'1_Police_raw'!AW6/G7*100</f>
        <v>663.31923560820894</v>
      </c>
      <c r="BK7" s="250">
        <f>'1_Police_raw'!AX6/H7*100</f>
        <v>657.79533533248753</v>
      </c>
      <c r="BL7" s="250">
        <f t="shared" si="0"/>
        <v>-15.354571845389927</v>
      </c>
      <c r="BN7" s="250" t="e">
        <f>'1_Police_raw'!AZ6/C7*100</f>
        <v>#VALUE!</v>
      </c>
      <c r="BO7" s="250" t="e">
        <f>'1_Police_raw'!BA6/D7*100</f>
        <v>#VALUE!</v>
      </c>
      <c r="BP7" s="250" t="e">
        <f>'1_Police_raw'!BB6/E7*100</f>
        <v>#VALUE!</v>
      </c>
      <c r="BQ7" s="250" t="e">
        <f>'1_Police_raw'!BC6/F7*100</f>
        <v>#VALUE!</v>
      </c>
      <c r="BR7" s="250" t="e">
        <f>'1_Police_raw'!BD6/G7*100</f>
        <v>#VALUE!</v>
      </c>
      <c r="BS7" s="250" t="e">
        <f>'1_Police_raw'!BE6/H7*100</f>
        <v>#VALUE!</v>
      </c>
      <c r="BT7" s="250" t="e">
        <f t="shared" si="1"/>
        <v>#VALUE!</v>
      </c>
      <c r="BV7" s="250">
        <f>'1_Police_raw'!BG6/C7*100</f>
        <v>65.741641530245786</v>
      </c>
      <c r="BW7" s="250">
        <f>'1_Police_raw'!BH6/D7*100</f>
        <v>63.976805834728033</v>
      </c>
      <c r="BX7" s="250">
        <f>'1_Police_raw'!BI6/E7*100</f>
        <v>64.589843718435688</v>
      </c>
      <c r="BY7" s="250">
        <f>'1_Police_raw'!BJ6/F7*100</f>
        <v>61.68588406595569</v>
      </c>
      <c r="BZ7" s="250">
        <f>'1_Police_raw'!BK6/G7*100</f>
        <v>59.631900049780761</v>
      </c>
      <c r="CA7" s="250">
        <f>'1_Police_raw'!BL6/H7*100</f>
        <v>63.654190828368229</v>
      </c>
      <c r="CB7" s="250">
        <f t="shared" si="2"/>
        <v>-3.1752336164547756</v>
      </c>
      <c r="CD7" s="250">
        <f>'1_Police_raw'!BN6/C7*100</f>
        <v>31.20728088679947</v>
      </c>
      <c r="CE7" s="250">
        <f>'1_Police_raw'!BO6/D7*100</f>
        <v>31.257084645756201</v>
      </c>
      <c r="CF7" s="250">
        <f>'1_Police_raw'!BP6/E7*100</f>
        <v>30.795546838231079</v>
      </c>
      <c r="CG7" s="250">
        <f>'1_Police_raw'!BQ6/F7*100</f>
        <v>28.513063419206432</v>
      </c>
      <c r="CH7" s="250">
        <f>'1_Police_raw'!BR6/G7*100</f>
        <v>28.369869774466654</v>
      </c>
      <c r="CI7" s="250">
        <f>'1_Police_raw'!BS6/H7*100</f>
        <v>29.112951444141196</v>
      </c>
      <c r="CJ7" s="250">
        <f t="shared" si="3"/>
        <v>-6.7110282701501518</v>
      </c>
      <c r="CL7" s="250">
        <f>'1_Police_raw'!BU6/C7*100</f>
        <v>22.298706675012848</v>
      </c>
      <c r="CM7" s="250">
        <f>'1_Police_raw'!BV6/D7*100</f>
        <v>20.612340914575796</v>
      </c>
      <c r="CN7" s="250">
        <f>'1_Police_raw'!BW6/E7*100</f>
        <v>21.574839373839445</v>
      </c>
      <c r="CO7" s="250">
        <f>'1_Police_raw'!BX6/F7*100</f>
        <v>21.536843385649021</v>
      </c>
      <c r="CP7" s="250">
        <f>'1_Police_raw'!BY6/G7*100</f>
        <v>20.476496345999927</v>
      </c>
      <c r="CQ7" s="250">
        <f>'1_Police_raw'!BZ6/H7*100</f>
        <v>21.368358226689725</v>
      </c>
      <c r="CR7" s="250">
        <f t="shared" si="4"/>
        <v>-4.1722081100140258</v>
      </c>
      <c r="CT7" s="250">
        <f>'1_Police_raw'!CB6/C7*100</f>
        <v>248.56740127254437</v>
      </c>
      <c r="CU7" s="250">
        <f>'1_Police_raw'!CC6/D7*100</f>
        <v>231.22297451698915</v>
      </c>
      <c r="CV7" s="250">
        <f>'1_Police_raw'!CD6/E7*100</f>
        <v>205.56700886534659</v>
      </c>
      <c r="CW7" s="250">
        <f>'1_Police_raw'!CE6/F7*100</f>
        <v>196.12122166134208</v>
      </c>
      <c r="CX7" s="250">
        <f>'1_Police_raw'!CF6/G7*100</f>
        <v>199.28320694146998</v>
      </c>
      <c r="CY7" s="250">
        <f>'1_Police_raw'!CG6/H7*100</f>
        <v>181.14921806573125</v>
      </c>
      <c r="CZ7" s="250">
        <f t="shared" si="5"/>
        <v>-27.12269704782878</v>
      </c>
      <c r="DB7" s="250">
        <f>'1_Police_raw'!CI6/C7*100</f>
        <v>16.317235418527542</v>
      </c>
      <c r="DC7" s="250">
        <f>'1_Police_raw'!CJ6/D7*100</f>
        <v>14.725680259164751</v>
      </c>
      <c r="DD7" s="250">
        <f>'1_Police_raw'!CK6/E7*100</f>
        <v>12.039891635588305</v>
      </c>
      <c r="DE7" s="250">
        <f>'1_Police_raw'!CL6/F7*100</f>
        <v>11.77013533866865</v>
      </c>
      <c r="DF7" s="250">
        <f>'1_Police_raw'!CM6/G7*100</f>
        <v>11.702126334198134</v>
      </c>
      <c r="DG7" s="250">
        <f>'1_Police_raw'!CN6/H7*100</f>
        <v>10.281919990748923</v>
      </c>
      <c r="DH7" s="250">
        <f t="shared" si="33"/>
        <v>-36.987365034433282</v>
      </c>
      <c r="DJ7" s="250">
        <f>'1_Police_raw'!CP6/C7*100</f>
        <v>14.890045468271932</v>
      </c>
      <c r="DK7" s="250">
        <f>'1_Police_raw'!CQ6/D7*100</f>
        <v>16.531404386591454</v>
      </c>
      <c r="DL7" s="250">
        <f>'1_Police_raw'!CR6/E7*100</f>
        <v>18.755655202642778</v>
      </c>
      <c r="DM7" s="250">
        <f>'1_Police_raw'!CS6/F7*100</f>
        <v>16.742928080537776</v>
      </c>
      <c r="DN7" s="250">
        <f>'1_Police_raw'!CT6/G7*100</f>
        <v>16.66774344026852</v>
      </c>
      <c r="DO7" s="250">
        <f>'1_Police_raw'!CU6/H7*100</f>
        <v>18.831031453392271</v>
      </c>
      <c r="DP7" s="250">
        <f t="shared" si="6"/>
        <v>26.467252860428701</v>
      </c>
      <c r="DR7" s="250" t="e">
        <f>'1_Police_raw'!CW6/C7*100</f>
        <v>#VALUE!</v>
      </c>
      <c r="DS7" s="250" t="e">
        <f>'1_Police_raw'!CX6/D7*100</f>
        <v>#VALUE!</v>
      </c>
      <c r="DT7" s="250" t="e">
        <f>'1_Police_raw'!CY6/E7*100</f>
        <v>#VALUE!</v>
      </c>
      <c r="DU7" s="250" t="e">
        <f>'1_Police_raw'!CZ6/F7*100</f>
        <v>#VALUE!</v>
      </c>
      <c r="DV7" s="250" t="e">
        <f>'1_Police_raw'!DA6/G7*100</f>
        <v>#VALUE!</v>
      </c>
      <c r="DW7" s="250" t="e">
        <f>'1_Police_raw'!DB6/H7*100</f>
        <v>#VALUE!</v>
      </c>
      <c r="DX7" s="250" t="e">
        <f t="shared" si="34"/>
        <v>#VALUE!</v>
      </c>
      <c r="DZ7" s="250">
        <f>'1_Police_raw'!DD6/C7*100</f>
        <v>176.16250984715614</v>
      </c>
      <c r="EA7" s="250">
        <f>'1_Police_raw'!DE6/D7*100</f>
        <v>155.4186756476162</v>
      </c>
      <c r="EB7" s="250">
        <f>'1_Police_raw'!DF6/E7*100</f>
        <v>141.85703791371751</v>
      </c>
      <c r="EC7" s="250">
        <f>'1_Police_raw'!DG6/F7*100</f>
        <v>141.23268019218591</v>
      </c>
      <c r="ED7" s="250">
        <f>'1_Police_raw'!DH6/G7*100</f>
        <v>132.97709035127204</v>
      </c>
      <c r="EE7" s="250">
        <f>'1_Police_raw'!DI6/H7*100</f>
        <v>117.31821004061756</v>
      </c>
      <c r="EF7" s="250">
        <f t="shared" si="7"/>
        <v>-33.403418160648172</v>
      </c>
      <c r="EH7" s="250">
        <f>'1_Police_raw'!DK6/C7*100</f>
        <v>887.48488951277182</v>
      </c>
      <c r="EI7" s="250">
        <f>'1_Police_raw'!DL6/D7*100</f>
        <v>925.09955634261053</v>
      </c>
      <c r="EJ7" s="250">
        <f>'1_Police_raw'!DM6/E7*100</f>
        <v>897.23678651072441</v>
      </c>
      <c r="EK7" s="250">
        <f>'1_Police_raw'!DN6/F7*100</f>
        <v>862.78848458613129</v>
      </c>
      <c r="EL7" s="250">
        <f>'1_Police_raw'!DO6/G7*100</f>
        <v>789.23945433741324</v>
      </c>
      <c r="EM7" s="250">
        <f>'1_Police_raw'!DP6/H7*100</f>
        <v>670.69414983506931</v>
      </c>
      <c r="EN7" s="250">
        <f t="shared" si="8"/>
        <v>-24.427541498393339</v>
      </c>
      <c r="EP7" s="250">
        <f>'1_Police_raw'!DR6/C7*100</f>
        <v>636.73579659652466</v>
      </c>
      <c r="EQ7" s="250">
        <f>'1_Police_raw'!DS6/D7*100</f>
        <v>682.98806533723848</v>
      </c>
      <c r="ER7" s="250">
        <f>'1_Police_raw'!DT6/E7*100</f>
        <v>677.66363972478302</v>
      </c>
      <c r="ES7" s="250">
        <f>'1_Police_raw'!DU6/F7*100</f>
        <v>650.37152843614615</v>
      </c>
      <c r="ET7" s="250">
        <f>'1_Police_raw'!DV6/G7*100</f>
        <v>597.44026887659766</v>
      </c>
      <c r="EU7" s="250">
        <f>'1_Police_raw'!DW6/H7*100</f>
        <v>499.72960230187698</v>
      </c>
      <c r="EV7" s="250">
        <f t="shared" si="9"/>
        <v>-21.51696119913035</v>
      </c>
      <c r="EX7" s="250">
        <f>'1_Police_raw'!DY6/C7*100</f>
        <v>134.87399549007975</v>
      </c>
      <c r="EY7" s="250">
        <f>'1_Police_raw'!DZ6/D7*100</f>
        <v>200.38120642054108</v>
      </c>
      <c r="EZ7" s="250">
        <f>'1_Police_raw'!EA6/E7*100</f>
        <v>193.38346453313682</v>
      </c>
      <c r="FA7" s="250">
        <f>'1_Police_raw'!EB6/F7*100</f>
        <v>199.59144393444498</v>
      </c>
      <c r="FB7" s="250">
        <f>'1_Police_raw'!EC6/G7*100</f>
        <v>211.67055284048425</v>
      </c>
      <c r="FC7" s="250">
        <f>'1_Police_raw'!ED6/H7*100</f>
        <v>210.35057810824517</v>
      </c>
      <c r="FD7" s="250">
        <f t="shared" si="10"/>
        <v>55.960811677531183</v>
      </c>
      <c r="FF7" s="250">
        <f>'1_Police_raw'!EF6/C7*100</f>
        <v>39.19772653186115</v>
      </c>
      <c r="FG7" s="250">
        <f>'1_Police_raw'!EG6/D7*100</f>
        <v>105.71611904019625</v>
      </c>
      <c r="FH7" s="250">
        <f>'1_Police_raw'!EH6/E7*100</f>
        <v>87.062512446159417</v>
      </c>
      <c r="FI7" s="250">
        <f>'1_Police_raw'!EI6/F7*100</f>
        <v>99.017605117325715</v>
      </c>
      <c r="FJ7" s="250">
        <f>'1_Police_raw'!EJ6/G7*100</f>
        <v>113.59516551790053</v>
      </c>
      <c r="FK7" s="250">
        <f>'1_Police_raw'!EK6/H7*100</f>
        <v>114.73667896813373</v>
      </c>
      <c r="FL7" s="250">
        <f t="shared" si="35"/>
        <v>192.71258595794359</v>
      </c>
      <c r="FN7" s="250">
        <f>'1_Police_raw'!EM6/C7*100</f>
        <v>10.163046906915762</v>
      </c>
      <c r="FO7" s="250">
        <f>'1_Police_raw'!EN6/D7*100</f>
        <v>15.411855427586898</v>
      </c>
      <c r="FP7" s="250">
        <f>'1_Police_raw'!EO6/E7*100</f>
        <v>13.072395392555237</v>
      </c>
      <c r="FQ7" s="250">
        <f>'1_Police_raw'!EP6/F7*100</f>
        <v>12.154721827698097</v>
      </c>
      <c r="FR7" s="250">
        <f>'1_Police_raw'!EQ6/G7*100</f>
        <v>10.554161089246378</v>
      </c>
      <c r="FS7" s="250">
        <f>'1_Police_raw'!ER6/H7*100</f>
        <v>8.443021144596063</v>
      </c>
      <c r="FT7" s="250">
        <f t="shared" si="11"/>
        <v>-16.924311951657472</v>
      </c>
      <c r="FV7" s="250">
        <f>'1_Police_raw'!ET6/C7*100</f>
        <v>7.4813842615310131</v>
      </c>
      <c r="FW7" s="250">
        <f>'1_Police_raw'!EU6/D7*100</f>
        <v>7.981300643226021</v>
      </c>
      <c r="FX7" s="250">
        <f>'1_Police_raw'!EV6/E7*100</f>
        <v>8.2869649363519784</v>
      </c>
      <c r="FY7" s="250">
        <f>'1_Police_raw'!EW6/F7*100</f>
        <v>7.6022910622099955</v>
      </c>
      <c r="FZ7" s="250">
        <f>'1_Police_raw'!EX6/G7*100</f>
        <v>7.5285162575905868</v>
      </c>
      <c r="GA7" s="250">
        <f>'1_Police_raw'!EY6/H7*100</f>
        <v>7.3997996837978075</v>
      </c>
      <c r="GB7" s="250">
        <f t="shared" si="12"/>
        <v>-1.0905011008819656</v>
      </c>
      <c r="GD7" s="250">
        <f>'1_Police_raw'!FA6/C7*100</f>
        <v>0.87267665748113876</v>
      </c>
      <c r="GE7" s="250">
        <f>'1_Police_raw'!FB6/D7*100</f>
        <v>0.79451861606774865</v>
      </c>
      <c r="GF7" s="250">
        <f>'1_Police_raw'!FC6/E7*100</f>
        <v>0.7451983637239592</v>
      </c>
      <c r="GG7" s="250">
        <f>'1_Police_raw'!FD6/F7*100</f>
        <v>0.62607102865258779</v>
      </c>
      <c r="GH7" s="250">
        <f>'1_Police_raw'!FE6/G7*100</f>
        <v>0.54283627862059791</v>
      </c>
      <c r="GI7" s="250">
        <f>'1_Police_raw'!FF6/H7*100</f>
        <v>0.61001932877186216</v>
      </c>
      <c r="GJ7" s="250">
        <f t="shared" si="13"/>
        <v>-30.097897824768324</v>
      </c>
      <c r="GL7" s="250">
        <f>'1_Police_raw'!FH6/C7*100</f>
        <v>437.63825334494231</v>
      </c>
      <c r="GM7" s="250">
        <f>'1_Police_raw'!FI6/D7*100</f>
        <v>399.70606422653748</v>
      </c>
      <c r="GN7" s="250">
        <f>'1_Police_raw'!FJ6/E7*100</f>
        <v>435.01627854401528</v>
      </c>
      <c r="GO7" s="250">
        <f>'1_Police_raw'!FK6/F7*100</f>
        <v>493.09354216677815</v>
      </c>
      <c r="GP7" s="250">
        <f>'1_Police_raw'!FL6/G7*100</f>
        <v>466.65232155058243</v>
      </c>
      <c r="GQ7" s="250">
        <f>'1_Police_raw'!FM6/H7*100</f>
        <v>484.7708674572105</v>
      </c>
      <c r="GR7" s="250">
        <f t="shared" si="14"/>
        <v>10.769765611672597</v>
      </c>
      <c r="GT7" s="250">
        <f>'1_Police_raw'!FO6/C7*100</f>
        <v>139.20101725009039</v>
      </c>
      <c r="GU7" s="250">
        <f>'1_Police_raw'!FP6/D7*100</f>
        <v>116.04486104907696</v>
      </c>
      <c r="GV7" s="250">
        <f>'1_Police_raw'!FQ6/E7*100</f>
        <v>116.39459743755911</v>
      </c>
      <c r="GW7" s="250">
        <f>'1_Police_raw'!FR6/F7*100</f>
        <v>126.93142912339323</v>
      </c>
      <c r="GX7" s="250">
        <f>'1_Police_raw'!FS6/G7*100</f>
        <v>122.16485955579618</v>
      </c>
      <c r="GY7" s="250">
        <f>'1_Police_raw'!FT6/H7*100</f>
        <v>122.76417970037797</v>
      </c>
      <c r="GZ7" s="250">
        <f t="shared" si="15"/>
        <v>-11.807986661607345</v>
      </c>
      <c r="HB7" s="250">
        <f>'1_Police_raw'!GI6/C7*100</f>
        <v>2507.4545676350772</v>
      </c>
      <c r="HC7" s="250">
        <f>'1_Police_raw'!GJ6/D7*100</f>
        <v>2265.7504061299278</v>
      </c>
      <c r="HD7" s="250">
        <f>'1_Police_raw'!GK6/E7*100</f>
        <v>2278.4484862327745</v>
      </c>
      <c r="HE7" s="250">
        <f>'1_Police_raw'!GL6/F7*100</f>
        <v>2351.3975694133892</v>
      </c>
      <c r="HF7" s="250">
        <f>'1_Police_raw'!GM6/G7*100</f>
        <v>2382.3660435796087</v>
      </c>
      <c r="HG7" s="250">
        <f>'1_Police_raw'!GN6/H7*100</f>
        <v>2618.3974580052527</v>
      </c>
      <c r="HH7" s="250">
        <f t="shared" si="16"/>
        <v>4.4245224540523651</v>
      </c>
      <c r="HJ7" s="250">
        <f>'1_Police_raw'!GP6/C7*100</f>
        <v>0.54542291092571171</v>
      </c>
      <c r="HK7" s="250">
        <f>'1_Police_raw'!GQ6/D7*100</f>
        <v>0.65006068587361254</v>
      </c>
      <c r="HL7" s="250">
        <f>'1_Police_raw'!GR6/E7*100</f>
        <v>0.57461078648594444</v>
      </c>
      <c r="HM7" s="250">
        <f>'1_Police_raw'!GS6/F7*100</f>
        <v>0.80494846541047005</v>
      </c>
      <c r="HN7" s="250">
        <f>'1_Police_raw'!GT6/G7*100</f>
        <v>1.8598816759295893</v>
      </c>
      <c r="HO7" s="250">
        <f>'1_Police_raw'!GU6/H7*100</f>
        <v>4.455793357985776</v>
      </c>
      <c r="HP7" s="250">
        <f t="shared" si="17"/>
        <v>716.94282890009902</v>
      </c>
      <c r="HR7" s="250">
        <f>'1_Police_raw'!GW6/C7*100</f>
        <v>6.7087018043862541</v>
      </c>
      <c r="HS7" s="250">
        <f>'1_Police_raw'!GX6/D7*100</f>
        <v>6.0582044475165828</v>
      </c>
      <c r="HT7" s="250">
        <f>'1_Police_raw'!GY6/E7*100</f>
        <v>6.0334132581024154</v>
      </c>
      <c r="HU7" s="250">
        <f>'1_Police_raw'!GZ6/F7*100</f>
        <v>5.8224605664690667</v>
      </c>
      <c r="HV7" s="250">
        <f>'1_Police_raw'!HA6/G7*100</f>
        <v>5.6597356262737746</v>
      </c>
      <c r="HW7" s="250">
        <f>'1_Police_raw'!HB6/H7*100</f>
        <v>5.5432191179704002</v>
      </c>
      <c r="HX7" s="250">
        <f t="shared" si="18"/>
        <v>-17.372700716163052</v>
      </c>
      <c r="HZ7" s="250">
        <f>'1_Police_raw'!HD6/C7*100</f>
        <v>2.7725664638723679</v>
      </c>
      <c r="IA7" s="250">
        <f>'1_Police_raw'!HE6/D7*100</f>
        <v>1.5890372321354973</v>
      </c>
      <c r="IB7" s="250">
        <f>'1_Police_raw'!HF6/E7*100</f>
        <v>1.8944199366958479</v>
      </c>
      <c r="IC7" s="250">
        <f>'1_Police_raw'!HG6/F7*100</f>
        <v>1.4936265969283167</v>
      </c>
      <c r="ID7" s="250">
        <f>'1_Police_raw'!HH6/G7*100</f>
        <v>1.5217213712151185</v>
      </c>
      <c r="IE7" s="250">
        <f>'1_Police_raw'!HI6/H7*100</f>
        <v>0.92829028291370341</v>
      </c>
      <c r="IF7" s="250">
        <f>(IE7*100/HZ7)-100</f>
        <v>-66.518736520487749</v>
      </c>
      <c r="IH7" s="250">
        <f>'1_Police_raw'!HK6/C7*100</f>
        <v>1.3635572773142792</v>
      </c>
      <c r="II7" s="250">
        <f>'1_Police_raw'!HL6/D7*100</f>
        <v>1.1376062002788219</v>
      </c>
      <c r="IJ7" s="250">
        <f>'1_Police_raw'!HM6/E7*100</f>
        <v>1.1941130406661031</v>
      </c>
      <c r="IK7" s="250">
        <f>'1_Police_raw'!HN6/F7*100</f>
        <v>1.1000962360609756</v>
      </c>
      <c r="IL7" s="250">
        <f>'1_Police_raw'!HO6/G7*100</f>
        <v>1.1479652449517561</v>
      </c>
      <c r="IM7" s="250">
        <f>'1_Police_raw'!HP6/H7*100</f>
        <v>1.0255397411237104</v>
      </c>
      <c r="IN7" s="250">
        <f t="shared" si="36"/>
        <v>-24.789390355228988</v>
      </c>
      <c r="IP7" s="250">
        <f>'1_Police_raw'!HR6/C7*100</f>
        <v>1.1635688766415182</v>
      </c>
      <c r="IQ7" s="250">
        <f>'1_Police_raw'!HS6/D7*100</f>
        <v>0.24377275720260469</v>
      </c>
      <c r="IR7" s="250">
        <f>'1_Police_raw'!HT6/E7*100</f>
        <v>0.96067740865618834</v>
      </c>
      <c r="IS7" s="250">
        <f>'1_Police_raw'!HU6/F7*100</f>
        <v>0.34881100167787032</v>
      </c>
      <c r="IT7" s="250">
        <f>'1_Police_raw'!HV6/G7*100</f>
        <v>0.34705926010169375</v>
      </c>
      <c r="IU7" s="250">
        <f>'1_Police_raw'!HW6/H7*100</f>
        <v>0.10609031804728038</v>
      </c>
      <c r="IV7" s="250">
        <f t="shared" si="45"/>
        <v>-90.882334498882827</v>
      </c>
      <c r="IX7" s="250">
        <f>'1_Police_raw'!HY6/C7*100</f>
        <v>349.94333964993666</v>
      </c>
      <c r="IY7" s="250">
        <f>'1_Police_raw'!HZ6/D7*100</f>
        <v>281.22347560543449</v>
      </c>
      <c r="IZ7" s="250">
        <f>'1_Police_raw'!IA6/E7*100</f>
        <v>268.2354977664699</v>
      </c>
      <c r="JA7" s="250">
        <f>'1_Police_raw'!IB6/F7*100</f>
        <v>265.61510584177933</v>
      </c>
      <c r="JB7" s="250">
        <f>'1_Police_raw'!IC6/G7*100</f>
        <v>269.23789524042934</v>
      </c>
      <c r="JC7" s="250">
        <f>'1_Police_raw'!ID6/H7*100</f>
        <v>271.09612605015047</v>
      </c>
      <c r="JD7" s="250">
        <f t="shared" si="19"/>
        <v>-22.531422852242429</v>
      </c>
      <c r="JF7" s="250" t="e">
        <f>'1_Police_raw'!IF6/C7*100</f>
        <v>#VALUE!</v>
      </c>
      <c r="JG7" s="250" t="e">
        <f>'1_Police_raw'!IG6/D7*100</f>
        <v>#VALUE!</v>
      </c>
      <c r="JH7" s="250" t="e">
        <f>'1_Police_raw'!IH6/E7*100</f>
        <v>#VALUE!</v>
      </c>
      <c r="JI7" s="250" t="e">
        <f>'1_Police_raw'!II6/F7*100</f>
        <v>#VALUE!</v>
      </c>
      <c r="JJ7" s="250" t="e">
        <f>'1_Police_raw'!IJ6/G7*100</f>
        <v>#VALUE!</v>
      </c>
      <c r="JK7" s="250" t="e">
        <f>'1_Police_raw'!IK6/H7*100</f>
        <v>#VALUE!</v>
      </c>
      <c r="JL7" s="250" t="e">
        <f t="shared" si="48"/>
        <v>#VALUE!</v>
      </c>
      <c r="JN7" s="250">
        <f>'1_Police_raw'!IM6/C7*100</f>
        <v>13.281047881041081</v>
      </c>
      <c r="JO7" s="250">
        <f>'1_Police_raw'!IN6/D7*100</f>
        <v>11.664977863176491</v>
      </c>
      <c r="JP7" s="250">
        <f>'1_Police_raw'!IO6/E7*100</f>
        <v>11.37549791371393</v>
      </c>
      <c r="JQ7" s="250">
        <f>'1_Police_raw'!IP6/F7*100</f>
        <v>11.17983979736764</v>
      </c>
      <c r="JR7" s="250">
        <f>'1_Police_raw'!IQ6/G7*100</f>
        <v>10.304990338404137</v>
      </c>
      <c r="JS7" s="250">
        <f>'1_Police_raw'!IR6/H7*100</f>
        <v>9.9548081767698093</v>
      </c>
      <c r="JT7" s="250">
        <f t="shared" si="20"/>
        <v>-25.045009505759978</v>
      </c>
      <c r="JV7" s="250">
        <f>'1_Police_raw'!IT6/C7*100</f>
        <v>5.6996694191736879</v>
      </c>
      <c r="JW7" s="250">
        <f>'1_Police_raw'!IU6/D7*100</f>
        <v>5.2456285901745678</v>
      </c>
      <c r="JX7" s="250">
        <f>'1_Police_raw'!IV6/E7*100</f>
        <v>4.7764521626644125</v>
      </c>
      <c r="JY7" s="250">
        <f>'1_Police_raw'!IW6/F7*100</f>
        <v>4.2841146103512795</v>
      </c>
      <c r="JZ7" s="250">
        <f>'1_Police_raw'!IX6/G7*100</f>
        <v>4.18250903199477</v>
      </c>
      <c r="KA7" s="250">
        <f>'1_Police_raw'!IY6/H7*100</f>
        <v>3.7131611316548137</v>
      </c>
      <c r="KB7" s="250">
        <f t="shared" si="21"/>
        <v>-34.853043947360533</v>
      </c>
      <c r="KD7" s="250">
        <f>'1_Police_raw'!JA6/C7*100</f>
        <v>5.0088003986677858</v>
      </c>
      <c r="KE7" s="250">
        <f>'1_Police_raw'!JB6/D7*100</f>
        <v>4.306652043912683</v>
      </c>
      <c r="KF7" s="250">
        <f>'1_Police_raw'!JC6/E7*100</f>
        <v>4.0851235601735105</v>
      </c>
      <c r="KG7" s="250">
        <f>'1_Police_raw'!JD6/F7*100</f>
        <v>4.4719359189470556</v>
      </c>
      <c r="KH7" s="250">
        <f>'1_Police_raw'!JE6/G7*100</f>
        <v>4.2537006750925537</v>
      </c>
      <c r="KI7" s="250">
        <f>'1_Police_raw'!JF6/H7*100</f>
        <v>4.0491138054712019</v>
      </c>
      <c r="KJ7" s="250">
        <f t="shared" si="22"/>
        <v>-19.160008720887262</v>
      </c>
      <c r="KL7" s="250">
        <f>'1_Police_raw'!JH6/C7*100</f>
        <v>68.005146610587488</v>
      </c>
      <c r="KM7" s="250">
        <f>'1_Police_raw'!JI6/D7*100</f>
        <v>60.211871029043365</v>
      </c>
      <c r="KN7" s="250">
        <f>'1_Police_raw'!JJ6/E7*100</f>
        <v>54.875330109407692</v>
      </c>
      <c r="KO7" s="250">
        <f>'1_Police_raw'!JK6/F7*100</f>
        <v>51.67769147935217</v>
      </c>
      <c r="KP7" s="250">
        <f>'1_Police_raw'!JL6/G7*100</f>
        <v>51.151195565757327</v>
      </c>
      <c r="KQ7" s="250">
        <f>'1_Police_raw'!JM6/H7*100</f>
        <v>48.62472910500351</v>
      </c>
      <c r="KR7" s="250">
        <f t="shared" si="23"/>
        <v>-28.498457060258303</v>
      </c>
      <c r="KT7" s="250">
        <f>'1_Police_raw'!JO6/C7*100</f>
        <v>8.6176819926262453</v>
      </c>
      <c r="KU7" s="250">
        <f>'1_Police_raw'!JP6/D7*100</f>
        <v>8.9473630513993054</v>
      </c>
      <c r="KV7" s="250">
        <f>'1_Police_raw'!JQ6/E7*100</f>
        <v>7.0569387215305053</v>
      </c>
      <c r="KW7" s="250">
        <f>'1_Police_raw'!JR6/F7*100</f>
        <v>8.8544331195151713</v>
      </c>
      <c r="KX7" s="250">
        <f>'1_Police_raw'!JS6/G7*100</f>
        <v>7.8043838745944978</v>
      </c>
      <c r="KY7" s="250">
        <f>'1_Police_raw'!JT6/H7*100</f>
        <v>6.1443975869049892</v>
      </c>
      <c r="KZ7" s="250">
        <f t="shared" si="37"/>
        <v>-28.700112255680025</v>
      </c>
      <c r="LB7" s="250">
        <f>'1_Police_raw'!JV6/C7*100</f>
        <v>485.58092721531239</v>
      </c>
      <c r="LC7" s="250">
        <f>'1_Police_raw'!JW6/D7*100</f>
        <v>429.25673957187547</v>
      </c>
      <c r="LD7" s="250">
        <f>'1_Police_raw'!JX6/E7*100</f>
        <v>410.1643620284982</v>
      </c>
      <c r="LE7" s="250">
        <f>'1_Police_raw'!JY6/F7*100</f>
        <v>407.89421903899887</v>
      </c>
      <c r="LF7" s="250">
        <f>'1_Police_raw'!JZ6/G7*100</f>
        <v>379.04210576337289</v>
      </c>
      <c r="LG7" s="250">
        <f>'1_Police_raw'!KA6/H7*100</f>
        <v>360.64519534189242</v>
      </c>
      <c r="LH7" s="250">
        <f t="shared" si="24"/>
        <v>-25.729126675113832</v>
      </c>
      <c r="LJ7" s="250" t="e">
        <f>'1_Police_raw'!KC6/C7*100</f>
        <v>#VALUE!</v>
      </c>
      <c r="LK7" s="250" t="e">
        <f>'1_Police_raw'!KD6/D7*100</f>
        <v>#VALUE!</v>
      </c>
      <c r="LL7" s="250" t="e">
        <f>'1_Police_raw'!KE6/E7*100</f>
        <v>#VALUE!</v>
      </c>
      <c r="LM7" s="250" t="e">
        <f>'1_Police_raw'!KF6/F7*100</f>
        <v>#VALUE!</v>
      </c>
      <c r="LN7" s="250" t="e">
        <f>'1_Police_raw'!KG6/G7*100</f>
        <v>#VALUE!</v>
      </c>
      <c r="LO7" s="250" t="e">
        <f>'1_Police_raw'!KH6/H7*100</f>
        <v>#VALUE!</v>
      </c>
      <c r="LP7" s="250" t="e">
        <f t="shared" si="38"/>
        <v>#VALUE!</v>
      </c>
      <c r="LR7" s="250">
        <f>'1_Police_raw'!KJ6/C7*100</f>
        <v>30.134615828645572</v>
      </c>
      <c r="LS7" s="250">
        <f>'1_Police_raw'!KK6/D7*100</f>
        <v>22.589608834108034</v>
      </c>
      <c r="LT7" s="250">
        <f>'1_Police_raw'!KL6/E7*100</f>
        <v>21.619730841533659</v>
      </c>
      <c r="LU7" s="250">
        <f>'1_Police_raw'!KM6/F7*100</f>
        <v>20.660343945535399</v>
      </c>
      <c r="LV7" s="250">
        <f>'1_Police_raw'!KN6/G7*100</f>
        <v>21.384189795496667</v>
      </c>
      <c r="LW7" s="250">
        <f>'1_Police_raw'!KO6/H7*100</f>
        <v>18.85755403290409</v>
      </c>
      <c r="LX7" s="250">
        <f t="shared" si="39"/>
        <v>-37.422284922649169</v>
      </c>
      <c r="LZ7" s="250">
        <f>'1_Police_raw'!KQ6/C7*100</f>
        <v>93.276408150145457</v>
      </c>
      <c r="MA7" s="250">
        <f>'1_Police_raw'!KR6/D7*100</f>
        <v>87.911679143768964</v>
      </c>
      <c r="MB7" s="250">
        <f>'1_Police_raw'!KS6/E7*100</f>
        <v>77.805891807612397</v>
      </c>
      <c r="MC7" s="250">
        <f>'1_Police_raw'!KT6/F7*100</f>
        <v>82.265733164950035</v>
      </c>
      <c r="MD7" s="250">
        <f>'1_Police_raw'!KU6/G7*100</f>
        <v>71.236137874719446</v>
      </c>
      <c r="ME7" s="250">
        <f>'1_Police_raw'!KV6/H7*100</f>
        <v>61.92138230026265</v>
      </c>
      <c r="MF7" s="250">
        <f t="shared" si="40"/>
        <v>-33.615172873521402</v>
      </c>
      <c r="MH7" s="250">
        <f>'1_Police_raw'!KX6/C7*100</f>
        <v>50.678878806847379</v>
      </c>
      <c r="MI7" s="250">
        <f>'1_Police_raw'!KY6/D7*100</f>
        <v>48.664265234149603</v>
      </c>
      <c r="MJ7" s="250">
        <f>'1_Police_raw'!KZ6/E7*100</f>
        <v>44.918402574830935</v>
      </c>
      <c r="MK7" s="250">
        <f>'1_Police_raw'!LA6/F7*100</f>
        <v>46.874832302403043</v>
      </c>
      <c r="ML7" s="250">
        <f>'1_Police_raw'!LB6/G7*100</f>
        <v>38.372295629705214</v>
      </c>
      <c r="MM7" s="250">
        <f>'1_Police_raw'!LC6/H7*100</f>
        <v>33.719039419360612</v>
      </c>
      <c r="MN7" s="250">
        <f t="shared" si="41"/>
        <v>-33.465301101324428</v>
      </c>
      <c r="MP7" s="250">
        <f>'1_Police_raw'!LE6/C7*100</f>
        <v>43.433844473384177</v>
      </c>
      <c r="MQ7" s="250">
        <f>'1_Police_raw'!LF6/D7*100</f>
        <v>37.802834607677994</v>
      </c>
      <c r="MR7" s="250">
        <f>'1_Police_raw'!LG6/E7*100</f>
        <v>41.659282020230968</v>
      </c>
      <c r="MS7" s="250">
        <f>'1_Police_raw'!LH6/F7*100</f>
        <v>36.169017712443782</v>
      </c>
      <c r="MT7" s="250">
        <f>'1_Police_raw'!LI6/G7*100</f>
        <v>35.150873779530514</v>
      </c>
      <c r="MU7" s="250">
        <f>'1_Police_raw'!LJ6/H7*100</f>
        <v>33.763243718546981</v>
      </c>
      <c r="MV7" s="250">
        <f t="shared" si="25"/>
        <v>-22.265127280554779</v>
      </c>
      <c r="MX7" s="250">
        <f>'1_Police_raw'!LL6/C7*100</f>
        <v>4.7815408524487397</v>
      </c>
      <c r="MY7" s="250">
        <f>'1_Police_raw'!LM6/D7*100</f>
        <v>6.5457499619217927</v>
      </c>
      <c r="MZ7" s="250">
        <f>'1_Police_raw'!LN6/E7*100</f>
        <v>7.7662239110990923</v>
      </c>
      <c r="NA7" s="250">
        <f>'1_Police_raw'!LO6/F7*100</f>
        <v>5.9745063877132667</v>
      </c>
      <c r="NB7" s="250">
        <f>'1_Police_raw'!LP6/G7*100</f>
        <v>7.5463141683650328</v>
      </c>
      <c r="NC7" s="250">
        <f>'1_Police_raw'!LQ6/H7*100</f>
        <v>8.0186598724069427</v>
      </c>
      <c r="ND7" s="250">
        <f>(NC7*100/MX7)-100</f>
        <v>67.700331751853554</v>
      </c>
      <c r="NF7" s="250">
        <f>'1_Police_raw'!LS6/C7*100</f>
        <v>5.2724214722818807</v>
      </c>
      <c r="NG7" s="250">
        <f>'1_Police_raw'!LT6/D7*100</f>
        <v>5.7151168633055107</v>
      </c>
      <c r="NH7" s="250">
        <f>'1_Police_raw'!LU6/E7*100</f>
        <v>4.7046258143536699</v>
      </c>
      <c r="NI7" s="250">
        <f>'1_Police_raw'!LV6/F7*100</f>
        <v>3.7922016592671035</v>
      </c>
      <c r="NJ7" s="250">
        <f>'1_Police_raw'!LW6/G7*100</f>
        <v>3.7553591734080705</v>
      </c>
      <c r="NK7" s="250">
        <f>'1_Police_raw'!LX6/H7*100</f>
        <v>3.9518643472611941</v>
      </c>
      <c r="NL7" s="250">
        <f t="shared" si="26"/>
        <v>-25.046501535643657</v>
      </c>
      <c r="NN7" s="250">
        <f>'1_Police_raw'!LZ6/C7*100</f>
        <v>4.4906486332883597</v>
      </c>
      <c r="NO7" s="250">
        <f>'1_Police_raw'!MA6/D7*100</f>
        <v>5.3359147965459028</v>
      </c>
      <c r="NP7" s="250">
        <f>'1_Police_raw'!MB6/E7*100</f>
        <v>6.248892303034645</v>
      </c>
      <c r="NQ7" s="250">
        <f>'1_Police_raw'!MC6/F7*100</f>
        <v>6.2875419020395604</v>
      </c>
      <c r="NR7" s="250">
        <f>'1_Police_raw'!MD6/G7*100</f>
        <v>6.4339447449621678</v>
      </c>
      <c r="NS7" s="250">
        <f>'1_Police_raw'!ME6/H7*100</f>
        <v>5.5520599778076738</v>
      </c>
      <c r="NT7" s="250">
        <f t="shared" si="27"/>
        <v>23.636036376822375</v>
      </c>
      <c r="NV7" s="250">
        <f>'1_Police_raw'!MG6/C7*100</f>
        <v>0.49997100168190239</v>
      </c>
      <c r="NW7" s="250">
        <f>'1_Police_raw'!MH6/D7*100</f>
        <v>0.45143103185667532</v>
      </c>
      <c r="NX7" s="250">
        <f>'1_Police_raw'!MI6/E7*100</f>
        <v>0.35913174155371524</v>
      </c>
      <c r="NY7" s="250">
        <f>'1_Police_raw'!MJ6/F7*100</f>
        <v>0.19676518043367044</v>
      </c>
      <c r="NZ7" s="250">
        <f>'1_Police_raw'!MK6/G7*100</f>
        <v>0.19577701851890414</v>
      </c>
      <c r="OA7" s="250">
        <f>'1_Police_raw'!ML6/H7*100</f>
        <v>0.28290751479274773</v>
      </c>
      <c r="OB7" s="250">
        <f t="shared" si="42"/>
        <v>-43.415215314278853</v>
      </c>
      <c r="OD7" s="250">
        <f>'1_Police_raw'!MN6/C7*100</f>
        <v>398.67687674114899</v>
      </c>
      <c r="OE7" s="250">
        <f>'1_Police_raw'!MO6/D7*100</f>
        <v>361.75877168866538</v>
      </c>
      <c r="OF7" s="250">
        <f>'1_Police_raw'!MP6/E7*100</f>
        <v>398.08855721875449</v>
      </c>
      <c r="OG7" s="250">
        <f>'1_Police_raw'!MQ6/F7*100</f>
        <v>456.96029994168595</v>
      </c>
      <c r="OH7" s="250">
        <f>'1_Police_raw'!MR6/G7*100</f>
        <v>431.6082352356986</v>
      </c>
      <c r="OI7" s="250">
        <f>'1_Police_raw'!MS6/H7*100</f>
        <v>457.91233527157391</v>
      </c>
      <c r="OJ7" s="250">
        <f t="shared" si="28"/>
        <v>14.858012086034535</v>
      </c>
      <c r="OL7" s="250">
        <f>'1_Police_raw'!MU6/C7*100</f>
        <v>112.81163874313471</v>
      </c>
      <c r="OM7" s="250">
        <f>'1_Police_raw'!MV6/D7*100</f>
        <v>93.265651181589135</v>
      </c>
      <c r="ON7" s="250">
        <f>'1_Police_raw'!MW6/E7*100</f>
        <v>96.615416771488242</v>
      </c>
      <c r="OO7" s="250">
        <f>'1_Police_raw'!MX6/F7*100</f>
        <v>107.74682403111035</v>
      </c>
      <c r="OP7" s="250">
        <f>'1_Police_raw'!MY6/G7*100</f>
        <v>104.5004331121587</v>
      </c>
      <c r="OQ7" s="250">
        <f>'1_Police_raw'!MZ6/H7*100</f>
        <v>108.11487495001599</v>
      </c>
      <c r="OR7" s="250">
        <f t="shared" si="43"/>
        <v>-4.1633681111688929</v>
      </c>
      <c r="OU7" s="250">
        <f>'1_Police_raw'!NE6/G7*100</f>
        <v>0</v>
      </c>
      <c r="OV7" s="250">
        <f>'1_Police_raw'!NF6/G7*100</f>
        <v>408.03490241494512</v>
      </c>
      <c r="OW7" s="250">
        <f>'1_Police_raw'!NG6/G7*100</f>
        <v>223.58625410397573</v>
      </c>
      <c r="OX7" s="250">
        <f>'1_Police_raw'!NH6/G7*100</f>
        <v>837.08913745451082</v>
      </c>
      <c r="OY7" s="250">
        <f>'1_Police_raw'!NI6/G7*100</f>
        <v>371.26441875494004</v>
      </c>
      <c r="PA7" s="250" t="e">
        <f>'1_Police_raw'!NK6/G7*100</f>
        <v>#VALUE!</v>
      </c>
      <c r="PB7" s="250">
        <f>'1_Police_raw'!NL6/G7*100</f>
        <v>171.91002017037229</v>
      </c>
      <c r="PC7" s="250">
        <f>'1_Police_raw'!NM6/G7*100</f>
        <v>16.124907161647922</v>
      </c>
      <c r="PD7" s="250">
        <f>'1_Police_raw'!NN6/G7*100</f>
        <v>149.8495097654467</v>
      </c>
      <c r="PE7" s="250" t="e">
        <f>'1_Police_raw'!NO6/G7*100</f>
        <v>#VALUE!</v>
      </c>
      <c r="PG7" s="250">
        <f>'1_Police_raw'!NQ6/G7*100</f>
        <v>0</v>
      </c>
      <c r="PH7" s="250">
        <f>'1_Police_raw'!NR6/G7*100</f>
        <v>0.76531016330117074</v>
      </c>
      <c r="PI7" s="250">
        <f>'1_Police_raw'!NS6/G7*100</f>
        <v>0.21357492929334998</v>
      </c>
      <c r="PJ7" s="250">
        <f>'1_Police_raw'!NT6/G7*100</f>
        <v>1.6374077912490164</v>
      </c>
      <c r="PK7" s="250">
        <f>'1_Police_raw'!NU6/G7*100</f>
        <v>0.65852269865449586</v>
      </c>
      <c r="PM7" s="250">
        <f>'1_Police_raw'!NW6/G7*100</f>
        <v>0</v>
      </c>
      <c r="PN7" s="250">
        <f>'1_Police_raw'!NX6/G7*100</f>
        <v>0.16908015235723542</v>
      </c>
      <c r="PO7" s="250">
        <f>'1_Police_raw'!NY6/G7*100</f>
        <v>4.4494776936114581E-2</v>
      </c>
      <c r="PP7" s="250">
        <f>'1_Police_raw'!NZ6/G7*100</f>
        <v>0.30256448316557916</v>
      </c>
      <c r="PQ7" s="250">
        <f>'1_Police_raw'!OA6/G7*100</f>
        <v>0.15128224158278958</v>
      </c>
      <c r="PS7" s="250" t="e">
        <f>'1_Police_raw'!OC6/G7*100</f>
        <v>#VALUE!</v>
      </c>
      <c r="PT7" s="250">
        <f>'1_Police_raw'!OD6/G7*100</f>
        <v>46.844101158341431</v>
      </c>
      <c r="PU7" s="250">
        <f>'1_Police_raw'!OE6/G7*100</f>
        <v>25.362022853585309</v>
      </c>
      <c r="PV7" s="250">
        <f>'1_Police_raw'!OF6/G7*100</f>
        <v>47.787390429387059</v>
      </c>
      <c r="PW7" s="250">
        <f>'1_Police_raw'!OG6/G7*100</f>
        <v>23.066092363681797</v>
      </c>
      <c r="PY7" s="250" t="e">
        <f>'1_Police_raw'!OI6/G7*100</f>
        <v>#VALUE!</v>
      </c>
      <c r="PZ7" s="250" t="e">
        <f>'1_Police_raw'!OJ6/G7*100</f>
        <v>#VALUE!</v>
      </c>
      <c r="QA7" s="250" t="e">
        <f>'1_Police_raw'!OK6/G7*100</f>
        <v>#VALUE!</v>
      </c>
      <c r="QB7" s="250" t="e">
        <f>'1_Police_raw'!OL6/G7*100</f>
        <v>#VALUE!</v>
      </c>
      <c r="QC7" s="250" t="e">
        <f>'1_Police_raw'!OM6/G7*100</f>
        <v>#VALUE!</v>
      </c>
      <c r="QE7" s="250" t="e">
        <f>'1_Police_raw'!OO6/G7*100</f>
        <v>#VALUE!</v>
      </c>
      <c r="QF7" s="250">
        <f>'1_Police_raw'!OP6/G7*100</f>
        <v>0.31146343855280206</v>
      </c>
      <c r="QG7" s="250">
        <f>'1_Police_raw'!OQ6/G7*100</f>
        <v>1.5662161481512331</v>
      </c>
      <c r="QH7" s="250">
        <f>'1_Police_raw'!OR6/G7*100</f>
        <v>1.9488712298018185</v>
      </c>
      <c r="QI7" s="250">
        <f>'1_Police_raw'!OS6/G7*100</f>
        <v>0.76531016330117074</v>
      </c>
      <c r="QK7" s="250" t="e">
        <f>'1_Police_raw'!OU6/G7*100</f>
        <v>#VALUE!</v>
      </c>
      <c r="QL7" s="250">
        <f>'1_Police_raw'!OV6/G7*100</f>
        <v>8.0090598485006242E-2</v>
      </c>
      <c r="QM7" s="250">
        <f>'1_Police_raw'!OW6/G7*100</f>
        <v>0.64072478788004994</v>
      </c>
      <c r="QN7" s="250">
        <f>'1_Police_raw'!OX6/G7*100</f>
        <v>0.87209762794784573</v>
      </c>
      <c r="QO7" s="250">
        <f>'1_Police_raw'!OY6/G7*100</f>
        <v>0.27586761700391038</v>
      </c>
      <c r="QQ7" s="250" t="e">
        <f>'1_Police_raw'!PA6/G7*100</f>
        <v>#VALUE!</v>
      </c>
      <c r="QR7" s="250">
        <f>'1_Police_raw'!PB6/G7*100</f>
        <v>0.17797910774445833</v>
      </c>
      <c r="QS7" s="250">
        <f>'1_Police_raw'!PC6/G7*100</f>
        <v>0.81870389562450818</v>
      </c>
      <c r="QT7" s="250">
        <f>'1_Police_raw'!PD6/G7*100</f>
        <v>0.62292687710560413</v>
      </c>
      <c r="QU7" s="250">
        <f>'1_Police_raw'!PE6/G7*100</f>
        <v>0.27586761700391038</v>
      </c>
      <c r="QW7" s="250" t="e">
        <f>'1_Police_raw'!PG6/G7*100</f>
        <v>#VALUE!</v>
      </c>
      <c r="QX7" s="250">
        <f>'1_Police_raw'!PH6/G7*100</f>
        <v>4.431679782837012</v>
      </c>
      <c r="QY7" s="250">
        <f>'1_Police_raw'!PI6/G7*100</f>
        <v>16.107109250873478</v>
      </c>
      <c r="QZ7" s="250">
        <f>'1_Police_raw'!PJ6/G7*100</f>
        <v>16.979206878821323</v>
      </c>
      <c r="RA7" s="250">
        <f>'1_Police_raw'!PK6/G7*100</f>
        <v>7.6620005883989304</v>
      </c>
      <c r="RC7" s="250" t="e">
        <f>'1_Police_raw'!PM6/G7*100</f>
        <v>#VALUE!</v>
      </c>
      <c r="RD7" s="250">
        <f>'1_Police_raw'!PN6/G7*100</f>
        <v>91.240989585196559</v>
      </c>
      <c r="RE7" s="250">
        <f>'1_Police_raw'!PO6/G7*100</f>
        <v>66.27052076864905</v>
      </c>
      <c r="RF7" s="250">
        <f>'1_Police_raw'!PP6/G7*100</f>
        <v>146.91285448766311</v>
      </c>
      <c r="RG7" s="250">
        <f>'1_Police_raw'!PQ6/G7*100</f>
        <v>78.595573979952789</v>
      </c>
      <c r="RI7" s="250" t="e">
        <f>'1_Police_raw'!PS6/G7*100</f>
        <v>#VALUE!</v>
      </c>
      <c r="RJ7" s="250" t="e">
        <f>'1_Police_raw'!PT6/G7*100</f>
        <v>#VALUE!</v>
      </c>
      <c r="RK7" s="250" t="e">
        <f>'1_Police_raw'!PU6/G7*100</f>
        <v>#VALUE!</v>
      </c>
      <c r="RL7" s="250" t="e">
        <f>'1_Police_raw'!PV6/G7*100</f>
        <v>#VALUE!</v>
      </c>
      <c r="RM7" s="250" t="e">
        <f>'1_Police_raw'!PW6/G7*100</f>
        <v>#VALUE!</v>
      </c>
      <c r="RO7" s="250" t="e">
        <f>'1_Police_raw'!PY6/G7*100</f>
        <v>#VALUE!</v>
      </c>
      <c r="RP7" s="250">
        <f>'1_Police_raw'!PZ6/G7*100</f>
        <v>0.96998613720729787</v>
      </c>
      <c r="RQ7" s="250">
        <f>'1_Police_raw'!QA6/G7*100</f>
        <v>5.535150250852654</v>
      </c>
      <c r="RR7" s="250">
        <f>'1_Police_raw'!QB6/G7*100</f>
        <v>5.6953314478226664</v>
      </c>
      <c r="RS7" s="250">
        <f>'1_Police_raw'!QC6/G7*100</f>
        <v>3.061240653204683</v>
      </c>
      <c r="RU7" s="250" t="e">
        <f>'1_Police_raw'!QE6/G7*100</f>
        <v>#VALUE!</v>
      </c>
      <c r="RV7" s="250" t="e">
        <f>'1_Police_raw'!QF6/G7*100</f>
        <v>#VALUE!</v>
      </c>
      <c r="RW7" s="250" t="e">
        <f>'1_Police_raw'!QG6/G7*100</f>
        <v>#VALUE!</v>
      </c>
      <c r="RX7" s="250" t="e">
        <f>'1_Police_raw'!QH6/G7*100</f>
        <v>#VALUE!</v>
      </c>
      <c r="RY7" s="250" t="e">
        <f>'1_Police_raw'!QI6/G7*100</f>
        <v>#VALUE!</v>
      </c>
      <c r="SA7" s="250">
        <f>'1_Police_raw'!QK6/G7*100</f>
        <v>0</v>
      </c>
      <c r="SB7" s="250">
        <f>'1_Police_raw'!QL6/G7*100</f>
        <v>4.5295682920964637</v>
      </c>
      <c r="SC7" s="250">
        <f>'1_Police_raw'!QM6/G7*100</f>
        <v>6.5852269865449582</v>
      </c>
      <c r="SD7" s="250">
        <f>'1_Police_raw'!QN6/G7*100</f>
        <v>18.936977064010367</v>
      </c>
      <c r="SE7" s="250">
        <f>'1_Police_raw'!QO6/G7*100</f>
        <v>6.0957844402476971</v>
      </c>
      <c r="SG7" s="250" t="e">
        <f>'1_Police_raw'!QQ6/G7*100</f>
        <v>#VALUE!</v>
      </c>
      <c r="SH7" s="250">
        <f>'1_Police_raw'!QR6/G7*100</f>
        <v>8.4718055286362155</v>
      </c>
      <c r="SI7" s="250">
        <f>'1_Police_raw'!QS6/G7*100</f>
        <v>1.0589756910795269</v>
      </c>
      <c r="SJ7" s="250">
        <f>'1_Police_raw'!QT6/G7*100</f>
        <v>11.372864984870887</v>
      </c>
      <c r="SK7" s="250">
        <f>'1_Police_raw'!QU6/G7*100</f>
        <v>7.9022723838539495</v>
      </c>
      <c r="SM7" s="250" t="e">
        <f>'1_Police_raw'!QW6/G7*100</f>
        <v>#VALUE!</v>
      </c>
      <c r="SN7" s="250">
        <f>'1_Police_raw'!QX6/G7*100</f>
        <v>2.4294148207118562</v>
      </c>
      <c r="SO7" s="250">
        <f>'1_Police_raw'!QY6/G7*100</f>
        <v>0.23137284006779579</v>
      </c>
      <c r="SP7" s="250">
        <f>'1_Police_raw'!QZ6/G7*100</f>
        <v>1.9132754082529271</v>
      </c>
      <c r="SQ7" s="250">
        <f>'1_Police_raw'!RA6/G7*100</f>
        <v>1.2725506203728769</v>
      </c>
      <c r="SS7" s="250" t="e">
        <f>'1_Police_raw'!RC6/G7*100</f>
        <v>#VALUE!</v>
      </c>
      <c r="ST7" s="250">
        <f>'1_Police_raw'!RD6/G7*100</f>
        <v>0.39155403703780828</v>
      </c>
      <c r="SU7" s="250">
        <f>'1_Police_raw'!RE6/G7*100</f>
        <v>0.13348433080834374</v>
      </c>
      <c r="SV7" s="250">
        <f>'1_Police_raw'!RF6/G7*100</f>
        <v>1.9577701851890414</v>
      </c>
      <c r="SW7" s="250">
        <f>'1_Police_raw'!RG6/G7*100</f>
        <v>0.83650180639895411</v>
      </c>
      <c r="SY7" s="250" t="e">
        <f>'1_Police_raw'!RI6/G7*100</f>
        <v>#VALUE!</v>
      </c>
      <c r="SZ7" s="250">
        <f>'1_Police_raw'!RJ6/G7*100</f>
        <v>1.6463067466362395</v>
      </c>
      <c r="TA7" s="250">
        <f>'1_Police_raw'!RK6/G7*100</f>
        <v>2.6696866161668747E-2</v>
      </c>
      <c r="TB7" s="250">
        <f>'1_Police_raw'!RL6/G7*100</f>
        <v>2.9811500547196768</v>
      </c>
      <c r="TC7" s="250">
        <f>'1_Police_raw'!RM6/G7*100</f>
        <v>1.3437422634706602</v>
      </c>
      <c r="TE7" s="250">
        <f>'1_Police_raw'!RO6/G7*100</f>
        <v>0</v>
      </c>
      <c r="TF7" s="250">
        <f>'1_Police_raw'!RP6/G7*100</f>
        <v>3.5595821548891661E-2</v>
      </c>
      <c r="TG7" s="250">
        <f>'1_Police_raw'!RQ6/G7*100</f>
        <v>0</v>
      </c>
      <c r="TH7" s="250">
        <f>'1_Police_raw'!RR6/G7*100</f>
        <v>1.7797910774445831E-2</v>
      </c>
      <c r="TI7" s="250">
        <f>'1_Police_raw'!RS6/G7*100</f>
        <v>8.8989553872229153E-3</v>
      </c>
      <c r="TK7" s="250" t="e">
        <f>'1_Police_raw'!RU6/G7*100</f>
        <v>#VALUE!</v>
      </c>
      <c r="TL7" s="250">
        <f>'1_Police_raw'!RV6/G7*100</f>
        <v>38.861738176002476</v>
      </c>
      <c r="TM7" s="250">
        <f>'1_Police_raw'!RW6/G7*100</f>
        <v>41.869585096883824</v>
      </c>
      <c r="TN7" s="250">
        <f>'1_Police_raw'!RX6/G7*100</f>
        <v>99.970864820062232</v>
      </c>
      <c r="TO7" s="250">
        <f>'1_Police_raw'!RY6/G7*100</f>
        <v>56.917718656677771</v>
      </c>
      <c r="TQ7" s="250" t="e">
        <f>'1_Police_raw'!SA6/G7*100</f>
        <v>#VALUE!</v>
      </c>
      <c r="TR7" s="250">
        <f>'1_Police_raw'!SB6/G7*100</f>
        <v>10.465171535374148</v>
      </c>
      <c r="TS7" s="250">
        <f>'1_Police_raw'!SC6/G7*100</f>
        <v>8.4629065732489934</v>
      </c>
      <c r="TT7" s="250">
        <f>'1_Police_raw'!SD6/G7*100</f>
        <v>33.353284791311488</v>
      </c>
      <c r="TU7" s="250">
        <f>'1_Police_raw'!SE6/G7*100</f>
        <v>18.607715714683117</v>
      </c>
      <c r="TW7" s="250">
        <f>'1_Police_raw'!TY6/C7*100</f>
        <v>344.65273741395725</v>
      </c>
      <c r="TX7" s="250">
        <f>'1_Police_raw'!TZ6/D7*100</f>
        <v>339.81922354043098</v>
      </c>
      <c r="TY7" s="250">
        <f>'1_Police_raw'!UA6/E7*100</f>
        <v>339.14606013625098</v>
      </c>
      <c r="TZ7" s="250">
        <f>'1_Police_raw'!UB6/F7*100</f>
        <v>338.67759488553634</v>
      </c>
      <c r="UA7" s="250">
        <f>'1_Police_raw'!UC6/G7*100</f>
        <v>336.06015124308624</v>
      </c>
      <c r="UB7" s="250">
        <f>'1_Police_raw'!UD6/H7*100</f>
        <v>332.70807825610859</v>
      </c>
      <c r="UC7" s="250">
        <f t="shared" si="44"/>
        <v>-3.4657084831164866</v>
      </c>
      <c r="UE7" s="250">
        <f>'1_Police_raw'!UF6/G7*100</f>
        <v>72.562082227415658</v>
      </c>
      <c r="UF7" s="250">
        <f>'1_Police_raw'!UG6/G7*100</f>
        <v>33.700344051413182</v>
      </c>
      <c r="UH7" s="250">
        <f>'1_Police_raw'!UI6/C7*100</f>
        <v>82.804288260371806</v>
      </c>
      <c r="UI7" s="250">
        <f>'1_Police_raw'!UJ6/D7*100</f>
        <v>83.875885718970295</v>
      </c>
      <c r="UJ7" s="250">
        <f>'1_Police_raw'!UK6/E7*100</f>
        <v>83.399368682311518</v>
      </c>
      <c r="UK7" s="250">
        <f>'1_Police_raw'!UL6/F7*100</f>
        <v>82.247845421274249</v>
      </c>
      <c r="UL7" s="250">
        <f>'1_Police_raw'!UM6/G7*100</f>
        <v>81.087281488375211</v>
      </c>
      <c r="UM7" s="250">
        <f>'1_Police_raw'!UN6/H7*100</f>
        <v>80.363415920814901</v>
      </c>
      <c r="UN7" s="250">
        <f>(UM7*100/UH7)-100</f>
        <v>-2.9477607873178755</v>
      </c>
      <c r="UP7" s="250" t="e">
        <f>'1_Police_raw'!UX6/G7*100</f>
        <v>#VALUE!</v>
      </c>
      <c r="UQ7" s="250" t="e">
        <f>'1_Police_raw'!UY6/G7*100</f>
        <v>#VALUE!</v>
      </c>
      <c r="UR7" s="250" t="e">
        <f>'1_Police_raw'!UZ6/G7*100</f>
        <v>#VALUE!</v>
      </c>
    </row>
    <row r="8" spans="1:601">
      <c r="A8" s="247">
        <v>6</v>
      </c>
      <c r="B8" s="239" t="s">
        <v>29</v>
      </c>
      <c r="C8" s="248">
        <v>3843.183</v>
      </c>
      <c r="D8" s="248">
        <v>3839.2649999999999</v>
      </c>
      <c r="E8" s="254">
        <v>3542.6</v>
      </c>
      <c r="F8" s="254">
        <v>3482.1</v>
      </c>
      <c r="G8" s="254">
        <v>3429.4</v>
      </c>
      <c r="H8" s="254">
        <v>3386.3</v>
      </c>
      <c r="I8" s="249"/>
      <c r="J8" s="250" t="e">
        <f>'1_Police_raw'!C7/C8*100</f>
        <v>#VALUE!</v>
      </c>
      <c r="K8" s="250" t="e">
        <f>'1_Police_raw'!D7/D8*100</f>
        <v>#VALUE!</v>
      </c>
      <c r="L8" s="250" t="e">
        <f>'1_Police_raw'!E7/E8*100</f>
        <v>#VALUE!</v>
      </c>
      <c r="M8" s="250" t="e">
        <f>'1_Police_raw'!F7/F8*100</f>
        <v>#VALUE!</v>
      </c>
      <c r="N8" s="250" t="e">
        <f>'1_Police_raw'!G7/G8*100</f>
        <v>#VALUE!</v>
      </c>
      <c r="O8" s="250" t="e">
        <f>'1_Police_raw'!H7/H8*100</f>
        <v>#VALUE!</v>
      </c>
      <c r="P8" s="250" t="e">
        <f t="shared" si="29"/>
        <v>#VALUE!</v>
      </c>
      <c r="R8" s="250" t="e">
        <f>'1_Police_raw'!J7/C8*100</f>
        <v>#VALUE!</v>
      </c>
      <c r="S8" s="250" t="e">
        <f>'1_Police_raw'!K7/D8*100</f>
        <v>#VALUE!</v>
      </c>
      <c r="T8" s="250" t="e">
        <f>'1_Police_raw'!L7/E8*100</f>
        <v>#VALUE!</v>
      </c>
      <c r="U8" s="250" t="e">
        <f>'1_Police_raw'!M7/F8*100</f>
        <v>#VALUE!</v>
      </c>
      <c r="V8" s="250" t="e">
        <f>'1_Police_raw'!N7/G8*100</f>
        <v>#VALUE!</v>
      </c>
      <c r="W8" s="250" t="e">
        <f>'1_Police_raw'!O7/H8*100</f>
        <v>#VALUE!</v>
      </c>
      <c r="X8" s="250" t="e">
        <f t="shared" si="30"/>
        <v>#VALUE!</v>
      </c>
      <c r="Z8" s="250" t="e">
        <f>'1_Police_raw'!Q7/C8*100</f>
        <v>#VALUE!</v>
      </c>
      <c r="AA8" s="250" t="e">
        <f>'1_Police_raw'!R7/D8*100</f>
        <v>#VALUE!</v>
      </c>
      <c r="AB8" s="250" t="e">
        <f>'1_Police_raw'!S7/E8*100</f>
        <v>#VALUE!</v>
      </c>
      <c r="AC8" s="250" t="e">
        <f>'1_Police_raw'!T7/F8*100</f>
        <v>#VALUE!</v>
      </c>
      <c r="AD8" s="250" t="e">
        <f>'1_Police_raw'!U7/G8*100</f>
        <v>#VALUE!</v>
      </c>
      <c r="AE8" s="250" t="e">
        <f>'1_Police_raw'!V7/H8*100</f>
        <v>#VALUE!</v>
      </c>
      <c r="AF8" s="250" t="e">
        <f t="shared" si="31"/>
        <v>#VALUE!</v>
      </c>
      <c r="AH8" s="250" t="e">
        <f>'1_Police_raw'!X7/C8*100</f>
        <v>#VALUE!</v>
      </c>
      <c r="AI8" s="250" t="e">
        <f>'1_Police_raw'!Y7/D8*100</f>
        <v>#VALUE!</v>
      </c>
      <c r="AJ8" s="250" t="e">
        <f>'1_Police_raw'!Z7/E8*100</f>
        <v>#VALUE!</v>
      </c>
      <c r="AK8" s="250" t="e">
        <f>'1_Police_raw'!AA7/F8*100</f>
        <v>#VALUE!</v>
      </c>
      <c r="AL8" s="250" t="e">
        <f>'1_Police_raw'!AB7/G8*100</f>
        <v>#VALUE!</v>
      </c>
      <c r="AM8" s="250" t="e">
        <f>'1_Police_raw'!AC7/H8*100</f>
        <v>#VALUE!</v>
      </c>
      <c r="AN8" s="250" t="e">
        <f t="shared" si="46"/>
        <v>#VALUE!</v>
      </c>
      <c r="AP8" s="250">
        <f>'1_Police_raw'!AE7/C8*100</f>
        <v>1.2749848237775823</v>
      </c>
      <c r="AQ8" s="250">
        <f>'1_Police_raw'!AF7/D8*100</f>
        <v>1.5627991295208847</v>
      </c>
      <c r="AR8" s="250">
        <f>'1_Police_raw'!AG7/E8*100</f>
        <v>1.2984813413876815</v>
      </c>
      <c r="AS8" s="250">
        <f>'1_Police_raw'!AH7/F8*100</f>
        <v>1.4071968065247984</v>
      </c>
      <c r="AT8" s="250">
        <f>'1_Police_raw'!AI7/G8*100</f>
        <v>1.6329387064792675</v>
      </c>
      <c r="AU8" s="250">
        <f>'1_Police_raw'!AJ7/H8*100</f>
        <v>1.2402917638720727</v>
      </c>
      <c r="AV8" s="250">
        <f t="shared" si="32"/>
        <v>-2.7210566948333792</v>
      </c>
      <c r="AX8" s="250" t="e">
        <f>'1_Police_raw'!AL7/C8*100</f>
        <v>#VALUE!</v>
      </c>
      <c r="AY8" s="250" t="e">
        <f>'1_Police_raw'!AM7/D8*100</f>
        <v>#VALUE!</v>
      </c>
      <c r="AZ8" s="250" t="e">
        <f>'1_Police_raw'!AN7/E8*100</f>
        <v>#VALUE!</v>
      </c>
      <c r="BA8" s="250" t="e">
        <f>'1_Police_raw'!AO7/F8*100</f>
        <v>#VALUE!</v>
      </c>
      <c r="BB8" s="250" t="e">
        <f>'1_Police_raw'!AP7/G8*100</f>
        <v>#VALUE!</v>
      </c>
      <c r="BC8" s="250" t="e">
        <f>'1_Police_raw'!AQ7/H8*100</f>
        <v>#VALUE!</v>
      </c>
      <c r="BD8" s="250" t="e">
        <f t="shared" si="47"/>
        <v>#VALUE!</v>
      </c>
      <c r="BF8" s="250">
        <f>'1_Police_raw'!AS7/C8*100</f>
        <v>16.965104185775175</v>
      </c>
      <c r="BG8" s="250">
        <f>'1_Police_raw'!AT7/D8*100</f>
        <v>16.096831034065115</v>
      </c>
      <c r="BH8" s="250">
        <f>'1_Police_raw'!AU7/E8*100</f>
        <v>16.287472477841135</v>
      </c>
      <c r="BI8" s="250">
        <f>'1_Police_raw'!AV7/F8*100</f>
        <v>17.001234886993483</v>
      </c>
      <c r="BJ8" s="250">
        <f>'1_Police_raw'!AW7/G8*100</f>
        <v>28.926342800489881</v>
      </c>
      <c r="BK8" s="250">
        <f>'1_Police_raw'!AX7/H8*100</f>
        <v>29.796533089212414</v>
      </c>
      <c r="BL8" s="250">
        <f t="shared" si="0"/>
        <v>75.634247588034725</v>
      </c>
      <c r="BN8" s="250" t="e">
        <f>'1_Police_raw'!AZ7/C8*100</f>
        <v>#VALUE!</v>
      </c>
      <c r="BO8" s="250" t="e">
        <f>'1_Police_raw'!BA7/D8*100</f>
        <v>#VALUE!</v>
      </c>
      <c r="BP8" s="250" t="e">
        <f>'1_Police_raw'!BB7/E8*100</f>
        <v>#VALUE!</v>
      </c>
      <c r="BQ8" s="250" t="e">
        <f>'1_Police_raw'!BC7/F8*100</f>
        <v>#VALUE!</v>
      </c>
      <c r="BR8" s="250" t="e">
        <f>'1_Police_raw'!BD7/G8*100</f>
        <v>#VALUE!</v>
      </c>
      <c r="BS8" s="250" t="e">
        <f>'1_Police_raw'!BE7/H8*100</f>
        <v>#VALUE!</v>
      </c>
      <c r="BT8" s="250" t="e">
        <f t="shared" si="1"/>
        <v>#VALUE!</v>
      </c>
      <c r="BV8" s="250" t="e">
        <f>'1_Police_raw'!BG7/C8*100</f>
        <v>#VALUE!</v>
      </c>
      <c r="BW8" s="250" t="e">
        <f>'1_Police_raw'!BH7/D8*100</f>
        <v>#VALUE!</v>
      </c>
      <c r="BX8" s="250" t="e">
        <f>'1_Police_raw'!BI7/E8*100</f>
        <v>#VALUE!</v>
      </c>
      <c r="BY8" s="250" t="e">
        <f>'1_Police_raw'!BJ7/F8*100</f>
        <v>#VALUE!</v>
      </c>
      <c r="BZ8" s="250" t="e">
        <f>'1_Police_raw'!BK7/G8*100</f>
        <v>#VALUE!</v>
      </c>
      <c r="CA8" s="250" t="e">
        <f>'1_Police_raw'!BL7/H8*100</f>
        <v>#VALUE!</v>
      </c>
      <c r="CB8" s="250" t="e">
        <f t="shared" si="2"/>
        <v>#VALUE!</v>
      </c>
      <c r="CD8" s="250">
        <f>'1_Police_raw'!BN7/C8*100</f>
        <v>0.91070344555541582</v>
      </c>
      <c r="CE8" s="250">
        <f>'1_Police_raw'!BO7/D8*100</f>
        <v>1.0679127385059379</v>
      </c>
      <c r="CF8" s="250">
        <f>'1_Police_raw'!BP7/E8*100</f>
        <v>0.98797493366454026</v>
      </c>
      <c r="CG8" s="250">
        <f>'1_Police_raw'!BQ7/F8*100</f>
        <v>0.77539415869733785</v>
      </c>
      <c r="CH8" s="250">
        <f>'1_Police_raw'!BR7/G8*100</f>
        <v>1.0497463113081005</v>
      </c>
      <c r="CI8" s="250">
        <f>'1_Police_raw'!BS7/H8*100</f>
        <v>0.79733041963204676</v>
      </c>
      <c r="CJ8" s="250">
        <f t="shared" si="3"/>
        <v>-12.448951025350041</v>
      </c>
      <c r="CL8" s="250" t="e">
        <f>'1_Police_raw'!BU7/C8*100</f>
        <v>#VALUE!</v>
      </c>
      <c r="CM8" s="250" t="e">
        <f>'1_Police_raw'!BV7/D8*100</f>
        <v>#VALUE!</v>
      </c>
      <c r="CN8" s="250" t="e">
        <f>'1_Police_raw'!BW7/E8*100</f>
        <v>#VALUE!</v>
      </c>
      <c r="CO8" s="250" t="e">
        <f>'1_Police_raw'!BX7/F8*100</f>
        <v>#VALUE!</v>
      </c>
      <c r="CP8" s="250" t="e">
        <f>'1_Police_raw'!BY7/G8*100</f>
        <v>#VALUE!</v>
      </c>
      <c r="CQ8" s="250" t="e">
        <f>'1_Police_raw'!BZ7/H8*100</f>
        <v>#VALUE!</v>
      </c>
      <c r="CR8" s="250" t="e">
        <f t="shared" si="4"/>
        <v>#VALUE!</v>
      </c>
      <c r="CT8" s="250">
        <f>'1_Police_raw'!CB7/C8*100</f>
        <v>25.369595983329447</v>
      </c>
      <c r="CU8" s="250">
        <f>'1_Police_raw'!CC7/D8*100</f>
        <v>26.307118680268225</v>
      </c>
      <c r="CV8" s="250">
        <f>'1_Police_raw'!CD7/E8*100</f>
        <v>31.135324338056797</v>
      </c>
      <c r="CW8" s="250">
        <f>'1_Police_raw'!CE7/F8*100</f>
        <v>29.43625972832486</v>
      </c>
      <c r="CX8" s="250">
        <f>'1_Police_raw'!CF7/G8*100</f>
        <v>0</v>
      </c>
      <c r="CY8" s="250">
        <f>'1_Police_raw'!CG7/H8*100</f>
        <v>29.973717626908424</v>
      </c>
      <c r="CZ8" s="250">
        <f t="shared" si="5"/>
        <v>18.148186697984386</v>
      </c>
      <c r="DB8" s="250">
        <f>'1_Police_raw'!CI7/C8*100</f>
        <v>0</v>
      </c>
      <c r="DC8" s="250">
        <f>'1_Police_raw'!CJ7/D8*100</f>
        <v>0</v>
      </c>
      <c r="DD8" s="250">
        <f>'1_Police_raw'!CK7/E8*100</f>
        <v>0</v>
      </c>
      <c r="DE8" s="250">
        <f>'1_Police_raw'!CL7/F8*100</f>
        <v>0</v>
      </c>
      <c r="DF8" s="250">
        <f>'1_Police_raw'!CM7/G8*100</f>
        <v>0</v>
      </c>
      <c r="DG8" s="250">
        <f>'1_Police_raw'!CN7/H8*100</f>
        <v>0</v>
      </c>
      <c r="DH8" s="250" t="e">
        <f t="shared" si="33"/>
        <v>#DIV/0!</v>
      </c>
      <c r="DJ8" s="250">
        <f>'1_Police_raw'!CP7/C8*100</f>
        <v>175.29740322019535</v>
      </c>
      <c r="DK8" s="250">
        <f>'1_Police_raw'!CQ7/D8*100</f>
        <v>173.86140315919846</v>
      </c>
      <c r="DL8" s="250">
        <f>'1_Police_raw'!CR7/E8*100</f>
        <v>182.83181843843505</v>
      </c>
      <c r="DM8" s="250">
        <f>'1_Police_raw'!CS7/F8*100</f>
        <v>170.32825019384853</v>
      </c>
      <c r="DN8" s="250">
        <f>'1_Police_raw'!CT7/G8*100</f>
        <v>142.12398670321338</v>
      </c>
      <c r="DO8" s="250">
        <f>'1_Police_raw'!CU7/H8*100</f>
        <v>132.62262646546375</v>
      </c>
      <c r="DP8" s="250">
        <f t="shared" si="6"/>
        <v>-24.344215014484135</v>
      </c>
      <c r="DR8" s="250" t="e">
        <f>'1_Police_raw'!CW7/C8*100</f>
        <v>#VALUE!</v>
      </c>
      <c r="DS8" s="250" t="e">
        <f>'1_Police_raw'!CX7/D8*100</f>
        <v>#VALUE!</v>
      </c>
      <c r="DT8" s="250" t="e">
        <f>'1_Police_raw'!CY7/E8*100</f>
        <v>#VALUE!</v>
      </c>
      <c r="DU8" s="250" t="e">
        <f>'1_Police_raw'!CZ7/F8*100</f>
        <v>#VALUE!</v>
      </c>
      <c r="DV8" s="250" t="e">
        <f>'1_Police_raw'!DA7/G8*100</f>
        <v>#VALUE!</v>
      </c>
      <c r="DW8" s="250" t="e">
        <f>'1_Police_raw'!DB7/H8*100</f>
        <v>#VALUE!</v>
      </c>
      <c r="DX8" s="250" t="e">
        <f t="shared" si="34"/>
        <v>#VALUE!</v>
      </c>
      <c r="DZ8" s="250">
        <f>'1_Police_raw'!DD7/C8*100</f>
        <v>28.387927402884539</v>
      </c>
      <c r="EA8" s="250">
        <f>'1_Police_raw'!DE7/D8*100</f>
        <v>34.589954066728914</v>
      </c>
      <c r="EB8" s="250">
        <f>'1_Police_raw'!DF7/E8*100</f>
        <v>38.841528820640207</v>
      </c>
      <c r="EC8" s="250">
        <f>'1_Police_raw'!DG7/F8*100</f>
        <v>39.085609258780622</v>
      </c>
      <c r="ED8" s="250">
        <f>'1_Police_raw'!DH7/G8*100</f>
        <v>37.265994051437566</v>
      </c>
      <c r="EE8" s="250">
        <f>'1_Police_raw'!DI7/H8*100</f>
        <v>30.387148214865782</v>
      </c>
      <c r="EF8" s="250">
        <f t="shared" si="7"/>
        <v>7.0425036093973574</v>
      </c>
      <c r="EH8" s="250">
        <f>'1_Police_raw'!DK7/C8*100</f>
        <v>380.38781915927501</v>
      </c>
      <c r="EI8" s="250">
        <f>'1_Police_raw'!DL7/D8*100</f>
        <v>340.69021023555291</v>
      </c>
      <c r="EJ8" s="250">
        <f>'1_Police_raw'!DM7/E8*100</f>
        <v>336.10907243267656</v>
      </c>
      <c r="EK8" s="250">
        <f>'1_Police_raw'!DN7/F8*100</f>
        <v>296.4877516441228</v>
      </c>
      <c r="EL8" s="250">
        <f>'1_Police_raw'!DO7/G8*100</f>
        <v>82.463404677203016</v>
      </c>
      <c r="EM8" s="250">
        <f>'1_Police_raw'!DP7/H8*100</f>
        <v>77.931665829961901</v>
      </c>
      <c r="EN8" s="250">
        <f t="shared" si="8"/>
        <v>-79.51257587527256</v>
      </c>
      <c r="EP8" s="250" t="e">
        <f>'1_Police_raw'!DR7/C8*100</f>
        <v>#VALUE!</v>
      </c>
      <c r="EQ8" s="250" t="e">
        <f>'1_Police_raw'!DS7/D8*100</f>
        <v>#VALUE!</v>
      </c>
      <c r="ER8" s="250">
        <f>'1_Police_raw'!DT7/E8*100</f>
        <v>4.1212668661435101</v>
      </c>
      <c r="ES8" s="250" t="e">
        <f>'1_Police_raw'!DU7/F8*100</f>
        <v>#VALUE!</v>
      </c>
      <c r="ET8" s="250">
        <f>'1_Police_raw'!DV7/G8*100</f>
        <v>34.437510934857407</v>
      </c>
      <c r="EU8" s="250" t="e">
        <f>'1_Police_raw'!DW7/H8*100</f>
        <v>#VALUE!</v>
      </c>
      <c r="EV8" s="250" t="e">
        <f t="shared" si="9"/>
        <v>#VALUE!</v>
      </c>
      <c r="EX8" s="250" t="e">
        <f>'1_Police_raw'!DY7/C8*100</f>
        <v>#VALUE!</v>
      </c>
      <c r="EY8" s="250" t="e">
        <f>'1_Police_raw'!DZ7/D8*100</f>
        <v>#VALUE!</v>
      </c>
      <c r="EZ8" s="250" t="e">
        <f>'1_Police_raw'!EA7/E8*100</f>
        <v>#VALUE!</v>
      </c>
      <c r="FA8" s="250" t="e">
        <f>'1_Police_raw'!EB7/F8*100</f>
        <v>#VALUE!</v>
      </c>
      <c r="FB8" s="250" t="e">
        <f>'1_Police_raw'!EC7/G8*100</f>
        <v>#VALUE!</v>
      </c>
      <c r="FC8" s="250" t="e">
        <f>'1_Police_raw'!ED7/H8*100</f>
        <v>#VALUE!</v>
      </c>
      <c r="FD8" s="250" t="e">
        <f t="shared" si="10"/>
        <v>#VALUE!</v>
      </c>
      <c r="FF8" s="250" t="e">
        <f>'1_Police_raw'!EF7/C8*100</f>
        <v>#VALUE!</v>
      </c>
      <c r="FG8" s="250" t="e">
        <f>'1_Police_raw'!EG7/D8*100</f>
        <v>#VALUE!</v>
      </c>
      <c r="FH8" s="250" t="e">
        <f>'1_Police_raw'!EH7/E8*100</f>
        <v>#VALUE!</v>
      </c>
      <c r="FI8" s="250" t="e">
        <f>'1_Police_raw'!EI7/F8*100</f>
        <v>#VALUE!</v>
      </c>
      <c r="FJ8" s="250" t="e">
        <f>'1_Police_raw'!EJ7/G8*100</f>
        <v>#VALUE!</v>
      </c>
      <c r="FK8" s="250" t="e">
        <f>'1_Police_raw'!EK7/H8*100</f>
        <v>#VALUE!</v>
      </c>
      <c r="FL8" s="250" t="e">
        <f t="shared" si="35"/>
        <v>#VALUE!</v>
      </c>
      <c r="FN8" s="250" t="e">
        <f>'1_Police_raw'!EM7/C8*100</f>
        <v>#VALUE!</v>
      </c>
      <c r="FO8" s="250" t="e">
        <f>'1_Police_raw'!EN7/D8*100</f>
        <v>#VALUE!</v>
      </c>
      <c r="FP8" s="250" t="e">
        <f>'1_Police_raw'!EO7/E8*100</f>
        <v>#VALUE!</v>
      </c>
      <c r="FQ8" s="250" t="e">
        <f>'1_Police_raw'!EP7/F8*100</f>
        <v>#VALUE!</v>
      </c>
      <c r="FR8" s="250" t="e">
        <f>'1_Police_raw'!EQ7/G8*100</f>
        <v>#VALUE!</v>
      </c>
      <c r="FS8" s="250" t="e">
        <f>'1_Police_raw'!ER7/H8*100</f>
        <v>#VALUE!</v>
      </c>
      <c r="FT8" s="250" t="e">
        <f t="shared" si="11"/>
        <v>#VALUE!</v>
      </c>
      <c r="FV8" s="250" t="e">
        <f>'1_Police_raw'!ET7/C8*100</f>
        <v>#VALUE!</v>
      </c>
      <c r="FW8" s="250" t="e">
        <f>'1_Police_raw'!EU7/D8*100</f>
        <v>#VALUE!</v>
      </c>
      <c r="FX8" s="250" t="e">
        <f>'1_Police_raw'!EV7/E8*100</f>
        <v>#VALUE!</v>
      </c>
      <c r="FY8" s="250" t="e">
        <f>'1_Police_raw'!EW7/F8*100</f>
        <v>#VALUE!</v>
      </c>
      <c r="FZ8" s="250" t="e">
        <f>'1_Police_raw'!EX7/G8*100</f>
        <v>#VALUE!</v>
      </c>
      <c r="GA8" s="250" t="e">
        <f>'1_Police_raw'!EY7/H8*100</f>
        <v>#VALUE!</v>
      </c>
      <c r="GB8" s="250" t="e">
        <f t="shared" si="12"/>
        <v>#VALUE!</v>
      </c>
      <c r="GD8" s="250" t="e">
        <f>'1_Police_raw'!FA7/C8*100</f>
        <v>#VALUE!</v>
      </c>
      <c r="GE8" s="250" t="e">
        <f>'1_Police_raw'!FB7/D8*100</f>
        <v>#VALUE!</v>
      </c>
      <c r="GF8" s="250" t="e">
        <f>'1_Police_raw'!FC7/E8*100</f>
        <v>#VALUE!</v>
      </c>
      <c r="GG8" s="250" t="e">
        <f>'1_Police_raw'!FD7/F8*100</f>
        <v>#VALUE!</v>
      </c>
      <c r="GH8" s="250" t="e">
        <f>'1_Police_raw'!FE7/G8*100</f>
        <v>#VALUE!</v>
      </c>
      <c r="GI8" s="250" t="e">
        <f>'1_Police_raw'!FF7/H8*100</f>
        <v>#VALUE!</v>
      </c>
      <c r="GJ8" s="250" t="e">
        <f t="shared" si="13"/>
        <v>#VALUE!</v>
      </c>
      <c r="GL8" s="250" t="e">
        <f>'1_Police_raw'!FH7/C8*100</f>
        <v>#VALUE!</v>
      </c>
      <c r="GM8" s="250" t="e">
        <f>'1_Police_raw'!FI7/D8*100</f>
        <v>#VALUE!</v>
      </c>
      <c r="GN8" s="250" t="e">
        <f>'1_Police_raw'!FJ7/E8*100</f>
        <v>#VALUE!</v>
      </c>
      <c r="GO8" s="250" t="e">
        <f>'1_Police_raw'!FK7/F8*100</f>
        <v>#VALUE!</v>
      </c>
      <c r="GP8" s="250" t="e">
        <f>'1_Police_raw'!FL7/G8*100</f>
        <v>#VALUE!</v>
      </c>
      <c r="GQ8" s="250" t="e">
        <f>'1_Police_raw'!FM7/H8*100</f>
        <v>#VALUE!</v>
      </c>
      <c r="GR8" s="250" t="e">
        <f t="shared" si="14"/>
        <v>#VALUE!</v>
      </c>
      <c r="GT8" s="250">
        <f>'1_Police_raw'!FO7/C8*100</f>
        <v>1.4050853159997845</v>
      </c>
      <c r="GU8" s="250">
        <f>'1_Police_raw'!FP7/D8*100</f>
        <v>1.120006042823301</v>
      </c>
      <c r="GV8" s="250">
        <f>'1_Police_raw'!FQ7/E8*100</f>
        <v>0.56455710495116584</v>
      </c>
      <c r="GW8" s="250">
        <f>'1_Police_raw'!FR7/F8*100</f>
        <v>2.0102811521782833</v>
      </c>
      <c r="GX8" s="250">
        <f>'1_Police_raw'!FS7/G8*100</f>
        <v>2.3910888202017846</v>
      </c>
      <c r="GY8" s="250">
        <f>'1_Police_raw'!FT7/H8*100</f>
        <v>22.059474943153294</v>
      </c>
      <c r="GZ8" s="250">
        <f t="shared" si="15"/>
        <v>1469.9740572306059</v>
      </c>
      <c r="HB8" s="250">
        <f>'1_Police_raw'!GI7/C8*100</f>
        <v>757.52312601299491</v>
      </c>
      <c r="HC8" s="250">
        <f>'1_Police_raw'!GJ7/D8*100</f>
        <v>761.94271559790741</v>
      </c>
      <c r="HD8" s="250">
        <f>'1_Police_raw'!GK7/E8*100</f>
        <v>776.40715858409078</v>
      </c>
      <c r="HE8" s="250">
        <f>'1_Police_raw'!GL7/F8*100</f>
        <v>742.54042101030984</v>
      </c>
      <c r="HF8" s="250">
        <f>'1_Police_raw'!GM7/G8*100</f>
        <v>646.93532396337559</v>
      </c>
      <c r="HG8" s="250">
        <f>'1_Police_raw'!GN7/H8*100</f>
        <v>637.53949738652796</v>
      </c>
      <c r="HH8" s="250">
        <f t="shared" si="16"/>
        <v>-15.838939367827123</v>
      </c>
      <c r="HJ8" s="250" t="e">
        <f>'1_Police_raw'!GP7/C8*100</f>
        <v>#VALUE!</v>
      </c>
      <c r="HK8" s="250" t="e">
        <f>'1_Police_raw'!GQ7/D8*100</f>
        <v>#VALUE!</v>
      </c>
      <c r="HL8" s="250" t="e">
        <f>'1_Police_raw'!GR7/E8*100</f>
        <v>#VALUE!</v>
      </c>
      <c r="HM8" s="250" t="e">
        <f>'1_Police_raw'!GS7/F8*100</f>
        <v>#VALUE!</v>
      </c>
      <c r="HN8" s="250" t="e">
        <f>'1_Police_raw'!GT7/G8*100</f>
        <v>#VALUE!</v>
      </c>
      <c r="HO8" s="250" t="e">
        <f>'1_Police_raw'!GU7/H8*100</f>
        <v>#VALUE!</v>
      </c>
      <c r="HP8" s="250" t="e">
        <f t="shared" si="17"/>
        <v>#VALUE!</v>
      </c>
      <c r="HR8" s="250" t="e">
        <f>'1_Police_raw'!GW7/C8*100</f>
        <v>#VALUE!</v>
      </c>
      <c r="HS8" s="250" t="e">
        <f>'1_Police_raw'!GX7/D8*100</f>
        <v>#VALUE!</v>
      </c>
      <c r="HT8" s="250" t="e">
        <f>'1_Police_raw'!GY7/E8*100</f>
        <v>#VALUE!</v>
      </c>
      <c r="HU8" s="250" t="e">
        <f>'1_Police_raw'!GZ7/F8*100</f>
        <v>#VALUE!</v>
      </c>
      <c r="HV8" s="250" t="e">
        <f>'1_Police_raw'!HA7/G8*100</f>
        <v>#VALUE!</v>
      </c>
      <c r="HW8" s="250" t="e">
        <f>'1_Police_raw'!HB7/H8*100</f>
        <v>#VALUE!</v>
      </c>
      <c r="HX8" s="250" t="e">
        <f t="shared" si="18"/>
        <v>#VALUE!</v>
      </c>
      <c r="HZ8" s="250" t="e">
        <f>'1_Police_raw'!HD7/C8*100</f>
        <v>#VALUE!</v>
      </c>
      <c r="IA8" s="250" t="e">
        <f>'1_Police_raw'!HE7/D8*100</f>
        <v>#VALUE!</v>
      </c>
      <c r="IB8" s="250" t="e">
        <f>'1_Police_raw'!HF7/E8*100</f>
        <v>#VALUE!</v>
      </c>
      <c r="IC8" s="250" t="e">
        <f>'1_Police_raw'!HG7/F8*100</f>
        <v>#VALUE!</v>
      </c>
      <c r="ID8" s="250" t="e">
        <f>'1_Police_raw'!HH7/G8*100</f>
        <v>#VALUE!</v>
      </c>
      <c r="IE8" s="250" t="e">
        <f>'1_Police_raw'!HI7/H8*100</f>
        <v>#VALUE!</v>
      </c>
      <c r="IF8" s="250" t="e">
        <f t="shared" ref="IF8:IF48" si="49">(IE8*100/HZ8)-100</f>
        <v>#VALUE!</v>
      </c>
      <c r="IH8" s="250" t="e">
        <f>'1_Police_raw'!HK7/C8*100</f>
        <v>#VALUE!</v>
      </c>
      <c r="II8" s="250" t="e">
        <f>'1_Police_raw'!HL7/D8*100</f>
        <v>#VALUE!</v>
      </c>
      <c r="IJ8" s="250" t="e">
        <f>'1_Police_raw'!HM7/E8*100</f>
        <v>#VALUE!</v>
      </c>
      <c r="IK8" s="250" t="e">
        <f>'1_Police_raw'!HN7/F8*100</f>
        <v>#VALUE!</v>
      </c>
      <c r="IL8" s="250" t="e">
        <f>'1_Police_raw'!HO7/G8*100</f>
        <v>#VALUE!</v>
      </c>
      <c r="IM8" s="250" t="e">
        <f>'1_Police_raw'!HP7/H8*100</f>
        <v>#VALUE!</v>
      </c>
      <c r="IN8" s="250" t="e">
        <f t="shared" si="36"/>
        <v>#VALUE!</v>
      </c>
      <c r="IP8" s="250" t="e">
        <f>'1_Police_raw'!HR7/C8*100</f>
        <v>#VALUE!</v>
      </c>
      <c r="IQ8" s="250">
        <f>'1_Police_raw'!HS7/D8*100</f>
        <v>1.0418660863472566</v>
      </c>
      <c r="IR8" s="250">
        <f>'1_Police_raw'!HT7/E8*100</f>
        <v>0.59278496019872406</v>
      </c>
      <c r="IS8" s="250">
        <f>'1_Police_raw'!HU7/F8*100</f>
        <v>0.66052095000143596</v>
      </c>
      <c r="IT8" s="250">
        <f>'1_Police_raw'!HV7/G8*100</f>
        <v>0.93310783227386707</v>
      </c>
      <c r="IU8" s="250">
        <f>'1_Police_raw'!HW7/H8*100</f>
        <v>0.5610843693706995</v>
      </c>
      <c r="IV8" s="250" t="e">
        <f t="shared" si="45"/>
        <v>#VALUE!</v>
      </c>
      <c r="IX8" s="250" t="e">
        <f>'1_Police_raw'!HY7/C8*100</f>
        <v>#VALUE!</v>
      </c>
      <c r="IY8" s="250" t="e">
        <f>'1_Police_raw'!HZ7/D8*100</f>
        <v>#VALUE!</v>
      </c>
      <c r="IZ8" s="250" t="e">
        <f>'1_Police_raw'!IA7/E8*100</f>
        <v>#VALUE!</v>
      </c>
      <c r="JA8" s="250" t="e">
        <f>'1_Police_raw'!IB7/F8*100</f>
        <v>#VALUE!</v>
      </c>
      <c r="JB8" s="250" t="e">
        <f>'1_Police_raw'!IC7/G8*100</f>
        <v>#VALUE!</v>
      </c>
      <c r="JC8" s="250" t="e">
        <f>'1_Police_raw'!ID7/H8*100</f>
        <v>#VALUE!</v>
      </c>
      <c r="JD8" s="250" t="e">
        <f t="shared" si="19"/>
        <v>#VALUE!</v>
      </c>
      <c r="JF8" s="250" t="e">
        <f>'1_Police_raw'!IF7/C8*100</f>
        <v>#VALUE!</v>
      </c>
      <c r="JG8" s="250" t="e">
        <f>'1_Police_raw'!IG7/D8*100</f>
        <v>#VALUE!</v>
      </c>
      <c r="JH8" s="250" t="e">
        <f>'1_Police_raw'!IH7/E8*100</f>
        <v>#VALUE!</v>
      </c>
      <c r="JI8" s="250" t="e">
        <f>'1_Police_raw'!II7/F8*100</f>
        <v>#VALUE!</v>
      </c>
      <c r="JJ8" s="250" t="e">
        <f>'1_Police_raw'!IJ7/G8*100</f>
        <v>#VALUE!</v>
      </c>
      <c r="JK8" s="250" t="e">
        <f>'1_Police_raw'!IK7/H8*100</f>
        <v>#VALUE!</v>
      </c>
      <c r="JL8" s="250" t="e">
        <f t="shared" si="48"/>
        <v>#VALUE!</v>
      </c>
      <c r="JN8" s="250" t="e">
        <f>'1_Police_raw'!IM7/C8*100</f>
        <v>#VALUE!</v>
      </c>
      <c r="JO8" s="250" t="e">
        <f>'1_Police_raw'!IN7/D8*100</f>
        <v>#VALUE!</v>
      </c>
      <c r="JP8" s="250" t="e">
        <f>'1_Police_raw'!IO7/E8*100</f>
        <v>#VALUE!</v>
      </c>
      <c r="JQ8" s="250" t="e">
        <f>'1_Police_raw'!IP7/F8*100</f>
        <v>#VALUE!</v>
      </c>
      <c r="JR8" s="250" t="e">
        <f>'1_Police_raw'!IQ7/G8*100</f>
        <v>#VALUE!</v>
      </c>
      <c r="JS8" s="250" t="e">
        <f>'1_Police_raw'!IR7/H8*100</f>
        <v>#VALUE!</v>
      </c>
      <c r="JT8" s="250" t="e">
        <f t="shared" si="20"/>
        <v>#VALUE!</v>
      </c>
      <c r="JV8" s="250" t="e">
        <f>'1_Police_raw'!IT7/C8*100</f>
        <v>#VALUE!</v>
      </c>
      <c r="JW8" s="250" t="e">
        <f>'1_Police_raw'!IU7/D8*100</f>
        <v>#VALUE!</v>
      </c>
      <c r="JX8" s="250" t="e">
        <f>'1_Police_raw'!IV7/E8*100</f>
        <v>#VALUE!</v>
      </c>
      <c r="JY8" s="250" t="e">
        <f>'1_Police_raw'!IW7/F8*100</f>
        <v>#VALUE!</v>
      </c>
      <c r="JZ8" s="250" t="e">
        <f>'1_Police_raw'!IX7/G8*100</f>
        <v>#VALUE!</v>
      </c>
      <c r="KA8" s="250" t="e">
        <f>'1_Police_raw'!IY7/H8*100</f>
        <v>#VALUE!</v>
      </c>
      <c r="KB8" s="250" t="e">
        <f t="shared" si="21"/>
        <v>#VALUE!</v>
      </c>
      <c r="KD8" s="250" t="e">
        <f>'1_Police_raw'!JA7/C8*100</f>
        <v>#VALUE!</v>
      </c>
      <c r="KE8" s="250" t="e">
        <f>'1_Police_raw'!JB7/D8*100</f>
        <v>#VALUE!</v>
      </c>
      <c r="KF8" s="250" t="e">
        <f>'1_Police_raw'!JC7/E8*100</f>
        <v>#VALUE!</v>
      </c>
      <c r="KG8" s="250" t="e">
        <f>'1_Police_raw'!JD7/F8*100</f>
        <v>#VALUE!</v>
      </c>
      <c r="KH8" s="250" t="e">
        <f>'1_Police_raw'!JE7/G8*100</f>
        <v>#VALUE!</v>
      </c>
      <c r="KI8" s="250" t="e">
        <f>'1_Police_raw'!JF7/H8*100</f>
        <v>#VALUE!</v>
      </c>
      <c r="KJ8" s="250" t="e">
        <f t="shared" si="22"/>
        <v>#VALUE!</v>
      </c>
      <c r="KL8" s="250" t="e">
        <f>'1_Police_raw'!JH7/C8*100</f>
        <v>#VALUE!</v>
      </c>
      <c r="KM8" s="250" t="e">
        <f>'1_Police_raw'!JI7/D8*100</f>
        <v>#VALUE!</v>
      </c>
      <c r="KN8" s="250" t="e">
        <f>'1_Police_raw'!JJ7/E8*100</f>
        <v>#VALUE!</v>
      </c>
      <c r="KO8" s="250" t="e">
        <f>'1_Police_raw'!JK7/F8*100</f>
        <v>#VALUE!</v>
      </c>
      <c r="KP8" s="250" t="e">
        <f>'1_Police_raw'!JL7/G8*100</f>
        <v>#VALUE!</v>
      </c>
      <c r="KQ8" s="250" t="e">
        <f>'1_Police_raw'!JM7/H8*100</f>
        <v>#VALUE!</v>
      </c>
      <c r="KR8" s="250" t="e">
        <f t="shared" si="23"/>
        <v>#VALUE!</v>
      </c>
      <c r="KT8" s="250" t="e">
        <f>'1_Police_raw'!JO7/C8*100</f>
        <v>#VALUE!</v>
      </c>
      <c r="KU8" s="250" t="e">
        <f>'1_Police_raw'!JP7/D8*100</f>
        <v>#VALUE!</v>
      </c>
      <c r="KV8" s="250" t="e">
        <f>'1_Police_raw'!JQ7/E8*100</f>
        <v>#VALUE!</v>
      </c>
      <c r="KW8" s="250" t="e">
        <f>'1_Police_raw'!JR7/F8*100</f>
        <v>#VALUE!</v>
      </c>
      <c r="KX8" s="250" t="e">
        <f>'1_Police_raw'!JS7/G8*100</f>
        <v>#VALUE!</v>
      </c>
      <c r="KY8" s="250" t="e">
        <f>'1_Police_raw'!JT7/H8*100</f>
        <v>#VALUE!</v>
      </c>
      <c r="KZ8" s="250" t="e">
        <f t="shared" si="37"/>
        <v>#VALUE!</v>
      </c>
      <c r="LB8" s="250" t="e">
        <f>'1_Police_raw'!JV7/C8*100</f>
        <v>#VALUE!</v>
      </c>
      <c r="LC8" s="250" t="e">
        <f>'1_Police_raw'!JW7/D8*100</f>
        <v>#VALUE!</v>
      </c>
      <c r="LD8" s="250" t="e">
        <f>'1_Police_raw'!JX7/E8*100</f>
        <v>#VALUE!</v>
      </c>
      <c r="LE8" s="250" t="e">
        <f>'1_Police_raw'!JY7/F8*100</f>
        <v>#VALUE!</v>
      </c>
      <c r="LF8" s="250" t="e">
        <f>'1_Police_raw'!JZ7/G8*100</f>
        <v>#VALUE!</v>
      </c>
      <c r="LG8" s="250" t="e">
        <f>'1_Police_raw'!KA7/H8*100</f>
        <v>#VALUE!</v>
      </c>
      <c r="LH8" s="250" t="e">
        <f t="shared" si="24"/>
        <v>#VALUE!</v>
      </c>
      <c r="LJ8" s="250" t="e">
        <f>'1_Police_raw'!KC7/C8*100</f>
        <v>#VALUE!</v>
      </c>
      <c r="LK8" s="250" t="e">
        <f>'1_Police_raw'!KD7/D8*100</f>
        <v>#VALUE!</v>
      </c>
      <c r="LL8" s="250" t="e">
        <f>'1_Police_raw'!KE7/E8*100</f>
        <v>#VALUE!</v>
      </c>
      <c r="LM8" s="250" t="e">
        <f>'1_Police_raw'!KF7/F8*100</f>
        <v>#VALUE!</v>
      </c>
      <c r="LN8" s="250" t="e">
        <f>'1_Police_raw'!KG7/G8*100</f>
        <v>#VALUE!</v>
      </c>
      <c r="LO8" s="250" t="e">
        <f>'1_Police_raw'!KH7/H8*100</f>
        <v>#VALUE!</v>
      </c>
      <c r="LP8" s="250" t="e">
        <f t="shared" si="38"/>
        <v>#VALUE!</v>
      </c>
      <c r="LR8" s="250" t="e">
        <f>'1_Police_raw'!KJ7/C8*100</f>
        <v>#VALUE!</v>
      </c>
      <c r="LS8" s="250" t="e">
        <f>'1_Police_raw'!KK7/D8*100</f>
        <v>#VALUE!</v>
      </c>
      <c r="LT8" s="250" t="e">
        <f>'1_Police_raw'!KL7/E8*100</f>
        <v>#VALUE!</v>
      </c>
      <c r="LU8" s="250" t="e">
        <f>'1_Police_raw'!KM7/F8*100</f>
        <v>#VALUE!</v>
      </c>
      <c r="LV8" s="250" t="e">
        <f>'1_Police_raw'!KN7/G8*100</f>
        <v>#VALUE!</v>
      </c>
      <c r="LW8" s="250" t="e">
        <f>'1_Police_raw'!KO7/H8*100</f>
        <v>#VALUE!</v>
      </c>
      <c r="LX8" s="250" t="e">
        <f t="shared" si="39"/>
        <v>#VALUE!</v>
      </c>
      <c r="LZ8" s="250" t="e">
        <f>'1_Police_raw'!KQ7/C8*100</f>
        <v>#VALUE!</v>
      </c>
      <c r="MA8" s="250" t="e">
        <f>'1_Police_raw'!KR7/D8*100</f>
        <v>#VALUE!</v>
      </c>
      <c r="MB8" s="250" t="e">
        <f>'1_Police_raw'!KS7/E8*100</f>
        <v>#VALUE!</v>
      </c>
      <c r="MC8" s="250" t="e">
        <f>'1_Police_raw'!KT7/F8*100</f>
        <v>#VALUE!</v>
      </c>
      <c r="MD8" s="250" t="e">
        <f>'1_Police_raw'!KU7/G8*100</f>
        <v>#VALUE!</v>
      </c>
      <c r="ME8" s="250" t="e">
        <f>'1_Police_raw'!KV7/H8*100</f>
        <v>#VALUE!</v>
      </c>
      <c r="MF8" s="250" t="e">
        <f t="shared" si="40"/>
        <v>#VALUE!</v>
      </c>
      <c r="MH8" s="250" t="e">
        <f>'1_Police_raw'!KX7/C8*100</f>
        <v>#VALUE!</v>
      </c>
      <c r="MI8" s="250" t="e">
        <f>'1_Police_raw'!KY7/D8*100</f>
        <v>#VALUE!</v>
      </c>
      <c r="MJ8" s="250" t="e">
        <f>'1_Police_raw'!KZ7/E8*100</f>
        <v>#VALUE!</v>
      </c>
      <c r="MK8" s="250" t="e">
        <f>'1_Police_raw'!LA7/F8*100</f>
        <v>#VALUE!</v>
      </c>
      <c r="ML8" s="250" t="e">
        <f>'1_Police_raw'!LB7/G8*100</f>
        <v>#VALUE!</v>
      </c>
      <c r="MM8" s="250" t="e">
        <f>'1_Police_raw'!LC7/H8*100</f>
        <v>#VALUE!</v>
      </c>
      <c r="MN8" s="250" t="e">
        <f t="shared" si="41"/>
        <v>#VALUE!</v>
      </c>
      <c r="MP8" s="250" t="e">
        <f>'1_Police_raw'!LE7/C8*100</f>
        <v>#VALUE!</v>
      </c>
      <c r="MQ8" s="250" t="e">
        <f>'1_Police_raw'!LF7/D8*100</f>
        <v>#VALUE!</v>
      </c>
      <c r="MR8" s="250" t="e">
        <f>'1_Police_raw'!LG7/E8*100</f>
        <v>#VALUE!</v>
      </c>
      <c r="MS8" s="250" t="e">
        <f>'1_Police_raw'!LH7/F8*100</f>
        <v>#VALUE!</v>
      </c>
      <c r="MT8" s="250" t="e">
        <f>'1_Police_raw'!LI7/G8*100</f>
        <v>#VALUE!</v>
      </c>
      <c r="MU8" s="250" t="e">
        <f>'1_Police_raw'!LJ7/H8*100</f>
        <v>#VALUE!</v>
      </c>
      <c r="MV8" s="250" t="e">
        <f t="shared" si="25"/>
        <v>#VALUE!</v>
      </c>
      <c r="MX8" s="250" t="e">
        <f>'1_Police_raw'!LL7/C8*100</f>
        <v>#VALUE!</v>
      </c>
      <c r="MY8" s="250" t="e">
        <f>'1_Police_raw'!LM7/D8*100</f>
        <v>#VALUE!</v>
      </c>
      <c r="MZ8" s="250" t="e">
        <f>'1_Police_raw'!LN7/E8*100</f>
        <v>#VALUE!</v>
      </c>
      <c r="NA8" s="250" t="e">
        <f>'1_Police_raw'!LO7/F8*100</f>
        <v>#VALUE!</v>
      </c>
      <c r="NB8" s="250" t="e">
        <f>'1_Police_raw'!LP7/G8*100</f>
        <v>#VALUE!</v>
      </c>
      <c r="NC8" s="250" t="e">
        <f>'1_Police_raw'!LQ7/H8*100</f>
        <v>#VALUE!</v>
      </c>
      <c r="ND8" s="250" t="e">
        <f t="shared" ref="ND8:ND48" si="50">(NC8*100/MX8)-100</f>
        <v>#VALUE!</v>
      </c>
      <c r="NF8" s="250" t="e">
        <f>'1_Police_raw'!LS7/C8*100</f>
        <v>#VALUE!</v>
      </c>
      <c r="NG8" s="250" t="e">
        <f>'1_Police_raw'!LT7/D8*100</f>
        <v>#VALUE!</v>
      </c>
      <c r="NH8" s="250" t="e">
        <f>'1_Police_raw'!LU7/E8*100</f>
        <v>#VALUE!</v>
      </c>
      <c r="NI8" s="250" t="e">
        <f>'1_Police_raw'!LV7/F8*100</f>
        <v>#VALUE!</v>
      </c>
      <c r="NJ8" s="250" t="e">
        <f>'1_Police_raw'!LW7/G8*100</f>
        <v>#VALUE!</v>
      </c>
      <c r="NK8" s="250" t="e">
        <f>'1_Police_raw'!LX7/H8*100</f>
        <v>#VALUE!</v>
      </c>
      <c r="NL8" s="250" t="e">
        <f t="shared" si="26"/>
        <v>#VALUE!</v>
      </c>
      <c r="NN8" s="250" t="e">
        <f>'1_Police_raw'!LZ7/C8*100</f>
        <v>#VALUE!</v>
      </c>
      <c r="NO8" s="250" t="e">
        <f>'1_Police_raw'!MA7/D8*100</f>
        <v>#VALUE!</v>
      </c>
      <c r="NP8" s="250" t="e">
        <f>'1_Police_raw'!MB7/E8*100</f>
        <v>#VALUE!</v>
      </c>
      <c r="NQ8" s="250" t="e">
        <f>'1_Police_raw'!MC7/F8*100</f>
        <v>#VALUE!</v>
      </c>
      <c r="NR8" s="250" t="e">
        <f>'1_Police_raw'!MD7/G8*100</f>
        <v>#VALUE!</v>
      </c>
      <c r="NS8" s="250" t="e">
        <f>'1_Police_raw'!ME7/H8*100</f>
        <v>#VALUE!</v>
      </c>
      <c r="NT8" s="250" t="e">
        <f t="shared" si="27"/>
        <v>#VALUE!</v>
      </c>
      <c r="NV8" s="250" t="e">
        <f>'1_Police_raw'!MG7/C8*100</f>
        <v>#VALUE!</v>
      </c>
      <c r="NW8" s="250" t="e">
        <f>'1_Police_raw'!MH7/D8*100</f>
        <v>#VALUE!</v>
      </c>
      <c r="NX8" s="250" t="e">
        <f>'1_Police_raw'!MI7/E8*100</f>
        <v>#VALUE!</v>
      </c>
      <c r="NY8" s="250" t="e">
        <f>'1_Police_raw'!MJ7/F8*100</f>
        <v>#VALUE!</v>
      </c>
      <c r="NZ8" s="250" t="e">
        <f>'1_Police_raw'!MK7/G8*100</f>
        <v>#VALUE!</v>
      </c>
      <c r="OA8" s="250" t="e">
        <f>'1_Police_raw'!ML7/H8*100</f>
        <v>#VALUE!</v>
      </c>
      <c r="OB8" s="250" t="e">
        <f t="shared" si="42"/>
        <v>#VALUE!</v>
      </c>
      <c r="OD8" s="250" t="e">
        <f>'1_Police_raw'!MN7/C8*100</f>
        <v>#VALUE!</v>
      </c>
      <c r="OE8" s="250" t="e">
        <f>'1_Police_raw'!MO7/D8*100</f>
        <v>#VALUE!</v>
      </c>
      <c r="OF8" s="250" t="e">
        <f>'1_Police_raw'!MP7/E8*100</f>
        <v>#VALUE!</v>
      </c>
      <c r="OG8" s="250" t="e">
        <f>'1_Police_raw'!MQ7/F8*100</f>
        <v>#VALUE!</v>
      </c>
      <c r="OH8" s="250" t="e">
        <f>'1_Police_raw'!MR7/G8*100</f>
        <v>#VALUE!</v>
      </c>
      <c r="OI8" s="250" t="e">
        <f>'1_Police_raw'!MS7/H8*100</f>
        <v>#VALUE!</v>
      </c>
      <c r="OJ8" s="250" t="e">
        <f t="shared" si="28"/>
        <v>#VALUE!</v>
      </c>
      <c r="OL8" s="250" t="e">
        <f>'1_Police_raw'!MU7/C8*100</f>
        <v>#VALUE!</v>
      </c>
      <c r="OM8" s="250" t="e">
        <f>'1_Police_raw'!MV7/D8*100</f>
        <v>#VALUE!</v>
      </c>
      <c r="ON8" s="250" t="e">
        <f>'1_Police_raw'!MW7/E8*100</f>
        <v>#VALUE!</v>
      </c>
      <c r="OO8" s="250" t="e">
        <f>'1_Police_raw'!MX7/F8*100</f>
        <v>#VALUE!</v>
      </c>
      <c r="OP8" s="250" t="e">
        <f>'1_Police_raw'!MY7/G8*100</f>
        <v>#VALUE!</v>
      </c>
      <c r="OQ8" s="250" t="e">
        <f>'1_Police_raw'!MZ7/H8*100</f>
        <v>#VALUE!</v>
      </c>
      <c r="OR8" s="250" t="e">
        <f t="shared" si="43"/>
        <v>#VALUE!</v>
      </c>
      <c r="OU8" s="250">
        <f>'1_Police_raw'!NE7/G8*100</f>
        <v>646.93532396337559</v>
      </c>
      <c r="OV8" s="250" t="e">
        <f>'1_Police_raw'!NF7/G8*100</f>
        <v>#VALUE!</v>
      </c>
      <c r="OW8" s="250">
        <f>'1_Police_raw'!NG7/G8*100</f>
        <v>24.873155654050272</v>
      </c>
      <c r="OX8" s="250">
        <f>'1_Police_raw'!NH7/G8*100</f>
        <v>2.3910888202017846</v>
      </c>
      <c r="OY8" s="250" t="e">
        <f>'1_Police_raw'!NI7/G8*100</f>
        <v>#VALUE!</v>
      </c>
      <c r="PA8" s="250" t="e">
        <f>'1_Police_raw'!NK7/G8*100</f>
        <v>#VALUE!</v>
      </c>
      <c r="PB8" s="250" t="e">
        <f>'1_Police_raw'!NL7/G8*100</f>
        <v>#VALUE!</v>
      </c>
      <c r="PC8" s="250" t="e">
        <f>'1_Police_raw'!NM7/G8*100</f>
        <v>#VALUE!</v>
      </c>
      <c r="PD8" s="250" t="e">
        <f>'1_Police_raw'!NN7/G8*100</f>
        <v>#VALUE!</v>
      </c>
      <c r="PE8" s="250" t="e">
        <f>'1_Police_raw'!NO7/G8*100</f>
        <v>#VALUE!</v>
      </c>
      <c r="PG8" s="250" t="e">
        <f>'1_Police_raw'!NQ7/G8*100</f>
        <v>#VALUE!</v>
      </c>
      <c r="PH8" s="250" t="e">
        <f>'1_Police_raw'!NR7/G8*100</f>
        <v>#VALUE!</v>
      </c>
      <c r="PI8" s="250" t="e">
        <f>'1_Police_raw'!NS7/G8*100</f>
        <v>#VALUE!</v>
      </c>
      <c r="PJ8" s="250" t="e">
        <f>'1_Police_raw'!NT7/G8*100</f>
        <v>#VALUE!</v>
      </c>
      <c r="PK8" s="250" t="e">
        <f>'1_Police_raw'!NU7/G8*100</f>
        <v>#VALUE!</v>
      </c>
      <c r="PM8" s="250" t="e">
        <f>'1_Police_raw'!NW7/G8*100</f>
        <v>#VALUE!</v>
      </c>
      <c r="PN8" s="250" t="e">
        <f>'1_Police_raw'!NX7/G8*100</f>
        <v>#VALUE!</v>
      </c>
      <c r="PO8" s="250" t="e">
        <f>'1_Police_raw'!NY7/G8*100</f>
        <v>#VALUE!</v>
      </c>
      <c r="PP8" s="250" t="e">
        <f>'1_Police_raw'!NZ7/G8*100</f>
        <v>#VALUE!</v>
      </c>
      <c r="PQ8" s="250" t="e">
        <f>'1_Police_raw'!OA7/G8*100</f>
        <v>#VALUE!</v>
      </c>
      <c r="PS8" s="250" t="e">
        <f>'1_Police_raw'!OC7/G8*100</f>
        <v>#VALUE!</v>
      </c>
      <c r="PT8" s="250" t="e">
        <f>'1_Police_raw'!OD7/G8*100</f>
        <v>#VALUE!</v>
      </c>
      <c r="PU8" s="250" t="e">
        <f>'1_Police_raw'!OE7/G8*100</f>
        <v>#VALUE!</v>
      </c>
      <c r="PV8" s="250" t="e">
        <f>'1_Police_raw'!OF7/G8*100</f>
        <v>#VALUE!</v>
      </c>
      <c r="PW8" s="250" t="e">
        <f>'1_Police_raw'!OG7/G8*100</f>
        <v>#VALUE!</v>
      </c>
      <c r="PY8" s="250" t="e">
        <f>'1_Police_raw'!OI7/G8*100</f>
        <v>#VALUE!</v>
      </c>
      <c r="PZ8" s="250" t="e">
        <f>'1_Police_raw'!OJ7/G8*100</f>
        <v>#VALUE!</v>
      </c>
      <c r="QA8" s="250" t="e">
        <f>'1_Police_raw'!OK7/G8*100</f>
        <v>#VALUE!</v>
      </c>
      <c r="QB8" s="250" t="e">
        <f>'1_Police_raw'!OL7/G8*100</f>
        <v>#VALUE!</v>
      </c>
      <c r="QC8" s="250" t="e">
        <f>'1_Police_raw'!OM7/G8*100</f>
        <v>#VALUE!</v>
      </c>
      <c r="QE8" s="250" t="e">
        <f>'1_Police_raw'!OO7/G8*100</f>
        <v>#VALUE!</v>
      </c>
      <c r="QF8" s="250" t="e">
        <f>'1_Police_raw'!OP7/G8*100</f>
        <v>#VALUE!</v>
      </c>
      <c r="QG8" s="250" t="e">
        <f>'1_Police_raw'!OQ7/G8*100</f>
        <v>#VALUE!</v>
      </c>
      <c r="QH8" s="250" t="e">
        <f>'1_Police_raw'!OR7/G8*100</f>
        <v>#VALUE!</v>
      </c>
      <c r="QI8" s="250" t="e">
        <f>'1_Police_raw'!OS7/G8*100</f>
        <v>#VALUE!</v>
      </c>
      <c r="QK8" s="250" t="e">
        <f>'1_Police_raw'!OU7/G8*100</f>
        <v>#VALUE!</v>
      </c>
      <c r="QL8" s="250" t="e">
        <f>'1_Police_raw'!OV7/G8*100</f>
        <v>#VALUE!</v>
      </c>
      <c r="QM8" s="250" t="e">
        <f>'1_Police_raw'!OW7/G8*100</f>
        <v>#VALUE!</v>
      </c>
      <c r="QN8" s="250" t="e">
        <f>'1_Police_raw'!OX7/G8*100</f>
        <v>#VALUE!</v>
      </c>
      <c r="QO8" s="250" t="e">
        <f>'1_Police_raw'!OY7/G8*100</f>
        <v>#VALUE!</v>
      </c>
      <c r="QQ8" s="250" t="e">
        <f>'1_Police_raw'!PA7/G8*100</f>
        <v>#VALUE!</v>
      </c>
      <c r="QR8" s="250" t="e">
        <f>'1_Police_raw'!PB7/G8*100</f>
        <v>#VALUE!</v>
      </c>
      <c r="QS8" s="250" t="e">
        <f>'1_Police_raw'!PC7/G8*100</f>
        <v>#VALUE!</v>
      </c>
      <c r="QT8" s="250" t="e">
        <f>'1_Police_raw'!PD7/G8*100</f>
        <v>#VALUE!</v>
      </c>
      <c r="QU8" s="250" t="e">
        <f>'1_Police_raw'!PE7/G8*100</f>
        <v>#VALUE!</v>
      </c>
      <c r="QW8" s="250" t="e">
        <f>'1_Police_raw'!PG7/G8*100</f>
        <v>#VALUE!</v>
      </c>
      <c r="QX8" s="250" t="e">
        <f>'1_Police_raw'!PH7/G8*100</f>
        <v>#VALUE!</v>
      </c>
      <c r="QY8" s="250" t="e">
        <f>'1_Police_raw'!PI7/G8*100</f>
        <v>#VALUE!</v>
      </c>
      <c r="QZ8" s="250" t="e">
        <f>'1_Police_raw'!PJ7/G8*100</f>
        <v>#VALUE!</v>
      </c>
      <c r="RA8" s="250" t="e">
        <f>'1_Police_raw'!PK7/G8*100</f>
        <v>#VALUE!</v>
      </c>
      <c r="RC8" s="250" t="e">
        <f>'1_Police_raw'!PM7/G8*100</f>
        <v>#VALUE!</v>
      </c>
      <c r="RD8" s="250" t="e">
        <f>'1_Police_raw'!PN7/G8*100</f>
        <v>#VALUE!</v>
      </c>
      <c r="RE8" s="250" t="e">
        <f>'1_Police_raw'!PO7/G8*100</f>
        <v>#VALUE!</v>
      </c>
      <c r="RF8" s="250" t="e">
        <f>'1_Police_raw'!PP7/G8*100</f>
        <v>#VALUE!</v>
      </c>
      <c r="RG8" s="250" t="e">
        <f>'1_Police_raw'!PQ7/G8*100</f>
        <v>#VALUE!</v>
      </c>
      <c r="RI8" s="250" t="e">
        <f>'1_Police_raw'!PS7/G8*100</f>
        <v>#VALUE!</v>
      </c>
      <c r="RJ8" s="250" t="e">
        <f>'1_Police_raw'!PT7/G8*100</f>
        <v>#VALUE!</v>
      </c>
      <c r="RK8" s="250" t="e">
        <f>'1_Police_raw'!PU7/G8*100</f>
        <v>#VALUE!</v>
      </c>
      <c r="RL8" s="250" t="e">
        <f>'1_Police_raw'!PV7/G8*100</f>
        <v>#VALUE!</v>
      </c>
      <c r="RM8" s="250" t="e">
        <f>'1_Police_raw'!PW7/G8*100</f>
        <v>#VALUE!</v>
      </c>
      <c r="RO8" s="250" t="e">
        <f>'1_Police_raw'!PY7/G8*100</f>
        <v>#VALUE!</v>
      </c>
      <c r="RP8" s="250" t="e">
        <f>'1_Police_raw'!PZ7/G8*100</f>
        <v>#VALUE!</v>
      </c>
      <c r="RQ8" s="250" t="e">
        <f>'1_Police_raw'!QA7/G8*100</f>
        <v>#VALUE!</v>
      </c>
      <c r="RR8" s="250" t="e">
        <f>'1_Police_raw'!QB7/G8*100</f>
        <v>#VALUE!</v>
      </c>
      <c r="RS8" s="250" t="e">
        <f>'1_Police_raw'!QC7/G8*100</f>
        <v>#VALUE!</v>
      </c>
      <c r="RU8" s="250" t="e">
        <f>'1_Police_raw'!QE7/G8*100</f>
        <v>#VALUE!</v>
      </c>
      <c r="RV8" s="250" t="e">
        <f>'1_Police_raw'!QF7/G8*100</f>
        <v>#VALUE!</v>
      </c>
      <c r="RW8" s="250" t="e">
        <f>'1_Police_raw'!QG7/G8*100</f>
        <v>#VALUE!</v>
      </c>
      <c r="RX8" s="250" t="e">
        <f>'1_Police_raw'!QH7/G8*100</f>
        <v>#VALUE!</v>
      </c>
      <c r="RY8" s="250" t="e">
        <f>'1_Police_raw'!QI7/G8*100</f>
        <v>#VALUE!</v>
      </c>
      <c r="SA8" s="250" t="e">
        <f>'1_Police_raw'!QK7/G8*100</f>
        <v>#VALUE!</v>
      </c>
      <c r="SB8" s="250" t="e">
        <f>'1_Police_raw'!QL7/G8*100</f>
        <v>#VALUE!</v>
      </c>
      <c r="SC8" s="250" t="e">
        <f>'1_Police_raw'!QM7/G8*100</f>
        <v>#VALUE!</v>
      </c>
      <c r="SD8" s="250" t="e">
        <f>'1_Police_raw'!QN7/G8*100</f>
        <v>#VALUE!</v>
      </c>
      <c r="SE8" s="250" t="e">
        <f>'1_Police_raw'!QO7/G8*100</f>
        <v>#VALUE!</v>
      </c>
      <c r="SG8" s="250" t="e">
        <f>'1_Police_raw'!QQ7/G8*100</f>
        <v>#VALUE!</v>
      </c>
      <c r="SH8" s="250" t="e">
        <f>'1_Police_raw'!QR7/G8*100</f>
        <v>#VALUE!</v>
      </c>
      <c r="SI8" s="250" t="e">
        <f>'1_Police_raw'!QS7/G8*100</f>
        <v>#VALUE!</v>
      </c>
      <c r="SJ8" s="250" t="e">
        <f>'1_Police_raw'!QT7/G8*100</f>
        <v>#VALUE!</v>
      </c>
      <c r="SK8" s="250" t="e">
        <f>'1_Police_raw'!QU7/G8*100</f>
        <v>#VALUE!</v>
      </c>
      <c r="SM8" s="250" t="e">
        <f>'1_Police_raw'!QW7/G8*100</f>
        <v>#VALUE!</v>
      </c>
      <c r="SN8" s="250" t="e">
        <f>'1_Police_raw'!QX7/G8*100</f>
        <v>#VALUE!</v>
      </c>
      <c r="SO8" s="250" t="e">
        <f>'1_Police_raw'!QY7/G8*100</f>
        <v>#VALUE!</v>
      </c>
      <c r="SP8" s="250" t="e">
        <f>'1_Police_raw'!QZ7/G8*100</f>
        <v>#VALUE!</v>
      </c>
      <c r="SQ8" s="250" t="e">
        <f>'1_Police_raw'!RA7/G8*100</f>
        <v>#VALUE!</v>
      </c>
      <c r="SS8" s="250" t="e">
        <f>'1_Police_raw'!RC7/G8*100</f>
        <v>#VALUE!</v>
      </c>
      <c r="ST8" s="250" t="e">
        <f>'1_Police_raw'!RD7/G8*100</f>
        <v>#VALUE!</v>
      </c>
      <c r="SU8" s="250" t="e">
        <f>'1_Police_raw'!RE7/G8*100</f>
        <v>#VALUE!</v>
      </c>
      <c r="SV8" s="250" t="e">
        <f>'1_Police_raw'!RF7/G8*100</f>
        <v>#VALUE!</v>
      </c>
      <c r="SW8" s="250" t="e">
        <f>'1_Police_raw'!RG7/G8*100</f>
        <v>#VALUE!</v>
      </c>
      <c r="SY8" s="250" t="e">
        <f>'1_Police_raw'!RI7/G8*100</f>
        <v>#VALUE!</v>
      </c>
      <c r="SZ8" s="250" t="e">
        <f>'1_Police_raw'!RJ7/G8*100</f>
        <v>#VALUE!</v>
      </c>
      <c r="TA8" s="250" t="e">
        <f>'1_Police_raw'!RK7/G8*100</f>
        <v>#VALUE!</v>
      </c>
      <c r="TB8" s="250" t="e">
        <f>'1_Police_raw'!RL7/G8*100</f>
        <v>#VALUE!</v>
      </c>
      <c r="TC8" s="250" t="e">
        <f>'1_Police_raw'!RM7/G8*100</f>
        <v>#VALUE!</v>
      </c>
      <c r="TE8" s="250" t="e">
        <f>'1_Police_raw'!RO7/G8*100</f>
        <v>#VALUE!</v>
      </c>
      <c r="TF8" s="250" t="e">
        <f>'1_Police_raw'!RP7/G8*100</f>
        <v>#VALUE!</v>
      </c>
      <c r="TG8" s="250" t="e">
        <f>'1_Police_raw'!RQ7/G8*100</f>
        <v>#VALUE!</v>
      </c>
      <c r="TH8" s="250" t="e">
        <f>'1_Police_raw'!RR7/G8*100</f>
        <v>#VALUE!</v>
      </c>
      <c r="TI8" s="250" t="e">
        <f>'1_Police_raw'!RS7/G8*100</f>
        <v>#VALUE!</v>
      </c>
      <c r="TK8" s="250" t="e">
        <f>'1_Police_raw'!RU7/G8*100</f>
        <v>#VALUE!</v>
      </c>
      <c r="TL8" s="250" t="e">
        <f>'1_Police_raw'!RV7/G8*100</f>
        <v>#VALUE!</v>
      </c>
      <c r="TM8" s="250" t="e">
        <f>'1_Police_raw'!RW7/G8*100</f>
        <v>#VALUE!</v>
      </c>
      <c r="TN8" s="250" t="e">
        <f>'1_Police_raw'!RX7/G8*100</f>
        <v>#VALUE!</v>
      </c>
      <c r="TO8" s="250" t="e">
        <f>'1_Police_raw'!RY7/G8*100</f>
        <v>#VALUE!</v>
      </c>
      <c r="TQ8" s="250" t="e">
        <f>'1_Police_raw'!SA7/G8*100</f>
        <v>#VALUE!</v>
      </c>
      <c r="TR8" s="250" t="e">
        <f>'1_Police_raw'!SB7/G8*100</f>
        <v>#VALUE!</v>
      </c>
      <c r="TS8" s="250" t="e">
        <f>'1_Police_raw'!SC7/G8*100</f>
        <v>#VALUE!</v>
      </c>
      <c r="TT8" s="250" t="e">
        <f>'1_Police_raw'!SD7/G8*100</f>
        <v>#VALUE!</v>
      </c>
      <c r="TU8" s="250" t="e">
        <f>'1_Police_raw'!SE7/G8*100</f>
        <v>#VALUE!</v>
      </c>
      <c r="TW8" s="250" t="e">
        <f>'1_Police_raw'!TY7/C8*100</f>
        <v>#VALUE!</v>
      </c>
      <c r="TX8" s="250" t="e">
        <f>'1_Police_raw'!TZ7/D8*100</f>
        <v>#VALUE!</v>
      </c>
      <c r="TY8" s="250" t="e">
        <f>'1_Police_raw'!UA7/E8*100</f>
        <v>#VALUE!</v>
      </c>
      <c r="TZ8" s="250" t="e">
        <f>'1_Police_raw'!UB7/F8*100</f>
        <v>#VALUE!</v>
      </c>
      <c r="UA8" s="250" t="e">
        <f>'1_Police_raw'!UC7/G8*100</f>
        <v>#VALUE!</v>
      </c>
      <c r="UB8" s="250" t="e">
        <f>'1_Police_raw'!UD7/H8*100</f>
        <v>#VALUE!</v>
      </c>
      <c r="UC8" s="250" t="e">
        <f t="shared" si="44"/>
        <v>#VALUE!</v>
      </c>
      <c r="UE8" s="250" t="e">
        <f>'1_Police_raw'!UF7/G8*100</f>
        <v>#VALUE!</v>
      </c>
      <c r="UF8" s="250" t="e">
        <f>'1_Police_raw'!UG7/G8*100</f>
        <v>#VALUE!</v>
      </c>
      <c r="UH8" s="250" t="e">
        <f>'1_Police_raw'!UI7/C8*100</f>
        <v>#VALUE!</v>
      </c>
      <c r="UI8" s="250" t="e">
        <f>'1_Police_raw'!UJ7/D8*100</f>
        <v>#VALUE!</v>
      </c>
      <c r="UJ8" s="250" t="e">
        <f>'1_Police_raw'!UK7/E8*100</f>
        <v>#VALUE!</v>
      </c>
      <c r="UK8" s="250" t="e">
        <f>'1_Police_raw'!UL7/F8*100</f>
        <v>#VALUE!</v>
      </c>
      <c r="UL8" s="250" t="e">
        <f>'1_Police_raw'!UM7/G8*100</f>
        <v>#VALUE!</v>
      </c>
      <c r="UM8" s="250" t="e">
        <f>'1_Police_raw'!UN7/H8*100</f>
        <v>#VALUE!</v>
      </c>
      <c r="UN8" s="250" t="e">
        <f t="shared" ref="UN8:UN48" si="51">(UM8*100/UH8)-100</f>
        <v>#VALUE!</v>
      </c>
      <c r="UP8" s="250" t="e">
        <f>'1_Police_raw'!UX7/G8*100</f>
        <v>#VALUE!</v>
      </c>
      <c r="UQ8" s="250" t="e">
        <f>'1_Police_raw'!UY7/G8*100</f>
        <v>#VALUE!</v>
      </c>
      <c r="UR8" s="250" t="e">
        <f>'1_Police_raw'!UZ7/G8*100</f>
        <v>#VALUE!</v>
      </c>
    </row>
    <row r="9" spans="1:601">
      <c r="A9" s="247">
        <v>7</v>
      </c>
      <c r="B9" s="239" t="s">
        <v>30</v>
      </c>
      <c r="C9" s="248">
        <v>7369.4309999999996</v>
      </c>
      <c r="D9" s="248">
        <v>7327.2240000000002</v>
      </c>
      <c r="E9" s="248">
        <v>7284.5519999999997</v>
      </c>
      <c r="F9" s="248">
        <v>7245.6769999999997</v>
      </c>
      <c r="G9" s="248">
        <v>7202.1980000000003</v>
      </c>
      <c r="H9" s="248">
        <v>7153.7839999999997</v>
      </c>
      <c r="I9" s="249"/>
      <c r="J9" s="250">
        <f>'1_Police_raw'!C8/C9*100</f>
        <v>1745.0736698667783</v>
      </c>
      <c r="K9" s="250">
        <f>'1_Police_raw'!D8/D9*100</f>
        <v>1645.3434479415396</v>
      </c>
      <c r="L9" s="250">
        <f>'1_Police_raw'!E8/E9*100</f>
        <v>1675.8751945212277</v>
      </c>
      <c r="M9" s="250">
        <f>'1_Police_raw'!F8/F9*100</f>
        <v>1573.4071502221257</v>
      </c>
      <c r="N9" s="250">
        <f>'1_Police_raw'!G8/G9*100</f>
        <v>1555.5945559952668</v>
      </c>
      <c r="O9" s="250">
        <f>'1_Police_raw'!H8/H9*100</f>
        <v>1450.6029256684294</v>
      </c>
      <c r="P9" s="250">
        <f t="shared" si="29"/>
        <v>-16.874401882462024</v>
      </c>
      <c r="R9" s="250">
        <f>'1_Police_raw'!J8/C9*100</f>
        <v>204.64266508499773</v>
      </c>
      <c r="S9" s="250">
        <f>'1_Police_raw'!K8/D9*100</f>
        <v>187.92928945532441</v>
      </c>
      <c r="T9" s="250">
        <f>'1_Police_raw'!L8/E9*100</f>
        <v>177.86955189557298</v>
      </c>
      <c r="U9" s="250">
        <f>'1_Police_raw'!M8/F9*100</f>
        <v>175.05610586836815</v>
      </c>
      <c r="V9" s="250">
        <f>'1_Police_raw'!N8/G9*100</f>
        <v>154.63334943027115</v>
      </c>
      <c r="W9" s="250">
        <f>'1_Police_raw'!O8/H9*100</f>
        <v>203.29101353912839</v>
      </c>
      <c r="X9" s="250">
        <f t="shared" si="30"/>
        <v>-0.6604935218703929</v>
      </c>
      <c r="Z9" s="250">
        <f>'1_Police_raw'!Q8/C9*100</f>
        <v>2.5646484782882153</v>
      </c>
      <c r="AA9" s="250">
        <f>'1_Police_raw'!R8/D9*100</f>
        <v>2.5384784196579768</v>
      </c>
      <c r="AB9" s="250">
        <f>'1_Police_raw'!S8/E9*100</f>
        <v>2.4160717090083232</v>
      </c>
      <c r="AC9" s="250">
        <f>'1_Police_raw'!T8/F9*100</f>
        <v>2.2496172545367399</v>
      </c>
      <c r="AD9" s="250">
        <f>'1_Police_raw'!U8/G9*100</f>
        <v>2.2493133346236802</v>
      </c>
      <c r="AE9" s="250">
        <f>'1_Police_raw'!V8/H9*100</f>
        <v>2.1946427233475321</v>
      </c>
      <c r="AF9" s="250">
        <f t="shared" si="31"/>
        <v>-14.427152807609914</v>
      </c>
      <c r="AH9" s="250" t="e">
        <f>'1_Police_raw'!X8/C9*100</f>
        <v>#VALUE!</v>
      </c>
      <c r="AI9" s="250">
        <f>'1_Police_raw'!Y8/D9*100</f>
        <v>0.23201146846336348</v>
      </c>
      <c r="AJ9" s="250">
        <f>'1_Police_raw'!Z8/E9*100</f>
        <v>0.26082592313158037</v>
      </c>
      <c r="AK9" s="250">
        <f>'1_Police_raw'!AA8/F9*100</f>
        <v>0.24842399129853565</v>
      </c>
      <c r="AL9" s="250">
        <f>'1_Police_raw'!AB8/G9*100</f>
        <v>0.38877020598433976</v>
      </c>
      <c r="AM9" s="250">
        <f>'1_Police_raw'!AC8/H9*100</f>
        <v>0.23763647322871365</v>
      </c>
      <c r="AN9" s="250" t="e">
        <f t="shared" si="46"/>
        <v>#VALUE!</v>
      </c>
      <c r="AP9" s="250">
        <f>'1_Police_raw'!AE8/C9*100</f>
        <v>1.7369047895285268</v>
      </c>
      <c r="AQ9" s="250">
        <f>'1_Police_raw'!AF8/D9*100</f>
        <v>1.9243304149020146</v>
      </c>
      <c r="AR9" s="250">
        <f>'1_Police_raw'!AG8/E9*100</f>
        <v>1.4963171379653821</v>
      </c>
      <c r="AS9" s="250">
        <f>'1_Police_raw'!AH8/F9*100</f>
        <v>1.6147559434404819</v>
      </c>
      <c r="AT9" s="250">
        <f>'1_Police_raw'!AI8/G9*100</f>
        <v>1.7911198775707082</v>
      </c>
      <c r="AU9" s="250">
        <f>'1_Police_raw'!AJ8/H9*100</f>
        <v>1.1322679018544592</v>
      </c>
      <c r="AV9" s="250">
        <f t="shared" si="32"/>
        <v>-34.811170498193675</v>
      </c>
      <c r="AX9" s="250">
        <f>'1_Police_raw'!AL8/C9*100</f>
        <v>0</v>
      </c>
      <c r="AY9" s="250" t="e">
        <f>'1_Police_raw'!AM8/D9*100</f>
        <v>#VALUE!</v>
      </c>
      <c r="AZ9" s="250" t="e">
        <f>'1_Police_raw'!AN8/E9*100</f>
        <v>#VALUE!</v>
      </c>
      <c r="BA9" s="250" t="e">
        <f>'1_Police_raw'!AO8/F9*100</f>
        <v>#VALUE!</v>
      </c>
      <c r="BB9" s="250" t="e">
        <f>'1_Police_raw'!AP8/G9*100</f>
        <v>#VALUE!</v>
      </c>
      <c r="BC9" s="250" t="e">
        <f>'1_Police_raw'!AQ8/H9*100</f>
        <v>#VALUE!</v>
      </c>
      <c r="BD9" s="250" t="e">
        <f t="shared" si="47"/>
        <v>#VALUE!</v>
      </c>
      <c r="BF9" s="250">
        <f>'1_Police_raw'!AS8/C9*100</f>
        <v>19.852278961564334</v>
      </c>
      <c r="BG9" s="250">
        <f>'1_Police_raw'!AT8/D9*100</f>
        <v>19.216008682142103</v>
      </c>
      <c r="BH9" s="250">
        <f>'1_Police_raw'!AU8/E9*100</f>
        <v>19.273662951407307</v>
      </c>
      <c r="BI9" s="250">
        <f>'1_Police_raw'!AV8/F9*100</f>
        <v>19.542687315484805</v>
      </c>
      <c r="BJ9" s="250">
        <f>'1_Police_raw'!AW8/G9*100</f>
        <v>18.61931593660713</v>
      </c>
      <c r="BK9" s="250">
        <f>'1_Police_raw'!AX8/H9*100</f>
        <v>16.396916652781243</v>
      </c>
      <c r="BL9" s="250">
        <f t="shared" si="0"/>
        <v>-17.405368499369573</v>
      </c>
      <c r="BN9" s="250">
        <f>'1_Police_raw'!AZ8/C9*100</f>
        <v>0.52921317805947299</v>
      </c>
      <c r="BO9" s="250">
        <f>'1_Police_raw'!BA8/D9*100</f>
        <v>0.49131840380476971</v>
      </c>
      <c r="BP9" s="250">
        <f>'1_Police_raw'!BB8/E9*100</f>
        <v>0.60401792725208081</v>
      </c>
      <c r="BQ9" s="250">
        <f>'1_Police_raw'!BC8/F9*100</f>
        <v>0.33123198839804757</v>
      </c>
      <c r="BR9" s="250">
        <f>'1_Police_raw'!BD8/G9*100</f>
        <v>0.34711625534316048</v>
      </c>
      <c r="BS9" s="250">
        <f>'1_Police_raw'!BE8/H9*100</f>
        <v>0.50323017860198194</v>
      </c>
      <c r="BT9" s="250">
        <f t="shared" si="1"/>
        <v>-4.9097415814107137</v>
      </c>
      <c r="BV9" s="250">
        <f>'1_Police_raw'!BG8/C9*100</f>
        <v>7.5175410421781557</v>
      </c>
      <c r="BW9" s="250">
        <f>'1_Police_raw'!BH8/D9*100</f>
        <v>7.9975717952665297</v>
      </c>
      <c r="BX9" s="250">
        <f>'1_Police_raw'!BI8/E9*100</f>
        <v>7.5502240906510112</v>
      </c>
      <c r="BY9" s="250">
        <f>'1_Police_raw'!BJ8/F9*100</f>
        <v>7.6321370660050123</v>
      </c>
      <c r="BZ9" s="250">
        <f>'1_Police_raw'!BK8/G9*100</f>
        <v>7.0117483579318423</v>
      </c>
      <c r="CA9" s="250">
        <f>'1_Police_raw'!BL8/H9*100</f>
        <v>6.1226338396574462</v>
      </c>
      <c r="CB9" s="250">
        <f t="shared" si="2"/>
        <v>-18.555365307544022</v>
      </c>
      <c r="CD9" s="250">
        <f>'1_Police_raw'!BN8/C9*100</f>
        <v>2.5375093409518321</v>
      </c>
      <c r="CE9" s="250">
        <f>'1_Police_raw'!BO8/D9*100</f>
        <v>3.0843877572188321</v>
      </c>
      <c r="CF9" s="250">
        <f>'1_Police_raw'!BP8/E9*100</f>
        <v>2.663169951975084</v>
      </c>
      <c r="CG9" s="250">
        <f>'1_Police_raw'!BQ8/F9*100</f>
        <v>2.5532465772349502</v>
      </c>
      <c r="CH9" s="250">
        <f>'1_Police_raw'!BR8/G9*100</f>
        <v>2.0965821822726896</v>
      </c>
      <c r="CI9" s="250">
        <f>'1_Police_raw'!BS8/H9*100</f>
        <v>2.1666854912029776</v>
      </c>
      <c r="CJ9" s="250">
        <f t="shared" si="3"/>
        <v>-14.613693977960153</v>
      </c>
      <c r="CL9" s="250">
        <f>'1_Police_raw'!BU8/C9*100</f>
        <v>1.4383742788283111</v>
      </c>
      <c r="CM9" s="250">
        <f>'1_Police_raw'!BV8/D9*100</f>
        <v>1.4603074779752878</v>
      </c>
      <c r="CN9" s="250">
        <f>'1_Police_raw'!BW8/E9*100</f>
        <v>1.5649555387894822</v>
      </c>
      <c r="CO9" s="250">
        <f>'1_Police_raw'!BX8/F9*100</f>
        <v>1.5595506120408074</v>
      </c>
      <c r="CP9" s="250">
        <f>'1_Police_raw'!BY8/G9*100</f>
        <v>1.4995422230824533</v>
      </c>
      <c r="CQ9" s="250">
        <f>'1_Police_raw'!BZ8/H9*100</f>
        <v>1.0903320536376275</v>
      </c>
      <c r="CR9" s="250">
        <f t="shared" si="4"/>
        <v>-24.196916638011373</v>
      </c>
      <c r="CT9" s="250">
        <f>'1_Police_raw'!CB8/C9*100</f>
        <v>42.187788989407728</v>
      </c>
      <c r="CU9" s="250">
        <f>'1_Police_raw'!CC8/D9*100</f>
        <v>40.561063780771548</v>
      </c>
      <c r="CV9" s="250">
        <f>'1_Police_raw'!CD8/E9*100</f>
        <v>41.04576369281186</v>
      </c>
      <c r="CW9" s="250">
        <f>'1_Police_raw'!CE8/F9*100</f>
        <v>32.295118868809638</v>
      </c>
      <c r="CX9" s="250">
        <f>'1_Police_raw'!CF8/G9*100</f>
        <v>27.227799069117509</v>
      </c>
      <c r="CY9" s="250">
        <f>'1_Police_raw'!CG8/H9*100</f>
        <v>23.512032233570373</v>
      </c>
      <c r="CZ9" s="250">
        <f t="shared" si="5"/>
        <v>-44.268157216123271</v>
      </c>
      <c r="DB9" s="250">
        <f>'1_Police_raw'!CI8/C9*100</f>
        <v>1.3840960041555448</v>
      </c>
      <c r="DC9" s="250">
        <f>'1_Police_raw'!CJ8/D9*100</f>
        <v>1.3647733439021381</v>
      </c>
      <c r="DD9" s="250">
        <f>'1_Police_raw'!CK8/E9*100</f>
        <v>1.1805804941745217</v>
      </c>
      <c r="DE9" s="250">
        <f>'1_Police_raw'!CL8/F9*100</f>
        <v>0.89708663524471211</v>
      </c>
      <c r="DF9" s="250">
        <f>'1_Police_raw'!CM8/G9*100</f>
        <v>0.59703995919023611</v>
      </c>
      <c r="DG9" s="250">
        <f>'1_Police_raw'!CN8/H9*100</f>
        <v>0.58710187503564548</v>
      </c>
      <c r="DH9" s="250">
        <f t="shared" si="33"/>
        <v>-57.582286685825373</v>
      </c>
      <c r="DJ9" s="250">
        <f>'1_Police_raw'!CP8/C9*100</f>
        <v>961.11897919934393</v>
      </c>
      <c r="DK9" s="250">
        <f>'1_Police_raw'!CQ8/D9*100</f>
        <v>877.33089639405046</v>
      </c>
      <c r="DL9" s="250">
        <f>'1_Police_raw'!CR8/E9*100</f>
        <v>905.84843103597859</v>
      </c>
      <c r="DM9" s="250">
        <f>'1_Police_raw'!CS8/F9*100</f>
        <v>831.88913886169655</v>
      </c>
      <c r="DN9" s="250">
        <f>'1_Police_raw'!CT8/G9*100</f>
        <v>754.7418163177407</v>
      </c>
      <c r="DO9" s="250">
        <f>'1_Police_raw'!CU8/H9*100</f>
        <v>644.13462861053677</v>
      </c>
      <c r="DP9" s="250">
        <f t="shared" si="6"/>
        <v>-32.980760701746789</v>
      </c>
      <c r="DR9" s="250">
        <f>'1_Police_raw'!CW8/C9*100</f>
        <v>495.34353466366679</v>
      </c>
      <c r="DS9" s="250">
        <f>'1_Police_raw'!CX8/D9*100</f>
        <v>425.56362409556465</v>
      </c>
      <c r="DT9" s="250">
        <f>'1_Police_raw'!CY8/E9*100</f>
        <v>435.33219338677247</v>
      </c>
      <c r="DU9" s="250">
        <f>'1_Police_raw'!CZ8/F9*100</f>
        <v>389.36320236190494</v>
      </c>
      <c r="DV9" s="250">
        <f>'1_Police_raw'!DA8/G9*100</f>
        <v>338.95208101748938</v>
      </c>
      <c r="DW9" s="250">
        <f>'1_Police_raw'!DB8/H9*100</f>
        <v>267.49479715909791</v>
      </c>
      <c r="DX9" s="250">
        <f t="shared" si="34"/>
        <v>-45.998124848702396</v>
      </c>
      <c r="DZ9" s="250">
        <f>'1_Police_raw'!DD8/C9*100</f>
        <v>43.883985072931686</v>
      </c>
      <c r="EA9" s="250">
        <f>'1_Police_raw'!DE8/D9*100</f>
        <v>41.803007523722492</v>
      </c>
      <c r="EB9" s="250">
        <f>'1_Police_raw'!DF8/E9*100</f>
        <v>48.98036282807783</v>
      </c>
      <c r="EC9" s="250">
        <f>'1_Police_raw'!DG8/F9*100</f>
        <v>51.106335543248761</v>
      </c>
      <c r="ED9" s="250">
        <f>'1_Police_raw'!DH8/G9*100</f>
        <v>55.663562706829218</v>
      </c>
      <c r="EE9" s="250">
        <f>'1_Police_raw'!DI8/H9*100</f>
        <v>44.619742502709059</v>
      </c>
      <c r="EF9" s="250">
        <f t="shared" si="7"/>
        <v>1.6765966640326866</v>
      </c>
      <c r="EH9" s="250">
        <f>'1_Police_raw'!DK8/C9*100</f>
        <v>275.08229604158043</v>
      </c>
      <c r="EI9" s="250">
        <f>'1_Police_raw'!DL8/D9*100</f>
        <v>229.02261484021778</v>
      </c>
      <c r="EJ9" s="250">
        <f>'1_Police_raw'!DM8/E9*100</f>
        <v>235.60817466880599</v>
      </c>
      <c r="EK9" s="250">
        <f>'1_Police_raw'!DN8/F9*100</f>
        <v>211.53302859070311</v>
      </c>
      <c r="EL9" s="250">
        <f>'1_Police_raw'!DO8/G9*100</f>
        <v>167.10176532219748</v>
      </c>
      <c r="EM9" s="250">
        <f>'1_Police_raw'!DP8/H9*100</f>
        <v>142.03671791040938</v>
      </c>
      <c r="EN9" s="250">
        <f t="shared" si="8"/>
        <v>-48.36573637987243</v>
      </c>
      <c r="EP9" s="250">
        <f>'1_Police_raw'!DR8/C9*100</f>
        <v>216.10895060961965</v>
      </c>
      <c r="EQ9" s="250">
        <f>'1_Police_raw'!DS8/D9*100</f>
        <v>202.64154610258944</v>
      </c>
      <c r="ER9" s="250">
        <f>'1_Police_raw'!DT8/E9*100</f>
        <v>197.98060333703432</v>
      </c>
      <c r="ES9" s="250">
        <f>'1_Police_raw'!DU8/F9*100</f>
        <v>166.27845817581988</v>
      </c>
      <c r="ET9" s="250">
        <f>'1_Police_raw'!DV8/G9*100</f>
        <v>147.56606247148437</v>
      </c>
      <c r="EU9" s="250">
        <f>'1_Police_raw'!DW8/H9*100</f>
        <v>123.52903023071427</v>
      </c>
      <c r="EV9" s="250">
        <f t="shared" si="9"/>
        <v>-42.839465981278231</v>
      </c>
      <c r="EX9" s="250">
        <f>'1_Police_raw'!DY8/C9*100</f>
        <v>34.168173906506489</v>
      </c>
      <c r="EY9" s="250">
        <f>'1_Police_raw'!DZ8/D9*100</f>
        <v>31.171423174724833</v>
      </c>
      <c r="EZ9" s="250">
        <f>'1_Police_raw'!EA8/E9*100</f>
        <v>39.961276959791078</v>
      </c>
      <c r="FA9" s="250">
        <f>'1_Police_raw'!EB8/F9*100</f>
        <v>44.702517100886503</v>
      </c>
      <c r="FB9" s="250">
        <f>'1_Police_raw'!EC8/G9*100</f>
        <v>56.538295670293984</v>
      </c>
      <c r="FC9" s="250">
        <f>'1_Police_raw'!ED8/H9*100</f>
        <v>50.392910940559574</v>
      </c>
      <c r="FD9" s="250">
        <f t="shared" si="10"/>
        <v>47.484940454963805</v>
      </c>
      <c r="FF9" s="250">
        <f>'1_Police_raw'!EF8/C9*100</f>
        <v>0.2578218046956407</v>
      </c>
      <c r="FG9" s="250">
        <f>'1_Police_raw'!EG8/D9*100</f>
        <v>0.32754560253651316</v>
      </c>
      <c r="FH9" s="250">
        <f>'1_Police_raw'!EH8/E9*100</f>
        <v>0.57656256692244079</v>
      </c>
      <c r="FI9" s="250">
        <f>'1_Police_raw'!EI8/F9*100</f>
        <v>0.73147064104568837</v>
      </c>
      <c r="FJ9" s="250">
        <f>'1_Police_raw'!EJ8/G9*100</f>
        <v>1.5134268732961798</v>
      </c>
      <c r="FK9" s="250">
        <f>'1_Police_raw'!EK8/H9*100</f>
        <v>1.5656050000950545</v>
      </c>
      <c r="FL9" s="250">
        <f t="shared" si="35"/>
        <v>507.24305376081566</v>
      </c>
      <c r="FN9" s="250" t="e">
        <f>'1_Police_raw'!EM8/C9*100</f>
        <v>#VALUE!</v>
      </c>
      <c r="FO9" s="250" t="e">
        <f>'1_Police_raw'!EN8/D9*100</f>
        <v>#VALUE!</v>
      </c>
      <c r="FP9" s="250" t="e">
        <f>'1_Police_raw'!EO8/E9*100</f>
        <v>#VALUE!</v>
      </c>
      <c r="FQ9" s="250" t="e">
        <f>'1_Police_raw'!EP8/F9*100</f>
        <v>#VALUE!</v>
      </c>
      <c r="FR9" s="250" t="e">
        <f>'1_Police_raw'!EQ8/G9*100</f>
        <v>#VALUE!</v>
      </c>
      <c r="FS9" s="250" t="e">
        <f>'1_Police_raw'!ER8/H9*100</f>
        <v>#VALUE!</v>
      </c>
      <c r="FT9" s="250" t="e">
        <f t="shared" si="11"/>
        <v>#VALUE!</v>
      </c>
      <c r="FV9" s="250">
        <f>'1_Police_raw'!ET8/C9*100</f>
        <v>0.176404392686491</v>
      </c>
      <c r="FW9" s="250">
        <f>'1_Police_raw'!EU8/D9*100</f>
        <v>0.17742053470727795</v>
      </c>
      <c r="FX9" s="250">
        <f>'1_Police_raw'!EV8/E9*100</f>
        <v>0.27455360329640038</v>
      </c>
      <c r="FY9" s="250">
        <f>'1_Police_raw'!EW8/F9*100</f>
        <v>0.12421199564926783</v>
      </c>
      <c r="FZ9" s="250">
        <f>'1_Police_raw'!EX8/G9*100</f>
        <v>0.29157765448825479</v>
      </c>
      <c r="GA9" s="250">
        <f>'1_Police_raw'!EY8/H9*100</f>
        <v>0.43333709824059546</v>
      </c>
      <c r="GB9" s="250">
        <f t="shared" si="12"/>
        <v>145.64983424802227</v>
      </c>
      <c r="GD9" s="250">
        <f>'1_Police_raw'!FA8/C9*100</f>
        <v>2.0897135749015088</v>
      </c>
      <c r="GE9" s="250">
        <f>'1_Police_raw'!FB8/D9*100</f>
        <v>1.8697394811459291</v>
      </c>
      <c r="GF9" s="250">
        <f>'1_Police_raw'!FC8/E9*100</f>
        <v>1.276674255328262</v>
      </c>
      <c r="GG9" s="250">
        <f>'1_Police_raw'!FD8/F9*100</f>
        <v>1.3801332849918648</v>
      </c>
      <c r="GH9" s="250">
        <f>'1_Police_raw'!FE8/G9*100</f>
        <v>1.1663106179530192</v>
      </c>
      <c r="GI9" s="250">
        <f>'1_Police_raw'!FF8/H9*100</f>
        <v>1.9989420983356501</v>
      </c>
      <c r="GJ9" s="250">
        <f t="shared" si="13"/>
        <v>-4.3437281384429411</v>
      </c>
      <c r="GL9" s="250">
        <f>'1_Police_raw'!FH8/C9*100</f>
        <v>38.741118547687066</v>
      </c>
      <c r="GM9" s="250">
        <f>'1_Police_raw'!FI8/D9*100</f>
        <v>40.397290979503289</v>
      </c>
      <c r="GN9" s="250">
        <f>'1_Police_raw'!FJ8/E9*100</f>
        <v>41.896879863030698</v>
      </c>
      <c r="GO9" s="250">
        <f>'1_Police_raw'!FK8/F9*100</f>
        <v>44.702517100886503</v>
      </c>
      <c r="GP9" s="250">
        <f>'1_Police_raw'!FL8/G9*100</f>
        <v>55.691332007256669</v>
      </c>
      <c r="GQ9" s="250">
        <f>'1_Police_raw'!FM8/H9*100</f>
        <v>66.21670433437744</v>
      </c>
      <c r="GR9" s="250">
        <f t="shared" si="14"/>
        <v>70.920992518247061</v>
      </c>
      <c r="GT9" s="250" t="e">
        <f>'1_Police_raw'!FO8/C9*100</f>
        <v>#VALUE!</v>
      </c>
      <c r="GU9" s="250" t="e">
        <f>'1_Police_raw'!FP8/D9*100</f>
        <v>#VALUE!</v>
      </c>
      <c r="GV9" s="250" t="e">
        <f>'1_Police_raw'!FQ8/E9*100</f>
        <v>#VALUE!</v>
      </c>
      <c r="GW9" s="250" t="e">
        <f>'1_Police_raw'!FR8/F9*100</f>
        <v>#VALUE!</v>
      </c>
      <c r="GX9" s="250" t="e">
        <f>'1_Police_raw'!FS8/G9*100</f>
        <v>#VALUE!</v>
      </c>
      <c r="GY9" s="250" t="e">
        <f>'1_Police_raw'!FT8/H9*100</f>
        <v>#VALUE!</v>
      </c>
      <c r="GZ9" s="250" t="e">
        <f t="shared" si="15"/>
        <v>#VALUE!</v>
      </c>
      <c r="HB9" s="250">
        <f>'1_Police_raw'!GI8/C9*100</f>
        <v>695.80677259886147</v>
      </c>
      <c r="HC9" s="250">
        <f>'1_Police_raw'!GJ8/D9*100</f>
        <v>628.76472726915404</v>
      </c>
      <c r="HD9" s="250">
        <f>'1_Police_raw'!GK8/E9*100</f>
        <v>612.13098622948951</v>
      </c>
      <c r="HE9" s="250">
        <f>'1_Police_raw'!GL8/F9*100</f>
        <v>569.9536427030904</v>
      </c>
      <c r="HF9" s="250">
        <f>'1_Police_raw'!GM8/G9*100</f>
        <v>566.84084497538117</v>
      </c>
      <c r="HG9" s="250">
        <f>'1_Police_raw'!GN8/H9*100</f>
        <v>620.37098128766536</v>
      </c>
      <c r="HH9" s="250">
        <f t="shared" si="16"/>
        <v>-10.841485636801281</v>
      </c>
      <c r="HJ9" s="250">
        <f>'1_Police_raw'!GP8/C9*100</f>
        <v>167.76057744485294</v>
      </c>
      <c r="HK9" s="250">
        <f>'1_Police_raw'!GQ8/D9*100</f>
        <v>141.02202962540792</v>
      </c>
      <c r="HL9" s="250">
        <f>'1_Police_raw'!GR8/E9*100</f>
        <v>134.22925665161017</v>
      </c>
      <c r="HM9" s="250">
        <f>'1_Police_raw'!GS8/F9*100</f>
        <v>131.51290072687482</v>
      </c>
      <c r="HN9" s="250">
        <f>'1_Police_raw'!GT8/G9*100</f>
        <v>142.59535769497035</v>
      </c>
      <c r="HO9" s="250">
        <f>'1_Police_raw'!GU8/H9*100</f>
        <v>170.9305173318065</v>
      </c>
      <c r="HP9" s="250">
        <f t="shared" si="17"/>
        <v>1.8895618596661166</v>
      </c>
      <c r="HR9" s="250">
        <f>'1_Police_raw'!GW8/C9*100</f>
        <v>1.5605003968420357</v>
      </c>
      <c r="HS9" s="250">
        <f>'1_Police_raw'!GX8/D9*100</f>
        <v>1.4739552114143093</v>
      </c>
      <c r="HT9" s="250">
        <f>'1_Police_raw'!GY8/E9*100</f>
        <v>1.2492188949986218</v>
      </c>
      <c r="HU9" s="250">
        <f>'1_Police_raw'!GZ8/F9*100</f>
        <v>1.5595506120408074</v>
      </c>
      <c r="HV9" s="250">
        <f>'1_Police_raw'!HA8/G9*100</f>
        <v>1.749465926929529</v>
      </c>
      <c r="HW9" s="250">
        <f>'1_Police_raw'!HB8/H9*100</f>
        <v>1.7473270090346593</v>
      </c>
      <c r="HX9" s="250">
        <f t="shared" si="18"/>
        <v>11.97222458710695</v>
      </c>
      <c r="HZ9" s="250" t="e">
        <f>'1_Police_raw'!HD8/C9*100</f>
        <v>#VALUE!</v>
      </c>
      <c r="IA9" s="250">
        <f>'1_Police_raw'!HE8/D9*100</f>
        <v>0.17742053470727795</v>
      </c>
      <c r="IB9" s="250">
        <f>'1_Police_raw'!HF8/E9*100</f>
        <v>0.2059152024723003</v>
      </c>
      <c r="IC9" s="250">
        <f>'1_Police_raw'!HG8/F9*100</f>
        <v>0.15181466134910512</v>
      </c>
      <c r="ID9" s="250">
        <f>'1_Police_raw'!HH8/G9*100</f>
        <v>0.30546230470198121</v>
      </c>
      <c r="IE9" s="250">
        <f>'1_Police_raw'!HI8/H9*100</f>
        <v>0.15376477679505002</v>
      </c>
      <c r="IF9" s="250" t="e">
        <f t="shared" si="49"/>
        <v>#VALUE!</v>
      </c>
      <c r="IH9" s="250" t="e">
        <f>'1_Police_raw'!HK8/C9*100</f>
        <v>#VALUE!</v>
      </c>
      <c r="II9" s="250" t="e">
        <f>'1_Police_raw'!HL8/D9*100</f>
        <v>#VALUE!</v>
      </c>
      <c r="IJ9" s="250" t="e">
        <f>'1_Police_raw'!HM8/E9*100</f>
        <v>#VALUE!</v>
      </c>
      <c r="IK9" s="250" t="e">
        <f>'1_Police_raw'!HN8/F9*100</f>
        <v>#VALUE!</v>
      </c>
      <c r="IL9" s="250" t="e">
        <f>'1_Police_raw'!HO8/G9*100</f>
        <v>#VALUE!</v>
      </c>
      <c r="IM9" s="250" t="e">
        <f>'1_Police_raw'!HP8/H9*100</f>
        <v>#VALUE!</v>
      </c>
      <c r="IN9" s="250" t="e">
        <f t="shared" si="36"/>
        <v>#VALUE!</v>
      </c>
      <c r="IP9" s="250" t="e">
        <f>'1_Police_raw'!HR8/C9*100</f>
        <v>#VALUE!</v>
      </c>
      <c r="IQ9" s="250" t="e">
        <f>'1_Police_raw'!HS8/D9*100</f>
        <v>#VALUE!</v>
      </c>
      <c r="IR9" s="250" t="e">
        <f>'1_Police_raw'!HT8/E9*100</f>
        <v>#VALUE!</v>
      </c>
      <c r="IS9" s="250" t="e">
        <f>'1_Police_raw'!HU8/F9*100</f>
        <v>#VALUE!</v>
      </c>
      <c r="IT9" s="250" t="e">
        <f>'1_Police_raw'!HV8/G9*100</f>
        <v>#VALUE!</v>
      </c>
      <c r="IU9" s="250" t="e">
        <f>'1_Police_raw'!HW8/H9*100</f>
        <v>#VALUE!</v>
      </c>
      <c r="IV9" s="250" t="e">
        <f t="shared" si="45"/>
        <v>#VALUE!</v>
      </c>
      <c r="IX9" s="250">
        <f>'1_Police_raw'!HY8/C9*100</f>
        <v>9.281584969043065</v>
      </c>
      <c r="IY9" s="250">
        <f>'1_Police_raw'!HZ8/D9*100</f>
        <v>8.2978219309250001</v>
      </c>
      <c r="IZ9" s="250">
        <f>'1_Police_raw'!IA8/E9*100</f>
        <v>7.9208714551011514</v>
      </c>
      <c r="JA9" s="250">
        <f>'1_Police_raw'!IB8/F9*100</f>
        <v>7.9219650558533043</v>
      </c>
      <c r="JB9" s="250">
        <f>'1_Police_raw'!IC8/G9*100</f>
        <v>6.8590172055808516</v>
      </c>
      <c r="JC9" s="250">
        <f>'1_Police_raw'!ID8/H9*100</f>
        <v>9.0721218309079497</v>
      </c>
      <c r="JD9" s="250">
        <f t="shared" si="19"/>
        <v>-2.2567604437575994</v>
      </c>
      <c r="JF9" s="250">
        <f>'1_Police_raw'!IF8/C9*100</f>
        <v>0.32566964803659876</v>
      </c>
      <c r="JG9" s="250">
        <f>'1_Police_raw'!IG8/D9*100</f>
        <v>0.23201146846336348</v>
      </c>
      <c r="JH9" s="250">
        <f>'1_Police_raw'!IH8/E9*100</f>
        <v>0.31573664379086042</v>
      </c>
      <c r="JI9" s="250">
        <f>'1_Police_raw'!II8/F9*100</f>
        <v>0.19321865989886108</v>
      </c>
      <c r="JJ9" s="250">
        <f>'1_Police_raw'!IJ8/G9*100</f>
        <v>0.11107720170981136</v>
      </c>
      <c r="JK9" s="250">
        <f>'1_Police_raw'!IK8/H9*100</f>
        <v>0.25161508930099097</v>
      </c>
      <c r="JL9" s="250">
        <f t="shared" si="48"/>
        <v>-22.739165034896203</v>
      </c>
      <c r="JN9" s="250">
        <f>'1_Police_raw'!IM8/C9*100</f>
        <v>4.8307664458762156</v>
      </c>
      <c r="JO9" s="250">
        <f>'1_Police_raw'!IN8/D9*100</f>
        <v>4.8585931042916117</v>
      </c>
      <c r="JP9" s="250">
        <f>'1_Police_raw'!IO8/E9*100</f>
        <v>4.4889514138961468</v>
      </c>
      <c r="JQ9" s="250">
        <f>'1_Police_raw'!IP8/F9*100</f>
        <v>4.5958438390229102</v>
      </c>
      <c r="JR9" s="250">
        <f>'1_Police_raw'!IQ8/G9*100</f>
        <v>3.9848946113394823</v>
      </c>
      <c r="JS9" s="250">
        <f>'1_Police_raw'!IR8/H9*100</f>
        <v>3.8860552680930818</v>
      </c>
      <c r="JT9" s="250">
        <f t="shared" si="20"/>
        <v>-19.556134380903188</v>
      </c>
      <c r="JV9" s="250">
        <f>'1_Police_raw'!IT8/C9*100</f>
        <v>1.2755394548100119</v>
      </c>
      <c r="JW9" s="250">
        <f>'1_Police_raw'!IU8/D9*100</f>
        <v>1.8151485473898437</v>
      </c>
      <c r="JX9" s="250">
        <f>'1_Police_raw'!IV8/E9*100</f>
        <v>1.4825894578005623</v>
      </c>
      <c r="JY9" s="250">
        <f>'1_Police_raw'!IW8/F9*100</f>
        <v>1.5181466134910513</v>
      </c>
      <c r="JZ9" s="250">
        <f>'1_Police_raw'!IX8/G9*100</f>
        <v>1.0413487660294813</v>
      </c>
      <c r="KA9" s="250">
        <f>'1_Police_raw'!IY8/H9*100</f>
        <v>1.2580754465049546</v>
      </c>
      <c r="KB9" s="250">
        <f t="shared" si="21"/>
        <v>-1.3691468530590072</v>
      </c>
      <c r="KD9" s="250">
        <f>'1_Police_raw'!JA8/C9*100</f>
        <v>0.90916110076883827</v>
      </c>
      <c r="KE9" s="250">
        <f>'1_Police_raw'!JB8/D9*100</f>
        <v>0.91439814041443246</v>
      </c>
      <c r="KF9" s="250">
        <f>'1_Police_raw'!JC8/E9*100</f>
        <v>0.97466529170222149</v>
      </c>
      <c r="KG9" s="250">
        <f>'1_Police_raw'!JD8/F9*100</f>
        <v>0.97989463234422414</v>
      </c>
      <c r="KH9" s="250">
        <f>'1_Police_raw'!JE8/G9*100</f>
        <v>0.95804086474712302</v>
      </c>
      <c r="KI9" s="250">
        <f>'1_Police_raw'!JF8/H9*100</f>
        <v>0.78280250004752727</v>
      </c>
      <c r="KJ9" s="250">
        <f t="shared" si="22"/>
        <v>-13.898372974212705</v>
      </c>
      <c r="KL9" s="250">
        <f>'1_Police_raw'!JH8/C9*100</f>
        <v>17.219782639935161</v>
      </c>
      <c r="KM9" s="250">
        <f>'1_Police_raw'!JI8/D9*100</f>
        <v>15.340052385460032</v>
      </c>
      <c r="KN9" s="250">
        <f>'1_Police_raw'!JJ8/E9*100</f>
        <v>15.237724982950221</v>
      </c>
      <c r="KO9" s="250">
        <f>'1_Police_raw'!JK8/F9*100</f>
        <v>12.793835551874588</v>
      </c>
      <c r="KP9" s="250">
        <f>'1_Police_raw'!JL8/G9*100</f>
        <v>11.218797372690947</v>
      </c>
      <c r="KQ9" s="250">
        <f>'1_Police_raw'!JM8/H9*100</f>
        <v>12.231289063242615</v>
      </c>
      <c r="KR9" s="250">
        <f t="shared" si="23"/>
        <v>-28.969550202820258</v>
      </c>
      <c r="KT9" s="250" t="e">
        <f>'1_Police_raw'!JO8/C9*100</f>
        <v>#VALUE!</v>
      </c>
      <c r="KU9" s="250" t="e">
        <f>'1_Police_raw'!JP8/D9*100</f>
        <v>#VALUE!</v>
      </c>
      <c r="KV9" s="250" t="e">
        <f>'1_Police_raw'!JQ8/E9*100</f>
        <v>#VALUE!</v>
      </c>
      <c r="KW9" s="250" t="e">
        <f>'1_Police_raw'!JR8/F9*100</f>
        <v>#VALUE!</v>
      </c>
      <c r="KX9" s="250" t="e">
        <f>'1_Police_raw'!JS8/G9*100</f>
        <v>#VALUE!</v>
      </c>
      <c r="KY9" s="250" t="e">
        <f>'1_Police_raw'!JT8/H9*100</f>
        <v>#VALUE!</v>
      </c>
      <c r="KZ9" s="250" t="e">
        <f t="shared" si="37"/>
        <v>#VALUE!</v>
      </c>
      <c r="LB9" s="250">
        <f>'1_Police_raw'!JV8/C9*100</f>
        <v>316.08953255685549</v>
      </c>
      <c r="LC9" s="250">
        <f>'1_Police_raw'!JW8/D9*100</f>
        <v>271.30329303430602</v>
      </c>
      <c r="LD9" s="250">
        <f>'1_Police_raw'!JX8/E9*100</f>
        <v>253.46788656323685</v>
      </c>
      <c r="LE9" s="250">
        <f>'1_Police_raw'!JY8/F9*100</f>
        <v>219.91043763060375</v>
      </c>
      <c r="LF9" s="250">
        <f>'1_Police_raw'!JZ8/G9*100</f>
        <v>198.06453529880739</v>
      </c>
      <c r="LG9" s="250">
        <f>'1_Police_raw'!KA8/H9*100</f>
        <v>191.82854835986103</v>
      </c>
      <c r="LH9" s="250">
        <f t="shared" si="24"/>
        <v>-39.311957973376884</v>
      </c>
      <c r="LJ9" s="250" t="e">
        <f>'1_Police_raw'!KC8/C9*100</f>
        <v>#VALUE!</v>
      </c>
      <c r="LK9" s="250" t="e">
        <f>'1_Police_raw'!KD8/D9*100</f>
        <v>#VALUE!</v>
      </c>
      <c r="LL9" s="250" t="e">
        <f>'1_Police_raw'!KE8/E9*100</f>
        <v>#VALUE!</v>
      </c>
      <c r="LM9" s="250" t="e">
        <f>'1_Police_raw'!KF8/F9*100</f>
        <v>#VALUE!</v>
      </c>
      <c r="LN9" s="250" t="e">
        <f>'1_Police_raw'!KG8/G9*100</f>
        <v>#VALUE!</v>
      </c>
      <c r="LO9" s="250" t="e">
        <f>'1_Police_raw'!KH8/H9*100</f>
        <v>#VALUE!</v>
      </c>
      <c r="LP9" s="250" t="e">
        <f t="shared" si="38"/>
        <v>#VALUE!</v>
      </c>
      <c r="LR9" s="250">
        <f>'1_Police_raw'!KJ8/C9*100</f>
        <v>4.9800317012263227</v>
      </c>
      <c r="LS9" s="250">
        <f>'1_Police_raw'!KK8/D9*100</f>
        <v>4.1625586989015213</v>
      </c>
      <c r="LT9" s="250">
        <f>'1_Police_raw'!KL8/E9*100</f>
        <v>5.0106032601593071</v>
      </c>
      <c r="LU9" s="250">
        <f>'1_Police_raw'!KM8/F9*100</f>
        <v>3.8919758636770587</v>
      </c>
      <c r="LV9" s="250">
        <f>'1_Police_raw'!KN8/G9*100</f>
        <v>4.8318582743767946</v>
      </c>
      <c r="LW9" s="250">
        <f>'1_Police_raw'!KO8/H9*100</f>
        <v>5.7312325896336818</v>
      </c>
      <c r="LX9" s="250">
        <f t="shared" si="39"/>
        <v>15.084259166912062</v>
      </c>
      <c r="LZ9" s="250" t="e">
        <f>'1_Police_raw'!KQ8/C9*100</f>
        <v>#VALUE!</v>
      </c>
      <c r="MA9" s="250" t="e">
        <f>'1_Police_raw'!KR8/D9*100</f>
        <v>#VALUE!</v>
      </c>
      <c r="MB9" s="250" t="e">
        <f>'1_Police_raw'!KS8/E9*100</f>
        <v>#VALUE!</v>
      </c>
      <c r="MC9" s="250" t="e">
        <f>'1_Police_raw'!KT8/F9*100</f>
        <v>#VALUE!</v>
      </c>
      <c r="MD9" s="250" t="e">
        <f>'1_Police_raw'!KU8/G9*100</f>
        <v>#VALUE!</v>
      </c>
      <c r="ME9" s="250" t="e">
        <f>'1_Police_raw'!KV8/H9*100</f>
        <v>#VALUE!</v>
      </c>
      <c r="MF9" s="250" t="e">
        <f t="shared" si="40"/>
        <v>#VALUE!</v>
      </c>
      <c r="MH9" s="250" t="e">
        <f>'1_Police_raw'!KX8/C9*100</f>
        <v>#VALUE!</v>
      </c>
      <c r="MI9" s="250" t="e">
        <f>'1_Police_raw'!KY8/D9*100</f>
        <v>#VALUE!</v>
      </c>
      <c r="MJ9" s="250" t="e">
        <f>'1_Police_raw'!KZ8/E9*100</f>
        <v>#VALUE!</v>
      </c>
      <c r="MK9" s="250" t="e">
        <f>'1_Police_raw'!LA8/F9*100</f>
        <v>#VALUE!</v>
      </c>
      <c r="ML9" s="250" t="e">
        <f>'1_Police_raw'!LB8/G9*100</f>
        <v>#VALUE!</v>
      </c>
      <c r="MM9" s="250" t="e">
        <f>'1_Police_raw'!LC8/H9*100</f>
        <v>#VALUE!</v>
      </c>
      <c r="MN9" s="250" t="e">
        <f t="shared" si="41"/>
        <v>#VALUE!</v>
      </c>
      <c r="MP9" s="250">
        <f>'1_Police_raw'!LE8/C9*100</f>
        <v>7.2054409628097478</v>
      </c>
      <c r="MQ9" s="250">
        <f>'1_Police_raw'!LF8/D9*100</f>
        <v>5.6774571106328944</v>
      </c>
      <c r="MR9" s="250">
        <f>'1_Police_raw'!LG8/E9*100</f>
        <v>5.4224336651039078</v>
      </c>
      <c r="MS9" s="250">
        <f>'1_Police_raw'!LH8/F9*100</f>
        <v>6.0449837882643678</v>
      </c>
      <c r="MT9" s="250">
        <f>'1_Police_raw'!LI8/G9*100</f>
        <v>5.5399754352768413</v>
      </c>
      <c r="MU9" s="250">
        <f>'1_Police_raw'!LJ8/H9*100</f>
        <v>6.7376929468376465</v>
      </c>
      <c r="MV9" s="250">
        <f t="shared" si="25"/>
        <v>-6.4915945933960444</v>
      </c>
      <c r="MX9" s="250">
        <f>'1_Police_raw'!LL8/C9*100</f>
        <v>1.3569568668191615E-2</v>
      </c>
      <c r="MY9" s="250">
        <f>'1_Police_raw'!LM8/D9*100</f>
        <v>2.7295466878042764E-2</v>
      </c>
      <c r="MZ9" s="250">
        <f>'1_Police_raw'!LN8/E9*100</f>
        <v>0</v>
      </c>
      <c r="NA9" s="250">
        <f>'1_Police_raw'!LO8/F9*100</f>
        <v>0</v>
      </c>
      <c r="NB9" s="250">
        <f>'1_Police_raw'!LP8/G9*100</f>
        <v>4.1653950641179258E-2</v>
      </c>
      <c r="NC9" s="250">
        <f>'1_Police_raw'!LQ8/H9*100</f>
        <v>6.9893080361386362E-2</v>
      </c>
      <c r="ND9" s="250">
        <f t="shared" si="50"/>
        <v>415.07223310069185</v>
      </c>
      <c r="NF9" s="250" t="e">
        <f>'1_Police_raw'!LS8/C9*100</f>
        <v>#VALUE!</v>
      </c>
      <c r="NG9" s="250" t="e">
        <f>'1_Police_raw'!LT8/D9*100</f>
        <v>#VALUE!</v>
      </c>
      <c r="NH9" s="250" t="e">
        <f>'1_Police_raw'!LU8/E9*100</f>
        <v>#VALUE!</v>
      </c>
      <c r="NI9" s="250" t="e">
        <f>'1_Police_raw'!LV8/F9*100</f>
        <v>#VALUE!</v>
      </c>
      <c r="NJ9" s="250" t="e">
        <f>'1_Police_raw'!LW8/G9*100</f>
        <v>#VALUE!</v>
      </c>
      <c r="NK9" s="250" t="e">
        <f>'1_Police_raw'!LX8/H9*100</f>
        <v>#VALUE!</v>
      </c>
      <c r="NL9" s="250" t="e">
        <f t="shared" si="26"/>
        <v>#VALUE!</v>
      </c>
      <c r="NN9" s="250">
        <f>'1_Police_raw'!LZ8/C9*100</f>
        <v>0</v>
      </c>
      <c r="NO9" s="250">
        <f>'1_Police_raw'!MA8/D9*100</f>
        <v>0</v>
      </c>
      <c r="NP9" s="250">
        <f>'1_Police_raw'!MB8/E9*100</f>
        <v>0</v>
      </c>
      <c r="NQ9" s="250">
        <f>'1_Police_raw'!MC8/F9*100</f>
        <v>1.3801332849918649E-2</v>
      </c>
      <c r="NR9" s="250">
        <f>'1_Police_raw'!MD8/G9*100</f>
        <v>0</v>
      </c>
      <c r="NS9" s="250">
        <f>'1_Police_raw'!ME8/H9*100</f>
        <v>5.5914464289109095E-2</v>
      </c>
      <c r="NT9" s="250" t="e">
        <f t="shared" si="27"/>
        <v>#DIV/0!</v>
      </c>
      <c r="NV9" s="250">
        <f>'1_Police_raw'!MG8/C9*100</f>
        <v>1.4655134161646943</v>
      </c>
      <c r="NW9" s="250">
        <f>'1_Police_raw'!MH8/D9*100</f>
        <v>1.2010005426338815</v>
      </c>
      <c r="NX9" s="250">
        <f>'1_Police_raw'!MI8/E9*100</f>
        <v>1.0570313726911416</v>
      </c>
      <c r="NY9" s="250">
        <f>'1_Police_raw'!MJ8/F9*100</f>
        <v>1.0489012965938171</v>
      </c>
      <c r="NZ9" s="250">
        <f>'1_Police_raw'!MK8/G9*100</f>
        <v>0.97192551496084933</v>
      </c>
      <c r="OA9" s="250">
        <f>'1_Police_raw'!ML8/H9*100</f>
        <v>1.8591559376128775</v>
      </c>
      <c r="OB9" s="250">
        <f t="shared" si="42"/>
        <v>26.860383337763011</v>
      </c>
      <c r="OD9" s="250">
        <f>'1_Police_raw'!MN8/C9*100</f>
        <v>27.084859061710464</v>
      </c>
      <c r="OE9" s="250">
        <f>'1_Police_raw'!MO8/D9*100</f>
        <v>27.691251147774381</v>
      </c>
      <c r="OF9" s="250">
        <f>'1_Police_raw'!MP8/E9*100</f>
        <v>31.505025978261948</v>
      </c>
      <c r="OG9" s="250">
        <f>'1_Police_raw'!MQ8/F9*100</f>
        <v>34.199702802098415</v>
      </c>
      <c r="OH9" s="250">
        <f>'1_Police_raw'!MR8/G9*100</f>
        <v>40.071100516814454</v>
      </c>
      <c r="OI9" s="250">
        <f>'1_Police_raw'!MS8/H9*100</f>
        <v>52.950997681786319</v>
      </c>
      <c r="OJ9" s="250">
        <f t="shared" si="28"/>
        <v>95.500362623789698</v>
      </c>
      <c r="OL9" s="250" t="e">
        <f>'1_Police_raw'!MU8/C9*100</f>
        <v>#VALUE!</v>
      </c>
      <c r="OM9" s="250" t="e">
        <f>'1_Police_raw'!MV8/D9*100</f>
        <v>#VALUE!</v>
      </c>
      <c r="ON9" s="250" t="e">
        <f>'1_Police_raw'!MW8/E9*100</f>
        <v>#VALUE!</v>
      </c>
      <c r="OO9" s="250" t="e">
        <f>'1_Police_raw'!MX8/F9*100</f>
        <v>#VALUE!</v>
      </c>
      <c r="OP9" s="250" t="e">
        <f>'1_Police_raw'!MY8/G9*100</f>
        <v>#VALUE!</v>
      </c>
      <c r="OQ9" s="250" t="e">
        <f>'1_Police_raw'!MZ8/H9*100</f>
        <v>#VALUE!</v>
      </c>
      <c r="OR9" s="250" t="e">
        <f t="shared" si="43"/>
        <v>#VALUE!</v>
      </c>
      <c r="OU9" s="250">
        <f>'1_Police_raw'!NE8/G9*100</f>
        <v>566.84084497538117</v>
      </c>
      <c r="OV9" s="250">
        <f>'1_Police_raw'!NF8/G9*100</f>
        <v>75.685228315022712</v>
      </c>
      <c r="OW9" s="250">
        <f>'1_Police_raw'!NG8/G9*100</f>
        <v>46.083154059357987</v>
      </c>
      <c r="OX9" s="250">
        <f>'1_Police_raw'!NH8/G9*100</f>
        <v>39.904484714249733</v>
      </c>
      <c r="OY9" s="250" t="e">
        <f>'1_Police_raw'!NI8/G9*100</f>
        <v>#VALUE!</v>
      </c>
      <c r="PA9" s="250" t="e">
        <f>'1_Police_raw'!NK8/G9*100</f>
        <v>#VALUE!</v>
      </c>
      <c r="PB9" s="250">
        <f>'1_Police_raw'!NL8/G9*100</f>
        <v>5.0262433773689645</v>
      </c>
      <c r="PC9" s="250">
        <f>'1_Police_raw'!NM8/G9*100</f>
        <v>1.5411961737236326</v>
      </c>
      <c r="PD9" s="250">
        <f>'1_Police_raw'!NN8/G9*100</f>
        <v>2.4853523882570294</v>
      </c>
      <c r="PE9" s="250" t="e">
        <f>'1_Police_raw'!NO8/G9*100</f>
        <v>#VALUE!</v>
      </c>
      <c r="PG9" s="250">
        <f>'1_Police_raw'!NQ8/G9*100</f>
        <v>1.749465926929529</v>
      </c>
      <c r="PH9" s="250">
        <f>'1_Police_raw'!NR8/G9*100</f>
        <v>0.2082697532058963</v>
      </c>
      <c r="PI9" s="250">
        <f>'1_Police_raw'!NS8/G9*100</f>
        <v>8.3307901282358515E-2</v>
      </c>
      <c r="PJ9" s="250">
        <f>'1_Police_raw'!NT8/G9*100</f>
        <v>8.3307901282358515E-2</v>
      </c>
      <c r="PK9" s="250" t="e">
        <f>'1_Police_raw'!NU8/G9*100</f>
        <v>#VALUE!</v>
      </c>
      <c r="PM9" s="250" t="e">
        <f>'1_Police_raw'!NW8/G9*100</f>
        <v>#VALUE!</v>
      </c>
      <c r="PN9" s="250" t="e">
        <f>'1_Police_raw'!NX8/G9*100</f>
        <v>#VALUE!</v>
      </c>
      <c r="PO9" s="250" t="e">
        <f>'1_Police_raw'!NY8/G9*100</f>
        <v>#VALUE!</v>
      </c>
      <c r="PP9" s="250" t="e">
        <f>'1_Police_raw'!NZ8/G9*100</f>
        <v>#VALUE!</v>
      </c>
      <c r="PQ9" s="250" t="e">
        <f>'1_Police_raw'!OA8/G9*100</f>
        <v>#VALUE!</v>
      </c>
      <c r="PS9" s="250">
        <f>'1_Police_raw'!OC8/G9*100</f>
        <v>6.8590172055808516</v>
      </c>
      <c r="PT9" s="250">
        <f>'1_Police_raw'!OD8/G9*100</f>
        <v>0.27769300427452837</v>
      </c>
      <c r="PU9" s="250">
        <f>'1_Police_raw'!OE8/G9*100</f>
        <v>0.68034786047259455</v>
      </c>
      <c r="PV9" s="250">
        <f>'1_Police_raw'!OF8/G9*100</f>
        <v>5.5538600854905681E-2</v>
      </c>
      <c r="PW9" s="250" t="e">
        <f>'1_Police_raw'!OG8/G9*100</f>
        <v>#VALUE!</v>
      </c>
      <c r="PY9" s="250">
        <f>'1_Police_raw'!OI8/G9*100</f>
        <v>0.11107720170981136</v>
      </c>
      <c r="PZ9" s="250">
        <f>'1_Police_raw'!OJ8/G9*100</f>
        <v>2.7769300427452841E-2</v>
      </c>
      <c r="QA9" s="250">
        <f>'1_Police_raw'!OK8/G9*100</f>
        <v>0</v>
      </c>
      <c r="QB9" s="250">
        <f>'1_Police_raw'!OL8/G9*100</f>
        <v>0</v>
      </c>
      <c r="QC9" s="250">
        <f>'1_Police_raw'!OM8/G9*100</f>
        <v>0</v>
      </c>
      <c r="QE9" s="250">
        <f>'1_Police_raw'!OO8/G9*100</f>
        <v>3.9848946113394823</v>
      </c>
      <c r="QF9" s="250">
        <f>'1_Police_raw'!OP8/G9*100</f>
        <v>0.11107720170981136</v>
      </c>
      <c r="QG9" s="250">
        <f>'1_Police_raw'!OQ8/G9*100</f>
        <v>0.84696366303731152</v>
      </c>
      <c r="QH9" s="250">
        <f>'1_Police_raw'!OR8/G9*100</f>
        <v>6.9423251068632091E-2</v>
      </c>
      <c r="QI9" s="250" t="e">
        <f>'1_Police_raw'!OS8/G9*100</f>
        <v>#VALUE!</v>
      </c>
      <c r="QK9" s="250">
        <f>'1_Police_raw'!OU8/G9*100</f>
        <v>1.0413487660294813</v>
      </c>
      <c r="QL9" s="250">
        <f>'1_Police_raw'!OV8/G9*100</f>
        <v>2.7769300427452841E-2</v>
      </c>
      <c r="QM9" s="250">
        <f>'1_Police_raw'!OW8/G9*100</f>
        <v>0.16661580256471703</v>
      </c>
      <c r="QN9" s="250">
        <f>'1_Police_raw'!OX8/G9*100</f>
        <v>1.388465021372642E-2</v>
      </c>
      <c r="QO9" s="250" t="e">
        <f>'1_Police_raw'!OY8/G9*100</f>
        <v>#VALUE!</v>
      </c>
      <c r="QQ9" s="250">
        <f>'1_Police_raw'!PA8/G9*100</f>
        <v>0.95804086474712302</v>
      </c>
      <c r="QR9" s="250">
        <f>'1_Police_raw'!PB8/G9*100</f>
        <v>2.7769300427452841E-2</v>
      </c>
      <c r="QS9" s="250">
        <f>'1_Police_raw'!PC8/G9*100</f>
        <v>0.34711625534316048</v>
      </c>
      <c r="QT9" s="250">
        <f>'1_Police_raw'!PD8/G9*100</f>
        <v>0</v>
      </c>
      <c r="QU9" s="250">
        <f>'1_Police_raw'!PE8/G9*100</f>
        <v>0</v>
      </c>
      <c r="QW9" s="250">
        <f>'1_Police_raw'!PG8/G9*100</f>
        <v>11.218797372690947</v>
      </c>
      <c r="QX9" s="250">
        <f>'1_Police_raw'!PH8/G9*100</f>
        <v>0.40265485619806624</v>
      </c>
      <c r="QY9" s="250">
        <f>'1_Police_raw'!PI8/G9*100</f>
        <v>2.013274280990331</v>
      </c>
      <c r="QZ9" s="250">
        <f>'1_Police_raw'!PJ8/G9*100</f>
        <v>0.13884650213726418</v>
      </c>
      <c r="RA9" s="250" t="e">
        <f>'1_Police_raw'!PK8/G9*100</f>
        <v>#VALUE!</v>
      </c>
      <c r="RC9" s="250">
        <f>'1_Police_raw'!PM8/G9*100</f>
        <v>198.06453529880739</v>
      </c>
      <c r="RD9" s="250">
        <f>'1_Police_raw'!PN8/G9*100</f>
        <v>38.613212244373173</v>
      </c>
      <c r="RE9" s="250">
        <f>'1_Police_raw'!PO8/G9*100</f>
        <v>28.560725489635246</v>
      </c>
      <c r="RF9" s="250">
        <f>'1_Police_raw'!PP8/G9*100</f>
        <v>1.8605431286393403</v>
      </c>
      <c r="RG9" s="250" t="e">
        <f>'1_Police_raw'!PQ8/G9*100</f>
        <v>#VALUE!</v>
      </c>
      <c r="RI9" s="250" t="e">
        <f>'1_Police_raw'!PS8/G9*100</f>
        <v>#VALUE!</v>
      </c>
      <c r="RJ9" s="250" t="e">
        <f>'1_Police_raw'!PT8/G9*100</f>
        <v>#VALUE!</v>
      </c>
      <c r="RK9" s="250" t="e">
        <f>'1_Police_raw'!PU8/G9*100</f>
        <v>#VALUE!</v>
      </c>
      <c r="RL9" s="250" t="e">
        <f>'1_Police_raw'!PV8/G9*100</f>
        <v>#VALUE!</v>
      </c>
      <c r="RM9" s="250" t="e">
        <f>'1_Police_raw'!PW8/G9*100</f>
        <v>#VALUE!</v>
      </c>
      <c r="RO9" s="250">
        <f>'1_Police_raw'!PY8/G9*100</f>
        <v>4.8318582743767946</v>
      </c>
      <c r="RP9" s="250">
        <f>'1_Police_raw'!PZ8/G9*100</f>
        <v>8.3307901282358515E-2</v>
      </c>
      <c r="RQ9" s="250">
        <f>'1_Police_raw'!QA8/G9*100</f>
        <v>1.0691180664569344</v>
      </c>
      <c r="RR9" s="250">
        <f>'1_Police_raw'!QB8/G9*100</f>
        <v>4.1653950641179258E-2</v>
      </c>
      <c r="RS9" s="250" t="e">
        <f>'1_Police_raw'!QC8/G9*100</f>
        <v>#VALUE!</v>
      </c>
      <c r="RU9" s="250" t="e">
        <f>'1_Police_raw'!QE8/G9*100</f>
        <v>#VALUE!</v>
      </c>
      <c r="RV9" s="250" t="e">
        <f>'1_Police_raw'!QF8/G9*100</f>
        <v>#VALUE!</v>
      </c>
      <c r="RW9" s="250" t="e">
        <f>'1_Police_raw'!QG8/G9*100</f>
        <v>#VALUE!</v>
      </c>
      <c r="RX9" s="250" t="e">
        <f>'1_Police_raw'!QH8/G9*100</f>
        <v>#VALUE!</v>
      </c>
      <c r="RY9" s="250" t="e">
        <f>'1_Police_raw'!QI8/G9*100</f>
        <v>#VALUE!</v>
      </c>
      <c r="SA9" s="250" t="e">
        <f>'1_Police_raw'!QK8/G9*100</f>
        <v>#VALUE!</v>
      </c>
      <c r="SB9" s="250" t="e">
        <f>'1_Police_raw'!QL8/G9*100</f>
        <v>#VALUE!</v>
      </c>
      <c r="SC9" s="250" t="e">
        <f>'1_Police_raw'!QM8/G9*100</f>
        <v>#VALUE!</v>
      </c>
      <c r="SD9" s="250" t="e">
        <f>'1_Police_raw'!QN8/G9*100</f>
        <v>#VALUE!</v>
      </c>
      <c r="SE9" s="250" t="e">
        <f>'1_Police_raw'!QO8/G9*100</f>
        <v>#VALUE!</v>
      </c>
      <c r="SG9" s="250">
        <f>'1_Police_raw'!QQ8/G9*100</f>
        <v>5.5399754352768413</v>
      </c>
      <c r="SH9" s="250">
        <f>'1_Police_raw'!QR8/G9*100</f>
        <v>0.84696366303731152</v>
      </c>
      <c r="SI9" s="250">
        <f>'1_Police_raw'!QS8/G9*100</f>
        <v>0.19438510299216988</v>
      </c>
      <c r="SJ9" s="250">
        <f>'1_Police_raw'!QT8/G9*100</f>
        <v>6.9423251068632091E-2</v>
      </c>
      <c r="SK9" s="250" t="e">
        <f>'1_Police_raw'!QU8/G9*100</f>
        <v>#VALUE!</v>
      </c>
      <c r="SM9" s="250">
        <f>'1_Police_raw'!QW8/G9*100</f>
        <v>4.1653950641179258E-2</v>
      </c>
      <c r="SN9" s="250">
        <f>'1_Police_raw'!QX8/G9*100</f>
        <v>1.388465021372642E-2</v>
      </c>
      <c r="SO9" s="250">
        <f>'1_Police_raw'!QY8/G9*100</f>
        <v>0</v>
      </c>
      <c r="SP9" s="250">
        <f>'1_Police_raw'!QZ8/G9*100</f>
        <v>0</v>
      </c>
      <c r="SQ9" s="250">
        <f>'1_Police_raw'!RA8/G9*100</f>
        <v>0</v>
      </c>
      <c r="SS9" s="250" t="e">
        <f>'1_Police_raw'!RC8/G9*100</f>
        <v>#VALUE!</v>
      </c>
      <c r="ST9" s="250" t="e">
        <f>'1_Police_raw'!RD8/G9*100</f>
        <v>#VALUE!</v>
      </c>
      <c r="SU9" s="250" t="e">
        <f>'1_Police_raw'!RE8/G9*100</f>
        <v>#VALUE!</v>
      </c>
      <c r="SV9" s="250" t="e">
        <f>'1_Police_raw'!RF8/G9*100</f>
        <v>#VALUE!</v>
      </c>
      <c r="SW9" s="250" t="e">
        <f>'1_Police_raw'!RG8/G9*100</f>
        <v>#VALUE!</v>
      </c>
      <c r="SY9" s="250">
        <f>'1_Police_raw'!RI8/G9*100</f>
        <v>0</v>
      </c>
      <c r="SZ9" s="250">
        <f>'1_Police_raw'!RJ8/G9*100</f>
        <v>0</v>
      </c>
      <c r="TA9" s="250">
        <f>'1_Police_raw'!RK8/G9*100</f>
        <v>0</v>
      </c>
      <c r="TB9" s="250">
        <f>'1_Police_raw'!RL8/G9*100</f>
        <v>0</v>
      </c>
      <c r="TC9" s="250">
        <f>'1_Police_raw'!RM8/G9*100</f>
        <v>0</v>
      </c>
      <c r="TE9" s="250">
        <f>'1_Police_raw'!RO8/G9*100</f>
        <v>0.97192551496084933</v>
      </c>
      <c r="TF9" s="250">
        <f>'1_Police_raw'!RP8/G9*100</f>
        <v>5.5538600854905681E-2</v>
      </c>
      <c r="TG9" s="250">
        <f>'1_Police_raw'!RQ8/G9*100</f>
        <v>2.7769300427452841E-2</v>
      </c>
      <c r="TH9" s="250">
        <f>'1_Police_raw'!RR8/G9*100</f>
        <v>0.13884650213726418</v>
      </c>
      <c r="TI9" s="250" t="e">
        <f>'1_Police_raw'!RS8/G9*100</f>
        <v>#VALUE!</v>
      </c>
      <c r="TK9" s="250">
        <f>'1_Police_raw'!RU8/G9*100</f>
        <v>40.071100516814454</v>
      </c>
      <c r="TL9" s="250">
        <f>'1_Police_raw'!RV8/G9*100</f>
        <v>3.2906621006531611</v>
      </c>
      <c r="TM9" s="250">
        <f>'1_Police_raw'!RW8/G9*100</f>
        <v>6.0953614438258983</v>
      </c>
      <c r="TN9" s="250">
        <f>'1_Police_raw'!RX8/G9*100</f>
        <v>0.58315530897650958</v>
      </c>
      <c r="TO9" s="250" t="e">
        <f>'1_Police_raw'!RY8/G9*100</f>
        <v>#VALUE!</v>
      </c>
      <c r="TQ9" s="250" t="e">
        <f>'1_Police_raw'!SA8/G9*100</f>
        <v>#VALUE!</v>
      </c>
      <c r="TR9" s="250" t="e">
        <f>'1_Police_raw'!SB8/G9*100</f>
        <v>#VALUE!</v>
      </c>
      <c r="TS9" s="250" t="e">
        <f>'1_Police_raw'!SC8/G9*100</f>
        <v>#VALUE!</v>
      </c>
      <c r="TT9" s="250" t="e">
        <f>'1_Police_raw'!SD8/G9*100</f>
        <v>#VALUE!</v>
      </c>
      <c r="TU9" s="250" t="e">
        <f>'1_Police_raw'!SE8/G9*100</f>
        <v>#VALUE!</v>
      </c>
      <c r="TW9" s="250" t="e">
        <f>'1_Police_raw'!TY8/C9*100</f>
        <v>#VALUE!</v>
      </c>
      <c r="TX9" s="250" t="e">
        <f>'1_Police_raw'!TZ8/D9*100</f>
        <v>#VALUE!</v>
      </c>
      <c r="TY9" s="250" t="e">
        <f>'1_Police_raw'!UA8/E9*100</f>
        <v>#VALUE!</v>
      </c>
      <c r="TZ9" s="250" t="e">
        <f>'1_Police_raw'!UB8/F9*100</f>
        <v>#VALUE!</v>
      </c>
      <c r="UA9" s="250">
        <f>'1_Police_raw'!UC8/G9*100</f>
        <v>381.31414881956869</v>
      </c>
      <c r="UB9" s="250" t="e">
        <f>'1_Police_raw'!UD8/H9*100</f>
        <v>#VALUE!</v>
      </c>
      <c r="UC9" s="250" t="e">
        <f t="shared" si="44"/>
        <v>#VALUE!</v>
      </c>
      <c r="UE9" s="250" t="e">
        <f>'1_Police_raw'!UF8/G9*100</f>
        <v>#VALUE!</v>
      </c>
      <c r="UF9" s="250">
        <f>'1_Police_raw'!UG8/G9*100</f>
        <v>22.895788202434865</v>
      </c>
      <c r="UH9" s="250" t="e">
        <f>'1_Police_raw'!UI8/C9*100</f>
        <v>#VALUE!</v>
      </c>
      <c r="UI9" s="250" t="e">
        <f>'1_Police_raw'!UJ8/D9*100</f>
        <v>#VALUE!</v>
      </c>
      <c r="UJ9" s="250" t="e">
        <f>'1_Police_raw'!UK8/E9*100</f>
        <v>#VALUE!</v>
      </c>
      <c r="UK9" s="250" t="e">
        <f>'1_Police_raw'!UL8/F9*100</f>
        <v>#VALUE!</v>
      </c>
      <c r="UL9" s="250">
        <f>'1_Police_raw'!UM8/G9*100</f>
        <v>74.407840495359892</v>
      </c>
      <c r="UM9" s="250" t="e">
        <f>'1_Police_raw'!UN8/H9*100</f>
        <v>#VALUE!</v>
      </c>
      <c r="UN9" s="250" t="e">
        <f t="shared" si="51"/>
        <v>#VALUE!</v>
      </c>
      <c r="UP9" s="250" t="e">
        <f>'1_Police_raw'!UX8/G9*100</f>
        <v>#VALUE!</v>
      </c>
      <c r="UQ9" s="250" t="e">
        <f>'1_Police_raw'!UY8/G9*100</f>
        <v>#VALUE!</v>
      </c>
      <c r="UR9" s="250" t="e">
        <f>'1_Police_raw'!UZ8/G9*100</f>
        <v>#VALUE!</v>
      </c>
    </row>
    <row r="10" spans="1:601">
      <c r="A10" s="247">
        <v>8</v>
      </c>
      <c r="B10" s="239" t="s">
        <v>31</v>
      </c>
      <c r="C10" s="248">
        <v>4289.857</v>
      </c>
      <c r="D10" s="248">
        <v>4275.9840000000004</v>
      </c>
      <c r="E10" s="248">
        <v>4262.1400000000003</v>
      </c>
      <c r="F10" s="248">
        <v>4246.8090000000002</v>
      </c>
      <c r="G10" s="248">
        <v>4225.3159999999998</v>
      </c>
      <c r="H10" s="248">
        <v>4190.6689999999999</v>
      </c>
      <c r="I10" s="249"/>
      <c r="J10" s="250" t="e">
        <f>'1_Police_raw'!C9/C10*100</f>
        <v>#VALUE!</v>
      </c>
      <c r="K10" s="250" t="e">
        <f>'1_Police_raw'!D9/D10*100</f>
        <v>#VALUE!</v>
      </c>
      <c r="L10" s="250" t="e">
        <f>'1_Police_raw'!E9/E10*100</f>
        <v>#VALUE!</v>
      </c>
      <c r="M10" s="250" t="e">
        <f>'1_Police_raw'!F9/F10*100</f>
        <v>#VALUE!</v>
      </c>
      <c r="N10" s="250" t="e">
        <f>'1_Police_raw'!G9/G10*100</f>
        <v>#VALUE!</v>
      </c>
      <c r="O10" s="250" t="e">
        <f>'1_Police_raw'!H9/H10*100</f>
        <v>#VALUE!</v>
      </c>
      <c r="P10" s="250" t="e">
        <f t="shared" si="29"/>
        <v>#VALUE!</v>
      </c>
      <c r="R10" s="250" t="e">
        <f>'1_Police_raw'!J9/C10*100</f>
        <v>#VALUE!</v>
      </c>
      <c r="S10" s="250" t="e">
        <f>'1_Police_raw'!K9/D10*100</f>
        <v>#VALUE!</v>
      </c>
      <c r="T10" s="250" t="e">
        <f>'1_Police_raw'!L9/E10*100</f>
        <v>#VALUE!</v>
      </c>
      <c r="U10" s="250" t="e">
        <f>'1_Police_raw'!M9/F10*100</f>
        <v>#VALUE!</v>
      </c>
      <c r="V10" s="250" t="e">
        <f>'1_Police_raw'!N9/G10*100</f>
        <v>#VALUE!</v>
      </c>
      <c r="W10" s="250" t="e">
        <f>'1_Police_raw'!O9/H10*100</f>
        <v>#VALUE!</v>
      </c>
      <c r="X10" s="250" t="e">
        <f t="shared" si="30"/>
        <v>#VALUE!</v>
      </c>
      <c r="Z10" s="250" t="e">
        <f>'1_Police_raw'!Q9/C10*100</f>
        <v>#VALUE!</v>
      </c>
      <c r="AA10" s="250" t="e">
        <f>'1_Police_raw'!R9/D10*100</f>
        <v>#VALUE!</v>
      </c>
      <c r="AB10" s="250" t="e">
        <f>'1_Police_raw'!S9/E10*100</f>
        <v>#VALUE!</v>
      </c>
      <c r="AC10" s="250" t="e">
        <f>'1_Police_raw'!T9/F10*100</f>
        <v>#VALUE!</v>
      </c>
      <c r="AD10" s="250" t="e">
        <f>'1_Police_raw'!U9/G10*100</f>
        <v>#VALUE!</v>
      </c>
      <c r="AE10" s="250" t="e">
        <f>'1_Police_raw'!V9/H10*100</f>
        <v>#VALUE!</v>
      </c>
      <c r="AF10" s="250" t="e">
        <f t="shared" si="31"/>
        <v>#VALUE!</v>
      </c>
      <c r="AH10" s="250" t="e">
        <f>'1_Police_raw'!X9/C10*100</f>
        <v>#VALUE!</v>
      </c>
      <c r="AI10" s="250" t="e">
        <f>'1_Police_raw'!Y9/D10*100</f>
        <v>#VALUE!</v>
      </c>
      <c r="AJ10" s="250" t="e">
        <f>'1_Police_raw'!Z9/E10*100</f>
        <v>#VALUE!</v>
      </c>
      <c r="AK10" s="250" t="e">
        <f>'1_Police_raw'!AA9/F10*100</f>
        <v>#VALUE!</v>
      </c>
      <c r="AL10" s="250" t="e">
        <f>'1_Police_raw'!AB9/G10*100</f>
        <v>#VALUE!</v>
      </c>
      <c r="AM10" s="250" t="e">
        <f>'1_Police_raw'!AC9/H10*100</f>
        <v>#VALUE!</v>
      </c>
      <c r="AN10" s="250" t="e">
        <f t="shared" si="46"/>
        <v>#VALUE!</v>
      </c>
      <c r="AP10" s="250" t="e">
        <f>'1_Police_raw'!AE9/C10*100</f>
        <v>#VALUE!</v>
      </c>
      <c r="AQ10" s="250" t="e">
        <f>'1_Police_raw'!AF9/D10*100</f>
        <v>#VALUE!</v>
      </c>
      <c r="AR10" s="250" t="e">
        <f>'1_Police_raw'!AG9/E10*100</f>
        <v>#VALUE!</v>
      </c>
      <c r="AS10" s="250" t="e">
        <f>'1_Police_raw'!AH9/F10*100</f>
        <v>#VALUE!</v>
      </c>
      <c r="AT10" s="250" t="e">
        <f>'1_Police_raw'!AI9/G10*100</f>
        <v>#VALUE!</v>
      </c>
      <c r="AU10" s="250" t="e">
        <f>'1_Police_raw'!AJ9/H10*100</f>
        <v>#VALUE!</v>
      </c>
      <c r="AV10" s="250" t="e">
        <f t="shared" si="32"/>
        <v>#VALUE!</v>
      </c>
      <c r="AX10" s="250" t="e">
        <f>'1_Police_raw'!AL9/C10*100</f>
        <v>#VALUE!</v>
      </c>
      <c r="AY10" s="250" t="e">
        <f>'1_Police_raw'!AM9/D10*100</f>
        <v>#VALUE!</v>
      </c>
      <c r="AZ10" s="250" t="e">
        <f>'1_Police_raw'!AN9/E10*100</f>
        <v>#VALUE!</v>
      </c>
      <c r="BA10" s="250" t="e">
        <f>'1_Police_raw'!AO9/F10*100</f>
        <v>#VALUE!</v>
      </c>
      <c r="BB10" s="250" t="e">
        <f>'1_Police_raw'!AP9/G10*100</f>
        <v>#VALUE!</v>
      </c>
      <c r="BC10" s="250" t="e">
        <f>'1_Police_raw'!AQ9/H10*100</f>
        <v>#VALUE!</v>
      </c>
      <c r="BD10" s="250" t="e">
        <f t="shared" si="47"/>
        <v>#VALUE!</v>
      </c>
      <c r="BF10" s="250" t="e">
        <f>'1_Police_raw'!AS9/C10*100</f>
        <v>#VALUE!</v>
      </c>
      <c r="BG10" s="250" t="e">
        <f>'1_Police_raw'!AT9/D10*100</f>
        <v>#VALUE!</v>
      </c>
      <c r="BH10" s="250" t="e">
        <f>'1_Police_raw'!AU9/E10*100</f>
        <v>#VALUE!</v>
      </c>
      <c r="BI10" s="250" t="e">
        <f>'1_Police_raw'!AV9/F10*100</f>
        <v>#VALUE!</v>
      </c>
      <c r="BJ10" s="250" t="e">
        <f>'1_Police_raw'!AW9/G10*100</f>
        <v>#VALUE!</v>
      </c>
      <c r="BK10" s="250" t="e">
        <f>'1_Police_raw'!AX9/H10*100</f>
        <v>#VALUE!</v>
      </c>
      <c r="BL10" s="250" t="e">
        <f t="shared" si="0"/>
        <v>#VALUE!</v>
      </c>
      <c r="BN10" s="250" t="e">
        <f>'1_Police_raw'!AZ9/C10*100</f>
        <v>#VALUE!</v>
      </c>
      <c r="BO10" s="250" t="e">
        <f>'1_Police_raw'!BA9/D10*100</f>
        <v>#VALUE!</v>
      </c>
      <c r="BP10" s="250" t="e">
        <f>'1_Police_raw'!BB9/E10*100</f>
        <v>#VALUE!</v>
      </c>
      <c r="BQ10" s="250" t="e">
        <f>'1_Police_raw'!BC9/F10*100</f>
        <v>#VALUE!</v>
      </c>
      <c r="BR10" s="250" t="e">
        <f>'1_Police_raw'!BD9/G10*100</f>
        <v>#VALUE!</v>
      </c>
      <c r="BS10" s="250" t="e">
        <f>'1_Police_raw'!BE9/H10*100</f>
        <v>#VALUE!</v>
      </c>
      <c r="BT10" s="250" t="e">
        <f t="shared" si="1"/>
        <v>#VALUE!</v>
      </c>
      <c r="BV10" s="250" t="e">
        <f>'1_Police_raw'!BG9/C10*100</f>
        <v>#VALUE!</v>
      </c>
      <c r="BW10" s="250" t="e">
        <f>'1_Police_raw'!BH9/D10*100</f>
        <v>#VALUE!</v>
      </c>
      <c r="BX10" s="250" t="e">
        <f>'1_Police_raw'!BI9/E10*100</f>
        <v>#VALUE!</v>
      </c>
      <c r="BY10" s="250" t="e">
        <f>'1_Police_raw'!BJ9/F10*100</f>
        <v>#VALUE!</v>
      </c>
      <c r="BZ10" s="250" t="e">
        <f>'1_Police_raw'!BK9/G10*100</f>
        <v>#VALUE!</v>
      </c>
      <c r="CA10" s="250" t="e">
        <f>'1_Police_raw'!BL9/H10*100</f>
        <v>#VALUE!</v>
      </c>
      <c r="CB10" s="250" t="e">
        <f t="shared" si="2"/>
        <v>#VALUE!</v>
      </c>
      <c r="CD10" s="250" t="e">
        <f>'1_Police_raw'!BN9/C10*100</f>
        <v>#VALUE!</v>
      </c>
      <c r="CE10" s="250" t="e">
        <f>'1_Police_raw'!BO9/D10*100</f>
        <v>#VALUE!</v>
      </c>
      <c r="CF10" s="250" t="e">
        <f>'1_Police_raw'!BP9/E10*100</f>
        <v>#VALUE!</v>
      </c>
      <c r="CG10" s="250" t="e">
        <f>'1_Police_raw'!BQ9/F10*100</f>
        <v>#VALUE!</v>
      </c>
      <c r="CH10" s="250" t="e">
        <f>'1_Police_raw'!BR9/G10*100</f>
        <v>#VALUE!</v>
      </c>
      <c r="CI10" s="250" t="e">
        <f>'1_Police_raw'!BS9/H10*100</f>
        <v>#VALUE!</v>
      </c>
      <c r="CJ10" s="250" t="e">
        <f t="shared" si="3"/>
        <v>#VALUE!</v>
      </c>
      <c r="CL10" s="250" t="e">
        <f>'1_Police_raw'!BU9/C10*100</f>
        <v>#VALUE!</v>
      </c>
      <c r="CM10" s="250" t="e">
        <f>'1_Police_raw'!BV9/D10*100</f>
        <v>#VALUE!</v>
      </c>
      <c r="CN10" s="250" t="e">
        <f>'1_Police_raw'!BW9/E10*100</f>
        <v>#VALUE!</v>
      </c>
      <c r="CO10" s="250" t="e">
        <f>'1_Police_raw'!BX9/F10*100</f>
        <v>#VALUE!</v>
      </c>
      <c r="CP10" s="250" t="e">
        <f>'1_Police_raw'!BY9/G10*100</f>
        <v>#VALUE!</v>
      </c>
      <c r="CQ10" s="250" t="e">
        <f>'1_Police_raw'!BZ9/H10*100</f>
        <v>#VALUE!</v>
      </c>
      <c r="CR10" s="250" t="e">
        <f t="shared" si="4"/>
        <v>#VALUE!</v>
      </c>
      <c r="CT10" s="250" t="e">
        <f>'1_Police_raw'!CB9/C10*100</f>
        <v>#VALUE!</v>
      </c>
      <c r="CU10" s="250" t="e">
        <f>'1_Police_raw'!CC9/D10*100</f>
        <v>#VALUE!</v>
      </c>
      <c r="CV10" s="250" t="e">
        <f>'1_Police_raw'!CD9/E10*100</f>
        <v>#VALUE!</v>
      </c>
      <c r="CW10" s="250" t="e">
        <f>'1_Police_raw'!CE9/F10*100</f>
        <v>#VALUE!</v>
      </c>
      <c r="CX10" s="250" t="e">
        <f>'1_Police_raw'!CF9/G10*100</f>
        <v>#VALUE!</v>
      </c>
      <c r="CY10" s="250" t="e">
        <f>'1_Police_raw'!CG9/H10*100</f>
        <v>#VALUE!</v>
      </c>
      <c r="CZ10" s="250" t="e">
        <f t="shared" si="5"/>
        <v>#VALUE!</v>
      </c>
      <c r="DB10" s="250" t="e">
        <f>'1_Police_raw'!CI9/C10*100</f>
        <v>#VALUE!</v>
      </c>
      <c r="DC10" s="250" t="e">
        <f>'1_Police_raw'!CJ9/D10*100</f>
        <v>#VALUE!</v>
      </c>
      <c r="DD10" s="250" t="e">
        <f>'1_Police_raw'!CK9/E10*100</f>
        <v>#VALUE!</v>
      </c>
      <c r="DE10" s="250" t="e">
        <f>'1_Police_raw'!CL9/F10*100</f>
        <v>#VALUE!</v>
      </c>
      <c r="DF10" s="250" t="e">
        <f>'1_Police_raw'!CM9/G10*100</f>
        <v>#VALUE!</v>
      </c>
      <c r="DG10" s="250" t="e">
        <f>'1_Police_raw'!CN9/H10*100</f>
        <v>#VALUE!</v>
      </c>
      <c r="DH10" s="250" t="e">
        <f t="shared" si="33"/>
        <v>#VALUE!</v>
      </c>
      <c r="DJ10" s="250" t="e">
        <f>'1_Police_raw'!CP9/C10*100</f>
        <v>#VALUE!</v>
      </c>
      <c r="DK10" s="250" t="e">
        <f>'1_Police_raw'!CQ9/D10*100</f>
        <v>#VALUE!</v>
      </c>
      <c r="DL10" s="250" t="e">
        <f>'1_Police_raw'!CR9/E10*100</f>
        <v>#VALUE!</v>
      </c>
      <c r="DM10" s="250" t="e">
        <f>'1_Police_raw'!CS9/F10*100</f>
        <v>#VALUE!</v>
      </c>
      <c r="DN10" s="250" t="e">
        <f>'1_Police_raw'!CT9/G10*100</f>
        <v>#VALUE!</v>
      </c>
      <c r="DO10" s="250" t="e">
        <f>'1_Police_raw'!CU9/H10*100</f>
        <v>#VALUE!</v>
      </c>
      <c r="DP10" s="250" t="e">
        <f t="shared" si="6"/>
        <v>#VALUE!</v>
      </c>
      <c r="DR10" s="250" t="e">
        <f>'1_Police_raw'!CW9/C10*100</f>
        <v>#VALUE!</v>
      </c>
      <c r="DS10" s="250" t="e">
        <f>'1_Police_raw'!CX9/D10*100</f>
        <v>#VALUE!</v>
      </c>
      <c r="DT10" s="250" t="e">
        <f>'1_Police_raw'!CY9/E10*100</f>
        <v>#VALUE!</v>
      </c>
      <c r="DU10" s="250" t="e">
        <f>'1_Police_raw'!CZ9/F10*100</f>
        <v>#VALUE!</v>
      </c>
      <c r="DV10" s="250" t="e">
        <f>'1_Police_raw'!DA9/G10*100</f>
        <v>#VALUE!</v>
      </c>
      <c r="DW10" s="250" t="e">
        <f>'1_Police_raw'!DB9/H10*100</f>
        <v>#VALUE!</v>
      </c>
      <c r="DX10" s="250" t="e">
        <f t="shared" si="34"/>
        <v>#VALUE!</v>
      </c>
      <c r="DZ10" s="250" t="e">
        <f>'1_Police_raw'!DD9/C10*100</f>
        <v>#VALUE!</v>
      </c>
      <c r="EA10" s="250" t="e">
        <f>'1_Police_raw'!DE9/D10*100</f>
        <v>#VALUE!</v>
      </c>
      <c r="EB10" s="250" t="e">
        <f>'1_Police_raw'!DF9/E10*100</f>
        <v>#VALUE!</v>
      </c>
      <c r="EC10" s="250" t="e">
        <f>'1_Police_raw'!DG9/F10*100</f>
        <v>#VALUE!</v>
      </c>
      <c r="ED10" s="250" t="e">
        <f>'1_Police_raw'!DH9/G10*100</f>
        <v>#VALUE!</v>
      </c>
      <c r="EE10" s="250" t="e">
        <f>'1_Police_raw'!DI9/H10*100</f>
        <v>#VALUE!</v>
      </c>
      <c r="EF10" s="250" t="e">
        <f t="shared" si="7"/>
        <v>#VALUE!</v>
      </c>
      <c r="EH10" s="250" t="e">
        <f>'1_Police_raw'!DK9/C10*100</f>
        <v>#VALUE!</v>
      </c>
      <c r="EI10" s="250" t="e">
        <f>'1_Police_raw'!DL9/D10*100</f>
        <v>#VALUE!</v>
      </c>
      <c r="EJ10" s="250" t="e">
        <f>'1_Police_raw'!DM9/E10*100</f>
        <v>#VALUE!</v>
      </c>
      <c r="EK10" s="250" t="e">
        <f>'1_Police_raw'!DN9/F10*100</f>
        <v>#VALUE!</v>
      </c>
      <c r="EL10" s="250" t="e">
        <f>'1_Police_raw'!DO9/G10*100</f>
        <v>#VALUE!</v>
      </c>
      <c r="EM10" s="250" t="e">
        <f>'1_Police_raw'!DP9/H10*100</f>
        <v>#VALUE!</v>
      </c>
      <c r="EN10" s="250" t="e">
        <f t="shared" si="8"/>
        <v>#VALUE!</v>
      </c>
      <c r="EP10" s="250" t="e">
        <f>'1_Police_raw'!DR9/C10*100</f>
        <v>#VALUE!</v>
      </c>
      <c r="EQ10" s="250" t="e">
        <f>'1_Police_raw'!DS9/D10*100</f>
        <v>#VALUE!</v>
      </c>
      <c r="ER10" s="250" t="e">
        <f>'1_Police_raw'!DT9/E10*100</f>
        <v>#VALUE!</v>
      </c>
      <c r="ES10" s="250" t="e">
        <f>'1_Police_raw'!DU9/F10*100</f>
        <v>#VALUE!</v>
      </c>
      <c r="ET10" s="250" t="e">
        <f>'1_Police_raw'!DV9/G10*100</f>
        <v>#VALUE!</v>
      </c>
      <c r="EU10" s="250" t="e">
        <f>'1_Police_raw'!DW9/H10*100</f>
        <v>#VALUE!</v>
      </c>
      <c r="EV10" s="250" t="e">
        <f t="shared" si="9"/>
        <v>#VALUE!</v>
      </c>
      <c r="EX10" s="250" t="e">
        <f>'1_Police_raw'!DY9/C10*100</f>
        <v>#VALUE!</v>
      </c>
      <c r="EY10" s="250" t="e">
        <f>'1_Police_raw'!DZ9/D10*100</f>
        <v>#VALUE!</v>
      </c>
      <c r="EZ10" s="250" t="e">
        <f>'1_Police_raw'!EA9/E10*100</f>
        <v>#VALUE!</v>
      </c>
      <c r="FA10" s="250" t="e">
        <f>'1_Police_raw'!EB9/F10*100</f>
        <v>#VALUE!</v>
      </c>
      <c r="FB10" s="250" t="e">
        <f>'1_Police_raw'!EC9/G10*100</f>
        <v>#VALUE!</v>
      </c>
      <c r="FC10" s="250" t="e">
        <f>'1_Police_raw'!ED9/H10*100</f>
        <v>#VALUE!</v>
      </c>
      <c r="FD10" s="250" t="e">
        <f t="shared" si="10"/>
        <v>#VALUE!</v>
      </c>
      <c r="FF10" s="250" t="e">
        <f>'1_Police_raw'!EF9/C10*100</f>
        <v>#VALUE!</v>
      </c>
      <c r="FG10" s="250" t="e">
        <f>'1_Police_raw'!EG9/D10*100</f>
        <v>#VALUE!</v>
      </c>
      <c r="FH10" s="250" t="e">
        <f>'1_Police_raw'!EH9/E10*100</f>
        <v>#VALUE!</v>
      </c>
      <c r="FI10" s="250" t="e">
        <f>'1_Police_raw'!EI9/F10*100</f>
        <v>#VALUE!</v>
      </c>
      <c r="FJ10" s="250" t="e">
        <f>'1_Police_raw'!EJ9/G10*100</f>
        <v>#VALUE!</v>
      </c>
      <c r="FK10" s="250" t="e">
        <f>'1_Police_raw'!EK9/H10*100</f>
        <v>#VALUE!</v>
      </c>
      <c r="FL10" s="250" t="e">
        <f t="shared" si="35"/>
        <v>#VALUE!</v>
      </c>
      <c r="FN10" s="250" t="e">
        <f>'1_Police_raw'!EM9/C10*100</f>
        <v>#VALUE!</v>
      </c>
      <c r="FO10" s="250" t="e">
        <f>'1_Police_raw'!EN9/D10*100</f>
        <v>#VALUE!</v>
      </c>
      <c r="FP10" s="250" t="e">
        <f>'1_Police_raw'!EO9/E10*100</f>
        <v>#VALUE!</v>
      </c>
      <c r="FQ10" s="250" t="e">
        <f>'1_Police_raw'!EP9/F10*100</f>
        <v>#VALUE!</v>
      </c>
      <c r="FR10" s="250" t="e">
        <f>'1_Police_raw'!EQ9/G10*100</f>
        <v>#VALUE!</v>
      </c>
      <c r="FS10" s="250" t="e">
        <f>'1_Police_raw'!ER9/H10*100</f>
        <v>#VALUE!</v>
      </c>
      <c r="FT10" s="250" t="e">
        <f t="shared" si="11"/>
        <v>#VALUE!</v>
      </c>
      <c r="FV10" s="250" t="e">
        <f>'1_Police_raw'!ET9/C10*100</f>
        <v>#VALUE!</v>
      </c>
      <c r="FW10" s="250" t="e">
        <f>'1_Police_raw'!EU9/D10*100</f>
        <v>#VALUE!</v>
      </c>
      <c r="FX10" s="250" t="e">
        <f>'1_Police_raw'!EV9/E10*100</f>
        <v>#VALUE!</v>
      </c>
      <c r="FY10" s="250" t="e">
        <f>'1_Police_raw'!EW9/F10*100</f>
        <v>#VALUE!</v>
      </c>
      <c r="FZ10" s="250" t="e">
        <f>'1_Police_raw'!EX9/G10*100</f>
        <v>#VALUE!</v>
      </c>
      <c r="GA10" s="250" t="e">
        <f>'1_Police_raw'!EY9/H10*100</f>
        <v>#VALUE!</v>
      </c>
      <c r="GB10" s="250" t="e">
        <f t="shared" si="12"/>
        <v>#VALUE!</v>
      </c>
      <c r="GD10" s="250" t="e">
        <f>'1_Police_raw'!FA9/C10*100</f>
        <v>#VALUE!</v>
      </c>
      <c r="GE10" s="250" t="e">
        <f>'1_Police_raw'!FB9/D10*100</f>
        <v>#VALUE!</v>
      </c>
      <c r="GF10" s="250" t="e">
        <f>'1_Police_raw'!FC9/E10*100</f>
        <v>#VALUE!</v>
      </c>
      <c r="GG10" s="250" t="e">
        <f>'1_Police_raw'!FD9/F10*100</f>
        <v>#VALUE!</v>
      </c>
      <c r="GH10" s="250" t="e">
        <f>'1_Police_raw'!FE9/G10*100</f>
        <v>#VALUE!</v>
      </c>
      <c r="GI10" s="250" t="e">
        <f>'1_Police_raw'!FF9/H10*100</f>
        <v>#VALUE!</v>
      </c>
      <c r="GJ10" s="250" t="e">
        <f t="shared" si="13"/>
        <v>#VALUE!</v>
      </c>
      <c r="GL10" s="250" t="e">
        <f>'1_Police_raw'!FH9/C10*100</f>
        <v>#VALUE!</v>
      </c>
      <c r="GM10" s="250" t="e">
        <f>'1_Police_raw'!FI9/D10*100</f>
        <v>#VALUE!</v>
      </c>
      <c r="GN10" s="250" t="e">
        <f>'1_Police_raw'!FJ9/E10*100</f>
        <v>#VALUE!</v>
      </c>
      <c r="GO10" s="250" t="e">
        <f>'1_Police_raw'!FK9/F10*100</f>
        <v>#VALUE!</v>
      </c>
      <c r="GP10" s="250" t="e">
        <f>'1_Police_raw'!FL9/G10*100</f>
        <v>#VALUE!</v>
      </c>
      <c r="GQ10" s="250" t="e">
        <f>'1_Police_raw'!FM9/H10*100</f>
        <v>#VALUE!</v>
      </c>
      <c r="GR10" s="250" t="e">
        <f t="shared" si="14"/>
        <v>#VALUE!</v>
      </c>
      <c r="GT10" s="250" t="e">
        <f>'1_Police_raw'!FO9/C10*100</f>
        <v>#VALUE!</v>
      </c>
      <c r="GU10" s="250" t="e">
        <f>'1_Police_raw'!FP9/D10*100</f>
        <v>#VALUE!</v>
      </c>
      <c r="GV10" s="250" t="e">
        <f>'1_Police_raw'!FQ9/E10*100</f>
        <v>#VALUE!</v>
      </c>
      <c r="GW10" s="250" t="e">
        <f>'1_Police_raw'!FR9/F10*100</f>
        <v>#VALUE!</v>
      </c>
      <c r="GX10" s="250" t="e">
        <f>'1_Police_raw'!FS9/G10*100</f>
        <v>#VALUE!</v>
      </c>
      <c r="GY10" s="250" t="e">
        <f>'1_Police_raw'!FT9/H10*100</f>
        <v>#VALUE!</v>
      </c>
      <c r="GZ10" s="250" t="e">
        <f t="shared" si="15"/>
        <v>#VALUE!</v>
      </c>
      <c r="HB10" s="250">
        <f>'1_Police_raw'!GI9/C10*100</f>
        <v>1672.7364105610047</v>
      </c>
      <c r="HC10" s="250">
        <f>'1_Police_raw'!GJ9/D10*100</f>
        <v>1569.7439466564888</v>
      </c>
      <c r="HD10" s="250">
        <f>'1_Police_raw'!GK9/E10*100</f>
        <v>1390.2640457610496</v>
      </c>
      <c r="HE10" s="250">
        <f>'1_Police_raw'!GL9/F10*100</f>
        <v>1266.9512568142341</v>
      </c>
      <c r="HF10" s="250">
        <f>'1_Police_raw'!GM9/G10*100</f>
        <v>1425.6685180469344</v>
      </c>
      <c r="HG10" s="250">
        <f>'1_Police_raw'!GN9/H10*100</f>
        <v>1497.469735739091</v>
      </c>
      <c r="HH10" s="250">
        <f t="shared" si="16"/>
        <v>-10.47784179954165</v>
      </c>
      <c r="HJ10" s="250">
        <f>'1_Police_raw'!GP9/C10*100</f>
        <v>38.672617758587293</v>
      </c>
      <c r="HK10" s="250">
        <f>'1_Police_raw'!GQ9/D10*100</f>
        <v>36.506217048520291</v>
      </c>
      <c r="HL10" s="250">
        <f>'1_Police_raw'!GR9/E10*100</f>
        <v>30.89997043738591</v>
      </c>
      <c r="HM10" s="250">
        <f>'1_Police_raw'!GS9/F10*100</f>
        <v>29.363223069368082</v>
      </c>
      <c r="HN10" s="250">
        <f>'1_Police_raw'!GT9/G10*100</f>
        <v>31.311267606967146</v>
      </c>
      <c r="HO10" s="250">
        <f>'1_Police_raw'!GU9/H10*100</f>
        <v>34.958618779006407</v>
      </c>
      <c r="HP10" s="250">
        <f t="shared" si="17"/>
        <v>-9.6036916941217214</v>
      </c>
      <c r="HR10" s="250">
        <f>'1_Police_raw'!GW9/C10*100</f>
        <v>4.5222952653200332</v>
      </c>
      <c r="HS10" s="250">
        <f>'1_Police_raw'!GX9/D10*100</f>
        <v>3.5781237722124306</v>
      </c>
      <c r="HT10" s="250">
        <f>'1_Police_raw'!GY9/E10*100</f>
        <v>3.143960545641391</v>
      </c>
      <c r="HU10" s="250">
        <f>'1_Police_raw'!GZ9/F10*100</f>
        <v>3.8617230019056663</v>
      </c>
      <c r="HV10" s="250">
        <f>'1_Police_raw'!HA9/G10*100</f>
        <v>2.9110248795593039</v>
      </c>
      <c r="HW10" s="250">
        <f>'1_Police_raw'!HB9/H10*100</f>
        <v>3.5316556855241967</v>
      </c>
      <c r="HX10" s="250">
        <f t="shared" si="18"/>
        <v>-21.905681112702197</v>
      </c>
      <c r="HZ10" s="250" t="e">
        <f>'1_Police_raw'!HD9/C10*100</f>
        <v>#VALUE!</v>
      </c>
      <c r="IA10" s="250" t="e">
        <f>'1_Police_raw'!HE9/D10*100</f>
        <v>#VALUE!</v>
      </c>
      <c r="IB10" s="250" t="e">
        <f>'1_Police_raw'!HF9/E10*100</f>
        <v>#VALUE!</v>
      </c>
      <c r="IC10" s="250" t="e">
        <f>'1_Police_raw'!HG9/F10*100</f>
        <v>#VALUE!</v>
      </c>
      <c r="ID10" s="250" t="e">
        <f>'1_Police_raw'!HH9/G10*100</f>
        <v>#VALUE!</v>
      </c>
      <c r="IE10" s="250" t="e">
        <f>'1_Police_raw'!HI9/H10*100</f>
        <v>#VALUE!</v>
      </c>
      <c r="IF10" s="250" t="e">
        <f t="shared" si="49"/>
        <v>#VALUE!</v>
      </c>
      <c r="IH10" s="250" t="e">
        <f>'1_Police_raw'!HK9/C10*100</f>
        <v>#VALUE!</v>
      </c>
      <c r="II10" s="250" t="e">
        <f>'1_Police_raw'!HL9/D10*100</f>
        <v>#VALUE!</v>
      </c>
      <c r="IJ10" s="250" t="e">
        <f>'1_Police_raw'!HM9/E10*100</f>
        <v>#VALUE!</v>
      </c>
      <c r="IK10" s="250" t="e">
        <f>'1_Police_raw'!HN9/F10*100</f>
        <v>#VALUE!</v>
      </c>
      <c r="IL10" s="250" t="e">
        <f>'1_Police_raw'!HO9/G10*100</f>
        <v>#VALUE!</v>
      </c>
      <c r="IM10" s="250" t="e">
        <f>'1_Police_raw'!HP9/H10*100</f>
        <v>#VALUE!</v>
      </c>
      <c r="IN10" s="250" t="e">
        <f t="shared" si="36"/>
        <v>#VALUE!</v>
      </c>
      <c r="IP10" s="250" t="e">
        <f>'1_Police_raw'!HR9/C10*100</f>
        <v>#VALUE!</v>
      </c>
      <c r="IQ10" s="250" t="e">
        <f>'1_Police_raw'!HS9/D10*100</f>
        <v>#VALUE!</v>
      </c>
      <c r="IR10" s="250" t="e">
        <f>'1_Police_raw'!HT9/E10*100</f>
        <v>#VALUE!</v>
      </c>
      <c r="IS10" s="250" t="e">
        <f>'1_Police_raw'!HU9/F10*100</f>
        <v>#VALUE!</v>
      </c>
      <c r="IT10" s="250" t="e">
        <f>'1_Police_raw'!HV9/G10*100</f>
        <v>#VALUE!</v>
      </c>
      <c r="IU10" s="250" t="e">
        <f>'1_Police_raw'!HW9/H10*100</f>
        <v>#VALUE!</v>
      </c>
      <c r="IV10" s="250" t="e">
        <f t="shared" si="45"/>
        <v>#VALUE!</v>
      </c>
      <c r="IX10" s="250">
        <f>'1_Police_raw'!HY9/C10*100</f>
        <v>41.399981397981335</v>
      </c>
      <c r="IY10" s="250">
        <f>'1_Police_raw'!HZ9/D10*100</f>
        <v>39.803703662127823</v>
      </c>
      <c r="IZ10" s="250">
        <f>'1_Police_raw'!IA9/E10*100</f>
        <v>42.560779326817041</v>
      </c>
      <c r="JA10" s="250">
        <f>'1_Police_raw'!IB9/F10*100</f>
        <v>38.005005640705761</v>
      </c>
      <c r="JB10" s="250">
        <f>'1_Police_raw'!IC9/G10*100</f>
        <v>39.665672342612957</v>
      </c>
      <c r="JC10" s="250">
        <f>'1_Police_raw'!ID9/H10*100</f>
        <v>41.592404458572133</v>
      </c>
      <c r="JD10" s="250">
        <f t="shared" si="19"/>
        <v>0.46479021026850376</v>
      </c>
      <c r="JF10" s="250">
        <f>'1_Police_raw'!IF9/C10*100</f>
        <v>23.357421937374603</v>
      </c>
      <c r="JG10" s="250">
        <f>'1_Police_raw'!IG9/D10*100</f>
        <v>23.292884164206413</v>
      </c>
      <c r="JH10" s="250">
        <f>'1_Police_raw'!IH9/E10*100</f>
        <v>21.561938368988347</v>
      </c>
      <c r="JI10" s="250">
        <f>'1_Police_raw'!II9/F10*100</f>
        <v>18.578655173802257</v>
      </c>
      <c r="JJ10" s="250">
        <f>'1_Police_raw'!IJ9/G10*100</f>
        <v>21.939187506922561</v>
      </c>
      <c r="JK10" s="250">
        <f>'1_Police_raw'!IK9/H10*100</f>
        <v>25.07952787490494</v>
      </c>
      <c r="JL10" s="250">
        <f t="shared" si="48"/>
        <v>7.3728425258044581</v>
      </c>
      <c r="JN10" s="250">
        <f>'1_Police_raw'!IM9/C10*100</f>
        <v>8.9047257286198587</v>
      </c>
      <c r="JO10" s="250">
        <f>'1_Police_raw'!IN9/D10*100</f>
        <v>8.2086368891932224</v>
      </c>
      <c r="JP10" s="250">
        <f>'1_Police_raw'!IO9/E10*100</f>
        <v>8.3291492067365223</v>
      </c>
      <c r="JQ10" s="250">
        <f>'1_Police_raw'!IP9/F10*100</f>
        <v>8.9714418519881622</v>
      </c>
      <c r="JR10" s="250">
        <f>'1_Police_raw'!IQ9/G10*100</f>
        <v>8.9934101970124836</v>
      </c>
      <c r="JS10" s="250">
        <f>'1_Police_raw'!IR9/H10*100</f>
        <v>9.9268159809328775</v>
      </c>
      <c r="JT10" s="250">
        <f t="shared" si="20"/>
        <v>11.478065506588408</v>
      </c>
      <c r="JV10" s="250">
        <f>'1_Police_raw'!IT9/C10*100</f>
        <v>4.7787140690237466</v>
      </c>
      <c r="JW10" s="250">
        <f>'1_Police_raw'!IU9/D10*100</f>
        <v>4.3264895284921545</v>
      </c>
      <c r="JX10" s="250">
        <f>'1_Police_raw'!IV9/E10*100</f>
        <v>4.6690160341987825</v>
      </c>
      <c r="JY10" s="250">
        <f>'1_Police_raw'!IW9/F10*100</f>
        <v>5.7690374113834642</v>
      </c>
      <c r="JZ10" s="250">
        <f>'1_Police_raw'!IX9/G10*100</f>
        <v>5.8457166280581143</v>
      </c>
      <c r="KA10" s="250">
        <f>'1_Police_raw'!IY9/H10*100</f>
        <v>5.5361089124433356</v>
      </c>
      <c r="KB10" s="250">
        <f t="shared" si="21"/>
        <v>15.849344247841103</v>
      </c>
      <c r="KD10" s="250">
        <f>'1_Police_raw'!JA9/C10*100</f>
        <v>2.3543908340068214</v>
      </c>
      <c r="KE10" s="250">
        <f>'1_Police_raw'!JB9/D10*100</f>
        <v>2.2217108389554308</v>
      </c>
      <c r="KF10" s="250">
        <f>'1_Police_raw'!JC9/E10*100</f>
        <v>0.82118372460782596</v>
      </c>
      <c r="KG10" s="250">
        <f>'1_Police_raw'!JD9/F10*100</f>
        <v>1.0596191163765547</v>
      </c>
      <c r="KH10" s="250">
        <f>'1_Police_raw'!JE9/G10*100</f>
        <v>1.5146796121284185</v>
      </c>
      <c r="KI10" s="250">
        <f>'1_Police_raw'!JF9/H10*100</f>
        <v>1.0499516902909776</v>
      </c>
      <c r="KJ10" s="250">
        <f t="shared" si="22"/>
        <v>-55.40452863112295</v>
      </c>
      <c r="KL10" s="250">
        <f>'1_Police_raw'!JH9/C10*100</f>
        <v>25.665191170708024</v>
      </c>
      <c r="KM10" s="250">
        <f>'1_Police_raw'!JI9/D10*100</f>
        <v>30.916860306306098</v>
      </c>
      <c r="KN10" s="250">
        <f>'1_Police_raw'!JJ9/E10*100</f>
        <v>29.797238007198263</v>
      </c>
      <c r="KO10" s="250">
        <f>'1_Police_raw'!JK9/F10*100</f>
        <v>30.799595649345189</v>
      </c>
      <c r="KP10" s="250">
        <f>'1_Police_raw'!JL9/G10*100</f>
        <v>36.825648069872173</v>
      </c>
      <c r="KQ10" s="250">
        <f>'1_Police_raw'!JM9/H10*100</f>
        <v>29.541822558641595</v>
      </c>
      <c r="KR10" s="250">
        <f t="shared" si="23"/>
        <v>15.104626971795213</v>
      </c>
      <c r="KT10" s="250" t="e">
        <f>'1_Police_raw'!JO9/C10*100</f>
        <v>#VALUE!</v>
      </c>
      <c r="KU10" s="250" t="e">
        <f>'1_Police_raw'!JP9/D10*100</f>
        <v>#VALUE!</v>
      </c>
      <c r="KV10" s="250" t="e">
        <f>'1_Police_raw'!JQ9/E10*100</f>
        <v>#VALUE!</v>
      </c>
      <c r="KW10" s="250" t="e">
        <f>'1_Police_raw'!JR9/F10*100</f>
        <v>#VALUE!</v>
      </c>
      <c r="KX10" s="250" t="e">
        <f>'1_Police_raw'!JS9/G10*100</f>
        <v>#VALUE!</v>
      </c>
      <c r="KY10" s="250" t="e">
        <f>'1_Police_raw'!JT9/H10*100</f>
        <v>#VALUE!</v>
      </c>
      <c r="KZ10" s="250" t="e">
        <f t="shared" si="37"/>
        <v>#VALUE!</v>
      </c>
      <c r="LB10" s="250">
        <f>'1_Police_raw'!JV9/C10*100</f>
        <v>693.21658041282024</v>
      </c>
      <c r="LC10" s="250">
        <f>'1_Police_raw'!JW9/D10*100</f>
        <v>771.65864044393049</v>
      </c>
      <c r="LD10" s="250">
        <f>'1_Police_raw'!JX9/E10*100</f>
        <v>778.41178375182415</v>
      </c>
      <c r="LE10" s="250">
        <f>'1_Police_raw'!JY9/F10*100</f>
        <v>668.03098514673013</v>
      </c>
      <c r="LF10" s="250">
        <f>'1_Police_raw'!JZ9/G10*100</f>
        <v>698.29096806014036</v>
      </c>
      <c r="LG10" s="250">
        <f>'1_Police_raw'!KA9/H10*100</f>
        <v>691.48863821027146</v>
      </c>
      <c r="LH10" s="250">
        <f t="shared" si="24"/>
        <v>-0.24926440759968216</v>
      </c>
      <c r="LJ10" s="250">
        <f>'1_Police_raw'!KC9/C10*100</f>
        <v>409.96704552156399</v>
      </c>
      <c r="LK10" s="250">
        <f>'1_Police_raw'!KD9/D10*100</f>
        <v>433.74811505375135</v>
      </c>
      <c r="LL10" s="250">
        <f>'1_Police_raw'!KE9/E10*100</f>
        <v>436.54126800152034</v>
      </c>
      <c r="LM10" s="250">
        <f>'1_Police_raw'!KF9/F10*100</f>
        <v>380.37971568770809</v>
      </c>
      <c r="LN10" s="250">
        <f>'1_Police_raw'!KG9/G10*100</f>
        <v>339.40656746146323</v>
      </c>
      <c r="LO10" s="250">
        <f>'1_Police_raw'!KH9/H10*100</f>
        <v>312.07427740057739</v>
      </c>
      <c r="LP10" s="250">
        <f t="shared" si="38"/>
        <v>-23.878204160640891</v>
      </c>
      <c r="LR10" s="250" t="e">
        <f>'1_Police_raw'!KJ9/C10*100</f>
        <v>#VALUE!</v>
      </c>
      <c r="LS10" s="250" t="e">
        <f>'1_Police_raw'!KK9/D10*100</f>
        <v>#VALUE!</v>
      </c>
      <c r="LT10" s="250" t="e">
        <f>'1_Police_raw'!KL9/E10*100</f>
        <v>#VALUE!</v>
      </c>
      <c r="LU10" s="250" t="e">
        <f>'1_Police_raw'!KM9/F10*100</f>
        <v>#VALUE!</v>
      </c>
      <c r="LV10" s="250" t="e">
        <f>'1_Police_raw'!KN9/G10*100</f>
        <v>#VALUE!</v>
      </c>
      <c r="LW10" s="250" t="e">
        <f>'1_Police_raw'!KO9/H10*100</f>
        <v>#VALUE!</v>
      </c>
      <c r="LX10" s="250" t="e">
        <f t="shared" si="39"/>
        <v>#VALUE!</v>
      </c>
      <c r="LZ10" s="250">
        <f>'1_Police_raw'!KQ9/C10*100</f>
        <v>381.90084191617575</v>
      </c>
      <c r="MA10" s="250">
        <f>'1_Police_raw'!KR9/D10*100</f>
        <v>402.99495975663137</v>
      </c>
      <c r="MB10" s="250">
        <f>'1_Police_raw'!KS9/E10*100</f>
        <v>402.66157376341465</v>
      </c>
      <c r="MC10" s="250">
        <f>'1_Police_raw'!KT9/F10*100</f>
        <v>360.03502865327823</v>
      </c>
      <c r="MD10" s="250">
        <f>'1_Police_raw'!KU9/G10*100</f>
        <v>326.46079015155317</v>
      </c>
      <c r="ME10" s="250">
        <f>'1_Police_raw'!KV9/H10*100</f>
        <v>294.43986151137204</v>
      </c>
      <c r="MF10" s="250">
        <f t="shared" si="40"/>
        <v>-22.901489288677908</v>
      </c>
      <c r="MH10" s="250" t="e">
        <f>'1_Police_raw'!KX9/C10*100</f>
        <v>#VALUE!</v>
      </c>
      <c r="MI10" s="250" t="e">
        <f>'1_Police_raw'!KY9/D10*100</f>
        <v>#VALUE!</v>
      </c>
      <c r="MJ10" s="250" t="e">
        <f>'1_Police_raw'!KZ9/E10*100</f>
        <v>#VALUE!</v>
      </c>
      <c r="MK10" s="250" t="e">
        <f>'1_Police_raw'!LA9/F10*100</f>
        <v>#VALUE!</v>
      </c>
      <c r="ML10" s="250" t="e">
        <f>'1_Police_raw'!LB9/G10*100</f>
        <v>#VALUE!</v>
      </c>
      <c r="MM10" s="250" t="e">
        <f>'1_Police_raw'!LC9/H10*100</f>
        <v>#VALUE!</v>
      </c>
      <c r="MN10" s="250" t="e">
        <f t="shared" si="41"/>
        <v>#VALUE!</v>
      </c>
      <c r="MP10" s="250">
        <f>'1_Police_raw'!LE9/C10*100</f>
        <v>131.79926510370859</v>
      </c>
      <c r="MQ10" s="250">
        <f>'1_Police_raw'!LF9/D10*100</f>
        <v>92.165920171824766</v>
      </c>
      <c r="MR10" s="250">
        <f>'1_Police_raw'!LG9/E10*100</f>
        <v>76.651635094107647</v>
      </c>
      <c r="MS10" s="250">
        <f>'1_Police_raw'!LH9/F10*100</f>
        <v>71.182857529029448</v>
      </c>
      <c r="MT10" s="250">
        <f>'1_Police_raw'!LI9/G10*100</f>
        <v>109.17526641794366</v>
      </c>
      <c r="MU10" s="250">
        <f>'1_Police_raw'!LJ9/H10*100</f>
        <v>141.19463980572075</v>
      </c>
      <c r="MV10" s="250">
        <f t="shared" si="25"/>
        <v>7.1285486262910922</v>
      </c>
      <c r="MX10" s="250" t="e">
        <f>'1_Police_raw'!LL9/C10*100</f>
        <v>#VALUE!</v>
      </c>
      <c r="MY10" s="250" t="e">
        <f>'1_Police_raw'!LM9/D10*100</f>
        <v>#VALUE!</v>
      </c>
      <c r="MZ10" s="250" t="e">
        <f>'1_Police_raw'!LN9/E10*100</f>
        <v>#VALUE!</v>
      </c>
      <c r="NA10" s="250" t="e">
        <f>'1_Police_raw'!LO9/F10*100</f>
        <v>#VALUE!</v>
      </c>
      <c r="NB10" s="250" t="e">
        <f>'1_Police_raw'!LP9/G10*100</f>
        <v>#VALUE!</v>
      </c>
      <c r="NC10" s="250" t="e">
        <f>'1_Police_raw'!LQ9/H10*100</f>
        <v>#VALUE!</v>
      </c>
      <c r="ND10" s="250" t="e">
        <f t="shared" si="50"/>
        <v>#VALUE!</v>
      </c>
      <c r="NF10" s="250">
        <f>'1_Police_raw'!LS9/C10*100</f>
        <v>42.915183419866906</v>
      </c>
      <c r="NG10" s="250">
        <f>'1_Police_raw'!LT9/D10*100</f>
        <v>32.436978248749291</v>
      </c>
      <c r="NH10" s="250">
        <f>'1_Police_raw'!LU9/E10*100</f>
        <v>28.248720126509212</v>
      </c>
      <c r="NI10" s="250">
        <f>'1_Police_raw'!LV9/F10*100</f>
        <v>28.491980684791802</v>
      </c>
      <c r="NJ10" s="250">
        <f>'1_Police_raw'!LW9/G10*100</f>
        <v>34.813964210014113</v>
      </c>
      <c r="NK10" s="250">
        <f>'1_Police_raw'!LX9/H10*100</f>
        <v>40.399277537786929</v>
      </c>
      <c r="NL10" s="250">
        <f t="shared" si="26"/>
        <v>-5.8625075826083446</v>
      </c>
      <c r="NN10" s="250">
        <f>'1_Police_raw'!LZ9/C10*100</f>
        <v>0.3030404043771156</v>
      </c>
      <c r="NO10" s="250">
        <f>'1_Police_raw'!MA9/D10*100</f>
        <v>0.37418287813986201</v>
      </c>
      <c r="NP10" s="250">
        <f>'1_Police_raw'!MB9/E10*100</f>
        <v>4.6924784263304348E-2</v>
      </c>
      <c r="NQ10" s="250">
        <f>'1_Police_raw'!MC9/F10*100</f>
        <v>0.23547091475034548</v>
      </c>
      <c r="NR10" s="250">
        <f>'1_Police_raw'!MD9/G10*100</f>
        <v>0.35500303409259804</v>
      </c>
      <c r="NS10" s="250">
        <f>'1_Police_raw'!ME9/H10*100</f>
        <v>1.0022266134595694</v>
      </c>
      <c r="NT10" s="250">
        <f t="shared" si="27"/>
        <v>230.72375794890985</v>
      </c>
      <c r="NV10" s="250">
        <f>'1_Police_raw'!MG9/C10*100</f>
        <v>38.812482560607499</v>
      </c>
      <c r="NW10" s="250">
        <f>'1_Police_raw'!MH9/D10*100</f>
        <v>31.127338175259773</v>
      </c>
      <c r="NX10" s="250">
        <f>'1_Police_raw'!MI9/E10*100</f>
        <v>32.730037023654781</v>
      </c>
      <c r="NY10" s="250">
        <f>'1_Police_raw'!MJ9/F10*100</f>
        <v>23.429356017659376</v>
      </c>
      <c r="NZ10" s="250">
        <f>'1_Police_raw'!MK9/G10*100</f>
        <v>33.393952073643725</v>
      </c>
      <c r="OA10" s="250">
        <f>'1_Police_raw'!ML9/H10*100</f>
        <v>33.073478244165791</v>
      </c>
      <c r="OB10" s="250">
        <f t="shared" si="42"/>
        <v>-14.786491195145757</v>
      </c>
      <c r="OD10" s="250">
        <f>'1_Police_raw'!MN9/C10*100</f>
        <v>33.800660488216735</v>
      </c>
      <c r="OE10" s="250">
        <f>'1_Police_raw'!MO9/D10*100</f>
        <v>25.725072872115518</v>
      </c>
      <c r="OF10" s="250">
        <f>'1_Police_raw'!MP9/E10*100</f>
        <v>25.832093736949041</v>
      </c>
      <c r="OG10" s="250">
        <f>'1_Police_raw'!MQ9/F10*100</f>
        <v>27.479455751365318</v>
      </c>
      <c r="OH10" s="250">
        <f>'1_Police_raw'!MR9/G10*100</f>
        <v>27.074898066795477</v>
      </c>
      <c r="OI10" s="250">
        <f>'1_Police_raw'!MS9/H10*100</f>
        <v>33.192790936244307</v>
      </c>
      <c r="OJ10" s="250">
        <f t="shared" si="28"/>
        <v>-1.7983954845626045</v>
      </c>
      <c r="OL10" s="250">
        <f>'1_Police_raw'!MU9/C10*100</f>
        <v>33.800660488216735</v>
      </c>
      <c r="OM10" s="250">
        <f>'1_Police_raw'!MV9/D10*100</f>
        <v>25.725072872115518</v>
      </c>
      <c r="ON10" s="250">
        <f>'1_Police_raw'!MW9/E10*100</f>
        <v>25.832093736949041</v>
      </c>
      <c r="OO10" s="250">
        <f>'1_Police_raw'!MX9/F10*100</f>
        <v>27.479455751365318</v>
      </c>
      <c r="OP10" s="250">
        <f>'1_Police_raw'!MY9/G10*100</f>
        <v>27.074898066795477</v>
      </c>
      <c r="OQ10" s="250">
        <f>'1_Police_raw'!MZ9/H10*100</f>
        <v>33.192790936244307</v>
      </c>
      <c r="OR10" s="250">
        <f t="shared" si="43"/>
        <v>-1.7983954845626045</v>
      </c>
      <c r="OU10" s="250">
        <f>'1_Police_raw'!NE9/G10*100</f>
        <v>1425.6685180469344</v>
      </c>
      <c r="OV10" s="250">
        <f>'1_Police_raw'!NF9/G10*100</f>
        <v>111.92062321492642</v>
      </c>
      <c r="OW10" s="250">
        <f>'1_Police_raw'!NG9/G10*100</f>
        <v>41.156685085801868</v>
      </c>
      <c r="OX10" s="250" t="e">
        <f>'1_Police_raw'!NH9/G10*100</f>
        <v>#VALUE!</v>
      </c>
      <c r="OY10" s="250" t="e">
        <f>'1_Police_raw'!NI9/G10*100</f>
        <v>#VALUE!</v>
      </c>
      <c r="PA10" s="250" t="e">
        <f>'1_Police_raw'!NK9/G10*100</f>
        <v>#VALUE!</v>
      </c>
      <c r="PB10" s="250">
        <f>'1_Police_raw'!NL9/G10*100</f>
        <v>5.1357105598729182</v>
      </c>
      <c r="PC10" s="250">
        <f>'1_Police_raw'!NM9/G10*100</f>
        <v>0.28400242727407843</v>
      </c>
      <c r="PD10" s="250" t="e">
        <f>'1_Police_raw'!NN9/G10*100</f>
        <v>#VALUE!</v>
      </c>
      <c r="PE10" s="250" t="e">
        <f>'1_Police_raw'!NO9/G10*100</f>
        <v>#VALUE!</v>
      </c>
      <c r="PG10" s="250">
        <f>'1_Police_raw'!NQ9/G10*100</f>
        <v>2.9110248795593039</v>
      </c>
      <c r="PH10" s="250">
        <f>'1_Police_raw'!NR9/G10*100</f>
        <v>0.28400242727407843</v>
      </c>
      <c r="PI10" s="250">
        <f>'1_Police_raw'!NS9/G10*100</f>
        <v>4.7333737879013078E-2</v>
      </c>
      <c r="PJ10" s="250" t="e">
        <f>'1_Police_raw'!NT9/G10*100</f>
        <v>#VALUE!</v>
      </c>
      <c r="PK10" s="250" t="e">
        <f>'1_Police_raw'!NU9/G10*100</f>
        <v>#VALUE!</v>
      </c>
      <c r="PM10" s="250" t="e">
        <f>'1_Police_raw'!NW9/G10*100</f>
        <v>#VALUE!</v>
      </c>
      <c r="PN10" s="250" t="e">
        <f>'1_Police_raw'!NX9/G10*100</f>
        <v>#VALUE!</v>
      </c>
      <c r="PO10" s="250" t="e">
        <f>'1_Police_raw'!NY9/G10*100</f>
        <v>#VALUE!</v>
      </c>
      <c r="PP10" s="250" t="e">
        <f>'1_Police_raw'!NZ9/G10*100</f>
        <v>#VALUE!</v>
      </c>
      <c r="PQ10" s="250" t="e">
        <f>'1_Police_raw'!OA9/G10*100</f>
        <v>#VALUE!</v>
      </c>
      <c r="PS10" s="250">
        <f>'1_Police_raw'!OC9/G10*100</f>
        <v>39.665672342612957</v>
      </c>
      <c r="PT10" s="250">
        <f>'1_Police_raw'!OD9/G10*100</f>
        <v>3.1476935689543697</v>
      </c>
      <c r="PU10" s="250">
        <f>'1_Police_raw'!OE9/G10*100</f>
        <v>4.8753750015383464</v>
      </c>
      <c r="PV10" s="250" t="e">
        <f>'1_Police_raw'!OF9/G10*100</f>
        <v>#VALUE!</v>
      </c>
      <c r="PW10" s="250" t="e">
        <f>'1_Police_raw'!OG9/G10*100</f>
        <v>#VALUE!</v>
      </c>
      <c r="PY10" s="250">
        <f>'1_Police_raw'!OI9/G10*100</f>
        <v>21.939187506922561</v>
      </c>
      <c r="PZ10" s="250">
        <f>'1_Police_raw'!OJ9/G10*100</f>
        <v>1.1123428401568074</v>
      </c>
      <c r="QA10" s="250">
        <f>'1_Police_raw'!OK9/G10*100</f>
        <v>1.2543440537938464</v>
      </c>
      <c r="QB10" s="250" t="e">
        <f>'1_Police_raw'!OL9/G10*100</f>
        <v>#VALUE!</v>
      </c>
      <c r="QC10" s="250" t="e">
        <f>'1_Police_raw'!OM9/G10*100</f>
        <v>#VALUE!</v>
      </c>
      <c r="QE10" s="250">
        <f>'1_Police_raw'!OO9/G10*100</f>
        <v>8.9934101970124836</v>
      </c>
      <c r="QF10" s="250">
        <f>'1_Police_raw'!OP9/G10*100</f>
        <v>4.7333737879013078E-2</v>
      </c>
      <c r="QG10" s="250">
        <f>'1_Police_raw'!OQ9/G10*100</f>
        <v>0.5206711166691439</v>
      </c>
      <c r="QH10" s="250" t="e">
        <f>'1_Police_raw'!OR9/G10*100</f>
        <v>#VALUE!</v>
      </c>
      <c r="QI10" s="250" t="e">
        <f>'1_Police_raw'!OS9/G10*100</f>
        <v>#VALUE!</v>
      </c>
      <c r="QK10" s="250">
        <f>'1_Police_raw'!OU9/G10*100</f>
        <v>5.8457166280581143</v>
      </c>
      <c r="QL10" s="250">
        <f>'1_Police_raw'!OV9/G10*100</f>
        <v>2.3666868939506539E-2</v>
      </c>
      <c r="QM10" s="250">
        <f>'1_Police_raw'!OW9/G10*100</f>
        <v>0.23666868939506538</v>
      </c>
      <c r="QN10" s="250" t="e">
        <f>'1_Police_raw'!OX9/G10*100</f>
        <v>#VALUE!</v>
      </c>
      <c r="QO10" s="250" t="e">
        <f>'1_Police_raw'!OY9/G10*100</f>
        <v>#VALUE!</v>
      </c>
      <c r="QQ10" s="250">
        <f>'1_Police_raw'!PA9/G10*100</f>
        <v>1.5146796121284185</v>
      </c>
      <c r="QR10" s="250">
        <f>'1_Police_raw'!PB9/G10*100</f>
        <v>2.3666868939506539E-2</v>
      </c>
      <c r="QS10" s="250">
        <f>'1_Police_raw'!PC9/G10*100</f>
        <v>9.4667475758026157E-2</v>
      </c>
      <c r="QT10" s="250" t="e">
        <f>'1_Police_raw'!PD9/G10*100</f>
        <v>#VALUE!</v>
      </c>
      <c r="QU10" s="250" t="e">
        <f>'1_Police_raw'!PE9/G10*100</f>
        <v>#VALUE!</v>
      </c>
      <c r="QW10" s="250">
        <f>'1_Police_raw'!PG9/G10*100</f>
        <v>36.825648069872173</v>
      </c>
      <c r="QX10" s="250">
        <f>'1_Police_raw'!PH9/G10*100</f>
        <v>0.80467354394322221</v>
      </c>
      <c r="QY10" s="250">
        <f>'1_Police_raw'!PI9/G10*100</f>
        <v>1.017675364398781</v>
      </c>
      <c r="QZ10" s="250" t="e">
        <f>'1_Police_raw'!PJ9/G10*100</f>
        <v>#VALUE!</v>
      </c>
      <c r="RA10" s="250" t="e">
        <f>'1_Police_raw'!PK9/G10*100</f>
        <v>#VALUE!</v>
      </c>
      <c r="RC10" s="250">
        <f>'1_Police_raw'!PM9/G10*100</f>
        <v>698.29096806014036</v>
      </c>
      <c r="RD10" s="250">
        <f>'1_Police_raw'!PN9/G10*100</f>
        <v>17.347814932658292</v>
      </c>
      <c r="RE10" s="250">
        <f>'1_Police_raw'!PO9/G10*100</f>
        <v>22.057521851620095</v>
      </c>
      <c r="RF10" s="250" t="e">
        <f>'1_Police_raw'!PP9/G10*100</f>
        <v>#VALUE!</v>
      </c>
      <c r="RG10" s="250" t="e">
        <f>'1_Police_raw'!PQ9/G10*100</f>
        <v>#VALUE!</v>
      </c>
      <c r="RI10" s="250">
        <f>'1_Police_raw'!PS9/G10*100</f>
        <v>339.40656746146323</v>
      </c>
      <c r="RJ10" s="250">
        <f>'1_Police_raw'!PT9/G10*100</f>
        <v>4.4730382295667361</v>
      </c>
      <c r="RK10" s="250">
        <f>'1_Police_raw'!PU9/G10*100</f>
        <v>13.064111654607608</v>
      </c>
      <c r="RL10" s="250" t="e">
        <f>'1_Police_raw'!PV9/G10*100</f>
        <v>#VALUE!</v>
      </c>
      <c r="RM10" s="250" t="e">
        <f>'1_Police_raw'!PW9/G10*100</f>
        <v>#VALUE!</v>
      </c>
      <c r="RO10" s="250" t="e">
        <f>'1_Police_raw'!PY9/G10*100</f>
        <v>#VALUE!</v>
      </c>
      <c r="RP10" s="250" t="e">
        <f>'1_Police_raw'!PZ9/G10*100</f>
        <v>#VALUE!</v>
      </c>
      <c r="RQ10" s="250" t="e">
        <f>'1_Police_raw'!QA9/G10*100</f>
        <v>#VALUE!</v>
      </c>
      <c r="RR10" s="250" t="e">
        <f>'1_Police_raw'!QB9/G10*100</f>
        <v>#VALUE!</v>
      </c>
      <c r="RS10" s="250" t="e">
        <f>'1_Police_raw'!QC9/G10*100</f>
        <v>#VALUE!</v>
      </c>
      <c r="RU10" s="250">
        <f>'1_Police_raw'!QE9/G10*100</f>
        <v>326.46079015155317</v>
      </c>
      <c r="RV10" s="250">
        <f>'1_Police_raw'!QF9/G10*100</f>
        <v>3.6920315545630196</v>
      </c>
      <c r="RW10" s="250">
        <f>'1_Police_raw'!QG9/G10*100</f>
        <v>12.496106800059453</v>
      </c>
      <c r="RX10" s="250" t="e">
        <f>'1_Police_raw'!QH9/G10*100</f>
        <v>#VALUE!</v>
      </c>
      <c r="RY10" s="250" t="e">
        <f>'1_Police_raw'!QI9/G10*100</f>
        <v>#VALUE!</v>
      </c>
      <c r="SA10" s="250" t="e">
        <f>'1_Police_raw'!QK9/G10*100</f>
        <v>#VALUE!</v>
      </c>
      <c r="SB10" s="250" t="e">
        <f>'1_Police_raw'!QL9/G10*100</f>
        <v>#VALUE!</v>
      </c>
      <c r="SC10" s="250" t="e">
        <f>'1_Police_raw'!QM9/G10*100</f>
        <v>#VALUE!</v>
      </c>
      <c r="SD10" s="250" t="e">
        <f>'1_Police_raw'!QN9/G10*100</f>
        <v>#VALUE!</v>
      </c>
      <c r="SE10" s="250" t="e">
        <f>'1_Police_raw'!QO9/G10*100</f>
        <v>#VALUE!</v>
      </c>
      <c r="SG10" s="250">
        <f>'1_Police_raw'!QQ9/G10*100</f>
        <v>109.17526641794366</v>
      </c>
      <c r="SH10" s="250">
        <f>'1_Police_raw'!QR9/G10*100</f>
        <v>15.738467844771847</v>
      </c>
      <c r="SI10" s="250">
        <f>'1_Police_raw'!QS9/G10*100</f>
        <v>0.61533859242717004</v>
      </c>
      <c r="SJ10" s="250" t="e">
        <f>'1_Police_raw'!QT9/G10*100</f>
        <v>#VALUE!</v>
      </c>
      <c r="SK10" s="250" t="e">
        <f>'1_Police_raw'!QU9/G10*100</f>
        <v>#VALUE!</v>
      </c>
      <c r="SM10" s="250" t="e">
        <f>'1_Police_raw'!QW9/G10*100</f>
        <v>#VALUE!</v>
      </c>
      <c r="SN10" s="250" t="e">
        <f>'1_Police_raw'!QX9/G10*100</f>
        <v>#VALUE!</v>
      </c>
      <c r="SO10" s="250" t="e">
        <f>'1_Police_raw'!QY9/G10*100</f>
        <v>#VALUE!</v>
      </c>
      <c r="SP10" s="250" t="e">
        <f>'1_Police_raw'!QZ9/G10*100</f>
        <v>#VALUE!</v>
      </c>
      <c r="SQ10" s="250" t="e">
        <f>'1_Police_raw'!RA9/G10*100</f>
        <v>#VALUE!</v>
      </c>
      <c r="SS10" s="250">
        <f>'1_Police_raw'!RC9/G10*100</f>
        <v>34.813964210014113</v>
      </c>
      <c r="ST10" s="250">
        <f>'1_Police_raw'!RD9/G10*100</f>
        <v>4.946375608356866</v>
      </c>
      <c r="SU10" s="250">
        <f>'1_Police_raw'!RE9/G10*100</f>
        <v>0.26033555833457195</v>
      </c>
      <c r="SV10" s="250" t="e">
        <f>'1_Police_raw'!RF9/G10*100</f>
        <v>#VALUE!</v>
      </c>
      <c r="SW10" s="250" t="e">
        <f>'1_Police_raw'!RG9/G10*100</f>
        <v>#VALUE!</v>
      </c>
      <c r="SY10" s="250">
        <f>'1_Police_raw'!RI9/G10*100</f>
        <v>0.35500303409259804</v>
      </c>
      <c r="SZ10" s="250">
        <f>'1_Police_raw'!RJ9/G10*100</f>
        <v>7.1000606818519607E-2</v>
      </c>
      <c r="TA10" s="250">
        <f>'1_Police_raw'!RK9/G10*100</f>
        <v>0</v>
      </c>
      <c r="TB10" s="250" t="e">
        <f>'1_Police_raw'!RL9/G10*100</f>
        <v>#VALUE!</v>
      </c>
      <c r="TC10" s="250" t="e">
        <f>'1_Police_raw'!RM9/G10*100</f>
        <v>#VALUE!</v>
      </c>
      <c r="TE10" s="250">
        <f>'1_Police_raw'!RO9/G10*100</f>
        <v>33.393952073643725</v>
      </c>
      <c r="TF10" s="250">
        <f>'1_Police_raw'!RP9/G10*100</f>
        <v>9.8690843477742263</v>
      </c>
      <c r="TG10" s="250">
        <f>'1_Police_raw'!RQ9/G10*100</f>
        <v>0</v>
      </c>
      <c r="TH10" s="250" t="e">
        <f>'1_Police_raw'!RR9/G10*100</f>
        <v>#VALUE!</v>
      </c>
      <c r="TI10" s="250" t="e">
        <f>'1_Police_raw'!RS9/G10*100</f>
        <v>#VALUE!</v>
      </c>
      <c r="TK10" s="250">
        <f>'1_Police_raw'!RU9/G10*100</f>
        <v>27.074898066795477</v>
      </c>
      <c r="TL10" s="250">
        <f>'1_Police_raw'!RV9/G10*100</f>
        <v>1.8933495151605231</v>
      </c>
      <c r="TM10" s="250">
        <f>'1_Police_raw'!RW9/G10*100</f>
        <v>1.8696826462210165</v>
      </c>
      <c r="TN10" s="250" t="e">
        <f>'1_Police_raw'!RX9/G10*100</f>
        <v>#VALUE!</v>
      </c>
      <c r="TO10" s="250" t="e">
        <f>'1_Police_raw'!RY9/G10*100</f>
        <v>#VALUE!</v>
      </c>
      <c r="TQ10" s="250">
        <f>'1_Police_raw'!SA9/G10*100</f>
        <v>27.074898066795477</v>
      </c>
      <c r="TR10" s="250">
        <f>'1_Police_raw'!SB9/G10*100</f>
        <v>1.8933495151605231</v>
      </c>
      <c r="TS10" s="250">
        <f>'1_Police_raw'!SC9/G10*100</f>
        <v>1.8696826462210165</v>
      </c>
      <c r="TT10" s="250" t="e">
        <f>'1_Police_raw'!SD9/G10*100</f>
        <v>#VALUE!</v>
      </c>
      <c r="TU10" s="250" t="e">
        <f>'1_Police_raw'!SE9/G10*100</f>
        <v>#VALUE!</v>
      </c>
      <c r="TW10" s="250">
        <f>'1_Police_raw'!TY9/C10*100</f>
        <v>492.65045431584315</v>
      </c>
      <c r="TX10" s="250">
        <f>'1_Police_raw'!TZ9/D10*100</f>
        <v>499.04302728915724</v>
      </c>
      <c r="TY10" s="250">
        <f>'1_Police_raw'!UA9/E10*100</f>
        <v>486.7742495553876</v>
      </c>
      <c r="TZ10" s="250">
        <f>'1_Police_raw'!UB9/F10*100</f>
        <v>484.17529490966035</v>
      </c>
      <c r="UA10" s="250">
        <f>'1_Police_raw'!UC9/G10*100</f>
        <v>489.5965177515717</v>
      </c>
      <c r="UB10" s="250">
        <f>'1_Police_raw'!UD9/H10*100</f>
        <v>487.5832474480805</v>
      </c>
      <c r="UC10" s="250">
        <f t="shared" si="44"/>
        <v>-1.0285602750127651</v>
      </c>
      <c r="UE10" s="250">
        <f>'1_Police_raw'!UF9/G10*100</f>
        <v>86.265737284501327</v>
      </c>
      <c r="UF10" s="250" t="e">
        <f>'1_Police_raw'!UG9/G10*100</f>
        <v>#VALUE!</v>
      </c>
      <c r="UH10" s="250">
        <f>'1_Police_raw'!UI9/C10*100</f>
        <v>126.2746054239104</v>
      </c>
      <c r="UI10" s="250">
        <f>'1_Police_raw'!UJ9/D10*100</f>
        <v>126.05285707336603</v>
      </c>
      <c r="UJ10" s="250">
        <f>'1_Police_raw'!UK9/E10*100</f>
        <v>123.13063390691062</v>
      </c>
      <c r="UK10" s="250">
        <f>'1_Police_raw'!UL9/F10*100</f>
        <v>120.46691998627675</v>
      </c>
      <c r="UL10" s="250">
        <f>'1_Police_raw'!UM9/G10*100</f>
        <v>117.97934166344008</v>
      </c>
      <c r="UM10" s="250">
        <f>'1_Police_raw'!UN9/H10*100</f>
        <v>116.06738685398442</v>
      </c>
      <c r="UN10" s="250">
        <f t="shared" si="51"/>
        <v>-8.0833501998757669</v>
      </c>
      <c r="UP10" s="250" t="e">
        <f>'1_Police_raw'!UX9/G10*100</f>
        <v>#VALUE!</v>
      </c>
      <c r="UQ10" s="250" t="e">
        <f>'1_Police_raw'!UY9/G10*100</f>
        <v>#VALUE!</v>
      </c>
      <c r="UR10" s="250" t="e">
        <f>'1_Police_raw'!UZ9/G10*100</f>
        <v>#VALUE!</v>
      </c>
    </row>
    <row r="11" spans="1:601">
      <c r="A11" s="247">
        <v>9</v>
      </c>
      <c r="B11" s="239" t="s">
        <v>33</v>
      </c>
      <c r="C11" s="248">
        <v>839.75099999999998</v>
      </c>
      <c r="D11" s="248">
        <v>862.01099999999997</v>
      </c>
      <c r="E11" s="248">
        <v>865.87800000000004</v>
      </c>
      <c r="F11" s="248">
        <v>858</v>
      </c>
      <c r="G11" s="248">
        <v>847.00800000000004</v>
      </c>
      <c r="H11" s="248">
        <v>848.31899999999996</v>
      </c>
      <c r="I11" s="249"/>
      <c r="J11" s="250">
        <f>'1_Police_raw'!C10/C11*100</f>
        <v>1005.2979990497183</v>
      </c>
      <c r="K11" s="250">
        <f>'1_Police_raw'!D10/D11*100</f>
        <v>926.55430151123369</v>
      </c>
      <c r="L11" s="250">
        <f>'1_Police_raw'!E10/E11*100</f>
        <v>819.86145854265851</v>
      </c>
      <c r="M11" s="250">
        <f>'1_Police_raw'!F10/F11*100</f>
        <v>796.38694638694631</v>
      </c>
      <c r="N11" s="250">
        <f>'1_Police_raw'!G10/G11*100</f>
        <v>698.34051154180349</v>
      </c>
      <c r="O11" s="250" t="e">
        <f>'1_Police_raw'!H10/H11*100</f>
        <v>#VALUE!</v>
      </c>
      <c r="P11" s="250" t="e">
        <f t="shared" si="29"/>
        <v>#VALUE!</v>
      </c>
      <c r="R11" s="250">
        <f>'1_Police_raw'!J10/C11*100</f>
        <v>63.590278546854961</v>
      </c>
      <c r="S11" s="250">
        <f>'1_Police_raw'!K10/D11*100</f>
        <v>61.252118592454167</v>
      </c>
      <c r="T11" s="250">
        <f>'1_Police_raw'!L10/E11*100</f>
        <v>45.73392556457145</v>
      </c>
      <c r="U11" s="250">
        <f>'1_Police_raw'!M10/F11*100</f>
        <v>51.165501165501169</v>
      </c>
      <c r="V11" s="250">
        <f>'1_Police_raw'!N10/G11*100</f>
        <v>44.863802939287467</v>
      </c>
      <c r="W11" s="250">
        <f>'1_Police_raw'!O10/H11*100</f>
        <v>47.152073689260767</v>
      </c>
      <c r="X11" s="250">
        <f t="shared" si="30"/>
        <v>-25.850185332152776</v>
      </c>
      <c r="Z11" s="250">
        <f>'1_Police_raw'!Q10/C11*100</f>
        <v>2.5007412911684535</v>
      </c>
      <c r="AA11" s="250">
        <f>'1_Police_raw'!R10/D11*100</f>
        <v>3.5962418112993917</v>
      </c>
      <c r="AB11" s="250">
        <f>'1_Police_raw'!S10/E11*100</f>
        <v>2.1943045094112561</v>
      </c>
      <c r="AC11" s="250">
        <f>'1_Police_raw'!T10/F11*100</f>
        <v>2.3310023310023311</v>
      </c>
      <c r="AD11" s="250">
        <f>'1_Police_raw'!U10/G11*100</f>
        <v>2.7154407042200308</v>
      </c>
      <c r="AE11" s="250">
        <f>'1_Police_raw'!V10/H11*100</f>
        <v>2.1218433160167343</v>
      </c>
      <c r="AF11" s="250">
        <f t="shared" si="31"/>
        <v>-15.151426358649118</v>
      </c>
      <c r="AH11" s="250" t="e">
        <f>'1_Police_raw'!X10/C11*100</f>
        <v>#VALUE!</v>
      </c>
      <c r="AI11" s="250" t="e">
        <f>'1_Police_raw'!Y10/D11*100</f>
        <v>#VALUE!</v>
      </c>
      <c r="AJ11" s="250" t="e">
        <f>'1_Police_raw'!Z10/E11*100</f>
        <v>#VALUE!</v>
      </c>
      <c r="AK11" s="250" t="e">
        <f>'1_Police_raw'!AA10/F11*100</f>
        <v>#VALUE!</v>
      </c>
      <c r="AL11" s="250" t="e">
        <f>'1_Police_raw'!AB10/G11*100</f>
        <v>#VALUE!</v>
      </c>
      <c r="AM11" s="250" t="e">
        <f>'1_Police_raw'!AC10/H11*100</f>
        <v>#VALUE!</v>
      </c>
      <c r="AN11" s="250" t="e">
        <f t="shared" si="46"/>
        <v>#VALUE!</v>
      </c>
      <c r="AP11" s="250">
        <f>'1_Police_raw'!AE10/C11*100</f>
        <v>0.95266334901655381</v>
      </c>
      <c r="AQ11" s="250">
        <f>'1_Police_raw'!AF10/D11*100</f>
        <v>2.2041482069254337</v>
      </c>
      <c r="AR11" s="250">
        <f>'1_Police_raw'!AG10/E11*100</f>
        <v>1.2703868212380958</v>
      </c>
      <c r="AS11" s="250">
        <f>'1_Police_raw'!AH10/F11*100</f>
        <v>1.1655011655011656</v>
      </c>
      <c r="AT11" s="250">
        <f>'1_Police_raw'!AI10/G11*100</f>
        <v>1.4167516717669726</v>
      </c>
      <c r="AU11" s="250">
        <f>'1_Police_raw'!AJ10/H11*100</f>
        <v>1.296682026454671</v>
      </c>
      <c r="AV11" s="250">
        <f t="shared" si="32"/>
        <v>36.111253549667026</v>
      </c>
      <c r="AX11" s="250">
        <f>'1_Police_raw'!AL10/C11*100</f>
        <v>0.35724875588120764</v>
      </c>
      <c r="AY11" s="250">
        <f>'1_Police_raw'!AM10/D11*100</f>
        <v>1.3920936043739582</v>
      </c>
      <c r="AZ11" s="250">
        <f>'1_Police_raw'!AN10/E11*100</f>
        <v>0.69293826612987042</v>
      </c>
      <c r="BA11" s="250">
        <f>'1_Police_raw'!AO10/F11*100</f>
        <v>0.34965034965034963</v>
      </c>
      <c r="BB11" s="250">
        <f>'1_Police_raw'!AP10/G11*100</f>
        <v>0.70837583588348629</v>
      </c>
      <c r="BC11" s="250">
        <f>'1_Police_raw'!AQ10/H11*100</f>
        <v>0.70728110533891142</v>
      </c>
      <c r="BD11" s="250">
        <f t="shared" si="47"/>
        <v>97.980005163152072</v>
      </c>
      <c r="BF11" s="250">
        <f>'1_Police_raw'!AS10/C11*100</f>
        <v>19.529598654839354</v>
      </c>
      <c r="BG11" s="250">
        <f>'1_Police_raw'!AT10/D11*100</f>
        <v>17.169154453945485</v>
      </c>
      <c r="BH11" s="250">
        <f>'1_Police_raw'!AU10/E11*100</f>
        <v>15.24464185485715</v>
      </c>
      <c r="BI11" s="250">
        <f>'1_Police_raw'!AV10/F11*100</f>
        <v>15.61771561771562</v>
      </c>
      <c r="BJ11" s="250">
        <f>'1_Police_raw'!AW10/G11*100</f>
        <v>16.646832143261928</v>
      </c>
      <c r="BK11" s="250">
        <f>'1_Police_raw'!AX10/H11*100</f>
        <v>17.092626712357024</v>
      </c>
      <c r="BL11" s="250">
        <f t="shared" si="0"/>
        <v>-12.478351376045609</v>
      </c>
      <c r="BN11" s="250">
        <f>'1_Police_raw'!AZ10/C11*100</f>
        <v>15.123530665637791</v>
      </c>
      <c r="BO11" s="250">
        <f>'1_Police_raw'!BA10/D11*100</f>
        <v>14.848998446655553</v>
      </c>
      <c r="BP11" s="250">
        <f>'1_Police_raw'!BB10/E11*100</f>
        <v>12.819357923402602</v>
      </c>
      <c r="BQ11" s="250">
        <f>'1_Police_raw'!BC10/F11*100</f>
        <v>12.937062937062937</v>
      </c>
      <c r="BR11" s="250">
        <f>'1_Police_raw'!BD10/G11*100</f>
        <v>13.931391439041899</v>
      </c>
      <c r="BS11" s="250">
        <f>'1_Police_raw'!BE10/H11*100</f>
        <v>14.381382475224532</v>
      </c>
      <c r="BT11" s="250">
        <f t="shared" si="1"/>
        <v>-4.9072416145490081</v>
      </c>
      <c r="BV11" s="250">
        <f>'1_Police_raw'!BG10/C11*100</f>
        <v>7.8594726293865689</v>
      </c>
      <c r="BW11" s="250">
        <f>'1_Police_raw'!BH10/D11*100</f>
        <v>5.568374417495833</v>
      </c>
      <c r="BX11" s="250">
        <f>'1_Police_raw'!BI10/E11*100</f>
        <v>4.0421398857575781</v>
      </c>
      <c r="BY11" s="250">
        <f>'1_Police_raw'!BJ10/F11*100</f>
        <v>4.6620046620046622</v>
      </c>
      <c r="BZ11" s="250">
        <f>'1_Police_raw'!BK10/G11*100</f>
        <v>4.6044429332426615</v>
      </c>
      <c r="CA11" s="250">
        <f>'1_Police_raw'!BL10/H11*100</f>
        <v>0</v>
      </c>
      <c r="CB11" s="250">
        <f t="shared" si="2"/>
        <v>-100</v>
      </c>
      <c r="CD11" s="250">
        <f>'1_Police_raw'!BN10/C11*100</f>
        <v>4.5251509078286301</v>
      </c>
      <c r="CE11" s="250">
        <f>'1_Police_raw'!BO10/D11*100</f>
        <v>2.9001950091124127</v>
      </c>
      <c r="CF11" s="250">
        <f>'1_Police_raw'!BP10/E11*100</f>
        <v>2.0788147983896113</v>
      </c>
      <c r="CG11" s="250">
        <f>'1_Police_raw'!BQ10/F11*100</f>
        <v>1.6317016317016315</v>
      </c>
      <c r="CH11" s="250">
        <f>'1_Police_raw'!BR10/G11*100</f>
        <v>2.3612527862782877</v>
      </c>
      <c r="CI11" s="250">
        <f>'1_Police_raw'!BS10/H11*100</f>
        <v>2.593364052909342</v>
      </c>
      <c r="CJ11" s="250">
        <f t="shared" si="3"/>
        <v>-42.689998505403352</v>
      </c>
      <c r="CL11" s="250" t="e">
        <f>'1_Police_raw'!BU10/C11*100</f>
        <v>#VALUE!</v>
      </c>
      <c r="CM11" s="250">
        <f>'1_Police_raw'!BV10/D11*100</f>
        <v>1.1600780036449652</v>
      </c>
      <c r="CN11" s="250">
        <f>'1_Police_raw'!BW10/E11*100</f>
        <v>0.57744855510822535</v>
      </c>
      <c r="CO11" s="250">
        <f>'1_Police_raw'!BX10/F11*100</f>
        <v>0.81585081585081576</v>
      </c>
      <c r="CP11" s="250">
        <f>'1_Police_raw'!BY10/G11*100</f>
        <v>1.2986890324530582</v>
      </c>
      <c r="CQ11" s="250">
        <f>'1_Police_raw'!BZ10/H11*100</f>
        <v>0</v>
      </c>
      <c r="CR11" s="250" t="e">
        <f t="shared" si="4"/>
        <v>#VALUE!</v>
      </c>
      <c r="CT11" s="250">
        <f>'1_Police_raw'!CB10/C11*100</f>
        <v>16.314359851908485</v>
      </c>
      <c r="CU11" s="250">
        <f>'1_Police_raw'!CC10/D11*100</f>
        <v>20.069349463057897</v>
      </c>
      <c r="CV11" s="250">
        <f>'1_Police_raw'!CD10/E11*100</f>
        <v>17.207966942225116</v>
      </c>
      <c r="CW11" s="250">
        <f>'1_Police_raw'!CE10/F11*100</f>
        <v>12.121212121212121</v>
      </c>
      <c r="CX11" s="250">
        <f>'1_Police_raw'!CF10/G11*100</f>
        <v>10.979825456194039</v>
      </c>
      <c r="CY11" s="250">
        <f>'1_Police_raw'!CG10/H11*100</f>
        <v>12.377419343430951</v>
      </c>
      <c r="CZ11" s="250">
        <f t="shared" si="5"/>
        <v>-24.131749846237341</v>
      </c>
      <c r="DB11" s="250" t="e">
        <f>'1_Police_raw'!CI10/C11*100</f>
        <v>#VALUE!</v>
      </c>
      <c r="DC11" s="250" t="e">
        <f>'1_Police_raw'!CJ10/D11*100</f>
        <v>#VALUE!</v>
      </c>
      <c r="DD11" s="250" t="e">
        <f>'1_Police_raw'!CK10/E11*100</f>
        <v>#VALUE!</v>
      </c>
      <c r="DE11" s="250" t="e">
        <f>'1_Police_raw'!CL10/F11*100</f>
        <v>#VALUE!</v>
      </c>
      <c r="DF11" s="250" t="e">
        <f>'1_Police_raw'!CM10/G11*100</f>
        <v>#VALUE!</v>
      </c>
      <c r="DG11" s="250" t="e">
        <f>'1_Police_raw'!CN10/H11*100</f>
        <v>#VALUE!</v>
      </c>
      <c r="DH11" s="250" t="e">
        <f t="shared" si="33"/>
        <v>#VALUE!</v>
      </c>
      <c r="DJ11" s="250">
        <f>'1_Police_raw'!CP10/C11*100</f>
        <v>603.27406576473265</v>
      </c>
      <c r="DK11" s="250">
        <f>'1_Police_raw'!CQ10/D11*100</f>
        <v>522.38312504132784</v>
      </c>
      <c r="DL11" s="250">
        <f>'1_Police_raw'!CR10/E11*100</f>
        <v>452.8351569158703</v>
      </c>
      <c r="DM11" s="250">
        <f>'1_Police_raw'!CS10/F11*100</f>
        <v>384.49883449883447</v>
      </c>
      <c r="DN11" s="250">
        <f>'1_Police_raw'!CT10/G11*100</f>
        <v>338.36752427367867</v>
      </c>
      <c r="DO11" s="250">
        <f>'1_Police_raw'!CU10/H11*100</f>
        <v>283.97336379357296</v>
      </c>
      <c r="DP11" s="250">
        <f t="shared" si="6"/>
        <v>-52.927967584086716</v>
      </c>
      <c r="DR11" s="250" t="e">
        <f>'1_Police_raw'!CW10/C11*100</f>
        <v>#VALUE!</v>
      </c>
      <c r="DS11" s="250" t="e">
        <f>'1_Police_raw'!CX10/D11*100</f>
        <v>#VALUE!</v>
      </c>
      <c r="DT11" s="250" t="e">
        <f>'1_Police_raw'!CY10/E11*100</f>
        <v>#VALUE!</v>
      </c>
      <c r="DU11" s="250" t="e">
        <f>'1_Police_raw'!CZ10/F11*100</f>
        <v>#VALUE!</v>
      </c>
      <c r="DV11" s="250" t="e">
        <f>'1_Police_raw'!DA10/G11*100</f>
        <v>#VALUE!</v>
      </c>
      <c r="DW11" s="250" t="e">
        <f>'1_Police_raw'!DB10/H11*100</f>
        <v>#VALUE!</v>
      </c>
      <c r="DX11" s="250" t="e">
        <f t="shared" si="34"/>
        <v>#VALUE!</v>
      </c>
      <c r="DZ11" s="250" t="e">
        <f>'1_Police_raw'!DD10/C11*100</f>
        <v>#VALUE!</v>
      </c>
      <c r="EA11" s="250">
        <f>'1_Police_raw'!DE10/D11*100</f>
        <v>34.686332308984461</v>
      </c>
      <c r="EB11" s="250">
        <f>'1_Police_raw'!DF10/E11*100</f>
        <v>24.483818736588756</v>
      </c>
      <c r="EC11" s="250">
        <f>'1_Police_raw'!DG10/F11*100</f>
        <v>20.046620046620049</v>
      </c>
      <c r="ED11" s="250">
        <f>'1_Police_raw'!DH10/G11*100</f>
        <v>17.591333257773243</v>
      </c>
      <c r="EE11" s="250">
        <f>'1_Police_raw'!DI10/H11*100</f>
        <v>29.234285687341671</v>
      </c>
      <c r="EF11" s="250" t="e">
        <f t="shared" si="7"/>
        <v>#VALUE!</v>
      </c>
      <c r="EH11" s="250">
        <f>'1_Police_raw'!DK10/C11*100</f>
        <v>402.38118204086692</v>
      </c>
      <c r="EI11" s="250">
        <f>'1_Police_raw'!DL10/D11*100</f>
        <v>342.57103447635819</v>
      </c>
      <c r="EJ11" s="250">
        <f>'1_Police_raw'!DM10/E11*100</f>
        <v>309.0504666939222</v>
      </c>
      <c r="EK11" s="250">
        <f>'1_Police_raw'!DN10/F11*100</f>
        <v>271.91142191142188</v>
      </c>
      <c r="EL11" s="250">
        <f>'1_Police_raw'!DO10/G11*100</f>
        <v>229.9860213835052</v>
      </c>
      <c r="EM11" s="250">
        <f>'1_Police_raw'!DP10/H11*100</f>
        <v>198.86387078445728</v>
      </c>
      <c r="EN11" s="250">
        <f t="shared" si="8"/>
        <v>-50.578237835123183</v>
      </c>
      <c r="EP11" s="250">
        <f>'1_Police_raw'!DR10/C11*100</f>
        <v>233.52160342768275</v>
      </c>
      <c r="EQ11" s="250">
        <f>'1_Police_raw'!DS10/D11*100</f>
        <v>233.175678732638</v>
      </c>
      <c r="ER11" s="250">
        <f>'1_Police_raw'!DT10/E11*100</f>
        <v>206.14913417363647</v>
      </c>
      <c r="ES11" s="250">
        <f>'1_Police_raw'!DU10/F11*100</f>
        <v>189.39393939393941</v>
      </c>
      <c r="ET11" s="250">
        <f>'1_Police_raw'!DV10/G11*100</f>
        <v>160.80131474555139</v>
      </c>
      <c r="EU11" s="250">
        <f>'1_Police_raw'!DW10/H11*100</f>
        <v>128.25364043478928</v>
      </c>
      <c r="EV11" s="250">
        <f t="shared" si="9"/>
        <v>-45.078468735974141</v>
      </c>
      <c r="EX11" s="250">
        <f>'1_Police_raw'!DY10/C11*100</f>
        <v>23.340252050905566</v>
      </c>
      <c r="EY11" s="250">
        <f>'1_Police_raw'!DZ10/D11*100</f>
        <v>27.145825285292187</v>
      </c>
      <c r="EZ11" s="250">
        <f>'1_Police_raw'!EA10/E11*100</f>
        <v>23.906370181480529</v>
      </c>
      <c r="FA11" s="250">
        <f>'1_Police_raw'!EB10/F11*100</f>
        <v>17.365967365967368</v>
      </c>
      <c r="FB11" s="250">
        <f>'1_Police_raw'!EC10/G11*100</f>
        <v>15.938456307378443</v>
      </c>
      <c r="FC11" s="250">
        <f>'1_Police_raw'!ED10/H11*100</f>
        <v>18.742949291481153</v>
      </c>
      <c r="FD11" s="250">
        <f t="shared" si="10"/>
        <v>-19.696885660864325</v>
      </c>
      <c r="FF11" s="250" t="e">
        <f>'1_Police_raw'!EF10/C11*100</f>
        <v>#VALUE!</v>
      </c>
      <c r="FG11" s="250" t="e">
        <f>'1_Police_raw'!EG10/D11*100</f>
        <v>#VALUE!</v>
      </c>
      <c r="FH11" s="250" t="e">
        <f>'1_Police_raw'!EH10/E11*100</f>
        <v>#VALUE!</v>
      </c>
      <c r="FI11" s="250" t="e">
        <f>'1_Police_raw'!EI10/F11*100</f>
        <v>#VALUE!</v>
      </c>
      <c r="FJ11" s="250" t="e">
        <f>'1_Police_raw'!EJ10/G11*100</f>
        <v>#VALUE!</v>
      </c>
      <c r="FK11" s="250" t="e">
        <f>'1_Police_raw'!EK10/H11*100</f>
        <v>#VALUE!</v>
      </c>
      <c r="FL11" s="250" t="e">
        <f t="shared" si="35"/>
        <v>#VALUE!</v>
      </c>
      <c r="FN11" s="250">
        <f>'1_Police_raw'!EM10/C11*100</f>
        <v>81.095467585034143</v>
      </c>
      <c r="FO11" s="250">
        <f>'1_Police_raw'!EN10/D11*100</f>
        <v>67.980571013594954</v>
      </c>
      <c r="FP11" s="250">
        <f>'1_Police_raw'!EO10/E11*100</f>
        <v>43.193151922095261</v>
      </c>
      <c r="FQ11" s="250">
        <f>'1_Police_raw'!EP10/F11*100</f>
        <v>32.750582750582751</v>
      </c>
      <c r="FR11" s="250">
        <f>'1_Police_raw'!EQ10/G11*100</f>
        <v>41.439986399183951</v>
      </c>
      <c r="FS11" s="250">
        <f>'1_Police_raw'!ER10/H11*100</f>
        <v>27.937603660887</v>
      </c>
      <c r="FT11" s="250">
        <f t="shared" si="11"/>
        <v>-65.549734784385436</v>
      </c>
      <c r="FV11" s="250">
        <f>'1_Police_raw'!ET10/C11*100</f>
        <v>0.59541459313534606</v>
      </c>
      <c r="FW11" s="250">
        <f>'1_Police_raw'!EU10/D11*100</f>
        <v>0.69604680218697912</v>
      </c>
      <c r="FX11" s="250">
        <f>'1_Police_raw'!EV10/E11*100</f>
        <v>0.69293826612987042</v>
      </c>
      <c r="FY11" s="250">
        <f>'1_Police_raw'!EW10/F11*100</f>
        <v>13.286713286713287</v>
      </c>
      <c r="FZ11" s="250">
        <f>'1_Police_raw'!EX10/G11*100</f>
        <v>0.70837583588348629</v>
      </c>
      <c r="GA11" s="250">
        <f>'1_Police_raw'!EY10/H11*100</f>
        <v>0.70728110533891142</v>
      </c>
      <c r="GB11" s="250">
        <f t="shared" si="12"/>
        <v>18.788003097891234</v>
      </c>
      <c r="GD11" s="250">
        <f>'1_Police_raw'!FA10/C11*100</f>
        <v>1.1908291862706921</v>
      </c>
      <c r="GE11" s="250">
        <f>'1_Police_raw'!FB10/D11*100</f>
        <v>0.58003900182248258</v>
      </c>
      <c r="GF11" s="250">
        <f>'1_Police_raw'!FC10/E11*100</f>
        <v>1.3858765322597408</v>
      </c>
      <c r="GG11" s="250">
        <f>'1_Police_raw'!FD10/F11*100</f>
        <v>1.5151515151515151</v>
      </c>
      <c r="GH11" s="250">
        <f>'1_Police_raw'!FE10/G11*100</f>
        <v>3.1876912614756883</v>
      </c>
      <c r="GI11" s="250">
        <f>'1_Police_raw'!FF10/H11*100</f>
        <v>4.8330875531492286</v>
      </c>
      <c r="GJ11" s="250">
        <f t="shared" si="13"/>
        <v>305.85901058446177</v>
      </c>
      <c r="GL11" s="250">
        <f>'1_Police_raw'!FH10/C11*100</f>
        <v>111.93794350944506</v>
      </c>
      <c r="GM11" s="250">
        <f>'1_Police_raw'!FI10/D11*100</f>
        <v>119.48803437543141</v>
      </c>
      <c r="GN11" s="250">
        <f>'1_Police_raw'!FJ10/E11*100</f>
        <v>115.0277521775585</v>
      </c>
      <c r="GO11" s="250">
        <f>'1_Police_raw'!FK10/F11*100</f>
        <v>125.87412587412588</v>
      </c>
      <c r="GP11" s="250">
        <f>'1_Police_raw'!FL10/G11*100</f>
        <v>111.45113151233519</v>
      </c>
      <c r="GQ11" s="250">
        <f>'1_Police_raw'!FM10/H11*100</f>
        <v>105.26700451127466</v>
      </c>
      <c r="GR11" s="250">
        <f t="shared" si="14"/>
        <v>-5.9594975475027638</v>
      </c>
      <c r="GT11" s="250">
        <f>'1_Police_raw'!FO10/C11*100</f>
        <v>15.361696502891927</v>
      </c>
      <c r="GU11" s="250">
        <f>'1_Police_raw'!FP10/D11*100</f>
        <v>19.025279259777427</v>
      </c>
      <c r="GV11" s="250">
        <f>'1_Police_raw'!FQ10/E11*100</f>
        <v>18.59384347448486</v>
      </c>
      <c r="GW11" s="250">
        <f>'1_Police_raw'!FR10/F11*100</f>
        <v>16.083916083916083</v>
      </c>
      <c r="GX11" s="250">
        <f>'1_Police_raw'!FS10/G11*100</f>
        <v>15.584268389436698</v>
      </c>
      <c r="GY11" s="250">
        <f>'1_Police_raw'!FT10/H11*100</f>
        <v>16.62110597546442</v>
      </c>
      <c r="GZ11" s="250">
        <f t="shared" si="15"/>
        <v>8.1983749147459122</v>
      </c>
      <c r="HB11" s="250" t="e">
        <f>'1_Police_raw'!GI10/C11*100</f>
        <v>#VALUE!</v>
      </c>
      <c r="HC11" s="250">
        <f>'1_Police_raw'!GJ10/D11*100</f>
        <v>558.11352755359269</v>
      </c>
      <c r="HD11" s="250">
        <f>'1_Police_raw'!GK10/E11*100</f>
        <v>512.77431693610413</v>
      </c>
      <c r="HE11" s="250">
        <f>'1_Police_raw'!GL10/F11*100</f>
        <v>508.04195804195808</v>
      </c>
      <c r="HF11" s="250">
        <f>'1_Police_raw'!GM10/G11*100</f>
        <v>573.66636442631</v>
      </c>
      <c r="HG11" s="250">
        <f>'1_Police_raw'!GN10/H11*100</f>
        <v>593.29096719512359</v>
      </c>
      <c r="HH11" s="250" t="e">
        <f t="shared" si="16"/>
        <v>#VALUE!</v>
      </c>
      <c r="HJ11" s="250" t="e">
        <f>'1_Police_raw'!GP10/C11*100</f>
        <v>#VALUE!</v>
      </c>
      <c r="HK11" s="250" t="e">
        <f>'1_Police_raw'!GQ10/D11*100</f>
        <v>#VALUE!</v>
      </c>
      <c r="HL11" s="250" t="e">
        <f>'1_Police_raw'!GR10/E11*100</f>
        <v>#VALUE!</v>
      </c>
      <c r="HM11" s="250" t="e">
        <f>'1_Police_raw'!GS10/F11*100</f>
        <v>#VALUE!</v>
      </c>
      <c r="HN11" s="250" t="e">
        <f>'1_Police_raw'!GT10/G11*100</f>
        <v>#VALUE!</v>
      </c>
      <c r="HO11" s="250" t="e">
        <f>'1_Police_raw'!GU10/H11*100</f>
        <v>#VALUE!</v>
      </c>
      <c r="HP11" s="250" t="e">
        <f t="shared" si="17"/>
        <v>#VALUE!</v>
      </c>
      <c r="HR11" s="250" t="e">
        <f>'1_Police_raw'!GW10/C11*100</f>
        <v>#VALUE!</v>
      </c>
      <c r="HS11" s="250" t="e">
        <f>'1_Police_raw'!GX10/D11*100</f>
        <v>#VALUE!</v>
      </c>
      <c r="HT11" s="250" t="e">
        <f>'1_Police_raw'!GY10/E11*100</f>
        <v>#VALUE!</v>
      </c>
      <c r="HU11" s="250" t="e">
        <f>'1_Police_raw'!GZ10/F11*100</f>
        <v>#VALUE!</v>
      </c>
      <c r="HV11" s="250" t="e">
        <f>'1_Police_raw'!HA10/G11*100</f>
        <v>#VALUE!</v>
      </c>
      <c r="HW11" s="250" t="e">
        <f>'1_Police_raw'!HB10/H11*100</f>
        <v>#VALUE!</v>
      </c>
      <c r="HX11" s="250" t="e">
        <f t="shared" si="18"/>
        <v>#VALUE!</v>
      </c>
      <c r="HZ11" s="250" t="e">
        <f>'1_Police_raw'!HD10/C11*100</f>
        <v>#VALUE!</v>
      </c>
      <c r="IA11" s="250" t="e">
        <f>'1_Police_raw'!HE10/D11*100</f>
        <v>#VALUE!</v>
      </c>
      <c r="IB11" s="250" t="e">
        <f>'1_Police_raw'!HF10/E11*100</f>
        <v>#VALUE!</v>
      </c>
      <c r="IC11" s="250" t="e">
        <f>'1_Police_raw'!HG10/F11*100</f>
        <v>#VALUE!</v>
      </c>
      <c r="ID11" s="250" t="e">
        <f>'1_Police_raw'!HH10/G11*100</f>
        <v>#VALUE!</v>
      </c>
      <c r="IE11" s="250" t="e">
        <f>'1_Police_raw'!HI10/H11*100</f>
        <v>#VALUE!</v>
      </c>
      <c r="IF11" s="250" t="e">
        <f t="shared" si="49"/>
        <v>#VALUE!</v>
      </c>
      <c r="IH11" s="250" t="e">
        <f>'1_Police_raw'!HK10/C11*100</f>
        <v>#VALUE!</v>
      </c>
      <c r="II11" s="250" t="e">
        <f>'1_Police_raw'!HL10/D11*100</f>
        <v>#VALUE!</v>
      </c>
      <c r="IJ11" s="250" t="e">
        <f>'1_Police_raw'!HM10/E11*100</f>
        <v>#VALUE!</v>
      </c>
      <c r="IK11" s="250" t="e">
        <f>'1_Police_raw'!HN10/F11*100</f>
        <v>#VALUE!</v>
      </c>
      <c r="IL11" s="250" t="e">
        <f>'1_Police_raw'!HO10/G11*100</f>
        <v>#VALUE!</v>
      </c>
      <c r="IM11" s="250" t="e">
        <f>'1_Police_raw'!HP10/H11*100</f>
        <v>#VALUE!</v>
      </c>
      <c r="IN11" s="250" t="e">
        <f t="shared" si="36"/>
        <v>#VALUE!</v>
      </c>
      <c r="IP11" s="250" t="e">
        <f>'1_Police_raw'!HR10/C11*100</f>
        <v>#VALUE!</v>
      </c>
      <c r="IQ11" s="250" t="e">
        <f>'1_Police_raw'!HS10/D11*100</f>
        <v>#VALUE!</v>
      </c>
      <c r="IR11" s="250" t="e">
        <f>'1_Police_raw'!HT10/E11*100</f>
        <v>#VALUE!</v>
      </c>
      <c r="IS11" s="250" t="e">
        <f>'1_Police_raw'!HU10/F11*100</f>
        <v>#VALUE!</v>
      </c>
      <c r="IT11" s="250" t="e">
        <f>'1_Police_raw'!HV10/G11*100</f>
        <v>#VALUE!</v>
      </c>
      <c r="IU11" s="250" t="e">
        <f>'1_Police_raw'!HW10/H11*100</f>
        <v>#VALUE!</v>
      </c>
      <c r="IV11" s="250" t="e">
        <f t="shared" si="45"/>
        <v>#VALUE!</v>
      </c>
      <c r="IX11" s="250" t="e">
        <f>'1_Police_raw'!HY10/C11*100</f>
        <v>#VALUE!</v>
      </c>
      <c r="IY11" s="250" t="e">
        <f>'1_Police_raw'!HZ10/D11*100</f>
        <v>#VALUE!</v>
      </c>
      <c r="IZ11" s="250" t="e">
        <f>'1_Police_raw'!IA10/E11*100</f>
        <v>#VALUE!</v>
      </c>
      <c r="JA11" s="250" t="e">
        <f>'1_Police_raw'!IB10/F11*100</f>
        <v>#VALUE!</v>
      </c>
      <c r="JB11" s="250" t="e">
        <f>'1_Police_raw'!IC10/G11*100</f>
        <v>#VALUE!</v>
      </c>
      <c r="JC11" s="250" t="e">
        <f>'1_Police_raw'!ID10/H11*100</f>
        <v>#VALUE!</v>
      </c>
      <c r="JD11" s="250" t="e">
        <f t="shared" si="19"/>
        <v>#VALUE!</v>
      </c>
      <c r="JF11" s="250" t="e">
        <f>'1_Police_raw'!IF10/C11*100</f>
        <v>#VALUE!</v>
      </c>
      <c r="JG11" s="250" t="e">
        <f>'1_Police_raw'!IG10/D11*100</f>
        <v>#VALUE!</v>
      </c>
      <c r="JH11" s="250" t="e">
        <f>'1_Police_raw'!IH10/E11*100</f>
        <v>#VALUE!</v>
      </c>
      <c r="JI11" s="250" t="e">
        <f>'1_Police_raw'!II10/F11*100</f>
        <v>#VALUE!</v>
      </c>
      <c r="JJ11" s="250" t="e">
        <f>'1_Police_raw'!IJ10/G11*100</f>
        <v>#VALUE!</v>
      </c>
      <c r="JK11" s="250" t="e">
        <f>'1_Police_raw'!IK10/H11*100</f>
        <v>#VALUE!</v>
      </c>
      <c r="JL11" s="250" t="e">
        <f t="shared" si="48"/>
        <v>#VALUE!</v>
      </c>
      <c r="JN11" s="250" t="e">
        <f>'1_Police_raw'!IM10/C11*100</f>
        <v>#VALUE!</v>
      </c>
      <c r="JO11" s="250" t="e">
        <f>'1_Police_raw'!IN10/D11*100</f>
        <v>#VALUE!</v>
      </c>
      <c r="JP11" s="250" t="e">
        <f>'1_Police_raw'!IO10/E11*100</f>
        <v>#VALUE!</v>
      </c>
      <c r="JQ11" s="250" t="e">
        <f>'1_Police_raw'!IP10/F11*100</f>
        <v>#VALUE!</v>
      </c>
      <c r="JR11" s="250" t="e">
        <f>'1_Police_raw'!IQ10/G11*100</f>
        <v>#VALUE!</v>
      </c>
      <c r="JS11" s="250" t="e">
        <f>'1_Police_raw'!IR10/H11*100</f>
        <v>#VALUE!</v>
      </c>
      <c r="JT11" s="250" t="e">
        <f t="shared" si="20"/>
        <v>#VALUE!</v>
      </c>
      <c r="JV11" s="250" t="e">
        <f>'1_Police_raw'!IT10/C11*100</f>
        <v>#VALUE!</v>
      </c>
      <c r="JW11" s="250" t="e">
        <f>'1_Police_raw'!IU10/D11*100</f>
        <v>#VALUE!</v>
      </c>
      <c r="JX11" s="250" t="e">
        <f>'1_Police_raw'!IV10/E11*100</f>
        <v>#VALUE!</v>
      </c>
      <c r="JY11" s="250" t="e">
        <f>'1_Police_raw'!IW10/F11*100</f>
        <v>#VALUE!</v>
      </c>
      <c r="JZ11" s="250" t="e">
        <f>'1_Police_raw'!IX10/G11*100</f>
        <v>#VALUE!</v>
      </c>
      <c r="KA11" s="250" t="e">
        <f>'1_Police_raw'!IY10/H11*100</f>
        <v>#VALUE!</v>
      </c>
      <c r="KB11" s="250" t="e">
        <f t="shared" si="21"/>
        <v>#VALUE!</v>
      </c>
      <c r="KD11" s="250" t="e">
        <f>'1_Police_raw'!JA10/C11*100</f>
        <v>#VALUE!</v>
      </c>
      <c r="KE11" s="250" t="e">
        <f>'1_Police_raw'!JB10/D11*100</f>
        <v>#VALUE!</v>
      </c>
      <c r="KF11" s="250" t="e">
        <f>'1_Police_raw'!JC10/E11*100</f>
        <v>#VALUE!</v>
      </c>
      <c r="KG11" s="250" t="e">
        <f>'1_Police_raw'!JD10/F11*100</f>
        <v>#VALUE!</v>
      </c>
      <c r="KH11" s="250" t="e">
        <f>'1_Police_raw'!JE10/G11*100</f>
        <v>#VALUE!</v>
      </c>
      <c r="KI11" s="250" t="e">
        <f>'1_Police_raw'!JF10/H11*100</f>
        <v>#VALUE!</v>
      </c>
      <c r="KJ11" s="250" t="e">
        <f t="shared" si="22"/>
        <v>#VALUE!</v>
      </c>
      <c r="KL11" s="250" t="e">
        <f>'1_Police_raw'!JH10/C11*100</f>
        <v>#VALUE!</v>
      </c>
      <c r="KM11" s="250" t="e">
        <f>'1_Police_raw'!JI10/D11*100</f>
        <v>#VALUE!</v>
      </c>
      <c r="KN11" s="250" t="e">
        <f>'1_Police_raw'!JJ10/E11*100</f>
        <v>#VALUE!</v>
      </c>
      <c r="KO11" s="250" t="e">
        <f>'1_Police_raw'!JK10/F11*100</f>
        <v>#VALUE!</v>
      </c>
      <c r="KP11" s="250" t="e">
        <f>'1_Police_raw'!JL10/G11*100</f>
        <v>#VALUE!</v>
      </c>
      <c r="KQ11" s="250" t="e">
        <f>'1_Police_raw'!JM10/H11*100</f>
        <v>#VALUE!</v>
      </c>
      <c r="KR11" s="250" t="e">
        <f t="shared" si="23"/>
        <v>#VALUE!</v>
      </c>
      <c r="KT11" s="250" t="e">
        <f>'1_Police_raw'!JO10/C11*100</f>
        <v>#VALUE!</v>
      </c>
      <c r="KU11" s="250" t="e">
        <f>'1_Police_raw'!JP10/D11*100</f>
        <v>#VALUE!</v>
      </c>
      <c r="KV11" s="250" t="e">
        <f>'1_Police_raw'!JQ10/E11*100</f>
        <v>#VALUE!</v>
      </c>
      <c r="KW11" s="250" t="e">
        <f>'1_Police_raw'!JR10/F11*100</f>
        <v>#VALUE!</v>
      </c>
      <c r="KX11" s="250" t="e">
        <f>'1_Police_raw'!JS10/G11*100</f>
        <v>#VALUE!</v>
      </c>
      <c r="KY11" s="250" t="e">
        <f>'1_Police_raw'!JT10/H11*100</f>
        <v>#VALUE!</v>
      </c>
      <c r="KZ11" s="250" t="e">
        <f t="shared" si="37"/>
        <v>#VALUE!</v>
      </c>
      <c r="LB11" s="250" t="e">
        <f>'1_Police_raw'!JV10/C11*100</f>
        <v>#VALUE!</v>
      </c>
      <c r="LC11" s="250" t="e">
        <f>'1_Police_raw'!JW10/D11*100</f>
        <v>#VALUE!</v>
      </c>
      <c r="LD11" s="250" t="e">
        <f>'1_Police_raw'!JX10/E11*100</f>
        <v>#VALUE!</v>
      </c>
      <c r="LE11" s="250" t="e">
        <f>'1_Police_raw'!JY10/F11*100</f>
        <v>#VALUE!</v>
      </c>
      <c r="LF11" s="250" t="e">
        <f>'1_Police_raw'!JZ10/G11*100</f>
        <v>#VALUE!</v>
      </c>
      <c r="LG11" s="250" t="e">
        <f>'1_Police_raw'!KA10/H11*100</f>
        <v>#VALUE!</v>
      </c>
      <c r="LH11" s="250" t="e">
        <f t="shared" si="24"/>
        <v>#VALUE!</v>
      </c>
      <c r="LJ11" s="250" t="e">
        <f>'1_Police_raw'!KC10/C11*100</f>
        <v>#VALUE!</v>
      </c>
      <c r="LK11" s="250" t="e">
        <f>'1_Police_raw'!KD10/D11*100</f>
        <v>#VALUE!</v>
      </c>
      <c r="LL11" s="250" t="e">
        <f>'1_Police_raw'!KE10/E11*100</f>
        <v>#VALUE!</v>
      </c>
      <c r="LM11" s="250" t="e">
        <f>'1_Police_raw'!KF10/F11*100</f>
        <v>#VALUE!</v>
      </c>
      <c r="LN11" s="250" t="e">
        <f>'1_Police_raw'!KG10/G11*100</f>
        <v>#VALUE!</v>
      </c>
      <c r="LO11" s="250" t="e">
        <f>'1_Police_raw'!KH10/H11*100</f>
        <v>#VALUE!</v>
      </c>
      <c r="LP11" s="250" t="e">
        <f t="shared" si="38"/>
        <v>#VALUE!</v>
      </c>
      <c r="LR11" s="250" t="e">
        <f>'1_Police_raw'!KJ10/C11*100</f>
        <v>#VALUE!</v>
      </c>
      <c r="LS11" s="250" t="e">
        <f>'1_Police_raw'!KK10/D11*100</f>
        <v>#VALUE!</v>
      </c>
      <c r="LT11" s="250" t="e">
        <f>'1_Police_raw'!KL10/E11*100</f>
        <v>#VALUE!</v>
      </c>
      <c r="LU11" s="250" t="e">
        <f>'1_Police_raw'!KM10/F11*100</f>
        <v>#VALUE!</v>
      </c>
      <c r="LV11" s="250" t="e">
        <f>'1_Police_raw'!KN10/G11*100</f>
        <v>#VALUE!</v>
      </c>
      <c r="LW11" s="250" t="e">
        <f>'1_Police_raw'!KO10/H11*100</f>
        <v>#VALUE!</v>
      </c>
      <c r="LX11" s="250" t="e">
        <f t="shared" si="39"/>
        <v>#VALUE!</v>
      </c>
      <c r="LZ11" s="250" t="e">
        <f>'1_Police_raw'!KQ10/C11*100</f>
        <v>#VALUE!</v>
      </c>
      <c r="MA11" s="250" t="e">
        <f>'1_Police_raw'!KR10/D11*100</f>
        <v>#VALUE!</v>
      </c>
      <c r="MB11" s="250" t="e">
        <f>'1_Police_raw'!KS10/E11*100</f>
        <v>#VALUE!</v>
      </c>
      <c r="MC11" s="250" t="e">
        <f>'1_Police_raw'!KT10/F11*100</f>
        <v>#VALUE!</v>
      </c>
      <c r="MD11" s="250" t="e">
        <f>'1_Police_raw'!KU10/G11*100</f>
        <v>#VALUE!</v>
      </c>
      <c r="ME11" s="250" t="e">
        <f>'1_Police_raw'!KV10/H11*100</f>
        <v>#VALUE!</v>
      </c>
      <c r="MF11" s="250" t="e">
        <f t="shared" si="40"/>
        <v>#VALUE!</v>
      </c>
      <c r="MH11" s="250" t="e">
        <f>'1_Police_raw'!KX10/C11*100</f>
        <v>#VALUE!</v>
      </c>
      <c r="MI11" s="250" t="e">
        <f>'1_Police_raw'!KY10/D11*100</f>
        <v>#VALUE!</v>
      </c>
      <c r="MJ11" s="250" t="e">
        <f>'1_Police_raw'!KZ10/E11*100</f>
        <v>#VALUE!</v>
      </c>
      <c r="MK11" s="250" t="e">
        <f>'1_Police_raw'!LA10/F11*100</f>
        <v>#VALUE!</v>
      </c>
      <c r="ML11" s="250" t="e">
        <f>'1_Police_raw'!LB10/G11*100</f>
        <v>#VALUE!</v>
      </c>
      <c r="MM11" s="250" t="e">
        <f>'1_Police_raw'!LC10/H11*100</f>
        <v>#VALUE!</v>
      </c>
      <c r="MN11" s="250" t="e">
        <f t="shared" si="41"/>
        <v>#VALUE!</v>
      </c>
      <c r="MP11" s="250" t="e">
        <f>'1_Police_raw'!LE10/C11*100</f>
        <v>#VALUE!</v>
      </c>
      <c r="MQ11" s="250" t="e">
        <f>'1_Police_raw'!LF10/D11*100</f>
        <v>#VALUE!</v>
      </c>
      <c r="MR11" s="250" t="e">
        <f>'1_Police_raw'!LG10/E11*100</f>
        <v>#VALUE!</v>
      </c>
      <c r="MS11" s="250" t="e">
        <f>'1_Police_raw'!LH10/F11*100</f>
        <v>#VALUE!</v>
      </c>
      <c r="MT11" s="250" t="e">
        <f>'1_Police_raw'!LI10/G11*100</f>
        <v>#VALUE!</v>
      </c>
      <c r="MU11" s="250" t="e">
        <f>'1_Police_raw'!LJ10/H11*100</f>
        <v>#VALUE!</v>
      </c>
      <c r="MV11" s="250" t="e">
        <f t="shared" si="25"/>
        <v>#VALUE!</v>
      </c>
      <c r="MX11" s="250" t="e">
        <f>'1_Police_raw'!LL10/C11*100</f>
        <v>#VALUE!</v>
      </c>
      <c r="MY11" s="250" t="e">
        <f>'1_Police_raw'!LM10/D11*100</f>
        <v>#VALUE!</v>
      </c>
      <c r="MZ11" s="250" t="e">
        <f>'1_Police_raw'!LN10/E11*100</f>
        <v>#VALUE!</v>
      </c>
      <c r="NA11" s="250" t="e">
        <f>'1_Police_raw'!LO10/F11*100</f>
        <v>#VALUE!</v>
      </c>
      <c r="NB11" s="250" t="e">
        <f>'1_Police_raw'!LP10/G11*100</f>
        <v>#VALUE!</v>
      </c>
      <c r="NC11" s="250" t="e">
        <f>'1_Police_raw'!LQ10/H11*100</f>
        <v>#VALUE!</v>
      </c>
      <c r="ND11" s="250" t="e">
        <f t="shared" si="50"/>
        <v>#VALUE!</v>
      </c>
      <c r="NF11" s="250" t="e">
        <f>'1_Police_raw'!LS10/C11*100</f>
        <v>#VALUE!</v>
      </c>
      <c r="NG11" s="250" t="e">
        <f>'1_Police_raw'!LT10/D11*100</f>
        <v>#VALUE!</v>
      </c>
      <c r="NH11" s="250" t="e">
        <f>'1_Police_raw'!LU10/E11*100</f>
        <v>#VALUE!</v>
      </c>
      <c r="NI11" s="250" t="e">
        <f>'1_Police_raw'!LV10/F11*100</f>
        <v>#VALUE!</v>
      </c>
      <c r="NJ11" s="250" t="e">
        <f>'1_Police_raw'!LW10/G11*100</f>
        <v>#VALUE!</v>
      </c>
      <c r="NK11" s="250" t="e">
        <f>'1_Police_raw'!LX10/H11*100</f>
        <v>#VALUE!</v>
      </c>
      <c r="NL11" s="250" t="e">
        <f t="shared" si="26"/>
        <v>#VALUE!</v>
      </c>
      <c r="NN11" s="250" t="e">
        <f>'1_Police_raw'!LZ10/C11*100</f>
        <v>#VALUE!</v>
      </c>
      <c r="NO11" s="250" t="e">
        <f>'1_Police_raw'!MA10/D11*100</f>
        <v>#VALUE!</v>
      </c>
      <c r="NP11" s="250" t="e">
        <f>'1_Police_raw'!MB10/E11*100</f>
        <v>#VALUE!</v>
      </c>
      <c r="NQ11" s="250" t="e">
        <f>'1_Police_raw'!MC10/F11*100</f>
        <v>#VALUE!</v>
      </c>
      <c r="NR11" s="250" t="e">
        <f>'1_Police_raw'!MD10/G11*100</f>
        <v>#VALUE!</v>
      </c>
      <c r="NS11" s="250" t="e">
        <f>'1_Police_raw'!ME10/H11*100</f>
        <v>#VALUE!</v>
      </c>
      <c r="NT11" s="250" t="e">
        <f t="shared" si="27"/>
        <v>#VALUE!</v>
      </c>
      <c r="NV11" s="250" t="e">
        <f>'1_Police_raw'!MG10/C11*100</f>
        <v>#VALUE!</v>
      </c>
      <c r="NW11" s="250" t="e">
        <f>'1_Police_raw'!MH10/D11*100</f>
        <v>#VALUE!</v>
      </c>
      <c r="NX11" s="250" t="e">
        <f>'1_Police_raw'!MI10/E11*100</f>
        <v>#VALUE!</v>
      </c>
      <c r="NY11" s="250" t="e">
        <f>'1_Police_raw'!MJ10/F11*100</f>
        <v>#VALUE!</v>
      </c>
      <c r="NZ11" s="250" t="e">
        <f>'1_Police_raw'!MK10/G11*100</f>
        <v>#VALUE!</v>
      </c>
      <c r="OA11" s="250" t="e">
        <f>'1_Police_raw'!ML10/H11*100</f>
        <v>#VALUE!</v>
      </c>
      <c r="OB11" s="250" t="e">
        <f t="shared" si="42"/>
        <v>#VALUE!</v>
      </c>
      <c r="OD11" s="250" t="e">
        <f>'1_Police_raw'!MN10/C11*100</f>
        <v>#VALUE!</v>
      </c>
      <c r="OE11" s="250" t="e">
        <f>'1_Police_raw'!MO10/D11*100</f>
        <v>#VALUE!</v>
      </c>
      <c r="OF11" s="250" t="e">
        <f>'1_Police_raw'!MP10/E11*100</f>
        <v>#VALUE!</v>
      </c>
      <c r="OG11" s="250" t="e">
        <f>'1_Police_raw'!MQ10/F11*100</f>
        <v>#VALUE!</v>
      </c>
      <c r="OH11" s="250" t="e">
        <f>'1_Police_raw'!MR10/G11*100</f>
        <v>#VALUE!</v>
      </c>
      <c r="OI11" s="250" t="e">
        <f>'1_Police_raw'!MS10/H11*100</f>
        <v>#VALUE!</v>
      </c>
      <c r="OJ11" s="250" t="e">
        <f t="shared" si="28"/>
        <v>#VALUE!</v>
      </c>
      <c r="OL11" s="250" t="e">
        <f>'1_Police_raw'!MU10/C11*100</f>
        <v>#VALUE!</v>
      </c>
      <c r="OM11" s="250" t="e">
        <f>'1_Police_raw'!MV10/D11*100</f>
        <v>#VALUE!</v>
      </c>
      <c r="ON11" s="250" t="e">
        <f>'1_Police_raw'!MW10/E11*100</f>
        <v>#VALUE!</v>
      </c>
      <c r="OO11" s="250" t="e">
        <f>'1_Police_raw'!MX10/F11*100</f>
        <v>#VALUE!</v>
      </c>
      <c r="OP11" s="250" t="e">
        <f>'1_Police_raw'!MY10/G11*100</f>
        <v>#VALUE!</v>
      </c>
      <c r="OQ11" s="250" t="e">
        <f>'1_Police_raw'!MZ10/H11*100</f>
        <v>#VALUE!</v>
      </c>
      <c r="OR11" s="250" t="e">
        <f t="shared" si="43"/>
        <v>#VALUE!</v>
      </c>
      <c r="OU11" s="250">
        <f>'1_Police_raw'!NE10/G11*100</f>
        <v>698.34051154180349</v>
      </c>
      <c r="OV11" s="250">
        <f>'1_Police_raw'!NF10/G11*100</f>
        <v>61.038384525293729</v>
      </c>
      <c r="OW11" s="250">
        <f>'1_Police_raw'!NG10/G11*100</f>
        <v>16.056518946692357</v>
      </c>
      <c r="OX11" s="250">
        <f>'1_Police_raw'!NH10/G11*100</f>
        <v>127.62571309834145</v>
      </c>
      <c r="OY11" s="250">
        <f>'1_Police_raw'!NI10/G11*100</f>
        <v>56.552004231364997</v>
      </c>
      <c r="PA11" s="250">
        <f>'1_Police_raw'!NK10/G11*100</f>
        <v>106.13831274320904</v>
      </c>
      <c r="PB11" s="250" t="e">
        <f>'1_Police_raw'!NL10/G11*100</f>
        <v>#VALUE!</v>
      </c>
      <c r="PC11" s="250" t="e">
        <f>'1_Police_raw'!NM10/G11*100</f>
        <v>#VALUE!</v>
      </c>
      <c r="PD11" s="250" t="e">
        <f>'1_Police_raw'!NN10/G11*100</f>
        <v>#VALUE!</v>
      </c>
      <c r="PE11" s="250" t="e">
        <f>'1_Police_raw'!NO10/G11*100</f>
        <v>#VALUE!</v>
      </c>
      <c r="PG11" s="250">
        <f>'1_Police_raw'!NQ10/G11*100</f>
        <v>0.82643847519740066</v>
      </c>
      <c r="PH11" s="250">
        <f>'1_Police_raw'!NR10/G11*100</f>
        <v>0.11806263931391438</v>
      </c>
      <c r="PI11" s="250">
        <f>'1_Police_raw'!NS10/G11*100</f>
        <v>0</v>
      </c>
      <c r="PJ11" s="250" t="e">
        <f>'1_Police_raw'!NT10/G11*100</f>
        <v>#VALUE!</v>
      </c>
      <c r="PK11" s="250" t="e">
        <f>'1_Police_raw'!NU10/G11*100</f>
        <v>#VALUE!</v>
      </c>
      <c r="PM11" s="250">
        <f>'1_Police_raw'!NW10/G11*100</f>
        <v>0.94450111451131502</v>
      </c>
      <c r="PN11" s="250">
        <f>'1_Police_raw'!NX10/G11*100</f>
        <v>0</v>
      </c>
      <c r="PO11" s="250">
        <f>'1_Police_raw'!NY10/G11*100</f>
        <v>0</v>
      </c>
      <c r="PP11" s="250">
        <f>'1_Police_raw'!NZ10/G11*100</f>
        <v>0</v>
      </c>
      <c r="PQ11" s="250" t="e">
        <f>'1_Police_raw'!OA10/G11*100</f>
        <v>#VALUE!</v>
      </c>
      <c r="PS11" s="250">
        <f>'1_Police_raw'!OC10/G11*100</f>
        <v>3.3057539007896026</v>
      </c>
      <c r="PT11" s="250">
        <f>'1_Police_raw'!OD10/G11*100</f>
        <v>0.11806263931391438</v>
      </c>
      <c r="PU11" s="250">
        <f>'1_Police_raw'!OE10/G11*100</f>
        <v>0.11806263931391438</v>
      </c>
      <c r="PV11" s="250" t="e">
        <f>'1_Police_raw'!OF10/G11*100</f>
        <v>#VALUE!</v>
      </c>
      <c r="PW11" s="250" t="e">
        <f>'1_Police_raw'!OG10/G11*100</f>
        <v>#VALUE!</v>
      </c>
      <c r="PY11" s="250" t="e">
        <f>'1_Police_raw'!OI10/G11*100</f>
        <v>#VALUE!</v>
      </c>
      <c r="PZ11" s="250" t="e">
        <f>'1_Police_raw'!OJ10/G11*100</f>
        <v>#VALUE!</v>
      </c>
      <c r="QA11" s="250" t="e">
        <f>'1_Police_raw'!OK10/G11*100</f>
        <v>#VALUE!</v>
      </c>
      <c r="QB11" s="250" t="e">
        <f>'1_Police_raw'!OL10/G11*100</f>
        <v>#VALUE!</v>
      </c>
      <c r="QC11" s="250" t="e">
        <f>'1_Police_raw'!OM10/G11*100</f>
        <v>#VALUE!</v>
      </c>
      <c r="QE11" s="250" t="e">
        <f>'1_Police_raw'!OO10/G11*100</f>
        <v>#VALUE!</v>
      </c>
      <c r="QF11" s="250">
        <f>'1_Police_raw'!OP10/G11*100</f>
        <v>0.11806263931391438</v>
      </c>
      <c r="QG11" s="250">
        <f>'1_Police_raw'!OQ10/G11*100</f>
        <v>0</v>
      </c>
      <c r="QH11" s="250" t="e">
        <f>'1_Police_raw'!OR10/G11*100</f>
        <v>#VALUE!</v>
      </c>
      <c r="QI11" s="250" t="e">
        <f>'1_Police_raw'!OS10/G11*100</f>
        <v>#VALUE!</v>
      </c>
      <c r="QK11" s="250" t="e">
        <f>'1_Police_raw'!OU10/G11*100</f>
        <v>#VALUE!</v>
      </c>
      <c r="QL11" s="250" t="e">
        <f>'1_Police_raw'!OV10/G11*100</f>
        <v>#VALUE!</v>
      </c>
      <c r="QM11" s="250" t="e">
        <f>'1_Police_raw'!OW10/G11*100</f>
        <v>#VALUE!</v>
      </c>
      <c r="QN11" s="250" t="e">
        <f>'1_Police_raw'!OX10/G11*100</f>
        <v>#VALUE!</v>
      </c>
      <c r="QO11" s="250" t="e">
        <f>'1_Police_raw'!OY10/G11*100</f>
        <v>#VALUE!</v>
      </c>
      <c r="QQ11" s="250" t="e">
        <f>'1_Police_raw'!PA10/G11*100</f>
        <v>#VALUE!</v>
      </c>
      <c r="QR11" s="250" t="e">
        <f>'1_Police_raw'!PB10/G11*100</f>
        <v>#VALUE!</v>
      </c>
      <c r="QS11" s="250" t="e">
        <f>'1_Police_raw'!PC10/G11*100</f>
        <v>#VALUE!</v>
      </c>
      <c r="QT11" s="250" t="e">
        <f>'1_Police_raw'!PD10/G11*100</f>
        <v>#VALUE!</v>
      </c>
      <c r="QU11" s="250" t="e">
        <f>'1_Police_raw'!PE10/G11*100</f>
        <v>#VALUE!</v>
      </c>
      <c r="QW11" s="250">
        <f>'1_Police_raw'!PG10/G11*100</f>
        <v>6.9656957195209497</v>
      </c>
      <c r="QX11" s="250">
        <f>'1_Police_raw'!PH10/G11*100</f>
        <v>0</v>
      </c>
      <c r="QY11" s="250">
        <f>'1_Police_raw'!PI10/G11*100</f>
        <v>1.0625637538252295</v>
      </c>
      <c r="QZ11" s="250" t="e">
        <f>'1_Police_raw'!PJ10/G11*100</f>
        <v>#VALUE!</v>
      </c>
      <c r="RA11" s="250" t="e">
        <f>'1_Police_raw'!PK10/G11*100</f>
        <v>#VALUE!</v>
      </c>
      <c r="RC11" s="250">
        <f>'1_Police_raw'!PM10/G11*100</f>
        <v>69.656957195209486</v>
      </c>
      <c r="RD11" s="250">
        <f>'1_Police_raw'!PN10/G11*100</f>
        <v>19.952586044051532</v>
      </c>
      <c r="RE11" s="250">
        <f>'1_Police_raw'!PO10/G11*100</f>
        <v>1.7709395897087157</v>
      </c>
      <c r="RF11" s="250" t="e">
        <f>'1_Police_raw'!PP10/G11*100</f>
        <v>#VALUE!</v>
      </c>
      <c r="RG11" s="250" t="e">
        <f>'1_Police_raw'!PQ10/G11*100</f>
        <v>#VALUE!</v>
      </c>
      <c r="RI11" s="250" t="e">
        <f>'1_Police_raw'!PS10/G11*100</f>
        <v>#VALUE!</v>
      </c>
      <c r="RJ11" s="250" t="e">
        <f>'1_Police_raw'!PT10/G11*100</f>
        <v>#VALUE!</v>
      </c>
      <c r="RK11" s="250" t="e">
        <f>'1_Police_raw'!PU10/G11*100</f>
        <v>#VALUE!</v>
      </c>
      <c r="RL11" s="250" t="e">
        <f>'1_Police_raw'!PV10/G11*100</f>
        <v>#VALUE!</v>
      </c>
      <c r="RM11" s="250" t="e">
        <f>'1_Police_raw'!PW10/G11*100</f>
        <v>#VALUE!</v>
      </c>
      <c r="RO11" s="250" t="e">
        <f>'1_Police_raw'!PY10/G11*100</f>
        <v>#VALUE!</v>
      </c>
      <c r="RP11" s="250" t="e">
        <f>'1_Police_raw'!PZ10/G11*100</f>
        <v>#VALUE!</v>
      </c>
      <c r="RQ11" s="250" t="e">
        <f>'1_Police_raw'!QA10/G11*100</f>
        <v>#VALUE!</v>
      </c>
      <c r="RR11" s="250" t="e">
        <f>'1_Police_raw'!QB10/G11*100</f>
        <v>#VALUE!</v>
      </c>
      <c r="RS11" s="250" t="e">
        <f>'1_Police_raw'!QC10/G11*100</f>
        <v>#VALUE!</v>
      </c>
      <c r="RU11" s="250">
        <f>'1_Police_raw'!QE10/G11*100</f>
        <v>134.82753409649021</v>
      </c>
      <c r="RV11" s="250">
        <f>'1_Police_raw'!QF10/G11*100</f>
        <v>3.7780044580452601</v>
      </c>
      <c r="RW11" s="250">
        <f>'1_Police_raw'!QG10/G11*100</f>
        <v>8.8546979485435795</v>
      </c>
      <c r="RX11" s="250">
        <f>'1_Police_raw'!QH10/G11*100</f>
        <v>0</v>
      </c>
      <c r="RY11" s="250">
        <f>'1_Police_raw'!QI10/G11*100</f>
        <v>0</v>
      </c>
      <c r="SA11" s="250" t="e">
        <f>'1_Police_raw'!QK10/G11*100</f>
        <v>#VALUE!</v>
      </c>
      <c r="SB11" s="250" t="e">
        <f>'1_Police_raw'!QL10/G11*100</f>
        <v>#VALUE!</v>
      </c>
      <c r="SC11" s="250" t="e">
        <f>'1_Police_raw'!QM10/G11*100</f>
        <v>#VALUE!</v>
      </c>
      <c r="SD11" s="250" t="e">
        <f>'1_Police_raw'!QN10/G11*100</f>
        <v>#VALUE!</v>
      </c>
      <c r="SE11" s="250" t="e">
        <f>'1_Police_raw'!QO10/G11*100</f>
        <v>#VALUE!</v>
      </c>
      <c r="SG11" s="250">
        <f>'1_Police_raw'!QQ10/G11*100</f>
        <v>25.855718009747253</v>
      </c>
      <c r="SH11" s="250">
        <f>'1_Police_raw'!QR10/G11*100</f>
        <v>2.5973780649061164</v>
      </c>
      <c r="SI11" s="250">
        <f>'1_Police_raw'!QS10/G11*100</f>
        <v>0.82643847519740066</v>
      </c>
      <c r="SJ11" s="250" t="e">
        <f>'1_Police_raw'!QT10/G11*100</f>
        <v>#VALUE!</v>
      </c>
      <c r="SK11" s="250" t="e">
        <f>'1_Police_raw'!QU10/G11*100</f>
        <v>#VALUE!</v>
      </c>
      <c r="SM11" s="250" t="e">
        <f>'1_Police_raw'!QW10/G11*100</f>
        <v>#VALUE!</v>
      </c>
      <c r="SN11" s="250" t="e">
        <f>'1_Police_raw'!QX10/G11*100</f>
        <v>#VALUE!</v>
      </c>
      <c r="SO11" s="250" t="e">
        <f>'1_Police_raw'!QY10/G11*100</f>
        <v>#VALUE!</v>
      </c>
      <c r="SP11" s="250" t="e">
        <f>'1_Police_raw'!QZ10/G11*100</f>
        <v>#VALUE!</v>
      </c>
      <c r="SQ11" s="250" t="e">
        <f>'1_Police_raw'!RA10/G11*100</f>
        <v>#VALUE!</v>
      </c>
      <c r="SS11" s="250">
        <f>'1_Police_raw'!RC10/G11*100</f>
        <v>30.224035664362081</v>
      </c>
      <c r="ST11" s="250">
        <f>'1_Police_raw'!RD10/G11*100</f>
        <v>2.7154407042200308</v>
      </c>
      <c r="SU11" s="250">
        <f>'1_Police_raw'!RE10/G11*100</f>
        <v>0.47225055725565751</v>
      </c>
      <c r="SV11" s="250" t="e">
        <f>'1_Police_raw'!RF10/G11*100</f>
        <v>#VALUE!</v>
      </c>
      <c r="SW11" s="250" t="e">
        <f>'1_Police_raw'!RG10/G11*100</f>
        <v>#VALUE!</v>
      </c>
      <c r="SY11" s="250">
        <f>'1_Police_raw'!RI10/G11*100</f>
        <v>2.125127507650459</v>
      </c>
      <c r="SZ11" s="250">
        <f>'1_Police_raw'!RJ10/G11*100</f>
        <v>0</v>
      </c>
      <c r="TA11" s="250">
        <f>'1_Police_raw'!RK10/G11*100</f>
        <v>0</v>
      </c>
      <c r="TB11" s="250" t="e">
        <f>'1_Police_raw'!RL10/G11*100</f>
        <v>#VALUE!</v>
      </c>
      <c r="TC11" s="250" t="e">
        <f>'1_Police_raw'!RM10/G11*100</f>
        <v>#VALUE!</v>
      </c>
      <c r="TE11" s="250">
        <f>'1_Police_raw'!RO10/G11*100</f>
        <v>10.507574898938381</v>
      </c>
      <c r="TF11" s="250">
        <f>'1_Police_raw'!RP10/G11*100</f>
        <v>0.47225055725565751</v>
      </c>
      <c r="TG11" s="250">
        <f>'1_Police_raw'!RQ10/G11*100</f>
        <v>0.59031319656957193</v>
      </c>
      <c r="TH11" s="250" t="e">
        <f>'1_Police_raw'!RR10/G11*100</f>
        <v>#VALUE!</v>
      </c>
      <c r="TI11" s="250" t="e">
        <f>'1_Police_raw'!RS10/G11*100</f>
        <v>#VALUE!</v>
      </c>
      <c r="TK11" s="250">
        <f>'1_Police_raw'!RU10/G11*100</f>
        <v>120.30582946087875</v>
      </c>
      <c r="TL11" s="250">
        <f>'1_Police_raw'!RV10/G11*100</f>
        <v>9.7991990630548926</v>
      </c>
      <c r="TM11" s="250">
        <f>'1_Police_raw'!RW10/G11*100</f>
        <v>14.285579356983641</v>
      </c>
      <c r="TN11" s="250" t="e">
        <f>'1_Police_raw'!RX10/G11*100</f>
        <v>#VALUE!</v>
      </c>
      <c r="TO11" s="250" t="e">
        <f>'1_Police_raw'!RY10/G11*100</f>
        <v>#VALUE!</v>
      </c>
      <c r="TQ11" s="250" t="e">
        <f>'1_Police_raw'!SA10/G11*100</f>
        <v>#VALUE!</v>
      </c>
      <c r="TR11" s="250" t="e">
        <f>'1_Police_raw'!SB10/G11*100</f>
        <v>#VALUE!</v>
      </c>
      <c r="TS11" s="250" t="e">
        <f>'1_Police_raw'!SC10/G11*100</f>
        <v>#VALUE!</v>
      </c>
      <c r="TT11" s="250" t="e">
        <f>'1_Police_raw'!SD10/G11*100</f>
        <v>#VALUE!</v>
      </c>
      <c r="TU11" s="250" t="e">
        <f>'1_Police_raw'!SE10/G11*100</f>
        <v>#VALUE!</v>
      </c>
      <c r="TW11" s="250">
        <f>'1_Police_raw'!TY10/C11*100</f>
        <v>630.42497121170436</v>
      </c>
      <c r="TX11" s="250">
        <f>'1_Police_raw'!TZ10/D11*100</f>
        <v>610.54905331834516</v>
      </c>
      <c r="TY11" s="250">
        <f>'1_Police_raw'!UA10/E11*100</f>
        <v>579.64285961763665</v>
      </c>
      <c r="TZ11" s="250">
        <f>'1_Police_raw'!UB10/F11*100</f>
        <v>578.90442890442898</v>
      </c>
      <c r="UA11" s="250">
        <f>'1_Police_raw'!UC10/G11*100</f>
        <v>581.10431070308653</v>
      </c>
      <c r="UB11" s="250">
        <f>'1_Police_raw'!UD10/H11*100</f>
        <v>572.89769532451828</v>
      </c>
      <c r="UC11" s="250">
        <f t="shared" si="44"/>
        <v>-9.125158189184063</v>
      </c>
      <c r="UE11" s="250">
        <f>'1_Police_raw'!UF10/G11*100</f>
        <v>143.32804412709206</v>
      </c>
      <c r="UF11" s="250" t="e">
        <f>'1_Police_raw'!UG10/G11*100</f>
        <v>#VALUE!</v>
      </c>
      <c r="UH11" s="250" t="e">
        <f>'1_Police_raw'!UI10/C11*100</f>
        <v>#VALUE!</v>
      </c>
      <c r="UI11" s="250" t="e">
        <f>'1_Police_raw'!UJ10/D11*100</f>
        <v>#VALUE!</v>
      </c>
      <c r="UJ11" s="250" t="e">
        <f>'1_Police_raw'!UK10/E11*100</f>
        <v>#VALUE!</v>
      </c>
      <c r="UK11" s="250" t="e">
        <f>'1_Police_raw'!UL10/F11*100</f>
        <v>#VALUE!</v>
      </c>
      <c r="UL11" s="250" t="e">
        <f>'1_Police_raw'!UM10/G11*100</f>
        <v>#VALUE!</v>
      </c>
      <c r="UM11" s="250" t="e">
        <f>'1_Police_raw'!UN10/H11*100</f>
        <v>#VALUE!</v>
      </c>
      <c r="UN11" s="250" t="e">
        <f t="shared" si="51"/>
        <v>#VALUE!</v>
      </c>
      <c r="UP11" s="250">
        <f>'1_Police_raw'!UX10/G11*100</f>
        <v>26.209905927688993</v>
      </c>
      <c r="UQ11" s="250">
        <f>'1_Police_raw'!UY10/G11*100</f>
        <v>8.8546979485435795</v>
      </c>
      <c r="UR11" s="250">
        <f>'1_Police_raw'!UZ10/G11*100</f>
        <v>0</v>
      </c>
    </row>
    <row r="12" spans="1:601">
      <c r="A12" s="247">
        <v>10</v>
      </c>
      <c r="B12" s="239" t="s">
        <v>34</v>
      </c>
      <c r="C12" s="248">
        <v>10486.731</v>
      </c>
      <c r="D12" s="248">
        <v>10505.445</v>
      </c>
      <c r="E12" s="248">
        <v>10516.125</v>
      </c>
      <c r="F12" s="248">
        <v>10512.419</v>
      </c>
      <c r="G12" s="248">
        <v>10538.275</v>
      </c>
      <c r="H12" s="248">
        <v>10553.843000000001</v>
      </c>
      <c r="I12" s="249"/>
      <c r="J12" s="250">
        <f>'1_Police_raw'!C11/C12*100</f>
        <v>3024.5555073358896</v>
      </c>
      <c r="K12" s="250">
        <f>'1_Police_raw'!D11/D12*100</f>
        <v>2898.7634507629136</v>
      </c>
      <c r="L12" s="250">
        <f>'1_Police_raw'!E11/E12*100</f>
        <v>3093.9723519832637</v>
      </c>
      <c r="M12" s="250">
        <f>'1_Police_raw'!F11/F12*100</f>
        <v>2745.8951170039932</v>
      </c>
      <c r="N12" s="250">
        <f>'1_Police_raw'!G11/G12*100</f>
        <v>2349.7963376359035</v>
      </c>
      <c r="O12" s="250">
        <f>'1_Police_raw'!H11/H12*100</f>
        <v>2067.1332707905544</v>
      </c>
      <c r="P12" s="250">
        <f t="shared" si="29"/>
        <v>-31.654973242288364</v>
      </c>
      <c r="R12" s="250">
        <f>'1_Police_raw'!J11/C12*100</f>
        <v>63.842583546769724</v>
      </c>
      <c r="S12" s="250">
        <f>'1_Police_raw'!K11/D12*100</f>
        <v>64.623630888553507</v>
      </c>
      <c r="T12" s="250">
        <f>'1_Police_raw'!L11/E12*100</f>
        <v>60.012599698082703</v>
      </c>
      <c r="U12" s="250">
        <f>'1_Police_raw'!M11/F12*100</f>
        <v>61.812604691650897</v>
      </c>
      <c r="V12" s="250">
        <f>'1_Police_raw'!N11/G12*100</f>
        <v>62.904033155331398</v>
      </c>
      <c r="W12" s="250">
        <f>'1_Police_raw'!O11/H12*100</f>
        <v>61.645791016599347</v>
      </c>
      <c r="X12" s="250">
        <f t="shared" si="30"/>
        <v>-3.4409518038395959</v>
      </c>
      <c r="Z12" s="250">
        <f>'1_Police_raw'!Q11/C12*100</f>
        <v>1.6401679417542034</v>
      </c>
      <c r="AA12" s="250">
        <f>'1_Police_raw'!R11/D12*100</f>
        <v>1.7990670552270751</v>
      </c>
      <c r="AB12" s="250">
        <f>'1_Police_raw'!S11/E12*100</f>
        <v>1.7211663041281842</v>
      </c>
      <c r="AC12" s="250">
        <f>'1_Police_raw'!T11/F12*100</f>
        <v>1.5410344659968367</v>
      </c>
      <c r="AD12" s="250">
        <f>'1_Police_raw'!U11/G12*100</f>
        <v>1.4803181735151152</v>
      </c>
      <c r="AE12" s="250">
        <f>'1_Police_raw'!V11/H12*100</f>
        <v>1.2791549012051817</v>
      </c>
      <c r="AF12" s="250">
        <f t="shared" si="31"/>
        <v>-22.010736300753976</v>
      </c>
      <c r="AH12" s="250" t="e">
        <f>'1_Police_raw'!X11/C12*100</f>
        <v>#VALUE!</v>
      </c>
      <c r="AI12" s="250" t="e">
        <f>'1_Police_raw'!Y11/D12*100</f>
        <v>#VALUE!</v>
      </c>
      <c r="AJ12" s="250" t="e">
        <f>'1_Police_raw'!Z11/E12*100</f>
        <v>#VALUE!</v>
      </c>
      <c r="AK12" s="250" t="e">
        <f>'1_Police_raw'!AA11/F12*100</f>
        <v>#VALUE!</v>
      </c>
      <c r="AL12" s="250" t="e">
        <f>'1_Police_raw'!AB11/G12*100</f>
        <v>#VALUE!</v>
      </c>
      <c r="AM12" s="250" t="e">
        <f>'1_Police_raw'!AC11/H12*100</f>
        <v>#VALUE!</v>
      </c>
      <c r="AN12" s="250" t="e">
        <f t="shared" si="46"/>
        <v>#VALUE!</v>
      </c>
      <c r="AP12" s="250" t="e">
        <f>'1_Police_raw'!AE11/C12*100</f>
        <v>#VALUE!</v>
      </c>
      <c r="AQ12" s="250" t="e">
        <f>'1_Police_raw'!AF11/D12*100</f>
        <v>#VALUE!</v>
      </c>
      <c r="AR12" s="250" t="e">
        <f>'1_Police_raw'!AG11/E12*100</f>
        <v>#VALUE!</v>
      </c>
      <c r="AS12" s="250" t="e">
        <f>'1_Police_raw'!AH11/F12*100</f>
        <v>#VALUE!</v>
      </c>
      <c r="AT12" s="250" t="e">
        <f>'1_Police_raw'!AI11/G12*100</f>
        <v>#VALUE!</v>
      </c>
      <c r="AU12" s="250" t="e">
        <f>'1_Police_raw'!AJ11/H12*100</f>
        <v>#VALUE!</v>
      </c>
      <c r="AV12" s="250" t="e">
        <f t="shared" si="32"/>
        <v>#VALUE!</v>
      </c>
      <c r="AX12" s="250" t="e">
        <f>'1_Police_raw'!AL11/C12*100</f>
        <v>#VALUE!</v>
      </c>
      <c r="AY12" s="250" t="e">
        <f>'1_Police_raw'!AM11/D12*100</f>
        <v>#VALUE!</v>
      </c>
      <c r="AZ12" s="250" t="e">
        <f>'1_Police_raw'!AN11/E12*100</f>
        <v>#VALUE!</v>
      </c>
      <c r="BA12" s="250" t="e">
        <f>'1_Police_raw'!AO11/F12*100</f>
        <v>#VALUE!</v>
      </c>
      <c r="BB12" s="250" t="e">
        <f>'1_Police_raw'!AP11/G12*100</f>
        <v>#VALUE!</v>
      </c>
      <c r="BC12" s="250" t="e">
        <f>'1_Police_raw'!AQ11/H12*100</f>
        <v>#VALUE!</v>
      </c>
      <c r="BD12" s="250" t="e">
        <f t="shared" si="47"/>
        <v>#VALUE!</v>
      </c>
      <c r="BF12" s="250">
        <f>'1_Police_raw'!AS11/C12*100</f>
        <v>50.196767705779813</v>
      </c>
      <c r="BG12" s="250">
        <f>'1_Police_raw'!AT11/D12*100</f>
        <v>49.878896134337957</v>
      </c>
      <c r="BH12" s="250">
        <f>'1_Police_raw'!AU11/E12*100</f>
        <v>51.140510406637432</v>
      </c>
      <c r="BI12" s="250">
        <f>'1_Police_raw'!AV11/F12*100</f>
        <v>49.455791288379963</v>
      </c>
      <c r="BJ12" s="250">
        <f>'1_Police_raw'!AW11/G12*100</f>
        <v>49.619126469939339</v>
      </c>
      <c r="BK12" s="250">
        <f>'1_Police_raw'!AX11/H12*100</f>
        <v>47.849868526564201</v>
      </c>
      <c r="BL12" s="250">
        <f t="shared" si="0"/>
        <v>-4.6753990077041863</v>
      </c>
      <c r="BN12" s="250" t="e">
        <f>'1_Police_raw'!AZ11/C12*100</f>
        <v>#VALUE!</v>
      </c>
      <c r="BO12" s="250" t="e">
        <f>'1_Police_raw'!BA11/D12*100</f>
        <v>#VALUE!</v>
      </c>
      <c r="BP12" s="250" t="e">
        <f>'1_Police_raw'!BB11/E12*100</f>
        <v>#VALUE!</v>
      </c>
      <c r="BQ12" s="250" t="e">
        <f>'1_Police_raw'!BC11/F12*100</f>
        <v>#VALUE!</v>
      </c>
      <c r="BR12" s="250" t="e">
        <f>'1_Police_raw'!BD11/G12*100</f>
        <v>#VALUE!</v>
      </c>
      <c r="BS12" s="250">
        <f>'1_Police_raw'!BE11/H12*100</f>
        <v>0</v>
      </c>
      <c r="BT12" s="250" t="e">
        <f t="shared" si="1"/>
        <v>#VALUE!</v>
      </c>
      <c r="BV12" s="250" t="e">
        <f>'1_Police_raw'!BG11/C12*100</f>
        <v>#VALUE!</v>
      </c>
      <c r="BW12" s="250">
        <f>'1_Police_raw'!BH11/D12*100</f>
        <v>13.497762350857103</v>
      </c>
      <c r="BX12" s="250" t="e">
        <f>'1_Police_raw'!BI11/E12*100</f>
        <v>#VALUE!</v>
      </c>
      <c r="BY12" s="250" t="e">
        <f>'1_Police_raw'!BJ11/F12*100</f>
        <v>#VALUE!</v>
      </c>
      <c r="BZ12" s="250" t="e">
        <f>'1_Police_raw'!BK11/G12*100</f>
        <v>#VALUE!</v>
      </c>
      <c r="CA12" s="250" t="e">
        <f>'1_Police_raw'!BL11/H12*100</f>
        <v>#VALUE!</v>
      </c>
      <c r="CB12" s="250" t="e">
        <f t="shared" si="2"/>
        <v>#VALUE!</v>
      </c>
      <c r="CD12" s="250">
        <f>'1_Police_raw'!BN11/C12*100</f>
        <v>6.436705585372601</v>
      </c>
      <c r="CE12" s="250">
        <f>'1_Police_raw'!BO11/D12*100</f>
        <v>6.3681262431053609</v>
      </c>
      <c r="CF12" s="250">
        <f>'1_Police_raw'!BP11/E12*100</f>
        <v>5.6009223929917153</v>
      </c>
      <c r="CG12" s="250">
        <f>'1_Police_raw'!BQ11/F12*100</f>
        <v>6.3639015910610111</v>
      </c>
      <c r="CH12" s="250">
        <f>'1_Police_raw'!BR11/G12*100</f>
        <v>5.6745529984746081</v>
      </c>
      <c r="CI12" s="250">
        <f>'1_Police_raw'!BS11/H12*100</f>
        <v>6.1494187472752815</v>
      </c>
      <c r="CJ12" s="250">
        <f t="shared" si="3"/>
        <v>-4.4632589495809611</v>
      </c>
      <c r="CL12" s="250">
        <f>'1_Police_raw'!BU11/C12*100</f>
        <v>7.218646115743792</v>
      </c>
      <c r="CM12" s="250">
        <f>'1_Police_raw'!BV11/D12*100</f>
        <v>6.6917679355800725</v>
      </c>
      <c r="CN12" s="250">
        <f>'1_Police_raw'!BW11/E12*100</f>
        <v>7.5503096435236365</v>
      </c>
      <c r="CO12" s="250">
        <f>'1_Police_raw'!BX11/F12*100</f>
        <v>6.8966048632574477</v>
      </c>
      <c r="CP12" s="250">
        <f>'1_Police_raw'!BY11/G12*100</f>
        <v>7.1738496101117128</v>
      </c>
      <c r="CQ12" s="250">
        <f>'1_Police_raw'!BZ11/H12*100</f>
        <v>6.7084568152093977</v>
      </c>
      <c r="CR12" s="250">
        <f t="shared" si="4"/>
        <v>-7.0676591199238317</v>
      </c>
      <c r="CT12" s="250">
        <f>'1_Police_raw'!CB11/C12*100</f>
        <v>37.008673150860837</v>
      </c>
      <c r="CU12" s="250">
        <f>'1_Police_raw'!CC11/D12*100</f>
        <v>32.516471220400469</v>
      </c>
      <c r="CV12" s="250">
        <f>'1_Police_raw'!CD11/E12*100</f>
        <v>29.012587811575081</v>
      </c>
      <c r="CW12" s="250">
        <f>'1_Police_raw'!CE11/F12*100</f>
        <v>24.22848632650582</v>
      </c>
      <c r="CX12" s="250">
        <f>'1_Police_raw'!CF11/G12*100</f>
        <v>19.187200941330531</v>
      </c>
      <c r="CY12" s="250">
        <f>'1_Police_raw'!CG11/H12*100</f>
        <v>15.596214573212809</v>
      </c>
      <c r="CZ12" s="250">
        <f t="shared" si="5"/>
        <v>-57.857947217840113</v>
      </c>
      <c r="DB12" s="250" t="e">
        <f>'1_Police_raw'!CI11/C12*100</f>
        <v>#VALUE!</v>
      </c>
      <c r="DC12" s="250" t="e">
        <f>'1_Police_raw'!CJ11/D12*100</f>
        <v>#VALUE!</v>
      </c>
      <c r="DD12" s="250" t="e">
        <f>'1_Police_raw'!CK11/E12*100</f>
        <v>#VALUE!</v>
      </c>
      <c r="DE12" s="250" t="e">
        <f>'1_Police_raw'!CL11/F12*100</f>
        <v>#VALUE!</v>
      </c>
      <c r="DF12" s="250" t="e">
        <f>'1_Police_raw'!CM11/G12*100</f>
        <v>#VALUE!</v>
      </c>
      <c r="DG12" s="250" t="e">
        <f>'1_Police_raw'!CN11/H12*100</f>
        <v>#VALUE!</v>
      </c>
      <c r="DH12" s="250" t="e">
        <f t="shared" si="33"/>
        <v>#VALUE!</v>
      </c>
      <c r="DJ12" s="250">
        <f>'1_Police_raw'!CP11/C12*100</f>
        <v>1754.0833268251088</v>
      </c>
      <c r="DK12" s="250">
        <f>'1_Police_raw'!CQ11/D12*100</f>
        <v>1665.0508379226203</v>
      </c>
      <c r="DL12" s="250">
        <f>'1_Police_raw'!CR11/E12*100</f>
        <v>1787.3218509669673</v>
      </c>
      <c r="DM12" s="250">
        <f>'1_Police_raw'!CS11/F12*100</f>
        <v>1455.5355908093086</v>
      </c>
      <c r="DN12" s="250">
        <f>'1_Police_raw'!CT11/G12*100</f>
        <v>1131.7696681857326</v>
      </c>
      <c r="DO12" s="250">
        <f>'1_Police_raw'!CU11/H12*100</f>
        <v>942.25392589220803</v>
      </c>
      <c r="DP12" s="250">
        <f t="shared" si="6"/>
        <v>-46.282259714668861</v>
      </c>
      <c r="DR12" s="250" t="e">
        <f>'1_Police_raw'!CW11/C12*100</f>
        <v>#VALUE!</v>
      </c>
      <c r="DS12" s="250" t="e">
        <f>'1_Police_raw'!CX11/D12*100</f>
        <v>#VALUE!</v>
      </c>
      <c r="DT12" s="250" t="e">
        <f>'1_Police_raw'!CY11/E12*100</f>
        <v>#VALUE!</v>
      </c>
      <c r="DU12" s="250" t="e">
        <f>'1_Police_raw'!CZ11/F12*100</f>
        <v>#VALUE!</v>
      </c>
      <c r="DV12" s="250" t="e">
        <f>'1_Police_raw'!DA11/G12*100</f>
        <v>#VALUE!</v>
      </c>
      <c r="DW12" s="250" t="e">
        <f>'1_Police_raw'!DB11/H12*100</f>
        <v>#VALUE!</v>
      </c>
      <c r="DX12" s="250" t="e">
        <f t="shared" si="34"/>
        <v>#VALUE!</v>
      </c>
      <c r="DZ12" s="250">
        <f>'1_Police_raw'!DD11/C12*100</f>
        <v>118.17791454744095</v>
      </c>
      <c r="EA12" s="250">
        <f>'1_Police_raw'!DE11/D12*100</f>
        <v>105.91650329900352</v>
      </c>
      <c r="EB12" s="250">
        <f>'1_Police_raw'!DF11/E12*100</f>
        <v>110.69666821191267</v>
      </c>
      <c r="EC12" s="250">
        <f>'1_Police_raw'!DG11/F12*100</f>
        <v>89.998315325901672</v>
      </c>
      <c r="ED12" s="250">
        <f>'1_Police_raw'!DH11/G12*100</f>
        <v>65.342762454006944</v>
      </c>
      <c r="EE12" s="250">
        <f>'1_Police_raw'!DI11/H12*100</f>
        <v>50.664009309215608</v>
      </c>
      <c r="EF12" s="250">
        <f t="shared" si="7"/>
        <v>-57.129037601287834</v>
      </c>
      <c r="EH12" s="250">
        <f>'1_Police_raw'!DK11/C12*100</f>
        <v>569.02384546719088</v>
      </c>
      <c r="EI12" s="250">
        <f>'1_Police_raw'!DL11/D12*100</f>
        <v>528.81148775706311</v>
      </c>
      <c r="EJ12" s="250">
        <f>'1_Police_raw'!DM11/E12*100</f>
        <v>593.22231335211404</v>
      </c>
      <c r="EK12" s="250">
        <f>'1_Police_raw'!DN11/F12*100</f>
        <v>469.00718093523483</v>
      </c>
      <c r="EL12" s="250">
        <f>'1_Police_raw'!DO11/G12*100</f>
        <v>327.15031634684044</v>
      </c>
      <c r="EM12" s="250">
        <f>'1_Police_raw'!DP11/H12*100</f>
        <v>267.39075045933504</v>
      </c>
      <c r="EN12" s="250">
        <f t="shared" si="8"/>
        <v>-53.008867275184798</v>
      </c>
      <c r="EP12" s="250">
        <f>'1_Police_raw'!DR11/C12*100</f>
        <v>91.239109690140808</v>
      </c>
      <c r="EQ12" s="250">
        <f>'1_Police_raw'!DS11/D12*100</f>
        <v>92.504410807919129</v>
      </c>
      <c r="ER12" s="250">
        <f>'1_Police_raw'!DT11/E12*100</f>
        <v>105.71384421543107</v>
      </c>
      <c r="ES12" s="250">
        <f>'1_Police_raw'!DU11/F12*100</f>
        <v>84.442981201567406</v>
      </c>
      <c r="ET12" s="250">
        <f>'1_Police_raw'!DV11/G12*100</f>
        <v>65.428165425555889</v>
      </c>
      <c r="EU12" s="250">
        <f>'1_Police_raw'!DW11/H12*100</f>
        <v>57.751474984041351</v>
      </c>
      <c r="EV12" s="250">
        <f t="shared" si="9"/>
        <v>-36.703158130134725</v>
      </c>
      <c r="EX12" s="250">
        <f>'1_Police_raw'!DY11/C12*100</f>
        <v>86.423500326269448</v>
      </c>
      <c r="EY12" s="250">
        <f>'1_Police_raw'!DZ11/D12*100</f>
        <v>92.961316726706968</v>
      </c>
      <c r="EZ12" s="250">
        <f>'1_Police_raw'!EA11/E12*100</f>
        <v>104.0116963235032</v>
      </c>
      <c r="FA12" s="250">
        <f>'1_Police_raw'!EB11/F12*100</f>
        <v>102.28854082014807</v>
      </c>
      <c r="FB12" s="250">
        <f>'1_Police_raw'!EC11/G12*100</f>
        <v>101.01273690428462</v>
      </c>
      <c r="FC12" s="250">
        <f>'1_Police_raw'!ED11/H12*100</f>
        <v>93.198278579660496</v>
      </c>
      <c r="FD12" s="250">
        <f t="shared" si="10"/>
        <v>7.8390463563899004</v>
      </c>
      <c r="FF12" s="250">
        <f>'1_Police_raw'!EF11/C12*100</f>
        <v>1.2778052569480423</v>
      </c>
      <c r="FG12" s="250">
        <f>'1_Police_raw'!EG11/D12*100</f>
        <v>1.6943594488381977</v>
      </c>
      <c r="FH12" s="250">
        <f>'1_Police_raw'!EH11/E12*100</f>
        <v>2.8622710361468697</v>
      </c>
      <c r="FI12" s="250">
        <f>'1_Police_raw'!EI11/F12*100</f>
        <v>6.3639015910610111</v>
      </c>
      <c r="FJ12" s="250">
        <f>'1_Police_raw'!EJ11/G12*100</f>
        <v>6.7088778761229904</v>
      </c>
      <c r="FK12" s="250">
        <f>'1_Police_raw'!EK11/H12*100</f>
        <v>6.0167656464095591</v>
      </c>
      <c r="FL12" s="250">
        <f t="shared" si="35"/>
        <v>370.86718525326989</v>
      </c>
      <c r="FN12" s="250">
        <f>'1_Police_raw'!EM11/C12*100</f>
        <v>6.6846379486610275</v>
      </c>
      <c r="FO12" s="250">
        <f>'1_Police_raw'!EN11/D12*100</f>
        <v>7.0154096280547851</v>
      </c>
      <c r="FP12" s="250">
        <f>'1_Police_raw'!EO11/E12*100</f>
        <v>6.1334379346004351</v>
      </c>
      <c r="FQ12" s="250">
        <f>'1_Police_raw'!EP11/F12*100</f>
        <v>7.648096979391708</v>
      </c>
      <c r="FR12" s="250">
        <f>'1_Police_raw'!EQ11/G12*100</f>
        <v>7.1928280482337001</v>
      </c>
      <c r="FS12" s="250">
        <f>'1_Police_raw'!ER11/H12*100</f>
        <v>9.3141427250718039</v>
      </c>
      <c r="FT12" s="250">
        <f t="shared" si="11"/>
        <v>39.336532458537732</v>
      </c>
      <c r="FV12" s="250">
        <f>'1_Police_raw'!ET11/C12*100</f>
        <v>2.4221084721253936</v>
      </c>
      <c r="FW12" s="250">
        <f>'1_Police_raw'!EU11/D12*100</f>
        <v>3.759954956691506</v>
      </c>
      <c r="FX12" s="250">
        <f>'1_Police_raw'!EV11/E12*100</f>
        <v>4.1365046535677354</v>
      </c>
      <c r="FY12" s="250">
        <f>'1_Police_raw'!EW11/F12*100</f>
        <v>5.4697210984455626</v>
      </c>
      <c r="FZ12" s="250">
        <f>'1_Police_raw'!EX11/G12*100</f>
        <v>4.4694221777283287</v>
      </c>
      <c r="GA12" s="250">
        <f>'1_Police_raw'!EY11/H12*100</f>
        <v>5.429301914004216</v>
      </c>
      <c r="GB12" s="250">
        <f t="shared" si="12"/>
        <v>124.15601846435962</v>
      </c>
      <c r="GD12" s="250">
        <f>'1_Police_raw'!FA11/C12*100</f>
        <v>2.5460746537696068</v>
      </c>
      <c r="GE12" s="250">
        <f>'1_Police_raw'!FB11/D12*100</f>
        <v>2.7795110059592907</v>
      </c>
      <c r="GF12" s="250">
        <f>'1_Police_raw'!FC11/E12*100</f>
        <v>2.6815961202439111</v>
      </c>
      <c r="GG12" s="250">
        <f>'1_Police_raw'!FD11/F12*100</f>
        <v>1.7598233099346592</v>
      </c>
      <c r="GH12" s="250">
        <f>'1_Police_raw'!FE11/G12*100</f>
        <v>1.8029516215889223</v>
      </c>
      <c r="GI12" s="250">
        <f>'1_Police_raw'!FF11/H12*100</f>
        <v>0.9285717060600579</v>
      </c>
      <c r="GJ12" s="250">
        <f t="shared" si="13"/>
        <v>-63.529282038715742</v>
      </c>
      <c r="GL12" s="250">
        <f>'1_Police_raw'!FH11/C12*100</f>
        <v>36.560487724916371</v>
      </c>
      <c r="GM12" s="250">
        <f>'1_Police_raw'!FI11/D12*100</f>
        <v>38.3800971781776</v>
      </c>
      <c r="GN12" s="250">
        <f>'1_Police_raw'!FJ11/E12*100</f>
        <v>48.658607614496788</v>
      </c>
      <c r="GO12" s="250">
        <f>'1_Police_raw'!FK11/F12*100</f>
        <v>53.241789544347498</v>
      </c>
      <c r="GP12" s="250">
        <f>'1_Police_raw'!FL11/G12*100</f>
        <v>52.655676569457533</v>
      </c>
      <c r="GQ12" s="250">
        <f>'1_Police_raw'!FM11/H12*100</f>
        <v>52.748558037105532</v>
      </c>
      <c r="GR12" s="250">
        <f t="shared" si="14"/>
        <v>44.277500984093308</v>
      </c>
      <c r="GT12" s="250">
        <f>'1_Police_raw'!FO11/C12*100</f>
        <v>29.532558811702142</v>
      </c>
      <c r="GU12" s="250">
        <f>'1_Police_raw'!FP11/D12*100</f>
        <v>31.041045857648108</v>
      </c>
      <c r="GV12" s="250">
        <f>'1_Police_raw'!FQ11/E12*100</f>
        <v>37.532836477314603</v>
      </c>
      <c r="GW12" s="250">
        <f>'1_Police_raw'!FR11/F12*100</f>
        <v>41.988432919197763</v>
      </c>
      <c r="GX12" s="250">
        <f>'1_Police_raw'!FS11/G12*100</f>
        <v>42.843824060389387</v>
      </c>
      <c r="GY12" s="250">
        <f>'1_Police_raw'!FT11/H12*100</f>
        <v>42.752199364724298</v>
      </c>
      <c r="GZ12" s="250">
        <f t="shared" si="15"/>
        <v>44.762936517996337</v>
      </c>
      <c r="HB12" s="250">
        <f>'1_Police_raw'!GI11/C12*100</f>
        <v>1096.3855180417997</v>
      </c>
      <c r="HC12" s="250">
        <f>'1_Police_raw'!GJ11/D12*100</f>
        <v>1075.8611367724072</v>
      </c>
      <c r="HD12" s="250">
        <f>'1_Police_raw'!GK11/E12*100</f>
        <v>1118.9482818053229</v>
      </c>
      <c r="HE12" s="250">
        <f>'1_Police_raw'!GL11/F12*100</f>
        <v>1090.2152967837374</v>
      </c>
      <c r="HF12" s="250">
        <f>'1_Police_raw'!GM11/G12*100</f>
        <v>966.1068818188935</v>
      </c>
      <c r="HG12" s="250">
        <f>'1_Police_raw'!GN11/H12*100</f>
        <v>884.78670755287897</v>
      </c>
      <c r="HH12" s="250">
        <f t="shared" si="16"/>
        <v>-19.29967215061788</v>
      </c>
      <c r="HJ12" s="250">
        <f>'1_Police_raw'!GP11/C12*100</f>
        <v>58.578788756953905</v>
      </c>
      <c r="HK12" s="250">
        <f>'1_Police_raw'!GQ11/D12*100</f>
        <v>59.540552542038917</v>
      </c>
      <c r="HL12" s="250">
        <f>'1_Police_raw'!GR11/E12*100</f>
        <v>54.316585244089431</v>
      </c>
      <c r="HM12" s="250">
        <f>'1_Police_raw'!GS11/F12*100</f>
        <v>57.693666890560579</v>
      </c>
      <c r="HN12" s="250">
        <f>'1_Police_raw'!GT11/G12*100</f>
        <v>56.375450441367306</v>
      </c>
      <c r="HO12" s="250">
        <f>'1_Police_raw'!GU11/H12*100</f>
        <v>57.21138735908805</v>
      </c>
      <c r="HP12" s="250">
        <f t="shared" si="17"/>
        <v>-2.3342944210391039</v>
      </c>
      <c r="HR12" s="250">
        <f>'1_Police_raw'!GW11/C12*100</f>
        <v>1.573416920868858</v>
      </c>
      <c r="HS12" s="250">
        <f>'1_Police_raw'!GX11/D12*100</f>
        <v>1.9323312815401918</v>
      </c>
      <c r="HT12" s="250">
        <f>'1_Police_raw'!GY11/E12*100</f>
        <v>1.7687123346289628</v>
      </c>
      <c r="HU12" s="250">
        <f>'1_Police_raw'!GZ11/F12*100</f>
        <v>1.3793209726514897</v>
      </c>
      <c r="HV12" s="250">
        <f>'1_Police_raw'!HA11/G12*100</f>
        <v>1.4803181735151152</v>
      </c>
      <c r="HW12" s="250">
        <f>'1_Police_raw'!HB11/H12*100</f>
        <v>1.4307584450517219</v>
      </c>
      <c r="HX12" s="250">
        <f t="shared" si="18"/>
        <v>-9.0667943076624908</v>
      </c>
      <c r="HZ12" s="250" t="e">
        <f>'1_Police_raw'!HD11/C12*100</f>
        <v>#VALUE!</v>
      </c>
      <c r="IA12" s="250" t="e">
        <f>'1_Police_raw'!HE11/D12*100</f>
        <v>#VALUE!</v>
      </c>
      <c r="IB12" s="250" t="e">
        <f>'1_Police_raw'!HF11/E12*100</f>
        <v>#VALUE!</v>
      </c>
      <c r="IC12" s="250" t="e">
        <f>'1_Police_raw'!HG11/F12*100</f>
        <v>#VALUE!</v>
      </c>
      <c r="ID12" s="250" t="e">
        <f>'1_Police_raw'!HH11/G12*100</f>
        <v>#VALUE!</v>
      </c>
      <c r="IE12" s="250" t="e">
        <f>'1_Police_raw'!HI11/H12*100</f>
        <v>#VALUE!</v>
      </c>
      <c r="IF12" s="250" t="e">
        <f t="shared" si="49"/>
        <v>#VALUE!</v>
      </c>
      <c r="IH12" s="250" t="e">
        <f>'1_Police_raw'!HK11/C12*100</f>
        <v>#VALUE!</v>
      </c>
      <c r="II12" s="250" t="e">
        <f>'1_Police_raw'!HL11/D12*100</f>
        <v>#VALUE!</v>
      </c>
      <c r="IJ12" s="250" t="e">
        <f>'1_Police_raw'!HM11/E12*100</f>
        <v>#VALUE!</v>
      </c>
      <c r="IK12" s="250" t="e">
        <f>'1_Police_raw'!HN11/F12*100</f>
        <v>#VALUE!</v>
      </c>
      <c r="IL12" s="250" t="e">
        <f>'1_Police_raw'!HO11/G12*100</f>
        <v>#VALUE!</v>
      </c>
      <c r="IM12" s="250" t="e">
        <f>'1_Police_raw'!HP11/H12*100</f>
        <v>#VALUE!</v>
      </c>
      <c r="IN12" s="250" t="e">
        <f t="shared" si="36"/>
        <v>#VALUE!</v>
      </c>
      <c r="IP12" s="250" t="e">
        <f>'1_Police_raw'!HR11/C12*100</f>
        <v>#VALUE!</v>
      </c>
      <c r="IQ12" s="250" t="e">
        <f>'1_Police_raw'!HS11/D12*100</f>
        <v>#VALUE!</v>
      </c>
      <c r="IR12" s="250" t="e">
        <f>'1_Police_raw'!HT11/E12*100</f>
        <v>#VALUE!</v>
      </c>
      <c r="IS12" s="250" t="e">
        <f>'1_Police_raw'!HU11/F12*100</f>
        <v>#VALUE!</v>
      </c>
      <c r="IT12" s="250" t="e">
        <f>'1_Police_raw'!HV11/G12*100</f>
        <v>#VALUE!</v>
      </c>
      <c r="IU12" s="250" t="e">
        <f>'1_Police_raw'!HW11/H12*100</f>
        <v>#VALUE!</v>
      </c>
      <c r="IV12" s="250" t="e">
        <f t="shared" si="45"/>
        <v>#VALUE!</v>
      </c>
      <c r="IX12" s="250">
        <f>'1_Police_raw'!HY11/C12*100</f>
        <v>41.204451606511121</v>
      </c>
      <c r="IY12" s="250">
        <f>'1_Police_raw'!HZ11/D12*100</f>
        <v>44.424581728808256</v>
      </c>
      <c r="IZ12" s="250">
        <f>'1_Police_raw'!IA11/E12*100</f>
        <v>43.019648397104447</v>
      </c>
      <c r="JA12" s="250">
        <f>'1_Police_raw'!IB11/F12*100</f>
        <v>42.074045945086475</v>
      </c>
      <c r="JB12" s="250">
        <f>'1_Police_raw'!IC11/G12*100</f>
        <v>41.08831853410544</v>
      </c>
      <c r="JC12" s="250">
        <f>'1_Police_raw'!ID11/H12*100</f>
        <v>44.3819374610746</v>
      </c>
      <c r="JD12" s="250">
        <f t="shared" si="19"/>
        <v>7.7115110884314646</v>
      </c>
      <c r="JF12" s="250" t="e">
        <f>'1_Police_raw'!IF11/C12*100</f>
        <v>#VALUE!</v>
      </c>
      <c r="JG12" s="250" t="e">
        <f>'1_Police_raw'!IG11/D12*100</f>
        <v>#VALUE!</v>
      </c>
      <c r="JH12" s="250" t="e">
        <f>'1_Police_raw'!IH11/E12*100</f>
        <v>#VALUE!</v>
      </c>
      <c r="JI12" s="250" t="e">
        <f>'1_Police_raw'!II11/F12*100</f>
        <v>#VALUE!</v>
      </c>
      <c r="JJ12" s="250" t="e">
        <f>'1_Police_raw'!IJ11/G12*100</f>
        <v>#VALUE!</v>
      </c>
      <c r="JK12" s="250" t="e">
        <f>'1_Police_raw'!IK11/H12*100</f>
        <v>#VALUE!</v>
      </c>
      <c r="JL12" s="250" t="e">
        <f t="shared" si="48"/>
        <v>#VALUE!</v>
      </c>
      <c r="JN12" s="250">
        <f>'1_Police_raw'!IM11/C12*100</f>
        <v>8.7253120157273028</v>
      </c>
      <c r="JO12" s="250">
        <f>'1_Police_raw'!IN11/D12*100</f>
        <v>9.1381183757565729</v>
      </c>
      <c r="JP12" s="250">
        <f>'1_Police_raw'!IO11/E12*100</f>
        <v>9.07178261954855</v>
      </c>
      <c r="JQ12" s="250">
        <f>'1_Police_raw'!IP11/F12*100</f>
        <v>8.9037546924261672</v>
      </c>
      <c r="JR12" s="250">
        <f>'1_Police_raw'!IQ11/G12*100</f>
        <v>8.8534413839077075</v>
      </c>
      <c r="JS12" s="250">
        <f>'1_Police_raw'!IR11/H12*100</f>
        <v>10.062685222814096</v>
      </c>
      <c r="JT12" s="250">
        <f t="shared" si="20"/>
        <v>15.327511551176499</v>
      </c>
      <c r="JV12" s="250">
        <f>'1_Police_raw'!IT11/C12*100</f>
        <v>3.8620233512235607</v>
      </c>
      <c r="JW12" s="250">
        <f>'1_Police_raw'!IU11/D12*100</f>
        <v>3.8456248164642242</v>
      </c>
      <c r="JX12" s="250">
        <f>'1_Police_raw'!IV11/E12*100</f>
        <v>3.4803694326569912</v>
      </c>
      <c r="JY12" s="250">
        <f>'1_Police_raw'!IW11/F12*100</f>
        <v>3.7098977885109035</v>
      </c>
      <c r="JZ12" s="250">
        <f>'1_Police_raw'!IX11/G12*100</f>
        <v>3.672327776604805</v>
      </c>
      <c r="KA12" s="250">
        <f>'1_Police_raw'!IY11/H12*100</f>
        <v>4.387027550059253</v>
      </c>
      <c r="KB12" s="250">
        <f t="shared" si="21"/>
        <v>13.594019276692393</v>
      </c>
      <c r="KD12" s="250">
        <f>'1_Police_raw'!JA11/C12*100</f>
        <v>4.7107149024800963</v>
      </c>
      <c r="KE12" s="250">
        <f>'1_Police_raw'!JB11/D12*100</f>
        <v>5.2258614461357897</v>
      </c>
      <c r="KF12" s="250">
        <f>'1_Police_raw'!JC11/E12*100</f>
        <v>5.5058303319901576</v>
      </c>
      <c r="KG12" s="250">
        <f>'1_Police_raw'!JD11/F12*100</f>
        <v>4.9845806184095212</v>
      </c>
      <c r="KH12" s="250">
        <f>'1_Police_raw'!JE11/G12*100</f>
        <v>5.0767321976319657</v>
      </c>
      <c r="KI12" s="250">
        <f>'1_Police_raw'!JF11/H12*100</f>
        <v>5.4387771354946244</v>
      </c>
      <c r="KJ12" s="250">
        <f t="shared" si="22"/>
        <v>15.455450989641037</v>
      </c>
      <c r="KL12" s="250">
        <f>'1_Police_raw'!JH11/C12*100</f>
        <v>20.540242712433457</v>
      </c>
      <c r="KM12" s="250">
        <f>'1_Police_raw'!JI11/D12*100</f>
        <v>18.038264918811151</v>
      </c>
      <c r="KN12" s="250">
        <f>'1_Police_raw'!JJ11/E12*100</f>
        <v>18.885283314909245</v>
      </c>
      <c r="KO12" s="250">
        <f>'1_Police_raw'!JK11/F12*100</f>
        <v>16.09524886707807</v>
      </c>
      <c r="KP12" s="250">
        <f>'1_Police_raw'!JL11/G12*100</f>
        <v>14.148425619942543</v>
      </c>
      <c r="KQ12" s="250">
        <f>'1_Police_raw'!JM11/H12*100</f>
        <v>14.013852584314545</v>
      </c>
      <c r="KR12" s="250">
        <f t="shared" si="23"/>
        <v>-31.77367580066786</v>
      </c>
      <c r="KT12" s="250" t="e">
        <f>'1_Police_raw'!JO11/C12*100</f>
        <v>#VALUE!</v>
      </c>
      <c r="KU12" s="250" t="e">
        <f>'1_Police_raw'!JP11/D12*100</f>
        <v>#VALUE!</v>
      </c>
      <c r="KV12" s="250" t="e">
        <f>'1_Police_raw'!JQ11/E12*100</f>
        <v>#VALUE!</v>
      </c>
      <c r="KW12" s="250" t="e">
        <f>'1_Police_raw'!JR11/F12*100</f>
        <v>#VALUE!</v>
      </c>
      <c r="KX12" s="250" t="e">
        <f>'1_Police_raw'!JS11/G12*100</f>
        <v>#VALUE!</v>
      </c>
      <c r="KY12" s="250" t="e">
        <f>'1_Police_raw'!JT11/H12*100</f>
        <v>#VALUE!</v>
      </c>
      <c r="KZ12" s="250" t="e">
        <f t="shared" si="37"/>
        <v>#VALUE!</v>
      </c>
      <c r="LB12" s="250">
        <f>'1_Police_raw'!JV11/C12*100</f>
        <v>283.57740844120059</v>
      </c>
      <c r="LC12" s="250">
        <f>'1_Police_raw'!JW11/D12*100</f>
        <v>287.5937192570139</v>
      </c>
      <c r="LD12" s="250">
        <f>'1_Police_raw'!JX11/E12*100</f>
        <v>293.25440692270206</v>
      </c>
      <c r="LE12" s="250">
        <f>'1_Police_raw'!JY11/F12*100</f>
        <v>276.42543547779059</v>
      </c>
      <c r="LF12" s="250">
        <f>'1_Police_raw'!JZ11/G12*100</f>
        <v>210.13875610571938</v>
      </c>
      <c r="LG12" s="250">
        <f>'1_Police_raw'!KA11/H12*100</f>
        <v>202.23912749128442</v>
      </c>
      <c r="LH12" s="250">
        <f t="shared" si="24"/>
        <v>-28.682919911365772</v>
      </c>
      <c r="LJ12" s="250" t="e">
        <f>'1_Police_raw'!KC11/C12*100</f>
        <v>#VALUE!</v>
      </c>
      <c r="LK12" s="250" t="e">
        <f>'1_Police_raw'!KD11/D12*100</f>
        <v>#VALUE!</v>
      </c>
      <c r="LL12" s="250" t="e">
        <f>'1_Police_raw'!KE11/E12*100</f>
        <v>#VALUE!</v>
      </c>
      <c r="LM12" s="250" t="e">
        <f>'1_Police_raw'!KF11/F12*100</f>
        <v>#VALUE!</v>
      </c>
      <c r="LN12" s="250" t="e">
        <f>'1_Police_raw'!KG11/G12*100</f>
        <v>#VALUE!</v>
      </c>
      <c r="LO12" s="250" t="e">
        <f>'1_Police_raw'!KH11/H12*100</f>
        <v>#VALUE!</v>
      </c>
      <c r="LP12" s="250" t="e">
        <f t="shared" si="38"/>
        <v>#VALUE!</v>
      </c>
      <c r="LR12" s="250">
        <f>'1_Police_raw'!KJ11/C12*100</f>
        <v>16.706826941589327</v>
      </c>
      <c r="LS12" s="250">
        <f>'1_Police_raw'!KK11/D12*100</f>
        <v>15.325386026008417</v>
      </c>
      <c r="LT12" s="250">
        <f>'1_Police_raw'!KL11/E12*100</f>
        <v>15.081600874846963</v>
      </c>
      <c r="LU12" s="250">
        <f>'1_Police_raw'!KM11/F12*100</f>
        <v>13.593445999441233</v>
      </c>
      <c r="LV12" s="250">
        <f>'1_Police_raw'!KN11/G12*100</f>
        <v>11.159321615729329</v>
      </c>
      <c r="LW12" s="250">
        <f>'1_Police_raw'!KO11/H12*100</f>
        <v>13.454814516380431</v>
      </c>
      <c r="LX12" s="250">
        <f t="shared" si="39"/>
        <v>-19.465170954237053</v>
      </c>
      <c r="LZ12" s="250">
        <f>'1_Police_raw'!KQ11/C12*100</f>
        <v>95.940288732494423</v>
      </c>
      <c r="MA12" s="250">
        <f>'1_Police_raw'!KR11/D12*100</f>
        <v>91.533485730495002</v>
      </c>
      <c r="MB12" s="250">
        <f>'1_Police_raw'!KS11/E12*100</f>
        <v>96.965374603287813</v>
      </c>
      <c r="MC12" s="250">
        <f>'1_Police_raw'!KT11/F12*100</f>
        <v>86.041091018156706</v>
      </c>
      <c r="MD12" s="250">
        <f>'1_Police_raw'!KU11/G12*100</f>
        <v>58.785712082859867</v>
      </c>
      <c r="ME12" s="250">
        <f>'1_Police_raw'!KV11/H12*100</f>
        <v>53.553951863790275</v>
      </c>
      <c r="MF12" s="250">
        <f t="shared" si="40"/>
        <v>-44.179913807522389</v>
      </c>
      <c r="MH12" s="250">
        <f>'1_Police_raw'!KX11/C12*100</f>
        <v>16.573324899818637</v>
      </c>
      <c r="MI12" s="250">
        <f>'1_Police_raw'!KY11/D12*100</f>
        <v>17.010226601538537</v>
      </c>
      <c r="MJ12" s="250">
        <f>'1_Police_raw'!KZ11/E12*100</f>
        <v>17.715650964590093</v>
      </c>
      <c r="MK12" s="250">
        <f>'1_Police_raw'!LA11/F12*100</f>
        <v>17.417494489137088</v>
      </c>
      <c r="ML12" s="250">
        <f>'1_Police_raw'!LB11/G12*100</f>
        <v>13.730899981258792</v>
      </c>
      <c r="MM12" s="250">
        <f>'1_Police_raw'!LC11/H12*100</f>
        <v>14.89504818292256</v>
      </c>
      <c r="MN12" s="250">
        <f t="shared" si="41"/>
        <v>-10.126373114874752</v>
      </c>
      <c r="MP12" s="250">
        <f>'1_Police_raw'!LE11/C12*100</f>
        <v>44.904365335584565</v>
      </c>
      <c r="MQ12" s="250">
        <f>'1_Police_raw'!LF11/D12*100</f>
        <v>46.870932168984751</v>
      </c>
      <c r="MR12" s="250">
        <f>'1_Police_raw'!LG11/E12*100</f>
        <v>51.929774512950353</v>
      </c>
      <c r="MS12" s="250">
        <f>'1_Police_raw'!LH11/F12*100</f>
        <v>50.074107586465111</v>
      </c>
      <c r="MT12" s="250">
        <f>'1_Police_raw'!LI11/G12*100</f>
        <v>45.538762273711782</v>
      </c>
      <c r="MU12" s="250">
        <f>'1_Police_raw'!LJ11/H12*100</f>
        <v>49.612259723780234</v>
      </c>
      <c r="MV12" s="250">
        <f t="shared" si="25"/>
        <v>10.48426885228659</v>
      </c>
      <c r="MX12" s="250">
        <f>'1_Police_raw'!LL11/C12*100</f>
        <v>0.45772128607094054</v>
      </c>
      <c r="MY12" s="250">
        <f>'1_Police_raw'!LM11/D12*100</f>
        <v>0.39979267893935</v>
      </c>
      <c r="MZ12" s="250">
        <f>'1_Police_raw'!LN11/E12*100</f>
        <v>0.54202474770887565</v>
      </c>
      <c r="NA12" s="250">
        <f>'1_Police_raw'!LO11/F12*100</f>
        <v>0.81808002515881462</v>
      </c>
      <c r="NB12" s="250">
        <f>'1_Police_raw'!LP11/G12*100</f>
        <v>1.2051308207462796</v>
      </c>
      <c r="NC12" s="250">
        <f>'1_Police_raw'!LQ11/H12*100</f>
        <v>1.847668190629707</v>
      </c>
      <c r="ND12" s="250">
        <f t="shared" si="50"/>
        <v>303.66665192480122</v>
      </c>
      <c r="NF12" s="250">
        <f>'1_Police_raw'!LS11/C12*100</f>
        <v>4.1671708752708545</v>
      </c>
      <c r="NG12" s="250">
        <f>'1_Police_raw'!LT11/D12*100</f>
        <v>4.1026343957823777</v>
      </c>
      <c r="NH12" s="250">
        <f>'1_Police_raw'!LU11/E12*100</f>
        <v>2.9098170666476482</v>
      </c>
      <c r="NI12" s="250">
        <f>'1_Police_raw'!LV11/F12*100</f>
        <v>4.0904001257940727</v>
      </c>
      <c r="NJ12" s="250">
        <f>'1_Police_raw'!LW11/G12*100</f>
        <v>5.1716243882419093</v>
      </c>
      <c r="NK12" s="250">
        <f>'1_Police_raw'!LX11/H12*100</f>
        <v>8.0160373808858054</v>
      </c>
      <c r="NL12" s="250">
        <f t="shared" si="26"/>
        <v>92.361619449185298</v>
      </c>
      <c r="NN12" s="250">
        <f>'1_Police_raw'!LZ11/C12*100</f>
        <v>0.96312187277427064</v>
      </c>
      <c r="NO12" s="250">
        <f>'1_Police_raw'!MA11/D12*100</f>
        <v>1.2184157834342098</v>
      </c>
      <c r="NP12" s="250">
        <f>'1_Police_raw'!MB11/E12*100</f>
        <v>1.6736202736274055</v>
      </c>
      <c r="NQ12" s="250">
        <f>'1_Police_raw'!MC11/F12*100</f>
        <v>1.9786121538724819</v>
      </c>
      <c r="NR12" s="250">
        <f>'1_Police_raw'!MD11/G12*100</f>
        <v>2.1920096030896898</v>
      </c>
      <c r="NS12" s="250">
        <f>'1_Police_raw'!ME11/H12*100</f>
        <v>2.0655982849091084</v>
      </c>
      <c r="NT12" s="250">
        <f t="shared" si="27"/>
        <v>114.46904522676414</v>
      </c>
      <c r="NV12" s="250">
        <f>'1_Police_raw'!MG11/C12*100</f>
        <v>1.8594927246631958</v>
      </c>
      <c r="NW12" s="250">
        <f>'1_Police_raw'!MH11/D12*100</f>
        <v>1.9799256480805907</v>
      </c>
      <c r="NX12" s="250">
        <f>'1_Police_raw'!MI11/E12*100</f>
        <v>1.5119637699247583</v>
      </c>
      <c r="NY12" s="250">
        <f>'1_Police_raw'!MJ11/F12*100</f>
        <v>1.1985823624419842</v>
      </c>
      <c r="NZ12" s="250">
        <f>'1_Police_raw'!MK11/G12*100</f>
        <v>1.6321456784910247</v>
      </c>
      <c r="OA12" s="250">
        <f>'1_Police_raw'!ML11/H12*100</f>
        <v>0.9380469275504667</v>
      </c>
      <c r="OB12" s="250">
        <f t="shared" si="42"/>
        <v>-49.553611309752647</v>
      </c>
      <c r="OD12" s="250">
        <f>'1_Police_raw'!MN11/C12*100</f>
        <v>26.528762871861595</v>
      </c>
      <c r="OE12" s="250">
        <f>'1_Police_raw'!MO11/D12*100</f>
        <v>26.909854841941488</v>
      </c>
      <c r="OF12" s="250">
        <f>'1_Police_raw'!MP11/E12*100</f>
        <v>33.928847365355587</v>
      </c>
      <c r="OG12" s="250">
        <f>'1_Police_raw'!MQ11/F12*100</f>
        <v>37.945595585564085</v>
      </c>
      <c r="OH12" s="250">
        <f>'1_Police_raw'!MR11/G12*100</f>
        <v>36.21085993675436</v>
      </c>
      <c r="OI12" s="250">
        <f>'1_Police_raw'!MS11/H12*100</f>
        <v>40.24126566976598</v>
      </c>
      <c r="OJ12" s="250">
        <f t="shared" si="28"/>
        <v>51.689190574540135</v>
      </c>
      <c r="OL12" s="250">
        <f>'1_Police_raw'!MU11/C12*100</f>
        <v>21.198217061160431</v>
      </c>
      <c r="OM12" s="250">
        <f>'1_Police_raw'!MV11/D12*100</f>
        <v>21.674474522497619</v>
      </c>
      <c r="ON12" s="250">
        <f>'1_Police_raw'!MW11/E12*100</f>
        <v>25.617801233819492</v>
      </c>
      <c r="OO12" s="250">
        <f>'1_Police_raw'!MX11/F12*100</f>
        <v>29.774307892408018</v>
      </c>
      <c r="OP12" s="250">
        <f>'1_Police_raw'!MY11/G12*100</f>
        <v>28.714376878568835</v>
      </c>
      <c r="OQ12" s="250">
        <f>'1_Police_raw'!MZ11/H12*100</f>
        <v>31.164003481954389</v>
      </c>
      <c r="OR12" s="250">
        <f t="shared" si="43"/>
        <v>47.012380296139924</v>
      </c>
      <c r="OU12" s="250">
        <f>'1_Police_raw'!NE11/G12*100</f>
        <v>966.1068818188935</v>
      </c>
      <c r="OV12" s="250">
        <f>'1_Police_raw'!NF11/G12*100</f>
        <v>151.11581354633466</v>
      </c>
      <c r="OW12" s="250">
        <f>'1_Police_raw'!NG11/G12*100</f>
        <v>32.37721543611265</v>
      </c>
      <c r="OX12" s="250">
        <f>'1_Police_raw'!NH11/G12*100</f>
        <v>68.891730382818821</v>
      </c>
      <c r="OY12" s="250">
        <f>'1_Police_raw'!NI11/G12*100</f>
        <v>43.005140784426295</v>
      </c>
      <c r="PA12" s="250">
        <f>'1_Police_raw'!NK11/G12*100</f>
        <v>56.375450441367306</v>
      </c>
      <c r="PB12" s="250">
        <f>'1_Police_raw'!NL11/G12*100</f>
        <v>10.941069577326461</v>
      </c>
      <c r="PC12" s="250">
        <f>'1_Police_raw'!NM11/G12*100</f>
        <v>0.21825203840286955</v>
      </c>
      <c r="PD12" s="250">
        <f>'1_Police_raw'!NN11/G12*100</f>
        <v>3.9759827865566235</v>
      </c>
      <c r="PE12" s="250">
        <f>'1_Police_raw'!NO11/G12*100</f>
        <v>2.4956646130415083</v>
      </c>
      <c r="PG12" s="250">
        <f>'1_Police_raw'!NQ11/G12*100</f>
        <v>1.4803181735151152</v>
      </c>
      <c r="PH12" s="250">
        <f>'1_Police_raw'!NR11/G12*100</f>
        <v>5.6935314365965967E-2</v>
      </c>
      <c r="PI12" s="250">
        <f>'1_Police_raw'!NS11/G12*100</f>
        <v>4.7446095304971639E-2</v>
      </c>
      <c r="PJ12" s="250">
        <f>'1_Police_raw'!NT11/G12*100</f>
        <v>0.15182750497590927</v>
      </c>
      <c r="PK12" s="250">
        <f>'1_Police_raw'!NU11/G12*100</f>
        <v>6.6424533426960294E-2</v>
      </c>
      <c r="PM12" s="250" t="e">
        <f>'1_Police_raw'!NW11/G12*100</f>
        <v>#VALUE!</v>
      </c>
      <c r="PN12" s="250" t="e">
        <f>'1_Police_raw'!NX11/G12*100</f>
        <v>#VALUE!</v>
      </c>
      <c r="PO12" s="250" t="e">
        <f>'1_Police_raw'!NY11/G12*100</f>
        <v>#VALUE!</v>
      </c>
      <c r="PP12" s="250" t="e">
        <f>'1_Police_raw'!NZ11/G12*100</f>
        <v>#VALUE!</v>
      </c>
      <c r="PQ12" s="250" t="e">
        <f>'1_Police_raw'!OA11/G12*100</f>
        <v>#VALUE!</v>
      </c>
      <c r="PS12" s="250">
        <f>'1_Police_raw'!OC11/G12*100</f>
        <v>41.08831853410544</v>
      </c>
      <c r="PT12" s="250">
        <f>'1_Police_raw'!OD11/G12*100</f>
        <v>3.1883776044940944</v>
      </c>
      <c r="PU12" s="250">
        <f>'1_Police_raw'!OE11/G12*100</f>
        <v>2.6854489942613946</v>
      </c>
      <c r="PV12" s="250">
        <f>'1_Police_raw'!OF11/G12*100</f>
        <v>3.2453129188600602</v>
      </c>
      <c r="PW12" s="250">
        <f>'1_Police_raw'!OG11/G12*100</f>
        <v>2.1635419459067067</v>
      </c>
      <c r="PY12" s="250" t="e">
        <f>'1_Police_raw'!OI11/G12*100</f>
        <v>#VALUE!</v>
      </c>
      <c r="PZ12" s="250" t="e">
        <f>'1_Police_raw'!OJ11/G12*100</f>
        <v>#VALUE!</v>
      </c>
      <c r="QA12" s="250" t="e">
        <f>'1_Police_raw'!OK11/G12*100</f>
        <v>#VALUE!</v>
      </c>
      <c r="QB12" s="250" t="e">
        <f>'1_Police_raw'!OL11/G12*100</f>
        <v>#VALUE!</v>
      </c>
      <c r="QC12" s="250" t="e">
        <f>'1_Police_raw'!OM11/G12*100</f>
        <v>#VALUE!</v>
      </c>
      <c r="QE12" s="250">
        <f>'1_Police_raw'!OO11/G12*100</f>
        <v>8.9578227935786465</v>
      </c>
      <c r="QF12" s="250">
        <f>'1_Police_raw'!OP11/G12*100</f>
        <v>0.57884236272065404</v>
      </c>
      <c r="QG12" s="250">
        <f>'1_Police_raw'!OQ11/G12*100</f>
        <v>2.3343478890046048</v>
      </c>
      <c r="QH12" s="250">
        <f>'1_Police_raw'!OR11/G12*100</f>
        <v>0.82556205830650653</v>
      </c>
      <c r="QI12" s="250">
        <f>'1_Police_raw'!OS11/G12*100</f>
        <v>0.55986392459866541</v>
      </c>
      <c r="QK12" s="250">
        <f>'1_Police_raw'!OU11/G12*100</f>
        <v>3.672327776604805</v>
      </c>
      <c r="QL12" s="250">
        <f>'1_Police_raw'!OV11/G12*100</f>
        <v>1.8978438121988659E-2</v>
      </c>
      <c r="QM12" s="250">
        <f>'1_Police_raw'!OW11/G12*100</f>
        <v>0.40803641962275616</v>
      </c>
      <c r="QN12" s="250">
        <f>'1_Police_raw'!OX11/G12*100</f>
        <v>0.59782080084264266</v>
      </c>
      <c r="QO12" s="250">
        <f>'1_Police_raw'!OY11/G12*100</f>
        <v>0.3700795433787788</v>
      </c>
      <c r="QQ12" s="250">
        <f>'1_Police_raw'!PA11/G12*100</f>
        <v>5.0767321976319657</v>
      </c>
      <c r="QR12" s="250">
        <f>'1_Police_raw'!PB11/G12*100</f>
        <v>0.54088548647667667</v>
      </c>
      <c r="QS12" s="250">
        <f>'1_Police_raw'!PC11/G12*100</f>
        <v>1.8883545931378711</v>
      </c>
      <c r="QT12" s="250">
        <f>'1_Police_raw'!PD11/G12*100</f>
        <v>0.22774125746386387</v>
      </c>
      <c r="QU12" s="250">
        <f>'1_Police_raw'!PE11/G12*100</f>
        <v>0.18978438121988656</v>
      </c>
      <c r="QW12" s="250">
        <f>'1_Police_raw'!PG11/G12*100</f>
        <v>14.148425619942543</v>
      </c>
      <c r="QX12" s="250">
        <f>'1_Police_raw'!PH11/G12*100</f>
        <v>1.1576847254413081</v>
      </c>
      <c r="QY12" s="250">
        <f>'1_Police_raw'!PI11/G12*100</f>
        <v>2.2963910127606275</v>
      </c>
      <c r="QZ12" s="250">
        <f>'1_Police_raw'!PJ11/G12*100</f>
        <v>1.3284906685392059</v>
      </c>
      <c r="RA12" s="250">
        <f>'1_Police_raw'!PK11/G12*100</f>
        <v>0.96790034422142157</v>
      </c>
      <c r="RC12" s="250">
        <f>'1_Police_raw'!PM11/G12*100</f>
        <v>210.13875610571938</v>
      </c>
      <c r="RD12" s="250">
        <f>'1_Police_raw'!PN11/G12*100</f>
        <v>30.612220690767707</v>
      </c>
      <c r="RE12" s="250">
        <f>'1_Police_raw'!PO11/G12*100</f>
        <v>11.387062873193193</v>
      </c>
      <c r="RF12" s="250">
        <f>'1_Police_raw'!PP11/G12*100</f>
        <v>12.373941655536603</v>
      </c>
      <c r="RG12" s="250">
        <f>'1_Police_raw'!PQ11/G12*100</f>
        <v>10.049082985592994</v>
      </c>
      <c r="RI12" s="250" t="e">
        <f>'1_Police_raw'!PS11/G12*100</f>
        <v>#VALUE!</v>
      </c>
      <c r="RJ12" s="250" t="e">
        <f>'1_Police_raw'!PT11/G12*100</f>
        <v>#VALUE!</v>
      </c>
      <c r="RK12" s="250" t="e">
        <f>'1_Police_raw'!PU11/G12*100</f>
        <v>#VALUE!</v>
      </c>
      <c r="RL12" s="250" t="e">
        <f>'1_Police_raw'!PV11/G12*100</f>
        <v>#VALUE!</v>
      </c>
      <c r="RM12" s="250" t="e">
        <f>'1_Police_raw'!PW11/G12*100</f>
        <v>#VALUE!</v>
      </c>
      <c r="RO12" s="250">
        <f>'1_Police_raw'!PY11/G12*100</f>
        <v>11.159321615729329</v>
      </c>
      <c r="RP12" s="250">
        <f>'1_Police_raw'!PZ11/G12*100</f>
        <v>0.76862674394054054</v>
      </c>
      <c r="RQ12" s="250">
        <f>'1_Police_raw'!QA11/G12*100</f>
        <v>1.0438140967093761</v>
      </c>
      <c r="RR12" s="250">
        <f>'1_Police_raw'!QB11/G12*100</f>
        <v>0.75913752487954622</v>
      </c>
      <c r="RS12" s="250">
        <f>'1_Police_raw'!QC11/G12*100</f>
        <v>0.55986392459866541</v>
      </c>
      <c r="RU12" s="250">
        <f>'1_Police_raw'!QE11/G12*100</f>
        <v>58.785712082859867</v>
      </c>
      <c r="RV12" s="250">
        <f>'1_Police_raw'!QF11/G12*100</f>
        <v>4.3365731108744079</v>
      </c>
      <c r="RW12" s="250">
        <f>'1_Police_raw'!QG11/G12*100</f>
        <v>5.0292861023269939</v>
      </c>
      <c r="RX12" s="250">
        <f>'1_Police_raw'!QH11/G12*100</f>
        <v>4.6686957780092095</v>
      </c>
      <c r="RY12" s="250">
        <f>'1_Police_raw'!QI11/G12*100</f>
        <v>2.3912832033705707</v>
      </c>
      <c r="SA12" s="250">
        <f>'1_Police_raw'!QK11/G12*100</f>
        <v>13.730899981258792</v>
      </c>
      <c r="SB12" s="250">
        <f>'1_Police_raw'!QL11/G12*100</f>
        <v>1.6511241166130131</v>
      </c>
      <c r="SC12" s="250">
        <f>'1_Police_raw'!QM11/G12*100</f>
        <v>1.1197278491973308</v>
      </c>
      <c r="SD12" s="250">
        <f>'1_Police_raw'!QN11/G12*100</f>
        <v>0.55037470553767098</v>
      </c>
      <c r="SE12" s="250">
        <f>'1_Police_raw'!QO11/G12*100</f>
        <v>0.42701485774474479</v>
      </c>
      <c r="SG12" s="250">
        <f>'1_Police_raw'!QQ11/G12*100</f>
        <v>45.538762273711782</v>
      </c>
      <c r="SH12" s="250">
        <f>'1_Police_raw'!QR11/G12*100</f>
        <v>12.838913389525326</v>
      </c>
      <c r="SI12" s="250">
        <f>'1_Police_raw'!QS11/G12*100</f>
        <v>0.28467657182982981</v>
      </c>
      <c r="SJ12" s="250">
        <f>'1_Police_raw'!QT11/G12*100</f>
        <v>2.4197508605535538</v>
      </c>
      <c r="SK12" s="250">
        <f>'1_Police_raw'!QU11/G12*100</f>
        <v>1.9832467837478145</v>
      </c>
      <c r="SM12" s="250">
        <f>'1_Police_raw'!QW11/G12*100</f>
        <v>1.2051308207462796</v>
      </c>
      <c r="SN12" s="250">
        <f>'1_Police_raw'!QX11/G12*100</f>
        <v>0.3416118861957958</v>
      </c>
      <c r="SO12" s="250">
        <f>'1_Police_raw'!QY11/G12*100</f>
        <v>0.26569813370784118</v>
      </c>
      <c r="SP12" s="250">
        <f>'1_Police_raw'!QZ11/G12*100</f>
        <v>1.8978438121988659E-2</v>
      </c>
      <c r="SQ12" s="250">
        <f>'1_Police_raw'!RA11/G12*100</f>
        <v>0</v>
      </c>
      <c r="SS12" s="250">
        <f>'1_Police_raw'!RC11/G12*100</f>
        <v>5.1716243882419093</v>
      </c>
      <c r="ST12" s="250">
        <f>'1_Police_raw'!RD11/G12*100</f>
        <v>1.0627925348313647</v>
      </c>
      <c r="SU12" s="250">
        <f>'1_Police_raw'!RE11/G12*100</f>
        <v>4.7446095304971639E-2</v>
      </c>
      <c r="SV12" s="250">
        <f>'1_Police_raw'!RF11/G12*100</f>
        <v>2.6759597752004005</v>
      </c>
      <c r="SW12" s="250">
        <f>'1_Police_raw'!RG11/G12*100</f>
        <v>0.24671969558585252</v>
      </c>
      <c r="SY12" s="250">
        <f>'1_Police_raw'!RI11/G12*100</f>
        <v>2.1920096030896898</v>
      </c>
      <c r="SZ12" s="250">
        <f>'1_Police_raw'!RJ11/G12*100</f>
        <v>0.60731001990363709</v>
      </c>
      <c r="TA12" s="250">
        <f>'1_Police_raw'!RK11/G12*100</f>
        <v>9.4892190609943295E-3</v>
      </c>
      <c r="TB12" s="250">
        <f>'1_Police_raw'!RL11/G12*100</f>
        <v>0.3416118861957958</v>
      </c>
      <c r="TC12" s="250">
        <f>'1_Police_raw'!RM11/G12*100</f>
        <v>0.23723047652485818</v>
      </c>
      <c r="TE12" s="250">
        <f>'1_Police_raw'!RO11/G12*100</f>
        <v>1.6321456784910247</v>
      </c>
      <c r="TF12" s="250">
        <f>'1_Police_raw'!RP11/G12*100</f>
        <v>0.27518735276883549</v>
      </c>
      <c r="TG12" s="250">
        <f>'1_Police_raw'!RQ11/G12*100</f>
        <v>0</v>
      </c>
      <c r="TH12" s="250">
        <f>'1_Police_raw'!RR11/G12*100</f>
        <v>0.21825203840286955</v>
      </c>
      <c r="TI12" s="250">
        <f>'1_Police_raw'!RS11/G12*100</f>
        <v>6.6424533426960294E-2</v>
      </c>
      <c r="TK12" s="250">
        <f>'1_Police_raw'!RU11/G12*100</f>
        <v>36.21085993675436</v>
      </c>
      <c r="TL12" s="250">
        <f>'1_Police_raw'!RV11/G12*100</f>
        <v>5.7409775319015681</v>
      </c>
      <c r="TM12" s="250">
        <f>'1_Police_raw'!RW11/G12*100</f>
        <v>1.5846995831860529</v>
      </c>
      <c r="TN12" s="250">
        <f>'1_Police_raw'!RX11/G12*100</f>
        <v>3.4161188619579583</v>
      </c>
      <c r="TO12" s="250">
        <f>'1_Police_raw'!RY11/G12*100</f>
        <v>1.186152382624291</v>
      </c>
      <c r="TQ12" s="250">
        <f>'1_Police_raw'!SA11/G12*100</f>
        <v>28.714376878568835</v>
      </c>
      <c r="TR12" s="250">
        <f>'1_Police_raw'!SB11/G12*100</f>
        <v>4.8584801592290967</v>
      </c>
      <c r="TS12" s="250">
        <f>'1_Police_raw'!SC11/G12*100</f>
        <v>1.4708289544541209</v>
      </c>
      <c r="TT12" s="250">
        <f>'1_Police_raw'!SD11/G12*100</f>
        <v>2.8657441564202872</v>
      </c>
      <c r="TU12" s="250">
        <f>'1_Police_raw'!SE11/G12*100</f>
        <v>0.88249737267247252</v>
      </c>
      <c r="TW12" s="250">
        <f>'1_Police_raw'!TY11/C12*100</f>
        <v>393.10629785392609</v>
      </c>
      <c r="TX12" s="250">
        <f>'1_Police_raw'!TZ11/D12*100</f>
        <v>371.58825732750967</v>
      </c>
      <c r="TY12" s="250">
        <f>'1_Police_raw'!UA11/E12*100</f>
        <v>364.80167362027362</v>
      </c>
      <c r="TZ12" s="250">
        <f>'1_Police_raw'!UB11/F12*100</f>
        <v>368.64968947679881</v>
      </c>
      <c r="UA12" s="250">
        <f>'1_Police_raw'!UC11/G12*100</f>
        <v>374.79568525209299</v>
      </c>
      <c r="UB12" s="250">
        <f>'1_Police_raw'!UD11/H12*100</f>
        <v>379.52999679832266</v>
      </c>
      <c r="UC12" s="250">
        <f t="shared" si="44"/>
        <v>-3.4535954091094823</v>
      </c>
      <c r="UE12" s="250">
        <f>'1_Police_raw'!UF11/G12*100</f>
        <v>56.432385755733272</v>
      </c>
      <c r="UF12" s="250">
        <f>'1_Police_raw'!UG11/G12*100</f>
        <v>85.042381224631171</v>
      </c>
      <c r="UH12" s="250">
        <f>'1_Police_raw'!UI11/C12*100</f>
        <v>91.220037969887855</v>
      </c>
      <c r="UI12" s="250">
        <f>'1_Police_raw'!UJ11/D12*100</f>
        <v>87.468926827944941</v>
      </c>
      <c r="UJ12" s="250">
        <f>'1_Police_raw'!UK11/E12*100</f>
        <v>87.893591983739256</v>
      </c>
      <c r="UK12" s="250">
        <f>'1_Police_raw'!UL11/F12*100</f>
        <v>88.52386876892939</v>
      </c>
      <c r="UL12" s="250">
        <f>'1_Police_raw'!UM11/G12*100</f>
        <v>88.752665877479956</v>
      </c>
      <c r="UM12" s="250">
        <f>'1_Police_raw'!UN11/H12*100</f>
        <v>91.236907731145891</v>
      </c>
      <c r="UN12" s="250">
        <f t="shared" si="51"/>
        <v>1.8493481951423973E-2</v>
      </c>
      <c r="UP12" s="250">
        <f>'1_Police_raw'!UX11/G12*100</f>
        <v>383.99073852219647</v>
      </c>
      <c r="UQ12" s="250" t="e">
        <f>'1_Police_raw'!UY11/G12*100</f>
        <v>#VALUE!</v>
      </c>
      <c r="UR12" s="250" t="e">
        <f>'1_Police_raw'!UZ11/G12*100</f>
        <v>#VALUE!</v>
      </c>
    </row>
    <row r="13" spans="1:601">
      <c r="A13" s="247">
        <v>11</v>
      </c>
      <c r="B13" s="239" t="s">
        <v>35</v>
      </c>
      <c r="C13" s="248">
        <v>5560.6279999999997</v>
      </c>
      <c r="D13" s="248">
        <v>5580.5159999999996</v>
      </c>
      <c r="E13" s="248">
        <v>5602.6279999999997</v>
      </c>
      <c r="F13" s="248">
        <v>5627.2349999999997</v>
      </c>
      <c r="G13" s="248">
        <v>5659.7150000000001</v>
      </c>
      <c r="H13" s="248">
        <v>5707.2510000000002</v>
      </c>
      <c r="I13" s="249"/>
      <c r="J13" s="250">
        <f>'1_Police_raw'!C12/C13*100</f>
        <v>8394.1597963395507</v>
      </c>
      <c r="K13" s="250">
        <f>'1_Police_raw'!D12/D13*100</f>
        <v>7898.4989918495003</v>
      </c>
      <c r="L13" s="250">
        <f>'1_Police_raw'!E12/E13*100</f>
        <v>7662.4041431985133</v>
      </c>
      <c r="M13" s="250">
        <f>'1_Police_raw'!F12/F13*100</f>
        <v>7217.8432214044733</v>
      </c>
      <c r="N13" s="250">
        <f>'1_Police_raw'!G12/G13*100</f>
        <v>6865.0983309230223</v>
      </c>
      <c r="O13" s="250">
        <f>'1_Police_raw'!H12/H13*100</f>
        <v>7033.2809964026465</v>
      </c>
      <c r="P13" s="250">
        <f t="shared" si="29"/>
        <v>-16.212209833440909</v>
      </c>
      <c r="R13" s="250">
        <f>'1_Police_raw'!J12/C13*100</f>
        <v>4.0103384006266927</v>
      </c>
      <c r="S13" s="250">
        <f>'1_Police_raw'!K12/D13*100</f>
        <v>3.7810123651647984</v>
      </c>
      <c r="T13" s="250">
        <f>'1_Police_raw'!L12/E13*100</f>
        <v>3.8196360707867814</v>
      </c>
      <c r="U13" s="250">
        <f>'1_Police_raw'!M12/F13*100</f>
        <v>3.3942069240044179</v>
      </c>
      <c r="V13" s="250">
        <f>'1_Police_raw'!N12/G13*100</f>
        <v>2.9506786119089035</v>
      </c>
      <c r="W13" s="250">
        <f>'1_Police_raw'!O12/H13*100</f>
        <v>3.5919219252841694</v>
      </c>
      <c r="X13" s="250">
        <f t="shared" si="30"/>
        <v>-10.433445598434716</v>
      </c>
      <c r="Z13" s="250">
        <f>'1_Police_raw'!Q12/C13*100</f>
        <v>3.6506667951893204</v>
      </c>
      <c r="AA13" s="250">
        <f>'1_Police_raw'!R12/D13*100</f>
        <v>3.4405420574011436</v>
      </c>
      <c r="AB13" s="250">
        <f>'1_Police_raw'!S12/E13*100</f>
        <v>3.7303922373571829</v>
      </c>
      <c r="AC13" s="250">
        <f>'1_Police_raw'!T12/F13*100</f>
        <v>3.7318505447168993</v>
      </c>
      <c r="AD13" s="250">
        <f>'1_Police_raw'!U12/G13*100</f>
        <v>3.4454031695942287</v>
      </c>
      <c r="AE13" s="250">
        <f>'1_Police_raw'!V12/H13*100</f>
        <v>4.3803925918099624</v>
      </c>
      <c r="AF13" s="250">
        <f t="shared" si="31"/>
        <v>19.988835945867223</v>
      </c>
      <c r="AH13" s="250" t="e">
        <f>'1_Police_raw'!X12/C13*100</f>
        <v>#VALUE!</v>
      </c>
      <c r="AI13" s="250" t="e">
        <f>'1_Police_raw'!Y12/D13*100</f>
        <v>#VALUE!</v>
      </c>
      <c r="AJ13" s="250" t="e">
        <f>'1_Police_raw'!Z12/E13*100</f>
        <v>#VALUE!</v>
      </c>
      <c r="AK13" s="250" t="e">
        <f>'1_Police_raw'!AA12/F13*100</f>
        <v>#VALUE!</v>
      </c>
      <c r="AL13" s="250" t="e">
        <f>'1_Police_raw'!AB12/G13*100</f>
        <v>#VALUE!</v>
      </c>
      <c r="AM13" s="250" t="e">
        <f>'1_Police_raw'!AC12/H13*100</f>
        <v>#VALUE!</v>
      </c>
      <c r="AN13" s="250" t="e">
        <f t="shared" si="46"/>
        <v>#VALUE!</v>
      </c>
      <c r="AP13" s="250">
        <f>'1_Police_raw'!AE12/C13*100</f>
        <v>0.98909691495277163</v>
      </c>
      <c r="AQ13" s="250">
        <f>'1_Police_raw'!AF12/D13*100</f>
        <v>0.89597449411488117</v>
      </c>
      <c r="AR13" s="250">
        <f>'1_Police_raw'!AG12/E13*100</f>
        <v>0.78534573418045961</v>
      </c>
      <c r="AS13" s="250">
        <f>'1_Police_raw'!AH12/F13*100</f>
        <v>1.1017844465354654</v>
      </c>
      <c r="AT13" s="250">
        <f>'1_Police_raw'!AI12/G13*100</f>
        <v>0.95411164696455553</v>
      </c>
      <c r="AU13" s="250">
        <f>'1_Police_raw'!AJ12/H13*100</f>
        <v>0.98120794056543148</v>
      </c>
      <c r="AV13" s="250">
        <f t="shared" si="32"/>
        <v>-0.79759367035502748</v>
      </c>
      <c r="AX13" s="250" t="e">
        <f>'1_Police_raw'!AL12/C13*100</f>
        <v>#VALUE!</v>
      </c>
      <c r="AY13" s="250" t="e">
        <f>'1_Police_raw'!AM12/D13*100</f>
        <v>#VALUE!</v>
      </c>
      <c r="AZ13" s="250" t="e">
        <f>'1_Police_raw'!AN12/E13*100</f>
        <v>#VALUE!</v>
      </c>
      <c r="BA13" s="250" t="e">
        <f>'1_Police_raw'!AO12/F13*100</f>
        <v>#VALUE!</v>
      </c>
      <c r="BB13" s="250" t="e">
        <f>'1_Police_raw'!AP12/G13*100</f>
        <v>#VALUE!</v>
      </c>
      <c r="BC13" s="250" t="e">
        <f>'1_Police_raw'!AQ12/H13*100</f>
        <v>#VALUE!</v>
      </c>
      <c r="BD13" s="250" t="e">
        <f t="shared" si="47"/>
        <v>#VALUE!</v>
      </c>
      <c r="BF13" s="250">
        <f>'1_Police_raw'!AS12/C13*100</f>
        <v>223.76968932286067</v>
      </c>
      <c r="BG13" s="250">
        <f>'1_Police_raw'!AT12/D13*100</f>
        <v>210.58984509676168</v>
      </c>
      <c r="BH13" s="250">
        <f>'1_Police_raw'!AU12/E13*100</f>
        <v>208.54498995828385</v>
      </c>
      <c r="BI13" s="250">
        <f>'1_Police_raw'!AV12/F13*100</f>
        <v>210.51191215579234</v>
      </c>
      <c r="BJ13" s="250">
        <f>'1_Police_raw'!AW12/G13*100</f>
        <v>215.73524461920783</v>
      </c>
      <c r="BK13" s="250">
        <f>'1_Police_raw'!AX12/H13*100</f>
        <v>270.86595630716084</v>
      </c>
      <c r="BL13" s="250">
        <f t="shared" si="0"/>
        <v>21.046758891615781</v>
      </c>
      <c r="BN13" s="250">
        <f>'1_Police_raw'!AZ12/C13*100</f>
        <v>30.500152141089103</v>
      </c>
      <c r="BO13" s="250">
        <f>'1_Police_raw'!BA12/D13*100</f>
        <v>29.692594734967166</v>
      </c>
      <c r="BP13" s="250">
        <f>'1_Police_raw'!BB12/E13*100</f>
        <v>26.826696328937068</v>
      </c>
      <c r="BQ13" s="250">
        <f>'1_Police_raw'!BC12/F13*100</f>
        <v>27.242508976433367</v>
      </c>
      <c r="BR13" s="250">
        <f>'1_Police_raw'!BD12/G13*100</f>
        <v>25.796351936449096</v>
      </c>
      <c r="BS13" s="250">
        <f>'1_Police_raw'!BE12/H13*100</f>
        <v>30.364881446426654</v>
      </c>
      <c r="BT13" s="250">
        <f t="shared" si="1"/>
        <v>-0.44350826198082416</v>
      </c>
      <c r="BV13" s="250">
        <f>'1_Police_raw'!BG12/C13*100</f>
        <v>25.320881022790953</v>
      </c>
      <c r="BW13" s="250">
        <f>'1_Police_raw'!BH12/D13*100</f>
        <v>25.373997673333438</v>
      </c>
      <c r="BX13" s="250">
        <f>'1_Police_raw'!BI12/E13*100</f>
        <v>23.631767092157467</v>
      </c>
      <c r="BY13" s="250">
        <f>'1_Police_raw'!BJ12/F13*100</f>
        <v>24.61244287825193</v>
      </c>
      <c r="BZ13" s="250">
        <f>'1_Police_raw'!BK12/G13*100</f>
        <v>28.517337003718385</v>
      </c>
      <c r="CA13" s="250">
        <f>'1_Police_raw'!BL12/H13*100</f>
        <v>43.663753355161703</v>
      </c>
      <c r="CB13" s="250">
        <f t="shared" si="2"/>
        <v>72.441682877703158</v>
      </c>
      <c r="CD13" s="250">
        <f>'1_Police_raw'!BN12/C13*100</f>
        <v>11.059901867199173</v>
      </c>
      <c r="CE13" s="250">
        <f>'1_Police_raw'!BO12/D13*100</f>
        <v>10.608338010320194</v>
      </c>
      <c r="CF13" s="250">
        <f>'1_Police_raw'!BP12/E13*100</f>
        <v>10.673562478179884</v>
      </c>
      <c r="CG13" s="250">
        <f>'1_Police_raw'!BQ12/F13*100</f>
        <v>10.680200844642174</v>
      </c>
      <c r="CH13" s="250">
        <f>'1_Police_raw'!BR12/G13*100</f>
        <v>14.046643691422625</v>
      </c>
      <c r="CI13" s="250">
        <f>'1_Police_raw'!BS12/H13*100</f>
        <v>22.970778751451444</v>
      </c>
      <c r="CJ13" s="250">
        <f t="shared" si="3"/>
        <v>107.69423659695275</v>
      </c>
      <c r="CL13" s="250">
        <f>'1_Police_raw'!BU12/C13*100</f>
        <v>2.5177012380616004</v>
      </c>
      <c r="CM13" s="250">
        <f>'1_Police_raw'!BV12/D13*100</f>
        <v>3.5301395068126316</v>
      </c>
      <c r="CN13" s="250">
        <f>'1_Police_raw'!BW12/E13*100</f>
        <v>2.463129802656896</v>
      </c>
      <c r="CO13" s="250">
        <f>'1_Police_raw'!BX12/F13*100</f>
        <v>2.4701296462649953</v>
      </c>
      <c r="CP13" s="250">
        <f>'1_Police_raw'!BY12/G13*100</f>
        <v>3.2687158275637556</v>
      </c>
      <c r="CQ13" s="250">
        <f>'1_Police_raw'!BZ12/H13*100</f>
        <v>3.574400354916929</v>
      </c>
      <c r="CR13" s="250">
        <f t="shared" si="4"/>
        <v>41.970790691150086</v>
      </c>
      <c r="CT13" s="250">
        <f>'1_Police_raw'!CB12/C13*100</f>
        <v>40.373137710344949</v>
      </c>
      <c r="CU13" s="250">
        <f>'1_Police_raw'!CC12/D13*100</f>
        <v>38.365627837999213</v>
      </c>
      <c r="CV13" s="250">
        <f>'1_Police_raw'!CD12/E13*100</f>
        <v>40.427456543607754</v>
      </c>
      <c r="CW13" s="250">
        <f>'1_Police_raw'!CE12/F13*100</f>
        <v>27.828942633460308</v>
      </c>
      <c r="CX13" s="250">
        <f>'1_Police_raw'!CF12/G13*100</f>
        <v>25.584327126012528</v>
      </c>
      <c r="CY13" s="250">
        <f>'1_Police_raw'!CG12/H13*100</f>
        <v>28.735375402273355</v>
      </c>
      <c r="CZ13" s="250">
        <f t="shared" si="5"/>
        <v>-28.825508662631407</v>
      </c>
      <c r="DB13" s="250" t="e">
        <f>'1_Police_raw'!CI12/C13*100</f>
        <v>#VALUE!</v>
      </c>
      <c r="DC13" s="250" t="e">
        <f>'1_Police_raw'!CJ12/D13*100</f>
        <v>#VALUE!</v>
      </c>
      <c r="DD13" s="250" t="e">
        <f>'1_Police_raw'!CK12/E13*100</f>
        <v>#VALUE!</v>
      </c>
      <c r="DE13" s="250" t="e">
        <f>'1_Police_raw'!CL12/F13*100</f>
        <v>#VALUE!</v>
      </c>
      <c r="DF13" s="250" t="e">
        <f>'1_Police_raw'!CM12/G13*100</f>
        <v>#VALUE!</v>
      </c>
      <c r="DG13" s="250" t="e">
        <f>'1_Police_raw'!CN12/H13*100</f>
        <v>#VALUE!</v>
      </c>
      <c r="DH13" s="250" t="e">
        <f t="shared" si="33"/>
        <v>#VALUE!</v>
      </c>
      <c r="DJ13" s="250">
        <f>'1_Police_raw'!CP12/C13*100</f>
        <v>5395.8114083517185</v>
      </c>
      <c r="DK13" s="250">
        <f>'1_Police_raw'!CQ12/D13*100</f>
        <v>5087.432775033707</v>
      </c>
      <c r="DL13" s="250">
        <f>'1_Police_raw'!CR12/E13*100</f>
        <v>4939.1999611610845</v>
      </c>
      <c r="DM13" s="250">
        <f>'1_Police_raw'!CS12/F13*100</f>
        <v>4396.9018532192104</v>
      </c>
      <c r="DN13" s="250">
        <f>'1_Police_raw'!CT12/G13*100</f>
        <v>3895.86754810092</v>
      </c>
      <c r="DO13" s="250">
        <f>'1_Police_raw'!CU12/H13*100</f>
        <v>3815.2168180442736</v>
      </c>
      <c r="DP13" s="250">
        <f t="shared" si="6"/>
        <v>-29.292991742835497</v>
      </c>
      <c r="DR13" s="250">
        <f>'1_Police_raw'!CW12/C13*100</f>
        <v>1920.9341103199135</v>
      </c>
      <c r="DS13" s="250">
        <f>'1_Police_raw'!CX12/D13*100</f>
        <v>1656.0117379826527</v>
      </c>
      <c r="DT13" s="250">
        <f>'1_Police_raw'!CY12/E13*100</f>
        <v>1598.5176956242678</v>
      </c>
      <c r="DU13" s="250">
        <f>'1_Police_raw'!CZ12/F13*100</f>
        <v>1405.699246610458</v>
      </c>
      <c r="DV13" s="250">
        <f>'1_Police_raw'!DA12/G13*100</f>
        <v>1277.1137769304637</v>
      </c>
      <c r="DW13" s="250">
        <f>'1_Police_raw'!DB12/H13*100</f>
        <v>1215.8743324938748</v>
      </c>
      <c r="DX13" s="250">
        <f t="shared" si="34"/>
        <v>-36.704006349734591</v>
      </c>
      <c r="DZ13" s="250">
        <f>'1_Police_raw'!DD12/C13*100</f>
        <v>270.95860395624379</v>
      </c>
      <c r="EA13" s="250">
        <f>'1_Police_raw'!DE12/D13*100</f>
        <v>205.50070997018915</v>
      </c>
      <c r="EB13" s="250">
        <f>'1_Police_raw'!DF12/E13*100</f>
        <v>189.08983427063157</v>
      </c>
      <c r="EC13" s="250">
        <f>'1_Police_raw'!DG12/F13*100</f>
        <v>168.02212809665849</v>
      </c>
      <c r="ED13" s="250">
        <f>'1_Police_raw'!DH12/G13*100</f>
        <v>157.6581152937913</v>
      </c>
      <c r="EE13" s="250">
        <f>'1_Police_raw'!DI12/H13*100</f>
        <v>162.00443961549965</v>
      </c>
      <c r="EF13" s="250">
        <f t="shared" si="7"/>
        <v>-40.210630978279909</v>
      </c>
      <c r="EH13" s="250">
        <f>'1_Police_raw'!DK12/C13*100</f>
        <v>1649.669785499048</v>
      </c>
      <c r="EI13" s="250">
        <f>'1_Police_raw'!DL12/D13*100</f>
        <v>1450.2243161743468</v>
      </c>
      <c r="EJ13" s="250">
        <f>'1_Police_raw'!DM12/E13*100</f>
        <v>1409.2493736867771</v>
      </c>
      <c r="EK13" s="250">
        <f>'1_Police_raw'!DN12/F13*100</f>
        <v>1237.4994113450034</v>
      </c>
      <c r="EL13" s="250">
        <f>'1_Police_raw'!DO12/G13*100</f>
        <v>1119.1906306236267</v>
      </c>
      <c r="EM13" s="250">
        <f>'1_Police_raw'!DP12/H13*100</f>
        <v>1053.6771556043354</v>
      </c>
      <c r="EN13" s="250">
        <f t="shared" si="8"/>
        <v>-36.127995743973486</v>
      </c>
      <c r="EP13" s="250">
        <f>'1_Police_raw'!DR12/C13*100</f>
        <v>1047.9212060220536</v>
      </c>
      <c r="EQ13" s="250">
        <f>'1_Police_raw'!DS12/D13*100</f>
        <v>953.76484898529111</v>
      </c>
      <c r="ER13" s="250">
        <f>'1_Police_raw'!DT12/E13*100</f>
        <v>924.2448365302854</v>
      </c>
      <c r="ES13" s="250">
        <f>'1_Police_raw'!DU12/F13*100</f>
        <v>818.99902883032269</v>
      </c>
      <c r="ET13" s="250">
        <f>'1_Police_raw'!DV12/G13*100</f>
        <v>731.85663942442329</v>
      </c>
      <c r="EU13" s="250">
        <f>'1_Police_raw'!DW12/H13*100</f>
        <v>698.77774781589244</v>
      </c>
      <c r="EV13" s="250">
        <f t="shared" si="9"/>
        <v>-33.317720473614827</v>
      </c>
      <c r="EX13" s="250">
        <f>'1_Police_raw'!DY12/C13*100</f>
        <v>179.67395049623894</v>
      </c>
      <c r="EY13" s="250">
        <f>'1_Police_raw'!DZ12/D13*100</f>
        <v>168.1923320352455</v>
      </c>
      <c r="EZ13" s="250">
        <f>'1_Police_raw'!EA12/E13*100</f>
        <v>214.29229283114998</v>
      </c>
      <c r="FA13" s="250">
        <f>'1_Police_raw'!EB12/F13*100</f>
        <v>282.25229619875478</v>
      </c>
      <c r="FB13" s="250">
        <f>'1_Police_raw'!EC12/G13*100</f>
        <v>534.54988457899378</v>
      </c>
      <c r="FC13" s="250">
        <f>'1_Police_raw'!ED12/H13*100</f>
        <v>665.80215238474705</v>
      </c>
      <c r="FD13" s="250">
        <f t="shared" si="10"/>
        <v>270.56131428394457</v>
      </c>
      <c r="FF13" s="250">
        <f>'1_Police_raw'!EF12/C13*100</f>
        <v>11.635376435898968</v>
      </c>
      <c r="FG13" s="250">
        <f>'1_Police_raw'!EG12/D13*100</f>
        <v>25.553192572156412</v>
      </c>
      <c r="FH13" s="250">
        <f>'1_Police_raw'!EH12/E13*100</f>
        <v>44.800404381658041</v>
      </c>
      <c r="FI13" s="250">
        <f>'1_Police_raw'!EI12/F13*100</f>
        <v>110.71156615993468</v>
      </c>
      <c r="FJ13" s="250">
        <f>'1_Police_raw'!EJ12/G13*100</f>
        <v>287.78834269923482</v>
      </c>
      <c r="FK13" s="250">
        <f>'1_Police_raw'!EK12/H13*100</f>
        <v>391.41436043377098</v>
      </c>
      <c r="FL13" s="250">
        <f t="shared" si="35"/>
        <v>3264.0025536787002</v>
      </c>
      <c r="FN13" s="250">
        <f>'1_Police_raw'!EM12/C13*100</f>
        <v>57.655358351610651</v>
      </c>
      <c r="FO13" s="250">
        <f>'1_Police_raw'!EN12/D13*100</f>
        <v>42.755902859162134</v>
      </c>
      <c r="FP13" s="250">
        <f>'1_Police_raw'!EO12/E13*100</f>
        <v>41.659021444936201</v>
      </c>
      <c r="FQ13" s="250">
        <f>'1_Police_raw'!EP12/F13*100</f>
        <v>40.144049431026076</v>
      </c>
      <c r="FR13" s="250">
        <f>'1_Police_raw'!EQ12/G13*100</f>
        <v>42.334287150501396</v>
      </c>
      <c r="FS13" s="250">
        <f>'1_Police_raw'!ER12/H13*100</f>
        <v>50.952726627933487</v>
      </c>
      <c r="FT13" s="250">
        <f t="shared" si="11"/>
        <v>-11.625340497931219</v>
      </c>
      <c r="FV13" s="250">
        <f>'1_Police_raw'!ET12/C13*100</f>
        <v>3.5967160543737151E-2</v>
      </c>
      <c r="FW13" s="250">
        <f>'1_Police_raw'!EU12/D13*100</f>
        <v>3.5838979764595248E-2</v>
      </c>
      <c r="FX13" s="250">
        <f>'1_Police_raw'!EV12/E13*100</f>
        <v>0.10709260011551722</v>
      </c>
      <c r="FY13" s="250">
        <f>'1_Police_raw'!EW12/F13*100</f>
        <v>1.7770716879604284E-2</v>
      </c>
      <c r="FZ13" s="250">
        <f>'1_Police_raw'!EX12/G13*100</f>
        <v>0.30036848145180456</v>
      </c>
      <c r="GA13" s="250">
        <f>'1_Police_raw'!EY12/H13*100</f>
        <v>7.0086281468959399E-2</v>
      </c>
      <c r="GB13" s="250">
        <f t="shared" si="12"/>
        <v>94.861869576088367</v>
      </c>
      <c r="GD13" s="250">
        <f>'1_Police_raw'!FA12/C13*100</f>
        <v>0.12588506190308002</v>
      </c>
      <c r="GE13" s="250">
        <f>'1_Police_raw'!FB12/D13*100</f>
        <v>0.12543642917608336</v>
      </c>
      <c r="GF13" s="250">
        <f>'1_Police_raw'!FC12/E13*100</f>
        <v>0.14279013348735631</v>
      </c>
      <c r="GG13" s="250">
        <f>'1_Police_raw'!FD12/F13*100</f>
        <v>0.15993645191643854</v>
      </c>
      <c r="GH13" s="250">
        <f>'1_Police_raw'!FE12/G13*100</f>
        <v>0.37104341826399384</v>
      </c>
      <c r="GI13" s="250">
        <f>'1_Police_raw'!FF12/H13*100</f>
        <v>0.92864322946371192</v>
      </c>
      <c r="GJ13" s="250">
        <f t="shared" si="13"/>
        <v>637.69136339519162</v>
      </c>
      <c r="GL13" s="250">
        <f>'1_Police_raw'!FH12/C13*100</f>
        <v>385.24425658396859</v>
      </c>
      <c r="GM13" s="250">
        <f>'1_Police_raw'!FI12/D13*100</f>
        <v>389.74890493997333</v>
      </c>
      <c r="GN13" s="250">
        <f>'1_Police_raw'!FJ12/E13*100</f>
        <v>434.45682990196747</v>
      </c>
      <c r="GO13" s="250">
        <f>'1_Police_raw'!FK12/F13*100</f>
        <v>475.77540301764543</v>
      </c>
      <c r="GP13" s="250">
        <f>'1_Police_raw'!FL12/G13*100</f>
        <v>415.03856642958164</v>
      </c>
      <c r="GQ13" s="250">
        <f>'1_Police_raw'!FM12/H13*100</f>
        <v>394.58576467024142</v>
      </c>
      <c r="GR13" s="250">
        <f t="shared" si="14"/>
        <v>2.4248273469682999</v>
      </c>
      <c r="GT13" s="250">
        <f>'1_Police_raw'!FO12/C13*100</f>
        <v>64.309283052202034</v>
      </c>
      <c r="GU13" s="250">
        <f>'1_Police_raw'!FP12/D13*100</f>
        <v>65.513655009680122</v>
      </c>
      <c r="GV13" s="250">
        <f>'1_Police_raw'!FQ12/E13*100</f>
        <v>73.929591613078728</v>
      </c>
      <c r="GW13" s="250">
        <f>'1_Police_raw'!FR12/F13*100</f>
        <v>89.475559488807562</v>
      </c>
      <c r="GX13" s="250">
        <f>'1_Police_raw'!FS12/G13*100</f>
        <v>77.583411885580816</v>
      </c>
      <c r="GY13" s="250">
        <f>'1_Police_raw'!FT12/H13*100</f>
        <v>74.799583897746913</v>
      </c>
      <c r="GZ13" s="250">
        <f t="shared" si="15"/>
        <v>16.31226527129769</v>
      </c>
      <c r="HB13" s="250" t="e">
        <f>'1_Police_raw'!GI12/C13*100</f>
        <v>#VALUE!</v>
      </c>
      <c r="HC13" s="250" t="e">
        <f>'1_Police_raw'!GJ12/D13*100</f>
        <v>#VALUE!</v>
      </c>
      <c r="HD13" s="250" t="e">
        <f>'1_Police_raw'!GK12/E13*100</f>
        <v>#VALUE!</v>
      </c>
      <c r="HE13" s="250" t="e">
        <f>'1_Police_raw'!GL12/F13*100</f>
        <v>#VALUE!</v>
      </c>
      <c r="HF13" s="250" t="e">
        <f>'1_Police_raw'!GM12/G13*100</f>
        <v>#VALUE!</v>
      </c>
      <c r="HG13" s="250" t="e">
        <f>'1_Police_raw'!GN12/H13*100</f>
        <v>#VALUE!</v>
      </c>
      <c r="HH13" s="250" t="e">
        <f t="shared" si="16"/>
        <v>#VALUE!</v>
      </c>
      <c r="HJ13" s="250" t="e">
        <f>'1_Police_raw'!GP12/C13*100</f>
        <v>#VALUE!</v>
      </c>
      <c r="HK13" s="250" t="e">
        <f>'1_Police_raw'!GQ12/D13*100</f>
        <v>#VALUE!</v>
      </c>
      <c r="HL13" s="250" t="e">
        <f>'1_Police_raw'!GR12/E13*100</f>
        <v>#VALUE!</v>
      </c>
      <c r="HM13" s="250" t="e">
        <f>'1_Police_raw'!GS12/F13*100</f>
        <v>#VALUE!</v>
      </c>
      <c r="HN13" s="250" t="e">
        <f>'1_Police_raw'!GT12/G13*100</f>
        <v>#VALUE!</v>
      </c>
      <c r="HO13" s="250" t="e">
        <f>'1_Police_raw'!GU12/H13*100</f>
        <v>#VALUE!</v>
      </c>
      <c r="HP13" s="250" t="e">
        <f t="shared" si="17"/>
        <v>#VALUE!</v>
      </c>
      <c r="HR13" s="250" t="e">
        <f>'1_Police_raw'!GW12/C13*100</f>
        <v>#VALUE!</v>
      </c>
      <c r="HS13" s="250" t="e">
        <f>'1_Police_raw'!GX12/D13*100</f>
        <v>#VALUE!</v>
      </c>
      <c r="HT13" s="250" t="e">
        <f>'1_Police_raw'!GY12/E13*100</f>
        <v>#VALUE!</v>
      </c>
      <c r="HU13" s="250" t="e">
        <f>'1_Police_raw'!GZ12/F13*100</f>
        <v>#VALUE!</v>
      </c>
      <c r="HV13" s="250" t="e">
        <f>'1_Police_raw'!HA12/G13*100</f>
        <v>#VALUE!</v>
      </c>
      <c r="HW13" s="250" t="e">
        <f>'1_Police_raw'!HB12/H13*100</f>
        <v>#VALUE!</v>
      </c>
      <c r="HX13" s="250" t="e">
        <f t="shared" si="18"/>
        <v>#VALUE!</v>
      </c>
      <c r="HZ13" s="250" t="e">
        <f>'1_Police_raw'!HD12/C13*100</f>
        <v>#VALUE!</v>
      </c>
      <c r="IA13" s="250" t="e">
        <f>'1_Police_raw'!HE12/D13*100</f>
        <v>#VALUE!</v>
      </c>
      <c r="IB13" s="250" t="e">
        <f>'1_Police_raw'!HF12/E13*100</f>
        <v>#VALUE!</v>
      </c>
      <c r="IC13" s="250" t="e">
        <f>'1_Police_raw'!HG12/F13*100</f>
        <v>#VALUE!</v>
      </c>
      <c r="ID13" s="250" t="e">
        <f>'1_Police_raw'!HH12/G13*100</f>
        <v>#VALUE!</v>
      </c>
      <c r="IE13" s="250" t="e">
        <f>'1_Police_raw'!HI12/H13*100</f>
        <v>#VALUE!</v>
      </c>
      <c r="IF13" s="250" t="e">
        <f t="shared" si="49"/>
        <v>#VALUE!</v>
      </c>
      <c r="IH13" s="250" t="e">
        <f>'1_Police_raw'!HK12/C13*100</f>
        <v>#VALUE!</v>
      </c>
      <c r="II13" s="250" t="e">
        <f>'1_Police_raw'!HL12/D13*100</f>
        <v>#VALUE!</v>
      </c>
      <c r="IJ13" s="250" t="e">
        <f>'1_Police_raw'!HM12/E13*100</f>
        <v>#VALUE!</v>
      </c>
      <c r="IK13" s="250" t="e">
        <f>'1_Police_raw'!HN12/F13*100</f>
        <v>#VALUE!</v>
      </c>
      <c r="IL13" s="250" t="e">
        <f>'1_Police_raw'!HO12/G13*100</f>
        <v>#VALUE!</v>
      </c>
      <c r="IM13" s="250" t="e">
        <f>'1_Police_raw'!HP12/H13*100</f>
        <v>#VALUE!</v>
      </c>
      <c r="IN13" s="250" t="e">
        <f t="shared" si="36"/>
        <v>#VALUE!</v>
      </c>
      <c r="IP13" s="250" t="e">
        <f>'1_Police_raw'!HR12/C13*100</f>
        <v>#VALUE!</v>
      </c>
      <c r="IQ13" s="250" t="e">
        <f>'1_Police_raw'!HS12/D13*100</f>
        <v>#VALUE!</v>
      </c>
      <c r="IR13" s="250" t="e">
        <f>'1_Police_raw'!HT12/E13*100</f>
        <v>#VALUE!</v>
      </c>
      <c r="IS13" s="250" t="e">
        <f>'1_Police_raw'!HU12/F13*100</f>
        <v>#VALUE!</v>
      </c>
      <c r="IT13" s="250" t="e">
        <f>'1_Police_raw'!HV12/G13*100</f>
        <v>#VALUE!</v>
      </c>
      <c r="IU13" s="250" t="e">
        <f>'1_Police_raw'!HW12/H13*100</f>
        <v>#VALUE!</v>
      </c>
      <c r="IV13" s="250" t="e">
        <f t="shared" si="45"/>
        <v>#VALUE!</v>
      </c>
      <c r="IX13" s="250" t="e">
        <f>'1_Police_raw'!HY12/C13*100</f>
        <v>#VALUE!</v>
      </c>
      <c r="IY13" s="250" t="e">
        <f>'1_Police_raw'!HZ12/D13*100</f>
        <v>#VALUE!</v>
      </c>
      <c r="IZ13" s="250" t="e">
        <f>'1_Police_raw'!IA12/E13*100</f>
        <v>#VALUE!</v>
      </c>
      <c r="JA13" s="250" t="e">
        <f>'1_Police_raw'!IB12/F13*100</f>
        <v>#VALUE!</v>
      </c>
      <c r="JB13" s="250" t="e">
        <f>'1_Police_raw'!IC12/G13*100</f>
        <v>#VALUE!</v>
      </c>
      <c r="JC13" s="250" t="e">
        <f>'1_Police_raw'!ID12/H13*100</f>
        <v>#VALUE!</v>
      </c>
      <c r="JD13" s="250" t="e">
        <f t="shared" si="19"/>
        <v>#VALUE!</v>
      </c>
      <c r="JF13" s="250" t="e">
        <f>'1_Police_raw'!IF12/C13*100</f>
        <v>#VALUE!</v>
      </c>
      <c r="JG13" s="250" t="e">
        <f>'1_Police_raw'!IG12/D13*100</f>
        <v>#VALUE!</v>
      </c>
      <c r="JH13" s="250" t="e">
        <f>'1_Police_raw'!IH12/E13*100</f>
        <v>#VALUE!</v>
      </c>
      <c r="JI13" s="250" t="e">
        <f>'1_Police_raw'!II12/F13*100</f>
        <v>#VALUE!</v>
      </c>
      <c r="JJ13" s="250" t="e">
        <f>'1_Police_raw'!IJ12/G13*100</f>
        <v>#VALUE!</v>
      </c>
      <c r="JK13" s="250" t="e">
        <f>'1_Police_raw'!IK12/H13*100</f>
        <v>#VALUE!</v>
      </c>
      <c r="JL13" s="250" t="e">
        <f t="shared" si="48"/>
        <v>#VALUE!</v>
      </c>
      <c r="JN13" s="250" t="e">
        <f>'1_Police_raw'!IM12/C13*100</f>
        <v>#VALUE!</v>
      </c>
      <c r="JO13" s="250" t="e">
        <f>'1_Police_raw'!IN12/D13*100</f>
        <v>#VALUE!</v>
      </c>
      <c r="JP13" s="250" t="e">
        <f>'1_Police_raw'!IO12/E13*100</f>
        <v>#VALUE!</v>
      </c>
      <c r="JQ13" s="250" t="e">
        <f>'1_Police_raw'!IP12/F13*100</f>
        <v>#VALUE!</v>
      </c>
      <c r="JR13" s="250" t="e">
        <f>'1_Police_raw'!IQ12/G13*100</f>
        <v>#VALUE!</v>
      </c>
      <c r="JS13" s="250" t="e">
        <f>'1_Police_raw'!IR12/H13*100</f>
        <v>#VALUE!</v>
      </c>
      <c r="JT13" s="250" t="e">
        <f t="shared" si="20"/>
        <v>#VALUE!</v>
      </c>
      <c r="JV13" s="250" t="e">
        <f>'1_Police_raw'!IT12/C13*100</f>
        <v>#VALUE!</v>
      </c>
      <c r="JW13" s="250" t="e">
        <f>'1_Police_raw'!IU12/D13*100</f>
        <v>#VALUE!</v>
      </c>
      <c r="JX13" s="250" t="e">
        <f>'1_Police_raw'!IV12/E13*100</f>
        <v>#VALUE!</v>
      </c>
      <c r="JY13" s="250" t="e">
        <f>'1_Police_raw'!IW12/F13*100</f>
        <v>#VALUE!</v>
      </c>
      <c r="JZ13" s="250" t="e">
        <f>'1_Police_raw'!IX12/G13*100</f>
        <v>#VALUE!</v>
      </c>
      <c r="KA13" s="250" t="e">
        <f>'1_Police_raw'!IY12/H13*100</f>
        <v>#VALUE!</v>
      </c>
      <c r="KB13" s="250" t="e">
        <f t="shared" si="21"/>
        <v>#VALUE!</v>
      </c>
      <c r="KD13" s="250" t="e">
        <f>'1_Police_raw'!JA12/C13*100</f>
        <v>#VALUE!</v>
      </c>
      <c r="KE13" s="250" t="e">
        <f>'1_Police_raw'!JB12/D13*100</f>
        <v>#VALUE!</v>
      </c>
      <c r="KF13" s="250" t="e">
        <f>'1_Police_raw'!JC12/E13*100</f>
        <v>#VALUE!</v>
      </c>
      <c r="KG13" s="250" t="e">
        <f>'1_Police_raw'!JD12/F13*100</f>
        <v>#VALUE!</v>
      </c>
      <c r="KH13" s="250" t="e">
        <f>'1_Police_raw'!JE12/G13*100</f>
        <v>#VALUE!</v>
      </c>
      <c r="KI13" s="250" t="e">
        <f>'1_Police_raw'!JF12/H13*100</f>
        <v>#VALUE!</v>
      </c>
      <c r="KJ13" s="250" t="e">
        <f t="shared" si="22"/>
        <v>#VALUE!</v>
      </c>
      <c r="KL13" s="250" t="e">
        <f>'1_Police_raw'!JH12/C13*100</f>
        <v>#VALUE!</v>
      </c>
      <c r="KM13" s="250" t="e">
        <f>'1_Police_raw'!JI12/D13*100</f>
        <v>#VALUE!</v>
      </c>
      <c r="KN13" s="250" t="e">
        <f>'1_Police_raw'!JJ12/E13*100</f>
        <v>#VALUE!</v>
      </c>
      <c r="KO13" s="250" t="e">
        <f>'1_Police_raw'!JK12/F13*100</f>
        <v>#VALUE!</v>
      </c>
      <c r="KP13" s="250" t="e">
        <f>'1_Police_raw'!JL12/G13*100</f>
        <v>#VALUE!</v>
      </c>
      <c r="KQ13" s="250" t="e">
        <f>'1_Police_raw'!JM12/H13*100</f>
        <v>#VALUE!</v>
      </c>
      <c r="KR13" s="250" t="e">
        <f t="shared" si="23"/>
        <v>#VALUE!</v>
      </c>
      <c r="KT13" s="250" t="e">
        <f>'1_Police_raw'!JO12/C13*100</f>
        <v>#VALUE!</v>
      </c>
      <c r="KU13" s="250" t="e">
        <f>'1_Police_raw'!JP12/D13*100</f>
        <v>#VALUE!</v>
      </c>
      <c r="KV13" s="250" t="e">
        <f>'1_Police_raw'!JQ12/E13*100</f>
        <v>#VALUE!</v>
      </c>
      <c r="KW13" s="250" t="e">
        <f>'1_Police_raw'!JR12/F13*100</f>
        <v>#VALUE!</v>
      </c>
      <c r="KX13" s="250" t="e">
        <f>'1_Police_raw'!JS12/G13*100</f>
        <v>#VALUE!</v>
      </c>
      <c r="KY13" s="250" t="e">
        <f>'1_Police_raw'!JT12/H13*100</f>
        <v>#VALUE!</v>
      </c>
      <c r="KZ13" s="250" t="e">
        <f t="shared" si="37"/>
        <v>#VALUE!</v>
      </c>
      <c r="LB13" s="250" t="e">
        <f>'1_Police_raw'!JV12/C13*100</f>
        <v>#VALUE!</v>
      </c>
      <c r="LC13" s="250" t="e">
        <f>'1_Police_raw'!JW12/D13*100</f>
        <v>#VALUE!</v>
      </c>
      <c r="LD13" s="250" t="e">
        <f>'1_Police_raw'!JX12/E13*100</f>
        <v>#VALUE!</v>
      </c>
      <c r="LE13" s="250" t="e">
        <f>'1_Police_raw'!JY12/F13*100</f>
        <v>#VALUE!</v>
      </c>
      <c r="LF13" s="250" t="e">
        <f>'1_Police_raw'!JZ12/G13*100</f>
        <v>#VALUE!</v>
      </c>
      <c r="LG13" s="250" t="e">
        <f>'1_Police_raw'!KA12/H13*100</f>
        <v>#VALUE!</v>
      </c>
      <c r="LH13" s="250" t="e">
        <f t="shared" si="24"/>
        <v>#VALUE!</v>
      </c>
      <c r="LJ13" s="250" t="e">
        <f>'1_Police_raw'!KC12/C13*100</f>
        <v>#VALUE!</v>
      </c>
      <c r="LK13" s="250" t="e">
        <f>'1_Police_raw'!KD12/D13*100</f>
        <v>#VALUE!</v>
      </c>
      <c r="LL13" s="250" t="e">
        <f>'1_Police_raw'!KE12/E13*100</f>
        <v>#VALUE!</v>
      </c>
      <c r="LM13" s="250" t="e">
        <f>'1_Police_raw'!KF12/F13*100</f>
        <v>#VALUE!</v>
      </c>
      <c r="LN13" s="250" t="e">
        <f>'1_Police_raw'!KG12/G13*100</f>
        <v>#VALUE!</v>
      </c>
      <c r="LO13" s="250" t="e">
        <f>'1_Police_raw'!KH12/H13*100</f>
        <v>#VALUE!</v>
      </c>
      <c r="LP13" s="250" t="e">
        <f t="shared" si="38"/>
        <v>#VALUE!</v>
      </c>
      <c r="LR13" s="250" t="e">
        <f>'1_Police_raw'!KJ12/C13*100</f>
        <v>#VALUE!</v>
      </c>
      <c r="LS13" s="250" t="e">
        <f>'1_Police_raw'!KK12/D13*100</f>
        <v>#VALUE!</v>
      </c>
      <c r="LT13" s="250" t="e">
        <f>'1_Police_raw'!KL12/E13*100</f>
        <v>#VALUE!</v>
      </c>
      <c r="LU13" s="250" t="e">
        <f>'1_Police_raw'!KM12/F13*100</f>
        <v>#VALUE!</v>
      </c>
      <c r="LV13" s="250" t="e">
        <f>'1_Police_raw'!KN12/G13*100</f>
        <v>#VALUE!</v>
      </c>
      <c r="LW13" s="250" t="e">
        <f>'1_Police_raw'!KO12/H13*100</f>
        <v>#VALUE!</v>
      </c>
      <c r="LX13" s="250" t="e">
        <f t="shared" si="39"/>
        <v>#VALUE!</v>
      </c>
      <c r="LZ13" s="250" t="e">
        <f>'1_Police_raw'!KQ12/C13*100</f>
        <v>#VALUE!</v>
      </c>
      <c r="MA13" s="250" t="e">
        <f>'1_Police_raw'!KR12/D13*100</f>
        <v>#VALUE!</v>
      </c>
      <c r="MB13" s="250" t="e">
        <f>'1_Police_raw'!KS12/E13*100</f>
        <v>#VALUE!</v>
      </c>
      <c r="MC13" s="250" t="e">
        <f>'1_Police_raw'!KT12/F13*100</f>
        <v>#VALUE!</v>
      </c>
      <c r="MD13" s="250" t="e">
        <f>'1_Police_raw'!KU12/G13*100</f>
        <v>#VALUE!</v>
      </c>
      <c r="ME13" s="250" t="e">
        <f>'1_Police_raw'!KV12/H13*100</f>
        <v>#VALUE!</v>
      </c>
      <c r="MF13" s="250" t="e">
        <f t="shared" si="40"/>
        <v>#VALUE!</v>
      </c>
      <c r="MH13" s="250" t="e">
        <f>'1_Police_raw'!KX12/C13*100</f>
        <v>#VALUE!</v>
      </c>
      <c r="MI13" s="250" t="e">
        <f>'1_Police_raw'!KY12/D13*100</f>
        <v>#VALUE!</v>
      </c>
      <c r="MJ13" s="250" t="e">
        <f>'1_Police_raw'!KZ12/E13*100</f>
        <v>#VALUE!</v>
      </c>
      <c r="MK13" s="250" t="e">
        <f>'1_Police_raw'!LA12/F13*100</f>
        <v>#VALUE!</v>
      </c>
      <c r="ML13" s="250" t="e">
        <f>'1_Police_raw'!LB12/G13*100</f>
        <v>#VALUE!</v>
      </c>
      <c r="MM13" s="250" t="e">
        <f>'1_Police_raw'!LC12/H13*100</f>
        <v>#VALUE!</v>
      </c>
      <c r="MN13" s="250" t="e">
        <f t="shared" si="41"/>
        <v>#VALUE!</v>
      </c>
      <c r="MP13" s="250" t="e">
        <f>'1_Police_raw'!LE12/C13*100</f>
        <v>#VALUE!</v>
      </c>
      <c r="MQ13" s="250" t="e">
        <f>'1_Police_raw'!LF12/D13*100</f>
        <v>#VALUE!</v>
      </c>
      <c r="MR13" s="250" t="e">
        <f>'1_Police_raw'!LG12/E13*100</f>
        <v>#VALUE!</v>
      </c>
      <c r="MS13" s="250" t="e">
        <f>'1_Police_raw'!LH12/F13*100</f>
        <v>#VALUE!</v>
      </c>
      <c r="MT13" s="250" t="e">
        <f>'1_Police_raw'!LI12/G13*100</f>
        <v>#VALUE!</v>
      </c>
      <c r="MU13" s="250" t="e">
        <f>'1_Police_raw'!LJ12/H13*100</f>
        <v>#VALUE!</v>
      </c>
      <c r="MV13" s="250" t="e">
        <f t="shared" si="25"/>
        <v>#VALUE!</v>
      </c>
      <c r="MX13" s="250" t="e">
        <f>'1_Police_raw'!LL12/C13*100</f>
        <v>#VALUE!</v>
      </c>
      <c r="MY13" s="250" t="e">
        <f>'1_Police_raw'!LM12/D13*100</f>
        <v>#VALUE!</v>
      </c>
      <c r="MZ13" s="250" t="e">
        <f>'1_Police_raw'!LN12/E13*100</f>
        <v>#VALUE!</v>
      </c>
      <c r="NA13" s="250" t="e">
        <f>'1_Police_raw'!LO12/F13*100</f>
        <v>#VALUE!</v>
      </c>
      <c r="NB13" s="250" t="e">
        <f>'1_Police_raw'!LP12/G13*100</f>
        <v>#VALUE!</v>
      </c>
      <c r="NC13" s="250" t="e">
        <f>'1_Police_raw'!LQ12/H13*100</f>
        <v>#VALUE!</v>
      </c>
      <c r="ND13" s="250" t="e">
        <f t="shared" si="50"/>
        <v>#VALUE!</v>
      </c>
      <c r="NF13" s="250" t="e">
        <f>'1_Police_raw'!LS12/C13*100</f>
        <v>#VALUE!</v>
      </c>
      <c r="NG13" s="250" t="e">
        <f>'1_Police_raw'!LT12/D13*100</f>
        <v>#VALUE!</v>
      </c>
      <c r="NH13" s="250" t="e">
        <f>'1_Police_raw'!LU12/E13*100</f>
        <v>#VALUE!</v>
      </c>
      <c r="NI13" s="250" t="e">
        <f>'1_Police_raw'!LV12/F13*100</f>
        <v>#VALUE!</v>
      </c>
      <c r="NJ13" s="250" t="e">
        <f>'1_Police_raw'!LW12/G13*100</f>
        <v>#VALUE!</v>
      </c>
      <c r="NK13" s="250" t="e">
        <f>'1_Police_raw'!LX12/H13*100</f>
        <v>#VALUE!</v>
      </c>
      <c r="NL13" s="250" t="e">
        <f t="shared" si="26"/>
        <v>#VALUE!</v>
      </c>
      <c r="NN13" s="250" t="e">
        <f>'1_Police_raw'!LZ12/C13*100</f>
        <v>#VALUE!</v>
      </c>
      <c r="NO13" s="250" t="e">
        <f>'1_Police_raw'!MA12/D13*100</f>
        <v>#VALUE!</v>
      </c>
      <c r="NP13" s="250" t="e">
        <f>'1_Police_raw'!MB12/E13*100</f>
        <v>#VALUE!</v>
      </c>
      <c r="NQ13" s="250" t="e">
        <f>'1_Police_raw'!MC12/F13*100</f>
        <v>#VALUE!</v>
      </c>
      <c r="NR13" s="250" t="e">
        <f>'1_Police_raw'!MD12/G13*100</f>
        <v>#VALUE!</v>
      </c>
      <c r="NS13" s="250" t="e">
        <f>'1_Police_raw'!ME12/H13*100</f>
        <v>#VALUE!</v>
      </c>
      <c r="NT13" s="250" t="e">
        <f t="shared" si="27"/>
        <v>#VALUE!</v>
      </c>
      <c r="NV13" s="250" t="e">
        <f>'1_Police_raw'!MG12/C13*100</f>
        <v>#VALUE!</v>
      </c>
      <c r="NW13" s="250" t="e">
        <f>'1_Police_raw'!MH12/D13*100</f>
        <v>#VALUE!</v>
      </c>
      <c r="NX13" s="250" t="e">
        <f>'1_Police_raw'!MI12/E13*100</f>
        <v>#VALUE!</v>
      </c>
      <c r="NY13" s="250" t="e">
        <f>'1_Police_raw'!MJ12/F13*100</f>
        <v>#VALUE!</v>
      </c>
      <c r="NZ13" s="250" t="e">
        <f>'1_Police_raw'!MK12/G13*100</f>
        <v>#VALUE!</v>
      </c>
      <c r="OA13" s="250" t="e">
        <f>'1_Police_raw'!ML12/H13*100</f>
        <v>#VALUE!</v>
      </c>
      <c r="OB13" s="250" t="e">
        <f t="shared" si="42"/>
        <v>#VALUE!</v>
      </c>
      <c r="OD13" s="250" t="e">
        <f>'1_Police_raw'!MN12/C13*100</f>
        <v>#VALUE!</v>
      </c>
      <c r="OE13" s="250" t="e">
        <f>'1_Police_raw'!MO12/D13*100</f>
        <v>#VALUE!</v>
      </c>
      <c r="OF13" s="250" t="e">
        <f>'1_Police_raw'!MP12/E13*100</f>
        <v>#VALUE!</v>
      </c>
      <c r="OG13" s="250" t="e">
        <f>'1_Police_raw'!MQ12/F13*100</f>
        <v>#VALUE!</v>
      </c>
      <c r="OH13" s="250" t="e">
        <f>'1_Police_raw'!MR12/G13*100</f>
        <v>#VALUE!</v>
      </c>
      <c r="OI13" s="250" t="e">
        <f>'1_Police_raw'!MS12/H13*100</f>
        <v>#VALUE!</v>
      </c>
      <c r="OJ13" s="250" t="e">
        <f t="shared" si="28"/>
        <v>#VALUE!</v>
      </c>
      <c r="OL13" s="250" t="e">
        <f>'1_Police_raw'!MU12/C13*100</f>
        <v>#VALUE!</v>
      </c>
      <c r="OM13" s="250" t="e">
        <f>'1_Police_raw'!MV12/D13*100</f>
        <v>#VALUE!</v>
      </c>
      <c r="ON13" s="250" t="e">
        <f>'1_Police_raw'!MW12/E13*100</f>
        <v>#VALUE!</v>
      </c>
      <c r="OO13" s="250" t="e">
        <f>'1_Police_raw'!MX12/F13*100</f>
        <v>#VALUE!</v>
      </c>
      <c r="OP13" s="250" t="e">
        <f>'1_Police_raw'!MY12/G13*100</f>
        <v>#VALUE!</v>
      </c>
      <c r="OQ13" s="250" t="e">
        <f>'1_Police_raw'!MZ12/H13*100</f>
        <v>#VALUE!</v>
      </c>
      <c r="OR13" s="250" t="e">
        <f t="shared" si="43"/>
        <v>#VALUE!</v>
      </c>
      <c r="OU13" s="250" t="e">
        <f>'1_Police_raw'!NE12/G13*100</f>
        <v>#VALUE!</v>
      </c>
      <c r="OV13" s="250" t="e">
        <f>'1_Police_raw'!NF12/G13*100</f>
        <v>#VALUE!</v>
      </c>
      <c r="OW13" s="250" t="e">
        <f>'1_Police_raw'!NG12/G13*100</f>
        <v>#VALUE!</v>
      </c>
      <c r="OX13" s="250" t="e">
        <f>'1_Police_raw'!NH12/G13*100</f>
        <v>#VALUE!</v>
      </c>
      <c r="OY13" s="250" t="e">
        <f>'1_Police_raw'!NI12/G13*100</f>
        <v>#VALUE!</v>
      </c>
      <c r="PA13" s="250">
        <f>'1_Police_raw'!NK12/G13*100</f>
        <v>0.26503101304570992</v>
      </c>
      <c r="PB13" s="250" t="e">
        <f>'1_Police_raw'!NL12/G13*100</f>
        <v>#VALUE!</v>
      </c>
      <c r="PC13" s="250" t="e">
        <f>'1_Police_raw'!NM12/G13*100</f>
        <v>#VALUE!</v>
      </c>
      <c r="PD13" s="250" t="e">
        <f>'1_Police_raw'!NN12/G13*100</f>
        <v>#VALUE!</v>
      </c>
      <c r="PE13" s="250" t="e">
        <f>'1_Police_raw'!NO12/G13*100</f>
        <v>#VALUE!</v>
      </c>
      <c r="PG13" s="250" t="e">
        <f>'1_Police_raw'!NQ12/G13*100</f>
        <v>#VALUE!</v>
      </c>
      <c r="PH13" s="250" t="e">
        <f>'1_Police_raw'!NR12/G13*100</f>
        <v>#VALUE!</v>
      </c>
      <c r="PI13" s="250" t="e">
        <f>'1_Police_raw'!NS12/G13*100</f>
        <v>#VALUE!</v>
      </c>
      <c r="PJ13" s="250" t="e">
        <f>'1_Police_raw'!NT12/G13*100</f>
        <v>#VALUE!</v>
      </c>
      <c r="PK13" s="250" t="e">
        <f>'1_Police_raw'!NU12/G13*100</f>
        <v>#VALUE!</v>
      </c>
      <c r="PM13" s="250" t="e">
        <f>'1_Police_raw'!NW12/G13*100</f>
        <v>#VALUE!</v>
      </c>
      <c r="PN13" s="250" t="e">
        <f>'1_Police_raw'!NX12/G13*100</f>
        <v>#VALUE!</v>
      </c>
      <c r="PO13" s="250" t="e">
        <f>'1_Police_raw'!NY12/G13*100</f>
        <v>#VALUE!</v>
      </c>
      <c r="PP13" s="250" t="e">
        <f>'1_Police_raw'!NZ12/G13*100</f>
        <v>#VALUE!</v>
      </c>
      <c r="PQ13" s="250" t="e">
        <f>'1_Police_raw'!OA12/G13*100</f>
        <v>#VALUE!</v>
      </c>
      <c r="PS13" s="250" t="e">
        <f>'1_Police_raw'!OC12/G13*100</f>
        <v>#VALUE!</v>
      </c>
      <c r="PT13" s="250" t="e">
        <f>'1_Police_raw'!OD12/G13*100</f>
        <v>#VALUE!</v>
      </c>
      <c r="PU13" s="250" t="e">
        <f>'1_Police_raw'!OE12/G13*100</f>
        <v>#VALUE!</v>
      </c>
      <c r="PV13" s="250" t="e">
        <f>'1_Police_raw'!OF12/G13*100</f>
        <v>#VALUE!</v>
      </c>
      <c r="PW13" s="250" t="e">
        <f>'1_Police_raw'!OG12/G13*100</f>
        <v>#VALUE!</v>
      </c>
      <c r="PY13" s="250" t="e">
        <f>'1_Police_raw'!OI12/G13*100</f>
        <v>#VALUE!</v>
      </c>
      <c r="PZ13" s="250" t="e">
        <f>'1_Police_raw'!OJ12/G13*100</f>
        <v>#VALUE!</v>
      </c>
      <c r="QA13" s="250" t="e">
        <f>'1_Police_raw'!OK12/G13*100</f>
        <v>#VALUE!</v>
      </c>
      <c r="QB13" s="250" t="e">
        <f>'1_Police_raw'!OL12/G13*100</f>
        <v>#VALUE!</v>
      </c>
      <c r="QC13" s="250" t="e">
        <f>'1_Police_raw'!OM12/G13*100</f>
        <v>#VALUE!</v>
      </c>
      <c r="QE13" s="250" t="e">
        <f>'1_Police_raw'!OO12/G13*100</f>
        <v>#VALUE!</v>
      </c>
      <c r="QF13" s="250" t="e">
        <f>'1_Police_raw'!OP12/G13*100</f>
        <v>#VALUE!</v>
      </c>
      <c r="QG13" s="250" t="e">
        <f>'1_Police_raw'!OQ12/G13*100</f>
        <v>#VALUE!</v>
      </c>
      <c r="QH13" s="250" t="e">
        <f>'1_Police_raw'!OR12/G13*100</f>
        <v>#VALUE!</v>
      </c>
      <c r="QI13" s="250" t="e">
        <f>'1_Police_raw'!OS12/G13*100</f>
        <v>#VALUE!</v>
      </c>
      <c r="QK13" s="250" t="e">
        <f>'1_Police_raw'!OU12/G13*100</f>
        <v>#VALUE!</v>
      </c>
      <c r="QL13" s="250" t="e">
        <f>'1_Police_raw'!OV12/G13*100</f>
        <v>#VALUE!</v>
      </c>
      <c r="QM13" s="250" t="e">
        <f>'1_Police_raw'!OW12/G13*100</f>
        <v>#VALUE!</v>
      </c>
      <c r="QN13" s="250" t="e">
        <f>'1_Police_raw'!OX12/G13*100</f>
        <v>#VALUE!</v>
      </c>
      <c r="QO13" s="250" t="e">
        <f>'1_Police_raw'!OY12/G13*100</f>
        <v>#VALUE!</v>
      </c>
      <c r="QQ13" s="250" t="e">
        <f>'1_Police_raw'!PA12/G13*100</f>
        <v>#VALUE!</v>
      </c>
      <c r="QR13" s="250" t="e">
        <f>'1_Police_raw'!PB12/G13*100</f>
        <v>#VALUE!</v>
      </c>
      <c r="QS13" s="250" t="e">
        <f>'1_Police_raw'!PC12/G13*100</f>
        <v>#VALUE!</v>
      </c>
      <c r="QT13" s="250" t="e">
        <f>'1_Police_raw'!PD12/G13*100</f>
        <v>#VALUE!</v>
      </c>
      <c r="QU13" s="250" t="e">
        <f>'1_Police_raw'!PE12/G13*100</f>
        <v>#VALUE!</v>
      </c>
      <c r="QW13" s="250" t="e">
        <f>'1_Police_raw'!PG12/G13*100</f>
        <v>#VALUE!</v>
      </c>
      <c r="QX13" s="250" t="e">
        <f>'1_Police_raw'!PH12/G13*100</f>
        <v>#VALUE!</v>
      </c>
      <c r="QY13" s="250" t="e">
        <f>'1_Police_raw'!PI12/G13*100</f>
        <v>#VALUE!</v>
      </c>
      <c r="QZ13" s="250" t="e">
        <f>'1_Police_raw'!PJ12/G13*100</f>
        <v>#VALUE!</v>
      </c>
      <c r="RA13" s="250" t="e">
        <f>'1_Police_raw'!PK12/G13*100</f>
        <v>#VALUE!</v>
      </c>
      <c r="RC13" s="250" t="e">
        <f>'1_Police_raw'!PM12/G13*100</f>
        <v>#VALUE!</v>
      </c>
      <c r="RD13" s="250" t="e">
        <f>'1_Police_raw'!PN12/G13*100</f>
        <v>#VALUE!</v>
      </c>
      <c r="RE13" s="250" t="e">
        <f>'1_Police_raw'!PO12/G13*100</f>
        <v>#VALUE!</v>
      </c>
      <c r="RF13" s="250" t="e">
        <f>'1_Police_raw'!PP12/G13*100</f>
        <v>#VALUE!</v>
      </c>
      <c r="RG13" s="250" t="e">
        <f>'1_Police_raw'!PQ12/G13*100</f>
        <v>#VALUE!</v>
      </c>
      <c r="RI13" s="250" t="e">
        <f>'1_Police_raw'!PS12/G13*100</f>
        <v>#VALUE!</v>
      </c>
      <c r="RJ13" s="250" t="e">
        <f>'1_Police_raw'!PT12/G13*100</f>
        <v>#VALUE!</v>
      </c>
      <c r="RK13" s="250" t="e">
        <f>'1_Police_raw'!PU12/G13*100</f>
        <v>#VALUE!</v>
      </c>
      <c r="RL13" s="250" t="e">
        <f>'1_Police_raw'!PV12/G13*100</f>
        <v>#VALUE!</v>
      </c>
      <c r="RM13" s="250" t="e">
        <f>'1_Police_raw'!PW12/G13*100</f>
        <v>#VALUE!</v>
      </c>
      <c r="RO13" s="250" t="e">
        <f>'1_Police_raw'!PY12/G13*100</f>
        <v>#VALUE!</v>
      </c>
      <c r="RP13" s="250" t="e">
        <f>'1_Police_raw'!PZ12/G13*100</f>
        <v>#VALUE!</v>
      </c>
      <c r="RQ13" s="250" t="e">
        <f>'1_Police_raw'!QA12/G13*100</f>
        <v>#VALUE!</v>
      </c>
      <c r="RR13" s="250" t="e">
        <f>'1_Police_raw'!QB12/G13*100</f>
        <v>#VALUE!</v>
      </c>
      <c r="RS13" s="250" t="e">
        <f>'1_Police_raw'!QC12/G13*100</f>
        <v>#VALUE!</v>
      </c>
      <c r="RU13" s="250" t="e">
        <f>'1_Police_raw'!QE12/G13*100</f>
        <v>#VALUE!</v>
      </c>
      <c r="RV13" s="250" t="e">
        <f>'1_Police_raw'!QF12/G13*100</f>
        <v>#VALUE!</v>
      </c>
      <c r="RW13" s="250" t="e">
        <f>'1_Police_raw'!QG12/G13*100</f>
        <v>#VALUE!</v>
      </c>
      <c r="RX13" s="250" t="e">
        <f>'1_Police_raw'!QH12/G13*100</f>
        <v>#VALUE!</v>
      </c>
      <c r="RY13" s="250" t="e">
        <f>'1_Police_raw'!QI12/G13*100</f>
        <v>#VALUE!</v>
      </c>
      <c r="SA13" s="250" t="e">
        <f>'1_Police_raw'!QK12/G13*100</f>
        <v>#VALUE!</v>
      </c>
      <c r="SB13" s="250" t="e">
        <f>'1_Police_raw'!QL12/G13*100</f>
        <v>#VALUE!</v>
      </c>
      <c r="SC13" s="250" t="e">
        <f>'1_Police_raw'!QM12/G13*100</f>
        <v>#VALUE!</v>
      </c>
      <c r="SD13" s="250" t="e">
        <f>'1_Police_raw'!QN12/G13*100</f>
        <v>#VALUE!</v>
      </c>
      <c r="SE13" s="250" t="e">
        <f>'1_Police_raw'!QO12/G13*100</f>
        <v>#VALUE!</v>
      </c>
      <c r="SG13" s="250" t="e">
        <f>'1_Police_raw'!QQ12/G13*100</f>
        <v>#VALUE!</v>
      </c>
      <c r="SH13" s="250" t="e">
        <f>'1_Police_raw'!QR12/G13*100</f>
        <v>#VALUE!</v>
      </c>
      <c r="SI13" s="250" t="e">
        <f>'1_Police_raw'!QS12/G13*100</f>
        <v>#VALUE!</v>
      </c>
      <c r="SJ13" s="250" t="e">
        <f>'1_Police_raw'!QT12/G13*100</f>
        <v>#VALUE!</v>
      </c>
      <c r="SK13" s="250" t="e">
        <f>'1_Police_raw'!QU12/G13*100</f>
        <v>#VALUE!</v>
      </c>
      <c r="SM13" s="250" t="e">
        <f>'1_Police_raw'!QW12/G13*100</f>
        <v>#VALUE!</v>
      </c>
      <c r="SN13" s="250" t="e">
        <f>'1_Police_raw'!QX12/G13*100</f>
        <v>#VALUE!</v>
      </c>
      <c r="SO13" s="250" t="e">
        <f>'1_Police_raw'!QY12/G13*100</f>
        <v>#VALUE!</v>
      </c>
      <c r="SP13" s="250" t="e">
        <f>'1_Police_raw'!QZ12/G13*100</f>
        <v>#VALUE!</v>
      </c>
      <c r="SQ13" s="250" t="e">
        <f>'1_Police_raw'!RA12/G13*100</f>
        <v>#VALUE!</v>
      </c>
      <c r="SS13" s="250" t="e">
        <f>'1_Police_raw'!RC12/G13*100</f>
        <v>#VALUE!</v>
      </c>
      <c r="ST13" s="250" t="e">
        <f>'1_Police_raw'!RD12/G13*100</f>
        <v>#VALUE!</v>
      </c>
      <c r="SU13" s="250" t="e">
        <f>'1_Police_raw'!RE12/G13*100</f>
        <v>#VALUE!</v>
      </c>
      <c r="SV13" s="250" t="e">
        <f>'1_Police_raw'!RF12/G13*100</f>
        <v>#VALUE!</v>
      </c>
      <c r="SW13" s="250" t="e">
        <f>'1_Police_raw'!RG12/G13*100</f>
        <v>#VALUE!</v>
      </c>
      <c r="SY13" s="250" t="e">
        <f>'1_Police_raw'!RI12/G13*100</f>
        <v>#VALUE!</v>
      </c>
      <c r="SZ13" s="250" t="e">
        <f>'1_Police_raw'!RJ12/G13*100</f>
        <v>#VALUE!</v>
      </c>
      <c r="TA13" s="250" t="e">
        <f>'1_Police_raw'!RK12/G13*100</f>
        <v>#VALUE!</v>
      </c>
      <c r="TB13" s="250" t="e">
        <f>'1_Police_raw'!RL12/G13*100</f>
        <v>#VALUE!</v>
      </c>
      <c r="TC13" s="250" t="e">
        <f>'1_Police_raw'!RM12/G13*100</f>
        <v>#VALUE!</v>
      </c>
      <c r="TE13" s="250" t="e">
        <f>'1_Police_raw'!RO12/G13*100</f>
        <v>#VALUE!</v>
      </c>
      <c r="TF13" s="250" t="e">
        <f>'1_Police_raw'!RP12/G13*100</f>
        <v>#VALUE!</v>
      </c>
      <c r="TG13" s="250" t="e">
        <f>'1_Police_raw'!RQ12/G13*100</f>
        <v>#VALUE!</v>
      </c>
      <c r="TH13" s="250" t="e">
        <f>'1_Police_raw'!RR12/G13*100</f>
        <v>#VALUE!</v>
      </c>
      <c r="TI13" s="250" t="e">
        <f>'1_Police_raw'!RS12/G13*100</f>
        <v>#VALUE!</v>
      </c>
      <c r="TK13" s="250" t="e">
        <f>'1_Police_raw'!RU12/G13*100</f>
        <v>#VALUE!</v>
      </c>
      <c r="TL13" s="250" t="e">
        <f>'1_Police_raw'!RV12/G13*100</f>
        <v>#VALUE!</v>
      </c>
      <c r="TM13" s="250" t="e">
        <f>'1_Police_raw'!RW12/G13*100</f>
        <v>#VALUE!</v>
      </c>
      <c r="TN13" s="250" t="e">
        <f>'1_Police_raw'!RX12/G13*100</f>
        <v>#VALUE!</v>
      </c>
      <c r="TO13" s="250" t="e">
        <f>'1_Police_raw'!RY12/G13*100</f>
        <v>#VALUE!</v>
      </c>
      <c r="TQ13" s="250" t="e">
        <f>'1_Police_raw'!SA12/G13*100</f>
        <v>#VALUE!</v>
      </c>
      <c r="TR13" s="250" t="e">
        <f>'1_Police_raw'!SB12/G13*100</f>
        <v>#VALUE!</v>
      </c>
      <c r="TS13" s="250" t="e">
        <f>'1_Police_raw'!SC12/G13*100</f>
        <v>#VALUE!</v>
      </c>
      <c r="TT13" s="250" t="e">
        <f>'1_Police_raw'!SD12/G13*100</f>
        <v>#VALUE!</v>
      </c>
      <c r="TU13" s="250" t="e">
        <f>'1_Police_raw'!SE12/G13*100</f>
        <v>#VALUE!</v>
      </c>
      <c r="TW13" s="250">
        <f>'1_Police_raw'!TY12/C13*100</f>
        <v>196.29077866744549</v>
      </c>
      <c r="TX13" s="250">
        <f>'1_Police_raw'!TZ12/D13*100</f>
        <v>192.63451623469945</v>
      </c>
      <c r="TY13" s="250">
        <f>'1_Police_raw'!UA12/E13*100</f>
        <v>191.16029120619825</v>
      </c>
      <c r="TZ13" s="250">
        <f>'1_Police_raw'!UB12/F13*100</f>
        <v>189.95119272609017</v>
      </c>
      <c r="UA13" s="250">
        <f>'1_Police_raw'!UC12/G13*100</f>
        <v>186.2637959685249</v>
      </c>
      <c r="UB13" s="250">
        <f>'1_Police_raw'!UD12/H13*100</f>
        <v>184.13418298932359</v>
      </c>
      <c r="UC13" s="250">
        <f t="shared" si="44"/>
        <v>-6.1931567853819161</v>
      </c>
      <c r="UE13" s="250" t="e">
        <f>'1_Police_raw'!UF12/G13*100</f>
        <v>#VALUE!</v>
      </c>
      <c r="UF13" s="250" t="e">
        <f>'1_Police_raw'!UG12/G13*100</f>
        <v>#VALUE!</v>
      </c>
      <c r="UH13" s="250">
        <f>'1_Police_raw'!UI12/C13*100</f>
        <v>67.456409599779022</v>
      </c>
      <c r="UI13" s="250">
        <f>'1_Police_raw'!UJ12/D13*100</f>
        <v>64.653519495329832</v>
      </c>
      <c r="UJ13" s="250">
        <f>'1_Police_raw'!UK12/E13*100</f>
        <v>62.595624767519823</v>
      </c>
      <c r="UK13" s="250">
        <f>'1_Police_raw'!UL12/F13*100</f>
        <v>63.850185748418184</v>
      </c>
      <c r="UL13" s="250">
        <f>'1_Police_raw'!UM12/G13*100</f>
        <v>66.081065919396991</v>
      </c>
      <c r="UM13" s="250">
        <f>'1_Police_raw'!UN12/H13*100</f>
        <v>71.698265942745465</v>
      </c>
      <c r="UN13" s="250">
        <f t="shared" si="51"/>
        <v>6.2882924960482001</v>
      </c>
      <c r="UP13" s="250" t="e">
        <f>'1_Police_raw'!UX12/G13*100</f>
        <v>#VALUE!</v>
      </c>
      <c r="UQ13" s="250" t="e">
        <f>'1_Police_raw'!UY12/G13*100</f>
        <v>#VALUE!</v>
      </c>
      <c r="UR13" s="250" t="e">
        <f>'1_Police_raw'!UZ12/G13*100</f>
        <v>#VALUE!</v>
      </c>
    </row>
    <row r="14" spans="1:601">
      <c r="A14" s="247">
        <v>12</v>
      </c>
      <c r="B14" s="239" t="s">
        <v>36</v>
      </c>
      <c r="C14" s="248">
        <v>1329.66</v>
      </c>
      <c r="D14" s="248">
        <v>1325.2170000000001</v>
      </c>
      <c r="E14" s="248">
        <v>1320.174</v>
      </c>
      <c r="F14" s="248">
        <v>1315.819</v>
      </c>
      <c r="G14" s="248">
        <v>1314.87</v>
      </c>
      <c r="H14" s="248">
        <v>1315.944</v>
      </c>
      <c r="I14" s="249"/>
      <c r="J14" s="250">
        <f>'1_Police_raw'!C13/C14*100</f>
        <v>3201.3447046613414</v>
      </c>
      <c r="K14" s="250">
        <f>'1_Police_raw'!D13/D14*100</f>
        <v>3079.9484159952672</v>
      </c>
      <c r="L14" s="250">
        <f>'1_Police_raw'!E13/E14*100</f>
        <v>3001.9527728920584</v>
      </c>
      <c r="M14" s="250">
        <f>'1_Police_raw'!F13/F14*100</f>
        <v>2871.7475579847987</v>
      </c>
      <c r="N14" s="250">
        <f>'1_Police_raw'!G13/G14*100</f>
        <v>2477.4312289427853</v>
      </c>
      <c r="O14" s="250">
        <f>'1_Police_raw'!H13/H14*100</f>
        <v>2202.677317575824</v>
      </c>
      <c r="P14" s="250">
        <f t="shared" si="29"/>
        <v>-31.195246973292214</v>
      </c>
      <c r="R14" s="250">
        <f>'1_Police_raw'!J13/C14*100</f>
        <v>286.8402448746296</v>
      </c>
      <c r="S14" s="250">
        <f>'1_Police_raw'!K13/D14*100</f>
        <v>280.18052892469683</v>
      </c>
      <c r="T14" s="250">
        <f>'1_Police_raw'!L13/E14*100</f>
        <v>279.05412468356445</v>
      </c>
      <c r="U14" s="250">
        <f>'1_Police_raw'!M13/F14*100</f>
        <v>252.84632612844166</v>
      </c>
      <c r="V14" s="250">
        <f>'1_Police_raw'!N13/G14*100</f>
        <v>305.20127465072596</v>
      </c>
      <c r="W14" s="250">
        <f>'1_Police_raw'!O13/H14*100</f>
        <v>283.90265847178904</v>
      </c>
      <c r="X14" s="250">
        <f t="shared" si="30"/>
        <v>-1.0241193330888763</v>
      </c>
      <c r="Z14" s="250">
        <f>'1_Police_raw'!Q13/C14*100</f>
        <v>7.5207195824496491</v>
      </c>
      <c r="AA14" s="250">
        <f>'1_Police_raw'!R13/D14*100</f>
        <v>6.0367471893282376</v>
      </c>
      <c r="AB14" s="250">
        <f>'1_Police_raw'!S13/E14*100</f>
        <v>4.696350632568131</v>
      </c>
      <c r="AC14" s="250">
        <f>'1_Police_raw'!T13/F14*100</f>
        <v>4.1799062029048066</v>
      </c>
      <c r="AD14" s="250">
        <f>'1_Police_raw'!U13/G14*100</f>
        <v>3.8026572969190875</v>
      </c>
      <c r="AE14" s="250">
        <f>'1_Police_raw'!V13/H14*100</f>
        <v>3.3436073267555462</v>
      </c>
      <c r="AF14" s="250">
        <f t="shared" si="31"/>
        <v>-55.541390819062208</v>
      </c>
      <c r="AH14" s="250" t="e">
        <f>'1_Police_raw'!X13/C14*100</f>
        <v>#VALUE!</v>
      </c>
      <c r="AI14" s="250" t="e">
        <f>'1_Police_raw'!Y13/D14*100</f>
        <v>#VALUE!</v>
      </c>
      <c r="AJ14" s="250" t="e">
        <f>'1_Police_raw'!Z13/E14*100</f>
        <v>#VALUE!</v>
      </c>
      <c r="AK14" s="250" t="e">
        <f>'1_Police_raw'!AA13/F14*100</f>
        <v>#VALUE!</v>
      </c>
      <c r="AL14" s="250" t="e">
        <f>'1_Police_raw'!AB13/G14*100</f>
        <v>#VALUE!</v>
      </c>
      <c r="AM14" s="250" t="e">
        <f>'1_Police_raw'!AC13/H14*100</f>
        <v>#VALUE!</v>
      </c>
      <c r="AN14" s="250" t="e">
        <f t="shared" si="46"/>
        <v>#VALUE!</v>
      </c>
      <c r="AP14" s="250">
        <f>'1_Police_raw'!AE13/C14*100</f>
        <v>4.8884677285922713</v>
      </c>
      <c r="AQ14" s="250">
        <f>'1_Police_raw'!AF13/D14*100</f>
        <v>4.829397751462591</v>
      </c>
      <c r="AR14" s="250">
        <f>'1_Police_raw'!AG13/E14*100</f>
        <v>3.9388747240894002</v>
      </c>
      <c r="AS14" s="250">
        <f>'1_Police_raw'!AH13/F14*100</f>
        <v>3.1919283731273072</v>
      </c>
      <c r="AT14" s="250">
        <f>'1_Police_raw'!AI13/G14*100</f>
        <v>3.4223915672271787</v>
      </c>
      <c r="AU14" s="250">
        <f>'1_Police_raw'!AJ13/H14*100</f>
        <v>2.5077054950666597</v>
      </c>
      <c r="AV14" s="250">
        <f t="shared" si="32"/>
        <v>-48.701604791225613</v>
      </c>
      <c r="AX14" s="250">
        <f>'1_Police_raw'!AL13/C14*100</f>
        <v>0.67686476242046834</v>
      </c>
      <c r="AY14" s="250">
        <f>'1_Police_raw'!AM13/D14*100</f>
        <v>0.15091867973320597</v>
      </c>
      <c r="AZ14" s="250">
        <f>'1_Police_raw'!AN13/E14*100</f>
        <v>0.22724277254361924</v>
      </c>
      <c r="BA14" s="250">
        <f>'1_Police_raw'!AO13/F14*100</f>
        <v>0.15199658919653844</v>
      </c>
      <c r="BB14" s="250">
        <f>'1_Police_raw'!AP13/G14*100</f>
        <v>0</v>
      </c>
      <c r="BC14" s="250">
        <f>'1_Police_raw'!AQ13/H14*100</f>
        <v>0.30396430243232236</v>
      </c>
      <c r="BD14" s="250">
        <f t="shared" si="47"/>
        <v>-55.092313958648695</v>
      </c>
      <c r="BF14" s="250">
        <f>'1_Police_raw'!AS13/C14*100</f>
        <v>413.56436983890615</v>
      </c>
      <c r="BG14" s="250">
        <f>'1_Police_raw'!AT13/D14*100</f>
        <v>444.68188983389132</v>
      </c>
      <c r="BH14" s="250">
        <f>'1_Police_raw'!AU13/E14*100</f>
        <v>456.45498244928319</v>
      </c>
      <c r="BI14" s="250">
        <f>'1_Police_raw'!AV13/F14*100</f>
        <v>439.04214789420132</v>
      </c>
      <c r="BJ14" s="250">
        <f>'1_Police_raw'!AW13/G14*100</f>
        <v>470.54081392076785</v>
      </c>
      <c r="BK14" s="250">
        <f>'1_Police_raw'!AX13/H14*100</f>
        <v>461.03785571422497</v>
      </c>
      <c r="BL14" s="250">
        <f t="shared" si="0"/>
        <v>11.479104424254686</v>
      </c>
      <c r="BN14" s="250">
        <f>'1_Police_raw'!AZ13/C14*100</f>
        <v>7.8215483657476339</v>
      </c>
      <c r="BO14" s="250">
        <f>'1_Police_raw'!BA13/D14*100</f>
        <v>7.4704746467936944</v>
      </c>
      <c r="BP14" s="250">
        <f>'1_Police_raw'!BB13/E14*100</f>
        <v>7.4990114939394354</v>
      </c>
      <c r="BQ14" s="250">
        <f>'1_Police_raw'!BC13/F14*100</f>
        <v>5.85186868406673</v>
      </c>
      <c r="BR14" s="250">
        <f>'1_Police_raw'!BD13/G14*100</f>
        <v>7.4532083019614115</v>
      </c>
      <c r="BS14" s="250">
        <f>'1_Police_raw'!BE13/H14*100</f>
        <v>7.0671700315514947</v>
      </c>
      <c r="BT14" s="250">
        <f t="shared" si="1"/>
        <v>-9.6448720754542165</v>
      </c>
      <c r="BV14" s="250">
        <f>'1_Police_raw'!BG13/C14*100</f>
        <v>13.537295248409368</v>
      </c>
      <c r="BW14" s="250">
        <f>'1_Police_raw'!BH13/D14*100</f>
        <v>18.713916286917538</v>
      </c>
      <c r="BX14" s="250">
        <f>'1_Police_raw'!BI13/E14*100</f>
        <v>18.179421803489539</v>
      </c>
      <c r="BY14" s="250">
        <f>'1_Police_raw'!BJ13/F14*100</f>
        <v>15.123660625055575</v>
      </c>
      <c r="BZ14" s="250">
        <f>'1_Police_raw'!BK13/G14*100</f>
        <v>21.599093446500419</v>
      </c>
      <c r="CA14" s="250">
        <f>'1_Police_raw'!BL13/H14*100</f>
        <v>20.593581489789837</v>
      </c>
      <c r="CB14" s="250">
        <f t="shared" si="2"/>
        <v>52.124786465077506</v>
      </c>
      <c r="CD14" s="250">
        <f>'1_Police_raw'!BN13/C14*100</f>
        <v>6.84385482002918</v>
      </c>
      <c r="CE14" s="250">
        <f>'1_Police_raw'!BO13/D14*100</f>
        <v>10.790685600924226</v>
      </c>
      <c r="CF14" s="250">
        <f>'1_Police_raw'!BP13/E14*100</f>
        <v>10.225924764462867</v>
      </c>
      <c r="CG14" s="250">
        <f>'1_Police_raw'!BQ13/F14*100</f>
        <v>11.171749305945575</v>
      </c>
      <c r="CH14" s="250">
        <f>'1_Police_raw'!BR13/G14*100</f>
        <v>12.244556496079461</v>
      </c>
      <c r="CI14" s="250">
        <f>'1_Police_raw'!BS13/H14*100</f>
        <v>11.550643492428248</v>
      </c>
      <c r="CJ14" s="250">
        <f t="shared" si="3"/>
        <v>68.773940946616989</v>
      </c>
      <c r="CL14" s="250">
        <f>'1_Police_raw'!BU13/C14*100</f>
        <v>3.384323812102342</v>
      </c>
      <c r="CM14" s="250">
        <f>'1_Police_raw'!BV13/D14*100</f>
        <v>4.3766417122629724</v>
      </c>
      <c r="CN14" s="250">
        <f>'1_Police_raw'!BW13/E14*100</f>
        <v>3.8631271332415271</v>
      </c>
      <c r="CO14" s="250">
        <f>'1_Police_raw'!BX13/F14*100</f>
        <v>1.8999573649567305</v>
      </c>
      <c r="CP14" s="250">
        <f>'1_Police_raw'!BY13/G14*100</f>
        <v>2.3576475240898342</v>
      </c>
      <c r="CQ14" s="250">
        <f>'1_Police_raw'!BZ13/H14*100</f>
        <v>4.255500234052513</v>
      </c>
      <c r="CR14" s="250">
        <f t="shared" si="4"/>
        <v>25.741520915783653</v>
      </c>
      <c r="CT14" s="250">
        <f>'1_Police_raw'!CB13/C14*100</f>
        <v>39.483777807860655</v>
      </c>
      <c r="CU14" s="250">
        <f>'1_Police_raw'!CC13/D14*100</f>
        <v>34.484918319037561</v>
      </c>
      <c r="CV14" s="250">
        <f>'1_Police_raw'!CD13/E14*100</f>
        <v>36.055853243587585</v>
      </c>
      <c r="CW14" s="250">
        <f>'1_Police_raw'!CE13/F14*100</f>
        <v>27.359386055376916</v>
      </c>
      <c r="CX14" s="250">
        <f>'1_Police_raw'!CF13/G14*100</f>
        <v>25.629910181234649</v>
      </c>
      <c r="CY14" s="250">
        <f>'1_Police_raw'!CG13/H14*100</f>
        <v>18.845786750803985</v>
      </c>
      <c r="CZ14" s="250">
        <f t="shared" si="5"/>
        <v>-52.269545121763763</v>
      </c>
      <c r="DB14" s="250" t="e">
        <f>'1_Police_raw'!CI13/C14*100</f>
        <v>#VALUE!</v>
      </c>
      <c r="DC14" s="250" t="e">
        <f>'1_Police_raw'!CJ13/D14*100</f>
        <v>#VALUE!</v>
      </c>
      <c r="DD14" s="250" t="e">
        <f>'1_Police_raw'!CK13/E14*100</f>
        <v>#VALUE!</v>
      </c>
      <c r="DE14" s="250" t="e">
        <f>'1_Police_raw'!CL13/F14*100</f>
        <v>#VALUE!</v>
      </c>
      <c r="DF14" s="250" t="e">
        <f>'1_Police_raw'!CM13/G14*100</f>
        <v>#VALUE!</v>
      </c>
      <c r="DG14" s="250" t="e">
        <f>'1_Police_raw'!CN13/H14*100</f>
        <v>#VALUE!</v>
      </c>
      <c r="DH14" s="250" t="e">
        <f t="shared" si="33"/>
        <v>#VALUE!</v>
      </c>
      <c r="DJ14" s="250">
        <f>'1_Police_raw'!CP13/C14*100</f>
        <v>1517.3051757592166</v>
      </c>
      <c r="DK14" s="250">
        <f>'1_Police_raw'!CQ13/D14*100</f>
        <v>1405.6565830350803</v>
      </c>
      <c r="DL14" s="250">
        <f>'1_Police_raw'!CR13/E14*100</f>
        <v>1247.1840833102303</v>
      </c>
      <c r="DM14" s="250">
        <f>'1_Police_raw'!CS13/F14*100</f>
        <v>1196.0611603875609</v>
      </c>
      <c r="DN14" s="250">
        <f>'1_Police_raw'!CT13/G14*100</f>
        <v>863.50741898438628</v>
      </c>
      <c r="DO14" s="250">
        <f>'1_Police_raw'!CU13/H14*100</f>
        <v>682.55184111177982</v>
      </c>
      <c r="DP14" s="250">
        <f t="shared" si="6"/>
        <v>-55.015520146087276</v>
      </c>
      <c r="DR14" s="250" t="e">
        <f>'1_Police_raw'!CW13/C14*100</f>
        <v>#VALUE!</v>
      </c>
      <c r="DS14" s="250" t="e">
        <f>'1_Police_raw'!CX13/D14*100</f>
        <v>#VALUE!</v>
      </c>
      <c r="DT14" s="250" t="e">
        <f>'1_Police_raw'!CY13/E14*100</f>
        <v>#VALUE!</v>
      </c>
      <c r="DU14" s="250" t="e">
        <f>'1_Police_raw'!CZ13/F14*100</f>
        <v>#VALUE!</v>
      </c>
      <c r="DV14" s="250" t="e">
        <f>'1_Police_raw'!DA13/G14*100</f>
        <v>#VALUE!</v>
      </c>
      <c r="DW14" s="250" t="e">
        <f>'1_Police_raw'!DB13/H14*100</f>
        <v>#VALUE!</v>
      </c>
      <c r="DX14" s="250" t="e">
        <f t="shared" si="34"/>
        <v>#VALUE!</v>
      </c>
      <c r="DZ14" s="250">
        <f>'1_Police_raw'!DD13/C14*100</f>
        <v>56.555811260021358</v>
      </c>
      <c r="EA14" s="250">
        <f>'1_Police_raw'!DE13/D14*100</f>
        <v>46.784790717293845</v>
      </c>
      <c r="EB14" s="250">
        <f>'1_Police_raw'!DF13/E14*100</f>
        <v>41.433932193786575</v>
      </c>
      <c r="EC14" s="250">
        <f>'1_Police_raw'!DG13/F14*100</f>
        <v>45.37098187516672</v>
      </c>
      <c r="ED14" s="250">
        <f>'1_Police_raw'!DH13/G14*100</f>
        <v>38.406838698882787</v>
      </c>
      <c r="EE14" s="250">
        <f>'1_Police_raw'!DI13/H14*100</f>
        <v>28.344671201814059</v>
      </c>
      <c r="EF14" s="250">
        <f t="shared" si="7"/>
        <v>-49.881947459834997</v>
      </c>
      <c r="EH14" s="250" t="e">
        <f>'1_Police_raw'!DK13/C14*100</f>
        <v>#VALUE!</v>
      </c>
      <c r="EI14" s="250" t="e">
        <f>'1_Police_raw'!DL13/D14*100</f>
        <v>#VALUE!</v>
      </c>
      <c r="EJ14" s="250" t="e">
        <f>'1_Police_raw'!DM13/E14*100</f>
        <v>#VALUE!</v>
      </c>
      <c r="EK14" s="250" t="e">
        <f>'1_Police_raw'!DN13/F14*100</f>
        <v>#VALUE!</v>
      </c>
      <c r="EL14" s="250" t="e">
        <f>'1_Police_raw'!DO13/G14*100</f>
        <v>#VALUE!</v>
      </c>
      <c r="EM14" s="250" t="e">
        <f>'1_Police_raw'!DP13/H14*100</f>
        <v>#VALUE!</v>
      </c>
      <c r="EN14" s="250" t="e">
        <f t="shared" si="8"/>
        <v>#VALUE!</v>
      </c>
      <c r="EP14" s="250">
        <f>'1_Police_raw'!DR13/C14*100</f>
        <v>209.97849074199419</v>
      </c>
      <c r="EQ14" s="250">
        <f>'1_Police_raw'!DS13/D14*100</f>
        <v>205.09848575742686</v>
      </c>
      <c r="ER14" s="250">
        <f>'1_Police_raw'!DT13/E14*100</f>
        <v>161.4938636876654</v>
      </c>
      <c r="ES14" s="250">
        <f>'1_Police_raw'!DU13/F14*100</f>
        <v>157.46846640761382</v>
      </c>
      <c r="ET14" s="250">
        <f>'1_Police_raw'!DV13/G14*100</f>
        <v>126.40032854959047</v>
      </c>
      <c r="EU14" s="250">
        <f>'1_Police_raw'!DW13/H14*100</f>
        <v>100.91614840753103</v>
      </c>
      <c r="EV14" s="250">
        <f t="shared" si="9"/>
        <v>-51.939768663482198</v>
      </c>
      <c r="EX14" s="250">
        <f>'1_Police_raw'!DY13/C14*100</f>
        <v>125.37039543943564</v>
      </c>
      <c r="EY14" s="250">
        <f>'1_Police_raw'!DZ13/D14*100</f>
        <v>120.96132180616456</v>
      </c>
      <c r="EZ14" s="250">
        <f>'1_Police_raw'!EA13/E14*100</f>
        <v>181.33973248980817</v>
      </c>
      <c r="FA14" s="250">
        <f>'1_Police_raw'!EB13/F14*100</f>
        <v>150.40062500997479</v>
      </c>
      <c r="FB14" s="250">
        <f>'1_Police_raw'!EC13/G14*100</f>
        <v>104.87728824902842</v>
      </c>
      <c r="FC14" s="250">
        <f>'1_Police_raw'!ED13/H14*100</f>
        <v>117.40621181448452</v>
      </c>
      <c r="FD14" s="250">
        <f t="shared" si="10"/>
        <v>-6.3525233345845891</v>
      </c>
      <c r="FF14" s="250" t="e">
        <f>'1_Police_raw'!EF13/C14*100</f>
        <v>#VALUE!</v>
      </c>
      <c r="FG14" s="250" t="e">
        <f>'1_Police_raw'!EG13/D14*100</f>
        <v>#VALUE!</v>
      </c>
      <c r="FH14" s="250" t="e">
        <f>'1_Police_raw'!EH13/E14*100</f>
        <v>#VALUE!</v>
      </c>
      <c r="FI14" s="250" t="e">
        <f>'1_Police_raw'!EI13/F14*100</f>
        <v>#VALUE!</v>
      </c>
      <c r="FJ14" s="250" t="e">
        <f>'1_Police_raw'!EJ13/G14*100</f>
        <v>#VALUE!</v>
      </c>
      <c r="FK14" s="250" t="e">
        <f>'1_Police_raw'!EK13/H14*100</f>
        <v>#VALUE!</v>
      </c>
      <c r="FL14" s="250" t="e">
        <f t="shared" si="35"/>
        <v>#VALUE!</v>
      </c>
      <c r="FN14" s="250">
        <f>'1_Police_raw'!EM13/C14*100</f>
        <v>53.096280252094516</v>
      </c>
      <c r="FO14" s="250">
        <f>'1_Police_raw'!EN13/D14*100</f>
        <v>45.728359959161402</v>
      </c>
      <c r="FP14" s="250">
        <f>'1_Police_raw'!EO13/E14*100</f>
        <v>64.991432947475104</v>
      </c>
      <c r="FQ14" s="250">
        <f>'1_Police_raw'!EP13/F14*100</f>
        <v>80.786187157960171</v>
      </c>
      <c r="FR14" s="250">
        <f>'1_Police_raw'!EQ13/G14*100</f>
        <v>79.475537505608926</v>
      </c>
      <c r="FS14" s="250">
        <f>'1_Police_raw'!ER13/H14*100</f>
        <v>52.965779698832172</v>
      </c>
      <c r="FT14" s="250">
        <f t="shared" si="11"/>
        <v>-0.24578097117677089</v>
      </c>
      <c r="FV14" s="250">
        <f>'1_Police_raw'!ET13/C14*100</f>
        <v>6.016575665959718</v>
      </c>
      <c r="FW14" s="250">
        <f>'1_Police_raw'!EU13/D14*100</f>
        <v>3.9238856730633551</v>
      </c>
      <c r="FX14" s="250">
        <f>'1_Police_raw'!EV13/E14*100</f>
        <v>2.5754180888276847</v>
      </c>
      <c r="FY14" s="250">
        <f>'1_Police_raw'!EW13/F14*100</f>
        <v>3.4959215515203841</v>
      </c>
      <c r="FZ14" s="250">
        <f>'1_Police_raw'!EX13/G14*100</f>
        <v>1.9773817943979255</v>
      </c>
      <c r="GA14" s="250">
        <f>'1_Police_raw'!EY13/H14*100</f>
        <v>5.1673931413494802</v>
      </c>
      <c r="GB14" s="250">
        <f t="shared" si="12"/>
        <v>-14.114050445915609</v>
      </c>
      <c r="GD14" s="250">
        <f>'1_Police_raw'!FA13/C14*100</f>
        <v>8.1223771490456205</v>
      </c>
      <c r="GE14" s="250">
        <f>'1_Police_raw'!FB13/D14*100</f>
        <v>8.4514460650595336</v>
      </c>
      <c r="GF14" s="250">
        <f>'1_Police_raw'!FC13/E14*100</f>
        <v>19.467130847903384</v>
      </c>
      <c r="GG14" s="250">
        <f>'1_Police_raw'!FD13/F14*100</f>
        <v>19.835554890148266</v>
      </c>
      <c r="GH14" s="250">
        <f>'1_Police_raw'!FE13/G14*100</f>
        <v>24.565166138097304</v>
      </c>
      <c r="GI14" s="250">
        <f>'1_Police_raw'!FF13/H14*100</f>
        <v>27.128813992084773</v>
      </c>
      <c r="GJ14" s="250">
        <f t="shared" si="13"/>
        <v>234.00091493255042</v>
      </c>
      <c r="GL14" s="250">
        <f>'1_Police_raw'!FH13/C14*100</f>
        <v>68.664169787765289</v>
      </c>
      <c r="GM14" s="250">
        <f>'1_Police_raw'!FI13/D14*100</f>
        <v>65.347788324478174</v>
      </c>
      <c r="GN14" s="250">
        <f>'1_Police_raw'!FJ13/E14*100</f>
        <v>77.186795073982665</v>
      </c>
      <c r="GO14" s="250">
        <f>'1_Police_raw'!FK13/F14*100</f>
        <v>90.437970571940369</v>
      </c>
      <c r="GP14" s="250">
        <f>'1_Police_raw'!FL13/G14*100</f>
        <v>102.59569387087697</v>
      </c>
      <c r="GQ14" s="250">
        <f>'1_Police_raw'!FM13/H14*100</f>
        <v>98.864389366112846</v>
      </c>
      <c r="GR14" s="250">
        <f t="shared" si="14"/>
        <v>43.982501604102538</v>
      </c>
      <c r="GT14" s="250">
        <f>'1_Police_raw'!FO13/C14*100</f>
        <v>68.664169787765289</v>
      </c>
      <c r="GU14" s="250">
        <f>'1_Police_raw'!FP13/D14*100</f>
        <v>65.347788324478174</v>
      </c>
      <c r="GV14" s="250">
        <f>'1_Police_raw'!FQ13/E14*100</f>
        <v>77.186795073982665</v>
      </c>
      <c r="GW14" s="250">
        <f>'1_Police_raw'!FR13/F14*100</f>
        <v>90.437970571940369</v>
      </c>
      <c r="GX14" s="250">
        <f>'1_Police_raw'!FS13/G14*100</f>
        <v>102.59569387087697</v>
      </c>
      <c r="GY14" s="250">
        <f>'1_Police_raw'!FT13/H14*100</f>
        <v>98.864389366112846</v>
      </c>
      <c r="GZ14" s="250">
        <f t="shared" si="15"/>
        <v>43.982501604102538</v>
      </c>
      <c r="HB14" s="250" t="e">
        <f>'1_Police_raw'!GI13/C14*100</f>
        <v>#VALUE!</v>
      </c>
      <c r="HC14" s="250" t="e">
        <f>'1_Police_raw'!GJ13/D14*100</f>
        <v>#VALUE!</v>
      </c>
      <c r="HD14" s="250" t="e">
        <f>'1_Police_raw'!GK13/E14*100</f>
        <v>#VALUE!</v>
      </c>
      <c r="HE14" s="250" t="e">
        <f>'1_Police_raw'!GL13/F14*100</f>
        <v>#VALUE!</v>
      </c>
      <c r="HF14" s="250" t="e">
        <f>'1_Police_raw'!GM13/G14*100</f>
        <v>#VALUE!</v>
      </c>
      <c r="HG14" s="250" t="e">
        <f>'1_Police_raw'!GN13/H14*100</f>
        <v>#VALUE!</v>
      </c>
      <c r="HH14" s="250" t="e">
        <f t="shared" si="16"/>
        <v>#VALUE!</v>
      </c>
      <c r="HJ14" s="250" t="e">
        <f>'1_Police_raw'!GP13/C14*100</f>
        <v>#VALUE!</v>
      </c>
      <c r="HK14" s="250" t="e">
        <f>'1_Police_raw'!GQ13/D14*100</f>
        <v>#VALUE!</v>
      </c>
      <c r="HL14" s="250" t="e">
        <f>'1_Police_raw'!GR13/E14*100</f>
        <v>#VALUE!</v>
      </c>
      <c r="HM14" s="250" t="e">
        <f>'1_Police_raw'!GS13/F14*100</f>
        <v>#VALUE!</v>
      </c>
      <c r="HN14" s="250" t="e">
        <f>'1_Police_raw'!GT13/G14*100</f>
        <v>#VALUE!</v>
      </c>
      <c r="HO14" s="250" t="e">
        <f>'1_Police_raw'!GU13/H14*100</f>
        <v>#VALUE!</v>
      </c>
      <c r="HP14" s="250" t="e">
        <f t="shared" si="17"/>
        <v>#VALUE!</v>
      </c>
      <c r="HR14" s="250" t="e">
        <f>'1_Police_raw'!GW13/C14*100</f>
        <v>#VALUE!</v>
      </c>
      <c r="HS14" s="250" t="e">
        <f>'1_Police_raw'!GX13/D14*100</f>
        <v>#VALUE!</v>
      </c>
      <c r="HT14" s="250" t="e">
        <f>'1_Police_raw'!GY13/E14*100</f>
        <v>#VALUE!</v>
      </c>
      <c r="HU14" s="250" t="e">
        <f>'1_Police_raw'!GZ13/F14*100</f>
        <v>#VALUE!</v>
      </c>
      <c r="HV14" s="250" t="e">
        <f>'1_Police_raw'!HA13/G14*100</f>
        <v>#VALUE!</v>
      </c>
      <c r="HW14" s="250" t="e">
        <f>'1_Police_raw'!HB13/H14*100</f>
        <v>#VALUE!</v>
      </c>
      <c r="HX14" s="250" t="e">
        <f t="shared" si="18"/>
        <v>#VALUE!</v>
      </c>
      <c r="HZ14" s="250" t="e">
        <f>'1_Police_raw'!HD13/C14*100</f>
        <v>#VALUE!</v>
      </c>
      <c r="IA14" s="250" t="e">
        <f>'1_Police_raw'!HE13/D14*100</f>
        <v>#VALUE!</v>
      </c>
      <c r="IB14" s="250" t="e">
        <f>'1_Police_raw'!HF13/E14*100</f>
        <v>#VALUE!</v>
      </c>
      <c r="IC14" s="250" t="e">
        <f>'1_Police_raw'!HG13/F14*100</f>
        <v>#VALUE!</v>
      </c>
      <c r="ID14" s="250" t="e">
        <f>'1_Police_raw'!HH13/G14*100</f>
        <v>#VALUE!</v>
      </c>
      <c r="IE14" s="250" t="e">
        <f>'1_Police_raw'!HI13/H14*100</f>
        <v>#VALUE!</v>
      </c>
      <c r="IF14" s="250" t="e">
        <f t="shared" si="49"/>
        <v>#VALUE!</v>
      </c>
      <c r="IH14" s="250" t="e">
        <f>'1_Police_raw'!HK13/C14*100</f>
        <v>#VALUE!</v>
      </c>
      <c r="II14" s="250" t="e">
        <f>'1_Police_raw'!HL13/D14*100</f>
        <v>#VALUE!</v>
      </c>
      <c r="IJ14" s="250" t="e">
        <f>'1_Police_raw'!HM13/E14*100</f>
        <v>#VALUE!</v>
      </c>
      <c r="IK14" s="250" t="e">
        <f>'1_Police_raw'!HN13/F14*100</f>
        <v>#VALUE!</v>
      </c>
      <c r="IL14" s="250" t="e">
        <f>'1_Police_raw'!HO13/G14*100</f>
        <v>#VALUE!</v>
      </c>
      <c r="IM14" s="250" t="e">
        <f>'1_Police_raw'!HP13/H14*100</f>
        <v>#VALUE!</v>
      </c>
      <c r="IN14" s="250" t="e">
        <f t="shared" si="36"/>
        <v>#VALUE!</v>
      </c>
      <c r="IP14" s="250" t="e">
        <f>'1_Police_raw'!HR13/C14*100</f>
        <v>#VALUE!</v>
      </c>
      <c r="IQ14" s="250" t="e">
        <f>'1_Police_raw'!HS13/D14*100</f>
        <v>#VALUE!</v>
      </c>
      <c r="IR14" s="250" t="e">
        <f>'1_Police_raw'!HT13/E14*100</f>
        <v>#VALUE!</v>
      </c>
      <c r="IS14" s="250" t="e">
        <f>'1_Police_raw'!HU13/F14*100</f>
        <v>#VALUE!</v>
      </c>
      <c r="IT14" s="250" t="e">
        <f>'1_Police_raw'!HV13/G14*100</f>
        <v>#VALUE!</v>
      </c>
      <c r="IU14" s="250" t="e">
        <f>'1_Police_raw'!HW13/H14*100</f>
        <v>#VALUE!</v>
      </c>
      <c r="IV14" s="250" t="e">
        <f t="shared" si="45"/>
        <v>#VALUE!</v>
      </c>
      <c r="IX14" s="250" t="e">
        <f>'1_Police_raw'!HY13/C14*100</f>
        <v>#VALUE!</v>
      </c>
      <c r="IY14" s="250" t="e">
        <f>'1_Police_raw'!HZ13/D14*100</f>
        <v>#VALUE!</v>
      </c>
      <c r="IZ14" s="250" t="e">
        <f>'1_Police_raw'!IA13/E14*100</f>
        <v>#VALUE!</v>
      </c>
      <c r="JA14" s="250" t="e">
        <f>'1_Police_raw'!IB13/F14*100</f>
        <v>#VALUE!</v>
      </c>
      <c r="JB14" s="250" t="e">
        <f>'1_Police_raw'!IC13/G14*100</f>
        <v>#VALUE!</v>
      </c>
      <c r="JC14" s="250" t="e">
        <f>'1_Police_raw'!ID13/H14*100</f>
        <v>#VALUE!</v>
      </c>
      <c r="JD14" s="250" t="e">
        <f t="shared" si="19"/>
        <v>#VALUE!</v>
      </c>
      <c r="JF14" s="250" t="e">
        <f>'1_Police_raw'!IF13/C14*100</f>
        <v>#VALUE!</v>
      </c>
      <c r="JG14" s="250" t="e">
        <f>'1_Police_raw'!IG13/D14*100</f>
        <v>#VALUE!</v>
      </c>
      <c r="JH14" s="250" t="e">
        <f>'1_Police_raw'!IH13/E14*100</f>
        <v>#VALUE!</v>
      </c>
      <c r="JI14" s="250" t="e">
        <f>'1_Police_raw'!II13/F14*100</f>
        <v>#VALUE!</v>
      </c>
      <c r="JJ14" s="250" t="e">
        <f>'1_Police_raw'!IJ13/G14*100</f>
        <v>#VALUE!</v>
      </c>
      <c r="JK14" s="250" t="e">
        <f>'1_Police_raw'!IK13/H14*100</f>
        <v>#VALUE!</v>
      </c>
      <c r="JL14" s="250" t="e">
        <f t="shared" si="48"/>
        <v>#VALUE!</v>
      </c>
      <c r="JN14" s="250" t="e">
        <f>'1_Police_raw'!IM13/C14*100</f>
        <v>#VALUE!</v>
      </c>
      <c r="JO14" s="250" t="e">
        <f>'1_Police_raw'!IN13/D14*100</f>
        <v>#VALUE!</v>
      </c>
      <c r="JP14" s="250" t="e">
        <f>'1_Police_raw'!IO13/E14*100</f>
        <v>#VALUE!</v>
      </c>
      <c r="JQ14" s="250" t="e">
        <f>'1_Police_raw'!IP13/F14*100</f>
        <v>#VALUE!</v>
      </c>
      <c r="JR14" s="250" t="e">
        <f>'1_Police_raw'!IQ13/G14*100</f>
        <v>#VALUE!</v>
      </c>
      <c r="JS14" s="250" t="e">
        <f>'1_Police_raw'!IR13/H14*100</f>
        <v>#VALUE!</v>
      </c>
      <c r="JT14" s="250" t="e">
        <f t="shared" si="20"/>
        <v>#VALUE!</v>
      </c>
      <c r="JV14" s="250" t="e">
        <f>'1_Police_raw'!IT13/C14*100</f>
        <v>#VALUE!</v>
      </c>
      <c r="JW14" s="250" t="e">
        <f>'1_Police_raw'!IU13/D14*100</f>
        <v>#VALUE!</v>
      </c>
      <c r="JX14" s="250" t="e">
        <f>'1_Police_raw'!IV13/E14*100</f>
        <v>#VALUE!</v>
      </c>
      <c r="JY14" s="250" t="e">
        <f>'1_Police_raw'!IW13/F14*100</f>
        <v>#VALUE!</v>
      </c>
      <c r="JZ14" s="250" t="e">
        <f>'1_Police_raw'!IX13/G14*100</f>
        <v>#VALUE!</v>
      </c>
      <c r="KA14" s="250" t="e">
        <f>'1_Police_raw'!IY13/H14*100</f>
        <v>#VALUE!</v>
      </c>
      <c r="KB14" s="250" t="e">
        <f t="shared" si="21"/>
        <v>#VALUE!</v>
      </c>
      <c r="KD14" s="250" t="e">
        <f>'1_Police_raw'!JA13/C14*100</f>
        <v>#VALUE!</v>
      </c>
      <c r="KE14" s="250" t="e">
        <f>'1_Police_raw'!JB13/D14*100</f>
        <v>#VALUE!</v>
      </c>
      <c r="KF14" s="250" t="e">
        <f>'1_Police_raw'!JC13/E14*100</f>
        <v>#VALUE!</v>
      </c>
      <c r="KG14" s="250" t="e">
        <f>'1_Police_raw'!JD13/F14*100</f>
        <v>#VALUE!</v>
      </c>
      <c r="KH14" s="250" t="e">
        <f>'1_Police_raw'!JE13/G14*100</f>
        <v>#VALUE!</v>
      </c>
      <c r="KI14" s="250" t="e">
        <f>'1_Police_raw'!JF13/H14*100</f>
        <v>#VALUE!</v>
      </c>
      <c r="KJ14" s="250" t="e">
        <f t="shared" si="22"/>
        <v>#VALUE!</v>
      </c>
      <c r="KL14" s="250" t="e">
        <f>'1_Police_raw'!JH13/C14*100</f>
        <v>#VALUE!</v>
      </c>
      <c r="KM14" s="250" t="e">
        <f>'1_Police_raw'!JI13/D14*100</f>
        <v>#VALUE!</v>
      </c>
      <c r="KN14" s="250" t="e">
        <f>'1_Police_raw'!JJ13/E14*100</f>
        <v>#VALUE!</v>
      </c>
      <c r="KO14" s="250" t="e">
        <f>'1_Police_raw'!JK13/F14*100</f>
        <v>#VALUE!</v>
      </c>
      <c r="KP14" s="250" t="e">
        <f>'1_Police_raw'!JL13/G14*100</f>
        <v>#VALUE!</v>
      </c>
      <c r="KQ14" s="250" t="e">
        <f>'1_Police_raw'!JM13/H14*100</f>
        <v>#VALUE!</v>
      </c>
      <c r="KR14" s="250" t="e">
        <f t="shared" si="23"/>
        <v>#VALUE!</v>
      </c>
      <c r="KT14" s="250" t="e">
        <f>'1_Police_raw'!JO13/C14*100</f>
        <v>#VALUE!</v>
      </c>
      <c r="KU14" s="250" t="e">
        <f>'1_Police_raw'!JP13/D14*100</f>
        <v>#VALUE!</v>
      </c>
      <c r="KV14" s="250" t="e">
        <f>'1_Police_raw'!JQ13/E14*100</f>
        <v>#VALUE!</v>
      </c>
      <c r="KW14" s="250" t="e">
        <f>'1_Police_raw'!JR13/F14*100</f>
        <v>#VALUE!</v>
      </c>
      <c r="KX14" s="250" t="e">
        <f>'1_Police_raw'!JS13/G14*100</f>
        <v>#VALUE!</v>
      </c>
      <c r="KY14" s="250" t="e">
        <f>'1_Police_raw'!JT13/H14*100</f>
        <v>#VALUE!</v>
      </c>
      <c r="KZ14" s="250" t="e">
        <f t="shared" si="37"/>
        <v>#VALUE!</v>
      </c>
      <c r="LB14" s="250" t="e">
        <f>'1_Police_raw'!JV13/C14*100</f>
        <v>#VALUE!</v>
      </c>
      <c r="LC14" s="250" t="e">
        <f>'1_Police_raw'!JW13/D14*100</f>
        <v>#VALUE!</v>
      </c>
      <c r="LD14" s="250" t="e">
        <f>'1_Police_raw'!JX13/E14*100</f>
        <v>#VALUE!</v>
      </c>
      <c r="LE14" s="250" t="e">
        <f>'1_Police_raw'!JY13/F14*100</f>
        <v>#VALUE!</v>
      </c>
      <c r="LF14" s="250" t="e">
        <f>'1_Police_raw'!JZ13/G14*100</f>
        <v>#VALUE!</v>
      </c>
      <c r="LG14" s="250" t="e">
        <f>'1_Police_raw'!KA13/H14*100</f>
        <v>#VALUE!</v>
      </c>
      <c r="LH14" s="250" t="e">
        <f t="shared" si="24"/>
        <v>#VALUE!</v>
      </c>
      <c r="LJ14" s="250" t="e">
        <f>'1_Police_raw'!KC13/C14*100</f>
        <v>#VALUE!</v>
      </c>
      <c r="LK14" s="250" t="e">
        <f>'1_Police_raw'!KD13/D14*100</f>
        <v>#VALUE!</v>
      </c>
      <c r="LL14" s="250" t="e">
        <f>'1_Police_raw'!KE13/E14*100</f>
        <v>#VALUE!</v>
      </c>
      <c r="LM14" s="250" t="e">
        <f>'1_Police_raw'!KF13/F14*100</f>
        <v>#VALUE!</v>
      </c>
      <c r="LN14" s="250" t="e">
        <f>'1_Police_raw'!KG13/G14*100</f>
        <v>#VALUE!</v>
      </c>
      <c r="LO14" s="250" t="e">
        <f>'1_Police_raw'!KH13/H14*100</f>
        <v>#VALUE!</v>
      </c>
      <c r="LP14" s="250" t="e">
        <f t="shared" si="38"/>
        <v>#VALUE!</v>
      </c>
      <c r="LR14" s="250" t="e">
        <f>'1_Police_raw'!KJ13/C14*100</f>
        <v>#VALUE!</v>
      </c>
      <c r="LS14" s="250" t="e">
        <f>'1_Police_raw'!KK13/D14*100</f>
        <v>#VALUE!</v>
      </c>
      <c r="LT14" s="250" t="e">
        <f>'1_Police_raw'!KL13/E14*100</f>
        <v>#VALUE!</v>
      </c>
      <c r="LU14" s="250" t="e">
        <f>'1_Police_raw'!KM13/F14*100</f>
        <v>#VALUE!</v>
      </c>
      <c r="LV14" s="250" t="e">
        <f>'1_Police_raw'!KN13/G14*100</f>
        <v>#VALUE!</v>
      </c>
      <c r="LW14" s="250" t="e">
        <f>'1_Police_raw'!KO13/H14*100</f>
        <v>#VALUE!</v>
      </c>
      <c r="LX14" s="250" t="e">
        <f t="shared" si="39"/>
        <v>#VALUE!</v>
      </c>
      <c r="LZ14" s="250" t="e">
        <f>'1_Police_raw'!KQ13/C14*100</f>
        <v>#VALUE!</v>
      </c>
      <c r="MA14" s="250" t="e">
        <f>'1_Police_raw'!KR13/D14*100</f>
        <v>#VALUE!</v>
      </c>
      <c r="MB14" s="250" t="e">
        <f>'1_Police_raw'!KS13/E14*100</f>
        <v>#VALUE!</v>
      </c>
      <c r="MC14" s="250" t="e">
        <f>'1_Police_raw'!KT13/F14*100</f>
        <v>#VALUE!</v>
      </c>
      <c r="MD14" s="250" t="e">
        <f>'1_Police_raw'!KU13/G14*100</f>
        <v>#VALUE!</v>
      </c>
      <c r="ME14" s="250" t="e">
        <f>'1_Police_raw'!KV13/H14*100</f>
        <v>#VALUE!</v>
      </c>
      <c r="MF14" s="250" t="e">
        <f t="shared" si="40"/>
        <v>#VALUE!</v>
      </c>
      <c r="MH14" s="250" t="e">
        <f>'1_Police_raw'!KX13/C14*100</f>
        <v>#VALUE!</v>
      </c>
      <c r="MI14" s="250" t="e">
        <f>'1_Police_raw'!KY13/D14*100</f>
        <v>#VALUE!</v>
      </c>
      <c r="MJ14" s="250" t="e">
        <f>'1_Police_raw'!KZ13/E14*100</f>
        <v>#VALUE!</v>
      </c>
      <c r="MK14" s="250" t="e">
        <f>'1_Police_raw'!LA13/F14*100</f>
        <v>#VALUE!</v>
      </c>
      <c r="ML14" s="250" t="e">
        <f>'1_Police_raw'!LB13/G14*100</f>
        <v>#VALUE!</v>
      </c>
      <c r="MM14" s="250" t="e">
        <f>'1_Police_raw'!LC13/H14*100</f>
        <v>#VALUE!</v>
      </c>
      <c r="MN14" s="250" t="e">
        <f t="shared" si="41"/>
        <v>#VALUE!</v>
      </c>
      <c r="MP14" s="250" t="e">
        <f>'1_Police_raw'!LE13/C14*100</f>
        <v>#VALUE!</v>
      </c>
      <c r="MQ14" s="250" t="e">
        <f>'1_Police_raw'!LF13/D14*100</f>
        <v>#VALUE!</v>
      </c>
      <c r="MR14" s="250" t="e">
        <f>'1_Police_raw'!LG13/E14*100</f>
        <v>#VALUE!</v>
      </c>
      <c r="MS14" s="250" t="e">
        <f>'1_Police_raw'!LH13/F14*100</f>
        <v>#VALUE!</v>
      </c>
      <c r="MT14" s="250" t="e">
        <f>'1_Police_raw'!LI13/G14*100</f>
        <v>#VALUE!</v>
      </c>
      <c r="MU14" s="250" t="e">
        <f>'1_Police_raw'!LJ13/H14*100</f>
        <v>#VALUE!</v>
      </c>
      <c r="MV14" s="250" t="e">
        <f t="shared" si="25"/>
        <v>#VALUE!</v>
      </c>
      <c r="MX14" s="250" t="e">
        <f>'1_Police_raw'!LL13/C14*100</f>
        <v>#VALUE!</v>
      </c>
      <c r="MY14" s="250" t="e">
        <f>'1_Police_raw'!LM13/D14*100</f>
        <v>#VALUE!</v>
      </c>
      <c r="MZ14" s="250" t="e">
        <f>'1_Police_raw'!LN13/E14*100</f>
        <v>#VALUE!</v>
      </c>
      <c r="NA14" s="250" t="e">
        <f>'1_Police_raw'!LO13/F14*100</f>
        <v>#VALUE!</v>
      </c>
      <c r="NB14" s="250" t="e">
        <f>'1_Police_raw'!LP13/G14*100</f>
        <v>#VALUE!</v>
      </c>
      <c r="NC14" s="250" t="e">
        <f>'1_Police_raw'!LQ13/H14*100</f>
        <v>#VALUE!</v>
      </c>
      <c r="ND14" s="250" t="e">
        <f t="shared" si="50"/>
        <v>#VALUE!</v>
      </c>
      <c r="NF14" s="250" t="e">
        <f>'1_Police_raw'!LS13/C14*100</f>
        <v>#VALUE!</v>
      </c>
      <c r="NG14" s="250" t="e">
        <f>'1_Police_raw'!LT13/D14*100</f>
        <v>#VALUE!</v>
      </c>
      <c r="NH14" s="250" t="e">
        <f>'1_Police_raw'!LU13/E14*100</f>
        <v>#VALUE!</v>
      </c>
      <c r="NI14" s="250" t="e">
        <f>'1_Police_raw'!LV13/F14*100</f>
        <v>#VALUE!</v>
      </c>
      <c r="NJ14" s="250" t="e">
        <f>'1_Police_raw'!LW13/G14*100</f>
        <v>#VALUE!</v>
      </c>
      <c r="NK14" s="250" t="e">
        <f>'1_Police_raw'!LX13/H14*100</f>
        <v>#VALUE!</v>
      </c>
      <c r="NL14" s="250" t="e">
        <f t="shared" si="26"/>
        <v>#VALUE!</v>
      </c>
      <c r="NN14" s="250" t="e">
        <f>'1_Police_raw'!LZ13/C14*100</f>
        <v>#VALUE!</v>
      </c>
      <c r="NO14" s="250" t="e">
        <f>'1_Police_raw'!MA13/D14*100</f>
        <v>#VALUE!</v>
      </c>
      <c r="NP14" s="250" t="e">
        <f>'1_Police_raw'!MB13/E14*100</f>
        <v>#VALUE!</v>
      </c>
      <c r="NQ14" s="250" t="e">
        <f>'1_Police_raw'!MC13/F14*100</f>
        <v>#VALUE!</v>
      </c>
      <c r="NR14" s="250" t="e">
        <f>'1_Police_raw'!MD13/G14*100</f>
        <v>#VALUE!</v>
      </c>
      <c r="NS14" s="250" t="e">
        <f>'1_Police_raw'!ME13/H14*100</f>
        <v>#VALUE!</v>
      </c>
      <c r="NT14" s="250" t="e">
        <f t="shared" si="27"/>
        <v>#VALUE!</v>
      </c>
      <c r="NV14" s="250" t="e">
        <f>'1_Police_raw'!MG13/C14*100</f>
        <v>#VALUE!</v>
      </c>
      <c r="NW14" s="250" t="e">
        <f>'1_Police_raw'!MH13/D14*100</f>
        <v>#VALUE!</v>
      </c>
      <c r="NX14" s="250" t="e">
        <f>'1_Police_raw'!MI13/E14*100</f>
        <v>#VALUE!</v>
      </c>
      <c r="NY14" s="250" t="e">
        <f>'1_Police_raw'!MJ13/F14*100</f>
        <v>#VALUE!</v>
      </c>
      <c r="NZ14" s="250" t="e">
        <f>'1_Police_raw'!MK13/G14*100</f>
        <v>#VALUE!</v>
      </c>
      <c r="OA14" s="250" t="e">
        <f>'1_Police_raw'!ML13/H14*100</f>
        <v>#VALUE!</v>
      </c>
      <c r="OB14" s="250" t="e">
        <f t="shared" si="42"/>
        <v>#VALUE!</v>
      </c>
      <c r="OD14" s="250" t="e">
        <f>'1_Police_raw'!MN13/C14*100</f>
        <v>#VALUE!</v>
      </c>
      <c r="OE14" s="250" t="e">
        <f>'1_Police_raw'!MO13/D14*100</f>
        <v>#VALUE!</v>
      </c>
      <c r="OF14" s="250" t="e">
        <f>'1_Police_raw'!MP13/E14*100</f>
        <v>#VALUE!</v>
      </c>
      <c r="OG14" s="250" t="e">
        <f>'1_Police_raw'!MQ13/F14*100</f>
        <v>#VALUE!</v>
      </c>
      <c r="OH14" s="250" t="e">
        <f>'1_Police_raw'!MR13/G14*100</f>
        <v>#VALUE!</v>
      </c>
      <c r="OI14" s="250" t="e">
        <f>'1_Police_raw'!MS13/H14*100</f>
        <v>#VALUE!</v>
      </c>
      <c r="OJ14" s="250" t="e">
        <f t="shared" si="28"/>
        <v>#VALUE!</v>
      </c>
      <c r="OL14" s="250" t="e">
        <f>'1_Police_raw'!MU13/C14*100</f>
        <v>#VALUE!</v>
      </c>
      <c r="OM14" s="250" t="e">
        <f>'1_Police_raw'!MV13/D14*100</f>
        <v>#VALUE!</v>
      </c>
      <c r="ON14" s="250" t="e">
        <f>'1_Police_raw'!MW13/E14*100</f>
        <v>#VALUE!</v>
      </c>
      <c r="OO14" s="250" t="e">
        <f>'1_Police_raw'!MX13/F14*100</f>
        <v>#VALUE!</v>
      </c>
      <c r="OP14" s="250" t="e">
        <f>'1_Police_raw'!MY13/G14*100</f>
        <v>#VALUE!</v>
      </c>
      <c r="OQ14" s="250" t="e">
        <f>'1_Police_raw'!MZ13/H14*100</f>
        <v>#VALUE!</v>
      </c>
      <c r="OR14" s="250" t="e">
        <f t="shared" si="43"/>
        <v>#VALUE!</v>
      </c>
      <c r="OU14" s="250" t="e">
        <f>'1_Police_raw'!NE13/G14*100</f>
        <v>#VALUE!</v>
      </c>
      <c r="OV14" s="250" t="e">
        <f>'1_Police_raw'!NF13/G14*100</f>
        <v>#VALUE!</v>
      </c>
      <c r="OW14" s="250" t="e">
        <f>'1_Police_raw'!NG13/G14*100</f>
        <v>#VALUE!</v>
      </c>
      <c r="OX14" s="250" t="e">
        <f>'1_Police_raw'!NH13/G14*100</f>
        <v>#VALUE!</v>
      </c>
      <c r="OY14" s="250" t="e">
        <f>'1_Police_raw'!NI13/G14*100</f>
        <v>#VALUE!</v>
      </c>
      <c r="PA14" s="250" t="e">
        <f>'1_Police_raw'!NK13/G14*100</f>
        <v>#VALUE!</v>
      </c>
      <c r="PB14" s="250" t="e">
        <f>'1_Police_raw'!NL13/G14*100</f>
        <v>#VALUE!</v>
      </c>
      <c r="PC14" s="250" t="e">
        <f>'1_Police_raw'!NM13/G14*100</f>
        <v>#VALUE!</v>
      </c>
      <c r="PD14" s="250" t="e">
        <f>'1_Police_raw'!NN13/G14*100</f>
        <v>#VALUE!</v>
      </c>
      <c r="PE14" s="250" t="e">
        <f>'1_Police_raw'!NO13/G14*100</f>
        <v>#VALUE!</v>
      </c>
      <c r="PG14" s="250" t="e">
        <f>'1_Police_raw'!NQ13/G14*100</f>
        <v>#VALUE!</v>
      </c>
      <c r="PH14" s="250" t="e">
        <f>'1_Police_raw'!NR13/G14*100</f>
        <v>#VALUE!</v>
      </c>
      <c r="PI14" s="250" t="e">
        <f>'1_Police_raw'!NS13/G14*100</f>
        <v>#VALUE!</v>
      </c>
      <c r="PJ14" s="250" t="e">
        <f>'1_Police_raw'!NT13/G14*100</f>
        <v>#VALUE!</v>
      </c>
      <c r="PK14" s="250" t="e">
        <f>'1_Police_raw'!NU13/G14*100</f>
        <v>#VALUE!</v>
      </c>
      <c r="PM14" s="250" t="e">
        <f>'1_Police_raw'!NW13/G14*100</f>
        <v>#VALUE!</v>
      </c>
      <c r="PN14" s="250" t="e">
        <f>'1_Police_raw'!NX13/G14*100</f>
        <v>#VALUE!</v>
      </c>
      <c r="PO14" s="250" t="e">
        <f>'1_Police_raw'!NY13/G14*100</f>
        <v>#VALUE!</v>
      </c>
      <c r="PP14" s="250" t="e">
        <f>'1_Police_raw'!NZ13/G14*100</f>
        <v>#VALUE!</v>
      </c>
      <c r="PQ14" s="250" t="e">
        <f>'1_Police_raw'!OA13/G14*100</f>
        <v>#VALUE!</v>
      </c>
      <c r="PS14" s="250" t="e">
        <f>'1_Police_raw'!OC13/G14*100</f>
        <v>#VALUE!</v>
      </c>
      <c r="PT14" s="250" t="e">
        <f>'1_Police_raw'!OD13/G14*100</f>
        <v>#VALUE!</v>
      </c>
      <c r="PU14" s="250" t="e">
        <f>'1_Police_raw'!OE13/G14*100</f>
        <v>#VALUE!</v>
      </c>
      <c r="PV14" s="250" t="e">
        <f>'1_Police_raw'!OF13/G14*100</f>
        <v>#VALUE!</v>
      </c>
      <c r="PW14" s="250" t="e">
        <f>'1_Police_raw'!OG13/G14*100</f>
        <v>#VALUE!</v>
      </c>
      <c r="PY14" s="250" t="e">
        <f>'1_Police_raw'!OI13/G14*100</f>
        <v>#VALUE!</v>
      </c>
      <c r="PZ14" s="250" t="e">
        <f>'1_Police_raw'!OJ13/G14*100</f>
        <v>#VALUE!</v>
      </c>
      <c r="QA14" s="250" t="e">
        <f>'1_Police_raw'!OK13/G14*100</f>
        <v>#VALUE!</v>
      </c>
      <c r="QB14" s="250" t="e">
        <f>'1_Police_raw'!OL13/G14*100</f>
        <v>#VALUE!</v>
      </c>
      <c r="QC14" s="250" t="e">
        <f>'1_Police_raw'!OM13/G14*100</f>
        <v>#VALUE!</v>
      </c>
      <c r="QE14" s="250" t="e">
        <f>'1_Police_raw'!OO13/G14*100</f>
        <v>#VALUE!</v>
      </c>
      <c r="QF14" s="250" t="e">
        <f>'1_Police_raw'!OP13/G14*100</f>
        <v>#VALUE!</v>
      </c>
      <c r="QG14" s="250" t="e">
        <f>'1_Police_raw'!OQ13/G14*100</f>
        <v>#VALUE!</v>
      </c>
      <c r="QH14" s="250" t="e">
        <f>'1_Police_raw'!OR13/G14*100</f>
        <v>#VALUE!</v>
      </c>
      <c r="QI14" s="250" t="e">
        <f>'1_Police_raw'!OS13/G14*100</f>
        <v>#VALUE!</v>
      </c>
      <c r="QK14" s="250" t="e">
        <f>'1_Police_raw'!OU13/G14*100</f>
        <v>#VALUE!</v>
      </c>
      <c r="QL14" s="250" t="e">
        <f>'1_Police_raw'!OV13/G14*100</f>
        <v>#VALUE!</v>
      </c>
      <c r="QM14" s="250" t="e">
        <f>'1_Police_raw'!OW13/G14*100</f>
        <v>#VALUE!</v>
      </c>
      <c r="QN14" s="250" t="e">
        <f>'1_Police_raw'!OX13/G14*100</f>
        <v>#VALUE!</v>
      </c>
      <c r="QO14" s="250" t="e">
        <f>'1_Police_raw'!OY13/G14*100</f>
        <v>#VALUE!</v>
      </c>
      <c r="QQ14" s="250" t="e">
        <f>'1_Police_raw'!PA13/G14*100</f>
        <v>#VALUE!</v>
      </c>
      <c r="QR14" s="250" t="e">
        <f>'1_Police_raw'!PB13/G14*100</f>
        <v>#VALUE!</v>
      </c>
      <c r="QS14" s="250" t="e">
        <f>'1_Police_raw'!PC13/G14*100</f>
        <v>#VALUE!</v>
      </c>
      <c r="QT14" s="250" t="e">
        <f>'1_Police_raw'!PD13/G14*100</f>
        <v>#VALUE!</v>
      </c>
      <c r="QU14" s="250" t="e">
        <f>'1_Police_raw'!PE13/G14*100</f>
        <v>#VALUE!</v>
      </c>
      <c r="QW14" s="250" t="e">
        <f>'1_Police_raw'!PG13/G14*100</f>
        <v>#VALUE!</v>
      </c>
      <c r="QX14" s="250" t="e">
        <f>'1_Police_raw'!PH13/G14*100</f>
        <v>#VALUE!</v>
      </c>
      <c r="QY14" s="250" t="e">
        <f>'1_Police_raw'!PI13/G14*100</f>
        <v>#VALUE!</v>
      </c>
      <c r="QZ14" s="250" t="e">
        <f>'1_Police_raw'!PJ13/G14*100</f>
        <v>#VALUE!</v>
      </c>
      <c r="RA14" s="250" t="e">
        <f>'1_Police_raw'!PK13/G14*100</f>
        <v>#VALUE!</v>
      </c>
      <c r="RC14" s="250" t="e">
        <f>'1_Police_raw'!PM13/G14*100</f>
        <v>#VALUE!</v>
      </c>
      <c r="RD14" s="250" t="e">
        <f>'1_Police_raw'!PN13/G14*100</f>
        <v>#VALUE!</v>
      </c>
      <c r="RE14" s="250" t="e">
        <f>'1_Police_raw'!PO13/G14*100</f>
        <v>#VALUE!</v>
      </c>
      <c r="RF14" s="250" t="e">
        <f>'1_Police_raw'!PP13/G14*100</f>
        <v>#VALUE!</v>
      </c>
      <c r="RG14" s="250" t="e">
        <f>'1_Police_raw'!PQ13/G14*100</f>
        <v>#VALUE!</v>
      </c>
      <c r="RI14" s="250" t="e">
        <f>'1_Police_raw'!PS13/G14*100</f>
        <v>#VALUE!</v>
      </c>
      <c r="RJ14" s="250" t="e">
        <f>'1_Police_raw'!PT13/G14*100</f>
        <v>#VALUE!</v>
      </c>
      <c r="RK14" s="250" t="e">
        <f>'1_Police_raw'!PU13/G14*100</f>
        <v>#VALUE!</v>
      </c>
      <c r="RL14" s="250" t="e">
        <f>'1_Police_raw'!PV13/G14*100</f>
        <v>#VALUE!</v>
      </c>
      <c r="RM14" s="250" t="e">
        <f>'1_Police_raw'!PW13/G14*100</f>
        <v>#VALUE!</v>
      </c>
      <c r="RO14" s="250" t="e">
        <f>'1_Police_raw'!PY13/G14*100</f>
        <v>#VALUE!</v>
      </c>
      <c r="RP14" s="250" t="e">
        <f>'1_Police_raw'!PZ13/G14*100</f>
        <v>#VALUE!</v>
      </c>
      <c r="RQ14" s="250" t="e">
        <f>'1_Police_raw'!QA13/G14*100</f>
        <v>#VALUE!</v>
      </c>
      <c r="RR14" s="250" t="e">
        <f>'1_Police_raw'!QB13/G14*100</f>
        <v>#VALUE!</v>
      </c>
      <c r="RS14" s="250" t="e">
        <f>'1_Police_raw'!QC13/G14*100</f>
        <v>#VALUE!</v>
      </c>
      <c r="RU14" s="250" t="e">
        <f>'1_Police_raw'!QE13/G14*100</f>
        <v>#VALUE!</v>
      </c>
      <c r="RV14" s="250" t="e">
        <f>'1_Police_raw'!QF13/G14*100</f>
        <v>#VALUE!</v>
      </c>
      <c r="RW14" s="250" t="e">
        <f>'1_Police_raw'!QG13/G14*100</f>
        <v>#VALUE!</v>
      </c>
      <c r="RX14" s="250" t="e">
        <f>'1_Police_raw'!QH13/G14*100</f>
        <v>#VALUE!</v>
      </c>
      <c r="RY14" s="250" t="e">
        <f>'1_Police_raw'!QI13/G14*100</f>
        <v>#VALUE!</v>
      </c>
      <c r="SA14" s="250" t="e">
        <f>'1_Police_raw'!QK13/G14*100</f>
        <v>#VALUE!</v>
      </c>
      <c r="SB14" s="250" t="e">
        <f>'1_Police_raw'!QL13/G14*100</f>
        <v>#VALUE!</v>
      </c>
      <c r="SC14" s="250" t="e">
        <f>'1_Police_raw'!QM13/G14*100</f>
        <v>#VALUE!</v>
      </c>
      <c r="SD14" s="250" t="e">
        <f>'1_Police_raw'!QN13/G14*100</f>
        <v>#VALUE!</v>
      </c>
      <c r="SE14" s="250" t="e">
        <f>'1_Police_raw'!QO13/G14*100</f>
        <v>#VALUE!</v>
      </c>
      <c r="SG14" s="250" t="e">
        <f>'1_Police_raw'!QQ13/G14*100</f>
        <v>#VALUE!</v>
      </c>
      <c r="SH14" s="250" t="e">
        <f>'1_Police_raw'!QR13/G14*100</f>
        <v>#VALUE!</v>
      </c>
      <c r="SI14" s="250" t="e">
        <f>'1_Police_raw'!QS13/G14*100</f>
        <v>#VALUE!</v>
      </c>
      <c r="SJ14" s="250" t="e">
        <f>'1_Police_raw'!QT13/G14*100</f>
        <v>#VALUE!</v>
      </c>
      <c r="SK14" s="250" t="e">
        <f>'1_Police_raw'!QU13/G14*100</f>
        <v>#VALUE!</v>
      </c>
      <c r="SM14" s="250" t="e">
        <f>'1_Police_raw'!QW13/G14*100</f>
        <v>#VALUE!</v>
      </c>
      <c r="SN14" s="250" t="e">
        <f>'1_Police_raw'!QX13/G14*100</f>
        <v>#VALUE!</v>
      </c>
      <c r="SO14" s="250" t="e">
        <f>'1_Police_raw'!QY13/G14*100</f>
        <v>#VALUE!</v>
      </c>
      <c r="SP14" s="250" t="e">
        <f>'1_Police_raw'!QZ13/G14*100</f>
        <v>#VALUE!</v>
      </c>
      <c r="SQ14" s="250" t="e">
        <f>'1_Police_raw'!RA13/G14*100</f>
        <v>#VALUE!</v>
      </c>
      <c r="SS14" s="250" t="e">
        <f>'1_Police_raw'!RC13/G14*100</f>
        <v>#VALUE!</v>
      </c>
      <c r="ST14" s="250" t="e">
        <f>'1_Police_raw'!RD13/G14*100</f>
        <v>#VALUE!</v>
      </c>
      <c r="SU14" s="250" t="e">
        <f>'1_Police_raw'!RE13/G14*100</f>
        <v>#VALUE!</v>
      </c>
      <c r="SV14" s="250" t="e">
        <f>'1_Police_raw'!RF13/G14*100</f>
        <v>#VALUE!</v>
      </c>
      <c r="SW14" s="250" t="e">
        <f>'1_Police_raw'!RG13/G14*100</f>
        <v>#VALUE!</v>
      </c>
      <c r="SY14" s="250" t="e">
        <f>'1_Police_raw'!RI13/G14*100</f>
        <v>#VALUE!</v>
      </c>
      <c r="SZ14" s="250" t="e">
        <f>'1_Police_raw'!RJ13/G14*100</f>
        <v>#VALUE!</v>
      </c>
      <c r="TA14" s="250" t="e">
        <f>'1_Police_raw'!RK13/G14*100</f>
        <v>#VALUE!</v>
      </c>
      <c r="TB14" s="250" t="e">
        <f>'1_Police_raw'!RL13/G14*100</f>
        <v>#VALUE!</v>
      </c>
      <c r="TC14" s="250" t="e">
        <f>'1_Police_raw'!RM13/G14*100</f>
        <v>#VALUE!</v>
      </c>
      <c r="TE14" s="250" t="e">
        <f>'1_Police_raw'!RO13/G14*100</f>
        <v>#VALUE!</v>
      </c>
      <c r="TF14" s="250" t="e">
        <f>'1_Police_raw'!RP13/G14*100</f>
        <v>#VALUE!</v>
      </c>
      <c r="TG14" s="250" t="e">
        <f>'1_Police_raw'!RQ13/G14*100</f>
        <v>#VALUE!</v>
      </c>
      <c r="TH14" s="250" t="e">
        <f>'1_Police_raw'!RR13/G14*100</f>
        <v>#VALUE!</v>
      </c>
      <c r="TI14" s="250" t="e">
        <f>'1_Police_raw'!RS13/G14*100</f>
        <v>#VALUE!</v>
      </c>
      <c r="TK14" s="250" t="e">
        <f>'1_Police_raw'!RU13/G14*100</f>
        <v>#VALUE!</v>
      </c>
      <c r="TL14" s="250" t="e">
        <f>'1_Police_raw'!RV13/G14*100</f>
        <v>#VALUE!</v>
      </c>
      <c r="TM14" s="250" t="e">
        <f>'1_Police_raw'!RW13/G14*100</f>
        <v>#VALUE!</v>
      </c>
      <c r="TN14" s="250" t="e">
        <f>'1_Police_raw'!RX13/G14*100</f>
        <v>#VALUE!</v>
      </c>
      <c r="TO14" s="250" t="e">
        <f>'1_Police_raw'!RY13/G14*100</f>
        <v>#VALUE!</v>
      </c>
      <c r="TQ14" s="250" t="e">
        <f>'1_Police_raw'!SA13/G14*100</f>
        <v>#VALUE!</v>
      </c>
      <c r="TR14" s="250" t="e">
        <f>'1_Police_raw'!SB13/G14*100</f>
        <v>#VALUE!</v>
      </c>
      <c r="TS14" s="250" t="e">
        <f>'1_Police_raw'!SC13/G14*100</f>
        <v>#VALUE!</v>
      </c>
      <c r="TT14" s="250" t="e">
        <f>'1_Police_raw'!SD13/G14*100</f>
        <v>#VALUE!</v>
      </c>
      <c r="TU14" s="250" t="e">
        <f>'1_Police_raw'!SE13/G14*100</f>
        <v>#VALUE!</v>
      </c>
      <c r="TW14" s="250">
        <f>'1_Police_raw'!TY13/C14*100</f>
        <v>337.22906607704226</v>
      </c>
      <c r="TX14" s="250">
        <f>'1_Police_raw'!TZ13/D14*100</f>
        <v>330.36098993598785</v>
      </c>
      <c r="TY14" s="250">
        <f>'1_Police_raw'!UA13/E14*100</f>
        <v>319.65483337802442</v>
      </c>
      <c r="TZ14" s="250">
        <f>'1_Police_raw'!UB13/F14*100</f>
        <v>310.75702661232282</v>
      </c>
      <c r="UA14" s="250">
        <f>'1_Police_raw'!UC13/G14*100</f>
        <v>297.82411949470293</v>
      </c>
      <c r="UB14" s="250">
        <f>'1_Police_raw'!UD13/H14*100</f>
        <v>298.5689360641486</v>
      </c>
      <c r="UC14" s="250">
        <f t="shared" si="44"/>
        <v>-11.464056305295315</v>
      </c>
      <c r="UE14" s="250">
        <f>'1_Police_raw'!UF13/G14*100</f>
        <v>103.43227847619917</v>
      </c>
      <c r="UF14" s="250">
        <f>'1_Police_raw'!UG13/G14*100</f>
        <v>57.952497205046896</v>
      </c>
      <c r="UH14" s="250">
        <f>'1_Police_raw'!UI13/C14*100</f>
        <v>129.95803438472993</v>
      </c>
      <c r="UI14" s="250">
        <f>'1_Police_raw'!UJ13/D14*100</f>
        <v>119.45213500883251</v>
      </c>
      <c r="UJ14" s="250">
        <f>'1_Police_raw'!UK13/E14*100</f>
        <v>120.66591222066182</v>
      </c>
      <c r="UK14" s="250">
        <f>'1_Police_raw'!UL13/F14*100</f>
        <v>117.56936174352248</v>
      </c>
      <c r="UL14" s="250">
        <f>'1_Police_raw'!UM13/G14*100</f>
        <v>100.39015263866391</v>
      </c>
      <c r="UM14" s="250">
        <f>'1_Police_raw'!UN13/H14*100</f>
        <v>96.584657097870434</v>
      </c>
      <c r="UN14" s="250">
        <f t="shared" si="51"/>
        <v>-25.680118543544893</v>
      </c>
      <c r="UP14" s="250" t="e">
        <f>'1_Police_raw'!UX13/G14*100</f>
        <v>#VALUE!</v>
      </c>
      <c r="UQ14" s="250" t="e">
        <f>'1_Police_raw'!UY13/G14*100</f>
        <v>#VALUE!</v>
      </c>
      <c r="UR14" s="250" t="e">
        <f>'1_Police_raw'!UZ13/G14*100</f>
        <v>#VALUE!</v>
      </c>
    </row>
    <row r="15" spans="1:601">
      <c r="A15" s="247">
        <v>13</v>
      </c>
      <c r="B15" s="239" t="s">
        <v>37</v>
      </c>
      <c r="C15" s="248">
        <v>5375.2759999999998</v>
      </c>
      <c r="D15" s="248">
        <v>5401.2669999999998</v>
      </c>
      <c r="E15" s="248">
        <v>5426.674</v>
      </c>
      <c r="F15" s="248">
        <v>5451.27</v>
      </c>
      <c r="G15" s="248">
        <v>5471.7529999999997</v>
      </c>
      <c r="H15" s="248">
        <v>5487.308</v>
      </c>
      <c r="I15" s="249"/>
      <c r="J15" s="250">
        <f>'1_Police_raw'!C14/C15*100</f>
        <v>8525.1622428318096</v>
      </c>
      <c r="K15" s="250">
        <f>'1_Police_raw'!D14/D15*100</f>
        <v>7876.318648939221</v>
      </c>
      <c r="L15" s="250">
        <f>'1_Police_raw'!E14/E15*100</f>
        <v>7827.7412647231058</v>
      </c>
      <c r="M15" s="250">
        <f>'1_Police_raw'!F14/F15*100</f>
        <v>7666.0668064506071</v>
      </c>
      <c r="N15" s="250">
        <f>'1_Police_raw'!G14/G15*100</f>
        <v>7552.1135548333423</v>
      </c>
      <c r="O15" s="250">
        <f>'1_Police_raw'!H14/H15*100</f>
        <v>7503.2238030013987</v>
      </c>
      <c r="P15" s="250">
        <f t="shared" si="29"/>
        <v>-11.987319545615506</v>
      </c>
      <c r="R15" s="250">
        <f>'1_Police_raw'!J14/C15*100</f>
        <v>996.69300701954649</v>
      </c>
      <c r="S15" s="250">
        <f>'1_Police_raw'!K14/D15*100</f>
        <v>879.92317358130981</v>
      </c>
      <c r="T15" s="250">
        <f>'1_Police_raw'!L14/E15*100</f>
        <v>825.57013743593222</v>
      </c>
      <c r="U15" s="250">
        <f>'1_Police_raw'!M14/F15*100</f>
        <v>828.04557470094119</v>
      </c>
      <c r="V15" s="250">
        <f>'1_Police_raw'!N14/G15*100</f>
        <v>815.1866504208067</v>
      </c>
      <c r="W15" s="250">
        <f>'1_Police_raw'!O14/H15*100</f>
        <v>809.10348024933171</v>
      </c>
      <c r="X15" s="250">
        <f t="shared" si="30"/>
        <v>-18.821194234237851</v>
      </c>
      <c r="Z15" s="250">
        <f>'1_Police_raw'!Q14/C15*100</f>
        <v>8.1856261892412601</v>
      </c>
      <c r="AA15" s="250">
        <f>'1_Police_raw'!R14/D15*100</f>
        <v>8.4609777668832145</v>
      </c>
      <c r="AB15" s="250">
        <f>'1_Police_raw'!S14/E15*100</f>
        <v>6.8550275914860554</v>
      </c>
      <c r="AC15" s="250">
        <f>'1_Police_raw'!T14/F15*100</f>
        <v>8.0715136105898253</v>
      </c>
      <c r="AD15" s="250">
        <f>'1_Police_raw'!U14/G15*100</f>
        <v>7.5844066791757605</v>
      </c>
      <c r="AE15" s="250">
        <f>'1_Police_raw'!V14/H15*100</f>
        <v>7.4353398788622762</v>
      </c>
      <c r="AF15" s="250">
        <f t="shared" si="31"/>
        <v>-9.1658999938834143</v>
      </c>
      <c r="AH15" s="250" t="e">
        <f>'1_Police_raw'!X14/C15*100</f>
        <v>#VALUE!</v>
      </c>
      <c r="AI15" s="250" t="e">
        <f>'1_Police_raw'!Y14/D15*100</f>
        <v>#VALUE!</v>
      </c>
      <c r="AJ15" s="250" t="e">
        <f>'1_Police_raw'!Z14/E15*100</f>
        <v>#VALUE!</v>
      </c>
      <c r="AK15" s="250" t="e">
        <f>'1_Police_raw'!AA14/F15*100</f>
        <v>#VALUE!</v>
      </c>
      <c r="AL15" s="250" t="e">
        <f>'1_Police_raw'!AB14/G15*100</f>
        <v>#VALUE!</v>
      </c>
      <c r="AM15" s="250" t="e">
        <f>'1_Police_raw'!AC14/H15*100</f>
        <v>#VALUE!</v>
      </c>
      <c r="AN15" s="250" t="e">
        <f t="shared" si="46"/>
        <v>#VALUE!</v>
      </c>
      <c r="AP15" s="250">
        <f>'1_Police_raw'!AE14/C15*100</f>
        <v>2.492895248541656</v>
      </c>
      <c r="AQ15" s="250">
        <f>'1_Police_raw'!AF14/D15*100</f>
        <v>1.9810166762724377</v>
      </c>
      <c r="AR15" s="250">
        <f>'1_Police_raw'!AG14/E15*100</f>
        <v>1.9901693007540162</v>
      </c>
      <c r="AS15" s="250">
        <f>'1_Police_raw'!AH14/F15*100</f>
        <v>2.0729114499923869</v>
      </c>
      <c r="AT15" s="250">
        <f>'1_Police_raw'!AI14/G15*100</f>
        <v>2.1199787344202123</v>
      </c>
      <c r="AU15" s="250">
        <f>'1_Police_raw'!AJ14/H15*100</f>
        <v>1.7677156084550019</v>
      </c>
      <c r="AV15" s="250">
        <f t="shared" si="32"/>
        <v>-29.089856082436057</v>
      </c>
      <c r="AX15" s="250" t="e">
        <f>'1_Police_raw'!AL14/C15*100</f>
        <v>#VALUE!</v>
      </c>
      <c r="AY15" s="250" t="e">
        <f>'1_Police_raw'!AM14/D15*100</f>
        <v>#VALUE!</v>
      </c>
      <c r="AZ15" s="250" t="e">
        <f>'1_Police_raw'!AN14/E15*100</f>
        <v>#VALUE!</v>
      </c>
      <c r="BA15" s="250" t="e">
        <f>'1_Police_raw'!AO14/F15*100</f>
        <v>#VALUE!</v>
      </c>
      <c r="BB15" s="250" t="e">
        <f>'1_Police_raw'!AP14/G15*100</f>
        <v>#VALUE!</v>
      </c>
      <c r="BC15" s="250" t="e">
        <f>'1_Police_raw'!AQ14/H15*100</f>
        <v>#VALUE!</v>
      </c>
      <c r="BD15" s="250" t="e">
        <f t="shared" si="47"/>
        <v>#VALUE!</v>
      </c>
      <c r="BF15" s="250">
        <f>'1_Police_raw'!AS14/C15*100</f>
        <v>747.32906738184238</v>
      </c>
      <c r="BG15" s="250">
        <f>'1_Police_raw'!AT14/D15*100</f>
        <v>707.81540701468748</v>
      </c>
      <c r="BH15" s="250">
        <f>'1_Police_raw'!AU14/E15*100</f>
        <v>654.45243255813784</v>
      </c>
      <c r="BI15" s="250">
        <f>'1_Police_raw'!AV14/F15*100</f>
        <v>604.04272765795849</v>
      </c>
      <c r="BJ15" s="250">
        <f>'1_Police_raw'!AW14/G15*100</f>
        <v>619.07034180819198</v>
      </c>
      <c r="BK15" s="250">
        <f>'1_Police_raw'!AX14/H15*100</f>
        <v>615.40194208161813</v>
      </c>
      <c r="BL15" s="250">
        <f t="shared" si="0"/>
        <v>-17.653150540820207</v>
      </c>
      <c r="BN15" s="250">
        <f>'1_Police_raw'!AZ14/C15*100</f>
        <v>38.193387651164336</v>
      </c>
      <c r="BO15" s="250">
        <f>'1_Police_raw'!BA14/D15*100</f>
        <v>34.695563096584564</v>
      </c>
      <c r="BP15" s="250">
        <f>'1_Police_raw'!BB14/E15*100</f>
        <v>33.003640904170766</v>
      </c>
      <c r="BQ15" s="250">
        <f>'1_Police_raw'!BC14/F15*100</f>
        <v>30.176454294136963</v>
      </c>
      <c r="BR15" s="250">
        <f>'1_Police_raw'!BD14/G15*100</f>
        <v>28.564885878437863</v>
      </c>
      <c r="BS15" s="250">
        <f>'1_Police_raw'!BE14/H15*100</f>
        <v>29.012404625364567</v>
      </c>
      <c r="BT15" s="250">
        <f t="shared" si="1"/>
        <v>-24.038147937159707</v>
      </c>
      <c r="BV15" s="250">
        <f>'1_Police_raw'!BG14/C15*100</f>
        <v>58.769075299575313</v>
      </c>
      <c r="BW15" s="250">
        <f>'1_Police_raw'!BH14/D15*100</f>
        <v>59.874840477243588</v>
      </c>
      <c r="BX15" s="250">
        <f>'1_Police_raw'!BI14/E15*100</f>
        <v>55.061350654194449</v>
      </c>
      <c r="BY15" s="250">
        <f>'1_Police_raw'!BJ14/F15*100</f>
        <v>51.822786249809674</v>
      </c>
      <c r="BZ15" s="250">
        <f>'1_Police_raw'!BK14/G15*100</f>
        <v>50.970868019810112</v>
      </c>
      <c r="CA15" s="250">
        <f>'1_Police_raw'!BL14/H15*100</f>
        <v>58.097704739737587</v>
      </c>
      <c r="CB15" s="250">
        <f t="shared" si="2"/>
        <v>-1.1423874825585045</v>
      </c>
      <c r="CD15" s="250">
        <f>'1_Police_raw'!BN14/C15*100</f>
        <v>19.329240024140155</v>
      </c>
      <c r="CE15" s="250">
        <f>'1_Police_raw'!BO14/D15*100</f>
        <v>18.680802115503642</v>
      </c>
      <c r="CF15" s="250">
        <f>'1_Police_raw'!BP14/E15*100</f>
        <v>17.966806187362646</v>
      </c>
      <c r="CG15" s="250">
        <f>'1_Police_raw'!BQ14/F15*100</f>
        <v>18.50944825701167</v>
      </c>
      <c r="CH15" s="250">
        <f>'1_Police_raw'!BR14/G15*100</f>
        <v>19.226014039741926</v>
      </c>
      <c r="CI15" s="250">
        <f>'1_Police_raw'!BS14/H15*100</f>
        <v>21.13969181245157</v>
      </c>
      <c r="CJ15" s="250">
        <f t="shared" si="3"/>
        <v>9.366388880526884</v>
      </c>
      <c r="CL15" s="250">
        <f>'1_Police_raw'!BU14/C15*100</f>
        <v>31.291416477963178</v>
      </c>
      <c r="CM15" s="250">
        <f>'1_Police_raw'!BV14/D15*100</f>
        <v>29.011711511391681</v>
      </c>
      <c r="CN15" s="250">
        <f>'1_Police_raw'!BW14/E15*100</f>
        <v>30.534356771753746</v>
      </c>
      <c r="CO15" s="250">
        <f>'1_Police_raw'!BX14/F15*100</f>
        <v>25.975598346807256</v>
      </c>
      <c r="CP15" s="250">
        <f>'1_Police_raw'!BY14/G15*100</f>
        <v>22.387706462627243</v>
      </c>
      <c r="CQ15" s="250">
        <f>'1_Police_raw'!BZ14/H15*100</f>
        <v>22.634049337124871</v>
      </c>
      <c r="CR15" s="250">
        <f t="shared" si="4"/>
        <v>-27.666907143482035</v>
      </c>
      <c r="CT15" s="250">
        <f>'1_Police_raw'!CB14/C15*100</f>
        <v>30.175194724884825</v>
      </c>
      <c r="CU15" s="250">
        <f>'1_Police_raw'!CC14/D15*100</f>
        <v>29.918906064077188</v>
      </c>
      <c r="CV15" s="250">
        <f>'1_Police_raw'!CD14/E15*100</f>
        <v>28.083500132862227</v>
      </c>
      <c r="CW15" s="250">
        <f>'1_Police_raw'!CE14/F15*100</f>
        <v>30.983605655195944</v>
      </c>
      <c r="CX15" s="250">
        <f>'1_Police_raw'!CF14/G15*100</f>
        <v>28.327302054752838</v>
      </c>
      <c r="CY15" s="250">
        <f>'1_Police_raw'!CG14/H15*100</f>
        <v>30.488538277785754</v>
      </c>
      <c r="CZ15" s="250">
        <f t="shared" si="5"/>
        <v>1.0384143524433398</v>
      </c>
      <c r="DB15" s="250" t="e">
        <f>'1_Police_raw'!CI14/C15*100</f>
        <v>#VALUE!</v>
      </c>
      <c r="DC15" s="250" t="e">
        <f>'1_Police_raw'!CJ14/D15*100</f>
        <v>#VALUE!</v>
      </c>
      <c r="DD15" s="250" t="e">
        <f>'1_Police_raw'!CK14/E15*100</f>
        <v>#VALUE!</v>
      </c>
      <c r="DE15" s="250" t="e">
        <f>'1_Police_raw'!CL14/F15*100</f>
        <v>#VALUE!</v>
      </c>
      <c r="DF15" s="250" t="e">
        <f>'1_Police_raw'!CM14/G15*100</f>
        <v>#VALUE!</v>
      </c>
      <c r="DG15" s="250" t="e">
        <f>'1_Police_raw'!CN14/H15*100</f>
        <v>#VALUE!</v>
      </c>
      <c r="DH15" s="250" t="e">
        <f t="shared" si="33"/>
        <v>#VALUE!</v>
      </c>
      <c r="DJ15" s="250">
        <f>'1_Police_raw'!CP14/C15*100</f>
        <v>2813.6787766804905</v>
      </c>
      <c r="DK15" s="250">
        <f>'1_Police_raw'!CQ14/D15*100</f>
        <v>2568.8417180635583</v>
      </c>
      <c r="DL15" s="250">
        <f>'1_Police_raw'!CR14/E15*100</f>
        <v>2605.5554470380935</v>
      </c>
      <c r="DM15" s="250">
        <f>'1_Police_raw'!CS14/F15*100</f>
        <v>2625.8284766669049</v>
      </c>
      <c r="DN15" s="250">
        <f>'1_Police_raw'!CT14/G15*100</f>
        <v>2532.4790793736488</v>
      </c>
      <c r="DO15" s="250">
        <f>'1_Police_raw'!CU14/H15*100</f>
        <v>2395.1999778397712</v>
      </c>
      <c r="DP15" s="250">
        <f t="shared" si="6"/>
        <v>-14.873012595077753</v>
      </c>
      <c r="DR15" s="250">
        <f>'1_Police_raw'!CW14/C15*100</f>
        <v>57.708664634150885</v>
      </c>
      <c r="DS15" s="250">
        <f>'1_Police_raw'!CX14/D15*100</f>
        <v>60.134038920868015</v>
      </c>
      <c r="DT15" s="250">
        <f>'1_Police_raw'!CY14/E15*100</f>
        <v>56.277565226877456</v>
      </c>
      <c r="DU15" s="250">
        <f>'1_Police_raw'!CZ14/F15*100</f>
        <v>67.543893441344864</v>
      </c>
      <c r="DV15" s="250">
        <f>'1_Police_raw'!DA14/G15*100</f>
        <v>64.714178436051483</v>
      </c>
      <c r="DW15" s="250">
        <f>'1_Police_raw'!DB14/H15*100</f>
        <v>61.359777872865898</v>
      </c>
      <c r="DX15" s="250">
        <f t="shared" si="34"/>
        <v>6.3268025033356139</v>
      </c>
      <c r="DZ15" s="250">
        <f>'1_Police_raw'!DD14/C15*100</f>
        <v>222.92808778563185</v>
      </c>
      <c r="EA15" s="250">
        <f>'1_Police_raw'!DE14/D15*100</f>
        <v>163.20244861066857</v>
      </c>
      <c r="EB15" s="250">
        <f>'1_Police_raw'!DF14/E15*100</f>
        <v>146.73813094355771</v>
      </c>
      <c r="EC15" s="250">
        <f>'1_Police_raw'!DG14/F15*100</f>
        <v>142.59062567071524</v>
      </c>
      <c r="ED15" s="250">
        <f>'1_Police_raw'!DH14/G15*100</f>
        <v>135.87967146908861</v>
      </c>
      <c r="EE15" s="250">
        <f>'1_Police_raw'!DI14/H15*100</f>
        <v>122.09994408915993</v>
      </c>
      <c r="EF15" s="250">
        <f t="shared" si="7"/>
        <v>-45.228999493966185</v>
      </c>
      <c r="EH15" s="250">
        <f>'1_Police_raw'!DK14/C15*100</f>
        <v>480.92414231380866</v>
      </c>
      <c r="EI15" s="250">
        <f>'1_Police_raw'!DL14/D15*100</f>
        <v>450.0425548301908</v>
      </c>
      <c r="EJ15" s="250">
        <f>'1_Police_raw'!DM14/E15*100</f>
        <v>422.30286912388692</v>
      </c>
      <c r="EK15" s="250">
        <f>'1_Police_raw'!DN14/F15*100</f>
        <v>453.4539657731134</v>
      </c>
      <c r="EL15" s="250">
        <f>'1_Police_raw'!DO14/G15*100</f>
        <v>450.76961624547016</v>
      </c>
      <c r="EM15" s="250">
        <f>'1_Police_raw'!DP14/H15*100</f>
        <v>448.25258578523386</v>
      </c>
      <c r="EN15" s="250">
        <f t="shared" si="8"/>
        <v>-6.7934947851414336</v>
      </c>
      <c r="EP15" s="250">
        <f>'1_Police_raw'!DR14/C15*100</f>
        <v>124.12385894231292</v>
      </c>
      <c r="EQ15" s="250">
        <f>'1_Police_raw'!DS14/D15*100</f>
        <v>116.28753031464656</v>
      </c>
      <c r="ER15" s="250">
        <f>'1_Police_raw'!DT14/E15*100</f>
        <v>105.93966027810036</v>
      </c>
      <c r="ES15" s="250">
        <f>'1_Police_raw'!DU14/F15*100</f>
        <v>116.72509341859787</v>
      </c>
      <c r="ET15" s="250">
        <f>'1_Police_raw'!DV14/G15*100</f>
        <v>109.37993728883598</v>
      </c>
      <c r="EU15" s="250">
        <f>'1_Police_raw'!DW14/H15*100</f>
        <v>96.586522936201135</v>
      </c>
      <c r="EV15" s="250">
        <f t="shared" si="9"/>
        <v>-22.185368905513869</v>
      </c>
      <c r="EX15" s="250">
        <f>'1_Police_raw'!DY14/C15*100</f>
        <v>331.03416457127037</v>
      </c>
      <c r="EY15" s="250">
        <f>'1_Police_raw'!DZ14/D15*100</f>
        <v>387.79790001123808</v>
      </c>
      <c r="EZ15" s="250">
        <f>'1_Police_raw'!EA14/E15*100</f>
        <v>420.79181465479587</v>
      </c>
      <c r="FA15" s="250">
        <f>'1_Police_raw'!EB14/F15*100</f>
        <v>431.36736943868124</v>
      </c>
      <c r="FB15" s="250">
        <f>'1_Police_raw'!EC14/G15*100</f>
        <v>466.50497564491673</v>
      </c>
      <c r="FC15" s="250">
        <f>'1_Police_raw'!ED14/H15*100</f>
        <v>456.78135799922296</v>
      </c>
      <c r="FD15" s="250">
        <f t="shared" si="10"/>
        <v>37.986167859988285</v>
      </c>
      <c r="FF15" s="250" t="e">
        <f>'1_Police_raw'!EF14/C15*100</f>
        <v>#VALUE!</v>
      </c>
      <c r="FG15" s="250" t="e">
        <f>'1_Police_raw'!EG14/D15*100</f>
        <v>#VALUE!</v>
      </c>
      <c r="FH15" s="250" t="e">
        <f>'1_Police_raw'!EH14/E15*100</f>
        <v>#VALUE!</v>
      </c>
      <c r="FI15" s="250" t="e">
        <f>'1_Police_raw'!EI14/F15*100</f>
        <v>#VALUE!</v>
      </c>
      <c r="FJ15" s="250" t="e">
        <f>'1_Police_raw'!EJ14/G15*100</f>
        <v>#VALUE!</v>
      </c>
      <c r="FK15" s="250" t="e">
        <f>'1_Police_raw'!EK14/H15*100</f>
        <v>#VALUE!</v>
      </c>
      <c r="FL15" s="250" t="e">
        <f t="shared" si="35"/>
        <v>#VALUE!</v>
      </c>
      <c r="FN15" s="250">
        <f>'1_Police_raw'!EM14/C15*100</f>
        <v>90.41396199934664</v>
      </c>
      <c r="FO15" s="250">
        <f>'1_Police_raw'!EN14/D15*100</f>
        <v>73.538301291160025</v>
      </c>
      <c r="FP15" s="250">
        <f>'1_Police_raw'!EO14/E15*100</f>
        <v>69.582215552288559</v>
      </c>
      <c r="FQ15" s="250">
        <f>'1_Police_raw'!EP14/F15*100</f>
        <v>60.903239061723227</v>
      </c>
      <c r="FR15" s="250">
        <f>'1_Police_raw'!EQ14/G15*100</f>
        <v>50.166738155030025</v>
      </c>
      <c r="FS15" s="250">
        <f>'1_Police_raw'!ER14/H15*100</f>
        <v>47.382067855494896</v>
      </c>
      <c r="FT15" s="250">
        <f t="shared" si="11"/>
        <v>-47.594302021807984</v>
      </c>
      <c r="FV15" s="250">
        <f>'1_Police_raw'!ET14/C15*100</f>
        <v>1.9719917637717581</v>
      </c>
      <c r="FW15" s="250">
        <f>'1_Police_raw'!EU14/D15*100</f>
        <v>4.1842034470801019</v>
      </c>
      <c r="FX15" s="250">
        <f>'1_Police_raw'!EV14/E15*100</f>
        <v>3.2985213410645269</v>
      </c>
      <c r="FY15" s="250">
        <f>'1_Police_raw'!EW14/F15*100</f>
        <v>3.8156246159151896</v>
      </c>
      <c r="FZ15" s="250">
        <f>'1_Police_raw'!EX14/G15*100</f>
        <v>3.1616924228853169</v>
      </c>
      <c r="GA15" s="250">
        <f>'1_Police_raw'!EY14/H15*100</f>
        <v>6.7246088610298527</v>
      </c>
      <c r="GB15" s="250">
        <f t="shared" si="12"/>
        <v>241.00593037812354</v>
      </c>
      <c r="GD15" s="250">
        <f>'1_Police_raw'!FA14/C15*100</f>
        <v>9.3018479423196132E-2</v>
      </c>
      <c r="GE15" s="250">
        <f>'1_Police_raw'!FB14/D15*100</f>
        <v>0.14811339635681778</v>
      </c>
      <c r="GF15" s="250">
        <f>'1_Police_raw'!FC14/E15*100</f>
        <v>0.18427493525500152</v>
      </c>
      <c r="GG15" s="250">
        <f>'1_Police_raw'!FD14/F15*100</f>
        <v>7.3377396459907498E-2</v>
      </c>
      <c r="GH15" s="250">
        <f>'1_Police_raw'!FE14/G15*100</f>
        <v>0.16448110870501648</v>
      </c>
      <c r="GI15" s="250">
        <f>'1_Police_raw'!FF14/H15*100</f>
        <v>9.1119361260567105E-2</v>
      </c>
      <c r="GJ15" s="250">
        <f t="shared" si="13"/>
        <v>-2.0416568561487907</v>
      </c>
      <c r="GL15" s="250">
        <f>'1_Police_raw'!FH14/C15*100</f>
        <v>379.40377387133236</v>
      </c>
      <c r="GM15" s="250">
        <f>'1_Police_raw'!FI14/D15*100</f>
        <v>372.17193669559384</v>
      </c>
      <c r="GN15" s="250">
        <f>'1_Police_raw'!FJ14/E15*100</f>
        <v>417.49329331373144</v>
      </c>
      <c r="GO15" s="250">
        <f>'1_Police_raw'!FK14/F15*100</f>
        <v>399.5582680733113</v>
      </c>
      <c r="GP15" s="250">
        <f>'1_Police_raw'!FL14/G15*100</f>
        <v>427.6508826330429</v>
      </c>
      <c r="GQ15" s="250">
        <f>'1_Police_raw'!FM14/H15*100</f>
        <v>457.09116382750886</v>
      </c>
      <c r="GR15" s="250">
        <f t="shared" si="14"/>
        <v>20.47617744111389</v>
      </c>
      <c r="GT15" s="250">
        <f>'1_Police_raw'!FO14/C15*100</f>
        <v>154.42927953839023</v>
      </c>
      <c r="GU15" s="250">
        <f>'1_Police_raw'!FP14/D15*100</f>
        <v>163.10987773794557</v>
      </c>
      <c r="GV15" s="250">
        <f>'1_Police_raw'!FQ14/E15*100</f>
        <v>182.02678104489047</v>
      </c>
      <c r="GW15" s="250">
        <f>'1_Police_raw'!FR14/F15*100</f>
        <v>148.58922783131271</v>
      </c>
      <c r="GX15" s="250">
        <f>'1_Police_raw'!FS14/G15*100</f>
        <v>150.40883607136507</v>
      </c>
      <c r="GY15" s="250">
        <f>'1_Police_raw'!FT14/H15*100</f>
        <v>170.77590687455489</v>
      </c>
      <c r="GZ15" s="250">
        <f t="shared" si="15"/>
        <v>10.585186555960703</v>
      </c>
      <c r="HB15" s="250">
        <f>'1_Police_raw'!GI14/C15*100</f>
        <v>5632.4921734251411</v>
      </c>
      <c r="HC15" s="250">
        <f>'1_Police_raw'!GJ14/D15*100</f>
        <v>5240.4741331987479</v>
      </c>
      <c r="HD15" s="250">
        <f>'1_Police_raw'!GK14/E15*100</f>
        <v>5092.640538200747</v>
      </c>
      <c r="HE15" s="250">
        <f>'1_Police_raw'!GL14/F15*100</f>
        <v>4830.1404993698707</v>
      </c>
      <c r="HF15" s="250">
        <f>'1_Police_raw'!GM14/G15*100</f>
        <v>4788.11817711801</v>
      </c>
      <c r="HG15" s="250">
        <f>'1_Police_raw'!GN14/H15*100</f>
        <v>4708.3925305450321</v>
      </c>
      <c r="HH15" s="250">
        <f t="shared" si="16"/>
        <v>-16.406585476321396</v>
      </c>
      <c r="HJ15" s="250">
        <f>'1_Police_raw'!GP14/C15*100</f>
        <v>984.60060469453106</v>
      </c>
      <c r="HK15" s="250">
        <f>'1_Police_raw'!GQ14/D15*100</f>
        <v>882.92246985753525</v>
      </c>
      <c r="HL15" s="250">
        <f>'1_Police_raw'!GR14/E15*100</f>
        <v>811.73108979828169</v>
      </c>
      <c r="HM15" s="250">
        <f>'1_Police_raw'!GS14/F15*100</f>
        <v>806.71109668022302</v>
      </c>
      <c r="HN15" s="250">
        <f>'1_Police_raw'!GT14/G15*100</f>
        <v>799.25025855516503</v>
      </c>
      <c r="HO15" s="250">
        <f>'1_Police_raw'!GU14/H15*100</f>
        <v>785.1573121100547</v>
      </c>
      <c r="HP15" s="250">
        <f t="shared" si="17"/>
        <v>-20.256263466987491</v>
      </c>
      <c r="HR15" s="250">
        <f>'1_Police_raw'!GW14/C15*100</f>
        <v>8.6135111945879625</v>
      </c>
      <c r="HS15" s="250">
        <f>'1_Police_raw'!GX14/D15*100</f>
        <v>8.8127470832306578</v>
      </c>
      <c r="HT15" s="250">
        <f>'1_Police_raw'!GY14/E15*100</f>
        <v>7.1314399943685576</v>
      </c>
      <c r="HU15" s="250">
        <f>'1_Police_raw'!GZ14/F15*100</f>
        <v>8.4017118946594103</v>
      </c>
      <c r="HV15" s="250">
        <f>'1_Police_raw'!HA14/G15*100</f>
        <v>7.2006174255307211</v>
      </c>
      <c r="HW15" s="250">
        <f>'1_Police_raw'!HB14/H15*100</f>
        <v>7.6722502181397507</v>
      </c>
      <c r="HX15" s="250">
        <f t="shared" si="18"/>
        <v>-10.927726860558607</v>
      </c>
      <c r="HZ15" s="250" t="e">
        <f>'1_Police_raw'!HD14/C15*100</f>
        <v>#VALUE!</v>
      </c>
      <c r="IA15" s="250" t="e">
        <f>'1_Police_raw'!HE14/D15*100</f>
        <v>#VALUE!</v>
      </c>
      <c r="IB15" s="250" t="e">
        <f>'1_Police_raw'!HF14/E15*100</f>
        <v>#VALUE!</v>
      </c>
      <c r="IC15" s="250" t="e">
        <f>'1_Police_raw'!HG14/F15*100</f>
        <v>#VALUE!</v>
      </c>
      <c r="ID15" s="250" t="e">
        <f>'1_Police_raw'!HH14/G15*100</f>
        <v>#VALUE!</v>
      </c>
      <c r="IE15" s="250" t="e">
        <f>'1_Police_raw'!HI14/H15*100</f>
        <v>#VALUE!</v>
      </c>
      <c r="IF15" s="250" t="e">
        <f t="shared" si="49"/>
        <v>#VALUE!</v>
      </c>
      <c r="IH15" s="250">
        <f>'1_Police_raw'!HK14/C15*100</f>
        <v>2.381273073233821</v>
      </c>
      <c r="II15" s="250">
        <f>'1_Police_raw'!HL14/D15*100</f>
        <v>1.9254741526386308</v>
      </c>
      <c r="IJ15" s="250">
        <f>'1_Police_raw'!HM14/E15*100</f>
        <v>2.1928717295345179</v>
      </c>
      <c r="IK15" s="250">
        <f>'1_Police_raw'!HN14/F15*100</f>
        <v>1.9995340535324795</v>
      </c>
      <c r="IL15" s="250">
        <f>'1_Police_raw'!HO14/G15*100</f>
        <v>1.8823949107351887</v>
      </c>
      <c r="IM15" s="250">
        <f>'1_Police_raw'!HP14/H15*100</f>
        <v>1.7859394807071154</v>
      </c>
      <c r="IN15" s="250">
        <f t="shared" si="36"/>
        <v>-25.000643530488901</v>
      </c>
      <c r="IP15" s="250" t="e">
        <f>'1_Police_raw'!HR14/C15*100</f>
        <v>#VALUE!</v>
      </c>
      <c r="IQ15" s="250" t="e">
        <f>'1_Police_raw'!HS14/D15*100</f>
        <v>#VALUE!</v>
      </c>
      <c r="IR15" s="250" t="e">
        <f>'1_Police_raw'!HT14/E15*100</f>
        <v>#VALUE!</v>
      </c>
      <c r="IS15" s="250" t="e">
        <f>'1_Police_raw'!HU14/F15*100</f>
        <v>#VALUE!</v>
      </c>
      <c r="IT15" s="250" t="e">
        <f>'1_Police_raw'!HV14/G15*100</f>
        <v>#VALUE!</v>
      </c>
      <c r="IU15" s="250" t="e">
        <f>'1_Police_raw'!HW14/H15*100</f>
        <v>#VALUE!</v>
      </c>
      <c r="IV15" s="250" t="e">
        <f t="shared" si="45"/>
        <v>#VALUE!</v>
      </c>
      <c r="IX15" s="250">
        <f>'1_Police_raw'!HY14/C15*100</f>
        <v>617.15900727702171</v>
      </c>
      <c r="IY15" s="250">
        <f>'1_Police_raw'!HZ14/D15*100</f>
        <v>596.84144479434178</v>
      </c>
      <c r="IZ15" s="250">
        <f>'1_Police_raw'!IA14/E15*100</f>
        <v>553.801462921856</v>
      </c>
      <c r="JA15" s="250">
        <f>'1_Police_raw'!IB14/F15*100</f>
        <v>499.6083481463952</v>
      </c>
      <c r="JB15" s="250">
        <f>'1_Police_raw'!IC14/G15*100</f>
        <v>472.86491184817737</v>
      </c>
      <c r="JC15" s="250">
        <f>'1_Police_raw'!ID14/H15*100</f>
        <v>451.64222602412696</v>
      </c>
      <c r="JD15" s="250">
        <f t="shared" si="19"/>
        <v>-26.819146978535457</v>
      </c>
      <c r="JF15" s="250">
        <f>'1_Police_raw'!IF14/C15*100</f>
        <v>41.151375296821968</v>
      </c>
      <c r="JG15" s="250">
        <f>'1_Police_raw'!IG14/D15*100</f>
        <v>35.787899394716092</v>
      </c>
      <c r="JH15" s="250">
        <f>'1_Police_raw'!IH14/E15*100</f>
        <v>36.486437180490292</v>
      </c>
      <c r="JI15" s="250">
        <f>'1_Police_raw'!II14/F15*100</f>
        <v>31.240426542805622</v>
      </c>
      <c r="JJ15" s="250">
        <f>'1_Police_raw'!IJ14/G15*100</f>
        <v>29.64315092439297</v>
      </c>
      <c r="JK15" s="250">
        <f>'1_Police_raw'!IK14/H15*100</f>
        <v>29.285762709146269</v>
      </c>
      <c r="JL15" s="250">
        <f t="shared" si="48"/>
        <v>-28.834060835366671</v>
      </c>
      <c r="JN15" s="250">
        <f>'1_Police_raw'!IM14/C15*100</f>
        <v>39.309609404242686</v>
      </c>
      <c r="JO15" s="250">
        <f>'1_Police_raw'!IN14/D15*100</f>
        <v>53.468936084811212</v>
      </c>
      <c r="JP15" s="250">
        <f>'1_Police_raw'!IO14/E15*100</f>
        <v>45.14735913747537</v>
      </c>
      <c r="JQ15" s="250">
        <f>'1_Police_raw'!IP14/F15*100</f>
        <v>41.29312985781295</v>
      </c>
      <c r="JR15" s="250">
        <f>'1_Police_raw'!IQ14/G15*100</f>
        <v>41.248206927469134</v>
      </c>
      <c r="JS15" s="250">
        <f>'1_Police_raw'!IR14/H15*100</f>
        <v>40.056071210145305</v>
      </c>
      <c r="JT15" s="250">
        <f t="shared" si="20"/>
        <v>1.8989295930832952</v>
      </c>
      <c r="JV15" s="250">
        <f>'1_Police_raw'!IT14/C15*100</f>
        <v>11.980780149707662</v>
      </c>
      <c r="JW15" s="250">
        <f>'1_Police_raw'!IU14/D15*100</f>
        <v>14.274428573888311</v>
      </c>
      <c r="JX15" s="250">
        <f>'1_Police_raw'!IV14/E15*100</f>
        <v>14.741994820400119</v>
      </c>
      <c r="JY15" s="250">
        <f>'1_Police_raw'!IW14/F15*100</f>
        <v>13.152898315438419</v>
      </c>
      <c r="JZ15" s="250">
        <f>'1_Police_raw'!IX14/G15*100</f>
        <v>14.821575462196485</v>
      </c>
      <c r="KA15" s="250">
        <f>'1_Police_raw'!IY14/H15*100</f>
        <v>15.052918480245687</v>
      </c>
      <c r="KB15" s="250">
        <f t="shared" si="21"/>
        <v>25.642222727983082</v>
      </c>
      <c r="KD15" s="250">
        <f>'1_Police_raw'!JA14/C15*100</f>
        <v>20.129198947179646</v>
      </c>
      <c r="KE15" s="250">
        <f>'1_Police_raw'!JB14/D15*100</f>
        <v>26.345670376968961</v>
      </c>
      <c r="KF15" s="250">
        <f>'1_Police_raw'!JC14/E15*100</f>
        <v>19.791128046387161</v>
      </c>
      <c r="KG15" s="250">
        <f>'1_Police_raw'!JD14/F15*100</f>
        <v>21.279444973373177</v>
      </c>
      <c r="KH15" s="250">
        <f>'1_Police_raw'!JE14/G15*100</f>
        <v>18.842224786096889</v>
      </c>
      <c r="KI15" s="250">
        <f>'1_Police_raw'!JF14/H15*100</f>
        <v>16.292141793389401</v>
      </c>
      <c r="KJ15" s="250">
        <f t="shared" si="22"/>
        <v>-19.062145313675614</v>
      </c>
      <c r="KL15" s="250">
        <f>'1_Police_raw'!JH14/C15*100</f>
        <v>26.100985326148834</v>
      </c>
      <c r="KM15" s="250">
        <f>'1_Police_raw'!JI14/D15*100</f>
        <v>26.882581438762426</v>
      </c>
      <c r="KN15" s="250">
        <f>'1_Police_raw'!JJ14/E15*100</f>
        <v>25.190383649358704</v>
      </c>
      <c r="KO15" s="250">
        <f>'1_Police_raw'!JK14/F15*100</f>
        <v>28.562151572018994</v>
      </c>
      <c r="KP15" s="250">
        <f>'1_Police_raw'!JL14/G15*100</f>
        <v>28.510058842202856</v>
      </c>
      <c r="KQ15" s="250">
        <f>'1_Police_raw'!JM14/H15*100</f>
        <v>26.880211571867296</v>
      </c>
      <c r="KR15" s="250">
        <f t="shared" si="23"/>
        <v>2.9854284655599059</v>
      </c>
      <c r="KT15" s="250" t="e">
        <f>'1_Police_raw'!JO14/C15*100</f>
        <v>#VALUE!</v>
      </c>
      <c r="KU15" s="250" t="e">
        <f>'1_Police_raw'!JP14/D15*100</f>
        <v>#VALUE!</v>
      </c>
      <c r="KV15" s="250" t="e">
        <f>'1_Police_raw'!JQ14/E15*100</f>
        <v>#VALUE!</v>
      </c>
      <c r="KW15" s="250" t="e">
        <f>'1_Police_raw'!JR14/F15*100</f>
        <v>#VALUE!</v>
      </c>
      <c r="KX15" s="250" t="e">
        <f>'1_Police_raw'!JS14/G15*100</f>
        <v>#VALUE!</v>
      </c>
      <c r="KY15" s="250" t="e">
        <f>'1_Police_raw'!JT14/H15*100</f>
        <v>#VALUE!</v>
      </c>
      <c r="KZ15" s="250" t="e">
        <f t="shared" si="37"/>
        <v>#VALUE!</v>
      </c>
      <c r="LB15" s="250">
        <f>'1_Police_raw'!JV14/C15*100</f>
        <v>1253.6286508822989</v>
      </c>
      <c r="LC15" s="250">
        <f>'1_Police_raw'!JW14/D15*100</f>
        <v>1112.9240602251286</v>
      </c>
      <c r="LD15" s="250">
        <f>'1_Police_raw'!JX14/E15*100</f>
        <v>1114.052548577637</v>
      </c>
      <c r="LE15" s="250">
        <f>'1_Police_raw'!JY14/F15*100</f>
        <v>1074.7770702973801</v>
      </c>
      <c r="LF15" s="250">
        <f>'1_Police_raw'!JZ14/G15*100</f>
        <v>1014.0991378814066</v>
      </c>
      <c r="LG15" s="250">
        <f>'1_Police_raw'!KA14/H15*100</f>
        <v>967.3049152699283</v>
      </c>
      <c r="LH15" s="250">
        <f t="shared" si="24"/>
        <v>-22.839597309048187</v>
      </c>
      <c r="LJ15" s="250">
        <f>'1_Police_raw'!KC14/C15*100</f>
        <v>36.258603279161854</v>
      </c>
      <c r="LK15" s="250">
        <f>'1_Police_raw'!KD14/D15*100</f>
        <v>42.008662041702436</v>
      </c>
      <c r="LL15" s="250">
        <f>'1_Police_raw'!KE14/E15*100</f>
        <v>46.49256616483688</v>
      </c>
      <c r="LM15" s="250">
        <f>'1_Police_raw'!KF14/F15*100</f>
        <v>36.358499945884162</v>
      </c>
      <c r="LN15" s="250">
        <f>'1_Police_raw'!KG14/G15*100</f>
        <v>35.637573552753572</v>
      </c>
      <c r="LO15" s="250">
        <f>'1_Police_raw'!KH14/H15*100</f>
        <v>34.71647664027607</v>
      </c>
      <c r="LP15" s="250">
        <f t="shared" si="38"/>
        <v>-4.2531330482110974</v>
      </c>
      <c r="LR15" s="250">
        <f>'1_Police_raw'!KJ14/C15*100</f>
        <v>92.813838768465089</v>
      </c>
      <c r="LS15" s="250">
        <f>'1_Police_raw'!KK14/D15*100</f>
        <v>79.888663159958583</v>
      </c>
      <c r="LT15" s="250">
        <f>'1_Police_raw'!KL14/E15*100</f>
        <v>61.787385791002002</v>
      </c>
      <c r="LU15" s="250">
        <f>'1_Police_raw'!KM14/F15*100</f>
        <v>61.196748647562856</v>
      </c>
      <c r="LV15" s="250">
        <f>'1_Police_raw'!KN14/G15*100</f>
        <v>61.936275266811201</v>
      </c>
      <c r="LW15" s="250">
        <f>'1_Police_raw'!KO14/H15*100</f>
        <v>53.52351280445712</v>
      </c>
      <c r="LX15" s="250">
        <f t="shared" si="39"/>
        <v>-42.332400518442356</v>
      </c>
      <c r="LZ15" s="250">
        <f>'1_Police_raw'!KQ14/C15*100</f>
        <v>172.30743128352853</v>
      </c>
      <c r="MA15" s="250">
        <f>'1_Police_raw'!KR14/D15*100</f>
        <v>169.83052309763619</v>
      </c>
      <c r="MB15" s="250">
        <f>'1_Police_raw'!KS14/E15*100</f>
        <v>163.80198994817084</v>
      </c>
      <c r="MC15" s="250">
        <f>'1_Police_raw'!KT14/F15*100</f>
        <v>154.25763170784055</v>
      </c>
      <c r="MD15" s="250">
        <f>'1_Police_raw'!KU14/G15*100</f>
        <v>134.01555223709843</v>
      </c>
      <c r="ME15" s="250">
        <f>'1_Police_raw'!KV14/H15*100</f>
        <v>128.29606065487849</v>
      </c>
      <c r="MF15" s="250">
        <f t="shared" si="40"/>
        <v>-25.54235200467366</v>
      </c>
      <c r="MH15" s="250">
        <f>'1_Police_raw'!KX14/C15*100</f>
        <v>47.941724294715286</v>
      </c>
      <c r="MI15" s="250">
        <f>'1_Police_raw'!KY14/D15*100</f>
        <v>60.226609793591024</v>
      </c>
      <c r="MJ15" s="250">
        <f>'1_Police_raw'!KZ14/E15*100</f>
        <v>61.123996024083993</v>
      </c>
      <c r="MK15" s="250">
        <f>'1_Police_raw'!LA14/F15*100</f>
        <v>48.245638172389185</v>
      </c>
      <c r="ML15" s="250">
        <f>'1_Police_raw'!LB14/G15*100</f>
        <v>42.893018014519299</v>
      </c>
      <c r="MM15" s="250">
        <f>'1_Police_raw'!LC14/H15*100</f>
        <v>40.292981549422777</v>
      </c>
      <c r="MN15" s="250">
        <f t="shared" si="41"/>
        <v>-15.954250410921588</v>
      </c>
      <c r="MP15" s="250">
        <f>'1_Police_raw'!LE14/C15*100</f>
        <v>312.87695738786255</v>
      </c>
      <c r="MQ15" s="250">
        <f>'1_Police_raw'!LF14/D15*100</f>
        <v>316.6294130617872</v>
      </c>
      <c r="MR15" s="250">
        <f>'1_Police_raw'!LG14/E15*100</f>
        <v>363.66658472574545</v>
      </c>
      <c r="MS15" s="250">
        <f>'1_Police_raw'!LH14/F15*100</f>
        <v>331.3539780638273</v>
      </c>
      <c r="MT15" s="250">
        <f>'1_Police_raw'!LI14/G15*100</f>
        <v>404.60525173559557</v>
      </c>
      <c r="MU15" s="250">
        <f>'1_Police_raw'!LJ14/H15*100</f>
        <v>419.64110634941579</v>
      </c>
      <c r="MV15" s="250">
        <f t="shared" si="25"/>
        <v>34.123365892107387</v>
      </c>
      <c r="MX15" s="250" t="e">
        <f>'1_Police_raw'!LL14/C15*100</f>
        <v>#VALUE!</v>
      </c>
      <c r="MY15" s="250" t="e">
        <f>'1_Police_raw'!LM14/D15*100</f>
        <v>#VALUE!</v>
      </c>
      <c r="MZ15" s="250" t="e">
        <f>'1_Police_raw'!LN14/E15*100</f>
        <v>#VALUE!</v>
      </c>
      <c r="NA15" s="250" t="e">
        <f>'1_Police_raw'!LO14/F15*100</f>
        <v>#VALUE!</v>
      </c>
      <c r="NB15" s="250" t="e">
        <f>'1_Police_raw'!LP14/G15*100</f>
        <v>#VALUE!</v>
      </c>
      <c r="NC15" s="250" t="e">
        <f>'1_Police_raw'!LQ14/H15*100</f>
        <v>#VALUE!</v>
      </c>
      <c r="ND15" s="250" t="e">
        <f t="shared" si="50"/>
        <v>#VALUE!</v>
      </c>
      <c r="NF15" s="250">
        <f>'1_Police_raw'!LS14/C15*100</f>
        <v>96.739218600123976</v>
      </c>
      <c r="NG15" s="250">
        <f>'1_Police_raw'!LT14/D15*100</f>
        <v>74.05669817840888</v>
      </c>
      <c r="NH15" s="250">
        <f>'1_Police_raw'!LU14/E15*100</f>
        <v>71.553957359517085</v>
      </c>
      <c r="NI15" s="250">
        <f>'1_Police_raw'!LV14/F15*100</f>
        <v>55.675099563954824</v>
      </c>
      <c r="NJ15" s="250">
        <f>'1_Police_raw'!LW14/G15*100</f>
        <v>56.782533860720683</v>
      </c>
      <c r="NK15" s="250">
        <f>'1_Police_raw'!LX14/H15*100</f>
        <v>51.810468812758458</v>
      </c>
      <c r="NL15" s="250">
        <f t="shared" si="26"/>
        <v>-46.443159700390574</v>
      </c>
      <c r="NN15" s="250" t="e">
        <f>'1_Police_raw'!LZ14/C15*100</f>
        <v>#VALUE!</v>
      </c>
      <c r="NO15" s="250" t="e">
        <f>'1_Police_raw'!MA14/D15*100</f>
        <v>#VALUE!</v>
      </c>
      <c r="NP15" s="250" t="e">
        <f>'1_Police_raw'!MB14/E15*100</f>
        <v>#VALUE!</v>
      </c>
      <c r="NQ15" s="250" t="e">
        <f>'1_Police_raw'!MC14/F15*100</f>
        <v>#VALUE!</v>
      </c>
      <c r="NR15" s="250" t="e">
        <f>'1_Police_raw'!MD14/G15*100</f>
        <v>#VALUE!</v>
      </c>
      <c r="NS15" s="250" t="e">
        <f>'1_Police_raw'!ME14/H15*100</f>
        <v>#VALUE!</v>
      </c>
      <c r="NT15" s="250" t="e">
        <f t="shared" si="27"/>
        <v>#VALUE!</v>
      </c>
      <c r="NV15" s="250" t="e">
        <f>'1_Police_raw'!MG14/C15*100</f>
        <v>#VALUE!</v>
      </c>
      <c r="NW15" s="250" t="e">
        <f>'1_Police_raw'!MH14/D15*100</f>
        <v>#VALUE!</v>
      </c>
      <c r="NX15" s="250" t="e">
        <f>'1_Police_raw'!MI14/E15*100</f>
        <v>#VALUE!</v>
      </c>
      <c r="NY15" s="250" t="e">
        <f>'1_Police_raw'!MJ14/F15*100</f>
        <v>#VALUE!</v>
      </c>
      <c r="NZ15" s="250" t="e">
        <f>'1_Police_raw'!MK14/G15*100</f>
        <v>#VALUE!</v>
      </c>
      <c r="OA15" s="250" t="e">
        <f>'1_Police_raw'!ML14/H15*100</f>
        <v>#VALUE!</v>
      </c>
      <c r="OB15" s="250" t="e">
        <f t="shared" si="42"/>
        <v>#VALUE!</v>
      </c>
      <c r="OD15" s="250">
        <f>'1_Police_raw'!MN14/C15*100</f>
        <v>358.90250100646</v>
      </c>
      <c r="OE15" s="250">
        <f>'1_Police_raw'!MO14/D15*100</f>
        <v>353.97250311824985</v>
      </c>
      <c r="OF15" s="250">
        <f>'1_Police_raw'!MP14/E15*100</f>
        <v>381.46754347137863</v>
      </c>
      <c r="OG15" s="250">
        <f>'1_Police_raw'!MQ14/F15*100</f>
        <v>378.07703525967338</v>
      </c>
      <c r="OH15" s="250">
        <f>'1_Police_raw'!MR14/G15*100</f>
        <v>402.35734324996031</v>
      </c>
      <c r="OI15" s="250">
        <f>'1_Police_raw'!MS14/H15*100</f>
        <v>420.62519545102992</v>
      </c>
      <c r="OJ15" s="250">
        <f t="shared" si="28"/>
        <v>17.197621713831126</v>
      </c>
      <c r="OL15" s="250">
        <f>'1_Police_raw'!MU14/C15*100</f>
        <v>139.24866369652463</v>
      </c>
      <c r="OM15" s="250">
        <f>'1_Police_raw'!MV14/D15*100</f>
        <v>143.63296611702404</v>
      </c>
      <c r="ON15" s="250">
        <f>'1_Police_raw'!MW14/E15*100</f>
        <v>155.32534292644075</v>
      </c>
      <c r="OO15" s="250">
        <f>'1_Police_raw'!MX14/F15*100</f>
        <v>140.51771422072287</v>
      </c>
      <c r="OP15" s="250">
        <f>'1_Police_raw'!MY14/G15*100</f>
        <v>136.86655812131872</v>
      </c>
      <c r="OQ15" s="250">
        <f>'1_Police_raw'!MZ14/H15*100</f>
        <v>151.60439326533157</v>
      </c>
      <c r="OR15" s="250">
        <f t="shared" si="43"/>
        <v>8.8731404961520752</v>
      </c>
      <c r="OU15" s="250">
        <f>'1_Police_raw'!NE14/G15*100</f>
        <v>4788.11817711801</v>
      </c>
      <c r="OV15" s="250">
        <f>'1_Police_raw'!NF14/G15*100</f>
        <v>888.19798700708895</v>
      </c>
      <c r="OW15" s="250">
        <f>'1_Police_raw'!NG14/G15*100</f>
        <v>417.48960525082185</v>
      </c>
      <c r="OX15" s="250">
        <f>'1_Police_raw'!NH14/G15*100</f>
        <v>580.28935151129815</v>
      </c>
      <c r="OY15" s="250">
        <f>'1_Police_raw'!NI14/G15*100</f>
        <v>245.55201961784459</v>
      </c>
      <c r="PA15" s="250" t="e">
        <f>'1_Police_raw'!NK14/G15*100</f>
        <v>#VALUE!</v>
      </c>
      <c r="PB15" s="250">
        <f>'1_Police_raw'!NL14/G15*100</f>
        <v>95.271113297694541</v>
      </c>
      <c r="PC15" s="250">
        <f>'1_Police_raw'!NM14/G15*100</f>
        <v>51.683619490865176</v>
      </c>
      <c r="PD15" s="250">
        <f>'1_Police_raw'!NN14/G15*100</f>
        <v>80.193678333068036</v>
      </c>
      <c r="PE15" s="250">
        <f>'1_Police_raw'!NO14/G15*100</f>
        <v>52.487749355645263</v>
      </c>
      <c r="PG15" s="250">
        <f>'1_Police_raw'!NQ14/G15*100</f>
        <v>7.2006174255307211</v>
      </c>
      <c r="PH15" s="250">
        <f>'1_Police_raw'!NR14/G15*100</f>
        <v>0.93205961599509335</v>
      </c>
      <c r="PI15" s="250">
        <f>'1_Police_raw'!NS14/G15*100</f>
        <v>0.20103246619502016</v>
      </c>
      <c r="PJ15" s="250">
        <f>'1_Police_raw'!NT14/G15*100</f>
        <v>0.5665460410950568</v>
      </c>
      <c r="PK15" s="250">
        <f>'1_Police_raw'!NU14/G15*100</f>
        <v>0.16448110870501648</v>
      </c>
      <c r="PM15" s="250">
        <f>'1_Police_raw'!NW14/G15*100</f>
        <v>1.8823949107351887</v>
      </c>
      <c r="PN15" s="250">
        <f>'1_Police_raw'!NX14/G15*100</f>
        <v>0.2924108599200293</v>
      </c>
      <c r="PO15" s="250">
        <f>'1_Police_raw'!NY14/G15*100</f>
        <v>9.1378393725009166E-2</v>
      </c>
      <c r="PP15" s="250">
        <f>'1_Police_raw'!NZ14/G15*100</f>
        <v>0.14620542996001465</v>
      </c>
      <c r="PQ15" s="250">
        <f>'1_Police_raw'!OA14/G15*100</f>
        <v>1.8275678745001831E-2</v>
      </c>
      <c r="PS15" s="250">
        <f>'1_Police_raw'!OC14/G15*100</f>
        <v>472.86491184817737</v>
      </c>
      <c r="PT15" s="250">
        <f>'1_Police_raw'!OD14/G15*100</f>
        <v>85.712933314058589</v>
      </c>
      <c r="PU15" s="250">
        <f>'1_Police_raw'!OE14/G15*100</f>
        <v>44.208866884159434</v>
      </c>
      <c r="PV15" s="250">
        <f>'1_Police_raw'!OF14/G15*100</f>
        <v>53.584290080345362</v>
      </c>
      <c r="PW15" s="250">
        <f>'1_Police_raw'!OG14/G15*100</f>
        <v>16.100872974346615</v>
      </c>
      <c r="PY15" s="250">
        <f>'1_Police_raw'!OI14/G15*100</f>
        <v>29.64315092439297</v>
      </c>
      <c r="PZ15" s="250">
        <f>'1_Police_raw'!OJ14/G15*100</f>
        <v>5.2451197998155257</v>
      </c>
      <c r="QA15" s="250">
        <f>'1_Police_raw'!OK14/G15*100</f>
        <v>1.6265354083051631</v>
      </c>
      <c r="QB15" s="250">
        <f>'1_Police_raw'!OL14/G15*100</f>
        <v>2.4489409518302452</v>
      </c>
      <c r="QC15" s="250">
        <f>'1_Police_raw'!OM14/G15*100</f>
        <v>0.73102714980007333</v>
      </c>
      <c r="QE15" s="250">
        <f>'1_Police_raw'!OO14/G15*100</f>
        <v>41.248206927469134</v>
      </c>
      <c r="QF15" s="250">
        <f>'1_Police_raw'!OP14/G15*100</f>
        <v>0.78585418603507873</v>
      </c>
      <c r="QG15" s="250">
        <f>'1_Police_raw'!OQ14/G15*100</f>
        <v>3.8561682151953867</v>
      </c>
      <c r="QH15" s="250">
        <f>'1_Police_raw'!OR14/G15*100</f>
        <v>7.566131000430758</v>
      </c>
      <c r="QI15" s="250">
        <f>'1_Police_raw'!OS14/G15*100</f>
        <v>1.0965407247001098</v>
      </c>
      <c r="QK15" s="250">
        <f>'1_Police_raw'!OU14/G15*100</f>
        <v>14.821575462196485</v>
      </c>
      <c r="QL15" s="250">
        <f>'1_Police_raw'!OV14/G15*100</f>
        <v>5.482703623500549E-2</v>
      </c>
      <c r="QM15" s="250">
        <f>'1_Police_raw'!OW14/G15*100</f>
        <v>0.98688665223009897</v>
      </c>
      <c r="QN15" s="250">
        <f>'1_Police_raw'!OX14/G15*100</f>
        <v>3.582033034020359</v>
      </c>
      <c r="QO15" s="250">
        <f>'1_Police_raw'!OY14/G15*100</f>
        <v>0.63964875607506411</v>
      </c>
      <c r="QQ15" s="250">
        <f>'1_Police_raw'!PA14/G15*100</f>
        <v>18.842224786096889</v>
      </c>
      <c r="QR15" s="250">
        <f>'1_Police_raw'!PB14/G15*100</f>
        <v>0.51171900486005129</v>
      </c>
      <c r="QS15" s="250">
        <f>'1_Police_raw'!PC14/G15*100</f>
        <v>2.3575625581052364</v>
      </c>
      <c r="QT15" s="250">
        <f>'1_Police_raw'!PD14/G15*100</f>
        <v>2.79617884798528</v>
      </c>
      <c r="QU15" s="250">
        <f>'1_Police_raw'!PE14/G15*100</f>
        <v>0.23758382368502381</v>
      </c>
      <c r="QW15" s="250">
        <f>'1_Police_raw'!PG14/G15*100</f>
        <v>28.510058842202856</v>
      </c>
      <c r="QX15" s="250">
        <f>'1_Police_raw'!PH14/G15*100</f>
        <v>3.7465141427253754</v>
      </c>
      <c r="QY15" s="250">
        <f>'1_Police_raw'!PI14/G15*100</f>
        <v>4.5323683287604544</v>
      </c>
      <c r="QZ15" s="250">
        <f>'1_Police_raw'!PJ14/G15*100</f>
        <v>3.4723789615503478</v>
      </c>
      <c r="RA15" s="250">
        <f>'1_Police_raw'!PK14/G15*100</f>
        <v>1.3158488696401318</v>
      </c>
      <c r="RC15" s="250">
        <f>'1_Police_raw'!PM14/G15*100</f>
        <v>1014.0991378814066</v>
      </c>
      <c r="RD15" s="250">
        <f>'1_Police_raw'!PN14/G15*100</f>
        <v>258.89326510169593</v>
      </c>
      <c r="RE15" s="250">
        <f>'1_Police_raw'!PO14/G15*100</f>
        <v>124.34771818099246</v>
      </c>
      <c r="RF15" s="250">
        <f>'1_Police_raw'!PP14/G15*100</f>
        <v>135.98932554155863</v>
      </c>
      <c r="RG15" s="250">
        <f>'1_Police_raw'!PQ14/G15*100</f>
        <v>73.066163622517323</v>
      </c>
      <c r="RI15" s="250">
        <f>'1_Police_raw'!PS14/G15*100</f>
        <v>35.637573552753572</v>
      </c>
      <c r="RJ15" s="250">
        <f>'1_Police_raw'!PT14/G15*100</f>
        <v>3.965822287665397</v>
      </c>
      <c r="RK15" s="250">
        <f>'1_Police_raw'!PU14/G15*100</f>
        <v>2.0651516981852072</v>
      </c>
      <c r="RL15" s="250">
        <f>'1_Police_raw'!PV14/G15*100</f>
        <v>11.732985754291175</v>
      </c>
      <c r="RM15" s="250">
        <f>'1_Police_raw'!PW14/G15*100</f>
        <v>7.2737201405107283</v>
      </c>
      <c r="RO15" s="250">
        <f>'1_Police_raw'!PY14/G15*100</f>
        <v>61.936275266811201</v>
      </c>
      <c r="RP15" s="250">
        <f>'1_Police_raw'!PZ14/G15*100</f>
        <v>6.3416605245156354</v>
      </c>
      <c r="RQ15" s="250">
        <f>'1_Police_raw'!QA14/G15*100</f>
        <v>10.508515278376054</v>
      </c>
      <c r="RR15" s="250">
        <f>'1_Police_raw'!QB14/G15*100</f>
        <v>2.0468760194402051</v>
      </c>
      <c r="RS15" s="250">
        <f>'1_Police_raw'!QC14/G15*100</f>
        <v>1.5534326933251557</v>
      </c>
      <c r="RU15" s="250">
        <f>'1_Police_raw'!QE14/G15*100</f>
        <v>134.01555223709843</v>
      </c>
      <c r="RV15" s="250">
        <f>'1_Police_raw'!QF14/G15*100</f>
        <v>14.949505213411499</v>
      </c>
      <c r="RW15" s="250">
        <f>'1_Police_raw'!QG14/G15*100</f>
        <v>15.845013471916589</v>
      </c>
      <c r="RX15" s="250" t="e">
        <f>'1_Police_raw'!QH14/G15*100</f>
        <v>#VALUE!</v>
      </c>
      <c r="RY15" s="250" t="e">
        <f>'1_Police_raw'!QI14/G15*100</f>
        <v>#VALUE!</v>
      </c>
      <c r="SA15" s="250">
        <f>'1_Police_raw'!QK14/G15*100</f>
        <v>42.893018014519299</v>
      </c>
      <c r="SB15" s="250">
        <f>'1_Police_raw'!QL14/G15*100</f>
        <v>5.8847685558905898</v>
      </c>
      <c r="SC15" s="250">
        <f>'1_Police_raw'!QM14/G15*100</f>
        <v>4.3496115413104359</v>
      </c>
      <c r="SD15" s="250" t="e">
        <f>'1_Police_raw'!QN14/G15*100</f>
        <v>#VALUE!</v>
      </c>
      <c r="SE15" s="250" t="e">
        <f>'1_Police_raw'!QO14/G15*100</f>
        <v>#VALUE!</v>
      </c>
      <c r="SG15" s="250">
        <f>'1_Police_raw'!QQ14/G15*100</f>
        <v>404.60525173559557</v>
      </c>
      <c r="SH15" s="250">
        <f>'1_Police_raw'!QR14/G15*100</f>
        <v>109.30683457385595</v>
      </c>
      <c r="SI15" s="250">
        <f>'1_Police_raw'!QS14/G15*100</f>
        <v>12.902629193971293</v>
      </c>
      <c r="SJ15" s="250">
        <f>'1_Police_raw'!QT14/G15*100</f>
        <v>21.218063022947124</v>
      </c>
      <c r="SK15" s="250">
        <f>'1_Police_raw'!QU14/G15*100</f>
        <v>9.2474934449709263</v>
      </c>
      <c r="SM15" s="250" t="e">
        <f>'1_Police_raw'!QW14/G15*100</f>
        <v>#VALUE!</v>
      </c>
      <c r="SN15" s="250" t="e">
        <f>'1_Police_raw'!QX14/G15*100</f>
        <v>#VALUE!</v>
      </c>
      <c r="SO15" s="250" t="e">
        <f>'1_Police_raw'!QY14/G15*100</f>
        <v>#VALUE!</v>
      </c>
      <c r="SP15" s="250" t="e">
        <f>'1_Police_raw'!QZ14/G15*100</f>
        <v>#VALUE!</v>
      </c>
      <c r="SQ15" s="250" t="e">
        <f>'1_Police_raw'!RA14/G15*100</f>
        <v>#VALUE!</v>
      </c>
      <c r="SS15" s="250">
        <f>'1_Police_raw'!RC14/G15*100</f>
        <v>56.782533860720683</v>
      </c>
      <c r="ST15" s="250">
        <f>'1_Police_raw'!RD14/G15*100</f>
        <v>12.591942655306262</v>
      </c>
      <c r="SU15" s="250">
        <f>'1_Police_raw'!RE14/G15*100</f>
        <v>2.9972113141803005</v>
      </c>
      <c r="SV15" s="250">
        <f>'1_Police_raw'!RF14/G15*100</f>
        <v>11.056785640726108</v>
      </c>
      <c r="SW15" s="250">
        <f>'1_Police_raw'!RG14/G15*100</f>
        <v>2.9423842779452949</v>
      </c>
      <c r="SY15" s="250" t="e">
        <f>'1_Police_raw'!RI14/G15*100</f>
        <v>#VALUE!</v>
      </c>
      <c r="SZ15" s="250" t="e">
        <f>'1_Police_raw'!RJ14/G15*100</f>
        <v>#VALUE!</v>
      </c>
      <c r="TA15" s="250" t="e">
        <f>'1_Police_raw'!RK14/G15*100</f>
        <v>#VALUE!</v>
      </c>
      <c r="TB15" s="250" t="e">
        <f>'1_Police_raw'!RL14/G15*100</f>
        <v>#VALUE!</v>
      </c>
      <c r="TC15" s="250" t="e">
        <f>'1_Police_raw'!RM14/G15*100</f>
        <v>#VALUE!</v>
      </c>
      <c r="TE15" s="250" t="e">
        <f>'1_Police_raw'!RO14/G15*100</f>
        <v>#VALUE!</v>
      </c>
      <c r="TF15" s="250" t="e">
        <f>'1_Police_raw'!RP14/G15*100</f>
        <v>#VALUE!</v>
      </c>
      <c r="TG15" s="250" t="e">
        <f>'1_Police_raw'!RQ14/G15*100</f>
        <v>#VALUE!</v>
      </c>
      <c r="TH15" s="250" t="e">
        <f>'1_Police_raw'!RR14/G15*100</f>
        <v>#VALUE!</v>
      </c>
      <c r="TI15" s="250" t="e">
        <f>'1_Police_raw'!RS14/G15*100</f>
        <v>#VALUE!</v>
      </c>
      <c r="TK15" s="250">
        <f>'1_Police_raw'!RU14/G15*100</f>
        <v>402.35734324996031</v>
      </c>
      <c r="TL15" s="250">
        <f>'1_Police_raw'!RV14/G15*100</f>
        <v>56.325641892095646</v>
      </c>
      <c r="TM15" s="250">
        <f>'1_Police_raw'!RW14/G15*100</f>
        <v>20.139797976992018</v>
      </c>
      <c r="TN15" s="250">
        <f>'1_Police_raw'!RX14/G15*100</f>
        <v>36.22239527259363</v>
      </c>
      <c r="TO15" s="250">
        <f>'1_Police_raw'!RY14/G15*100</f>
        <v>16.046045938111607</v>
      </c>
      <c r="TQ15" s="250">
        <f>'1_Police_raw'!SA14/G15*100</f>
        <v>136.86655812131872</v>
      </c>
      <c r="TR15" s="250">
        <f>'1_Police_raw'!SB14/G15*100</f>
        <v>18.494986889941853</v>
      </c>
      <c r="TS15" s="250">
        <f>'1_Police_raw'!SC14/G15*100</f>
        <v>4.1851304326054199</v>
      </c>
      <c r="TT15" s="250">
        <f>'1_Police_raw'!SD14/G15*100</f>
        <v>15.150537679606519</v>
      </c>
      <c r="TU15" s="250">
        <f>'1_Police_raw'!SE14/G15*100</f>
        <v>6.359936203260637</v>
      </c>
      <c r="TW15" s="250">
        <f>'1_Police_raw'!TY14/C15*100</f>
        <v>148.47051574654026</v>
      </c>
      <c r="TX15" s="250">
        <f>'1_Police_raw'!TZ14/D15*100</f>
        <v>146.03795739036784</v>
      </c>
      <c r="TY15" s="250">
        <f>'1_Police_raw'!UA14/E15*100</f>
        <v>140.79342153223132</v>
      </c>
      <c r="TZ15" s="250">
        <f>'1_Police_raw'!UB14/F15*100</f>
        <v>138.58605425891579</v>
      </c>
      <c r="UA15" s="250">
        <f>'1_Police_raw'!UC14/G15*100</f>
        <v>136.86290298556972</v>
      </c>
      <c r="UB15" s="250">
        <f>'1_Police_raw'!UD14/H15*100</f>
        <v>134.5286249651013</v>
      </c>
      <c r="UC15" s="250">
        <f t="shared" si="44"/>
        <v>-9.3903430666595824</v>
      </c>
      <c r="UE15" s="250" t="e">
        <f>'1_Police_raw'!UF14/G15*100</f>
        <v>#VALUE!</v>
      </c>
      <c r="UF15" s="250" t="e">
        <f>'1_Police_raw'!UG14/G15*100</f>
        <v>#VALUE!</v>
      </c>
      <c r="UH15" s="250">
        <f>'1_Police_raw'!UI14/C15*100</f>
        <v>48.367748930473518</v>
      </c>
      <c r="UI15" s="250">
        <f>'1_Police_raw'!UJ14/D15*100</f>
        <v>47.729541975984525</v>
      </c>
      <c r="UJ15" s="250">
        <f>'1_Police_raw'!UK14/E15*100</f>
        <v>47.542933295790384</v>
      </c>
      <c r="UK15" s="250">
        <f>'1_Police_raw'!UL14/F15*100</f>
        <v>44.503390952933906</v>
      </c>
      <c r="UL15" s="250">
        <f>'1_Police_raw'!UM14/G15*100</f>
        <v>44.318520956629442</v>
      </c>
      <c r="UM15" s="250">
        <f>'1_Police_raw'!UN14/H15*100</f>
        <v>42.789652047962321</v>
      </c>
      <c r="UN15" s="250">
        <f t="shared" si="51"/>
        <v>-11.532678294641059</v>
      </c>
      <c r="UP15" s="250">
        <f>'1_Police_raw'!UX14/G15*100</f>
        <v>164.48110870501648</v>
      </c>
      <c r="UQ15" s="250">
        <f>'1_Police_raw'!UY14/G15*100</f>
        <v>37.83065500215379</v>
      </c>
      <c r="UR15" s="250" t="e">
        <f>'1_Police_raw'!UZ14/G15*100</f>
        <v>#VALUE!</v>
      </c>
    </row>
    <row r="16" spans="1:601">
      <c r="A16" s="247">
        <v>14</v>
      </c>
      <c r="B16" s="239" t="s">
        <v>38</v>
      </c>
      <c r="C16" s="248">
        <v>64978.720999999998</v>
      </c>
      <c r="D16" s="248">
        <v>65276.983</v>
      </c>
      <c r="E16" s="248">
        <v>65600.350000000006</v>
      </c>
      <c r="F16" s="248">
        <v>66165.98</v>
      </c>
      <c r="G16" s="248">
        <v>66458.153000000006</v>
      </c>
      <c r="H16" s="248">
        <v>66638.391000000003</v>
      </c>
      <c r="I16" s="249"/>
      <c r="J16" s="250">
        <f>'1_Police_raw'!C15/C16*100</f>
        <v>5549.578299640586</v>
      </c>
      <c r="K16" s="250">
        <f>'1_Police_raw'!D15/D16*100</f>
        <v>5479.0430495232904</v>
      </c>
      <c r="L16" s="250">
        <f>'1_Police_raw'!E15/E16*100</f>
        <v>5509.1946917966134</v>
      </c>
      <c r="M16" s="250">
        <f>'1_Police_raw'!F15/F16*100</f>
        <v>5548.8878121354819</v>
      </c>
      <c r="N16" s="250">
        <f>'1_Police_raw'!G15/G16*100</f>
        <v>5540.1629955018461</v>
      </c>
      <c r="O16" s="250">
        <f>'1_Police_raw'!H15/H16*100</f>
        <v>5504.0224485612198</v>
      </c>
      <c r="P16" s="250">
        <f t="shared" si="29"/>
        <v>-0.82088851836394383</v>
      </c>
      <c r="R16" s="250" t="e">
        <f>'1_Police_raw'!J15/C16*100</f>
        <v>#VALUE!</v>
      </c>
      <c r="S16" s="250" t="e">
        <f>'1_Police_raw'!K15/D16*100</f>
        <v>#VALUE!</v>
      </c>
      <c r="T16" s="250" t="e">
        <f>'1_Police_raw'!L15/E16*100</f>
        <v>#VALUE!</v>
      </c>
      <c r="U16" s="250" t="e">
        <f>'1_Police_raw'!M15/F16*100</f>
        <v>#VALUE!</v>
      </c>
      <c r="V16" s="250" t="e">
        <f>'1_Police_raw'!N15/G16*100</f>
        <v>#VALUE!</v>
      </c>
      <c r="W16" s="250" t="e">
        <f>'1_Police_raw'!O15/H16*100</f>
        <v>#VALUE!</v>
      </c>
      <c r="X16" s="250" t="e">
        <f t="shared" si="30"/>
        <v>#VALUE!</v>
      </c>
      <c r="Z16" s="250">
        <f>'1_Police_raw'!Q15/C16*100</f>
        <v>3.5842502963393206</v>
      </c>
      <c r="AA16" s="250">
        <f>'1_Police_raw'!R15/D16*100</f>
        <v>3.8451531989460968</v>
      </c>
      <c r="AB16" s="250">
        <f>'1_Police_raw'!S15/E16*100</f>
        <v>3.6783340332787859</v>
      </c>
      <c r="AC16" s="250">
        <f>'1_Police_raw'!T15/F16*100</f>
        <v>3.9174210069887883</v>
      </c>
      <c r="AD16" s="250">
        <f>'1_Police_raw'!U15/G16*100</f>
        <v>4.789480080796106</v>
      </c>
      <c r="AE16" s="250">
        <f>'1_Police_raw'!V15/H16*100</f>
        <v>5.1576875558114841</v>
      </c>
      <c r="AF16" s="250">
        <f t="shared" si="31"/>
        <v>43.898643492591816</v>
      </c>
      <c r="AH16" s="250" t="e">
        <f>'1_Police_raw'!X15/C16*100</f>
        <v>#VALUE!</v>
      </c>
      <c r="AI16" s="250" t="e">
        <f>'1_Police_raw'!Y15/D16*100</f>
        <v>#VALUE!</v>
      </c>
      <c r="AJ16" s="250" t="e">
        <f>'1_Police_raw'!Z15/E16*100</f>
        <v>#VALUE!</v>
      </c>
      <c r="AK16" s="250" t="e">
        <f>'1_Police_raw'!AA15/F16*100</f>
        <v>#VALUE!</v>
      </c>
      <c r="AL16" s="250" t="e">
        <f>'1_Police_raw'!AB15/G16*100</f>
        <v>#VALUE!</v>
      </c>
      <c r="AM16" s="250" t="e">
        <f>'1_Police_raw'!AC15/H16*100</f>
        <v>#VALUE!</v>
      </c>
      <c r="AN16" s="250" t="e">
        <f t="shared" si="46"/>
        <v>#VALUE!</v>
      </c>
      <c r="AP16" s="250">
        <f>'1_Police_raw'!AE15/C16*100</f>
        <v>1.5420432790605405</v>
      </c>
      <c r="AQ16" s="250">
        <f>'1_Police_raw'!AF15/D16*100</f>
        <v>1.4553368681270089</v>
      </c>
      <c r="AR16" s="250">
        <f>'1_Police_raw'!AG15/E16*100</f>
        <v>1.3871877207972212</v>
      </c>
      <c r="AS16" s="250">
        <f>'1_Police_raw'!AH15/F16*100</f>
        <v>1.3813745371866328</v>
      </c>
      <c r="AT16" s="250">
        <f>'1_Police_raw'!AI15/G16*100</f>
        <v>1.5257721652300507</v>
      </c>
      <c r="AU16" s="250">
        <f>'1_Police_raw'!AJ15/H16*100</f>
        <v>1.5636632042931526</v>
      </c>
      <c r="AV16" s="250">
        <f t="shared" si="32"/>
        <v>1.4020310276754202</v>
      </c>
      <c r="AX16" s="250" t="e">
        <f>'1_Police_raw'!AL15/C16*100</f>
        <v>#VALUE!</v>
      </c>
      <c r="AY16" s="250" t="e">
        <f>'1_Police_raw'!AM15/D16*100</f>
        <v>#VALUE!</v>
      </c>
      <c r="AZ16" s="250" t="e">
        <f>'1_Police_raw'!AN15/E16*100</f>
        <v>#VALUE!</v>
      </c>
      <c r="BA16" s="250" t="e">
        <f>'1_Police_raw'!AO15/F16*100</f>
        <v>#VALUE!</v>
      </c>
      <c r="BB16" s="250" t="e">
        <f>'1_Police_raw'!AP15/G16*100</f>
        <v>#VALUE!</v>
      </c>
      <c r="BC16" s="250" t="e">
        <f>'1_Police_raw'!AQ15/H16*100</f>
        <v>#VALUE!</v>
      </c>
      <c r="BD16" s="250" t="e">
        <f t="shared" si="47"/>
        <v>#VALUE!</v>
      </c>
      <c r="BF16" s="250">
        <f>'1_Police_raw'!AS15/C16*100</f>
        <v>390.87257503883467</v>
      </c>
      <c r="BG16" s="250">
        <f>'1_Police_raw'!AT15/D16*100</f>
        <v>399.16213652214901</v>
      </c>
      <c r="BH16" s="250">
        <f>'1_Police_raw'!AU15/E16*100</f>
        <v>399.8301838328606</v>
      </c>
      <c r="BI16" s="250">
        <f>'1_Police_raw'!AV15/F16*100</f>
        <v>417.53330034558542</v>
      </c>
      <c r="BJ16" s="250">
        <f>'1_Police_raw'!AW15/G16*100</f>
        <v>448.97877315368663</v>
      </c>
      <c r="BK16" s="250">
        <f>'1_Police_raw'!AX15/H16*100</f>
        <v>454.50527159336724</v>
      </c>
      <c r="BL16" s="250">
        <f t="shared" si="0"/>
        <v>16.279652402886128</v>
      </c>
      <c r="BN16" s="250" t="e">
        <f>'1_Police_raw'!AZ15/C16*100</f>
        <v>#VALUE!</v>
      </c>
      <c r="BO16" s="250" t="e">
        <f>'1_Police_raw'!BA15/D16*100</f>
        <v>#VALUE!</v>
      </c>
      <c r="BP16" s="250" t="e">
        <f>'1_Police_raw'!BB15/E16*100</f>
        <v>#VALUE!</v>
      </c>
      <c r="BQ16" s="250" t="e">
        <f>'1_Police_raw'!BC15/F16*100</f>
        <v>#VALUE!</v>
      </c>
      <c r="BR16" s="250" t="e">
        <f>'1_Police_raw'!BD15/G16*100</f>
        <v>#VALUE!</v>
      </c>
      <c r="BS16" s="250" t="e">
        <f>'1_Police_raw'!BE15/H16*100</f>
        <v>#VALUE!</v>
      </c>
      <c r="BT16" s="250" t="e">
        <f t="shared" si="1"/>
        <v>#VALUE!</v>
      </c>
      <c r="BV16" s="250">
        <f>'1_Police_raw'!BG15/C16*100</f>
        <v>64.307206046730286</v>
      </c>
      <c r="BW16" s="250">
        <f>'1_Police_raw'!BH15/D16*100</f>
        <v>65.40283885362777</v>
      </c>
      <c r="BX16" s="250">
        <f>'1_Police_raw'!BI15/E16*100</f>
        <v>65.601784136822445</v>
      </c>
      <c r="BY16" s="250">
        <f>'1_Police_raw'!BJ15/F16*100</f>
        <v>69.363440245274091</v>
      </c>
      <c r="BZ16" s="250">
        <f>'1_Police_raw'!BK15/G16*100</f>
        <v>73.01587210827239</v>
      </c>
      <c r="CA16" s="250">
        <f>'1_Police_raw'!BL15/H16*100</f>
        <v>75.797148223461747</v>
      </c>
      <c r="CB16" s="250">
        <f t="shared" si="2"/>
        <v>17.867270066720096</v>
      </c>
      <c r="CD16" s="250">
        <f>'1_Police_raw'!BN15/C16*100</f>
        <v>17.310282238396169</v>
      </c>
      <c r="CE16" s="250">
        <f>'1_Police_raw'!BO15/D16*100</f>
        <v>17.943537617233321</v>
      </c>
      <c r="CF16" s="250">
        <f>'1_Police_raw'!BP15/E16*100</f>
        <v>18.38252387372933</v>
      </c>
      <c r="CG16" s="250">
        <f>'1_Police_raw'!BQ15/F16*100</f>
        <v>19.689876882349509</v>
      </c>
      <c r="CH16" s="250">
        <f>'1_Police_raw'!BR15/G16*100</f>
        <v>20.69121601980121</v>
      </c>
      <c r="CI16" s="250">
        <f>'1_Police_raw'!BS15/H16*100</f>
        <v>22.859195384834546</v>
      </c>
      <c r="CJ16" s="250">
        <f t="shared" si="3"/>
        <v>32.055590255658899</v>
      </c>
      <c r="CL16" s="250">
        <f>'1_Police_raw'!BU15/C16*100</f>
        <v>13.058120980866953</v>
      </c>
      <c r="CM16" s="250">
        <f>'1_Police_raw'!BV15/D16*100</f>
        <v>16.132792166574241</v>
      </c>
      <c r="CN16" s="250">
        <f>'1_Police_raw'!BW15/E16*100</f>
        <v>17.019726266704367</v>
      </c>
      <c r="CO16" s="250">
        <f>'1_Police_raw'!BX15/F16*100</f>
        <v>18.338729359105692</v>
      </c>
      <c r="CP16" s="250">
        <f>'1_Police_raw'!BY15/G16*100</f>
        <v>19.500993354419581</v>
      </c>
      <c r="CQ16" s="250">
        <f>'1_Police_raw'!BZ15/H16*100</f>
        <v>20.40115284296105</v>
      </c>
      <c r="CR16" s="250">
        <f t="shared" si="4"/>
        <v>56.233449459177706</v>
      </c>
      <c r="CT16" s="250">
        <f>'1_Police_raw'!CB15/C16*100</f>
        <v>193.83422459177061</v>
      </c>
      <c r="CU16" s="250">
        <f>'1_Police_raw'!CC15/D16*100</f>
        <v>198.39764959725542</v>
      </c>
      <c r="CV16" s="250">
        <f>'1_Police_raw'!CD15/E16*100</f>
        <v>199.98673787563632</v>
      </c>
      <c r="CW16" s="250">
        <f>'1_Police_raw'!CE15/F16*100</f>
        <v>182.85680949636051</v>
      </c>
      <c r="CX16" s="250">
        <f>'1_Police_raw'!CF15/G16*100</f>
        <v>168.17951591281809</v>
      </c>
      <c r="CY16" s="250">
        <f>'1_Police_raw'!CG15/H16*100</f>
        <v>160.60711910045967</v>
      </c>
      <c r="CZ16" s="250">
        <f t="shared" si="5"/>
        <v>-17.14202203521576</v>
      </c>
      <c r="DB16" s="250">
        <f>'1_Police_raw'!CI15/C16*100</f>
        <v>9.9694175267007807</v>
      </c>
      <c r="DC16" s="250">
        <f>'1_Police_raw'!CJ15/D16*100</f>
        <v>9.5240308517322259</v>
      </c>
      <c r="DD16" s="250">
        <f>'1_Police_raw'!CK15/E16*100</f>
        <v>9.4450715583072338</v>
      </c>
      <c r="DE16" s="250">
        <f>'1_Police_raw'!CL15/F16*100</f>
        <v>8.3381217961254421</v>
      </c>
      <c r="DF16" s="250">
        <f>'1_Police_raw'!CM15/G16*100</f>
        <v>7.9177644314009141</v>
      </c>
      <c r="DG16" s="250">
        <f>'1_Police_raw'!CN15/H16*100</f>
        <v>6.2936693654563172</v>
      </c>
      <c r="DH16" s="250">
        <f t="shared" si="33"/>
        <v>-36.870239925249614</v>
      </c>
      <c r="DJ16" s="250">
        <f>'1_Police_raw'!CP15/C16*100</f>
        <v>2681.117715444107</v>
      </c>
      <c r="DK16" s="250">
        <f>'1_Police_raw'!CQ15/D16*100</f>
        <v>2700.2795150627594</v>
      </c>
      <c r="DL16" s="250">
        <f>'1_Police_raw'!CR15/E16*100</f>
        <v>2794.5704557978729</v>
      </c>
      <c r="DM16" s="250">
        <f>'1_Police_raw'!CS15/F16*100</f>
        <v>2824.4953071049504</v>
      </c>
      <c r="DN16" s="250">
        <f>'1_Police_raw'!CT15/G16*100</f>
        <v>2773.7574951864817</v>
      </c>
      <c r="DO16" s="250">
        <f>'1_Police_raw'!CU15/H16*100</f>
        <v>2745.4579448054201</v>
      </c>
      <c r="DP16" s="250">
        <f t="shared" si="6"/>
        <v>2.3997539903112965</v>
      </c>
      <c r="DR16" s="250" t="e">
        <f>'1_Police_raw'!CW15/C16*100</f>
        <v>#VALUE!</v>
      </c>
      <c r="DS16" s="250" t="e">
        <f>'1_Police_raw'!CX15/D16*100</f>
        <v>#VALUE!</v>
      </c>
      <c r="DT16" s="250" t="e">
        <f>'1_Police_raw'!CY15/E16*100</f>
        <v>#VALUE!</v>
      </c>
      <c r="DU16" s="250" t="e">
        <f>'1_Police_raw'!CZ15/F16*100</f>
        <v>#VALUE!</v>
      </c>
      <c r="DV16" s="250" t="e">
        <f>'1_Police_raw'!DA15/G16*100</f>
        <v>#VALUE!</v>
      </c>
      <c r="DW16" s="250" t="e">
        <f>'1_Police_raw'!DB15/H16*100</f>
        <v>#VALUE!</v>
      </c>
      <c r="DX16" s="250" t="e">
        <f t="shared" si="34"/>
        <v>#VALUE!</v>
      </c>
      <c r="DZ16" s="250">
        <f>'1_Police_raw'!DD15/C16*100</f>
        <v>296.13540715890667</v>
      </c>
      <c r="EA16" s="250">
        <f>'1_Police_raw'!DE15/D16*100</f>
        <v>281.9370496948365</v>
      </c>
      <c r="EB16" s="250">
        <f>'1_Police_raw'!DF15/E16*100</f>
        <v>273.65555214263338</v>
      </c>
      <c r="EC16" s="250">
        <f>'1_Police_raw'!DG15/F16*100</f>
        <v>265.21937708774209</v>
      </c>
      <c r="ED16" s="250">
        <f>'1_Police_raw'!DH15/G16*100</f>
        <v>263.08134082510537</v>
      </c>
      <c r="EE16" s="250">
        <f>'1_Police_raw'!DI15/H16*100</f>
        <v>252.93227743148839</v>
      </c>
      <c r="EF16" s="250">
        <f t="shared" si="7"/>
        <v>-14.588978110353224</v>
      </c>
      <c r="EH16" s="250">
        <f>'1_Police_raw'!DK15/C16*100</f>
        <v>550.19704065889505</v>
      </c>
      <c r="EI16" s="250">
        <f>'1_Police_raw'!DL15/D16*100</f>
        <v>577.05485561426758</v>
      </c>
      <c r="EJ16" s="250">
        <f>'1_Police_raw'!DM15/E16*100</f>
        <v>607.51352698575533</v>
      </c>
      <c r="EK16" s="250">
        <f>'1_Police_raw'!DN15/F16*100</f>
        <v>592.73511856092819</v>
      </c>
      <c r="EL16" s="250">
        <f>'1_Police_raw'!DO15/G16*100</f>
        <v>596.36023890101183</v>
      </c>
      <c r="EM16" s="250">
        <f>'1_Police_raw'!DP15/H16*100</f>
        <v>598.98805179734904</v>
      </c>
      <c r="EN16" s="250">
        <f t="shared" si="8"/>
        <v>8.8679159524420044</v>
      </c>
      <c r="EP16" s="250">
        <f>'1_Police_raw'!DR15/C16*100</f>
        <v>349.64984921756155</v>
      </c>
      <c r="EQ16" s="250">
        <f>'1_Police_raw'!DS15/D16*100</f>
        <v>376.17240980637848</v>
      </c>
      <c r="ER16" s="250">
        <f>'1_Police_raw'!DT15/E16*100</f>
        <v>393.28753581345217</v>
      </c>
      <c r="ES16" s="250">
        <f>'1_Police_raw'!DU15/F16*100</f>
        <v>367.73127217340391</v>
      </c>
      <c r="ET16" s="250">
        <f>'1_Police_raw'!DV15/G16*100</f>
        <v>365.58644655682798</v>
      </c>
      <c r="EU16" s="250">
        <f>'1_Police_raw'!DW15/H16*100</f>
        <v>378.5985769074166</v>
      </c>
      <c r="EV16" s="250">
        <f t="shared" si="9"/>
        <v>8.279347969014097</v>
      </c>
      <c r="EX16" s="250">
        <f>'1_Police_raw'!DY15/C16*100</f>
        <v>315.45096124622091</v>
      </c>
      <c r="EY16" s="250">
        <f>'1_Police_raw'!DZ15/D16*100</f>
        <v>254.38216101378339</v>
      </c>
      <c r="EZ16" s="250">
        <f>'1_Police_raw'!EA15/E16*100</f>
        <v>281.29727966390419</v>
      </c>
      <c r="FA16" s="250">
        <f>'1_Police_raw'!EB15/F16*100</f>
        <v>284.04022731923567</v>
      </c>
      <c r="FB16" s="250">
        <f>'1_Police_raw'!EC15/G16*100</f>
        <v>303.83029152194462</v>
      </c>
      <c r="FC16" s="250">
        <f>'1_Police_raw'!ED15/H16*100</f>
        <v>319.04881977117367</v>
      </c>
      <c r="FD16" s="250">
        <f t="shared" si="10"/>
        <v>1.1405444797945847</v>
      </c>
      <c r="FF16" s="250" t="e">
        <f>'1_Police_raw'!EF15/C16*100</f>
        <v>#VALUE!</v>
      </c>
      <c r="FG16" s="250" t="e">
        <f>'1_Police_raw'!EG15/D16*100</f>
        <v>#VALUE!</v>
      </c>
      <c r="FH16" s="250" t="e">
        <f>'1_Police_raw'!EH15/E16*100</f>
        <v>#VALUE!</v>
      </c>
      <c r="FI16" s="250" t="e">
        <f>'1_Police_raw'!EI15/F16*100</f>
        <v>#VALUE!</v>
      </c>
      <c r="FJ16" s="250" t="e">
        <f>'1_Police_raw'!EJ15/G16*100</f>
        <v>#VALUE!</v>
      </c>
      <c r="FK16" s="250" t="e">
        <f>'1_Police_raw'!EK15/H16*100</f>
        <v>#VALUE!</v>
      </c>
      <c r="FL16" s="250" t="e">
        <f t="shared" si="35"/>
        <v>#VALUE!</v>
      </c>
      <c r="FN16" s="250" t="e">
        <f>'1_Police_raw'!EM15/C16*100</f>
        <v>#VALUE!</v>
      </c>
      <c r="FO16" s="250" t="e">
        <f>'1_Police_raw'!EN15/D16*100</f>
        <v>#VALUE!</v>
      </c>
      <c r="FP16" s="250" t="e">
        <f>'1_Police_raw'!EO15/E16*100</f>
        <v>#VALUE!</v>
      </c>
      <c r="FQ16" s="250" t="e">
        <f>'1_Police_raw'!EP15/F16*100</f>
        <v>#VALUE!</v>
      </c>
      <c r="FR16" s="250" t="e">
        <f>'1_Police_raw'!EQ15/G16*100</f>
        <v>#VALUE!</v>
      </c>
      <c r="FS16" s="250" t="e">
        <f>'1_Police_raw'!ER15/H16*100</f>
        <v>#VALUE!</v>
      </c>
      <c r="FT16" s="250" t="e">
        <f t="shared" si="11"/>
        <v>#VALUE!</v>
      </c>
      <c r="FV16" s="250" t="e">
        <f>'1_Police_raw'!ET15/C16*100</f>
        <v>#VALUE!</v>
      </c>
      <c r="FW16" s="250" t="e">
        <f>'1_Police_raw'!EU15/D16*100</f>
        <v>#VALUE!</v>
      </c>
      <c r="FX16" s="250" t="e">
        <f>'1_Police_raw'!EV15/E16*100</f>
        <v>#VALUE!</v>
      </c>
      <c r="FY16" s="250" t="e">
        <f>'1_Police_raw'!EW15/F16*100</f>
        <v>#VALUE!</v>
      </c>
      <c r="FZ16" s="250" t="e">
        <f>'1_Police_raw'!EX15/G16*100</f>
        <v>#VALUE!</v>
      </c>
      <c r="GA16" s="250" t="e">
        <f>'1_Police_raw'!EY15/H16*100</f>
        <v>#VALUE!</v>
      </c>
      <c r="GB16" s="250" t="e">
        <f t="shared" si="12"/>
        <v>#VALUE!</v>
      </c>
      <c r="GD16" s="250" t="e">
        <f>'1_Police_raw'!FA15/C16*100</f>
        <v>#VALUE!</v>
      </c>
      <c r="GE16" s="250" t="e">
        <f>'1_Police_raw'!FB15/D16*100</f>
        <v>#VALUE!</v>
      </c>
      <c r="GF16" s="250" t="e">
        <f>'1_Police_raw'!FC15/E16*100</f>
        <v>#VALUE!</v>
      </c>
      <c r="GG16" s="250" t="e">
        <f>'1_Police_raw'!FD15/F16*100</f>
        <v>#VALUE!</v>
      </c>
      <c r="GH16" s="250" t="e">
        <f>'1_Police_raw'!FE15/G16*100</f>
        <v>#VALUE!</v>
      </c>
      <c r="GI16" s="250" t="e">
        <f>'1_Police_raw'!FF15/H16*100</f>
        <v>#VALUE!</v>
      </c>
      <c r="GJ16" s="250" t="e">
        <f t="shared" si="13"/>
        <v>#VALUE!</v>
      </c>
      <c r="GL16" s="250">
        <f>'1_Police_raw'!FH15/C16*100</f>
        <v>298.04988005227131</v>
      </c>
      <c r="GM16" s="250">
        <f>'1_Police_raw'!FI15/D16*100</f>
        <v>302.36691545624893</v>
      </c>
      <c r="GN16" s="250">
        <f>'1_Police_raw'!FJ15/E16*100</f>
        <v>317.56690322536383</v>
      </c>
      <c r="GO16" s="250">
        <f>'1_Police_raw'!FK15/F16*100</f>
        <v>326.61799915908449</v>
      </c>
      <c r="GP16" s="250">
        <f>'1_Police_raw'!FL15/G16*100</f>
        <v>327.06446115046259</v>
      </c>
      <c r="GQ16" s="250">
        <f>'1_Police_raw'!FM15/H16*100</f>
        <v>328.39628435806623</v>
      </c>
      <c r="GR16" s="250">
        <f t="shared" si="14"/>
        <v>10.18165291677785</v>
      </c>
      <c r="GT16" s="250">
        <f>'1_Police_raw'!FO15/C16*100</f>
        <v>9.8832354671924065</v>
      </c>
      <c r="GU16" s="250">
        <f>'1_Police_raw'!FP15/D16*100</f>
        <v>9.7921192221766749</v>
      </c>
      <c r="GV16" s="250">
        <f>'1_Police_raw'!FQ15/E16*100</f>
        <v>10.602077580378761</v>
      </c>
      <c r="GW16" s="250">
        <f>'1_Police_raw'!FR15/F16*100</f>
        <v>11.02530333564167</v>
      </c>
      <c r="GX16" s="250">
        <f>'1_Police_raw'!FS15/G16*100</f>
        <v>12.067744344324465</v>
      </c>
      <c r="GY16" s="250">
        <f>'1_Police_raw'!FT15/H16*100</f>
        <v>14.108984113977179</v>
      </c>
      <c r="GZ16" s="250">
        <f t="shared" si="15"/>
        <v>42.756733468632092</v>
      </c>
      <c r="HB16" s="250">
        <f>'1_Police_raw'!GI15/C16*100</f>
        <v>1955.8664443395248</v>
      </c>
      <c r="HC16" s="250">
        <f>'1_Police_raw'!GJ15/D16*100</f>
        <v>1909.9090409861622</v>
      </c>
      <c r="HD16" s="250">
        <f>'1_Police_raw'!GK15/E16*100</f>
        <v>1794.6337176554696</v>
      </c>
      <c r="HE16" s="250">
        <f>'1_Police_raw'!GL15/F16*100</f>
        <v>1786.7671573820867</v>
      </c>
      <c r="HF16" s="250">
        <f>'1_Police_raw'!GM15/G16*100</f>
        <v>1748.3919542572903</v>
      </c>
      <c r="HG16" s="250">
        <f>'1_Police_raw'!GN15/H16*100</f>
        <v>1697.901139299717</v>
      </c>
      <c r="HH16" s="250">
        <f t="shared" si="16"/>
        <v>-13.189310844121565</v>
      </c>
      <c r="HJ16" s="250" t="e">
        <f>'1_Police_raw'!GP15/C16*100</f>
        <v>#VALUE!</v>
      </c>
      <c r="HK16" s="250" t="e">
        <f>'1_Police_raw'!GQ15/D16*100</f>
        <v>#VALUE!</v>
      </c>
      <c r="HL16" s="250" t="e">
        <f>'1_Police_raw'!GR15/E16*100</f>
        <v>#VALUE!</v>
      </c>
      <c r="HM16" s="250" t="e">
        <f>'1_Police_raw'!GS15/F16*100</f>
        <v>#VALUE!</v>
      </c>
      <c r="HN16" s="250" t="e">
        <f>'1_Police_raw'!GT15/G16*100</f>
        <v>#VALUE!</v>
      </c>
      <c r="HO16" s="250" t="e">
        <f>'1_Police_raw'!GU15/H16*100</f>
        <v>#VALUE!</v>
      </c>
      <c r="HP16" s="250" t="e">
        <f t="shared" si="17"/>
        <v>#VALUE!</v>
      </c>
      <c r="HR16" s="250">
        <f>'1_Police_raw'!GW15/C16*100</f>
        <v>3.6458089102738724</v>
      </c>
      <c r="HS16" s="250">
        <f>'1_Police_raw'!GX15/D16*100</f>
        <v>3.5142555531403774</v>
      </c>
      <c r="HT16" s="250">
        <f>'1_Police_raw'!GY15/E16*100</f>
        <v>3.4984569442083764</v>
      </c>
      <c r="HU16" s="250">
        <f>'1_Police_raw'!GZ15/F16*100</f>
        <v>3.7330362219376183</v>
      </c>
      <c r="HV16" s="250">
        <f>'1_Police_raw'!HA15/G16*100</f>
        <v>3.7858409938055302</v>
      </c>
      <c r="HW16" s="250">
        <f>'1_Police_raw'!HB15/H16*100</f>
        <v>4.0066993814421474</v>
      </c>
      <c r="HX16" s="250">
        <f t="shared" si="18"/>
        <v>9.8987763772063744</v>
      </c>
      <c r="HZ16" s="250" t="e">
        <f>'1_Police_raw'!HD15/C16*100</f>
        <v>#VALUE!</v>
      </c>
      <c r="IA16" s="250" t="e">
        <f>'1_Police_raw'!HE15/D16*100</f>
        <v>#VALUE!</v>
      </c>
      <c r="IB16" s="250" t="e">
        <f>'1_Police_raw'!HF15/E16*100</f>
        <v>#VALUE!</v>
      </c>
      <c r="IC16" s="250" t="e">
        <f>'1_Police_raw'!HG15/F16*100</f>
        <v>#VALUE!</v>
      </c>
      <c r="ID16" s="250" t="e">
        <f>'1_Police_raw'!HH15/G16*100</f>
        <v>#VALUE!</v>
      </c>
      <c r="IE16" s="250" t="e">
        <f>'1_Police_raw'!HI15/H16*100</f>
        <v>#VALUE!</v>
      </c>
      <c r="IF16" s="250" t="e">
        <f t="shared" si="49"/>
        <v>#VALUE!</v>
      </c>
      <c r="IH16" s="250" t="e">
        <f>'1_Police_raw'!HK15/C16*100</f>
        <v>#VALUE!</v>
      </c>
      <c r="II16" s="250" t="e">
        <f>'1_Police_raw'!HL15/D16*100</f>
        <v>#VALUE!</v>
      </c>
      <c r="IJ16" s="250" t="e">
        <f>'1_Police_raw'!HM15/E16*100</f>
        <v>#VALUE!</v>
      </c>
      <c r="IK16" s="250" t="e">
        <f>'1_Police_raw'!HN15/F16*100</f>
        <v>#VALUE!</v>
      </c>
      <c r="IL16" s="250" t="e">
        <f>'1_Police_raw'!HO15/G16*100</f>
        <v>#VALUE!</v>
      </c>
      <c r="IM16" s="250" t="e">
        <f>'1_Police_raw'!HP15/H16*100</f>
        <v>#VALUE!</v>
      </c>
      <c r="IN16" s="250" t="e">
        <f t="shared" si="36"/>
        <v>#VALUE!</v>
      </c>
      <c r="IP16" s="250" t="e">
        <f>'1_Police_raw'!HR15/C16*100</f>
        <v>#VALUE!</v>
      </c>
      <c r="IQ16" s="250" t="e">
        <f>'1_Police_raw'!HS15/D16*100</f>
        <v>#VALUE!</v>
      </c>
      <c r="IR16" s="250" t="e">
        <f>'1_Police_raw'!HT15/E16*100</f>
        <v>#VALUE!</v>
      </c>
      <c r="IS16" s="250" t="e">
        <f>'1_Police_raw'!HU15/F16*100</f>
        <v>#VALUE!</v>
      </c>
      <c r="IT16" s="250" t="e">
        <f>'1_Police_raw'!HV15/G16*100</f>
        <v>#VALUE!</v>
      </c>
      <c r="IU16" s="250" t="e">
        <f>'1_Police_raw'!HW15/H16*100</f>
        <v>#VALUE!</v>
      </c>
      <c r="IV16" s="250" t="e">
        <f t="shared" si="45"/>
        <v>#VALUE!</v>
      </c>
      <c r="IX16" s="250">
        <f>'1_Police_raw'!HY15/C16*100</f>
        <v>299.27797440026558</v>
      </c>
      <c r="IY16" s="250">
        <f>'1_Police_raw'!HZ15/D16*100</f>
        <v>300.9391533919391</v>
      </c>
      <c r="IZ16" s="250">
        <f>'1_Police_raw'!IA15/E16*100</f>
        <v>303.07307811619904</v>
      </c>
      <c r="JA16" s="250">
        <f>'1_Police_raw'!IB15/F16*100</f>
        <v>307.23492646825457</v>
      </c>
      <c r="JB16" s="250">
        <f>'1_Police_raw'!IC15/G16*100</f>
        <v>314.25489661140597</v>
      </c>
      <c r="JC16" s="250">
        <f>'1_Police_raw'!ID15/H16*100</f>
        <v>316.32666521014892</v>
      </c>
      <c r="JD16" s="250">
        <f t="shared" si="19"/>
        <v>5.6966072575330173</v>
      </c>
      <c r="JF16" s="250" t="e">
        <f>'1_Police_raw'!IF15/C16*100</f>
        <v>#VALUE!</v>
      </c>
      <c r="JG16" s="250" t="e">
        <f>'1_Police_raw'!IG15/D16*100</f>
        <v>#VALUE!</v>
      </c>
      <c r="JH16" s="250" t="e">
        <f>'1_Police_raw'!IH15/E16*100</f>
        <v>#VALUE!</v>
      </c>
      <c r="JI16" s="250" t="e">
        <f>'1_Police_raw'!II15/F16*100</f>
        <v>#VALUE!</v>
      </c>
      <c r="JJ16" s="250" t="e">
        <f>'1_Police_raw'!IJ15/G16*100</f>
        <v>#VALUE!</v>
      </c>
      <c r="JK16" s="250" t="e">
        <f>'1_Police_raw'!IK15/H16*100</f>
        <v>#VALUE!</v>
      </c>
      <c r="JL16" s="250" t="e">
        <f t="shared" si="48"/>
        <v>#VALUE!</v>
      </c>
      <c r="JN16" s="250">
        <f>'1_Police_raw'!IM15/C16*100</f>
        <v>43.585037631011545</v>
      </c>
      <c r="JO16" s="250">
        <f>'1_Police_raw'!IN15/D16*100</f>
        <v>44.862673876946793</v>
      </c>
      <c r="JP16" s="250">
        <f>'1_Police_raw'!IO15/E16*100</f>
        <v>43.922021757505867</v>
      </c>
      <c r="JQ16" s="250">
        <f>'1_Police_raw'!IP15/F16*100</f>
        <v>45.035228073399658</v>
      </c>
      <c r="JR16" s="250">
        <f>'1_Police_raw'!IQ15/G16*100</f>
        <v>45.892036752811947</v>
      </c>
      <c r="JS16" s="250">
        <f>'1_Police_raw'!IR15/H16*100</f>
        <v>45.808428958016108</v>
      </c>
      <c r="JT16" s="250">
        <f t="shared" si="20"/>
        <v>5.1012720140972903</v>
      </c>
      <c r="JV16" s="250">
        <f>'1_Police_raw'!IT15/C16*100</f>
        <v>12.094728672791206</v>
      </c>
      <c r="JW16" s="250">
        <f>'1_Police_raw'!IU15/D16*100</f>
        <v>12.39181044871513</v>
      </c>
      <c r="JX16" s="250">
        <f>'1_Police_raw'!IV15/E16*100</f>
        <v>12.981638055284764</v>
      </c>
      <c r="JY16" s="250">
        <f>'1_Police_raw'!IW15/F16*100</f>
        <v>13.479736867798225</v>
      </c>
      <c r="JZ16" s="250">
        <f>'1_Police_raw'!IX15/G16*100</f>
        <v>14.166809601223795</v>
      </c>
      <c r="KA16" s="250">
        <f>'1_Police_raw'!IY15/H16*100</f>
        <v>14.78877243599714</v>
      </c>
      <c r="KB16" s="250">
        <f t="shared" si="21"/>
        <v>22.274528317998289</v>
      </c>
      <c r="KD16" s="250">
        <f>'1_Police_raw'!JA15/C16*100</f>
        <v>8.3427311534802282</v>
      </c>
      <c r="KE16" s="250">
        <f>'1_Police_raw'!JB15/D16*100</f>
        <v>10.662257475962086</v>
      </c>
      <c r="KF16" s="250">
        <f>'1_Police_raw'!JC15/E16*100</f>
        <v>11.027380189282527</v>
      </c>
      <c r="KG16" s="250">
        <f>'1_Police_raw'!JD15/F16*100</f>
        <v>11.764353826543489</v>
      </c>
      <c r="KH16" s="250">
        <f>'1_Police_raw'!JE15/G16*100</f>
        <v>12.50410916475515</v>
      </c>
      <c r="KI16" s="250">
        <f>'1_Police_raw'!JF15/H16*100</f>
        <v>12.668373100424949</v>
      </c>
      <c r="KJ16" s="250">
        <f t="shared" si="22"/>
        <v>51.849230993620694</v>
      </c>
      <c r="KL16" s="250">
        <f>'1_Police_raw'!JH15/C16*100</f>
        <v>35.159202348719667</v>
      </c>
      <c r="KM16" s="250">
        <f>'1_Police_raw'!JI15/D16*100</f>
        <v>33.938455764721844</v>
      </c>
      <c r="KN16" s="250">
        <f>'1_Police_raw'!JJ15/E16*100</f>
        <v>34.373292215666531</v>
      </c>
      <c r="KO16" s="250">
        <f>'1_Police_raw'!JK15/F16*100</f>
        <v>30.956996329533698</v>
      </c>
      <c r="KP16" s="250">
        <f>'1_Police_raw'!JL15/G16*100</f>
        <v>27.993555583767122</v>
      </c>
      <c r="KQ16" s="250">
        <f>'1_Police_raw'!JM15/H16*100</f>
        <v>27.113499784230982</v>
      </c>
      <c r="KR16" s="250">
        <f t="shared" si="23"/>
        <v>-22.883632241394338</v>
      </c>
      <c r="KT16" s="250">
        <f>'1_Police_raw'!JO15/C16*100</f>
        <v>5.1109039219162229</v>
      </c>
      <c r="KU16" s="250">
        <f>'1_Police_raw'!JP15/D16*100</f>
        <v>5.0446571649918317</v>
      </c>
      <c r="KV16" s="250">
        <f>'1_Police_raw'!JQ15/E16*100</f>
        <v>4.8063767952457566</v>
      </c>
      <c r="KW16" s="250">
        <f>'1_Police_raw'!JR15/F16*100</f>
        <v>4.6927439146219854</v>
      </c>
      <c r="KX16" s="250">
        <f>'1_Police_raw'!JS15/G16*100</f>
        <v>4.3847140921897125</v>
      </c>
      <c r="KY16" s="250">
        <f>'1_Police_raw'!JT15/H16*100</f>
        <v>3.3689288806507949</v>
      </c>
      <c r="KZ16" s="250">
        <f t="shared" si="37"/>
        <v>-34.083502016064358</v>
      </c>
      <c r="LB16" s="250">
        <f>'1_Police_raw'!JV15/C16*100</f>
        <v>351.06415837270794</v>
      </c>
      <c r="LC16" s="250">
        <f>'1_Police_raw'!JW15/D16*100</f>
        <v>346.16949131978112</v>
      </c>
      <c r="LD16" s="250">
        <f>'1_Police_raw'!JX15/E16*100</f>
        <v>346.036263526033</v>
      </c>
      <c r="LE16" s="250">
        <f>'1_Police_raw'!JY15/F16*100</f>
        <v>333.70018852588601</v>
      </c>
      <c r="LF16" s="250">
        <f>'1_Police_raw'!JZ15/G16*100</f>
        <v>322.36526344630732</v>
      </c>
      <c r="LG16" s="250">
        <f>'1_Police_raw'!KA15/H16*100</f>
        <v>309.16712860008874</v>
      </c>
      <c r="LH16" s="250">
        <f t="shared" si="24"/>
        <v>-11.934294280232137</v>
      </c>
      <c r="LJ16" s="250" t="e">
        <f>'1_Police_raw'!KC15/C16*100</f>
        <v>#VALUE!</v>
      </c>
      <c r="LK16" s="250" t="e">
        <f>'1_Police_raw'!KD15/D16*100</f>
        <v>#VALUE!</v>
      </c>
      <c r="LL16" s="250" t="e">
        <f>'1_Police_raw'!KE15/E16*100</f>
        <v>#VALUE!</v>
      </c>
      <c r="LM16" s="250" t="e">
        <f>'1_Police_raw'!KF15/F16*100</f>
        <v>#VALUE!</v>
      </c>
      <c r="LN16" s="250" t="e">
        <f>'1_Police_raw'!KG15/G16*100</f>
        <v>#VALUE!</v>
      </c>
      <c r="LO16" s="250" t="e">
        <f>'1_Police_raw'!KH15/H16*100</f>
        <v>#VALUE!</v>
      </c>
      <c r="LP16" s="250" t="e">
        <f t="shared" si="38"/>
        <v>#VALUE!</v>
      </c>
      <c r="LR16" s="250">
        <f>'1_Police_raw'!KJ15/C16*100</f>
        <v>27.435135265281691</v>
      </c>
      <c r="LS16" s="250">
        <f>'1_Police_raw'!KK15/D16*100</f>
        <v>27.102968285161094</v>
      </c>
      <c r="LT16" s="250">
        <f>'1_Police_raw'!KL15/E16*100</f>
        <v>23.693471147638693</v>
      </c>
      <c r="LU16" s="250">
        <f>'1_Police_raw'!KM15/F16*100</f>
        <v>21.913073757843534</v>
      </c>
      <c r="LV16" s="250">
        <f>'1_Police_raw'!KN15/G16*100</f>
        <v>21.095982008407603</v>
      </c>
      <c r="LW16" s="250">
        <f>'1_Police_raw'!KO15/H16*100</f>
        <v>20.689275045671497</v>
      </c>
      <c r="LX16" s="250">
        <f t="shared" si="39"/>
        <v>-24.588397886074461</v>
      </c>
      <c r="LZ16" s="250">
        <f>'1_Police_raw'!KQ15/C16*100</f>
        <v>69.945975083135295</v>
      </c>
      <c r="MA16" s="250">
        <f>'1_Police_raw'!KR15/D16*100</f>
        <v>69.784168793462769</v>
      </c>
      <c r="MB16" s="250">
        <f>'1_Police_raw'!KS15/E16*100</f>
        <v>71.993518327265022</v>
      </c>
      <c r="MC16" s="250">
        <f>'1_Police_raw'!KT15/F16*100</f>
        <v>71.027437362826035</v>
      </c>
      <c r="MD16" s="250">
        <f>'1_Police_raw'!KU15/G16*100</f>
        <v>70.937872739255923</v>
      </c>
      <c r="ME16" s="250">
        <f>'1_Police_raw'!KV15/H16*100</f>
        <v>65.910955142959565</v>
      </c>
      <c r="MF16" s="250">
        <f t="shared" si="40"/>
        <v>-5.7687664449310319</v>
      </c>
      <c r="MH16" s="250">
        <f>'1_Police_raw'!KX15/C16*100</f>
        <v>35.628586779970632</v>
      </c>
      <c r="MI16" s="250">
        <f>'1_Police_raw'!KY15/D16*100</f>
        <v>36.645382339438079</v>
      </c>
      <c r="MJ16" s="250">
        <f>'1_Police_raw'!KZ15/E16*100</f>
        <v>37.964736468631642</v>
      </c>
      <c r="MK16" s="250">
        <f>'1_Police_raw'!LA15/F16*100</f>
        <v>36.787787319102662</v>
      </c>
      <c r="ML16" s="250">
        <f>'1_Police_raw'!LB15/G16*100</f>
        <v>35.923357665386817</v>
      </c>
      <c r="MM16" s="250">
        <f>'1_Police_raw'!LC15/H16*100</f>
        <v>33.971408463328586</v>
      </c>
      <c r="MN16" s="250">
        <f t="shared" si="41"/>
        <v>-4.6512603120527558</v>
      </c>
      <c r="MP16" s="250">
        <f>'1_Police_raw'!LE15/C16*100</f>
        <v>82.931764692629145</v>
      </c>
      <c r="MQ16" s="250">
        <f>'1_Police_raw'!LF15/D16*100</f>
        <v>83.537868164035714</v>
      </c>
      <c r="MR16" s="250">
        <f>'1_Police_raw'!LG15/E16*100</f>
        <v>80.187072172633222</v>
      </c>
      <c r="MS16" s="250">
        <f>'1_Police_raw'!LH15/F16*100</f>
        <v>81.922764538513604</v>
      </c>
      <c r="MT16" s="250">
        <f>'1_Police_raw'!LI15/G16*100</f>
        <v>87.032211081761474</v>
      </c>
      <c r="MU16" s="250">
        <f>'1_Police_raw'!LJ15/H16*100</f>
        <v>89.217340196584274</v>
      </c>
      <c r="MV16" s="250">
        <f t="shared" si="25"/>
        <v>7.5792134982915513</v>
      </c>
      <c r="MX16" s="250" t="e">
        <f>'1_Police_raw'!LL15/C16*100</f>
        <v>#VALUE!</v>
      </c>
      <c r="MY16" s="250" t="e">
        <f>'1_Police_raw'!LM15/D16*100</f>
        <v>#VALUE!</v>
      </c>
      <c r="MZ16" s="250" t="e">
        <f>'1_Police_raw'!LN15/E16*100</f>
        <v>#VALUE!</v>
      </c>
      <c r="NA16" s="250" t="e">
        <f>'1_Police_raw'!LO15/F16*100</f>
        <v>#VALUE!</v>
      </c>
      <c r="NB16" s="250" t="e">
        <f>'1_Police_raw'!LP15/G16*100</f>
        <v>#VALUE!</v>
      </c>
      <c r="NC16" s="250" t="e">
        <f>'1_Police_raw'!LQ15/H16*100</f>
        <v>#VALUE!</v>
      </c>
      <c r="ND16" s="250" t="e">
        <f t="shared" si="50"/>
        <v>#VALUE!</v>
      </c>
      <c r="NF16" s="250" t="e">
        <f>'1_Police_raw'!LS15/C16*100</f>
        <v>#VALUE!</v>
      </c>
      <c r="NG16" s="250" t="e">
        <f>'1_Police_raw'!LT15/D16*100</f>
        <v>#VALUE!</v>
      </c>
      <c r="NH16" s="250" t="e">
        <f>'1_Police_raw'!LU15/E16*100</f>
        <v>#VALUE!</v>
      </c>
      <c r="NI16" s="250" t="e">
        <f>'1_Police_raw'!LV15/F16*100</f>
        <v>#VALUE!</v>
      </c>
      <c r="NJ16" s="250" t="e">
        <f>'1_Police_raw'!LW15/G16*100</f>
        <v>#VALUE!</v>
      </c>
      <c r="NK16" s="250" t="e">
        <f>'1_Police_raw'!LX15/H16*100</f>
        <v>#VALUE!</v>
      </c>
      <c r="NL16" s="250" t="e">
        <f t="shared" si="26"/>
        <v>#VALUE!</v>
      </c>
      <c r="NN16" s="250" t="e">
        <f>'1_Police_raw'!LZ15/C16*100</f>
        <v>#VALUE!</v>
      </c>
      <c r="NO16" s="250" t="e">
        <f>'1_Police_raw'!MA15/D16*100</f>
        <v>#VALUE!</v>
      </c>
      <c r="NP16" s="250" t="e">
        <f>'1_Police_raw'!MB15/E16*100</f>
        <v>#VALUE!</v>
      </c>
      <c r="NQ16" s="250" t="e">
        <f>'1_Police_raw'!MC15/F16*100</f>
        <v>#VALUE!</v>
      </c>
      <c r="NR16" s="250" t="e">
        <f>'1_Police_raw'!MD15/G16*100</f>
        <v>#VALUE!</v>
      </c>
      <c r="NS16" s="250" t="e">
        <f>'1_Police_raw'!ME15/H16*100</f>
        <v>#VALUE!</v>
      </c>
      <c r="NT16" s="250" t="e">
        <f t="shared" si="27"/>
        <v>#VALUE!</v>
      </c>
      <c r="NV16" s="250" t="e">
        <f>'1_Police_raw'!MG15/C16*100</f>
        <v>#VALUE!</v>
      </c>
      <c r="NW16" s="250" t="e">
        <f>'1_Police_raw'!MH15/D16*100</f>
        <v>#VALUE!</v>
      </c>
      <c r="NX16" s="250" t="e">
        <f>'1_Police_raw'!MI15/E16*100</f>
        <v>#VALUE!</v>
      </c>
      <c r="NY16" s="250" t="e">
        <f>'1_Police_raw'!MJ15/F16*100</f>
        <v>#VALUE!</v>
      </c>
      <c r="NZ16" s="250" t="e">
        <f>'1_Police_raw'!MK15/G16*100</f>
        <v>#VALUE!</v>
      </c>
      <c r="OA16" s="250" t="e">
        <f>'1_Police_raw'!ML15/H16*100</f>
        <v>#VALUE!</v>
      </c>
      <c r="OB16" s="250" t="e">
        <f t="shared" si="42"/>
        <v>#VALUE!</v>
      </c>
      <c r="OD16" s="250">
        <f>'1_Police_raw'!MN15/C16*100</f>
        <v>304.05800077228361</v>
      </c>
      <c r="OE16" s="250">
        <f>'1_Police_raw'!MO15/D16*100</f>
        <v>302.6794298995099</v>
      </c>
      <c r="OF16" s="250">
        <f>'1_Police_raw'!MP15/E16*100</f>
        <v>315.98154583016702</v>
      </c>
      <c r="OG16" s="250">
        <f>'1_Police_raw'!MQ15/F16*100</f>
        <v>323.39579947278042</v>
      </c>
      <c r="OH16" s="250">
        <f>'1_Police_raw'!MR15/G16*100</f>
        <v>303.95518214296442</v>
      </c>
      <c r="OI16" s="250">
        <f>'1_Police_raw'!MS15/H16*100</f>
        <v>288.41332618610193</v>
      </c>
      <c r="OJ16" s="250">
        <f t="shared" si="28"/>
        <v>-5.1452928541414593</v>
      </c>
      <c r="OL16" s="250">
        <f>'1_Police_raw'!MU15/C16*100</f>
        <v>18.983137572067633</v>
      </c>
      <c r="OM16" s="250">
        <f>'1_Police_raw'!MV15/D16*100</f>
        <v>18.14268897813491</v>
      </c>
      <c r="ON16" s="250">
        <f>'1_Police_raw'!MW15/E16*100</f>
        <v>19.469408318705614</v>
      </c>
      <c r="OO16" s="250">
        <f>'1_Police_raw'!MX15/F16*100</f>
        <v>19.319595961550029</v>
      </c>
      <c r="OP16" s="250">
        <f>'1_Police_raw'!MY15/G16*100</f>
        <v>18.894596724648665</v>
      </c>
      <c r="OQ16" s="250">
        <f>'1_Police_raw'!MZ15/H16*100</f>
        <v>20.293107016944631</v>
      </c>
      <c r="OR16" s="250">
        <f t="shared" si="43"/>
        <v>6.9007003710731567</v>
      </c>
      <c r="OU16" s="250">
        <f>'1_Police_raw'!NE15/G16*100</f>
        <v>1748.3919542572903</v>
      </c>
      <c r="OV16" s="250">
        <f>'1_Police_raw'!NF15/G16*100</f>
        <v>312.61025265026547</v>
      </c>
      <c r="OW16" s="250">
        <f>'1_Police_raw'!NG15/G16*100</f>
        <v>300.78627072287128</v>
      </c>
      <c r="OX16" s="250">
        <f>'1_Police_raw'!NH15/G16*100</f>
        <v>282.98559546185402</v>
      </c>
      <c r="OY16" s="250" t="e">
        <f>'1_Police_raw'!NI15/G16*100</f>
        <v>#VALUE!</v>
      </c>
      <c r="PA16" s="250" t="e">
        <f>'1_Police_raw'!NK15/G16*100</f>
        <v>#VALUE!</v>
      </c>
      <c r="PB16" s="250" t="e">
        <f>'1_Police_raw'!NL15/G16*100</f>
        <v>#VALUE!</v>
      </c>
      <c r="PC16" s="250" t="e">
        <f>'1_Police_raw'!NM15/G16*100</f>
        <v>#VALUE!</v>
      </c>
      <c r="PD16" s="250" t="e">
        <f>'1_Police_raw'!NN15/G16*100</f>
        <v>#VALUE!</v>
      </c>
      <c r="PE16" s="250" t="e">
        <f>'1_Police_raw'!NO15/G16*100</f>
        <v>#VALUE!</v>
      </c>
      <c r="PG16" s="250">
        <f>'1_Police_raw'!NQ15/G16*100</f>
        <v>3.7858409938055302</v>
      </c>
      <c r="PH16" s="250">
        <f>'1_Police_raw'!NR15/G16*100</f>
        <v>0.41529893254782446</v>
      </c>
      <c r="PI16" s="250">
        <f>'1_Police_raw'!NS15/G16*100</f>
        <v>0.27084712992249421</v>
      </c>
      <c r="PJ16" s="250">
        <f>'1_Police_raw'!NT15/G16*100</f>
        <v>0.65153781809133327</v>
      </c>
      <c r="PK16" s="250" t="e">
        <f>'1_Police_raw'!NU15/G16*100</f>
        <v>#VALUE!</v>
      </c>
      <c r="PM16" s="250">
        <f>'1_Police_raw'!NW15/G16*100</f>
        <v>1.321132111510833</v>
      </c>
      <c r="PN16" s="250">
        <f>'1_Police_raw'!NX15/G16*100</f>
        <v>0.18357416583635719</v>
      </c>
      <c r="PO16" s="250">
        <f>'1_Police_raw'!NY15/G16*100</f>
        <v>7.5235313867359502E-2</v>
      </c>
      <c r="PP16" s="250">
        <f>'1_Police_raw'!NZ15/G16*100</f>
        <v>0.21968711649268977</v>
      </c>
      <c r="PQ16" s="250" t="e">
        <f>'1_Police_raw'!OA15/G16*100</f>
        <v>#VALUE!</v>
      </c>
      <c r="PS16" s="250">
        <f>'1_Police_raw'!OC15/G16*100</f>
        <v>314.25489661140597</v>
      </c>
      <c r="PT16" s="250">
        <f>'1_Police_raw'!OD15/G16*100</f>
        <v>54.572687266827892</v>
      </c>
      <c r="PU16" s="250">
        <f>'1_Police_raw'!OE15/G16*100</f>
        <v>50.207534356243691</v>
      </c>
      <c r="PV16" s="250">
        <f>'1_Police_raw'!OF15/G16*100</f>
        <v>42.699050032281214</v>
      </c>
      <c r="PW16" s="250" t="e">
        <f>'1_Police_raw'!OG15/G16*100</f>
        <v>#VALUE!</v>
      </c>
      <c r="PY16" s="250" t="e">
        <f>'1_Police_raw'!OI15/G16*100</f>
        <v>#VALUE!</v>
      </c>
      <c r="PZ16" s="250" t="e">
        <f>'1_Police_raw'!OJ15/G16*100</f>
        <v>#VALUE!</v>
      </c>
      <c r="QA16" s="250" t="e">
        <f>'1_Police_raw'!OK15/G16*100</f>
        <v>#VALUE!</v>
      </c>
      <c r="QB16" s="250" t="e">
        <f>'1_Police_raw'!OL15/G16*100</f>
        <v>#VALUE!</v>
      </c>
      <c r="QC16" s="250" t="e">
        <f>'1_Police_raw'!OM15/G16*100</f>
        <v>#VALUE!</v>
      </c>
      <c r="QE16" s="250">
        <f>'1_Police_raw'!OO15/G16*100</f>
        <v>45.892036752811947</v>
      </c>
      <c r="QF16" s="250">
        <f>'1_Police_raw'!OP15/G16*100</f>
        <v>3.0440207990733654</v>
      </c>
      <c r="QG16" s="250">
        <f>'1_Police_raw'!OQ15/G16*100</f>
        <v>11.101722914267569</v>
      </c>
      <c r="QH16" s="250">
        <f>'1_Police_raw'!OR15/G16*100</f>
        <v>6.4326193356592372</v>
      </c>
      <c r="QI16" s="250" t="e">
        <f>'1_Police_raw'!OS15/G16*100</f>
        <v>#VALUE!</v>
      </c>
      <c r="QK16" s="250">
        <f>'1_Police_raw'!OU15/G16*100</f>
        <v>14.166809601223795</v>
      </c>
      <c r="QL16" s="250">
        <f>'1_Police_raw'!OV15/G16*100</f>
        <v>0.23322947298881447</v>
      </c>
      <c r="QM16" s="250">
        <f>'1_Police_raw'!OW15/G16*100</f>
        <v>4.032612823290469</v>
      </c>
      <c r="QN16" s="250">
        <f>'1_Police_raw'!OX15/G16*100</f>
        <v>1.9711652233248191</v>
      </c>
      <c r="QO16" s="250" t="e">
        <f>'1_Police_raw'!OY15/G16*100</f>
        <v>#VALUE!</v>
      </c>
      <c r="QQ16" s="250">
        <f>'1_Police_raw'!PA15/G16*100</f>
        <v>12.50410916475515</v>
      </c>
      <c r="QR16" s="250">
        <f>'1_Police_raw'!PB15/G16*100</f>
        <v>0.48150600875110083</v>
      </c>
      <c r="QS16" s="250">
        <f>'1_Police_raw'!PC15/G16*100</f>
        <v>5.2363778451682208</v>
      </c>
      <c r="QT16" s="250">
        <f>'1_Police_raw'!PD15/G16*100</f>
        <v>1.0081532058226172</v>
      </c>
      <c r="QU16" s="250" t="e">
        <f>'1_Police_raw'!PE15/G16*100</f>
        <v>#VALUE!</v>
      </c>
      <c r="QW16" s="250">
        <f>'1_Police_raw'!PG15/G16*100</f>
        <v>27.993555583767122</v>
      </c>
      <c r="QX16" s="250">
        <f>'1_Police_raw'!PH15/G16*100</f>
        <v>2.2660876536848682</v>
      </c>
      <c r="QY16" s="250">
        <f>'1_Police_raw'!PI15/G16*100</f>
        <v>11.452319476889464</v>
      </c>
      <c r="QZ16" s="250">
        <f>'1_Police_raw'!PJ15/G16*100</f>
        <v>4.9384460022534782</v>
      </c>
      <c r="RA16" s="250" t="e">
        <f>'1_Police_raw'!PK15/G16*100</f>
        <v>#VALUE!</v>
      </c>
      <c r="RC16" s="250">
        <f>'1_Police_raw'!PM15/G16*100</f>
        <v>322.36526344630732</v>
      </c>
      <c r="RD16" s="250">
        <f>'1_Police_raw'!PN15/G16*100</f>
        <v>66.945886985453825</v>
      </c>
      <c r="RE16" s="250">
        <f>'1_Police_raw'!PO15/G16*100</f>
        <v>88.771651538374826</v>
      </c>
      <c r="RF16" s="250">
        <f>'1_Police_raw'!PP15/G16*100</f>
        <v>64.296099231045432</v>
      </c>
      <c r="RG16" s="250" t="e">
        <f>'1_Police_raw'!PQ15/G16*100</f>
        <v>#VALUE!</v>
      </c>
      <c r="RI16" s="250" t="e">
        <f>'1_Police_raw'!PS15/G16*100</f>
        <v>#VALUE!</v>
      </c>
      <c r="RJ16" s="250" t="e">
        <f>'1_Police_raw'!PT15/G16*100</f>
        <v>#VALUE!</v>
      </c>
      <c r="RK16" s="250" t="e">
        <f>'1_Police_raw'!PU15/G16*100</f>
        <v>#VALUE!</v>
      </c>
      <c r="RL16" s="250" t="e">
        <f>'1_Police_raw'!PV15/G16*100</f>
        <v>#VALUE!</v>
      </c>
      <c r="RM16" s="250" t="e">
        <f>'1_Police_raw'!PW15/G16*100</f>
        <v>#VALUE!</v>
      </c>
      <c r="RO16" s="250">
        <f>'1_Police_raw'!PY15/G16*100</f>
        <v>21.095982008407603</v>
      </c>
      <c r="RP16" s="250">
        <f>'1_Police_raw'!PZ15/G16*100</f>
        <v>1.0532943941430331</v>
      </c>
      <c r="RQ16" s="250">
        <f>'1_Police_raw'!QA15/G16*100</f>
        <v>8.8160740789771861</v>
      </c>
      <c r="RR16" s="250">
        <f>'1_Police_raw'!QB15/G16*100</f>
        <v>1.5934839477106741</v>
      </c>
      <c r="RS16" s="250" t="e">
        <f>'1_Police_raw'!QC15/G16*100</f>
        <v>#VALUE!</v>
      </c>
      <c r="RU16" s="250">
        <f>'1_Police_raw'!QE15/G16*100</f>
        <v>70.937872739255923</v>
      </c>
      <c r="RV16" s="250">
        <f>'1_Police_raw'!QF15/G16*100</f>
        <v>4.4163129240140027</v>
      </c>
      <c r="RW16" s="250">
        <f>'1_Police_raw'!QG15/G16*100</f>
        <v>21.785137483432617</v>
      </c>
      <c r="RX16" s="250">
        <f>'1_Police_raw'!QH15/G16*100</f>
        <v>12.066239638047117</v>
      </c>
      <c r="RY16" s="250" t="e">
        <f>'1_Police_raw'!QI15/G16*100</f>
        <v>#VALUE!</v>
      </c>
      <c r="SA16" s="250">
        <f>'1_Police_raw'!QK15/G16*100</f>
        <v>35.923357665386817</v>
      </c>
      <c r="SB16" s="250">
        <f>'1_Police_raw'!QL15/G16*100</f>
        <v>2.5309159584979737</v>
      </c>
      <c r="SC16" s="250">
        <f>'1_Police_raw'!QM15/G16*100</f>
        <v>11.167929990470844</v>
      </c>
      <c r="SD16" s="250">
        <f>'1_Police_raw'!QN15/G16*100</f>
        <v>6.599641732444776</v>
      </c>
      <c r="SE16" s="250" t="e">
        <f>'1_Police_raw'!QO15/G16*100</f>
        <v>#VALUE!</v>
      </c>
      <c r="SG16" s="250">
        <f>'1_Police_raw'!QQ15/G16*100</f>
        <v>87.032211081761474</v>
      </c>
      <c r="SH16" s="250">
        <f>'1_Police_raw'!QR15/G16*100</f>
        <v>27.820514361872196</v>
      </c>
      <c r="SI16" s="250">
        <f>'1_Police_raw'!QS15/G16*100</f>
        <v>3.3660279424256645</v>
      </c>
      <c r="SJ16" s="250">
        <f>'1_Police_raw'!QT15/G16*100</f>
        <v>11.915769010312397</v>
      </c>
      <c r="SK16" s="250" t="e">
        <f>'1_Police_raw'!QU15/G16*100</f>
        <v>#VALUE!</v>
      </c>
      <c r="SM16" s="250" t="e">
        <f>'1_Police_raw'!QW15/G16*100</f>
        <v>#VALUE!</v>
      </c>
      <c r="SN16" s="250" t="e">
        <f>'1_Police_raw'!QX15/G16*100</f>
        <v>#VALUE!</v>
      </c>
      <c r="SO16" s="250" t="e">
        <f>'1_Police_raw'!QY15/G16*100</f>
        <v>#VALUE!</v>
      </c>
      <c r="SP16" s="250" t="e">
        <f>'1_Police_raw'!QZ15/G16*100</f>
        <v>#VALUE!</v>
      </c>
      <c r="SQ16" s="250" t="e">
        <f>'1_Police_raw'!RA15/G16*100</f>
        <v>#VALUE!</v>
      </c>
      <c r="SS16" s="250" t="e">
        <f>'1_Police_raw'!RC15/G16*100</f>
        <v>#VALUE!</v>
      </c>
      <c r="ST16" s="250" t="e">
        <f>'1_Police_raw'!RD15/G16*100</f>
        <v>#VALUE!</v>
      </c>
      <c r="SU16" s="250" t="e">
        <f>'1_Police_raw'!RE15/G16*100</f>
        <v>#VALUE!</v>
      </c>
      <c r="SV16" s="250" t="e">
        <f>'1_Police_raw'!RF15/G16*100</f>
        <v>#VALUE!</v>
      </c>
      <c r="SW16" s="250" t="e">
        <f>'1_Police_raw'!RG15/G16*100</f>
        <v>#VALUE!</v>
      </c>
      <c r="SY16" s="250" t="e">
        <f>'1_Police_raw'!RI15/G16*100</f>
        <v>#VALUE!</v>
      </c>
      <c r="SZ16" s="250" t="e">
        <f>'1_Police_raw'!RJ15/G16*100</f>
        <v>#VALUE!</v>
      </c>
      <c r="TA16" s="250" t="e">
        <f>'1_Police_raw'!RK15/G16*100</f>
        <v>#VALUE!</v>
      </c>
      <c r="TB16" s="250" t="e">
        <f>'1_Police_raw'!RL15/G16*100</f>
        <v>#VALUE!</v>
      </c>
      <c r="TC16" s="250" t="e">
        <f>'1_Police_raw'!RM15/G16*100</f>
        <v>#VALUE!</v>
      </c>
      <c r="TE16" s="250" t="e">
        <f>'1_Police_raw'!RO15/G16*100</f>
        <v>#VALUE!</v>
      </c>
      <c r="TF16" s="250" t="e">
        <f>'1_Police_raw'!RP15/G16*100</f>
        <v>#VALUE!</v>
      </c>
      <c r="TG16" s="250" t="e">
        <f>'1_Police_raw'!RQ15/G16*100</f>
        <v>#VALUE!</v>
      </c>
      <c r="TH16" s="250" t="e">
        <f>'1_Police_raw'!RR15/G16*100</f>
        <v>#VALUE!</v>
      </c>
      <c r="TI16" s="250" t="e">
        <f>'1_Police_raw'!RS15/G16*100</f>
        <v>#VALUE!</v>
      </c>
      <c r="TK16" s="250">
        <f>'1_Police_raw'!RU15/G16*100</f>
        <v>303.95518214296442</v>
      </c>
      <c r="TL16" s="250">
        <f>'1_Police_raw'!RV15/G16*100</f>
        <v>28.309543902010031</v>
      </c>
      <c r="TM16" s="250">
        <f>'1_Police_raw'!RW15/G16*100</f>
        <v>51.910861862200704</v>
      </c>
      <c r="TN16" s="250">
        <f>'1_Police_raw'!RX15/G16*100</f>
        <v>26.716059954299361</v>
      </c>
      <c r="TO16" s="250" t="e">
        <f>'1_Police_raw'!RY15/G16*100</f>
        <v>#VALUE!</v>
      </c>
      <c r="TQ16" s="250">
        <f>'1_Police_raw'!SA15/G16*100</f>
        <v>18.894596724648665</v>
      </c>
      <c r="TR16" s="250">
        <f>'1_Police_raw'!SB15/G16*100</f>
        <v>1.8297228332541831</v>
      </c>
      <c r="TS16" s="250">
        <f>'1_Police_raw'!SC15/G16*100</f>
        <v>2.5008218329510301</v>
      </c>
      <c r="TT16" s="250">
        <f>'1_Police_raw'!SD15/G16*100</f>
        <v>3.6338656597934644</v>
      </c>
      <c r="TU16" s="250" t="e">
        <f>'1_Police_raw'!SE15/G16*100</f>
        <v>#VALUE!</v>
      </c>
      <c r="TW16" s="250" t="e">
        <f>'1_Police_raw'!TY15/C16*100</f>
        <v>#VALUE!</v>
      </c>
      <c r="TX16" s="250" t="e">
        <f>'1_Police_raw'!TZ15/D16*100</f>
        <v>#VALUE!</v>
      </c>
      <c r="TY16" s="250" t="e">
        <f>'1_Police_raw'!UA15/E16*100</f>
        <v>#VALUE!</v>
      </c>
      <c r="TZ16" s="250" t="e">
        <f>'1_Police_raw'!UB15/F16*100</f>
        <v>#VALUE!</v>
      </c>
      <c r="UA16" s="250" t="e">
        <f>'1_Police_raw'!UC15/G16*100</f>
        <v>#VALUE!</v>
      </c>
      <c r="UB16" s="250">
        <f>'1_Police_raw'!UD15/H16*100</f>
        <v>367.85702103761781</v>
      </c>
      <c r="UC16" s="250" t="e">
        <f t="shared" si="44"/>
        <v>#VALUE!</v>
      </c>
      <c r="UE16" s="250" t="e">
        <f>'1_Police_raw'!UF15/G16*100</f>
        <v>#VALUE!</v>
      </c>
      <c r="UF16" s="250" t="e">
        <f>'1_Police_raw'!UG15/G16*100</f>
        <v>#VALUE!</v>
      </c>
      <c r="UH16" s="250" t="e">
        <f>'1_Police_raw'!UI15/C16*100</f>
        <v>#VALUE!</v>
      </c>
      <c r="UI16" s="250" t="e">
        <f>'1_Police_raw'!UJ15/D16*100</f>
        <v>#VALUE!</v>
      </c>
      <c r="UJ16" s="250" t="e">
        <f>'1_Police_raw'!UK15/E16*100</f>
        <v>#VALUE!</v>
      </c>
      <c r="UK16" s="250" t="e">
        <f>'1_Police_raw'!UL15/F16*100</f>
        <v>#VALUE!</v>
      </c>
      <c r="UL16" s="250" t="e">
        <f>'1_Police_raw'!UM15/G16*100</f>
        <v>#VALUE!</v>
      </c>
      <c r="UM16" s="250">
        <f>'1_Police_raw'!UN15/H16*100</f>
        <v>50.937604420851038</v>
      </c>
      <c r="UN16" s="250" t="e">
        <f t="shared" si="51"/>
        <v>#VALUE!</v>
      </c>
      <c r="UP16" s="250">
        <f>'1_Police_raw'!UX15/G16*100</f>
        <v>209.15417255125942</v>
      </c>
      <c r="UQ16" s="250">
        <f>'1_Police_raw'!UY15/G16*100</f>
        <v>24.052729843394832</v>
      </c>
      <c r="UR16" s="250" t="e">
        <f>'1_Police_raw'!UZ15/G16*100</f>
        <v>#VALUE!</v>
      </c>
    </row>
    <row r="17" spans="1:564">
      <c r="A17" s="247">
        <v>15</v>
      </c>
      <c r="B17" s="239" t="s">
        <v>32</v>
      </c>
      <c r="C17" s="248">
        <v>4469.25</v>
      </c>
      <c r="D17" s="248">
        <v>4497.6170000000002</v>
      </c>
      <c r="E17" s="254">
        <v>4046</v>
      </c>
      <c r="F17" s="248">
        <v>4490.4979999999996</v>
      </c>
      <c r="G17" s="248">
        <v>3729.5</v>
      </c>
      <c r="H17" s="248">
        <v>3720.4</v>
      </c>
      <c r="I17" s="249"/>
      <c r="J17" s="250">
        <f>'1_Police_raw'!C16/C17*100</f>
        <v>721.84370979470827</v>
      </c>
      <c r="K17" s="250">
        <f>'1_Police_raw'!D16/D17*100</f>
        <v>861.25608294347876</v>
      </c>
      <c r="L17" s="250">
        <f>'1_Police_raw'!E16/E17*100</f>
        <v>1063.4700939199211</v>
      </c>
      <c r="M17" s="250">
        <f>'1_Police_raw'!F16/F17*100</f>
        <v>813.40644177995409</v>
      </c>
      <c r="N17" s="250">
        <f>'1_Police_raw'!G16/G17*100</f>
        <v>941.03767261026951</v>
      </c>
      <c r="O17" s="250">
        <f>'1_Police_raw'!H16/H17*100</f>
        <v>967.55725190839689</v>
      </c>
      <c r="P17" s="250">
        <f t="shared" si="29"/>
        <v>34.039715076767692</v>
      </c>
      <c r="R17" s="250">
        <f>'1_Police_raw'!J16/C17*100</f>
        <v>61.576327124237849</v>
      </c>
      <c r="S17" s="250">
        <f>'1_Police_raw'!K16/D17*100</f>
        <v>68.391772798795444</v>
      </c>
      <c r="T17" s="250">
        <f>'1_Police_raw'!L16/E17*100</f>
        <v>87.543252595155707</v>
      </c>
      <c r="U17" s="250">
        <f>'1_Police_raw'!M16/F17*100</f>
        <v>76.917972126922223</v>
      </c>
      <c r="V17" s="250">
        <f>'1_Police_raw'!N16/G17*100</f>
        <v>85.292934709746618</v>
      </c>
      <c r="W17" s="250">
        <f>'1_Police_raw'!O16/H17*100</f>
        <v>83.781313837221802</v>
      </c>
      <c r="X17" s="250">
        <f t="shared" si="30"/>
        <v>36.060914559230952</v>
      </c>
      <c r="Z17" s="250">
        <f>'1_Police_raw'!Q16/C17*100</f>
        <v>8.9276724282597755</v>
      </c>
      <c r="AA17" s="250">
        <f>'1_Police_raw'!R16/D17*100</f>
        <v>10.249872321275911</v>
      </c>
      <c r="AB17" s="250">
        <f>'1_Police_raw'!S16/E17*100</f>
        <v>7.2417202174987638</v>
      </c>
      <c r="AC17" s="250">
        <f>'1_Police_raw'!T16/F17*100</f>
        <v>4.5429259739120251</v>
      </c>
      <c r="AD17" s="250">
        <f>'1_Police_raw'!U16/G17*100</f>
        <v>6.3011127496983512</v>
      </c>
      <c r="AE17" s="250">
        <f>'1_Police_raw'!V16/H17*100</f>
        <v>5.4026448768949571</v>
      </c>
      <c r="AF17" s="250">
        <f t="shared" si="31"/>
        <v>-39.484284170268708</v>
      </c>
      <c r="AH17" s="250" t="e">
        <f>'1_Police_raw'!X16/C17*100</f>
        <v>#VALUE!</v>
      </c>
      <c r="AI17" s="250" t="e">
        <f>'1_Police_raw'!Y16/D17*100</f>
        <v>#VALUE!</v>
      </c>
      <c r="AJ17" s="250" t="e">
        <f>'1_Police_raw'!Z16/E17*100</f>
        <v>#VALUE!</v>
      </c>
      <c r="AK17" s="250" t="e">
        <f>'1_Police_raw'!AA16/F17*100</f>
        <v>#VALUE!</v>
      </c>
      <c r="AL17" s="250" t="e">
        <f>'1_Police_raw'!AB16/G17*100</f>
        <v>#VALUE!</v>
      </c>
      <c r="AM17" s="250" t="e">
        <f>'1_Police_raw'!AC16/H17*100</f>
        <v>#VALUE!</v>
      </c>
      <c r="AN17" s="250" t="e">
        <f t="shared" si="46"/>
        <v>#VALUE!</v>
      </c>
      <c r="AP17" s="250">
        <f>'1_Police_raw'!AE16/C17*100</f>
        <v>2.2822621245175365</v>
      </c>
      <c r="AQ17" s="250">
        <f>'1_Police_raw'!AF16/D17*100</f>
        <v>2.356803614002704</v>
      </c>
      <c r="AR17" s="250">
        <f>'1_Police_raw'!AG16/E17*100</f>
        <v>2.9658922392486406</v>
      </c>
      <c r="AS17" s="250">
        <f>'1_Police_raw'!AH16/F17*100</f>
        <v>2.4050784567769545</v>
      </c>
      <c r="AT17" s="250">
        <f>'1_Police_raw'!AI16/G17*100</f>
        <v>2.9762702775170933</v>
      </c>
      <c r="AU17" s="250">
        <f>'1_Police_raw'!AJ16/H17*100</f>
        <v>3.0641866465971401</v>
      </c>
      <c r="AV17" s="250">
        <f t="shared" si="32"/>
        <v>34.260942846120287</v>
      </c>
      <c r="AX17" s="250" t="e">
        <f>'1_Police_raw'!AL16/C17*100</f>
        <v>#VALUE!</v>
      </c>
      <c r="AY17" s="250" t="e">
        <f>'1_Police_raw'!AM16/D17*100</f>
        <v>#VALUE!</v>
      </c>
      <c r="AZ17" s="250" t="e">
        <f>'1_Police_raw'!AN16/E17*100</f>
        <v>#VALUE!</v>
      </c>
      <c r="BA17" s="250" t="e">
        <f>'1_Police_raw'!AO16/F17*100</f>
        <v>#VALUE!</v>
      </c>
      <c r="BB17" s="250" t="e">
        <f>'1_Police_raw'!AP16/G17*100</f>
        <v>#VALUE!</v>
      </c>
      <c r="BC17" s="250" t="e">
        <f>'1_Police_raw'!AQ16/H17*100</f>
        <v>#VALUE!</v>
      </c>
      <c r="BD17" s="250" t="e">
        <f t="shared" si="47"/>
        <v>#VALUE!</v>
      </c>
      <c r="BF17" s="250">
        <f>'1_Police_raw'!AS16/C17*100</f>
        <v>9.1066733792023271</v>
      </c>
      <c r="BG17" s="250">
        <f>'1_Police_raw'!AT16/D17*100</f>
        <v>89.113857404932432</v>
      </c>
      <c r="BH17" s="250">
        <f>'1_Police_raw'!AU16/E17*100</f>
        <v>96.045477014335148</v>
      </c>
      <c r="BI17" s="250">
        <f>'1_Police_raw'!AV16/F17*100</f>
        <v>86.760978403731627</v>
      </c>
      <c r="BJ17" s="250">
        <f>'1_Police_raw'!AW16/G17*100</f>
        <v>122.50971980158198</v>
      </c>
      <c r="BK17" s="250">
        <f>'1_Police_raw'!AX16/H17*100</f>
        <v>123.64261907321794</v>
      </c>
      <c r="BL17" s="250">
        <f t="shared" si="0"/>
        <v>1257.7144356092856</v>
      </c>
      <c r="BN17" s="250">
        <f>'1_Police_raw'!AZ16/C17*100</f>
        <v>2.9535156905521061</v>
      </c>
      <c r="BO17" s="250">
        <f>'1_Police_raw'!BA16/D17*100</f>
        <v>2.6903135593804453</v>
      </c>
      <c r="BP17" s="250">
        <f>'1_Police_raw'!BB16/E17*100</f>
        <v>4.2016806722689077</v>
      </c>
      <c r="BQ17" s="250">
        <f>'1_Police_raw'!BC16/F17*100</f>
        <v>5.077387853195793</v>
      </c>
      <c r="BR17" s="250">
        <f>'1_Police_raw'!BD16/G17*100</f>
        <v>4.7459444965813109</v>
      </c>
      <c r="BS17" s="250">
        <f>'1_Police_raw'!BE16/H17*100</f>
        <v>6.7197075583270625</v>
      </c>
      <c r="BT17" s="250">
        <f t="shared" si="1"/>
        <v>127.51555306858504</v>
      </c>
      <c r="BV17" s="250">
        <f>'1_Police_raw'!BG16/C17*100</f>
        <v>8.9724226659954134</v>
      </c>
      <c r="BW17" s="250">
        <f>'1_Police_raw'!BH16/D17*100</f>
        <v>8.626790587104237</v>
      </c>
      <c r="BX17" s="250">
        <f>'1_Police_raw'!BI16/E17*100</f>
        <v>9.6144340088976765</v>
      </c>
      <c r="BY17" s="250">
        <f>'1_Police_raw'!BJ16/F17*100</f>
        <v>7.6383510247638471</v>
      </c>
      <c r="BZ17" s="250">
        <f>'1_Police_raw'!BK16/G17*100</f>
        <v>7.3468293336908435</v>
      </c>
      <c r="CA17" s="250">
        <f>'1_Police_raw'!BL16/H17*100</f>
        <v>9.1119234490914955</v>
      </c>
      <c r="CB17" s="250">
        <f t="shared" si="2"/>
        <v>1.5547727552423112</v>
      </c>
      <c r="CD17" s="250">
        <f>'1_Police_raw'!BN16/C17*100</f>
        <v>1.7452592716898807</v>
      </c>
      <c r="CE17" s="250">
        <f>'1_Police_raw'!BO16/D17*100</f>
        <v>1.75648571232277</v>
      </c>
      <c r="CF17" s="250">
        <f>'1_Police_raw'!BP16/E17*100</f>
        <v>1.7548195748887792</v>
      </c>
      <c r="CG17" s="250">
        <f>'1_Police_raw'!BQ16/F17*100</f>
        <v>1.4475009230602041</v>
      </c>
      <c r="CH17" s="250">
        <f>'1_Police_raw'!BR16/G17*100</f>
        <v>1.0993430754792868</v>
      </c>
      <c r="CI17" s="250">
        <f>'1_Police_raw'!BS16/H17*100</f>
        <v>1.5320933232985701</v>
      </c>
      <c r="CJ17" s="250">
        <f t="shared" si="3"/>
        <v>-12.213998908305967</v>
      </c>
      <c r="CL17" s="250" t="e">
        <f>'1_Police_raw'!BU16/C17*100</f>
        <v>#VALUE!</v>
      </c>
      <c r="CM17" s="250" t="e">
        <f>'1_Police_raw'!BV16/D17*100</f>
        <v>#VALUE!</v>
      </c>
      <c r="CN17" s="250" t="e">
        <f>'1_Police_raw'!BW16/E17*100</f>
        <v>#VALUE!</v>
      </c>
      <c r="CO17" s="250" t="e">
        <f>'1_Police_raw'!BX16/F17*100</f>
        <v>#VALUE!</v>
      </c>
      <c r="CP17" s="250" t="e">
        <f>'1_Police_raw'!BY16/G17*100</f>
        <v>#VALUE!</v>
      </c>
      <c r="CQ17" s="250" t="e">
        <f>'1_Police_raw'!BZ16/H17*100</f>
        <v>#VALUE!</v>
      </c>
      <c r="CR17" s="250" t="e">
        <f t="shared" si="4"/>
        <v>#VALUE!</v>
      </c>
      <c r="CT17" s="250">
        <f>'1_Police_raw'!CB16/C17*100</f>
        <v>16.691838675392965</v>
      </c>
      <c r="CU17" s="250">
        <f>'1_Police_raw'!CC16/D17*100</f>
        <v>18.409748984851309</v>
      </c>
      <c r="CV17" s="250">
        <f>'1_Police_raw'!CD16/E17*100</f>
        <v>26.198714780029658</v>
      </c>
      <c r="CW17" s="250">
        <f>'1_Police_raw'!CE16/F17*100</f>
        <v>16.880087687378996</v>
      </c>
      <c r="CX17" s="250">
        <f>'1_Police_raw'!CF16/G17*100</f>
        <v>21.289717120257407</v>
      </c>
      <c r="CY17" s="250">
        <f>'1_Police_raw'!CG16/H17*100</f>
        <v>15.267175572519085</v>
      </c>
      <c r="CZ17" s="250">
        <f t="shared" si="5"/>
        <v>-8.5350878988191567</v>
      </c>
      <c r="DB17" s="250">
        <f>'1_Police_raw'!CI16/C17*100</f>
        <v>0</v>
      </c>
      <c r="DC17" s="250">
        <f>'1_Police_raw'!CJ16/D17*100</f>
        <v>0</v>
      </c>
      <c r="DD17" s="250">
        <f>'1_Police_raw'!CK16/E17*100</f>
        <v>0</v>
      </c>
      <c r="DE17" s="250">
        <f>'1_Police_raw'!CL16/F17*100</f>
        <v>0</v>
      </c>
      <c r="DF17" s="250">
        <f>'1_Police_raw'!CM16/G17*100</f>
        <v>0</v>
      </c>
      <c r="DG17" s="250">
        <f>'1_Police_raw'!CN16/H17*100</f>
        <v>0</v>
      </c>
      <c r="DH17" s="250" t="e">
        <f t="shared" si="33"/>
        <v>#DIV/0!</v>
      </c>
      <c r="DJ17" s="250">
        <f>'1_Police_raw'!CP16/C17*100</f>
        <v>254.69597807238353</v>
      </c>
      <c r="DK17" s="250">
        <f>'1_Police_raw'!CQ16/D17*100</f>
        <v>305.53957795872793</v>
      </c>
      <c r="DL17" s="250">
        <f>'1_Police_raw'!CR16/E17*100</f>
        <v>299.53040039545226</v>
      </c>
      <c r="DM17" s="250">
        <f>'1_Police_raw'!CS16/F17*100</f>
        <v>213.51752077386519</v>
      </c>
      <c r="DN17" s="250">
        <f>'1_Police_raw'!CT16/G17*100</f>
        <v>247.43263172006974</v>
      </c>
      <c r="DO17" s="250">
        <f>'1_Police_raw'!CU16/H17*100</f>
        <v>259.27319643049134</v>
      </c>
      <c r="DP17" s="250">
        <f t="shared" si="6"/>
        <v>1.7971302070608175</v>
      </c>
      <c r="DR17" s="250" t="e">
        <f>'1_Police_raw'!CW16/C17*100</f>
        <v>#VALUE!</v>
      </c>
      <c r="DS17" s="250" t="e">
        <f>'1_Police_raw'!CX16/D17*100</f>
        <v>#VALUE!</v>
      </c>
      <c r="DT17" s="250" t="e">
        <f>'1_Police_raw'!CY16/E17*100</f>
        <v>#VALUE!</v>
      </c>
      <c r="DU17" s="250" t="e">
        <f>'1_Police_raw'!CZ16/F17*100</f>
        <v>#VALUE!</v>
      </c>
      <c r="DV17" s="250" t="e">
        <f>'1_Police_raw'!DA16/G17*100</f>
        <v>#VALUE!</v>
      </c>
      <c r="DW17" s="250" t="e">
        <f>'1_Police_raw'!DB16/H17*100</f>
        <v>#VALUE!</v>
      </c>
      <c r="DX17" s="250" t="e">
        <f t="shared" si="34"/>
        <v>#VALUE!</v>
      </c>
      <c r="DZ17" s="250">
        <f>'1_Police_raw'!DD16/C17*100</f>
        <v>1.9242602226324328</v>
      </c>
      <c r="EA17" s="250">
        <f>'1_Police_raw'!DE16/D17*100</f>
        <v>2.0232936686249632</v>
      </c>
      <c r="EB17" s="250">
        <f>'1_Police_raw'!DF16/E17*100</f>
        <v>1.309935739001483</v>
      </c>
      <c r="EC17" s="250">
        <f>'1_Police_raw'!DG16/F17*100</f>
        <v>1.0911930035376924</v>
      </c>
      <c r="ED17" s="250">
        <f>'1_Police_raw'!DH16/G17*100</f>
        <v>1.0993430754792868</v>
      </c>
      <c r="EE17" s="250">
        <f>'1_Police_raw'!DI16/H17*100</f>
        <v>1.0482743790990214</v>
      </c>
      <c r="EF17" s="250">
        <f t="shared" si="7"/>
        <v>-45.523252688508123</v>
      </c>
      <c r="EH17" s="250">
        <f>'1_Police_raw'!DK16/C17*100</f>
        <v>30.900039156458021</v>
      </c>
      <c r="EI17" s="250">
        <f>'1_Police_raw'!DL16/D17*100</f>
        <v>35.04077826102133</v>
      </c>
      <c r="EJ17" s="250">
        <f>'1_Police_raw'!DM16/E17*100</f>
        <v>38.136431043005437</v>
      </c>
      <c r="EK17" s="250">
        <f>'1_Police_raw'!DN16/F17*100</f>
        <v>32.156789736906688</v>
      </c>
      <c r="EL17" s="250">
        <f>'1_Police_raw'!DO16/G17*100</f>
        <v>36.11744201635608</v>
      </c>
      <c r="EM17" s="250">
        <f>'1_Police_raw'!DP16/H17*100</f>
        <v>41.017094936028379</v>
      </c>
      <c r="EN17" s="250">
        <f t="shared" si="8"/>
        <v>32.741239350358313</v>
      </c>
      <c r="EP17" s="250">
        <f>'1_Police_raw'!DR16/C17*100</f>
        <v>0</v>
      </c>
      <c r="EQ17" s="250">
        <f>'1_Police_raw'!DS16/D17*100</f>
        <v>57.07466865231077</v>
      </c>
      <c r="ER17" s="250">
        <f>'1_Police_raw'!DT16/E17*100</f>
        <v>60.108749382105785</v>
      </c>
      <c r="ES17" s="250">
        <f>'1_Police_raw'!DU16/F17*100</f>
        <v>59.102576150796651</v>
      </c>
      <c r="ET17" s="250">
        <f>'1_Police_raw'!DV16/G17*100</f>
        <v>62.769808285292939</v>
      </c>
      <c r="EU17" s="250">
        <f>'1_Police_raw'!DW16/H17*100</f>
        <v>53.381356843350183</v>
      </c>
      <c r="EV17" s="250" t="e">
        <f t="shared" si="9"/>
        <v>#DIV/0!</v>
      </c>
      <c r="EX17" s="250">
        <f>'1_Police_raw'!DY16/C17*100</f>
        <v>39.939587179056893</v>
      </c>
      <c r="EY17" s="250">
        <f>'1_Police_raw'!DZ16/D17*100</f>
        <v>41.710977168576157</v>
      </c>
      <c r="EZ17" s="250">
        <f>'1_Police_raw'!EA16/E17*100</f>
        <v>38.457736035590706</v>
      </c>
      <c r="FA17" s="250">
        <f>'1_Police_raw'!EB16/F17*100</f>
        <v>36.833331180639654</v>
      </c>
      <c r="FB17" s="250">
        <f>'1_Police_raw'!EC16/G17*100</f>
        <v>40.756133529963797</v>
      </c>
      <c r="FC17" s="250">
        <f>'1_Police_raw'!ED16/H17*100</f>
        <v>37.012149231265454</v>
      </c>
      <c r="FD17" s="250">
        <f t="shared" si="10"/>
        <v>-7.3296650129786514</v>
      </c>
      <c r="FF17" s="250" t="e">
        <f>'1_Police_raw'!EF16/C17*100</f>
        <v>#VALUE!</v>
      </c>
      <c r="FG17" s="250" t="e">
        <f>'1_Police_raw'!EG16/D17*100</f>
        <v>#VALUE!</v>
      </c>
      <c r="FH17" s="250" t="e">
        <f>'1_Police_raw'!EH16/E17*100</f>
        <v>#VALUE!</v>
      </c>
      <c r="FI17" s="250" t="e">
        <f>'1_Police_raw'!EI16/F17*100</f>
        <v>#VALUE!</v>
      </c>
      <c r="FJ17" s="250" t="e">
        <f>'1_Police_raw'!EJ16/G17*100</f>
        <v>#VALUE!</v>
      </c>
      <c r="FK17" s="250" t="e">
        <f>'1_Police_raw'!EK16/H17*100</f>
        <v>#VALUE!</v>
      </c>
      <c r="FL17" s="250" t="e">
        <f t="shared" si="35"/>
        <v>#VALUE!</v>
      </c>
      <c r="FN17" s="250">
        <f>'1_Police_raw'!EM16/C17*100</f>
        <v>27.61089668288863</v>
      </c>
      <c r="FO17" s="250">
        <f>'1_Police_raw'!EN16/D17*100</f>
        <v>24.457395994367683</v>
      </c>
      <c r="FP17" s="250">
        <f>'1_Police_raw'!EO16/E17*100</f>
        <v>41.398912506178945</v>
      </c>
      <c r="FQ17" s="250">
        <f>'1_Police_raw'!EP16/F17*100</f>
        <v>29.484480340487849</v>
      </c>
      <c r="FR17" s="250">
        <f>'1_Police_raw'!EQ16/G17*100</f>
        <v>39.013272556642981</v>
      </c>
      <c r="FS17" s="250">
        <f>'1_Police_raw'!ER16/H17*100</f>
        <v>36.743360928932375</v>
      </c>
      <c r="FT17" s="250">
        <f t="shared" si="11"/>
        <v>33.075580090462722</v>
      </c>
      <c r="FV17" s="250" t="e">
        <f>'1_Police_raw'!ET16/C17*100</f>
        <v>#VALUE!</v>
      </c>
      <c r="FW17" s="250" t="e">
        <f>'1_Police_raw'!EU16/D17*100</f>
        <v>#VALUE!</v>
      </c>
      <c r="FX17" s="250" t="e">
        <f>'1_Police_raw'!EV16/E17*100</f>
        <v>#VALUE!</v>
      </c>
      <c r="FY17" s="250" t="e">
        <f>'1_Police_raw'!EW16/F17*100</f>
        <v>#VALUE!</v>
      </c>
      <c r="FZ17" s="250" t="e">
        <f>'1_Police_raw'!EX16/G17*100</f>
        <v>#VALUE!</v>
      </c>
      <c r="GA17" s="250" t="e">
        <f>'1_Police_raw'!EY16/H17*100</f>
        <v>#VALUE!</v>
      </c>
      <c r="GB17" s="250" t="e">
        <f t="shared" si="12"/>
        <v>#VALUE!</v>
      </c>
      <c r="GD17" s="250">
        <f>'1_Police_raw'!FA16/C17*100</f>
        <v>11.433685741455502</v>
      </c>
      <c r="GE17" s="250">
        <f>'1_Police_raw'!FB16/D17*100</f>
        <v>8.8046625579723656</v>
      </c>
      <c r="GF17" s="250">
        <f>'1_Police_raw'!FC16/E17*100</f>
        <v>15.892239248640633</v>
      </c>
      <c r="GG17" s="250">
        <f>'1_Police_raw'!FD16/F17*100</f>
        <v>8.5291208235701266</v>
      </c>
      <c r="GH17" s="250">
        <f>'1_Police_raw'!FE16/G17*100</f>
        <v>13.942887786566564</v>
      </c>
      <c r="GI17" s="250">
        <f>'1_Police_raw'!FF16/H17*100</f>
        <v>13.520051607354047</v>
      </c>
      <c r="GJ17" s="250">
        <f t="shared" si="13"/>
        <v>18.247535511090149</v>
      </c>
      <c r="GL17" s="250">
        <f>'1_Police_raw'!FH16/C17*100</f>
        <v>84.488448844884488</v>
      </c>
      <c r="GM17" s="250">
        <f>'1_Police_raw'!FI16/D17*100</f>
        <v>70.392832471061894</v>
      </c>
      <c r="GN17" s="250">
        <f>'1_Police_raw'!FJ16/E17*100</f>
        <v>262.8521997034108</v>
      </c>
      <c r="GO17" s="250">
        <f>'1_Police_raw'!FK16/F17*100</f>
        <v>162.83271922178787</v>
      </c>
      <c r="GP17" s="250">
        <f>'1_Police_raw'!FL16/G17*100</f>
        <v>137.44469768065423</v>
      </c>
      <c r="GQ17" s="250">
        <f>'1_Police_raw'!FM16/H17*100</f>
        <v>127.99698957101387</v>
      </c>
      <c r="GR17" s="250">
        <f t="shared" si="14"/>
        <v>51.496436875067189</v>
      </c>
      <c r="GT17" s="250">
        <f>'1_Police_raw'!FO16/C17*100</f>
        <v>24.590255635733065</v>
      </c>
      <c r="GU17" s="250">
        <f>'1_Police_raw'!FP16/D17*100</f>
        <v>27.058773568314066</v>
      </c>
      <c r="GV17" s="250">
        <f>'1_Police_raw'!FQ16/E17*100</f>
        <v>87.444389520514093</v>
      </c>
      <c r="GW17" s="250">
        <f>'1_Police_raw'!FR16/F17*100</f>
        <v>60.950923483319677</v>
      </c>
      <c r="GX17" s="250">
        <f>'1_Police_raw'!FS16/G17*100</f>
        <v>56.629575010054964</v>
      </c>
      <c r="GY17" s="250">
        <f>'1_Police_raw'!FT16/H17*100</f>
        <v>66.471347166971299</v>
      </c>
      <c r="GZ17" s="250">
        <f t="shared" si="15"/>
        <v>170.3158037543098</v>
      </c>
      <c r="HB17" s="250">
        <f>'1_Police_raw'!GI16/C17*100</f>
        <v>391.29607876041842</v>
      </c>
      <c r="HC17" s="250">
        <f>'1_Police_raw'!GJ16/D17*100</f>
        <v>331.77569366177687</v>
      </c>
      <c r="HD17" s="250">
        <f>'1_Police_raw'!GK16/E17*100</f>
        <v>591.72021749876421</v>
      </c>
      <c r="HE17" s="250">
        <f>'1_Police_raw'!GL16/F17*100</f>
        <v>493.73143023335058</v>
      </c>
      <c r="HF17" s="250">
        <f>'1_Police_raw'!GM16/G17*100</f>
        <v>567.79729186217992</v>
      </c>
      <c r="HG17" s="250">
        <f>'1_Police_raw'!GN16/H17*100</f>
        <v>570.87947532523378</v>
      </c>
      <c r="HH17" s="250">
        <f t="shared" si="16"/>
        <v>45.894504522947216</v>
      </c>
      <c r="HJ17" s="250">
        <f>'1_Police_raw'!GP16/C17*100</f>
        <v>18.056720926329923</v>
      </c>
      <c r="HK17" s="250">
        <f>'1_Police_raw'!GQ16/D17*100</f>
        <v>14.140821684016224</v>
      </c>
      <c r="HL17" s="250">
        <f>'1_Police_raw'!GR16/E17*100</f>
        <v>14.53287197231834</v>
      </c>
      <c r="HM17" s="250">
        <f>'1_Police_raw'!GS16/F17*100</f>
        <v>16.612856747737112</v>
      </c>
      <c r="HN17" s="250">
        <f>'1_Police_raw'!GT16/G17*100</f>
        <v>19.922241587344146</v>
      </c>
      <c r="HO17" s="250">
        <f>'1_Police_raw'!GU16/H17*100</f>
        <v>21.610579507579828</v>
      </c>
      <c r="HP17" s="250">
        <f t="shared" si="17"/>
        <v>19.681638741327305</v>
      </c>
      <c r="HR17" s="250">
        <f>'1_Police_raw'!GW16/C17*100</f>
        <v>7.1376629188342564</v>
      </c>
      <c r="HS17" s="250">
        <f>'1_Police_raw'!GX16/D17*100</f>
        <v>6.7813688893474025</v>
      </c>
      <c r="HT17" s="250">
        <f>'1_Police_raw'!GY16/E17*100</f>
        <v>6.6485417696490359</v>
      </c>
      <c r="HU17" s="250">
        <f>'1_Police_raw'!GZ16/F17*100</f>
        <v>5.1887340780465783</v>
      </c>
      <c r="HV17" s="250">
        <f>'1_Police_raw'!HA16/G17*100</f>
        <v>6.0061670465209813</v>
      </c>
      <c r="HW17" s="250">
        <f>'1_Police_raw'!HB16/H17*100</f>
        <v>5.7251908396946565</v>
      </c>
      <c r="HX17" s="250">
        <f t="shared" si="18"/>
        <v>-19.788999497475416</v>
      </c>
      <c r="HZ17" s="250" t="e">
        <f>'1_Police_raw'!HD16/C17*100</f>
        <v>#VALUE!</v>
      </c>
      <c r="IA17" s="250" t="e">
        <f>'1_Police_raw'!HE16/D17*100</f>
        <v>#VALUE!</v>
      </c>
      <c r="IB17" s="250" t="e">
        <f>'1_Police_raw'!HF16/E17*100</f>
        <v>#VALUE!</v>
      </c>
      <c r="IC17" s="250" t="e">
        <f>'1_Police_raw'!HG16/F17*100</f>
        <v>#VALUE!</v>
      </c>
      <c r="ID17" s="250" t="e">
        <f>'1_Police_raw'!HH16/G17*100</f>
        <v>#VALUE!</v>
      </c>
      <c r="IE17" s="250" t="e">
        <f>'1_Police_raw'!HI16/H17*100</f>
        <v>#VALUE!</v>
      </c>
      <c r="IF17" s="250" t="e">
        <f t="shared" si="49"/>
        <v>#VALUE!</v>
      </c>
      <c r="IH17" s="250">
        <f>'1_Police_raw'!HK16/C17*100</f>
        <v>5.1910275773340047</v>
      </c>
      <c r="II17" s="250">
        <f>'1_Police_raw'!HL16/D17*100</f>
        <v>4.6024372462128271</v>
      </c>
      <c r="IJ17" s="250">
        <f>'1_Police_raw'!HM16/E17*100</f>
        <v>3.9298072170044489</v>
      </c>
      <c r="IK17" s="250">
        <f>'1_Police_raw'!HN16/F17*100</f>
        <v>2.7391171313293095</v>
      </c>
      <c r="IL17" s="250">
        <f>'1_Police_raw'!HO16/G17*100</f>
        <v>3.2175894892076689</v>
      </c>
      <c r="IM17" s="250">
        <f>'1_Police_raw'!HP16/H17*100</f>
        <v>2.956671325663907</v>
      </c>
      <c r="IN17" s="250">
        <f t="shared" si="36"/>
        <v>-43.042658093864581</v>
      </c>
      <c r="IP17" s="250">
        <f>'1_Police_raw'!HR16/C17*100</f>
        <v>0.87262963584494035</v>
      </c>
      <c r="IQ17" s="250">
        <f>'1_Police_raw'!HS16/D17*100</f>
        <v>0.95606184341619127</v>
      </c>
      <c r="IR17" s="250">
        <f>'1_Police_raw'!HT16/E17*100</f>
        <v>0.56846267918932281</v>
      </c>
      <c r="IS17" s="250">
        <f>'1_Police_raw'!HU16/F17*100</f>
        <v>0.69034659407486654</v>
      </c>
      <c r="IT17" s="250">
        <f>'1_Police_raw'!HV16/G17*100</f>
        <v>0.77758412655851994</v>
      </c>
      <c r="IU17" s="250" t="e">
        <f>'1_Police_raw'!HW16/H17*100</f>
        <v>#VALUE!</v>
      </c>
      <c r="IV17" s="250" t="e">
        <f t="shared" si="45"/>
        <v>#VALUE!</v>
      </c>
      <c r="IX17" s="250" t="e">
        <f>'1_Police_raw'!HY16/C17*100</f>
        <v>#VALUE!</v>
      </c>
      <c r="IY17" s="250">
        <f>'1_Police_raw'!HZ16/D17*100</f>
        <v>111.41455575252405</v>
      </c>
      <c r="IZ17" s="250">
        <f>'1_Police_raw'!IA16/E17*100</f>
        <v>120.98368759268413</v>
      </c>
      <c r="JA17" s="250">
        <f>'1_Police_raw'!IB16/F17*100</f>
        <v>109.14156959873939</v>
      </c>
      <c r="JB17" s="250">
        <f>'1_Police_raw'!IC16/G17*100</f>
        <v>142.67328060061669</v>
      </c>
      <c r="JC17" s="250">
        <f>'1_Police_raw'!ID16/H17*100</f>
        <v>146.57026126222988</v>
      </c>
      <c r="JD17" s="250" t="e">
        <f t="shared" si="19"/>
        <v>#VALUE!</v>
      </c>
      <c r="JF17" s="250">
        <f>'1_Police_raw'!IF16/C17*100</f>
        <v>2.3493874811209934</v>
      </c>
      <c r="JG17" s="250">
        <f>'1_Police_raw'!IG16/D17*100</f>
        <v>2.6903135593804453</v>
      </c>
      <c r="JH17" s="250">
        <f>'1_Police_raw'!IH16/E17*100</f>
        <v>4.2016806722689077</v>
      </c>
      <c r="JI17" s="250">
        <f>'1_Police_raw'!II16/F17*100</f>
        <v>5.077387853195793</v>
      </c>
      <c r="JJ17" s="250">
        <f>'1_Police_raw'!IJ16/G17*100</f>
        <v>5.3358359029360498</v>
      </c>
      <c r="JK17" s="250">
        <f>'1_Police_raw'!IK16/H17*100</f>
        <v>4.9994624233953333</v>
      </c>
      <c r="JL17" s="250">
        <f t="shared" si="48"/>
        <v>112.79854700723425</v>
      </c>
      <c r="JN17" s="250">
        <f>'1_Police_raw'!IM16/C17*100</f>
        <v>2.8416400962130108</v>
      </c>
      <c r="JO17" s="250">
        <f>'1_Police_raw'!IN16/D17*100</f>
        <v>9.3605124669352691</v>
      </c>
      <c r="JP17" s="250">
        <f>'1_Police_raw'!IO16/E17*100</f>
        <v>9.0212555610479495</v>
      </c>
      <c r="JQ17" s="250">
        <f>'1_Police_raw'!IP16/F17*100</f>
        <v>7.1484276354203926</v>
      </c>
      <c r="JR17" s="250">
        <f>'1_Police_raw'!IQ16/G17*100</f>
        <v>8.33891942619654</v>
      </c>
      <c r="JS17" s="250">
        <f>'1_Police_raw'!IR16/H17*100</f>
        <v>8.036770239759166</v>
      </c>
      <c r="JT17" s="250">
        <f t="shared" si="20"/>
        <v>182.82153853577682</v>
      </c>
      <c r="JV17" s="250">
        <f>'1_Police_raw'!IT16/C17*100</f>
        <v>0.82787939810930244</v>
      </c>
      <c r="JW17" s="250">
        <f>'1_Police_raw'!IU16/D17*100</f>
        <v>0.75595587618954663</v>
      </c>
      <c r="JX17" s="250">
        <f>'1_Police_raw'!IV16/E17*100</f>
        <v>0.51903114186851207</v>
      </c>
      <c r="JY17" s="250">
        <f>'1_Police_raw'!IW16/F17*100</f>
        <v>0.31176942958219783</v>
      </c>
      <c r="JZ17" s="250">
        <f>'1_Police_raw'!IX16/G17*100</f>
        <v>0.29494570317736962</v>
      </c>
      <c r="KA17" s="250">
        <f>'1_Police_raw'!IY16/H17*100</f>
        <v>0.34942479303300716</v>
      </c>
      <c r="KB17" s="250">
        <f t="shared" si="21"/>
        <v>-57.79279037127656</v>
      </c>
      <c r="KD17" s="250" t="e">
        <f>'1_Police_raw'!JA16/C17*100</f>
        <v>#VALUE!</v>
      </c>
      <c r="KE17" s="250" t="e">
        <f>'1_Police_raw'!JB16/D17*100</f>
        <v>#VALUE!</v>
      </c>
      <c r="KF17" s="250" t="e">
        <f>'1_Police_raw'!JC16/E17*100</f>
        <v>#VALUE!</v>
      </c>
      <c r="KG17" s="250" t="e">
        <f>'1_Police_raw'!JD16/F17*100</f>
        <v>#VALUE!</v>
      </c>
      <c r="KH17" s="250" t="e">
        <f>'1_Police_raw'!JE16/G17*100</f>
        <v>#VALUE!</v>
      </c>
      <c r="KI17" s="250" t="e">
        <f>'1_Police_raw'!JF16/H17*100</f>
        <v>#VALUE!</v>
      </c>
      <c r="KJ17" s="250" t="e">
        <f t="shared" si="22"/>
        <v>#VALUE!</v>
      </c>
      <c r="KL17" s="250">
        <f>'1_Police_raw'!JH16/C17*100</f>
        <v>12.418190971639536</v>
      </c>
      <c r="KM17" s="250">
        <f>'1_Police_raw'!JI16/D17*100</f>
        <v>11.872954055447584</v>
      </c>
      <c r="KN17" s="250">
        <f>'1_Police_raw'!JJ16/E17*100</f>
        <v>18.28966880869995</v>
      </c>
      <c r="KO17" s="250">
        <f>'1_Police_raw'!JK16/F17*100</f>
        <v>19.485589348887363</v>
      </c>
      <c r="KP17" s="250">
        <f>'1_Police_raw'!JL16/G17*100</f>
        <v>21.584662823434776</v>
      </c>
      <c r="KQ17" s="250">
        <f>'1_Police_raw'!JM16/H17*100</f>
        <v>21.368670035480054</v>
      </c>
      <c r="KR17" s="250">
        <f t="shared" si="23"/>
        <v>72.07554694787251</v>
      </c>
      <c r="KT17" s="250">
        <f>'1_Police_raw'!JO16/C17*100</f>
        <v>7.1376629188342564</v>
      </c>
      <c r="KU17" s="250">
        <f>'1_Police_raw'!JP16/D17*100</f>
        <v>7.2482828128762407</v>
      </c>
      <c r="KV17" s="250">
        <f>'1_Police_raw'!JQ16/E17*100</f>
        <v>10.009886307464162</v>
      </c>
      <c r="KW17" s="250">
        <f>'1_Police_raw'!JR16/F17*100</f>
        <v>6.3912733064350551</v>
      </c>
      <c r="KX17" s="250">
        <f>'1_Police_raw'!JS16/G17*100</f>
        <v>9.8404611878267865</v>
      </c>
      <c r="KY17" s="250">
        <f>'1_Police_raw'!JT16/H17*100</f>
        <v>10.697774432856681</v>
      </c>
      <c r="KZ17" s="250">
        <f t="shared" si="37"/>
        <v>49.877831924905081</v>
      </c>
      <c r="LB17" s="250">
        <f>'1_Police_raw'!JV16/C17*100</f>
        <v>90.731107009005981</v>
      </c>
      <c r="LC17" s="250">
        <f>'1_Police_raw'!JW16/D17*100</f>
        <v>56.585520732423412</v>
      </c>
      <c r="LD17" s="250">
        <f>'1_Police_raw'!JX16/E17*100</f>
        <v>76.915472071181412</v>
      </c>
      <c r="LE17" s="250">
        <f>'1_Police_raw'!JY16/F17*100</f>
        <v>73.644393116309161</v>
      </c>
      <c r="LF17" s="250">
        <f>'1_Police_raw'!JZ16/G17*100</f>
        <v>80.815122670599266</v>
      </c>
      <c r="LG17" s="250">
        <f>'1_Police_raw'!KA16/H17*100</f>
        <v>78.566820771959996</v>
      </c>
      <c r="LH17" s="250">
        <f t="shared" si="24"/>
        <v>-13.406963320571592</v>
      </c>
      <c r="LJ17" s="250" t="e">
        <f>'1_Police_raw'!KC16/C17*100</f>
        <v>#VALUE!</v>
      </c>
      <c r="LK17" s="250" t="e">
        <f>'1_Police_raw'!KD16/D17*100</f>
        <v>#VALUE!</v>
      </c>
      <c r="LL17" s="250" t="e">
        <f>'1_Police_raw'!KE16/E17*100</f>
        <v>#VALUE!</v>
      </c>
      <c r="LM17" s="250" t="e">
        <f>'1_Police_raw'!KF16/F17*100</f>
        <v>#VALUE!</v>
      </c>
      <c r="LN17" s="250" t="e">
        <f>'1_Police_raw'!KG16/G17*100</f>
        <v>#VALUE!</v>
      </c>
      <c r="LO17" s="250" t="e">
        <f>'1_Police_raw'!KH16/H17*100</f>
        <v>#VALUE!</v>
      </c>
      <c r="LP17" s="250" t="e">
        <f t="shared" si="38"/>
        <v>#VALUE!</v>
      </c>
      <c r="LR17" s="250" t="e">
        <f>'1_Police_raw'!KJ16/C17*100</f>
        <v>#VALUE!</v>
      </c>
      <c r="LS17" s="250" t="e">
        <f>'1_Police_raw'!KK16/D17*100</f>
        <v>#VALUE!</v>
      </c>
      <c r="LT17" s="250" t="e">
        <f>'1_Police_raw'!KL16/E17*100</f>
        <v>#VALUE!</v>
      </c>
      <c r="LU17" s="250" t="e">
        <f>'1_Police_raw'!KM16/F17*100</f>
        <v>#VALUE!</v>
      </c>
      <c r="LV17" s="250" t="e">
        <f>'1_Police_raw'!KN16/G17*100</f>
        <v>#VALUE!</v>
      </c>
      <c r="LW17" s="250" t="e">
        <f>'1_Police_raw'!KO16/H17*100</f>
        <v>#VALUE!</v>
      </c>
      <c r="LX17" s="250" t="e">
        <f t="shared" si="39"/>
        <v>#VALUE!</v>
      </c>
      <c r="LZ17" s="250" t="e">
        <f>'1_Police_raw'!KQ16/C17*100</f>
        <v>#VALUE!</v>
      </c>
      <c r="MA17" s="250" t="e">
        <f>'1_Police_raw'!KR16/D17*100</f>
        <v>#VALUE!</v>
      </c>
      <c r="MB17" s="250" t="e">
        <f>'1_Police_raw'!KS16/E17*100</f>
        <v>#VALUE!</v>
      </c>
      <c r="MC17" s="250" t="e">
        <f>'1_Police_raw'!KT16/F17*100</f>
        <v>#VALUE!</v>
      </c>
      <c r="MD17" s="250" t="e">
        <f>'1_Police_raw'!KU16/G17*100</f>
        <v>#VALUE!</v>
      </c>
      <c r="ME17" s="250" t="e">
        <f>'1_Police_raw'!KV16/H17*100</f>
        <v>#VALUE!</v>
      </c>
      <c r="MF17" s="250" t="e">
        <f t="shared" si="40"/>
        <v>#VALUE!</v>
      </c>
      <c r="MH17" s="250" t="e">
        <f>'1_Police_raw'!KX16/C17*100</f>
        <v>#VALUE!</v>
      </c>
      <c r="MI17" s="250" t="e">
        <f>'1_Police_raw'!KY16/D17*100</f>
        <v>#VALUE!</v>
      </c>
      <c r="MJ17" s="250" t="e">
        <f>'1_Police_raw'!KZ16/E17*100</f>
        <v>#VALUE!</v>
      </c>
      <c r="MK17" s="250" t="e">
        <f>'1_Police_raw'!LA16/F17*100</f>
        <v>#VALUE!</v>
      </c>
      <c r="ML17" s="250" t="e">
        <f>'1_Police_raw'!LB16/G17*100</f>
        <v>#VALUE!</v>
      </c>
      <c r="MM17" s="250" t="e">
        <f>'1_Police_raw'!LC16/H17*100</f>
        <v>#VALUE!</v>
      </c>
      <c r="MN17" s="250" t="e">
        <f t="shared" si="41"/>
        <v>#VALUE!</v>
      </c>
      <c r="MP17" s="250" t="e">
        <f>'1_Police_raw'!LE16/C17*100</f>
        <v>#VALUE!</v>
      </c>
      <c r="MQ17" s="250">
        <f>'1_Police_raw'!LF16/D17*100</f>
        <v>29.437811178675283</v>
      </c>
      <c r="MR17" s="250">
        <f>'1_Police_raw'!LG16/E17*100</f>
        <v>38.210578348986651</v>
      </c>
      <c r="MS17" s="250">
        <f>'1_Police_raw'!LH16/F17*100</f>
        <v>39.839679251610846</v>
      </c>
      <c r="MT17" s="250">
        <f>'1_Police_raw'!LI16/G17*100</f>
        <v>41.667783885239309</v>
      </c>
      <c r="MU17" s="250">
        <f>'1_Police_raw'!LJ16/H17*100</f>
        <v>48.005590796688523</v>
      </c>
      <c r="MV17" s="250" t="e">
        <f t="shared" si="25"/>
        <v>#VALUE!</v>
      </c>
      <c r="MX17" s="250" t="e">
        <f>'1_Police_raw'!LL16/C17*100</f>
        <v>#VALUE!</v>
      </c>
      <c r="MY17" s="250" t="e">
        <f>'1_Police_raw'!LM16/D17*100</f>
        <v>#VALUE!</v>
      </c>
      <c r="MZ17" s="250" t="e">
        <f>'1_Police_raw'!LN16/E17*100</f>
        <v>#VALUE!</v>
      </c>
      <c r="NA17" s="250" t="e">
        <f>'1_Police_raw'!LO16/F17*100</f>
        <v>#VALUE!</v>
      </c>
      <c r="NB17" s="250" t="e">
        <f>'1_Police_raw'!LP16/G17*100</f>
        <v>#VALUE!</v>
      </c>
      <c r="NC17" s="250" t="e">
        <f>'1_Police_raw'!LQ16/H17*100</f>
        <v>#VALUE!</v>
      </c>
      <c r="ND17" s="250" t="e">
        <f t="shared" si="50"/>
        <v>#VALUE!</v>
      </c>
      <c r="NF17" s="250" t="e">
        <f>'1_Police_raw'!LS16/C17*100</f>
        <v>#VALUE!</v>
      </c>
      <c r="NG17" s="250">
        <f>'1_Police_raw'!LT16/D17*100</f>
        <v>27.392283513691808</v>
      </c>
      <c r="NH17" s="250">
        <f>'1_Police_raw'!LU16/E17*100</f>
        <v>35.392980721700447</v>
      </c>
      <c r="NI17" s="250">
        <f>'1_Police_raw'!LV16/F17*100</f>
        <v>29.885326749950675</v>
      </c>
      <c r="NJ17" s="250">
        <f>'1_Police_raw'!LW16/G17*100</f>
        <v>41.37283818206194</v>
      </c>
      <c r="NK17" s="250">
        <f>'1_Police_raw'!LX16/H17*100</f>
        <v>33.141597677669068</v>
      </c>
      <c r="NL17" s="250" t="e">
        <f t="shared" si="26"/>
        <v>#VALUE!</v>
      </c>
      <c r="NN17" s="250" t="e">
        <f>'1_Police_raw'!LZ16/C17*100</f>
        <v>#VALUE!</v>
      </c>
      <c r="NO17" s="250" t="e">
        <f>'1_Police_raw'!MA16/D17*100</f>
        <v>#VALUE!</v>
      </c>
      <c r="NP17" s="250" t="e">
        <f>'1_Police_raw'!MB16/E17*100</f>
        <v>#VALUE!</v>
      </c>
      <c r="NQ17" s="250" t="e">
        <f>'1_Police_raw'!MC16/F17*100</f>
        <v>#VALUE!</v>
      </c>
      <c r="NR17" s="250" t="e">
        <f>'1_Police_raw'!MD16/G17*100</f>
        <v>#VALUE!</v>
      </c>
      <c r="NS17" s="250" t="e">
        <f>'1_Police_raw'!ME16/H17*100</f>
        <v>#VALUE!</v>
      </c>
      <c r="NT17" s="250" t="e">
        <f t="shared" si="27"/>
        <v>#VALUE!</v>
      </c>
      <c r="NV17" s="250" t="e">
        <f>'1_Police_raw'!MG16/C17*100</f>
        <v>#VALUE!</v>
      </c>
      <c r="NW17" s="250">
        <f>'1_Police_raw'!MH16/D17*100</f>
        <v>6.3811569548941138</v>
      </c>
      <c r="NX17" s="250">
        <f>'1_Police_raw'!MI16/E17*100</f>
        <v>8.4527928818586258</v>
      </c>
      <c r="NY17" s="250">
        <f>'1_Police_raw'!MJ16/F17*100</f>
        <v>6.658504246076939</v>
      </c>
      <c r="NZ17" s="250">
        <f>'1_Police_raw'!MK16/G17*100</f>
        <v>8.5802386378871169</v>
      </c>
      <c r="OA17" s="250">
        <f>'1_Police_raw'!ML16/H17*100</f>
        <v>9.300075260724654</v>
      </c>
      <c r="OB17" s="250" t="e">
        <f t="shared" si="42"/>
        <v>#VALUE!</v>
      </c>
      <c r="OD17" s="250">
        <f>'1_Police_raw'!MN16/C17*100</f>
        <v>41.371594786597306</v>
      </c>
      <c r="OE17" s="250">
        <f>'1_Police_raw'!MO16/D17*100</f>
        <v>27.058773568314066</v>
      </c>
      <c r="OF17" s="250">
        <f>'1_Police_raw'!MP16/E17*100</f>
        <v>87.988136431043003</v>
      </c>
      <c r="OG17" s="250">
        <f>'1_Police_raw'!MQ16/F17*100</f>
        <v>61.329500647812338</v>
      </c>
      <c r="OH17" s="250">
        <f>'1_Police_raw'!MR16/G17*100</f>
        <v>53.948250435715238</v>
      </c>
      <c r="OI17" s="250">
        <f>'1_Police_raw'!MS16/H17*100</f>
        <v>47.279862380389204</v>
      </c>
      <c r="OJ17" s="250">
        <f t="shared" si="28"/>
        <v>14.280976172825547</v>
      </c>
      <c r="OL17" s="250" t="e">
        <f>'1_Police_raw'!MU16/C17*100</f>
        <v>#VALUE!</v>
      </c>
      <c r="OM17" s="250">
        <f>'1_Police_raw'!MV16/D17*100</f>
        <v>2.4679735957952844</v>
      </c>
      <c r="ON17" s="250">
        <f>'1_Police_raw'!MW16/E17*100</f>
        <v>4.1028175976272863</v>
      </c>
      <c r="OO17" s="250">
        <f>'1_Police_raw'!MX16/F17*100</f>
        <v>4.1866180543895135</v>
      </c>
      <c r="OP17" s="250">
        <f>'1_Police_raw'!MY16/G17*100</f>
        <v>5.3358359029360498</v>
      </c>
      <c r="OQ17" s="250">
        <f>'1_Police_raw'!MZ16/H17*100</f>
        <v>5.6714331792280399</v>
      </c>
      <c r="OR17" s="250" t="e">
        <f t="shared" si="43"/>
        <v>#VALUE!</v>
      </c>
      <c r="OU17" s="250">
        <f>'1_Police_raw'!NE16/G17*100</f>
        <v>567.79729186217992</v>
      </c>
      <c r="OV17" s="250">
        <f>'1_Police_raw'!NF16/G17*100</f>
        <v>25.713902667917953</v>
      </c>
      <c r="OW17" s="250">
        <f>'1_Police_raw'!NG16/G17*100</f>
        <v>7.8294677570719937</v>
      </c>
      <c r="OX17" s="250">
        <f>'1_Police_raw'!NH16/G17*100</f>
        <v>25.284890736023595</v>
      </c>
      <c r="OY17" s="250">
        <f>'1_Police_raw'!NI16/G17*100</f>
        <v>0.67033114358493096</v>
      </c>
      <c r="PA17" s="250" t="e">
        <f>'1_Police_raw'!NK16/G17*100</f>
        <v>#VALUE!</v>
      </c>
      <c r="PB17" s="250" t="e">
        <f>'1_Police_raw'!NL16/G17*100</f>
        <v>#VALUE!</v>
      </c>
      <c r="PC17" s="250" t="e">
        <f>'1_Police_raw'!NM16/G17*100</f>
        <v>#VALUE!</v>
      </c>
      <c r="PD17" s="250" t="e">
        <f>'1_Police_raw'!NN16/G17*100</f>
        <v>#VALUE!</v>
      </c>
      <c r="PE17" s="250" t="e">
        <f>'1_Police_raw'!NO16/G17*100</f>
        <v>#VALUE!</v>
      </c>
      <c r="PG17" s="250">
        <f>'1_Police_raw'!NQ16/G17*100</f>
        <v>2.4400053626491487</v>
      </c>
      <c r="PH17" s="250">
        <f>'1_Police_raw'!NR16/G17*100</f>
        <v>8.043973723019171E-2</v>
      </c>
      <c r="PI17" s="250">
        <f>'1_Police_raw'!NS16/G17*100</f>
        <v>0.18769272020378067</v>
      </c>
      <c r="PJ17" s="250">
        <f>'1_Police_raw'!NT16/G17*100</f>
        <v>2.6813245743397239E-2</v>
      </c>
      <c r="PK17" s="250" t="e">
        <f>'1_Police_raw'!NU16/G17*100</f>
        <v>#VALUE!</v>
      </c>
      <c r="PM17" s="250">
        <f>'1_Police_raw'!NW16/G17*100</f>
        <v>2.7081378200831208</v>
      </c>
      <c r="PN17" s="250">
        <f>'1_Police_raw'!NX16/G17*100</f>
        <v>8.043973723019171E-2</v>
      </c>
      <c r="PO17" s="250">
        <f>'1_Police_raw'!NY16/G17*100</f>
        <v>0.18769272020378067</v>
      </c>
      <c r="PP17" s="250">
        <f>'1_Police_raw'!NZ16/G17*100</f>
        <v>2.6813245743397239E-2</v>
      </c>
      <c r="PQ17" s="250" t="e">
        <f>'1_Police_raw'!OA16/G17*100</f>
        <v>#VALUE!</v>
      </c>
      <c r="PS17" s="250">
        <f>'1_Police_raw'!OC16/G17*100</f>
        <v>142.67328060061669</v>
      </c>
      <c r="PT17" s="250">
        <f>'1_Police_raw'!OD16/G17*100</f>
        <v>3.2444027349510658</v>
      </c>
      <c r="PU17" s="250">
        <f>'1_Police_raw'!OE16/G17*100</f>
        <v>0.1340662287169862</v>
      </c>
      <c r="PV17" s="250">
        <f>'1_Police_raw'!OF16/G17*100</f>
        <v>0.21450596594717791</v>
      </c>
      <c r="PW17" s="250" t="e">
        <f>'1_Police_raw'!OG16/G17*100</f>
        <v>#VALUE!</v>
      </c>
      <c r="PY17" s="250">
        <f>'1_Police_raw'!OI16/G17*100</f>
        <v>5.3358359029360498</v>
      </c>
      <c r="PZ17" s="250">
        <f>'1_Police_raw'!OJ16/G17*100</f>
        <v>5.3626491486794478E-2</v>
      </c>
      <c r="QA17" s="250">
        <f>'1_Police_raw'!OK16/G17*100</f>
        <v>2.6813245743397239E-2</v>
      </c>
      <c r="QB17" s="250" t="e">
        <f>'1_Police_raw'!OL16/G17*100</f>
        <v>#VALUE!</v>
      </c>
      <c r="QC17" s="250" t="e">
        <f>'1_Police_raw'!OM16/G17*100</f>
        <v>#VALUE!</v>
      </c>
      <c r="QE17" s="250">
        <f>'1_Police_raw'!OO16/G17*100</f>
        <v>8.33891942619654</v>
      </c>
      <c r="QF17" s="250" t="e">
        <f>'1_Police_raw'!OP16/G17*100</f>
        <v>#VALUE!</v>
      </c>
      <c r="QG17" s="250" t="e">
        <f>'1_Police_raw'!OQ16/G17*100</f>
        <v>#VALUE!</v>
      </c>
      <c r="QH17" s="250" t="e">
        <f>'1_Police_raw'!OR16/G17*100</f>
        <v>#VALUE!</v>
      </c>
      <c r="QI17" s="250" t="e">
        <f>'1_Police_raw'!OS16/G17*100</f>
        <v>#VALUE!</v>
      </c>
      <c r="QK17" s="250">
        <f>'1_Police_raw'!OU16/G17*100</f>
        <v>0.29494570317736962</v>
      </c>
      <c r="QL17" s="250" t="e">
        <f>'1_Police_raw'!OV16/G17*100</f>
        <v>#VALUE!</v>
      </c>
      <c r="QM17" s="250">
        <f>'1_Police_raw'!OW16/G17*100</f>
        <v>2.6813245743397239E-2</v>
      </c>
      <c r="QN17" s="250" t="e">
        <f>'1_Police_raw'!OX16/G17*100</f>
        <v>#VALUE!</v>
      </c>
      <c r="QO17" s="250" t="e">
        <f>'1_Police_raw'!OY16/G17*100</f>
        <v>#VALUE!</v>
      </c>
      <c r="QQ17" s="250" t="e">
        <f>'1_Police_raw'!PA16/G17*100</f>
        <v>#VALUE!</v>
      </c>
      <c r="QR17" s="250" t="e">
        <f>'1_Police_raw'!PB16/G17*100</f>
        <v>#VALUE!</v>
      </c>
      <c r="QS17" s="250" t="e">
        <f>'1_Police_raw'!PC16/G17*100</f>
        <v>#VALUE!</v>
      </c>
      <c r="QT17" s="250" t="e">
        <f>'1_Police_raw'!PD16/G17*100</f>
        <v>#VALUE!</v>
      </c>
      <c r="QU17" s="250" t="e">
        <f>'1_Police_raw'!PE16/G17*100</f>
        <v>#VALUE!</v>
      </c>
      <c r="QW17" s="250">
        <f>'1_Police_raw'!PG16/G17*100</f>
        <v>22.791258881887654</v>
      </c>
      <c r="QX17" s="250">
        <f>'1_Police_raw'!PH16/G17*100</f>
        <v>0.24131921169057513</v>
      </c>
      <c r="QY17" s="250">
        <f>'1_Police_raw'!PI16/G17*100</f>
        <v>5.3626491486794478E-2</v>
      </c>
      <c r="QZ17" s="250">
        <f>'1_Police_raw'!PJ16/G17*100</f>
        <v>0.10725298297358896</v>
      </c>
      <c r="RA17" s="250" t="e">
        <f>'1_Police_raw'!PK16/G17*100</f>
        <v>#VALUE!</v>
      </c>
      <c r="RC17" s="250">
        <f>'1_Police_raw'!PM16/G17*100</f>
        <v>80.815122670599266</v>
      </c>
      <c r="RD17" s="250">
        <f>'1_Police_raw'!PN16/G17*100</f>
        <v>2.0646199222415875</v>
      </c>
      <c r="RE17" s="250">
        <f>'1_Police_raw'!PO16/G17*100</f>
        <v>3.8074808955624082</v>
      </c>
      <c r="RF17" s="250">
        <f>'1_Police_raw'!PP16/G17*100</f>
        <v>1.796487464807615</v>
      </c>
      <c r="RG17" s="250" t="e">
        <f>'1_Police_raw'!PQ16/G17*100</f>
        <v>#VALUE!</v>
      </c>
      <c r="RI17" s="250" t="e">
        <f>'1_Police_raw'!PS16/G17*100</f>
        <v>#VALUE!</v>
      </c>
      <c r="RJ17" s="250" t="e">
        <f>'1_Police_raw'!PT16/G17*100</f>
        <v>#VALUE!</v>
      </c>
      <c r="RK17" s="250" t="e">
        <f>'1_Police_raw'!PU16/G17*100</f>
        <v>#VALUE!</v>
      </c>
      <c r="RL17" s="250" t="e">
        <f>'1_Police_raw'!PV16/G17*100</f>
        <v>#VALUE!</v>
      </c>
      <c r="RM17" s="250" t="e">
        <f>'1_Police_raw'!PW16/G17*100</f>
        <v>#VALUE!</v>
      </c>
      <c r="RO17" s="250" t="e">
        <f>'1_Police_raw'!PY16/G17*100</f>
        <v>#VALUE!</v>
      </c>
      <c r="RP17" s="250" t="e">
        <f>'1_Police_raw'!PZ16/G17*100</f>
        <v>#VALUE!</v>
      </c>
      <c r="RQ17" s="250" t="e">
        <f>'1_Police_raw'!QA16/G17*100</f>
        <v>#VALUE!</v>
      </c>
      <c r="RR17" s="250" t="e">
        <f>'1_Police_raw'!QB16/G17*100</f>
        <v>#VALUE!</v>
      </c>
      <c r="RS17" s="250" t="e">
        <f>'1_Police_raw'!QC16/G17*100</f>
        <v>#VALUE!</v>
      </c>
      <c r="RU17" s="250" t="e">
        <f>'1_Police_raw'!QE16/G17*100</f>
        <v>#VALUE!</v>
      </c>
      <c r="RV17" s="250" t="e">
        <f>'1_Police_raw'!QF16/G17*100</f>
        <v>#VALUE!</v>
      </c>
      <c r="RW17" s="250" t="e">
        <f>'1_Police_raw'!QG16/G17*100</f>
        <v>#VALUE!</v>
      </c>
      <c r="RX17" s="250" t="e">
        <f>'1_Police_raw'!QH16/G17*100</f>
        <v>#VALUE!</v>
      </c>
      <c r="RY17" s="250" t="e">
        <f>'1_Police_raw'!QI16/G17*100</f>
        <v>#VALUE!</v>
      </c>
      <c r="SA17" s="250" t="e">
        <f>'1_Police_raw'!QK16/G17*100</f>
        <v>#VALUE!</v>
      </c>
      <c r="SB17" s="250" t="e">
        <f>'1_Police_raw'!QL16/G17*100</f>
        <v>#VALUE!</v>
      </c>
      <c r="SC17" s="250" t="e">
        <f>'1_Police_raw'!QM16/G17*100</f>
        <v>#VALUE!</v>
      </c>
      <c r="SD17" s="250" t="e">
        <f>'1_Police_raw'!QN16/G17*100</f>
        <v>#VALUE!</v>
      </c>
      <c r="SE17" s="250" t="e">
        <f>'1_Police_raw'!QO16/G17*100</f>
        <v>#VALUE!</v>
      </c>
      <c r="SG17" s="250">
        <f>'1_Police_raw'!QQ16/G17*100</f>
        <v>41.667783885239309</v>
      </c>
      <c r="SH17" s="250">
        <f>'1_Police_raw'!QR16/G17*100</f>
        <v>0.32175894892076684</v>
      </c>
      <c r="SI17" s="250" t="e">
        <f>'1_Police_raw'!QS16/G17*100</f>
        <v>#VALUE!</v>
      </c>
      <c r="SJ17" s="250">
        <f>'1_Police_raw'!QT16/G17*100</f>
        <v>5.3626491486794478E-2</v>
      </c>
      <c r="SK17" s="250" t="e">
        <f>'1_Police_raw'!QU16/G17*100</f>
        <v>#VALUE!</v>
      </c>
      <c r="SM17" s="250" t="e">
        <f>'1_Police_raw'!QW16/G17*100</f>
        <v>#VALUE!</v>
      </c>
      <c r="SN17" s="250" t="e">
        <f>'1_Police_raw'!QX16/G17*100</f>
        <v>#VALUE!</v>
      </c>
      <c r="SO17" s="250" t="e">
        <f>'1_Police_raw'!QY16/G17*100</f>
        <v>#VALUE!</v>
      </c>
      <c r="SP17" s="250" t="e">
        <f>'1_Police_raw'!QZ16/G17*100</f>
        <v>#VALUE!</v>
      </c>
      <c r="SQ17" s="250" t="e">
        <f>'1_Police_raw'!RA16/G17*100</f>
        <v>#VALUE!</v>
      </c>
      <c r="SS17" s="250">
        <f>'1_Police_raw'!RC16/G17*100</f>
        <v>41.37283818206194</v>
      </c>
      <c r="ST17" s="250" t="e">
        <f>'1_Police_raw'!RD16/G17*100</f>
        <v>#VALUE!</v>
      </c>
      <c r="SU17" s="250" t="e">
        <f>'1_Police_raw'!RE16/G17*100</f>
        <v>#VALUE!</v>
      </c>
      <c r="SV17" s="250" t="e">
        <f>'1_Police_raw'!RF16/G17*100</f>
        <v>#VALUE!</v>
      </c>
      <c r="SW17" s="250" t="e">
        <f>'1_Police_raw'!RG16/G17*100</f>
        <v>#VALUE!</v>
      </c>
      <c r="SY17" s="250" t="e">
        <f>'1_Police_raw'!RI16/G17*100</f>
        <v>#VALUE!</v>
      </c>
      <c r="SZ17" s="250" t="e">
        <f>'1_Police_raw'!RJ16/G17*100</f>
        <v>#VALUE!</v>
      </c>
      <c r="TA17" s="250" t="e">
        <f>'1_Police_raw'!RK16/G17*100</f>
        <v>#VALUE!</v>
      </c>
      <c r="TB17" s="250" t="e">
        <f>'1_Police_raw'!RL16/G17*100</f>
        <v>#VALUE!</v>
      </c>
      <c r="TC17" s="250" t="e">
        <f>'1_Police_raw'!RM16/G17*100</f>
        <v>#VALUE!</v>
      </c>
      <c r="TE17" s="250">
        <f>'1_Police_raw'!RO16/G17*100</f>
        <v>8.5802386378871169</v>
      </c>
      <c r="TF17" s="250">
        <f>'1_Police_raw'!RP16/G17*100</f>
        <v>0.10725298297358896</v>
      </c>
      <c r="TG17" s="250" t="e">
        <f>'1_Police_raw'!RQ16/G17*100</f>
        <v>#VALUE!</v>
      </c>
      <c r="TH17" s="250" t="e">
        <f>'1_Police_raw'!RR16/G17*100</f>
        <v>#VALUE!</v>
      </c>
      <c r="TI17" s="250" t="e">
        <f>'1_Police_raw'!RS16/G17*100</f>
        <v>#VALUE!</v>
      </c>
      <c r="TK17" s="250">
        <f>'1_Police_raw'!RU16/G17*100</f>
        <v>53.948250435715238</v>
      </c>
      <c r="TL17" s="250">
        <f>'1_Police_raw'!RV16/G17*100</f>
        <v>2.0646199222415875</v>
      </c>
      <c r="TM17" s="250">
        <f>'1_Police_raw'!RW16/G17*100</f>
        <v>0.29494570317736962</v>
      </c>
      <c r="TN17" s="250">
        <f>'1_Police_raw'!RX16/G17*100</f>
        <v>2.493631854135943</v>
      </c>
      <c r="TO17" s="250" t="e">
        <f>'1_Police_raw'!RY16/G17*100</f>
        <v>#VALUE!</v>
      </c>
      <c r="TQ17" s="250">
        <f>'1_Police_raw'!SA16/G17*100</f>
        <v>5.3358359029360498</v>
      </c>
      <c r="TR17" s="250">
        <f>'1_Police_raw'!SB16/G17*100</f>
        <v>0.16087947446038342</v>
      </c>
      <c r="TS17" s="250" t="e">
        <f>'1_Police_raw'!SC16/G17*100</f>
        <v>#VALUE!</v>
      </c>
      <c r="TT17" s="250">
        <f>'1_Police_raw'!SD16/G17*100</f>
        <v>2.1986861509585736</v>
      </c>
      <c r="TU17" s="250" t="e">
        <f>'1_Police_raw'!SE16/G17*100</f>
        <v>#VALUE!</v>
      </c>
      <c r="TW17" s="250" t="e">
        <f>'1_Police_raw'!TY16/C17*100</f>
        <v>#VALUE!</v>
      </c>
      <c r="TX17" s="250" t="e">
        <f>'1_Police_raw'!TZ16/D17*100</f>
        <v>#VALUE!</v>
      </c>
      <c r="TY17" s="250" t="e">
        <f>'1_Police_raw'!UA16/E17*100</f>
        <v>#VALUE!</v>
      </c>
      <c r="TZ17" s="250">
        <f>'1_Police_raw'!UB16/F17*100</f>
        <v>448.36897822914079</v>
      </c>
      <c r="UA17" s="250">
        <f>'1_Police_raw'!UC16/G17*100</f>
        <v>506.36814586405683</v>
      </c>
      <c r="UB17" s="250">
        <f>'1_Police_raw'!UD16/H17*100</f>
        <v>513.38565745618757</v>
      </c>
      <c r="UC17" s="250" t="e">
        <f t="shared" si="44"/>
        <v>#VALUE!</v>
      </c>
      <c r="UE17" s="250">
        <f>'1_Police_raw'!UF16/G17*100</f>
        <v>79.823032578093574</v>
      </c>
      <c r="UF17" s="250" t="e">
        <f>'1_Police_raw'!UG16/G17*100</f>
        <v>#VALUE!</v>
      </c>
      <c r="UH17" s="250" t="e">
        <f>'1_Police_raw'!UI16/C17*100</f>
        <v>#VALUE!</v>
      </c>
      <c r="UI17" s="250" t="e">
        <f>'1_Police_raw'!UJ16/D17*100</f>
        <v>#VALUE!</v>
      </c>
      <c r="UJ17" s="250" t="e">
        <f>'1_Police_raw'!UK16/E17*100</f>
        <v>#VALUE!</v>
      </c>
      <c r="UK17" s="250" t="e">
        <f>'1_Police_raw'!UL16/F17*100</f>
        <v>#VALUE!</v>
      </c>
      <c r="UL17" s="250" t="e">
        <f>'1_Police_raw'!UM16/G17*100</f>
        <v>#VALUE!</v>
      </c>
      <c r="UM17" s="250" t="e">
        <f>'1_Police_raw'!UN16/H17*100</f>
        <v>#VALUE!</v>
      </c>
      <c r="UN17" s="250" t="e">
        <f t="shared" si="51"/>
        <v>#VALUE!</v>
      </c>
      <c r="UP17" s="250" t="e">
        <f>'1_Police_raw'!UX16/G17*100</f>
        <v>#VALUE!</v>
      </c>
      <c r="UQ17" s="250" t="e">
        <f>'1_Police_raw'!UY16/G17*100</f>
        <v>#VALUE!</v>
      </c>
      <c r="UR17" s="250" t="e">
        <f>'1_Police_raw'!UZ16/G17*100</f>
        <v>#VALUE!</v>
      </c>
    </row>
    <row r="18" spans="1:564">
      <c r="A18" s="247">
        <v>16</v>
      </c>
      <c r="B18" s="239" t="s">
        <v>39</v>
      </c>
      <c r="C18" s="248">
        <v>80222.065000000002</v>
      </c>
      <c r="D18" s="248">
        <v>80327.899999999994</v>
      </c>
      <c r="E18" s="248">
        <v>80523.745999999999</v>
      </c>
      <c r="F18" s="248">
        <v>80767.463000000003</v>
      </c>
      <c r="G18" s="248">
        <v>81197.536999999997</v>
      </c>
      <c r="H18" s="248">
        <v>82175.683999999994</v>
      </c>
      <c r="I18" s="249"/>
      <c r="J18" s="250">
        <f>'1_Police_raw'!C17/C18*100</f>
        <v>7467.6200369561666</v>
      </c>
      <c r="K18" s="250">
        <f>'1_Police_raw'!D17/D18*100</f>
        <v>7465.6999622796066</v>
      </c>
      <c r="L18" s="250">
        <f>'1_Police_raw'!E17/E18*100</f>
        <v>7403.6073781266969</v>
      </c>
      <c r="M18" s="250">
        <f>'1_Police_raw'!F17/F18*100</f>
        <v>7530.3392902164078</v>
      </c>
      <c r="N18" s="250">
        <f>'1_Police_raw'!G17/G18*100</f>
        <v>7796.602254080688</v>
      </c>
      <c r="O18" s="250">
        <f>'1_Police_raw'!H17/H18*100</f>
        <v>7754.7586947983309</v>
      </c>
      <c r="P18" s="250">
        <f t="shared" si="29"/>
        <v>3.8451160667141124</v>
      </c>
      <c r="R18" s="250" t="e">
        <f>'1_Police_raw'!J17/C18*100</f>
        <v>#VALUE!</v>
      </c>
      <c r="S18" s="250" t="e">
        <f>'1_Police_raw'!K17/D18*100</f>
        <v>#VALUE!</v>
      </c>
      <c r="T18" s="250" t="e">
        <f>'1_Police_raw'!L17/E18*100</f>
        <v>#VALUE!</v>
      </c>
      <c r="U18" s="250" t="e">
        <f>'1_Police_raw'!M17/F18*100</f>
        <v>#VALUE!</v>
      </c>
      <c r="V18" s="250" t="e">
        <f>'1_Police_raw'!N17/G18*100</f>
        <v>#VALUE!</v>
      </c>
      <c r="W18" s="250" t="e">
        <f>'1_Police_raw'!O17/H18*100</f>
        <v>#VALUE!</v>
      </c>
      <c r="X18" s="250" t="e">
        <f t="shared" si="30"/>
        <v>#VALUE!</v>
      </c>
      <c r="Z18" s="250">
        <f>'1_Police_raw'!Q17/C18*100</f>
        <v>2.8034680982096383</v>
      </c>
      <c r="AA18" s="250">
        <f>'1_Police_raw'!R17/D18*100</f>
        <v>2.7474887305655944</v>
      </c>
      <c r="AB18" s="250">
        <f>'1_Police_raw'!S17/E18*100</f>
        <v>2.7494995078842956</v>
      </c>
      <c r="AC18" s="250">
        <f>'1_Police_raw'!T17/F18*100</f>
        <v>2.810537703778067</v>
      </c>
      <c r="AD18" s="250">
        <f>'1_Police_raw'!U17/G18*100</f>
        <v>2.7168311767880349</v>
      </c>
      <c r="AE18" s="250">
        <f>'1_Police_raw'!V17/H18*100</f>
        <v>3.0471300975115705</v>
      </c>
      <c r="AF18" s="250">
        <f t="shared" si="31"/>
        <v>8.691448975557833</v>
      </c>
      <c r="AH18" s="250">
        <f>'1_Police_raw'!X17/C18*100</f>
        <v>0.16454325876552792</v>
      </c>
      <c r="AI18" s="250">
        <f>'1_Police_raw'!Y17/D18*100</f>
        <v>0.17304074922909726</v>
      </c>
      <c r="AJ18" s="250">
        <f>'1_Police_raw'!Z17/E18*100</f>
        <v>0.17013614841018448</v>
      </c>
      <c r="AK18" s="250">
        <f>'1_Police_raw'!AA17/F18*100</f>
        <v>0.1386697016842042</v>
      </c>
      <c r="AL18" s="250">
        <f>'1_Police_raw'!AB17/G18*100</f>
        <v>0.158871814055148</v>
      </c>
      <c r="AM18" s="250">
        <f>'1_Police_raw'!AC17/H18*100</f>
        <v>0.19105408358998266</v>
      </c>
      <c r="AN18" s="250">
        <f t="shared" si="46"/>
        <v>16.111766002053187</v>
      </c>
      <c r="AP18" s="250">
        <f>'1_Police_raw'!AE17/C18*100</f>
        <v>0.85886594916249037</v>
      </c>
      <c r="AQ18" s="250">
        <f>'1_Police_raw'!AF17/D18*100</f>
        <v>0.77059153793389346</v>
      </c>
      <c r="AR18" s="250">
        <f>'1_Police_raw'!AG17/E18*100</f>
        <v>0.77368482087259083</v>
      </c>
      <c r="AS18" s="250">
        <f>'1_Police_raw'!AH17/F18*100</f>
        <v>0.80230327403003843</v>
      </c>
      <c r="AT18" s="250">
        <f>'1_Police_raw'!AI17/G18*100</f>
        <v>0.80667471477613906</v>
      </c>
      <c r="AU18" s="250">
        <f>'1_Police_raw'!AJ17/H18*100</f>
        <v>0.90902802829119134</v>
      </c>
      <c r="AV18" s="250">
        <f t="shared" si="32"/>
        <v>5.8405015564554361</v>
      </c>
      <c r="AX18" s="250" t="e">
        <f>'1_Police_raw'!AL17/C18*100</f>
        <v>#VALUE!</v>
      </c>
      <c r="AY18" s="250" t="e">
        <f>'1_Police_raw'!AM17/D18*100</f>
        <v>#VALUE!</v>
      </c>
      <c r="AZ18" s="250" t="e">
        <f>'1_Police_raw'!AN17/E18*100</f>
        <v>#VALUE!</v>
      </c>
      <c r="BA18" s="250" t="e">
        <f>'1_Police_raw'!AO17/F18*100</f>
        <v>#VALUE!</v>
      </c>
      <c r="BB18" s="250" t="e">
        <f>'1_Police_raw'!AP17/G18*100</f>
        <v>#VALUE!</v>
      </c>
      <c r="BC18" s="250" t="e">
        <f>'1_Police_raw'!AQ17/H18*100</f>
        <v>#VALUE!</v>
      </c>
      <c r="BD18" s="250" t="e">
        <f t="shared" si="47"/>
        <v>#VALUE!</v>
      </c>
      <c r="BF18" s="250">
        <f>'1_Police_raw'!AS17/C18*100</f>
        <v>645.98935467442777</v>
      </c>
      <c r="BG18" s="250">
        <f>'1_Police_raw'!AT17/D18*100</f>
        <v>653.03586923098953</v>
      </c>
      <c r="BH18" s="250">
        <f>'1_Police_raw'!AU17/E18*100</f>
        <v>634.92575221227287</v>
      </c>
      <c r="BI18" s="250">
        <f>'1_Police_raw'!AV17/F18*100</f>
        <v>625.29882856417066</v>
      </c>
      <c r="BJ18" s="250">
        <f>'1_Police_raw'!AW17/G18*100</f>
        <v>624.94999078605065</v>
      </c>
      <c r="BK18" s="250">
        <f>'1_Police_raw'!AX17/H18*100</f>
        <v>670.17756736895558</v>
      </c>
      <c r="BL18" s="250">
        <f t="shared" si="0"/>
        <v>3.7443670734664778</v>
      </c>
      <c r="BN18" s="250">
        <f>'1_Police_raw'!AZ17/C18*100</f>
        <v>173.38247276481852</v>
      </c>
      <c r="BO18" s="250">
        <f>'1_Police_raw'!BA17/D18*100</f>
        <v>169.40191390538033</v>
      </c>
      <c r="BP18" s="250">
        <f>'1_Police_raw'!BB17/E18*100</f>
        <v>158.79663621213052</v>
      </c>
      <c r="BQ18" s="250">
        <f>'1_Police_raw'!BC17/F18*100</f>
        <v>155.69636005528611</v>
      </c>
      <c r="BR18" s="250">
        <f>'1_Police_raw'!BD17/G18*100</f>
        <v>156.89515311283395</v>
      </c>
      <c r="BS18" s="250">
        <f>'1_Police_raw'!BE17/H18*100</f>
        <v>170.40685660736332</v>
      </c>
      <c r="BT18" s="250">
        <f t="shared" si="1"/>
        <v>-1.7162150879526337</v>
      </c>
      <c r="BV18" s="250">
        <f>'1_Police_raw'!BG17/C18*100</f>
        <v>31.083717428615181</v>
      </c>
      <c r="BW18" s="250">
        <f>'1_Police_raw'!BH17/D18*100</f>
        <v>30.678008512608944</v>
      </c>
      <c r="BX18" s="250">
        <f>'1_Police_raw'!BI17/E18*100</f>
        <v>31.088965980296045</v>
      </c>
      <c r="BY18" s="250">
        <f>'1_Police_raw'!BJ17/F18*100</f>
        <v>28.277476042549459</v>
      </c>
      <c r="BZ18" s="250">
        <f>'1_Police_raw'!BK17/G18*100</f>
        <v>27.499602604941089</v>
      </c>
      <c r="CA18" s="250">
        <f>'1_Police_raw'!BL17/H18*100</f>
        <v>30.057553278169248</v>
      </c>
      <c r="CB18" s="250">
        <f t="shared" si="2"/>
        <v>-3.3012915935893261</v>
      </c>
      <c r="CD18" s="250">
        <f>'1_Police_raw'!BN17/C18*100</f>
        <v>10.176751246680075</v>
      </c>
      <c r="CE18" s="250">
        <f>'1_Police_raw'!BO17/D18*100</f>
        <v>10.697404015292321</v>
      </c>
      <c r="CF18" s="250">
        <f>'1_Police_raw'!BP17/E18*100</f>
        <v>9.6319413654700057</v>
      </c>
      <c r="CG18" s="250">
        <f>'1_Police_raw'!BQ17/F18*100</f>
        <v>9.8294532292044376</v>
      </c>
      <c r="CH18" s="250">
        <f>'1_Police_raw'!BR17/G18*100</f>
        <v>9.2391965041993824</v>
      </c>
      <c r="CI18" s="250">
        <f>'1_Police_raw'!BS17/H18*100</f>
        <v>9.7364568331430021</v>
      </c>
      <c r="CJ18" s="250">
        <f t="shared" si="3"/>
        <v>-4.3264731824972955</v>
      </c>
      <c r="CL18" s="250">
        <f>'1_Police_raw'!BU17/C18*100</f>
        <v>9.2455859868478836</v>
      </c>
      <c r="CM18" s="250">
        <f>'1_Police_raw'!BV17/D18*100</f>
        <v>9.3230372012712905</v>
      </c>
      <c r="CN18" s="250">
        <f>'1_Police_raw'!BW17/E18*100</f>
        <v>8.459616372045085</v>
      </c>
      <c r="CO18" s="250">
        <f>'1_Police_raw'!BX17/F18*100</f>
        <v>8.3189439787157848</v>
      </c>
      <c r="CP18" s="250">
        <f>'1_Police_raw'!BY17/G18*100</f>
        <v>8.0667471477613919</v>
      </c>
      <c r="CQ18" s="250">
        <f>'1_Police_raw'!BZ17/H18*100</f>
        <v>8.1812522546207234</v>
      </c>
      <c r="CR18" s="250">
        <f t="shared" si="4"/>
        <v>-11.511803943429939</v>
      </c>
      <c r="CT18" s="250">
        <f>'1_Police_raw'!CB17/C18*100</f>
        <v>59.860089614995573</v>
      </c>
      <c r="CU18" s="250">
        <f>'1_Police_raw'!CC17/D18*100</f>
        <v>60.640200976248607</v>
      </c>
      <c r="CV18" s="250">
        <f>'1_Police_raw'!CD17/E18*100</f>
        <v>58.658473240924479</v>
      </c>
      <c r="CW18" s="250">
        <f>'1_Police_raw'!CE17/F18*100</f>
        <v>56.303613250796303</v>
      </c>
      <c r="CX18" s="250">
        <f>'1_Police_raw'!CF17/G18*100</f>
        <v>55.009057725482492</v>
      </c>
      <c r="CY18" s="250">
        <f>'1_Police_raw'!CG17/H18*100</f>
        <v>52.337866758736084</v>
      </c>
      <c r="CZ18" s="250">
        <f t="shared" si="5"/>
        <v>-12.566340786725277</v>
      </c>
      <c r="DB18" s="250">
        <f>'1_Police_raw'!CI17/C18*100</f>
        <v>4.3479309588951613</v>
      </c>
      <c r="DC18" s="250">
        <f>'1_Police_raw'!CJ17/D18*100</f>
        <v>3.9388556155457817</v>
      </c>
      <c r="DD18" s="250">
        <f>'1_Police_raw'!CK17/E18*100</f>
        <v>3.0636925410797455</v>
      </c>
      <c r="DE18" s="250">
        <f>'1_Police_raw'!CL17/F18*100</f>
        <v>2.7374884859265669</v>
      </c>
      <c r="DF18" s="250">
        <f>'1_Police_raw'!CM17/G18*100</f>
        <v>2.6798842432868377</v>
      </c>
      <c r="DG18" s="250">
        <f>'1_Police_raw'!CN17/H18*100</f>
        <v>2.3194209128822099</v>
      </c>
      <c r="DH18" s="250">
        <f t="shared" si="33"/>
        <v>-46.654605723739678</v>
      </c>
      <c r="DJ18" s="250">
        <f>'1_Police_raw'!CP17/C18*100</f>
        <v>2991.5684668550975</v>
      </c>
      <c r="DK18" s="250">
        <f>'1_Police_raw'!CQ17/D18*100</f>
        <v>2957.5788735918659</v>
      </c>
      <c r="DL18" s="250">
        <f>'1_Police_raw'!CR17/E18*100</f>
        <v>2906.3439249336461</v>
      </c>
      <c r="DM18" s="250">
        <f>'1_Police_raw'!CS17/F18*100</f>
        <v>3015.6784793401271</v>
      </c>
      <c r="DN18" s="250">
        <f>'1_Police_raw'!CT17/G18*100</f>
        <v>3053.3475418102894</v>
      </c>
      <c r="DO18" s="250">
        <f>'1_Police_raw'!CU17/H18*100</f>
        <v>2883.6474303031055</v>
      </c>
      <c r="DP18" s="250">
        <f t="shared" si="6"/>
        <v>-3.6075068228488334</v>
      </c>
      <c r="DR18" s="250">
        <f>'1_Police_raw'!CW17/C18*100</f>
        <v>1387.7466255699101</v>
      </c>
      <c r="DS18" s="250">
        <f>'1_Police_raw'!CX17/D18*100</f>
        <v>1367.4277554871969</v>
      </c>
      <c r="DT18" s="250">
        <f>'1_Police_raw'!CY17/E18*100</f>
        <v>1346.4326411242716</v>
      </c>
      <c r="DU18" s="250">
        <f>'1_Police_raw'!CZ17/F18*100</f>
        <v>1384.1167698928466</v>
      </c>
      <c r="DV18" s="250">
        <f>'1_Police_raw'!DA17/G18*100</f>
        <v>1397.5042124738341</v>
      </c>
      <c r="DW18" s="250">
        <f>'1_Police_raw'!DB17/H18*100</f>
        <v>1318.2646584359431</v>
      </c>
      <c r="DX18" s="250">
        <f t="shared" si="34"/>
        <v>-5.0068193900621196</v>
      </c>
      <c r="DZ18" s="250">
        <f>'1_Police_raw'!DD17/C18*100</f>
        <v>97.925676682593505</v>
      </c>
      <c r="EA18" s="250">
        <f>'1_Police_raw'!DE17/D18*100</f>
        <v>87.778965963258102</v>
      </c>
      <c r="EB18" s="250">
        <f>'1_Police_raw'!DF17/E18*100</f>
        <v>108.9032792885716</v>
      </c>
      <c r="EC18" s="250">
        <f>'1_Police_raw'!DG17/F18*100</f>
        <v>79.593932522060271</v>
      </c>
      <c r="ED18" s="250">
        <f>'1_Police_raw'!DH17/G18*100</f>
        <v>76.515867716529385</v>
      </c>
      <c r="EE18" s="250">
        <f>'1_Police_raw'!DI17/H18*100</f>
        <v>72.567695329435907</v>
      </c>
      <c r="EF18" s="250">
        <f t="shared" si="7"/>
        <v>-25.895130074362839</v>
      </c>
      <c r="EH18" s="250">
        <f>'1_Police_raw'!DK17/C18*100</f>
        <v>525.09618145581271</v>
      </c>
      <c r="EI18" s="250">
        <f>'1_Police_raw'!DL17/D18*100</f>
        <v>535.56858824891481</v>
      </c>
      <c r="EJ18" s="250">
        <f>'1_Police_raw'!DM17/E18*100</f>
        <v>543.34282957973664</v>
      </c>
      <c r="EK18" s="250">
        <f>'1_Police_raw'!DN17/F18*100</f>
        <v>552.29294499444654</v>
      </c>
      <c r="EL18" s="250">
        <f>'1_Police_raw'!DO17/G18*100</f>
        <v>571.35846374256403</v>
      </c>
      <c r="EM18" s="250">
        <f>'1_Police_raw'!DP17/H18*100</f>
        <v>526.59129676365092</v>
      </c>
      <c r="EN18" s="250">
        <f t="shared" si="8"/>
        <v>0.28473170452183183</v>
      </c>
      <c r="EP18" s="250">
        <f>'1_Police_raw'!DR17/C18*100</f>
        <v>268.89235523917267</v>
      </c>
      <c r="EQ18" s="250">
        <f>'1_Police_raw'!DS17/D18*100</f>
        <v>285.3031138620579</v>
      </c>
      <c r="ER18" s="250">
        <f>'1_Police_raw'!DT17/E18*100</f>
        <v>230.25009293531875</v>
      </c>
      <c r="ES18" s="250">
        <f>'1_Police_raw'!DU17/F18*100</f>
        <v>313.60153035882774</v>
      </c>
      <c r="ET18" s="250">
        <f>'1_Police_raw'!DV17/G18*100</f>
        <v>334.78355384104816</v>
      </c>
      <c r="EU18" s="250">
        <f>'1_Police_raw'!DW17/H18*100</f>
        <v>308.91254887516362</v>
      </c>
      <c r="EV18" s="250">
        <f t="shared" si="9"/>
        <v>14.883351220749304</v>
      </c>
      <c r="EX18" s="250">
        <f>'1_Police_raw'!DY17/C18*100</f>
        <v>795.33355318140957</v>
      </c>
      <c r="EY18" s="250">
        <f>'1_Police_raw'!DZ17/D18*100</f>
        <v>817.35735653490258</v>
      </c>
      <c r="EZ18" s="250">
        <f>'1_Police_raw'!EA17/E18*100</f>
        <v>812.70064112516582</v>
      </c>
      <c r="FA18" s="250">
        <f>'1_Police_raw'!EB17/F18*100</f>
        <v>800.3928512648713</v>
      </c>
      <c r="FB18" s="250">
        <f>'1_Police_raw'!EC17/G18*100</f>
        <v>790.76043895272346</v>
      </c>
      <c r="FC18" s="250">
        <f>'1_Police_raw'!ED17/H18*100</f>
        <v>701.26583917451796</v>
      </c>
      <c r="FD18" s="250">
        <f t="shared" si="10"/>
        <v>-11.827454485053707</v>
      </c>
      <c r="FF18" s="250">
        <f>'1_Police_raw'!EF17/C18*100</f>
        <v>182.69661844281868</v>
      </c>
      <c r="FG18" s="250">
        <f>'1_Police_raw'!EG17/D18*100</f>
        <v>178.59921646152833</v>
      </c>
      <c r="FH18" s="250">
        <f>'1_Police_raw'!EH17/E18*100</f>
        <v>202.11180935372778</v>
      </c>
      <c r="FI18" s="250">
        <f>'1_Police_raw'!EI17/F18*100</f>
        <v>206.28727684562779</v>
      </c>
      <c r="FJ18" s="250">
        <f>'1_Police_raw'!EJ17/G18*100</f>
        <v>202.35466009270701</v>
      </c>
      <c r="FK18" s="250">
        <f>'1_Police_raw'!EK17/H18*100</f>
        <v>194.08904463758404</v>
      </c>
      <c r="FL18" s="250">
        <f t="shared" si="35"/>
        <v>6.23570720239195</v>
      </c>
      <c r="FN18" s="250">
        <f>'1_Police_raw'!EM17/C18*100</f>
        <v>58.535017765997424</v>
      </c>
      <c r="FO18" s="250">
        <f>'1_Police_raw'!EN17/D18*100</f>
        <v>56.488467892226737</v>
      </c>
      <c r="FP18" s="250">
        <f>'1_Police_raw'!EO17/E18*100</f>
        <v>56.102705405682443</v>
      </c>
      <c r="FQ18" s="250">
        <f>'1_Police_raw'!EP17/F18*100</f>
        <v>56.367995612292532</v>
      </c>
      <c r="FR18" s="250">
        <f>'1_Police_raw'!EQ17/G18*100</f>
        <v>55.959825480913295</v>
      </c>
      <c r="FS18" s="250">
        <f>'1_Police_raw'!ER17/H18*100</f>
        <v>60.65784618233296</v>
      </c>
      <c r="FT18" s="250">
        <f t="shared" si="11"/>
        <v>3.6265956641917541</v>
      </c>
      <c r="FV18" s="250">
        <f>'1_Police_raw'!ET17/C18*100</f>
        <v>10.681599881528854</v>
      </c>
      <c r="FW18" s="250">
        <f>'1_Police_raw'!EU17/D18*100</f>
        <v>9.5520983369414623</v>
      </c>
      <c r="FX18" s="250">
        <f>'1_Police_raw'!EV17/E18*100</f>
        <v>10.101368110718544</v>
      </c>
      <c r="FY18" s="250">
        <f>'1_Police_raw'!EW17/F18*100</f>
        <v>10.075839574161193</v>
      </c>
      <c r="FZ18" s="250">
        <f>'1_Police_raw'!EX17/G18*100</f>
        <v>11.873512862834744</v>
      </c>
      <c r="GA18" s="250">
        <f>'1_Police_raw'!EY17/H18*100</f>
        <v>14.044300501350254</v>
      </c>
      <c r="GB18" s="250">
        <f t="shared" si="12"/>
        <v>31.48124491759279</v>
      </c>
      <c r="GD18" s="250">
        <f>'1_Police_raw'!FA17/C18*100</f>
        <v>1.3836592214373937</v>
      </c>
      <c r="GE18" s="250">
        <f>'1_Police_raw'!FB17/D18*100</f>
        <v>1.5785300001618368</v>
      </c>
      <c r="GF18" s="250">
        <f>'1_Police_raw'!FC17/E18*100</f>
        <v>1.4008290175670666</v>
      </c>
      <c r="GG18" s="250">
        <f>'1_Police_raw'!FD17/F18*100</f>
        <v>2.6297718426540153</v>
      </c>
      <c r="GH18" s="250">
        <f>'1_Police_raw'!FE17/G18*100</f>
        <v>1.3251633482429399</v>
      </c>
      <c r="GI18" s="250">
        <f>'1_Police_raw'!FF17/H18*100</f>
        <v>1.3702350198873916</v>
      </c>
      <c r="GJ18" s="250">
        <f t="shared" si="13"/>
        <v>-0.9701956480336662</v>
      </c>
      <c r="GL18" s="250">
        <f>'1_Police_raw'!FH17/C18*100</f>
        <v>294.77924807844323</v>
      </c>
      <c r="GM18" s="250">
        <f>'1_Police_raw'!FI17/D18*100</f>
        <v>295.22743654446344</v>
      </c>
      <c r="GN18" s="250">
        <f>'1_Police_raw'!FJ17/E18*100</f>
        <v>314.84501478607314</v>
      </c>
      <c r="GO18" s="250">
        <f>'1_Police_raw'!FK17/F18*100</f>
        <v>342.63054665961215</v>
      </c>
      <c r="GP18" s="250">
        <f>'1_Police_raw'!FL17/G18*100</f>
        <v>348.0450398390779</v>
      </c>
      <c r="GQ18" s="250">
        <f>'1_Police_raw'!FM17/H18*100</f>
        <v>368.22814885240263</v>
      </c>
      <c r="GR18" s="250">
        <f t="shared" si="14"/>
        <v>24.916577829933942</v>
      </c>
      <c r="GT18" s="250">
        <f>'1_Police_raw'!FO17/C18*100</f>
        <v>77.703060872342292</v>
      </c>
      <c r="GU18" s="250">
        <f>'1_Police_raw'!FP17/D18*100</f>
        <v>74.051481490241883</v>
      </c>
      <c r="GV18" s="250">
        <f>'1_Police_raw'!FQ17/E18*100</f>
        <v>73.07161293762961</v>
      </c>
      <c r="GW18" s="250">
        <f>'1_Police_raw'!FR17/F18*100</f>
        <v>76.257192825284108</v>
      </c>
      <c r="GX18" s="250">
        <f>'1_Police_raw'!FS17/G18*100</f>
        <v>77.757284682169612</v>
      </c>
      <c r="GY18" s="250">
        <f>'1_Police_raw'!FT17/H18*100</f>
        <v>80.223244627936424</v>
      </c>
      <c r="GZ18" s="250">
        <f t="shared" si="15"/>
        <v>3.2433519700524016</v>
      </c>
      <c r="HB18" s="250">
        <f>'1_Police_raw'!GI17/C18*100</f>
        <v>2633.7429733328358</v>
      </c>
      <c r="HC18" s="250">
        <f>'1_Police_raw'!GJ17/D18*100</f>
        <v>2606.9622136268968</v>
      </c>
      <c r="HD18" s="250">
        <f>'1_Police_raw'!GK17/E18*100</f>
        <v>2801.2767811373305</v>
      </c>
      <c r="HE18" s="250">
        <f>'1_Police_raw'!GL17/F18*100</f>
        <v>2661.3489147232467</v>
      </c>
      <c r="HF18" s="250">
        <f>'1_Police_raw'!GM17/G18*100</f>
        <v>2917.6205184647411</v>
      </c>
      <c r="HG18" s="250">
        <f>'1_Police_raw'!GN17/H18*100</f>
        <v>2872.8766042275965</v>
      </c>
      <c r="HH18" s="250">
        <f t="shared" si="16"/>
        <v>9.0796115382569837</v>
      </c>
      <c r="HJ18" s="250" t="e">
        <f>'1_Police_raw'!GP17/C18*100</f>
        <v>#VALUE!</v>
      </c>
      <c r="HK18" s="250" t="e">
        <f>'1_Police_raw'!GQ17/D18*100</f>
        <v>#VALUE!</v>
      </c>
      <c r="HL18" s="250" t="e">
        <f>'1_Police_raw'!GR17/E18*100</f>
        <v>#VALUE!</v>
      </c>
      <c r="HM18" s="250" t="e">
        <f>'1_Police_raw'!GS17/F18*100</f>
        <v>#VALUE!</v>
      </c>
      <c r="HN18" s="250" t="e">
        <f>'1_Police_raw'!GT17/G18*100</f>
        <v>#VALUE!</v>
      </c>
      <c r="HO18" s="250" t="e">
        <f>'1_Police_raw'!GU17/H18*100</f>
        <v>#VALUE!</v>
      </c>
      <c r="HP18" s="250" t="e">
        <f t="shared" si="17"/>
        <v>#VALUE!</v>
      </c>
      <c r="HR18" s="250">
        <f>'1_Police_raw'!GW17/C18*100</f>
        <v>3.4666272926282811</v>
      </c>
      <c r="HS18" s="250">
        <f>'1_Police_raw'!GX17/D18*100</f>
        <v>3.3039579025469363</v>
      </c>
      <c r="HT18" s="250">
        <f>'1_Police_raw'!GY17/E18*100</f>
        <v>3.3816111833644698</v>
      </c>
      <c r="HU18" s="250">
        <f>'1_Police_raw'!GZ17/F18*100</f>
        <v>3.5001718451896897</v>
      </c>
      <c r="HV18" s="250">
        <f>'1_Police_raw'!HA17/G18*100</f>
        <v>3.2106885212540375</v>
      </c>
      <c r="HW18" s="250">
        <f>'1_Police_raw'!HB17/H18*100</f>
        <v>3.5278075689640747</v>
      </c>
      <c r="HX18" s="250">
        <f t="shared" si="18"/>
        <v>1.7648357083523933</v>
      </c>
      <c r="HZ18" s="250">
        <f>'1_Police_raw'!HD17/C18*100</f>
        <v>0.20069291410037873</v>
      </c>
      <c r="IA18" s="250">
        <f>'1_Police_raw'!HE17/D18*100</f>
        <v>0.210387673523147</v>
      </c>
      <c r="IB18" s="250">
        <f>'1_Police_raw'!HF17/E18*100</f>
        <v>0.20118289082080212</v>
      </c>
      <c r="IC18" s="250">
        <f>'1_Police_raw'!HG17/F18*100</f>
        <v>0.18819459514284853</v>
      </c>
      <c r="ID18" s="250">
        <f>'1_Police_raw'!HH17/G18*100</f>
        <v>0.19828187645642503</v>
      </c>
      <c r="IE18" s="250">
        <f>'1_Police_raw'!HI17/H18*100</f>
        <v>0.19957241852711563</v>
      </c>
      <c r="IF18" s="250">
        <f t="shared" si="49"/>
        <v>-0.55831347025171851</v>
      </c>
      <c r="IH18" s="250" t="e">
        <f>'1_Police_raw'!HK17/C18*100</f>
        <v>#VALUE!</v>
      </c>
      <c r="II18" s="250" t="e">
        <f>'1_Police_raw'!HL17/D18*100</f>
        <v>#VALUE!</v>
      </c>
      <c r="IJ18" s="250">
        <f>'1_Police_raw'!HM17/E18*100</f>
        <v>0.91649983596143181</v>
      </c>
      <c r="IK18" s="250">
        <f>'1_Police_raw'!HN17/F18*100</f>
        <v>0.97068791178942937</v>
      </c>
      <c r="IL18" s="250">
        <f>'1_Police_raw'!HO17/G18*100</f>
        <v>0.88672640402873304</v>
      </c>
      <c r="IM18" s="250">
        <f>'1_Police_raw'!HP17/H18*100</f>
        <v>1.0051635225816922</v>
      </c>
      <c r="IN18" s="250" t="e">
        <f t="shared" si="36"/>
        <v>#VALUE!</v>
      </c>
      <c r="IP18" s="250" t="e">
        <f>'1_Police_raw'!HR17/C18*100</f>
        <v>#VALUE!</v>
      </c>
      <c r="IQ18" s="250" t="e">
        <f>'1_Police_raw'!HS17/D18*100</f>
        <v>#VALUE!</v>
      </c>
      <c r="IR18" s="250" t="e">
        <f>'1_Police_raw'!HT17/E18*100</f>
        <v>#VALUE!</v>
      </c>
      <c r="IS18" s="250" t="e">
        <f>'1_Police_raw'!HU17/F18*100</f>
        <v>#VALUE!</v>
      </c>
      <c r="IT18" s="250" t="e">
        <f>'1_Police_raw'!HV17/G18*100</f>
        <v>#VALUE!</v>
      </c>
      <c r="IU18" s="250" t="e">
        <f>'1_Police_raw'!HW17/H18*100</f>
        <v>#VALUE!</v>
      </c>
      <c r="IV18" s="250" t="e">
        <f t="shared" si="45"/>
        <v>#VALUE!</v>
      </c>
      <c r="IX18" s="250">
        <f>'1_Police_raw'!HY17/C18*100</f>
        <v>552.92144374493478</v>
      </c>
      <c r="IY18" s="250">
        <f>'1_Police_raw'!HZ17/D18*100</f>
        <v>552.18298996986107</v>
      </c>
      <c r="IZ18" s="250">
        <f>'1_Police_raw'!IA17/E18*100</f>
        <v>537.70970863675416</v>
      </c>
      <c r="JA18" s="250">
        <f>'1_Police_raw'!IB17/F18*100</f>
        <v>529.08310367505283</v>
      </c>
      <c r="JB18" s="250">
        <f>'1_Police_raw'!IC17/G18*100</f>
        <v>526.70563147746714</v>
      </c>
      <c r="JC18" s="250">
        <f>'1_Police_raw'!ID17/H18*100</f>
        <v>564.81915015152174</v>
      </c>
      <c r="JD18" s="250">
        <f t="shared" si="19"/>
        <v>2.1517896513479116</v>
      </c>
      <c r="JF18" s="250">
        <f>'1_Police_raw'!IF17/C18*100</f>
        <v>191.09705041873454</v>
      </c>
      <c r="JG18" s="250">
        <f>'1_Police_raw'!IG17/D18*100</f>
        <v>183.228990176514</v>
      </c>
      <c r="JH18" s="250">
        <f>'1_Police_raw'!IH17/E18*100</f>
        <v>171.58913595500141</v>
      </c>
      <c r="JI18" s="250">
        <f>'1_Police_raw'!II17/F18*100</f>
        <v>165.96039422459017</v>
      </c>
      <c r="JJ18" s="250">
        <f>'1_Police_raw'!IJ17/G18*100</f>
        <v>165.66512356156812</v>
      </c>
      <c r="JK18" s="250">
        <f>'1_Police_raw'!IK17/H18*100</f>
        <v>182.00882879173847</v>
      </c>
      <c r="JL18" s="250">
        <f t="shared" si="48"/>
        <v>-4.7558147062353129</v>
      </c>
      <c r="JN18" s="250">
        <f>'1_Police_raw'!IM17/C18*100</f>
        <v>25.67498106661802</v>
      </c>
      <c r="JO18" s="250">
        <f>'1_Police_raw'!IN17/D18*100</f>
        <v>24.916622991513535</v>
      </c>
      <c r="JP18" s="250">
        <f>'1_Police_raw'!IO17/E18*100</f>
        <v>24.016518059157356</v>
      </c>
      <c r="JQ18" s="250">
        <f>'1_Police_raw'!IP17/F18*100</f>
        <v>23.182602627991422</v>
      </c>
      <c r="JR18" s="250">
        <f>'1_Police_raw'!IQ17/G18*100</f>
        <v>22.334421301473714</v>
      </c>
      <c r="JS18" s="250">
        <f>'1_Police_raw'!IR17/H18*100</f>
        <v>24.161648596682202</v>
      </c>
      <c r="JT18" s="250">
        <f t="shared" si="20"/>
        <v>-5.8941911817158683</v>
      </c>
      <c r="JV18" s="250">
        <f>'1_Police_raw'!IT17/C18*100</f>
        <v>8.5961387306596997</v>
      </c>
      <c r="JW18" s="250">
        <f>'1_Police_raw'!IU17/D18*100</f>
        <v>8.8711394173132874</v>
      </c>
      <c r="JX18" s="250">
        <f>'1_Police_raw'!IV17/E18*100</f>
        <v>8.3764111023846297</v>
      </c>
      <c r="JY18" s="250">
        <f>'1_Police_raw'!IW17/F18*100</f>
        <v>7.1749189398211008</v>
      </c>
      <c r="JZ18" s="250">
        <f>'1_Police_raw'!IX17/G18*100</f>
        <v>7.741614132950855</v>
      </c>
      <c r="KA18" s="250">
        <f>'1_Police_raw'!IY17/H18*100</f>
        <v>8.2250608342974072</v>
      </c>
      <c r="KB18" s="250">
        <f t="shared" si="21"/>
        <v>-4.3167974364905888</v>
      </c>
      <c r="KD18" s="250">
        <f>'1_Police_raw'!JA17/C18*100</f>
        <v>8.1548636276066944</v>
      </c>
      <c r="KE18" s="250">
        <f>'1_Police_raw'!JB17/D18*100</f>
        <v>7.9374663099620433</v>
      </c>
      <c r="KF18" s="250">
        <f>'1_Police_raw'!JC17/E18*100</f>
        <v>7.8535839601898303</v>
      </c>
      <c r="KG18" s="250">
        <f>'1_Police_raw'!JD17/F18*100</f>
        <v>7.3309223542158293</v>
      </c>
      <c r="KH18" s="250">
        <f>'1_Police_raw'!JE17/G18*100</f>
        <v>7.1775576148325779</v>
      </c>
      <c r="KI18" s="250">
        <f>'1_Police_raw'!JF17/H18*100</f>
        <v>7.2052944518234865</v>
      </c>
      <c r="KJ18" s="250">
        <f t="shared" si="22"/>
        <v>-11.64420668628506</v>
      </c>
      <c r="KL18" s="250">
        <f>'1_Police_raw'!JH17/C18*100</f>
        <v>40.162267077019273</v>
      </c>
      <c r="KM18" s="250">
        <f>'1_Police_raw'!JI17/D18*100</f>
        <v>39.430882669657741</v>
      </c>
      <c r="KN18" s="250">
        <f>'1_Police_raw'!JJ17/E18*100</f>
        <v>38.063306195417191</v>
      </c>
      <c r="KO18" s="250">
        <f>'1_Police_raw'!JK17/F18*100</f>
        <v>36.444130973879915</v>
      </c>
      <c r="KP18" s="250">
        <f>'1_Police_raw'!JL17/G18*100</f>
        <v>35.299100267043812</v>
      </c>
      <c r="KQ18" s="250">
        <f>'1_Police_raw'!JM17/H18*100</f>
        <v>34.219368347454221</v>
      </c>
      <c r="KR18" s="250">
        <f t="shared" si="23"/>
        <v>-14.797219285874334</v>
      </c>
      <c r="KT18" s="250">
        <f>'1_Police_raw'!JO17/C18*100</f>
        <v>2.4170407480784744</v>
      </c>
      <c r="KU18" s="250">
        <f>'1_Police_raw'!JP17/D18*100</f>
        <v>2.3615705128604136</v>
      </c>
      <c r="KV18" s="250">
        <f>'1_Police_raw'!JQ17/E18*100</f>
        <v>2.0590199566721599</v>
      </c>
      <c r="KW18" s="250">
        <f>'1_Police_raw'!JR17/F18*100</f>
        <v>1.7048944573138318</v>
      </c>
      <c r="KX18" s="250">
        <f>'1_Police_raw'!JS17/G18*100</f>
        <v>1.7180324078056703</v>
      </c>
      <c r="KY18" s="250">
        <f>'1_Police_raw'!JT17/H18*100</f>
        <v>1.6245681630103621</v>
      </c>
      <c r="KZ18" s="250">
        <f t="shared" si="37"/>
        <v>-32.786893878314658</v>
      </c>
      <c r="LB18" s="250">
        <f>'1_Police_raw'!JV17/C18*100</f>
        <v>628.45178567766857</v>
      </c>
      <c r="LC18" s="250">
        <f>'1_Police_raw'!JW17/D18*100</f>
        <v>598.80315556612334</v>
      </c>
      <c r="LD18" s="250">
        <f>'1_Police_raw'!JX17/E18*100</f>
        <v>575.97792333208145</v>
      </c>
      <c r="LE18" s="250">
        <f>'1_Police_raw'!JY17/F18*100</f>
        <v>565.85533706809633</v>
      </c>
      <c r="LF18" s="250">
        <f>'1_Police_raw'!JZ17/G18*100</f>
        <v>565.28192474606715</v>
      </c>
      <c r="LG18" s="250">
        <f>'1_Police_raw'!KA17/H18*100</f>
        <v>538.45246971111317</v>
      </c>
      <c r="LH18" s="250">
        <f t="shared" si="24"/>
        <v>-14.320798829381616</v>
      </c>
      <c r="LJ18" s="250">
        <f>'1_Police_raw'!KC17/C18*100</f>
        <v>132.97339079965093</v>
      </c>
      <c r="LK18" s="250">
        <f>'1_Police_raw'!KD17/D18*100</f>
        <v>129.78429661425236</v>
      </c>
      <c r="LL18" s="250">
        <f>'1_Police_raw'!KE17/E18*100</f>
        <v>125.3108617177348</v>
      </c>
      <c r="LM18" s="250">
        <f>'1_Police_raw'!KF17/F18*100</f>
        <v>124.37062682035709</v>
      </c>
      <c r="LN18" s="250">
        <f>'1_Police_raw'!KG17/G18*100</f>
        <v>122.21552976416021</v>
      </c>
      <c r="LO18" s="250">
        <f>'1_Police_raw'!KH17/H18*100</f>
        <v>117.83656099534264</v>
      </c>
      <c r="LP18" s="250">
        <f t="shared" si="38"/>
        <v>-11.383352498782799</v>
      </c>
      <c r="LR18" s="250">
        <f>'1_Police_raw'!KJ17/C18*100</f>
        <v>24.782458541798942</v>
      </c>
      <c r="LS18" s="250">
        <f>'1_Police_raw'!KK17/D18*100</f>
        <v>22.221419954959611</v>
      </c>
      <c r="LT18" s="250">
        <f>'1_Police_raw'!KL17/E18*100</f>
        <v>19.832659051902528</v>
      </c>
      <c r="LU18" s="250">
        <f>'1_Police_raw'!KM17/F18*100</f>
        <v>18.984129785034849</v>
      </c>
      <c r="LV18" s="250">
        <f>'1_Police_raw'!KN17/G18*100</f>
        <v>17.972220019432363</v>
      </c>
      <c r="LW18" s="250">
        <f>'1_Police_raw'!KO17/H18*100</f>
        <v>17.140106798502586</v>
      </c>
      <c r="LX18" s="250">
        <f t="shared" si="39"/>
        <v>-30.837746506895201</v>
      </c>
      <c r="LZ18" s="250">
        <f>'1_Police_raw'!KQ17/C18*100</f>
        <v>88.080505033122748</v>
      </c>
      <c r="MA18" s="250">
        <f>'1_Police_raw'!KR17/D18*100</f>
        <v>85.831946310061653</v>
      </c>
      <c r="MB18" s="250">
        <f>'1_Police_raw'!KS17/E18*100</f>
        <v>83.991373178292022</v>
      </c>
      <c r="MC18" s="250">
        <f>'1_Police_raw'!KT17/F18*100</f>
        <v>82.408184592847732</v>
      </c>
      <c r="MD18" s="250">
        <f>'1_Police_raw'!KU17/G18*100</f>
        <v>82.530828490524286</v>
      </c>
      <c r="ME18" s="250">
        <f>'1_Police_raw'!KV17/H18*100</f>
        <v>79.443208528693248</v>
      </c>
      <c r="MF18" s="250">
        <f t="shared" si="40"/>
        <v>-9.8061387150101353</v>
      </c>
      <c r="MH18" s="250">
        <f>'1_Police_raw'!KX17/C18*100</f>
        <v>28.523324599036435</v>
      </c>
      <c r="MI18" s="250">
        <f>'1_Police_raw'!KY17/D18*100</f>
        <v>28.417274695342464</v>
      </c>
      <c r="MJ18" s="250">
        <f>'1_Police_raw'!KZ17/E18*100</f>
        <v>28.082399445251838</v>
      </c>
      <c r="MK18" s="250">
        <f>'1_Police_raw'!LA17/F18*100</f>
        <v>26.931637062810797</v>
      </c>
      <c r="ML18" s="250">
        <f>'1_Police_raw'!LB17/G18*100</f>
        <v>27.712663254797988</v>
      </c>
      <c r="MM18" s="250">
        <f>'1_Police_raw'!LC17/H18*100</f>
        <v>26.574771193872877</v>
      </c>
      <c r="MN18" s="250">
        <f t="shared" si="41"/>
        <v>-6.8314385947470697</v>
      </c>
      <c r="MP18" s="250">
        <f>'1_Police_raw'!LE17/C18*100</f>
        <v>330.16103487238826</v>
      </c>
      <c r="MQ18" s="250">
        <f>'1_Police_raw'!LF17/D18*100</f>
        <v>326.0573225492015</v>
      </c>
      <c r="MR18" s="250">
        <f>'1_Police_raw'!LG17/E18*100</f>
        <v>332.15171087544786</v>
      </c>
      <c r="MS18" s="250">
        <f>'1_Police_raw'!LH17/F18*100</f>
        <v>327.33849768191925</v>
      </c>
      <c r="MT18" s="250">
        <f>'1_Police_raw'!LI17/G18*100</f>
        <v>321.84227460002882</v>
      </c>
      <c r="MU18" s="250">
        <f>'1_Police_raw'!LJ17/H18*100</f>
        <v>290.36691681203411</v>
      </c>
      <c r="MV18" s="250">
        <f t="shared" si="25"/>
        <v>-12.052942006234957</v>
      </c>
      <c r="MX18" s="250" t="e">
        <f>'1_Police_raw'!LL17/C18*100</f>
        <v>#VALUE!</v>
      </c>
      <c r="MY18" s="250" t="e">
        <f>'1_Police_raw'!LM17/D18*100</f>
        <v>#VALUE!</v>
      </c>
      <c r="MZ18" s="250" t="e">
        <f>'1_Police_raw'!LN17/E18*100</f>
        <v>#VALUE!</v>
      </c>
      <c r="NA18" s="250" t="e">
        <f>'1_Police_raw'!LO17/F18*100</f>
        <v>#VALUE!</v>
      </c>
      <c r="NB18" s="250" t="e">
        <f>'1_Police_raw'!LP17/G18*100</f>
        <v>#VALUE!</v>
      </c>
      <c r="NC18" s="250" t="e">
        <f>'1_Police_raw'!LQ17/H18*100</f>
        <v>#VALUE!</v>
      </c>
      <c r="ND18" s="250" t="e">
        <f t="shared" si="50"/>
        <v>#VALUE!</v>
      </c>
      <c r="NF18" s="250">
        <f>'1_Police_raw'!LS17/C18*100</f>
        <v>48.289706828165038</v>
      </c>
      <c r="NG18" s="250">
        <f>'1_Police_raw'!LT17/D18*100</f>
        <v>47.45798159792551</v>
      </c>
      <c r="NH18" s="250">
        <f>'1_Police_raw'!LU17/E18*100</f>
        <v>46.260888061516667</v>
      </c>
      <c r="NI18" s="250">
        <f>'1_Police_raw'!LV17/F18*100</f>
        <v>44.347065847543085</v>
      </c>
      <c r="NJ18" s="250">
        <f>'1_Police_raw'!LW17/G18*100</f>
        <v>44.650369136196829</v>
      </c>
      <c r="NK18" s="250">
        <f>'1_Police_raw'!LX17/H18*100</f>
        <v>48.246632178930213</v>
      </c>
      <c r="NL18" s="250">
        <f t="shared" si="26"/>
        <v>-8.9200477832889646E-2</v>
      </c>
      <c r="NN18" s="250">
        <f>'1_Police_raw'!LZ17/C18*100</f>
        <v>8.8379674594514608</v>
      </c>
      <c r="NO18" s="250">
        <f>'1_Police_raw'!MA17/D18*100</f>
        <v>8.104282571808799</v>
      </c>
      <c r="NP18" s="250">
        <f>'1_Police_raw'!MB17/E18*100</f>
        <v>9.2333011929176774</v>
      </c>
      <c r="NQ18" s="250">
        <f>'1_Police_raw'!MC17/F18*100</f>
        <v>9.8195482505127085</v>
      </c>
      <c r="NR18" s="250">
        <f>'1_Police_raw'!MD17/G18*100</f>
        <v>11.600105554925884</v>
      </c>
      <c r="NS18" s="250">
        <f>'1_Police_raw'!ME17/H18*100</f>
        <v>13.039136978768562</v>
      </c>
      <c r="NT18" s="250">
        <f t="shared" si="27"/>
        <v>47.535471686131928</v>
      </c>
      <c r="NV18" s="250">
        <f>'1_Police_raw'!MG17/C18*100</f>
        <v>1.4135761775765805</v>
      </c>
      <c r="NW18" s="250">
        <f>'1_Police_raw'!MH17/D18*100</f>
        <v>1.6781217982793029</v>
      </c>
      <c r="NX18" s="250">
        <f>'1_Police_raw'!MI17/E18*100</f>
        <v>1.5237741175131123</v>
      </c>
      <c r="NY18" s="250">
        <f>'1_Police_raw'!MJ17/F18*100</f>
        <v>1.9847101053551723</v>
      </c>
      <c r="NZ18" s="250">
        <f>'1_Police_raw'!MK17/G18*100</f>
        <v>1.3633418461941771</v>
      </c>
      <c r="OA18" s="250">
        <f>'1_Police_raw'!ML17/H18*100</f>
        <v>1.1183356867464589</v>
      </c>
      <c r="OB18" s="250">
        <f t="shared" si="42"/>
        <v>-20.886068647271543</v>
      </c>
      <c r="OD18" s="250">
        <f>'1_Police_raw'!MN17/C18*100</f>
        <v>244.74189239581406</v>
      </c>
      <c r="OE18" s="250">
        <f>'1_Police_raw'!MO17/D18*100</f>
        <v>246.58431254894006</v>
      </c>
      <c r="OF18" s="250">
        <f>'1_Police_raw'!MP17/E18*100</f>
        <v>261.77619704875627</v>
      </c>
      <c r="OG18" s="250">
        <f>'1_Police_raw'!MQ17/F18*100</f>
        <v>282.42808617128412</v>
      </c>
      <c r="OH18" s="250">
        <f>'1_Police_raw'!MR17/G18*100</f>
        <v>285.39043000774768</v>
      </c>
      <c r="OI18" s="250">
        <f>'1_Police_raw'!MS17/H18*100</f>
        <v>299.03128034808935</v>
      </c>
      <c r="OJ18" s="250">
        <f t="shared" si="28"/>
        <v>22.182302923634595</v>
      </c>
      <c r="OL18" s="250">
        <f>'1_Police_raw'!MU17/C18*100</f>
        <v>75.830758033964841</v>
      </c>
      <c r="OM18" s="250">
        <f>'1_Police_raw'!MV17/D18*100</f>
        <v>72.36838010205669</v>
      </c>
      <c r="ON18" s="250">
        <f>'1_Police_raw'!MW17/E18*100</f>
        <v>71.562741256473586</v>
      </c>
      <c r="OO18" s="250">
        <f>'1_Police_raw'!MX17/F18*100</f>
        <v>74.501535352175168</v>
      </c>
      <c r="OP18" s="250">
        <f>'1_Police_raw'!MY17/G18*100</f>
        <v>74.99365405628005</v>
      </c>
      <c r="OQ18" s="250">
        <f>'1_Police_raw'!MZ17/H18*100</f>
        <v>77.089714276062494</v>
      </c>
      <c r="OR18" s="250">
        <f t="shared" si="43"/>
        <v>1.6602184584964306</v>
      </c>
      <c r="OU18" s="250">
        <f>'1_Police_raw'!NE17/G18*100</f>
        <v>2917.6205184647411</v>
      </c>
      <c r="OV18" s="250">
        <f>'1_Police_raw'!NF17/G18*100</f>
        <v>723.7263859370513</v>
      </c>
      <c r="OW18" s="250">
        <f>'1_Police_raw'!NG17/G18*100</f>
        <v>366.26234118406819</v>
      </c>
      <c r="OX18" s="250">
        <f>'1_Police_raw'!NH17/G18*100</f>
        <v>1123.0192856711899</v>
      </c>
      <c r="OY18" s="250">
        <f>'1_Police_raw'!NI17/G18*100</f>
        <v>268.60913281150391</v>
      </c>
      <c r="PA18" s="250" t="e">
        <f>'1_Police_raw'!NK17/G18*100</f>
        <v>#VALUE!</v>
      </c>
      <c r="PB18" s="250" t="e">
        <f>'1_Police_raw'!NL17/G18*100</f>
        <v>#VALUE!</v>
      </c>
      <c r="PC18" s="250" t="e">
        <f>'1_Police_raw'!NM17/G18*100</f>
        <v>#VALUE!</v>
      </c>
      <c r="PD18" s="250" t="e">
        <f>'1_Police_raw'!NN17/G18*100</f>
        <v>#VALUE!</v>
      </c>
      <c r="PE18" s="250" t="e">
        <f>'1_Police_raw'!NO17/G18*100</f>
        <v>#VALUE!</v>
      </c>
      <c r="PG18" s="250">
        <f>'1_Police_raw'!NQ17/G18*100</f>
        <v>3.2106885212540375</v>
      </c>
      <c r="PH18" s="250">
        <f>'1_Police_raw'!NR17/G18*100</f>
        <v>0.38794280176257073</v>
      </c>
      <c r="PI18" s="250">
        <f>'1_Police_raw'!NS17/G18*100</f>
        <v>0.16995589410550715</v>
      </c>
      <c r="PJ18" s="250">
        <f>'1_Police_raw'!NT17/G18*100</f>
        <v>1.1342708584867542</v>
      </c>
      <c r="PK18" s="250">
        <f>'1_Police_raw'!NU17/G18*100</f>
        <v>0.31528049921021623</v>
      </c>
      <c r="PM18" s="250">
        <f>'1_Police_raw'!NW17/G18*100</f>
        <v>0.88672640402873304</v>
      </c>
      <c r="PN18" s="250">
        <f>'1_Police_raw'!NX17/G18*100</f>
        <v>0.14655616955474893</v>
      </c>
      <c r="PO18" s="250">
        <f>'1_Police_raw'!NY17/G18*100</f>
        <v>3.3252240151077493E-2</v>
      </c>
      <c r="PP18" s="250" t="e">
        <f>'1_Police_raw'!NZ17/G18*100</f>
        <v>#VALUE!</v>
      </c>
      <c r="PQ18" s="250" t="e">
        <f>'1_Police_raw'!OA17/G18*100</f>
        <v>#VALUE!</v>
      </c>
      <c r="PS18" s="250">
        <f>'1_Police_raw'!OC17/G18*100</f>
        <v>526.70563147746714</v>
      </c>
      <c r="PT18" s="250">
        <f>'1_Police_raw'!OD17/G18*100</f>
        <v>97.268960264151858</v>
      </c>
      <c r="PU18" s="250">
        <f>'1_Police_raw'!OE17/G18*100</f>
        <v>61.158259024531745</v>
      </c>
      <c r="PV18" s="250">
        <f>'1_Police_raw'!OF17/G18*100</f>
        <v>144.91572570729579</v>
      </c>
      <c r="PW18" s="250">
        <f>'1_Police_raw'!OG17/G18*100</f>
        <v>42.314091374471126</v>
      </c>
      <c r="PY18" s="250">
        <f>'1_Police_raw'!OI17/G18*100</f>
        <v>165.66512356156812</v>
      </c>
      <c r="PZ18" s="250">
        <f>'1_Police_raw'!OJ17/G18*100</f>
        <v>25.761865165934779</v>
      </c>
      <c r="QA18" s="250">
        <f>'1_Police_raw'!OK17/G18*100</f>
        <v>26.163355176647784</v>
      </c>
      <c r="QB18" s="250">
        <f>'1_Police_raw'!OL17/G18*100</f>
        <v>45.46197010877313</v>
      </c>
      <c r="QC18" s="250">
        <f>'1_Police_raw'!OM17/G18*100</f>
        <v>14.229495655761088</v>
      </c>
      <c r="QE18" s="250">
        <f>'1_Police_raw'!OO17/G18*100</f>
        <v>22.334421301473714</v>
      </c>
      <c r="QF18" s="250">
        <f>'1_Police_raw'!OP17/G18*100</f>
        <v>0.58622467821899571</v>
      </c>
      <c r="QG18" s="250">
        <f>'1_Police_raw'!OQ17/G18*100</f>
        <v>3.7316402836209184</v>
      </c>
      <c r="QH18" s="250">
        <f>'1_Police_raw'!OR17/G18*100</f>
        <v>5.3646947443738355</v>
      </c>
      <c r="QI18" s="250">
        <f>'1_Police_raw'!OS17/G18*100</f>
        <v>1.5677815449008017</v>
      </c>
      <c r="QK18" s="250">
        <f>'1_Police_raw'!OU17/G18*100</f>
        <v>7.741614132950855</v>
      </c>
      <c r="QL18" s="250">
        <f>'1_Police_raw'!OV17/G18*100</f>
        <v>0.11330392940367144</v>
      </c>
      <c r="QM18" s="250">
        <f>'1_Police_raw'!OW17/G18*100</f>
        <v>0.68228670532210856</v>
      </c>
      <c r="QN18" s="250">
        <f>'1_Police_raw'!OX17/G18*100</f>
        <v>2.3128780371749458</v>
      </c>
      <c r="QO18" s="250">
        <f>'1_Police_raw'!OY17/G18*100</f>
        <v>0.57144590481851687</v>
      </c>
      <c r="QQ18" s="250">
        <f>'1_Police_raw'!PA17/G18*100</f>
        <v>7.1775576148325779</v>
      </c>
      <c r="QR18" s="250">
        <f>'1_Police_raw'!PB17/G18*100</f>
        <v>0.32390145036049556</v>
      </c>
      <c r="QS18" s="250">
        <f>'1_Police_raw'!PC17/G18*100</f>
        <v>2.1355327563691988</v>
      </c>
      <c r="QT18" s="250">
        <f>'1_Police_raw'!PD17/G18*100</f>
        <v>1.0185038001830031</v>
      </c>
      <c r="QU18" s="250">
        <f>'1_Police_raw'!PE17/G18*100</f>
        <v>0.2672494856586598</v>
      </c>
      <c r="QW18" s="250">
        <f>'1_Police_raw'!PG17/G18*100</f>
        <v>35.299100267043812</v>
      </c>
      <c r="QX18" s="250">
        <f>'1_Police_raw'!PH17/G18*100</f>
        <v>3.489022086963057</v>
      </c>
      <c r="QY18" s="250">
        <f>'1_Police_raw'!PI17/G18*100</f>
        <v>7.5396375631443107</v>
      </c>
      <c r="QZ18" s="250">
        <f>'1_Police_raw'!PJ17/G18*100</f>
        <v>13.569377110539696</v>
      </c>
      <c r="RA18" s="250">
        <f>'1_Police_raw'!PK17/G18*100</f>
        <v>3.9681006580285803</v>
      </c>
      <c r="RC18" s="250">
        <f>'1_Police_raw'!PM17/G18*100</f>
        <v>565.28192474606715</v>
      </c>
      <c r="RD18" s="250">
        <f>'1_Police_raw'!PN17/G18*100</f>
        <v>163.74880927730604</v>
      </c>
      <c r="RE18" s="250">
        <f>'1_Police_raw'!PO17/G18*100</f>
        <v>106.30371706964461</v>
      </c>
      <c r="RF18" s="250">
        <f>'1_Police_raw'!PP17/G18*100</f>
        <v>217.66546933560312</v>
      </c>
      <c r="RG18" s="250">
        <f>'1_Police_raw'!PQ17/G18*100</f>
        <v>93.779938177188811</v>
      </c>
      <c r="RI18" s="250">
        <f>'1_Police_raw'!PS17/G18*100</f>
        <v>122.21552976416021</v>
      </c>
      <c r="RJ18" s="250">
        <f>'1_Police_raw'!PT17/G18*100</f>
        <v>15.462291670251032</v>
      </c>
      <c r="RK18" s="250">
        <f>'1_Police_raw'!PU17/G18*100</f>
        <v>19.660694880437077</v>
      </c>
      <c r="RL18" s="250">
        <f>'1_Police_raw'!PV17/G18*100</f>
        <v>52.878451226913448</v>
      </c>
      <c r="RM18" s="250">
        <f>'1_Police_raw'!PW17/G18*100</f>
        <v>24.244577763485612</v>
      </c>
      <c r="RO18" s="250">
        <f>'1_Police_raw'!PY17/G18*100</f>
        <v>17.972220019432363</v>
      </c>
      <c r="RP18" s="250">
        <f>'1_Police_raw'!PZ17/G18*100</f>
        <v>1.1650599697377522</v>
      </c>
      <c r="RQ18" s="250">
        <f>'1_Police_raw'!QA17/G18*100</f>
        <v>4.0543101695313739</v>
      </c>
      <c r="RR18" s="250">
        <f>'1_Police_raw'!QB17/G18*100</f>
        <v>5.4853880604777459</v>
      </c>
      <c r="RS18" s="250">
        <f>'1_Police_raw'!QC17/G18*100</f>
        <v>3.5937050652164486</v>
      </c>
      <c r="RU18" s="250">
        <f>'1_Police_raw'!QE17/G18*100</f>
        <v>82.530828490524286</v>
      </c>
      <c r="RV18" s="250">
        <f>'1_Police_raw'!QF17/G18*100</f>
        <v>10.678895346296034</v>
      </c>
      <c r="RW18" s="250">
        <f>'1_Police_raw'!QG17/G18*100</f>
        <v>11.436307483070577</v>
      </c>
      <c r="RX18" s="250">
        <f>'1_Police_raw'!QH17/G18*100</f>
        <v>36.279425569275581</v>
      </c>
      <c r="RY18" s="250">
        <f>'1_Police_raw'!QI17/G18*100</f>
        <v>15.204894700192693</v>
      </c>
      <c r="SA18" s="250">
        <f>'1_Police_raw'!QK17/G18*100</f>
        <v>27.712663254797988</v>
      </c>
      <c r="SB18" s="250">
        <f>'1_Police_raw'!QL17/G18*100</f>
        <v>3.9151433866768643</v>
      </c>
      <c r="SC18" s="250">
        <f>'1_Police_raw'!QM17/G18*100</f>
        <v>3.3880338020597844</v>
      </c>
      <c r="SD18" s="250">
        <f>'1_Police_raw'!QN17/G18*100</f>
        <v>9.8672943737197354</v>
      </c>
      <c r="SE18" s="250">
        <f>'1_Police_raw'!QO17/G18*100</f>
        <v>3.6725251900190026</v>
      </c>
      <c r="SG18" s="250">
        <f>'1_Police_raw'!QQ17/G18*100</f>
        <v>321.84227460002882</v>
      </c>
      <c r="SH18" s="250">
        <f>'1_Police_raw'!QR17/G18*100</f>
        <v>110.41960546167799</v>
      </c>
      <c r="SI18" s="250">
        <f>'1_Police_raw'!QS17/G18*100</f>
        <v>11.497885705572571</v>
      </c>
      <c r="SJ18" s="250">
        <f>'1_Police_raw'!QT17/G18*100</f>
        <v>83.517311615006264</v>
      </c>
      <c r="SK18" s="250">
        <f>'1_Police_raw'!QU17/G18*100</f>
        <v>37.026985190449807</v>
      </c>
      <c r="SM18" s="250" t="e">
        <f>'1_Police_raw'!QW17/G18*100</f>
        <v>#VALUE!</v>
      </c>
      <c r="SN18" s="250" t="e">
        <f>'1_Police_raw'!QX17/G18*100</f>
        <v>#VALUE!</v>
      </c>
      <c r="SO18" s="250" t="e">
        <f>'1_Police_raw'!QY17/G18*100</f>
        <v>#VALUE!</v>
      </c>
      <c r="SP18" s="250" t="e">
        <f>'1_Police_raw'!QZ17/G18*100</f>
        <v>#VALUE!</v>
      </c>
      <c r="SQ18" s="250" t="e">
        <f>'1_Police_raw'!RA17/G18*100</f>
        <v>#VALUE!</v>
      </c>
      <c r="SS18" s="250">
        <f>'1_Police_raw'!RC17/G18*100</f>
        <v>44.650369136196829</v>
      </c>
      <c r="ST18" s="250">
        <f>'1_Police_raw'!RD17/G18*100</f>
        <v>8.2440924285671375</v>
      </c>
      <c r="SU18" s="250">
        <f>'1_Police_raw'!RE17/G18*100</f>
        <v>2.0517863737664852</v>
      </c>
      <c r="SV18" s="250">
        <f>'1_Police_raw'!RF17/G18*100</f>
        <v>18.624949177953514</v>
      </c>
      <c r="SW18" s="250">
        <f>'1_Police_raw'!RG17/G18*100</f>
        <v>6.6208904834145406</v>
      </c>
      <c r="SY18" s="250">
        <f>'1_Police_raw'!RI17/G18*100</f>
        <v>11.600105554925884</v>
      </c>
      <c r="SZ18" s="250">
        <f>'1_Police_raw'!RJ17/G18*100</f>
        <v>3.44838046011174</v>
      </c>
      <c r="TA18" s="250">
        <f>'1_Police_raw'!RK17/G18*100</f>
        <v>0.11330392940367144</v>
      </c>
      <c r="TB18" s="250">
        <f>'1_Police_raw'!RL17/G18*100</f>
        <v>4.5259993538966583</v>
      </c>
      <c r="TC18" s="250">
        <f>'1_Police_raw'!RM17/G18*100</f>
        <v>1.7882315814579453</v>
      </c>
      <c r="TE18" s="250">
        <f>'1_Police_raw'!RO17/G18*100</f>
        <v>1.3633418461941771</v>
      </c>
      <c r="TF18" s="250">
        <f>'1_Police_raw'!RP17/G18*100</f>
        <v>0.29311233910949785</v>
      </c>
      <c r="TG18" s="250">
        <f>'1_Police_raw'!RQ17/G18*100</f>
        <v>2.4631289000798143E-3</v>
      </c>
      <c r="TH18" s="250">
        <f>'1_Police_raw'!RR17/G18*100</f>
        <v>0.25123914780814105</v>
      </c>
      <c r="TI18" s="250">
        <f>'1_Police_raw'!RS17/G18*100</f>
        <v>7.6356995902474245E-2</v>
      </c>
      <c r="TK18" s="250">
        <f>'1_Police_raw'!RU17/G18*100</f>
        <v>285.39043000774768</v>
      </c>
      <c r="TL18" s="250">
        <f>'1_Police_raw'!RV17/G18*100</f>
        <v>36.706778433439432</v>
      </c>
      <c r="TM18" s="250">
        <f>'1_Police_raw'!RW17/G18*100</f>
        <v>25.334512301770928</v>
      </c>
      <c r="TN18" s="250">
        <f>'1_Police_raw'!RX17/G18*100</f>
        <v>63.567199088809801</v>
      </c>
      <c r="TO18" s="250">
        <f>'1_Police_raw'!RY17/G18*100</f>
        <v>24.612815534047542</v>
      </c>
      <c r="TQ18" s="250">
        <f>'1_Police_raw'!SA17/G18*100</f>
        <v>74.99365405628005</v>
      </c>
      <c r="TR18" s="250">
        <f>'1_Police_raw'!SB17/G18*100</f>
        <v>7.9226541071067222</v>
      </c>
      <c r="TS18" s="250">
        <f>'1_Police_raw'!SC17/G18*100</f>
        <v>0.70568642987286667</v>
      </c>
      <c r="TT18" s="250">
        <f>'1_Police_raw'!SD17/G18*100</f>
        <v>21.31345437239063</v>
      </c>
      <c r="TU18" s="250">
        <f>'1_Police_raw'!SE17/G18*100</f>
        <v>7.2699249485855706</v>
      </c>
      <c r="TW18" s="250">
        <f>'1_Police_raw'!TY17/C18*100</f>
        <v>319.09550072040651</v>
      </c>
      <c r="TX18" s="250">
        <f>'1_Police_raw'!TZ17/D18*100</f>
        <v>320.57354916535854</v>
      </c>
      <c r="TY18" s="250">
        <f>'1_Police_raw'!UA17/E18*100</f>
        <v>321.54490179828446</v>
      </c>
      <c r="TZ18" s="250">
        <f>'1_Police_raw'!UB17/F18*100</f>
        <v>321.06988429239135</v>
      </c>
      <c r="UA18" s="250">
        <f>'1_Police_raw'!UC17/G18*100</f>
        <v>320.49617465613522</v>
      </c>
      <c r="UB18" s="250">
        <f>'1_Police_raw'!UD17/H18*100</f>
        <v>319.07248864518124</v>
      </c>
      <c r="UC18" s="250">
        <f t="shared" si="44"/>
        <v>-7.2116576928635823E-3</v>
      </c>
      <c r="UE18" s="250">
        <f>'1_Police_raw'!UF17/G18*100</f>
        <v>63.129993709045642</v>
      </c>
      <c r="UF18" s="250" t="e">
        <f>'1_Police_raw'!UG17/G18*100</f>
        <v>#VALUE!</v>
      </c>
      <c r="UH18" s="250">
        <f>'1_Police_raw'!UI17/C18*100</f>
        <v>50.459932688095222</v>
      </c>
      <c r="UI18" s="250">
        <f>'1_Police_raw'!UJ17/D18*100</f>
        <v>50.237837662879279</v>
      </c>
      <c r="UJ18" s="250">
        <f>'1_Police_raw'!UK17/E18*100</f>
        <v>49.494716751006592</v>
      </c>
      <c r="UK18" s="250">
        <f>'1_Police_raw'!UL17/F18*100</f>
        <v>49.345365719856765</v>
      </c>
      <c r="UL18" s="250">
        <f>'1_Police_raw'!UM17/G18*100</f>
        <v>48.455903286820146</v>
      </c>
      <c r="UM18" s="250">
        <f>'1_Police_raw'!UN17/H18*100</f>
        <v>48.41456506769083</v>
      </c>
      <c r="UN18" s="250">
        <f t="shared" si="51"/>
        <v>-4.053448967217804</v>
      </c>
      <c r="UP18" s="250">
        <f>'1_Police_raw'!UX17/G18*100</f>
        <v>304.07695740820316</v>
      </c>
      <c r="UQ18" s="250" t="e">
        <f>'1_Police_raw'!UY17/G18*100</f>
        <v>#VALUE!</v>
      </c>
      <c r="UR18" s="250" t="e">
        <f>'1_Police_raw'!UZ17/G18*100</f>
        <v>#VALUE!</v>
      </c>
    </row>
    <row r="19" spans="1:564">
      <c r="A19" s="247">
        <v>17</v>
      </c>
      <c r="B19" s="239" t="s">
        <v>40</v>
      </c>
      <c r="C19" s="248">
        <v>11123.392</v>
      </c>
      <c r="D19" s="248">
        <v>11086.406000000001</v>
      </c>
      <c r="E19" s="248">
        <v>11003.615</v>
      </c>
      <c r="F19" s="248">
        <v>10926.807000000001</v>
      </c>
      <c r="G19" s="248">
        <v>10858.018</v>
      </c>
      <c r="H19" s="248">
        <v>10783.748</v>
      </c>
      <c r="I19" s="249"/>
      <c r="J19" s="250">
        <f>'1_Police_raw'!C18/C19*100</f>
        <v>1744.3510037226056</v>
      </c>
      <c r="K19" s="250">
        <f>'1_Police_raw'!D18/D19*100</f>
        <v>1752.0917058242319</v>
      </c>
      <c r="L19" s="250">
        <f>'1_Police_raw'!E18/E19*100</f>
        <v>1815.7669093293432</v>
      </c>
      <c r="M19" s="250">
        <f>'1_Police_raw'!F18/F19*100</f>
        <v>1740.7921637126012</v>
      </c>
      <c r="N19" s="250">
        <f>'1_Police_raw'!G18/G19*100</f>
        <v>1815.0089638827271</v>
      </c>
      <c r="O19" s="250">
        <f>'1_Police_raw'!H18/H19*100</f>
        <v>1903.0118285405038</v>
      </c>
      <c r="P19" s="250">
        <f t="shared" si="29"/>
        <v>9.0956937267385598</v>
      </c>
      <c r="R19" s="250">
        <f>'1_Police_raw'!J18/C19*100</f>
        <v>39.538299108761073</v>
      </c>
      <c r="S19" s="250">
        <f>'1_Police_raw'!K18/D19*100</f>
        <v>64.592619104874913</v>
      </c>
      <c r="T19" s="250">
        <f>'1_Police_raw'!L18/E19*100</f>
        <v>1.0632869288865523</v>
      </c>
      <c r="U19" s="250">
        <f>'1_Police_raw'!M18/F19*100</f>
        <v>1.4093778722366013</v>
      </c>
      <c r="V19" s="250">
        <f>'1_Police_raw'!N18/G19*100</f>
        <v>1.5472437050666152</v>
      </c>
      <c r="W19" s="250">
        <f>'1_Police_raw'!O18/H19*100</f>
        <v>1.5115338377714318</v>
      </c>
      <c r="X19" s="250">
        <f t="shared" si="30"/>
        <v>-96.177038790633006</v>
      </c>
      <c r="Z19" s="250">
        <f>'1_Police_raw'!Q18/C19*100</f>
        <v>1.968823898321663</v>
      </c>
      <c r="AA19" s="250">
        <f>'1_Police_raw'!R18/D19*100</f>
        <v>2.1377532087495261</v>
      </c>
      <c r="AB19" s="250">
        <f>'1_Police_raw'!S18/E19*100</f>
        <v>3.3080037787581626</v>
      </c>
      <c r="AC19" s="250">
        <f>'1_Police_raw'!T18/F19*100</f>
        <v>2.6631750702652659</v>
      </c>
      <c r="AD19" s="250">
        <f>'1_Police_raw'!U18/G19*100</f>
        <v>2.5787395084443587</v>
      </c>
      <c r="AE19" s="250">
        <f>'1_Police_raw'!V18/H19*100</f>
        <v>2.1142927301342724</v>
      </c>
      <c r="AF19" s="250">
        <f t="shared" si="31"/>
        <v>7.3886157079165429</v>
      </c>
      <c r="AH19" s="250" t="e">
        <f>'1_Police_raw'!X18/C19*100</f>
        <v>#VALUE!</v>
      </c>
      <c r="AI19" s="250" t="e">
        <f>'1_Police_raw'!Y18/D19*100</f>
        <v>#VALUE!</v>
      </c>
      <c r="AJ19" s="250" t="e">
        <f>'1_Police_raw'!Z18/E19*100</f>
        <v>#VALUE!</v>
      </c>
      <c r="AK19" s="250" t="e">
        <f>'1_Police_raw'!AA18/F19*100</f>
        <v>#VALUE!</v>
      </c>
      <c r="AL19" s="250" t="e">
        <f>'1_Police_raw'!AB18/G19*100</f>
        <v>#VALUE!</v>
      </c>
      <c r="AM19" s="250" t="e">
        <f>'1_Police_raw'!AC18/H19*100</f>
        <v>#VALUE!</v>
      </c>
      <c r="AN19" s="250" t="e">
        <f t="shared" si="46"/>
        <v>#VALUE!</v>
      </c>
      <c r="AP19" s="250">
        <f>'1_Police_raw'!AE18/C19*100</f>
        <v>0.94395666357887953</v>
      </c>
      <c r="AQ19" s="250">
        <f>'1_Police_raw'!AF18/D19*100</f>
        <v>1.0373064093088418</v>
      </c>
      <c r="AR19" s="250">
        <f>'1_Police_raw'!AG18/E19*100</f>
        <v>1.3268366804909113</v>
      </c>
      <c r="AS19" s="250">
        <f>'1_Police_raw'!AH18/F19*100</f>
        <v>0.98839487143865534</v>
      </c>
      <c r="AT19" s="250">
        <f>'1_Police_raw'!AI18/G19*100</f>
        <v>0.85650990816187633</v>
      </c>
      <c r="AU19" s="250">
        <f>'1_Police_raw'!AJ18/H19*100</f>
        <v>0.78822316693602268</v>
      </c>
      <c r="AV19" s="250">
        <f t="shared" si="32"/>
        <v>-16.497949816087441</v>
      </c>
      <c r="AX19" s="250" t="e">
        <f>'1_Police_raw'!AL18/C19*100</f>
        <v>#VALUE!</v>
      </c>
      <c r="AY19" s="250" t="e">
        <f>'1_Police_raw'!AM18/D19*100</f>
        <v>#VALUE!</v>
      </c>
      <c r="AZ19" s="250" t="e">
        <f>'1_Police_raw'!AN18/E19*100</f>
        <v>#VALUE!</v>
      </c>
      <c r="BA19" s="250" t="e">
        <f>'1_Police_raw'!AO18/F19*100</f>
        <v>#VALUE!</v>
      </c>
      <c r="BB19" s="250" t="e">
        <f>'1_Police_raw'!AP18/G19*100</f>
        <v>#VALUE!</v>
      </c>
      <c r="BC19" s="250" t="e">
        <f>'1_Police_raw'!AQ18/H19*100</f>
        <v>#VALUE!</v>
      </c>
      <c r="BD19" s="250" t="e">
        <f t="shared" si="47"/>
        <v>#VALUE!</v>
      </c>
      <c r="BF19" s="250">
        <f>'1_Police_raw'!AS18/C19*100</f>
        <v>140.08316887510571</v>
      </c>
      <c r="BG19" s="250">
        <f>'1_Police_raw'!AT18/D19*100</f>
        <v>135.9502800095901</v>
      </c>
      <c r="BH19" s="250">
        <f>'1_Police_raw'!AU18/E19*100</f>
        <v>52.691774475933592</v>
      </c>
      <c r="BI19" s="250">
        <f>'1_Police_raw'!AV18/F19*100</f>
        <v>53.611269971181883</v>
      </c>
      <c r="BJ19" s="250">
        <f>'1_Police_raw'!AW18/G19*100</f>
        <v>54.475872115887078</v>
      </c>
      <c r="BK19" s="250">
        <f>'1_Police_raw'!AX18/H19*100</f>
        <v>56.937532293966811</v>
      </c>
      <c r="BL19" s="250">
        <f t="shared" si="0"/>
        <v>-59.35448009123013</v>
      </c>
      <c r="BN19" s="250" t="e">
        <f>'1_Police_raw'!AZ18/C19*100</f>
        <v>#VALUE!</v>
      </c>
      <c r="BO19" s="250" t="e">
        <f>'1_Police_raw'!BA18/D19*100</f>
        <v>#VALUE!</v>
      </c>
      <c r="BP19" s="250" t="e">
        <f>'1_Police_raw'!BB18/E19*100</f>
        <v>#VALUE!</v>
      </c>
      <c r="BQ19" s="250" t="e">
        <f>'1_Police_raw'!BC18/F19*100</f>
        <v>#VALUE!</v>
      </c>
      <c r="BR19" s="250" t="e">
        <f>'1_Police_raw'!BD18/G19*100</f>
        <v>#VALUE!</v>
      </c>
      <c r="BS19" s="250" t="e">
        <f>'1_Police_raw'!BE18/H19*100</f>
        <v>#VALUE!</v>
      </c>
      <c r="BT19" s="250" t="e">
        <f t="shared" si="1"/>
        <v>#VALUE!</v>
      </c>
      <c r="BV19" s="250">
        <f>'1_Police_raw'!BG18/C19*100</f>
        <v>5.1692864910271972</v>
      </c>
      <c r="BW19" s="250">
        <f>'1_Police_raw'!BH18/D19*100</f>
        <v>6.6387610195765872</v>
      </c>
      <c r="BX19" s="250">
        <f>'1_Police_raw'!BI18/E19*100</f>
        <v>13.268366804909116</v>
      </c>
      <c r="BY19" s="250">
        <f>'1_Police_raw'!BJ18/F19*100</f>
        <v>10.661852085426236</v>
      </c>
      <c r="BZ19" s="250">
        <f>'1_Police_raw'!BK18/G19*100</f>
        <v>10.443895009199654</v>
      </c>
      <c r="CA19" s="250">
        <f>'1_Police_raw'!BL18/H19*100</f>
        <v>11.053670764561636</v>
      </c>
      <c r="CB19" s="250">
        <f t="shared" si="2"/>
        <v>113.833587744624</v>
      </c>
      <c r="CD19" s="250">
        <f>'1_Police_raw'!BN18/C19*100</f>
        <v>1.6361915502033912</v>
      </c>
      <c r="CE19" s="250">
        <f>'1_Police_raw'!BO18/D19*100</f>
        <v>1.713810589292869</v>
      </c>
      <c r="CF19" s="250">
        <f>'1_Police_raw'!BP18/E19*100</f>
        <v>2.4082994543156953</v>
      </c>
      <c r="CG19" s="250">
        <f>'1_Police_raw'!BQ18/F19*100</f>
        <v>2.1872812432762836</v>
      </c>
      <c r="CH19" s="250">
        <f>'1_Police_raw'!BR18/G19*100</f>
        <v>1.9340546313332689</v>
      </c>
      <c r="CI19" s="250">
        <f>'1_Police_raw'!BS18/H19*100</f>
        <v>2.4110355694513634</v>
      </c>
      <c r="CJ19" s="250">
        <f t="shared" si="3"/>
        <v>47.356559148080976</v>
      </c>
      <c r="CL19" s="250" t="e">
        <f>'1_Police_raw'!BU18/C19*100</f>
        <v>#VALUE!</v>
      </c>
      <c r="CM19" s="250" t="e">
        <f>'1_Police_raw'!BV18/D19*100</f>
        <v>#VALUE!</v>
      </c>
      <c r="CN19" s="250" t="e">
        <f>'1_Police_raw'!BW18/E19*100</f>
        <v>#VALUE!</v>
      </c>
      <c r="CO19" s="250" t="e">
        <f>'1_Police_raw'!BX18/F19*100</f>
        <v>#VALUE!</v>
      </c>
      <c r="CP19" s="250" t="e">
        <f>'1_Police_raw'!BY18/G19*100</f>
        <v>#VALUE!</v>
      </c>
      <c r="CQ19" s="250" t="e">
        <f>'1_Police_raw'!BZ18/H19*100</f>
        <v>#VALUE!</v>
      </c>
      <c r="CR19" s="250" t="e">
        <f t="shared" si="4"/>
        <v>#VALUE!</v>
      </c>
      <c r="CT19" s="250">
        <f>'1_Police_raw'!CB18/C19*100</f>
        <v>40.850848374308846</v>
      </c>
      <c r="CU19" s="250">
        <f>'1_Police_raw'!CC18/D19*100</f>
        <v>35.214297582101899</v>
      </c>
      <c r="CV19" s="250">
        <f>'1_Police_raw'!CD18/E19*100</f>
        <v>50.110804494704695</v>
      </c>
      <c r="CW19" s="250">
        <f>'1_Police_raw'!CE18/F19*100</f>
        <v>39.462580422624832</v>
      </c>
      <c r="CX19" s="250">
        <f>'1_Police_raw'!CF18/G19*100</f>
        <v>43.976718402935049</v>
      </c>
      <c r="CY19" s="250">
        <f>'1_Police_raw'!CG18/H19*100</f>
        <v>47.608679282935768</v>
      </c>
      <c r="CZ19" s="250">
        <f t="shared" si="5"/>
        <v>16.542694160733575</v>
      </c>
      <c r="DB19" s="250" t="e">
        <f>'1_Police_raw'!CI18/C19*100</f>
        <v>#VALUE!</v>
      </c>
      <c r="DC19" s="250" t="e">
        <f>'1_Police_raw'!CJ18/D19*100</f>
        <v>#VALUE!</v>
      </c>
      <c r="DD19" s="250" t="e">
        <f>'1_Police_raw'!CK18/E19*100</f>
        <v>#VALUE!</v>
      </c>
      <c r="DE19" s="250" t="e">
        <f>'1_Police_raw'!CL18/F19*100</f>
        <v>#VALUE!</v>
      </c>
      <c r="DF19" s="250" t="e">
        <f>'1_Police_raw'!CM18/G19*100</f>
        <v>#VALUE!</v>
      </c>
      <c r="DG19" s="250">
        <f>'1_Police_raw'!CN18/H19*100</f>
        <v>0</v>
      </c>
      <c r="DH19" s="250" t="e">
        <f t="shared" si="33"/>
        <v>#VALUE!</v>
      </c>
      <c r="DJ19" s="250">
        <f>'1_Police_raw'!CP18/C19*100</f>
        <v>885.70105234086873</v>
      </c>
      <c r="DK19" s="250">
        <f>'1_Police_raw'!CQ18/D19*100</f>
        <v>820.55447004195935</v>
      </c>
      <c r="DL19" s="250">
        <f>'1_Police_raw'!CR18/E19*100</f>
        <v>1025.8810400036716</v>
      </c>
      <c r="DM19" s="250">
        <f>'1_Police_raw'!CS18/F19*100</f>
        <v>940.88785497904371</v>
      </c>
      <c r="DN19" s="250">
        <f>'1_Police_raw'!CT18/G19*100</f>
        <v>1008.4345043450841</v>
      </c>
      <c r="DO19" s="250">
        <f>'1_Police_raw'!CU18/H19*100</f>
        <v>1031.9788630075554</v>
      </c>
      <c r="DP19" s="250">
        <f t="shared" si="6"/>
        <v>16.515483444451263</v>
      </c>
      <c r="DR19" s="250">
        <f>'1_Police_raw'!CW18/C19*100</f>
        <v>20.506334758318324</v>
      </c>
      <c r="DS19" s="250">
        <f>'1_Police_raw'!CX18/D19*100</f>
        <v>14.432089172992582</v>
      </c>
      <c r="DT19" s="250">
        <f>'1_Police_raw'!CY18/E19*100</f>
        <v>26.464030230065301</v>
      </c>
      <c r="DU19" s="250">
        <f>'1_Police_raw'!CZ18/F19*100</f>
        <v>21.360311388313164</v>
      </c>
      <c r="DV19" s="250">
        <f>'1_Police_raw'!DA18/G19*100</f>
        <v>20.583867147761222</v>
      </c>
      <c r="DW19" s="250">
        <f>'1_Police_raw'!DB18/H19*100</f>
        <v>23.414864664864201</v>
      </c>
      <c r="DX19" s="250">
        <f t="shared" si="34"/>
        <v>14.183567862443283</v>
      </c>
      <c r="DZ19" s="250">
        <f>'1_Police_raw'!DD18/C19*100</f>
        <v>149.9992088744153</v>
      </c>
      <c r="EA19" s="250">
        <f>'1_Police_raw'!DE18/D19*100</f>
        <v>141.9215569049158</v>
      </c>
      <c r="EB19" s="250" t="e">
        <f>'1_Police_raw'!DF18/E19*100</f>
        <v>#VALUE!</v>
      </c>
      <c r="EC19" s="250" t="e">
        <f>'1_Police_raw'!DG18/F19*100</f>
        <v>#VALUE!</v>
      </c>
      <c r="ED19" s="250" t="e">
        <f>'1_Police_raw'!DH18/G19*100</f>
        <v>#VALUE!</v>
      </c>
      <c r="EE19" s="250" t="e">
        <f>'1_Police_raw'!DI18/H19*100</f>
        <v>#VALUE!</v>
      </c>
      <c r="EF19" s="250" t="e">
        <f t="shared" si="7"/>
        <v>#VALUE!</v>
      </c>
      <c r="EH19" s="250">
        <f>'1_Police_raw'!DK18/C19*100</f>
        <v>500.28804163334354</v>
      </c>
      <c r="EI19" s="250">
        <f>'1_Police_raw'!DL18/D19*100</f>
        <v>452.98719891730468</v>
      </c>
      <c r="EJ19" s="250">
        <f>'1_Police_raw'!DM18/E19*100</f>
        <v>211.35781286422687</v>
      </c>
      <c r="EK19" s="250">
        <f>'1_Police_raw'!DN18/F19*100</f>
        <v>229.20694032575116</v>
      </c>
      <c r="EL19" s="250">
        <f>'1_Police_raw'!DO18/G19*100</f>
        <v>230.9998012528622</v>
      </c>
      <c r="EM19" s="250">
        <f>'1_Police_raw'!DP18/H19*100</f>
        <v>230.30953616497715</v>
      </c>
      <c r="EN19" s="250">
        <f t="shared" si="8"/>
        <v>-53.964612983140448</v>
      </c>
      <c r="EP19" s="250" t="e">
        <f>'1_Police_raw'!DR18/C19*100</f>
        <v>#VALUE!</v>
      </c>
      <c r="EQ19" s="250" t="e">
        <f>'1_Police_raw'!DS18/D19*100</f>
        <v>#VALUE!</v>
      </c>
      <c r="ER19" s="250" t="e">
        <f>'1_Police_raw'!DT18/E19*100</f>
        <v>#VALUE!</v>
      </c>
      <c r="ES19" s="250" t="e">
        <f>'1_Police_raw'!DU18/F19*100</f>
        <v>#VALUE!</v>
      </c>
      <c r="ET19" s="250" t="e">
        <f>'1_Police_raw'!DV18/G19*100</f>
        <v>#VALUE!</v>
      </c>
      <c r="EU19" s="250" t="e">
        <f>'1_Police_raw'!DW18/H19*100</f>
        <v>#VALUE!</v>
      </c>
      <c r="EV19" s="250" t="e">
        <f t="shared" si="9"/>
        <v>#VALUE!</v>
      </c>
      <c r="EX19" s="250">
        <f>'1_Police_raw'!DY18/C19*100</f>
        <v>17.251931784836856</v>
      </c>
      <c r="EY19" s="250">
        <f>'1_Police_raw'!DZ18/D19*100</f>
        <v>19.753922055533597</v>
      </c>
      <c r="EZ19" s="250">
        <f>'1_Police_raw'!EA18/E19*100</f>
        <v>27.790866910556211</v>
      </c>
      <c r="FA19" s="250">
        <f>'1_Police_raw'!EB18/F19*100</f>
        <v>29.31322938164827</v>
      </c>
      <c r="FB19" s="250">
        <f>'1_Police_raw'!EC18/G19*100</f>
        <v>31.681656818030696</v>
      </c>
      <c r="FC19" s="250">
        <f>'1_Police_raw'!ED18/H19*100</f>
        <v>41.738734992694567</v>
      </c>
      <c r="FD19" s="250">
        <f t="shared" si="10"/>
        <v>141.9365872370291</v>
      </c>
      <c r="FF19" s="250" t="e">
        <f>'1_Police_raw'!EF18/C19*100</f>
        <v>#VALUE!</v>
      </c>
      <c r="FG19" s="250" t="e">
        <f>'1_Police_raw'!EG18/D19*100</f>
        <v>#VALUE!</v>
      </c>
      <c r="FH19" s="250" t="e">
        <f>'1_Police_raw'!EH18/E19*100</f>
        <v>#VALUE!</v>
      </c>
      <c r="FI19" s="250" t="e">
        <f>'1_Police_raw'!EI18/F19*100</f>
        <v>#VALUE!</v>
      </c>
      <c r="FJ19" s="250" t="e">
        <f>'1_Police_raw'!EJ18/G19*100</f>
        <v>#VALUE!</v>
      </c>
      <c r="FK19" s="250" t="e">
        <f>'1_Police_raw'!EK18/H19*100</f>
        <v>#VALUE!</v>
      </c>
      <c r="FL19" s="250" t="e">
        <f t="shared" si="35"/>
        <v>#VALUE!</v>
      </c>
      <c r="FN19" s="250">
        <f>'1_Police_raw'!EM18/C19*100</f>
        <v>8.3607590202700752</v>
      </c>
      <c r="FO19" s="250">
        <f>'1_Police_raw'!EN18/D19*100</f>
        <v>8.7765142283261124</v>
      </c>
      <c r="FP19" s="250">
        <f>'1_Police_raw'!EO18/E19*100</f>
        <v>12.005145581702013</v>
      </c>
      <c r="FQ19" s="250">
        <f>'1_Police_raw'!EP18/F19*100</f>
        <v>13.398241590612884</v>
      </c>
      <c r="FR19" s="250">
        <f>'1_Police_raw'!EQ18/G19*100</f>
        <v>11.9082506586377</v>
      </c>
      <c r="FS19" s="250">
        <f>'1_Police_raw'!ER18/H19*100</f>
        <v>10.79402078015918</v>
      </c>
      <c r="FT19" s="250">
        <f t="shared" si="11"/>
        <v>29.10335956328646</v>
      </c>
      <c r="FV19" s="250" t="e">
        <f>'1_Police_raw'!ET18/C19*100</f>
        <v>#VALUE!</v>
      </c>
      <c r="FW19" s="250" t="e">
        <f>'1_Police_raw'!EU18/D19*100</f>
        <v>#VALUE!</v>
      </c>
      <c r="FX19" s="250" t="e">
        <f>'1_Police_raw'!EV18/E19*100</f>
        <v>#VALUE!</v>
      </c>
      <c r="FY19" s="250" t="e">
        <f>'1_Police_raw'!EW18/F19*100</f>
        <v>#VALUE!</v>
      </c>
      <c r="FZ19" s="250" t="e">
        <f>'1_Police_raw'!EX18/G19*100</f>
        <v>#VALUE!</v>
      </c>
      <c r="GA19" s="250" t="e">
        <f>'1_Police_raw'!EY18/H19*100</f>
        <v>#VALUE!</v>
      </c>
      <c r="GB19" s="250" t="e">
        <f t="shared" si="12"/>
        <v>#VALUE!</v>
      </c>
      <c r="GD19" s="250">
        <f>'1_Police_raw'!FA18/C19*100</f>
        <v>1.0248672347427834</v>
      </c>
      <c r="GE19" s="250">
        <f>'1_Police_raw'!FB18/D19*100</f>
        <v>1.2808479141030915</v>
      </c>
      <c r="GF19" s="250">
        <f>'1_Police_raw'!FC18/E19*100</f>
        <v>1.1996057659232899</v>
      </c>
      <c r="GG19" s="250">
        <f>'1_Police_raw'!FD18/F19*100</f>
        <v>1.3087080242197009</v>
      </c>
      <c r="GH19" s="250">
        <f>'1_Police_raw'!FE18/G19*100</f>
        <v>1.0499153712952034</v>
      </c>
      <c r="GI19" s="250">
        <f>'1_Police_raw'!FF18/H19*100</f>
        <v>1.0571463650671362</v>
      </c>
      <c r="GJ19" s="250">
        <f t="shared" si="13"/>
        <v>3.1495914036567001</v>
      </c>
      <c r="GL19" s="250">
        <f>'1_Police_raw'!FH18/C19*100</f>
        <v>71.551915099279071</v>
      </c>
      <c r="GM19" s="250">
        <f>'1_Police_raw'!FI18/D19*100</f>
        <v>68.841065355174607</v>
      </c>
      <c r="GN19" s="250">
        <f>'1_Police_raw'!FJ18/E19*100</f>
        <v>103.83860213211749</v>
      </c>
      <c r="GO19" s="250">
        <f>'1_Police_raw'!FK18/F19*100</f>
        <v>108.28414924872381</v>
      </c>
      <c r="GP19" s="250">
        <f>'1_Police_raw'!FL18/G19*100</f>
        <v>111.16209238186931</v>
      </c>
      <c r="GQ19" s="250">
        <f>'1_Police_raw'!FM18/H19*100</f>
        <v>113.72669316827509</v>
      </c>
      <c r="GR19" s="250">
        <f t="shared" si="14"/>
        <v>58.942906015133275</v>
      </c>
      <c r="GT19" s="250" t="e">
        <f>'1_Police_raw'!FO18/C19*100</f>
        <v>#VALUE!</v>
      </c>
      <c r="GU19" s="250" t="e">
        <f>'1_Police_raw'!FP18/D19*100</f>
        <v>#VALUE!</v>
      </c>
      <c r="GV19" s="250" t="e">
        <f>'1_Police_raw'!FQ18/E19*100</f>
        <v>#VALUE!</v>
      </c>
      <c r="GW19" s="250" t="e">
        <f>'1_Police_raw'!FR18/F19*100</f>
        <v>#VALUE!</v>
      </c>
      <c r="GX19" s="250" t="e">
        <f>'1_Police_raw'!FS18/G19*100</f>
        <v>#VALUE!</v>
      </c>
      <c r="GY19" s="250" t="e">
        <f>'1_Police_raw'!FT18/H19*100</f>
        <v>#VALUE!</v>
      </c>
      <c r="GZ19" s="250" t="e">
        <f t="shared" si="15"/>
        <v>#VALUE!</v>
      </c>
      <c r="HB19" s="250">
        <f>'1_Police_raw'!GI18/C19*100</f>
        <v>1214.4496930432731</v>
      </c>
      <c r="HC19" s="250">
        <f>'1_Police_raw'!GJ18/D19*100</f>
        <v>1138.9173371424426</v>
      </c>
      <c r="HD19" s="250">
        <f>'1_Police_raw'!GK18/E19*100</f>
        <v>1086.5156587176123</v>
      </c>
      <c r="HE19" s="250">
        <f>'1_Police_raw'!GL18/F19*100</f>
        <v>1004.1542785554828</v>
      </c>
      <c r="HF19" s="250">
        <f>'1_Police_raw'!GM18/G19*100</f>
        <v>1022.4702150981882</v>
      </c>
      <c r="HG19" s="250">
        <f>'1_Police_raw'!GN18/H19*100</f>
        <v>1138.073701277144</v>
      </c>
      <c r="HH19" s="250">
        <f t="shared" si="16"/>
        <v>-6.2889382906211182</v>
      </c>
      <c r="HJ19" s="250">
        <f>'1_Police_raw'!GP18/C19*100</f>
        <v>37.443614321962222</v>
      </c>
      <c r="HK19" s="250">
        <f>'1_Police_raw'!GQ18/D19*100</f>
        <v>51.766099852377764</v>
      </c>
      <c r="HL19" s="250">
        <f>'1_Police_raw'!GR18/E19*100</f>
        <v>1.345012525429143</v>
      </c>
      <c r="HM19" s="250">
        <f>'1_Police_raw'!GS18/F19*100</f>
        <v>1.6930838075569559</v>
      </c>
      <c r="HN19" s="250">
        <f>'1_Police_raw'!GT18/G19*100</f>
        <v>2.1550894463427857</v>
      </c>
      <c r="HO19" s="250">
        <f>'1_Police_raw'!GU18/H19*100</f>
        <v>1.8917356006464543</v>
      </c>
      <c r="HP19" s="250">
        <f t="shared" si="17"/>
        <v>-94.947775114922933</v>
      </c>
      <c r="HR19" s="250">
        <f>'1_Police_raw'!GW18/C19*100</f>
        <v>2.1935754848880631</v>
      </c>
      <c r="HS19" s="250">
        <f>'1_Police_raw'!GX18/D19*100</f>
        <v>2.5707158839393034</v>
      </c>
      <c r="HT19" s="250">
        <f>'1_Police_raw'!GY18/E19*100</f>
        <v>4.4530820098667574</v>
      </c>
      <c r="HU19" s="250">
        <f>'1_Police_raw'!GZ18/F19*100</f>
        <v>2.9285773968552751</v>
      </c>
      <c r="HV19" s="250">
        <f>'1_Police_raw'!HA18/G19*100</f>
        <v>3.6102353118221018</v>
      </c>
      <c r="HW19" s="250">
        <f>'1_Police_raw'!HB18/H19*100</f>
        <v>2.4481284243659998</v>
      </c>
      <c r="HX19" s="250">
        <f t="shared" si="18"/>
        <v>11.60447594494002</v>
      </c>
      <c r="HZ19" s="250" t="e">
        <f>'1_Police_raw'!HD18/C19*100</f>
        <v>#VALUE!</v>
      </c>
      <c r="IA19" s="250" t="e">
        <f>'1_Police_raw'!HE18/D19*100</f>
        <v>#VALUE!</v>
      </c>
      <c r="IB19" s="250" t="e">
        <f>'1_Police_raw'!HF18/E19*100</f>
        <v>#VALUE!</v>
      </c>
      <c r="IC19" s="250" t="e">
        <f>'1_Police_raw'!HG18/F19*100</f>
        <v>#VALUE!</v>
      </c>
      <c r="ID19" s="250" t="e">
        <f>'1_Police_raw'!HH18/G19*100</f>
        <v>#VALUE!</v>
      </c>
      <c r="IE19" s="250" t="e">
        <f>'1_Police_raw'!HI18/H19*100</f>
        <v>#VALUE!</v>
      </c>
      <c r="IF19" s="250" t="e">
        <f t="shared" si="49"/>
        <v>#VALUE!</v>
      </c>
      <c r="IH19" s="250" t="e">
        <f>'1_Police_raw'!HK18/C19*100</f>
        <v>#VALUE!</v>
      </c>
      <c r="II19" s="250" t="e">
        <f>'1_Police_raw'!HL18/D19*100</f>
        <v>#VALUE!</v>
      </c>
      <c r="IJ19" s="250" t="e">
        <f>'1_Police_raw'!HM18/E19*100</f>
        <v>#VALUE!</v>
      </c>
      <c r="IK19" s="250" t="e">
        <f>'1_Police_raw'!HN18/F19*100</f>
        <v>#VALUE!</v>
      </c>
      <c r="IL19" s="250" t="e">
        <f>'1_Police_raw'!HO18/G19*100</f>
        <v>#VALUE!</v>
      </c>
      <c r="IM19" s="250" t="e">
        <f>'1_Police_raw'!HP18/H19*100</f>
        <v>#VALUE!</v>
      </c>
      <c r="IN19" s="250" t="e">
        <f t="shared" si="36"/>
        <v>#VALUE!</v>
      </c>
      <c r="IP19" s="250" t="e">
        <f>'1_Police_raw'!HR18/C19*100</f>
        <v>#VALUE!</v>
      </c>
      <c r="IQ19" s="250" t="e">
        <f>'1_Police_raw'!HS18/D19*100</f>
        <v>#VALUE!</v>
      </c>
      <c r="IR19" s="250" t="e">
        <f>'1_Police_raw'!HT18/E19*100</f>
        <v>#VALUE!</v>
      </c>
      <c r="IS19" s="250" t="e">
        <f>'1_Police_raw'!HU18/F19*100</f>
        <v>#VALUE!</v>
      </c>
      <c r="IT19" s="250" t="e">
        <f>'1_Police_raw'!HV18/G19*100</f>
        <v>#VALUE!</v>
      </c>
      <c r="IU19" s="250" t="e">
        <f>'1_Police_raw'!HW18/H19*100</f>
        <v>#VALUE!</v>
      </c>
      <c r="IV19" s="250" t="e">
        <f t="shared" si="45"/>
        <v>#VALUE!</v>
      </c>
      <c r="IX19" s="250">
        <f>'1_Police_raw'!HY18/C19*100</f>
        <v>150.22396046098169</v>
      </c>
      <c r="IY19" s="250">
        <f>'1_Police_raw'!HZ18/D19*100</f>
        <v>136.03146051118819</v>
      </c>
      <c r="IZ19" s="250">
        <f>'1_Police_raw'!IA18/E19*100</f>
        <v>56.372383075925505</v>
      </c>
      <c r="JA19" s="250">
        <f>'1_Police_raw'!IB18/F19*100</f>
        <v>56.732035259705782</v>
      </c>
      <c r="JB19" s="250">
        <f>'1_Police_raw'!IC18/G19*100</f>
        <v>57.386163846845719</v>
      </c>
      <c r="JC19" s="250">
        <f>'1_Police_raw'!ID18/H19*100</f>
        <v>56.677882309564353</v>
      </c>
      <c r="JD19" s="250">
        <f t="shared" si="19"/>
        <v>-62.271077040146636</v>
      </c>
      <c r="JF19" s="250" t="e">
        <f>'1_Police_raw'!IF18/C19*100</f>
        <v>#VALUE!</v>
      </c>
      <c r="JG19" s="250" t="e">
        <f>'1_Police_raw'!IG18/D19*100</f>
        <v>#VALUE!</v>
      </c>
      <c r="JH19" s="250" t="e">
        <f>'1_Police_raw'!IH18/E19*100</f>
        <v>#VALUE!</v>
      </c>
      <c r="JI19" s="250" t="e">
        <f>'1_Police_raw'!II18/F19*100</f>
        <v>#VALUE!</v>
      </c>
      <c r="JJ19" s="250" t="e">
        <f>'1_Police_raw'!IJ18/G19*100</f>
        <v>#VALUE!</v>
      </c>
      <c r="JK19" s="250" t="e">
        <f>'1_Police_raw'!IK18/H19*100</f>
        <v>#VALUE!</v>
      </c>
      <c r="JL19" s="250" t="e">
        <f t="shared" si="48"/>
        <v>#VALUE!</v>
      </c>
      <c r="JN19" s="250">
        <f>'1_Police_raw'!IM18/C19*100</f>
        <v>6.0143524565168613</v>
      </c>
      <c r="JO19" s="250">
        <f>'1_Police_raw'!IN18/D19*100</f>
        <v>9.8408808048343168</v>
      </c>
      <c r="JP19" s="250">
        <f>'1_Police_raw'!IO18/E19*100</f>
        <v>16.022007313051212</v>
      </c>
      <c r="JQ19" s="250">
        <f>'1_Police_raw'!IP18/F19*100</f>
        <v>12.675249045764236</v>
      </c>
      <c r="JR19" s="250">
        <f>'1_Police_raw'!IQ18/G19*100</f>
        <v>11.438551676742478</v>
      </c>
      <c r="JS19" s="250">
        <f>'1_Police_raw'!IR18/H19*100</f>
        <v>11.860440358954975</v>
      </c>
      <c r="JT19" s="250">
        <f t="shared" si="20"/>
        <v>97.202283117005805</v>
      </c>
      <c r="JV19" s="250">
        <f>'1_Police_raw'!IT18/C19*100</f>
        <v>1.5283107886515193</v>
      </c>
      <c r="JW19" s="250">
        <f>'1_Police_raw'!IU18/D19*100</f>
        <v>1.4071286943667767</v>
      </c>
      <c r="JX19" s="250">
        <f>'1_Police_raw'!IV18/E19*100</f>
        <v>1.9266395634525564</v>
      </c>
      <c r="JY19" s="250">
        <f>'1_Police_raw'!IW18/F19*100</f>
        <v>1.7846018512086832</v>
      </c>
      <c r="JZ19" s="250">
        <f>'1_Police_raw'!IX18/G19*100</f>
        <v>1.6669708965301036</v>
      </c>
      <c r="KA19" s="250">
        <f>'1_Police_raw'!IY18/H19*100</f>
        <v>2.1699320125062269</v>
      </c>
      <c r="KB19" s="250">
        <f t="shared" si="21"/>
        <v>41.982378755621539</v>
      </c>
      <c r="KD19" s="250" t="e">
        <f>'1_Police_raw'!JA18/C19*100</f>
        <v>#VALUE!</v>
      </c>
      <c r="KE19" s="250" t="e">
        <f>'1_Police_raw'!JB18/D19*100</f>
        <v>#VALUE!</v>
      </c>
      <c r="KF19" s="250" t="e">
        <f>'1_Police_raw'!JC18/E19*100</f>
        <v>#VALUE!</v>
      </c>
      <c r="KG19" s="250" t="e">
        <f>'1_Police_raw'!JD18/F19*100</f>
        <v>#VALUE!</v>
      </c>
      <c r="KH19" s="250" t="e">
        <f>'1_Police_raw'!JE18/G19*100</f>
        <v>#VALUE!</v>
      </c>
      <c r="KI19" s="250" t="e">
        <f>'1_Police_raw'!JF18/H19*100</f>
        <v>#VALUE!</v>
      </c>
      <c r="KJ19" s="250" t="e">
        <f t="shared" si="22"/>
        <v>#VALUE!</v>
      </c>
      <c r="KL19" s="250">
        <f>'1_Police_raw'!JH18/C19*100</f>
        <v>11.848903643780602</v>
      </c>
      <c r="KM19" s="250">
        <f>'1_Police_raw'!JI18/D19*100</f>
        <v>12.330416187175535</v>
      </c>
      <c r="KN19" s="250">
        <f>'1_Police_raw'!JJ18/E19*100</f>
        <v>27.245591562409267</v>
      </c>
      <c r="KO19" s="250">
        <f>'1_Police_raw'!JK18/F19*100</f>
        <v>13.498911438629785</v>
      </c>
      <c r="KP19" s="250">
        <f>'1_Police_raw'!JL18/G19*100</f>
        <v>22.121901068869107</v>
      </c>
      <c r="KQ19" s="250">
        <f>'1_Police_raw'!JM18/H19*100</f>
        <v>32.641712324879997</v>
      </c>
      <c r="KR19" s="250">
        <f t="shared" si="23"/>
        <v>175.48297552418177</v>
      </c>
      <c r="KT19" s="250" t="e">
        <f>'1_Police_raw'!JO18/C19*100</f>
        <v>#VALUE!</v>
      </c>
      <c r="KU19" s="250" t="e">
        <f>'1_Police_raw'!JP18/D19*100</f>
        <v>#VALUE!</v>
      </c>
      <c r="KV19" s="250" t="e">
        <f>'1_Police_raw'!JQ18/E19*100</f>
        <v>#VALUE!</v>
      </c>
      <c r="KW19" s="250" t="e">
        <f>'1_Police_raw'!JR18/F19*100</f>
        <v>#VALUE!</v>
      </c>
      <c r="KX19" s="250" t="e">
        <f>'1_Police_raw'!JS18/G19*100</f>
        <v>#VALUE!</v>
      </c>
      <c r="KY19" s="250" t="e">
        <f>'1_Police_raw'!JT18/H19*100</f>
        <v>#VALUE!</v>
      </c>
      <c r="KZ19" s="250" t="e">
        <f t="shared" si="37"/>
        <v>#VALUE!</v>
      </c>
      <c r="LB19" s="250">
        <f>'1_Police_raw'!JV18/C19*100</f>
        <v>254.34687548546341</v>
      </c>
      <c r="LC19" s="250">
        <f>'1_Police_raw'!JW18/D19*100</f>
        <v>225.81709527866832</v>
      </c>
      <c r="LD19" s="250">
        <f>'1_Police_raw'!JX18/E19*100</f>
        <v>235.63165377923531</v>
      </c>
      <c r="LE19" s="250">
        <f>'1_Police_raw'!JY18/F19*100</f>
        <v>212.19373601089501</v>
      </c>
      <c r="LF19" s="250">
        <f>'1_Police_raw'!JZ18/G19*100</f>
        <v>180.5670242948575</v>
      </c>
      <c r="LG19" s="250">
        <f>'1_Police_raw'!KA18/H19*100</f>
        <v>164.50681154641225</v>
      </c>
      <c r="LH19" s="250">
        <f t="shared" si="24"/>
        <v>-35.321866552351565</v>
      </c>
      <c r="LJ19" s="250">
        <f>'1_Police_raw'!KC18/C19*100</f>
        <v>5.7626306795624931</v>
      </c>
      <c r="LK19" s="250">
        <f>'1_Police_raw'!KD18/D19*100</f>
        <v>7.2521248094287714</v>
      </c>
      <c r="LL19" s="250">
        <f>'1_Police_raw'!KE18/E19*100</f>
        <v>56.545053602838699</v>
      </c>
      <c r="LM19" s="250">
        <f>'1_Police_raw'!KF18/F19*100</f>
        <v>38.968382986905503</v>
      </c>
      <c r="LN19" s="250">
        <f>'1_Police_raw'!KG18/G19*100</f>
        <v>36.857555402836873</v>
      </c>
      <c r="LO19" s="250">
        <f>'1_Police_raw'!KH18/H19*100</f>
        <v>39.216420858499291</v>
      </c>
      <c r="LP19" s="250">
        <f t="shared" si="38"/>
        <v>580.52983158512347</v>
      </c>
      <c r="LR19" s="250">
        <f>'1_Police_raw'!KJ18/C19*100</f>
        <v>10.446453743606266</v>
      </c>
      <c r="LS19" s="250">
        <f>'1_Police_raw'!KK18/D19*100</f>
        <v>10.355023981622177</v>
      </c>
      <c r="LT19" s="250" t="e">
        <f>'1_Police_raw'!KL18/E19*100</f>
        <v>#VALUE!</v>
      </c>
      <c r="LU19" s="250" t="e">
        <f>'1_Police_raw'!KM18/F19*100</f>
        <v>#VALUE!</v>
      </c>
      <c r="LV19" s="250" t="e">
        <f>'1_Police_raw'!KN18/G19*100</f>
        <v>#VALUE!</v>
      </c>
      <c r="LW19" s="250" t="e">
        <f>'1_Police_raw'!KO18/H19*100</f>
        <v>#VALUE!</v>
      </c>
      <c r="LX19" s="250" t="e">
        <f t="shared" si="39"/>
        <v>#VALUE!</v>
      </c>
      <c r="LZ19" s="250">
        <f>'1_Police_raw'!KQ18/C19*100</f>
        <v>55.954154991570917</v>
      </c>
      <c r="MA19" s="250">
        <f>'1_Police_raw'!KR18/D19*100</f>
        <v>58.828803491411009</v>
      </c>
      <c r="MB19" s="250">
        <f>'1_Police_raw'!KS18/E19*100</f>
        <v>57.390230392466478</v>
      </c>
      <c r="MC19" s="250">
        <f>'1_Police_raw'!KT18/F19*100</f>
        <v>43.489374343300838</v>
      </c>
      <c r="MD19" s="250">
        <f>'1_Police_raw'!KU18/G19*100</f>
        <v>48.213219023950785</v>
      </c>
      <c r="ME19" s="250">
        <f>'1_Police_raw'!KV18/H19*100</f>
        <v>71.162642153729863</v>
      </c>
      <c r="MF19" s="250">
        <f t="shared" si="40"/>
        <v>27.180264208171849</v>
      </c>
      <c r="MH19" s="250" t="e">
        <f>'1_Police_raw'!KX18/C19*100</f>
        <v>#VALUE!</v>
      </c>
      <c r="MI19" s="250" t="e">
        <f>'1_Police_raw'!KY18/D19*100</f>
        <v>#VALUE!</v>
      </c>
      <c r="MJ19" s="250" t="e">
        <f>'1_Police_raw'!KZ18/E19*100</f>
        <v>#VALUE!</v>
      </c>
      <c r="MK19" s="250" t="e">
        <f>'1_Police_raw'!LA18/F19*100</f>
        <v>#VALUE!</v>
      </c>
      <c r="ML19" s="250" t="e">
        <f>'1_Police_raw'!LB18/G19*100</f>
        <v>#VALUE!</v>
      </c>
      <c r="MM19" s="250" t="e">
        <f>'1_Police_raw'!LC18/H19*100</f>
        <v>#VALUE!</v>
      </c>
      <c r="MN19" s="250" t="e">
        <f t="shared" si="41"/>
        <v>#VALUE!</v>
      </c>
      <c r="MP19" s="250">
        <f>'1_Police_raw'!LE18/C19*100</f>
        <v>6.8863886123944926</v>
      </c>
      <c r="MQ19" s="250">
        <f>'1_Police_raw'!LF18/D19*100</f>
        <v>7.0356434718338825</v>
      </c>
      <c r="MR19" s="250">
        <f>'1_Police_raw'!LG18/E19*100</f>
        <v>20.675023617238516</v>
      </c>
      <c r="MS19" s="250">
        <f>'1_Police_raw'!LH18/F19*100</f>
        <v>21.25048973593109</v>
      </c>
      <c r="MT19" s="250">
        <f>'1_Police_raw'!LI18/G19*100</f>
        <v>14.708024982091574</v>
      </c>
      <c r="MU19" s="250">
        <f>'1_Police_raw'!LJ18/H19*100</f>
        <v>20.076507722546928</v>
      </c>
      <c r="MV19" s="250">
        <f t="shared" si="25"/>
        <v>191.53898875837695</v>
      </c>
      <c r="MX19" s="250" t="e">
        <f>'1_Police_raw'!LL18/C19*100</f>
        <v>#VALUE!</v>
      </c>
      <c r="MY19" s="250" t="e">
        <f>'1_Police_raw'!LM18/D19*100</f>
        <v>#VALUE!</v>
      </c>
      <c r="MZ19" s="250" t="e">
        <f>'1_Police_raw'!LN18/E19*100</f>
        <v>#VALUE!</v>
      </c>
      <c r="NA19" s="250" t="e">
        <f>'1_Police_raw'!LO18/F19*100</f>
        <v>#VALUE!</v>
      </c>
      <c r="NB19" s="250" t="e">
        <f>'1_Police_raw'!LP18/G19*100</f>
        <v>#VALUE!</v>
      </c>
      <c r="NC19" s="250" t="e">
        <f>'1_Police_raw'!LQ18/H19*100</f>
        <v>#VALUE!</v>
      </c>
      <c r="ND19" s="250" t="e">
        <f t="shared" si="50"/>
        <v>#VALUE!</v>
      </c>
      <c r="NF19" s="250">
        <f>'1_Police_raw'!LS18/C19*100</f>
        <v>9.8441194916083141</v>
      </c>
      <c r="NG19" s="250">
        <f>'1_Police_raw'!LT18/D19*100</f>
        <v>11.257029554934213</v>
      </c>
      <c r="NH19" s="250">
        <f>'1_Police_raw'!LU18/E19*100</f>
        <v>15.085951298732281</v>
      </c>
      <c r="NI19" s="250">
        <f>'1_Police_raw'!LV18/F19*100</f>
        <v>17.223695815255084</v>
      </c>
      <c r="NJ19" s="250">
        <f>'1_Police_raw'!LW18/G19*100</f>
        <v>14.892220661266172</v>
      </c>
      <c r="NK19" s="250">
        <f>'1_Police_raw'!LX18/H19*100</f>
        <v>14.438393775522204</v>
      </c>
      <c r="NL19" s="250">
        <f t="shared" si="26"/>
        <v>46.670240927391319</v>
      </c>
      <c r="NN19" s="250" t="e">
        <f>'1_Police_raw'!LZ18/C19*100</f>
        <v>#VALUE!</v>
      </c>
      <c r="NO19" s="250" t="e">
        <f>'1_Police_raw'!MA18/D19*100</f>
        <v>#VALUE!</v>
      </c>
      <c r="NP19" s="250" t="e">
        <f>'1_Police_raw'!MB18/E19*100</f>
        <v>#VALUE!</v>
      </c>
      <c r="NQ19" s="250" t="e">
        <f>'1_Police_raw'!MC18/F19*100</f>
        <v>#VALUE!</v>
      </c>
      <c r="NR19" s="250" t="e">
        <f>'1_Police_raw'!MD18/G19*100</f>
        <v>#VALUE!</v>
      </c>
      <c r="NS19" s="250" t="e">
        <f>'1_Police_raw'!ME18/H19*100</f>
        <v>#VALUE!</v>
      </c>
      <c r="NT19" s="250" t="e">
        <f t="shared" si="27"/>
        <v>#VALUE!</v>
      </c>
      <c r="NV19" s="250">
        <f>'1_Police_raw'!MG18/C19*100</f>
        <v>1.3574995828610552</v>
      </c>
      <c r="NW19" s="250">
        <f>'1_Police_raw'!MH18/D19*100</f>
        <v>1.9032317596883965</v>
      </c>
      <c r="NX19" s="250">
        <f>'1_Police_raw'!MI18/E19*100</f>
        <v>1.1996057659232899</v>
      </c>
      <c r="NY19" s="250">
        <f>'1_Police_raw'!MJ18/F19*100</f>
        <v>1.9401825254166196</v>
      </c>
      <c r="NZ19" s="250">
        <f>'1_Police_raw'!MK18/G19*100</f>
        <v>1.316999106098369</v>
      </c>
      <c r="OA19" s="250">
        <f>'1_Police_raw'!ML18/H19*100</f>
        <v>1.1776981435397045</v>
      </c>
      <c r="OB19" s="250">
        <f t="shared" si="42"/>
        <v>-13.245045640633109</v>
      </c>
      <c r="OD19" s="250">
        <f>'1_Police_raw'!MN18/C19*100</f>
        <v>88.812836947578575</v>
      </c>
      <c r="OE19" s="250">
        <f>'1_Police_raw'!MO18/D19*100</f>
        <v>88.369486017380197</v>
      </c>
      <c r="OF19" s="250">
        <f>'1_Police_raw'!MP18/E19*100</f>
        <v>130.37533574193571</v>
      </c>
      <c r="OG19" s="250">
        <f>'1_Police_raw'!MQ18/F19*100</f>
        <v>141.57841352922219</v>
      </c>
      <c r="OH19" s="250">
        <f>'1_Police_raw'!MR18/G19*100</f>
        <v>143.40554602138255</v>
      </c>
      <c r="OI19" s="250">
        <f>'1_Police_raw'!MS18/H19*100</f>
        <v>149.56766422954246</v>
      </c>
      <c r="OJ19" s="250">
        <f t="shared" si="28"/>
        <v>68.407709256967195</v>
      </c>
      <c r="OL19" s="250" t="e">
        <f>'1_Police_raw'!MU18/C19*100</f>
        <v>#VALUE!</v>
      </c>
      <c r="OM19" s="250" t="e">
        <f>'1_Police_raw'!MV18/D19*100</f>
        <v>#VALUE!</v>
      </c>
      <c r="ON19" s="250" t="e">
        <f>'1_Police_raw'!MW18/E19*100</f>
        <v>#VALUE!</v>
      </c>
      <c r="OO19" s="250" t="e">
        <f>'1_Police_raw'!MX18/F19*100</f>
        <v>#VALUE!</v>
      </c>
      <c r="OP19" s="250" t="e">
        <f>'1_Police_raw'!MY18/G19*100</f>
        <v>#VALUE!</v>
      </c>
      <c r="OQ19" s="250" t="e">
        <f>'1_Police_raw'!MZ18/H19*100</f>
        <v>#VALUE!</v>
      </c>
      <c r="OR19" s="250" t="e">
        <f t="shared" si="43"/>
        <v>#VALUE!</v>
      </c>
      <c r="OU19" s="250">
        <f>'1_Police_raw'!NE18/G19*100</f>
        <v>1022.4702150981882</v>
      </c>
      <c r="OV19" s="250">
        <f>'1_Police_raw'!NF18/G19*100</f>
        <v>267.91261535945142</v>
      </c>
      <c r="OW19" s="250">
        <f>'1_Police_raw'!NG18/G19*100</f>
        <v>42.300537722446215</v>
      </c>
      <c r="OX19" s="250">
        <f>'1_Police_raw'!NH18/G19*100</f>
        <v>246.38014046394102</v>
      </c>
      <c r="OY19" s="250" t="e">
        <f>'1_Police_raw'!NI18/G19*100</f>
        <v>#VALUE!</v>
      </c>
      <c r="PA19" s="250" t="e">
        <f>'1_Police_raw'!NK18/G19*100</f>
        <v>#VALUE!</v>
      </c>
      <c r="PB19" s="250">
        <f>'1_Police_raw'!NL18/G19*100</f>
        <v>0.18419567917459706</v>
      </c>
      <c r="PC19" s="250">
        <f>'1_Police_raw'!NM18/G19*100</f>
        <v>9.2097839587298516E-3</v>
      </c>
      <c r="PD19" s="250">
        <f>'1_Police_raw'!NN18/G19*100</f>
        <v>0.97623709962536431</v>
      </c>
      <c r="PE19" s="250" t="e">
        <f>'1_Police_raw'!NO18/G19*100</f>
        <v>#VALUE!</v>
      </c>
      <c r="PG19" s="250">
        <f>'1_Police_raw'!NQ18/G19*100</f>
        <v>3.6102353118221018</v>
      </c>
      <c r="PH19" s="250">
        <f>'1_Police_raw'!NR18/G19*100</f>
        <v>0.99465666754282411</v>
      </c>
      <c r="PI19" s="250">
        <f>'1_Police_raw'!NS18/G19*100</f>
        <v>0</v>
      </c>
      <c r="PJ19" s="250">
        <f>'1_Police_raw'!NT18/G19*100</f>
        <v>1.0775447231713928</v>
      </c>
      <c r="PK19" s="250" t="e">
        <f>'1_Police_raw'!NU18/G19*100</f>
        <v>#VALUE!</v>
      </c>
      <c r="PM19" s="250" t="e">
        <f>'1_Police_raw'!NW18/G19*100</f>
        <v>#VALUE!</v>
      </c>
      <c r="PN19" s="250" t="e">
        <f>'1_Police_raw'!NX18/G19*100</f>
        <v>#VALUE!</v>
      </c>
      <c r="PO19" s="250" t="e">
        <f>'1_Police_raw'!NY18/G19*100</f>
        <v>#VALUE!</v>
      </c>
      <c r="PP19" s="250" t="e">
        <f>'1_Police_raw'!NZ18/G19*100</f>
        <v>#VALUE!</v>
      </c>
      <c r="PQ19" s="250" t="e">
        <f>'1_Police_raw'!OA18/G19*100</f>
        <v>#VALUE!</v>
      </c>
      <c r="PS19" s="250">
        <f>'1_Police_raw'!OC18/G19*100</f>
        <v>57.386163846845719</v>
      </c>
      <c r="PT19" s="250">
        <f>'1_Police_raw'!OD18/G19*100</f>
        <v>16.025024088189944</v>
      </c>
      <c r="PU19" s="250">
        <f>'1_Police_raw'!OE18/G19*100</f>
        <v>1.7222296002824826</v>
      </c>
      <c r="PV19" s="250">
        <f>'1_Police_raw'!OF18/G19*100</f>
        <v>8.3532740505679772</v>
      </c>
      <c r="PW19" s="250" t="e">
        <f>'1_Police_raw'!OG18/G19*100</f>
        <v>#VALUE!</v>
      </c>
      <c r="PY19" s="250" t="e">
        <f>'1_Police_raw'!OI18/G19*100</f>
        <v>#VALUE!</v>
      </c>
      <c r="PZ19" s="250" t="e">
        <f>'1_Police_raw'!OJ18/G19*100</f>
        <v>#VALUE!</v>
      </c>
      <c r="QA19" s="250" t="e">
        <f>'1_Police_raw'!OK18/G19*100</f>
        <v>#VALUE!</v>
      </c>
      <c r="QB19" s="250" t="e">
        <f>'1_Police_raw'!OL18/G19*100</f>
        <v>#VALUE!</v>
      </c>
      <c r="QC19" s="250" t="e">
        <f>'1_Police_raw'!OM18/G19*100</f>
        <v>#VALUE!</v>
      </c>
      <c r="QE19" s="250">
        <f>'1_Police_raw'!OO18/G19*100</f>
        <v>11.438551676742478</v>
      </c>
      <c r="QF19" s="250">
        <f>'1_Police_raw'!OP18/G19*100</f>
        <v>3.0208091384633917</v>
      </c>
      <c r="QG19" s="250">
        <f>'1_Police_raw'!OQ18/G19*100</f>
        <v>0.43285984606030309</v>
      </c>
      <c r="QH19" s="250">
        <f>'1_Police_raw'!OR18/G19*100</f>
        <v>4.2180810530982731</v>
      </c>
      <c r="QI19" s="250" t="e">
        <f>'1_Police_raw'!OS18/G19*100</f>
        <v>#VALUE!</v>
      </c>
      <c r="QK19" s="250">
        <f>'1_Police_raw'!OU18/G19*100</f>
        <v>1.6669708965301036</v>
      </c>
      <c r="QL19" s="250">
        <f>'1_Police_raw'!OV18/G19*100</f>
        <v>0.37760114230792396</v>
      </c>
      <c r="QM19" s="250">
        <f>'1_Police_raw'!OW18/G19*100</f>
        <v>8.2888055628568671E-2</v>
      </c>
      <c r="QN19" s="250">
        <f>'1_Police_raw'!OX18/G19*100</f>
        <v>0.61705552523490015</v>
      </c>
      <c r="QO19" s="250" t="e">
        <f>'1_Police_raw'!OY18/G19*100</f>
        <v>#VALUE!</v>
      </c>
      <c r="QQ19" s="250" t="e">
        <f>'1_Police_raw'!PA18/G19*100</f>
        <v>#VALUE!</v>
      </c>
      <c r="QR19" s="250" t="e">
        <f>'1_Police_raw'!PB18/G19*100</f>
        <v>#VALUE!</v>
      </c>
      <c r="QS19" s="250" t="e">
        <f>'1_Police_raw'!PC18/G19*100</f>
        <v>#VALUE!</v>
      </c>
      <c r="QT19" s="250" t="e">
        <f>'1_Police_raw'!PD18/G19*100</f>
        <v>#VALUE!</v>
      </c>
      <c r="QU19" s="250" t="e">
        <f>'1_Police_raw'!PE18/G19*100</f>
        <v>#VALUE!</v>
      </c>
      <c r="QW19" s="250">
        <f>'1_Police_raw'!PG18/G19*100</f>
        <v>22.121901068869107</v>
      </c>
      <c r="QX19" s="250">
        <f>'1_Police_raw'!PH18/G19*100</f>
        <v>8.0585609638886204</v>
      </c>
      <c r="QY19" s="250">
        <f>'1_Police_raw'!PI18/G19*100</f>
        <v>3.2971026572252873</v>
      </c>
      <c r="QZ19" s="250">
        <f>'1_Police_raw'!PJ18/G19*100</f>
        <v>6.4652683390283574</v>
      </c>
      <c r="RA19" s="250" t="e">
        <f>'1_Police_raw'!PK18/G19*100</f>
        <v>#VALUE!</v>
      </c>
      <c r="RC19" s="250">
        <f>'1_Police_raw'!PM18/G19*100</f>
        <v>186.60864257178429</v>
      </c>
      <c r="RD19" s="250">
        <f>'1_Police_raw'!PN18/G19*100</f>
        <v>52.41288050913159</v>
      </c>
      <c r="RE19" s="250">
        <f>'1_Police_raw'!PO18/G19*100</f>
        <v>20.252314925246946</v>
      </c>
      <c r="RF19" s="250">
        <f>'1_Police_raw'!PP18/G19*100</f>
        <v>47.108044948903199</v>
      </c>
      <c r="RG19" s="250" t="e">
        <f>'1_Police_raw'!PQ18/G19*100</f>
        <v>#VALUE!</v>
      </c>
      <c r="RI19" s="250">
        <f>'1_Police_raw'!PS18/G19*100</f>
        <v>36.857555402836873</v>
      </c>
      <c r="RJ19" s="250">
        <f>'1_Police_raw'!PT18/G19*100</f>
        <v>10.508363496910762</v>
      </c>
      <c r="RK19" s="250">
        <f>'1_Police_raw'!PU18/G19*100</f>
        <v>2.947130866793553</v>
      </c>
      <c r="RL19" s="250">
        <f>'1_Police_raw'!PV18/G19*100</f>
        <v>12.681872511171008</v>
      </c>
      <c r="RM19" s="250" t="e">
        <f>'1_Police_raw'!PW18/G19*100</f>
        <v>#VALUE!</v>
      </c>
      <c r="RO19" s="250" t="e">
        <f>'1_Police_raw'!PY18/G19*100</f>
        <v>#VALUE!</v>
      </c>
      <c r="RP19" s="250" t="e">
        <f>'1_Police_raw'!PZ18/G19*100</f>
        <v>#VALUE!</v>
      </c>
      <c r="RQ19" s="250" t="e">
        <f>'1_Police_raw'!QA18/G19*100</f>
        <v>#VALUE!</v>
      </c>
      <c r="RR19" s="250" t="e">
        <f>'1_Police_raw'!QB18/G19*100</f>
        <v>#VALUE!</v>
      </c>
      <c r="RS19" s="250" t="e">
        <f>'1_Police_raw'!QC18/G19*100</f>
        <v>#VALUE!</v>
      </c>
      <c r="RU19" s="250">
        <f>'1_Police_raw'!QE18/G19*100</f>
        <v>48.213219023950785</v>
      </c>
      <c r="RV19" s="250">
        <f>'1_Police_raw'!QF18/G19*100</f>
        <v>10.858335287342497</v>
      </c>
      <c r="RW19" s="250">
        <f>'1_Police_raw'!QG18/G19*100</f>
        <v>4.1075636455935145</v>
      </c>
      <c r="RX19" s="250">
        <f>'1_Police_raw'!QH18/G19*100</f>
        <v>13.519962851415423</v>
      </c>
      <c r="RY19" s="250" t="e">
        <f>'1_Police_raw'!QI18/G19*100</f>
        <v>#VALUE!</v>
      </c>
      <c r="SA19" s="250" t="e">
        <f>'1_Police_raw'!QK18/G19*100</f>
        <v>#VALUE!</v>
      </c>
      <c r="SB19" s="250" t="e">
        <f>'1_Police_raw'!QL18/G19*100</f>
        <v>#VALUE!</v>
      </c>
      <c r="SC19" s="250" t="e">
        <f>'1_Police_raw'!QM18/G19*100</f>
        <v>#VALUE!</v>
      </c>
      <c r="SD19" s="250" t="e">
        <f>'1_Police_raw'!QN18/G19*100</f>
        <v>#VALUE!</v>
      </c>
      <c r="SE19" s="250" t="e">
        <f>'1_Police_raw'!QO18/G19*100</f>
        <v>#VALUE!</v>
      </c>
      <c r="SG19" s="250">
        <f>'1_Police_raw'!QQ18/G19*100</f>
        <v>14.708024982091574</v>
      </c>
      <c r="SH19" s="250">
        <f>'1_Police_raw'!QR18/G19*100</f>
        <v>3.3799907128538558</v>
      </c>
      <c r="SI19" s="250">
        <f>'1_Police_raw'!QS18/G19*100</f>
        <v>0.22103481500951647</v>
      </c>
      <c r="SJ19" s="250">
        <f>'1_Police_raw'!QT18/G19*100</f>
        <v>2.799774323453875</v>
      </c>
      <c r="SK19" s="250" t="e">
        <f>'1_Police_raw'!QU18/G19*100</f>
        <v>#VALUE!</v>
      </c>
      <c r="SM19" s="250" t="e">
        <f>'1_Police_raw'!QW18/G19*100</f>
        <v>#VALUE!</v>
      </c>
      <c r="SN19" s="250" t="e">
        <f>'1_Police_raw'!QX18/G19*100</f>
        <v>#VALUE!</v>
      </c>
      <c r="SO19" s="250" t="e">
        <f>'1_Police_raw'!QY18/G19*100</f>
        <v>#VALUE!</v>
      </c>
      <c r="SP19" s="250" t="e">
        <f>'1_Police_raw'!QZ18/G19*100</f>
        <v>#VALUE!</v>
      </c>
      <c r="SQ19" s="250" t="e">
        <f>'1_Police_raw'!RA18/G19*100</f>
        <v>#VALUE!</v>
      </c>
      <c r="SS19" s="250">
        <f>'1_Police_raw'!RC18/G19*100</f>
        <v>14.892220661266172</v>
      </c>
      <c r="ST19" s="250">
        <f>'1_Police_raw'!RD18/G19*100</f>
        <v>3.1405363299268796</v>
      </c>
      <c r="SU19" s="250">
        <f>'1_Police_raw'!RE18/G19*100</f>
        <v>0.17498589521586719</v>
      </c>
      <c r="SV19" s="250">
        <f>'1_Police_raw'!RF18/G19*100</f>
        <v>9.6702731566663456</v>
      </c>
      <c r="SW19" s="250" t="e">
        <f>'1_Police_raw'!RG18/G19*100</f>
        <v>#VALUE!</v>
      </c>
      <c r="SY19" s="250" t="e">
        <f>'1_Police_raw'!RI18/G19*100</f>
        <v>#VALUE!</v>
      </c>
      <c r="SZ19" s="250" t="e">
        <f>'1_Police_raw'!RJ18/G19*100</f>
        <v>#VALUE!</v>
      </c>
      <c r="TA19" s="250" t="e">
        <f>'1_Police_raw'!RK18/G19*100</f>
        <v>#VALUE!</v>
      </c>
      <c r="TB19" s="250" t="e">
        <f>'1_Police_raw'!RL18/G19*100</f>
        <v>#VALUE!</v>
      </c>
      <c r="TC19" s="250" t="e">
        <f>'1_Police_raw'!RM18/G19*100</f>
        <v>#VALUE!</v>
      </c>
      <c r="TE19" s="250">
        <f>'1_Police_raw'!RO18/G19*100</f>
        <v>1.316999106098369</v>
      </c>
      <c r="TF19" s="250">
        <f>'1_Police_raw'!RP18/G19*100</f>
        <v>0.41444027814284334</v>
      </c>
      <c r="TG19" s="250">
        <f>'1_Police_raw'!RQ18/G19*100</f>
        <v>5.5258703752379117E-2</v>
      </c>
      <c r="TH19" s="250">
        <f>'1_Police_raw'!RR18/G19*100</f>
        <v>7.3678271669838813E-2</v>
      </c>
      <c r="TI19" s="250" t="e">
        <f>'1_Police_raw'!RS18/G19*100</f>
        <v>#VALUE!</v>
      </c>
      <c r="TK19" s="250">
        <f>'1_Police_raw'!RU18/G19*100</f>
        <v>143.39633623742381</v>
      </c>
      <c r="TL19" s="250">
        <f>'1_Police_raw'!RV18/G19*100</f>
        <v>32.151355799925916</v>
      </c>
      <c r="TM19" s="250">
        <f>'1_Police_raw'!RW18/G19*100</f>
        <v>2.5234808046919794</v>
      </c>
      <c r="TN19" s="250">
        <f>'1_Police_raw'!RX18/G19*100</f>
        <v>25.566360269434075</v>
      </c>
      <c r="TO19" s="250" t="e">
        <f>'1_Police_raw'!RY18/G19*100</f>
        <v>#VALUE!</v>
      </c>
      <c r="TQ19" s="250" t="e">
        <f>'1_Police_raw'!SA18/G19*100</f>
        <v>#VALUE!</v>
      </c>
      <c r="TR19" s="250" t="e">
        <f>'1_Police_raw'!SB18/G19*100</f>
        <v>#VALUE!</v>
      </c>
      <c r="TS19" s="250" t="e">
        <f>'1_Police_raw'!SC18/G19*100</f>
        <v>#VALUE!</v>
      </c>
      <c r="TT19" s="250" t="e">
        <f>'1_Police_raw'!SD18/G19*100</f>
        <v>#VALUE!</v>
      </c>
      <c r="TU19" s="250" t="e">
        <f>'1_Police_raw'!SE18/G19*100</f>
        <v>#VALUE!</v>
      </c>
      <c r="TW19" s="250" t="e">
        <f>'1_Police_raw'!TY18/C19*100</f>
        <v>#VALUE!</v>
      </c>
      <c r="TX19" s="250" t="e">
        <f>'1_Police_raw'!TZ18/D19*100</f>
        <v>#VALUE!</v>
      </c>
      <c r="TY19" s="250" t="e">
        <f>'1_Police_raw'!UA18/E19*100</f>
        <v>#VALUE!</v>
      </c>
      <c r="TZ19" s="250" t="e">
        <f>'1_Police_raw'!UB18/F19*100</f>
        <v>#VALUE!</v>
      </c>
      <c r="UA19" s="250" t="e">
        <f>'1_Police_raw'!UC18/G19*100</f>
        <v>#VALUE!</v>
      </c>
      <c r="UB19" s="250" t="e">
        <f>'1_Police_raw'!UD18/H19*100</f>
        <v>#VALUE!</v>
      </c>
      <c r="UC19" s="250" t="e">
        <f t="shared" si="44"/>
        <v>#VALUE!</v>
      </c>
      <c r="UE19" s="250" t="e">
        <f>'1_Police_raw'!UF18/G19*100</f>
        <v>#VALUE!</v>
      </c>
      <c r="UF19" s="250" t="e">
        <f>'1_Police_raw'!UG18/G19*100</f>
        <v>#VALUE!</v>
      </c>
      <c r="UH19" s="250" t="e">
        <f>'1_Police_raw'!UI18/C19*100</f>
        <v>#VALUE!</v>
      </c>
      <c r="UI19" s="250" t="e">
        <f>'1_Police_raw'!UJ18/D19*100</f>
        <v>#VALUE!</v>
      </c>
      <c r="UJ19" s="250" t="e">
        <f>'1_Police_raw'!UK18/E19*100</f>
        <v>#VALUE!</v>
      </c>
      <c r="UK19" s="250" t="e">
        <f>'1_Police_raw'!UL18/F19*100</f>
        <v>#VALUE!</v>
      </c>
      <c r="UL19" s="250" t="e">
        <f>'1_Police_raw'!UM18/G19*100</f>
        <v>#VALUE!</v>
      </c>
      <c r="UM19" s="250" t="e">
        <f>'1_Police_raw'!UN18/H19*100</f>
        <v>#VALUE!</v>
      </c>
      <c r="UN19" s="250" t="e">
        <f t="shared" si="51"/>
        <v>#VALUE!</v>
      </c>
      <c r="UP19" s="250" t="e">
        <f>'1_Police_raw'!UX18/G19*100</f>
        <v>#VALUE!</v>
      </c>
      <c r="UQ19" s="250" t="e">
        <f>'1_Police_raw'!UY18/G19*100</f>
        <v>#VALUE!</v>
      </c>
      <c r="UR19" s="250" t="e">
        <f>'1_Police_raw'!UZ18/G19*100</f>
        <v>#VALUE!</v>
      </c>
    </row>
    <row r="20" spans="1:564">
      <c r="A20" s="247">
        <v>18</v>
      </c>
      <c r="B20" s="239" t="s">
        <v>41</v>
      </c>
      <c r="C20" s="248">
        <v>9985.7219999999998</v>
      </c>
      <c r="D20" s="248">
        <v>9931.9249999999993</v>
      </c>
      <c r="E20" s="248">
        <v>9908.7980000000007</v>
      </c>
      <c r="F20" s="248">
        <v>9877.3649999999998</v>
      </c>
      <c r="G20" s="248">
        <v>9855.5709999999999</v>
      </c>
      <c r="H20" s="248">
        <v>9830.4850000000006</v>
      </c>
      <c r="I20" s="249"/>
      <c r="J20" s="250">
        <f>'1_Police_raw'!C19/C20*100</f>
        <v>4520.1638900021453</v>
      </c>
      <c r="K20" s="250">
        <f>'1_Police_raw'!D19/D20*100</f>
        <v>4754.7278095636048</v>
      </c>
      <c r="L20" s="250">
        <f>'1_Police_raw'!E19/E20*100</f>
        <v>3813.0659238385924</v>
      </c>
      <c r="M20" s="250">
        <f>'1_Police_raw'!F19/F20*100</f>
        <v>3336.6692432647774</v>
      </c>
      <c r="N20" s="250">
        <f>'1_Police_raw'!G19/G20*100</f>
        <v>2842.1793115792075</v>
      </c>
      <c r="O20" s="250">
        <f>'1_Police_raw'!H19/H20*100</f>
        <v>2957.9313736809527</v>
      </c>
      <c r="P20" s="250">
        <f t="shared" si="29"/>
        <v>-34.561413133196169</v>
      </c>
      <c r="R20" s="250">
        <f>'1_Police_raw'!J19/C20*100</f>
        <v>140.21019211229796</v>
      </c>
      <c r="S20" s="250">
        <f>'1_Police_raw'!K19/D20*100</f>
        <v>131.73679825411492</v>
      </c>
      <c r="T20" s="250">
        <f>'1_Police_raw'!L19/E20*100</f>
        <v>149.40258142309492</v>
      </c>
      <c r="U20" s="250">
        <f>'1_Police_raw'!M19/F20*100</f>
        <v>178.55976771132788</v>
      </c>
      <c r="V20" s="250">
        <f>'1_Police_raw'!N19/G20*100</f>
        <v>179.54312337661614</v>
      </c>
      <c r="W20" s="250">
        <f>'1_Police_raw'!O19/H20*100</f>
        <v>201.7194472093696</v>
      </c>
      <c r="X20" s="250">
        <f t="shared" si="30"/>
        <v>43.869318036314581</v>
      </c>
      <c r="Z20" s="250">
        <f>'1_Police_raw'!Q19/C20*100</f>
        <v>2.7539320642012668</v>
      </c>
      <c r="AA20" s="250">
        <f>'1_Police_raw'!R19/D20*100</f>
        <v>2.2251476929195499</v>
      </c>
      <c r="AB20" s="250">
        <f>'1_Police_raw'!S19/E20*100</f>
        <v>2.4523660690227005</v>
      </c>
      <c r="AC20" s="250">
        <f>'1_Police_raw'!T19/F20*100</f>
        <v>2.3791770376006154</v>
      </c>
      <c r="AD20" s="250">
        <f>'1_Police_raw'!U19/G20*100</f>
        <v>1.877110925384232</v>
      </c>
      <c r="AE20" s="250">
        <f>'1_Police_raw'!V19/H20*100</f>
        <v>2.0243151787526248</v>
      </c>
      <c r="AF20" s="250">
        <f t="shared" si="31"/>
        <v>-26.493641398530855</v>
      </c>
      <c r="AH20" s="250">
        <f>'1_Police_raw'!X19/C20*100</f>
        <v>0.19027166989026933</v>
      </c>
      <c r="AI20" s="250">
        <f>'1_Police_raw'!Y19/D20*100</f>
        <v>0.12082249916305247</v>
      </c>
      <c r="AJ20" s="250">
        <f>'1_Police_raw'!Z19/E20*100</f>
        <v>0.10092041436307411</v>
      </c>
      <c r="AK20" s="250">
        <f>'1_Police_raw'!AA19/F20*100</f>
        <v>8.0993260854489019E-2</v>
      </c>
      <c r="AL20" s="250">
        <f>'1_Police_raw'!AB19/G20*100</f>
        <v>0.1014654554261747</v>
      </c>
      <c r="AM20" s="250">
        <f>'1_Police_raw'!AC19/H20*100</f>
        <v>0.10172438084184046</v>
      </c>
      <c r="AN20" s="250">
        <f t="shared" si="46"/>
        <v>-46.537295383750276</v>
      </c>
      <c r="AP20" s="250">
        <f>'1_Police_raw'!AE19/C20*100</f>
        <v>1.4220303749693812</v>
      </c>
      <c r="AQ20" s="250">
        <f>'1_Police_raw'!AF19/D20*100</f>
        <v>1.1377452004520776</v>
      </c>
      <c r="AR20" s="250">
        <f>'1_Police_raw'!AG19/E20*100</f>
        <v>1.3927017182104227</v>
      </c>
      <c r="AS20" s="250">
        <f>'1_Police_raw'!AH19/F20*100</f>
        <v>1.3060163312786355</v>
      </c>
      <c r="AT20" s="250">
        <f>'1_Police_raw'!AI19/G20*100</f>
        <v>1.0045080087191296</v>
      </c>
      <c r="AU20" s="250">
        <f>'1_Police_raw'!AJ19/H20*100</f>
        <v>1.0274162465025887</v>
      </c>
      <c r="AV20" s="250">
        <f t="shared" si="32"/>
        <v>-27.750049184096312</v>
      </c>
      <c r="AX20" s="250">
        <f>'1_Police_raw'!AL19/C20*100</f>
        <v>0.120171580983328</v>
      </c>
      <c r="AY20" s="250">
        <f>'1_Police_raw'!AM19/D20*100</f>
        <v>9.0616874372289366E-2</v>
      </c>
      <c r="AZ20" s="250">
        <f>'1_Police_raw'!AN19/E20*100</f>
        <v>8.0736331490459279E-2</v>
      </c>
      <c r="BA20" s="250">
        <f>'1_Police_raw'!AO19/F20*100</f>
        <v>3.0372472820433385E-2</v>
      </c>
      <c r="BB20" s="250">
        <f>'1_Police_raw'!AP19/G20*100</f>
        <v>6.0879273255704816E-2</v>
      </c>
      <c r="BC20" s="250">
        <f>'1_Police_raw'!AQ19/H20*100</f>
        <v>6.1034628505104264E-2</v>
      </c>
      <c r="BD20" s="250">
        <f t="shared" si="47"/>
        <v>-49.210430614562775</v>
      </c>
      <c r="BF20" s="250">
        <f>'1_Police_raw'!AS19/C20*100</f>
        <v>142.61362373196451</v>
      </c>
      <c r="BG20" s="250">
        <f>'1_Police_raw'!AT19/D20*100</f>
        <v>140.87903402411922</v>
      </c>
      <c r="BH20" s="250">
        <f>'1_Police_raw'!AU19/E20*100</f>
        <v>135.21317116364668</v>
      </c>
      <c r="BI20" s="250">
        <f>'1_Police_raw'!AV19/F20*100</f>
        <v>136.65587937673664</v>
      </c>
      <c r="BJ20" s="250">
        <f>'1_Police_raw'!AW19/G20*100</f>
        <v>127.93779274686368</v>
      </c>
      <c r="BK20" s="250">
        <f>'1_Police_raw'!AX19/H20*100</f>
        <v>118.09183371929257</v>
      </c>
      <c r="BL20" s="250">
        <f t="shared" si="0"/>
        <v>-17.194563444204647</v>
      </c>
      <c r="BN20" s="250">
        <f>'1_Police_raw'!AZ19/C20*100</f>
        <v>68.007100538148364</v>
      </c>
      <c r="BO20" s="250">
        <f>'1_Police_raw'!BA19/D20*100</f>
        <v>66.281209332531205</v>
      </c>
      <c r="BP20" s="250">
        <f>'1_Police_raw'!BB19/E20*100</f>
        <v>70.270884521008497</v>
      </c>
      <c r="BQ20" s="250">
        <f>'1_Police_raw'!BC19/F20*100</f>
        <v>64.085917651114443</v>
      </c>
      <c r="BR20" s="250">
        <f>'1_Police_raw'!BD19/G20*100</f>
        <v>60.219747795434685</v>
      </c>
      <c r="BS20" s="250">
        <f>'1_Police_raw'!BE19/H20*100</f>
        <v>54.483578378889739</v>
      </c>
      <c r="BT20" s="250">
        <f t="shared" si="1"/>
        <v>-19.885456154203553</v>
      </c>
      <c r="BV20" s="250">
        <f>'1_Police_raw'!BG19/C20*100</f>
        <v>10.334755964566208</v>
      </c>
      <c r="BW20" s="250">
        <f>'1_Police_raw'!BH19/D20*100</f>
        <v>12.223209498662143</v>
      </c>
      <c r="BX20" s="250">
        <f>'1_Police_raw'!BI19/E20*100</f>
        <v>12.433395049530729</v>
      </c>
      <c r="BY20" s="250">
        <f>'1_Police_raw'!BJ19/F20*100</f>
        <v>12.685569481334344</v>
      </c>
      <c r="BZ20" s="250">
        <f>'1_Police_raw'!BK19/G20*100</f>
        <v>13.779008846874524</v>
      </c>
      <c r="CA20" s="250">
        <f>'1_Police_raw'!BL19/H20*100</f>
        <v>14.526241584214816</v>
      </c>
      <c r="CB20" s="250">
        <f t="shared" si="2"/>
        <v>40.557180392256527</v>
      </c>
      <c r="CD20" s="250">
        <f>'1_Police_raw'!BN19/C20*100</f>
        <v>1.9628024893943572</v>
      </c>
      <c r="CE20" s="250">
        <f>'1_Police_raw'!BO19/D20*100</f>
        <v>1.9331599866088396</v>
      </c>
      <c r="CF20" s="250">
        <f>'1_Police_raw'!BP19/E20*100</f>
        <v>5.0662048010263199</v>
      </c>
      <c r="CG20" s="250">
        <f>'1_Police_raw'!BQ19/F20*100</f>
        <v>3.9585456242631509</v>
      </c>
      <c r="CH20" s="250">
        <f>'1_Police_raw'!BR19/G20*100</f>
        <v>4.2209629457288678</v>
      </c>
      <c r="CI20" s="250">
        <f>'1_Police_raw'!BS19/H20*100</f>
        <v>4.1096649860103547</v>
      </c>
      <c r="CJ20" s="250">
        <f t="shared" si="3"/>
        <v>109.37740848690456</v>
      </c>
      <c r="CL20" s="250">
        <f>'1_Police_raw'!BU19/C20*100</f>
        <v>0.71101518748469061</v>
      </c>
      <c r="CM20" s="250">
        <f>'1_Police_raw'!BV19/D20*100</f>
        <v>0.76520916136599904</v>
      </c>
      <c r="CN20" s="250">
        <f>'1_Police_raw'!BW19/E20*100</f>
        <v>0.71653494197782608</v>
      </c>
      <c r="CO20" s="250">
        <f>'1_Police_raw'!BX19/F20*100</f>
        <v>0.83018092375851249</v>
      </c>
      <c r="CP20" s="250">
        <f>'1_Police_raw'!BY19/G20*100</f>
        <v>0.72040473352584034</v>
      </c>
      <c r="CQ20" s="250">
        <f>'1_Police_raw'!BZ19/H20*100</f>
        <v>1.0782784369235088</v>
      </c>
      <c r="CR20" s="250">
        <f t="shared" si="4"/>
        <v>51.653362108629494</v>
      </c>
      <c r="CT20" s="250">
        <f>'1_Police_raw'!CB19/C20*100</f>
        <v>31.905554751073584</v>
      </c>
      <c r="CU20" s="250">
        <f>'1_Police_raw'!CC19/D20*100</f>
        <v>30.406995622701544</v>
      </c>
      <c r="CV20" s="250">
        <f>'1_Police_raw'!CD19/E20*100</f>
        <v>23.040130599089817</v>
      </c>
      <c r="CW20" s="250">
        <f>'1_Police_raw'!CE19/F20*100</f>
        <v>19.711734860461267</v>
      </c>
      <c r="CX20" s="250">
        <f>'1_Police_raw'!CF19/G20*100</f>
        <v>14.529853217028215</v>
      </c>
      <c r="CY20" s="250">
        <f>'1_Police_raw'!CG19/H20*100</f>
        <v>11.505027473212156</v>
      </c>
      <c r="CZ20" s="250">
        <f t="shared" si="5"/>
        <v>-63.940362225405202</v>
      </c>
      <c r="DB20" s="250">
        <f>'1_Police_raw'!CI19/C20*100</f>
        <v>1.4620875686304906</v>
      </c>
      <c r="DC20" s="250">
        <f>'1_Police_raw'!CJ19/D20*100</f>
        <v>0.99678561809518307</v>
      </c>
      <c r="DD20" s="250">
        <f>'1_Police_raw'!CK19/E20*100</f>
        <v>0.58533840330582976</v>
      </c>
      <c r="DE20" s="250">
        <f>'1_Police_raw'!CL19/F20*100</f>
        <v>0.44546293469968962</v>
      </c>
      <c r="DF20" s="250">
        <f>'1_Police_raw'!CM19/G20*100</f>
        <v>0.79143055232416271</v>
      </c>
      <c r="DG20" s="250">
        <f>'1_Police_raw'!CN19/H20*100</f>
        <v>0.32551801869388941</v>
      </c>
      <c r="DH20" s="250">
        <f t="shared" si="33"/>
        <v>-77.736079173506965</v>
      </c>
      <c r="DJ20" s="250">
        <f>'1_Police_raw'!CP19/C20*100</f>
        <v>1839.3962900228946</v>
      </c>
      <c r="DK20" s="250">
        <f>'1_Police_raw'!CQ19/D20*100</f>
        <v>1874.9738847202329</v>
      </c>
      <c r="DL20" s="250">
        <f>'1_Police_raw'!CR19/E20*100</f>
        <v>1702.6585868437319</v>
      </c>
      <c r="DM20" s="250">
        <f>'1_Police_raw'!CS19/F20*100</f>
        <v>1445.1627534266477</v>
      </c>
      <c r="DN20" s="250">
        <f>'1_Police_raw'!CT19/G20*100</f>
        <v>1140.7862619020248</v>
      </c>
      <c r="DO20" s="250">
        <f>'1_Police_raw'!CU19/H20*100</f>
        <v>947.07433051370288</v>
      </c>
      <c r="DP20" s="250">
        <f t="shared" si="6"/>
        <v>-48.511675507298385</v>
      </c>
      <c r="DR20" s="250" t="e">
        <f>'1_Police_raw'!CW19/C20*100</f>
        <v>#VALUE!</v>
      </c>
      <c r="DS20" s="250" t="e">
        <f>'1_Police_raw'!CX19/D20*100</f>
        <v>#VALUE!</v>
      </c>
      <c r="DT20" s="250" t="e">
        <f>'1_Police_raw'!CY19/E20*100</f>
        <v>#VALUE!</v>
      </c>
      <c r="DU20" s="250" t="e">
        <f>'1_Police_raw'!CZ19/F20*100</f>
        <v>#VALUE!</v>
      </c>
      <c r="DV20" s="250" t="e">
        <f>'1_Police_raw'!DA19/G20*100</f>
        <v>#VALUE!</v>
      </c>
      <c r="DW20" s="250" t="e">
        <f>'1_Police_raw'!DB19/H20*100</f>
        <v>#VALUE!</v>
      </c>
      <c r="DX20" s="250" t="e">
        <f t="shared" si="34"/>
        <v>#VALUE!</v>
      </c>
      <c r="DZ20" s="250">
        <f>'1_Police_raw'!DD19/C20*100</f>
        <v>88.376183514822472</v>
      </c>
      <c r="EA20" s="250">
        <f>'1_Police_raw'!DE19/D20*100</f>
        <v>92.831953523612</v>
      </c>
      <c r="EB20" s="250">
        <f>'1_Police_raw'!DF19/E20*100</f>
        <v>73.641626360735174</v>
      </c>
      <c r="EC20" s="250">
        <f>'1_Police_raw'!DG19/F20*100</f>
        <v>60.248861918133024</v>
      </c>
      <c r="ED20" s="250">
        <f>'1_Police_raw'!DH19/G20*100</f>
        <v>41.854500363297063</v>
      </c>
      <c r="EE20" s="250">
        <f>'1_Police_raw'!DI19/H20*100</f>
        <v>30.415589871710296</v>
      </c>
      <c r="EF20" s="250">
        <f t="shared" si="7"/>
        <v>-65.583951849868029</v>
      </c>
      <c r="EH20" s="250" t="e">
        <f>'1_Police_raw'!DK19/C20*100</f>
        <v>#VALUE!</v>
      </c>
      <c r="EI20" s="250" t="e">
        <f>'1_Police_raw'!DL19/D20*100</f>
        <v>#VALUE!</v>
      </c>
      <c r="EJ20" s="250" t="e">
        <f>'1_Police_raw'!DM19/E20*100</f>
        <v>#VALUE!</v>
      </c>
      <c r="EK20" s="250" t="e">
        <f>'1_Police_raw'!DN19/F20*100</f>
        <v>#VALUE!</v>
      </c>
      <c r="EL20" s="250" t="e">
        <f>'1_Police_raw'!DO19/G20*100</f>
        <v>#VALUE!</v>
      </c>
      <c r="EM20" s="250" t="e">
        <f>'1_Police_raw'!DP19/H20*100</f>
        <v>#VALUE!</v>
      </c>
      <c r="EN20" s="250" t="e">
        <f t="shared" si="8"/>
        <v>#VALUE!</v>
      </c>
      <c r="EP20" s="250" t="e">
        <f>'1_Police_raw'!DR19/C20*100</f>
        <v>#VALUE!</v>
      </c>
      <c r="EQ20" s="250" t="e">
        <f>'1_Police_raw'!DS19/D20*100</f>
        <v>#VALUE!</v>
      </c>
      <c r="ER20" s="250" t="e">
        <f>'1_Police_raw'!DT19/E20*100</f>
        <v>#VALUE!</v>
      </c>
      <c r="ES20" s="250" t="e">
        <f>'1_Police_raw'!DU19/F20*100</f>
        <v>#VALUE!</v>
      </c>
      <c r="ET20" s="250" t="e">
        <f>'1_Police_raw'!DV19/G20*100</f>
        <v>#VALUE!</v>
      </c>
      <c r="EU20" s="250" t="e">
        <f>'1_Police_raw'!DW19/H20*100</f>
        <v>#VALUE!</v>
      </c>
      <c r="EV20" s="250" t="e">
        <f t="shared" si="9"/>
        <v>#VALUE!</v>
      </c>
      <c r="EX20" s="250">
        <f>'1_Police_raw'!DY19/C20*100</f>
        <v>279.45901157672927</v>
      </c>
      <c r="EY20" s="250">
        <f>'1_Police_raw'!DZ19/D20*100</f>
        <v>371.63993888395254</v>
      </c>
      <c r="EZ20" s="250">
        <f>'1_Police_raw'!EA19/E20*100</f>
        <v>376.88728743890027</v>
      </c>
      <c r="FA20" s="250">
        <f>'1_Police_raw'!EB19/F20*100</f>
        <v>337.76214607843286</v>
      </c>
      <c r="FB20" s="250">
        <f>'1_Police_raw'!EC19/G20*100</f>
        <v>324.44594027073623</v>
      </c>
      <c r="FC20" s="250">
        <f>'1_Police_raw'!ED19/H20*100</f>
        <v>441.3108814061564</v>
      </c>
      <c r="FD20" s="250">
        <f t="shared" si="10"/>
        <v>57.916139084671642</v>
      </c>
      <c r="FF20" s="250" t="e">
        <f>'1_Police_raw'!EF19/C20*100</f>
        <v>#VALUE!</v>
      </c>
      <c r="FG20" s="250" t="e">
        <f>'1_Police_raw'!EG19/D20*100</f>
        <v>#VALUE!</v>
      </c>
      <c r="FH20" s="250">
        <f>'1_Police_raw'!EH19/E20*100</f>
        <v>2.5230103590768524</v>
      </c>
      <c r="FI20" s="250">
        <f>'1_Police_raw'!EI19/F20*100</f>
        <v>14.153572334321957</v>
      </c>
      <c r="FJ20" s="250">
        <f>'1_Police_raw'!EJ19/G20*100</f>
        <v>22.078883100735613</v>
      </c>
      <c r="FK20" s="250">
        <f>'1_Police_raw'!EK19/H20*100</f>
        <v>34.677841428983406</v>
      </c>
      <c r="FL20" s="250" t="e">
        <f t="shared" si="35"/>
        <v>#VALUE!</v>
      </c>
      <c r="FN20" s="250">
        <f>'1_Police_raw'!EM19/C20*100</f>
        <v>234.84531213666875</v>
      </c>
      <c r="FO20" s="250">
        <f>'1_Police_raw'!EN19/D20*100</f>
        <v>250.01195639314636</v>
      </c>
      <c r="FP20" s="250">
        <f>'1_Police_raw'!EO19/E20*100</f>
        <v>258.55810159819583</v>
      </c>
      <c r="FQ20" s="250">
        <f>'1_Police_raw'!EP19/F20*100</f>
        <v>289.97612217428434</v>
      </c>
      <c r="FR20" s="250">
        <f>'1_Police_raw'!EQ19/G20*100</f>
        <v>230.01204090559543</v>
      </c>
      <c r="FS20" s="250">
        <f>'1_Police_raw'!ER19/H20*100</f>
        <v>189.05476179456048</v>
      </c>
      <c r="FT20" s="250">
        <f t="shared" si="11"/>
        <v>-19.498175171348691</v>
      </c>
      <c r="FV20" s="250">
        <f>'1_Police_raw'!ET19/C20*100</f>
        <v>0.13018587939860532</v>
      </c>
      <c r="FW20" s="250">
        <f>'1_Police_raw'!EU19/D20*100</f>
        <v>0.16109666555073665</v>
      </c>
      <c r="FX20" s="250">
        <f>'1_Police_raw'!EV19/E20*100</f>
        <v>0.16147266298091856</v>
      </c>
      <c r="FY20" s="250">
        <f>'1_Police_raw'!EW19/F20*100</f>
        <v>0.21260730974303368</v>
      </c>
      <c r="FZ20" s="250">
        <f>'1_Police_raw'!EX19/G20*100</f>
        <v>0.27395672965067169</v>
      </c>
      <c r="GA20" s="250">
        <f>'1_Police_raw'!EY19/H20*100</f>
        <v>0.68155335164033104</v>
      </c>
      <c r="GB20" s="250">
        <f t="shared" si="12"/>
        <v>423.52325366527623</v>
      </c>
      <c r="GD20" s="250">
        <f>'1_Police_raw'!FA19/C20*100</f>
        <v>7.3905522304746718</v>
      </c>
      <c r="GE20" s="250">
        <f>'1_Police_raw'!FB19/D20*100</f>
        <v>8.3367524422506225</v>
      </c>
      <c r="GF20" s="250">
        <f>'1_Police_raw'!FC19/E20*100</f>
        <v>11.151705787119688</v>
      </c>
      <c r="GG20" s="250">
        <f>'1_Police_raw'!FD19/F20*100</f>
        <v>33.085747059058768</v>
      </c>
      <c r="GH20" s="250">
        <f>'1_Police_raw'!FE19/G20*100</f>
        <v>7.7215211579318943</v>
      </c>
      <c r="GI20" s="250">
        <f>'1_Police_raw'!FF19/H20*100</f>
        <v>10.0096790748371</v>
      </c>
      <c r="GJ20" s="250">
        <f t="shared" si="13"/>
        <v>35.438851694499306</v>
      </c>
      <c r="GL20" s="250">
        <f>'1_Police_raw'!FH19/C20*100</f>
        <v>59.975633209095946</v>
      </c>
      <c r="GM20" s="250">
        <f>'1_Police_raw'!FI19/D20*100</f>
        <v>52.547718594330917</v>
      </c>
      <c r="GN20" s="250">
        <f>'1_Police_raw'!FJ19/E20*100</f>
        <v>55.960369764324589</v>
      </c>
      <c r="GO20" s="250">
        <f>'1_Police_raw'!FK19/F20*100</f>
        <v>65.898141862733638</v>
      </c>
      <c r="GP20" s="250">
        <f>'1_Police_raw'!FL19/G20*100</f>
        <v>67.220864219840735</v>
      </c>
      <c r="GQ20" s="250">
        <f>'1_Police_raw'!FM19/H20*100</f>
        <v>65.846191718923336</v>
      </c>
      <c r="GR20" s="250">
        <f t="shared" si="14"/>
        <v>9.7882393160578687</v>
      </c>
      <c r="GT20" s="250">
        <f>'1_Police_raw'!FO19/C20*100</f>
        <v>7.0801089796010741</v>
      </c>
      <c r="GU20" s="250">
        <f>'1_Police_raw'!FP19/D20*100</f>
        <v>5.5880405862911777</v>
      </c>
      <c r="GV20" s="250">
        <f>'1_Police_raw'!FQ19/E20*100</f>
        <v>4.854271930863864</v>
      </c>
      <c r="GW20" s="250">
        <f>'1_Police_raw'!FR19/F20*100</f>
        <v>4.4242568741764634</v>
      </c>
      <c r="GX20" s="250">
        <f>'1_Police_raw'!FS19/G20*100</f>
        <v>4.5862385852630965</v>
      </c>
      <c r="GY20" s="250">
        <f>'1_Police_raw'!FT19/H20*100</f>
        <v>4.7505285853139494</v>
      </c>
      <c r="GZ20" s="250">
        <f t="shared" si="15"/>
        <v>-32.903171420087162</v>
      </c>
      <c r="HB20" s="250">
        <f>'1_Police_raw'!GI19/C20*100</f>
        <v>1130.5642195927346</v>
      </c>
      <c r="HC20" s="250">
        <f>'1_Police_raw'!GJ19/D20*100</f>
        <v>1009.2605411337682</v>
      </c>
      <c r="HD20" s="250">
        <f>'1_Police_raw'!GK19/E20*100</f>
        <v>1046.2621197848619</v>
      </c>
      <c r="HE20" s="250">
        <f>'1_Police_raw'!GL19/F20*100</f>
        <v>1068.9895533879735</v>
      </c>
      <c r="HF20" s="250">
        <f>'1_Police_raw'!GM19/G20*100</f>
        <v>1004.3761036270755</v>
      </c>
      <c r="HG20" s="250">
        <f>'1_Police_raw'!GN19/H20*100</f>
        <v>998.28238382948552</v>
      </c>
      <c r="HH20" s="250">
        <f t="shared" si="16"/>
        <v>-11.700514970383665</v>
      </c>
      <c r="HJ20" s="250">
        <f>'1_Police_raw'!GP19/C20*100</f>
        <v>111.45914136203672</v>
      </c>
      <c r="HK20" s="250">
        <f>'1_Police_raw'!GQ19/D20*100</f>
        <v>102.58837033102847</v>
      </c>
      <c r="HL20" s="250">
        <f>'1_Police_raw'!GR19/E20*100</f>
        <v>121.12468131856153</v>
      </c>
      <c r="HM20" s="250">
        <f>'1_Police_raw'!GS19/F20*100</f>
        <v>160.06293176368393</v>
      </c>
      <c r="HN20" s="250">
        <f>'1_Police_raw'!GT19/G20*100</f>
        <v>163.552167601451</v>
      </c>
      <c r="HO20" s="250">
        <f>'1_Police_raw'!GU19/H20*100</f>
        <v>186.34889326416751</v>
      </c>
      <c r="HP20" s="250">
        <f t="shared" si="17"/>
        <v>67.190318341747485</v>
      </c>
      <c r="HR20" s="250">
        <f>'1_Police_raw'!GW19/C20*100</f>
        <v>2.9041465404304265</v>
      </c>
      <c r="HS20" s="250">
        <f>'1_Police_raw'!GX19/D20*100</f>
        <v>2.4567241496487342</v>
      </c>
      <c r="HT20" s="250">
        <f>'1_Police_raw'!GY19/E20*100</f>
        <v>2.8661397679113043</v>
      </c>
      <c r="HU20" s="250">
        <f>'1_Police_raw'!GZ19/F20*100</f>
        <v>2.369052879993804</v>
      </c>
      <c r="HV20" s="250">
        <f>'1_Police_raw'!HA19/G20*100</f>
        <v>1.9582832897251716</v>
      </c>
      <c r="HW20" s="250">
        <f>'1_Police_raw'!HB19/H20*100</f>
        <v>2.0751773691735451</v>
      </c>
      <c r="HX20" s="250">
        <f t="shared" si="18"/>
        <v>-28.544329968074507</v>
      </c>
      <c r="HZ20" s="250">
        <f>'1_Police_raw'!HD19/C20*100</f>
        <v>0.19027166989026933</v>
      </c>
      <c r="IA20" s="250">
        <f>'1_Police_raw'!HE19/D20*100</f>
        <v>0.19130229034149976</v>
      </c>
      <c r="IB20" s="250">
        <f>'1_Police_raw'!HF19/E20*100</f>
        <v>0.17156470441722596</v>
      </c>
      <c r="IC20" s="250">
        <f>'1_Police_raw'!HG19/F20*100</f>
        <v>6.0744945640866771E-2</v>
      </c>
      <c r="ID20" s="250">
        <f>'1_Police_raw'!HH19/G20*100</f>
        <v>0.12175854651140963</v>
      </c>
      <c r="IE20" s="250">
        <f>'1_Police_raw'!HI19/H20*100</f>
        <v>9.1551942757656407E-2</v>
      </c>
      <c r="IF20" s="250">
        <f t="shared" si="49"/>
        <v>-51.883565845375252</v>
      </c>
      <c r="IH20" s="250">
        <f>'1_Police_raw'!HK19/C20*100</f>
        <v>1.5722448511985412</v>
      </c>
      <c r="II20" s="250">
        <f>'1_Police_raw'!HL19/D20*100</f>
        <v>1.3189789491966564</v>
      </c>
      <c r="IJ20" s="250">
        <f>'1_Police_raw'!HM19/E20*100</f>
        <v>1.7156470441722595</v>
      </c>
      <c r="IK20" s="250">
        <f>'1_Police_raw'!HN19/F20*100</f>
        <v>1.2857680160650133</v>
      </c>
      <c r="IL20" s="250">
        <f>'1_Police_raw'!HO19/G20*100</f>
        <v>1.1262665552305393</v>
      </c>
      <c r="IM20" s="250">
        <f>'1_Police_raw'!HP19/H20*100</f>
        <v>1.0681059988393247</v>
      </c>
      <c r="IN20" s="250">
        <f t="shared" si="36"/>
        <v>-32.064907191453372</v>
      </c>
      <c r="IP20" s="250">
        <f>'1_Police_raw'!HR19/C20*100</f>
        <v>0.13018587939860532</v>
      </c>
      <c r="IQ20" s="250">
        <f>'1_Police_raw'!HS19/D20*100</f>
        <v>0.17116520714765771</v>
      </c>
      <c r="IR20" s="250">
        <f>'1_Police_raw'!HT19/E20*100</f>
        <v>0.13119653867199632</v>
      </c>
      <c r="IS20" s="250">
        <f>'1_Police_raw'!HU19/F20*100</f>
        <v>2.0248315213622255E-2</v>
      </c>
      <c r="IT20" s="250">
        <f>'1_Police_raw'!HV19/G20*100</f>
        <v>8.1172364340939759E-2</v>
      </c>
      <c r="IU20" s="250">
        <f>'1_Police_raw'!HW19/H20*100</f>
        <v>5.0862190420920231E-2</v>
      </c>
      <c r="IV20" s="250">
        <f t="shared" si="45"/>
        <v>-60.931100472740582</v>
      </c>
      <c r="IX20" s="250">
        <f>'1_Police_raw'!HY19/C20*100</f>
        <v>56.670914732054435</v>
      </c>
      <c r="IY20" s="250">
        <f>'1_Police_raw'!HZ19/D20*100</f>
        <v>52.4470331783617</v>
      </c>
      <c r="IZ20" s="250">
        <f>'1_Police_raw'!IA19/E20*100</f>
        <v>55.223650739474152</v>
      </c>
      <c r="JA20" s="250">
        <f>'1_Police_raw'!IB19/F20*100</f>
        <v>52.655743713024684</v>
      </c>
      <c r="JB20" s="250">
        <f>'1_Police_raw'!IC19/G20*100</f>
        <v>50.144228071615537</v>
      </c>
      <c r="JC20" s="250">
        <f>'1_Police_raw'!ID19/H20*100</f>
        <v>46.925456882340995</v>
      </c>
      <c r="JD20" s="250">
        <f t="shared" si="19"/>
        <v>-17.196577637384024</v>
      </c>
      <c r="JF20" s="250" t="e">
        <f>'1_Police_raw'!IF19/C20*100</f>
        <v>#VALUE!</v>
      </c>
      <c r="JG20" s="250" t="e">
        <f>'1_Police_raw'!IG19/D20*100</f>
        <v>#VALUE!</v>
      </c>
      <c r="JH20" s="250" t="e">
        <f>'1_Police_raw'!IH19/E20*100</f>
        <v>#VALUE!</v>
      </c>
      <c r="JI20" s="250" t="e">
        <f>'1_Police_raw'!II19/F20*100</f>
        <v>#VALUE!</v>
      </c>
      <c r="JJ20" s="250">
        <f>'1_Police_raw'!IJ19/G20*100</f>
        <v>40.16002725767995</v>
      </c>
      <c r="JK20" s="250" t="e">
        <f>'1_Police_raw'!IK19/H20*100</f>
        <v>#VALUE!</v>
      </c>
      <c r="JL20" s="250" t="e">
        <f t="shared" si="48"/>
        <v>#VALUE!</v>
      </c>
      <c r="JN20" s="250">
        <f>'1_Police_raw'!IM19/C20*100</f>
        <v>5.1874065791136585</v>
      </c>
      <c r="JO20" s="250">
        <f>'1_Police_raw'!IN19/D20*100</f>
        <v>5.6484518358727041</v>
      </c>
      <c r="JP20" s="250">
        <f>'1_Police_raw'!IO19/E20*100</f>
        <v>5.9038442402398346</v>
      </c>
      <c r="JQ20" s="250">
        <f>'1_Police_raw'!IP19/F20*100</f>
        <v>6.2364810857956554</v>
      </c>
      <c r="JR20" s="250">
        <f>'1_Police_raw'!IQ19/G20*100</f>
        <v>6.8286251501815567</v>
      </c>
      <c r="JS20" s="250">
        <f>'1_Police_raw'!IR19/H20*100</f>
        <v>7.1105342208446469</v>
      </c>
      <c r="JT20" s="250">
        <f t="shared" si="20"/>
        <v>37.073007723631747</v>
      </c>
      <c r="JV20" s="250">
        <f>'1_Police_raw'!IT19/C20*100</f>
        <v>2.2732457402679547</v>
      </c>
      <c r="JW20" s="250">
        <f>'1_Police_raw'!IU19/D20*100</f>
        <v>2.5574095656179443</v>
      </c>
      <c r="JX20" s="250">
        <f>'1_Police_raw'!IV19/E20*100</f>
        <v>2.1899729916787081</v>
      </c>
      <c r="JY20" s="250">
        <f>'1_Police_raw'!IW19/F20*100</f>
        <v>2.3083079343529374</v>
      </c>
      <c r="JZ20" s="250">
        <f>'1_Police_raw'!IX19/G20*100</f>
        <v>2.5670760222822198</v>
      </c>
      <c r="KA20" s="250">
        <f>'1_Police_raw'!IY19/H20*100</f>
        <v>2.5736268352985632</v>
      </c>
      <c r="KB20" s="250">
        <f t="shared" si="21"/>
        <v>13.21375378427858</v>
      </c>
      <c r="KD20" s="250">
        <f>'1_Police_raw'!JA19/C20*100</f>
        <v>0.22031456513610134</v>
      </c>
      <c r="KE20" s="250">
        <f>'1_Police_raw'!JB19/D20*100</f>
        <v>0.21143937353534184</v>
      </c>
      <c r="KF20" s="250">
        <f>'1_Police_raw'!JC19/E20*100</f>
        <v>0.23211695303507043</v>
      </c>
      <c r="KG20" s="250">
        <f>'1_Police_raw'!JD19/F20*100</f>
        <v>0.2936005705975227</v>
      </c>
      <c r="KH20" s="250">
        <f>'1_Police_raw'!JE19/G20*100</f>
        <v>0.28410327519328915</v>
      </c>
      <c r="KI20" s="250">
        <f>'1_Police_raw'!JF19/H20*100</f>
        <v>0.41706996145154585</v>
      </c>
      <c r="KJ20" s="250">
        <f t="shared" si="22"/>
        <v>89.306576800266043</v>
      </c>
      <c r="KL20" s="250">
        <f>'1_Police_raw'!JH19/C20*100</f>
        <v>16.143049045427059</v>
      </c>
      <c r="KM20" s="250">
        <f>'1_Police_raw'!JI19/D20*100</f>
        <v>13.783833446184904</v>
      </c>
      <c r="KN20" s="250">
        <f>'1_Police_raw'!JJ19/E20*100</f>
        <v>15.783952806384791</v>
      </c>
      <c r="KO20" s="250">
        <f>'1_Police_raw'!JK19/F20*100</f>
        <v>13.809350975690379</v>
      </c>
      <c r="KP20" s="250">
        <f>'1_Police_raw'!JL19/G20*100</f>
        <v>10.897389912771164</v>
      </c>
      <c r="KQ20" s="250">
        <f>'1_Police_raw'!JM19/H20*100</f>
        <v>10.152093208015678</v>
      </c>
      <c r="KR20" s="250">
        <f t="shared" si="23"/>
        <v>-37.111674631927578</v>
      </c>
      <c r="KT20" s="250">
        <f>'1_Police_raw'!JO19/C20*100</f>
        <v>0.34048614611942929</v>
      </c>
      <c r="KU20" s="250">
        <f>'1_Police_raw'!JP19/D20*100</f>
        <v>0.11075395756613145</v>
      </c>
      <c r="KV20" s="250">
        <f>'1_Police_raw'!JQ19/E20*100</f>
        <v>0.34312940883445192</v>
      </c>
      <c r="KW20" s="250">
        <f>'1_Police_raw'!JR19/F20*100</f>
        <v>0.23285562495665596</v>
      </c>
      <c r="KX20" s="250">
        <f>'1_Police_raw'!JS19/G20*100</f>
        <v>0.22322400193758432</v>
      </c>
      <c r="KY20" s="250">
        <f>'1_Police_raw'!JT19/H20*100</f>
        <v>0.25431095210460114</v>
      </c>
      <c r="KZ20" s="250">
        <f t="shared" si="37"/>
        <v>-25.3094567861217</v>
      </c>
      <c r="LB20" s="250">
        <f>'1_Police_raw'!JV19/C20*100</f>
        <v>283.32453076502634</v>
      </c>
      <c r="LC20" s="250">
        <f>'1_Police_raw'!JW19/D20*100</f>
        <v>252.06593887891825</v>
      </c>
      <c r="LD20" s="250">
        <f>'1_Police_raw'!JX19/E20*100</f>
        <v>261.66645036057849</v>
      </c>
      <c r="LE20" s="250">
        <f>'1_Police_raw'!JY19/F20*100</f>
        <v>234.73871827152283</v>
      </c>
      <c r="LF20" s="250">
        <f>'1_Police_raw'!JZ19/G20*100</f>
        <v>198.93317190855814</v>
      </c>
      <c r="LG20" s="250">
        <f>'1_Police_raw'!KA19/H20*100</f>
        <v>180.45905161342498</v>
      </c>
      <c r="LH20" s="250">
        <f t="shared" si="24"/>
        <v>-36.306591199091159</v>
      </c>
      <c r="LJ20" s="250" t="e">
        <f>'1_Police_raw'!KC19/C20*100</f>
        <v>#VALUE!</v>
      </c>
      <c r="LK20" s="250" t="e">
        <f>'1_Police_raw'!KD19/D20*100</f>
        <v>#VALUE!</v>
      </c>
      <c r="LL20" s="250" t="e">
        <f>'1_Police_raw'!KE19/E20*100</f>
        <v>#VALUE!</v>
      </c>
      <c r="LM20" s="250" t="e">
        <f>'1_Police_raw'!KF19/F20*100</f>
        <v>#VALUE!</v>
      </c>
      <c r="LN20" s="250" t="e">
        <f>'1_Police_raw'!KG19/G20*100</f>
        <v>#VALUE!</v>
      </c>
      <c r="LO20" s="250" t="e">
        <f>'1_Police_raw'!KH19/H20*100</f>
        <v>#VALUE!</v>
      </c>
      <c r="LP20" s="250" t="e">
        <f t="shared" si="38"/>
        <v>#VALUE!</v>
      </c>
      <c r="LR20" s="250">
        <f>'1_Police_raw'!KJ19/C20*100</f>
        <v>10.575099126532864</v>
      </c>
      <c r="LS20" s="250">
        <f>'1_Police_raw'!KK19/D20*100</f>
        <v>8.2360670262814111</v>
      </c>
      <c r="LT20" s="250">
        <f>'1_Police_raw'!KL19/E20*100</f>
        <v>8.2653819363357695</v>
      </c>
      <c r="LU20" s="250">
        <f>'1_Police_raw'!KM19/F20*100</f>
        <v>8.1600710310897693</v>
      </c>
      <c r="LV20" s="250">
        <f>'1_Police_raw'!KN19/G20*100</f>
        <v>7.1127284253748462</v>
      </c>
      <c r="LW20" s="250">
        <f>'1_Police_raw'!KO19/H20*100</f>
        <v>6.0322557839211388</v>
      </c>
      <c r="LX20" s="250">
        <f t="shared" si="39"/>
        <v>-42.95792680764341</v>
      </c>
      <c r="LZ20" s="250" t="e">
        <f>'1_Police_raw'!KQ19/C20*100</f>
        <v>#VALUE!</v>
      </c>
      <c r="MA20" s="250" t="e">
        <f>'1_Police_raw'!KR19/D20*100</f>
        <v>#VALUE!</v>
      </c>
      <c r="MB20" s="250" t="e">
        <f>'1_Police_raw'!KS19/E20*100</f>
        <v>#VALUE!</v>
      </c>
      <c r="MC20" s="250" t="e">
        <f>'1_Police_raw'!KT19/F20*100</f>
        <v>#VALUE!</v>
      </c>
      <c r="MD20" s="250" t="e">
        <f>'1_Police_raw'!KU19/G20*100</f>
        <v>#VALUE!</v>
      </c>
      <c r="ME20" s="250" t="e">
        <f>'1_Police_raw'!KV19/H20*100</f>
        <v>#VALUE!</v>
      </c>
      <c r="MF20" s="250" t="e">
        <f t="shared" si="40"/>
        <v>#VALUE!</v>
      </c>
      <c r="MH20" s="250" t="e">
        <f>'1_Police_raw'!KX19/C20*100</f>
        <v>#VALUE!</v>
      </c>
      <c r="MI20" s="250" t="e">
        <f>'1_Police_raw'!KY19/D20*100</f>
        <v>#VALUE!</v>
      </c>
      <c r="MJ20" s="250" t="e">
        <f>'1_Police_raw'!KZ19/E20*100</f>
        <v>#VALUE!</v>
      </c>
      <c r="MK20" s="250" t="e">
        <f>'1_Police_raw'!LA19/F20*100</f>
        <v>#VALUE!</v>
      </c>
      <c r="ML20" s="250" t="e">
        <f>'1_Police_raw'!LB19/G20*100</f>
        <v>#VALUE!</v>
      </c>
      <c r="MM20" s="250" t="e">
        <f>'1_Police_raw'!LC19/H20*100</f>
        <v>#VALUE!</v>
      </c>
      <c r="MN20" s="250" t="e">
        <f t="shared" si="41"/>
        <v>#VALUE!</v>
      </c>
      <c r="MP20" s="250">
        <f>'1_Police_raw'!LE19/C20*100</f>
        <v>60.666619799750087</v>
      </c>
      <c r="MQ20" s="250">
        <f>'1_Police_raw'!LF19/D20*100</f>
        <v>48.761946953888604</v>
      </c>
      <c r="MR20" s="250">
        <f>'1_Police_raw'!LG19/E20*100</f>
        <v>50.268458394247205</v>
      </c>
      <c r="MS20" s="250">
        <f>'1_Police_raw'!LH19/F20*100</f>
        <v>42.298730481256896</v>
      </c>
      <c r="MT20" s="250">
        <f>'1_Police_raw'!LI19/G20*100</f>
        <v>41.955965818723243</v>
      </c>
      <c r="MU20" s="250">
        <f>'1_Police_raw'!LJ19/H20*100</f>
        <v>36.580087350725826</v>
      </c>
      <c r="MV20" s="250">
        <f t="shared" si="25"/>
        <v>-39.703106137328398</v>
      </c>
      <c r="MX20" s="250" t="e">
        <f>'1_Police_raw'!LL19/C20*100</f>
        <v>#VALUE!</v>
      </c>
      <c r="MY20" s="250" t="e">
        <f>'1_Police_raw'!LM19/D20*100</f>
        <v>#VALUE!</v>
      </c>
      <c r="MZ20" s="250">
        <f>'1_Police_raw'!LN19/E20*100</f>
        <v>0.29266920165291488</v>
      </c>
      <c r="NA20" s="250">
        <f>'1_Police_raw'!LO19/F20*100</f>
        <v>2.136197255037148</v>
      </c>
      <c r="NB20" s="250">
        <f>'1_Police_raw'!LP19/G20*100</f>
        <v>3.2874807558080601</v>
      </c>
      <c r="NC20" s="250">
        <f>'1_Police_raw'!LQ19/H20*100</f>
        <v>5.2591504895231509</v>
      </c>
      <c r="ND20" s="250" t="e">
        <f t="shared" si="50"/>
        <v>#VALUE!</v>
      </c>
      <c r="NF20" s="250">
        <f>'1_Police_raw'!LS19/C20*100</f>
        <v>88.646569572034949</v>
      </c>
      <c r="NG20" s="250">
        <f>'1_Police_raw'!LT19/D20*100</f>
        <v>77.557975921082772</v>
      </c>
      <c r="NH20" s="250">
        <f>'1_Police_raw'!LU19/E20*100</f>
        <v>74.004939852442249</v>
      </c>
      <c r="NI20" s="250">
        <f>'1_Police_raw'!LV19/F20*100</f>
        <v>76.113416888006071</v>
      </c>
      <c r="NJ20" s="250">
        <f>'1_Police_raw'!LW19/G20*100</f>
        <v>70.853327524097793</v>
      </c>
      <c r="NK20" s="250">
        <f>'1_Police_raw'!LX19/H20*100</f>
        <v>68.480853182727003</v>
      </c>
      <c r="NL20" s="250">
        <f t="shared" si="26"/>
        <v>-22.748445299872671</v>
      </c>
      <c r="NN20" s="250">
        <f>'1_Police_raw'!LZ19/C20*100</f>
        <v>8.0114387322218664E-2</v>
      </c>
      <c r="NO20" s="250">
        <f>'1_Police_raw'!MA19/D20*100</f>
        <v>0.12082249916305247</v>
      </c>
      <c r="NP20" s="250">
        <f>'1_Police_raw'!MB19/E20*100</f>
        <v>0.18165674585353339</v>
      </c>
      <c r="NQ20" s="250">
        <f>'1_Police_raw'!MC19/F20*100</f>
        <v>0.13161404888854467</v>
      </c>
      <c r="NR20" s="250">
        <f>'1_Police_raw'!MD19/G20*100</f>
        <v>0.1014654554261747</v>
      </c>
      <c r="NS20" s="250">
        <f>'1_Police_raw'!ME19/H20*100</f>
        <v>0.51879434229338628</v>
      </c>
      <c r="NT20" s="250">
        <f t="shared" si="27"/>
        <v>547.5670096643247</v>
      </c>
      <c r="NV20" s="250">
        <f>'1_Police_raw'!MG19/C20*100</f>
        <v>2.5236032006498879</v>
      </c>
      <c r="NW20" s="250">
        <f>'1_Police_raw'!MH19/D20*100</f>
        <v>2.8896714383163387</v>
      </c>
      <c r="NX20" s="250">
        <f>'1_Police_raw'!MI19/E20*100</f>
        <v>4.4203141491026461</v>
      </c>
      <c r="NY20" s="250">
        <f>'1_Police_raw'!MJ19/F20*100</f>
        <v>17.464171871749194</v>
      </c>
      <c r="NZ20" s="250">
        <f>'1_Police_raw'!MK19/G20*100</f>
        <v>3.3382134835211477</v>
      </c>
      <c r="OA20" s="250">
        <f>'1_Police_raw'!ML19/H20*100</f>
        <v>2.512592206793459</v>
      </c>
      <c r="OB20" s="250">
        <f t="shared" si="42"/>
        <v>-0.43632033172224283</v>
      </c>
      <c r="OD20" s="250">
        <f>'1_Police_raw'!MN19/C20*100</f>
        <v>55.328998744407265</v>
      </c>
      <c r="OE20" s="250">
        <f>'1_Police_raw'!MO19/D20*100</f>
        <v>47.896052376553385</v>
      </c>
      <c r="OF20" s="250">
        <f>'1_Police_raw'!MP19/E20*100</f>
        <v>51.429043159422562</v>
      </c>
      <c r="OG20" s="250">
        <f>'1_Police_raw'!MQ19/F20*100</f>
        <v>60.744945640866774</v>
      </c>
      <c r="OH20" s="250">
        <f>'1_Police_raw'!MR19/G20*100</f>
        <v>60.473411434000127</v>
      </c>
      <c r="OI20" s="250">
        <f>'1_Police_raw'!MS19/H20*100</f>
        <v>62.133251818196143</v>
      </c>
      <c r="OJ20" s="250">
        <f t="shared" si="28"/>
        <v>12.297806264706097</v>
      </c>
      <c r="OL20" s="250">
        <f>'1_Police_raw'!MU19/C20*100</f>
        <v>4.967092013977557</v>
      </c>
      <c r="OM20" s="250">
        <f>'1_Police_raw'!MV19/D20*100</f>
        <v>4.1885133043191534</v>
      </c>
      <c r="ON20" s="250">
        <f>'1_Police_raw'!MW19/E20*100</f>
        <v>3.1487169281279122</v>
      </c>
      <c r="OO20" s="250">
        <f>'1_Police_raw'!MX19/F20*100</f>
        <v>3.4523377439225946</v>
      </c>
      <c r="OP20" s="250">
        <f>'1_Police_raw'!MY19/G20*100</f>
        <v>3.9165665794503433</v>
      </c>
      <c r="OQ20" s="250">
        <f>'1_Police_raw'!MZ19/H20*100</f>
        <v>4.47587275704098</v>
      </c>
      <c r="OR20" s="250">
        <f t="shared" si="43"/>
        <v>-9.8894736709984556</v>
      </c>
      <c r="OU20" s="250">
        <f>'1_Police_raw'!NE19/G20*100</f>
        <v>1004.3761036270755</v>
      </c>
      <c r="OV20" s="250">
        <f>'1_Police_raw'!NF19/G20*100</f>
        <v>163.65363305687717</v>
      </c>
      <c r="OW20" s="250">
        <f>'1_Police_raw'!NG19/G20*100</f>
        <v>79.021296685904858</v>
      </c>
      <c r="OX20" s="250">
        <f>'1_Police_raw'!NH19/G20*100</f>
        <v>51.666209903008152</v>
      </c>
      <c r="OY20" s="250">
        <f>'1_Police_raw'!NI19/G20*100</f>
        <v>21.165694001900043</v>
      </c>
      <c r="PA20" s="250" t="e">
        <f>'1_Police_raw'!NK19/G20*100</f>
        <v>#VALUE!</v>
      </c>
      <c r="PB20" s="250">
        <f>'1_Police_raw'!NL19/G20*100</f>
        <v>13.616664118192645</v>
      </c>
      <c r="PC20" s="250">
        <f>'1_Police_raw'!NM19/G20*100</f>
        <v>1.491542194764768</v>
      </c>
      <c r="PD20" s="250">
        <f>'1_Police_raw'!NN19/G20*100</f>
        <v>5.7733844137493406</v>
      </c>
      <c r="PE20" s="250">
        <f>'1_Police_raw'!NO19/G20*100</f>
        <v>4.5760920397204785</v>
      </c>
      <c r="PG20" s="250">
        <f>'1_Police_raw'!NQ19/G20*100</f>
        <v>1.9582832897251716</v>
      </c>
      <c r="PH20" s="250">
        <f>'1_Police_raw'!NR19/G20*100</f>
        <v>0.29424982073590661</v>
      </c>
      <c r="PI20" s="250">
        <f>'1_Police_raw'!NS19/G20*100</f>
        <v>8.1172364340939759E-2</v>
      </c>
      <c r="PJ20" s="250">
        <f>'1_Police_raw'!NT19/G20*100</f>
        <v>0.14205163759664458</v>
      </c>
      <c r="PK20" s="250">
        <f>'1_Police_raw'!NU19/G20*100</f>
        <v>0.13190509205402712</v>
      </c>
      <c r="PM20" s="250">
        <f>'1_Police_raw'!NW19/G20*100</f>
        <v>1.1262665552305393</v>
      </c>
      <c r="PN20" s="250">
        <f>'1_Police_raw'!NX19/G20*100</f>
        <v>0.14205163759664458</v>
      </c>
      <c r="PO20" s="250">
        <f>'1_Police_raw'!NY19/G20*100</f>
        <v>5.0732727713087351E-2</v>
      </c>
      <c r="PP20" s="250">
        <f>'1_Police_raw'!NZ19/G20*100</f>
        <v>9.1318909883557231E-2</v>
      </c>
      <c r="PQ20" s="250">
        <f>'1_Police_raw'!OA19/G20*100</f>
        <v>9.1318909883557231E-2</v>
      </c>
      <c r="PS20" s="250">
        <f>'1_Police_raw'!OC19/G20*100</f>
        <v>50.144228071615537</v>
      </c>
      <c r="PT20" s="250">
        <f>'1_Police_raw'!OD19/G20*100</f>
        <v>5.377669137587259</v>
      </c>
      <c r="PU20" s="250">
        <f>'1_Police_raw'!OE19/G20*100</f>
        <v>5.8342636870050448</v>
      </c>
      <c r="PV20" s="250">
        <f>'1_Police_raw'!OF19/G20*100</f>
        <v>0.96392182654865954</v>
      </c>
      <c r="PW20" s="250">
        <f>'1_Police_raw'!OG19/G20*100</f>
        <v>0.72040473352584034</v>
      </c>
      <c r="PY20" s="250">
        <f>'1_Police_raw'!OI19/G20*100</f>
        <v>40.16002725767995</v>
      </c>
      <c r="PZ20" s="250">
        <f>'1_Police_raw'!OJ19/G20*100</f>
        <v>2.9729378439869185</v>
      </c>
      <c r="QA20" s="250">
        <f>'1_Police_raw'!OK19/G20*100</f>
        <v>3.4904116666604099</v>
      </c>
      <c r="QB20" s="250">
        <f>'1_Police_raw'!OL19/G20*100</f>
        <v>0.6798185513553705</v>
      </c>
      <c r="QC20" s="250">
        <f>'1_Police_raw'!OM19/G20*100</f>
        <v>0.53776691375872587</v>
      </c>
      <c r="QE20" s="250">
        <f>'1_Police_raw'!OO19/G20*100</f>
        <v>6.8286251501815567</v>
      </c>
      <c r="QF20" s="250">
        <f>'1_Police_raw'!OP19/G20*100</f>
        <v>0.46674109496040361</v>
      </c>
      <c r="QG20" s="250">
        <f>'1_Police_raw'!OQ19/G20*100</f>
        <v>0.72040473352584034</v>
      </c>
      <c r="QH20" s="250">
        <f>'1_Police_raw'!OR19/G20*100</f>
        <v>0.20293091085234941</v>
      </c>
      <c r="QI20" s="250">
        <f>'1_Police_raw'!OS19/G20*100</f>
        <v>0.17249127422449698</v>
      </c>
      <c r="QK20" s="250">
        <f>'1_Police_raw'!OU19/G20*100</f>
        <v>2.5670760222822198</v>
      </c>
      <c r="QL20" s="250">
        <f>'1_Police_raw'!OV19/G20*100</f>
        <v>5.0732727713087351E-2</v>
      </c>
      <c r="QM20" s="250">
        <f>'1_Police_raw'!OW19/G20*100</f>
        <v>0.48703418604563853</v>
      </c>
      <c r="QN20" s="250">
        <f>'1_Police_raw'!OX19/G20*100</f>
        <v>5.0732727713087351E-2</v>
      </c>
      <c r="QO20" s="250">
        <f>'1_Police_raw'!OY19/G20*100</f>
        <v>4.058618217046988E-2</v>
      </c>
      <c r="QQ20" s="250">
        <f>'1_Police_raw'!PA19/G20*100</f>
        <v>0.28410327519328915</v>
      </c>
      <c r="QR20" s="250">
        <f>'1_Police_raw'!PB19/G20*100</f>
        <v>1.014654554261747E-2</v>
      </c>
      <c r="QS20" s="250">
        <f>'1_Police_raw'!PC19/G20*100</f>
        <v>3.0439636627852408E-2</v>
      </c>
      <c r="QT20" s="250">
        <f>'1_Police_raw'!PD19/G20*100</f>
        <v>0</v>
      </c>
      <c r="QU20" s="250">
        <f>'1_Police_raw'!PE19/G20*100</f>
        <v>0</v>
      </c>
      <c r="QW20" s="250">
        <f>'1_Police_raw'!PG19/G20*100</f>
        <v>10.897389912771164</v>
      </c>
      <c r="QX20" s="250">
        <f>'1_Police_raw'!PH19/G20*100</f>
        <v>1.1262665552305393</v>
      </c>
      <c r="QY20" s="250">
        <f>'1_Police_raw'!PI19/G20*100</f>
        <v>2.4960502034838976</v>
      </c>
      <c r="QZ20" s="250">
        <f>'1_Police_raw'!PJ19/G20*100</f>
        <v>0.32468945736375904</v>
      </c>
      <c r="RA20" s="250">
        <f>'1_Police_raw'!PK19/G20*100</f>
        <v>0.24351709302281926</v>
      </c>
      <c r="RC20" s="250">
        <f>'1_Police_raw'!PM19/G20*100</f>
        <v>198.93317190855814</v>
      </c>
      <c r="RD20" s="250">
        <f>'1_Police_raw'!PN19/G20*100</f>
        <v>34.620013391410808</v>
      </c>
      <c r="RE20" s="250">
        <f>'1_Police_raw'!PO19/G20*100</f>
        <v>31.52531700091248</v>
      </c>
      <c r="RF20" s="250">
        <f>'1_Police_raw'!PP19/G20*100</f>
        <v>3.1758687548392679</v>
      </c>
      <c r="RG20" s="250">
        <f>'1_Police_raw'!PQ19/G20*100</f>
        <v>2.4757571123986626</v>
      </c>
      <c r="RI20" s="250" t="e">
        <f>'1_Police_raw'!PS19/G20*100</f>
        <v>#VALUE!</v>
      </c>
      <c r="RJ20" s="250" t="e">
        <f>'1_Police_raw'!PT19/G20*100</f>
        <v>#VALUE!</v>
      </c>
      <c r="RK20" s="250" t="e">
        <f>'1_Police_raw'!PU19/G20*100</f>
        <v>#VALUE!</v>
      </c>
      <c r="RL20" s="250" t="e">
        <f>'1_Police_raw'!PV19/G20*100</f>
        <v>#VALUE!</v>
      </c>
      <c r="RM20" s="250" t="e">
        <f>'1_Police_raw'!PW19/G20*100</f>
        <v>#VALUE!</v>
      </c>
      <c r="RO20" s="250">
        <f>'1_Police_raw'!PY19/G20*100</f>
        <v>7.1127284253748462</v>
      </c>
      <c r="RP20" s="250">
        <f>'1_Police_raw'!PZ19/G20*100</f>
        <v>0.28410327519328915</v>
      </c>
      <c r="RQ20" s="250">
        <f>'1_Police_raw'!QA19/G20*100</f>
        <v>0.88274946220771988</v>
      </c>
      <c r="RR20" s="250">
        <f>'1_Police_raw'!QB19/G20*100</f>
        <v>0.14205163759664458</v>
      </c>
      <c r="RS20" s="250">
        <f>'1_Police_raw'!QC19/G20*100</f>
        <v>0.11161200096879216</v>
      </c>
      <c r="RU20" s="250" t="e">
        <f>'1_Police_raw'!QE19/G20*100</f>
        <v>#VALUE!</v>
      </c>
      <c r="RV20" s="250" t="e">
        <f>'1_Police_raw'!QF19/G20*100</f>
        <v>#VALUE!</v>
      </c>
      <c r="RW20" s="250" t="e">
        <f>'1_Police_raw'!QG19/G20*100</f>
        <v>#VALUE!</v>
      </c>
      <c r="RX20" s="250" t="e">
        <f>'1_Police_raw'!QH19/G20*100</f>
        <v>#VALUE!</v>
      </c>
      <c r="RY20" s="250" t="e">
        <f>'1_Police_raw'!QI19/G20*100</f>
        <v>#VALUE!</v>
      </c>
      <c r="SA20" s="250" t="e">
        <f>'1_Police_raw'!QK19/G20*100</f>
        <v>#VALUE!</v>
      </c>
      <c r="SB20" s="250" t="e">
        <f>'1_Police_raw'!QL19/G20*100</f>
        <v>#VALUE!</v>
      </c>
      <c r="SC20" s="250" t="e">
        <f>'1_Police_raw'!QM19/G20*100</f>
        <v>#VALUE!</v>
      </c>
      <c r="SD20" s="250" t="e">
        <f>'1_Police_raw'!QN19/G20*100</f>
        <v>#VALUE!</v>
      </c>
      <c r="SE20" s="250" t="e">
        <f>'1_Police_raw'!QO19/G20*100</f>
        <v>#VALUE!</v>
      </c>
      <c r="SG20" s="250">
        <f>'1_Police_raw'!QQ19/G20*100</f>
        <v>41.955965818723243</v>
      </c>
      <c r="SH20" s="250">
        <f>'1_Police_raw'!QR19/G20*100</f>
        <v>10.430648817810759</v>
      </c>
      <c r="SI20" s="250">
        <f>'1_Police_raw'!QS19/G20*100</f>
        <v>0.58849964147181322</v>
      </c>
      <c r="SJ20" s="250">
        <f>'1_Police_raw'!QT19/G20*100</f>
        <v>0.70011164244060542</v>
      </c>
      <c r="SK20" s="250">
        <f>'1_Police_raw'!QU19/G20*100</f>
        <v>0.50732727713087344</v>
      </c>
      <c r="SM20" s="250">
        <f>'1_Police_raw'!QW19/G20*100</f>
        <v>3.2874807558080601</v>
      </c>
      <c r="SN20" s="250">
        <f>'1_Police_raw'!QX19/G20*100</f>
        <v>0.97406837209127706</v>
      </c>
      <c r="SO20" s="250">
        <f>'1_Police_raw'!QY19/G20*100</f>
        <v>0.22322400193758432</v>
      </c>
      <c r="SP20" s="250">
        <f>'1_Police_raw'!QZ19/G20*100</f>
        <v>0.1014654554261747</v>
      </c>
      <c r="SQ20" s="250">
        <f>'1_Police_raw'!RA19/G20*100</f>
        <v>0.1014654554261747</v>
      </c>
      <c r="SS20" s="250">
        <f>'1_Police_raw'!RC19/G20*100</f>
        <v>70.853327524097793</v>
      </c>
      <c r="ST20" s="250">
        <f>'1_Police_raw'!RD19/G20*100</f>
        <v>23.073244563912127</v>
      </c>
      <c r="SU20" s="250">
        <f>'1_Police_raw'!RE19/G20*100</f>
        <v>1.8568178342989972</v>
      </c>
      <c r="SV20" s="250">
        <f>'1_Police_raw'!RF19/G20*100</f>
        <v>10.197278270330559</v>
      </c>
      <c r="SW20" s="250">
        <f>'1_Police_raw'!RG19/G20*100</f>
        <v>1.8568178342989972</v>
      </c>
      <c r="SY20" s="250">
        <f>'1_Police_raw'!RI19/G20*100</f>
        <v>0.1014654554261747</v>
      </c>
      <c r="SZ20" s="250">
        <f>'1_Police_raw'!RJ19/G20*100</f>
        <v>3.0439636627852408E-2</v>
      </c>
      <c r="TA20" s="250">
        <f>'1_Police_raw'!RK19/G20*100</f>
        <v>0</v>
      </c>
      <c r="TB20" s="250">
        <f>'1_Police_raw'!RL19/G20*100</f>
        <v>1.014654554261747E-2</v>
      </c>
      <c r="TC20" s="250">
        <f>'1_Police_raw'!RM19/G20*100</f>
        <v>1.014654554261747E-2</v>
      </c>
      <c r="TE20" s="250">
        <f>'1_Police_raw'!RO19/G20*100</f>
        <v>3.3382134835211477</v>
      </c>
      <c r="TF20" s="250">
        <f>'1_Police_raw'!RP19/G20*100</f>
        <v>0.49718073158825604</v>
      </c>
      <c r="TG20" s="250">
        <f>'1_Police_raw'!RQ19/G20*100</f>
        <v>0</v>
      </c>
      <c r="TH20" s="250">
        <f>'1_Police_raw'!RR19/G20*100</f>
        <v>0.17249127422449698</v>
      </c>
      <c r="TI20" s="250">
        <f>'1_Police_raw'!RS19/G20*100</f>
        <v>0.12175854651140963</v>
      </c>
      <c r="TK20" s="250">
        <f>'1_Police_raw'!RU19/G20*100</f>
        <v>60.473411434000127</v>
      </c>
      <c r="TL20" s="250">
        <f>'1_Police_raw'!RV19/G20*100</f>
        <v>5.956022233516455</v>
      </c>
      <c r="TM20" s="250">
        <f>'1_Police_raw'!RW19/G20*100</f>
        <v>3.5309978488308795</v>
      </c>
      <c r="TN20" s="250">
        <f>'1_Police_raw'!RX19/G20*100</f>
        <v>3.257041119180208</v>
      </c>
      <c r="TO20" s="250">
        <f>'1_Police_raw'!RY19/G20*100</f>
        <v>2.3438520203446354</v>
      </c>
      <c r="TQ20" s="250">
        <f>'1_Police_raw'!SA19/G20*100</f>
        <v>3.9165665794503433</v>
      </c>
      <c r="TR20" s="250">
        <f>'1_Police_raw'!SB19/G20*100</f>
        <v>0.41600836724731627</v>
      </c>
      <c r="TS20" s="250">
        <f>'1_Police_raw'!SC19/G20*100</f>
        <v>5.0732727713087351E-2</v>
      </c>
      <c r="TT20" s="250">
        <f>'1_Police_raw'!SD19/G20*100</f>
        <v>0.26381018410805424</v>
      </c>
      <c r="TU20" s="250">
        <f>'1_Police_raw'!SE19/G20*100</f>
        <v>9.1318909883557231E-2</v>
      </c>
      <c r="TW20" s="250">
        <f>'1_Police_raw'!TY19/C20*100</f>
        <v>345.33306655242353</v>
      </c>
      <c r="TX20" s="250">
        <f>'1_Police_raw'!TZ19/D20*100</f>
        <v>367.53197391240877</v>
      </c>
      <c r="TY20" s="250">
        <f>'1_Police_raw'!UA19/E20*100</f>
        <v>367.61270135893375</v>
      </c>
      <c r="TZ20" s="250">
        <f>'1_Police_raw'!UB19/F20*100</f>
        <v>368.86355824655664</v>
      </c>
      <c r="UA20" s="250">
        <f>'1_Police_raw'!UC19/G20*100</f>
        <v>374.27562543053062</v>
      </c>
      <c r="UB20" s="250">
        <f>'1_Police_raw'!UD19/H20*100</f>
        <v>378.83176669309802</v>
      </c>
      <c r="UC20" s="250">
        <f t="shared" si="44"/>
        <v>9.7004032874996113</v>
      </c>
      <c r="UE20" s="250">
        <f>'1_Police_raw'!UF19/G20*100</f>
        <v>83.932224728531708</v>
      </c>
      <c r="UF20" s="250">
        <f>'1_Police_raw'!UG19/G20*100</f>
        <v>79.944632330283056</v>
      </c>
      <c r="UH20" s="250">
        <f>'1_Police_raw'!UI19/C20*100</f>
        <v>104.53926115708008</v>
      </c>
      <c r="UI20" s="250">
        <f>'1_Police_raw'!UJ19/D20*100</f>
        <v>105.96133176599703</v>
      </c>
      <c r="UJ20" s="250">
        <f>'1_Police_raw'!UK19/E20*100</f>
        <v>107.22794026076623</v>
      </c>
      <c r="UK20" s="250">
        <f>'1_Police_raw'!UL19/F20*100</f>
        <v>118.83736198874904</v>
      </c>
      <c r="UL20" s="250">
        <f>'1_Police_raw'!UM19/G20*100</f>
        <v>120.48008177303984</v>
      </c>
      <c r="UM20" s="250">
        <f>'1_Police_raw'!UN19/H20*100</f>
        <v>124.56150434083364</v>
      </c>
      <c r="UN20" s="250">
        <f t="shared" si="51"/>
        <v>19.152845507170994</v>
      </c>
      <c r="UP20" s="250">
        <f>'1_Police_raw'!UX19/G20*100</f>
        <v>1159.1920955163328</v>
      </c>
      <c r="UQ20" s="250" t="e">
        <f>'1_Police_raw'!UY19/G20*100</f>
        <v>#VALUE!</v>
      </c>
      <c r="UR20" s="250" t="e">
        <f>'1_Police_raw'!UZ19/G20*100</f>
        <v>#VALUE!</v>
      </c>
    </row>
    <row r="21" spans="1:564">
      <c r="A21" s="247">
        <v>19</v>
      </c>
      <c r="B21" s="239" t="s">
        <v>42</v>
      </c>
      <c r="C21" s="248">
        <v>318.452</v>
      </c>
      <c r="D21" s="248">
        <v>319.57499999999999</v>
      </c>
      <c r="E21" s="248">
        <v>321.85700000000003</v>
      </c>
      <c r="F21" s="248">
        <v>325.67099999999999</v>
      </c>
      <c r="G21" s="248">
        <v>329.1</v>
      </c>
      <c r="H21" s="248">
        <v>332.529</v>
      </c>
      <c r="I21" s="249"/>
      <c r="J21" s="250">
        <f>'1_Police_raw'!C20/C21*100</f>
        <v>17905.681232964467</v>
      </c>
      <c r="K21" s="250">
        <f>'1_Police_raw'!D20/D21*100</f>
        <v>19349.761401861848</v>
      </c>
      <c r="L21" s="250">
        <f>'1_Police_raw'!E20/E21*100</f>
        <v>16546.168018716387</v>
      </c>
      <c r="M21" s="250">
        <f>'1_Police_raw'!F20/F21*100</f>
        <v>20277.826395349908</v>
      </c>
      <c r="N21" s="250">
        <f>'1_Police_raw'!G20/G21*100</f>
        <v>21385.293223944089</v>
      </c>
      <c r="O21" s="250">
        <f>'1_Police_raw'!H20/H21*100</f>
        <v>25794.141262867299</v>
      </c>
      <c r="P21" s="250">
        <f t="shared" si="29"/>
        <v>44.055626408562034</v>
      </c>
      <c r="R21" s="250">
        <f>'1_Police_raw'!J20/C21*100</f>
        <v>684.56156657832264</v>
      </c>
      <c r="S21" s="250">
        <f>'1_Police_raw'!K20/D21*100</f>
        <v>656.80982554955801</v>
      </c>
      <c r="T21" s="250">
        <f>'1_Police_raw'!L20/E21*100</f>
        <v>676.69803670574197</v>
      </c>
      <c r="U21" s="250">
        <f>'1_Police_raw'!M20/F21*100</f>
        <v>545.94974683039027</v>
      </c>
      <c r="V21" s="250">
        <f>'1_Police_raw'!N20/G21*100</f>
        <v>562.13916742631409</v>
      </c>
      <c r="W21" s="250">
        <f>'1_Police_raw'!O20/H21*100</f>
        <v>776.77435652228826</v>
      </c>
      <c r="X21" s="250">
        <f t="shared" si="30"/>
        <v>13.470342836346674</v>
      </c>
      <c r="Z21" s="250">
        <f>'1_Police_raw'!Q20/C21*100</f>
        <v>1.884114403426576</v>
      </c>
      <c r="AA21" s="250">
        <f>'1_Police_raw'!R20/D21*100</f>
        <v>2.1904091371352576</v>
      </c>
      <c r="AB21" s="250">
        <f>'1_Police_raw'!S20/E21*100</f>
        <v>1.8641819192995643</v>
      </c>
      <c r="AC21" s="250">
        <f>'1_Police_raw'!T20/F21*100</f>
        <v>2.1494084520881507</v>
      </c>
      <c r="AD21" s="250">
        <f>'1_Police_raw'!U20/G21*100</f>
        <v>1.2154360376785169</v>
      </c>
      <c r="AE21" s="250">
        <f>'1_Police_raw'!V20/H21*100</f>
        <v>2.105079556970971</v>
      </c>
      <c r="AF21" s="250">
        <f t="shared" si="31"/>
        <v>11.727799179419961</v>
      </c>
      <c r="AH21" s="250">
        <f>'1_Police_raw'!X20/C21*100</f>
        <v>0</v>
      </c>
      <c r="AI21" s="250">
        <f>'1_Police_raw'!Y20/D21*100</f>
        <v>0</v>
      </c>
      <c r="AJ21" s="250">
        <f>'1_Police_raw'!Z20/E21*100</f>
        <v>0</v>
      </c>
      <c r="AK21" s="250">
        <f>'1_Police_raw'!AA20/F21*100</f>
        <v>0</v>
      </c>
      <c r="AL21" s="250">
        <f>'1_Police_raw'!AB20/G21*100</f>
        <v>0</v>
      </c>
      <c r="AM21" s="250">
        <f>'1_Police_raw'!AC20/H21*100</f>
        <v>0</v>
      </c>
      <c r="AN21" s="250" t="e">
        <f t="shared" si="46"/>
        <v>#DIV/0!</v>
      </c>
      <c r="AP21" s="250">
        <f>'1_Police_raw'!AE20/C21*100</f>
        <v>0.94205720171328799</v>
      </c>
      <c r="AQ21" s="250">
        <f>'1_Police_raw'!AF20/D21*100</f>
        <v>0.31291559101932259</v>
      </c>
      <c r="AR21" s="250">
        <f>'1_Police_raw'!AG20/E21*100</f>
        <v>0.31069698654992745</v>
      </c>
      <c r="AS21" s="250">
        <f>'1_Police_raw'!AH20/F21*100</f>
        <v>0.61411670059661438</v>
      </c>
      <c r="AT21" s="250">
        <f>'1_Police_raw'!AI20/G21*100</f>
        <v>0.91157702825888776</v>
      </c>
      <c r="AU21" s="250">
        <f>'1_Police_raw'!AJ20/H21*100</f>
        <v>0.30072565099585302</v>
      </c>
      <c r="AV21" s="250">
        <f t="shared" si="32"/>
        <v>-68.077771663022872</v>
      </c>
      <c r="AX21" s="250">
        <f>'1_Police_raw'!AL20/C21*100</f>
        <v>0</v>
      </c>
      <c r="AY21" s="250">
        <f>'1_Police_raw'!AM20/D21*100</f>
        <v>0</v>
      </c>
      <c r="AZ21" s="250">
        <f>'1_Police_raw'!AN20/E21*100</f>
        <v>0</v>
      </c>
      <c r="BA21" s="250">
        <f>'1_Police_raw'!AO20/F21*100</f>
        <v>0</v>
      </c>
      <c r="BB21" s="250">
        <f>'1_Police_raw'!AP20/G21*100</f>
        <v>0</v>
      </c>
      <c r="BC21" s="250">
        <f>'1_Police_raw'!AQ20/H21*100</f>
        <v>0</v>
      </c>
      <c r="BD21" s="250" t="e">
        <f t="shared" si="47"/>
        <v>#DIV/0!</v>
      </c>
      <c r="BF21" s="250">
        <f>'1_Police_raw'!AS20/C21*100</f>
        <v>89.181415095524599</v>
      </c>
      <c r="BG21" s="250">
        <f>'1_Police_raw'!AT20/D21*100</f>
        <v>95.752170851912695</v>
      </c>
      <c r="BH21" s="250">
        <f>'1_Police_raw'!AU20/E21*100</f>
        <v>91.344914045678664</v>
      </c>
      <c r="BI21" s="250">
        <f>'1_Police_raw'!AV20/F21*100</f>
        <v>100.10102219724814</v>
      </c>
      <c r="BJ21" s="250">
        <f>'1_Police_raw'!AW20/G21*100</f>
        <v>99.969614099058035</v>
      </c>
      <c r="BK21" s="250">
        <f>'1_Police_raw'!AX20/H21*100</f>
        <v>89.616243996764183</v>
      </c>
      <c r="BL21" s="250">
        <f t="shared" si="0"/>
        <v>0.48757793400545779</v>
      </c>
      <c r="BN21" s="250">
        <f>'1_Police_raw'!AZ20/C21*100</f>
        <v>18.84114403426576</v>
      </c>
      <c r="BO21" s="250">
        <f>'1_Police_raw'!BA20/D21*100</f>
        <v>23.155753735429869</v>
      </c>
      <c r="BP21" s="250">
        <f>'1_Police_raw'!BB20/E21*100</f>
        <v>28.584122762593324</v>
      </c>
      <c r="BQ21" s="250">
        <f>'1_Police_raw'!BC20/F21*100</f>
        <v>31.012893380129025</v>
      </c>
      <c r="BR21" s="250">
        <f>'1_Police_raw'!BD20/G21*100</f>
        <v>25.828015800668485</v>
      </c>
      <c r="BS21" s="250">
        <f>'1_Police_raw'!BE20/H21*100</f>
        <v>22.25369817369312</v>
      </c>
      <c r="BT21" s="250">
        <f t="shared" si="1"/>
        <v>18.112244846815358</v>
      </c>
      <c r="BV21" s="250">
        <f>'1_Police_raw'!BG20/C21*100</f>
        <v>89.495434162762365</v>
      </c>
      <c r="BW21" s="250">
        <f>'1_Police_raw'!BH20/D21*100</f>
        <v>85.425956348275051</v>
      </c>
      <c r="BX21" s="250">
        <f>'1_Police_raw'!BI20/E21*100</f>
        <v>140.4350379205672</v>
      </c>
      <c r="BY21" s="250">
        <f>'1_Police_raw'!BJ20/F21*100</f>
        <v>98.258672095458294</v>
      </c>
      <c r="BZ21" s="250">
        <f>'1_Police_raw'!BK20/G21*100</f>
        <v>108.78152537222728</v>
      </c>
      <c r="CA21" s="250">
        <f>'1_Police_raw'!BL20/H21*100</f>
        <v>102.54744698958586</v>
      </c>
      <c r="CB21" s="250">
        <f t="shared" si="2"/>
        <v>14.583998556938937</v>
      </c>
      <c r="CD21" s="250">
        <f>'1_Police_raw'!BN20/C21*100</f>
        <v>40.194440606433623</v>
      </c>
      <c r="CE21" s="250">
        <f>'1_Police_raw'!BO20/D21*100</f>
        <v>38.175702104357349</v>
      </c>
      <c r="CF21" s="250">
        <f>'1_Police_raw'!BP20/E21*100</f>
        <v>55.925457578986936</v>
      </c>
      <c r="CG21" s="250">
        <f>'1_Police_raw'!BQ20/F21*100</f>
        <v>39.610527188481626</v>
      </c>
      <c r="CH21" s="250">
        <f>'1_Police_raw'!BR20/G21*100</f>
        <v>54.086903676694007</v>
      </c>
      <c r="CI21" s="250">
        <f>'1_Police_raw'!BS20/H21*100</f>
        <v>55.63424543423281</v>
      </c>
      <c r="CJ21" s="250">
        <f t="shared" si="3"/>
        <v>38.412786929861767</v>
      </c>
      <c r="CL21" s="250">
        <f>'1_Police_raw'!BU20/C21*100</f>
        <v>35.79817366510494</v>
      </c>
      <c r="CM21" s="250">
        <f>'1_Police_raw'!BV20/D21*100</f>
        <v>37.862786513338023</v>
      </c>
      <c r="CN21" s="250">
        <f>'1_Police_raw'!BW20/E21*100</f>
        <v>64.935670188934836</v>
      </c>
      <c r="CO21" s="250">
        <f>'1_Police_raw'!BX20/F21*100</f>
        <v>43.909344092657932</v>
      </c>
      <c r="CP21" s="250">
        <f>'1_Police_raw'!BY20/G21*100</f>
        <v>39.805530233971439</v>
      </c>
      <c r="CQ21" s="250">
        <f>'1_Police_raw'!BZ20/H21*100</f>
        <v>31.876919005560417</v>
      </c>
      <c r="CR21" s="250">
        <f t="shared" si="4"/>
        <v>-10.953784112642737</v>
      </c>
      <c r="CT21" s="250">
        <f>'1_Police_raw'!CB20/C21*100</f>
        <v>13.188800823986032</v>
      </c>
      <c r="CU21" s="250">
        <f>'1_Police_raw'!CC20/D21*100</f>
        <v>15.645779550966127</v>
      </c>
      <c r="CV21" s="250">
        <f>'1_Police_raw'!CD20/E21*100</f>
        <v>15.224152340946445</v>
      </c>
      <c r="CW21" s="250">
        <f>'1_Police_raw'!CE20/F21*100</f>
        <v>15.659975865213665</v>
      </c>
      <c r="CX21" s="250">
        <f>'1_Police_raw'!CF20/G21*100</f>
        <v>16.104527499240351</v>
      </c>
      <c r="CY21" s="250">
        <f>'1_Police_raw'!CG20/H21*100</f>
        <v>15.03628254979265</v>
      </c>
      <c r="CZ21" s="250">
        <f t="shared" si="5"/>
        <v>14.007958346346882</v>
      </c>
      <c r="DB21" s="250" t="e">
        <f>'1_Police_raw'!CI20/C21*100</f>
        <v>#VALUE!</v>
      </c>
      <c r="DC21" s="250" t="e">
        <f>'1_Police_raw'!CJ20/D21*100</f>
        <v>#VALUE!</v>
      </c>
      <c r="DD21" s="250" t="e">
        <f>'1_Police_raw'!CK20/E21*100</f>
        <v>#VALUE!</v>
      </c>
      <c r="DE21" s="250" t="e">
        <f>'1_Police_raw'!CL20/F21*100</f>
        <v>#VALUE!</v>
      </c>
      <c r="DF21" s="250" t="e">
        <f>'1_Police_raw'!CM20/G21*100</f>
        <v>#VALUE!</v>
      </c>
      <c r="DG21" s="250" t="e">
        <f>'1_Police_raw'!CN20/H21*100</f>
        <v>#VALUE!</v>
      </c>
      <c r="DH21" s="250" t="e">
        <f t="shared" si="33"/>
        <v>#VALUE!</v>
      </c>
      <c r="DJ21" s="250">
        <f>'1_Police_raw'!CP20/C21*100</f>
        <v>1916.4583673520656</v>
      </c>
      <c r="DK21" s="250">
        <f>'1_Police_raw'!CQ20/D21*100</f>
        <v>1727.6069780176797</v>
      </c>
      <c r="DL21" s="250">
        <f>'1_Police_raw'!CR20/E21*100</f>
        <v>1613.7601481403231</v>
      </c>
      <c r="DM21" s="250">
        <f>'1_Police_raw'!CS20/F21*100</f>
        <v>1477.8718399857526</v>
      </c>
      <c r="DN21" s="250">
        <f>'1_Police_raw'!CT20/G21*100</f>
        <v>1611.9720449711333</v>
      </c>
      <c r="DO21" s="250">
        <f>'1_Police_raw'!CU20/H21*100</f>
        <v>1356.2726859912971</v>
      </c>
      <c r="DP21" s="250">
        <f t="shared" si="6"/>
        <v>-29.230255710421005</v>
      </c>
      <c r="DR21" s="250" t="e">
        <f>'1_Police_raw'!CW20/C21*100</f>
        <v>#VALUE!</v>
      </c>
      <c r="DS21" s="250" t="e">
        <f>'1_Police_raw'!CX20/D21*100</f>
        <v>#VALUE!</v>
      </c>
      <c r="DT21" s="250" t="e">
        <f>'1_Police_raw'!CY20/E21*100</f>
        <v>#VALUE!</v>
      </c>
      <c r="DU21" s="250" t="e">
        <f>'1_Police_raw'!CZ20/F21*100</f>
        <v>#VALUE!</v>
      </c>
      <c r="DV21" s="250" t="e">
        <f>'1_Police_raw'!DA20/G21*100</f>
        <v>#VALUE!</v>
      </c>
      <c r="DW21" s="250" t="e">
        <f>'1_Police_raw'!DB20/H21*100</f>
        <v>#VALUE!</v>
      </c>
      <c r="DX21" s="250" t="e">
        <f t="shared" si="34"/>
        <v>#VALUE!</v>
      </c>
      <c r="DZ21" s="250">
        <f>'1_Police_raw'!DD20/C21*100</f>
        <v>121.83939808825193</v>
      </c>
      <c r="EA21" s="250">
        <f>'1_Police_raw'!DE20/D21*100</f>
        <v>90.745521395603532</v>
      </c>
      <c r="EB21" s="250">
        <f>'1_Police_raw'!DF20/E21*100</f>
        <v>64.624973202384908</v>
      </c>
      <c r="EC21" s="250">
        <f>'1_Police_raw'!DG20/F21*100</f>
        <v>102.5574889996346</v>
      </c>
      <c r="ED21" s="250">
        <f>'1_Police_raw'!DH20/G21*100</f>
        <v>123.36675782436947</v>
      </c>
      <c r="EE21" s="250">
        <f>'1_Police_raw'!DI20/H21*100</f>
        <v>114.87719868041583</v>
      </c>
      <c r="EF21" s="250">
        <f t="shared" si="7"/>
        <v>-5.7142431077943883</v>
      </c>
      <c r="EH21" s="250">
        <f>'1_Police_raw'!DK20/C21*100</f>
        <v>596.63622775174906</v>
      </c>
      <c r="EI21" s="250">
        <f>'1_Police_raw'!DL20/D21*100</f>
        <v>429.94602206054918</v>
      </c>
      <c r="EJ21" s="250">
        <f>'1_Police_raw'!DM20/E21*100</f>
        <v>339.28110931252075</v>
      </c>
      <c r="EK21" s="250">
        <f>'1_Police_raw'!DN20/F21*100</f>
        <v>350.96769439096511</v>
      </c>
      <c r="EL21" s="250">
        <f>'1_Police_raw'!DO20/G21*100</f>
        <v>386.81251899118803</v>
      </c>
      <c r="EM21" s="250">
        <f>'1_Police_raw'!DP20/H21*100</f>
        <v>312.15322573369542</v>
      </c>
      <c r="EN21" s="250">
        <f t="shared" si="8"/>
        <v>-47.68114787297538</v>
      </c>
      <c r="EP21" s="250" t="e">
        <f>'1_Police_raw'!DR20/C21*100</f>
        <v>#VALUE!</v>
      </c>
      <c r="EQ21" s="250" t="e">
        <f>'1_Police_raw'!DS20/D21*100</f>
        <v>#VALUE!</v>
      </c>
      <c r="ER21" s="250" t="e">
        <f>'1_Police_raw'!DT20/E21*100</f>
        <v>#VALUE!</v>
      </c>
      <c r="ES21" s="250" t="e">
        <f>'1_Police_raw'!DU20/F21*100</f>
        <v>#VALUE!</v>
      </c>
      <c r="ET21" s="250" t="e">
        <f>'1_Police_raw'!DV20/G21*100</f>
        <v>#VALUE!</v>
      </c>
      <c r="EU21" s="250" t="e">
        <f>'1_Police_raw'!DW20/H21*100</f>
        <v>#VALUE!</v>
      </c>
      <c r="EV21" s="250" t="e">
        <f t="shared" si="9"/>
        <v>#VALUE!</v>
      </c>
      <c r="EX21" s="250">
        <f>'1_Police_raw'!DY20/C21*100</f>
        <v>133.45810357604915</v>
      </c>
      <c r="EY21" s="250">
        <f>'1_Police_raw'!DZ20/D21*100</f>
        <v>124.54040522569036</v>
      </c>
      <c r="EZ21" s="250">
        <f>'1_Police_raw'!EA20/E21*100</f>
        <v>125.52158256617068</v>
      </c>
      <c r="FA21" s="250">
        <f>'1_Police_raw'!EB20/F21*100</f>
        <v>105.93513085291599</v>
      </c>
      <c r="FB21" s="250">
        <f>'1_Police_raw'!EC20/G21*100</f>
        <v>116.98571862655727</v>
      </c>
      <c r="FC21" s="250">
        <f>'1_Police_raw'!ED20/H21*100</f>
        <v>123.89896821029143</v>
      </c>
      <c r="FD21" s="250">
        <f t="shared" si="10"/>
        <v>-7.1626488835206601</v>
      </c>
      <c r="FF21" s="250" t="e">
        <f>'1_Police_raw'!EF20/C21*100</f>
        <v>#VALUE!</v>
      </c>
      <c r="FG21" s="250" t="e">
        <f>'1_Police_raw'!EG20/D21*100</f>
        <v>#VALUE!</v>
      </c>
      <c r="FH21" s="250" t="e">
        <f>'1_Police_raw'!EH20/E21*100</f>
        <v>#VALUE!</v>
      </c>
      <c r="FI21" s="250" t="e">
        <f>'1_Police_raw'!EI20/F21*100</f>
        <v>#VALUE!</v>
      </c>
      <c r="FJ21" s="250" t="e">
        <f>'1_Police_raw'!EJ20/G21*100</f>
        <v>#VALUE!</v>
      </c>
      <c r="FK21" s="250" t="e">
        <f>'1_Police_raw'!EK20/H21*100</f>
        <v>#VALUE!</v>
      </c>
      <c r="FL21" s="250" t="e">
        <f t="shared" si="35"/>
        <v>#VALUE!</v>
      </c>
      <c r="FN21" s="250">
        <f>'1_Police_raw'!EM20/C21*100</f>
        <v>80.074862145629481</v>
      </c>
      <c r="FO21" s="250">
        <f>'1_Police_raw'!EN20/D21*100</f>
        <v>77.603066572791988</v>
      </c>
      <c r="FP21" s="250">
        <f>'1_Police_raw'!EO20/E21*100</f>
        <v>62.450094296535411</v>
      </c>
      <c r="FQ21" s="250">
        <f>'1_Police_raw'!EP20/F21*100</f>
        <v>84.133987981736169</v>
      </c>
      <c r="FR21" s="250">
        <f>'1_Police_raw'!EQ20/G21*100</f>
        <v>63.506532968702523</v>
      </c>
      <c r="FS21" s="250">
        <f>'1_Police_raw'!ER20/H21*100</f>
        <v>65.558191917095954</v>
      </c>
      <c r="FT21" s="250">
        <f t="shared" si="11"/>
        <v>-18.128873206341012</v>
      </c>
      <c r="FV21" s="250" t="e">
        <f>'1_Police_raw'!ET20/C21*100</f>
        <v>#VALUE!</v>
      </c>
      <c r="FW21" s="250" t="e">
        <f>'1_Police_raw'!EU20/D21*100</f>
        <v>#VALUE!</v>
      </c>
      <c r="FX21" s="250" t="e">
        <f>'1_Police_raw'!EV20/E21*100</f>
        <v>#VALUE!</v>
      </c>
      <c r="FY21" s="250" t="e">
        <f>'1_Police_raw'!EW20/F21*100</f>
        <v>#VALUE!</v>
      </c>
      <c r="FZ21" s="250" t="e">
        <f>'1_Police_raw'!EX20/G21*100</f>
        <v>#VALUE!</v>
      </c>
      <c r="GA21" s="250" t="e">
        <f>'1_Police_raw'!EY20/H21*100</f>
        <v>#VALUE!</v>
      </c>
      <c r="GB21" s="250" t="e">
        <f t="shared" si="12"/>
        <v>#VALUE!</v>
      </c>
      <c r="GD21" s="250" t="e">
        <f>'1_Police_raw'!FA20/C21*100</f>
        <v>#VALUE!</v>
      </c>
      <c r="GE21" s="250" t="e">
        <f>'1_Police_raw'!FB20/D21*100</f>
        <v>#VALUE!</v>
      </c>
      <c r="GF21" s="250" t="e">
        <f>'1_Police_raw'!FC20/E21*100</f>
        <v>#VALUE!</v>
      </c>
      <c r="GG21" s="250" t="e">
        <f>'1_Police_raw'!FD20/F21*100</f>
        <v>#VALUE!</v>
      </c>
      <c r="GH21" s="250" t="e">
        <f>'1_Police_raw'!FE20/G21*100</f>
        <v>#VALUE!</v>
      </c>
      <c r="GI21" s="250" t="e">
        <f>'1_Police_raw'!FF20/H21*100</f>
        <v>#VALUE!</v>
      </c>
      <c r="GJ21" s="250" t="e">
        <f t="shared" si="13"/>
        <v>#VALUE!</v>
      </c>
      <c r="GL21" s="250">
        <f>'1_Police_raw'!FH20/C21*100</f>
        <v>571.20068330549032</v>
      </c>
      <c r="GM21" s="250">
        <f>'1_Police_raw'!FI20/D21*100</f>
        <v>641.16404599859186</v>
      </c>
      <c r="GN21" s="250">
        <f>'1_Police_raw'!FJ20/E21*100</f>
        <v>678.25152163849157</v>
      </c>
      <c r="GO21" s="250">
        <f>'1_Police_raw'!FK20/F21*100</f>
        <v>729.26358195847968</v>
      </c>
      <c r="GP21" s="250">
        <f>'1_Police_raw'!FL20/G21*100</f>
        <v>580.67456700091157</v>
      </c>
      <c r="GQ21" s="250">
        <f>'1_Police_raw'!FM20/H21*100</f>
        <v>563.25914431523267</v>
      </c>
      <c r="GR21" s="250">
        <f t="shared" si="14"/>
        <v>-1.3903237902834036</v>
      </c>
      <c r="GT21" s="250">
        <f>'1_Police_raw'!FO20/C21*100</f>
        <v>26.063582580734302</v>
      </c>
      <c r="GU21" s="250">
        <f>'1_Police_raw'!FP20/D21*100</f>
        <v>28.788234373777676</v>
      </c>
      <c r="GV21" s="250">
        <f>'1_Police_raw'!FQ20/E21*100</f>
        <v>54.682669632787231</v>
      </c>
      <c r="GW21" s="250">
        <f>'1_Police_raw'!FR20/F21*100</f>
        <v>71.544595619505586</v>
      </c>
      <c r="GX21" s="250">
        <f>'1_Police_raw'!FS20/G21*100</f>
        <v>57.733211789729566</v>
      </c>
      <c r="GY21" s="250">
        <f>'1_Police_raw'!FT20/H21*100</f>
        <v>67.362545823071073</v>
      </c>
      <c r="GZ21" s="250">
        <f t="shared" si="15"/>
        <v>158.45466798130883</v>
      </c>
      <c r="HB21" s="250">
        <f>'1_Police_raw'!GI20/C21*100</f>
        <v>1223.1042668910857</v>
      </c>
      <c r="HC21" s="250">
        <f>'1_Police_raw'!GJ20/D21*100</f>
        <v>1161.229758272706</v>
      </c>
      <c r="HD21" s="250" t="e">
        <f>'1_Police_raw'!GK20/E21*100</f>
        <v>#VALUE!</v>
      </c>
      <c r="HE21" s="250">
        <f>'1_Police_raw'!GL20/F21*100</f>
        <v>1131.2029624989639</v>
      </c>
      <c r="HF21" s="250">
        <f>'1_Police_raw'!GM20/G21*100</f>
        <v>1176.8459434822241</v>
      </c>
      <c r="HG21" s="250">
        <f>'1_Police_raw'!GN20/H21*100</f>
        <v>1155.6886767770632</v>
      </c>
      <c r="HH21" s="250">
        <f t="shared" si="16"/>
        <v>-5.5118432613583224</v>
      </c>
      <c r="HJ21" s="250" t="e">
        <f>'1_Police_raw'!GP20/C21*100</f>
        <v>#VALUE!</v>
      </c>
      <c r="HK21" s="250" t="e">
        <f>'1_Police_raw'!GQ20/D21*100</f>
        <v>#VALUE!</v>
      </c>
      <c r="HL21" s="250" t="e">
        <f>'1_Police_raw'!GR20/E21*100</f>
        <v>#VALUE!</v>
      </c>
      <c r="HM21" s="250" t="e">
        <f>'1_Police_raw'!GS20/F21*100</f>
        <v>#VALUE!</v>
      </c>
      <c r="HN21" s="250" t="e">
        <f>'1_Police_raw'!GT20/G21*100</f>
        <v>#VALUE!</v>
      </c>
      <c r="HO21" s="250" t="e">
        <f>'1_Police_raw'!GU20/H21*100</f>
        <v>#VALUE!</v>
      </c>
      <c r="HP21" s="250" t="e">
        <f t="shared" si="17"/>
        <v>#VALUE!</v>
      </c>
      <c r="HR21" s="250" t="e">
        <f>'1_Police_raw'!GW20/C21*100</f>
        <v>#VALUE!</v>
      </c>
      <c r="HS21" s="250" t="e">
        <f>'1_Police_raw'!GX20/D21*100</f>
        <v>#VALUE!</v>
      </c>
      <c r="HT21" s="250" t="e">
        <f>'1_Police_raw'!GY20/E21*100</f>
        <v>#VALUE!</v>
      </c>
      <c r="HU21" s="250" t="e">
        <f>'1_Police_raw'!GZ20/F21*100</f>
        <v>#VALUE!</v>
      </c>
      <c r="HV21" s="250" t="e">
        <f>'1_Police_raw'!HA20/G21*100</f>
        <v>#VALUE!</v>
      </c>
      <c r="HW21" s="250" t="e">
        <f>'1_Police_raw'!HB20/H21*100</f>
        <v>#VALUE!</v>
      </c>
      <c r="HX21" s="250" t="e">
        <f t="shared" si="18"/>
        <v>#VALUE!</v>
      </c>
      <c r="HZ21" s="250" t="e">
        <f>'1_Police_raw'!HD20/C21*100</f>
        <v>#VALUE!</v>
      </c>
      <c r="IA21" s="250" t="e">
        <f>'1_Police_raw'!HE20/D21*100</f>
        <v>#VALUE!</v>
      </c>
      <c r="IB21" s="250" t="e">
        <f>'1_Police_raw'!HF20/E21*100</f>
        <v>#VALUE!</v>
      </c>
      <c r="IC21" s="250" t="e">
        <f>'1_Police_raw'!HG20/F21*100</f>
        <v>#VALUE!</v>
      </c>
      <c r="ID21" s="250" t="e">
        <f>'1_Police_raw'!HH20/G21*100</f>
        <v>#VALUE!</v>
      </c>
      <c r="IE21" s="250" t="e">
        <f>'1_Police_raw'!HI20/H21*100</f>
        <v>#VALUE!</v>
      </c>
      <c r="IF21" s="250" t="e">
        <f t="shared" si="49"/>
        <v>#VALUE!</v>
      </c>
      <c r="IH21" s="250" t="e">
        <f>'1_Police_raw'!HK20/C21*100</f>
        <v>#VALUE!</v>
      </c>
      <c r="II21" s="250" t="e">
        <f>'1_Police_raw'!HL20/D21*100</f>
        <v>#VALUE!</v>
      </c>
      <c r="IJ21" s="250" t="e">
        <f>'1_Police_raw'!HM20/E21*100</f>
        <v>#VALUE!</v>
      </c>
      <c r="IK21" s="250" t="e">
        <f>'1_Police_raw'!HN20/F21*100</f>
        <v>#VALUE!</v>
      </c>
      <c r="IL21" s="250" t="e">
        <f>'1_Police_raw'!HO20/G21*100</f>
        <v>#VALUE!</v>
      </c>
      <c r="IM21" s="250" t="e">
        <f>'1_Police_raw'!HP20/H21*100</f>
        <v>#VALUE!</v>
      </c>
      <c r="IN21" s="250" t="e">
        <f t="shared" si="36"/>
        <v>#VALUE!</v>
      </c>
      <c r="IP21" s="250" t="e">
        <f>'1_Police_raw'!HR20/C21*100</f>
        <v>#VALUE!</v>
      </c>
      <c r="IQ21" s="250" t="e">
        <f>'1_Police_raw'!HS20/D21*100</f>
        <v>#VALUE!</v>
      </c>
      <c r="IR21" s="250" t="e">
        <f>'1_Police_raw'!HT20/E21*100</f>
        <v>#VALUE!</v>
      </c>
      <c r="IS21" s="250" t="e">
        <f>'1_Police_raw'!HU20/F21*100</f>
        <v>#VALUE!</v>
      </c>
      <c r="IT21" s="250" t="e">
        <f>'1_Police_raw'!HV20/G21*100</f>
        <v>#VALUE!</v>
      </c>
      <c r="IU21" s="250" t="e">
        <f>'1_Police_raw'!HW20/H21*100</f>
        <v>#VALUE!</v>
      </c>
      <c r="IV21" s="250" t="e">
        <f t="shared" si="45"/>
        <v>#VALUE!</v>
      </c>
      <c r="IX21" s="250">
        <f>'1_Police_raw'!HY20/C21*100</f>
        <v>302.08634268272772</v>
      </c>
      <c r="IY21" s="250">
        <f>'1_Police_raw'!HZ20/D21*100</f>
        <v>304.46687006180082</v>
      </c>
      <c r="IZ21" s="250" t="e">
        <f>'1_Police_raw'!IA20/E21*100</f>
        <v>#VALUE!</v>
      </c>
      <c r="JA21" s="250">
        <f>'1_Police_raw'!IB20/F21*100</f>
        <v>327.93831811859206</v>
      </c>
      <c r="JB21" s="250">
        <f>'1_Police_raw'!IC20/G21*100</f>
        <v>408.38650865998176</v>
      </c>
      <c r="JC21" s="250">
        <f>'1_Police_raw'!ID20/H21*100</f>
        <v>436.35291959498267</v>
      </c>
      <c r="JD21" s="250">
        <f t="shared" si="19"/>
        <v>44.446424065344502</v>
      </c>
      <c r="JF21" s="250" t="e">
        <f>'1_Police_raw'!IF20/C21*100</f>
        <v>#VALUE!</v>
      </c>
      <c r="JG21" s="250" t="e">
        <f>'1_Police_raw'!IG20/D21*100</f>
        <v>#VALUE!</v>
      </c>
      <c r="JH21" s="250" t="e">
        <f>'1_Police_raw'!IH20/E21*100</f>
        <v>#VALUE!</v>
      </c>
      <c r="JI21" s="250" t="e">
        <f>'1_Police_raw'!II20/F21*100</f>
        <v>#VALUE!</v>
      </c>
      <c r="JJ21" s="250" t="e">
        <f>'1_Police_raw'!IJ20/G21*100</f>
        <v>#VALUE!</v>
      </c>
      <c r="JK21" s="250" t="e">
        <f>'1_Police_raw'!IK20/H21*100</f>
        <v>#VALUE!</v>
      </c>
      <c r="JL21" s="250" t="e">
        <f t="shared" si="48"/>
        <v>#VALUE!</v>
      </c>
      <c r="JN21" s="250" t="e">
        <f>'1_Police_raw'!IM20/C21*100</f>
        <v>#VALUE!</v>
      </c>
      <c r="JO21" s="250" t="e">
        <f>'1_Police_raw'!IN20/D21*100</f>
        <v>#VALUE!</v>
      </c>
      <c r="JP21" s="250" t="e">
        <f>'1_Police_raw'!IO20/E21*100</f>
        <v>#VALUE!</v>
      </c>
      <c r="JQ21" s="250" t="e">
        <f>'1_Police_raw'!IP20/F21*100</f>
        <v>#VALUE!</v>
      </c>
      <c r="JR21" s="250" t="e">
        <f>'1_Police_raw'!IQ20/G21*100</f>
        <v>#VALUE!</v>
      </c>
      <c r="JS21" s="250" t="e">
        <f>'1_Police_raw'!IR20/H21*100</f>
        <v>#VALUE!</v>
      </c>
      <c r="JT21" s="250" t="e">
        <f t="shared" si="20"/>
        <v>#VALUE!</v>
      </c>
      <c r="JV21" s="250" t="e">
        <f>'1_Police_raw'!IT20/C21*100</f>
        <v>#VALUE!</v>
      </c>
      <c r="JW21" s="250" t="e">
        <f>'1_Police_raw'!IU20/D21*100</f>
        <v>#VALUE!</v>
      </c>
      <c r="JX21" s="250" t="e">
        <f>'1_Police_raw'!IV20/E21*100</f>
        <v>#VALUE!</v>
      </c>
      <c r="JY21" s="250" t="e">
        <f>'1_Police_raw'!IW20/F21*100</f>
        <v>#VALUE!</v>
      </c>
      <c r="JZ21" s="250" t="e">
        <f>'1_Police_raw'!IX20/G21*100</f>
        <v>#VALUE!</v>
      </c>
      <c r="KA21" s="250" t="e">
        <f>'1_Police_raw'!IY20/H21*100</f>
        <v>#VALUE!</v>
      </c>
      <c r="KB21" s="250" t="e">
        <f t="shared" si="21"/>
        <v>#VALUE!</v>
      </c>
      <c r="KD21" s="250" t="e">
        <f>'1_Police_raw'!JA20/C21*100</f>
        <v>#VALUE!</v>
      </c>
      <c r="KE21" s="250" t="e">
        <f>'1_Police_raw'!JB20/D21*100</f>
        <v>#VALUE!</v>
      </c>
      <c r="KF21" s="250" t="e">
        <f>'1_Police_raw'!JC20/E21*100</f>
        <v>#VALUE!</v>
      </c>
      <c r="KG21" s="250" t="e">
        <f>'1_Police_raw'!JD20/F21*100</f>
        <v>#VALUE!</v>
      </c>
      <c r="KH21" s="250" t="e">
        <f>'1_Police_raw'!JE20/G21*100</f>
        <v>#VALUE!</v>
      </c>
      <c r="KI21" s="250" t="e">
        <f>'1_Police_raw'!JF20/H21*100</f>
        <v>#VALUE!</v>
      </c>
      <c r="KJ21" s="250" t="e">
        <f t="shared" si="22"/>
        <v>#VALUE!</v>
      </c>
      <c r="KL21" s="250" t="e">
        <f>'1_Police_raw'!JH20/C21*100</f>
        <v>#VALUE!</v>
      </c>
      <c r="KM21" s="250" t="e">
        <f>'1_Police_raw'!JI20/D21*100</f>
        <v>#VALUE!</v>
      </c>
      <c r="KN21" s="250" t="e">
        <f>'1_Police_raw'!JJ20/E21*100</f>
        <v>#VALUE!</v>
      </c>
      <c r="KO21" s="250" t="e">
        <f>'1_Police_raw'!JK20/F21*100</f>
        <v>#VALUE!</v>
      </c>
      <c r="KP21" s="250" t="e">
        <f>'1_Police_raw'!JL20/G21*100</f>
        <v>#VALUE!</v>
      </c>
      <c r="KQ21" s="250" t="e">
        <f>'1_Police_raw'!JM20/H21*100</f>
        <v>#VALUE!</v>
      </c>
      <c r="KR21" s="250" t="e">
        <f t="shared" si="23"/>
        <v>#VALUE!</v>
      </c>
      <c r="KT21" s="250" t="e">
        <f>'1_Police_raw'!JO20/C21*100</f>
        <v>#VALUE!</v>
      </c>
      <c r="KU21" s="250" t="e">
        <f>'1_Police_raw'!JP20/D21*100</f>
        <v>#VALUE!</v>
      </c>
      <c r="KV21" s="250" t="e">
        <f>'1_Police_raw'!JQ20/E21*100</f>
        <v>#VALUE!</v>
      </c>
      <c r="KW21" s="250" t="e">
        <f>'1_Police_raw'!JR20/F21*100</f>
        <v>#VALUE!</v>
      </c>
      <c r="KX21" s="250" t="e">
        <f>'1_Police_raw'!JS20/G21*100</f>
        <v>#VALUE!</v>
      </c>
      <c r="KY21" s="250" t="e">
        <f>'1_Police_raw'!JT20/H21*100</f>
        <v>#VALUE!</v>
      </c>
      <c r="KZ21" s="250" t="e">
        <f t="shared" si="37"/>
        <v>#VALUE!</v>
      </c>
      <c r="LB21" s="250" t="e">
        <f>'1_Police_raw'!JV20/C21*100</f>
        <v>#VALUE!</v>
      </c>
      <c r="LC21" s="250" t="e">
        <f>'1_Police_raw'!JW20/D21*100</f>
        <v>#VALUE!</v>
      </c>
      <c r="LD21" s="250" t="e">
        <f>'1_Police_raw'!JX20/E21*100</f>
        <v>#VALUE!</v>
      </c>
      <c r="LE21" s="250" t="e">
        <f>'1_Police_raw'!JY20/F21*100</f>
        <v>#VALUE!</v>
      </c>
      <c r="LF21" s="250" t="e">
        <f>'1_Police_raw'!JZ20/G21*100</f>
        <v>#VALUE!</v>
      </c>
      <c r="LG21" s="250" t="e">
        <f>'1_Police_raw'!KA20/H21*100</f>
        <v>#VALUE!</v>
      </c>
      <c r="LH21" s="250" t="e">
        <f t="shared" si="24"/>
        <v>#VALUE!</v>
      </c>
      <c r="LJ21" s="250" t="e">
        <f>'1_Police_raw'!KC20/C21*100</f>
        <v>#VALUE!</v>
      </c>
      <c r="LK21" s="250" t="e">
        <f>'1_Police_raw'!KD20/D21*100</f>
        <v>#VALUE!</v>
      </c>
      <c r="LL21" s="250" t="e">
        <f>'1_Police_raw'!KE20/E21*100</f>
        <v>#VALUE!</v>
      </c>
      <c r="LM21" s="250" t="e">
        <f>'1_Police_raw'!KF20/F21*100</f>
        <v>#VALUE!</v>
      </c>
      <c r="LN21" s="250" t="e">
        <f>'1_Police_raw'!KG20/G21*100</f>
        <v>#VALUE!</v>
      </c>
      <c r="LO21" s="250" t="e">
        <f>'1_Police_raw'!KH20/H21*100</f>
        <v>#VALUE!</v>
      </c>
      <c r="LP21" s="250" t="e">
        <f t="shared" si="38"/>
        <v>#VALUE!</v>
      </c>
      <c r="LR21" s="250" t="e">
        <f>'1_Police_raw'!KJ20/C21*100</f>
        <v>#VALUE!</v>
      </c>
      <c r="LS21" s="250" t="e">
        <f>'1_Police_raw'!KK20/D21*100</f>
        <v>#VALUE!</v>
      </c>
      <c r="LT21" s="250" t="e">
        <f>'1_Police_raw'!KL20/E21*100</f>
        <v>#VALUE!</v>
      </c>
      <c r="LU21" s="250" t="e">
        <f>'1_Police_raw'!KM20/F21*100</f>
        <v>#VALUE!</v>
      </c>
      <c r="LV21" s="250" t="e">
        <f>'1_Police_raw'!KN20/G21*100</f>
        <v>#VALUE!</v>
      </c>
      <c r="LW21" s="250" t="e">
        <f>'1_Police_raw'!KO20/H21*100</f>
        <v>#VALUE!</v>
      </c>
      <c r="LX21" s="250" t="e">
        <f t="shared" si="39"/>
        <v>#VALUE!</v>
      </c>
      <c r="LZ21" s="250" t="e">
        <f>'1_Police_raw'!KQ20/C21*100</f>
        <v>#VALUE!</v>
      </c>
      <c r="MA21" s="250" t="e">
        <f>'1_Police_raw'!KR20/D21*100</f>
        <v>#VALUE!</v>
      </c>
      <c r="MB21" s="250" t="e">
        <f>'1_Police_raw'!KS20/E21*100</f>
        <v>#VALUE!</v>
      </c>
      <c r="MC21" s="250" t="e">
        <f>'1_Police_raw'!KT20/F21*100</f>
        <v>#VALUE!</v>
      </c>
      <c r="MD21" s="250" t="e">
        <f>'1_Police_raw'!KU20/G21*100</f>
        <v>#VALUE!</v>
      </c>
      <c r="ME21" s="250" t="e">
        <f>'1_Police_raw'!KV20/H21*100</f>
        <v>#VALUE!</v>
      </c>
      <c r="MF21" s="250" t="e">
        <f t="shared" si="40"/>
        <v>#VALUE!</v>
      </c>
      <c r="MH21" s="250" t="e">
        <f>'1_Police_raw'!KX20/C21*100</f>
        <v>#VALUE!</v>
      </c>
      <c r="MI21" s="250" t="e">
        <f>'1_Police_raw'!KY20/D21*100</f>
        <v>#VALUE!</v>
      </c>
      <c r="MJ21" s="250" t="e">
        <f>'1_Police_raw'!KZ20/E21*100</f>
        <v>#VALUE!</v>
      </c>
      <c r="MK21" s="250" t="e">
        <f>'1_Police_raw'!LA20/F21*100</f>
        <v>#VALUE!</v>
      </c>
      <c r="ML21" s="250" t="e">
        <f>'1_Police_raw'!LB20/G21*100</f>
        <v>#VALUE!</v>
      </c>
      <c r="MM21" s="250" t="e">
        <f>'1_Police_raw'!LC20/H21*100</f>
        <v>#VALUE!</v>
      </c>
      <c r="MN21" s="250" t="e">
        <f t="shared" si="41"/>
        <v>#VALUE!</v>
      </c>
      <c r="MP21" s="250" t="e">
        <f>'1_Police_raw'!LE20/C21*100</f>
        <v>#VALUE!</v>
      </c>
      <c r="MQ21" s="250" t="e">
        <f>'1_Police_raw'!LF20/D21*100</f>
        <v>#VALUE!</v>
      </c>
      <c r="MR21" s="250" t="e">
        <f>'1_Police_raw'!LG20/E21*100</f>
        <v>#VALUE!</v>
      </c>
      <c r="MS21" s="250" t="e">
        <f>'1_Police_raw'!LH20/F21*100</f>
        <v>#VALUE!</v>
      </c>
      <c r="MT21" s="250" t="e">
        <f>'1_Police_raw'!LI20/G21*100</f>
        <v>#VALUE!</v>
      </c>
      <c r="MU21" s="250" t="e">
        <f>'1_Police_raw'!LJ20/H21*100</f>
        <v>#VALUE!</v>
      </c>
      <c r="MV21" s="250" t="e">
        <f t="shared" si="25"/>
        <v>#VALUE!</v>
      </c>
      <c r="MX21" s="250" t="e">
        <f>'1_Police_raw'!LL20/C21*100</f>
        <v>#VALUE!</v>
      </c>
      <c r="MY21" s="250" t="e">
        <f>'1_Police_raw'!LM20/D21*100</f>
        <v>#VALUE!</v>
      </c>
      <c r="MZ21" s="250" t="e">
        <f>'1_Police_raw'!LN20/E21*100</f>
        <v>#VALUE!</v>
      </c>
      <c r="NA21" s="250" t="e">
        <f>'1_Police_raw'!LO20/F21*100</f>
        <v>#VALUE!</v>
      </c>
      <c r="NB21" s="250" t="e">
        <f>'1_Police_raw'!LP20/G21*100</f>
        <v>#VALUE!</v>
      </c>
      <c r="NC21" s="250" t="e">
        <f>'1_Police_raw'!LQ20/H21*100</f>
        <v>#VALUE!</v>
      </c>
      <c r="ND21" s="250" t="e">
        <f t="shared" si="50"/>
        <v>#VALUE!</v>
      </c>
      <c r="NF21" s="250" t="e">
        <f>'1_Police_raw'!LS20/C21*100</f>
        <v>#VALUE!</v>
      </c>
      <c r="NG21" s="250" t="e">
        <f>'1_Police_raw'!LT20/D21*100</f>
        <v>#VALUE!</v>
      </c>
      <c r="NH21" s="250" t="e">
        <f>'1_Police_raw'!LU20/E21*100</f>
        <v>#VALUE!</v>
      </c>
      <c r="NI21" s="250" t="e">
        <f>'1_Police_raw'!LV20/F21*100</f>
        <v>#VALUE!</v>
      </c>
      <c r="NJ21" s="250" t="e">
        <f>'1_Police_raw'!LW20/G21*100</f>
        <v>#VALUE!</v>
      </c>
      <c r="NK21" s="250" t="e">
        <f>'1_Police_raw'!LX20/H21*100</f>
        <v>#VALUE!</v>
      </c>
      <c r="NL21" s="250" t="e">
        <f t="shared" si="26"/>
        <v>#VALUE!</v>
      </c>
      <c r="NN21" s="250" t="e">
        <f>'1_Police_raw'!LZ20/C21*100</f>
        <v>#VALUE!</v>
      </c>
      <c r="NO21" s="250" t="e">
        <f>'1_Police_raw'!MA20/D21*100</f>
        <v>#VALUE!</v>
      </c>
      <c r="NP21" s="250" t="e">
        <f>'1_Police_raw'!MB20/E21*100</f>
        <v>#VALUE!</v>
      </c>
      <c r="NQ21" s="250" t="e">
        <f>'1_Police_raw'!MC20/F21*100</f>
        <v>#VALUE!</v>
      </c>
      <c r="NR21" s="250" t="e">
        <f>'1_Police_raw'!MD20/G21*100</f>
        <v>#VALUE!</v>
      </c>
      <c r="NS21" s="250" t="e">
        <f>'1_Police_raw'!ME20/H21*100</f>
        <v>#VALUE!</v>
      </c>
      <c r="NT21" s="250" t="e">
        <f t="shared" si="27"/>
        <v>#VALUE!</v>
      </c>
      <c r="NV21" s="250" t="e">
        <f>'1_Police_raw'!MG20/C21*100</f>
        <v>#VALUE!</v>
      </c>
      <c r="NW21" s="250" t="e">
        <f>'1_Police_raw'!MH20/D21*100</f>
        <v>#VALUE!</v>
      </c>
      <c r="NX21" s="250" t="e">
        <f>'1_Police_raw'!MI20/E21*100</f>
        <v>#VALUE!</v>
      </c>
      <c r="NY21" s="250" t="e">
        <f>'1_Police_raw'!MJ20/F21*100</f>
        <v>#VALUE!</v>
      </c>
      <c r="NZ21" s="250" t="e">
        <f>'1_Police_raw'!MK20/G21*100</f>
        <v>#VALUE!</v>
      </c>
      <c r="OA21" s="250" t="e">
        <f>'1_Police_raw'!ML20/H21*100</f>
        <v>#VALUE!</v>
      </c>
      <c r="OB21" s="250" t="e">
        <f t="shared" si="42"/>
        <v>#VALUE!</v>
      </c>
      <c r="OD21" s="250">
        <f>'1_Police_raw'!MN20/C21*100</f>
        <v>429.89210304849712</v>
      </c>
      <c r="OE21" s="250">
        <f>'1_Police_raw'!MO20/D21*100</f>
        <v>440.89806774622548</v>
      </c>
      <c r="OF21" s="250" t="e">
        <f>'1_Police_raw'!MP20/E21*100</f>
        <v>#VALUE!</v>
      </c>
      <c r="OG21" s="250">
        <f>'1_Police_raw'!MQ20/F21*100</f>
        <v>490.67924377669493</v>
      </c>
      <c r="OH21" s="250">
        <f>'1_Police_raw'!MR20/G21*100</f>
        <v>470.37374658158609</v>
      </c>
      <c r="OI21" s="250">
        <f>'1_Police_raw'!MS20/H21*100</f>
        <v>366.8852942149407</v>
      </c>
      <c r="OJ21" s="250">
        <f t="shared" si="28"/>
        <v>-14.656423876306576</v>
      </c>
      <c r="OL21" s="250" t="e">
        <f>'1_Police_raw'!MU20/C21*100</f>
        <v>#VALUE!</v>
      </c>
      <c r="OM21" s="250" t="e">
        <f>'1_Police_raw'!MV20/D21*100</f>
        <v>#VALUE!</v>
      </c>
      <c r="ON21" s="250" t="e">
        <f>'1_Police_raw'!MW20/E21*100</f>
        <v>#VALUE!</v>
      </c>
      <c r="OO21" s="250" t="e">
        <f>'1_Police_raw'!MX20/F21*100</f>
        <v>#VALUE!</v>
      </c>
      <c r="OP21" s="250" t="e">
        <f>'1_Police_raw'!MY20/G21*100</f>
        <v>#VALUE!</v>
      </c>
      <c r="OQ21" s="250" t="e">
        <f>'1_Police_raw'!MZ20/H21*100</f>
        <v>#VALUE!</v>
      </c>
      <c r="OR21" s="250" t="e">
        <f t="shared" si="43"/>
        <v>#VALUE!</v>
      </c>
      <c r="OU21" s="250">
        <f>'1_Police_raw'!NE20/G21*100</f>
        <v>1176.8459434822241</v>
      </c>
      <c r="OV21" s="250">
        <f>'1_Police_raw'!NF20/G21*100</f>
        <v>270.73837739288967</v>
      </c>
      <c r="OW21" s="250" t="e">
        <f>'1_Police_raw'!NG20/G21*100</f>
        <v>#VALUE!</v>
      </c>
      <c r="OX21" s="250" t="e">
        <f>'1_Police_raw'!NH20/G21*100</f>
        <v>#VALUE!</v>
      </c>
      <c r="OY21" s="250" t="e">
        <f>'1_Police_raw'!NI20/G21*100</f>
        <v>#VALUE!</v>
      </c>
      <c r="PA21" s="250">
        <f>'1_Police_raw'!NK20/G21*100</f>
        <v>169.55332725615312</v>
      </c>
      <c r="PB21" s="250" t="e">
        <f>'1_Police_raw'!NL20/G21*100</f>
        <v>#VALUE!</v>
      </c>
      <c r="PC21" s="250" t="e">
        <f>'1_Police_raw'!NM20/G21*100</f>
        <v>#VALUE!</v>
      </c>
      <c r="PD21" s="250" t="e">
        <f>'1_Police_raw'!NN20/G21*100</f>
        <v>#VALUE!</v>
      </c>
      <c r="PE21" s="250" t="e">
        <f>'1_Police_raw'!NO20/G21*100</f>
        <v>#VALUE!</v>
      </c>
      <c r="PG21" s="250" t="e">
        <f>'1_Police_raw'!NQ20/G21*100</f>
        <v>#VALUE!</v>
      </c>
      <c r="PH21" s="250" t="e">
        <f>'1_Police_raw'!NR20/G21*100</f>
        <v>#VALUE!</v>
      </c>
      <c r="PI21" s="250" t="e">
        <f>'1_Police_raw'!NS20/G21*100</f>
        <v>#VALUE!</v>
      </c>
      <c r="PJ21" s="250" t="e">
        <f>'1_Police_raw'!NT20/G21*100</f>
        <v>#VALUE!</v>
      </c>
      <c r="PK21" s="250" t="e">
        <f>'1_Police_raw'!NU20/G21*100</f>
        <v>#VALUE!</v>
      </c>
      <c r="PM21" s="250" t="e">
        <f>'1_Police_raw'!NW20/G21*100</f>
        <v>#VALUE!</v>
      </c>
      <c r="PN21" s="250" t="e">
        <f>'1_Police_raw'!NX20/G21*100</f>
        <v>#VALUE!</v>
      </c>
      <c r="PO21" s="250" t="e">
        <f>'1_Police_raw'!NY20/G21*100</f>
        <v>#VALUE!</v>
      </c>
      <c r="PP21" s="250" t="e">
        <f>'1_Police_raw'!NZ20/G21*100</f>
        <v>#VALUE!</v>
      </c>
      <c r="PQ21" s="250" t="e">
        <f>'1_Police_raw'!OA20/G21*100</f>
        <v>#VALUE!</v>
      </c>
      <c r="PS21" s="250">
        <f>'1_Police_raw'!OC20/G21*100</f>
        <v>408.38650865998176</v>
      </c>
      <c r="PT21" s="250">
        <f>'1_Police_raw'!OD20/G21*100</f>
        <v>67.760559100577325</v>
      </c>
      <c r="PU21" s="250" t="e">
        <f>'1_Police_raw'!OE20/G21*100</f>
        <v>#VALUE!</v>
      </c>
      <c r="PV21" s="250" t="e">
        <f>'1_Police_raw'!OF20/G21*100</f>
        <v>#VALUE!</v>
      </c>
      <c r="PW21" s="250" t="e">
        <f>'1_Police_raw'!OG20/G21*100</f>
        <v>#VALUE!</v>
      </c>
      <c r="PY21" s="250" t="e">
        <f>'1_Police_raw'!OI20/G21*100</f>
        <v>#VALUE!</v>
      </c>
      <c r="PZ21" s="250" t="e">
        <f>'1_Police_raw'!OJ20/G21*100</f>
        <v>#VALUE!</v>
      </c>
      <c r="QA21" s="250" t="e">
        <f>'1_Police_raw'!OK20/G21*100</f>
        <v>#VALUE!</v>
      </c>
      <c r="QB21" s="250" t="e">
        <f>'1_Police_raw'!OL20/G21*100</f>
        <v>#VALUE!</v>
      </c>
      <c r="QC21" s="250" t="e">
        <f>'1_Police_raw'!OM20/G21*100</f>
        <v>#VALUE!</v>
      </c>
      <c r="QE21" s="250">
        <f>'1_Police_raw'!OO20/G21*100</f>
        <v>96.01944697660285</v>
      </c>
      <c r="QF21" s="250">
        <f>'1_Police_raw'!OP20/G21*100</f>
        <v>3.3424491036159223</v>
      </c>
      <c r="QG21" s="250" t="e">
        <f>'1_Police_raw'!OQ20/G21*100</f>
        <v>#VALUE!</v>
      </c>
      <c r="QH21" s="250" t="e">
        <f>'1_Police_raw'!OR20/G21*100</f>
        <v>#VALUE!</v>
      </c>
      <c r="QI21" s="250" t="e">
        <f>'1_Police_raw'!OS20/G21*100</f>
        <v>#VALUE!</v>
      </c>
      <c r="QK21" s="250" t="e">
        <f>'1_Police_raw'!OU20/G21*100</f>
        <v>#VALUE!</v>
      </c>
      <c r="QL21" s="250" t="e">
        <f>'1_Police_raw'!OV20/G21*100</f>
        <v>#VALUE!</v>
      </c>
      <c r="QM21" s="250" t="e">
        <f>'1_Police_raw'!OW20/G21*100</f>
        <v>#VALUE!</v>
      </c>
      <c r="QN21" s="250" t="e">
        <f>'1_Police_raw'!OX20/G21*100</f>
        <v>#VALUE!</v>
      </c>
      <c r="QO21" s="250" t="e">
        <f>'1_Police_raw'!OY20/G21*100</f>
        <v>#VALUE!</v>
      </c>
      <c r="QQ21" s="250" t="e">
        <f>'1_Police_raw'!PA20/G21*100</f>
        <v>#VALUE!</v>
      </c>
      <c r="QR21" s="250" t="e">
        <f>'1_Police_raw'!PB20/G21*100</f>
        <v>#VALUE!</v>
      </c>
      <c r="QS21" s="250" t="e">
        <f>'1_Police_raw'!PC20/G21*100</f>
        <v>#VALUE!</v>
      </c>
      <c r="QT21" s="250" t="e">
        <f>'1_Police_raw'!PD20/G21*100</f>
        <v>#VALUE!</v>
      </c>
      <c r="QU21" s="250" t="e">
        <f>'1_Police_raw'!PE20/G21*100</f>
        <v>#VALUE!</v>
      </c>
      <c r="QW21" s="250" t="e">
        <f>'1_Police_raw'!PG20/G21*100</f>
        <v>#VALUE!</v>
      </c>
      <c r="QX21" s="250" t="e">
        <f>'1_Police_raw'!PH20/G21*100</f>
        <v>#VALUE!</v>
      </c>
      <c r="QY21" s="250" t="e">
        <f>'1_Police_raw'!PI20/G21*100</f>
        <v>#VALUE!</v>
      </c>
      <c r="QZ21" s="250" t="e">
        <f>'1_Police_raw'!PJ20/G21*100</f>
        <v>#VALUE!</v>
      </c>
      <c r="RA21" s="250" t="e">
        <f>'1_Police_raw'!PK20/G21*100</f>
        <v>#VALUE!</v>
      </c>
      <c r="RC21" s="250" t="e">
        <f>'1_Police_raw'!PM20/G21*100</f>
        <v>#VALUE!</v>
      </c>
      <c r="RD21" s="250" t="e">
        <f>'1_Police_raw'!PN20/G21*100</f>
        <v>#VALUE!</v>
      </c>
      <c r="RE21" s="250" t="e">
        <f>'1_Police_raw'!PO20/G21*100</f>
        <v>#VALUE!</v>
      </c>
      <c r="RF21" s="250" t="e">
        <f>'1_Police_raw'!PP20/G21*100</f>
        <v>#VALUE!</v>
      </c>
      <c r="RG21" s="250" t="e">
        <f>'1_Police_raw'!PQ20/G21*100</f>
        <v>#VALUE!</v>
      </c>
      <c r="RI21" s="250" t="e">
        <f>'1_Police_raw'!PS20/G21*100</f>
        <v>#VALUE!</v>
      </c>
      <c r="RJ21" s="250" t="e">
        <f>'1_Police_raw'!PT20/G21*100</f>
        <v>#VALUE!</v>
      </c>
      <c r="RK21" s="250" t="e">
        <f>'1_Police_raw'!PU20/G21*100</f>
        <v>#VALUE!</v>
      </c>
      <c r="RL21" s="250" t="e">
        <f>'1_Police_raw'!PV20/G21*100</f>
        <v>#VALUE!</v>
      </c>
      <c r="RM21" s="250" t="e">
        <f>'1_Police_raw'!PW20/G21*100</f>
        <v>#VALUE!</v>
      </c>
      <c r="RO21" s="250" t="e">
        <f>'1_Police_raw'!PY20/G21*100</f>
        <v>#VALUE!</v>
      </c>
      <c r="RP21" s="250" t="e">
        <f>'1_Police_raw'!PZ20/G21*100</f>
        <v>#VALUE!</v>
      </c>
      <c r="RQ21" s="250" t="e">
        <f>'1_Police_raw'!QA20/G21*100</f>
        <v>#VALUE!</v>
      </c>
      <c r="RR21" s="250" t="e">
        <f>'1_Police_raw'!QB20/G21*100</f>
        <v>#VALUE!</v>
      </c>
      <c r="RS21" s="250" t="e">
        <f>'1_Police_raw'!QC20/G21*100</f>
        <v>#VALUE!</v>
      </c>
      <c r="RU21" s="250" t="e">
        <f>'1_Police_raw'!QE20/G21*100</f>
        <v>#VALUE!</v>
      </c>
      <c r="RV21" s="250" t="e">
        <f>'1_Police_raw'!QF20/G21*100</f>
        <v>#VALUE!</v>
      </c>
      <c r="RW21" s="250" t="e">
        <f>'1_Police_raw'!QG20/G21*100</f>
        <v>#VALUE!</v>
      </c>
      <c r="RX21" s="250" t="e">
        <f>'1_Police_raw'!QH20/G21*100</f>
        <v>#VALUE!</v>
      </c>
      <c r="RY21" s="250" t="e">
        <f>'1_Police_raw'!QI20/G21*100</f>
        <v>#VALUE!</v>
      </c>
      <c r="SA21" s="250" t="e">
        <f>'1_Police_raw'!QK20/G21*100</f>
        <v>#VALUE!</v>
      </c>
      <c r="SB21" s="250" t="e">
        <f>'1_Police_raw'!QL20/G21*100</f>
        <v>#VALUE!</v>
      </c>
      <c r="SC21" s="250" t="e">
        <f>'1_Police_raw'!QM20/G21*100</f>
        <v>#VALUE!</v>
      </c>
      <c r="SD21" s="250" t="e">
        <f>'1_Police_raw'!QN20/G21*100</f>
        <v>#VALUE!</v>
      </c>
      <c r="SE21" s="250" t="e">
        <f>'1_Police_raw'!QO20/G21*100</f>
        <v>#VALUE!</v>
      </c>
      <c r="SG21" s="250" t="e">
        <f>'1_Police_raw'!QQ20/G21*100</f>
        <v>#VALUE!</v>
      </c>
      <c r="SH21" s="250" t="e">
        <f>'1_Police_raw'!QR20/G21*100</f>
        <v>#VALUE!</v>
      </c>
      <c r="SI21" s="250" t="e">
        <f>'1_Police_raw'!QS20/G21*100</f>
        <v>#VALUE!</v>
      </c>
      <c r="SJ21" s="250" t="e">
        <f>'1_Police_raw'!QT20/G21*100</f>
        <v>#VALUE!</v>
      </c>
      <c r="SK21" s="250" t="e">
        <f>'1_Police_raw'!QU20/G21*100</f>
        <v>#VALUE!</v>
      </c>
      <c r="SM21" s="250" t="e">
        <f>'1_Police_raw'!QW20/G21*100</f>
        <v>#VALUE!</v>
      </c>
      <c r="SN21" s="250" t="e">
        <f>'1_Police_raw'!QX20/G21*100</f>
        <v>#VALUE!</v>
      </c>
      <c r="SO21" s="250" t="e">
        <f>'1_Police_raw'!QY20/G21*100</f>
        <v>#VALUE!</v>
      </c>
      <c r="SP21" s="250" t="e">
        <f>'1_Police_raw'!QZ20/G21*100</f>
        <v>#VALUE!</v>
      </c>
      <c r="SQ21" s="250" t="e">
        <f>'1_Police_raw'!RA20/G21*100</f>
        <v>#VALUE!</v>
      </c>
      <c r="SS21" s="250" t="e">
        <f>'1_Police_raw'!RC20/G21*100</f>
        <v>#VALUE!</v>
      </c>
      <c r="ST21" s="250" t="e">
        <f>'1_Police_raw'!RD20/G21*100</f>
        <v>#VALUE!</v>
      </c>
      <c r="SU21" s="250" t="e">
        <f>'1_Police_raw'!RE20/G21*100</f>
        <v>#VALUE!</v>
      </c>
      <c r="SV21" s="250" t="e">
        <f>'1_Police_raw'!RF20/G21*100</f>
        <v>#VALUE!</v>
      </c>
      <c r="SW21" s="250" t="e">
        <f>'1_Police_raw'!RG20/G21*100</f>
        <v>#VALUE!</v>
      </c>
      <c r="SY21" s="250" t="e">
        <f>'1_Police_raw'!RI20/G21*100</f>
        <v>#VALUE!</v>
      </c>
      <c r="SZ21" s="250" t="e">
        <f>'1_Police_raw'!RJ20/G21*100</f>
        <v>#VALUE!</v>
      </c>
      <c r="TA21" s="250" t="e">
        <f>'1_Police_raw'!RK20/G21*100</f>
        <v>#VALUE!</v>
      </c>
      <c r="TB21" s="250" t="e">
        <f>'1_Police_raw'!RL20/G21*100</f>
        <v>#VALUE!</v>
      </c>
      <c r="TC21" s="250" t="e">
        <f>'1_Police_raw'!RM20/G21*100</f>
        <v>#VALUE!</v>
      </c>
      <c r="TE21" s="250" t="e">
        <f>'1_Police_raw'!RO20/G21*100</f>
        <v>#VALUE!</v>
      </c>
      <c r="TF21" s="250" t="e">
        <f>'1_Police_raw'!RP20/G21*100</f>
        <v>#VALUE!</v>
      </c>
      <c r="TG21" s="250" t="e">
        <f>'1_Police_raw'!RQ20/G21*100</f>
        <v>#VALUE!</v>
      </c>
      <c r="TH21" s="250" t="e">
        <f>'1_Police_raw'!RR20/G21*100</f>
        <v>#VALUE!</v>
      </c>
      <c r="TI21" s="250" t="e">
        <f>'1_Police_raw'!RS20/G21*100</f>
        <v>#VALUE!</v>
      </c>
      <c r="TK21" s="250">
        <f>'1_Police_raw'!RU20/G21*100</f>
        <v>470.37374658158609</v>
      </c>
      <c r="TL21" s="250">
        <f>'1_Police_raw'!RV20/G21*100</f>
        <v>64.418109996961405</v>
      </c>
      <c r="TM21" s="250" t="e">
        <f>'1_Police_raw'!RW20/G21*100</f>
        <v>#VALUE!</v>
      </c>
      <c r="TN21" s="250" t="e">
        <f>'1_Police_raw'!RX20/G21*100</f>
        <v>#VALUE!</v>
      </c>
      <c r="TO21" s="250" t="e">
        <f>'1_Police_raw'!RY20/G21*100</f>
        <v>#VALUE!</v>
      </c>
      <c r="TQ21" s="250" t="e">
        <f>'1_Police_raw'!SA20/G21*100</f>
        <v>#VALUE!</v>
      </c>
      <c r="TR21" s="250" t="e">
        <f>'1_Police_raw'!SB20/G21*100</f>
        <v>#VALUE!</v>
      </c>
      <c r="TS21" s="250" t="e">
        <f>'1_Police_raw'!SC20/G21*100</f>
        <v>#VALUE!</v>
      </c>
      <c r="TT21" s="250" t="e">
        <f>'1_Police_raw'!SD20/G21*100</f>
        <v>#VALUE!</v>
      </c>
      <c r="TU21" s="250" t="e">
        <f>'1_Police_raw'!SE20/G21*100</f>
        <v>#VALUE!</v>
      </c>
      <c r="TW21" s="250">
        <f>'1_Police_raw'!TY20/C21*100</f>
        <v>204.74043183902126</v>
      </c>
      <c r="TX21" s="250">
        <f>'1_Police_raw'!TZ20/D21*100</f>
        <v>205.2726277086756</v>
      </c>
      <c r="TY21" s="250">
        <f>'1_Police_raw'!UA20/E21*100</f>
        <v>203.19582920365255</v>
      </c>
      <c r="TZ21" s="250">
        <f>'1_Police_raw'!UB20/F21*100</f>
        <v>200.50910274479457</v>
      </c>
      <c r="UA21" s="250">
        <f>'1_Police_raw'!UC20/G21*100</f>
        <v>198.41993315101791</v>
      </c>
      <c r="UB21" s="250">
        <f>'1_Police_raw'!UD20/H21*100</f>
        <v>194.26877054332104</v>
      </c>
      <c r="UC21" s="250">
        <f t="shared" si="44"/>
        <v>-5.1146035014391487</v>
      </c>
      <c r="UE21" s="250">
        <f>'1_Police_raw'!UF20/G21*100</f>
        <v>30.689759951382555</v>
      </c>
      <c r="UF21" s="250">
        <f>'1_Police_raw'!UG20/G21*100</f>
        <v>33.72835004557885</v>
      </c>
      <c r="UH21" s="250" t="e">
        <f>'1_Police_raw'!UI20/C21*100</f>
        <v>#VALUE!</v>
      </c>
      <c r="UI21" s="250" t="e">
        <f>'1_Police_raw'!UJ20/D21*100</f>
        <v>#VALUE!</v>
      </c>
      <c r="UJ21" s="250" t="e">
        <f>'1_Police_raw'!UK20/E21*100</f>
        <v>#VALUE!</v>
      </c>
      <c r="UK21" s="250">
        <f>'1_Police_raw'!UL20/F21*100</f>
        <v>84.441046332034475</v>
      </c>
      <c r="UL21" s="250">
        <f>'1_Police_raw'!UM20/G21*100</f>
        <v>74.749316317228804</v>
      </c>
      <c r="UM21" s="250">
        <f>'1_Police_raw'!UN20/H21*100</f>
        <v>64.656014964108394</v>
      </c>
      <c r="UN21" s="250" t="e">
        <f t="shared" si="51"/>
        <v>#VALUE!</v>
      </c>
      <c r="UP21" s="250" t="e">
        <f>'1_Police_raw'!UX20/G21*100</f>
        <v>#VALUE!</v>
      </c>
      <c r="UQ21" s="250" t="e">
        <f>'1_Police_raw'!UY20/G21*100</f>
        <v>#VALUE!</v>
      </c>
      <c r="UR21" s="250">
        <f>'1_Police_raw'!UZ20/G21*100</f>
        <v>0</v>
      </c>
    </row>
    <row r="22" spans="1:564">
      <c r="A22" s="247">
        <v>20</v>
      </c>
      <c r="B22" s="239" t="s">
        <v>43</v>
      </c>
      <c r="C22" s="248">
        <v>4570.8810000000003</v>
      </c>
      <c r="D22" s="248">
        <v>4589.2870000000003</v>
      </c>
      <c r="E22" s="248">
        <v>4609.7790000000005</v>
      </c>
      <c r="F22" s="248">
        <v>4637.8519999999999</v>
      </c>
      <c r="G22" s="248">
        <v>4677.6270000000004</v>
      </c>
      <c r="H22" s="248">
        <v>4726.2860000000001</v>
      </c>
      <c r="I22" s="249"/>
      <c r="J22" s="250" t="e">
        <f>'1_Police_raw'!C21/C22*100</f>
        <v>#VALUE!</v>
      </c>
      <c r="K22" s="250" t="e">
        <f>'1_Police_raw'!D21/D22*100</f>
        <v>#VALUE!</v>
      </c>
      <c r="L22" s="250" t="e">
        <f>'1_Police_raw'!E21/E22*100</f>
        <v>#VALUE!</v>
      </c>
      <c r="M22" s="250" t="e">
        <f>'1_Police_raw'!F21/F22*100</f>
        <v>#VALUE!</v>
      </c>
      <c r="N22" s="250" t="e">
        <f>'1_Police_raw'!G21/G22*100</f>
        <v>#VALUE!</v>
      </c>
      <c r="O22" s="250" t="e">
        <f>'1_Police_raw'!H21/H22*100</f>
        <v>#VALUE!</v>
      </c>
      <c r="P22" s="250" t="e">
        <f t="shared" si="29"/>
        <v>#VALUE!</v>
      </c>
      <c r="R22" s="250">
        <f>'1_Police_raw'!J21/C22*100</f>
        <v>205.95591965750145</v>
      </c>
      <c r="S22" s="250">
        <f>'1_Police_raw'!K21/D22*100</f>
        <v>186.65208778618552</v>
      </c>
      <c r="T22" s="250">
        <f>'1_Police_raw'!L21/E22*100</f>
        <v>156.86218363179665</v>
      </c>
      <c r="U22" s="250">
        <f>'1_Police_raw'!M21/F22*100</f>
        <v>149.87541646434599</v>
      </c>
      <c r="V22" s="250">
        <f>'1_Police_raw'!N21/G22*100</f>
        <v>147.29690930892949</v>
      </c>
      <c r="W22" s="250">
        <f>'1_Police_raw'!O21/H22*100</f>
        <v>155.83060356482869</v>
      </c>
      <c r="X22" s="250">
        <f t="shared" si="30"/>
        <v>-24.337885590290227</v>
      </c>
      <c r="Z22" s="250">
        <f>'1_Police_raw'!Q21/C22*100</f>
        <v>0.91886006220682614</v>
      </c>
      <c r="AA22" s="250">
        <f>'1_Police_raw'!R21/D22*100</f>
        <v>1.1330736125241241</v>
      </c>
      <c r="AB22" s="250">
        <f>'1_Police_raw'!S21/E22*100</f>
        <v>1.10634370975268</v>
      </c>
      <c r="AC22" s="250">
        <f>'1_Police_raw'!T21/F22*100</f>
        <v>1.1427704031952723</v>
      </c>
      <c r="AD22" s="250">
        <f>'1_Police_raw'!U21/G22*100</f>
        <v>0.66272920008371761</v>
      </c>
      <c r="AE22" s="250">
        <f>'1_Police_raw'!V21/H22*100</f>
        <v>0.78285571376763907</v>
      </c>
      <c r="AF22" s="250">
        <f t="shared" si="31"/>
        <v>-14.801421242810946</v>
      </c>
      <c r="AH22" s="250" t="e">
        <f>'1_Police_raw'!X21/C22*100</f>
        <v>#VALUE!</v>
      </c>
      <c r="AI22" s="250" t="e">
        <f>'1_Police_raw'!Y21/D22*100</f>
        <v>#VALUE!</v>
      </c>
      <c r="AJ22" s="250" t="e">
        <f>'1_Police_raw'!Z21/E22*100</f>
        <v>#VALUE!</v>
      </c>
      <c r="AK22" s="250" t="e">
        <f>'1_Police_raw'!AA21/F22*100</f>
        <v>#VALUE!</v>
      </c>
      <c r="AL22" s="250" t="e">
        <f>'1_Police_raw'!AB21/G22*100</f>
        <v>#VALUE!</v>
      </c>
      <c r="AM22" s="250" t="e">
        <f>'1_Police_raw'!AC21/H22*100</f>
        <v>#VALUE!</v>
      </c>
      <c r="AN22" s="250" t="e">
        <f t="shared" si="46"/>
        <v>#VALUE!</v>
      </c>
      <c r="AP22" s="250" t="e">
        <f>'1_Police_raw'!AE21/C22*100</f>
        <v>#VALUE!</v>
      </c>
      <c r="AQ22" s="250" t="e">
        <f>'1_Police_raw'!AF21/D22*100</f>
        <v>#VALUE!</v>
      </c>
      <c r="AR22" s="250" t="e">
        <f>'1_Police_raw'!AG21/E22*100</f>
        <v>#VALUE!</v>
      </c>
      <c r="AS22" s="250" t="e">
        <f>'1_Police_raw'!AH21/F22*100</f>
        <v>#VALUE!</v>
      </c>
      <c r="AT22" s="250" t="e">
        <f>'1_Police_raw'!AI21/G22*100</f>
        <v>#VALUE!</v>
      </c>
      <c r="AU22" s="250" t="e">
        <f>'1_Police_raw'!AJ21/H22*100</f>
        <v>#VALUE!</v>
      </c>
      <c r="AV22" s="250" t="e">
        <f t="shared" si="32"/>
        <v>#VALUE!</v>
      </c>
      <c r="AX22" s="250" t="e">
        <f>'1_Police_raw'!AL21/C22*100</f>
        <v>#VALUE!</v>
      </c>
      <c r="AY22" s="250" t="e">
        <f>'1_Police_raw'!AM21/D22*100</f>
        <v>#VALUE!</v>
      </c>
      <c r="AZ22" s="250" t="e">
        <f>'1_Police_raw'!AN21/E22*100</f>
        <v>#VALUE!</v>
      </c>
      <c r="BA22" s="250" t="e">
        <f>'1_Police_raw'!AO21/F22*100</f>
        <v>#VALUE!</v>
      </c>
      <c r="BB22" s="250" t="e">
        <f>'1_Police_raw'!AP21/G22*100</f>
        <v>#VALUE!</v>
      </c>
      <c r="BC22" s="250" t="e">
        <f>'1_Police_raw'!AQ21/H22*100</f>
        <v>#VALUE!</v>
      </c>
      <c r="BD22" s="250" t="e">
        <f t="shared" si="47"/>
        <v>#VALUE!</v>
      </c>
      <c r="BF22" s="250" t="e">
        <f>'1_Police_raw'!AS21/C22*100</f>
        <v>#VALUE!</v>
      </c>
      <c r="BG22" s="250" t="e">
        <f>'1_Police_raw'!AT21/D22*100</f>
        <v>#VALUE!</v>
      </c>
      <c r="BH22" s="250" t="e">
        <f>'1_Police_raw'!AU21/E22*100</f>
        <v>#VALUE!</v>
      </c>
      <c r="BI22" s="250" t="e">
        <f>'1_Police_raw'!AV21/F22*100</f>
        <v>#VALUE!</v>
      </c>
      <c r="BJ22" s="250" t="e">
        <f>'1_Police_raw'!AW21/G22*100</f>
        <v>#VALUE!</v>
      </c>
      <c r="BK22" s="250" t="e">
        <f>'1_Police_raw'!AX21/H22*100</f>
        <v>#VALUE!</v>
      </c>
      <c r="BL22" s="250" t="e">
        <f t="shared" si="0"/>
        <v>#VALUE!</v>
      </c>
      <c r="BN22" s="250" t="e">
        <f>'1_Police_raw'!AZ21/C22*100</f>
        <v>#VALUE!</v>
      </c>
      <c r="BO22" s="250" t="e">
        <f>'1_Police_raw'!BA21/D22*100</f>
        <v>#VALUE!</v>
      </c>
      <c r="BP22" s="250" t="e">
        <f>'1_Police_raw'!BB21/E22*100</f>
        <v>#VALUE!</v>
      </c>
      <c r="BQ22" s="250" t="e">
        <f>'1_Police_raw'!BC21/F22*100</f>
        <v>#VALUE!</v>
      </c>
      <c r="BR22" s="250" t="e">
        <f>'1_Police_raw'!BD21/G22*100</f>
        <v>#VALUE!</v>
      </c>
      <c r="BS22" s="250" t="e">
        <f>'1_Police_raw'!BE21/H22*100</f>
        <v>#VALUE!</v>
      </c>
      <c r="BT22" s="250" t="e">
        <f t="shared" si="1"/>
        <v>#VALUE!</v>
      </c>
      <c r="BV22" s="250">
        <f>'1_Police_raw'!BG21/C22*100</f>
        <v>39.554737915950994</v>
      </c>
      <c r="BW22" s="250">
        <f>'1_Police_raw'!BH21/D22*100</f>
        <v>40.006214472967152</v>
      </c>
      <c r="BX22" s="250">
        <f>'1_Police_raw'!BI21/E22*100</f>
        <v>38.57017874392676</v>
      </c>
      <c r="BY22" s="250">
        <f>'1_Police_raw'!BJ21/F22*100</f>
        <v>40.147896051879187</v>
      </c>
      <c r="BZ22" s="250">
        <f>'1_Police_raw'!BK21/G22*100</f>
        <v>44.445613128195127</v>
      </c>
      <c r="CA22" s="250">
        <f>'1_Police_raw'!BL21/H22*100</f>
        <v>47.182925451400955</v>
      </c>
      <c r="CB22" s="250">
        <f t="shared" si="2"/>
        <v>19.285142406097918</v>
      </c>
      <c r="CD22" s="250">
        <f>'1_Police_raw'!BN21/C22*100</f>
        <v>9.757418755815344</v>
      </c>
      <c r="CE22" s="250">
        <f>'1_Police_raw'!BO21/D22*100</f>
        <v>9.9579738639139368</v>
      </c>
      <c r="CF22" s="250">
        <f>'1_Police_raw'!BP21/E22*100</f>
        <v>8.4819684414372141</v>
      </c>
      <c r="CG22" s="250">
        <f>'1_Police_raw'!BQ21/F22*100</f>
        <v>10.306495334478116</v>
      </c>
      <c r="CH22" s="250">
        <f>'1_Police_raw'!BR21/G22*100</f>
        <v>11.073991149785991</v>
      </c>
      <c r="CI22" s="250">
        <f>'1_Police_raw'!BS21/H22*100</f>
        <v>10.896505205144166</v>
      </c>
      <c r="CJ22" s="250">
        <f t="shared" si="3"/>
        <v>11.674055176221032</v>
      </c>
      <c r="CL22" s="250">
        <f>'1_Police_raw'!BU21/C22*100</f>
        <v>3.1722549766664234</v>
      </c>
      <c r="CM22" s="250">
        <f>'1_Police_raw'!BV21/D22*100</f>
        <v>2.8326840313103103</v>
      </c>
      <c r="CN22" s="250">
        <f>'1_Police_raw'!BW21/E22*100</f>
        <v>1.887292210754572</v>
      </c>
      <c r="CO22" s="250">
        <f>'1_Police_raw'!BX21/F22*100</f>
        <v>2.716774920803855</v>
      </c>
      <c r="CP22" s="250">
        <f>'1_Police_raw'!BY21/G22*100</f>
        <v>2.7364302455069631</v>
      </c>
      <c r="CQ22" s="250">
        <f>'1_Police_raw'!BZ21/H22*100</f>
        <v>3.3641637429474223</v>
      </c>
      <c r="CR22" s="250">
        <f t="shared" si="4"/>
        <v>6.0496009208776513</v>
      </c>
      <c r="CT22" s="250">
        <f>'1_Police_raw'!CB21/C22*100</f>
        <v>61.913666096317101</v>
      </c>
      <c r="CU22" s="250">
        <f>'1_Police_raw'!CC21/D22*100</f>
        <v>58.309711290664538</v>
      </c>
      <c r="CV22" s="250">
        <f>'1_Police_raw'!CD21/E22*100</f>
        <v>58.65790963080876</v>
      </c>
      <c r="CW22" s="250">
        <f>'1_Police_raw'!CE21/F22*100</f>
        <v>54.551115473283751</v>
      </c>
      <c r="CX22" s="250">
        <f>'1_Police_raw'!CF21/G22*100</f>
        <v>51.821147774288114</v>
      </c>
      <c r="CY22" s="250">
        <f>'1_Police_raw'!CG21/H22*100</f>
        <v>41.427878042082092</v>
      </c>
      <c r="CZ22" s="250">
        <f t="shared" si="5"/>
        <v>-33.087667627961054</v>
      </c>
      <c r="DB22" s="250" t="e">
        <f>'1_Police_raw'!CI21/C22*100</f>
        <v>#VALUE!</v>
      </c>
      <c r="DC22" s="250" t="e">
        <f>'1_Police_raw'!CJ21/D22*100</f>
        <v>#VALUE!</v>
      </c>
      <c r="DD22" s="250" t="e">
        <f>'1_Police_raw'!CK21/E22*100</f>
        <v>#VALUE!</v>
      </c>
      <c r="DE22" s="250" t="e">
        <f>'1_Police_raw'!CL21/F22*100</f>
        <v>#VALUE!</v>
      </c>
      <c r="DF22" s="250" t="e">
        <f>'1_Police_raw'!CM21/G22*100</f>
        <v>#VALUE!</v>
      </c>
      <c r="DG22" s="250" t="e">
        <f>'1_Police_raw'!CN21/H22*100</f>
        <v>#VALUE!</v>
      </c>
      <c r="DH22" s="250" t="e">
        <f t="shared" si="33"/>
        <v>#VALUE!</v>
      </c>
      <c r="DJ22" s="250">
        <f>'1_Police_raw'!CP21/C22*100</f>
        <v>1677.3134106969749</v>
      </c>
      <c r="DK22" s="250">
        <f>'1_Police_raw'!CQ21/D22*100</f>
        <v>1658.4929205778585</v>
      </c>
      <c r="DL22" s="250">
        <f>'1_Police_raw'!CR21/E22*100</f>
        <v>1701.2746164187047</v>
      </c>
      <c r="DM22" s="250">
        <f>'1_Police_raw'!CS21/F22*100</f>
        <v>1673.5764746266159</v>
      </c>
      <c r="DN22" s="250">
        <f>'1_Police_raw'!CT21/G22*100</f>
        <v>1618.9191656367641</v>
      </c>
      <c r="DO22" s="250">
        <f>'1_Police_raw'!CU21/H22*100</f>
        <v>1370.8226713322047</v>
      </c>
      <c r="DP22" s="250">
        <f t="shared" si="6"/>
        <v>-18.272717394980688</v>
      </c>
      <c r="DR22" s="250" t="e">
        <f>'1_Police_raw'!CW21/C22*100</f>
        <v>#VALUE!</v>
      </c>
      <c r="DS22" s="250" t="e">
        <f>'1_Police_raw'!CX21/D22*100</f>
        <v>#VALUE!</v>
      </c>
      <c r="DT22" s="250" t="e">
        <f>'1_Police_raw'!CY21/E22*100</f>
        <v>#VALUE!</v>
      </c>
      <c r="DU22" s="250" t="e">
        <f>'1_Police_raw'!CZ21/F22*100</f>
        <v>#VALUE!</v>
      </c>
      <c r="DV22" s="250" t="e">
        <f>'1_Police_raw'!DA21/G22*100</f>
        <v>#VALUE!</v>
      </c>
      <c r="DW22" s="250" t="e">
        <f>'1_Police_raw'!DB21/H22*100</f>
        <v>#VALUE!</v>
      </c>
      <c r="DX22" s="250" t="e">
        <f t="shared" si="34"/>
        <v>#VALUE!</v>
      </c>
      <c r="DZ22" s="250">
        <f>'1_Police_raw'!DD21/C22*100</f>
        <v>229.29934076166057</v>
      </c>
      <c r="EA22" s="250">
        <f>'1_Police_raw'!DE21/D22*100</f>
        <v>184.73457859576007</v>
      </c>
      <c r="EB22" s="250">
        <f>'1_Police_raw'!DF21/E22*100</f>
        <v>159.59550338530326</v>
      </c>
      <c r="EC22" s="250">
        <f>'1_Police_raw'!DG21/F22*100</f>
        <v>167.40508321524706</v>
      </c>
      <c r="ED22" s="250">
        <f>'1_Police_raw'!DH21/G22*100</f>
        <v>137.95456542387839</v>
      </c>
      <c r="EE22" s="250">
        <f>'1_Police_raw'!DI21/H22*100</f>
        <v>102.46946545342368</v>
      </c>
      <c r="EF22" s="250">
        <f t="shared" si="7"/>
        <v>-55.311923220951179</v>
      </c>
      <c r="EH22" s="250" t="e">
        <f>'1_Police_raw'!DK21/C22*100</f>
        <v>#VALUE!</v>
      </c>
      <c r="EI22" s="250" t="e">
        <f>'1_Police_raw'!DL21/D22*100</f>
        <v>#VALUE!</v>
      </c>
      <c r="EJ22" s="250" t="e">
        <f>'1_Police_raw'!DM21/E22*100</f>
        <v>#VALUE!</v>
      </c>
      <c r="EK22" s="250" t="e">
        <f>'1_Police_raw'!DN21/F22*100</f>
        <v>#VALUE!</v>
      </c>
      <c r="EL22" s="250" t="e">
        <f>'1_Police_raw'!DO21/G22*100</f>
        <v>#VALUE!</v>
      </c>
      <c r="EM22" s="250" t="e">
        <f>'1_Police_raw'!DP21/H22*100</f>
        <v>#VALUE!</v>
      </c>
      <c r="EN22" s="250" t="e">
        <f t="shared" si="8"/>
        <v>#VALUE!</v>
      </c>
      <c r="EP22" s="250" t="e">
        <f>'1_Police_raw'!DR21/C22*100</f>
        <v>#VALUE!</v>
      </c>
      <c r="EQ22" s="250" t="e">
        <f>'1_Police_raw'!DS21/D22*100</f>
        <v>#VALUE!</v>
      </c>
      <c r="ER22" s="250" t="e">
        <f>'1_Police_raw'!DT21/E22*100</f>
        <v>#VALUE!</v>
      </c>
      <c r="ES22" s="250" t="e">
        <f>'1_Police_raw'!DU21/F22*100</f>
        <v>#VALUE!</v>
      </c>
      <c r="ET22" s="250" t="e">
        <f>'1_Police_raw'!DV21/G22*100</f>
        <v>#VALUE!</v>
      </c>
      <c r="EU22" s="250" t="e">
        <f>'1_Police_raw'!DW21/H22*100</f>
        <v>#VALUE!</v>
      </c>
      <c r="EV22" s="250" t="e">
        <f t="shared" si="9"/>
        <v>#VALUE!</v>
      </c>
      <c r="EX22" s="250">
        <f>'1_Police_raw'!DY21/C22*100</f>
        <v>120.17376956433563</v>
      </c>
      <c r="EY22" s="250">
        <f>'1_Police_raw'!DZ21/D22*100</f>
        <v>124.20229983437514</v>
      </c>
      <c r="EZ22" s="250">
        <f>'1_Police_raw'!EA21/E22*100</f>
        <v>103.88784364716832</v>
      </c>
      <c r="FA22" s="250">
        <f>'1_Police_raw'!EB21/F22*100</f>
        <v>111.23683981291339</v>
      </c>
      <c r="FB22" s="250">
        <f>'1_Police_raw'!EC21/G22*100</f>
        <v>123.5669282736738</v>
      </c>
      <c r="FC22" s="250">
        <f>'1_Police_raw'!ED21/H22*100</f>
        <v>104.47950039417844</v>
      </c>
      <c r="FD22" s="250">
        <f t="shared" si="10"/>
        <v>-13.0596462331617</v>
      </c>
      <c r="FF22" s="250" t="e">
        <f>'1_Police_raw'!EF21/C22*100</f>
        <v>#VALUE!</v>
      </c>
      <c r="FG22" s="250" t="e">
        <f>'1_Police_raw'!EG21/D22*100</f>
        <v>#VALUE!</v>
      </c>
      <c r="FH22" s="250" t="e">
        <f>'1_Police_raw'!EH21/E22*100</f>
        <v>#VALUE!</v>
      </c>
      <c r="FI22" s="250" t="e">
        <f>'1_Police_raw'!EI21/F22*100</f>
        <v>#VALUE!</v>
      </c>
      <c r="FJ22" s="250" t="e">
        <f>'1_Police_raw'!EJ21/G22*100</f>
        <v>#VALUE!</v>
      </c>
      <c r="FK22" s="250" t="e">
        <f>'1_Police_raw'!EK21/H22*100</f>
        <v>#VALUE!</v>
      </c>
      <c r="FL22" s="250" t="e">
        <f t="shared" si="35"/>
        <v>#VALUE!</v>
      </c>
      <c r="FN22" s="250" t="e">
        <f>'1_Police_raw'!EM21/C22*100</f>
        <v>#VALUE!</v>
      </c>
      <c r="FO22" s="250" t="e">
        <f>'1_Police_raw'!EN21/D22*100</f>
        <v>#VALUE!</v>
      </c>
      <c r="FP22" s="250" t="e">
        <f>'1_Police_raw'!EO21/E22*100</f>
        <v>#VALUE!</v>
      </c>
      <c r="FQ22" s="250" t="e">
        <f>'1_Police_raw'!EP21/F22*100</f>
        <v>#VALUE!</v>
      </c>
      <c r="FR22" s="250" t="e">
        <f>'1_Police_raw'!EQ21/G22*100</f>
        <v>#VALUE!</v>
      </c>
      <c r="FS22" s="250" t="e">
        <f>'1_Police_raw'!ER21/H22*100</f>
        <v>#VALUE!</v>
      </c>
      <c r="FT22" s="250" t="e">
        <f t="shared" si="11"/>
        <v>#VALUE!</v>
      </c>
      <c r="FV22" s="250" t="e">
        <f>'1_Police_raw'!ET21/C22*100</f>
        <v>#VALUE!</v>
      </c>
      <c r="FW22" s="250" t="e">
        <f>'1_Police_raw'!EU21/D22*100</f>
        <v>#VALUE!</v>
      </c>
      <c r="FX22" s="250" t="e">
        <f>'1_Police_raw'!EV21/E22*100</f>
        <v>#VALUE!</v>
      </c>
      <c r="FY22" s="250" t="e">
        <f>'1_Police_raw'!EW21/F22*100</f>
        <v>#VALUE!</v>
      </c>
      <c r="FZ22" s="250" t="e">
        <f>'1_Police_raw'!EX21/G22*100</f>
        <v>#VALUE!</v>
      </c>
      <c r="GA22" s="250" t="e">
        <f>'1_Police_raw'!EY21/H22*100</f>
        <v>#VALUE!</v>
      </c>
      <c r="GB22" s="250" t="e">
        <f t="shared" si="12"/>
        <v>#VALUE!</v>
      </c>
      <c r="GD22" s="250" t="e">
        <f>'1_Police_raw'!FA21/C22*100</f>
        <v>#VALUE!</v>
      </c>
      <c r="GE22" s="250" t="e">
        <f>'1_Police_raw'!FB21/D22*100</f>
        <v>#VALUE!</v>
      </c>
      <c r="GF22" s="250" t="e">
        <f>'1_Police_raw'!FC21/E22*100</f>
        <v>#VALUE!</v>
      </c>
      <c r="GG22" s="250" t="e">
        <f>'1_Police_raw'!FD21/F22*100</f>
        <v>#VALUE!</v>
      </c>
      <c r="GH22" s="250" t="e">
        <f>'1_Police_raw'!FE21/G22*100</f>
        <v>#VALUE!</v>
      </c>
      <c r="GI22" s="250" t="e">
        <f>'1_Police_raw'!FF21/H22*100</f>
        <v>#VALUE!</v>
      </c>
      <c r="GJ22" s="250" t="e">
        <f t="shared" si="13"/>
        <v>#VALUE!</v>
      </c>
      <c r="GL22" s="250">
        <f>'1_Police_raw'!FH21/C22*100</f>
        <v>384.43354793091305</v>
      </c>
      <c r="GM22" s="250">
        <f>'1_Police_raw'!FI21/D22*100</f>
        <v>356.91818794509908</v>
      </c>
      <c r="GN22" s="250">
        <f>'1_Police_raw'!FJ21/E22*100</f>
        <v>332.445438273722</v>
      </c>
      <c r="GO22" s="250">
        <f>'1_Police_raw'!FK21/F22*100</f>
        <v>342.03333784691711</v>
      </c>
      <c r="GP22" s="250">
        <f>'1_Police_raw'!FL21/G22*100</f>
        <v>321.80847254387743</v>
      </c>
      <c r="GQ22" s="250">
        <f>'1_Police_raw'!FM21/H22*100</f>
        <v>339.35737278700441</v>
      </c>
      <c r="GR22" s="250">
        <f t="shared" si="14"/>
        <v>-11.72534899373801</v>
      </c>
      <c r="GT22" s="250">
        <f>'1_Police_raw'!FO21/C22*100</f>
        <v>83.506877558177507</v>
      </c>
      <c r="GU22" s="250">
        <f>'1_Police_raw'!FP21/D22*100</f>
        <v>75.371185110018175</v>
      </c>
      <c r="GV22" s="250">
        <f>'1_Police_raw'!FQ21/E22*100</f>
        <v>70.307058104086977</v>
      </c>
      <c r="GW22" s="250">
        <f>'1_Police_raw'!FR21/F22*100</f>
        <v>76.82435748273123</v>
      </c>
      <c r="GX22" s="250">
        <f>'1_Police_raw'!FS21/G22*100</f>
        <v>72.002320834901965</v>
      </c>
      <c r="GY22" s="250">
        <f>'1_Police_raw'!FT21/H22*100</f>
        <v>76.762176474297149</v>
      </c>
      <c r="GZ22" s="250">
        <f t="shared" si="15"/>
        <v>-8.0768210728289631</v>
      </c>
      <c r="HB22" s="250" t="e">
        <f>'1_Police_raw'!GI21/C22*100</f>
        <v>#VALUE!</v>
      </c>
      <c r="HC22" s="250" t="e">
        <f>'1_Police_raw'!GJ21/D22*100</f>
        <v>#VALUE!</v>
      </c>
      <c r="HD22" s="250" t="e">
        <f>'1_Police_raw'!GK21/E22*100</f>
        <v>#VALUE!</v>
      </c>
      <c r="HE22" s="250" t="e">
        <f>'1_Police_raw'!GL21/F22*100</f>
        <v>#VALUE!</v>
      </c>
      <c r="HF22" s="250" t="e">
        <f>'1_Police_raw'!GM21/G22*100</f>
        <v>#VALUE!</v>
      </c>
      <c r="HG22" s="250" t="e">
        <f>'1_Police_raw'!GN21/H22*100</f>
        <v>#VALUE!</v>
      </c>
      <c r="HH22" s="250" t="e">
        <f t="shared" si="16"/>
        <v>#VALUE!</v>
      </c>
      <c r="HJ22" s="250">
        <f>'1_Police_raw'!GP21/C22*100</f>
        <v>204.14007715361655</v>
      </c>
      <c r="HK22" s="250">
        <f>'1_Police_raw'!GQ21/D22*100</f>
        <v>179.57037770790973</v>
      </c>
      <c r="HL22" s="250">
        <f>'1_Police_raw'!GR21/E22*100</f>
        <v>151.11353494386606</v>
      </c>
      <c r="HM22" s="250">
        <f>'1_Police_raw'!GS21/F22*100</f>
        <v>145.3043348515649</v>
      </c>
      <c r="HN22" s="250">
        <f>'1_Police_raw'!GT21/G22*100</f>
        <v>142.01645406955276</v>
      </c>
      <c r="HO22" s="250">
        <f>'1_Police_raw'!GU21/H22*100</f>
        <v>149.3984917544135</v>
      </c>
      <c r="HP22" s="250">
        <f t="shared" si="17"/>
        <v>-26.815697418400447</v>
      </c>
      <c r="HR22" s="250">
        <f>'1_Police_raw'!GW21/C22*100</f>
        <v>1.2251467496091015</v>
      </c>
      <c r="HS22" s="250">
        <f>'1_Police_raw'!GX21/D22*100</f>
        <v>1.3073926298355278</v>
      </c>
      <c r="HT22" s="250">
        <f>'1_Police_raw'!GY21/E22*100</f>
        <v>1.2581948071697147</v>
      </c>
      <c r="HU22" s="250">
        <f>'1_Police_raw'!GZ21/F22*100</f>
        <v>1.3799491661225931</v>
      </c>
      <c r="HV22" s="250">
        <f>'1_Police_raw'!HA21/G22*100</f>
        <v>0.66272920008371761</v>
      </c>
      <c r="HW22" s="250">
        <f>'1_Police_raw'!HB21/H22*100</f>
        <v>0.74053918869911806</v>
      </c>
      <c r="HX22" s="250">
        <f t="shared" si="18"/>
        <v>-39.555062368210464</v>
      </c>
      <c r="HZ22" s="250" t="e">
        <f>'1_Police_raw'!HD21/C22*100</f>
        <v>#VALUE!</v>
      </c>
      <c r="IA22" s="250" t="e">
        <f>'1_Police_raw'!HE21/D22*100</f>
        <v>#VALUE!</v>
      </c>
      <c r="IB22" s="250" t="e">
        <f>'1_Police_raw'!HF21/E22*100</f>
        <v>#VALUE!</v>
      </c>
      <c r="IC22" s="250" t="e">
        <f>'1_Police_raw'!HG21/F22*100</f>
        <v>#VALUE!</v>
      </c>
      <c r="ID22" s="250" t="e">
        <f>'1_Police_raw'!HH21/G22*100</f>
        <v>#VALUE!</v>
      </c>
      <c r="IE22" s="250" t="e">
        <f>'1_Police_raw'!HI21/H22*100</f>
        <v>#VALUE!</v>
      </c>
      <c r="IF22" s="250" t="e">
        <f t="shared" si="49"/>
        <v>#VALUE!</v>
      </c>
      <c r="IH22" s="250" t="e">
        <f>'1_Police_raw'!HK21/C22*100</f>
        <v>#VALUE!</v>
      </c>
      <c r="II22" s="250" t="e">
        <f>'1_Police_raw'!HL21/D22*100</f>
        <v>#VALUE!</v>
      </c>
      <c r="IJ22" s="250" t="e">
        <f>'1_Police_raw'!HM21/E22*100</f>
        <v>#VALUE!</v>
      </c>
      <c r="IK22" s="250" t="e">
        <f>'1_Police_raw'!HN21/F22*100</f>
        <v>#VALUE!</v>
      </c>
      <c r="IL22" s="250" t="e">
        <f>'1_Police_raw'!HO21/G22*100</f>
        <v>#VALUE!</v>
      </c>
      <c r="IM22" s="250" t="e">
        <f>'1_Police_raw'!HP21/H22*100</f>
        <v>#VALUE!</v>
      </c>
      <c r="IN22" s="250" t="e">
        <f t="shared" si="36"/>
        <v>#VALUE!</v>
      </c>
      <c r="IP22" s="250" t="e">
        <f>'1_Police_raw'!HR21/C22*100</f>
        <v>#VALUE!</v>
      </c>
      <c r="IQ22" s="250" t="e">
        <f>'1_Police_raw'!HS21/D22*100</f>
        <v>#VALUE!</v>
      </c>
      <c r="IR22" s="250" t="e">
        <f>'1_Police_raw'!HT21/E22*100</f>
        <v>#VALUE!</v>
      </c>
      <c r="IS22" s="250" t="e">
        <f>'1_Police_raw'!HU21/F22*100</f>
        <v>#VALUE!</v>
      </c>
      <c r="IT22" s="250" t="e">
        <f>'1_Police_raw'!HV21/G22*100</f>
        <v>#VALUE!</v>
      </c>
      <c r="IU22" s="250" t="e">
        <f>'1_Police_raw'!HW21/H22*100</f>
        <v>#VALUE!</v>
      </c>
      <c r="IV22" s="250" t="e">
        <f t="shared" si="45"/>
        <v>#VALUE!</v>
      </c>
      <c r="IX22" s="250" t="e">
        <f>'1_Police_raw'!HY21/C22*100</f>
        <v>#VALUE!</v>
      </c>
      <c r="IY22" s="250" t="e">
        <f>'1_Police_raw'!HZ21/D22*100</f>
        <v>#VALUE!</v>
      </c>
      <c r="IZ22" s="250" t="e">
        <f>'1_Police_raw'!IA21/E22*100</f>
        <v>#VALUE!</v>
      </c>
      <c r="JA22" s="250" t="e">
        <f>'1_Police_raw'!IB21/F22*100</f>
        <v>#VALUE!</v>
      </c>
      <c r="JB22" s="250" t="e">
        <f>'1_Police_raw'!IC21/G22*100</f>
        <v>#VALUE!</v>
      </c>
      <c r="JC22" s="250" t="e">
        <f>'1_Police_raw'!ID21/H22*100</f>
        <v>#VALUE!</v>
      </c>
      <c r="JD22" s="250" t="e">
        <f t="shared" si="19"/>
        <v>#VALUE!</v>
      </c>
      <c r="JF22" s="250" t="e">
        <f>'1_Police_raw'!IF21/C22*100</f>
        <v>#VALUE!</v>
      </c>
      <c r="JG22" s="250" t="e">
        <f>'1_Police_raw'!IG21/D22*100</f>
        <v>#VALUE!</v>
      </c>
      <c r="JH22" s="250" t="e">
        <f>'1_Police_raw'!IH21/E22*100</f>
        <v>#VALUE!</v>
      </c>
      <c r="JI22" s="250" t="e">
        <f>'1_Police_raw'!II21/F22*100</f>
        <v>#VALUE!</v>
      </c>
      <c r="JJ22" s="250" t="e">
        <f>'1_Police_raw'!IJ21/G22*100</f>
        <v>#VALUE!</v>
      </c>
      <c r="JK22" s="250" t="e">
        <f>'1_Police_raw'!IK21/H22*100</f>
        <v>#VALUE!</v>
      </c>
      <c r="JL22" s="250" t="e">
        <f t="shared" si="48"/>
        <v>#VALUE!</v>
      </c>
      <c r="JN22" s="250">
        <f>'1_Police_raw'!IM21/C22*100</f>
        <v>25.859347464963534</v>
      </c>
      <c r="JO22" s="250">
        <f>'1_Police_raw'!IN21/D22*100</f>
        <v>23.859915494498381</v>
      </c>
      <c r="JP22" s="250">
        <f>'1_Police_raw'!IO21/E22*100</f>
        <v>21.519469805385462</v>
      </c>
      <c r="JQ22" s="250">
        <f>'1_Police_raw'!IP21/F22*100</f>
        <v>20.073948025939593</v>
      </c>
      <c r="JR22" s="250">
        <f>'1_Police_raw'!IQ21/G22*100</f>
        <v>20.24530814449292</v>
      </c>
      <c r="JS22" s="250">
        <f>'1_Police_raw'!IR21/H22*100</f>
        <v>19.000119755765944</v>
      </c>
      <c r="JT22" s="250">
        <f t="shared" si="20"/>
        <v>-26.52513841848122</v>
      </c>
      <c r="JV22" s="250">
        <f>'1_Police_raw'!IT21/C22*100</f>
        <v>6.5414085380914528</v>
      </c>
      <c r="JW22" s="250">
        <f>'1_Police_raw'!IU21/D22*100</f>
        <v>5.7961073256041731</v>
      </c>
      <c r="JX22" s="250">
        <f>'1_Police_raw'!IV21/E22*100</f>
        <v>4.8809281312618236</v>
      </c>
      <c r="JY22" s="250">
        <f>'1_Police_raw'!IW21/F22*100</f>
        <v>5.8432222503003546</v>
      </c>
      <c r="JZ22" s="250">
        <f>'1_Police_raw'!IX21/G22*100</f>
        <v>5.2804552393767175</v>
      </c>
      <c r="KA22" s="250">
        <f>'1_Police_raw'!IY21/H22*100</f>
        <v>4.4855516572632297</v>
      </c>
      <c r="KB22" s="250">
        <f t="shared" si="21"/>
        <v>-31.428351689956486</v>
      </c>
      <c r="KD22" s="250">
        <f>'1_Police_raw'!JA21/C22*100</f>
        <v>2.3409053965745334</v>
      </c>
      <c r="KE22" s="250">
        <f>'1_Police_raw'!JB21/D22*100</f>
        <v>1.9392990675893662</v>
      </c>
      <c r="KF22" s="250">
        <f>'1_Police_raw'!JC21/E22*100</f>
        <v>1.0412646680025224</v>
      </c>
      <c r="KG22" s="250">
        <f>'1_Police_raw'!JD21/F22*100</f>
        <v>1.6602513404912447</v>
      </c>
      <c r="KH22" s="250">
        <f>'1_Police_raw'!JE21/G22*100</f>
        <v>1.3468367614604584</v>
      </c>
      <c r="KI22" s="250">
        <f>'1_Police_raw'!JF21/H22*100</f>
        <v>1.5233949024667572</v>
      </c>
      <c r="KJ22" s="250">
        <f t="shared" si="22"/>
        <v>-34.922833502970519</v>
      </c>
      <c r="KL22" s="250">
        <f>'1_Police_raw'!JH21/C22*100</f>
        <v>43.514587231651838</v>
      </c>
      <c r="KM22" s="250">
        <f>'1_Police_raw'!JI21/D22*100</f>
        <v>37.522168476279646</v>
      </c>
      <c r="KN22" s="250">
        <f>'1_Police_raw'!JJ21/E22*100</f>
        <v>34.036338835332444</v>
      </c>
      <c r="KO22" s="250">
        <f>'1_Police_raw'!JK21/F22*100</f>
        <v>30.703868946227697</v>
      </c>
      <c r="KP22" s="250">
        <f>'1_Police_raw'!JL21/G22*100</f>
        <v>28.775274300409158</v>
      </c>
      <c r="KQ22" s="250">
        <f>'1_Police_raw'!JM21/H22*100</f>
        <v>23.316405312755091</v>
      </c>
      <c r="KR22" s="250">
        <f t="shared" si="23"/>
        <v>-46.41703668558506</v>
      </c>
      <c r="KT22" s="250" t="e">
        <f>'1_Police_raw'!JO21/C22*100</f>
        <v>#VALUE!</v>
      </c>
      <c r="KU22" s="250" t="e">
        <f>'1_Police_raw'!JP21/D22*100</f>
        <v>#VALUE!</v>
      </c>
      <c r="KV22" s="250" t="e">
        <f>'1_Police_raw'!JQ21/E22*100</f>
        <v>#VALUE!</v>
      </c>
      <c r="KW22" s="250" t="e">
        <f>'1_Police_raw'!JR21/F22*100</f>
        <v>#VALUE!</v>
      </c>
      <c r="KX22" s="250" t="e">
        <f>'1_Police_raw'!JS21/G22*100</f>
        <v>#VALUE!</v>
      </c>
      <c r="KY22" s="250" t="e">
        <f>'1_Police_raw'!JT21/H22*100</f>
        <v>#VALUE!</v>
      </c>
      <c r="KZ22" s="250" t="e">
        <f t="shared" si="37"/>
        <v>#VALUE!</v>
      </c>
      <c r="LB22" s="250">
        <f>'1_Police_raw'!JV21/C22*100</f>
        <v>720.38628877015162</v>
      </c>
      <c r="LC22" s="250">
        <f>'1_Police_raw'!JW21/D22*100</f>
        <v>679.14689144522879</v>
      </c>
      <c r="LD22" s="250">
        <f>'1_Police_raw'!JX21/E22*100</f>
        <v>673.19930087754744</v>
      </c>
      <c r="LE22" s="250">
        <f>'1_Police_raw'!JY21/F22*100</f>
        <v>641.67636224700573</v>
      </c>
      <c r="LF22" s="250">
        <f>'1_Police_raw'!JZ21/G22*100</f>
        <v>636.04900519002467</v>
      </c>
      <c r="LG22" s="250">
        <f>'1_Police_raw'!KA21/H22*100</f>
        <v>603.96260404046643</v>
      </c>
      <c r="LH22" s="250">
        <f t="shared" si="24"/>
        <v>-16.161285485936233</v>
      </c>
      <c r="LJ22" s="250" t="e">
        <f>'1_Police_raw'!KC21/C22*100</f>
        <v>#VALUE!</v>
      </c>
      <c r="LK22" s="250" t="e">
        <f>'1_Police_raw'!KD21/D22*100</f>
        <v>#VALUE!</v>
      </c>
      <c r="LL22" s="250" t="e">
        <f>'1_Police_raw'!KE21/E22*100</f>
        <v>#VALUE!</v>
      </c>
      <c r="LM22" s="250" t="e">
        <f>'1_Police_raw'!KF21/F22*100</f>
        <v>#VALUE!</v>
      </c>
      <c r="LN22" s="250" t="e">
        <f>'1_Police_raw'!KG21/G22*100</f>
        <v>#VALUE!</v>
      </c>
      <c r="LO22" s="250" t="e">
        <f>'1_Police_raw'!KH21/H22*100</f>
        <v>#VALUE!</v>
      </c>
      <c r="LP22" s="250" t="e">
        <f t="shared" si="38"/>
        <v>#VALUE!</v>
      </c>
      <c r="LR22" s="250" t="e">
        <f>'1_Police_raw'!KJ21/C22*100</f>
        <v>#VALUE!</v>
      </c>
      <c r="LS22" s="250" t="e">
        <f>'1_Police_raw'!KK21/D22*100</f>
        <v>#VALUE!</v>
      </c>
      <c r="LT22" s="250" t="e">
        <f>'1_Police_raw'!KL21/E22*100</f>
        <v>#VALUE!</v>
      </c>
      <c r="LU22" s="250" t="e">
        <f>'1_Police_raw'!KM21/F22*100</f>
        <v>#VALUE!</v>
      </c>
      <c r="LV22" s="250" t="e">
        <f>'1_Police_raw'!KN21/G22*100</f>
        <v>#VALUE!</v>
      </c>
      <c r="LW22" s="250" t="e">
        <f>'1_Police_raw'!KO21/H22*100</f>
        <v>#VALUE!</v>
      </c>
      <c r="LX22" s="250" t="e">
        <f t="shared" si="39"/>
        <v>#VALUE!</v>
      </c>
      <c r="LZ22" s="250" t="e">
        <f>'1_Police_raw'!KQ21/C22*100</f>
        <v>#VALUE!</v>
      </c>
      <c r="MA22" s="250" t="e">
        <f>'1_Police_raw'!KR21/D22*100</f>
        <v>#VALUE!</v>
      </c>
      <c r="MB22" s="250" t="e">
        <f>'1_Police_raw'!KS21/E22*100</f>
        <v>#VALUE!</v>
      </c>
      <c r="MC22" s="250" t="e">
        <f>'1_Police_raw'!KT21/F22*100</f>
        <v>#VALUE!</v>
      </c>
      <c r="MD22" s="250" t="e">
        <f>'1_Police_raw'!KU21/G22*100</f>
        <v>#VALUE!</v>
      </c>
      <c r="ME22" s="250" t="e">
        <f>'1_Police_raw'!KV21/H22*100</f>
        <v>#VALUE!</v>
      </c>
      <c r="MF22" s="250" t="e">
        <f t="shared" si="40"/>
        <v>#VALUE!</v>
      </c>
      <c r="MH22" s="250" t="e">
        <f>'1_Police_raw'!KX21/C22*100</f>
        <v>#VALUE!</v>
      </c>
      <c r="MI22" s="250" t="e">
        <f>'1_Police_raw'!KY21/D22*100</f>
        <v>#VALUE!</v>
      </c>
      <c r="MJ22" s="250" t="e">
        <f>'1_Police_raw'!KZ21/E22*100</f>
        <v>#VALUE!</v>
      </c>
      <c r="MK22" s="250" t="e">
        <f>'1_Police_raw'!LA21/F22*100</f>
        <v>#VALUE!</v>
      </c>
      <c r="ML22" s="250" t="e">
        <f>'1_Police_raw'!LB21/G22*100</f>
        <v>#VALUE!</v>
      </c>
      <c r="MM22" s="250" t="e">
        <f>'1_Police_raw'!LC21/H22*100</f>
        <v>#VALUE!</v>
      </c>
      <c r="MN22" s="250" t="e">
        <f t="shared" si="41"/>
        <v>#VALUE!</v>
      </c>
      <c r="MP22" s="250">
        <f>'1_Police_raw'!LE21/C22*100</f>
        <v>61.760522752615955</v>
      </c>
      <c r="MQ22" s="250">
        <f>'1_Police_raw'!LF21/D22*100</f>
        <v>58.375080922156322</v>
      </c>
      <c r="MR22" s="250">
        <f>'1_Police_raw'!LG21/E22*100</f>
        <v>48.635737201284485</v>
      </c>
      <c r="MS22" s="250">
        <f>'1_Police_raw'!LH21/F22*100</f>
        <v>48.362905931452751</v>
      </c>
      <c r="MT22" s="250">
        <f>'1_Police_raw'!LI21/G22*100</f>
        <v>56.8878194007346</v>
      </c>
      <c r="MU22" s="250">
        <f>'1_Police_raw'!LJ21/H22*100</f>
        <v>45.617214023865671</v>
      </c>
      <c r="MV22" s="250">
        <f t="shared" si="25"/>
        <v>-26.138555843208934</v>
      </c>
      <c r="MX22" s="250" t="e">
        <f>'1_Police_raw'!LL21/C22*100</f>
        <v>#VALUE!</v>
      </c>
      <c r="MY22" s="250" t="e">
        <f>'1_Police_raw'!LM21/D22*100</f>
        <v>#VALUE!</v>
      </c>
      <c r="MZ22" s="250" t="e">
        <f>'1_Police_raw'!LN21/E22*100</f>
        <v>#VALUE!</v>
      </c>
      <c r="NA22" s="250" t="e">
        <f>'1_Police_raw'!LO21/F22*100</f>
        <v>#VALUE!</v>
      </c>
      <c r="NB22" s="250" t="e">
        <f>'1_Police_raw'!LP21/G22*100</f>
        <v>#VALUE!</v>
      </c>
      <c r="NC22" s="250" t="e">
        <f>'1_Police_raw'!LQ21/H22*100</f>
        <v>#VALUE!</v>
      </c>
      <c r="ND22" s="250" t="e">
        <f t="shared" si="50"/>
        <v>#VALUE!</v>
      </c>
      <c r="NF22" s="250" t="e">
        <f>'1_Police_raw'!LS21/C22*100</f>
        <v>#VALUE!</v>
      </c>
      <c r="NG22" s="250" t="e">
        <f>'1_Police_raw'!LT21/D22*100</f>
        <v>#VALUE!</v>
      </c>
      <c r="NH22" s="250" t="e">
        <f>'1_Police_raw'!LU21/E22*100</f>
        <v>#VALUE!</v>
      </c>
      <c r="NI22" s="250" t="e">
        <f>'1_Police_raw'!LV21/F22*100</f>
        <v>#VALUE!</v>
      </c>
      <c r="NJ22" s="250" t="e">
        <f>'1_Police_raw'!LW21/G22*100</f>
        <v>#VALUE!</v>
      </c>
      <c r="NK22" s="250" t="e">
        <f>'1_Police_raw'!LX21/H22*100</f>
        <v>#VALUE!</v>
      </c>
      <c r="NL22" s="250" t="e">
        <f t="shared" si="26"/>
        <v>#VALUE!</v>
      </c>
      <c r="NN22" s="250" t="e">
        <f>'1_Police_raw'!LZ21/C22*100</f>
        <v>#VALUE!</v>
      </c>
      <c r="NO22" s="250" t="e">
        <f>'1_Police_raw'!MA21/D22*100</f>
        <v>#VALUE!</v>
      </c>
      <c r="NP22" s="250" t="e">
        <f>'1_Police_raw'!MB21/E22*100</f>
        <v>#VALUE!</v>
      </c>
      <c r="NQ22" s="250" t="e">
        <f>'1_Police_raw'!MC21/F22*100</f>
        <v>#VALUE!</v>
      </c>
      <c r="NR22" s="250" t="e">
        <f>'1_Police_raw'!MD21/G22*100</f>
        <v>#VALUE!</v>
      </c>
      <c r="NS22" s="250" t="e">
        <f>'1_Police_raw'!ME21/H22*100</f>
        <v>#VALUE!</v>
      </c>
      <c r="NT22" s="250" t="e">
        <f t="shared" si="27"/>
        <v>#VALUE!</v>
      </c>
      <c r="NV22" s="250" t="e">
        <f>'1_Police_raw'!MG21/C22*100</f>
        <v>#VALUE!</v>
      </c>
      <c r="NW22" s="250" t="e">
        <f>'1_Police_raw'!MH21/D22*100</f>
        <v>#VALUE!</v>
      </c>
      <c r="NX22" s="250" t="e">
        <f>'1_Police_raw'!MI21/E22*100</f>
        <v>#VALUE!</v>
      </c>
      <c r="NY22" s="250" t="e">
        <f>'1_Police_raw'!MJ21/F22*100</f>
        <v>#VALUE!</v>
      </c>
      <c r="NZ22" s="250" t="e">
        <f>'1_Police_raw'!MK21/G22*100</f>
        <v>#VALUE!</v>
      </c>
      <c r="OA22" s="250" t="e">
        <f>'1_Police_raw'!ML21/H22*100</f>
        <v>#VALUE!</v>
      </c>
      <c r="OB22" s="250" t="e">
        <f t="shared" si="42"/>
        <v>#VALUE!</v>
      </c>
      <c r="OD22" s="250">
        <f>'1_Police_raw'!MN21/C22*100</f>
        <v>401.03866191222215</v>
      </c>
      <c r="OE22" s="250">
        <f>'1_Police_raw'!MO21/D22*100</f>
        <v>373.93608201012489</v>
      </c>
      <c r="OF22" s="250">
        <f>'1_Police_raw'!MP21/E22*100</f>
        <v>347.82578514067592</v>
      </c>
      <c r="OG22" s="250">
        <f>'1_Police_raw'!MQ21/F22*100</f>
        <v>356.35031044543899</v>
      </c>
      <c r="OH22" s="250">
        <f>'1_Police_raw'!MR21/G22*100</f>
        <v>335.91819099727275</v>
      </c>
      <c r="OI22" s="250">
        <f>'1_Police_raw'!MS21/H22*100</f>
        <v>352.85634428386265</v>
      </c>
      <c r="OJ22" s="250">
        <f t="shared" si="28"/>
        <v>-12.014382204104166</v>
      </c>
      <c r="OL22" s="250">
        <f>'1_Police_raw'!MU21/C22*100</f>
        <v>93.264296313992858</v>
      </c>
      <c r="OM22" s="250">
        <f>'1_Police_raw'!MV21/D22*100</f>
        <v>85.176629833784631</v>
      </c>
      <c r="ON22" s="250">
        <f>'1_Police_raw'!MW21/E22*100</f>
        <v>78.810719559440912</v>
      </c>
      <c r="OO22" s="250">
        <f>'1_Police_raw'!MX21/F22*100</f>
        <v>84.715941776494802</v>
      </c>
      <c r="OP22" s="250">
        <f>'1_Police_raw'!MY21/G22*100</f>
        <v>79.698530900390296</v>
      </c>
      <c r="OQ22" s="250">
        <f>'1_Police_raw'!MZ21/H22*100</f>
        <v>84.167568361288332</v>
      </c>
      <c r="OR22" s="250">
        <f t="shared" si="43"/>
        <v>-9.7537088813478761</v>
      </c>
      <c r="OU22" s="250" t="e">
        <f>'1_Police_raw'!NE21/G22*100</f>
        <v>#VALUE!</v>
      </c>
      <c r="OV22" s="250" t="e">
        <f>'1_Police_raw'!NF21/G22*100</f>
        <v>#VALUE!</v>
      </c>
      <c r="OW22" s="250" t="e">
        <f>'1_Police_raw'!NG21/G22*100</f>
        <v>#VALUE!</v>
      </c>
      <c r="OX22" s="250" t="e">
        <f>'1_Police_raw'!NH21/G22*100</f>
        <v>#VALUE!</v>
      </c>
      <c r="OY22" s="250" t="e">
        <f>'1_Police_raw'!NI21/G22*100</f>
        <v>#VALUE!</v>
      </c>
      <c r="PA22" s="250">
        <f>'1_Police_raw'!NK21/G22*100</f>
        <v>0.27791869680930092</v>
      </c>
      <c r="PB22" s="250">
        <f>'1_Police_raw'!NL21/G22*100</f>
        <v>20.138416338027806</v>
      </c>
      <c r="PC22" s="250">
        <f>'1_Police_raw'!NM21/G22*100</f>
        <v>1.8171607099069675</v>
      </c>
      <c r="PD22" s="250" t="e">
        <f>'1_Police_raw'!NN21/G22*100</f>
        <v>#VALUE!</v>
      </c>
      <c r="PE22" s="250" t="e">
        <f>'1_Police_raw'!NO21/G22*100</f>
        <v>#VALUE!</v>
      </c>
      <c r="PG22" s="250" t="e">
        <f>'1_Police_raw'!NQ21/G22*100</f>
        <v>#VALUE!</v>
      </c>
      <c r="PH22" s="250" t="e">
        <f>'1_Police_raw'!NR21/G22*100</f>
        <v>#VALUE!</v>
      </c>
      <c r="PI22" s="250" t="e">
        <f>'1_Police_raw'!NS21/G22*100</f>
        <v>#VALUE!</v>
      </c>
      <c r="PJ22" s="250" t="e">
        <f>'1_Police_raw'!NT21/G22*100</f>
        <v>#VALUE!</v>
      </c>
      <c r="PK22" s="250" t="e">
        <f>'1_Police_raw'!NU21/G22*100</f>
        <v>#VALUE!</v>
      </c>
      <c r="PM22" s="250" t="e">
        <f>'1_Police_raw'!NW21/G22*100</f>
        <v>#VALUE!</v>
      </c>
      <c r="PN22" s="250" t="e">
        <f>'1_Police_raw'!NX21/G22*100</f>
        <v>#VALUE!</v>
      </c>
      <c r="PO22" s="250" t="e">
        <f>'1_Police_raw'!NY21/G22*100</f>
        <v>#VALUE!</v>
      </c>
      <c r="PP22" s="250" t="e">
        <f>'1_Police_raw'!NZ21/G22*100</f>
        <v>#VALUE!</v>
      </c>
      <c r="PQ22" s="250" t="e">
        <f>'1_Police_raw'!OA21/G22*100</f>
        <v>#VALUE!</v>
      </c>
      <c r="PS22" s="250" t="e">
        <f>'1_Police_raw'!OC21/G22*100</f>
        <v>#VALUE!</v>
      </c>
      <c r="PT22" s="250" t="e">
        <f>'1_Police_raw'!OD21/G22*100</f>
        <v>#VALUE!</v>
      </c>
      <c r="PU22" s="250" t="e">
        <f>'1_Police_raw'!OE21/G22*100</f>
        <v>#VALUE!</v>
      </c>
      <c r="PV22" s="250" t="e">
        <f>'1_Police_raw'!OF21/G22*100</f>
        <v>#VALUE!</v>
      </c>
      <c r="PW22" s="250" t="e">
        <f>'1_Police_raw'!OG21/G22*100</f>
        <v>#VALUE!</v>
      </c>
      <c r="PY22" s="250" t="e">
        <f>'1_Police_raw'!OI21/G22*100</f>
        <v>#VALUE!</v>
      </c>
      <c r="PZ22" s="250" t="e">
        <f>'1_Police_raw'!OJ21/G22*100</f>
        <v>#VALUE!</v>
      </c>
      <c r="QA22" s="250" t="e">
        <f>'1_Police_raw'!OK21/G22*100</f>
        <v>#VALUE!</v>
      </c>
      <c r="QB22" s="250" t="e">
        <f>'1_Police_raw'!OL21/G22*100</f>
        <v>#VALUE!</v>
      </c>
      <c r="QC22" s="250" t="e">
        <f>'1_Police_raw'!OM21/G22*100</f>
        <v>#VALUE!</v>
      </c>
      <c r="QE22" s="250" t="e">
        <f>'1_Police_raw'!OO21/G22*100</f>
        <v>#VALUE!</v>
      </c>
      <c r="QF22" s="250">
        <f>'1_Police_raw'!OP21/G22*100</f>
        <v>0.21378361293023146</v>
      </c>
      <c r="QG22" s="250">
        <f>'1_Police_raw'!OQ21/G22*100</f>
        <v>4.8956447361023008</v>
      </c>
      <c r="QH22" s="250" t="e">
        <f>'1_Police_raw'!OR21/G22*100</f>
        <v>#VALUE!</v>
      </c>
      <c r="QI22" s="250" t="e">
        <f>'1_Police_raw'!OS21/G22*100</f>
        <v>#VALUE!</v>
      </c>
      <c r="QK22" s="250">
        <f>'1_Police_raw'!OU21/G22*100</f>
        <v>0</v>
      </c>
      <c r="QL22" s="250" t="e">
        <f>'1_Police_raw'!OV21/G22*100</f>
        <v>#VALUE!</v>
      </c>
      <c r="QM22" s="250">
        <f>'1_Police_raw'!OW21/G22*100</f>
        <v>1.2827016775813889</v>
      </c>
      <c r="QN22" s="250">
        <f>'1_Police_raw'!OX21/G22*100</f>
        <v>0</v>
      </c>
      <c r="QO22" s="250">
        <f>'1_Police_raw'!OY21/G22*100</f>
        <v>0</v>
      </c>
      <c r="QQ22" s="250">
        <f>'1_Police_raw'!PA21/G22*100</f>
        <v>0</v>
      </c>
      <c r="QR22" s="250" t="e">
        <f>'1_Police_raw'!PB21/G22*100</f>
        <v>#VALUE!</v>
      </c>
      <c r="QS22" s="250">
        <f>'1_Police_raw'!PC21/G22*100</f>
        <v>0.5985941162046482</v>
      </c>
      <c r="QT22" s="250" t="e">
        <f>'1_Police_raw'!PD21/G22*100</f>
        <v>#VALUE!</v>
      </c>
      <c r="QU22" s="250" t="e">
        <f>'1_Police_raw'!PE21/G22*100</f>
        <v>#VALUE!</v>
      </c>
      <c r="QW22" s="250" t="e">
        <f>'1_Police_raw'!PG21/G22*100</f>
        <v>#VALUE!</v>
      </c>
      <c r="QX22" s="250">
        <f>'1_Police_raw'!PH21/G22*100</f>
        <v>3.0784840261953335</v>
      </c>
      <c r="QY22" s="250">
        <f>'1_Police_raw'!PI21/G22*100</f>
        <v>7.2900212009208936</v>
      </c>
      <c r="QZ22" s="250">
        <f>'1_Police_raw'!PJ21/G22*100</f>
        <v>0</v>
      </c>
      <c r="RA22" s="250">
        <f>'1_Police_raw'!PK21/G22*100</f>
        <v>0</v>
      </c>
      <c r="RC22" s="250">
        <f>'1_Police_raw'!PM21/G22*100</f>
        <v>0</v>
      </c>
      <c r="RD22" s="250">
        <f>'1_Police_raw'!PN21/G22*100</f>
        <v>236.35916245566392</v>
      </c>
      <c r="RE22" s="250">
        <f>'1_Police_raw'!PO21/G22*100</f>
        <v>121.72838920247379</v>
      </c>
      <c r="RF22" s="250">
        <f>'1_Police_raw'!PP21/G22*100</f>
        <v>0</v>
      </c>
      <c r="RG22" s="250">
        <f>'1_Police_raw'!PQ21/G22*100</f>
        <v>0</v>
      </c>
      <c r="RI22" s="250" t="e">
        <f>'1_Police_raw'!PS21/G22*100</f>
        <v>#VALUE!</v>
      </c>
      <c r="RJ22" s="250" t="e">
        <f>'1_Police_raw'!PT21/G22*100</f>
        <v>#VALUE!</v>
      </c>
      <c r="RK22" s="250" t="e">
        <f>'1_Police_raw'!PU21/G22*100</f>
        <v>#VALUE!</v>
      </c>
      <c r="RL22" s="250" t="e">
        <f>'1_Police_raw'!PV21/G22*100</f>
        <v>#VALUE!</v>
      </c>
      <c r="RM22" s="250" t="e">
        <f>'1_Police_raw'!PW21/G22*100</f>
        <v>#VALUE!</v>
      </c>
      <c r="RO22" s="250" t="e">
        <f>'1_Police_raw'!PY21/G22*100</f>
        <v>#VALUE!</v>
      </c>
      <c r="RP22" s="250">
        <f>'1_Police_raw'!PZ21/G22*100</f>
        <v>2.1164577680092918</v>
      </c>
      <c r="RQ22" s="250">
        <f>'1_Police_raw'!QA21/G22*100</f>
        <v>8.4444527107441445</v>
      </c>
      <c r="RR22" s="250">
        <f>'1_Police_raw'!QB21/G22*100</f>
        <v>0</v>
      </c>
      <c r="RS22" s="250" t="e">
        <f>'1_Police_raw'!QC21/G22*100</f>
        <v>#VALUE!</v>
      </c>
      <c r="RU22" s="250" t="e">
        <f>'1_Police_raw'!QE21/G22*100</f>
        <v>#VALUE!</v>
      </c>
      <c r="RV22" s="250" t="e">
        <f>'1_Police_raw'!QF21/G22*100</f>
        <v>#VALUE!</v>
      </c>
      <c r="RW22" s="250" t="e">
        <f>'1_Police_raw'!QG21/G22*100</f>
        <v>#VALUE!</v>
      </c>
      <c r="RX22" s="250" t="e">
        <f>'1_Police_raw'!QH21/G22*100</f>
        <v>#VALUE!</v>
      </c>
      <c r="RY22" s="250" t="e">
        <f>'1_Police_raw'!QI21/G22*100</f>
        <v>#VALUE!</v>
      </c>
      <c r="SA22" s="250" t="e">
        <f>'1_Police_raw'!QK21/G22*100</f>
        <v>#VALUE!</v>
      </c>
      <c r="SB22" s="250" t="e">
        <f>'1_Police_raw'!QL21/G22*100</f>
        <v>#VALUE!</v>
      </c>
      <c r="SC22" s="250" t="e">
        <f>'1_Police_raw'!QM21/G22*100</f>
        <v>#VALUE!</v>
      </c>
      <c r="SD22" s="250" t="e">
        <f>'1_Police_raw'!QN21/G22*100</f>
        <v>#VALUE!</v>
      </c>
      <c r="SE22" s="250" t="e">
        <f>'1_Police_raw'!QO21/G22*100</f>
        <v>#VALUE!</v>
      </c>
      <c r="SG22" s="250" t="e">
        <f>'1_Police_raw'!QQ21/G22*100</f>
        <v>#VALUE!</v>
      </c>
      <c r="SH22" s="250">
        <f>'1_Police_raw'!QR21/G22*100</f>
        <v>17.530256260278982</v>
      </c>
      <c r="SI22" s="250">
        <f>'1_Police_raw'!QS21/G22*100</f>
        <v>1.7744039873209212</v>
      </c>
      <c r="SJ22" s="250" t="e">
        <f>'1_Police_raw'!QT21/G22*100</f>
        <v>#VALUE!</v>
      </c>
      <c r="SK22" s="250" t="e">
        <f>'1_Police_raw'!QU21/G22*100</f>
        <v>#VALUE!</v>
      </c>
      <c r="SM22" s="250" t="e">
        <f>'1_Police_raw'!QW21/G22*100</f>
        <v>#VALUE!</v>
      </c>
      <c r="SN22" s="250" t="e">
        <f>'1_Police_raw'!QX21/G22*100</f>
        <v>#VALUE!</v>
      </c>
      <c r="SO22" s="250" t="e">
        <f>'1_Police_raw'!QY21/G22*100</f>
        <v>#VALUE!</v>
      </c>
      <c r="SP22" s="250" t="e">
        <f>'1_Police_raw'!QZ21/G22*100</f>
        <v>#VALUE!</v>
      </c>
      <c r="SQ22" s="250" t="e">
        <f>'1_Police_raw'!RA21/G22*100</f>
        <v>#VALUE!</v>
      </c>
      <c r="SS22" s="250" t="e">
        <f>'1_Police_raw'!RC21/G22*100</f>
        <v>#VALUE!</v>
      </c>
      <c r="ST22" s="250" t="e">
        <f>'1_Police_raw'!RD21/G22*100</f>
        <v>#VALUE!</v>
      </c>
      <c r="SU22" s="250" t="e">
        <f>'1_Police_raw'!RE21/G22*100</f>
        <v>#VALUE!</v>
      </c>
      <c r="SV22" s="250" t="e">
        <f>'1_Police_raw'!RF21/G22*100</f>
        <v>#VALUE!</v>
      </c>
      <c r="SW22" s="250" t="e">
        <f>'1_Police_raw'!RG21/G22*100</f>
        <v>#VALUE!</v>
      </c>
      <c r="SY22" s="250" t="e">
        <f>'1_Police_raw'!RI21/G22*100</f>
        <v>#VALUE!</v>
      </c>
      <c r="SZ22" s="250" t="e">
        <f>'1_Police_raw'!RJ21/G22*100</f>
        <v>#VALUE!</v>
      </c>
      <c r="TA22" s="250" t="e">
        <f>'1_Police_raw'!RK21/G22*100</f>
        <v>#VALUE!</v>
      </c>
      <c r="TB22" s="250" t="e">
        <f>'1_Police_raw'!RL21/G22*100</f>
        <v>#VALUE!</v>
      </c>
      <c r="TC22" s="250" t="e">
        <f>'1_Police_raw'!RM21/G22*100</f>
        <v>#VALUE!</v>
      </c>
      <c r="TE22" s="250" t="e">
        <f>'1_Police_raw'!RO21/G22*100</f>
        <v>#VALUE!</v>
      </c>
      <c r="TF22" s="250" t="e">
        <f>'1_Police_raw'!RP21/G22*100</f>
        <v>#VALUE!</v>
      </c>
      <c r="TG22" s="250" t="e">
        <f>'1_Police_raw'!RQ21/G22*100</f>
        <v>#VALUE!</v>
      </c>
      <c r="TH22" s="250" t="e">
        <f>'1_Police_raw'!RR21/G22*100</f>
        <v>#VALUE!</v>
      </c>
      <c r="TI22" s="250" t="e">
        <f>'1_Police_raw'!RS21/G22*100</f>
        <v>#VALUE!</v>
      </c>
      <c r="TK22" s="250" t="e">
        <f>'1_Police_raw'!RU21/G22*100</f>
        <v>#VALUE!</v>
      </c>
      <c r="TL22" s="250">
        <f>'1_Police_raw'!RV21/G22*100</f>
        <v>30.485543203851012</v>
      </c>
      <c r="TM22" s="250">
        <f>'1_Police_raw'!RW21/G22*100</f>
        <v>21.442496376902216</v>
      </c>
      <c r="TN22" s="250" t="e">
        <f>'1_Police_raw'!RX21/G22*100</f>
        <v>#VALUE!</v>
      </c>
      <c r="TO22" s="250" t="e">
        <f>'1_Police_raw'!RY21/G22*100</f>
        <v>#VALUE!</v>
      </c>
      <c r="TQ22" s="250" t="e">
        <f>'1_Police_raw'!SA21/G22*100</f>
        <v>#VALUE!</v>
      </c>
      <c r="TR22" s="250">
        <f>'1_Police_raw'!SB21/G22*100</f>
        <v>8.4444527107441445</v>
      </c>
      <c r="TS22" s="250">
        <f>'1_Police_raw'!SC21/G22*100</f>
        <v>3.5060512520557965</v>
      </c>
      <c r="TT22" s="250" t="e">
        <f>'1_Police_raw'!SD21/G22*100</f>
        <v>#VALUE!</v>
      </c>
      <c r="TU22" s="250" t="e">
        <f>'1_Police_raw'!SE21/G22*100</f>
        <v>#VALUE!</v>
      </c>
      <c r="TW22" s="250" t="e">
        <f>'1_Police_raw'!TY21/C22*100</f>
        <v>#VALUE!</v>
      </c>
      <c r="TX22" s="250" t="e">
        <f>'1_Police_raw'!TZ21/D22*100</f>
        <v>#VALUE!</v>
      </c>
      <c r="TY22" s="250" t="e">
        <f>'1_Police_raw'!UA21/E22*100</f>
        <v>#VALUE!</v>
      </c>
      <c r="TZ22" s="250" t="e">
        <f>'1_Police_raw'!UB21/F22*100</f>
        <v>#VALUE!</v>
      </c>
      <c r="UA22" s="250" t="e">
        <f>'1_Police_raw'!UC21/G22*100</f>
        <v>#VALUE!</v>
      </c>
      <c r="UB22" s="250" t="e">
        <f>'1_Police_raw'!UD21/H22*100</f>
        <v>#VALUE!</v>
      </c>
      <c r="UC22" s="250" t="e">
        <f t="shared" si="44"/>
        <v>#VALUE!</v>
      </c>
      <c r="UE22" s="250" t="e">
        <f>'1_Police_raw'!UF21/G22*100</f>
        <v>#VALUE!</v>
      </c>
      <c r="UF22" s="250" t="e">
        <f>'1_Police_raw'!UG21/G22*100</f>
        <v>#VALUE!</v>
      </c>
      <c r="UH22" s="250" t="e">
        <f>'1_Police_raw'!UI21/C22*100</f>
        <v>#VALUE!</v>
      </c>
      <c r="UI22" s="250" t="e">
        <f>'1_Police_raw'!UJ21/D22*100</f>
        <v>#VALUE!</v>
      </c>
      <c r="UJ22" s="250" t="e">
        <f>'1_Police_raw'!UK21/E22*100</f>
        <v>#VALUE!</v>
      </c>
      <c r="UK22" s="250" t="e">
        <f>'1_Police_raw'!UL21/F22*100</f>
        <v>#VALUE!</v>
      </c>
      <c r="UL22" s="250" t="e">
        <f>'1_Police_raw'!UM21/G22*100</f>
        <v>#VALUE!</v>
      </c>
      <c r="UM22" s="250" t="e">
        <f>'1_Police_raw'!UN21/H22*100</f>
        <v>#VALUE!</v>
      </c>
      <c r="UN22" s="250" t="e">
        <f t="shared" si="51"/>
        <v>#VALUE!</v>
      </c>
      <c r="UP22" s="250" t="e">
        <f>'1_Police_raw'!UX21/G22*100</f>
        <v>#VALUE!</v>
      </c>
      <c r="UQ22" s="250" t="e">
        <f>'1_Police_raw'!UY21/G22*100</f>
        <v>#VALUE!</v>
      </c>
      <c r="UR22" s="250" t="e">
        <f>'1_Police_raw'!UZ21/G22*100</f>
        <v>#VALUE!</v>
      </c>
    </row>
    <row r="23" spans="1:564">
      <c r="A23" s="247">
        <v>21</v>
      </c>
      <c r="B23" s="239" t="s">
        <v>44</v>
      </c>
      <c r="C23" s="248">
        <v>59364.69</v>
      </c>
      <c r="D23" s="248">
        <v>59394.207000000002</v>
      </c>
      <c r="E23" s="248">
        <v>59685.226999999999</v>
      </c>
      <c r="F23" s="248">
        <v>60782.667999999998</v>
      </c>
      <c r="G23" s="248">
        <v>60795.612000000001</v>
      </c>
      <c r="H23" s="248">
        <v>60665.550999999999</v>
      </c>
      <c r="I23" s="249"/>
      <c r="J23" s="250">
        <f>'1_Police_raw'!C22/C23*100</f>
        <v>4654.3020775481182</v>
      </c>
      <c r="K23" s="250">
        <f>'1_Police_raw'!D22/D23*100</f>
        <v>4745.9746368867254</v>
      </c>
      <c r="L23" s="250">
        <f>'1_Police_raw'!E22/E23*100</f>
        <v>4845.6798195640613</v>
      </c>
      <c r="M23" s="250">
        <f>'1_Police_raw'!F22/F23*100</f>
        <v>4627.8587178831967</v>
      </c>
      <c r="N23" s="250">
        <f>'1_Police_raw'!G22/G23*100</f>
        <v>4420.1364401101837</v>
      </c>
      <c r="O23" s="250">
        <f>'1_Police_raw'!H22/H23*100</f>
        <v>4100.167160766413</v>
      </c>
      <c r="P23" s="250">
        <f t="shared" si="29"/>
        <v>-11.905864886913889</v>
      </c>
      <c r="R23" s="250">
        <f>'1_Police_raw'!J22/C23*100</f>
        <v>2.1645863896535129</v>
      </c>
      <c r="S23" s="250">
        <f>'1_Police_raw'!K22/D23*100</f>
        <v>2.0389193848484246</v>
      </c>
      <c r="T23" s="250">
        <f>'1_Police_raw'!L22/E23*100</f>
        <v>1.757553841589645</v>
      </c>
      <c r="U23" s="250">
        <f>'1_Police_raw'!M22/F23*100</f>
        <v>1.7883387415636314</v>
      </c>
      <c r="V23" s="250">
        <f>'1_Police_raw'!N22/G23*100</f>
        <v>1.8438830749824511</v>
      </c>
      <c r="W23" s="250">
        <f>'1_Police_raw'!O22/H23*100</f>
        <v>1.8890457287695288</v>
      </c>
      <c r="X23" s="250">
        <f t="shared" si="30"/>
        <v>-12.729483202936066</v>
      </c>
      <c r="Z23" s="250">
        <f>'1_Police_raw'!Q22/C23*100</f>
        <v>3.2898344116679459</v>
      </c>
      <c r="AA23" s="250">
        <f>'1_Police_raw'!R22/D23*100</f>
        <v>3.1265675455520432</v>
      </c>
      <c r="AB23" s="250">
        <f>'1_Police_raw'!S22/E23*100</f>
        <v>2.891837874722333</v>
      </c>
      <c r="AC23" s="250">
        <f>'1_Police_raw'!T22/F23*100</f>
        <v>2.8429156811609522</v>
      </c>
      <c r="AD23" s="250">
        <f>'1_Police_raw'!U22/G23*100</f>
        <v>2.7518433402726501</v>
      </c>
      <c r="AE23" s="250">
        <f>'1_Police_raw'!V22/H23*100</f>
        <v>2.4429020680946261</v>
      </c>
      <c r="AF23" s="250">
        <f t="shared" si="31"/>
        <v>-25.74392013681701</v>
      </c>
      <c r="AH23" s="250" t="e">
        <f>'1_Police_raw'!X22/C23*100</f>
        <v>#VALUE!</v>
      </c>
      <c r="AI23" s="250" t="e">
        <f>'1_Police_raw'!Y22/D23*100</f>
        <v>#VALUE!</v>
      </c>
      <c r="AJ23" s="250" t="e">
        <f>'1_Police_raw'!Z22/E23*100</f>
        <v>#VALUE!</v>
      </c>
      <c r="AK23" s="250" t="e">
        <f>'1_Police_raw'!AA22/F23*100</f>
        <v>#VALUE!</v>
      </c>
      <c r="AL23" s="250" t="e">
        <f>'1_Police_raw'!AB22/G23*100</f>
        <v>#VALUE!</v>
      </c>
      <c r="AM23" s="250" t="e">
        <f>'1_Police_raw'!AC22/H23*100</f>
        <v>#VALUE!</v>
      </c>
      <c r="AN23" s="250" t="e">
        <f t="shared" si="46"/>
        <v>#VALUE!</v>
      </c>
      <c r="AP23" s="250">
        <f>'1_Police_raw'!AE22/C23*100</f>
        <v>0.92647666483224278</v>
      </c>
      <c r="AQ23" s="250">
        <f>'1_Police_raw'!AF22/D23*100</f>
        <v>0.8889755864574469</v>
      </c>
      <c r="AR23" s="250">
        <f>'1_Police_raw'!AG22/E23*100</f>
        <v>0.84107915012202272</v>
      </c>
      <c r="AS23" s="250">
        <f>'1_Police_raw'!AH22/F23*100</f>
        <v>0.78147277115246072</v>
      </c>
      <c r="AT23" s="250">
        <f>'1_Police_raw'!AI22/G23*100</f>
        <v>0.7714372543860567</v>
      </c>
      <c r="AU23" s="250">
        <f>'1_Police_raw'!AJ22/H23*100</f>
        <v>0.65935278491083016</v>
      </c>
      <c r="AV23" s="250">
        <f t="shared" si="32"/>
        <v>-28.832229678421612</v>
      </c>
      <c r="AX23" s="250" t="e">
        <f>'1_Police_raw'!AL22/C23*100</f>
        <v>#VALUE!</v>
      </c>
      <c r="AY23" s="250" t="e">
        <f>'1_Police_raw'!AM22/D23*100</f>
        <v>#VALUE!</v>
      </c>
      <c r="AZ23" s="250" t="e">
        <f>'1_Police_raw'!AN22/E23*100</f>
        <v>#VALUE!</v>
      </c>
      <c r="BA23" s="250" t="e">
        <f>'1_Police_raw'!AO22/F23*100</f>
        <v>#VALUE!</v>
      </c>
      <c r="BB23" s="250" t="e">
        <f>'1_Police_raw'!AP22/G23*100</f>
        <v>#VALUE!</v>
      </c>
      <c r="BC23" s="250" t="e">
        <f>'1_Police_raw'!AQ22/H23*100</f>
        <v>#VALUE!</v>
      </c>
      <c r="BD23" s="250" t="e">
        <f t="shared" si="47"/>
        <v>#VALUE!</v>
      </c>
      <c r="BF23" s="250">
        <f>'1_Police_raw'!AS22/C23*100</f>
        <v>115.38845734728842</v>
      </c>
      <c r="BG23" s="250">
        <f>'1_Police_raw'!AT22/D23*100</f>
        <v>117.06023787808127</v>
      </c>
      <c r="BH23" s="250">
        <f>'1_Police_raw'!AU22/E23*100</f>
        <v>111.11124700924736</v>
      </c>
      <c r="BI23" s="250">
        <f>'1_Police_raw'!AV22/F23*100</f>
        <v>108.87643168279484</v>
      </c>
      <c r="BJ23" s="250">
        <f>'1_Police_raw'!AW22/G23*100</f>
        <v>105.33983932919368</v>
      </c>
      <c r="BK23" s="250">
        <f>'1_Police_raw'!AX22/H23*100</f>
        <v>104.10026606368415</v>
      </c>
      <c r="BL23" s="250">
        <f t="shared" si="0"/>
        <v>-9.7827733753557737</v>
      </c>
      <c r="BN23" s="250" t="e">
        <f>'1_Police_raw'!AZ22/C23*100</f>
        <v>#VALUE!</v>
      </c>
      <c r="BO23" s="250" t="e">
        <f>'1_Police_raw'!BA22/D23*100</f>
        <v>#VALUE!</v>
      </c>
      <c r="BP23" s="250" t="e">
        <f>'1_Police_raw'!BB22/E23*100</f>
        <v>#VALUE!</v>
      </c>
      <c r="BQ23" s="250" t="e">
        <f>'1_Police_raw'!BC22/F23*100</f>
        <v>#VALUE!</v>
      </c>
      <c r="BR23" s="250" t="e">
        <f>'1_Police_raw'!BD22/G23*100</f>
        <v>#VALUE!</v>
      </c>
      <c r="BS23" s="250" t="e">
        <f>'1_Police_raw'!BE22/H23*100</f>
        <v>#VALUE!</v>
      </c>
      <c r="BT23" s="250" t="e">
        <f t="shared" si="1"/>
        <v>#VALUE!</v>
      </c>
      <c r="BV23" s="250">
        <f>'1_Police_raw'!BG22/C23*100</f>
        <v>7.7773504755099365</v>
      </c>
      <c r="BW23" s="250">
        <f>'1_Police_raw'!BH22/D23*100</f>
        <v>7.8947093274601672</v>
      </c>
      <c r="BX23" s="250">
        <f>'1_Police_raw'!BI22/E23*100</f>
        <v>7.5194486568678043</v>
      </c>
      <c r="BY23" s="250">
        <f>'1_Police_raw'!BJ22/F23*100</f>
        <v>7.0036412353600541</v>
      </c>
      <c r="BZ23" s="250">
        <f>'1_Police_raw'!BK22/G23*100</f>
        <v>6.5794222122478176</v>
      </c>
      <c r="CA23" s="250">
        <f>'1_Police_raw'!BL22/H23*100</f>
        <v>6.6693534193730475</v>
      </c>
      <c r="CB23" s="250">
        <f t="shared" si="2"/>
        <v>-14.24645912031167</v>
      </c>
      <c r="CD23" s="250" t="e">
        <f>'1_Police_raw'!BN22/C23*100</f>
        <v>#VALUE!</v>
      </c>
      <c r="CE23" s="250" t="e">
        <f>'1_Police_raw'!BO22/D23*100</f>
        <v>#VALUE!</v>
      </c>
      <c r="CF23" s="250" t="e">
        <f>'1_Police_raw'!BP22/E23*100</f>
        <v>#VALUE!</v>
      </c>
      <c r="CG23" s="250" t="e">
        <f>'1_Police_raw'!BQ22/F23*100</f>
        <v>#VALUE!</v>
      </c>
      <c r="CH23" s="250" t="e">
        <f>'1_Police_raw'!BR22/G23*100</f>
        <v>#VALUE!</v>
      </c>
      <c r="CI23" s="250" t="e">
        <f>'1_Police_raw'!BS22/H23*100</f>
        <v>#VALUE!</v>
      </c>
      <c r="CJ23" s="250" t="e">
        <f t="shared" si="3"/>
        <v>#VALUE!</v>
      </c>
      <c r="CL23" s="250">
        <f>'1_Police_raw'!BU22/C23*100</f>
        <v>0.82372198018721232</v>
      </c>
      <c r="CM23" s="250">
        <f>'1_Police_raw'!BV22/D23*100</f>
        <v>0.93948556296071106</v>
      </c>
      <c r="CN23" s="250">
        <f>'1_Police_raw'!BW22/E23*100</f>
        <v>0.87626373608330255</v>
      </c>
      <c r="CO23" s="250">
        <f>'1_Police_raw'!BX22/F23*100</f>
        <v>0.81273168199855927</v>
      </c>
      <c r="CP23" s="250">
        <f>'1_Police_raw'!BY22/G23*100</f>
        <v>0.83065205429628708</v>
      </c>
      <c r="CQ23" s="250">
        <f>'1_Police_raw'!BZ22/H23*100</f>
        <v>0.75495893872290054</v>
      </c>
      <c r="CR23" s="250">
        <f t="shared" si="4"/>
        <v>-8.3478458895419578</v>
      </c>
      <c r="CT23" s="250">
        <f>'1_Police_raw'!CB22/C23*100</f>
        <v>68.304913240513841</v>
      </c>
      <c r="CU23" s="250">
        <f>'1_Police_raw'!CC22/D23*100</f>
        <v>71.776360277021624</v>
      </c>
      <c r="CV23" s="250">
        <f>'1_Police_raw'!CD22/E23*100</f>
        <v>73.307922578563705</v>
      </c>
      <c r="CW23" s="250">
        <f>'1_Police_raw'!CE22/F23*100</f>
        <v>64.551296103027269</v>
      </c>
      <c r="CX23" s="250">
        <f>'1_Police_raw'!CF22/G23*100</f>
        <v>57.681794534776621</v>
      </c>
      <c r="CY23" s="250">
        <f>'1_Police_raw'!CG22/H23*100</f>
        <v>54.261437434236768</v>
      </c>
      <c r="CZ23" s="250">
        <f t="shared" si="5"/>
        <v>-20.559978982518402</v>
      </c>
      <c r="DB23" s="250" t="e">
        <f>'1_Police_raw'!CI22/C23*100</f>
        <v>#VALUE!</v>
      </c>
      <c r="DC23" s="250" t="e">
        <f>'1_Police_raw'!CJ22/D23*100</f>
        <v>#VALUE!</v>
      </c>
      <c r="DD23" s="250" t="e">
        <f>'1_Police_raw'!CK22/E23*100</f>
        <v>#VALUE!</v>
      </c>
      <c r="DE23" s="250" t="e">
        <f>'1_Police_raw'!CL22/F23*100</f>
        <v>#VALUE!</v>
      </c>
      <c r="DF23" s="250" t="e">
        <f>'1_Police_raw'!CM22/G23*100</f>
        <v>#VALUE!</v>
      </c>
      <c r="DG23" s="250" t="e">
        <f>'1_Police_raw'!CN22/H23*100</f>
        <v>#VALUE!</v>
      </c>
      <c r="DH23" s="250" t="e">
        <f t="shared" si="33"/>
        <v>#VALUE!</v>
      </c>
      <c r="DJ23" s="250">
        <f>'1_Police_raw'!CP22/C23*100</f>
        <v>2459.7197424933915</v>
      </c>
      <c r="DK23" s="250">
        <f>'1_Police_raw'!CQ22/D23*100</f>
        <v>2560.2210666774286</v>
      </c>
      <c r="DL23" s="250">
        <f>'1_Police_raw'!CR22/E23*100</f>
        <v>2604.9611908152747</v>
      </c>
      <c r="DM23" s="250">
        <f>'1_Police_raw'!CS22/F23*100</f>
        <v>2588.2592057327925</v>
      </c>
      <c r="DN23" s="250">
        <f>'1_Police_raw'!CT22/G23*100</f>
        <v>2407.2905130061031</v>
      </c>
      <c r="DO23" s="250">
        <f>'1_Police_raw'!CU22/H23*100</f>
        <v>2219.7606018611782</v>
      </c>
      <c r="DP23" s="250">
        <f t="shared" si="6"/>
        <v>-9.7555480198312807</v>
      </c>
      <c r="DR23" s="250" t="e">
        <f>'1_Police_raw'!CW22/C23*100</f>
        <v>#VALUE!</v>
      </c>
      <c r="DS23" s="250" t="e">
        <f>'1_Police_raw'!CX22/D23*100</f>
        <v>#VALUE!</v>
      </c>
      <c r="DT23" s="250" t="e">
        <f>'1_Police_raw'!CY22/E23*100</f>
        <v>#VALUE!</v>
      </c>
      <c r="DU23" s="250" t="e">
        <f>'1_Police_raw'!CZ22/F23*100</f>
        <v>#VALUE!</v>
      </c>
      <c r="DV23" s="250" t="e">
        <f>'1_Police_raw'!DA22/G23*100</f>
        <v>#VALUE!</v>
      </c>
      <c r="DW23" s="250" t="e">
        <f>'1_Police_raw'!DB22/H23*100</f>
        <v>#VALUE!</v>
      </c>
      <c r="DX23" s="250" t="e">
        <f t="shared" si="34"/>
        <v>#VALUE!</v>
      </c>
      <c r="DZ23" s="250">
        <f>'1_Police_raw'!DD22/C23*100</f>
        <v>334.83540468248043</v>
      </c>
      <c r="EA23" s="250">
        <f>'1_Police_raw'!DE22/D23*100</f>
        <v>330.99019236000572</v>
      </c>
      <c r="EB23" s="250">
        <f>'1_Police_raw'!DF22/E23*100</f>
        <v>307.42280665197103</v>
      </c>
      <c r="EC23" s="250">
        <f>'1_Police_raw'!DG22/F23*100</f>
        <v>290.31466667438821</v>
      </c>
      <c r="ED23" s="250">
        <f>'1_Police_raw'!DH22/G23*100</f>
        <v>272.47032236471279</v>
      </c>
      <c r="EE23" s="250">
        <f>'1_Police_raw'!DI22/H23*100</f>
        <v>258.70036192368877</v>
      </c>
      <c r="EF23" s="250">
        <f t="shared" si="7"/>
        <v>-22.738050305937463</v>
      </c>
      <c r="EH23" s="250" t="e">
        <f>'1_Police_raw'!DK22/C23*100</f>
        <v>#VALUE!</v>
      </c>
      <c r="EI23" s="250" t="e">
        <f>'1_Police_raw'!DL22/D23*100</f>
        <v>#VALUE!</v>
      </c>
      <c r="EJ23" s="250" t="e">
        <f>'1_Police_raw'!DM22/E23*100</f>
        <v>#VALUE!</v>
      </c>
      <c r="EK23" s="250" t="e">
        <f>'1_Police_raw'!DN22/F23*100</f>
        <v>#VALUE!</v>
      </c>
      <c r="EL23" s="250" t="e">
        <f>'1_Police_raw'!DO22/G23*100</f>
        <v>#VALUE!</v>
      </c>
      <c r="EM23" s="250" t="e">
        <f>'1_Police_raw'!DP22/H23*100</f>
        <v>#VALUE!</v>
      </c>
      <c r="EN23" s="250" t="e">
        <f t="shared" si="8"/>
        <v>#VALUE!</v>
      </c>
      <c r="EP23" s="250">
        <f>'1_Police_raw'!DR22/C23*100</f>
        <v>345.13950969844194</v>
      </c>
      <c r="EQ23" s="250">
        <f>'1_Police_raw'!DS22/D23*100</f>
        <v>399.62651576440777</v>
      </c>
      <c r="ER23" s="250">
        <f>'1_Police_raw'!DT22/E23*100</f>
        <v>421.24661769318561</v>
      </c>
      <c r="ES23" s="250">
        <f>'1_Police_raw'!DU22/F23*100</f>
        <v>420.98514004024963</v>
      </c>
      <c r="ET23" s="250">
        <f>'1_Police_raw'!DV22/G23*100</f>
        <v>386.09036454802037</v>
      </c>
      <c r="EU23" s="250">
        <f>'1_Police_raw'!DW22/H23*100</f>
        <v>352.84110417129483</v>
      </c>
      <c r="EV23" s="250">
        <f t="shared" si="9"/>
        <v>2.231443881803628</v>
      </c>
      <c r="EX23" s="250">
        <f>'1_Police_raw'!DY22/C23*100</f>
        <v>178.03849392627166</v>
      </c>
      <c r="EY23" s="250">
        <f>'1_Police_raw'!DZ22/D23*100</f>
        <v>196.5966142118877</v>
      </c>
      <c r="EZ23" s="250">
        <f>'1_Police_raw'!EA22/E23*100</f>
        <v>235.59263668378105</v>
      </c>
      <c r="FA23" s="250">
        <f>'1_Police_raw'!EB22/F23*100</f>
        <v>219.24177464536436</v>
      </c>
      <c r="FB23" s="250">
        <f>'1_Police_raw'!EC22/G23*100</f>
        <v>238.52050374951403</v>
      </c>
      <c r="FC23" s="250">
        <f>'1_Police_raw'!ED22/H23*100</f>
        <v>249.67052553433496</v>
      </c>
      <c r="FD23" s="250">
        <f t="shared" si="10"/>
        <v>40.23401345875638</v>
      </c>
      <c r="FF23" s="250" t="e">
        <f>'1_Police_raw'!EF22/C23*100</f>
        <v>#VALUE!</v>
      </c>
      <c r="FG23" s="250" t="e">
        <f>'1_Police_raw'!EG22/D23*100</f>
        <v>#VALUE!</v>
      </c>
      <c r="FH23" s="250" t="e">
        <f>'1_Police_raw'!EH22/E23*100</f>
        <v>#VALUE!</v>
      </c>
      <c r="FI23" s="250" t="e">
        <f>'1_Police_raw'!EI22/F23*100</f>
        <v>#VALUE!</v>
      </c>
      <c r="FJ23" s="250" t="e">
        <f>'1_Police_raw'!EJ22/G23*100</f>
        <v>#VALUE!</v>
      </c>
      <c r="FK23" s="250" t="e">
        <f>'1_Police_raw'!EK22/H23*100</f>
        <v>#VALUE!</v>
      </c>
      <c r="FL23" s="250" t="e">
        <f t="shared" si="35"/>
        <v>#VALUE!</v>
      </c>
      <c r="FN23" s="250" t="e">
        <f>'1_Police_raw'!EM22/C23*100</f>
        <v>#VALUE!</v>
      </c>
      <c r="FO23" s="250" t="e">
        <f>'1_Police_raw'!EN22/D23*100</f>
        <v>#VALUE!</v>
      </c>
      <c r="FP23" s="250" t="e">
        <f>'1_Police_raw'!EO22/E23*100</f>
        <v>#VALUE!</v>
      </c>
      <c r="FQ23" s="250" t="e">
        <f>'1_Police_raw'!EP22/F23*100</f>
        <v>#VALUE!</v>
      </c>
      <c r="FR23" s="250" t="e">
        <f>'1_Police_raw'!EQ22/G23*100</f>
        <v>#VALUE!</v>
      </c>
      <c r="FS23" s="250" t="e">
        <f>'1_Police_raw'!ER22/H23*100</f>
        <v>#VALUE!</v>
      </c>
      <c r="FT23" s="250" t="e">
        <f t="shared" si="11"/>
        <v>#VALUE!</v>
      </c>
      <c r="FV23" s="250">
        <f>'1_Police_raw'!ET22/C23*100</f>
        <v>2.2740790864064144</v>
      </c>
      <c r="FW23" s="250">
        <f>'1_Police_raw'!EU22/D23*100</f>
        <v>2.8369770135999963</v>
      </c>
      <c r="FX23" s="250">
        <f>'1_Police_raw'!EV22/E23*100</f>
        <v>3.1682881929895315</v>
      </c>
      <c r="FY23" s="250">
        <f>'1_Police_raw'!EW22/F23*100</f>
        <v>2.6389101577443097</v>
      </c>
      <c r="FZ23" s="250">
        <f>'1_Police_raw'!EX22/G23*100</f>
        <v>2.9903473954666331</v>
      </c>
      <c r="GA23" s="250">
        <f>'1_Police_raw'!EY22/H23*100</f>
        <v>2.8764265241734965</v>
      </c>
      <c r="GB23" s="250">
        <f t="shared" si="12"/>
        <v>26.48753252987936</v>
      </c>
      <c r="GD23" s="250" t="e">
        <f>'1_Police_raw'!FA22/C23*100</f>
        <v>#VALUE!</v>
      </c>
      <c r="GE23" s="250" t="e">
        <f>'1_Police_raw'!FB22/D23*100</f>
        <v>#VALUE!</v>
      </c>
      <c r="GF23" s="250" t="e">
        <f>'1_Police_raw'!FC22/E23*100</f>
        <v>#VALUE!</v>
      </c>
      <c r="GG23" s="250" t="e">
        <f>'1_Police_raw'!FD22/F23*100</f>
        <v>#VALUE!</v>
      </c>
      <c r="GH23" s="250" t="e">
        <f>'1_Police_raw'!FE22/G23*100</f>
        <v>#VALUE!</v>
      </c>
      <c r="GI23" s="250" t="e">
        <f>'1_Police_raw'!FF22/H23*100</f>
        <v>#VALUE!</v>
      </c>
      <c r="GJ23" s="250" t="e">
        <f t="shared" si="13"/>
        <v>#VALUE!</v>
      </c>
      <c r="GL23" s="250">
        <f>'1_Police_raw'!FH22/C23*100</f>
        <v>57.330376019819184</v>
      </c>
      <c r="GM23" s="250">
        <f>'1_Police_raw'!FI22/D23*100</f>
        <v>56.995457486283129</v>
      </c>
      <c r="GN23" s="250">
        <f>'1_Police_raw'!FJ22/E23*100</f>
        <v>56.258477495612105</v>
      </c>
      <c r="GO23" s="250">
        <f>'1_Police_raw'!FK22/F23*100</f>
        <v>54.696513157336234</v>
      </c>
      <c r="GP23" s="250">
        <f>'1_Police_raw'!FL22/G23*100</f>
        <v>53.646963863115651</v>
      </c>
      <c r="GQ23" s="250">
        <f>'1_Police_raw'!FM22/H23*100</f>
        <v>59.560985442957573</v>
      </c>
      <c r="GR23" s="250">
        <f t="shared" si="14"/>
        <v>3.8907985225271631</v>
      </c>
      <c r="GT23" s="250" t="e">
        <f>'1_Police_raw'!FO22/C23*100</f>
        <v>#VALUE!</v>
      </c>
      <c r="GU23" s="250" t="e">
        <f>'1_Police_raw'!FP22/D23*100</f>
        <v>#VALUE!</v>
      </c>
      <c r="GV23" s="250" t="e">
        <f>'1_Police_raw'!FQ22/E23*100</f>
        <v>#VALUE!</v>
      </c>
      <c r="GW23" s="250" t="e">
        <f>'1_Police_raw'!FR22/F23*100</f>
        <v>#VALUE!</v>
      </c>
      <c r="GX23" s="250" t="e">
        <f>'1_Police_raw'!FS22/G23*100</f>
        <v>#VALUE!</v>
      </c>
      <c r="GY23" s="250" t="e">
        <f>'1_Police_raw'!FT22/H23*100</f>
        <v>#VALUE!</v>
      </c>
      <c r="GZ23" s="250" t="e">
        <f t="shared" si="15"/>
        <v>#VALUE!</v>
      </c>
      <c r="HB23" s="250">
        <f>'1_Police_raw'!GI22/C23*100</f>
        <v>1518.0926574366006</v>
      </c>
      <c r="HC23" s="250">
        <f>'1_Police_raw'!GJ22/D23*100</f>
        <v>1572.8234236716048</v>
      </c>
      <c r="HD23" s="250">
        <f>'1_Police_raw'!GK22/E23*100</f>
        <v>1639.9401480034585</v>
      </c>
      <c r="HE23" s="250">
        <f>'1_Police_raw'!GL22/F23*100</f>
        <v>1616.1251756833049</v>
      </c>
      <c r="HF23" s="250">
        <f>'1_Police_raw'!GM22/G23*100</f>
        <v>1586.3315924840101</v>
      </c>
      <c r="HG23" s="250">
        <f>'1_Police_raw'!GN22/H23*100</f>
        <v>1474.5386553894482</v>
      </c>
      <c r="HH23" s="250">
        <f t="shared" si="16"/>
        <v>-2.8689949743052097</v>
      </c>
      <c r="HJ23" s="250">
        <f>'1_Police_raw'!GP22/C23*100</f>
        <v>2.1426878503029325</v>
      </c>
      <c r="HK23" s="250">
        <f>'1_Police_raw'!GQ22/D23*100</f>
        <v>1.9463177612591074</v>
      </c>
      <c r="HL23" s="250">
        <f>'1_Police_raw'!GR22/E23*100</f>
        <v>1.8027911663970047</v>
      </c>
      <c r="HM23" s="250">
        <f>'1_Police_raw'!GS22/F23*100</f>
        <v>1.7834031240616159</v>
      </c>
      <c r="HN23" s="250">
        <f>'1_Police_raw'!GT22/G23*100</f>
        <v>1.9327052748477964</v>
      </c>
      <c r="HO23" s="250">
        <f>'1_Police_raw'!GU22/H23*100</f>
        <v>1.9104746942791306</v>
      </c>
      <c r="HP23" s="250">
        <f t="shared" si="17"/>
        <v>-10.837470142511506</v>
      </c>
      <c r="HR23" s="250">
        <f>'1_Police_raw'!GW22/C23*100</f>
        <v>3.5374563566321999</v>
      </c>
      <c r="HS23" s="250">
        <f>'1_Police_raw'!GX22/D23*100</f>
        <v>3.7730952447938226</v>
      </c>
      <c r="HT23" s="250">
        <f>'1_Police_raw'!GY22/E23*100</f>
        <v>3.6524951140757165</v>
      </c>
      <c r="HU23" s="250">
        <f>'1_Police_raw'!GZ22/F23*100</f>
        <v>3.634259687317444</v>
      </c>
      <c r="HV23" s="250">
        <f>'1_Police_raw'!HA22/G23*100</f>
        <v>3.7420463832159467</v>
      </c>
      <c r="HW23" s="250">
        <f>'1_Police_raw'!HB22/H23*100</f>
        <v>3.3050058343655362</v>
      </c>
      <c r="HX23" s="250">
        <f t="shared" si="18"/>
        <v>-6.5711205689040924</v>
      </c>
      <c r="HZ23" s="250" t="e">
        <f>'1_Police_raw'!HD22/C23*100</f>
        <v>#VALUE!</v>
      </c>
      <c r="IA23" s="250" t="e">
        <f>'1_Police_raw'!HE22/D23*100</f>
        <v>#VALUE!</v>
      </c>
      <c r="IB23" s="250" t="e">
        <f>'1_Police_raw'!HF22/E23*100</f>
        <v>#VALUE!</v>
      </c>
      <c r="IC23" s="250" t="e">
        <f>'1_Police_raw'!HG22/F23*100</f>
        <v>#VALUE!</v>
      </c>
      <c r="ID23" s="250" t="e">
        <f>'1_Police_raw'!HH22/G23*100</f>
        <v>#VALUE!</v>
      </c>
      <c r="IE23" s="250" t="e">
        <f>'1_Police_raw'!HI22/H23*100</f>
        <v>#VALUE!</v>
      </c>
      <c r="IF23" s="250" t="e">
        <f t="shared" si="49"/>
        <v>#VALUE!</v>
      </c>
      <c r="IH23" s="250">
        <f>'1_Police_raw'!HK22/C23*100</f>
        <v>1.5884863544305543</v>
      </c>
      <c r="II23" s="250">
        <f>'1_Police_raw'!HL22/D23*100</f>
        <v>1.7695328434976831</v>
      </c>
      <c r="IJ23" s="250">
        <f>'1_Police_raw'!HM22/E23*100</f>
        <v>1.9351522278703908</v>
      </c>
      <c r="IK23" s="250">
        <f>'1_Police_raw'!HN22/F23*100</f>
        <v>1.7718866832235793</v>
      </c>
      <c r="IL23" s="250">
        <f>'1_Police_raw'!HO22/G23*100</f>
        <v>1.7517711640109814</v>
      </c>
      <c r="IM23" s="250">
        <f>'1_Police_raw'!HP22/H23*100</f>
        <v>1.6945366572208336</v>
      </c>
      <c r="IN23" s="250">
        <f t="shared" si="36"/>
        <v>6.6761859486225603</v>
      </c>
      <c r="IP23" s="250" t="e">
        <f>'1_Police_raw'!HR22/C23*100</f>
        <v>#VALUE!</v>
      </c>
      <c r="IQ23" s="250" t="e">
        <f>'1_Police_raw'!HS22/D23*100</f>
        <v>#VALUE!</v>
      </c>
      <c r="IR23" s="250" t="e">
        <f>'1_Police_raw'!HT22/E23*100</f>
        <v>#VALUE!</v>
      </c>
      <c r="IS23" s="250" t="e">
        <f>'1_Police_raw'!HU22/F23*100</f>
        <v>#VALUE!</v>
      </c>
      <c r="IT23" s="250" t="e">
        <f>'1_Police_raw'!HV22/G23*100</f>
        <v>#VALUE!</v>
      </c>
      <c r="IU23" s="250" t="e">
        <f>'1_Police_raw'!HW22/H23*100</f>
        <v>#VALUE!</v>
      </c>
      <c r="IV23" s="250" t="e">
        <f t="shared" si="45"/>
        <v>#VALUE!</v>
      </c>
      <c r="IX23" s="250">
        <f>'1_Police_raw'!HY22/C23*100</f>
        <v>105.26459415521245</v>
      </c>
      <c r="IY23" s="250">
        <f>'1_Police_raw'!HZ22/D23*100</f>
        <v>108.78670372684662</v>
      </c>
      <c r="IZ23" s="250">
        <f>'1_Police_raw'!IA22/E23*100</f>
        <v>107.23088981466051</v>
      </c>
      <c r="JA23" s="250">
        <f>'1_Police_raw'!IB22/F23*100</f>
        <v>105.73902415734698</v>
      </c>
      <c r="JB23" s="250">
        <f>'1_Police_raw'!IC22/G23*100</f>
        <v>103.35614353220097</v>
      </c>
      <c r="JC23" s="250">
        <f>'1_Police_raw'!ID22/H23*100</f>
        <v>102.52276452578499</v>
      </c>
      <c r="JD23" s="250">
        <f t="shared" si="19"/>
        <v>-2.6047026081577229</v>
      </c>
      <c r="JF23" s="250">
        <f>'1_Police_raw'!IF22/C23*100</f>
        <v>88.646971794175968</v>
      </c>
      <c r="JG23" s="250">
        <f>'1_Police_raw'!IG22/D23*100</f>
        <v>91.234486891962376</v>
      </c>
      <c r="JH23" s="250">
        <f>'1_Police_raw'!IH22/E23*100</f>
        <v>89.836300697993494</v>
      </c>
      <c r="JI23" s="250">
        <f>'1_Police_raw'!II22/F23*100</f>
        <v>88.400199872766365</v>
      </c>
      <c r="JJ23" s="250">
        <f>'1_Police_raw'!IJ22/G23*100</f>
        <v>86.231552369272961</v>
      </c>
      <c r="JK23" s="250">
        <f>'1_Police_raw'!IK22/H23*100</f>
        <v>86.502140234414099</v>
      </c>
      <c r="JL23" s="250">
        <f t="shared" si="48"/>
        <v>-2.4195203923511741</v>
      </c>
      <c r="JN23" s="250">
        <f>'1_Police_raw'!IM22/C23*100</f>
        <v>8.9750321276839813</v>
      </c>
      <c r="JO23" s="250">
        <f>'1_Police_raw'!IN22/D23*100</f>
        <v>8.5294513655178523</v>
      </c>
      <c r="JP23" s="250">
        <f>'1_Police_raw'!IO22/E23*100</f>
        <v>8.4292215224380396</v>
      </c>
      <c r="JQ23" s="250">
        <f>'1_Police_raw'!IP22/F23*100</f>
        <v>7.811437299856598</v>
      </c>
      <c r="JR23" s="250">
        <f>'1_Police_raw'!IQ22/G23*100</f>
        <v>7.586073810721734</v>
      </c>
      <c r="JS23" s="250">
        <f>'1_Police_raw'!IR22/H23*100</f>
        <v>7.4226639761336717</v>
      </c>
      <c r="JT23" s="250">
        <f t="shared" si="20"/>
        <v>-17.296519159657876</v>
      </c>
      <c r="JV23" s="250">
        <f>'1_Police_raw'!IT22/C23*100</f>
        <v>7.8379925844807738</v>
      </c>
      <c r="JW23" s="250">
        <f>'1_Police_raw'!IU22/D23*100</f>
        <v>7.4519052001148864</v>
      </c>
      <c r="JX23" s="250">
        <f>'1_Police_raw'!IV22/E23*100</f>
        <v>7.4189212684070043</v>
      </c>
      <c r="JY23" s="250">
        <f>'1_Police_raw'!IW22/F23*100</f>
        <v>6.7782480361013446</v>
      </c>
      <c r="JZ23" s="250">
        <f>'1_Police_raw'!IX22/G23*100</f>
        <v>6.5514596678457648</v>
      </c>
      <c r="KA23" s="250">
        <f>'1_Police_raw'!IY22/H23*100</f>
        <v>6.4781411117489069</v>
      </c>
      <c r="KB23" s="250">
        <f t="shared" si="21"/>
        <v>-17.349486594620828</v>
      </c>
      <c r="KD23" s="250">
        <f>'1_Police_raw'!JA22/C23*100</f>
        <v>1.1370395432032072</v>
      </c>
      <c r="KE23" s="250">
        <f>'1_Police_raw'!JB22/D23*100</f>
        <v>1.0775461654029659</v>
      </c>
      <c r="KF23" s="250">
        <f>'1_Police_raw'!JC22/E23*100</f>
        <v>1.0103002540310353</v>
      </c>
      <c r="KG23" s="250">
        <f>'1_Police_raw'!JD22/F23*100</f>
        <v>1.0331892637552533</v>
      </c>
      <c r="KH23" s="250">
        <f>'1_Police_raw'!JE22/G23*100</f>
        <v>1.0346141428759694</v>
      </c>
      <c r="KI23" s="250">
        <f>'1_Police_raw'!JF22/H23*100</f>
        <v>0.9445228643847644</v>
      </c>
      <c r="KJ23" s="250">
        <f t="shared" si="22"/>
        <v>-16.93139697464656</v>
      </c>
      <c r="KL23" s="250">
        <f>'1_Police_raw'!JH22/C23*100</f>
        <v>33.590674860763194</v>
      </c>
      <c r="KM23" s="250">
        <f>'1_Police_raw'!JI22/D23*100</f>
        <v>35.198718959241262</v>
      </c>
      <c r="KN23" s="250">
        <f>'1_Police_raw'!JJ22/E23*100</f>
        <v>38.677912710292617</v>
      </c>
      <c r="KO23" s="250">
        <f>'1_Police_raw'!JK22/F23*100</f>
        <v>36.895386033400179</v>
      </c>
      <c r="KP23" s="250">
        <f>'1_Police_raw'!JL22/G23*100</f>
        <v>35.820019379030185</v>
      </c>
      <c r="KQ23" s="250">
        <f>'1_Police_raw'!JM22/H23*100</f>
        <v>35.095700358841214</v>
      </c>
      <c r="KR23" s="250">
        <f t="shared" si="23"/>
        <v>4.480486040594613</v>
      </c>
      <c r="KT23" s="250" t="e">
        <f>'1_Police_raw'!JO22/C23*100</f>
        <v>#VALUE!</v>
      </c>
      <c r="KU23" s="250" t="e">
        <f>'1_Police_raw'!JP22/D23*100</f>
        <v>#VALUE!</v>
      </c>
      <c r="KV23" s="250" t="e">
        <f>'1_Police_raw'!JQ22/E23*100</f>
        <v>#VALUE!</v>
      </c>
      <c r="KW23" s="250" t="e">
        <f>'1_Police_raw'!JR22/F23*100</f>
        <v>#VALUE!</v>
      </c>
      <c r="KX23" s="250" t="e">
        <f>'1_Police_raw'!JS22/G23*100</f>
        <v>#VALUE!</v>
      </c>
      <c r="KY23" s="250" t="e">
        <f>'1_Police_raw'!JT22/H23*100</f>
        <v>#VALUE!</v>
      </c>
      <c r="KZ23" s="250" t="e">
        <f t="shared" si="37"/>
        <v>#VALUE!</v>
      </c>
      <c r="LB23" s="250">
        <f>'1_Police_raw'!JV22/C23*100</f>
        <v>169.08536033793825</v>
      </c>
      <c r="LC23" s="250">
        <f>'1_Police_raw'!JW22/D23*100</f>
        <v>191.47153526268983</v>
      </c>
      <c r="LD23" s="250">
        <f>'1_Police_raw'!JX22/E23*100</f>
        <v>207.20202672597691</v>
      </c>
      <c r="LE23" s="250">
        <f>'1_Police_raw'!JY22/F23*100</f>
        <v>205.68198816149365</v>
      </c>
      <c r="LF23" s="250">
        <f>'1_Police_raw'!JZ22/G23*100</f>
        <v>201.09181563958924</v>
      </c>
      <c r="LG23" s="250">
        <f>'1_Police_raw'!KA22/H23*100</f>
        <v>191.20901086021621</v>
      </c>
      <c r="LH23" s="250">
        <f t="shared" si="24"/>
        <v>13.084308705414287</v>
      </c>
      <c r="LJ23" s="250" t="e">
        <f>'1_Police_raw'!KC22/C23*100</f>
        <v>#VALUE!</v>
      </c>
      <c r="LK23" s="250" t="e">
        <f>'1_Police_raw'!KD22/D23*100</f>
        <v>#VALUE!</v>
      </c>
      <c r="LL23" s="250" t="e">
        <f>'1_Police_raw'!KE22/E23*100</f>
        <v>#VALUE!</v>
      </c>
      <c r="LM23" s="250" t="e">
        <f>'1_Police_raw'!KF22/F23*100</f>
        <v>#VALUE!</v>
      </c>
      <c r="LN23" s="250" t="e">
        <f>'1_Police_raw'!KG22/G23*100</f>
        <v>#VALUE!</v>
      </c>
      <c r="LO23" s="250" t="e">
        <f>'1_Police_raw'!KH22/H23*100</f>
        <v>#VALUE!</v>
      </c>
      <c r="LP23" s="250" t="e">
        <f t="shared" si="38"/>
        <v>#VALUE!</v>
      </c>
      <c r="LR23" s="250">
        <f>'1_Police_raw'!KJ22/C23*100</f>
        <v>8.3989320924610222</v>
      </c>
      <c r="LS23" s="250">
        <f>'1_Police_raw'!KK22/D23*100</f>
        <v>7.8795563345091884</v>
      </c>
      <c r="LT23" s="250">
        <f>'1_Police_raw'!KL22/E23*100</f>
        <v>7.2295946868058323</v>
      </c>
      <c r="LU23" s="250">
        <f>'1_Police_raw'!KM22/F23*100</f>
        <v>8.1026387324755138</v>
      </c>
      <c r="LV23" s="250">
        <f>'1_Police_raw'!KN22/G23*100</f>
        <v>7.67489601058708</v>
      </c>
      <c r="LW23" s="250">
        <f>'1_Police_raw'!KO22/H23*100</f>
        <v>7.8677271059484815</v>
      </c>
      <c r="LX23" s="250">
        <f t="shared" si="39"/>
        <v>-6.3246729544266316</v>
      </c>
      <c r="LZ23" s="250" t="e">
        <f>'1_Police_raw'!KQ22/C23*100</f>
        <v>#VALUE!</v>
      </c>
      <c r="MA23" s="250" t="e">
        <f>'1_Police_raw'!KR22/D23*100</f>
        <v>#VALUE!</v>
      </c>
      <c r="MB23" s="250" t="e">
        <f>'1_Police_raw'!KS22/E23*100</f>
        <v>#VALUE!</v>
      </c>
      <c r="MC23" s="250" t="e">
        <f>'1_Police_raw'!KT22/F23*100</f>
        <v>#VALUE!</v>
      </c>
      <c r="MD23" s="250" t="e">
        <f>'1_Police_raw'!KU22/G23*100</f>
        <v>#VALUE!</v>
      </c>
      <c r="ME23" s="250" t="e">
        <f>'1_Police_raw'!KV22/H23*100</f>
        <v>#VALUE!</v>
      </c>
      <c r="MF23" s="250" t="e">
        <f t="shared" si="40"/>
        <v>#VALUE!</v>
      </c>
      <c r="MH23" s="250">
        <f>'1_Police_raw'!KX22/C23*100</f>
        <v>18.482367211889759</v>
      </c>
      <c r="MI23" s="250">
        <f>'1_Police_raw'!KY22/D23*100</f>
        <v>23.987187841400086</v>
      </c>
      <c r="MJ23" s="250">
        <f>'1_Police_raw'!KZ22/E23*100</f>
        <v>25.743388728336413</v>
      </c>
      <c r="MK23" s="250">
        <f>'1_Police_raw'!LA22/F23*100</f>
        <v>25.752406919683089</v>
      </c>
      <c r="ML23" s="250">
        <f>'1_Police_raw'!LB22/G23*100</f>
        <v>24.55604855166192</v>
      </c>
      <c r="MM23" s="250">
        <f>'1_Police_raw'!LC22/H23*100</f>
        <v>24.218027789774794</v>
      </c>
      <c r="MN23" s="250">
        <f t="shared" si="41"/>
        <v>31.033149120613018</v>
      </c>
      <c r="MP23" s="250">
        <f>'1_Police_raw'!LE22/C23*100</f>
        <v>87.326321421033271</v>
      </c>
      <c r="MQ23" s="250">
        <f>'1_Police_raw'!LF22/D23*100</f>
        <v>94.88467452726492</v>
      </c>
      <c r="MR23" s="250">
        <f>'1_Police_raw'!LG22/E23*100</f>
        <v>109.7340217873344</v>
      </c>
      <c r="MS23" s="250">
        <f>'1_Police_raw'!LH22/F23*100</f>
        <v>111.00861844366557</v>
      </c>
      <c r="MT23" s="250">
        <f>'1_Police_raw'!LI22/G23*100</f>
        <v>110.30072367722855</v>
      </c>
      <c r="MU23" s="250">
        <f>'1_Police_raw'!LJ22/H23*100</f>
        <v>111.16193439007913</v>
      </c>
      <c r="MV23" s="250">
        <f t="shared" si="25"/>
        <v>27.294878086213373</v>
      </c>
      <c r="MX23" s="250" t="e">
        <f>'1_Police_raw'!LL22/C23*100</f>
        <v>#VALUE!</v>
      </c>
      <c r="MY23" s="250" t="e">
        <f>'1_Police_raw'!LM22/D23*100</f>
        <v>#VALUE!</v>
      </c>
      <c r="MZ23" s="250" t="e">
        <f>'1_Police_raw'!LN22/E23*100</f>
        <v>#VALUE!</v>
      </c>
      <c r="NA23" s="250" t="e">
        <f>'1_Police_raw'!LO22/F23*100</f>
        <v>#VALUE!</v>
      </c>
      <c r="NB23" s="250" t="e">
        <f>'1_Police_raw'!LP22/G23*100</f>
        <v>#VALUE!</v>
      </c>
      <c r="NC23" s="250" t="e">
        <f>'1_Police_raw'!LQ22/H23*100</f>
        <v>#VALUE!</v>
      </c>
      <c r="ND23" s="250" t="e">
        <f t="shared" si="50"/>
        <v>#VALUE!</v>
      </c>
      <c r="NF23" s="250" t="e">
        <f>'1_Police_raw'!LS22/C23*100</f>
        <v>#VALUE!</v>
      </c>
      <c r="NG23" s="250" t="e">
        <f>'1_Police_raw'!LT22/D23*100</f>
        <v>#VALUE!</v>
      </c>
      <c r="NH23" s="250" t="e">
        <f>'1_Police_raw'!LU22/E23*100</f>
        <v>#VALUE!</v>
      </c>
      <c r="NI23" s="250" t="e">
        <f>'1_Police_raw'!LV22/F23*100</f>
        <v>#VALUE!</v>
      </c>
      <c r="NJ23" s="250" t="e">
        <f>'1_Police_raw'!LW22/G23*100</f>
        <v>#VALUE!</v>
      </c>
      <c r="NK23" s="250" t="e">
        <f>'1_Police_raw'!LX22/H23*100</f>
        <v>#VALUE!</v>
      </c>
      <c r="NL23" s="250" t="e">
        <f t="shared" si="26"/>
        <v>#VALUE!</v>
      </c>
      <c r="NN23" s="250">
        <f>'1_Police_raw'!LZ22/C23*100</f>
        <v>5.4544208013214588</v>
      </c>
      <c r="NO23" s="250">
        <f>'1_Police_raw'!MA22/D23*100</f>
        <v>5.7362496648873513</v>
      </c>
      <c r="NP23" s="250">
        <f>'1_Police_raw'!MB22/E23*100</f>
        <v>6.4102964708503158</v>
      </c>
      <c r="NQ23" s="250">
        <f>'1_Police_raw'!MC22/F23*100</f>
        <v>6.5133698968265099</v>
      </c>
      <c r="NR23" s="250">
        <f>'1_Police_raw'!MD22/G23*100</f>
        <v>6.9676081227704394</v>
      </c>
      <c r="NS23" s="250">
        <f>'1_Police_raw'!ME22/H23*100</f>
        <v>6.699024294694035</v>
      </c>
      <c r="NT23" s="250">
        <f t="shared" si="27"/>
        <v>22.818252179425585</v>
      </c>
      <c r="NV23" s="250" t="e">
        <f>'1_Police_raw'!MG22/C23*100</f>
        <v>#VALUE!</v>
      </c>
      <c r="NW23" s="250" t="e">
        <f>'1_Police_raw'!MH22/D23*100</f>
        <v>#VALUE!</v>
      </c>
      <c r="NX23" s="250" t="e">
        <f>'1_Police_raw'!MI22/E23*100</f>
        <v>#VALUE!</v>
      </c>
      <c r="NY23" s="250" t="e">
        <f>'1_Police_raw'!MJ22/F23*100</f>
        <v>#VALUE!</v>
      </c>
      <c r="NZ23" s="250" t="e">
        <f>'1_Police_raw'!MK22/G23*100</f>
        <v>#VALUE!</v>
      </c>
      <c r="OA23" s="250" t="e">
        <f>'1_Police_raw'!ML22/H23*100</f>
        <v>#VALUE!</v>
      </c>
      <c r="OB23" s="250" t="e">
        <f t="shared" si="42"/>
        <v>#VALUE!</v>
      </c>
      <c r="OD23" s="250">
        <f>'1_Police_raw'!MN22/C23*100</f>
        <v>110.50002956302811</v>
      </c>
      <c r="OE23" s="250">
        <f>'1_Police_raw'!MO22/D23*100</f>
        <v>111.67250705106643</v>
      </c>
      <c r="OF23" s="250">
        <f>'1_Police_raw'!MP22/E23*100</f>
        <v>112.82356352602964</v>
      </c>
      <c r="OG23" s="250">
        <f>'1_Police_raw'!MQ22/F23*100</f>
        <v>105.60905289646057</v>
      </c>
      <c r="OH23" s="250">
        <f>'1_Police_raw'!MR22/G23*100</f>
        <v>101.27704611313067</v>
      </c>
      <c r="OI23" s="250">
        <f>'1_Police_raw'!MS22/H23*100</f>
        <v>106.72943529351609</v>
      </c>
      <c r="OJ23" s="250">
        <f t="shared" si="28"/>
        <v>-3.4123015934229244</v>
      </c>
      <c r="OL23" s="250" t="e">
        <f>'1_Police_raw'!MU22/C23*100</f>
        <v>#VALUE!</v>
      </c>
      <c r="OM23" s="250" t="e">
        <f>'1_Police_raw'!MV22/D23*100</f>
        <v>#VALUE!</v>
      </c>
      <c r="ON23" s="250" t="e">
        <f>'1_Police_raw'!MW22/E23*100</f>
        <v>#VALUE!</v>
      </c>
      <c r="OO23" s="250" t="e">
        <f>'1_Police_raw'!MX22/F23*100</f>
        <v>#VALUE!</v>
      </c>
      <c r="OP23" s="250" t="e">
        <f>'1_Police_raw'!MY22/G23*100</f>
        <v>#VALUE!</v>
      </c>
      <c r="OQ23" s="250" t="e">
        <f>'1_Police_raw'!MZ22/H23*100</f>
        <v>#VALUE!</v>
      </c>
      <c r="OR23" s="250" t="e">
        <f t="shared" si="43"/>
        <v>#VALUE!</v>
      </c>
      <c r="OU23" s="250">
        <f>'1_Police_raw'!NE22/G23*100</f>
        <v>1586.3315924840101</v>
      </c>
      <c r="OV23" s="250">
        <f>'1_Police_raw'!NF22/G23*100</f>
        <v>293.57546396605068</v>
      </c>
      <c r="OW23" s="250">
        <f>'1_Police_raw'!NG22/G23*100</f>
        <v>58.843062555238355</v>
      </c>
      <c r="OX23" s="250">
        <f>'1_Police_raw'!NH22/G23*100</f>
        <v>508.87389701743604</v>
      </c>
      <c r="OY23" s="250" t="e">
        <f>'1_Police_raw'!NI22/G23*100</f>
        <v>#VALUE!</v>
      </c>
      <c r="PA23" s="250">
        <f>'1_Police_raw'!NK22/G23*100</f>
        <v>1.9327052748477964</v>
      </c>
      <c r="PB23" s="250">
        <f>'1_Police_raw'!NL22/G23*100</f>
        <v>0.25824232183072682</v>
      </c>
      <c r="PC23" s="250">
        <f>'1_Police_raw'!NM22/G23*100</f>
        <v>1.8093411083681499E-2</v>
      </c>
      <c r="PD23" s="250">
        <f>'1_Police_raw'!NN22/G23*100</f>
        <v>0.34870937724913437</v>
      </c>
      <c r="PE23" s="250" t="e">
        <f>'1_Police_raw'!NO22/G23*100</f>
        <v>#VALUE!</v>
      </c>
      <c r="PG23" s="250">
        <f>'1_Police_raw'!NQ22/G23*100</f>
        <v>3.7420463832159467</v>
      </c>
      <c r="PH23" s="250">
        <f>'1_Police_raw'!NR22/G23*100</f>
        <v>0.3355505328246387</v>
      </c>
      <c r="PI23" s="250">
        <f>'1_Police_raw'!NS22/G23*100</f>
        <v>0.15461642198782372</v>
      </c>
      <c r="PJ23" s="250">
        <f>'1_Police_raw'!NT22/G23*100</f>
        <v>1.7007806418660609</v>
      </c>
      <c r="PK23" s="250" t="e">
        <f>'1_Police_raw'!NU22/G23*100</f>
        <v>#VALUE!</v>
      </c>
      <c r="PM23" s="250">
        <f>'1_Police_raw'!NW22/G23*100</f>
        <v>1.7517711640109814</v>
      </c>
      <c r="PN23" s="250">
        <f>'1_Police_raw'!NX22/G23*100</f>
        <v>0.11842959982046072</v>
      </c>
      <c r="PO23" s="250">
        <f>'1_Police_raw'!NY22/G23*100</f>
        <v>5.4280233251044495E-2</v>
      </c>
      <c r="PP23" s="250">
        <f>'1_Police_raw'!NZ22/G23*100</f>
        <v>0.43753157711447993</v>
      </c>
      <c r="PQ23" s="250" t="e">
        <f>'1_Police_raw'!OA22/G23*100</f>
        <v>#VALUE!</v>
      </c>
      <c r="PS23" s="250">
        <f>'1_Police_raw'!OC22/G23*100</f>
        <v>103.35614353220097</v>
      </c>
      <c r="PT23" s="250">
        <f>'1_Police_raw'!OD22/G23*100</f>
        <v>18.662531105040937</v>
      </c>
      <c r="PU23" s="250">
        <f>'1_Police_raw'!OE22/G23*100</f>
        <v>4.6368478040816496</v>
      </c>
      <c r="PV23" s="250">
        <f>'1_Police_raw'!OF22/G23*100</f>
        <v>31.670048818654873</v>
      </c>
      <c r="PW23" s="250" t="e">
        <f>'1_Police_raw'!OG22/G23*100</f>
        <v>#VALUE!</v>
      </c>
      <c r="PY23" s="250">
        <f>'1_Police_raw'!OI22/G23*100</f>
        <v>86.231552369272961</v>
      </c>
      <c r="PZ23" s="250">
        <f>'1_Police_raw'!OJ22/G23*100</f>
        <v>14.448411178096206</v>
      </c>
      <c r="QA23" s="250">
        <f>'1_Police_raw'!OK22/G23*100</f>
        <v>3.8884385274384607</v>
      </c>
      <c r="QB23" s="250">
        <f>'1_Police_raw'!OL22/G23*100</f>
        <v>27.464153169475452</v>
      </c>
      <c r="QC23" s="250" t="e">
        <f>'1_Police_raw'!OM22/G23*100</f>
        <v>#VALUE!</v>
      </c>
      <c r="QE23" s="250">
        <f>'1_Police_raw'!OO22/G23*100</f>
        <v>7.586073810721734</v>
      </c>
      <c r="QF23" s="250">
        <f>'1_Police_raw'!OP22/G23*100</f>
        <v>0.21547607745111605</v>
      </c>
      <c r="QG23" s="250">
        <f>'1_Police_raw'!OQ22/G23*100</f>
        <v>0.43753157711447993</v>
      </c>
      <c r="QH23" s="250">
        <f>'1_Police_raw'!OR22/G23*100</f>
        <v>2.9525157177462082</v>
      </c>
      <c r="QI23" s="250" t="e">
        <f>'1_Police_raw'!OS22/G23*100</f>
        <v>#VALUE!</v>
      </c>
      <c r="QK23" s="250">
        <f>'1_Police_raw'!OU22/G23*100</f>
        <v>6.5514596678457648</v>
      </c>
      <c r="QL23" s="250">
        <f>'1_Police_raw'!OV22/G23*100</f>
        <v>0.16284069975313348</v>
      </c>
      <c r="QM23" s="250">
        <f>'1_Police_raw'!OW22/G23*100</f>
        <v>0.36515793277975389</v>
      </c>
      <c r="QN23" s="250">
        <f>'1_Police_raw'!OX22/G23*100</f>
        <v>2.7238807958705964</v>
      </c>
      <c r="QO23" s="250" t="e">
        <f>'1_Police_raw'!OY22/G23*100</f>
        <v>#VALUE!</v>
      </c>
      <c r="QQ23" s="250">
        <f>'1_Police_raw'!PA22/G23*100</f>
        <v>1.0346141428759694</v>
      </c>
      <c r="QR23" s="250">
        <f>'1_Police_raw'!PB22/G23*100</f>
        <v>5.2635377697982544E-2</v>
      </c>
      <c r="QS23" s="250">
        <f>'1_Police_raw'!PC22/G23*100</f>
        <v>7.2373644334725998E-2</v>
      </c>
      <c r="QT23" s="250">
        <f>'1_Police_raw'!PD22/G23*100</f>
        <v>0.22863492187561169</v>
      </c>
      <c r="QU23" s="250" t="e">
        <f>'1_Police_raw'!PE22/G23*100</f>
        <v>#VALUE!</v>
      </c>
      <c r="QW23" s="250">
        <f>'1_Police_raw'!PG22/G23*100</f>
        <v>35.820019379030185</v>
      </c>
      <c r="QX23" s="250">
        <f>'1_Police_raw'!PH22/G23*100</f>
        <v>2.7353947847420303</v>
      </c>
      <c r="QY23" s="250">
        <f>'1_Police_raw'!PI22/G23*100</f>
        <v>3.3143839394198382</v>
      </c>
      <c r="QZ23" s="250">
        <f>'1_Police_raw'!PJ22/G23*100</f>
        <v>14.711588066586121</v>
      </c>
      <c r="RA23" s="250" t="e">
        <f>'1_Police_raw'!PK22/G23*100</f>
        <v>#VALUE!</v>
      </c>
      <c r="RC23" s="250">
        <f>'1_Police_raw'!PM22/G23*100</f>
        <v>201.09181563958924</v>
      </c>
      <c r="RD23" s="250">
        <f>'1_Police_raw'!PN22/G23*100</f>
        <v>41.896115792041044</v>
      </c>
      <c r="RE23" s="250">
        <f>'1_Police_raw'!PO22/G23*100</f>
        <v>16.667321319176782</v>
      </c>
      <c r="RF23" s="250">
        <f>'1_Police_raw'!PP22/G23*100</f>
        <v>97.148458674945161</v>
      </c>
      <c r="RG23" s="250" t="e">
        <f>'1_Police_raw'!PQ22/G23*100</f>
        <v>#VALUE!</v>
      </c>
      <c r="RI23" s="250" t="e">
        <f>'1_Police_raw'!PS22/G23*100</f>
        <v>#VALUE!</v>
      </c>
      <c r="RJ23" s="250" t="e">
        <f>'1_Police_raw'!PT22/G23*100</f>
        <v>#VALUE!</v>
      </c>
      <c r="RK23" s="250" t="e">
        <f>'1_Police_raw'!PU22/G23*100</f>
        <v>#VALUE!</v>
      </c>
      <c r="RL23" s="250" t="e">
        <f>'1_Police_raw'!PV22/G23*100</f>
        <v>#VALUE!</v>
      </c>
      <c r="RM23" s="250" t="e">
        <f>'1_Police_raw'!PW22/G23*100</f>
        <v>#VALUE!</v>
      </c>
      <c r="RO23" s="250">
        <f>'1_Police_raw'!PY22/G23*100</f>
        <v>7.67489601058708</v>
      </c>
      <c r="RP23" s="250">
        <f>'1_Police_raw'!PZ22/G23*100</f>
        <v>0.2746908773613464</v>
      </c>
      <c r="RQ23" s="250">
        <f>'1_Police_raw'!QA22/G23*100</f>
        <v>0.82242777653097721</v>
      </c>
      <c r="RR23" s="250">
        <f>'1_Police_raw'!QB22/G23*100</f>
        <v>2.4623487629337459</v>
      </c>
      <c r="RS23" s="250" t="e">
        <f>'1_Police_raw'!QC22/G23*100</f>
        <v>#VALUE!</v>
      </c>
      <c r="RU23" s="250" t="e">
        <f>'1_Police_raw'!QE22/G23*100</f>
        <v>#VALUE!</v>
      </c>
      <c r="RV23" s="250" t="e">
        <f>'1_Police_raw'!QF22/G23*100</f>
        <v>#VALUE!</v>
      </c>
      <c r="RW23" s="250" t="e">
        <f>'1_Police_raw'!QG22/G23*100</f>
        <v>#VALUE!</v>
      </c>
      <c r="RX23" s="250" t="e">
        <f>'1_Police_raw'!QH22/G23*100</f>
        <v>#VALUE!</v>
      </c>
      <c r="RY23" s="250" t="e">
        <f>'1_Police_raw'!QI22/G23*100</f>
        <v>#VALUE!</v>
      </c>
      <c r="SA23" s="250">
        <f>'1_Police_raw'!QK22/G23*100</f>
        <v>24.55604855166192</v>
      </c>
      <c r="SB23" s="250">
        <f>'1_Police_raw'!QL22/G23*100</f>
        <v>3.8983076607568319</v>
      </c>
      <c r="SC23" s="250">
        <f>'1_Police_raw'!QM22/G23*100</f>
        <v>1.8323690861110173</v>
      </c>
      <c r="SD23" s="250">
        <f>'1_Police_raw'!QN22/G23*100</f>
        <v>13.398993335242682</v>
      </c>
      <c r="SE23" s="250" t="e">
        <f>'1_Police_raw'!QO22/G23*100</f>
        <v>#VALUE!</v>
      </c>
      <c r="SG23" s="250">
        <f>'1_Police_raw'!QQ22/G23*100</f>
        <v>110.30072367722855</v>
      </c>
      <c r="SH23" s="250">
        <f>'1_Police_raw'!QR22/G23*100</f>
        <v>26.50026781538115</v>
      </c>
      <c r="SI23" s="250">
        <f>'1_Police_raw'!QS22/G23*100</f>
        <v>0.58392372133699388</v>
      </c>
      <c r="SJ23" s="250">
        <f>'1_Police_raw'!QT22/G23*100</f>
        <v>16.239658875380677</v>
      </c>
      <c r="SK23" s="250" t="e">
        <f>'1_Police_raw'!QU22/G23*100</f>
        <v>#VALUE!</v>
      </c>
      <c r="SM23" s="250" t="e">
        <f>'1_Police_raw'!QW22/G23*100</f>
        <v>#VALUE!</v>
      </c>
      <c r="SN23" s="250" t="e">
        <f>'1_Police_raw'!QX22/G23*100</f>
        <v>#VALUE!</v>
      </c>
      <c r="SO23" s="250" t="e">
        <f>'1_Police_raw'!QY22/G23*100</f>
        <v>#VALUE!</v>
      </c>
      <c r="SP23" s="250" t="e">
        <f>'1_Police_raw'!QZ22/G23*100</f>
        <v>#VALUE!</v>
      </c>
      <c r="SQ23" s="250" t="e">
        <f>'1_Police_raw'!RA22/G23*100</f>
        <v>#VALUE!</v>
      </c>
      <c r="SS23" s="250" t="e">
        <f>'1_Police_raw'!RC22/G23*100</f>
        <v>#VALUE!</v>
      </c>
      <c r="ST23" s="250" t="e">
        <f>'1_Police_raw'!RD22/G23*100</f>
        <v>#VALUE!</v>
      </c>
      <c r="SU23" s="250" t="e">
        <f>'1_Police_raw'!RE22/G23*100</f>
        <v>#VALUE!</v>
      </c>
      <c r="SV23" s="250" t="e">
        <f>'1_Police_raw'!RF22/G23*100</f>
        <v>#VALUE!</v>
      </c>
      <c r="SW23" s="250" t="e">
        <f>'1_Police_raw'!RG22/G23*100</f>
        <v>#VALUE!</v>
      </c>
      <c r="SY23" s="250">
        <f>'1_Police_raw'!RI22/G23*100</f>
        <v>6.9676081227704394</v>
      </c>
      <c r="SZ23" s="250">
        <f>'1_Police_raw'!RJ22/G23*100</f>
        <v>1.1398848982719345</v>
      </c>
      <c r="TA23" s="250">
        <f>'1_Police_raw'!RK22/G23*100</f>
        <v>7.2373644334725998E-2</v>
      </c>
      <c r="TB23" s="250">
        <f>'1_Police_raw'!RL22/G23*100</f>
        <v>1.9030978748926812</v>
      </c>
      <c r="TC23" s="250" t="e">
        <f>'1_Police_raw'!RM22/G23*100</f>
        <v>#VALUE!</v>
      </c>
      <c r="TE23" s="250" t="e">
        <f>'1_Police_raw'!RO22/G23*100</f>
        <v>#VALUE!</v>
      </c>
      <c r="TF23" s="250" t="e">
        <f>'1_Police_raw'!RP22/G23*100</f>
        <v>#VALUE!</v>
      </c>
      <c r="TG23" s="250" t="e">
        <f>'1_Police_raw'!RQ22/G23*100</f>
        <v>#VALUE!</v>
      </c>
      <c r="TH23" s="250" t="e">
        <f>'1_Police_raw'!RR22/G23*100</f>
        <v>#VALUE!</v>
      </c>
      <c r="TI23" s="250" t="e">
        <f>'1_Police_raw'!RS22/G23*100</f>
        <v>#VALUE!</v>
      </c>
      <c r="TK23" s="250">
        <f>'1_Police_raw'!RU22/G23*100</f>
        <v>101.27704611313067</v>
      </c>
      <c r="TL23" s="250">
        <f>'1_Police_raw'!RV22/G23*100</f>
        <v>7.516989877493133</v>
      </c>
      <c r="TM23" s="250">
        <f>'1_Police_raw'!RW22/G23*100</f>
        <v>5.1319493255532977</v>
      </c>
      <c r="TN23" s="250">
        <f>'1_Police_raw'!RX22/G23*100</f>
        <v>39.520944373419582</v>
      </c>
      <c r="TO23" s="250" t="e">
        <f>'1_Police_raw'!RY22/G23*100</f>
        <v>#VALUE!</v>
      </c>
      <c r="TQ23" s="250" t="e">
        <f>'1_Police_raw'!SA22/G23*100</f>
        <v>#VALUE!</v>
      </c>
      <c r="TR23" s="250" t="e">
        <f>'1_Police_raw'!SB22/G23*100</f>
        <v>#VALUE!</v>
      </c>
      <c r="TS23" s="250" t="e">
        <f>'1_Police_raw'!SC22/G23*100</f>
        <v>#VALUE!</v>
      </c>
      <c r="TT23" s="250" t="e">
        <f>'1_Police_raw'!SD22/G23*100</f>
        <v>#VALUE!</v>
      </c>
      <c r="TU23" s="250" t="e">
        <f>'1_Police_raw'!SE22/G23*100</f>
        <v>#VALUE!</v>
      </c>
      <c r="TW23" s="250" t="e">
        <f>'1_Police_raw'!TY22/C23*100</f>
        <v>#VALUE!</v>
      </c>
      <c r="TX23" s="250" t="e">
        <f>'1_Police_raw'!TZ22/D23*100</f>
        <v>#VALUE!</v>
      </c>
      <c r="TY23" s="250" t="e">
        <f>'1_Police_raw'!UA22/E23*100</f>
        <v>#VALUE!</v>
      </c>
      <c r="TZ23" s="250" t="e">
        <f>'1_Police_raw'!UB22/F23*100</f>
        <v>#VALUE!</v>
      </c>
      <c r="UA23" s="250">
        <f>'1_Police_raw'!UC22/G23*100</f>
        <v>457.34057254000504</v>
      </c>
      <c r="UB23" s="250">
        <f>'1_Police_raw'!UD22/H23*100</f>
        <v>460.81671622829236</v>
      </c>
      <c r="UC23" s="250" t="e">
        <f t="shared" si="44"/>
        <v>#VALUE!</v>
      </c>
      <c r="UE23" s="250" t="e">
        <f>'1_Police_raw'!UF22/G23*100</f>
        <v>#VALUE!</v>
      </c>
      <c r="UF23" s="250" t="e">
        <f>'1_Police_raw'!UG22/G23*100</f>
        <v>#VALUE!</v>
      </c>
      <c r="UH23" s="250" t="e">
        <f>'1_Police_raw'!UI22/C23*100</f>
        <v>#VALUE!</v>
      </c>
      <c r="UI23" s="250" t="e">
        <f>'1_Police_raw'!UJ22/D23*100</f>
        <v>#VALUE!</v>
      </c>
      <c r="UJ23" s="250" t="e">
        <f>'1_Police_raw'!UK22/E23*100</f>
        <v>#VALUE!</v>
      </c>
      <c r="UK23" s="250" t="e">
        <f>'1_Police_raw'!UL22/F23*100</f>
        <v>#VALUE!</v>
      </c>
      <c r="UL23" s="250" t="e">
        <f>'1_Police_raw'!UM22/G23*100</f>
        <v>#VALUE!</v>
      </c>
      <c r="UM23" s="250" t="e">
        <f>'1_Police_raw'!UN22/H23*100</f>
        <v>#VALUE!</v>
      </c>
      <c r="UN23" s="250" t="e">
        <f t="shared" si="51"/>
        <v>#VALUE!</v>
      </c>
      <c r="UP23" s="250" t="e">
        <f>'1_Police_raw'!UX22/G23*100</f>
        <v>#VALUE!</v>
      </c>
      <c r="UQ23" s="250" t="e">
        <f>'1_Police_raw'!UY22/G23*100</f>
        <v>#VALUE!</v>
      </c>
      <c r="UR23" s="250" t="e">
        <f>'1_Police_raw'!UZ22/G23*100</f>
        <v>#VALUE!</v>
      </c>
    </row>
    <row r="24" spans="1:564">
      <c r="A24" s="247">
        <v>22</v>
      </c>
      <c r="B24" s="239" t="s">
        <v>45</v>
      </c>
      <c r="C24" s="248">
        <v>1794.18</v>
      </c>
      <c r="D24" s="254">
        <v>1805</v>
      </c>
      <c r="E24" s="254">
        <v>1824</v>
      </c>
      <c r="F24" s="254">
        <v>1822</v>
      </c>
      <c r="G24" s="254">
        <v>1802</v>
      </c>
      <c r="H24" s="248">
        <v>1771.604</v>
      </c>
      <c r="I24" s="249"/>
      <c r="J24" s="250" t="e">
        <f>'1_Police_raw'!C23/C24*100</f>
        <v>#VALUE!</v>
      </c>
      <c r="K24" s="250" t="e">
        <f>'1_Police_raw'!D23/D24*100</f>
        <v>#VALUE!</v>
      </c>
      <c r="L24" s="250" t="e">
        <f>'1_Police_raw'!E23/E24*100</f>
        <v>#VALUE!</v>
      </c>
      <c r="M24" s="250" t="e">
        <f>'1_Police_raw'!F23/F24*100</f>
        <v>#VALUE!</v>
      </c>
      <c r="N24" s="250" t="e">
        <f>'1_Police_raw'!G23/G24*100</f>
        <v>#VALUE!</v>
      </c>
      <c r="O24" s="250" t="e">
        <f>'1_Police_raw'!H23/H24*100</f>
        <v>#VALUE!</v>
      </c>
      <c r="P24" s="250" t="e">
        <f t="shared" si="29"/>
        <v>#VALUE!</v>
      </c>
      <c r="R24" s="250" t="e">
        <f>'1_Police_raw'!J23/C24*100</f>
        <v>#VALUE!</v>
      </c>
      <c r="S24" s="250" t="e">
        <f>'1_Police_raw'!K23/D24*100</f>
        <v>#VALUE!</v>
      </c>
      <c r="T24" s="250" t="e">
        <f>'1_Police_raw'!L23/E24*100</f>
        <v>#VALUE!</v>
      </c>
      <c r="U24" s="250" t="e">
        <f>'1_Police_raw'!M23/F24*100</f>
        <v>#VALUE!</v>
      </c>
      <c r="V24" s="250" t="e">
        <f>'1_Police_raw'!N23/G24*100</f>
        <v>#VALUE!</v>
      </c>
      <c r="W24" s="250" t="e">
        <f>'1_Police_raw'!O23/H24*100</f>
        <v>#VALUE!</v>
      </c>
      <c r="X24" s="250" t="e">
        <f t="shared" si="30"/>
        <v>#VALUE!</v>
      </c>
      <c r="Z24" s="250" t="e">
        <f>'1_Police_raw'!Q23/C24*100</f>
        <v>#VALUE!</v>
      </c>
      <c r="AA24" s="250" t="e">
        <f>'1_Police_raw'!R23/D24*100</f>
        <v>#VALUE!</v>
      </c>
      <c r="AB24" s="250" t="e">
        <f>'1_Police_raw'!S23/E24*100</f>
        <v>#VALUE!</v>
      </c>
      <c r="AC24" s="250" t="e">
        <f>'1_Police_raw'!T23/F24*100</f>
        <v>#VALUE!</v>
      </c>
      <c r="AD24" s="250" t="e">
        <f>'1_Police_raw'!U23/G24*100</f>
        <v>#VALUE!</v>
      </c>
      <c r="AE24" s="250" t="e">
        <f>'1_Police_raw'!V23/H24*100</f>
        <v>#VALUE!</v>
      </c>
      <c r="AF24" s="250" t="e">
        <f t="shared" si="31"/>
        <v>#VALUE!</v>
      </c>
      <c r="AH24" s="250" t="e">
        <f>'1_Police_raw'!X23/C24*100</f>
        <v>#VALUE!</v>
      </c>
      <c r="AI24" s="250" t="e">
        <f>'1_Police_raw'!Y23/D24*100</f>
        <v>#VALUE!</v>
      </c>
      <c r="AJ24" s="250" t="e">
        <f>'1_Police_raw'!Z23/E24*100</f>
        <v>#VALUE!</v>
      </c>
      <c r="AK24" s="250" t="e">
        <f>'1_Police_raw'!AA23/F24*100</f>
        <v>#VALUE!</v>
      </c>
      <c r="AL24" s="250" t="e">
        <f>'1_Police_raw'!AB23/G24*100</f>
        <v>#VALUE!</v>
      </c>
      <c r="AM24" s="250" t="e">
        <f>'1_Police_raw'!AC23/H24*100</f>
        <v>#VALUE!</v>
      </c>
      <c r="AN24" s="250" t="e">
        <f t="shared" si="46"/>
        <v>#VALUE!</v>
      </c>
      <c r="AP24" s="250">
        <f>'1_Police_raw'!AE23/C24*100</f>
        <v>3.4556176080437857</v>
      </c>
      <c r="AQ24" s="250">
        <f>'1_Police_raw'!AF23/D24*100</f>
        <v>4.986149584487535</v>
      </c>
      <c r="AR24" s="250">
        <f>'1_Police_raw'!AG23/E24*100</f>
        <v>2.2478070175438596</v>
      </c>
      <c r="AS24" s="250">
        <f>'1_Police_raw'!AH23/F24*100</f>
        <v>2.0856201975850714</v>
      </c>
      <c r="AT24" s="250">
        <f>'1_Police_raw'!AI23/G24*100</f>
        <v>1.4983351831298557</v>
      </c>
      <c r="AU24" s="250">
        <f>'1_Police_raw'!AJ23/H24*100</f>
        <v>1.6369346648573833</v>
      </c>
      <c r="AV24" s="250">
        <f t="shared" si="32"/>
        <v>-52.62975101622871</v>
      </c>
      <c r="AX24" s="250" t="e">
        <f>'1_Police_raw'!AL23/C24*100</f>
        <v>#VALUE!</v>
      </c>
      <c r="AY24" s="250" t="e">
        <f>'1_Police_raw'!AM23/D24*100</f>
        <v>#VALUE!</v>
      </c>
      <c r="AZ24" s="250" t="e">
        <f>'1_Police_raw'!AN23/E24*100</f>
        <v>#VALUE!</v>
      </c>
      <c r="BA24" s="250" t="e">
        <f>'1_Police_raw'!AO23/F24*100</f>
        <v>#VALUE!</v>
      </c>
      <c r="BB24" s="250" t="e">
        <f>'1_Police_raw'!AP23/G24*100</f>
        <v>#VALUE!</v>
      </c>
      <c r="BC24" s="250" t="e">
        <f>'1_Police_raw'!AQ23/H24*100</f>
        <v>#VALUE!</v>
      </c>
      <c r="BD24" s="250" t="e">
        <f t="shared" si="47"/>
        <v>#VALUE!</v>
      </c>
      <c r="BF24" s="250">
        <f>'1_Police_raw'!AS23/C24*100</f>
        <v>208.61897914367566</v>
      </c>
      <c r="BG24" s="250">
        <f>'1_Police_raw'!AT23/D24*100</f>
        <v>210.803324099723</v>
      </c>
      <c r="BH24" s="250">
        <f>'1_Police_raw'!AU23/E24*100</f>
        <v>35.800438596491233</v>
      </c>
      <c r="BI24" s="250">
        <f>'1_Police_raw'!AV23/F24*100</f>
        <v>44.895718990120749</v>
      </c>
      <c r="BJ24" s="250">
        <f>'1_Police_raw'!AW23/G24*100</f>
        <v>21.80910099889012</v>
      </c>
      <c r="BK24" s="250">
        <f>'1_Police_raw'!AX23/H24*100</f>
        <v>20.489906322180353</v>
      </c>
      <c r="BL24" s="250">
        <f t="shared" si="0"/>
        <v>-90.178311481397401</v>
      </c>
      <c r="BN24" s="250" t="e">
        <f>'1_Police_raw'!AZ23/C24*100</f>
        <v>#VALUE!</v>
      </c>
      <c r="BO24" s="250" t="e">
        <f>'1_Police_raw'!BA23/D24*100</f>
        <v>#VALUE!</v>
      </c>
      <c r="BP24" s="250" t="e">
        <f>'1_Police_raw'!BB23/E24*100</f>
        <v>#VALUE!</v>
      </c>
      <c r="BQ24" s="250" t="e">
        <f>'1_Police_raw'!BC23/F24*100</f>
        <v>#VALUE!</v>
      </c>
      <c r="BR24" s="250" t="e">
        <f>'1_Police_raw'!BD23/G24*100</f>
        <v>#VALUE!</v>
      </c>
      <c r="BS24" s="250" t="e">
        <f>'1_Police_raw'!BE23/H24*100</f>
        <v>#VALUE!</v>
      </c>
      <c r="BT24" s="250" t="e">
        <f t="shared" si="1"/>
        <v>#VALUE!</v>
      </c>
      <c r="BV24" s="250" t="e">
        <f>'1_Police_raw'!BG23/C24*100</f>
        <v>#VALUE!</v>
      </c>
      <c r="BW24" s="250" t="e">
        <f>'1_Police_raw'!BH23/D24*100</f>
        <v>#VALUE!</v>
      </c>
      <c r="BX24" s="250" t="e">
        <f>'1_Police_raw'!BI23/E24*100</f>
        <v>#VALUE!</v>
      </c>
      <c r="BY24" s="250" t="e">
        <f>'1_Police_raw'!BJ23/F24*100</f>
        <v>#VALUE!</v>
      </c>
      <c r="BZ24" s="250" t="e">
        <f>'1_Police_raw'!BK23/G24*100</f>
        <v>#VALUE!</v>
      </c>
      <c r="CA24" s="250" t="e">
        <f>'1_Police_raw'!BL23/H24*100</f>
        <v>#VALUE!</v>
      </c>
      <c r="CB24" s="250" t="e">
        <f t="shared" si="2"/>
        <v>#VALUE!</v>
      </c>
      <c r="CD24" s="250">
        <f>'1_Police_raw'!BN23/C24*100</f>
        <v>1.3376584289201752</v>
      </c>
      <c r="CE24" s="250">
        <f>'1_Police_raw'!BO23/D24*100</f>
        <v>1.8282548476454294</v>
      </c>
      <c r="CF24" s="250">
        <f>'1_Police_raw'!BP23/E24*100</f>
        <v>1.7543859649122806</v>
      </c>
      <c r="CG24" s="250">
        <f>'1_Police_raw'!BQ23/F24*100</f>
        <v>1.5916575192096598</v>
      </c>
      <c r="CH24" s="250">
        <f>'1_Police_raw'!BR23/G24*100</f>
        <v>1.7203107658157604</v>
      </c>
      <c r="CI24" s="250">
        <f>'1_Police_raw'!BS23/H24*100</f>
        <v>1.5804886419312669</v>
      </c>
      <c r="CJ24" s="250">
        <f t="shared" si="3"/>
        <v>18.153379649176685</v>
      </c>
      <c r="CL24" s="250" t="e">
        <f>'1_Police_raw'!BU23/C24*100</f>
        <v>#VALUE!</v>
      </c>
      <c r="CM24" s="250" t="e">
        <f>'1_Police_raw'!BV23/D24*100</f>
        <v>#VALUE!</v>
      </c>
      <c r="CN24" s="250" t="e">
        <f>'1_Police_raw'!BW23/E24*100</f>
        <v>#VALUE!</v>
      </c>
      <c r="CO24" s="250" t="e">
        <f>'1_Police_raw'!BX23/F24*100</f>
        <v>#VALUE!</v>
      </c>
      <c r="CP24" s="250" t="e">
        <f>'1_Police_raw'!BY23/G24*100</f>
        <v>#VALUE!</v>
      </c>
      <c r="CQ24" s="250" t="e">
        <f>'1_Police_raw'!BZ23/H24*100</f>
        <v>#VALUE!</v>
      </c>
      <c r="CR24" s="250" t="e">
        <f t="shared" si="4"/>
        <v>#VALUE!</v>
      </c>
      <c r="CT24" s="250">
        <f>'1_Police_raw'!CB23/C24*100</f>
        <v>35.057797991282925</v>
      </c>
      <c r="CU24" s="250">
        <f>'1_Police_raw'!CC23/D24*100</f>
        <v>29.196675900277008</v>
      </c>
      <c r="CV24" s="250">
        <f>'1_Police_raw'!CD23/E24*100</f>
        <v>27.960526315789476</v>
      </c>
      <c r="CW24" s="250">
        <f>'1_Police_raw'!CE23/F24*100</f>
        <v>24.478594950603732</v>
      </c>
      <c r="CX24" s="250">
        <f>'1_Police_raw'!CF23/G24*100</f>
        <v>15.760266370699222</v>
      </c>
      <c r="CY24" s="250">
        <f>'1_Police_raw'!CG23/H24*100</f>
        <v>16.2564546027216</v>
      </c>
      <c r="CZ24" s="250">
        <f t="shared" si="5"/>
        <v>-53.629561654831413</v>
      </c>
      <c r="DB24" s="250">
        <f>'1_Police_raw'!CI23/C24*100</f>
        <v>0</v>
      </c>
      <c r="DC24" s="250">
        <f>'1_Police_raw'!CJ23/D24*100</f>
        <v>0</v>
      </c>
      <c r="DD24" s="250">
        <f>'1_Police_raw'!CK23/E24*100</f>
        <v>0</v>
      </c>
      <c r="DE24" s="250">
        <f>'1_Police_raw'!CL23/F24*100</f>
        <v>0</v>
      </c>
      <c r="DF24" s="250">
        <f>'1_Police_raw'!CM23/G24*100</f>
        <v>0</v>
      </c>
      <c r="DG24" s="250">
        <f>'1_Police_raw'!CN23/H24*100</f>
        <v>0</v>
      </c>
      <c r="DH24" s="250" t="e">
        <f t="shared" si="33"/>
        <v>#DIV/0!</v>
      </c>
      <c r="DJ24" s="250">
        <f>'1_Police_raw'!CP23/C24*100</f>
        <v>955.36679708836334</v>
      </c>
      <c r="DK24" s="250">
        <f>'1_Police_raw'!CQ23/D24*100</f>
        <v>902.60387811634337</v>
      </c>
      <c r="DL24" s="250">
        <f>'1_Police_raw'!CR23/E24*100</f>
        <v>929.93421052631572</v>
      </c>
      <c r="DM24" s="250">
        <f>'1_Police_raw'!CS23/F24*100</f>
        <v>856.58616904500548</v>
      </c>
      <c r="DN24" s="250">
        <f>'1_Police_raw'!CT23/G24*100</f>
        <v>682.29744728079913</v>
      </c>
      <c r="DO24" s="250">
        <f>'1_Police_raw'!CU23/H24*100</f>
        <v>710.82476670858728</v>
      </c>
      <c r="DP24" s="250">
        <f t="shared" si="6"/>
        <v>-25.596664142511329</v>
      </c>
      <c r="DR24" s="250" t="e">
        <f>'1_Police_raw'!CW23/C24*100</f>
        <v>#VALUE!</v>
      </c>
      <c r="DS24" s="250" t="e">
        <f>'1_Police_raw'!CX23/D24*100</f>
        <v>#VALUE!</v>
      </c>
      <c r="DT24" s="250" t="e">
        <f>'1_Police_raw'!CY23/E24*100</f>
        <v>#VALUE!</v>
      </c>
      <c r="DU24" s="250" t="e">
        <f>'1_Police_raw'!CZ23/F24*100</f>
        <v>#VALUE!</v>
      </c>
      <c r="DV24" s="250" t="e">
        <f>'1_Police_raw'!DA23/G24*100</f>
        <v>#VALUE!</v>
      </c>
      <c r="DW24" s="250" t="e">
        <f>'1_Police_raw'!DB23/H24*100</f>
        <v>#VALUE!</v>
      </c>
      <c r="DX24" s="250" t="e">
        <f t="shared" si="34"/>
        <v>#VALUE!</v>
      </c>
      <c r="DZ24" s="250">
        <f>'1_Police_raw'!DD23/C24*100</f>
        <v>24.189323256306501</v>
      </c>
      <c r="EA24" s="250">
        <f>'1_Police_raw'!DE23/D24*100</f>
        <v>17.506925207756233</v>
      </c>
      <c r="EB24" s="250">
        <f>'1_Police_raw'!DF23/E24*100</f>
        <v>21.162280701754383</v>
      </c>
      <c r="EC24" s="250">
        <f>'1_Police_raw'!DG23/F24*100</f>
        <v>12.239297475301866</v>
      </c>
      <c r="ED24" s="250">
        <f>'1_Police_raw'!DH23/G24*100</f>
        <v>15.538290788013317</v>
      </c>
      <c r="EE24" s="250">
        <f>'1_Police_raw'!DI23/H24*100</f>
        <v>16.651576763204417</v>
      </c>
      <c r="EF24" s="250">
        <f t="shared" si="7"/>
        <v>-31.16146083639147</v>
      </c>
      <c r="EH24" s="250">
        <f>'1_Police_raw'!DK23/C24*100</f>
        <v>423.81477889620885</v>
      </c>
      <c r="EI24" s="250">
        <f>'1_Police_raw'!DL23/D24*100</f>
        <v>387.20221606648198</v>
      </c>
      <c r="EJ24" s="250">
        <f>'1_Police_raw'!DM23/E24*100</f>
        <v>419.68201754385967</v>
      </c>
      <c r="EK24" s="250">
        <f>'1_Police_raw'!DN23/F24*100</f>
        <v>402.63446761800219</v>
      </c>
      <c r="EL24" s="250">
        <f>'1_Police_raw'!DO23/G24*100</f>
        <v>315.26082130965591</v>
      </c>
      <c r="EM24" s="250">
        <f>'1_Police_raw'!DP23/H24*100</f>
        <v>336.07962050209863</v>
      </c>
      <c r="EN24" s="250">
        <f t="shared" si="8"/>
        <v>-20.701297539130024</v>
      </c>
      <c r="EP24" s="250">
        <f>'1_Police_raw'!DR23/C24*100</f>
        <v>185.54437124480262</v>
      </c>
      <c r="EQ24" s="250">
        <f>'1_Police_raw'!DS23/D24*100</f>
        <v>180.38781163434902</v>
      </c>
      <c r="ER24" s="250">
        <f>'1_Police_raw'!DT23/E24*100</f>
        <v>359.97807017543863</v>
      </c>
      <c r="ES24" s="250">
        <f>'1_Police_raw'!DU23/F24*100</f>
        <v>293.52360043907794</v>
      </c>
      <c r="ET24" s="250">
        <f>'1_Police_raw'!DV23/G24*100</f>
        <v>233.46281908990011</v>
      </c>
      <c r="EU24" s="250">
        <f>'1_Police_raw'!DW23/H24*100</f>
        <v>252.14438441096317</v>
      </c>
      <c r="EV24" s="250">
        <f t="shared" si="9"/>
        <v>35.894386188784011</v>
      </c>
      <c r="EX24" s="250" t="e">
        <f>'1_Police_raw'!DY23/C24*100</f>
        <v>#VALUE!</v>
      </c>
      <c r="EY24" s="250" t="e">
        <f>'1_Police_raw'!DZ23/D24*100</f>
        <v>#VALUE!</v>
      </c>
      <c r="EZ24" s="250" t="e">
        <f>'1_Police_raw'!EA23/E24*100</f>
        <v>#VALUE!</v>
      </c>
      <c r="FA24" s="250" t="e">
        <f>'1_Police_raw'!EB23/F24*100</f>
        <v>#VALUE!</v>
      </c>
      <c r="FB24" s="250" t="e">
        <f>'1_Police_raw'!EC23/G24*100</f>
        <v>#VALUE!</v>
      </c>
      <c r="FC24" s="250" t="e">
        <f>'1_Police_raw'!ED23/H24*100</f>
        <v>#VALUE!</v>
      </c>
      <c r="FD24" s="250" t="e">
        <f t="shared" si="10"/>
        <v>#VALUE!</v>
      </c>
      <c r="FF24" s="250" t="e">
        <f>'1_Police_raw'!EF23/C24*100</f>
        <v>#VALUE!</v>
      </c>
      <c r="FG24" s="250" t="e">
        <f>'1_Police_raw'!EG23/D24*100</f>
        <v>#VALUE!</v>
      </c>
      <c r="FH24" s="250" t="e">
        <f>'1_Police_raw'!EH23/E24*100</f>
        <v>#VALUE!</v>
      </c>
      <c r="FI24" s="250" t="e">
        <f>'1_Police_raw'!EI23/F24*100</f>
        <v>#VALUE!</v>
      </c>
      <c r="FJ24" s="250" t="e">
        <f>'1_Police_raw'!EJ23/G24*100</f>
        <v>#VALUE!</v>
      </c>
      <c r="FK24" s="250" t="e">
        <f>'1_Police_raw'!EK23/H24*100</f>
        <v>#VALUE!</v>
      </c>
      <c r="FL24" s="250" t="e">
        <f t="shared" si="35"/>
        <v>#VALUE!</v>
      </c>
      <c r="FN24" s="250" t="e">
        <f>'1_Police_raw'!EM23/C24*100</f>
        <v>#VALUE!</v>
      </c>
      <c r="FO24" s="250" t="e">
        <f>'1_Police_raw'!EN23/D24*100</f>
        <v>#VALUE!</v>
      </c>
      <c r="FP24" s="250" t="e">
        <f>'1_Police_raw'!EO23/E24*100</f>
        <v>#VALUE!</v>
      </c>
      <c r="FQ24" s="250" t="e">
        <f>'1_Police_raw'!EP23/F24*100</f>
        <v>#VALUE!</v>
      </c>
      <c r="FR24" s="250" t="e">
        <f>'1_Police_raw'!EQ23/G24*100</f>
        <v>#VALUE!</v>
      </c>
      <c r="FS24" s="250" t="e">
        <f>'1_Police_raw'!ER23/H24*100</f>
        <v>#VALUE!</v>
      </c>
      <c r="FT24" s="250" t="e">
        <f t="shared" si="11"/>
        <v>#VALUE!</v>
      </c>
      <c r="FV24" s="250" t="e">
        <f>'1_Police_raw'!ET23/C24*100</f>
        <v>#VALUE!</v>
      </c>
      <c r="FW24" s="250" t="e">
        <f>'1_Police_raw'!EU23/D24*100</f>
        <v>#VALUE!</v>
      </c>
      <c r="FX24" s="250" t="e">
        <f>'1_Police_raw'!EV23/E24*100</f>
        <v>#VALUE!</v>
      </c>
      <c r="FY24" s="250" t="e">
        <f>'1_Police_raw'!EW23/F24*100</f>
        <v>#VALUE!</v>
      </c>
      <c r="FZ24" s="250" t="e">
        <f>'1_Police_raw'!EX23/G24*100</f>
        <v>#VALUE!</v>
      </c>
      <c r="GA24" s="250" t="e">
        <f>'1_Police_raw'!EY23/H24*100</f>
        <v>#VALUE!</v>
      </c>
      <c r="GB24" s="250" t="e">
        <f t="shared" si="12"/>
        <v>#VALUE!</v>
      </c>
      <c r="GD24" s="250" t="e">
        <f>'1_Police_raw'!FA23/C24*100</f>
        <v>#VALUE!</v>
      </c>
      <c r="GE24" s="250" t="e">
        <f>'1_Police_raw'!FB23/D24*100</f>
        <v>#VALUE!</v>
      </c>
      <c r="GF24" s="250" t="e">
        <f>'1_Police_raw'!FC23/E24*100</f>
        <v>#VALUE!</v>
      </c>
      <c r="GG24" s="250" t="e">
        <f>'1_Police_raw'!FD23/F24*100</f>
        <v>#VALUE!</v>
      </c>
      <c r="GH24" s="250" t="e">
        <f>'1_Police_raw'!FE23/G24*100</f>
        <v>#VALUE!</v>
      </c>
      <c r="GI24" s="250" t="e">
        <f>'1_Police_raw'!FF23/H24*100</f>
        <v>#VALUE!</v>
      </c>
      <c r="GJ24" s="250" t="e">
        <f t="shared" si="13"/>
        <v>#VALUE!</v>
      </c>
      <c r="GL24" s="250" t="e">
        <f>'1_Police_raw'!FH23/C24*100</f>
        <v>#VALUE!</v>
      </c>
      <c r="GM24" s="250" t="e">
        <f>'1_Police_raw'!FI23/D24*100</f>
        <v>#VALUE!</v>
      </c>
      <c r="GN24" s="250" t="e">
        <f>'1_Police_raw'!FJ23/E24*100</f>
        <v>#VALUE!</v>
      </c>
      <c r="GO24" s="250" t="e">
        <f>'1_Police_raw'!FK23/F24*100</f>
        <v>#VALUE!</v>
      </c>
      <c r="GP24" s="250" t="e">
        <f>'1_Police_raw'!FL23/G24*100</f>
        <v>#VALUE!</v>
      </c>
      <c r="GQ24" s="250" t="e">
        <f>'1_Police_raw'!FM23/H24*100</f>
        <v>#VALUE!</v>
      </c>
      <c r="GR24" s="250" t="e">
        <f t="shared" si="14"/>
        <v>#VALUE!</v>
      </c>
      <c r="GT24" s="250">
        <f>'1_Police_raw'!FO23/C24*100</f>
        <v>29.818635811345573</v>
      </c>
      <c r="GU24" s="250">
        <f>'1_Police_raw'!FP23/D24*100</f>
        <v>30.692520775623265</v>
      </c>
      <c r="GV24" s="250">
        <f>'1_Police_raw'!FQ23/E24*100</f>
        <v>29.221491228070175</v>
      </c>
      <c r="GW24" s="250">
        <f>'1_Police_raw'!FR23/F24*100</f>
        <v>35.620197585071352</v>
      </c>
      <c r="GX24" s="250">
        <f>'1_Police_raw'!FS23/G24*100</f>
        <v>22.253052164261931</v>
      </c>
      <c r="GY24" s="250">
        <f>'1_Police_raw'!FT23/H24*100</f>
        <v>33.077369434704366</v>
      </c>
      <c r="GZ24" s="250">
        <f t="shared" si="15"/>
        <v>10.928513443659583</v>
      </c>
      <c r="HB24" s="250" t="e">
        <f>'1_Police_raw'!GI23/C24*100</f>
        <v>#VALUE!</v>
      </c>
      <c r="HC24" s="250" t="e">
        <f>'1_Police_raw'!GJ23/D24*100</f>
        <v>#VALUE!</v>
      </c>
      <c r="HD24" s="250" t="e">
        <f>'1_Police_raw'!GK23/E24*100</f>
        <v>#VALUE!</v>
      </c>
      <c r="HE24" s="250" t="e">
        <f>'1_Police_raw'!GL23/F24*100</f>
        <v>#VALUE!</v>
      </c>
      <c r="HF24" s="250" t="e">
        <f>'1_Police_raw'!GM23/G24*100</f>
        <v>#VALUE!</v>
      </c>
      <c r="HG24" s="250" t="e">
        <f>'1_Police_raw'!GN23/H24*100</f>
        <v>#VALUE!</v>
      </c>
      <c r="HH24" s="250" t="e">
        <f t="shared" si="16"/>
        <v>#VALUE!</v>
      </c>
      <c r="HJ24" s="250" t="e">
        <f>'1_Police_raw'!GP23/C24*100</f>
        <v>#VALUE!</v>
      </c>
      <c r="HK24" s="250" t="e">
        <f>'1_Police_raw'!GQ23/D24*100</f>
        <v>#VALUE!</v>
      </c>
      <c r="HL24" s="250" t="e">
        <f>'1_Police_raw'!GR23/E24*100</f>
        <v>#VALUE!</v>
      </c>
      <c r="HM24" s="250" t="e">
        <f>'1_Police_raw'!GS23/F24*100</f>
        <v>#VALUE!</v>
      </c>
      <c r="HN24" s="250" t="e">
        <f>'1_Police_raw'!GT23/G24*100</f>
        <v>#VALUE!</v>
      </c>
      <c r="HO24" s="250" t="e">
        <f>'1_Police_raw'!GU23/H24*100</f>
        <v>#VALUE!</v>
      </c>
      <c r="HP24" s="250" t="e">
        <f t="shared" si="17"/>
        <v>#VALUE!</v>
      </c>
      <c r="HR24" s="250" t="e">
        <f>'1_Police_raw'!GW23/C24*100</f>
        <v>#VALUE!</v>
      </c>
      <c r="HS24" s="250" t="e">
        <f>'1_Police_raw'!GX23/D24*100</f>
        <v>#VALUE!</v>
      </c>
      <c r="HT24" s="250" t="e">
        <f>'1_Police_raw'!GY23/E24*100</f>
        <v>#VALUE!</v>
      </c>
      <c r="HU24" s="250" t="e">
        <f>'1_Police_raw'!GZ23/F24*100</f>
        <v>#VALUE!</v>
      </c>
      <c r="HV24" s="250" t="e">
        <f>'1_Police_raw'!HA23/G24*100</f>
        <v>#VALUE!</v>
      </c>
      <c r="HW24" s="250" t="e">
        <f>'1_Police_raw'!HB23/H24*100</f>
        <v>#VALUE!</v>
      </c>
      <c r="HX24" s="250" t="e">
        <f t="shared" si="18"/>
        <v>#VALUE!</v>
      </c>
      <c r="HZ24" s="250" t="e">
        <f>'1_Police_raw'!HD23/C24*100</f>
        <v>#VALUE!</v>
      </c>
      <c r="IA24" s="250" t="e">
        <f>'1_Police_raw'!HE23/D24*100</f>
        <v>#VALUE!</v>
      </c>
      <c r="IB24" s="250" t="e">
        <f>'1_Police_raw'!HF23/E24*100</f>
        <v>#VALUE!</v>
      </c>
      <c r="IC24" s="250" t="e">
        <f>'1_Police_raw'!HG23/F24*100</f>
        <v>#VALUE!</v>
      </c>
      <c r="ID24" s="250" t="e">
        <f>'1_Police_raw'!HH23/G24*100</f>
        <v>#VALUE!</v>
      </c>
      <c r="IE24" s="250" t="e">
        <f>'1_Police_raw'!HI23/H24*100</f>
        <v>#VALUE!</v>
      </c>
      <c r="IF24" s="250" t="e">
        <f t="shared" si="49"/>
        <v>#VALUE!</v>
      </c>
      <c r="IH24" s="250" t="e">
        <f>'1_Police_raw'!HK23/C24*100</f>
        <v>#VALUE!</v>
      </c>
      <c r="II24" s="250" t="e">
        <f>'1_Police_raw'!HL23/D24*100</f>
        <v>#VALUE!</v>
      </c>
      <c r="IJ24" s="250" t="e">
        <f>'1_Police_raw'!HM23/E24*100</f>
        <v>#VALUE!</v>
      </c>
      <c r="IK24" s="250" t="e">
        <f>'1_Police_raw'!HN23/F24*100</f>
        <v>#VALUE!</v>
      </c>
      <c r="IL24" s="250" t="e">
        <f>'1_Police_raw'!HO23/G24*100</f>
        <v>#VALUE!</v>
      </c>
      <c r="IM24" s="250" t="e">
        <f>'1_Police_raw'!HP23/H24*100</f>
        <v>#VALUE!</v>
      </c>
      <c r="IN24" s="250" t="e">
        <f t="shared" si="36"/>
        <v>#VALUE!</v>
      </c>
      <c r="IP24" s="250" t="e">
        <f>'1_Police_raw'!HR23/C24*100</f>
        <v>#VALUE!</v>
      </c>
      <c r="IQ24" s="250" t="e">
        <f>'1_Police_raw'!HS23/D24*100</f>
        <v>#VALUE!</v>
      </c>
      <c r="IR24" s="250" t="e">
        <f>'1_Police_raw'!HT23/E24*100</f>
        <v>#VALUE!</v>
      </c>
      <c r="IS24" s="250" t="e">
        <f>'1_Police_raw'!HU23/F24*100</f>
        <v>#VALUE!</v>
      </c>
      <c r="IT24" s="250" t="e">
        <f>'1_Police_raw'!HV23/G24*100</f>
        <v>#VALUE!</v>
      </c>
      <c r="IU24" s="250" t="e">
        <f>'1_Police_raw'!HW23/H24*100</f>
        <v>#VALUE!</v>
      </c>
      <c r="IV24" s="250" t="e">
        <f t="shared" si="45"/>
        <v>#VALUE!</v>
      </c>
      <c r="IX24" s="250" t="e">
        <f>'1_Police_raw'!HY23/C24*100</f>
        <v>#VALUE!</v>
      </c>
      <c r="IY24" s="250" t="e">
        <f>'1_Police_raw'!HZ23/D24*100</f>
        <v>#VALUE!</v>
      </c>
      <c r="IZ24" s="250" t="e">
        <f>'1_Police_raw'!IA23/E24*100</f>
        <v>#VALUE!</v>
      </c>
      <c r="JA24" s="250" t="e">
        <f>'1_Police_raw'!IB23/F24*100</f>
        <v>#VALUE!</v>
      </c>
      <c r="JB24" s="250" t="e">
        <f>'1_Police_raw'!IC23/G24*100</f>
        <v>#VALUE!</v>
      </c>
      <c r="JC24" s="250" t="e">
        <f>'1_Police_raw'!ID23/H24*100</f>
        <v>#VALUE!</v>
      </c>
      <c r="JD24" s="250" t="e">
        <f t="shared" si="19"/>
        <v>#VALUE!</v>
      </c>
      <c r="JF24" s="250" t="e">
        <f>'1_Police_raw'!IF23/C24*100</f>
        <v>#VALUE!</v>
      </c>
      <c r="JG24" s="250" t="e">
        <f>'1_Police_raw'!IG23/D24*100</f>
        <v>#VALUE!</v>
      </c>
      <c r="JH24" s="250" t="e">
        <f>'1_Police_raw'!IH23/E24*100</f>
        <v>#VALUE!</v>
      </c>
      <c r="JI24" s="250" t="e">
        <f>'1_Police_raw'!II23/F24*100</f>
        <v>#VALUE!</v>
      </c>
      <c r="JJ24" s="250" t="e">
        <f>'1_Police_raw'!IJ23/G24*100</f>
        <v>#VALUE!</v>
      </c>
      <c r="JK24" s="250" t="e">
        <f>'1_Police_raw'!IK23/H24*100</f>
        <v>#VALUE!</v>
      </c>
      <c r="JL24" s="250" t="e">
        <f t="shared" si="48"/>
        <v>#VALUE!</v>
      </c>
      <c r="JN24" s="250" t="e">
        <f>'1_Police_raw'!IM23/C24*100</f>
        <v>#VALUE!</v>
      </c>
      <c r="JO24" s="250" t="e">
        <f>'1_Police_raw'!IN23/D24*100</f>
        <v>#VALUE!</v>
      </c>
      <c r="JP24" s="250" t="e">
        <f>'1_Police_raw'!IO23/E24*100</f>
        <v>#VALUE!</v>
      </c>
      <c r="JQ24" s="250" t="e">
        <f>'1_Police_raw'!IP23/F24*100</f>
        <v>#VALUE!</v>
      </c>
      <c r="JR24" s="250" t="e">
        <f>'1_Police_raw'!IQ23/G24*100</f>
        <v>#VALUE!</v>
      </c>
      <c r="JS24" s="250" t="e">
        <f>'1_Police_raw'!IR23/H24*100</f>
        <v>#VALUE!</v>
      </c>
      <c r="JT24" s="250" t="e">
        <f t="shared" si="20"/>
        <v>#VALUE!</v>
      </c>
      <c r="JV24" s="250" t="e">
        <f>'1_Police_raw'!IT23/C24*100</f>
        <v>#VALUE!</v>
      </c>
      <c r="JW24" s="250" t="e">
        <f>'1_Police_raw'!IU23/D24*100</f>
        <v>#VALUE!</v>
      </c>
      <c r="JX24" s="250" t="e">
        <f>'1_Police_raw'!IV23/E24*100</f>
        <v>#VALUE!</v>
      </c>
      <c r="JY24" s="250" t="e">
        <f>'1_Police_raw'!IW23/F24*100</f>
        <v>#VALUE!</v>
      </c>
      <c r="JZ24" s="250" t="e">
        <f>'1_Police_raw'!IX23/G24*100</f>
        <v>#VALUE!</v>
      </c>
      <c r="KA24" s="250" t="e">
        <f>'1_Police_raw'!IY23/H24*100</f>
        <v>#VALUE!</v>
      </c>
      <c r="KB24" s="250" t="e">
        <f t="shared" si="21"/>
        <v>#VALUE!</v>
      </c>
      <c r="KD24" s="250" t="e">
        <f>'1_Police_raw'!JA23/C24*100</f>
        <v>#VALUE!</v>
      </c>
      <c r="KE24" s="250" t="e">
        <f>'1_Police_raw'!JB23/D24*100</f>
        <v>#VALUE!</v>
      </c>
      <c r="KF24" s="250" t="e">
        <f>'1_Police_raw'!JC23/E24*100</f>
        <v>#VALUE!</v>
      </c>
      <c r="KG24" s="250" t="e">
        <f>'1_Police_raw'!JD23/F24*100</f>
        <v>#VALUE!</v>
      </c>
      <c r="KH24" s="250" t="e">
        <f>'1_Police_raw'!JE23/G24*100</f>
        <v>#VALUE!</v>
      </c>
      <c r="KI24" s="250" t="e">
        <f>'1_Police_raw'!JF23/H24*100</f>
        <v>#VALUE!</v>
      </c>
      <c r="KJ24" s="250" t="e">
        <f t="shared" si="22"/>
        <v>#VALUE!</v>
      </c>
      <c r="KL24" s="250" t="e">
        <f>'1_Police_raw'!JH23/C24*100</f>
        <v>#VALUE!</v>
      </c>
      <c r="KM24" s="250" t="e">
        <f>'1_Police_raw'!JI23/D24*100</f>
        <v>#VALUE!</v>
      </c>
      <c r="KN24" s="250" t="e">
        <f>'1_Police_raw'!JJ23/E24*100</f>
        <v>#VALUE!</v>
      </c>
      <c r="KO24" s="250" t="e">
        <f>'1_Police_raw'!JK23/F24*100</f>
        <v>#VALUE!</v>
      </c>
      <c r="KP24" s="250" t="e">
        <f>'1_Police_raw'!JL23/G24*100</f>
        <v>#VALUE!</v>
      </c>
      <c r="KQ24" s="250" t="e">
        <f>'1_Police_raw'!JM23/H24*100</f>
        <v>#VALUE!</v>
      </c>
      <c r="KR24" s="250" t="e">
        <f t="shared" si="23"/>
        <v>#VALUE!</v>
      </c>
      <c r="KT24" s="250" t="e">
        <f>'1_Police_raw'!JO23/C24*100</f>
        <v>#VALUE!</v>
      </c>
      <c r="KU24" s="250" t="e">
        <f>'1_Police_raw'!JP23/D24*100</f>
        <v>#VALUE!</v>
      </c>
      <c r="KV24" s="250" t="e">
        <f>'1_Police_raw'!JQ23/E24*100</f>
        <v>#VALUE!</v>
      </c>
      <c r="KW24" s="250" t="e">
        <f>'1_Police_raw'!JR23/F24*100</f>
        <v>#VALUE!</v>
      </c>
      <c r="KX24" s="250" t="e">
        <f>'1_Police_raw'!JS23/G24*100</f>
        <v>#VALUE!</v>
      </c>
      <c r="KY24" s="250" t="e">
        <f>'1_Police_raw'!JT23/H24*100</f>
        <v>#VALUE!</v>
      </c>
      <c r="KZ24" s="250" t="e">
        <f t="shared" si="37"/>
        <v>#VALUE!</v>
      </c>
      <c r="LB24" s="250" t="e">
        <f>'1_Police_raw'!JV23/C24*100</f>
        <v>#VALUE!</v>
      </c>
      <c r="LC24" s="250" t="e">
        <f>'1_Police_raw'!JW23/D24*100</f>
        <v>#VALUE!</v>
      </c>
      <c r="LD24" s="250" t="e">
        <f>'1_Police_raw'!JX23/E24*100</f>
        <v>#VALUE!</v>
      </c>
      <c r="LE24" s="250" t="e">
        <f>'1_Police_raw'!JY23/F24*100</f>
        <v>#VALUE!</v>
      </c>
      <c r="LF24" s="250" t="e">
        <f>'1_Police_raw'!JZ23/G24*100</f>
        <v>#VALUE!</v>
      </c>
      <c r="LG24" s="250" t="e">
        <f>'1_Police_raw'!KA23/H24*100</f>
        <v>#VALUE!</v>
      </c>
      <c r="LH24" s="250" t="e">
        <f t="shared" si="24"/>
        <v>#VALUE!</v>
      </c>
      <c r="LJ24" s="250" t="e">
        <f>'1_Police_raw'!KC23/C24*100</f>
        <v>#VALUE!</v>
      </c>
      <c r="LK24" s="250" t="e">
        <f>'1_Police_raw'!KD23/D24*100</f>
        <v>#VALUE!</v>
      </c>
      <c r="LL24" s="250" t="e">
        <f>'1_Police_raw'!KE23/E24*100</f>
        <v>#VALUE!</v>
      </c>
      <c r="LM24" s="250" t="e">
        <f>'1_Police_raw'!KF23/F24*100</f>
        <v>#VALUE!</v>
      </c>
      <c r="LN24" s="250" t="e">
        <f>'1_Police_raw'!KG23/G24*100</f>
        <v>#VALUE!</v>
      </c>
      <c r="LO24" s="250" t="e">
        <f>'1_Police_raw'!KH23/H24*100</f>
        <v>#VALUE!</v>
      </c>
      <c r="LP24" s="250" t="e">
        <f t="shared" si="38"/>
        <v>#VALUE!</v>
      </c>
      <c r="LR24" s="250" t="e">
        <f>'1_Police_raw'!KJ23/C24*100</f>
        <v>#VALUE!</v>
      </c>
      <c r="LS24" s="250" t="e">
        <f>'1_Police_raw'!KK23/D24*100</f>
        <v>#VALUE!</v>
      </c>
      <c r="LT24" s="250" t="e">
        <f>'1_Police_raw'!KL23/E24*100</f>
        <v>#VALUE!</v>
      </c>
      <c r="LU24" s="250" t="e">
        <f>'1_Police_raw'!KM23/F24*100</f>
        <v>#VALUE!</v>
      </c>
      <c r="LV24" s="250" t="e">
        <f>'1_Police_raw'!KN23/G24*100</f>
        <v>#VALUE!</v>
      </c>
      <c r="LW24" s="250" t="e">
        <f>'1_Police_raw'!KO23/H24*100</f>
        <v>#VALUE!</v>
      </c>
      <c r="LX24" s="250" t="e">
        <f t="shared" si="39"/>
        <v>#VALUE!</v>
      </c>
      <c r="LZ24" s="250" t="e">
        <f>'1_Police_raw'!KQ23/C24*100</f>
        <v>#VALUE!</v>
      </c>
      <c r="MA24" s="250" t="e">
        <f>'1_Police_raw'!KR23/D24*100</f>
        <v>#VALUE!</v>
      </c>
      <c r="MB24" s="250" t="e">
        <f>'1_Police_raw'!KS23/E24*100</f>
        <v>#VALUE!</v>
      </c>
      <c r="MC24" s="250" t="e">
        <f>'1_Police_raw'!KT23/F24*100</f>
        <v>#VALUE!</v>
      </c>
      <c r="MD24" s="250" t="e">
        <f>'1_Police_raw'!KU23/G24*100</f>
        <v>#VALUE!</v>
      </c>
      <c r="ME24" s="250" t="e">
        <f>'1_Police_raw'!KV23/H24*100</f>
        <v>#VALUE!</v>
      </c>
      <c r="MF24" s="250" t="e">
        <f t="shared" si="40"/>
        <v>#VALUE!</v>
      </c>
      <c r="MH24" s="250" t="e">
        <f>'1_Police_raw'!KX23/C24*100</f>
        <v>#VALUE!</v>
      </c>
      <c r="MI24" s="250" t="e">
        <f>'1_Police_raw'!KY23/D24*100</f>
        <v>#VALUE!</v>
      </c>
      <c r="MJ24" s="250" t="e">
        <f>'1_Police_raw'!KZ23/E24*100</f>
        <v>#VALUE!</v>
      </c>
      <c r="MK24" s="250" t="e">
        <f>'1_Police_raw'!LA23/F24*100</f>
        <v>#VALUE!</v>
      </c>
      <c r="ML24" s="250" t="e">
        <f>'1_Police_raw'!LB23/G24*100</f>
        <v>#VALUE!</v>
      </c>
      <c r="MM24" s="250" t="e">
        <f>'1_Police_raw'!LC23/H24*100</f>
        <v>#VALUE!</v>
      </c>
      <c r="MN24" s="250" t="e">
        <f t="shared" si="41"/>
        <v>#VALUE!</v>
      </c>
      <c r="MP24" s="250" t="e">
        <f>'1_Police_raw'!LE23/C24*100</f>
        <v>#VALUE!</v>
      </c>
      <c r="MQ24" s="250" t="e">
        <f>'1_Police_raw'!LF23/D24*100</f>
        <v>#VALUE!</v>
      </c>
      <c r="MR24" s="250" t="e">
        <f>'1_Police_raw'!LG23/E24*100</f>
        <v>#VALUE!</v>
      </c>
      <c r="MS24" s="250" t="e">
        <f>'1_Police_raw'!LH23/F24*100</f>
        <v>#VALUE!</v>
      </c>
      <c r="MT24" s="250" t="e">
        <f>'1_Police_raw'!LI23/G24*100</f>
        <v>#VALUE!</v>
      </c>
      <c r="MU24" s="250" t="e">
        <f>'1_Police_raw'!LJ23/H24*100</f>
        <v>#VALUE!</v>
      </c>
      <c r="MV24" s="250" t="e">
        <f t="shared" si="25"/>
        <v>#VALUE!</v>
      </c>
      <c r="MX24" s="250" t="e">
        <f>'1_Police_raw'!LL23/C24*100</f>
        <v>#VALUE!</v>
      </c>
      <c r="MY24" s="250" t="e">
        <f>'1_Police_raw'!LM23/D24*100</f>
        <v>#VALUE!</v>
      </c>
      <c r="MZ24" s="250" t="e">
        <f>'1_Police_raw'!LN23/E24*100</f>
        <v>#VALUE!</v>
      </c>
      <c r="NA24" s="250" t="e">
        <f>'1_Police_raw'!LO23/F24*100</f>
        <v>#VALUE!</v>
      </c>
      <c r="NB24" s="250" t="e">
        <f>'1_Police_raw'!LP23/G24*100</f>
        <v>#VALUE!</v>
      </c>
      <c r="NC24" s="250" t="e">
        <f>'1_Police_raw'!LQ23/H24*100</f>
        <v>#VALUE!</v>
      </c>
      <c r="ND24" s="250" t="e">
        <f t="shared" si="50"/>
        <v>#VALUE!</v>
      </c>
      <c r="NF24" s="250" t="e">
        <f>'1_Police_raw'!LS23/C24*100</f>
        <v>#VALUE!</v>
      </c>
      <c r="NG24" s="250" t="e">
        <f>'1_Police_raw'!LT23/D24*100</f>
        <v>#VALUE!</v>
      </c>
      <c r="NH24" s="250" t="e">
        <f>'1_Police_raw'!LU23/E24*100</f>
        <v>#VALUE!</v>
      </c>
      <c r="NI24" s="250" t="e">
        <f>'1_Police_raw'!LV23/F24*100</f>
        <v>#VALUE!</v>
      </c>
      <c r="NJ24" s="250" t="e">
        <f>'1_Police_raw'!LW23/G24*100</f>
        <v>#VALUE!</v>
      </c>
      <c r="NK24" s="250" t="e">
        <f>'1_Police_raw'!LX23/H24*100</f>
        <v>#VALUE!</v>
      </c>
      <c r="NL24" s="250" t="e">
        <f t="shared" si="26"/>
        <v>#VALUE!</v>
      </c>
      <c r="NN24" s="250" t="e">
        <f>'1_Police_raw'!LZ23/C24*100</f>
        <v>#VALUE!</v>
      </c>
      <c r="NO24" s="250" t="e">
        <f>'1_Police_raw'!MA23/D24*100</f>
        <v>#VALUE!</v>
      </c>
      <c r="NP24" s="250" t="e">
        <f>'1_Police_raw'!MB23/E24*100</f>
        <v>#VALUE!</v>
      </c>
      <c r="NQ24" s="250" t="e">
        <f>'1_Police_raw'!MC23/F24*100</f>
        <v>#VALUE!</v>
      </c>
      <c r="NR24" s="250" t="e">
        <f>'1_Police_raw'!MD23/G24*100</f>
        <v>#VALUE!</v>
      </c>
      <c r="NS24" s="250" t="e">
        <f>'1_Police_raw'!ME23/H24*100</f>
        <v>#VALUE!</v>
      </c>
      <c r="NT24" s="250" t="e">
        <f t="shared" si="27"/>
        <v>#VALUE!</v>
      </c>
      <c r="NV24" s="250" t="e">
        <f>'1_Police_raw'!MG23/C24*100</f>
        <v>#VALUE!</v>
      </c>
      <c r="NW24" s="250" t="e">
        <f>'1_Police_raw'!MH23/D24*100</f>
        <v>#VALUE!</v>
      </c>
      <c r="NX24" s="250" t="e">
        <f>'1_Police_raw'!MI23/E24*100</f>
        <v>#VALUE!</v>
      </c>
      <c r="NY24" s="250" t="e">
        <f>'1_Police_raw'!MJ23/F24*100</f>
        <v>#VALUE!</v>
      </c>
      <c r="NZ24" s="250" t="e">
        <f>'1_Police_raw'!MK23/G24*100</f>
        <v>#VALUE!</v>
      </c>
      <c r="OA24" s="250" t="e">
        <f>'1_Police_raw'!ML23/H24*100</f>
        <v>#VALUE!</v>
      </c>
      <c r="OB24" s="250" t="e">
        <f t="shared" si="42"/>
        <v>#VALUE!</v>
      </c>
      <c r="OD24" s="250" t="e">
        <f>'1_Police_raw'!MN23/C24*100</f>
        <v>#VALUE!</v>
      </c>
      <c r="OE24" s="250" t="e">
        <f>'1_Police_raw'!MO23/D24*100</f>
        <v>#VALUE!</v>
      </c>
      <c r="OF24" s="250" t="e">
        <f>'1_Police_raw'!MP23/E24*100</f>
        <v>#VALUE!</v>
      </c>
      <c r="OG24" s="250" t="e">
        <f>'1_Police_raw'!MQ23/F24*100</f>
        <v>#VALUE!</v>
      </c>
      <c r="OH24" s="250" t="e">
        <f>'1_Police_raw'!MR23/G24*100</f>
        <v>#VALUE!</v>
      </c>
      <c r="OI24" s="250" t="e">
        <f>'1_Police_raw'!MS23/H24*100</f>
        <v>#VALUE!</v>
      </c>
      <c r="OJ24" s="250" t="e">
        <f t="shared" si="28"/>
        <v>#VALUE!</v>
      </c>
      <c r="OL24" s="250" t="e">
        <f>'1_Police_raw'!MU23/C24*100</f>
        <v>#VALUE!</v>
      </c>
      <c r="OM24" s="250" t="e">
        <f>'1_Police_raw'!MV23/D24*100</f>
        <v>#VALUE!</v>
      </c>
      <c r="ON24" s="250" t="e">
        <f>'1_Police_raw'!MW23/E24*100</f>
        <v>#VALUE!</v>
      </c>
      <c r="OO24" s="250" t="e">
        <f>'1_Police_raw'!MX23/F24*100</f>
        <v>#VALUE!</v>
      </c>
      <c r="OP24" s="250" t="e">
        <f>'1_Police_raw'!MY23/G24*100</f>
        <v>#VALUE!</v>
      </c>
      <c r="OQ24" s="250" t="e">
        <f>'1_Police_raw'!MZ23/H24*100</f>
        <v>#VALUE!</v>
      </c>
      <c r="OR24" s="250" t="e">
        <f t="shared" si="43"/>
        <v>#VALUE!</v>
      </c>
      <c r="OU24" s="250" t="e">
        <f>'1_Police_raw'!NE23/G24*100</f>
        <v>#VALUE!</v>
      </c>
      <c r="OV24" s="250" t="e">
        <f>'1_Police_raw'!NF23/G24*100</f>
        <v>#VALUE!</v>
      </c>
      <c r="OW24" s="250" t="e">
        <f>'1_Police_raw'!NG23/G24*100</f>
        <v>#VALUE!</v>
      </c>
      <c r="OX24" s="250" t="e">
        <f>'1_Police_raw'!NH23/G24*100</f>
        <v>#VALUE!</v>
      </c>
      <c r="OY24" s="250" t="e">
        <f>'1_Police_raw'!NI23/G24*100</f>
        <v>#VALUE!</v>
      </c>
      <c r="PA24" s="250" t="e">
        <f>'1_Police_raw'!NK23/G24*100</f>
        <v>#VALUE!</v>
      </c>
      <c r="PB24" s="250" t="e">
        <f>'1_Police_raw'!NL23/G24*100</f>
        <v>#VALUE!</v>
      </c>
      <c r="PC24" s="250" t="e">
        <f>'1_Police_raw'!NM23/G24*100</f>
        <v>#VALUE!</v>
      </c>
      <c r="PD24" s="250" t="e">
        <f>'1_Police_raw'!NN23/G24*100</f>
        <v>#VALUE!</v>
      </c>
      <c r="PE24" s="250" t="e">
        <f>'1_Police_raw'!NO23/G24*100</f>
        <v>#VALUE!</v>
      </c>
      <c r="PG24" s="250" t="e">
        <f>'1_Police_raw'!NQ23/G24*100</f>
        <v>#VALUE!</v>
      </c>
      <c r="PH24" s="250" t="e">
        <f>'1_Police_raw'!NR23/G24*100</f>
        <v>#VALUE!</v>
      </c>
      <c r="PI24" s="250" t="e">
        <f>'1_Police_raw'!NS23/G24*100</f>
        <v>#VALUE!</v>
      </c>
      <c r="PJ24" s="250" t="e">
        <f>'1_Police_raw'!NT23/G24*100</f>
        <v>#VALUE!</v>
      </c>
      <c r="PK24" s="250" t="e">
        <f>'1_Police_raw'!NU23/G24*100</f>
        <v>#VALUE!</v>
      </c>
      <c r="PM24" s="250" t="e">
        <f>'1_Police_raw'!NW23/G24*100</f>
        <v>#VALUE!</v>
      </c>
      <c r="PN24" s="250" t="e">
        <f>'1_Police_raw'!NX23/G24*100</f>
        <v>#VALUE!</v>
      </c>
      <c r="PO24" s="250" t="e">
        <f>'1_Police_raw'!NY23/G24*100</f>
        <v>#VALUE!</v>
      </c>
      <c r="PP24" s="250" t="e">
        <f>'1_Police_raw'!NZ23/G24*100</f>
        <v>#VALUE!</v>
      </c>
      <c r="PQ24" s="250" t="e">
        <f>'1_Police_raw'!OA23/G24*100</f>
        <v>#VALUE!</v>
      </c>
      <c r="PS24" s="250" t="e">
        <f>'1_Police_raw'!OC23/G24*100</f>
        <v>#VALUE!</v>
      </c>
      <c r="PT24" s="250" t="e">
        <f>'1_Police_raw'!OD23/G24*100</f>
        <v>#VALUE!</v>
      </c>
      <c r="PU24" s="250" t="e">
        <f>'1_Police_raw'!OE23/G24*100</f>
        <v>#VALUE!</v>
      </c>
      <c r="PV24" s="250" t="e">
        <f>'1_Police_raw'!OF23/G24*100</f>
        <v>#VALUE!</v>
      </c>
      <c r="PW24" s="250" t="e">
        <f>'1_Police_raw'!OG23/G24*100</f>
        <v>#VALUE!</v>
      </c>
      <c r="PY24" s="250" t="e">
        <f>'1_Police_raw'!OI23/G24*100</f>
        <v>#VALUE!</v>
      </c>
      <c r="PZ24" s="250" t="e">
        <f>'1_Police_raw'!OJ23/G24*100</f>
        <v>#VALUE!</v>
      </c>
      <c r="QA24" s="250" t="e">
        <f>'1_Police_raw'!OK23/G24*100</f>
        <v>#VALUE!</v>
      </c>
      <c r="QB24" s="250" t="e">
        <f>'1_Police_raw'!OL23/G24*100</f>
        <v>#VALUE!</v>
      </c>
      <c r="QC24" s="250" t="e">
        <f>'1_Police_raw'!OM23/G24*100</f>
        <v>#VALUE!</v>
      </c>
      <c r="QE24" s="250" t="e">
        <f>'1_Police_raw'!OO23/G24*100</f>
        <v>#VALUE!</v>
      </c>
      <c r="QF24" s="250" t="e">
        <f>'1_Police_raw'!OP23/G24*100</f>
        <v>#VALUE!</v>
      </c>
      <c r="QG24" s="250" t="e">
        <f>'1_Police_raw'!OQ23/G24*100</f>
        <v>#VALUE!</v>
      </c>
      <c r="QH24" s="250" t="e">
        <f>'1_Police_raw'!OR23/G24*100</f>
        <v>#VALUE!</v>
      </c>
      <c r="QI24" s="250" t="e">
        <f>'1_Police_raw'!OS23/G24*100</f>
        <v>#VALUE!</v>
      </c>
      <c r="QK24" s="250" t="e">
        <f>'1_Police_raw'!OU23/G24*100</f>
        <v>#VALUE!</v>
      </c>
      <c r="QL24" s="250" t="e">
        <f>'1_Police_raw'!OV23/G24*100</f>
        <v>#VALUE!</v>
      </c>
      <c r="QM24" s="250" t="e">
        <f>'1_Police_raw'!OW23/G24*100</f>
        <v>#VALUE!</v>
      </c>
      <c r="QN24" s="250" t="e">
        <f>'1_Police_raw'!OX23/G24*100</f>
        <v>#VALUE!</v>
      </c>
      <c r="QO24" s="250" t="e">
        <f>'1_Police_raw'!OY23/G24*100</f>
        <v>#VALUE!</v>
      </c>
      <c r="QQ24" s="250" t="e">
        <f>'1_Police_raw'!PA23/G24*100</f>
        <v>#VALUE!</v>
      </c>
      <c r="QR24" s="250" t="e">
        <f>'1_Police_raw'!PB23/G24*100</f>
        <v>#VALUE!</v>
      </c>
      <c r="QS24" s="250" t="e">
        <f>'1_Police_raw'!PC23/G24*100</f>
        <v>#VALUE!</v>
      </c>
      <c r="QT24" s="250" t="e">
        <f>'1_Police_raw'!PD23/G24*100</f>
        <v>#VALUE!</v>
      </c>
      <c r="QU24" s="250" t="e">
        <f>'1_Police_raw'!PE23/G24*100</f>
        <v>#VALUE!</v>
      </c>
      <c r="QW24" s="250" t="e">
        <f>'1_Police_raw'!PG23/G24*100</f>
        <v>#VALUE!</v>
      </c>
      <c r="QX24" s="250" t="e">
        <f>'1_Police_raw'!PH23/G24*100</f>
        <v>#VALUE!</v>
      </c>
      <c r="QY24" s="250" t="e">
        <f>'1_Police_raw'!PI23/G24*100</f>
        <v>#VALUE!</v>
      </c>
      <c r="QZ24" s="250" t="e">
        <f>'1_Police_raw'!PJ23/G24*100</f>
        <v>#VALUE!</v>
      </c>
      <c r="RA24" s="250" t="e">
        <f>'1_Police_raw'!PK23/G24*100</f>
        <v>#VALUE!</v>
      </c>
      <c r="RC24" s="250" t="e">
        <f>'1_Police_raw'!PM23/G24*100</f>
        <v>#VALUE!</v>
      </c>
      <c r="RD24" s="250" t="e">
        <f>'1_Police_raw'!PN23/G24*100</f>
        <v>#VALUE!</v>
      </c>
      <c r="RE24" s="250" t="e">
        <f>'1_Police_raw'!PO23/G24*100</f>
        <v>#VALUE!</v>
      </c>
      <c r="RF24" s="250" t="e">
        <f>'1_Police_raw'!PP23/G24*100</f>
        <v>#VALUE!</v>
      </c>
      <c r="RG24" s="250" t="e">
        <f>'1_Police_raw'!PQ23/G24*100</f>
        <v>#VALUE!</v>
      </c>
      <c r="RI24" s="250" t="e">
        <f>'1_Police_raw'!PS23/G24*100</f>
        <v>#VALUE!</v>
      </c>
      <c r="RJ24" s="250" t="e">
        <f>'1_Police_raw'!PT23/G24*100</f>
        <v>#VALUE!</v>
      </c>
      <c r="RK24" s="250" t="e">
        <f>'1_Police_raw'!PU23/G24*100</f>
        <v>#VALUE!</v>
      </c>
      <c r="RL24" s="250" t="e">
        <f>'1_Police_raw'!PV23/G24*100</f>
        <v>#VALUE!</v>
      </c>
      <c r="RM24" s="250" t="e">
        <f>'1_Police_raw'!PW23/G24*100</f>
        <v>#VALUE!</v>
      </c>
      <c r="RO24" s="250" t="e">
        <f>'1_Police_raw'!PY23/G24*100</f>
        <v>#VALUE!</v>
      </c>
      <c r="RP24" s="250" t="e">
        <f>'1_Police_raw'!PZ23/G24*100</f>
        <v>#VALUE!</v>
      </c>
      <c r="RQ24" s="250" t="e">
        <f>'1_Police_raw'!QA23/G24*100</f>
        <v>#VALUE!</v>
      </c>
      <c r="RR24" s="250" t="e">
        <f>'1_Police_raw'!QB23/G24*100</f>
        <v>#VALUE!</v>
      </c>
      <c r="RS24" s="250" t="e">
        <f>'1_Police_raw'!QC23/G24*100</f>
        <v>#VALUE!</v>
      </c>
      <c r="RU24" s="250" t="e">
        <f>'1_Police_raw'!QE23/G24*100</f>
        <v>#VALUE!</v>
      </c>
      <c r="RV24" s="250" t="e">
        <f>'1_Police_raw'!QF23/G24*100</f>
        <v>#VALUE!</v>
      </c>
      <c r="RW24" s="250" t="e">
        <f>'1_Police_raw'!QG23/G24*100</f>
        <v>#VALUE!</v>
      </c>
      <c r="RX24" s="250" t="e">
        <f>'1_Police_raw'!QH23/G24*100</f>
        <v>#VALUE!</v>
      </c>
      <c r="RY24" s="250" t="e">
        <f>'1_Police_raw'!QI23/G24*100</f>
        <v>#VALUE!</v>
      </c>
      <c r="SA24" s="250" t="e">
        <f>'1_Police_raw'!QK23/G24*100</f>
        <v>#VALUE!</v>
      </c>
      <c r="SB24" s="250" t="e">
        <f>'1_Police_raw'!QL23/G24*100</f>
        <v>#VALUE!</v>
      </c>
      <c r="SC24" s="250" t="e">
        <f>'1_Police_raw'!QM23/G24*100</f>
        <v>#VALUE!</v>
      </c>
      <c r="SD24" s="250" t="e">
        <f>'1_Police_raw'!QN23/G24*100</f>
        <v>#VALUE!</v>
      </c>
      <c r="SE24" s="250" t="e">
        <f>'1_Police_raw'!QO23/G24*100</f>
        <v>#VALUE!</v>
      </c>
      <c r="SG24" s="250" t="e">
        <f>'1_Police_raw'!QQ23/G24*100</f>
        <v>#VALUE!</v>
      </c>
      <c r="SH24" s="250" t="e">
        <f>'1_Police_raw'!QR23/G24*100</f>
        <v>#VALUE!</v>
      </c>
      <c r="SI24" s="250" t="e">
        <f>'1_Police_raw'!QS23/G24*100</f>
        <v>#VALUE!</v>
      </c>
      <c r="SJ24" s="250" t="e">
        <f>'1_Police_raw'!QT23/G24*100</f>
        <v>#VALUE!</v>
      </c>
      <c r="SK24" s="250" t="e">
        <f>'1_Police_raw'!QU23/G24*100</f>
        <v>#VALUE!</v>
      </c>
      <c r="SM24" s="250" t="e">
        <f>'1_Police_raw'!QW23/G24*100</f>
        <v>#VALUE!</v>
      </c>
      <c r="SN24" s="250" t="e">
        <f>'1_Police_raw'!QX23/G24*100</f>
        <v>#VALUE!</v>
      </c>
      <c r="SO24" s="250" t="e">
        <f>'1_Police_raw'!QY23/G24*100</f>
        <v>#VALUE!</v>
      </c>
      <c r="SP24" s="250" t="e">
        <f>'1_Police_raw'!QZ23/G24*100</f>
        <v>#VALUE!</v>
      </c>
      <c r="SQ24" s="250" t="e">
        <f>'1_Police_raw'!RA23/G24*100</f>
        <v>#VALUE!</v>
      </c>
      <c r="SS24" s="250" t="e">
        <f>'1_Police_raw'!RC23/G24*100</f>
        <v>#VALUE!</v>
      </c>
      <c r="ST24" s="250" t="e">
        <f>'1_Police_raw'!RD23/G24*100</f>
        <v>#VALUE!</v>
      </c>
      <c r="SU24" s="250" t="e">
        <f>'1_Police_raw'!RE23/G24*100</f>
        <v>#VALUE!</v>
      </c>
      <c r="SV24" s="250" t="e">
        <f>'1_Police_raw'!RF23/G24*100</f>
        <v>#VALUE!</v>
      </c>
      <c r="SW24" s="250" t="e">
        <f>'1_Police_raw'!RG23/G24*100</f>
        <v>#VALUE!</v>
      </c>
      <c r="SY24" s="250" t="e">
        <f>'1_Police_raw'!RI23/G24*100</f>
        <v>#VALUE!</v>
      </c>
      <c r="SZ24" s="250" t="e">
        <f>'1_Police_raw'!RJ23/G24*100</f>
        <v>#VALUE!</v>
      </c>
      <c r="TA24" s="250" t="e">
        <f>'1_Police_raw'!RK23/G24*100</f>
        <v>#VALUE!</v>
      </c>
      <c r="TB24" s="250" t="e">
        <f>'1_Police_raw'!RL23/G24*100</f>
        <v>#VALUE!</v>
      </c>
      <c r="TC24" s="250" t="e">
        <f>'1_Police_raw'!RM23/G24*100</f>
        <v>#VALUE!</v>
      </c>
      <c r="TE24" s="250" t="e">
        <f>'1_Police_raw'!RO23/G24*100</f>
        <v>#VALUE!</v>
      </c>
      <c r="TF24" s="250" t="e">
        <f>'1_Police_raw'!RP23/G24*100</f>
        <v>#VALUE!</v>
      </c>
      <c r="TG24" s="250" t="e">
        <f>'1_Police_raw'!RQ23/G24*100</f>
        <v>#VALUE!</v>
      </c>
      <c r="TH24" s="250" t="e">
        <f>'1_Police_raw'!RR23/G24*100</f>
        <v>#VALUE!</v>
      </c>
      <c r="TI24" s="250" t="e">
        <f>'1_Police_raw'!RS23/G24*100</f>
        <v>#VALUE!</v>
      </c>
      <c r="TK24" s="250" t="e">
        <f>'1_Police_raw'!RU23/G24*100</f>
        <v>#VALUE!</v>
      </c>
      <c r="TL24" s="250" t="e">
        <f>'1_Police_raw'!RV23/G24*100</f>
        <v>#VALUE!</v>
      </c>
      <c r="TM24" s="250" t="e">
        <f>'1_Police_raw'!RW23/G24*100</f>
        <v>#VALUE!</v>
      </c>
      <c r="TN24" s="250" t="e">
        <f>'1_Police_raw'!RX23/G24*100</f>
        <v>#VALUE!</v>
      </c>
      <c r="TO24" s="250" t="e">
        <f>'1_Police_raw'!RY23/G24*100</f>
        <v>#VALUE!</v>
      </c>
      <c r="TQ24" s="250" t="e">
        <f>'1_Police_raw'!SA23/G24*100</f>
        <v>#VALUE!</v>
      </c>
      <c r="TR24" s="250" t="e">
        <f>'1_Police_raw'!SB23/G24*100</f>
        <v>#VALUE!</v>
      </c>
      <c r="TS24" s="250" t="e">
        <f>'1_Police_raw'!SC23/G24*100</f>
        <v>#VALUE!</v>
      </c>
      <c r="TT24" s="250" t="e">
        <f>'1_Police_raw'!SD23/G24*100</f>
        <v>#VALUE!</v>
      </c>
      <c r="TU24" s="250" t="e">
        <f>'1_Police_raw'!SE23/G24*100</f>
        <v>#VALUE!</v>
      </c>
      <c r="TW24" s="250" t="e">
        <f>'1_Police_raw'!TY23/C24*100</f>
        <v>#VALUE!</v>
      </c>
      <c r="TX24" s="250" t="e">
        <f>'1_Police_raw'!TZ23/D24*100</f>
        <v>#VALUE!</v>
      </c>
      <c r="TY24" s="250" t="e">
        <f>'1_Police_raw'!UA23/E24*100</f>
        <v>#VALUE!</v>
      </c>
      <c r="TZ24" s="250" t="e">
        <f>'1_Police_raw'!UB23/F24*100</f>
        <v>#VALUE!</v>
      </c>
      <c r="UA24" s="250" t="e">
        <f>'1_Police_raw'!UC23/G24*100</f>
        <v>#VALUE!</v>
      </c>
      <c r="UB24" s="250" t="e">
        <f>'1_Police_raw'!UD23/H24*100</f>
        <v>#VALUE!</v>
      </c>
      <c r="UC24" s="250" t="e">
        <f t="shared" si="44"/>
        <v>#VALUE!</v>
      </c>
      <c r="UE24" s="250" t="e">
        <f>'1_Police_raw'!UF23/G24*100</f>
        <v>#VALUE!</v>
      </c>
      <c r="UF24" s="250" t="e">
        <f>'1_Police_raw'!UG23/G24*100</f>
        <v>#VALUE!</v>
      </c>
      <c r="UH24" s="250" t="e">
        <f>'1_Police_raw'!UI23/C24*100</f>
        <v>#VALUE!</v>
      </c>
      <c r="UI24" s="250" t="e">
        <f>'1_Police_raw'!UJ23/D24*100</f>
        <v>#VALUE!</v>
      </c>
      <c r="UJ24" s="250" t="e">
        <f>'1_Police_raw'!UK23/E24*100</f>
        <v>#VALUE!</v>
      </c>
      <c r="UK24" s="250" t="e">
        <f>'1_Police_raw'!UL23/F24*100</f>
        <v>#VALUE!</v>
      </c>
      <c r="UL24" s="250" t="e">
        <f>'1_Police_raw'!UM23/G24*100</f>
        <v>#VALUE!</v>
      </c>
      <c r="UM24" s="250" t="e">
        <f>'1_Police_raw'!UN23/H24*100</f>
        <v>#VALUE!</v>
      </c>
      <c r="UN24" s="250" t="e">
        <f t="shared" si="51"/>
        <v>#VALUE!</v>
      </c>
      <c r="UP24" s="250" t="e">
        <f>'1_Police_raw'!UX23/G24*100</f>
        <v>#VALUE!</v>
      </c>
      <c r="UQ24" s="250" t="e">
        <f>'1_Police_raw'!UY23/G24*100</f>
        <v>#VALUE!</v>
      </c>
      <c r="UR24" s="250" t="e">
        <f>'1_Police_raw'!UZ23/G24*100</f>
        <v>#VALUE!</v>
      </c>
    </row>
    <row r="25" spans="1:564">
      <c r="A25" s="247">
        <v>23</v>
      </c>
      <c r="B25" s="239" t="s">
        <v>46</v>
      </c>
      <c r="C25" s="248">
        <v>2074.605</v>
      </c>
      <c r="D25" s="248">
        <v>2044.8130000000001</v>
      </c>
      <c r="E25" s="248">
        <v>2023.825</v>
      </c>
      <c r="F25" s="248">
        <v>2001.4680000000001</v>
      </c>
      <c r="G25" s="248">
        <v>1986.096</v>
      </c>
      <c r="H25" s="248">
        <v>1968.9570000000001</v>
      </c>
      <c r="I25" s="249"/>
      <c r="J25" s="250">
        <f>'1_Police_raw'!C24/C25*100</f>
        <v>2486.352823790553</v>
      </c>
      <c r="K25" s="250">
        <f>'1_Police_raw'!D24/D25*100</f>
        <v>2440.5654698009057</v>
      </c>
      <c r="L25" s="250">
        <f>'1_Police_raw'!E24/E25*100</f>
        <v>2350.0549701678751</v>
      </c>
      <c r="M25" s="250">
        <f>'1_Police_raw'!F24/F25*100</f>
        <v>2422.0721990059296</v>
      </c>
      <c r="N25" s="250">
        <f>'1_Police_raw'!G24/G25*100</f>
        <v>2386.8936848974067</v>
      </c>
      <c r="O25" s="250">
        <f>'1_Police_raw'!H24/H25*100</f>
        <v>2317.9277150288199</v>
      </c>
      <c r="P25" s="250">
        <f t="shared" si="29"/>
        <v>-6.7739826443843896</v>
      </c>
      <c r="R25" s="250">
        <f>'1_Police_raw'!J24/C25*100</f>
        <v>34.801805644929999</v>
      </c>
      <c r="S25" s="250">
        <f>'1_Police_raw'!K24/D25*100</f>
        <v>34.868714156257809</v>
      </c>
      <c r="T25" s="250">
        <f>'1_Police_raw'!L24/E25*100</f>
        <v>32.858572257976846</v>
      </c>
      <c r="U25" s="250">
        <f>'1_Police_raw'!M24/F25*100</f>
        <v>33.525392362006286</v>
      </c>
      <c r="V25" s="250">
        <f>'1_Police_raw'!N24/G25*100</f>
        <v>34.691173034938892</v>
      </c>
      <c r="W25" s="250">
        <f>'1_Police_raw'!O24/H25*100</f>
        <v>29.101702068658685</v>
      </c>
      <c r="X25" s="250">
        <f t="shared" si="30"/>
        <v>-16.378758143837047</v>
      </c>
      <c r="Z25" s="250">
        <f>'1_Police_raw'!Q24/C25*100</f>
        <v>4.3863771657737258</v>
      </c>
      <c r="AA25" s="250">
        <f>'1_Police_raw'!R24/D25*100</f>
        <v>5.5750819268069991</v>
      </c>
      <c r="AB25" s="250">
        <f>'1_Police_raw'!S24/E25*100</f>
        <v>3.7058540140575391</v>
      </c>
      <c r="AC25" s="250">
        <f>'1_Police_raw'!T24/F25*100</f>
        <v>4.2468827880335835</v>
      </c>
      <c r="AD25" s="250">
        <f>'1_Police_raw'!U24/G25*100</f>
        <v>4.3804529086207316</v>
      </c>
      <c r="AE25" s="250">
        <f>'1_Police_raw'!V24/H25*100</f>
        <v>3.4028168212916787</v>
      </c>
      <c r="AF25" s="250">
        <f t="shared" si="31"/>
        <v>-22.423068224881078</v>
      </c>
      <c r="AH25" s="250" t="e">
        <f>'1_Police_raw'!X24/C25*100</f>
        <v>#VALUE!</v>
      </c>
      <c r="AI25" s="250" t="e">
        <f>'1_Police_raw'!Y24/D25*100</f>
        <v>#VALUE!</v>
      </c>
      <c r="AJ25" s="250" t="e">
        <f>'1_Police_raw'!Z24/E25*100</f>
        <v>#VALUE!</v>
      </c>
      <c r="AK25" s="250" t="e">
        <f>'1_Police_raw'!AA24/F25*100</f>
        <v>#VALUE!</v>
      </c>
      <c r="AL25" s="250" t="e">
        <f>'1_Police_raw'!AB24/G25*100</f>
        <v>#VALUE!</v>
      </c>
      <c r="AM25" s="250" t="e">
        <f>'1_Police_raw'!AC24/H25*100</f>
        <v>#VALUE!</v>
      </c>
      <c r="AN25" s="250" t="e">
        <f t="shared" si="46"/>
        <v>#VALUE!</v>
      </c>
      <c r="AP25" s="250" t="e">
        <f>'1_Police_raw'!AE24/C25*100</f>
        <v>#VALUE!</v>
      </c>
      <c r="AQ25" s="250" t="e">
        <f>'1_Police_raw'!AF24/D25*100</f>
        <v>#VALUE!</v>
      </c>
      <c r="AR25" s="250" t="e">
        <f>'1_Police_raw'!AG24/E25*100</f>
        <v>#VALUE!</v>
      </c>
      <c r="AS25" s="250" t="e">
        <f>'1_Police_raw'!AH24/F25*100</f>
        <v>#VALUE!</v>
      </c>
      <c r="AT25" s="250" t="e">
        <f>'1_Police_raw'!AI24/G25*100</f>
        <v>#VALUE!</v>
      </c>
      <c r="AU25" s="250" t="e">
        <f>'1_Police_raw'!AJ24/H25*100</f>
        <v>#VALUE!</v>
      </c>
      <c r="AV25" s="250" t="e">
        <f t="shared" si="32"/>
        <v>#VALUE!</v>
      </c>
      <c r="AX25" s="250" t="e">
        <f>'1_Police_raw'!AL24/C25*100</f>
        <v>#VALUE!</v>
      </c>
      <c r="AY25" s="250" t="e">
        <f>'1_Police_raw'!AM24/D25*100</f>
        <v>#VALUE!</v>
      </c>
      <c r="AZ25" s="250" t="e">
        <f>'1_Police_raw'!AN24/E25*100</f>
        <v>#VALUE!</v>
      </c>
      <c r="BA25" s="250" t="e">
        <f>'1_Police_raw'!AO24/F25*100</f>
        <v>#VALUE!</v>
      </c>
      <c r="BB25" s="250" t="e">
        <f>'1_Police_raw'!AP24/G25*100</f>
        <v>#VALUE!</v>
      </c>
      <c r="BC25" s="250" t="e">
        <f>'1_Police_raw'!AQ24/H25*100</f>
        <v>#VALUE!</v>
      </c>
      <c r="BD25" s="250" t="e">
        <f t="shared" si="47"/>
        <v>#VALUE!</v>
      </c>
      <c r="BF25" s="250">
        <f>'1_Police_raw'!AS24/C25*100</f>
        <v>58.709971295740637</v>
      </c>
      <c r="BG25" s="250">
        <f>'1_Police_raw'!AT24/D25*100</f>
        <v>59.565349007464249</v>
      </c>
      <c r="BH25" s="250">
        <f>'1_Police_raw'!AU24/E25*100</f>
        <v>58.20661371413042</v>
      </c>
      <c r="BI25" s="250">
        <f>'1_Police_raw'!AV24/F25*100</f>
        <v>60.655478878503175</v>
      </c>
      <c r="BJ25" s="250">
        <f>'1_Police_raw'!AW24/G25*100</f>
        <v>45.415730156044823</v>
      </c>
      <c r="BK25" s="250">
        <f>'1_Police_raw'!AX24/H25*100</f>
        <v>60.692031364829191</v>
      </c>
      <c r="BL25" s="250">
        <f t="shared" si="0"/>
        <v>3.3760194824560443</v>
      </c>
      <c r="BN25" s="250">
        <f>'1_Police_raw'!AZ24/C25*100</f>
        <v>9.6885913222035036</v>
      </c>
      <c r="BO25" s="250">
        <f>'1_Police_raw'!BA24/D25*100</f>
        <v>9.9764623953388387</v>
      </c>
      <c r="BP25" s="250">
        <f>'1_Police_raw'!BB24/E25*100</f>
        <v>10.722270947339814</v>
      </c>
      <c r="BQ25" s="250">
        <f>'1_Police_raw'!BC24/F25*100</f>
        <v>11.291711883477527</v>
      </c>
      <c r="BR25" s="250">
        <f>'1_Police_raw'!BD24/G25*100</f>
        <v>8.9623059509711513</v>
      </c>
      <c r="BS25" s="250">
        <f>'1_Police_raw'!BE24/H25*100</f>
        <v>9.9037205992817512</v>
      </c>
      <c r="BT25" s="250">
        <f t="shared" si="1"/>
        <v>2.2204391734970983</v>
      </c>
      <c r="BV25" s="250" t="e">
        <f>'1_Police_raw'!BG24/C25*100</f>
        <v>#VALUE!</v>
      </c>
      <c r="BW25" s="250" t="e">
        <f>'1_Police_raw'!BH24/D25*100</f>
        <v>#VALUE!</v>
      </c>
      <c r="BX25" s="250" t="e">
        <f>'1_Police_raw'!BI24/E25*100</f>
        <v>#VALUE!</v>
      </c>
      <c r="BY25" s="250" t="e">
        <f>'1_Police_raw'!BJ24/F25*100</f>
        <v>#VALUE!</v>
      </c>
      <c r="BZ25" s="250" t="e">
        <f>'1_Police_raw'!BK24/G25*100</f>
        <v>#VALUE!</v>
      </c>
      <c r="CA25" s="250" t="e">
        <f>'1_Police_raw'!BL24/H25*100</f>
        <v>#VALUE!</v>
      </c>
      <c r="CB25" s="250" t="e">
        <f t="shared" si="2"/>
        <v>#VALUE!</v>
      </c>
      <c r="CD25" s="250">
        <f>'1_Police_raw'!BN24/C25*100</f>
        <v>2.4100973438317173</v>
      </c>
      <c r="CE25" s="250">
        <f>'1_Police_raw'!BO24/D25*100</f>
        <v>3.374391692541078</v>
      </c>
      <c r="CF25" s="250">
        <f>'1_Police_raw'!BP24/E25*100</f>
        <v>3.6070312403493383</v>
      </c>
      <c r="CG25" s="250">
        <f>'1_Police_raw'!BQ24/F25*100</f>
        <v>3.7472495188531614</v>
      </c>
      <c r="CH25" s="250">
        <f>'1_Police_raw'!BR24/G25*100</f>
        <v>3.021002005945332</v>
      </c>
      <c r="CI25" s="250">
        <f>'1_Police_raw'!BS24/H25*100</f>
        <v>2.996510335167299</v>
      </c>
      <c r="CJ25" s="250">
        <f t="shared" si="3"/>
        <v>24.331506477795102</v>
      </c>
      <c r="CL25" s="250" t="e">
        <f>'1_Police_raw'!BU24/C25*100</f>
        <v>#VALUE!</v>
      </c>
      <c r="CM25" s="250" t="e">
        <f>'1_Police_raw'!BV24/D25*100</f>
        <v>#VALUE!</v>
      </c>
      <c r="CN25" s="250" t="e">
        <f>'1_Police_raw'!BW24/E25*100</f>
        <v>#VALUE!</v>
      </c>
      <c r="CO25" s="250" t="e">
        <f>'1_Police_raw'!BX24/F25*100</f>
        <v>#VALUE!</v>
      </c>
      <c r="CP25" s="250" t="e">
        <f>'1_Police_raw'!BY24/G25*100</f>
        <v>#VALUE!</v>
      </c>
      <c r="CQ25" s="250" t="e">
        <f>'1_Police_raw'!BZ24/H25*100</f>
        <v>#VALUE!</v>
      </c>
      <c r="CR25" s="250" t="e">
        <f t="shared" si="4"/>
        <v>#VALUE!</v>
      </c>
      <c r="CT25" s="250">
        <f>'1_Police_raw'!CB24/C25*100</f>
        <v>51.142265636109045</v>
      </c>
      <c r="CU25" s="250">
        <f>'1_Police_raw'!CC24/D25*100</f>
        <v>47.143675240718828</v>
      </c>
      <c r="CV25" s="250">
        <f>'1_Police_raw'!CD24/E25*100</f>
        <v>45.310241745210185</v>
      </c>
      <c r="CW25" s="250">
        <f>'1_Police_raw'!CE24/F25*100</f>
        <v>40.420331476696106</v>
      </c>
      <c r="CX25" s="250">
        <f>'1_Police_raw'!CF24/G25*100</f>
        <v>39.222676043856893</v>
      </c>
      <c r="CY25" s="250">
        <f>'1_Police_raw'!CG24/H25*100</f>
        <v>33.063190308371389</v>
      </c>
      <c r="CZ25" s="250">
        <f t="shared" si="5"/>
        <v>-35.350556145429948</v>
      </c>
      <c r="DB25" s="250" t="e">
        <f>'1_Police_raw'!CI24/C25*100</f>
        <v>#VALUE!</v>
      </c>
      <c r="DC25" s="250" t="e">
        <f>'1_Police_raw'!CJ24/D25*100</f>
        <v>#VALUE!</v>
      </c>
      <c r="DD25" s="250" t="e">
        <f>'1_Police_raw'!CK24/E25*100</f>
        <v>#VALUE!</v>
      </c>
      <c r="DE25" s="250" t="e">
        <f>'1_Police_raw'!CL24/F25*100</f>
        <v>#VALUE!</v>
      </c>
      <c r="DF25" s="250" t="e">
        <f>'1_Police_raw'!CM24/G25*100</f>
        <v>#VALUE!</v>
      </c>
      <c r="DG25" s="250" t="e">
        <f>'1_Police_raw'!CN24/H25*100</f>
        <v>#VALUE!</v>
      </c>
      <c r="DH25" s="250" t="e">
        <f t="shared" si="33"/>
        <v>#VALUE!</v>
      </c>
      <c r="DJ25" s="250">
        <f>'1_Police_raw'!CP24/C25*100</f>
        <v>1257.9744095864032</v>
      </c>
      <c r="DK25" s="250">
        <f>'1_Police_raw'!CQ24/D25*100</f>
        <v>1194.5835633869699</v>
      </c>
      <c r="DL25" s="250">
        <f>'1_Police_raw'!CR24/E25*100</f>
        <v>1123.9114053833707</v>
      </c>
      <c r="DM25" s="250">
        <f>'1_Police_raw'!CS24/F25*100</f>
        <v>1129.7707482707692</v>
      </c>
      <c r="DN25" s="250">
        <f>'1_Police_raw'!CT24/G25*100</f>
        <v>1097.8321289605337</v>
      </c>
      <c r="DO25" s="250">
        <f>'1_Police_raw'!CU24/H25*100</f>
        <v>1057.2602652064011</v>
      </c>
      <c r="DP25" s="250">
        <f t="shared" si="6"/>
        <v>-15.955343991933262</v>
      </c>
      <c r="DR25" s="250" t="e">
        <f>'1_Police_raw'!CW24/C25*100</f>
        <v>#VALUE!</v>
      </c>
      <c r="DS25" s="250" t="e">
        <f>'1_Police_raw'!CX24/D25*100</f>
        <v>#VALUE!</v>
      </c>
      <c r="DT25" s="250" t="e">
        <f>'1_Police_raw'!CY24/E25*100</f>
        <v>#VALUE!</v>
      </c>
      <c r="DU25" s="250" t="e">
        <f>'1_Police_raw'!CZ24/F25*100</f>
        <v>#VALUE!</v>
      </c>
      <c r="DV25" s="250" t="e">
        <f>'1_Police_raw'!DA24/G25*100</f>
        <v>#VALUE!</v>
      </c>
      <c r="DW25" s="250" t="e">
        <f>'1_Police_raw'!DB24/H25*100</f>
        <v>#VALUE!</v>
      </c>
      <c r="DX25" s="250" t="e">
        <f t="shared" si="34"/>
        <v>#VALUE!</v>
      </c>
      <c r="DZ25" s="250" t="e">
        <f>'1_Police_raw'!DD24/C25*100</f>
        <v>#VALUE!</v>
      </c>
      <c r="EA25" s="250" t="e">
        <f>'1_Police_raw'!DE24/D25*100</f>
        <v>#VALUE!</v>
      </c>
      <c r="EB25" s="250" t="e">
        <f>'1_Police_raw'!DF24/E25*100</f>
        <v>#VALUE!</v>
      </c>
      <c r="EC25" s="250" t="e">
        <f>'1_Police_raw'!DG24/F25*100</f>
        <v>#VALUE!</v>
      </c>
      <c r="ED25" s="250" t="e">
        <f>'1_Police_raw'!DH24/G25*100</f>
        <v>#VALUE!</v>
      </c>
      <c r="EE25" s="250" t="e">
        <f>'1_Police_raw'!DI24/H25*100</f>
        <v>#VALUE!</v>
      </c>
      <c r="EF25" s="250" t="e">
        <f t="shared" si="7"/>
        <v>#VALUE!</v>
      </c>
      <c r="EH25" s="250" t="e">
        <f>'1_Police_raw'!DK24/C25*100</f>
        <v>#VALUE!</v>
      </c>
      <c r="EI25" s="250" t="e">
        <f>'1_Police_raw'!DL24/D25*100</f>
        <v>#VALUE!</v>
      </c>
      <c r="EJ25" s="250" t="e">
        <f>'1_Police_raw'!DM24/E25*100</f>
        <v>#VALUE!</v>
      </c>
      <c r="EK25" s="250" t="e">
        <f>'1_Police_raw'!DN24/F25*100</f>
        <v>#VALUE!</v>
      </c>
      <c r="EL25" s="250" t="e">
        <f>'1_Police_raw'!DO24/G25*100</f>
        <v>#VALUE!</v>
      </c>
      <c r="EM25" s="250" t="e">
        <f>'1_Police_raw'!DP24/H25*100</f>
        <v>#VALUE!</v>
      </c>
      <c r="EN25" s="250" t="e">
        <f t="shared" si="8"/>
        <v>#VALUE!</v>
      </c>
      <c r="EP25" s="250" t="e">
        <f>'1_Police_raw'!DR24/C25*100</f>
        <v>#VALUE!</v>
      </c>
      <c r="EQ25" s="250" t="e">
        <f>'1_Police_raw'!DS24/D25*100</f>
        <v>#VALUE!</v>
      </c>
      <c r="ER25" s="250">
        <f>'1_Police_raw'!DT24/E25*100</f>
        <v>108.50740553160476</v>
      </c>
      <c r="ES25" s="250">
        <f>'1_Police_raw'!DU24/F25*100</f>
        <v>116.56444169979234</v>
      </c>
      <c r="ET25" s="250">
        <f>'1_Police_raw'!DV24/G25*100</f>
        <v>106.33927060927569</v>
      </c>
      <c r="EU25" s="250">
        <f>'1_Police_raw'!DW24/H25*100</f>
        <v>107.97594868755387</v>
      </c>
      <c r="EV25" s="250" t="e">
        <f t="shared" si="9"/>
        <v>#VALUE!</v>
      </c>
      <c r="EX25" s="250" t="e">
        <f>'1_Police_raw'!DY24/C25*100</f>
        <v>#VALUE!</v>
      </c>
      <c r="EY25" s="250" t="e">
        <f>'1_Police_raw'!DZ24/D25*100</f>
        <v>#VALUE!</v>
      </c>
      <c r="EZ25" s="250" t="e">
        <f>'1_Police_raw'!EA24/E25*100</f>
        <v>#VALUE!</v>
      </c>
      <c r="FA25" s="250" t="e">
        <f>'1_Police_raw'!EB24/F25*100</f>
        <v>#VALUE!</v>
      </c>
      <c r="FB25" s="250" t="e">
        <f>'1_Police_raw'!EC24/G25*100</f>
        <v>#VALUE!</v>
      </c>
      <c r="FC25" s="250" t="e">
        <f>'1_Police_raw'!ED24/H25*100</f>
        <v>#VALUE!</v>
      </c>
      <c r="FD25" s="250" t="e">
        <f t="shared" si="10"/>
        <v>#VALUE!</v>
      </c>
      <c r="FF25" s="250" t="e">
        <f>'1_Police_raw'!EF24/C25*100</f>
        <v>#VALUE!</v>
      </c>
      <c r="FG25" s="250" t="e">
        <f>'1_Police_raw'!EG24/D25*100</f>
        <v>#VALUE!</v>
      </c>
      <c r="FH25" s="250" t="e">
        <f>'1_Police_raw'!EH24/E25*100</f>
        <v>#VALUE!</v>
      </c>
      <c r="FI25" s="250" t="e">
        <f>'1_Police_raw'!EI24/F25*100</f>
        <v>#VALUE!</v>
      </c>
      <c r="FJ25" s="250" t="e">
        <f>'1_Police_raw'!EJ24/G25*100</f>
        <v>#VALUE!</v>
      </c>
      <c r="FK25" s="250" t="e">
        <f>'1_Police_raw'!EK24/H25*100</f>
        <v>#VALUE!</v>
      </c>
      <c r="FL25" s="250" t="e">
        <f t="shared" si="35"/>
        <v>#VALUE!</v>
      </c>
      <c r="FN25" s="250" t="e">
        <f>'1_Police_raw'!EM24/C25*100</f>
        <v>#VALUE!</v>
      </c>
      <c r="FO25" s="250" t="e">
        <f>'1_Police_raw'!EN24/D25*100</f>
        <v>#VALUE!</v>
      </c>
      <c r="FP25" s="250" t="e">
        <f>'1_Police_raw'!EO24/E25*100</f>
        <v>#VALUE!</v>
      </c>
      <c r="FQ25" s="250" t="e">
        <f>'1_Police_raw'!EP24/F25*100</f>
        <v>#VALUE!</v>
      </c>
      <c r="FR25" s="250" t="e">
        <f>'1_Police_raw'!EQ24/G25*100</f>
        <v>#VALUE!</v>
      </c>
      <c r="FS25" s="250" t="e">
        <f>'1_Police_raw'!ER24/H25*100</f>
        <v>#VALUE!</v>
      </c>
      <c r="FT25" s="250" t="e">
        <f t="shared" si="11"/>
        <v>#VALUE!</v>
      </c>
      <c r="FV25" s="250" t="e">
        <f>'1_Police_raw'!ET24/C25*100</f>
        <v>#VALUE!</v>
      </c>
      <c r="FW25" s="250" t="e">
        <f>'1_Police_raw'!EU24/D25*100</f>
        <v>#VALUE!</v>
      </c>
      <c r="FX25" s="250" t="e">
        <f>'1_Police_raw'!EV24/E25*100</f>
        <v>#VALUE!</v>
      </c>
      <c r="FY25" s="250" t="e">
        <f>'1_Police_raw'!EW24/F25*100</f>
        <v>#VALUE!</v>
      </c>
      <c r="FZ25" s="250" t="e">
        <f>'1_Police_raw'!EX24/G25*100</f>
        <v>#VALUE!</v>
      </c>
      <c r="GA25" s="250" t="e">
        <f>'1_Police_raw'!EY24/H25*100</f>
        <v>#VALUE!</v>
      </c>
      <c r="GB25" s="250" t="e">
        <f t="shared" si="12"/>
        <v>#VALUE!</v>
      </c>
      <c r="GD25" s="250" t="e">
        <f>'1_Police_raw'!FA24/C25*100</f>
        <v>#VALUE!</v>
      </c>
      <c r="GE25" s="250" t="e">
        <f>'1_Police_raw'!FB24/D25*100</f>
        <v>#VALUE!</v>
      </c>
      <c r="GF25" s="250" t="e">
        <f>'1_Police_raw'!FC24/E25*100</f>
        <v>#VALUE!</v>
      </c>
      <c r="GG25" s="250" t="e">
        <f>'1_Police_raw'!FD24/F25*100</f>
        <v>#VALUE!</v>
      </c>
      <c r="GH25" s="250" t="e">
        <f>'1_Police_raw'!FE24/G25*100</f>
        <v>#VALUE!</v>
      </c>
      <c r="GI25" s="250" t="e">
        <f>'1_Police_raw'!FF24/H25*100</f>
        <v>#VALUE!</v>
      </c>
      <c r="GJ25" s="250" t="e">
        <f t="shared" si="13"/>
        <v>#VALUE!</v>
      </c>
      <c r="GL25" s="250">
        <f>'1_Police_raw'!FH24/C25*100</f>
        <v>94.813229506339752</v>
      </c>
      <c r="GM25" s="250">
        <f>'1_Police_raw'!FI24/D25*100</f>
        <v>134.48662542736182</v>
      </c>
      <c r="GN25" s="250">
        <f>'1_Police_raw'!FJ24/E25*100</f>
        <v>80.88644028016256</v>
      </c>
      <c r="GO25" s="250">
        <f>'1_Police_raw'!FK24/F25*100</f>
        <v>138.14859892838655</v>
      </c>
      <c r="GP25" s="250">
        <f>'1_Police_raw'!FL24/G25*100</f>
        <v>177.68526798301792</v>
      </c>
      <c r="GQ25" s="250">
        <f>'1_Police_raw'!FM24/H25*100</f>
        <v>60.692031364829191</v>
      </c>
      <c r="GR25" s="250">
        <f t="shared" si="14"/>
        <v>-35.987802882749634</v>
      </c>
      <c r="GT25" s="250" t="e">
        <f>'1_Police_raw'!FO24/C25*100</f>
        <v>#VALUE!</v>
      </c>
      <c r="GU25" s="250" t="e">
        <f>'1_Police_raw'!FP24/D25*100</f>
        <v>#VALUE!</v>
      </c>
      <c r="GV25" s="250" t="e">
        <f>'1_Police_raw'!FQ24/E25*100</f>
        <v>#VALUE!</v>
      </c>
      <c r="GW25" s="250" t="e">
        <f>'1_Police_raw'!FR24/F25*100</f>
        <v>#VALUE!</v>
      </c>
      <c r="GX25" s="250" t="e">
        <f>'1_Police_raw'!FS24/G25*100</f>
        <v>#VALUE!</v>
      </c>
      <c r="GY25" s="250" t="e">
        <f>'1_Police_raw'!FT24/H25*100</f>
        <v>#VALUE!</v>
      </c>
      <c r="GZ25" s="250" t="e">
        <f t="shared" si="15"/>
        <v>#VALUE!</v>
      </c>
      <c r="HB25" s="250">
        <f>'1_Police_raw'!GI24/C25*100</f>
        <v>1182.3455549369639</v>
      </c>
      <c r="HC25" s="250">
        <f>'1_Police_raw'!GJ24/D25*100</f>
        <v>1202.506048230327</v>
      </c>
      <c r="HD25" s="250">
        <f>'1_Police_raw'!GK24/E25*100</f>
        <v>1093.622225241807</v>
      </c>
      <c r="HE25" s="250">
        <f>'1_Police_raw'!GL24/F25*100</f>
        <v>1097.2446224471237</v>
      </c>
      <c r="HF25" s="250">
        <f>'1_Police_raw'!GM24/G25*100</f>
        <v>1169.8830268023298</v>
      </c>
      <c r="HG25" s="250">
        <f>'1_Police_raw'!GN24/H25*100</f>
        <v>761.67229655091501</v>
      </c>
      <c r="HH25" s="250">
        <f t="shared" si="16"/>
        <v>-35.579552579150757</v>
      </c>
      <c r="HJ25" s="250" t="e">
        <f>'1_Police_raw'!GP24/C25*100</f>
        <v>#VALUE!</v>
      </c>
      <c r="HK25" s="250" t="e">
        <f>'1_Police_raw'!GQ24/D25*100</f>
        <v>#VALUE!</v>
      </c>
      <c r="HL25" s="250" t="e">
        <f>'1_Police_raw'!GR24/E25*100</f>
        <v>#VALUE!</v>
      </c>
      <c r="HM25" s="250" t="e">
        <f>'1_Police_raw'!GS24/F25*100</f>
        <v>#VALUE!</v>
      </c>
      <c r="HN25" s="250" t="e">
        <f>'1_Police_raw'!GT24/G25*100</f>
        <v>#VALUE!</v>
      </c>
      <c r="HO25" s="250" t="e">
        <f>'1_Police_raw'!GU24/H25*100</f>
        <v>#VALUE!</v>
      </c>
      <c r="HP25" s="250" t="e">
        <f t="shared" si="17"/>
        <v>#VALUE!</v>
      </c>
      <c r="HR25" s="250" t="e">
        <f>'1_Police_raw'!GW24/C25*100</f>
        <v>#VALUE!</v>
      </c>
      <c r="HS25" s="250" t="e">
        <f>'1_Police_raw'!GX24/D25*100</f>
        <v>#VALUE!</v>
      </c>
      <c r="HT25" s="250">
        <f>'1_Police_raw'!GY24/E25*100</f>
        <v>8.2517016046347891</v>
      </c>
      <c r="HU25" s="250">
        <f>'1_Police_raw'!GZ24/F25*100</f>
        <v>8.0940589607228297</v>
      </c>
      <c r="HV25" s="250">
        <f>'1_Police_raw'!HA24/G25*100</f>
        <v>8.2070554494848178</v>
      </c>
      <c r="HW25" s="250">
        <f>'1_Police_raw'!HB24/H25*100</f>
        <v>7.2119401287077363</v>
      </c>
      <c r="HX25" s="250" t="e">
        <f t="shared" si="18"/>
        <v>#VALUE!</v>
      </c>
      <c r="HZ25" s="250" t="e">
        <f>'1_Police_raw'!HD24/C25*100</f>
        <v>#VALUE!</v>
      </c>
      <c r="IA25" s="250" t="e">
        <f>'1_Police_raw'!HE24/D25*100</f>
        <v>#VALUE!</v>
      </c>
      <c r="IB25" s="250" t="e">
        <f>'1_Police_raw'!HF24/E25*100</f>
        <v>#VALUE!</v>
      </c>
      <c r="IC25" s="250" t="e">
        <f>'1_Police_raw'!HG24/F25*100</f>
        <v>#VALUE!</v>
      </c>
      <c r="ID25" s="250" t="e">
        <f>'1_Police_raw'!HH24/G25*100</f>
        <v>#VALUE!</v>
      </c>
      <c r="IE25" s="250" t="e">
        <f>'1_Police_raw'!HI24/H25*100</f>
        <v>#VALUE!</v>
      </c>
      <c r="IF25" s="250" t="e">
        <f t="shared" si="49"/>
        <v>#VALUE!</v>
      </c>
      <c r="IH25" s="250" t="e">
        <f>'1_Police_raw'!HK24/C25*100</f>
        <v>#VALUE!</v>
      </c>
      <c r="II25" s="250" t="e">
        <f>'1_Police_raw'!HL24/D25*100</f>
        <v>#VALUE!</v>
      </c>
      <c r="IJ25" s="250" t="e">
        <f>'1_Police_raw'!HM24/E25*100</f>
        <v>#VALUE!</v>
      </c>
      <c r="IK25" s="250" t="e">
        <f>'1_Police_raw'!HN24/F25*100</f>
        <v>#VALUE!</v>
      </c>
      <c r="IL25" s="250" t="e">
        <f>'1_Police_raw'!HO24/G25*100</f>
        <v>#VALUE!</v>
      </c>
      <c r="IM25" s="250" t="e">
        <f>'1_Police_raw'!HP24/H25*100</f>
        <v>#VALUE!</v>
      </c>
      <c r="IN25" s="250" t="e">
        <f t="shared" si="36"/>
        <v>#VALUE!</v>
      </c>
      <c r="IP25" s="250" t="e">
        <f>'1_Police_raw'!HR24/C25*100</f>
        <v>#VALUE!</v>
      </c>
      <c r="IQ25" s="250" t="e">
        <f>'1_Police_raw'!HS24/D25*100</f>
        <v>#VALUE!</v>
      </c>
      <c r="IR25" s="250" t="e">
        <f>'1_Police_raw'!HT24/E25*100</f>
        <v>#VALUE!</v>
      </c>
      <c r="IS25" s="250" t="e">
        <f>'1_Police_raw'!HU24/F25*100</f>
        <v>#VALUE!</v>
      </c>
      <c r="IT25" s="250" t="e">
        <f>'1_Police_raw'!HV24/G25*100</f>
        <v>#VALUE!</v>
      </c>
      <c r="IU25" s="250" t="e">
        <f>'1_Police_raw'!HW24/H25*100</f>
        <v>#VALUE!</v>
      </c>
      <c r="IV25" s="250" t="e">
        <f t="shared" si="45"/>
        <v>#VALUE!</v>
      </c>
      <c r="IX25" s="250" t="e">
        <f>'1_Police_raw'!HY24/C25*100</f>
        <v>#VALUE!</v>
      </c>
      <c r="IY25" s="250" t="e">
        <f>'1_Police_raw'!HZ24/D25*100</f>
        <v>#VALUE!</v>
      </c>
      <c r="IZ25" s="250" t="e">
        <f>'1_Police_raw'!IA24/E25*100</f>
        <v>#VALUE!</v>
      </c>
      <c r="JA25" s="250" t="e">
        <f>'1_Police_raw'!IB24/F25*100</f>
        <v>#VALUE!</v>
      </c>
      <c r="JB25" s="250" t="e">
        <f>'1_Police_raw'!IC24/G25*100</f>
        <v>#VALUE!</v>
      </c>
      <c r="JC25" s="250" t="e">
        <f>'1_Police_raw'!ID24/H25*100</f>
        <v>#VALUE!</v>
      </c>
      <c r="JD25" s="250" t="e">
        <f t="shared" si="19"/>
        <v>#VALUE!</v>
      </c>
      <c r="JF25" s="250" t="e">
        <f>'1_Police_raw'!IF24/C25*100</f>
        <v>#VALUE!</v>
      </c>
      <c r="JG25" s="250" t="e">
        <f>'1_Police_raw'!IG24/D25*100</f>
        <v>#VALUE!</v>
      </c>
      <c r="JH25" s="250" t="e">
        <f>'1_Police_raw'!IH24/E25*100</f>
        <v>#VALUE!</v>
      </c>
      <c r="JI25" s="250" t="e">
        <f>'1_Police_raw'!II24/F25*100</f>
        <v>#VALUE!</v>
      </c>
      <c r="JJ25" s="250" t="e">
        <f>'1_Police_raw'!IJ24/G25*100</f>
        <v>#VALUE!</v>
      </c>
      <c r="JK25" s="250" t="e">
        <f>'1_Police_raw'!IK24/H25*100</f>
        <v>#VALUE!</v>
      </c>
      <c r="JL25" s="250" t="e">
        <f t="shared" si="48"/>
        <v>#VALUE!</v>
      </c>
      <c r="JN25" s="250" t="e">
        <f>'1_Police_raw'!IM24/C25*100</f>
        <v>#VALUE!</v>
      </c>
      <c r="JO25" s="250" t="e">
        <f>'1_Police_raw'!IN24/D25*100</f>
        <v>#VALUE!</v>
      </c>
      <c r="JP25" s="250">
        <f>'1_Police_raw'!IO24/E25*100</f>
        <v>9.9316887576742054</v>
      </c>
      <c r="JQ25" s="250">
        <f>'1_Police_raw'!IP24/F25*100</f>
        <v>10.991931921969273</v>
      </c>
      <c r="JR25" s="250">
        <f>'1_Police_raw'!IQ24/G25*100</f>
        <v>10.724557121105928</v>
      </c>
      <c r="JS25" s="250">
        <f>'1_Police_raw'!IR24/H25*100</f>
        <v>9.4466258023918233</v>
      </c>
      <c r="JT25" s="250" t="e">
        <f t="shared" si="20"/>
        <v>#VALUE!</v>
      </c>
      <c r="JV25" s="250" t="e">
        <f>'1_Police_raw'!IT24/C25*100</f>
        <v>#VALUE!</v>
      </c>
      <c r="JW25" s="250" t="e">
        <f>'1_Police_raw'!IU24/D25*100</f>
        <v>#VALUE!</v>
      </c>
      <c r="JX25" s="250">
        <f>'1_Police_raw'!IV24/E25*100</f>
        <v>4.2493792694526453</v>
      </c>
      <c r="JY25" s="250">
        <f>'1_Police_raw'!IW24/F25*100</f>
        <v>4.7964793841320468</v>
      </c>
      <c r="JZ25" s="250">
        <f>'1_Police_raw'!IX24/G25*100</f>
        <v>3.9273026077289317</v>
      </c>
      <c r="KA25" s="250">
        <f>'1_Police_raw'!IY24/H25*100</f>
        <v>6.1453856026312401</v>
      </c>
      <c r="KB25" s="250" t="e">
        <f t="shared" si="21"/>
        <v>#VALUE!</v>
      </c>
      <c r="KD25" s="250" t="e">
        <f>'1_Police_raw'!JA24/C25*100</f>
        <v>#VALUE!</v>
      </c>
      <c r="KE25" s="250" t="e">
        <f>'1_Police_raw'!JB24/D25*100</f>
        <v>#VALUE!</v>
      </c>
      <c r="KF25" s="250" t="e">
        <f>'1_Police_raw'!JC24/E25*100</f>
        <v>#VALUE!</v>
      </c>
      <c r="KG25" s="250" t="e">
        <f>'1_Police_raw'!JD24/F25*100</f>
        <v>#VALUE!</v>
      </c>
      <c r="KH25" s="250" t="e">
        <f>'1_Police_raw'!JE24/G25*100</f>
        <v>#VALUE!</v>
      </c>
      <c r="KI25" s="250" t="e">
        <f>'1_Police_raw'!JF24/H25*100</f>
        <v>#VALUE!</v>
      </c>
      <c r="KJ25" s="250" t="e">
        <f t="shared" si="22"/>
        <v>#VALUE!</v>
      </c>
      <c r="KL25" s="250" t="e">
        <f>'1_Police_raw'!JH24/C25*100</f>
        <v>#VALUE!</v>
      </c>
      <c r="KM25" s="250" t="e">
        <f>'1_Police_raw'!JI24/D25*100</f>
        <v>#VALUE!</v>
      </c>
      <c r="KN25" s="250" t="e">
        <f>'1_Police_raw'!JJ24/E25*100</f>
        <v>#VALUE!</v>
      </c>
      <c r="KO25" s="250" t="e">
        <f>'1_Police_raw'!JK24/F25*100</f>
        <v>#VALUE!</v>
      </c>
      <c r="KP25" s="250" t="e">
        <f>'1_Police_raw'!JL24/G25*100</f>
        <v>#VALUE!</v>
      </c>
      <c r="KQ25" s="250" t="e">
        <f>'1_Police_raw'!JM24/H25*100</f>
        <v>#VALUE!</v>
      </c>
      <c r="KR25" s="250" t="e">
        <f t="shared" si="23"/>
        <v>#VALUE!</v>
      </c>
      <c r="KT25" s="250" t="e">
        <f>'1_Police_raw'!JO24/C25*100</f>
        <v>#VALUE!</v>
      </c>
      <c r="KU25" s="250" t="e">
        <f>'1_Police_raw'!JP24/D25*100</f>
        <v>#VALUE!</v>
      </c>
      <c r="KV25" s="250" t="e">
        <f>'1_Police_raw'!JQ24/E25*100</f>
        <v>#VALUE!</v>
      </c>
      <c r="KW25" s="250" t="e">
        <f>'1_Police_raw'!JR24/F25*100</f>
        <v>#VALUE!</v>
      </c>
      <c r="KX25" s="250" t="e">
        <f>'1_Police_raw'!JS24/G25*100</f>
        <v>#VALUE!</v>
      </c>
      <c r="KY25" s="250" t="e">
        <f>'1_Police_raw'!JT24/H25*100</f>
        <v>#VALUE!</v>
      </c>
      <c r="KZ25" s="250" t="e">
        <f t="shared" si="37"/>
        <v>#VALUE!</v>
      </c>
      <c r="LB25" s="250" t="e">
        <f>'1_Police_raw'!JV24/C25*100</f>
        <v>#VALUE!</v>
      </c>
      <c r="LC25" s="250" t="e">
        <f>'1_Police_raw'!JW24/D25*100</f>
        <v>#VALUE!</v>
      </c>
      <c r="LD25" s="250" t="e">
        <f>'1_Police_raw'!JX24/E25*100</f>
        <v>#VALUE!</v>
      </c>
      <c r="LE25" s="250" t="e">
        <f>'1_Police_raw'!JY24/F25*100</f>
        <v>#VALUE!</v>
      </c>
      <c r="LF25" s="250" t="e">
        <f>'1_Police_raw'!JZ24/G25*100</f>
        <v>#VALUE!</v>
      </c>
      <c r="LG25" s="250" t="e">
        <f>'1_Police_raw'!KA24/H25*100</f>
        <v>#VALUE!</v>
      </c>
      <c r="LH25" s="250" t="e">
        <f t="shared" si="24"/>
        <v>#VALUE!</v>
      </c>
      <c r="LJ25" s="250" t="e">
        <f>'1_Police_raw'!KC24/C25*100</f>
        <v>#VALUE!</v>
      </c>
      <c r="LK25" s="250" t="e">
        <f>'1_Police_raw'!KD24/D25*100</f>
        <v>#VALUE!</v>
      </c>
      <c r="LL25" s="250" t="e">
        <f>'1_Police_raw'!KE24/E25*100</f>
        <v>#VALUE!</v>
      </c>
      <c r="LM25" s="250" t="e">
        <f>'1_Police_raw'!KF24/F25*100</f>
        <v>#VALUE!</v>
      </c>
      <c r="LN25" s="250" t="e">
        <f>'1_Police_raw'!KG24/G25*100</f>
        <v>#VALUE!</v>
      </c>
      <c r="LO25" s="250" t="e">
        <f>'1_Police_raw'!KH24/H25*100</f>
        <v>#VALUE!</v>
      </c>
      <c r="LP25" s="250" t="e">
        <f t="shared" si="38"/>
        <v>#VALUE!</v>
      </c>
      <c r="LR25" s="250" t="e">
        <f>'1_Police_raw'!KJ24/C25*100</f>
        <v>#VALUE!</v>
      </c>
      <c r="LS25" s="250" t="e">
        <f>'1_Police_raw'!KK24/D25*100</f>
        <v>#VALUE!</v>
      </c>
      <c r="LT25" s="250" t="e">
        <f>'1_Police_raw'!KL24/E25*100</f>
        <v>#VALUE!</v>
      </c>
      <c r="LU25" s="250" t="e">
        <f>'1_Police_raw'!KM24/F25*100</f>
        <v>#VALUE!</v>
      </c>
      <c r="LV25" s="250" t="e">
        <f>'1_Police_raw'!KN24/G25*100</f>
        <v>#VALUE!</v>
      </c>
      <c r="LW25" s="250" t="e">
        <f>'1_Police_raw'!KO24/H25*100</f>
        <v>#VALUE!</v>
      </c>
      <c r="LX25" s="250" t="e">
        <f t="shared" si="39"/>
        <v>#VALUE!</v>
      </c>
      <c r="LZ25" s="250" t="e">
        <f>'1_Police_raw'!KQ24/C25*100</f>
        <v>#VALUE!</v>
      </c>
      <c r="MA25" s="250" t="e">
        <f>'1_Police_raw'!KR24/D25*100</f>
        <v>#VALUE!</v>
      </c>
      <c r="MB25" s="250" t="e">
        <f>'1_Police_raw'!KS24/E25*100</f>
        <v>#VALUE!</v>
      </c>
      <c r="MC25" s="250" t="e">
        <f>'1_Police_raw'!KT24/F25*100</f>
        <v>#VALUE!</v>
      </c>
      <c r="MD25" s="250" t="e">
        <f>'1_Police_raw'!KU24/G25*100</f>
        <v>#VALUE!</v>
      </c>
      <c r="ME25" s="250" t="e">
        <f>'1_Police_raw'!KV24/H25*100</f>
        <v>#VALUE!</v>
      </c>
      <c r="MF25" s="250" t="e">
        <f t="shared" si="40"/>
        <v>#VALUE!</v>
      </c>
      <c r="MH25" s="250" t="e">
        <f>'1_Police_raw'!KX24/C25*100</f>
        <v>#VALUE!</v>
      </c>
      <c r="MI25" s="250" t="e">
        <f>'1_Police_raw'!KY24/D25*100</f>
        <v>#VALUE!</v>
      </c>
      <c r="MJ25" s="250" t="e">
        <f>'1_Police_raw'!KZ24/E25*100</f>
        <v>#VALUE!</v>
      </c>
      <c r="MK25" s="250" t="e">
        <f>'1_Police_raw'!LA24/F25*100</f>
        <v>#VALUE!</v>
      </c>
      <c r="ML25" s="250" t="e">
        <f>'1_Police_raw'!LB24/G25*100</f>
        <v>#VALUE!</v>
      </c>
      <c r="MM25" s="250" t="e">
        <f>'1_Police_raw'!LC24/H25*100</f>
        <v>#VALUE!</v>
      </c>
      <c r="MN25" s="250" t="e">
        <f t="shared" si="41"/>
        <v>#VALUE!</v>
      </c>
      <c r="MP25" s="250" t="e">
        <f>'1_Police_raw'!LE24/C25*100</f>
        <v>#VALUE!</v>
      </c>
      <c r="MQ25" s="250" t="e">
        <f>'1_Police_raw'!LF24/D25*100</f>
        <v>#VALUE!</v>
      </c>
      <c r="MR25" s="250" t="e">
        <f>'1_Police_raw'!LG24/E25*100</f>
        <v>#VALUE!</v>
      </c>
      <c r="MS25" s="250" t="e">
        <f>'1_Police_raw'!LH24/F25*100</f>
        <v>#VALUE!</v>
      </c>
      <c r="MT25" s="250" t="e">
        <f>'1_Police_raw'!LI24/G25*100</f>
        <v>#VALUE!</v>
      </c>
      <c r="MU25" s="250" t="e">
        <f>'1_Police_raw'!LJ24/H25*100</f>
        <v>#VALUE!</v>
      </c>
      <c r="MV25" s="250" t="e">
        <f t="shared" si="25"/>
        <v>#VALUE!</v>
      </c>
      <c r="MX25" s="250" t="e">
        <f>'1_Police_raw'!LL24/C25*100</f>
        <v>#VALUE!</v>
      </c>
      <c r="MY25" s="250" t="e">
        <f>'1_Police_raw'!LM24/D25*100</f>
        <v>#VALUE!</v>
      </c>
      <c r="MZ25" s="250" t="e">
        <f>'1_Police_raw'!LN24/E25*100</f>
        <v>#VALUE!</v>
      </c>
      <c r="NA25" s="250" t="e">
        <f>'1_Police_raw'!LO24/F25*100</f>
        <v>#VALUE!</v>
      </c>
      <c r="NB25" s="250" t="e">
        <f>'1_Police_raw'!LP24/G25*100</f>
        <v>#VALUE!</v>
      </c>
      <c r="NC25" s="250" t="e">
        <f>'1_Police_raw'!LQ24/H25*100</f>
        <v>#VALUE!</v>
      </c>
      <c r="ND25" s="250" t="e">
        <f t="shared" si="50"/>
        <v>#VALUE!</v>
      </c>
      <c r="NF25" s="250" t="e">
        <f>'1_Police_raw'!LS24/C25*100</f>
        <v>#VALUE!</v>
      </c>
      <c r="NG25" s="250" t="e">
        <f>'1_Police_raw'!LT24/D25*100</f>
        <v>#VALUE!</v>
      </c>
      <c r="NH25" s="250" t="e">
        <f>'1_Police_raw'!LU24/E25*100</f>
        <v>#VALUE!</v>
      </c>
      <c r="NI25" s="250" t="e">
        <f>'1_Police_raw'!LV24/F25*100</f>
        <v>#VALUE!</v>
      </c>
      <c r="NJ25" s="250" t="e">
        <f>'1_Police_raw'!LW24/G25*100</f>
        <v>#VALUE!</v>
      </c>
      <c r="NK25" s="250" t="e">
        <f>'1_Police_raw'!LX24/H25*100</f>
        <v>#VALUE!</v>
      </c>
      <c r="NL25" s="250" t="e">
        <f t="shared" si="26"/>
        <v>#VALUE!</v>
      </c>
      <c r="NN25" s="250" t="e">
        <f>'1_Police_raw'!LZ24/C25*100</f>
        <v>#VALUE!</v>
      </c>
      <c r="NO25" s="250" t="e">
        <f>'1_Police_raw'!MA24/D25*100</f>
        <v>#VALUE!</v>
      </c>
      <c r="NP25" s="250" t="e">
        <f>'1_Police_raw'!MB24/E25*100</f>
        <v>#VALUE!</v>
      </c>
      <c r="NQ25" s="250" t="e">
        <f>'1_Police_raw'!MC24/F25*100</f>
        <v>#VALUE!</v>
      </c>
      <c r="NR25" s="250" t="e">
        <f>'1_Police_raw'!MD24/G25*100</f>
        <v>#VALUE!</v>
      </c>
      <c r="NS25" s="250" t="e">
        <f>'1_Police_raw'!ME24/H25*100</f>
        <v>#VALUE!</v>
      </c>
      <c r="NT25" s="250" t="e">
        <f t="shared" si="27"/>
        <v>#VALUE!</v>
      </c>
      <c r="NV25" s="250" t="e">
        <f>'1_Police_raw'!MG24/C25*100</f>
        <v>#VALUE!</v>
      </c>
      <c r="NW25" s="250" t="e">
        <f>'1_Police_raw'!MH24/D25*100</f>
        <v>#VALUE!</v>
      </c>
      <c r="NX25" s="250" t="e">
        <f>'1_Police_raw'!MI24/E25*100</f>
        <v>#VALUE!</v>
      </c>
      <c r="NY25" s="250" t="e">
        <f>'1_Police_raw'!MJ24/F25*100</f>
        <v>#VALUE!</v>
      </c>
      <c r="NZ25" s="250" t="e">
        <f>'1_Police_raw'!MK24/G25*100</f>
        <v>#VALUE!</v>
      </c>
      <c r="OA25" s="250" t="e">
        <f>'1_Police_raw'!ML24/H25*100</f>
        <v>#VALUE!</v>
      </c>
      <c r="OB25" s="250" t="e">
        <f t="shared" si="42"/>
        <v>#VALUE!</v>
      </c>
      <c r="OD25" s="250" t="e">
        <f>'1_Police_raw'!MN24/C25*100</f>
        <v>#VALUE!</v>
      </c>
      <c r="OE25" s="250" t="e">
        <f>'1_Police_raw'!MO24/D25*100</f>
        <v>#VALUE!</v>
      </c>
      <c r="OF25" s="250" t="e">
        <f>'1_Police_raw'!MP24/E25*100</f>
        <v>#VALUE!</v>
      </c>
      <c r="OG25" s="250" t="e">
        <f>'1_Police_raw'!MQ24/F25*100</f>
        <v>#VALUE!</v>
      </c>
      <c r="OH25" s="250" t="e">
        <f>'1_Police_raw'!MR24/G25*100</f>
        <v>#VALUE!</v>
      </c>
      <c r="OI25" s="250">
        <f>'1_Police_raw'!MS24/H25*100</f>
        <v>110.31221098276905</v>
      </c>
      <c r="OJ25" s="250" t="e">
        <f t="shared" si="28"/>
        <v>#VALUE!</v>
      </c>
      <c r="OL25" s="250" t="e">
        <f>'1_Police_raw'!MU24/C25*100</f>
        <v>#VALUE!</v>
      </c>
      <c r="OM25" s="250" t="e">
        <f>'1_Police_raw'!MV24/D25*100</f>
        <v>#VALUE!</v>
      </c>
      <c r="ON25" s="250" t="e">
        <f>'1_Police_raw'!MW24/E25*100</f>
        <v>#VALUE!</v>
      </c>
      <c r="OO25" s="250" t="e">
        <f>'1_Police_raw'!MX24/F25*100</f>
        <v>#VALUE!</v>
      </c>
      <c r="OP25" s="250" t="e">
        <f>'1_Police_raw'!MY24/G25*100</f>
        <v>#VALUE!</v>
      </c>
      <c r="OQ25" s="250">
        <f>'1_Police_raw'!MZ24/H25*100</f>
        <v>35.247087671289925</v>
      </c>
      <c r="OR25" s="250" t="e">
        <f t="shared" si="43"/>
        <v>#VALUE!</v>
      </c>
      <c r="OU25" s="250">
        <f>'1_Police_raw'!NE24/G25*100</f>
        <v>1169.8830268023298</v>
      </c>
      <c r="OV25" s="250">
        <f>'1_Police_raw'!NF24/G25*100</f>
        <v>146.77034745551072</v>
      </c>
      <c r="OW25" s="250">
        <f>'1_Police_raw'!NG24/G25*100</f>
        <v>67.720794966607855</v>
      </c>
      <c r="OX25" s="250">
        <f>'1_Police_raw'!NH24/G25*100</f>
        <v>47.68148166050382</v>
      </c>
      <c r="OY25" s="250" t="e">
        <f>'1_Police_raw'!NI24/G25*100</f>
        <v>#VALUE!</v>
      </c>
      <c r="PA25" s="250" t="e">
        <f>'1_Police_raw'!NK24/G25*100</f>
        <v>#VALUE!</v>
      </c>
      <c r="PB25" s="250" t="e">
        <f>'1_Police_raw'!NL24/G25*100</f>
        <v>#VALUE!</v>
      </c>
      <c r="PC25" s="250" t="e">
        <f>'1_Police_raw'!NM24/G25*100</f>
        <v>#VALUE!</v>
      </c>
      <c r="PD25" s="250" t="e">
        <f>'1_Police_raw'!NN24/G25*100</f>
        <v>#VALUE!</v>
      </c>
      <c r="PE25" s="250" t="e">
        <f>'1_Police_raw'!NO24/G25*100</f>
        <v>#VALUE!</v>
      </c>
      <c r="PG25" s="250" t="e">
        <f>'1_Police_raw'!NQ24/G25*100</f>
        <v>#VALUE!</v>
      </c>
      <c r="PH25" s="250" t="e">
        <f>'1_Police_raw'!NR24/G25*100</f>
        <v>#VALUE!</v>
      </c>
      <c r="PI25" s="250" t="e">
        <f>'1_Police_raw'!NS24/G25*100</f>
        <v>#VALUE!</v>
      </c>
      <c r="PJ25" s="250" t="e">
        <f>'1_Police_raw'!NT24/G25*100</f>
        <v>#VALUE!</v>
      </c>
      <c r="PK25" s="250" t="e">
        <f>'1_Police_raw'!NU24/G25*100</f>
        <v>#VALUE!</v>
      </c>
      <c r="PM25" s="250" t="e">
        <f>'1_Police_raw'!NW24/G25*100</f>
        <v>#VALUE!</v>
      </c>
      <c r="PN25" s="250" t="e">
        <f>'1_Police_raw'!NX24/G25*100</f>
        <v>#VALUE!</v>
      </c>
      <c r="PO25" s="250" t="e">
        <f>'1_Police_raw'!NY24/G25*100</f>
        <v>#VALUE!</v>
      </c>
      <c r="PP25" s="250" t="e">
        <f>'1_Police_raw'!NZ24/G25*100</f>
        <v>#VALUE!</v>
      </c>
      <c r="PQ25" s="250" t="e">
        <f>'1_Police_raw'!OA24/G25*100</f>
        <v>#VALUE!</v>
      </c>
      <c r="PS25" s="250" t="e">
        <f>'1_Police_raw'!OC24/G25*100</f>
        <v>#VALUE!</v>
      </c>
      <c r="PT25" s="250" t="e">
        <f>'1_Police_raw'!OD24/G25*100</f>
        <v>#VALUE!</v>
      </c>
      <c r="PU25" s="250" t="e">
        <f>'1_Police_raw'!OE24/G25*100</f>
        <v>#VALUE!</v>
      </c>
      <c r="PV25" s="250" t="e">
        <f>'1_Police_raw'!OF24/G25*100</f>
        <v>#VALUE!</v>
      </c>
      <c r="PW25" s="250" t="e">
        <f>'1_Police_raw'!OG24/G25*100</f>
        <v>#VALUE!</v>
      </c>
      <c r="PY25" s="250" t="e">
        <f>'1_Police_raw'!OI24/G25*100</f>
        <v>#VALUE!</v>
      </c>
      <c r="PZ25" s="250" t="e">
        <f>'1_Police_raw'!OJ24/G25*100</f>
        <v>#VALUE!</v>
      </c>
      <c r="QA25" s="250" t="e">
        <f>'1_Police_raw'!OK24/G25*100</f>
        <v>#VALUE!</v>
      </c>
      <c r="QB25" s="250" t="e">
        <f>'1_Police_raw'!OL24/G25*100</f>
        <v>#VALUE!</v>
      </c>
      <c r="QC25" s="250" t="e">
        <f>'1_Police_raw'!OM24/G25*100</f>
        <v>#VALUE!</v>
      </c>
      <c r="QE25" s="250" t="e">
        <f>'1_Police_raw'!OO24/G25*100</f>
        <v>#VALUE!</v>
      </c>
      <c r="QF25" s="250" t="e">
        <f>'1_Police_raw'!OP24/G25*100</f>
        <v>#VALUE!</v>
      </c>
      <c r="QG25" s="250" t="e">
        <f>'1_Police_raw'!OQ24/G25*100</f>
        <v>#VALUE!</v>
      </c>
      <c r="QH25" s="250" t="e">
        <f>'1_Police_raw'!OR24/G25*100</f>
        <v>#VALUE!</v>
      </c>
      <c r="QI25" s="250" t="e">
        <f>'1_Police_raw'!OS24/G25*100</f>
        <v>#VALUE!</v>
      </c>
      <c r="QK25" s="250" t="e">
        <f>'1_Police_raw'!OU24/G25*100</f>
        <v>#VALUE!</v>
      </c>
      <c r="QL25" s="250" t="e">
        <f>'1_Police_raw'!OV24/G25*100</f>
        <v>#VALUE!</v>
      </c>
      <c r="QM25" s="250" t="e">
        <f>'1_Police_raw'!OW24/G25*100</f>
        <v>#VALUE!</v>
      </c>
      <c r="QN25" s="250" t="e">
        <f>'1_Police_raw'!OX24/G25*100</f>
        <v>#VALUE!</v>
      </c>
      <c r="QO25" s="250" t="e">
        <f>'1_Police_raw'!OY24/G25*100</f>
        <v>#VALUE!</v>
      </c>
      <c r="QQ25" s="250" t="e">
        <f>'1_Police_raw'!PA24/G25*100</f>
        <v>#VALUE!</v>
      </c>
      <c r="QR25" s="250" t="e">
        <f>'1_Police_raw'!PB24/G25*100</f>
        <v>#VALUE!</v>
      </c>
      <c r="QS25" s="250" t="e">
        <f>'1_Police_raw'!PC24/G25*100</f>
        <v>#VALUE!</v>
      </c>
      <c r="QT25" s="250" t="e">
        <f>'1_Police_raw'!PD24/G25*100</f>
        <v>#VALUE!</v>
      </c>
      <c r="QU25" s="250" t="e">
        <f>'1_Police_raw'!PE24/G25*100</f>
        <v>#VALUE!</v>
      </c>
      <c r="QW25" s="250" t="e">
        <f>'1_Police_raw'!PG24/G25*100</f>
        <v>#VALUE!</v>
      </c>
      <c r="QX25" s="250" t="e">
        <f>'1_Police_raw'!PH24/G25*100</f>
        <v>#VALUE!</v>
      </c>
      <c r="QY25" s="250" t="e">
        <f>'1_Police_raw'!PI24/G25*100</f>
        <v>#VALUE!</v>
      </c>
      <c r="QZ25" s="250" t="e">
        <f>'1_Police_raw'!PJ24/G25*100</f>
        <v>#VALUE!</v>
      </c>
      <c r="RA25" s="250" t="e">
        <f>'1_Police_raw'!PK24/G25*100</f>
        <v>#VALUE!</v>
      </c>
      <c r="RC25" s="250" t="e">
        <f>'1_Police_raw'!PM24/G25*100</f>
        <v>#VALUE!</v>
      </c>
      <c r="RD25" s="250" t="e">
        <f>'1_Police_raw'!PN24/G25*100</f>
        <v>#VALUE!</v>
      </c>
      <c r="RE25" s="250" t="e">
        <f>'1_Police_raw'!PO24/G25*100</f>
        <v>#VALUE!</v>
      </c>
      <c r="RF25" s="250" t="e">
        <f>'1_Police_raw'!PP24/G25*100</f>
        <v>#VALUE!</v>
      </c>
      <c r="RG25" s="250" t="e">
        <f>'1_Police_raw'!PQ24/G25*100</f>
        <v>#VALUE!</v>
      </c>
      <c r="RI25" s="250" t="e">
        <f>'1_Police_raw'!PS24/G25*100</f>
        <v>#VALUE!</v>
      </c>
      <c r="RJ25" s="250" t="e">
        <f>'1_Police_raw'!PT24/G25*100</f>
        <v>#VALUE!</v>
      </c>
      <c r="RK25" s="250" t="e">
        <f>'1_Police_raw'!PU24/G25*100</f>
        <v>#VALUE!</v>
      </c>
      <c r="RL25" s="250" t="e">
        <f>'1_Police_raw'!PV24/G25*100</f>
        <v>#VALUE!</v>
      </c>
      <c r="RM25" s="250" t="e">
        <f>'1_Police_raw'!PW24/G25*100</f>
        <v>#VALUE!</v>
      </c>
      <c r="RO25" s="250" t="e">
        <f>'1_Police_raw'!PY24/G25*100</f>
        <v>#VALUE!</v>
      </c>
      <c r="RP25" s="250" t="e">
        <f>'1_Police_raw'!PZ24/G25*100</f>
        <v>#VALUE!</v>
      </c>
      <c r="RQ25" s="250" t="e">
        <f>'1_Police_raw'!QA24/G25*100</f>
        <v>#VALUE!</v>
      </c>
      <c r="RR25" s="250" t="e">
        <f>'1_Police_raw'!QB24/G25*100</f>
        <v>#VALUE!</v>
      </c>
      <c r="RS25" s="250" t="e">
        <f>'1_Police_raw'!QC24/G25*100</f>
        <v>#VALUE!</v>
      </c>
      <c r="RU25" s="250" t="e">
        <f>'1_Police_raw'!QE24/G25*100</f>
        <v>#VALUE!</v>
      </c>
      <c r="RV25" s="250" t="e">
        <f>'1_Police_raw'!QF24/G25*100</f>
        <v>#VALUE!</v>
      </c>
      <c r="RW25" s="250" t="e">
        <f>'1_Police_raw'!QG24/G25*100</f>
        <v>#VALUE!</v>
      </c>
      <c r="RX25" s="250" t="e">
        <f>'1_Police_raw'!QH24/G25*100</f>
        <v>#VALUE!</v>
      </c>
      <c r="RY25" s="250" t="e">
        <f>'1_Police_raw'!QI24/G25*100</f>
        <v>#VALUE!</v>
      </c>
      <c r="SA25" s="250" t="e">
        <f>'1_Police_raw'!QK24/G25*100</f>
        <v>#VALUE!</v>
      </c>
      <c r="SB25" s="250" t="e">
        <f>'1_Police_raw'!QL24/G25*100</f>
        <v>#VALUE!</v>
      </c>
      <c r="SC25" s="250" t="e">
        <f>'1_Police_raw'!QM24/G25*100</f>
        <v>#VALUE!</v>
      </c>
      <c r="SD25" s="250" t="e">
        <f>'1_Police_raw'!QN24/G25*100</f>
        <v>#VALUE!</v>
      </c>
      <c r="SE25" s="250" t="e">
        <f>'1_Police_raw'!QO24/G25*100</f>
        <v>#VALUE!</v>
      </c>
      <c r="SG25" s="250" t="e">
        <f>'1_Police_raw'!QQ24/G25*100</f>
        <v>#VALUE!</v>
      </c>
      <c r="SH25" s="250" t="e">
        <f>'1_Police_raw'!QR24/G25*100</f>
        <v>#VALUE!</v>
      </c>
      <c r="SI25" s="250" t="e">
        <f>'1_Police_raw'!QS24/G25*100</f>
        <v>#VALUE!</v>
      </c>
      <c r="SJ25" s="250" t="e">
        <f>'1_Police_raw'!QT24/G25*100</f>
        <v>#VALUE!</v>
      </c>
      <c r="SK25" s="250" t="e">
        <f>'1_Police_raw'!QU24/G25*100</f>
        <v>#VALUE!</v>
      </c>
      <c r="SM25" s="250" t="e">
        <f>'1_Police_raw'!QW24/G25*100</f>
        <v>#VALUE!</v>
      </c>
      <c r="SN25" s="250" t="e">
        <f>'1_Police_raw'!QX24/G25*100</f>
        <v>#VALUE!</v>
      </c>
      <c r="SO25" s="250" t="e">
        <f>'1_Police_raw'!QY24/G25*100</f>
        <v>#VALUE!</v>
      </c>
      <c r="SP25" s="250" t="e">
        <f>'1_Police_raw'!QZ24/G25*100</f>
        <v>#VALUE!</v>
      </c>
      <c r="SQ25" s="250" t="e">
        <f>'1_Police_raw'!RA24/G25*100</f>
        <v>#VALUE!</v>
      </c>
      <c r="SS25" s="250" t="e">
        <f>'1_Police_raw'!RC24/G25*100</f>
        <v>#VALUE!</v>
      </c>
      <c r="ST25" s="250" t="e">
        <f>'1_Police_raw'!RD24/G25*100</f>
        <v>#VALUE!</v>
      </c>
      <c r="SU25" s="250" t="e">
        <f>'1_Police_raw'!RE24/G25*100</f>
        <v>#VALUE!</v>
      </c>
      <c r="SV25" s="250" t="e">
        <f>'1_Police_raw'!RF24/G25*100</f>
        <v>#VALUE!</v>
      </c>
      <c r="SW25" s="250" t="e">
        <f>'1_Police_raw'!RG24/G25*100</f>
        <v>#VALUE!</v>
      </c>
      <c r="SY25" s="250" t="e">
        <f>'1_Police_raw'!RI24/G25*100</f>
        <v>#VALUE!</v>
      </c>
      <c r="SZ25" s="250" t="e">
        <f>'1_Police_raw'!RJ24/G25*100</f>
        <v>#VALUE!</v>
      </c>
      <c r="TA25" s="250" t="e">
        <f>'1_Police_raw'!RK24/G25*100</f>
        <v>#VALUE!</v>
      </c>
      <c r="TB25" s="250" t="e">
        <f>'1_Police_raw'!RL24/G25*100</f>
        <v>#VALUE!</v>
      </c>
      <c r="TC25" s="250" t="e">
        <f>'1_Police_raw'!RM24/G25*100</f>
        <v>#VALUE!</v>
      </c>
      <c r="TE25" s="250" t="e">
        <f>'1_Police_raw'!RO24/G25*100</f>
        <v>#VALUE!</v>
      </c>
      <c r="TF25" s="250" t="e">
        <f>'1_Police_raw'!RP24/G25*100</f>
        <v>#VALUE!</v>
      </c>
      <c r="TG25" s="250" t="e">
        <f>'1_Police_raw'!RQ24/G25*100</f>
        <v>#VALUE!</v>
      </c>
      <c r="TH25" s="250" t="e">
        <f>'1_Police_raw'!RR24/G25*100</f>
        <v>#VALUE!</v>
      </c>
      <c r="TI25" s="250" t="e">
        <f>'1_Police_raw'!RS24/G25*100</f>
        <v>#VALUE!</v>
      </c>
      <c r="TK25" s="250" t="e">
        <f>'1_Police_raw'!RU24/G25*100</f>
        <v>#VALUE!</v>
      </c>
      <c r="TL25" s="250" t="e">
        <f>'1_Police_raw'!RV24/G25*100</f>
        <v>#VALUE!</v>
      </c>
      <c r="TM25" s="250" t="e">
        <f>'1_Police_raw'!RW24/G25*100</f>
        <v>#VALUE!</v>
      </c>
      <c r="TN25" s="250" t="e">
        <f>'1_Police_raw'!RX24/G25*100</f>
        <v>#VALUE!</v>
      </c>
      <c r="TO25" s="250" t="e">
        <f>'1_Police_raw'!RY24/G25*100</f>
        <v>#VALUE!</v>
      </c>
      <c r="TQ25" s="250" t="e">
        <f>'1_Police_raw'!SA24/G25*100</f>
        <v>#VALUE!</v>
      </c>
      <c r="TR25" s="250" t="e">
        <f>'1_Police_raw'!SB24/G25*100</f>
        <v>#VALUE!</v>
      </c>
      <c r="TS25" s="250" t="e">
        <f>'1_Police_raw'!SC24/G25*100</f>
        <v>#VALUE!</v>
      </c>
      <c r="TT25" s="250" t="e">
        <f>'1_Police_raw'!SD24/G25*100</f>
        <v>#VALUE!</v>
      </c>
      <c r="TU25" s="250" t="e">
        <f>'1_Police_raw'!SE24/G25*100</f>
        <v>#VALUE!</v>
      </c>
      <c r="TW25" s="250" t="e">
        <f>'1_Police_raw'!TY24/C25*100</f>
        <v>#VALUE!</v>
      </c>
      <c r="TX25" s="250">
        <f>'1_Police_raw'!TZ24/D25*100</f>
        <v>420.3318347447908</v>
      </c>
      <c r="TY25" s="250">
        <f>'1_Police_raw'!UA24/E25*100</f>
        <v>405.12396081677019</v>
      </c>
      <c r="TZ25" s="250">
        <f>'1_Police_raw'!UB24/F25*100</f>
        <v>458.46348779995481</v>
      </c>
      <c r="UA25" s="250">
        <f>'1_Police_raw'!UC24/G25*100</f>
        <v>458.185304235042</v>
      </c>
      <c r="UB25" s="250">
        <f>'1_Police_raw'!UD24/H25*100</f>
        <v>460.90392019734298</v>
      </c>
      <c r="UC25" s="250" t="e">
        <f t="shared" si="44"/>
        <v>#VALUE!</v>
      </c>
      <c r="UE25" s="250">
        <f>'1_Police_raw'!UF24/G25*100</f>
        <v>162.93270818731824</v>
      </c>
      <c r="UF25" s="250" t="e">
        <f>'1_Police_raw'!UG24/G25*100</f>
        <v>#VALUE!</v>
      </c>
      <c r="UH25" s="250" t="e">
        <f>'1_Police_raw'!UI24/C25*100</f>
        <v>#VALUE!</v>
      </c>
      <c r="UI25" s="250" t="e">
        <f>'1_Police_raw'!UJ24/D25*100</f>
        <v>#VALUE!</v>
      </c>
      <c r="UJ25" s="250" t="e">
        <f>'1_Police_raw'!UK24/E25*100</f>
        <v>#VALUE!</v>
      </c>
      <c r="UK25" s="250" t="e">
        <f>'1_Police_raw'!UL24/F25*100</f>
        <v>#VALUE!</v>
      </c>
      <c r="UL25" s="250" t="e">
        <f>'1_Police_raw'!UM24/G25*100</f>
        <v>#VALUE!</v>
      </c>
      <c r="UM25" s="250" t="e">
        <f>'1_Police_raw'!UN24/H25*100</f>
        <v>#VALUE!</v>
      </c>
      <c r="UN25" s="250" t="e">
        <f t="shared" si="51"/>
        <v>#VALUE!</v>
      </c>
      <c r="UP25" s="250" t="e">
        <f>'1_Police_raw'!UX24/G25*100</f>
        <v>#VALUE!</v>
      </c>
      <c r="UQ25" s="250" t="e">
        <f>'1_Police_raw'!UY24/G25*100</f>
        <v>#VALUE!</v>
      </c>
      <c r="UR25" s="250" t="e">
        <f>'1_Police_raw'!UZ24/G25*100</f>
        <v>#VALUE!</v>
      </c>
    </row>
    <row r="26" spans="1:564">
      <c r="A26" s="247">
        <v>24</v>
      </c>
      <c r="B26" s="239" t="s">
        <v>47</v>
      </c>
      <c r="C26" s="248">
        <v>3052.5880000000002</v>
      </c>
      <c r="D26" s="248">
        <v>3003.6410000000001</v>
      </c>
      <c r="E26" s="248">
        <v>2971.9050000000002</v>
      </c>
      <c r="F26" s="248">
        <v>2943.4720000000002</v>
      </c>
      <c r="G26" s="248">
        <v>2921.2620000000002</v>
      </c>
      <c r="H26" s="248">
        <v>2888.558</v>
      </c>
      <c r="I26" s="249"/>
      <c r="J26" s="250">
        <f>'1_Police_raw'!C25/C26*100</f>
        <v>2605.1009831657593</v>
      </c>
      <c r="K26" s="250">
        <f>'1_Police_raw'!D25/D26*100</f>
        <v>2746.4001190555064</v>
      </c>
      <c r="L26" s="250">
        <f>'1_Police_raw'!E25/E26*100</f>
        <v>2850.5285330453025</v>
      </c>
      <c r="M26" s="250">
        <f>'1_Police_raw'!F25/F26*100</f>
        <v>2815.4505971179615</v>
      </c>
      <c r="N26" s="250">
        <f>'1_Police_raw'!G25/G26*100</f>
        <v>2476.4297074346632</v>
      </c>
      <c r="O26" s="250">
        <f>'1_Police_raw'!H25/H26*100</f>
        <v>2045.1380931246665</v>
      </c>
      <c r="P26" s="250">
        <f t="shared" si="29"/>
        <v>-21.494863103564498</v>
      </c>
      <c r="R26" s="250">
        <f>'1_Police_raw'!J25/C26*100</f>
        <v>46.092037313911995</v>
      </c>
      <c r="S26" s="250">
        <f>'1_Police_raw'!K25/D26*100</f>
        <v>45.111915838144441</v>
      </c>
      <c r="T26" s="250">
        <f>'1_Police_raw'!L25/E26*100</f>
        <v>43.036368928347301</v>
      </c>
      <c r="U26" s="250">
        <f>'1_Police_raw'!M25/F26*100</f>
        <v>44.369370593639076</v>
      </c>
      <c r="V26" s="250">
        <f>'1_Police_raw'!N25/G26*100</f>
        <v>40.564660068148626</v>
      </c>
      <c r="W26" s="250">
        <f>'1_Police_raw'!O25/H26*100</f>
        <v>36.384936705442641</v>
      </c>
      <c r="X26" s="250">
        <f t="shared" si="30"/>
        <v>-21.060255033550987</v>
      </c>
      <c r="Z26" s="250">
        <f>'1_Police_raw'!Q25/C26*100</f>
        <v>6.9121676426691048</v>
      </c>
      <c r="AA26" s="250">
        <f>'1_Police_raw'!R25/D26*100</f>
        <v>6.6252924367459363</v>
      </c>
      <c r="AB26" s="250">
        <f>'1_Police_raw'!S25/E26*100</f>
        <v>6.2586119004476926</v>
      </c>
      <c r="AC26" s="250">
        <f>'1_Police_raw'!T25/F26*100</f>
        <v>5.9113862812352211</v>
      </c>
      <c r="AD26" s="250">
        <f>'1_Police_raw'!U25/G26*100</f>
        <v>6.4698065425148439</v>
      </c>
      <c r="AE26" s="250">
        <f>'1_Police_raw'!V25/H26*100</f>
        <v>5.5737153278556288</v>
      </c>
      <c r="AF26" s="250">
        <f t="shared" si="31"/>
        <v>-19.363713150577439</v>
      </c>
      <c r="AH26" s="250">
        <f>'1_Police_raw'!X25/C26*100</f>
        <v>3.275908835388202E-2</v>
      </c>
      <c r="AI26" s="250">
        <f>'1_Police_raw'!Y25/D26*100</f>
        <v>0.13317170727127511</v>
      </c>
      <c r="AJ26" s="250">
        <f>'1_Police_raw'!Z25/E26*100</f>
        <v>0</v>
      </c>
      <c r="AK26" s="250">
        <f>'1_Police_raw'!AA25/F26*100</f>
        <v>0.10192045312474519</v>
      </c>
      <c r="AL26" s="250">
        <f>'1_Police_raw'!AB25/G26*100</f>
        <v>0</v>
      </c>
      <c r="AM26" s="250">
        <f>'1_Police_raw'!AC25/H26*100</f>
        <v>0</v>
      </c>
      <c r="AN26" s="250">
        <f t="shared" si="46"/>
        <v>-100</v>
      </c>
      <c r="AP26" s="250">
        <f>'1_Police_raw'!AE25/C26*100</f>
        <v>6.1914676988837005</v>
      </c>
      <c r="AQ26" s="250">
        <f>'1_Police_raw'!AF25/D26*100</f>
        <v>6.0260197540251976</v>
      </c>
      <c r="AR26" s="250">
        <f>'1_Police_raw'!AG25/E26*100</f>
        <v>5.7875335853602312</v>
      </c>
      <c r="AS26" s="250">
        <f>'1_Police_raw'!AH25/F26*100</f>
        <v>5.2998635624867498</v>
      </c>
      <c r="AT26" s="250">
        <f>'1_Police_raw'!AI25/G26*100</f>
        <v>5.2374624391786835</v>
      </c>
      <c r="AU26" s="250">
        <f>'1_Police_raw'!AJ25/H26*100</f>
        <v>4.9159476804689399</v>
      </c>
      <c r="AV26" s="250">
        <f t="shared" si="32"/>
        <v>-20.60125450779195</v>
      </c>
      <c r="AX26" s="250">
        <f>'1_Police_raw'!AL25/C26*100</f>
        <v>3.275908835388202E-2</v>
      </c>
      <c r="AY26" s="250">
        <f>'1_Police_raw'!AM25/D26*100</f>
        <v>6.6585853635637557E-2</v>
      </c>
      <c r="AZ26" s="250">
        <f>'1_Police_raw'!AN25/E26*100</f>
        <v>0</v>
      </c>
      <c r="BA26" s="250">
        <f>'1_Police_raw'!AO25/F26*100</f>
        <v>6.7946968749830125E-2</v>
      </c>
      <c r="BB26" s="250">
        <f>'1_Police_raw'!AP25/G26*100</f>
        <v>0</v>
      </c>
      <c r="BC26" s="250">
        <f>'1_Police_raw'!AQ25/H26*100</f>
        <v>0</v>
      </c>
      <c r="BD26" s="250">
        <f t="shared" si="47"/>
        <v>-100</v>
      </c>
      <c r="BF26" s="250">
        <f>'1_Police_raw'!AS25/C26*100</f>
        <v>134.54157586939343</v>
      </c>
      <c r="BG26" s="250">
        <f>'1_Police_raw'!AT25/D26*100</f>
        <v>345.74704500304796</v>
      </c>
      <c r="BH26" s="250">
        <f>'1_Police_raw'!AU25/E26*100</f>
        <v>412.83284627200396</v>
      </c>
      <c r="BI26" s="250">
        <f>'1_Police_raw'!AV25/F26*100</f>
        <v>395.31546418651169</v>
      </c>
      <c r="BJ26" s="250">
        <f>'1_Police_raw'!AW25/G26*100</f>
        <v>385.1759958538467</v>
      </c>
      <c r="BK26" s="250">
        <f>'1_Police_raw'!AX25/H26*100</f>
        <v>371.05019182581759</v>
      </c>
      <c r="BL26" s="250">
        <f t="shared" si="0"/>
        <v>175.78849840886028</v>
      </c>
      <c r="BN26" s="250">
        <f>'1_Police_raw'!AZ25/C26*100</f>
        <v>5.8966359036987628</v>
      </c>
      <c r="BO26" s="250">
        <f>'1_Police_raw'!BA25/D26*100</f>
        <v>5.226989510397547</v>
      </c>
      <c r="BP26" s="250">
        <f>'1_Police_raw'!BB25/E26*100</f>
        <v>6.2922603515253677</v>
      </c>
      <c r="BQ26" s="250">
        <f>'1_Police_raw'!BC25/F26*100</f>
        <v>6.3870150624840321</v>
      </c>
      <c r="BR26" s="250">
        <f>'1_Police_raw'!BD25/G26*100</f>
        <v>6.5382701038112971</v>
      </c>
      <c r="BS26" s="250">
        <f>'1_Police_raw'!BE25/H26*100</f>
        <v>7.0277280220788372</v>
      </c>
      <c r="BT26" s="250">
        <f t="shared" si="1"/>
        <v>19.181990152564424</v>
      </c>
      <c r="BV26" s="250">
        <f>'1_Police_raw'!BG25/C26*100</f>
        <v>17.689907711096289</v>
      </c>
      <c r="BW26" s="250">
        <f>'1_Police_raw'!BH25/D26*100</f>
        <v>14.815352433929355</v>
      </c>
      <c r="BX26" s="250">
        <f>'1_Police_raw'!BI25/E26*100</f>
        <v>11.844254779341869</v>
      </c>
      <c r="BY26" s="250">
        <f>'1_Police_raw'!BJ25/F26*100</f>
        <v>13.657340718715854</v>
      </c>
      <c r="BZ26" s="250">
        <f>'1_Police_raw'!BK25/G26*100</f>
        <v>12.699990620492102</v>
      </c>
      <c r="CA26" s="250">
        <f>'1_Police_raw'!BL25/H26*100</f>
        <v>10.524282358187026</v>
      </c>
      <c r="CB26" s="250">
        <f t="shared" si="2"/>
        <v>-40.506855490345522</v>
      </c>
      <c r="CD26" s="250">
        <f>'1_Police_raw'!BN25/C26*100</f>
        <v>12.448453574475165</v>
      </c>
      <c r="CE26" s="250">
        <f>'1_Police_raw'!BO25/D26*100</f>
        <v>10.620443654884189</v>
      </c>
      <c r="CF26" s="250">
        <f>'1_Police_raw'!BP25/E26*100</f>
        <v>8.2102220629528855</v>
      </c>
      <c r="CG26" s="250">
        <f>'1_Police_raw'!BQ25/F26*100</f>
        <v>10.39588621872401</v>
      </c>
      <c r="CH26" s="250">
        <f>'1_Police_raw'!BR25/G26*100</f>
        <v>8.7633358459460329</v>
      </c>
      <c r="CI26" s="250">
        <f>'1_Police_raw'!BS25/H26*100</f>
        <v>7.096966721803752</v>
      </c>
      <c r="CJ26" s="250">
        <f t="shared" si="3"/>
        <v>-42.989169864796118</v>
      </c>
      <c r="CL26" s="250">
        <f>'1_Police_raw'!BU25/C26*100</f>
        <v>4.2586814860046616</v>
      </c>
      <c r="CM26" s="250">
        <f>'1_Police_raw'!BV25/D26*100</f>
        <v>3.7953936572313398</v>
      </c>
      <c r="CN26" s="250">
        <f>'1_Police_raw'!BW25/E26*100</f>
        <v>3.2638997545345494</v>
      </c>
      <c r="CO26" s="250">
        <f>'1_Police_raw'!BX25/F26*100</f>
        <v>2.8197992031179502</v>
      </c>
      <c r="CP26" s="250">
        <f>'1_Police_raw'!BY25/G26*100</f>
        <v>3.6628005293602559</v>
      </c>
      <c r="CQ26" s="250">
        <f>'1_Police_raw'!BZ25/H26*100</f>
        <v>3.2888382369334459</v>
      </c>
      <c r="CR26" s="250">
        <f t="shared" si="4"/>
        <v>-22.773322030736963</v>
      </c>
      <c r="CT26" s="250">
        <f>'1_Police_raw'!CB25/C26*100</f>
        <v>81.963239061412807</v>
      </c>
      <c r="CU26" s="250">
        <f>'1_Police_raw'!CC25/D26*100</f>
        <v>64.022298270665502</v>
      </c>
      <c r="CV26" s="250">
        <f>'1_Police_raw'!CD25/E26*100</f>
        <v>62.788009710942973</v>
      </c>
      <c r="CW26" s="250">
        <f>'1_Police_raw'!CE25/F26*100</f>
        <v>57.347241624856629</v>
      </c>
      <c r="CX26" s="250">
        <f>'1_Police_raw'!CF25/G26*100</f>
        <v>54.428531230680434</v>
      </c>
      <c r="CY26" s="250">
        <f>'1_Police_raw'!CG25/H26*100</f>
        <v>46.459167515417725</v>
      </c>
      <c r="CZ26" s="250">
        <f t="shared" si="5"/>
        <v>-43.317067447020804</v>
      </c>
      <c r="DB26" s="250">
        <f>'1_Police_raw'!CI25/C26*100</f>
        <v>3.275908835388202E-2</v>
      </c>
      <c r="DC26" s="250">
        <f>'1_Police_raw'!CJ25/D26*100</f>
        <v>6.6585853635637557E-2</v>
      </c>
      <c r="DD26" s="250">
        <f>'1_Police_raw'!CK25/E26*100</f>
        <v>0</v>
      </c>
      <c r="DE26" s="250">
        <f>'1_Police_raw'!CL25/F26*100</f>
        <v>3.3973484374915063E-2</v>
      </c>
      <c r="DF26" s="250">
        <f>'1_Police_raw'!CM25/G26*100</f>
        <v>0.10269534194468005</v>
      </c>
      <c r="DG26" s="250">
        <f>'1_Police_raw'!CN25/H26*100</f>
        <v>0.10385804958737198</v>
      </c>
      <c r="DH26" s="250">
        <f t="shared" si="33"/>
        <v>217.03583587381667</v>
      </c>
      <c r="DJ26" s="250">
        <f>'1_Police_raw'!CP25/C26*100</f>
        <v>1211.1362555313719</v>
      </c>
      <c r="DK26" s="250">
        <f>'1_Police_raw'!CQ25/D26*100</f>
        <v>1076.8264249955305</v>
      </c>
      <c r="DL26" s="250">
        <f>'1_Police_raw'!CR25/E26*100</f>
        <v>1050.4036972918043</v>
      </c>
      <c r="DM26" s="250">
        <f>'1_Police_raw'!CS25/F26*100</f>
        <v>1061.2297314192219</v>
      </c>
      <c r="DN26" s="250">
        <f>'1_Police_raw'!CT25/G26*100</f>
        <v>882.56376867258052</v>
      </c>
      <c r="DO26" s="250">
        <f>'1_Police_raw'!CU25/H26*100</f>
        <v>783.08969388878472</v>
      </c>
      <c r="DP26" s="250">
        <f t="shared" si="6"/>
        <v>-35.342560317855131</v>
      </c>
      <c r="DR26" s="250" t="e">
        <f>'1_Police_raw'!CW25/C26*100</f>
        <v>#VALUE!</v>
      </c>
      <c r="DS26" s="250" t="e">
        <f>'1_Police_raw'!CX25/D26*100</f>
        <v>#VALUE!</v>
      </c>
      <c r="DT26" s="250" t="e">
        <f>'1_Police_raw'!CY25/E26*100</f>
        <v>#VALUE!</v>
      </c>
      <c r="DU26" s="250" t="e">
        <f>'1_Police_raw'!CZ25/F26*100</f>
        <v>#VALUE!</v>
      </c>
      <c r="DV26" s="250" t="e">
        <f>'1_Police_raw'!DA25/G26*100</f>
        <v>#VALUE!</v>
      </c>
      <c r="DW26" s="250" t="e">
        <f>'1_Police_raw'!DB25/H26*100</f>
        <v>#VALUE!</v>
      </c>
      <c r="DX26" s="250" t="e">
        <f t="shared" si="34"/>
        <v>#VALUE!</v>
      </c>
      <c r="DZ26" s="250">
        <f>'1_Police_raw'!DD25/C26*100</f>
        <v>64.306090438670395</v>
      </c>
      <c r="EA26" s="250">
        <f>'1_Police_raw'!DE25/D26*100</f>
        <v>62.457530710228014</v>
      </c>
      <c r="EB26" s="250">
        <f>'1_Police_raw'!DF25/E26*100</f>
        <v>55.385350473854309</v>
      </c>
      <c r="EC26" s="250">
        <f>'1_Police_raw'!DG25/F26*100</f>
        <v>47.766719031130577</v>
      </c>
      <c r="ED26" s="250">
        <f>'1_Police_raw'!DH25/G26*100</f>
        <v>43.474361423247892</v>
      </c>
      <c r="EE26" s="250" t="e">
        <f>'1_Police_raw'!DI25/H26*100</f>
        <v>#VALUE!</v>
      </c>
      <c r="EF26" s="250" t="e">
        <f t="shared" si="7"/>
        <v>#VALUE!</v>
      </c>
      <c r="EH26" s="250" t="e">
        <f>'1_Police_raw'!DK25/C26*100</f>
        <v>#VALUE!</v>
      </c>
      <c r="EI26" s="250" t="e">
        <f>'1_Police_raw'!DL25/D26*100</f>
        <v>#VALUE!</v>
      </c>
      <c r="EJ26" s="250" t="e">
        <f>'1_Police_raw'!DM25/E26*100</f>
        <v>#VALUE!</v>
      </c>
      <c r="EK26" s="250" t="e">
        <f>'1_Police_raw'!DN25/F26*100</f>
        <v>#VALUE!</v>
      </c>
      <c r="EL26" s="250" t="e">
        <f>'1_Police_raw'!DO25/G26*100</f>
        <v>#VALUE!</v>
      </c>
      <c r="EM26" s="250" t="e">
        <f>'1_Police_raw'!DP25/H26*100</f>
        <v>#VALUE!</v>
      </c>
      <c r="EN26" s="250" t="e">
        <f t="shared" si="8"/>
        <v>#VALUE!</v>
      </c>
      <c r="EP26" s="250">
        <f>'1_Police_raw'!DR25/C26*100</f>
        <v>133.68983957219251</v>
      </c>
      <c r="EQ26" s="250">
        <f>'1_Police_raw'!DS25/D26*100</f>
        <v>117.39085995962898</v>
      </c>
      <c r="ER26" s="250">
        <f>'1_Police_raw'!DT25/E26*100</f>
        <v>109.86219276861138</v>
      </c>
      <c r="ES26" s="250">
        <f>'1_Police_raw'!DU25/F26*100</f>
        <v>113.53938478096615</v>
      </c>
      <c r="ET26" s="250">
        <f>'1_Police_raw'!DV25/G26*100</f>
        <v>102.66111016403184</v>
      </c>
      <c r="EU26" s="250">
        <f>'1_Police_raw'!DW25/H26*100</f>
        <v>91.983612584549107</v>
      </c>
      <c r="EV26" s="250">
        <f t="shared" si="9"/>
        <v>-31.196257786757272</v>
      </c>
      <c r="EX26" s="250">
        <f>'1_Police_raw'!DY25/C26*100</f>
        <v>179.48704509091957</v>
      </c>
      <c r="EY26" s="250">
        <f>'1_Police_raw'!DZ25/D26*100</f>
        <v>165.79877555273751</v>
      </c>
      <c r="EZ26" s="250">
        <f>'1_Police_raw'!EA25/E26*100</f>
        <v>186.44606742140141</v>
      </c>
      <c r="FA26" s="250">
        <f>'1_Police_raw'!EB25/F26*100</f>
        <v>201.59865628074601</v>
      </c>
      <c r="FB26" s="250">
        <f>'1_Police_raw'!EC25/G26*100</f>
        <v>153.56376798794494</v>
      </c>
      <c r="FC26" s="250">
        <f>'1_Police_raw'!ED25/H26*100</f>
        <v>107.73541677196718</v>
      </c>
      <c r="FD26" s="250">
        <f t="shared" si="10"/>
        <v>-39.9759371394222</v>
      </c>
      <c r="FF26" s="250" t="e">
        <f>'1_Police_raw'!EF25/C26*100</f>
        <v>#VALUE!</v>
      </c>
      <c r="FG26" s="250" t="e">
        <f>'1_Police_raw'!EG25/D26*100</f>
        <v>#VALUE!</v>
      </c>
      <c r="FH26" s="250" t="e">
        <f>'1_Police_raw'!EH25/E26*100</f>
        <v>#VALUE!</v>
      </c>
      <c r="FI26" s="250" t="e">
        <f>'1_Police_raw'!EI25/F26*100</f>
        <v>#VALUE!</v>
      </c>
      <c r="FJ26" s="250" t="e">
        <f>'1_Police_raw'!EJ25/G26*100</f>
        <v>#VALUE!</v>
      </c>
      <c r="FK26" s="250" t="e">
        <f>'1_Police_raw'!EK25/H26*100</f>
        <v>#VALUE!</v>
      </c>
      <c r="FL26" s="250" t="e">
        <f t="shared" si="35"/>
        <v>#VALUE!</v>
      </c>
      <c r="FN26" s="250">
        <f>'1_Police_raw'!EM25/C26*100</f>
        <v>86.123643282355829</v>
      </c>
      <c r="FO26" s="250">
        <f>'1_Police_raw'!EN25/D26*100</f>
        <v>93.952639479884581</v>
      </c>
      <c r="FP26" s="250">
        <f>'1_Police_raw'!EO25/E26*100</f>
        <v>97.176726712327607</v>
      </c>
      <c r="FQ26" s="250">
        <f>'1_Police_raw'!EP25/F26*100</f>
        <v>81.400468562296496</v>
      </c>
      <c r="FR26" s="250">
        <f>'1_Police_raw'!EQ25/G26*100</f>
        <v>80.068134936202227</v>
      </c>
      <c r="FS26" s="250">
        <f>'1_Police_raw'!ER25/H26*100</f>
        <v>48.224754358403047</v>
      </c>
      <c r="FT26" s="250">
        <f t="shared" si="11"/>
        <v>-44.005208650662297</v>
      </c>
      <c r="FV26" s="250">
        <f>'1_Police_raw'!ET25/C26*100</f>
        <v>1.1138090040319883</v>
      </c>
      <c r="FW26" s="250">
        <f>'1_Police_raw'!EU25/D26*100</f>
        <v>0.89890902408110684</v>
      </c>
      <c r="FX26" s="250">
        <f>'1_Police_raw'!EV25/E26*100</f>
        <v>1.8506648092721671</v>
      </c>
      <c r="FY26" s="250">
        <f>'1_Police_raw'!EW25/F26*100</f>
        <v>2.0384090624949036</v>
      </c>
      <c r="FZ26" s="250">
        <f>'1_Police_raw'!EX25/G26*100</f>
        <v>3.3547145035262154</v>
      </c>
      <c r="GA26" s="250">
        <f>'1_Police_raw'!EY25/H26*100</f>
        <v>1.1078191955986343</v>
      </c>
      <c r="GB26" s="250">
        <f t="shared" si="12"/>
        <v>-0.53777698076339675</v>
      </c>
      <c r="GD26" s="250">
        <f>'1_Police_raw'!FA25/C26*100</f>
        <v>17.460594092619115</v>
      </c>
      <c r="GE26" s="250">
        <f>'1_Police_raw'!FB25/D26*100</f>
        <v>30.196684623761627</v>
      </c>
      <c r="GF26" s="250">
        <f>'1_Police_raw'!FC25/E26*100</f>
        <v>37.046944636521019</v>
      </c>
      <c r="GG26" s="250">
        <f>'1_Police_raw'!FD25/F26*100</f>
        <v>44.233476656139416</v>
      </c>
      <c r="GH26" s="250">
        <f>'1_Police_raw'!FE25/G26*100</f>
        <v>36.251455706472065</v>
      </c>
      <c r="GI26" s="250">
        <f>'1_Police_raw'!FF25/H26*100</f>
        <v>22.398719361009888</v>
      </c>
      <c r="GJ26" s="250">
        <f t="shared" si="13"/>
        <v>28.281542095284152</v>
      </c>
      <c r="GL26" s="250">
        <f>'1_Police_raw'!FH25/C26*100</f>
        <v>72.757935233971963</v>
      </c>
      <c r="GM26" s="250">
        <f>'1_Police_raw'!FI25/D26*100</f>
        <v>98.447184600290115</v>
      </c>
      <c r="GN26" s="250">
        <f>'1_Police_raw'!FJ25/E26*100</f>
        <v>75.77631182692582</v>
      </c>
      <c r="GO26" s="250">
        <f>'1_Police_raw'!FK25/F26*100</f>
        <v>85.20549881228699</v>
      </c>
      <c r="GP26" s="250">
        <f>'1_Police_raw'!FL25/G26*100</f>
        <v>84.210180394637661</v>
      </c>
      <c r="GQ26" s="250">
        <f>'1_Police_raw'!FM25/H26*100</f>
        <v>78.620543537640586</v>
      </c>
      <c r="GR26" s="250">
        <f t="shared" si="14"/>
        <v>8.0576892194863632</v>
      </c>
      <c r="GT26" s="250">
        <f>'1_Police_raw'!FO25/C26*100</f>
        <v>31.972870233388846</v>
      </c>
      <c r="GU26" s="250">
        <f>'1_Police_raw'!FP25/D26*100</f>
        <v>56.398218029385006</v>
      </c>
      <c r="GV26" s="250">
        <f>'1_Police_raw'!FQ25/E26*100</f>
        <v>28.163753552014615</v>
      </c>
      <c r="GW26" s="250">
        <f>'1_Police_raw'!FR25/F26*100</f>
        <v>32.614544999918458</v>
      </c>
      <c r="GX26" s="250">
        <f>'1_Police_raw'!FS25/G26*100</f>
        <v>26.495398221727456</v>
      </c>
      <c r="GY26" s="250">
        <f>'1_Police_raw'!FT25/H26*100</f>
        <v>23.437299856883609</v>
      </c>
      <c r="GZ26" s="250">
        <f t="shared" si="15"/>
        <v>-26.696290680814926</v>
      </c>
      <c r="HB26" s="250">
        <f>'1_Police_raw'!GI25/C26*100</f>
        <v>797.09413782665717</v>
      </c>
      <c r="HC26" s="250">
        <f>'1_Police_raw'!GJ25/D26*100</f>
        <v>968.35806942307681</v>
      </c>
      <c r="HD26" s="250">
        <f>'1_Police_raw'!GK25/E26*100</f>
        <v>1035.8675664262485</v>
      </c>
      <c r="HE26" s="250">
        <f>'1_Police_raw'!GL25/F26*100</f>
        <v>1042.4763680442688</v>
      </c>
      <c r="HF26" s="250">
        <f>'1_Police_raw'!GM25/G26*100</f>
        <v>919.46562821136888</v>
      </c>
      <c r="HG26" s="250">
        <f>'1_Police_raw'!GN25/H26*100</f>
        <v>731.26452714468599</v>
      </c>
      <c r="HH26" s="250">
        <f t="shared" si="16"/>
        <v>-8.2586996388483129</v>
      </c>
      <c r="HJ26" s="250">
        <f>'1_Police_raw'!GP25/C26*100</f>
        <v>32.103906586804378</v>
      </c>
      <c r="HK26" s="250">
        <f>'1_Police_raw'!GQ25/D26*100</f>
        <v>34.757815597802797</v>
      </c>
      <c r="HL26" s="250">
        <f>'1_Police_raw'!GR25/E26*100</f>
        <v>33.076427409355276</v>
      </c>
      <c r="HM26" s="250">
        <f>'1_Police_raw'!GS25/F26*100</f>
        <v>32.784412421793036</v>
      </c>
      <c r="HN26" s="250">
        <f>'1_Police_raw'!GT25/G26*100</f>
        <v>34.060621744985554</v>
      </c>
      <c r="HO26" s="250">
        <f>'1_Police_raw'!GU25/H26*100</f>
        <v>21.7409517136232</v>
      </c>
      <c r="HP26" s="250">
        <f t="shared" si="17"/>
        <v>-32.279420092259585</v>
      </c>
      <c r="HR26" s="250">
        <f>'1_Police_raw'!GW25/C26*100</f>
        <v>8.6156402370709699</v>
      </c>
      <c r="HS26" s="250">
        <f>'1_Police_raw'!GX25/D26*100</f>
        <v>7.0913934121953988</v>
      </c>
      <c r="HT26" s="250">
        <f>'1_Police_raw'!GY25/E26*100</f>
        <v>6.8642840198458561</v>
      </c>
      <c r="HU26" s="250">
        <f>'1_Police_raw'!GZ25/F26*100</f>
        <v>7.3382726249816539</v>
      </c>
      <c r="HV26" s="250">
        <f>'1_Police_raw'!HA25/G26*100</f>
        <v>5.3059260004751367</v>
      </c>
      <c r="HW26" s="250">
        <f>'1_Police_raw'!HB25/H26*100</f>
        <v>5.5737153278556288</v>
      </c>
      <c r="HX26" s="250">
        <f t="shared" si="18"/>
        <v>-35.307009409778857</v>
      </c>
      <c r="HZ26" s="250" t="e">
        <f>'1_Police_raw'!HD25/C26*100</f>
        <v>#VALUE!</v>
      </c>
      <c r="IA26" s="250" t="e">
        <f>'1_Police_raw'!HE25/D26*100</f>
        <v>#VALUE!</v>
      </c>
      <c r="IB26" s="250" t="e">
        <f>'1_Police_raw'!HF25/E26*100</f>
        <v>#VALUE!</v>
      </c>
      <c r="IC26" s="250" t="e">
        <f>'1_Police_raw'!HG25/F26*100</f>
        <v>#VALUE!</v>
      </c>
      <c r="ID26" s="250" t="e">
        <f>'1_Police_raw'!HH25/G26*100</f>
        <v>#VALUE!</v>
      </c>
      <c r="IE26" s="250" t="e">
        <f>'1_Police_raw'!HI25/H26*100</f>
        <v>#VALUE!</v>
      </c>
      <c r="IF26" s="250" t="e">
        <f t="shared" si="49"/>
        <v>#VALUE!</v>
      </c>
      <c r="IH26" s="250" t="e">
        <f>'1_Police_raw'!HK25/C26*100</f>
        <v>#VALUE!</v>
      </c>
      <c r="II26" s="250" t="e">
        <f>'1_Police_raw'!HL25/D26*100</f>
        <v>#VALUE!</v>
      </c>
      <c r="IJ26" s="250" t="e">
        <f>'1_Police_raw'!HM25/E26*100</f>
        <v>#VALUE!</v>
      </c>
      <c r="IK26" s="250" t="e">
        <f>'1_Police_raw'!HN25/F26*100</f>
        <v>#VALUE!</v>
      </c>
      <c r="IL26" s="250" t="e">
        <f>'1_Police_raw'!HO25/G26*100</f>
        <v>#VALUE!</v>
      </c>
      <c r="IM26" s="250" t="e">
        <f>'1_Police_raw'!HP25/H26*100</f>
        <v>#VALUE!</v>
      </c>
      <c r="IN26" s="250" t="e">
        <f t="shared" si="36"/>
        <v>#VALUE!</v>
      </c>
      <c r="IP26" s="250" t="e">
        <f>'1_Police_raw'!HR25/C26*100</f>
        <v>#VALUE!</v>
      </c>
      <c r="IQ26" s="250" t="e">
        <f>'1_Police_raw'!HS25/D26*100</f>
        <v>#VALUE!</v>
      </c>
      <c r="IR26" s="250" t="e">
        <f>'1_Police_raw'!HT25/E26*100</f>
        <v>#VALUE!</v>
      </c>
      <c r="IS26" s="250" t="e">
        <f>'1_Police_raw'!HU25/F26*100</f>
        <v>#VALUE!</v>
      </c>
      <c r="IT26" s="250" t="e">
        <f>'1_Police_raw'!HV25/G26*100</f>
        <v>#VALUE!</v>
      </c>
      <c r="IU26" s="250" t="e">
        <f>'1_Police_raw'!HW25/H26*100</f>
        <v>#VALUE!</v>
      </c>
      <c r="IV26" s="250" t="e">
        <f t="shared" si="45"/>
        <v>#VALUE!</v>
      </c>
      <c r="IX26" s="250">
        <f>'1_Police_raw'!HY25/C26*100</f>
        <v>79.702861964994938</v>
      </c>
      <c r="IY26" s="250">
        <f>'1_Police_raw'!HZ25/D26*100</f>
        <v>256.88822332628962</v>
      </c>
      <c r="IZ26" s="250">
        <f>'1_Police_raw'!IA25/E26*100</f>
        <v>318.04515958619135</v>
      </c>
      <c r="JA26" s="250">
        <f>'1_Police_raw'!IB25/F26*100</f>
        <v>316.36108649920908</v>
      </c>
      <c r="JB26" s="250">
        <f>'1_Police_raw'!IC25/G26*100</f>
        <v>310.68764116330544</v>
      </c>
      <c r="JC26" s="250">
        <f>'1_Police_raw'!ID25/H26*100</f>
        <v>233.81908897103676</v>
      </c>
      <c r="JD26" s="250">
        <f t="shared" si="19"/>
        <v>193.36347931110532</v>
      </c>
      <c r="JF26" s="250">
        <f>'1_Police_raw'!IF25/C26*100</f>
        <v>8.4518447953015592</v>
      </c>
      <c r="JG26" s="250">
        <f>'1_Police_raw'!IG25/D26*100</f>
        <v>7.7239590217339558</v>
      </c>
      <c r="JH26" s="250">
        <f>'1_Police_raw'!IH25/E26*100</f>
        <v>8.3784643183412655</v>
      </c>
      <c r="JI26" s="250">
        <f>'1_Police_raw'!II25/F26*100</f>
        <v>7.9837688281050392</v>
      </c>
      <c r="JJ26" s="250">
        <f>'1_Police_raw'!IJ25/G26*100</f>
        <v>5.7167073682538572</v>
      </c>
      <c r="JK26" s="250">
        <f>'1_Police_raw'!IK25/H26*100</f>
        <v>6.093005575792489</v>
      </c>
      <c r="JL26" s="250">
        <f t="shared" si="48"/>
        <v>-27.909163935669596</v>
      </c>
      <c r="JN26" s="250">
        <f>'1_Police_raw'!IM25/C26*100</f>
        <v>12.317417221059637</v>
      </c>
      <c r="JO26" s="250">
        <f>'1_Police_raw'!IN25/D26*100</f>
        <v>8.4896963385437871</v>
      </c>
      <c r="JP26" s="250">
        <f>'1_Police_raw'!IO25/E26*100</f>
        <v>7.4363076881663437</v>
      </c>
      <c r="JQ26" s="250">
        <f>'1_Police_raw'!IP25/F26*100</f>
        <v>8.6632385156033411</v>
      </c>
      <c r="JR26" s="250">
        <f>'1_Police_raw'!IQ25/G26*100</f>
        <v>7.9760048910368182</v>
      </c>
      <c r="JS26" s="250">
        <f>'1_Police_raw'!IR25/H26*100</f>
        <v>7.0623473719412937</v>
      </c>
      <c r="JT26" s="250">
        <f t="shared" si="20"/>
        <v>-42.663731810054436</v>
      </c>
      <c r="JV26" s="250">
        <f>'1_Police_raw'!IT25/C26*100</f>
        <v>10.089799212995661</v>
      </c>
      <c r="JW26" s="250">
        <f>'1_Police_raw'!IU25/D26*100</f>
        <v>6.6585853635637546</v>
      </c>
      <c r="JX26" s="250">
        <f>'1_Police_raw'!IV25/E26*100</f>
        <v>5.9894242918262863</v>
      </c>
      <c r="JY26" s="250">
        <f>'1_Police_raw'!IW25/F26*100</f>
        <v>6.9645642968575876</v>
      </c>
      <c r="JZ26" s="250">
        <f>'1_Police_raw'!IX25/G26*100</f>
        <v>5.6824755876056301</v>
      </c>
      <c r="KA26" s="250">
        <f>'1_Police_raw'!IY25/H26*100</f>
        <v>5.2275218292310557</v>
      </c>
      <c r="KB26" s="250">
        <f t="shared" si="21"/>
        <v>-48.190031150491002</v>
      </c>
      <c r="KD26" s="250">
        <f>'1_Police_raw'!JA25/C26*100</f>
        <v>1.8672680361712748</v>
      </c>
      <c r="KE26" s="250">
        <f>'1_Police_raw'!JB25/D26*100</f>
        <v>1.7312321945265763</v>
      </c>
      <c r="KF26" s="250">
        <f>'1_Police_raw'!JC25/E26*100</f>
        <v>1.2449926898740031</v>
      </c>
      <c r="KG26" s="250">
        <f>'1_Police_raw'!JD25/F26*100</f>
        <v>1.3249658906216875</v>
      </c>
      <c r="KH26" s="250">
        <f>'1_Police_raw'!JE25/G26*100</f>
        <v>2.122370400190055</v>
      </c>
      <c r="KI26" s="250">
        <f>'1_Police_raw'!JF25/H26*100</f>
        <v>1.8002061928477808</v>
      </c>
      <c r="KJ26" s="250">
        <f t="shared" si="22"/>
        <v>-3.5914417225820614</v>
      </c>
      <c r="KL26" s="250">
        <f>'1_Police_raw'!JH25/C26*100</f>
        <v>48.974837089053615</v>
      </c>
      <c r="KM26" s="250">
        <f>'1_Police_raw'!JI25/D26*100</f>
        <v>41.449693888184377</v>
      </c>
      <c r="KN26" s="250">
        <f>'1_Police_raw'!JJ25/E26*100</f>
        <v>33.984935588452522</v>
      </c>
      <c r="KO26" s="250">
        <f>'1_Police_raw'!JK25/F26*100</f>
        <v>34.992688906162513</v>
      </c>
      <c r="KP26" s="250">
        <f>'1_Police_raw'!JL25/G26*100</f>
        <v>31.150920389886288</v>
      </c>
      <c r="KQ26" s="250">
        <f>'1_Police_raw'!JM25/H26*100</f>
        <v>25.168267350006474</v>
      </c>
      <c r="KR26" s="250">
        <f t="shared" si="23"/>
        <v>-48.609798733497286</v>
      </c>
      <c r="KT26" s="250" t="e">
        <f>'1_Police_raw'!JO25/C26*100</f>
        <v>#VALUE!</v>
      </c>
      <c r="KU26" s="250" t="e">
        <f>'1_Police_raw'!JP25/D26*100</f>
        <v>#VALUE!</v>
      </c>
      <c r="KV26" s="250" t="e">
        <f>'1_Police_raw'!JQ25/E26*100</f>
        <v>#VALUE!</v>
      </c>
      <c r="KW26" s="250" t="e">
        <f>'1_Police_raw'!JR25/F26*100</f>
        <v>#VALUE!</v>
      </c>
      <c r="KX26" s="250" t="e">
        <f>'1_Police_raw'!JS25/G26*100</f>
        <v>#VALUE!</v>
      </c>
      <c r="KY26" s="250" t="e">
        <f>'1_Police_raw'!JT25/H26*100</f>
        <v>#VALUE!</v>
      </c>
      <c r="KZ26" s="250" t="e">
        <f t="shared" si="37"/>
        <v>#VALUE!</v>
      </c>
      <c r="LB26" s="250">
        <f>'1_Police_raw'!JV25/C26*100</f>
        <v>272.49009692759063</v>
      </c>
      <c r="LC26" s="250">
        <f>'1_Police_raw'!JW25/D26*100</f>
        <v>251.0952540599892</v>
      </c>
      <c r="LD26" s="250">
        <f>'1_Police_raw'!JX25/E26*100</f>
        <v>239.87980773275049</v>
      </c>
      <c r="LE26" s="250">
        <f>'1_Police_raw'!JY25/F26*100</f>
        <v>242.7065723743932</v>
      </c>
      <c r="LF26" s="250">
        <f>'1_Police_raw'!JZ25/G26*100</f>
        <v>169.07076462159159</v>
      </c>
      <c r="LG26" s="250">
        <f>'1_Police_raw'!KA25/H26*100</f>
        <v>120.02528597313953</v>
      </c>
      <c r="LH26" s="250">
        <f t="shared" si="24"/>
        <v>-55.952422738858616</v>
      </c>
      <c r="LJ26" s="250" t="e">
        <f>'1_Police_raw'!KC25/C26*100</f>
        <v>#VALUE!</v>
      </c>
      <c r="LK26" s="250" t="e">
        <f>'1_Police_raw'!KD25/D26*100</f>
        <v>#VALUE!</v>
      </c>
      <c r="LL26" s="250" t="e">
        <f>'1_Police_raw'!KE25/E26*100</f>
        <v>#VALUE!</v>
      </c>
      <c r="LM26" s="250" t="e">
        <f>'1_Police_raw'!KF25/F26*100</f>
        <v>#VALUE!</v>
      </c>
      <c r="LN26" s="250" t="e">
        <f>'1_Police_raw'!KG25/G26*100</f>
        <v>#VALUE!</v>
      </c>
      <c r="LO26" s="250" t="e">
        <f>'1_Police_raw'!KH25/H26*100</f>
        <v>#VALUE!</v>
      </c>
      <c r="LP26" s="250" t="e">
        <f t="shared" si="38"/>
        <v>#VALUE!</v>
      </c>
      <c r="LR26" s="250">
        <f>'1_Police_raw'!KJ25/C26*100</f>
        <v>5.2742132249750044</v>
      </c>
      <c r="LS26" s="250">
        <f>'1_Police_raw'!KK25/D26*100</f>
        <v>6.1258985344786545</v>
      </c>
      <c r="LT26" s="250">
        <f>'1_Police_raw'!KL25/E26*100</f>
        <v>6.0903696450593134</v>
      </c>
      <c r="LU26" s="250">
        <f>'1_Police_raw'!KM25/F26*100</f>
        <v>5.1979431093620052</v>
      </c>
      <c r="LV26" s="250">
        <f>'1_Police_raw'!KN25/G26*100</f>
        <v>5.0663035359375499</v>
      </c>
      <c r="LW26" s="250" t="e">
        <f>'1_Police_raw'!KO25/H26*100</f>
        <v>#VALUE!</v>
      </c>
      <c r="LX26" s="250" t="e">
        <f t="shared" si="39"/>
        <v>#VALUE!</v>
      </c>
      <c r="LZ26" s="250">
        <f>'1_Police_raw'!KQ25/C26*100</f>
        <v>17.493353180972996</v>
      </c>
      <c r="MA26" s="250">
        <f>'1_Police_raw'!KR25/D26*100</f>
        <v>14.549009019386805</v>
      </c>
      <c r="MB26" s="250">
        <f>'1_Police_raw'!KS25/E26*100</f>
        <v>14.031404099390793</v>
      </c>
      <c r="MC26" s="250">
        <f>'1_Police_raw'!KT25/F26*100</f>
        <v>11.483037718721292</v>
      </c>
      <c r="MD26" s="250">
        <f>'1_Police_raw'!KU25/G26*100</f>
        <v>11.36495117521126</v>
      </c>
      <c r="ME26" s="250" t="e">
        <f>'1_Police_raw'!KV25/H26*100</f>
        <v>#VALUE!</v>
      </c>
      <c r="MF26" s="250" t="e">
        <f t="shared" si="40"/>
        <v>#VALUE!</v>
      </c>
      <c r="MH26" s="250">
        <f>'1_Police_raw'!KX25/C26*100</f>
        <v>12.776044458013985</v>
      </c>
      <c r="MI26" s="250">
        <f>'1_Police_raw'!KY25/D26*100</f>
        <v>10.786908288973281</v>
      </c>
      <c r="MJ26" s="250">
        <f>'1_Police_raw'!KZ25/E26*100</f>
        <v>8.8158941823510499</v>
      </c>
      <c r="MK26" s="250">
        <f>'1_Police_raw'!LA25/F26*100</f>
        <v>8.5273445781036816</v>
      </c>
      <c r="ML26" s="250">
        <f>'1_Police_raw'!LB25/G26*100</f>
        <v>7.7021506458510052</v>
      </c>
      <c r="MM26" s="250" t="e">
        <f>'1_Police_raw'!LC25/H26*100</f>
        <v>#VALUE!</v>
      </c>
      <c r="MN26" s="250" t="e">
        <f t="shared" si="41"/>
        <v>#VALUE!</v>
      </c>
      <c r="MP26" s="250">
        <f>'1_Police_raw'!LE25/C26*100</f>
        <v>58.147381828140574</v>
      </c>
      <c r="MQ26" s="250">
        <f>'1_Police_raw'!LF25/D26*100</f>
        <v>48.574380227197587</v>
      </c>
      <c r="MR26" s="250">
        <f>'1_Police_raw'!LG25/E26*100</f>
        <v>62.888955064176002</v>
      </c>
      <c r="MS26" s="250">
        <f>'1_Police_raw'!LH25/F26*100</f>
        <v>68.898226312327751</v>
      </c>
      <c r="MT26" s="250">
        <f>'1_Police_raw'!LI25/G26*100</f>
        <v>55.113166843644969</v>
      </c>
      <c r="MU26" s="250">
        <f>'1_Police_raw'!LJ25/H26*100</f>
        <v>40.400781289487696</v>
      </c>
      <c r="MV26" s="250">
        <f t="shared" si="25"/>
        <v>-30.520033715541032</v>
      </c>
      <c r="MX26" s="250" t="e">
        <f>'1_Police_raw'!LL25/C26*100</f>
        <v>#VALUE!</v>
      </c>
      <c r="MY26" s="250" t="e">
        <f>'1_Police_raw'!LM25/D26*100</f>
        <v>#VALUE!</v>
      </c>
      <c r="MZ26" s="250" t="e">
        <f>'1_Police_raw'!LN25/E26*100</f>
        <v>#VALUE!</v>
      </c>
      <c r="NA26" s="250" t="e">
        <f>'1_Police_raw'!LO25/F26*100</f>
        <v>#VALUE!</v>
      </c>
      <c r="NB26" s="250" t="e">
        <f>'1_Police_raw'!LP25/G26*100</f>
        <v>#VALUE!</v>
      </c>
      <c r="NC26" s="250" t="e">
        <f>'1_Police_raw'!LQ25/H26*100</f>
        <v>#VALUE!</v>
      </c>
      <c r="ND26" s="250" t="e">
        <f t="shared" si="50"/>
        <v>#VALUE!</v>
      </c>
      <c r="NF26" s="250">
        <f>'1_Police_raw'!LS25/C26*100</f>
        <v>40.752305912229225</v>
      </c>
      <c r="NG26" s="250">
        <f>'1_Police_raw'!LT25/D26*100</f>
        <v>38.819552669576687</v>
      </c>
      <c r="NH26" s="250">
        <f>'1_Police_raw'!LU25/E26*100</f>
        <v>38.695718739327127</v>
      </c>
      <c r="NI26" s="250">
        <f>'1_Police_raw'!LV25/F26*100</f>
        <v>36.861230546782842</v>
      </c>
      <c r="NJ26" s="250">
        <f>'1_Police_raw'!LW25/G26*100</f>
        <v>33.239059009428111</v>
      </c>
      <c r="NK26" s="250">
        <f>'1_Police_raw'!LX25/H26*100</f>
        <v>29.045634534601696</v>
      </c>
      <c r="NL26" s="250">
        <f t="shared" si="26"/>
        <v>-28.726402385280764</v>
      </c>
      <c r="NN26" s="250">
        <f>'1_Police_raw'!LZ25/C26*100</f>
        <v>0.91725447390869652</v>
      </c>
      <c r="NO26" s="250">
        <f>'1_Police_raw'!MA25/D26*100</f>
        <v>0.63256560953855678</v>
      </c>
      <c r="NP26" s="250">
        <f>'1_Police_raw'!MB25/E26*100</f>
        <v>0.60567211939816379</v>
      </c>
      <c r="NQ26" s="250">
        <f>'1_Police_raw'!MC25/F26*100</f>
        <v>0.78139014062304635</v>
      </c>
      <c r="NR26" s="250">
        <f>'1_Police_raw'!MD25/G26*100</f>
        <v>0.82156273555744042</v>
      </c>
      <c r="NS26" s="250">
        <f>'1_Police_raw'!ME25/H26*100</f>
        <v>0.76162569697406113</v>
      </c>
      <c r="NT26" s="250">
        <f t="shared" si="27"/>
        <v>-16.966804890190886</v>
      </c>
      <c r="NV26" s="250">
        <f>'1_Police_raw'!MG25/C26*100</f>
        <v>14.545035229123615</v>
      </c>
      <c r="NW26" s="250">
        <f>'1_Police_raw'!MH25/D26*100</f>
        <v>22.838947797023678</v>
      </c>
      <c r="NX26" s="250">
        <f>'1_Police_raw'!MI25/E26*100</f>
        <v>30.249957518830513</v>
      </c>
      <c r="NY26" s="250">
        <f>'1_Police_raw'!MJ25/F26*100</f>
        <v>36.317654796784204</v>
      </c>
      <c r="NZ26" s="250">
        <f>'1_Police_raw'!MK25/G26*100</f>
        <v>32.965204764242301</v>
      </c>
      <c r="OA26" s="250">
        <f>'1_Police_raw'!ML25/H26*100</f>
        <v>17.759726479440609</v>
      </c>
      <c r="OB26" s="250">
        <f t="shared" si="42"/>
        <v>22.101639491942905</v>
      </c>
      <c r="OD26" s="250">
        <f>'1_Police_raw'!MN25/C26*100</f>
        <v>50.219682446501132</v>
      </c>
      <c r="OE26" s="250">
        <f>'1_Police_raw'!MO25/D26*100</f>
        <v>52.569531445335841</v>
      </c>
      <c r="OF26" s="250">
        <f>'1_Police_raw'!MP25/E26*100</f>
        <v>51.818614659620678</v>
      </c>
      <c r="OG26" s="250">
        <f>'1_Police_raw'!MQ25/F26*100</f>
        <v>63.394521843591512</v>
      </c>
      <c r="OH26" s="250">
        <f>'1_Police_raw'!MR25/G26*100</f>
        <v>61.446046263566913</v>
      </c>
      <c r="OI26" s="250">
        <f>'1_Police_raw'!MS25/H26*100</f>
        <v>52.794508540247421</v>
      </c>
      <c r="OJ26" s="250">
        <f t="shared" si="28"/>
        <v>5.1271253984715059</v>
      </c>
      <c r="OL26" s="250">
        <f>'1_Police_raw'!MU25/C26*100</f>
        <v>16.248507823525479</v>
      </c>
      <c r="OM26" s="250">
        <f>'1_Police_raw'!MV25/D26*100</f>
        <v>19.443069261606162</v>
      </c>
      <c r="ON26" s="250">
        <f>'1_Police_raw'!MW25/E26*100</f>
        <v>17.328952305003018</v>
      </c>
      <c r="OO26" s="250">
        <f>'1_Police_raw'!MX25/F26*100</f>
        <v>20.350117140574124</v>
      </c>
      <c r="OP26" s="250">
        <f>'1_Police_raw'!MY25/G26*100</f>
        <v>15.301605949757329</v>
      </c>
      <c r="OQ26" s="250">
        <f>'1_Police_raw'!MZ25/H26*100</f>
        <v>16.063378336180197</v>
      </c>
      <c r="OR26" s="250">
        <f t="shared" si="43"/>
        <v>-1.1393630070894432</v>
      </c>
      <c r="OU26" s="250">
        <f>'1_Police_raw'!NE25/G26*100</f>
        <v>919.46562821136888</v>
      </c>
      <c r="OV26" s="250">
        <f>'1_Police_raw'!NF25/G26*100</f>
        <v>96.088608279572313</v>
      </c>
      <c r="OW26" s="250">
        <f>'1_Police_raw'!NG25/G26*100</f>
        <v>69.31935581265904</v>
      </c>
      <c r="OX26" s="250">
        <f>'1_Police_raw'!NH25/G26*100</f>
        <v>18.348234427449505</v>
      </c>
      <c r="OY26" s="250" t="e">
        <f>'1_Police_raw'!NI25/G26*100</f>
        <v>#VALUE!</v>
      </c>
      <c r="PA26" s="250" t="e">
        <f>'1_Police_raw'!NK25/G26*100</f>
        <v>#VALUE!</v>
      </c>
      <c r="PB26" s="250">
        <f>'1_Police_raw'!NL25/G26*100</f>
        <v>7.4625281813134183</v>
      </c>
      <c r="PC26" s="250">
        <f>'1_Police_raw'!NM25/G26*100</f>
        <v>0.27385424518581353</v>
      </c>
      <c r="PD26" s="250">
        <f>'1_Police_raw'!NN25/G26*100</f>
        <v>0.65040383231630716</v>
      </c>
      <c r="PE26" s="250" t="e">
        <f>'1_Police_raw'!NO25/G26*100</f>
        <v>#VALUE!</v>
      </c>
      <c r="PG26" s="250">
        <f>'1_Police_raw'!NQ25/G26*100</f>
        <v>5.3059260004751367</v>
      </c>
      <c r="PH26" s="250">
        <f>'1_Police_raw'!NR25/G26*100</f>
        <v>0.51347670972340032</v>
      </c>
      <c r="PI26" s="250">
        <f>'1_Police_raw'!NS25/G26*100</f>
        <v>0.44501314842694695</v>
      </c>
      <c r="PJ26" s="250" t="e">
        <f>'1_Police_raw'!NT25/G26*100</f>
        <v>#VALUE!</v>
      </c>
      <c r="PK26" s="250" t="e">
        <f>'1_Police_raw'!NU25/G26*100</f>
        <v>#VALUE!</v>
      </c>
      <c r="PM26" s="250" t="e">
        <f>'1_Police_raw'!NW25/G26*100</f>
        <v>#VALUE!</v>
      </c>
      <c r="PN26" s="250" t="e">
        <f>'1_Police_raw'!NX25/G26*100</f>
        <v>#VALUE!</v>
      </c>
      <c r="PO26" s="250" t="e">
        <f>'1_Police_raw'!NY25/G26*100</f>
        <v>#VALUE!</v>
      </c>
      <c r="PP26" s="250" t="e">
        <f>'1_Police_raw'!NZ25/G26*100</f>
        <v>#VALUE!</v>
      </c>
      <c r="PQ26" s="250" t="e">
        <f>'1_Police_raw'!OA25/G26*100</f>
        <v>#VALUE!</v>
      </c>
      <c r="PS26" s="250">
        <f>'1_Police_raw'!OC25/G26*100</f>
        <v>310.68764116330544</v>
      </c>
      <c r="PT26" s="250">
        <f>'1_Police_raw'!OD25/G26*100</f>
        <v>23.003756595608333</v>
      </c>
      <c r="PU26" s="250">
        <f>'1_Police_raw'!OE25/G26*100</f>
        <v>8.0444684523332715</v>
      </c>
      <c r="PV26" s="250" t="e">
        <f>'1_Police_raw'!OF25/G26*100</f>
        <v>#VALUE!</v>
      </c>
      <c r="PW26" s="250" t="e">
        <f>'1_Police_raw'!OG25/G26*100</f>
        <v>#VALUE!</v>
      </c>
      <c r="PY26" s="250">
        <f>'1_Police_raw'!OI25/G26*100</f>
        <v>5.7167073682538572</v>
      </c>
      <c r="PZ26" s="250">
        <f>'1_Police_raw'!OJ25/G26*100</f>
        <v>0.68463561296453379</v>
      </c>
      <c r="QA26" s="250">
        <f>'1_Police_raw'!OK25/G26*100</f>
        <v>0.51347670972340032</v>
      </c>
      <c r="QB26" s="250" t="e">
        <f>'1_Police_raw'!OL25/G26*100</f>
        <v>#VALUE!</v>
      </c>
      <c r="QC26" s="250" t="e">
        <f>'1_Police_raw'!OM25/G26*100</f>
        <v>#VALUE!</v>
      </c>
      <c r="QE26" s="250">
        <f>'1_Police_raw'!OO25/G26*100</f>
        <v>7.9760048910368182</v>
      </c>
      <c r="QF26" s="250">
        <f>'1_Police_raw'!OP25/G26*100</f>
        <v>0.13692712259290676</v>
      </c>
      <c r="QG26" s="250">
        <f>'1_Police_raw'!OQ25/G26*100</f>
        <v>1.0269534194468006</v>
      </c>
      <c r="QH26" s="250" t="e">
        <f>'1_Police_raw'!OR25/G26*100</f>
        <v>#VALUE!</v>
      </c>
      <c r="QI26" s="250" t="e">
        <f>'1_Police_raw'!OS25/G26*100</f>
        <v>#VALUE!</v>
      </c>
      <c r="QK26" s="250">
        <f>'1_Police_raw'!OU25/G26*100</f>
        <v>5.6824755876056301</v>
      </c>
      <c r="QL26" s="250">
        <f>'1_Police_raw'!OV25/G26*100</f>
        <v>0</v>
      </c>
      <c r="QM26" s="250">
        <f>'1_Police_raw'!OW25/G26*100</f>
        <v>0.89002629685389389</v>
      </c>
      <c r="QN26" s="250" t="e">
        <f>'1_Police_raw'!OX25/G26*100</f>
        <v>#VALUE!</v>
      </c>
      <c r="QO26" s="250" t="e">
        <f>'1_Police_raw'!OY25/G26*100</f>
        <v>#VALUE!</v>
      </c>
      <c r="QQ26" s="250">
        <f>'1_Police_raw'!PA25/G26*100</f>
        <v>2.122370400190055</v>
      </c>
      <c r="QR26" s="250">
        <f>'1_Police_raw'!PB25/G26*100</f>
        <v>0.13692712259290676</v>
      </c>
      <c r="QS26" s="250">
        <f>'1_Police_raw'!PC25/G26*100</f>
        <v>0.10269534194468005</v>
      </c>
      <c r="QT26" s="250" t="e">
        <f>'1_Police_raw'!PD25/G26*100</f>
        <v>#VALUE!</v>
      </c>
      <c r="QU26" s="250" t="e">
        <f>'1_Police_raw'!PE25/G26*100</f>
        <v>#VALUE!</v>
      </c>
      <c r="QW26" s="250">
        <f>'1_Police_raw'!PG25/G26*100</f>
        <v>31.150920389886288</v>
      </c>
      <c r="QX26" s="250">
        <f>'1_Police_raw'!PH25/G26*100</f>
        <v>1.985443277597148</v>
      </c>
      <c r="QY26" s="250">
        <f>'1_Police_raw'!PI25/G26*100</f>
        <v>11.228024052618354</v>
      </c>
      <c r="QZ26" s="250" t="e">
        <f>'1_Police_raw'!PJ25/G26*100</f>
        <v>#VALUE!</v>
      </c>
      <c r="RA26" s="250" t="e">
        <f>'1_Police_raw'!PK25/G26*100</f>
        <v>#VALUE!</v>
      </c>
      <c r="RC26" s="250">
        <f>'1_Police_raw'!PM25/G26*100</f>
        <v>169.07076462159159</v>
      </c>
      <c r="RD26" s="250">
        <f>'1_Police_raw'!PN25/G26*100</f>
        <v>14.206188969014075</v>
      </c>
      <c r="RE26" s="250">
        <f>'1_Police_raw'!PO25/G26*100</f>
        <v>1.7800525937077878</v>
      </c>
      <c r="RF26" s="250">
        <f>'1_Police_raw'!PP25/G26*100</f>
        <v>1.3008076646326143</v>
      </c>
      <c r="RG26" s="250" t="e">
        <f>'1_Police_raw'!PQ25/G26*100</f>
        <v>#VALUE!</v>
      </c>
      <c r="RI26" s="250" t="e">
        <f>'1_Police_raw'!PS25/G26*100</f>
        <v>#VALUE!</v>
      </c>
      <c r="RJ26" s="250" t="e">
        <f>'1_Police_raw'!PT25/G26*100</f>
        <v>#VALUE!</v>
      </c>
      <c r="RK26" s="250" t="e">
        <f>'1_Police_raw'!PU25/G26*100</f>
        <v>#VALUE!</v>
      </c>
      <c r="RL26" s="250" t="e">
        <f>'1_Police_raw'!PV25/G26*100</f>
        <v>#VALUE!</v>
      </c>
      <c r="RM26" s="250" t="e">
        <f>'1_Police_raw'!PW25/G26*100</f>
        <v>#VALUE!</v>
      </c>
      <c r="RO26" s="250">
        <f>'1_Police_raw'!PY25/G26*100</f>
        <v>5.0663035359375499</v>
      </c>
      <c r="RP26" s="250" t="e">
        <f>'1_Police_raw'!PZ25/G26*100</f>
        <v>#VALUE!</v>
      </c>
      <c r="RQ26" s="250">
        <f>'1_Police_raw'!QA25/G26*100</f>
        <v>1.4377347872255208</v>
      </c>
      <c r="RR26" s="250">
        <f>'1_Police_raw'!QB25/G26*100</f>
        <v>3.4231780648226691E-2</v>
      </c>
      <c r="RS26" s="250" t="e">
        <f>'1_Police_raw'!QC25/G26*100</f>
        <v>#VALUE!</v>
      </c>
      <c r="RU26" s="250">
        <f>'1_Police_raw'!QE25/G26*100</f>
        <v>11.36495117521126</v>
      </c>
      <c r="RV26" s="250" t="e">
        <f>'1_Police_raw'!QF25/G26*100</f>
        <v>#VALUE!</v>
      </c>
      <c r="RW26" s="250" t="e">
        <f>'1_Police_raw'!QG25/G26*100</f>
        <v>#VALUE!</v>
      </c>
      <c r="RX26" s="250" t="e">
        <f>'1_Police_raw'!QH25/G26*100</f>
        <v>#VALUE!</v>
      </c>
      <c r="RY26" s="250" t="e">
        <f>'1_Police_raw'!QI25/G26*100</f>
        <v>#VALUE!</v>
      </c>
      <c r="SA26" s="250">
        <f>'1_Police_raw'!QK25/G26*100</f>
        <v>7.7021506458510052</v>
      </c>
      <c r="SB26" s="250" t="e">
        <f>'1_Police_raw'!QL25/G26*100</f>
        <v>#VALUE!</v>
      </c>
      <c r="SC26" s="250" t="e">
        <f>'1_Police_raw'!QM25/G26*100</f>
        <v>#VALUE!</v>
      </c>
      <c r="SD26" s="250" t="e">
        <f>'1_Police_raw'!QN25/G26*100</f>
        <v>#VALUE!</v>
      </c>
      <c r="SE26" s="250" t="e">
        <f>'1_Police_raw'!QO25/G26*100</f>
        <v>#VALUE!</v>
      </c>
      <c r="SG26" s="250">
        <f>'1_Police_raw'!QQ25/G26*100</f>
        <v>55.113166843644969</v>
      </c>
      <c r="SH26" s="250">
        <f>'1_Police_raw'!QR25/G26*100</f>
        <v>11.022633368728995</v>
      </c>
      <c r="SI26" s="250">
        <f>'1_Police_raw'!QS25/G26*100</f>
        <v>2.1566021808382811</v>
      </c>
      <c r="SJ26" s="250">
        <f>'1_Police_raw'!QT25/G26*100</f>
        <v>0.51347670972340032</v>
      </c>
      <c r="SK26" s="250" t="e">
        <f>'1_Police_raw'!QU25/G26*100</f>
        <v>#VALUE!</v>
      </c>
      <c r="SM26" s="250" t="e">
        <f>'1_Police_raw'!QW25/G26*100</f>
        <v>#VALUE!</v>
      </c>
      <c r="SN26" s="250" t="e">
        <f>'1_Police_raw'!QX25/G26*100</f>
        <v>#VALUE!</v>
      </c>
      <c r="SO26" s="250" t="e">
        <f>'1_Police_raw'!QY25/G26*100</f>
        <v>#VALUE!</v>
      </c>
      <c r="SP26" s="250" t="e">
        <f>'1_Police_raw'!QZ25/G26*100</f>
        <v>#VALUE!</v>
      </c>
      <c r="SQ26" s="250" t="e">
        <f>'1_Police_raw'!RA25/G26*100</f>
        <v>#VALUE!</v>
      </c>
      <c r="SS26" s="250">
        <f>'1_Police_raw'!RC25/G26*100</f>
        <v>33.239059009428111</v>
      </c>
      <c r="ST26" s="250">
        <f>'1_Police_raw'!RD25/G26*100</f>
        <v>5.8878662714949908</v>
      </c>
      <c r="SU26" s="250">
        <f>'1_Police_raw'!RE25/G26*100</f>
        <v>0.89002629685389389</v>
      </c>
      <c r="SV26" s="250" t="e">
        <f>'1_Police_raw'!RF25/G26*100</f>
        <v>#VALUE!</v>
      </c>
      <c r="SW26" s="250" t="e">
        <f>'1_Police_raw'!RG25/G26*100</f>
        <v>#VALUE!</v>
      </c>
      <c r="SY26" s="250">
        <f>'1_Police_raw'!RI25/G26*100</f>
        <v>0.82156273555744042</v>
      </c>
      <c r="SZ26" s="250">
        <f>'1_Police_raw'!RJ25/G26*100</f>
        <v>0.23962246453758684</v>
      </c>
      <c r="TA26" s="250">
        <f>'1_Police_raw'!RK25/G26*100</f>
        <v>0</v>
      </c>
      <c r="TB26" s="250" t="e">
        <f>'1_Police_raw'!RL25/G26*100</f>
        <v>#VALUE!</v>
      </c>
      <c r="TC26" s="250" t="e">
        <f>'1_Police_raw'!RM25/G26*100</f>
        <v>#VALUE!</v>
      </c>
      <c r="TE26" s="250">
        <f>'1_Police_raw'!RO25/G26*100</f>
        <v>32.965204764242301</v>
      </c>
      <c r="TF26" s="250">
        <f>'1_Police_raw'!RP25/G26*100</f>
        <v>2.3277610840794152</v>
      </c>
      <c r="TG26" s="250" t="e">
        <f>'1_Police_raw'!RQ25/G26*100</f>
        <v>#VALUE!</v>
      </c>
      <c r="TH26" s="250" t="e">
        <f>'1_Police_raw'!RR25/G26*100</f>
        <v>#VALUE!</v>
      </c>
      <c r="TI26" s="250" t="e">
        <f>'1_Police_raw'!RS25/G26*100</f>
        <v>#VALUE!</v>
      </c>
      <c r="TK26" s="250">
        <f>'1_Police_raw'!RU25/G26*100</f>
        <v>61.446046263566913</v>
      </c>
      <c r="TL26" s="250">
        <f>'1_Police_raw'!RV25/G26*100</f>
        <v>5.8194027101985375</v>
      </c>
      <c r="TM26" s="250">
        <f>'1_Police_raw'!RW25/G26*100</f>
        <v>3.0808602583404019</v>
      </c>
      <c r="TN26" s="250" t="e">
        <f>'1_Police_raw'!RX25/G26*100</f>
        <v>#VALUE!</v>
      </c>
      <c r="TO26" s="250" t="e">
        <f>'1_Police_raw'!RY25/G26*100</f>
        <v>#VALUE!</v>
      </c>
      <c r="TQ26" s="250">
        <f>'1_Police_raw'!SA25/G26*100</f>
        <v>15.301605949757329</v>
      </c>
      <c r="TR26" s="250">
        <f>'1_Police_raw'!SB25/G26*100</f>
        <v>2.4646882066723217</v>
      </c>
      <c r="TS26" s="250">
        <f>'1_Police_raw'!SC25/G26*100</f>
        <v>0.71886739361276042</v>
      </c>
      <c r="TT26" s="250" t="e">
        <f>'1_Police_raw'!SD25/G26*100</f>
        <v>#VALUE!</v>
      </c>
      <c r="TU26" s="250" t="e">
        <f>'1_Police_raw'!SE25/G26*100</f>
        <v>#VALUE!</v>
      </c>
      <c r="TW26" s="250">
        <f>'1_Police_raw'!TY25/C26*100</f>
        <v>325.1994700889868</v>
      </c>
      <c r="TX26" s="250">
        <f>'1_Police_raw'!TZ25/D26*100</f>
        <v>317.78098647608022</v>
      </c>
      <c r="TY26" s="250">
        <f>'1_Police_raw'!UA25/E26*100</f>
        <v>317.10300295601644</v>
      </c>
      <c r="TZ26" s="250">
        <f>'1_Police_raw'!UB25/F26*100</f>
        <v>323.46154473356637</v>
      </c>
      <c r="UA26" s="250">
        <f>'1_Police_raw'!UC25/G26*100</f>
        <v>311.68036280210401</v>
      </c>
      <c r="UB26" s="250">
        <f>'1_Police_raw'!UD25/H26*100</f>
        <v>287.75603605674524</v>
      </c>
      <c r="UC26" s="250">
        <f t="shared" si="44"/>
        <v>-11.513989866587309</v>
      </c>
      <c r="UE26" s="250">
        <f>'1_Police_raw'!UF25/G26*100</f>
        <v>107.65895013867292</v>
      </c>
      <c r="UF26" s="250" t="e">
        <f>'1_Police_raw'!UG25/G26*100</f>
        <v>#VALUE!</v>
      </c>
      <c r="UH26" s="250">
        <f>'1_Police_raw'!UI25/C26*100</f>
        <v>78.130425724008617</v>
      </c>
      <c r="UI26" s="250">
        <f>'1_Police_raw'!UJ25/D26*100</f>
        <v>75.541650949630807</v>
      </c>
      <c r="UJ26" s="250">
        <f>'1_Police_raw'!UK25/E26*100</f>
        <v>78.333594108829189</v>
      </c>
      <c r="UK26" s="250">
        <f>'1_Police_raw'!UL25/F26*100</f>
        <v>80.551131452923613</v>
      </c>
      <c r="UL26" s="250">
        <f>'1_Police_raw'!UM25/G26*100</f>
        <v>78.15115521990154</v>
      </c>
      <c r="UM26" s="250">
        <f>'1_Police_raw'!UN25/H26*100</f>
        <v>79.035975735990078</v>
      </c>
      <c r="UN26" s="250">
        <f t="shared" si="51"/>
        <v>1.1590235220018741</v>
      </c>
      <c r="UP26" s="250" t="e">
        <f>'1_Police_raw'!UX25/G26*100</f>
        <v>#VALUE!</v>
      </c>
      <c r="UQ26" s="250" t="e">
        <f>'1_Police_raw'!UY25/G26*100</f>
        <v>#VALUE!</v>
      </c>
      <c r="UR26" s="250" t="e">
        <f>'1_Police_raw'!UZ25/G26*100</f>
        <v>#VALUE!</v>
      </c>
    </row>
    <row r="27" spans="1:564">
      <c r="A27" s="247">
        <v>25</v>
      </c>
      <c r="B27" s="239" t="s">
        <v>48</v>
      </c>
      <c r="C27" s="248">
        <v>511.84</v>
      </c>
      <c r="D27" s="248">
        <v>524.85299999999995</v>
      </c>
      <c r="E27" s="248">
        <v>537.03899999999999</v>
      </c>
      <c r="F27" s="248">
        <v>549.67999999999995</v>
      </c>
      <c r="G27" s="248">
        <v>562.95799999999997</v>
      </c>
      <c r="H27" s="248">
        <v>576.24900000000002</v>
      </c>
      <c r="I27" s="249"/>
      <c r="J27" s="250" t="e">
        <f>'1_Police_raw'!C26/C27*100</f>
        <v>#VALUE!</v>
      </c>
      <c r="K27" s="250" t="e">
        <f>'1_Police_raw'!D26/D27*100</f>
        <v>#VALUE!</v>
      </c>
      <c r="L27" s="250" t="e">
        <f>'1_Police_raw'!E26/E27*100</f>
        <v>#VALUE!</v>
      </c>
      <c r="M27" s="250" t="e">
        <f>'1_Police_raw'!F26/F27*100</f>
        <v>#VALUE!</v>
      </c>
      <c r="N27" s="250" t="e">
        <f>'1_Police_raw'!G26/G27*100</f>
        <v>#VALUE!</v>
      </c>
      <c r="O27" s="250" t="e">
        <f>'1_Police_raw'!H26/H27*100</f>
        <v>#VALUE!</v>
      </c>
      <c r="P27" s="250" t="e">
        <f t="shared" si="29"/>
        <v>#VALUE!</v>
      </c>
      <c r="R27" s="250" t="e">
        <f>'1_Police_raw'!J26/C27*100</f>
        <v>#VALUE!</v>
      </c>
      <c r="S27" s="250" t="e">
        <f>'1_Police_raw'!K26/D27*100</f>
        <v>#VALUE!</v>
      </c>
      <c r="T27" s="250" t="e">
        <f>'1_Police_raw'!L26/E27*100</f>
        <v>#VALUE!</v>
      </c>
      <c r="U27" s="250" t="e">
        <f>'1_Police_raw'!M26/F27*100</f>
        <v>#VALUE!</v>
      </c>
      <c r="V27" s="250" t="e">
        <f>'1_Police_raw'!N26/G27*100</f>
        <v>#VALUE!</v>
      </c>
      <c r="W27" s="250" t="e">
        <f>'1_Police_raw'!O26/H27*100</f>
        <v>#VALUE!</v>
      </c>
      <c r="X27" s="250" t="e">
        <f t="shared" si="30"/>
        <v>#VALUE!</v>
      </c>
      <c r="Z27" s="250" t="e">
        <f>'1_Police_raw'!Q26/C27*100</f>
        <v>#VALUE!</v>
      </c>
      <c r="AA27" s="250" t="e">
        <f>'1_Police_raw'!R26/D27*100</f>
        <v>#VALUE!</v>
      </c>
      <c r="AB27" s="250">
        <f>'1_Police_raw'!S26/E27*100</f>
        <v>15.827528354551532</v>
      </c>
      <c r="AC27" s="250">
        <f>'1_Police_raw'!T26/F27*100</f>
        <v>16.009314510260516</v>
      </c>
      <c r="AD27" s="250">
        <f>'1_Police_raw'!U26/G27*100</f>
        <v>12.256686999740657</v>
      </c>
      <c r="AE27" s="250">
        <f>'1_Police_raw'!V26/H27*100</f>
        <v>13.362279153629766</v>
      </c>
      <c r="AF27" s="250" t="e">
        <f t="shared" si="31"/>
        <v>#VALUE!</v>
      </c>
      <c r="AH27" s="250" t="e">
        <f>'1_Police_raw'!X26/C27*100</f>
        <v>#VALUE!</v>
      </c>
      <c r="AI27" s="250" t="e">
        <f>'1_Police_raw'!Y26/D27*100</f>
        <v>#VALUE!</v>
      </c>
      <c r="AJ27" s="250" t="e">
        <f>'1_Police_raw'!Z26/E27*100</f>
        <v>#VALUE!</v>
      </c>
      <c r="AK27" s="250">
        <f>'1_Police_raw'!AA26/F27*100</f>
        <v>0.18192402852568768</v>
      </c>
      <c r="AL27" s="250" t="e">
        <f>'1_Police_raw'!AB26/G27*100</f>
        <v>#VALUE!</v>
      </c>
      <c r="AM27" s="250" t="e">
        <f>'1_Police_raw'!AC26/H27*100</f>
        <v>#VALUE!</v>
      </c>
      <c r="AN27" s="250" t="e">
        <f t="shared" si="46"/>
        <v>#VALUE!</v>
      </c>
      <c r="AP27" s="250">
        <f>'1_Police_raw'!AE26/C27*100</f>
        <v>0.78149421694279475</v>
      </c>
      <c r="AQ27" s="250">
        <f>'1_Police_raw'!AF26/D27*100</f>
        <v>0</v>
      </c>
      <c r="AR27" s="250">
        <f>'1_Police_raw'!AG26/E27*100</f>
        <v>0.37241243187180073</v>
      </c>
      <c r="AS27" s="250">
        <f>'1_Police_raw'!AH26/F27*100</f>
        <v>0.7276961141027507</v>
      </c>
      <c r="AT27" s="250">
        <f>'1_Police_raw'!AI26/G27*100</f>
        <v>0.71053257969511052</v>
      </c>
      <c r="AU27" s="250">
        <f>'1_Police_raw'!AJ26/H27*100</f>
        <v>0.86768046452141356</v>
      </c>
      <c r="AV27" s="250">
        <f t="shared" si="32"/>
        <v>11.028392240160073</v>
      </c>
      <c r="AX27" s="250" t="e">
        <f>'1_Police_raw'!AL26/C27*100</f>
        <v>#VALUE!</v>
      </c>
      <c r="AY27" s="250" t="e">
        <f>'1_Police_raw'!AM26/D27*100</f>
        <v>#VALUE!</v>
      </c>
      <c r="AZ27" s="250" t="e">
        <f>'1_Police_raw'!AN26/E27*100</f>
        <v>#VALUE!</v>
      </c>
      <c r="BA27" s="250" t="e">
        <f>'1_Police_raw'!AO26/F27*100</f>
        <v>#VALUE!</v>
      </c>
      <c r="BB27" s="250" t="e">
        <f>'1_Police_raw'!AP26/G27*100</f>
        <v>#VALUE!</v>
      </c>
      <c r="BC27" s="250" t="e">
        <f>'1_Police_raw'!AQ26/H27*100</f>
        <v>#VALUE!</v>
      </c>
      <c r="BD27" s="250" t="e">
        <f t="shared" si="47"/>
        <v>#VALUE!</v>
      </c>
      <c r="BF27" s="250" t="e">
        <f>'1_Police_raw'!AS26/C27*100</f>
        <v>#VALUE!</v>
      </c>
      <c r="BG27" s="250" t="e">
        <f>'1_Police_raw'!AT26/D27*100</f>
        <v>#VALUE!</v>
      </c>
      <c r="BH27" s="250" t="e">
        <f>'1_Police_raw'!AU26/E27*100</f>
        <v>#VALUE!</v>
      </c>
      <c r="BI27" s="250" t="e">
        <f>'1_Police_raw'!AV26/F27*100</f>
        <v>#VALUE!</v>
      </c>
      <c r="BJ27" s="250" t="e">
        <f>'1_Police_raw'!AW26/G27*100</f>
        <v>#VALUE!</v>
      </c>
      <c r="BK27" s="250" t="e">
        <f>'1_Police_raw'!AX26/H27*100</f>
        <v>#VALUE!</v>
      </c>
      <c r="BL27" s="250" t="e">
        <f t="shared" si="0"/>
        <v>#VALUE!</v>
      </c>
      <c r="BN27" s="250" t="e">
        <f>'1_Police_raw'!AZ26/C27*100</f>
        <v>#VALUE!</v>
      </c>
      <c r="BO27" s="250" t="e">
        <f>'1_Police_raw'!BA26/D27*100</f>
        <v>#VALUE!</v>
      </c>
      <c r="BP27" s="250">
        <f>'1_Police_raw'!BB26/E27*100</f>
        <v>132.76503196229697</v>
      </c>
      <c r="BQ27" s="250">
        <f>'1_Police_raw'!BC26/F27*100</f>
        <v>132.44069276670064</v>
      </c>
      <c r="BR27" s="250">
        <f>'1_Police_raw'!BD26/G27*100</f>
        <v>108.00095211365679</v>
      </c>
      <c r="BS27" s="250">
        <f>'1_Police_raw'!BE26/H27*100</f>
        <v>97.006675933494023</v>
      </c>
      <c r="BT27" s="250" t="e">
        <f t="shared" si="1"/>
        <v>#VALUE!</v>
      </c>
      <c r="BV27" s="250" t="e">
        <f>'1_Police_raw'!BG26/C27*100</f>
        <v>#VALUE!</v>
      </c>
      <c r="BW27" s="250" t="e">
        <f>'1_Police_raw'!BH26/D27*100</f>
        <v>#VALUE!</v>
      </c>
      <c r="BX27" s="250">
        <f>'1_Police_raw'!BI26/E27*100</f>
        <v>66.475619089116435</v>
      </c>
      <c r="BY27" s="250">
        <f>'1_Police_raw'!BJ26/F27*100</f>
        <v>65.310726240721877</v>
      </c>
      <c r="BZ27" s="250">
        <f>'1_Police_raw'!BK26/G27*100</f>
        <v>58.263671534999062</v>
      </c>
      <c r="CA27" s="250">
        <f>'1_Police_raw'!BL26/H27*100</f>
        <v>72.711622926894449</v>
      </c>
      <c r="CB27" s="250" t="e">
        <f t="shared" si="2"/>
        <v>#VALUE!</v>
      </c>
      <c r="CD27" s="250" t="e">
        <f>'1_Police_raw'!BN26/C27*100</f>
        <v>#VALUE!</v>
      </c>
      <c r="CE27" s="250" t="e">
        <f>'1_Police_raw'!BO26/D27*100</f>
        <v>#VALUE!</v>
      </c>
      <c r="CF27" s="250">
        <f>'1_Police_raw'!BP26/E27*100</f>
        <v>16.572353218295135</v>
      </c>
      <c r="CG27" s="250">
        <f>'1_Police_raw'!BQ26/F27*100</f>
        <v>13.280454082375201</v>
      </c>
      <c r="CH27" s="250">
        <f>'1_Police_raw'!BR26/G27*100</f>
        <v>12.079053854816879</v>
      </c>
      <c r="CI27" s="250">
        <f>'1_Police_raw'!BS26/H27*100</f>
        <v>18.394825847853966</v>
      </c>
      <c r="CJ27" s="250" t="e">
        <f t="shared" si="3"/>
        <v>#VALUE!</v>
      </c>
      <c r="CL27" s="250" t="e">
        <f>'1_Police_raw'!BU26/C27*100</f>
        <v>#VALUE!</v>
      </c>
      <c r="CM27" s="250" t="e">
        <f>'1_Police_raw'!BV26/D27*100</f>
        <v>#VALUE!</v>
      </c>
      <c r="CN27" s="250" t="e">
        <f>'1_Police_raw'!BW26/E27*100</f>
        <v>#VALUE!</v>
      </c>
      <c r="CO27" s="250" t="e">
        <f>'1_Police_raw'!BX26/F27*100</f>
        <v>#VALUE!</v>
      </c>
      <c r="CP27" s="250" t="e">
        <f>'1_Police_raw'!BY26/G27*100</f>
        <v>#VALUE!</v>
      </c>
      <c r="CQ27" s="250" t="e">
        <f>'1_Police_raw'!BZ26/H27*100</f>
        <v>#VALUE!</v>
      </c>
      <c r="CR27" s="250" t="e">
        <f t="shared" si="4"/>
        <v>#VALUE!</v>
      </c>
      <c r="CT27" s="250" t="e">
        <f>'1_Police_raw'!CB26/C27*100</f>
        <v>#VALUE!</v>
      </c>
      <c r="CU27" s="250" t="e">
        <f>'1_Police_raw'!CC26/D27*100</f>
        <v>#VALUE!</v>
      </c>
      <c r="CV27" s="250">
        <f>'1_Police_raw'!CD26/E27*100</f>
        <v>108.37201767469402</v>
      </c>
      <c r="CW27" s="250">
        <f>'1_Police_raw'!CE26/F27*100</f>
        <v>111.88327754329792</v>
      </c>
      <c r="CX27" s="250">
        <f>'1_Police_raw'!CF26/G27*100</f>
        <v>98.408762287772817</v>
      </c>
      <c r="CY27" s="250">
        <f>'1_Police_raw'!CG26/H27*100</f>
        <v>79.653066643065756</v>
      </c>
      <c r="CZ27" s="250" t="e">
        <f t="shared" si="5"/>
        <v>#VALUE!</v>
      </c>
      <c r="DB27" s="250" t="e">
        <f>'1_Police_raw'!CI26/C27*100</f>
        <v>#VALUE!</v>
      </c>
      <c r="DC27" s="250" t="e">
        <f>'1_Police_raw'!CJ26/D27*100</f>
        <v>#VALUE!</v>
      </c>
      <c r="DD27" s="250" t="e">
        <f>'1_Police_raw'!CK26/E27*100</f>
        <v>#VALUE!</v>
      </c>
      <c r="DE27" s="250" t="e">
        <f>'1_Police_raw'!CL26/F27*100</f>
        <v>#VALUE!</v>
      </c>
      <c r="DF27" s="250" t="e">
        <f>'1_Police_raw'!CM26/G27*100</f>
        <v>#VALUE!</v>
      </c>
      <c r="DG27" s="250" t="e">
        <f>'1_Police_raw'!CN26/H27*100</f>
        <v>#VALUE!</v>
      </c>
      <c r="DH27" s="250" t="e">
        <f t="shared" si="33"/>
        <v>#VALUE!</v>
      </c>
      <c r="DJ27" s="250" t="e">
        <f>'1_Police_raw'!CP26/C27*100</f>
        <v>#VALUE!</v>
      </c>
      <c r="DK27" s="250" t="e">
        <f>'1_Police_raw'!CQ26/D27*100</f>
        <v>#VALUE!</v>
      </c>
      <c r="DL27" s="250">
        <f>'1_Police_raw'!CR26/E27*100</f>
        <v>2350.2948575429346</v>
      </c>
      <c r="DM27" s="250">
        <f>'1_Police_raw'!CS26/F27*100</f>
        <v>2469.4367632076846</v>
      </c>
      <c r="DN27" s="250">
        <f>'1_Police_raw'!CT26/G27*100</f>
        <v>2129.64377449117</v>
      </c>
      <c r="DO27" s="250">
        <f>'1_Police_raw'!CU26/H27*100</f>
        <v>2111.240106273503</v>
      </c>
      <c r="DP27" s="250" t="e">
        <f t="shared" si="6"/>
        <v>#VALUE!</v>
      </c>
      <c r="DR27" s="250" t="e">
        <f>'1_Police_raw'!CW26/C27*100</f>
        <v>#VALUE!</v>
      </c>
      <c r="DS27" s="250" t="e">
        <f>'1_Police_raw'!CX26/D27*100</f>
        <v>#VALUE!</v>
      </c>
      <c r="DT27" s="250" t="e">
        <f>'1_Police_raw'!CY26/E27*100</f>
        <v>#VALUE!</v>
      </c>
      <c r="DU27" s="250" t="e">
        <f>'1_Police_raw'!CZ26/F27*100</f>
        <v>#VALUE!</v>
      </c>
      <c r="DV27" s="250" t="e">
        <f>'1_Police_raw'!DA26/G27*100</f>
        <v>#VALUE!</v>
      </c>
      <c r="DW27" s="250" t="e">
        <f>'1_Police_raw'!DB26/H27*100</f>
        <v>#VALUE!</v>
      </c>
      <c r="DX27" s="250" t="e">
        <f t="shared" si="34"/>
        <v>#VALUE!</v>
      </c>
      <c r="DZ27" s="250" t="e">
        <f>'1_Police_raw'!DD26/C27*100</f>
        <v>#VALUE!</v>
      </c>
      <c r="EA27" s="250" t="e">
        <f>'1_Police_raw'!DE26/D27*100</f>
        <v>#VALUE!</v>
      </c>
      <c r="EB27" s="250">
        <f>'1_Police_raw'!DF26/E27*100</f>
        <v>425.48120341353234</v>
      </c>
      <c r="EC27" s="250">
        <f>'1_Police_raw'!DG26/F27*100</f>
        <v>407.50982389754046</v>
      </c>
      <c r="ED27" s="250">
        <f>'1_Police_raw'!DH26/G27*100</f>
        <v>359.88475161557346</v>
      </c>
      <c r="EE27" s="250">
        <f>'1_Police_raw'!DI26/H27*100</f>
        <v>295.70550230889768</v>
      </c>
      <c r="EF27" s="250" t="e">
        <f t="shared" si="7"/>
        <v>#VALUE!</v>
      </c>
      <c r="EH27" s="250" t="e">
        <f>'1_Police_raw'!DK26/C27*100</f>
        <v>#VALUE!</v>
      </c>
      <c r="EI27" s="250" t="e">
        <f>'1_Police_raw'!DL26/D27*100</f>
        <v>#VALUE!</v>
      </c>
      <c r="EJ27" s="250">
        <f>'1_Police_raw'!DM26/E27*100</f>
        <v>414.86744910518604</v>
      </c>
      <c r="EK27" s="250">
        <f>'1_Police_raw'!DN26/F27*100</f>
        <v>603.07815456265473</v>
      </c>
      <c r="EL27" s="250">
        <f>'1_Police_raw'!DO26/G27*100</f>
        <v>478.89895871450443</v>
      </c>
      <c r="EM27" s="250">
        <f>'1_Police_raw'!DP26/H27*100</f>
        <v>368.41712523579213</v>
      </c>
      <c r="EN27" s="250" t="e">
        <f t="shared" si="8"/>
        <v>#VALUE!</v>
      </c>
      <c r="EP27" s="250" t="e">
        <f>'1_Police_raw'!DR26/C27*100</f>
        <v>#VALUE!</v>
      </c>
      <c r="EQ27" s="250" t="e">
        <f>'1_Police_raw'!DS26/D27*100</f>
        <v>#VALUE!</v>
      </c>
      <c r="ER27" s="250" t="e">
        <f>'1_Police_raw'!DT26/E27*100</f>
        <v>#VALUE!</v>
      </c>
      <c r="ES27" s="250" t="e">
        <f>'1_Police_raw'!DU26/F27*100</f>
        <v>#VALUE!</v>
      </c>
      <c r="ET27" s="250" t="e">
        <f>'1_Police_raw'!DV26/G27*100</f>
        <v>#VALUE!</v>
      </c>
      <c r="EU27" s="250" t="e">
        <f>'1_Police_raw'!DW26/H27*100</f>
        <v>#VALUE!</v>
      </c>
      <c r="EV27" s="250" t="e">
        <f t="shared" si="9"/>
        <v>#VALUE!</v>
      </c>
      <c r="EX27" s="250" t="e">
        <f>'1_Police_raw'!DY26/C27*100</f>
        <v>#VALUE!</v>
      </c>
      <c r="EY27" s="250" t="e">
        <f>'1_Police_raw'!DZ26/D27*100</f>
        <v>#VALUE!</v>
      </c>
      <c r="EZ27" s="250" t="e">
        <f>'1_Police_raw'!EA26/E27*100</f>
        <v>#VALUE!</v>
      </c>
      <c r="FA27" s="250" t="e">
        <f>'1_Police_raw'!EB26/F27*100</f>
        <v>#VALUE!</v>
      </c>
      <c r="FB27" s="250" t="e">
        <f>'1_Police_raw'!EC26/G27*100</f>
        <v>#VALUE!</v>
      </c>
      <c r="FC27" s="250" t="e">
        <f>'1_Police_raw'!ED26/H27*100</f>
        <v>#VALUE!</v>
      </c>
      <c r="FD27" s="250" t="e">
        <f t="shared" si="10"/>
        <v>#VALUE!</v>
      </c>
      <c r="FF27" s="250" t="e">
        <f>'1_Police_raw'!EF26/C27*100</f>
        <v>#VALUE!</v>
      </c>
      <c r="FG27" s="250" t="e">
        <f>'1_Police_raw'!EG26/D27*100</f>
        <v>#VALUE!</v>
      </c>
      <c r="FH27" s="250" t="e">
        <f>'1_Police_raw'!EH26/E27*100</f>
        <v>#VALUE!</v>
      </c>
      <c r="FI27" s="250" t="e">
        <f>'1_Police_raw'!EI26/F27*100</f>
        <v>#VALUE!</v>
      </c>
      <c r="FJ27" s="250" t="e">
        <f>'1_Police_raw'!EJ26/G27*100</f>
        <v>#VALUE!</v>
      </c>
      <c r="FK27" s="250" t="e">
        <f>'1_Police_raw'!EK26/H27*100</f>
        <v>#VALUE!</v>
      </c>
      <c r="FL27" s="250" t="e">
        <f t="shared" si="35"/>
        <v>#VALUE!</v>
      </c>
      <c r="FN27" s="250" t="e">
        <f>'1_Police_raw'!EM26/C27*100</f>
        <v>#VALUE!</v>
      </c>
      <c r="FO27" s="250" t="e">
        <f>'1_Police_raw'!EN26/D27*100</f>
        <v>#VALUE!</v>
      </c>
      <c r="FP27" s="250" t="e">
        <f>'1_Police_raw'!EO26/E27*100</f>
        <v>#VALUE!</v>
      </c>
      <c r="FQ27" s="250" t="e">
        <f>'1_Police_raw'!EP26/F27*100</f>
        <v>#VALUE!</v>
      </c>
      <c r="FR27" s="250" t="e">
        <f>'1_Police_raw'!EQ26/G27*100</f>
        <v>#VALUE!</v>
      </c>
      <c r="FS27" s="250" t="e">
        <f>'1_Police_raw'!ER26/H27*100</f>
        <v>#VALUE!</v>
      </c>
      <c r="FT27" s="250" t="e">
        <f t="shared" si="11"/>
        <v>#VALUE!</v>
      </c>
      <c r="FV27" s="250" t="e">
        <f>'1_Police_raw'!ET26/C27*100</f>
        <v>#VALUE!</v>
      </c>
      <c r="FW27" s="250" t="e">
        <f>'1_Police_raw'!EU26/D27*100</f>
        <v>#VALUE!</v>
      </c>
      <c r="FX27" s="250" t="e">
        <f>'1_Police_raw'!EV26/E27*100</f>
        <v>#VALUE!</v>
      </c>
      <c r="FY27" s="250" t="e">
        <f>'1_Police_raw'!EW26/F27*100</f>
        <v>#VALUE!</v>
      </c>
      <c r="FZ27" s="250" t="e">
        <f>'1_Police_raw'!EX26/G27*100</f>
        <v>#VALUE!</v>
      </c>
      <c r="GA27" s="250" t="e">
        <f>'1_Police_raw'!EY26/H27*100</f>
        <v>#VALUE!</v>
      </c>
      <c r="GB27" s="250" t="e">
        <f t="shared" si="12"/>
        <v>#VALUE!</v>
      </c>
      <c r="GD27" s="250" t="e">
        <f>'1_Police_raw'!FA26/C27*100</f>
        <v>#VALUE!</v>
      </c>
      <c r="GE27" s="250" t="e">
        <f>'1_Police_raw'!FB26/D27*100</f>
        <v>#VALUE!</v>
      </c>
      <c r="GF27" s="250">
        <f>'1_Police_raw'!FC26/E27*100</f>
        <v>0.37241243187180073</v>
      </c>
      <c r="GG27" s="250">
        <f>'1_Police_raw'!FD26/F27*100</f>
        <v>0.54577208557706303</v>
      </c>
      <c r="GH27" s="250">
        <f>'1_Police_raw'!FE26/G27*100</f>
        <v>0.35526628984755526</v>
      </c>
      <c r="GI27" s="250">
        <f>'1_Police_raw'!FF26/H27*100</f>
        <v>0</v>
      </c>
      <c r="GJ27" s="250" t="e">
        <f t="shared" si="13"/>
        <v>#VALUE!</v>
      </c>
      <c r="GL27" s="250" t="e">
        <f>'1_Police_raw'!FH26/C27*100</f>
        <v>#VALUE!</v>
      </c>
      <c r="GM27" s="250" t="e">
        <f>'1_Police_raw'!FI26/D27*100</f>
        <v>#VALUE!</v>
      </c>
      <c r="GN27" s="250">
        <f>'1_Police_raw'!FJ26/E27*100</f>
        <v>599.95642774547105</v>
      </c>
      <c r="GO27" s="250">
        <f>'1_Police_raw'!FK26/F27*100</f>
        <v>762.26167952263143</v>
      </c>
      <c r="GP27" s="250">
        <f>'1_Police_raw'!FL26/G27*100</f>
        <v>830.43495251866034</v>
      </c>
      <c r="GQ27" s="250">
        <f>'1_Police_raw'!FM26/H27*100</f>
        <v>690.84718585194946</v>
      </c>
      <c r="GR27" s="250" t="e">
        <f t="shared" si="14"/>
        <v>#VALUE!</v>
      </c>
      <c r="GT27" s="250" t="e">
        <f>'1_Police_raw'!FO26/C27*100</f>
        <v>#VALUE!</v>
      </c>
      <c r="GU27" s="250" t="e">
        <f>'1_Police_raw'!FP26/D27*100</f>
        <v>#VALUE!</v>
      </c>
      <c r="GV27" s="250">
        <f>'1_Police_raw'!FQ26/E27*100</f>
        <v>29.792994549744062</v>
      </c>
      <c r="GW27" s="250">
        <f>'1_Police_raw'!FR26/F27*100</f>
        <v>38.022121961868727</v>
      </c>
      <c r="GX27" s="250">
        <f>'1_Police_raw'!FS26/G27*100</f>
        <v>36.059528419526856</v>
      </c>
      <c r="GY27" s="250">
        <f>'1_Police_raw'!FT26/H27*100</f>
        <v>47.548889455773455</v>
      </c>
      <c r="GZ27" s="250" t="e">
        <f t="shared" si="15"/>
        <v>#VALUE!</v>
      </c>
      <c r="HB27" s="250" t="e">
        <f>'1_Police_raw'!GI26/C27*100</f>
        <v>#VALUE!</v>
      </c>
      <c r="HC27" s="250" t="e">
        <f>'1_Police_raw'!GJ26/D27*100</f>
        <v>#VALUE!</v>
      </c>
      <c r="HD27" s="250">
        <f>'1_Police_raw'!GK26/E27*100</f>
        <v>5086.9676131528622</v>
      </c>
      <c r="HE27" s="250">
        <f>'1_Police_raw'!GL26/F27*100</f>
        <v>5357.6626400815021</v>
      </c>
      <c r="HF27" s="250">
        <f>'1_Police_raw'!GM26/G27*100</f>
        <v>5051.1761090525406</v>
      </c>
      <c r="HG27" s="250">
        <f>'1_Police_raw'!GN26/H27*100</f>
        <v>4820.3120526022603</v>
      </c>
      <c r="HH27" s="250" t="e">
        <f t="shared" si="16"/>
        <v>#VALUE!</v>
      </c>
      <c r="HJ27" s="250" t="e">
        <f>'1_Police_raw'!GP26/C27*100</f>
        <v>#VALUE!</v>
      </c>
      <c r="HK27" s="250" t="e">
        <f>'1_Police_raw'!GQ26/D27*100</f>
        <v>#VALUE!</v>
      </c>
      <c r="HL27" s="250" t="e">
        <f>'1_Police_raw'!GR26/E27*100</f>
        <v>#VALUE!</v>
      </c>
      <c r="HM27" s="250" t="e">
        <f>'1_Police_raw'!GS26/F27*100</f>
        <v>#VALUE!</v>
      </c>
      <c r="HN27" s="250" t="e">
        <f>'1_Police_raw'!GT26/G27*100</f>
        <v>#VALUE!</v>
      </c>
      <c r="HO27" s="250" t="e">
        <f>'1_Police_raw'!GU26/H27*100</f>
        <v>#VALUE!</v>
      </c>
      <c r="HP27" s="250" t="e">
        <f t="shared" si="17"/>
        <v>#VALUE!</v>
      </c>
      <c r="HR27" s="250" t="e">
        <f>'1_Police_raw'!GW26/C27*100</f>
        <v>#VALUE!</v>
      </c>
      <c r="HS27" s="250" t="e">
        <f>'1_Police_raw'!GX26/D27*100</f>
        <v>#VALUE!</v>
      </c>
      <c r="HT27" s="250" t="e">
        <f>'1_Police_raw'!GY26/E27*100</f>
        <v>#VALUE!</v>
      </c>
      <c r="HU27" s="250" t="e">
        <f>'1_Police_raw'!GZ26/F27*100</f>
        <v>#VALUE!</v>
      </c>
      <c r="HV27" s="250" t="e">
        <f>'1_Police_raw'!HA26/G27*100</f>
        <v>#VALUE!</v>
      </c>
      <c r="HW27" s="250" t="e">
        <f>'1_Police_raw'!HB26/H27*100</f>
        <v>#VALUE!</v>
      </c>
      <c r="HX27" s="250" t="e">
        <f t="shared" si="18"/>
        <v>#VALUE!</v>
      </c>
      <c r="HZ27" s="250" t="e">
        <f>'1_Police_raw'!HD26/C27*100</f>
        <v>#VALUE!</v>
      </c>
      <c r="IA27" s="250" t="e">
        <f>'1_Police_raw'!HE26/D27*100</f>
        <v>#VALUE!</v>
      </c>
      <c r="IB27" s="250" t="e">
        <f>'1_Police_raw'!HF26/E27*100</f>
        <v>#VALUE!</v>
      </c>
      <c r="IC27" s="250" t="e">
        <f>'1_Police_raw'!HG26/F27*100</f>
        <v>#VALUE!</v>
      </c>
      <c r="ID27" s="250" t="e">
        <f>'1_Police_raw'!HH26/G27*100</f>
        <v>#VALUE!</v>
      </c>
      <c r="IE27" s="250" t="e">
        <f>'1_Police_raw'!HI26/H27*100</f>
        <v>#VALUE!</v>
      </c>
      <c r="IF27" s="250" t="e">
        <f t="shared" si="49"/>
        <v>#VALUE!</v>
      </c>
      <c r="IH27" s="250" t="e">
        <f>'1_Police_raw'!HK26/C27*100</f>
        <v>#VALUE!</v>
      </c>
      <c r="II27" s="250" t="e">
        <f>'1_Police_raw'!HL26/D27*100</f>
        <v>#VALUE!</v>
      </c>
      <c r="IJ27" s="250" t="e">
        <f>'1_Police_raw'!HM26/E27*100</f>
        <v>#VALUE!</v>
      </c>
      <c r="IK27" s="250" t="e">
        <f>'1_Police_raw'!HN26/F27*100</f>
        <v>#VALUE!</v>
      </c>
      <c r="IL27" s="250">
        <f>'1_Police_raw'!HO26/G27*100</f>
        <v>0.53289943477133284</v>
      </c>
      <c r="IM27" s="250">
        <f>'1_Police_raw'!HP26/H27*100</f>
        <v>0.52060827871284798</v>
      </c>
      <c r="IN27" s="250" t="e">
        <f t="shared" si="36"/>
        <v>#VALUE!</v>
      </c>
      <c r="IP27" s="250" t="e">
        <f>'1_Police_raw'!HR26/C27*100</f>
        <v>#VALUE!</v>
      </c>
      <c r="IQ27" s="250" t="e">
        <f>'1_Police_raw'!HS26/D27*100</f>
        <v>#VALUE!</v>
      </c>
      <c r="IR27" s="250" t="e">
        <f>'1_Police_raw'!HT26/E27*100</f>
        <v>#VALUE!</v>
      </c>
      <c r="IS27" s="250" t="e">
        <f>'1_Police_raw'!HU26/F27*100</f>
        <v>#VALUE!</v>
      </c>
      <c r="IT27" s="250" t="e">
        <f>'1_Police_raw'!HV26/G27*100</f>
        <v>#VALUE!</v>
      </c>
      <c r="IU27" s="250" t="e">
        <f>'1_Police_raw'!HW26/H27*100</f>
        <v>#VALUE!</v>
      </c>
      <c r="IV27" s="250" t="e">
        <f t="shared" si="45"/>
        <v>#VALUE!</v>
      </c>
      <c r="IX27" s="250" t="e">
        <f>'1_Police_raw'!HY26/C27*100</f>
        <v>#VALUE!</v>
      </c>
      <c r="IY27" s="250" t="e">
        <f>'1_Police_raw'!HZ26/D27*100</f>
        <v>#VALUE!</v>
      </c>
      <c r="IZ27" s="250" t="e">
        <f>'1_Police_raw'!IA26/E27*100</f>
        <v>#VALUE!</v>
      </c>
      <c r="JA27" s="250" t="e">
        <f>'1_Police_raw'!IB26/F27*100</f>
        <v>#VALUE!</v>
      </c>
      <c r="JB27" s="250" t="e">
        <f>'1_Police_raw'!IC26/G27*100</f>
        <v>#VALUE!</v>
      </c>
      <c r="JC27" s="250" t="e">
        <f>'1_Police_raw'!ID26/H27*100</f>
        <v>#VALUE!</v>
      </c>
      <c r="JD27" s="250" t="e">
        <f t="shared" si="19"/>
        <v>#VALUE!</v>
      </c>
      <c r="JF27" s="250" t="e">
        <f>'1_Police_raw'!IF26/C27*100</f>
        <v>#VALUE!</v>
      </c>
      <c r="JG27" s="250" t="e">
        <f>'1_Police_raw'!IG26/D27*100</f>
        <v>#VALUE!</v>
      </c>
      <c r="JH27" s="250" t="e">
        <f>'1_Police_raw'!IH26/E27*100</f>
        <v>#VALUE!</v>
      </c>
      <c r="JI27" s="250" t="e">
        <f>'1_Police_raw'!II26/F27*100</f>
        <v>#VALUE!</v>
      </c>
      <c r="JJ27" s="250" t="e">
        <f>'1_Police_raw'!IJ26/G27*100</f>
        <v>#VALUE!</v>
      </c>
      <c r="JK27" s="250" t="e">
        <f>'1_Police_raw'!IK26/H27*100</f>
        <v>#VALUE!</v>
      </c>
      <c r="JL27" s="250" t="e">
        <f t="shared" si="48"/>
        <v>#VALUE!</v>
      </c>
      <c r="JN27" s="250" t="e">
        <f>'1_Police_raw'!IM26/C27*100</f>
        <v>#VALUE!</v>
      </c>
      <c r="JO27" s="250" t="e">
        <f>'1_Police_raw'!IN26/D27*100</f>
        <v>#VALUE!</v>
      </c>
      <c r="JP27" s="250" t="e">
        <f>'1_Police_raw'!IO26/E27*100</f>
        <v>#VALUE!</v>
      </c>
      <c r="JQ27" s="250" t="e">
        <f>'1_Police_raw'!IP26/F27*100</f>
        <v>#VALUE!</v>
      </c>
      <c r="JR27" s="250" t="e">
        <f>'1_Police_raw'!IQ26/G27*100</f>
        <v>#VALUE!</v>
      </c>
      <c r="JS27" s="250" t="e">
        <f>'1_Police_raw'!IR26/H27*100</f>
        <v>#VALUE!</v>
      </c>
      <c r="JT27" s="250" t="e">
        <f t="shared" si="20"/>
        <v>#VALUE!</v>
      </c>
      <c r="JV27" s="250" t="e">
        <f>'1_Police_raw'!IT26/C27*100</f>
        <v>#VALUE!</v>
      </c>
      <c r="JW27" s="250" t="e">
        <f>'1_Police_raw'!IU26/D27*100</f>
        <v>#VALUE!</v>
      </c>
      <c r="JX27" s="250" t="e">
        <f>'1_Police_raw'!IV26/E27*100</f>
        <v>#VALUE!</v>
      </c>
      <c r="JY27" s="250" t="e">
        <f>'1_Police_raw'!IW26/F27*100</f>
        <v>#VALUE!</v>
      </c>
      <c r="JZ27" s="250" t="e">
        <f>'1_Police_raw'!IX26/G27*100</f>
        <v>#VALUE!</v>
      </c>
      <c r="KA27" s="250" t="e">
        <f>'1_Police_raw'!IY26/H27*100</f>
        <v>#VALUE!</v>
      </c>
      <c r="KB27" s="250" t="e">
        <f t="shared" si="21"/>
        <v>#VALUE!</v>
      </c>
      <c r="KD27" s="250" t="e">
        <f>'1_Police_raw'!JA26/C27*100</f>
        <v>#VALUE!</v>
      </c>
      <c r="KE27" s="250" t="e">
        <f>'1_Police_raw'!JB26/D27*100</f>
        <v>#VALUE!</v>
      </c>
      <c r="KF27" s="250" t="e">
        <f>'1_Police_raw'!JC26/E27*100</f>
        <v>#VALUE!</v>
      </c>
      <c r="KG27" s="250" t="e">
        <f>'1_Police_raw'!JD26/F27*100</f>
        <v>#VALUE!</v>
      </c>
      <c r="KH27" s="250" t="e">
        <f>'1_Police_raw'!JE26/G27*100</f>
        <v>#VALUE!</v>
      </c>
      <c r="KI27" s="250" t="e">
        <f>'1_Police_raw'!JF26/H27*100</f>
        <v>#VALUE!</v>
      </c>
      <c r="KJ27" s="250" t="e">
        <f t="shared" si="22"/>
        <v>#VALUE!</v>
      </c>
      <c r="KL27" s="250" t="e">
        <f>'1_Police_raw'!JH26/C27*100</f>
        <v>#VALUE!</v>
      </c>
      <c r="KM27" s="250" t="e">
        <f>'1_Police_raw'!JI26/D27*100</f>
        <v>#VALUE!</v>
      </c>
      <c r="KN27" s="250" t="e">
        <f>'1_Police_raw'!JJ26/E27*100</f>
        <v>#VALUE!</v>
      </c>
      <c r="KO27" s="250" t="e">
        <f>'1_Police_raw'!JK26/F27*100</f>
        <v>#VALUE!</v>
      </c>
      <c r="KP27" s="250" t="e">
        <f>'1_Police_raw'!JL26/G27*100</f>
        <v>#VALUE!</v>
      </c>
      <c r="KQ27" s="250" t="e">
        <f>'1_Police_raw'!JM26/H27*100</f>
        <v>#VALUE!</v>
      </c>
      <c r="KR27" s="250" t="e">
        <f t="shared" si="23"/>
        <v>#VALUE!</v>
      </c>
      <c r="KT27" s="250" t="e">
        <f>'1_Police_raw'!JO26/C27*100</f>
        <v>#VALUE!</v>
      </c>
      <c r="KU27" s="250" t="e">
        <f>'1_Police_raw'!JP26/D27*100</f>
        <v>#VALUE!</v>
      </c>
      <c r="KV27" s="250" t="e">
        <f>'1_Police_raw'!JQ26/E27*100</f>
        <v>#VALUE!</v>
      </c>
      <c r="KW27" s="250" t="e">
        <f>'1_Police_raw'!JR26/F27*100</f>
        <v>#VALUE!</v>
      </c>
      <c r="KX27" s="250" t="e">
        <f>'1_Police_raw'!JS26/G27*100</f>
        <v>#VALUE!</v>
      </c>
      <c r="KY27" s="250" t="e">
        <f>'1_Police_raw'!JT26/H27*100</f>
        <v>#VALUE!</v>
      </c>
      <c r="KZ27" s="250" t="e">
        <f t="shared" si="37"/>
        <v>#VALUE!</v>
      </c>
      <c r="LB27" s="250" t="e">
        <f>'1_Police_raw'!JV26/C27*100</f>
        <v>#VALUE!</v>
      </c>
      <c r="LC27" s="250" t="e">
        <f>'1_Police_raw'!JW26/D27*100</f>
        <v>#VALUE!</v>
      </c>
      <c r="LD27" s="250" t="e">
        <f>'1_Police_raw'!JX26/E27*100</f>
        <v>#VALUE!</v>
      </c>
      <c r="LE27" s="250" t="e">
        <f>'1_Police_raw'!JY26/F27*100</f>
        <v>#VALUE!</v>
      </c>
      <c r="LF27" s="250" t="e">
        <f>'1_Police_raw'!JZ26/G27*100</f>
        <v>#VALUE!</v>
      </c>
      <c r="LG27" s="250" t="e">
        <f>'1_Police_raw'!KA26/H27*100</f>
        <v>#VALUE!</v>
      </c>
      <c r="LH27" s="250" t="e">
        <f t="shared" si="24"/>
        <v>#VALUE!</v>
      </c>
      <c r="LJ27" s="250" t="e">
        <f>'1_Police_raw'!KC26/C27*100</f>
        <v>#VALUE!</v>
      </c>
      <c r="LK27" s="250" t="e">
        <f>'1_Police_raw'!KD26/D27*100</f>
        <v>#VALUE!</v>
      </c>
      <c r="LL27" s="250" t="e">
        <f>'1_Police_raw'!KE26/E27*100</f>
        <v>#VALUE!</v>
      </c>
      <c r="LM27" s="250" t="e">
        <f>'1_Police_raw'!KF26/F27*100</f>
        <v>#VALUE!</v>
      </c>
      <c r="LN27" s="250" t="e">
        <f>'1_Police_raw'!KG26/G27*100</f>
        <v>#VALUE!</v>
      </c>
      <c r="LO27" s="250" t="e">
        <f>'1_Police_raw'!KH26/H27*100</f>
        <v>#VALUE!</v>
      </c>
      <c r="LP27" s="250" t="e">
        <f t="shared" si="38"/>
        <v>#VALUE!</v>
      </c>
      <c r="LR27" s="250" t="e">
        <f>'1_Police_raw'!KJ26/C27*100</f>
        <v>#VALUE!</v>
      </c>
      <c r="LS27" s="250" t="e">
        <f>'1_Police_raw'!KK26/D27*100</f>
        <v>#VALUE!</v>
      </c>
      <c r="LT27" s="250" t="e">
        <f>'1_Police_raw'!KL26/E27*100</f>
        <v>#VALUE!</v>
      </c>
      <c r="LU27" s="250" t="e">
        <f>'1_Police_raw'!KM26/F27*100</f>
        <v>#VALUE!</v>
      </c>
      <c r="LV27" s="250" t="e">
        <f>'1_Police_raw'!KN26/G27*100</f>
        <v>#VALUE!</v>
      </c>
      <c r="LW27" s="250" t="e">
        <f>'1_Police_raw'!KO26/H27*100</f>
        <v>#VALUE!</v>
      </c>
      <c r="LX27" s="250" t="e">
        <f t="shared" si="39"/>
        <v>#VALUE!</v>
      </c>
      <c r="LZ27" s="250" t="e">
        <f>'1_Police_raw'!KQ26/C27*100</f>
        <v>#VALUE!</v>
      </c>
      <c r="MA27" s="250" t="e">
        <f>'1_Police_raw'!KR26/D27*100</f>
        <v>#VALUE!</v>
      </c>
      <c r="MB27" s="250" t="e">
        <f>'1_Police_raw'!KS26/E27*100</f>
        <v>#VALUE!</v>
      </c>
      <c r="MC27" s="250" t="e">
        <f>'1_Police_raw'!KT26/F27*100</f>
        <v>#VALUE!</v>
      </c>
      <c r="MD27" s="250" t="e">
        <f>'1_Police_raw'!KU26/G27*100</f>
        <v>#VALUE!</v>
      </c>
      <c r="ME27" s="250" t="e">
        <f>'1_Police_raw'!KV26/H27*100</f>
        <v>#VALUE!</v>
      </c>
      <c r="MF27" s="250" t="e">
        <f t="shared" si="40"/>
        <v>#VALUE!</v>
      </c>
      <c r="MH27" s="250" t="e">
        <f>'1_Police_raw'!KX26/C27*100</f>
        <v>#VALUE!</v>
      </c>
      <c r="MI27" s="250" t="e">
        <f>'1_Police_raw'!KY26/D27*100</f>
        <v>#VALUE!</v>
      </c>
      <c r="MJ27" s="250" t="e">
        <f>'1_Police_raw'!KZ26/E27*100</f>
        <v>#VALUE!</v>
      </c>
      <c r="MK27" s="250" t="e">
        <f>'1_Police_raw'!LA26/F27*100</f>
        <v>#VALUE!</v>
      </c>
      <c r="ML27" s="250" t="e">
        <f>'1_Police_raw'!LB26/G27*100</f>
        <v>#VALUE!</v>
      </c>
      <c r="MM27" s="250" t="e">
        <f>'1_Police_raw'!LC26/H27*100</f>
        <v>#VALUE!</v>
      </c>
      <c r="MN27" s="250" t="e">
        <f t="shared" si="41"/>
        <v>#VALUE!</v>
      </c>
      <c r="MP27" s="250" t="e">
        <f>'1_Police_raw'!LE26/C27*100</f>
        <v>#VALUE!</v>
      </c>
      <c r="MQ27" s="250" t="e">
        <f>'1_Police_raw'!LF26/D27*100</f>
        <v>#VALUE!</v>
      </c>
      <c r="MR27" s="250" t="e">
        <f>'1_Police_raw'!LG26/E27*100</f>
        <v>#VALUE!</v>
      </c>
      <c r="MS27" s="250" t="e">
        <f>'1_Police_raw'!LH26/F27*100</f>
        <v>#VALUE!</v>
      </c>
      <c r="MT27" s="250" t="e">
        <f>'1_Police_raw'!LI26/G27*100</f>
        <v>#VALUE!</v>
      </c>
      <c r="MU27" s="250" t="e">
        <f>'1_Police_raw'!LJ26/H27*100</f>
        <v>#VALUE!</v>
      </c>
      <c r="MV27" s="250" t="e">
        <f t="shared" si="25"/>
        <v>#VALUE!</v>
      </c>
      <c r="MX27" s="250" t="e">
        <f>'1_Police_raw'!LL26/C27*100</f>
        <v>#VALUE!</v>
      </c>
      <c r="MY27" s="250" t="e">
        <f>'1_Police_raw'!LM26/D27*100</f>
        <v>#VALUE!</v>
      </c>
      <c r="MZ27" s="250" t="e">
        <f>'1_Police_raw'!LN26/E27*100</f>
        <v>#VALUE!</v>
      </c>
      <c r="NA27" s="250" t="e">
        <f>'1_Police_raw'!LO26/F27*100</f>
        <v>#VALUE!</v>
      </c>
      <c r="NB27" s="250" t="e">
        <f>'1_Police_raw'!LP26/G27*100</f>
        <v>#VALUE!</v>
      </c>
      <c r="NC27" s="250" t="e">
        <f>'1_Police_raw'!LQ26/H27*100</f>
        <v>#VALUE!</v>
      </c>
      <c r="ND27" s="250" t="e">
        <f t="shared" si="50"/>
        <v>#VALUE!</v>
      </c>
      <c r="NF27" s="250" t="e">
        <f>'1_Police_raw'!LS26/C27*100</f>
        <v>#VALUE!</v>
      </c>
      <c r="NG27" s="250" t="e">
        <f>'1_Police_raw'!LT26/D27*100</f>
        <v>#VALUE!</v>
      </c>
      <c r="NH27" s="250" t="e">
        <f>'1_Police_raw'!LU26/E27*100</f>
        <v>#VALUE!</v>
      </c>
      <c r="NI27" s="250" t="e">
        <f>'1_Police_raw'!LV26/F27*100</f>
        <v>#VALUE!</v>
      </c>
      <c r="NJ27" s="250" t="e">
        <f>'1_Police_raw'!LW26/G27*100</f>
        <v>#VALUE!</v>
      </c>
      <c r="NK27" s="250" t="e">
        <f>'1_Police_raw'!LX26/H27*100</f>
        <v>#VALUE!</v>
      </c>
      <c r="NL27" s="250" t="e">
        <f t="shared" si="26"/>
        <v>#VALUE!</v>
      </c>
      <c r="NN27" s="250" t="e">
        <f>'1_Police_raw'!LZ26/C27*100</f>
        <v>#VALUE!</v>
      </c>
      <c r="NO27" s="250" t="e">
        <f>'1_Police_raw'!MA26/D27*100</f>
        <v>#VALUE!</v>
      </c>
      <c r="NP27" s="250" t="e">
        <f>'1_Police_raw'!MB26/E27*100</f>
        <v>#VALUE!</v>
      </c>
      <c r="NQ27" s="250" t="e">
        <f>'1_Police_raw'!MC26/F27*100</f>
        <v>#VALUE!</v>
      </c>
      <c r="NR27" s="250" t="e">
        <f>'1_Police_raw'!MD26/G27*100</f>
        <v>#VALUE!</v>
      </c>
      <c r="NS27" s="250" t="e">
        <f>'1_Police_raw'!ME26/H27*100</f>
        <v>#VALUE!</v>
      </c>
      <c r="NT27" s="250" t="e">
        <f t="shared" si="27"/>
        <v>#VALUE!</v>
      </c>
      <c r="NV27" s="250" t="e">
        <f>'1_Police_raw'!MG26/C27*100</f>
        <v>#VALUE!</v>
      </c>
      <c r="NW27" s="250" t="e">
        <f>'1_Police_raw'!MH26/D27*100</f>
        <v>#VALUE!</v>
      </c>
      <c r="NX27" s="250" t="e">
        <f>'1_Police_raw'!MI26/E27*100</f>
        <v>#VALUE!</v>
      </c>
      <c r="NY27" s="250" t="e">
        <f>'1_Police_raw'!MJ26/F27*100</f>
        <v>#VALUE!</v>
      </c>
      <c r="NZ27" s="250" t="e">
        <f>'1_Police_raw'!MK26/G27*100</f>
        <v>#VALUE!</v>
      </c>
      <c r="OA27" s="250" t="e">
        <f>'1_Police_raw'!ML26/H27*100</f>
        <v>#VALUE!</v>
      </c>
      <c r="OB27" s="250" t="e">
        <f t="shared" si="42"/>
        <v>#VALUE!</v>
      </c>
      <c r="OD27" s="250" t="e">
        <f>'1_Police_raw'!MN26/C27*100</f>
        <v>#VALUE!</v>
      </c>
      <c r="OE27" s="250" t="e">
        <f>'1_Police_raw'!MO26/D27*100</f>
        <v>#VALUE!</v>
      </c>
      <c r="OF27" s="250" t="e">
        <f>'1_Police_raw'!MP26/E27*100</f>
        <v>#VALUE!</v>
      </c>
      <c r="OG27" s="250" t="e">
        <f>'1_Police_raw'!MQ26/F27*100</f>
        <v>#VALUE!</v>
      </c>
      <c r="OH27" s="250" t="e">
        <f>'1_Police_raw'!MR26/G27*100</f>
        <v>#VALUE!</v>
      </c>
      <c r="OI27" s="250">
        <f>'1_Police_raw'!MS26/H27*100</f>
        <v>923.55908643659245</v>
      </c>
      <c r="OJ27" s="250" t="e">
        <f t="shared" si="28"/>
        <v>#VALUE!</v>
      </c>
      <c r="OL27" s="250" t="e">
        <f>'1_Police_raw'!MU26/C27*100</f>
        <v>#VALUE!</v>
      </c>
      <c r="OM27" s="250" t="e">
        <f>'1_Police_raw'!MV26/D27*100</f>
        <v>#VALUE!</v>
      </c>
      <c r="ON27" s="250" t="e">
        <f>'1_Police_raw'!MW26/E27*100</f>
        <v>#VALUE!</v>
      </c>
      <c r="OO27" s="250" t="e">
        <f>'1_Police_raw'!MX26/F27*100</f>
        <v>#VALUE!</v>
      </c>
      <c r="OP27" s="250" t="e">
        <f>'1_Police_raw'!MY26/G27*100</f>
        <v>#VALUE!</v>
      </c>
      <c r="OQ27" s="250">
        <f>'1_Police_raw'!MZ26/H27*100</f>
        <v>96.312531561876895</v>
      </c>
      <c r="OR27" s="250" t="e">
        <f t="shared" si="43"/>
        <v>#VALUE!</v>
      </c>
      <c r="OU27" s="250">
        <f>'1_Police_raw'!NE26/G27*100</f>
        <v>5051.1761090525406</v>
      </c>
      <c r="OV27" s="250">
        <f>'1_Police_raw'!NF26/G27*100</f>
        <v>1199.3789945253466</v>
      </c>
      <c r="OW27" s="250">
        <f>'1_Police_raw'!NG26/G27*100</f>
        <v>422.05635233889564</v>
      </c>
      <c r="OX27" s="250">
        <f>'1_Police_raw'!NH26/G27*100</f>
        <v>2992.0526930961105</v>
      </c>
      <c r="OY27" s="250" t="e">
        <f>'1_Police_raw'!NI26/G27*100</f>
        <v>#VALUE!</v>
      </c>
      <c r="PA27" s="250" t="e">
        <f>'1_Police_raw'!NK26/G27*100</f>
        <v>#VALUE!</v>
      </c>
      <c r="PB27" s="250" t="e">
        <f>'1_Police_raw'!NL26/G27*100</f>
        <v>#VALUE!</v>
      </c>
      <c r="PC27" s="250" t="e">
        <f>'1_Police_raw'!NM26/G27*100</f>
        <v>#VALUE!</v>
      </c>
      <c r="PD27" s="250" t="e">
        <f>'1_Police_raw'!NN26/G27*100</f>
        <v>#VALUE!</v>
      </c>
      <c r="PE27" s="250" t="e">
        <f>'1_Police_raw'!NO26/G27*100</f>
        <v>#VALUE!</v>
      </c>
      <c r="PG27" s="250" t="e">
        <f>'1_Police_raw'!NQ26/G27*100</f>
        <v>#VALUE!</v>
      </c>
      <c r="PH27" s="250" t="e">
        <f>'1_Police_raw'!NR26/G27*100</f>
        <v>#VALUE!</v>
      </c>
      <c r="PI27" s="250" t="e">
        <f>'1_Police_raw'!NS26/G27*100</f>
        <v>#VALUE!</v>
      </c>
      <c r="PJ27" s="250" t="e">
        <f>'1_Police_raw'!NT26/G27*100</f>
        <v>#VALUE!</v>
      </c>
      <c r="PK27" s="250" t="e">
        <f>'1_Police_raw'!NU26/G27*100</f>
        <v>#VALUE!</v>
      </c>
      <c r="PM27" s="250">
        <f>'1_Police_raw'!NW26/G27*100</f>
        <v>0.53289943477133284</v>
      </c>
      <c r="PN27" s="250">
        <f>'1_Police_raw'!NX26/G27*100</f>
        <v>0</v>
      </c>
      <c r="PO27" s="250" t="e">
        <f>'1_Police_raw'!NY26/G27*100</f>
        <v>#VALUE!</v>
      </c>
      <c r="PP27" s="250" t="e">
        <f>'1_Police_raw'!NZ26/G27*100</f>
        <v>#VALUE!</v>
      </c>
      <c r="PQ27" s="250" t="e">
        <f>'1_Police_raw'!OA26/G27*100</f>
        <v>#VALUE!</v>
      </c>
      <c r="PS27" s="250" t="e">
        <f>'1_Police_raw'!OC26/G27*100</f>
        <v>#VALUE!</v>
      </c>
      <c r="PT27" s="250" t="e">
        <f>'1_Police_raw'!OD26/G27*100</f>
        <v>#VALUE!</v>
      </c>
      <c r="PU27" s="250" t="e">
        <f>'1_Police_raw'!OE26/G27*100</f>
        <v>#VALUE!</v>
      </c>
      <c r="PV27" s="250" t="e">
        <f>'1_Police_raw'!OF26/G27*100</f>
        <v>#VALUE!</v>
      </c>
      <c r="PW27" s="250" t="e">
        <f>'1_Police_raw'!OG26/G27*100</f>
        <v>#VALUE!</v>
      </c>
      <c r="PY27" s="250" t="e">
        <f>'1_Police_raw'!OI26/G27*100</f>
        <v>#VALUE!</v>
      </c>
      <c r="PZ27" s="250" t="e">
        <f>'1_Police_raw'!OJ26/G27*100</f>
        <v>#VALUE!</v>
      </c>
      <c r="QA27" s="250" t="e">
        <f>'1_Police_raw'!OK26/G27*100</f>
        <v>#VALUE!</v>
      </c>
      <c r="QB27" s="250" t="e">
        <f>'1_Police_raw'!OL26/G27*100</f>
        <v>#VALUE!</v>
      </c>
      <c r="QC27" s="250" t="e">
        <f>'1_Police_raw'!OM26/G27*100</f>
        <v>#VALUE!</v>
      </c>
      <c r="QE27" s="250">
        <f>'1_Police_raw'!OO26/G27*100</f>
        <v>61.105801853779504</v>
      </c>
      <c r="QF27" s="250">
        <f>'1_Police_raw'!OP26/G27*100</f>
        <v>20.07254537638687</v>
      </c>
      <c r="QG27" s="250" t="e">
        <f>'1_Police_raw'!OQ26/G27*100</f>
        <v>#VALUE!</v>
      </c>
      <c r="QH27" s="250" t="e">
        <f>'1_Police_raw'!OR26/G27*100</f>
        <v>#VALUE!</v>
      </c>
      <c r="QI27" s="250" t="e">
        <f>'1_Police_raw'!OS26/G27*100</f>
        <v>#VALUE!</v>
      </c>
      <c r="QK27" s="250">
        <f>'1_Police_raw'!OU26/G27*100</f>
        <v>9.0592903911126594</v>
      </c>
      <c r="QL27" s="250">
        <f>'1_Police_raw'!OV26/G27*100</f>
        <v>0.53289943477133284</v>
      </c>
      <c r="QM27" s="250" t="e">
        <f>'1_Police_raw'!OW26/G27*100</f>
        <v>#VALUE!</v>
      </c>
      <c r="QN27" s="250" t="e">
        <f>'1_Police_raw'!OX26/G27*100</f>
        <v>#VALUE!</v>
      </c>
      <c r="QO27" s="250" t="e">
        <f>'1_Police_raw'!OY26/G27*100</f>
        <v>#VALUE!</v>
      </c>
      <c r="QQ27" s="250" t="e">
        <f>'1_Police_raw'!PA26/G27*100</f>
        <v>#VALUE!</v>
      </c>
      <c r="QR27" s="250" t="e">
        <f>'1_Police_raw'!PB26/G27*100</f>
        <v>#VALUE!</v>
      </c>
      <c r="QS27" s="250" t="e">
        <f>'1_Police_raw'!PC26/G27*100</f>
        <v>#VALUE!</v>
      </c>
      <c r="QT27" s="250" t="e">
        <f>'1_Police_raw'!PD26/G27*100</f>
        <v>#VALUE!</v>
      </c>
      <c r="QU27" s="250" t="e">
        <f>'1_Police_raw'!PE26/G27*100</f>
        <v>#VALUE!</v>
      </c>
      <c r="QW27" s="250" t="e">
        <f>'1_Police_raw'!PG26/G27*100</f>
        <v>#VALUE!</v>
      </c>
      <c r="QX27" s="250" t="e">
        <f>'1_Police_raw'!PH26/G27*100</f>
        <v>#VALUE!</v>
      </c>
      <c r="QY27" s="250" t="e">
        <f>'1_Police_raw'!PI26/G27*100</f>
        <v>#VALUE!</v>
      </c>
      <c r="QZ27" s="250" t="e">
        <f>'1_Police_raw'!PJ26/G27*100</f>
        <v>#VALUE!</v>
      </c>
      <c r="RA27" s="250" t="e">
        <f>'1_Police_raw'!PK26/G27*100</f>
        <v>#VALUE!</v>
      </c>
      <c r="RC27" s="250" t="e">
        <f>'1_Police_raw'!PM26/G27*100</f>
        <v>#VALUE!</v>
      </c>
      <c r="RD27" s="250" t="e">
        <f>'1_Police_raw'!PN26/G27*100</f>
        <v>#VALUE!</v>
      </c>
      <c r="RE27" s="250" t="e">
        <f>'1_Police_raw'!PO26/G27*100</f>
        <v>#VALUE!</v>
      </c>
      <c r="RF27" s="250" t="e">
        <f>'1_Police_raw'!PP26/G27*100</f>
        <v>#VALUE!</v>
      </c>
      <c r="RG27" s="250" t="e">
        <f>'1_Police_raw'!PQ26/G27*100</f>
        <v>#VALUE!</v>
      </c>
      <c r="RI27" s="250" t="e">
        <f>'1_Police_raw'!PS26/G27*100</f>
        <v>#VALUE!</v>
      </c>
      <c r="RJ27" s="250" t="e">
        <f>'1_Police_raw'!PT26/G27*100</f>
        <v>#VALUE!</v>
      </c>
      <c r="RK27" s="250" t="e">
        <f>'1_Police_raw'!PU26/G27*100</f>
        <v>#VALUE!</v>
      </c>
      <c r="RL27" s="250" t="e">
        <f>'1_Police_raw'!PV26/G27*100</f>
        <v>#VALUE!</v>
      </c>
      <c r="RM27" s="250" t="e">
        <f>'1_Police_raw'!PW26/G27*100</f>
        <v>#VALUE!</v>
      </c>
      <c r="RO27" s="250" t="e">
        <f>'1_Police_raw'!PY26/G27*100</f>
        <v>#VALUE!</v>
      </c>
      <c r="RP27" s="250" t="e">
        <f>'1_Police_raw'!PZ26/G27*100</f>
        <v>#VALUE!</v>
      </c>
      <c r="RQ27" s="250" t="e">
        <f>'1_Police_raw'!QA26/G27*100</f>
        <v>#VALUE!</v>
      </c>
      <c r="RR27" s="250" t="e">
        <f>'1_Police_raw'!QB26/G27*100</f>
        <v>#VALUE!</v>
      </c>
      <c r="RS27" s="250" t="e">
        <f>'1_Police_raw'!QC26/G27*100</f>
        <v>#VALUE!</v>
      </c>
      <c r="RU27" s="250" t="e">
        <f>'1_Police_raw'!QE26/G27*100</f>
        <v>#VALUE!</v>
      </c>
      <c r="RV27" s="250" t="e">
        <f>'1_Police_raw'!QF26/G27*100</f>
        <v>#VALUE!</v>
      </c>
      <c r="RW27" s="250" t="e">
        <f>'1_Police_raw'!QG26/G27*100</f>
        <v>#VALUE!</v>
      </c>
      <c r="RX27" s="250" t="e">
        <f>'1_Police_raw'!QH26/G27*100</f>
        <v>#VALUE!</v>
      </c>
      <c r="RY27" s="250" t="e">
        <f>'1_Police_raw'!QI26/G27*100</f>
        <v>#VALUE!</v>
      </c>
      <c r="SA27" s="250" t="e">
        <f>'1_Police_raw'!QK26/G27*100</f>
        <v>#VALUE!</v>
      </c>
      <c r="SB27" s="250" t="e">
        <f>'1_Police_raw'!QL26/G27*100</f>
        <v>#VALUE!</v>
      </c>
      <c r="SC27" s="250" t="e">
        <f>'1_Police_raw'!QM26/G27*100</f>
        <v>#VALUE!</v>
      </c>
      <c r="SD27" s="250" t="e">
        <f>'1_Police_raw'!QN26/G27*100</f>
        <v>#VALUE!</v>
      </c>
      <c r="SE27" s="250" t="e">
        <f>'1_Police_raw'!QO26/G27*100</f>
        <v>#VALUE!</v>
      </c>
      <c r="SG27" s="250" t="e">
        <f>'1_Police_raw'!QQ26/G27*100</f>
        <v>#VALUE!</v>
      </c>
      <c r="SH27" s="250" t="e">
        <f>'1_Police_raw'!QR26/G27*100</f>
        <v>#VALUE!</v>
      </c>
      <c r="SI27" s="250" t="e">
        <f>'1_Police_raw'!QS26/G27*100</f>
        <v>#VALUE!</v>
      </c>
      <c r="SJ27" s="250" t="e">
        <f>'1_Police_raw'!QT26/G27*100</f>
        <v>#VALUE!</v>
      </c>
      <c r="SK27" s="250" t="e">
        <f>'1_Police_raw'!QU26/G27*100</f>
        <v>#VALUE!</v>
      </c>
      <c r="SM27" s="250" t="e">
        <f>'1_Police_raw'!QW26/G27*100</f>
        <v>#VALUE!</v>
      </c>
      <c r="SN27" s="250" t="e">
        <f>'1_Police_raw'!QX26/G27*100</f>
        <v>#VALUE!</v>
      </c>
      <c r="SO27" s="250" t="e">
        <f>'1_Police_raw'!QY26/G27*100</f>
        <v>#VALUE!</v>
      </c>
      <c r="SP27" s="250" t="e">
        <f>'1_Police_raw'!QZ26/G27*100</f>
        <v>#VALUE!</v>
      </c>
      <c r="SQ27" s="250" t="e">
        <f>'1_Police_raw'!RA26/G27*100</f>
        <v>#VALUE!</v>
      </c>
      <c r="SS27" s="250" t="e">
        <f>'1_Police_raw'!RC26/G27*100</f>
        <v>#VALUE!</v>
      </c>
      <c r="ST27" s="250" t="e">
        <f>'1_Police_raw'!RD26/G27*100</f>
        <v>#VALUE!</v>
      </c>
      <c r="SU27" s="250" t="e">
        <f>'1_Police_raw'!RE26/G27*100</f>
        <v>#VALUE!</v>
      </c>
      <c r="SV27" s="250" t="e">
        <f>'1_Police_raw'!RF26/G27*100</f>
        <v>#VALUE!</v>
      </c>
      <c r="SW27" s="250" t="e">
        <f>'1_Police_raw'!RG26/G27*100</f>
        <v>#VALUE!</v>
      </c>
      <c r="SY27" s="250" t="e">
        <f>'1_Police_raw'!RI26/G27*100</f>
        <v>#VALUE!</v>
      </c>
      <c r="SZ27" s="250" t="e">
        <f>'1_Police_raw'!RJ26/G27*100</f>
        <v>#VALUE!</v>
      </c>
      <c r="TA27" s="250" t="e">
        <f>'1_Police_raw'!RK26/G27*100</f>
        <v>#VALUE!</v>
      </c>
      <c r="TB27" s="250" t="e">
        <f>'1_Police_raw'!RL26/G27*100</f>
        <v>#VALUE!</v>
      </c>
      <c r="TC27" s="250" t="e">
        <f>'1_Police_raw'!RM26/G27*100</f>
        <v>#VALUE!</v>
      </c>
      <c r="TE27" s="250" t="e">
        <f>'1_Police_raw'!RO26/G27*100</f>
        <v>#VALUE!</v>
      </c>
      <c r="TF27" s="250" t="e">
        <f>'1_Police_raw'!RP26/G27*100</f>
        <v>#VALUE!</v>
      </c>
      <c r="TG27" s="250" t="e">
        <f>'1_Police_raw'!RQ26/G27*100</f>
        <v>#VALUE!</v>
      </c>
      <c r="TH27" s="250" t="e">
        <f>'1_Police_raw'!RR26/G27*100</f>
        <v>#VALUE!</v>
      </c>
      <c r="TI27" s="250" t="e">
        <f>'1_Police_raw'!RS26/G27*100</f>
        <v>#VALUE!</v>
      </c>
      <c r="TK27" s="250" t="e">
        <f>'1_Police_raw'!RU26/G27*100</f>
        <v>#VALUE!</v>
      </c>
      <c r="TL27" s="250" t="e">
        <f>'1_Police_raw'!RV26/G27*100</f>
        <v>#VALUE!</v>
      </c>
      <c r="TM27" s="250" t="e">
        <f>'1_Police_raw'!RW26/G27*100</f>
        <v>#VALUE!</v>
      </c>
      <c r="TN27" s="250" t="e">
        <f>'1_Police_raw'!RX26/G27*100</f>
        <v>#VALUE!</v>
      </c>
      <c r="TO27" s="250" t="e">
        <f>'1_Police_raw'!RY26/G27*100</f>
        <v>#VALUE!</v>
      </c>
      <c r="TQ27" s="250" t="e">
        <f>'1_Police_raw'!SA26/G27*100</f>
        <v>#VALUE!</v>
      </c>
      <c r="TR27" s="250" t="e">
        <f>'1_Police_raw'!SB26/G27*100</f>
        <v>#VALUE!</v>
      </c>
      <c r="TS27" s="250" t="e">
        <f>'1_Police_raw'!SC26/G27*100</f>
        <v>#VALUE!</v>
      </c>
      <c r="TT27" s="250" t="e">
        <f>'1_Police_raw'!SD26/G27*100</f>
        <v>#VALUE!</v>
      </c>
      <c r="TU27" s="250" t="e">
        <f>'1_Police_raw'!SE26/G27*100</f>
        <v>#VALUE!</v>
      </c>
      <c r="TW27" s="250" t="e">
        <f>'1_Police_raw'!TY26/C27*100</f>
        <v>#VALUE!</v>
      </c>
      <c r="TX27" s="250" t="e">
        <f>'1_Police_raw'!TZ26/D27*100</f>
        <v>#VALUE!</v>
      </c>
      <c r="TY27" s="250" t="e">
        <f>'1_Police_raw'!UA26/E27*100</f>
        <v>#VALUE!</v>
      </c>
      <c r="TZ27" s="250" t="e">
        <f>'1_Police_raw'!UB26/F27*100</f>
        <v>#VALUE!</v>
      </c>
      <c r="UA27" s="250" t="e">
        <f>'1_Police_raw'!UC26/G27*100</f>
        <v>#VALUE!</v>
      </c>
      <c r="UB27" s="250" t="e">
        <f>'1_Police_raw'!UD26/H27*100</f>
        <v>#VALUE!</v>
      </c>
      <c r="UC27" s="250" t="e">
        <f t="shared" si="44"/>
        <v>#VALUE!</v>
      </c>
      <c r="UE27" s="250" t="e">
        <f>'1_Police_raw'!UF26/G27*100</f>
        <v>#VALUE!</v>
      </c>
      <c r="UF27" s="250" t="e">
        <f>'1_Police_raw'!UG26/G27*100</f>
        <v>#VALUE!</v>
      </c>
      <c r="UH27" s="250" t="e">
        <f>'1_Police_raw'!UI26/C27*100</f>
        <v>#VALUE!</v>
      </c>
      <c r="UI27" s="250" t="e">
        <f>'1_Police_raw'!UJ26/D27*100</f>
        <v>#VALUE!</v>
      </c>
      <c r="UJ27" s="250" t="e">
        <f>'1_Police_raw'!UK26/E27*100</f>
        <v>#VALUE!</v>
      </c>
      <c r="UK27" s="250" t="e">
        <f>'1_Police_raw'!UL26/F27*100</f>
        <v>#VALUE!</v>
      </c>
      <c r="UL27" s="250" t="e">
        <f>'1_Police_raw'!UM26/G27*100</f>
        <v>#VALUE!</v>
      </c>
      <c r="UM27" s="250" t="e">
        <f>'1_Police_raw'!UN26/H27*100</f>
        <v>#VALUE!</v>
      </c>
      <c r="UN27" s="250" t="e">
        <f t="shared" si="51"/>
        <v>#VALUE!</v>
      </c>
      <c r="UP27" s="250" t="e">
        <f>'1_Police_raw'!UX26/G27*100</f>
        <v>#VALUE!</v>
      </c>
      <c r="UQ27" s="250" t="e">
        <f>'1_Police_raw'!UY26/G27*100</f>
        <v>#VALUE!</v>
      </c>
      <c r="UR27" s="250" t="e">
        <f>'1_Police_raw'!UZ26/G27*100</f>
        <v>#VALUE!</v>
      </c>
    </row>
    <row r="28" spans="1:564">
      <c r="A28" s="247">
        <v>26</v>
      </c>
      <c r="B28" s="239" t="s">
        <v>49</v>
      </c>
      <c r="C28" s="248">
        <v>414.98899999999998</v>
      </c>
      <c r="D28" s="248">
        <v>417.54599999999999</v>
      </c>
      <c r="E28" s="248">
        <v>422.50900000000001</v>
      </c>
      <c r="F28" s="248">
        <v>429.42399999999998</v>
      </c>
      <c r="G28" s="248">
        <v>439.69099999999997</v>
      </c>
      <c r="H28" s="248">
        <v>450.41500000000002</v>
      </c>
      <c r="I28" s="249"/>
      <c r="J28" s="250">
        <f>'1_Police_raw'!C27/C28*100</f>
        <v>3443.2237962933959</v>
      </c>
      <c r="K28" s="250">
        <f>'1_Police_raw'!D27/D28*100</f>
        <v>3741.3841828205755</v>
      </c>
      <c r="L28" s="250">
        <f>'1_Police_raw'!E27/E28*100</f>
        <v>4165.1183761766024</v>
      </c>
      <c r="M28" s="250">
        <f>'1_Police_raw'!F27/F28*100</f>
        <v>3877.9853943887629</v>
      </c>
      <c r="N28" s="250">
        <f>'1_Police_raw'!G27/G28*100</f>
        <v>3897.7372745860166</v>
      </c>
      <c r="O28" s="250">
        <f>'1_Police_raw'!H27/H28*100</f>
        <v>3840.4582440638073</v>
      </c>
      <c r="P28" s="250">
        <f t="shared" si="29"/>
        <v>11.536701395884606</v>
      </c>
      <c r="R28" s="250" t="e">
        <f>'1_Police_raw'!J27/C28*100</f>
        <v>#VALUE!</v>
      </c>
      <c r="S28" s="250" t="e">
        <f>'1_Police_raw'!K27/D28*100</f>
        <v>#VALUE!</v>
      </c>
      <c r="T28" s="250">
        <f>'1_Police_raw'!L27/E28*100</f>
        <v>374.42989380107878</v>
      </c>
      <c r="U28" s="250">
        <f>'1_Police_raw'!M27/F28*100</f>
        <v>418.23465851931888</v>
      </c>
      <c r="V28" s="250">
        <f>'1_Police_raw'!N27/G28*100</f>
        <v>389.13691660734469</v>
      </c>
      <c r="W28" s="250">
        <f>'1_Police_raw'!O27/H28*100</f>
        <v>411.17635957949892</v>
      </c>
      <c r="X28" s="250" t="e">
        <f t="shared" si="30"/>
        <v>#VALUE!</v>
      </c>
      <c r="Z28" s="250">
        <f>'1_Police_raw'!Q27/C28*100</f>
        <v>2.1687321832626889</v>
      </c>
      <c r="AA28" s="250">
        <f>'1_Police_raw'!R27/D28*100</f>
        <v>3.831913130529331</v>
      </c>
      <c r="AB28" s="250">
        <f>'1_Police_raw'!S27/E28*100</f>
        <v>1.6567694415976937</v>
      </c>
      <c r="AC28" s="250">
        <f>'1_Police_raw'!T27/F28*100</f>
        <v>2.5615708483922655</v>
      </c>
      <c r="AD28" s="250">
        <f>'1_Police_raw'!U27/G28*100</f>
        <v>1.1371622343873311</v>
      </c>
      <c r="AE28" s="250">
        <f>'1_Police_raw'!V27/H28*100</f>
        <v>1.3321048366506443</v>
      </c>
      <c r="AF28" s="250">
        <f t="shared" si="31"/>
        <v>-38.576793993687311</v>
      </c>
      <c r="AH28" s="250">
        <f>'1_Police_raw'!X27/C28*100</f>
        <v>0.2409702425847432</v>
      </c>
      <c r="AI28" s="250">
        <f>'1_Police_raw'!Y27/D28*100</f>
        <v>1.6764619946065824</v>
      </c>
      <c r="AJ28" s="250">
        <f>'1_Police_raw'!Z27/E28*100</f>
        <v>0.94672539519868215</v>
      </c>
      <c r="AK28" s="250">
        <f>'1_Police_raw'!AA27/F28*100</f>
        <v>1.1643503856328479</v>
      </c>
      <c r="AL28" s="250">
        <f>'1_Police_raw'!AB27/G28*100</f>
        <v>0.68229734063239866</v>
      </c>
      <c r="AM28" s="250">
        <f>'1_Police_raw'!AC27/H28*100</f>
        <v>0</v>
      </c>
      <c r="AN28" s="250">
        <f t="shared" si="46"/>
        <v>-100</v>
      </c>
      <c r="AP28" s="250">
        <f>'1_Police_raw'!AE27/C28*100</f>
        <v>0.72291072775422971</v>
      </c>
      <c r="AQ28" s="250">
        <f>'1_Police_raw'!AF27/D28*100</f>
        <v>2.3949457065808319</v>
      </c>
      <c r="AR28" s="250">
        <f>'1_Police_raw'!AG27/E28*100</f>
        <v>1.4200880927980231</v>
      </c>
      <c r="AS28" s="250">
        <f>'1_Police_raw'!AH27/F28*100</f>
        <v>1.3972204627594174</v>
      </c>
      <c r="AT28" s="250">
        <f>'1_Police_raw'!AI27/G28*100</f>
        <v>0.90972978750986488</v>
      </c>
      <c r="AU28" s="250">
        <f>'1_Police_raw'!AJ27/H28*100</f>
        <v>1.1100873638755369</v>
      </c>
      <c r="AV28" s="250">
        <f t="shared" si="32"/>
        <v>53.558015015781706</v>
      </c>
      <c r="AX28" s="250">
        <f>'1_Police_raw'!AL27/C28*100</f>
        <v>0</v>
      </c>
      <c r="AY28" s="250">
        <f>'1_Police_raw'!AM27/D28*100</f>
        <v>0.95797828263233276</v>
      </c>
      <c r="AZ28" s="250">
        <f>'1_Police_raw'!AN27/E28*100</f>
        <v>0.94672539519868215</v>
      </c>
      <c r="BA28" s="250">
        <f>'1_Police_raw'!AO27/F28*100</f>
        <v>0.69861023137970868</v>
      </c>
      <c r="BB28" s="250">
        <f>'1_Police_raw'!AP27/G28*100</f>
        <v>0.45486489375493244</v>
      </c>
      <c r="BC28" s="250">
        <f>'1_Police_raw'!AQ27/H28*100</f>
        <v>0</v>
      </c>
      <c r="BD28" s="250" t="e">
        <f t="shared" si="47"/>
        <v>#DIV/0!</v>
      </c>
      <c r="BF28" s="250">
        <f>'1_Police_raw'!AS27/C28*100</f>
        <v>266.99502878389552</v>
      </c>
      <c r="BG28" s="250">
        <f>'1_Police_raw'!AT27/D28*100</f>
        <v>247.15839691914186</v>
      </c>
      <c r="BH28" s="250">
        <f>'1_Police_raw'!AU27/E28*100</f>
        <v>226.74073215008437</v>
      </c>
      <c r="BI28" s="250">
        <f>'1_Police_raw'!AV27/F28*100</f>
        <v>230.54137635530387</v>
      </c>
      <c r="BJ28" s="250">
        <f>'1_Police_raw'!AW27/G28*100</f>
        <v>210.60244580853373</v>
      </c>
      <c r="BK28" s="250">
        <f>'1_Police_raw'!AX27/H28*100</f>
        <v>200.03774297037177</v>
      </c>
      <c r="BL28" s="250">
        <f t="shared" si="0"/>
        <v>-25.078102059989533</v>
      </c>
      <c r="BN28" s="250">
        <f>'1_Police_raw'!AZ27/C28*100</f>
        <v>38.79620905614366</v>
      </c>
      <c r="BO28" s="250">
        <f>'1_Police_raw'!BA27/D28*100</f>
        <v>35.205701886738225</v>
      </c>
      <c r="BP28" s="250">
        <f>'1_Police_raw'!BB27/E28*100</f>
        <v>41.419236039942341</v>
      </c>
      <c r="BQ28" s="250">
        <f>'1_Police_raw'!BC27/F28*100</f>
        <v>31.670330489213462</v>
      </c>
      <c r="BR28" s="250">
        <f>'1_Police_raw'!BD27/G28*100</f>
        <v>36.616623947272068</v>
      </c>
      <c r="BS28" s="250">
        <f>'1_Police_raw'!BE27/H28*100</f>
        <v>36.410865535117615</v>
      </c>
      <c r="BT28" s="250">
        <f t="shared" si="1"/>
        <v>-6.1483933071247066</v>
      </c>
      <c r="BV28" s="250">
        <f>'1_Police_raw'!BG27/C28*100</f>
        <v>23.374113530720091</v>
      </c>
      <c r="BW28" s="250">
        <f>'1_Police_raw'!BH27/D28*100</f>
        <v>26.583897343047237</v>
      </c>
      <c r="BX28" s="250">
        <f>'1_Police_raw'!BI27/E28*100</f>
        <v>26.981673763162441</v>
      </c>
      <c r="BY28" s="250">
        <f>'1_Police_raw'!BJ27/F28*100</f>
        <v>23.054137635530385</v>
      </c>
      <c r="BZ28" s="250">
        <f>'1_Police_raw'!BK27/G28*100</f>
        <v>28.201623412805816</v>
      </c>
      <c r="CA28" s="250">
        <f>'1_Police_raw'!BL27/H28*100</f>
        <v>24.865956950812027</v>
      </c>
      <c r="CB28" s="250">
        <f t="shared" si="2"/>
        <v>6.3824598872219838</v>
      </c>
      <c r="CD28" s="250">
        <f>'1_Police_raw'!BN27/C28*100</f>
        <v>4.3374643665253778</v>
      </c>
      <c r="CE28" s="250">
        <f>'1_Police_raw'!BO27/D28*100</f>
        <v>3.1134294185550813</v>
      </c>
      <c r="CF28" s="250">
        <f>'1_Police_raw'!BP27/E28*100</f>
        <v>3.5502202319950578</v>
      </c>
      <c r="CG28" s="250">
        <f>'1_Police_raw'!BQ27/F28*100</f>
        <v>2.5615708483922655</v>
      </c>
      <c r="CH28" s="250">
        <f>'1_Police_raw'!BR27/G28*100</f>
        <v>5.2309462781817233</v>
      </c>
      <c r="CI28" s="250">
        <f>'1_Police_raw'!BS27/H28*100</f>
        <v>5.9944717649278996</v>
      </c>
      <c r="CJ28" s="250">
        <f t="shared" si="3"/>
        <v>38.202213514203549</v>
      </c>
      <c r="CL28" s="250">
        <f>'1_Police_raw'!BU27/C28*100</f>
        <v>6.7471667923728109</v>
      </c>
      <c r="CM28" s="250">
        <f>'1_Police_raw'!BV27/D28*100</f>
        <v>5.7478696957939963</v>
      </c>
      <c r="CN28" s="250">
        <f>'1_Police_raw'!BW27/E28*100</f>
        <v>6.3903964175911039</v>
      </c>
      <c r="CO28" s="250">
        <f>'1_Police_raw'!BX27/F28*100</f>
        <v>6.7532322366705175</v>
      </c>
      <c r="CP28" s="250">
        <f>'1_Police_raw'!BY27/G28*100</f>
        <v>7.2778383000789191</v>
      </c>
      <c r="CQ28" s="250">
        <f>'1_Police_raw'!BZ27/H28*100</f>
        <v>4.4403494555021474</v>
      </c>
      <c r="CR28" s="250">
        <f t="shared" si="4"/>
        <v>-34.189422136093555</v>
      </c>
      <c r="CT28" s="250">
        <f>'1_Police_raw'!CB27/C28*100</f>
        <v>9.3978394608049847</v>
      </c>
      <c r="CU28" s="250">
        <f>'1_Police_raw'!CC27/D28*100</f>
        <v>6.9453425490844127</v>
      </c>
      <c r="CV28" s="250">
        <f>'1_Police_raw'!CD27/E28*100</f>
        <v>6.1537150687914339</v>
      </c>
      <c r="CW28" s="250">
        <f>'1_Police_raw'!CE27/F28*100</f>
        <v>4.6574015425313915</v>
      </c>
      <c r="CX28" s="250">
        <f>'1_Police_raw'!CF27/G28*100</f>
        <v>8.6424329813437168</v>
      </c>
      <c r="CY28" s="250">
        <f>'1_Police_raw'!CG27/H28*100</f>
        <v>5.5504368193776843</v>
      </c>
      <c r="CZ28" s="250">
        <f t="shared" si="5"/>
        <v>-40.939224993930111</v>
      </c>
      <c r="DB28" s="250" t="e">
        <f>'1_Police_raw'!CI27/C28*100</f>
        <v>#VALUE!</v>
      </c>
      <c r="DC28" s="250" t="e">
        <f>'1_Police_raw'!CJ27/D28*100</f>
        <v>#VALUE!</v>
      </c>
      <c r="DD28" s="250" t="e">
        <f>'1_Police_raw'!CK27/E28*100</f>
        <v>#VALUE!</v>
      </c>
      <c r="DE28" s="250" t="e">
        <f>'1_Police_raw'!CL27/F28*100</f>
        <v>#VALUE!</v>
      </c>
      <c r="DF28" s="250" t="e">
        <f>'1_Police_raw'!CM27/G28*100</f>
        <v>#VALUE!</v>
      </c>
      <c r="DG28" s="250" t="e">
        <f>'1_Police_raw'!CN27/H28*100</f>
        <v>#VALUE!</v>
      </c>
      <c r="DH28" s="250" t="e">
        <f t="shared" si="33"/>
        <v>#VALUE!</v>
      </c>
      <c r="DJ28" s="250">
        <f>'1_Police_raw'!CP27/C28*100</f>
        <v>2053.5484073071816</v>
      </c>
      <c r="DK28" s="250">
        <f>'1_Police_raw'!CQ27/D28*100</f>
        <v>2081.2078190187426</v>
      </c>
      <c r="DL28" s="250">
        <f>'1_Police_raw'!CR27/E28*100</f>
        <v>2004.4543429844098</v>
      </c>
      <c r="DM28" s="250">
        <f>'1_Police_raw'!CS27/F28*100</f>
        <v>1909.0688922836173</v>
      </c>
      <c r="DN28" s="250">
        <f>'1_Police_raw'!CT27/G28*100</f>
        <v>1968.2003952775929</v>
      </c>
      <c r="DO28" s="250">
        <f>'1_Police_raw'!CU27/H28*100</f>
        <v>1958.4161273492225</v>
      </c>
      <c r="DP28" s="250">
        <f t="shared" si="6"/>
        <v>-4.6325803482132812</v>
      </c>
      <c r="DR28" s="250" t="e">
        <f>'1_Police_raw'!CW27/C28*100</f>
        <v>#VALUE!</v>
      </c>
      <c r="DS28" s="250" t="e">
        <f>'1_Police_raw'!CX27/D28*100</f>
        <v>#VALUE!</v>
      </c>
      <c r="DT28" s="250" t="e">
        <f>'1_Police_raw'!CY27/E28*100</f>
        <v>#VALUE!</v>
      </c>
      <c r="DU28" s="250" t="e">
        <f>'1_Police_raw'!CZ27/F28*100</f>
        <v>#VALUE!</v>
      </c>
      <c r="DV28" s="250" t="e">
        <f>'1_Police_raw'!DA27/G28*100</f>
        <v>#VALUE!</v>
      </c>
      <c r="DW28" s="250" t="e">
        <f>'1_Police_raw'!DB27/H28*100</f>
        <v>#VALUE!</v>
      </c>
      <c r="DX28" s="250" t="e">
        <f t="shared" si="34"/>
        <v>#VALUE!</v>
      </c>
      <c r="DZ28" s="250">
        <f>'1_Police_raw'!DD27/C28*100</f>
        <v>87.713168300846533</v>
      </c>
      <c r="EA28" s="250">
        <f>'1_Police_raw'!DE27/D28*100</f>
        <v>73.524833192031537</v>
      </c>
      <c r="EB28" s="250">
        <f>'1_Police_raw'!DF27/E28*100</f>
        <v>76.921438359892917</v>
      </c>
      <c r="EC28" s="250">
        <f>'1_Police_raw'!DG27/F28*100</f>
        <v>56.354558664629828</v>
      </c>
      <c r="ED28" s="250">
        <f>'1_Police_raw'!DH27/G28*100</f>
        <v>52.082030334939766</v>
      </c>
      <c r="EE28" s="250">
        <f>'1_Police_raw'!DI27/H28*100</f>
        <v>56.836473030427491</v>
      </c>
      <c r="EF28" s="250">
        <f t="shared" si="7"/>
        <v>-35.201892564769039</v>
      </c>
      <c r="EH28" s="250">
        <f>'1_Police_raw'!DK27/C28*100</f>
        <v>410.61329336440247</v>
      </c>
      <c r="EI28" s="250">
        <f>'1_Police_raw'!DL27/D28*100</f>
        <v>333.37644235605183</v>
      </c>
      <c r="EJ28" s="250">
        <f>'1_Police_raw'!DM27/E28*100</f>
        <v>316.67964469395918</v>
      </c>
      <c r="EK28" s="250">
        <f>'1_Police_raw'!DN27/F28*100</f>
        <v>291.3204664853385</v>
      </c>
      <c r="EL28" s="250">
        <f>'1_Police_raw'!DO27/G28*100</f>
        <v>313.85677669090342</v>
      </c>
      <c r="EM28" s="250">
        <f>'1_Police_raw'!DP27/H28*100</f>
        <v>252.43386654529712</v>
      </c>
      <c r="EN28" s="250">
        <f t="shared" si="8"/>
        <v>-38.522724270090201</v>
      </c>
      <c r="EP28" s="250">
        <f>'1_Police_raw'!DR27/C28*100</f>
        <v>229.40367094067554</v>
      </c>
      <c r="EQ28" s="250">
        <f>'1_Police_raw'!DS27/D28*100</f>
        <v>240.45254894071553</v>
      </c>
      <c r="ER28" s="250">
        <f>'1_Police_raw'!DT27/E28*100</f>
        <v>183.90140801734401</v>
      </c>
      <c r="ES28" s="250">
        <f>'1_Police_raw'!DU27/F28*100</f>
        <v>217.03491188196281</v>
      </c>
      <c r="ET28" s="250">
        <f>'1_Police_raw'!DV27/G28*100</f>
        <v>161.93190217675595</v>
      </c>
      <c r="EU28" s="250">
        <f>'1_Police_raw'!DW27/H28*100</f>
        <v>171.3974889823829</v>
      </c>
      <c r="EV28" s="250">
        <f t="shared" si="9"/>
        <v>-25.285638072153262</v>
      </c>
      <c r="EX28" s="250">
        <f>'1_Police_raw'!DY27/C28*100</f>
        <v>64.820995255295927</v>
      </c>
      <c r="EY28" s="250">
        <f>'1_Police_raw'!DZ27/D28*100</f>
        <v>85.978550866251865</v>
      </c>
      <c r="EZ28" s="250">
        <f>'1_Police_raw'!EA27/E28*100</f>
        <v>148.16252434859376</v>
      </c>
      <c r="FA28" s="250">
        <f>'1_Police_raw'!EB27/F28*100</f>
        <v>100.1341331644249</v>
      </c>
      <c r="FB28" s="250">
        <f>'1_Police_raw'!EC27/G28*100</f>
        <v>106.89325003240913</v>
      </c>
      <c r="FC28" s="250">
        <f>'1_Police_raw'!ED27/H28*100</f>
        <v>111.00873638755368</v>
      </c>
      <c r="FD28" s="250">
        <f t="shared" si="10"/>
        <v>71.254291839161766</v>
      </c>
      <c r="FF28" s="250" t="e">
        <f>'1_Police_raw'!EF27/C28*100</f>
        <v>#VALUE!</v>
      </c>
      <c r="FG28" s="250" t="e">
        <f>'1_Police_raw'!EG27/D28*100</f>
        <v>#VALUE!</v>
      </c>
      <c r="FH28" s="250" t="e">
        <f>'1_Police_raw'!EH27/E28*100</f>
        <v>#VALUE!</v>
      </c>
      <c r="FI28" s="250" t="e">
        <f>'1_Police_raw'!EI27/F28*100</f>
        <v>#VALUE!</v>
      </c>
      <c r="FJ28" s="250" t="e">
        <f>'1_Police_raw'!EJ27/G28*100</f>
        <v>#VALUE!</v>
      </c>
      <c r="FK28" s="250" t="e">
        <f>'1_Police_raw'!EK27/H28*100</f>
        <v>#VALUE!</v>
      </c>
      <c r="FL28" s="250" t="e">
        <f t="shared" si="35"/>
        <v>#VALUE!</v>
      </c>
      <c r="FN28" s="250">
        <f>'1_Police_raw'!EM27/C28*100</f>
        <v>12.771422856991391</v>
      </c>
      <c r="FO28" s="250">
        <f>'1_Police_raw'!EN27/D28*100</f>
        <v>20.596533076595154</v>
      </c>
      <c r="FP28" s="250">
        <f>'1_Police_raw'!EO27/E28*100</f>
        <v>18.697826555173972</v>
      </c>
      <c r="FQ28" s="250">
        <f>'1_Police_raw'!EP27/F28*100</f>
        <v>11.177763702075339</v>
      </c>
      <c r="FR28" s="250">
        <f>'1_Police_raw'!EQ27/G28*100</f>
        <v>12.281352131383176</v>
      </c>
      <c r="FS28" s="250">
        <f>'1_Police_raw'!ER27/H28*100</f>
        <v>11.100873638755369</v>
      </c>
      <c r="FT28" s="250">
        <f t="shared" si="11"/>
        <v>-13.080368858991491</v>
      </c>
      <c r="FV28" s="250" t="e">
        <f>'1_Police_raw'!ET27/C28*100</f>
        <v>#VALUE!</v>
      </c>
      <c r="FW28" s="250" t="e">
        <f>'1_Police_raw'!EU27/D28*100</f>
        <v>#VALUE!</v>
      </c>
      <c r="FX28" s="250" t="e">
        <f>'1_Police_raw'!EV27/E28*100</f>
        <v>#VALUE!</v>
      </c>
      <c r="FY28" s="250" t="e">
        <f>'1_Police_raw'!EW27/F28*100</f>
        <v>#VALUE!</v>
      </c>
      <c r="FZ28" s="250" t="e">
        <f>'1_Police_raw'!EX27/G28*100</f>
        <v>#VALUE!</v>
      </c>
      <c r="GA28" s="250" t="e">
        <f>'1_Police_raw'!EY27/H28*100</f>
        <v>#VALUE!</v>
      </c>
      <c r="GB28" s="250" t="e">
        <f t="shared" si="12"/>
        <v>#VALUE!</v>
      </c>
      <c r="GD28" s="250" t="e">
        <f>'1_Police_raw'!FA27/C28*100</f>
        <v>#VALUE!</v>
      </c>
      <c r="GE28" s="250" t="e">
        <f>'1_Police_raw'!FB27/D28*100</f>
        <v>#VALUE!</v>
      </c>
      <c r="GF28" s="250" t="e">
        <f>'1_Police_raw'!FC27/E28*100</f>
        <v>#VALUE!</v>
      </c>
      <c r="GG28" s="250" t="e">
        <f>'1_Police_raw'!FD27/F28*100</f>
        <v>#VALUE!</v>
      </c>
      <c r="GH28" s="250" t="e">
        <f>'1_Police_raw'!FE27/G28*100</f>
        <v>#VALUE!</v>
      </c>
      <c r="GI28" s="250" t="e">
        <f>'1_Police_raw'!FF27/H28*100</f>
        <v>#VALUE!</v>
      </c>
      <c r="GJ28" s="250" t="e">
        <f t="shared" si="13"/>
        <v>#VALUE!</v>
      </c>
      <c r="GL28" s="250">
        <f>'1_Police_raw'!FH27/C28*100</f>
        <v>42.892703180084297</v>
      </c>
      <c r="GM28" s="250">
        <f>'1_Police_raw'!FI27/D28*100</f>
        <v>48.617397843590886</v>
      </c>
      <c r="GN28" s="250">
        <f>'1_Police_raw'!FJ27/E28*100</f>
        <v>49.229720550331471</v>
      </c>
      <c r="GO28" s="250">
        <f>'1_Police_raw'!FK27/F28*100</f>
        <v>44.711054808301355</v>
      </c>
      <c r="GP28" s="250">
        <f>'1_Police_raw'!FL27/G28*100</f>
        <v>35.7068941597622</v>
      </c>
      <c r="GQ28" s="250">
        <f>'1_Police_raw'!FM27/H28*100</f>
        <v>48.177791592198304</v>
      </c>
      <c r="GR28" s="250">
        <f t="shared" si="14"/>
        <v>12.321649185701006</v>
      </c>
      <c r="GT28" s="250">
        <f>'1_Police_raw'!FO27/C28*100</f>
        <v>2.6506726684321755</v>
      </c>
      <c r="GU28" s="250">
        <f>'1_Police_raw'!FP27/D28*100</f>
        <v>4.7898914131616639</v>
      </c>
      <c r="GV28" s="250">
        <f>'1_Police_raw'!FQ27/E28*100</f>
        <v>3.076857534395717</v>
      </c>
      <c r="GW28" s="250">
        <f>'1_Police_raw'!FR27/F28*100</f>
        <v>2.5615708483922655</v>
      </c>
      <c r="GX28" s="250">
        <f>'1_Police_raw'!FS27/G28*100</f>
        <v>1.5920271281422635</v>
      </c>
      <c r="GY28" s="250">
        <f>'1_Police_raw'!FT27/H28*100</f>
        <v>2.8862271460763962</v>
      </c>
      <c r="GZ28" s="250">
        <f t="shared" si="15"/>
        <v>8.8865924657361433</v>
      </c>
      <c r="HB28" s="250" t="e">
        <f>'1_Police_raw'!GI27/C28*100</f>
        <v>#VALUE!</v>
      </c>
      <c r="HC28" s="250" t="e">
        <f>'1_Police_raw'!GJ27/D28*100</f>
        <v>#VALUE!</v>
      </c>
      <c r="HD28" s="250" t="e">
        <f>'1_Police_raw'!GK27/E28*100</f>
        <v>#VALUE!</v>
      </c>
      <c r="HE28" s="250" t="e">
        <f>'1_Police_raw'!GL27/F28*100</f>
        <v>#VALUE!</v>
      </c>
      <c r="HF28" s="250" t="e">
        <f>'1_Police_raw'!GM27/G28*100</f>
        <v>#VALUE!</v>
      </c>
      <c r="HG28" s="250" t="e">
        <f>'1_Police_raw'!GN27/H28*100</f>
        <v>#VALUE!</v>
      </c>
      <c r="HH28" s="250" t="e">
        <f t="shared" si="16"/>
        <v>#VALUE!</v>
      </c>
      <c r="HJ28" s="250" t="e">
        <f>'1_Police_raw'!GP27/C28*100</f>
        <v>#VALUE!</v>
      </c>
      <c r="HK28" s="250" t="e">
        <f>'1_Police_raw'!GQ27/D28*100</f>
        <v>#VALUE!</v>
      </c>
      <c r="HL28" s="250" t="e">
        <f>'1_Police_raw'!GR27/E28*100</f>
        <v>#VALUE!</v>
      </c>
      <c r="HM28" s="250" t="e">
        <f>'1_Police_raw'!GS27/F28*100</f>
        <v>#VALUE!</v>
      </c>
      <c r="HN28" s="250" t="e">
        <f>'1_Police_raw'!GT27/G28*100</f>
        <v>#VALUE!</v>
      </c>
      <c r="HO28" s="250" t="e">
        <f>'1_Police_raw'!GU27/H28*100</f>
        <v>#VALUE!</v>
      </c>
      <c r="HP28" s="250" t="e">
        <f t="shared" si="17"/>
        <v>#VALUE!</v>
      </c>
      <c r="HR28" s="250" t="e">
        <f>'1_Police_raw'!GW27/C28*100</f>
        <v>#VALUE!</v>
      </c>
      <c r="HS28" s="250" t="e">
        <f>'1_Police_raw'!GX27/D28*100</f>
        <v>#VALUE!</v>
      </c>
      <c r="HT28" s="250" t="e">
        <f>'1_Police_raw'!GY27/E28*100</f>
        <v>#VALUE!</v>
      </c>
      <c r="HU28" s="250" t="e">
        <f>'1_Police_raw'!GZ27/F28*100</f>
        <v>#VALUE!</v>
      </c>
      <c r="HV28" s="250" t="e">
        <f>'1_Police_raw'!HA27/G28*100</f>
        <v>#VALUE!</v>
      </c>
      <c r="HW28" s="250" t="e">
        <f>'1_Police_raw'!HB27/H28*100</f>
        <v>#VALUE!</v>
      </c>
      <c r="HX28" s="250" t="e">
        <f t="shared" si="18"/>
        <v>#VALUE!</v>
      </c>
      <c r="HZ28" s="250" t="e">
        <f>'1_Police_raw'!HD27/C28*100</f>
        <v>#VALUE!</v>
      </c>
      <c r="IA28" s="250" t="e">
        <f>'1_Police_raw'!HE27/D28*100</f>
        <v>#VALUE!</v>
      </c>
      <c r="IB28" s="250" t="e">
        <f>'1_Police_raw'!HF27/E28*100</f>
        <v>#VALUE!</v>
      </c>
      <c r="IC28" s="250" t="e">
        <f>'1_Police_raw'!HG27/F28*100</f>
        <v>#VALUE!</v>
      </c>
      <c r="ID28" s="250" t="e">
        <f>'1_Police_raw'!HH27/G28*100</f>
        <v>#VALUE!</v>
      </c>
      <c r="IE28" s="250" t="e">
        <f>'1_Police_raw'!HI27/H28*100</f>
        <v>#VALUE!</v>
      </c>
      <c r="IF28" s="250" t="e">
        <f t="shared" si="49"/>
        <v>#VALUE!</v>
      </c>
      <c r="IH28" s="250" t="e">
        <f>'1_Police_raw'!HK27/C28*100</f>
        <v>#VALUE!</v>
      </c>
      <c r="II28" s="250" t="e">
        <f>'1_Police_raw'!HL27/D28*100</f>
        <v>#VALUE!</v>
      </c>
      <c r="IJ28" s="250" t="e">
        <f>'1_Police_raw'!HM27/E28*100</f>
        <v>#VALUE!</v>
      </c>
      <c r="IK28" s="250" t="e">
        <f>'1_Police_raw'!HN27/F28*100</f>
        <v>#VALUE!</v>
      </c>
      <c r="IL28" s="250" t="e">
        <f>'1_Police_raw'!HO27/G28*100</f>
        <v>#VALUE!</v>
      </c>
      <c r="IM28" s="250" t="e">
        <f>'1_Police_raw'!HP27/H28*100</f>
        <v>#VALUE!</v>
      </c>
      <c r="IN28" s="250" t="e">
        <f t="shared" si="36"/>
        <v>#VALUE!</v>
      </c>
      <c r="IP28" s="250" t="e">
        <f>'1_Police_raw'!HR27/C28*100</f>
        <v>#VALUE!</v>
      </c>
      <c r="IQ28" s="250" t="e">
        <f>'1_Police_raw'!HS27/D28*100</f>
        <v>#VALUE!</v>
      </c>
      <c r="IR28" s="250" t="e">
        <f>'1_Police_raw'!HT27/E28*100</f>
        <v>#VALUE!</v>
      </c>
      <c r="IS28" s="250" t="e">
        <f>'1_Police_raw'!HU27/F28*100</f>
        <v>#VALUE!</v>
      </c>
      <c r="IT28" s="250" t="e">
        <f>'1_Police_raw'!HV27/G28*100</f>
        <v>#VALUE!</v>
      </c>
      <c r="IU28" s="250" t="e">
        <f>'1_Police_raw'!HW27/H28*100</f>
        <v>#VALUE!</v>
      </c>
      <c r="IV28" s="250" t="e">
        <f t="shared" si="45"/>
        <v>#VALUE!</v>
      </c>
      <c r="IX28" s="250" t="e">
        <f>'1_Police_raw'!HY27/C28*100</f>
        <v>#VALUE!</v>
      </c>
      <c r="IY28" s="250" t="e">
        <f>'1_Police_raw'!HZ27/D28*100</f>
        <v>#VALUE!</v>
      </c>
      <c r="IZ28" s="250" t="e">
        <f>'1_Police_raw'!IA27/E28*100</f>
        <v>#VALUE!</v>
      </c>
      <c r="JA28" s="250" t="e">
        <f>'1_Police_raw'!IB27/F28*100</f>
        <v>#VALUE!</v>
      </c>
      <c r="JB28" s="250" t="e">
        <f>'1_Police_raw'!IC27/G28*100</f>
        <v>#VALUE!</v>
      </c>
      <c r="JC28" s="250" t="e">
        <f>'1_Police_raw'!ID27/H28*100</f>
        <v>#VALUE!</v>
      </c>
      <c r="JD28" s="250" t="e">
        <f t="shared" si="19"/>
        <v>#VALUE!</v>
      </c>
      <c r="JF28" s="250" t="e">
        <f>'1_Police_raw'!IF27/C28*100</f>
        <v>#VALUE!</v>
      </c>
      <c r="JG28" s="250" t="e">
        <f>'1_Police_raw'!IG27/D28*100</f>
        <v>#VALUE!</v>
      </c>
      <c r="JH28" s="250" t="e">
        <f>'1_Police_raw'!IH27/E28*100</f>
        <v>#VALUE!</v>
      </c>
      <c r="JI28" s="250" t="e">
        <f>'1_Police_raw'!II27/F28*100</f>
        <v>#VALUE!</v>
      </c>
      <c r="JJ28" s="250" t="e">
        <f>'1_Police_raw'!IJ27/G28*100</f>
        <v>#VALUE!</v>
      </c>
      <c r="JK28" s="250" t="e">
        <f>'1_Police_raw'!IK27/H28*100</f>
        <v>#VALUE!</v>
      </c>
      <c r="JL28" s="250" t="e">
        <f t="shared" si="48"/>
        <v>#VALUE!</v>
      </c>
      <c r="JN28" s="250" t="e">
        <f>'1_Police_raw'!IM27/C28*100</f>
        <v>#VALUE!</v>
      </c>
      <c r="JO28" s="250" t="e">
        <f>'1_Police_raw'!IN27/D28*100</f>
        <v>#VALUE!</v>
      </c>
      <c r="JP28" s="250" t="e">
        <f>'1_Police_raw'!IO27/E28*100</f>
        <v>#VALUE!</v>
      </c>
      <c r="JQ28" s="250" t="e">
        <f>'1_Police_raw'!IP27/F28*100</f>
        <v>#VALUE!</v>
      </c>
      <c r="JR28" s="250" t="e">
        <f>'1_Police_raw'!IQ27/G28*100</f>
        <v>#VALUE!</v>
      </c>
      <c r="JS28" s="250" t="e">
        <f>'1_Police_raw'!IR27/H28*100</f>
        <v>#VALUE!</v>
      </c>
      <c r="JT28" s="250" t="e">
        <f t="shared" si="20"/>
        <v>#VALUE!</v>
      </c>
      <c r="JV28" s="250" t="e">
        <f>'1_Police_raw'!IT27/C28*100</f>
        <v>#VALUE!</v>
      </c>
      <c r="JW28" s="250" t="e">
        <f>'1_Police_raw'!IU27/D28*100</f>
        <v>#VALUE!</v>
      </c>
      <c r="JX28" s="250" t="e">
        <f>'1_Police_raw'!IV27/E28*100</f>
        <v>#VALUE!</v>
      </c>
      <c r="JY28" s="250" t="e">
        <f>'1_Police_raw'!IW27/F28*100</f>
        <v>#VALUE!</v>
      </c>
      <c r="JZ28" s="250" t="e">
        <f>'1_Police_raw'!IX27/G28*100</f>
        <v>#VALUE!</v>
      </c>
      <c r="KA28" s="250" t="e">
        <f>'1_Police_raw'!IY27/H28*100</f>
        <v>#VALUE!</v>
      </c>
      <c r="KB28" s="250" t="e">
        <f t="shared" si="21"/>
        <v>#VALUE!</v>
      </c>
      <c r="KD28" s="250" t="e">
        <f>'1_Police_raw'!JA27/C28*100</f>
        <v>#VALUE!</v>
      </c>
      <c r="KE28" s="250" t="e">
        <f>'1_Police_raw'!JB27/D28*100</f>
        <v>#VALUE!</v>
      </c>
      <c r="KF28" s="250" t="e">
        <f>'1_Police_raw'!JC27/E28*100</f>
        <v>#VALUE!</v>
      </c>
      <c r="KG28" s="250" t="e">
        <f>'1_Police_raw'!JD27/F28*100</f>
        <v>#VALUE!</v>
      </c>
      <c r="KH28" s="250" t="e">
        <f>'1_Police_raw'!JE27/G28*100</f>
        <v>#VALUE!</v>
      </c>
      <c r="KI28" s="250" t="e">
        <f>'1_Police_raw'!JF27/H28*100</f>
        <v>#VALUE!</v>
      </c>
      <c r="KJ28" s="250" t="e">
        <f t="shared" si="22"/>
        <v>#VALUE!</v>
      </c>
      <c r="KL28" s="250" t="e">
        <f>'1_Police_raw'!JH27/C28*100</f>
        <v>#VALUE!</v>
      </c>
      <c r="KM28" s="250" t="e">
        <f>'1_Police_raw'!JI27/D28*100</f>
        <v>#VALUE!</v>
      </c>
      <c r="KN28" s="250" t="e">
        <f>'1_Police_raw'!JJ27/E28*100</f>
        <v>#VALUE!</v>
      </c>
      <c r="KO28" s="250" t="e">
        <f>'1_Police_raw'!JK27/F28*100</f>
        <v>#VALUE!</v>
      </c>
      <c r="KP28" s="250" t="e">
        <f>'1_Police_raw'!JL27/G28*100</f>
        <v>#VALUE!</v>
      </c>
      <c r="KQ28" s="250" t="e">
        <f>'1_Police_raw'!JM27/H28*100</f>
        <v>#VALUE!</v>
      </c>
      <c r="KR28" s="250" t="e">
        <f t="shared" si="23"/>
        <v>#VALUE!</v>
      </c>
      <c r="KT28" s="250" t="e">
        <f>'1_Police_raw'!JO27/C28*100</f>
        <v>#VALUE!</v>
      </c>
      <c r="KU28" s="250" t="e">
        <f>'1_Police_raw'!JP27/D28*100</f>
        <v>#VALUE!</v>
      </c>
      <c r="KV28" s="250" t="e">
        <f>'1_Police_raw'!JQ27/E28*100</f>
        <v>#VALUE!</v>
      </c>
      <c r="KW28" s="250" t="e">
        <f>'1_Police_raw'!JR27/F28*100</f>
        <v>#VALUE!</v>
      </c>
      <c r="KX28" s="250" t="e">
        <f>'1_Police_raw'!JS27/G28*100</f>
        <v>#VALUE!</v>
      </c>
      <c r="KY28" s="250" t="e">
        <f>'1_Police_raw'!JT27/H28*100</f>
        <v>#VALUE!</v>
      </c>
      <c r="KZ28" s="250" t="e">
        <f t="shared" si="37"/>
        <v>#VALUE!</v>
      </c>
      <c r="LB28" s="250" t="e">
        <f>'1_Police_raw'!JV27/C28*100</f>
        <v>#VALUE!</v>
      </c>
      <c r="LC28" s="250" t="e">
        <f>'1_Police_raw'!JW27/D28*100</f>
        <v>#VALUE!</v>
      </c>
      <c r="LD28" s="250" t="e">
        <f>'1_Police_raw'!JX27/E28*100</f>
        <v>#VALUE!</v>
      </c>
      <c r="LE28" s="250" t="e">
        <f>'1_Police_raw'!JY27/F28*100</f>
        <v>#VALUE!</v>
      </c>
      <c r="LF28" s="250" t="e">
        <f>'1_Police_raw'!JZ27/G28*100</f>
        <v>#VALUE!</v>
      </c>
      <c r="LG28" s="250" t="e">
        <f>'1_Police_raw'!KA27/H28*100</f>
        <v>#VALUE!</v>
      </c>
      <c r="LH28" s="250" t="e">
        <f t="shared" si="24"/>
        <v>#VALUE!</v>
      </c>
      <c r="LJ28" s="250" t="e">
        <f>'1_Police_raw'!KC27/C28*100</f>
        <v>#VALUE!</v>
      </c>
      <c r="LK28" s="250" t="e">
        <f>'1_Police_raw'!KD27/D28*100</f>
        <v>#VALUE!</v>
      </c>
      <c r="LL28" s="250" t="e">
        <f>'1_Police_raw'!KE27/E28*100</f>
        <v>#VALUE!</v>
      </c>
      <c r="LM28" s="250" t="e">
        <f>'1_Police_raw'!KF27/F28*100</f>
        <v>#VALUE!</v>
      </c>
      <c r="LN28" s="250" t="e">
        <f>'1_Police_raw'!KG27/G28*100</f>
        <v>#VALUE!</v>
      </c>
      <c r="LO28" s="250" t="e">
        <f>'1_Police_raw'!KH27/H28*100</f>
        <v>#VALUE!</v>
      </c>
      <c r="LP28" s="250" t="e">
        <f t="shared" si="38"/>
        <v>#VALUE!</v>
      </c>
      <c r="LR28" s="250" t="e">
        <f>'1_Police_raw'!KJ27/C28*100</f>
        <v>#VALUE!</v>
      </c>
      <c r="LS28" s="250" t="e">
        <f>'1_Police_raw'!KK27/D28*100</f>
        <v>#VALUE!</v>
      </c>
      <c r="LT28" s="250" t="e">
        <f>'1_Police_raw'!KL27/E28*100</f>
        <v>#VALUE!</v>
      </c>
      <c r="LU28" s="250" t="e">
        <f>'1_Police_raw'!KM27/F28*100</f>
        <v>#VALUE!</v>
      </c>
      <c r="LV28" s="250" t="e">
        <f>'1_Police_raw'!KN27/G28*100</f>
        <v>#VALUE!</v>
      </c>
      <c r="LW28" s="250" t="e">
        <f>'1_Police_raw'!KO27/H28*100</f>
        <v>#VALUE!</v>
      </c>
      <c r="LX28" s="250" t="e">
        <f t="shared" si="39"/>
        <v>#VALUE!</v>
      </c>
      <c r="LZ28" s="250" t="e">
        <f>'1_Police_raw'!KQ27/C28*100</f>
        <v>#VALUE!</v>
      </c>
      <c r="MA28" s="250" t="e">
        <f>'1_Police_raw'!KR27/D28*100</f>
        <v>#VALUE!</v>
      </c>
      <c r="MB28" s="250" t="e">
        <f>'1_Police_raw'!KS27/E28*100</f>
        <v>#VALUE!</v>
      </c>
      <c r="MC28" s="250" t="e">
        <f>'1_Police_raw'!KT27/F28*100</f>
        <v>#VALUE!</v>
      </c>
      <c r="MD28" s="250" t="e">
        <f>'1_Police_raw'!KU27/G28*100</f>
        <v>#VALUE!</v>
      </c>
      <c r="ME28" s="250" t="e">
        <f>'1_Police_raw'!KV27/H28*100</f>
        <v>#VALUE!</v>
      </c>
      <c r="MF28" s="250" t="e">
        <f t="shared" si="40"/>
        <v>#VALUE!</v>
      </c>
      <c r="MH28" s="250" t="e">
        <f>'1_Police_raw'!KX27/C28*100</f>
        <v>#VALUE!</v>
      </c>
      <c r="MI28" s="250" t="e">
        <f>'1_Police_raw'!KY27/D28*100</f>
        <v>#VALUE!</v>
      </c>
      <c r="MJ28" s="250" t="e">
        <f>'1_Police_raw'!KZ27/E28*100</f>
        <v>#VALUE!</v>
      </c>
      <c r="MK28" s="250" t="e">
        <f>'1_Police_raw'!LA27/F28*100</f>
        <v>#VALUE!</v>
      </c>
      <c r="ML28" s="250" t="e">
        <f>'1_Police_raw'!LB27/G28*100</f>
        <v>#VALUE!</v>
      </c>
      <c r="MM28" s="250" t="e">
        <f>'1_Police_raw'!LC27/H28*100</f>
        <v>#VALUE!</v>
      </c>
      <c r="MN28" s="250" t="e">
        <f t="shared" si="41"/>
        <v>#VALUE!</v>
      </c>
      <c r="MP28" s="250" t="e">
        <f>'1_Police_raw'!LE27/C28*100</f>
        <v>#VALUE!</v>
      </c>
      <c r="MQ28" s="250" t="e">
        <f>'1_Police_raw'!LF27/D28*100</f>
        <v>#VALUE!</v>
      </c>
      <c r="MR28" s="250" t="e">
        <f>'1_Police_raw'!LG27/E28*100</f>
        <v>#VALUE!</v>
      </c>
      <c r="MS28" s="250" t="e">
        <f>'1_Police_raw'!LH27/F28*100</f>
        <v>#VALUE!</v>
      </c>
      <c r="MT28" s="250" t="e">
        <f>'1_Police_raw'!LI27/G28*100</f>
        <v>#VALUE!</v>
      </c>
      <c r="MU28" s="250" t="e">
        <f>'1_Police_raw'!LJ27/H28*100</f>
        <v>#VALUE!</v>
      </c>
      <c r="MV28" s="250" t="e">
        <f t="shared" si="25"/>
        <v>#VALUE!</v>
      </c>
      <c r="MX28" s="250" t="e">
        <f>'1_Police_raw'!LL27/C28*100</f>
        <v>#VALUE!</v>
      </c>
      <c r="MY28" s="250" t="e">
        <f>'1_Police_raw'!LM27/D28*100</f>
        <v>#VALUE!</v>
      </c>
      <c r="MZ28" s="250" t="e">
        <f>'1_Police_raw'!LN27/E28*100</f>
        <v>#VALUE!</v>
      </c>
      <c r="NA28" s="250" t="e">
        <f>'1_Police_raw'!LO27/F28*100</f>
        <v>#VALUE!</v>
      </c>
      <c r="NB28" s="250" t="e">
        <f>'1_Police_raw'!LP27/G28*100</f>
        <v>#VALUE!</v>
      </c>
      <c r="NC28" s="250" t="e">
        <f>'1_Police_raw'!LQ27/H28*100</f>
        <v>#VALUE!</v>
      </c>
      <c r="ND28" s="250" t="e">
        <f t="shared" si="50"/>
        <v>#VALUE!</v>
      </c>
      <c r="NF28" s="250" t="e">
        <f>'1_Police_raw'!LS27/C28*100</f>
        <v>#VALUE!</v>
      </c>
      <c r="NG28" s="250" t="e">
        <f>'1_Police_raw'!LT27/D28*100</f>
        <v>#VALUE!</v>
      </c>
      <c r="NH28" s="250" t="e">
        <f>'1_Police_raw'!LU27/E28*100</f>
        <v>#VALUE!</v>
      </c>
      <c r="NI28" s="250" t="e">
        <f>'1_Police_raw'!LV27/F28*100</f>
        <v>#VALUE!</v>
      </c>
      <c r="NJ28" s="250" t="e">
        <f>'1_Police_raw'!LW27/G28*100</f>
        <v>#VALUE!</v>
      </c>
      <c r="NK28" s="250" t="e">
        <f>'1_Police_raw'!LX27/H28*100</f>
        <v>#VALUE!</v>
      </c>
      <c r="NL28" s="250" t="e">
        <f t="shared" si="26"/>
        <v>#VALUE!</v>
      </c>
      <c r="NN28" s="250" t="e">
        <f>'1_Police_raw'!LZ27/C28*100</f>
        <v>#VALUE!</v>
      </c>
      <c r="NO28" s="250" t="e">
        <f>'1_Police_raw'!MA27/D28*100</f>
        <v>#VALUE!</v>
      </c>
      <c r="NP28" s="250" t="e">
        <f>'1_Police_raw'!MB27/E28*100</f>
        <v>#VALUE!</v>
      </c>
      <c r="NQ28" s="250" t="e">
        <f>'1_Police_raw'!MC27/F28*100</f>
        <v>#VALUE!</v>
      </c>
      <c r="NR28" s="250" t="e">
        <f>'1_Police_raw'!MD27/G28*100</f>
        <v>#VALUE!</v>
      </c>
      <c r="NS28" s="250" t="e">
        <f>'1_Police_raw'!ME27/H28*100</f>
        <v>#VALUE!</v>
      </c>
      <c r="NT28" s="250" t="e">
        <f t="shared" si="27"/>
        <v>#VALUE!</v>
      </c>
      <c r="NV28" s="250" t="e">
        <f>'1_Police_raw'!MG27/C28*100</f>
        <v>#VALUE!</v>
      </c>
      <c r="NW28" s="250" t="e">
        <f>'1_Police_raw'!MH27/D28*100</f>
        <v>#VALUE!</v>
      </c>
      <c r="NX28" s="250" t="e">
        <f>'1_Police_raw'!MI27/E28*100</f>
        <v>#VALUE!</v>
      </c>
      <c r="NY28" s="250" t="e">
        <f>'1_Police_raw'!MJ27/F28*100</f>
        <v>#VALUE!</v>
      </c>
      <c r="NZ28" s="250" t="e">
        <f>'1_Police_raw'!MK27/G28*100</f>
        <v>#VALUE!</v>
      </c>
      <c r="OA28" s="250" t="e">
        <f>'1_Police_raw'!ML27/H28*100</f>
        <v>#VALUE!</v>
      </c>
      <c r="OB28" s="250" t="e">
        <f t="shared" si="42"/>
        <v>#VALUE!</v>
      </c>
      <c r="OD28" s="250" t="e">
        <f>'1_Police_raw'!MN27/C28*100</f>
        <v>#VALUE!</v>
      </c>
      <c r="OE28" s="250" t="e">
        <f>'1_Police_raw'!MO27/D28*100</f>
        <v>#VALUE!</v>
      </c>
      <c r="OF28" s="250" t="e">
        <f>'1_Police_raw'!MP27/E28*100</f>
        <v>#VALUE!</v>
      </c>
      <c r="OG28" s="250" t="e">
        <f>'1_Police_raw'!MQ27/F28*100</f>
        <v>#VALUE!</v>
      </c>
      <c r="OH28" s="250" t="e">
        <f>'1_Police_raw'!MR27/G28*100</f>
        <v>#VALUE!</v>
      </c>
      <c r="OI28" s="250" t="e">
        <f>'1_Police_raw'!MS27/H28*100</f>
        <v>#VALUE!</v>
      </c>
      <c r="OJ28" s="250" t="e">
        <f t="shared" si="28"/>
        <v>#VALUE!</v>
      </c>
      <c r="OL28" s="250" t="e">
        <f>'1_Police_raw'!MU27/C28*100</f>
        <v>#VALUE!</v>
      </c>
      <c r="OM28" s="250" t="e">
        <f>'1_Police_raw'!MV27/D28*100</f>
        <v>#VALUE!</v>
      </c>
      <c r="ON28" s="250" t="e">
        <f>'1_Police_raw'!MW27/E28*100</f>
        <v>#VALUE!</v>
      </c>
      <c r="OO28" s="250" t="e">
        <f>'1_Police_raw'!MX27/F28*100</f>
        <v>#VALUE!</v>
      </c>
      <c r="OP28" s="250" t="e">
        <f>'1_Police_raw'!MY27/G28*100</f>
        <v>#VALUE!</v>
      </c>
      <c r="OQ28" s="250" t="e">
        <f>'1_Police_raw'!MZ27/H28*100</f>
        <v>#VALUE!</v>
      </c>
      <c r="OR28" s="250" t="e">
        <f t="shared" si="43"/>
        <v>#VALUE!</v>
      </c>
      <c r="OU28" s="250" t="e">
        <f>'1_Police_raw'!NE27/G28*100</f>
        <v>#VALUE!</v>
      </c>
      <c r="OV28" s="250" t="e">
        <f>'1_Police_raw'!NF27/G28*100</f>
        <v>#VALUE!</v>
      </c>
      <c r="OW28" s="250" t="e">
        <f>'1_Police_raw'!NG27/G28*100</f>
        <v>#VALUE!</v>
      </c>
      <c r="OX28" s="250" t="e">
        <f>'1_Police_raw'!NH27/G28*100</f>
        <v>#VALUE!</v>
      </c>
      <c r="OY28" s="250" t="e">
        <f>'1_Police_raw'!NI27/G28*100</f>
        <v>#VALUE!</v>
      </c>
      <c r="PA28" s="250" t="e">
        <f>'1_Police_raw'!NK27/G28*100</f>
        <v>#VALUE!</v>
      </c>
      <c r="PB28" s="250" t="e">
        <f>'1_Police_raw'!NL27/G28*100</f>
        <v>#VALUE!</v>
      </c>
      <c r="PC28" s="250" t="e">
        <f>'1_Police_raw'!NM27/G28*100</f>
        <v>#VALUE!</v>
      </c>
      <c r="PD28" s="250" t="e">
        <f>'1_Police_raw'!NN27/G28*100</f>
        <v>#VALUE!</v>
      </c>
      <c r="PE28" s="250" t="e">
        <f>'1_Police_raw'!NO27/G28*100</f>
        <v>#VALUE!</v>
      </c>
      <c r="PG28" s="250" t="e">
        <f>'1_Police_raw'!NQ27/G28*100</f>
        <v>#VALUE!</v>
      </c>
      <c r="PH28" s="250" t="e">
        <f>'1_Police_raw'!NR27/G28*100</f>
        <v>#VALUE!</v>
      </c>
      <c r="PI28" s="250" t="e">
        <f>'1_Police_raw'!NS27/G28*100</f>
        <v>#VALUE!</v>
      </c>
      <c r="PJ28" s="250" t="e">
        <f>'1_Police_raw'!NT27/G28*100</f>
        <v>#VALUE!</v>
      </c>
      <c r="PK28" s="250" t="e">
        <f>'1_Police_raw'!NU27/G28*100</f>
        <v>#VALUE!</v>
      </c>
      <c r="PM28" s="250" t="e">
        <f>'1_Police_raw'!NW27/G28*100</f>
        <v>#VALUE!</v>
      </c>
      <c r="PN28" s="250" t="e">
        <f>'1_Police_raw'!NX27/G28*100</f>
        <v>#VALUE!</v>
      </c>
      <c r="PO28" s="250" t="e">
        <f>'1_Police_raw'!NY27/G28*100</f>
        <v>#VALUE!</v>
      </c>
      <c r="PP28" s="250" t="e">
        <f>'1_Police_raw'!NZ27/G28*100</f>
        <v>#VALUE!</v>
      </c>
      <c r="PQ28" s="250" t="e">
        <f>'1_Police_raw'!OA27/G28*100</f>
        <v>#VALUE!</v>
      </c>
      <c r="PS28" s="250" t="e">
        <f>'1_Police_raw'!OC27/G28*100</f>
        <v>#VALUE!</v>
      </c>
      <c r="PT28" s="250" t="e">
        <f>'1_Police_raw'!OD27/G28*100</f>
        <v>#VALUE!</v>
      </c>
      <c r="PU28" s="250" t="e">
        <f>'1_Police_raw'!OE27/G28*100</f>
        <v>#VALUE!</v>
      </c>
      <c r="PV28" s="250" t="e">
        <f>'1_Police_raw'!OF27/G28*100</f>
        <v>#VALUE!</v>
      </c>
      <c r="PW28" s="250" t="e">
        <f>'1_Police_raw'!OG27/G28*100</f>
        <v>#VALUE!</v>
      </c>
      <c r="PY28" s="250" t="e">
        <f>'1_Police_raw'!OI27/G28*100</f>
        <v>#VALUE!</v>
      </c>
      <c r="PZ28" s="250" t="e">
        <f>'1_Police_raw'!OJ27/G28*100</f>
        <v>#VALUE!</v>
      </c>
      <c r="QA28" s="250" t="e">
        <f>'1_Police_raw'!OK27/G28*100</f>
        <v>#VALUE!</v>
      </c>
      <c r="QB28" s="250" t="e">
        <f>'1_Police_raw'!OL27/G28*100</f>
        <v>#VALUE!</v>
      </c>
      <c r="QC28" s="250" t="e">
        <f>'1_Police_raw'!OM27/G28*100</f>
        <v>#VALUE!</v>
      </c>
      <c r="QE28" s="250" t="e">
        <f>'1_Police_raw'!OO27/G28*100</f>
        <v>#VALUE!</v>
      </c>
      <c r="QF28" s="250" t="e">
        <f>'1_Police_raw'!OP27/G28*100</f>
        <v>#VALUE!</v>
      </c>
      <c r="QG28" s="250" t="e">
        <f>'1_Police_raw'!OQ27/G28*100</f>
        <v>#VALUE!</v>
      </c>
      <c r="QH28" s="250" t="e">
        <f>'1_Police_raw'!OR27/G28*100</f>
        <v>#VALUE!</v>
      </c>
      <c r="QI28" s="250" t="e">
        <f>'1_Police_raw'!OS27/G28*100</f>
        <v>#VALUE!</v>
      </c>
      <c r="QK28" s="250" t="e">
        <f>'1_Police_raw'!OU27/G28*100</f>
        <v>#VALUE!</v>
      </c>
      <c r="QL28" s="250" t="e">
        <f>'1_Police_raw'!OV27/G28*100</f>
        <v>#VALUE!</v>
      </c>
      <c r="QM28" s="250" t="e">
        <f>'1_Police_raw'!OW27/G28*100</f>
        <v>#VALUE!</v>
      </c>
      <c r="QN28" s="250" t="e">
        <f>'1_Police_raw'!OX27/G28*100</f>
        <v>#VALUE!</v>
      </c>
      <c r="QO28" s="250" t="e">
        <f>'1_Police_raw'!OY27/G28*100</f>
        <v>#VALUE!</v>
      </c>
      <c r="QQ28" s="250" t="e">
        <f>'1_Police_raw'!PA27/G28*100</f>
        <v>#VALUE!</v>
      </c>
      <c r="QR28" s="250" t="e">
        <f>'1_Police_raw'!PB27/G28*100</f>
        <v>#VALUE!</v>
      </c>
      <c r="QS28" s="250" t="e">
        <f>'1_Police_raw'!PC27/G28*100</f>
        <v>#VALUE!</v>
      </c>
      <c r="QT28" s="250" t="e">
        <f>'1_Police_raw'!PD27/G28*100</f>
        <v>#VALUE!</v>
      </c>
      <c r="QU28" s="250" t="e">
        <f>'1_Police_raw'!PE27/G28*100</f>
        <v>#VALUE!</v>
      </c>
      <c r="QW28" s="250" t="e">
        <f>'1_Police_raw'!PG27/G28*100</f>
        <v>#VALUE!</v>
      </c>
      <c r="QX28" s="250" t="e">
        <f>'1_Police_raw'!PH27/G28*100</f>
        <v>#VALUE!</v>
      </c>
      <c r="QY28" s="250" t="e">
        <f>'1_Police_raw'!PI27/G28*100</f>
        <v>#VALUE!</v>
      </c>
      <c r="QZ28" s="250" t="e">
        <f>'1_Police_raw'!PJ27/G28*100</f>
        <v>#VALUE!</v>
      </c>
      <c r="RA28" s="250" t="e">
        <f>'1_Police_raw'!PK27/G28*100</f>
        <v>#VALUE!</v>
      </c>
      <c r="RC28" s="250" t="e">
        <f>'1_Police_raw'!PM27/G28*100</f>
        <v>#VALUE!</v>
      </c>
      <c r="RD28" s="250" t="e">
        <f>'1_Police_raw'!PN27/G28*100</f>
        <v>#VALUE!</v>
      </c>
      <c r="RE28" s="250" t="e">
        <f>'1_Police_raw'!PO27/G28*100</f>
        <v>#VALUE!</v>
      </c>
      <c r="RF28" s="250" t="e">
        <f>'1_Police_raw'!PP27/G28*100</f>
        <v>#VALUE!</v>
      </c>
      <c r="RG28" s="250" t="e">
        <f>'1_Police_raw'!PQ27/G28*100</f>
        <v>#VALUE!</v>
      </c>
      <c r="RI28" s="250" t="e">
        <f>'1_Police_raw'!PS27/G28*100</f>
        <v>#VALUE!</v>
      </c>
      <c r="RJ28" s="250" t="e">
        <f>'1_Police_raw'!PT27/G28*100</f>
        <v>#VALUE!</v>
      </c>
      <c r="RK28" s="250" t="e">
        <f>'1_Police_raw'!PU27/G28*100</f>
        <v>#VALUE!</v>
      </c>
      <c r="RL28" s="250" t="e">
        <f>'1_Police_raw'!PV27/G28*100</f>
        <v>#VALUE!</v>
      </c>
      <c r="RM28" s="250" t="e">
        <f>'1_Police_raw'!PW27/G28*100</f>
        <v>#VALUE!</v>
      </c>
      <c r="RO28" s="250" t="e">
        <f>'1_Police_raw'!PY27/G28*100</f>
        <v>#VALUE!</v>
      </c>
      <c r="RP28" s="250" t="e">
        <f>'1_Police_raw'!PZ27/G28*100</f>
        <v>#VALUE!</v>
      </c>
      <c r="RQ28" s="250" t="e">
        <f>'1_Police_raw'!QA27/G28*100</f>
        <v>#VALUE!</v>
      </c>
      <c r="RR28" s="250" t="e">
        <f>'1_Police_raw'!QB27/G28*100</f>
        <v>#VALUE!</v>
      </c>
      <c r="RS28" s="250" t="e">
        <f>'1_Police_raw'!QC27/G28*100</f>
        <v>#VALUE!</v>
      </c>
      <c r="RU28" s="250" t="e">
        <f>'1_Police_raw'!QE27/G28*100</f>
        <v>#VALUE!</v>
      </c>
      <c r="RV28" s="250" t="e">
        <f>'1_Police_raw'!QF27/G28*100</f>
        <v>#VALUE!</v>
      </c>
      <c r="RW28" s="250" t="e">
        <f>'1_Police_raw'!QG27/G28*100</f>
        <v>#VALUE!</v>
      </c>
      <c r="RX28" s="250" t="e">
        <f>'1_Police_raw'!QH27/G28*100</f>
        <v>#VALUE!</v>
      </c>
      <c r="RY28" s="250" t="e">
        <f>'1_Police_raw'!QI27/G28*100</f>
        <v>#VALUE!</v>
      </c>
      <c r="SA28" s="250" t="e">
        <f>'1_Police_raw'!QK27/G28*100</f>
        <v>#VALUE!</v>
      </c>
      <c r="SB28" s="250" t="e">
        <f>'1_Police_raw'!QL27/G28*100</f>
        <v>#VALUE!</v>
      </c>
      <c r="SC28" s="250" t="e">
        <f>'1_Police_raw'!QM27/G28*100</f>
        <v>#VALUE!</v>
      </c>
      <c r="SD28" s="250" t="e">
        <f>'1_Police_raw'!QN27/G28*100</f>
        <v>#VALUE!</v>
      </c>
      <c r="SE28" s="250" t="e">
        <f>'1_Police_raw'!QO27/G28*100</f>
        <v>#VALUE!</v>
      </c>
      <c r="SG28" s="250" t="e">
        <f>'1_Police_raw'!QQ27/G28*100</f>
        <v>#VALUE!</v>
      </c>
      <c r="SH28" s="250" t="e">
        <f>'1_Police_raw'!QR27/G28*100</f>
        <v>#VALUE!</v>
      </c>
      <c r="SI28" s="250" t="e">
        <f>'1_Police_raw'!QS27/G28*100</f>
        <v>#VALUE!</v>
      </c>
      <c r="SJ28" s="250" t="e">
        <f>'1_Police_raw'!QT27/G28*100</f>
        <v>#VALUE!</v>
      </c>
      <c r="SK28" s="250" t="e">
        <f>'1_Police_raw'!QU27/G28*100</f>
        <v>#VALUE!</v>
      </c>
      <c r="SM28" s="250" t="e">
        <f>'1_Police_raw'!QW27/G28*100</f>
        <v>#VALUE!</v>
      </c>
      <c r="SN28" s="250" t="e">
        <f>'1_Police_raw'!QX27/G28*100</f>
        <v>#VALUE!</v>
      </c>
      <c r="SO28" s="250" t="e">
        <f>'1_Police_raw'!QY27/G28*100</f>
        <v>#VALUE!</v>
      </c>
      <c r="SP28" s="250" t="e">
        <f>'1_Police_raw'!QZ27/G28*100</f>
        <v>#VALUE!</v>
      </c>
      <c r="SQ28" s="250" t="e">
        <f>'1_Police_raw'!RA27/G28*100</f>
        <v>#VALUE!</v>
      </c>
      <c r="SS28" s="250" t="e">
        <f>'1_Police_raw'!RC27/G28*100</f>
        <v>#VALUE!</v>
      </c>
      <c r="ST28" s="250" t="e">
        <f>'1_Police_raw'!RD27/G28*100</f>
        <v>#VALUE!</v>
      </c>
      <c r="SU28" s="250" t="e">
        <f>'1_Police_raw'!RE27/G28*100</f>
        <v>#VALUE!</v>
      </c>
      <c r="SV28" s="250" t="e">
        <f>'1_Police_raw'!RF27/G28*100</f>
        <v>#VALUE!</v>
      </c>
      <c r="SW28" s="250" t="e">
        <f>'1_Police_raw'!RG27/G28*100</f>
        <v>#VALUE!</v>
      </c>
      <c r="SY28" s="250" t="e">
        <f>'1_Police_raw'!RI27/G28*100</f>
        <v>#VALUE!</v>
      </c>
      <c r="SZ28" s="250" t="e">
        <f>'1_Police_raw'!RJ27/G28*100</f>
        <v>#VALUE!</v>
      </c>
      <c r="TA28" s="250" t="e">
        <f>'1_Police_raw'!RK27/G28*100</f>
        <v>#VALUE!</v>
      </c>
      <c r="TB28" s="250" t="e">
        <f>'1_Police_raw'!RL27/G28*100</f>
        <v>#VALUE!</v>
      </c>
      <c r="TC28" s="250" t="e">
        <f>'1_Police_raw'!RM27/G28*100</f>
        <v>#VALUE!</v>
      </c>
      <c r="TE28" s="250" t="e">
        <f>'1_Police_raw'!RO27/G28*100</f>
        <v>#VALUE!</v>
      </c>
      <c r="TF28" s="250" t="e">
        <f>'1_Police_raw'!RP27/G28*100</f>
        <v>#VALUE!</v>
      </c>
      <c r="TG28" s="250" t="e">
        <f>'1_Police_raw'!RQ27/G28*100</f>
        <v>#VALUE!</v>
      </c>
      <c r="TH28" s="250" t="e">
        <f>'1_Police_raw'!RR27/G28*100</f>
        <v>#VALUE!</v>
      </c>
      <c r="TI28" s="250" t="e">
        <f>'1_Police_raw'!RS27/G28*100</f>
        <v>#VALUE!</v>
      </c>
      <c r="TK28" s="250" t="e">
        <f>'1_Police_raw'!RU27/G28*100</f>
        <v>#VALUE!</v>
      </c>
      <c r="TL28" s="250" t="e">
        <f>'1_Police_raw'!RV27/G28*100</f>
        <v>#VALUE!</v>
      </c>
      <c r="TM28" s="250" t="e">
        <f>'1_Police_raw'!RW27/G28*100</f>
        <v>#VALUE!</v>
      </c>
      <c r="TN28" s="250" t="e">
        <f>'1_Police_raw'!RX27/G28*100</f>
        <v>#VALUE!</v>
      </c>
      <c r="TO28" s="250" t="e">
        <f>'1_Police_raw'!RY27/G28*100</f>
        <v>#VALUE!</v>
      </c>
      <c r="TQ28" s="250" t="e">
        <f>'1_Police_raw'!SA27/G28*100</f>
        <v>#VALUE!</v>
      </c>
      <c r="TR28" s="250" t="e">
        <f>'1_Police_raw'!SB27/G28*100</f>
        <v>#VALUE!</v>
      </c>
      <c r="TS28" s="250" t="e">
        <f>'1_Police_raw'!SC27/G28*100</f>
        <v>#VALUE!</v>
      </c>
      <c r="TT28" s="250" t="e">
        <f>'1_Police_raw'!SD27/G28*100</f>
        <v>#VALUE!</v>
      </c>
      <c r="TU28" s="250" t="e">
        <f>'1_Police_raw'!SE27/G28*100</f>
        <v>#VALUE!</v>
      </c>
      <c r="TW28" s="250" t="e">
        <f>'1_Police_raw'!TY27/C28*100</f>
        <v>#VALUE!</v>
      </c>
      <c r="TX28" s="250">
        <f>'1_Police_raw'!TZ27/D28*100</f>
        <v>0</v>
      </c>
      <c r="TY28" s="250">
        <f>'1_Police_raw'!UA27/E28*100</f>
        <v>0</v>
      </c>
      <c r="TZ28" s="250">
        <f>'1_Police_raw'!UB27/F28*100</f>
        <v>0</v>
      </c>
      <c r="UA28" s="250">
        <f>'1_Police_raw'!UC27/G28*100</f>
        <v>0</v>
      </c>
      <c r="UB28" s="250">
        <f>'1_Police_raw'!UD27/H28*100</f>
        <v>510.640187382747</v>
      </c>
      <c r="UC28" s="250" t="e">
        <f t="shared" si="44"/>
        <v>#VALUE!</v>
      </c>
      <c r="UE28" s="250" t="e">
        <f>'1_Police_raw'!UF27/G28*100</f>
        <v>#VALUE!</v>
      </c>
      <c r="UF28" s="250" t="e">
        <f>'1_Police_raw'!UG27/G28*100</f>
        <v>#VALUE!</v>
      </c>
      <c r="UH28" s="250" t="e">
        <f>'1_Police_raw'!UI27/C28*100</f>
        <v>#VALUE!</v>
      </c>
      <c r="UI28" s="250" t="e">
        <f>'1_Police_raw'!UJ27/D28*100</f>
        <v>#VALUE!</v>
      </c>
      <c r="UJ28" s="250" t="e">
        <f>'1_Police_raw'!UK27/E28*100</f>
        <v>#VALUE!</v>
      </c>
      <c r="UK28" s="250" t="e">
        <f>'1_Police_raw'!UL27/F28*100</f>
        <v>#VALUE!</v>
      </c>
      <c r="UL28" s="250" t="e">
        <f>'1_Police_raw'!UM27/G28*100</f>
        <v>#VALUE!</v>
      </c>
      <c r="UM28" s="250">
        <f>'1_Police_raw'!UN27/H28*100</f>
        <v>22.201747277510737</v>
      </c>
      <c r="UN28" s="250" t="e">
        <f t="shared" si="51"/>
        <v>#VALUE!</v>
      </c>
      <c r="UP28" s="250" t="e">
        <f>'1_Police_raw'!UX27/G28*100</f>
        <v>#VALUE!</v>
      </c>
      <c r="UQ28" s="250" t="e">
        <f>'1_Police_raw'!UY27/G28*100</f>
        <v>#VALUE!</v>
      </c>
      <c r="UR28" s="250" t="e">
        <f>'1_Police_raw'!UZ27/G28*100</f>
        <v>#VALUE!</v>
      </c>
    </row>
    <row r="29" spans="1:564">
      <c r="A29" s="247">
        <v>27</v>
      </c>
      <c r="B29" s="239" t="s">
        <v>50</v>
      </c>
      <c r="C29" s="248">
        <v>3560.43</v>
      </c>
      <c r="D29" s="248">
        <v>3559.5410000000002</v>
      </c>
      <c r="E29" s="248">
        <v>3559.4969999999998</v>
      </c>
      <c r="F29" s="248">
        <v>3557.634</v>
      </c>
      <c r="G29" s="248">
        <v>3555.1590000000001</v>
      </c>
      <c r="H29" s="248">
        <v>3728</v>
      </c>
      <c r="I29" s="249"/>
      <c r="J29" s="250">
        <f>'1_Police_raw'!C28/C29*100</f>
        <v>986.51005636959587</v>
      </c>
      <c r="K29" s="250">
        <f>'1_Police_raw'!D28/D29*100</f>
        <v>1028.6438616664338</v>
      </c>
      <c r="L29" s="250">
        <f>'1_Police_raw'!E28/E29*100</f>
        <v>1071.9773046584953</v>
      </c>
      <c r="M29" s="250">
        <f>'1_Police_raw'!F28/F29*100</f>
        <v>1174.5446552399712</v>
      </c>
      <c r="N29" s="250">
        <f>'1_Police_raw'!G28/G29*100</f>
        <v>1118.99355274968</v>
      </c>
      <c r="O29" s="250">
        <f>'1_Police_raw'!H28/H29*100</f>
        <v>1124.4903433476395</v>
      </c>
      <c r="P29" s="250">
        <f t="shared" si="29"/>
        <v>13.986708608508025</v>
      </c>
      <c r="R29" s="250">
        <f>'1_Police_raw'!J28/C29*100</f>
        <v>28.901003530472448</v>
      </c>
      <c r="S29" s="250">
        <f>'1_Police_raw'!K28/D29*100</f>
        <v>27.615920142512756</v>
      </c>
      <c r="T29" s="250">
        <f>'1_Police_raw'!L28/E29*100</f>
        <v>25.087814373772478</v>
      </c>
      <c r="U29" s="250">
        <f>'1_Police_raw'!M28/F29*100</f>
        <v>23.892283467045793</v>
      </c>
      <c r="V29" s="250">
        <f>'1_Police_raw'!N28/G29*100</f>
        <v>24.837145117841423</v>
      </c>
      <c r="W29" s="250">
        <f>'1_Police_raw'!O28/H29*100</f>
        <v>23.766094420600858</v>
      </c>
      <c r="X29" s="250">
        <f t="shared" si="30"/>
        <v>-17.767234637570553</v>
      </c>
      <c r="Z29" s="250">
        <f>'1_Police_raw'!Q28/C29*100</f>
        <v>6.0666829568338656</v>
      </c>
      <c r="AA29" s="250">
        <f>'1_Police_raw'!R28/D29*100</f>
        <v>6.2648526874672887</v>
      </c>
      <c r="AB29" s="250">
        <f>'1_Police_raw'!S28/E29*100</f>
        <v>6.0401792725208088</v>
      </c>
      <c r="AC29" s="250">
        <f>'1_Police_raw'!T28/F29*100</f>
        <v>4.8346738309786783</v>
      </c>
      <c r="AD29" s="250">
        <f>'1_Police_raw'!U28/G29*100</f>
        <v>4.9786802784348039</v>
      </c>
      <c r="AE29" s="250">
        <f>'1_Police_raw'!V28/H29*100</f>
        <v>5.0697424892703857</v>
      </c>
      <c r="AF29" s="250">
        <f t="shared" si="31"/>
        <v>-16.433040504291853</v>
      </c>
      <c r="AH29" s="250">
        <f>'1_Police_raw'!X28/C29*100</f>
        <v>0.2527784565347444</v>
      </c>
      <c r="AI29" s="250">
        <f>'1_Police_raw'!Y28/D29*100</f>
        <v>0.30902860790197384</v>
      </c>
      <c r="AJ29" s="250">
        <f>'1_Police_raw'!Z28/E29*100</f>
        <v>0.16856314248895279</v>
      </c>
      <c r="AK29" s="250">
        <f>'1_Police_raw'!AA28/F29*100</f>
        <v>0.16865141270855857</v>
      </c>
      <c r="AL29" s="250">
        <f>'1_Police_raw'!AB28/G29*100</f>
        <v>0.11251254866519332</v>
      </c>
      <c r="AM29" s="250">
        <f>'1_Police_raw'!AC28/H29*100</f>
        <v>0.21459227467811159</v>
      </c>
      <c r="AN29" s="250">
        <f t="shared" si="46"/>
        <v>-15.106580829756794</v>
      </c>
      <c r="AP29" s="250">
        <f>'1_Police_raw'!AE28/C29*100</f>
        <v>4.6623581983075075</v>
      </c>
      <c r="AQ29" s="250">
        <f>'1_Police_raw'!AF28/D29*100</f>
        <v>4.7197096479574183</v>
      </c>
      <c r="AR29" s="250">
        <f>'1_Police_raw'!AG28/E29*100</f>
        <v>4.4388294188757573</v>
      </c>
      <c r="AS29" s="250">
        <f>'1_Police_raw'!AH28/F29*100</f>
        <v>3.5697882356644897</v>
      </c>
      <c r="AT29" s="250">
        <f>'1_Police_raw'!AI28/G29*100</f>
        <v>3.6004015572861863</v>
      </c>
      <c r="AU29" s="250">
        <f>'1_Police_raw'!AJ28/H29*100</f>
        <v>3.8358369098712446</v>
      </c>
      <c r="AV29" s="250">
        <f t="shared" si="32"/>
        <v>-17.727537295103161</v>
      </c>
      <c r="AX29" s="250" t="e">
        <f>'1_Police_raw'!AL28/C29*100</f>
        <v>#VALUE!</v>
      </c>
      <c r="AY29" s="250" t="e">
        <f>'1_Police_raw'!AM28/D29*100</f>
        <v>#VALUE!</v>
      </c>
      <c r="AZ29" s="250" t="e">
        <f>'1_Police_raw'!AN28/E29*100</f>
        <v>#VALUE!</v>
      </c>
      <c r="BA29" s="250" t="e">
        <f>'1_Police_raw'!AO28/F29*100</f>
        <v>#VALUE!</v>
      </c>
      <c r="BB29" s="250" t="e">
        <f>'1_Police_raw'!AP28/G29*100</f>
        <v>#VALUE!</v>
      </c>
      <c r="BC29" s="250" t="e">
        <f>'1_Police_raw'!AQ28/H29*100</f>
        <v>#VALUE!</v>
      </c>
      <c r="BD29" s="250" t="e">
        <f t="shared" si="47"/>
        <v>#VALUE!</v>
      </c>
      <c r="BF29" s="250">
        <f>'1_Police_raw'!AS28/C29*100</f>
        <v>43.140856581929718</v>
      </c>
      <c r="BG29" s="250">
        <f>'1_Police_raw'!AT28/D29*100</f>
        <v>41.072711341153251</v>
      </c>
      <c r="BH29" s="250">
        <f>'1_Police_raw'!AU28/E29*100</f>
        <v>37.421017632547517</v>
      </c>
      <c r="BI29" s="250">
        <f>'1_Police_raw'!AV28/F29*100</f>
        <v>36.175728025985812</v>
      </c>
      <c r="BJ29" s="250">
        <f>'1_Police_raw'!AW28/G29*100</f>
        <v>31.897307546582304</v>
      </c>
      <c r="BK29" s="250">
        <f>'1_Police_raw'!AX28/H29*100</f>
        <v>32.483905579399142</v>
      </c>
      <c r="BL29" s="250">
        <f t="shared" si="0"/>
        <v>-24.702687537721303</v>
      </c>
      <c r="BN29" s="250">
        <f>'1_Police_raw'!AZ28/C29*100</f>
        <v>36.877568158902157</v>
      </c>
      <c r="BO29" s="250">
        <f>'1_Police_raw'!BA28/D29*100</f>
        <v>34.611204085021072</v>
      </c>
      <c r="BP29" s="250">
        <f>'1_Police_raw'!BB28/E29*100</f>
        <v>29.863770077626139</v>
      </c>
      <c r="BQ29" s="250">
        <f>'1_Police_raw'!BC28/F29*100</f>
        <v>28.221003059898798</v>
      </c>
      <c r="BR29" s="250">
        <f>'1_Police_raw'!BD28/G29*100</f>
        <v>25.146554626670703</v>
      </c>
      <c r="BS29" s="250">
        <f>'1_Police_raw'!BE28/H29*100</f>
        <v>24.543991416309012</v>
      </c>
      <c r="BT29" s="250">
        <f t="shared" si="1"/>
        <v>-33.444658523709748</v>
      </c>
      <c r="BV29" s="250">
        <f>'1_Police_raw'!BG28/C29*100</f>
        <v>12.947874273613019</v>
      </c>
      <c r="BW29" s="250">
        <f>'1_Police_raw'!BH28/D29*100</f>
        <v>17.361789062129077</v>
      </c>
      <c r="BX29" s="250">
        <f>'1_Police_raw'!BI28/E29*100</f>
        <v>17.081065105547218</v>
      </c>
      <c r="BY29" s="250">
        <f>'1_Police_raw'!BJ28/F29*100</f>
        <v>18.186244003739564</v>
      </c>
      <c r="BZ29" s="250">
        <f>'1_Police_raw'!BK28/G29*100</f>
        <v>17.973879649264632</v>
      </c>
      <c r="CA29" s="250">
        <f>'1_Police_raw'!BL28/H29*100</f>
        <v>17.221030042918457</v>
      </c>
      <c r="CB29" s="250">
        <f t="shared" si="2"/>
        <v>33.0027592097791</v>
      </c>
      <c r="CD29" s="250">
        <f>'1_Police_raw'!BN28/C29*100</f>
        <v>8.1731700946234032</v>
      </c>
      <c r="CE29" s="250">
        <f>'1_Police_raw'!BO28/D29*100</f>
        <v>10.113663531337327</v>
      </c>
      <c r="CF29" s="250">
        <f>'1_Police_raw'!BP28/E29*100</f>
        <v>9.8047561214407537</v>
      </c>
      <c r="CG29" s="250">
        <f>'1_Police_raw'!BQ28/F29*100</f>
        <v>9.8942162122354347</v>
      </c>
      <c r="CH29" s="250">
        <f>'1_Police_raw'!BR28/G29*100</f>
        <v>8.5228255613883928</v>
      </c>
      <c r="CI29" s="250">
        <f>'1_Police_raw'!BS28/H29*100</f>
        <v>9.1469957081545061</v>
      </c>
      <c r="CJ29" s="250">
        <f t="shared" si="3"/>
        <v>11.914906973142777</v>
      </c>
      <c r="CL29" s="250">
        <f>'1_Police_raw'!BU28/C29*100</f>
        <v>5.2240881017180509</v>
      </c>
      <c r="CM29" s="250">
        <f>'1_Police_raw'!BV28/D29*100</f>
        <v>7.6133411583122648</v>
      </c>
      <c r="CN29" s="250">
        <f>'1_Police_raw'!BW28/E29*100</f>
        <v>7.3324966982694475</v>
      </c>
      <c r="CO29" s="250">
        <f>'1_Police_raw'!BX28/F29*100</f>
        <v>8.6855477544907664</v>
      </c>
      <c r="CP29" s="250">
        <f>'1_Police_raw'!BY28/G29*100</f>
        <v>9.8448480082044156</v>
      </c>
      <c r="CQ29" s="250">
        <f>'1_Police_raw'!BZ28/H29*100</f>
        <v>8.3690987124463518</v>
      </c>
      <c r="CR29" s="250">
        <f t="shared" si="4"/>
        <v>60.202097466426693</v>
      </c>
      <c r="CT29" s="250">
        <f>'1_Police_raw'!CB28/C29*100</f>
        <v>32.327555941276756</v>
      </c>
      <c r="CU29" s="250">
        <f>'1_Police_raw'!CC28/D29*100</f>
        <v>33.009874025892657</v>
      </c>
      <c r="CV29" s="250">
        <f>'1_Police_raw'!CD28/E29*100</f>
        <v>32.139372501227001</v>
      </c>
      <c r="CW29" s="250">
        <f>'1_Police_raw'!CE28/F29*100</f>
        <v>31.678357020424247</v>
      </c>
      <c r="CX29" s="250">
        <f>'1_Police_raw'!CF28/G29*100</f>
        <v>27.95936834330054</v>
      </c>
      <c r="CY29" s="250">
        <f>'1_Police_raw'!CG28/H29*100</f>
        <v>29.023605150214593</v>
      </c>
      <c r="CZ29" s="250">
        <f t="shared" si="5"/>
        <v>-10.220230682034284</v>
      </c>
      <c r="DB29" s="250">
        <f>'1_Police_raw'!CI28/C29*100</f>
        <v>2.8086495170527158E-2</v>
      </c>
      <c r="DC29" s="250">
        <f>'1_Police_raw'!CJ28/D29*100</f>
        <v>0</v>
      </c>
      <c r="DD29" s="250">
        <f>'1_Police_raw'!CK28/E29*100</f>
        <v>0</v>
      </c>
      <c r="DE29" s="250">
        <f>'1_Police_raw'!CL28/F29*100</f>
        <v>5.6217137569519522E-2</v>
      </c>
      <c r="DF29" s="250">
        <f>'1_Police_raw'!CM28/G29*100</f>
        <v>2.812813716629833E-2</v>
      </c>
      <c r="DG29" s="250">
        <f>'1_Police_raw'!CN28/H29*100</f>
        <v>0</v>
      </c>
      <c r="DH29" s="250">
        <f t="shared" si="33"/>
        <v>-100</v>
      </c>
      <c r="DJ29" s="250">
        <f>'1_Police_raw'!CP28/C29*100</f>
        <v>422.92644427779794</v>
      </c>
      <c r="DK29" s="250">
        <f>'1_Police_raw'!CQ28/D29*100</f>
        <v>401.56862921371044</v>
      </c>
      <c r="DL29" s="250">
        <f>'1_Police_raw'!CR28/E29*100</f>
        <v>432.02733419918599</v>
      </c>
      <c r="DM29" s="250">
        <f>'1_Police_raw'!CS28/F29*100</f>
        <v>470.22824720024596</v>
      </c>
      <c r="DN29" s="250">
        <f>'1_Police_raw'!CT28/G29*100</f>
        <v>432.13257128584121</v>
      </c>
      <c r="DO29" s="250">
        <f>'1_Police_raw'!CU28/H29*100</f>
        <v>435.56866952789699</v>
      </c>
      <c r="DP29" s="250">
        <f t="shared" si="6"/>
        <v>2.9892255310937799</v>
      </c>
      <c r="DR29" s="250">
        <f>'1_Police_raw'!CW28/C29*100</f>
        <v>406.88905553542691</v>
      </c>
      <c r="DS29" s="250">
        <f>'1_Police_raw'!CX28/D29*100</f>
        <v>385.55532862242632</v>
      </c>
      <c r="DT29" s="250">
        <f>'1_Police_raw'!CY28/E29*100</f>
        <v>416.57571280436531</v>
      </c>
      <c r="DU29" s="250">
        <f>'1_Police_raw'!CZ28/F29*100</f>
        <v>418.08685210451665</v>
      </c>
      <c r="DV29" s="250">
        <f>'1_Police_raw'!DA28/G29*100</f>
        <v>419.67180652117105</v>
      </c>
      <c r="DW29" s="250">
        <f>'1_Police_raw'!DB28/H29*100</f>
        <v>423.17596566523605</v>
      </c>
      <c r="DX29" s="250">
        <f t="shared" si="34"/>
        <v>4.0027889441206952</v>
      </c>
      <c r="DZ29" s="250">
        <f>'1_Police_raw'!DD28/C29*100</f>
        <v>2.7524765267116615</v>
      </c>
      <c r="EA29" s="250">
        <f>'1_Police_raw'!DE28/D29*100</f>
        <v>3.2588471378753607</v>
      </c>
      <c r="EB29" s="250">
        <f>'1_Police_raw'!DF28/E29*100</f>
        <v>5.4783021308909667</v>
      </c>
      <c r="EC29" s="250">
        <f>'1_Police_raw'!DG28/F29*100</f>
        <v>5.0033252436872369</v>
      </c>
      <c r="ED29" s="250">
        <f>'1_Police_raw'!DH28/G29*100</f>
        <v>4.0504517519469587</v>
      </c>
      <c r="EE29" s="250">
        <f>'1_Police_raw'!DI28/H29*100</f>
        <v>5.203862660944206</v>
      </c>
      <c r="EF29" s="250">
        <f t="shared" si="7"/>
        <v>89.061109529648775</v>
      </c>
      <c r="EH29" s="250">
        <f>'1_Police_raw'!DK28/C29*100</f>
        <v>26.457478450636579</v>
      </c>
      <c r="EI29" s="250">
        <f>'1_Police_raw'!DL28/D29*100</f>
        <v>25.227971808724774</v>
      </c>
      <c r="EJ29" s="250">
        <f>'1_Police_raw'!DM28/E29*100</f>
        <v>31.127993646293284</v>
      </c>
      <c r="EK29" s="250">
        <f>'1_Police_raw'!DN28/F29*100</f>
        <v>34.96705956824114</v>
      </c>
      <c r="EL29" s="250">
        <f>'1_Police_raw'!DO28/G29*100</f>
        <v>26.412320799154131</v>
      </c>
      <c r="EM29" s="250">
        <f>'1_Police_raw'!DP28/H29*100</f>
        <v>35.327253218884117</v>
      </c>
      <c r="EN29" s="250">
        <f t="shared" si="8"/>
        <v>33.524641378037785</v>
      </c>
      <c r="EP29" s="250">
        <f>'1_Police_raw'!DR28/C29*100</f>
        <v>59.290591304982833</v>
      </c>
      <c r="EQ29" s="250">
        <f>'1_Police_raw'!DS28/D29*100</f>
        <v>54.838531147695726</v>
      </c>
      <c r="ER29" s="250">
        <f>'1_Police_raw'!DT28/E29*100</f>
        <v>74.223970409302225</v>
      </c>
      <c r="ES29" s="250">
        <f>'1_Police_raw'!DU28/F29*100</f>
        <v>78.535341184618773</v>
      </c>
      <c r="ET29" s="250">
        <f>'1_Police_raw'!DV28/G29*100</f>
        <v>88.012941193347473</v>
      </c>
      <c r="EU29" s="250">
        <f>'1_Police_raw'!DW28/H29*100</f>
        <v>114.94098712446352</v>
      </c>
      <c r="EV29" s="250">
        <f t="shared" si="9"/>
        <v>93.86041628969852</v>
      </c>
      <c r="EX29" s="250">
        <f>'1_Police_raw'!DY28/C29*100</f>
        <v>44.208143398409746</v>
      </c>
      <c r="EY29" s="250">
        <f>'1_Police_raw'!DZ28/D29*100</f>
        <v>46.382384695105351</v>
      </c>
      <c r="EZ29" s="250">
        <f>'1_Police_raw'!EA28/E29*100</f>
        <v>58.013814873281255</v>
      </c>
      <c r="FA29" s="250">
        <f>'1_Police_raw'!EB28/F29*100</f>
        <v>58.128520246883184</v>
      </c>
      <c r="FB29" s="250">
        <f>'1_Police_raw'!EC28/G29*100</f>
        <v>58.422140894401629</v>
      </c>
      <c r="FC29" s="250">
        <f>'1_Police_raw'!ED28/H29*100</f>
        <v>64.10944206008584</v>
      </c>
      <c r="FD29" s="250">
        <f t="shared" si="10"/>
        <v>45.017268611176235</v>
      </c>
      <c r="FF29" s="250">
        <f>'1_Police_raw'!EF28/C29*100</f>
        <v>8.4259485511581481E-2</v>
      </c>
      <c r="FG29" s="250">
        <f>'1_Police_raw'!EG28/D29*100</f>
        <v>0.14046754904635175</v>
      </c>
      <c r="FH29" s="250">
        <f>'1_Police_raw'!EH28/E29*100</f>
        <v>0.14046928540746068</v>
      </c>
      <c r="FI29" s="250">
        <f>'1_Police_raw'!EI28/F29*100</f>
        <v>0.28108568784759758</v>
      </c>
      <c r="FJ29" s="250">
        <f>'1_Police_raw'!EJ28/G29*100</f>
        <v>0.25315323449668492</v>
      </c>
      <c r="FK29" s="250">
        <f>'1_Police_raw'!EK28/H29*100</f>
        <v>8.0472103004291848E-2</v>
      </c>
      <c r="FL29" s="250">
        <f t="shared" si="35"/>
        <v>-4.4949034334764093</v>
      </c>
      <c r="FN29" s="250">
        <f>'1_Police_raw'!EM28/C29*100</f>
        <v>32.80502635917572</v>
      </c>
      <c r="FO29" s="250">
        <f>'1_Police_raw'!EN28/D29*100</f>
        <v>27.84066822098692</v>
      </c>
      <c r="FP29" s="250">
        <f>'1_Police_raw'!EO28/E29*100</f>
        <v>33.263126784486687</v>
      </c>
      <c r="FQ29" s="250">
        <f>'1_Police_raw'!EP28/F29*100</f>
        <v>28.558305885315917</v>
      </c>
      <c r="FR29" s="250">
        <f>'1_Police_raw'!EQ28/G29*100</f>
        <v>25.680989232830377</v>
      </c>
      <c r="FS29" s="250">
        <f>'1_Police_raw'!ER28/H29*100</f>
        <v>25.643776824034337</v>
      </c>
      <c r="FT29" s="250">
        <f t="shared" si="11"/>
        <v>-21.829732604797471</v>
      </c>
      <c r="FV29" s="250">
        <f>'1_Police_raw'!ET28/C29*100</f>
        <v>0.7583353696042332</v>
      </c>
      <c r="FW29" s="250">
        <f>'1_Police_raw'!EU28/D29*100</f>
        <v>0.89899231389665124</v>
      </c>
      <c r="FX29" s="250">
        <f>'1_Police_raw'!EV28/E29*100</f>
        <v>1.5451621394820674</v>
      </c>
      <c r="FY29" s="250">
        <f>'1_Police_raw'!EW28/F29*100</f>
        <v>1.6584055583008257</v>
      </c>
      <c r="FZ29" s="250">
        <f>'1_Police_raw'!EX28/G29*100</f>
        <v>1.3501505839823198</v>
      </c>
      <c r="GA29" s="250">
        <f>'1_Police_raw'!EY28/H29*100</f>
        <v>1.502145922746781</v>
      </c>
      <c r="GB29" s="250">
        <f t="shared" si="12"/>
        <v>98.084644730567447</v>
      </c>
      <c r="GD29" s="250">
        <f>'1_Police_raw'!FA28/C29*100</f>
        <v>25.418278129327078</v>
      </c>
      <c r="GE29" s="250">
        <f>'1_Police_raw'!FB28/D29*100</f>
        <v>31.605198535429146</v>
      </c>
      <c r="GF29" s="250">
        <f>'1_Police_raw'!FC28/E29*100</f>
        <v>28.290514081062579</v>
      </c>
      <c r="GG29" s="250">
        <f>'1_Police_raw'!FD28/F29*100</f>
        <v>27.939917372051198</v>
      </c>
      <c r="GH29" s="250">
        <f>'1_Police_raw'!FE28/G29*100</f>
        <v>26.9186272681475</v>
      </c>
      <c r="GI29" s="250">
        <f>'1_Police_raw'!FF28/H29*100</f>
        <v>30.123390557939917</v>
      </c>
      <c r="GJ29" s="250">
        <f t="shared" si="13"/>
        <v>18.510744137244203</v>
      </c>
      <c r="GL29" s="250">
        <f>'1_Police_raw'!FH28/C29*100</f>
        <v>46.59549548790455</v>
      </c>
      <c r="GM29" s="250">
        <f>'1_Police_raw'!FI28/D29*100</f>
        <v>44.303464969219341</v>
      </c>
      <c r="GN29" s="250">
        <f>'1_Police_raw'!FJ28/E29*100</f>
        <v>32.757437357019825</v>
      </c>
      <c r="GO29" s="250">
        <f>'1_Police_raw'!FK28/F29*100</f>
        <v>36.203836594770571</v>
      </c>
      <c r="GP29" s="250">
        <f>'1_Police_raw'!FL28/G29*100</f>
        <v>33.500611365061303</v>
      </c>
      <c r="GQ29" s="250">
        <f>'1_Police_raw'!FM28/H29*100</f>
        <v>30.928111587982833</v>
      </c>
      <c r="GR29" s="250">
        <f t="shared" si="14"/>
        <v>-33.624245725616802</v>
      </c>
      <c r="GT29" s="250">
        <f>'1_Police_raw'!FO28/C29*100</f>
        <v>1.1515463019916135</v>
      </c>
      <c r="GU29" s="250">
        <f>'1_Police_raw'!FP28/D29*100</f>
        <v>1.9384521768396543</v>
      </c>
      <c r="GV29" s="250">
        <f>'1_Police_raw'!FQ28/E29*100</f>
        <v>0.95519114077073264</v>
      </c>
      <c r="GW29" s="250">
        <f>'1_Police_raw'!FR28/F29*100</f>
        <v>0.927582769897072</v>
      </c>
      <c r="GX29" s="250">
        <f>'1_Police_raw'!FS28/G29*100</f>
        <v>1.0126129379867397</v>
      </c>
      <c r="GY29" s="250">
        <f>'1_Police_raw'!FT28/H29*100</f>
        <v>0.93884120171673824</v>
      </c>
      <c r="GZ29" s="250">
        <f t="shared" si="15"/>
        <v>-18.471259028577407</v>
      </c>
      <c r="HB29" s="250">
        <f>'1_Police_raw'!GI28/C29*100</f>
        <v>535.13199248405397</v>
      </c>
      <c r="HC29" s="250">
        <f>'1_Police_raw'!GJ28/D29*100</f>
        <v>582.68748695407635</v>
      </c>
      <c r="HD29" s="250">
        <f>'1_Police_raw'!GK28/E29*100</f>
        <v>448.68699144851087</v>
      </c>
      <c r="HE29" s="250">
        <f>'1_Police_raw'!GL28/F29*100</f>
        <v>496.34110760128783</v>
      </c>
      <c r="HF29" s="250">
        <f>'1_Police_raw'!GM28/G29*100</f>
        <v>482.7350900480119</v>
      </c>
      <c r="HG29" s="250">
        <f>'1_Police_raw'!GN28/H29*100</f>
        <v>471.45922746781122</v>
      </c>
      <c r="HH29" s="250">
        <f t="shared" si="16"/>
        <v>-11.898515863474586</v>
      </c>
      <c r="HJ29" s="250">
        <f>'1_Police_raw'!GP28/C29*100</f>
        <v>20.334622503461659</v>
      </c>
      <c r="HK29" s="250">
        <f>'1_Police_raw'!GQ28/D29*100</f>
        <v>20.367794611721006</v>
      </c>
      <c r="HL29" s="250">
        <f>'1_Police_raw'!GR28/E29*100</f>
        <v>12.333203258775047</v>
      </c>
      <c r="HM29" s="250">
        <f>'1_Police_raw'!GS28/F29*100</f>
        <v>11.777490320814339</v>
      </c>
      <c r="HN29" s="250">
        <f>'1_Police_raw'!GT28/G29*100</f>
        <v>10.576179574528172</v>
      </c>
      <c r="HO29" s="250">
        <f>'1_Police_raw'!GU28/H29*100</f>
        <v>12.607296137339056</v>
      </c>
      <c r="HP29" s="250">
        <f t="shared" si="17"/>
        <v>-38.000835101842405</v>
      </c>
      <c r="HR29" s="250">
        <f>'1_Police_raw'!GW28/C29*100</f>
        <v>5.8139045002991212</v>
      </c>
      <c r="HS29" s="250">
        <f>'1_Police_raw'!GX28/D29*100</f>
        <v>5.5906084520448003</v>
      </c>
      <c r="HT29" s="250">
        <f>'1_Police_raw'!GY28/E29*100</f>
        <v>5.3378328454835051</v>
      </c>
      <c r="HU29" s="250">
        <f>'1_Police_raw'!GZ28/F29*100</f>
        <v>3.7946567859425677</v>
      </c>
      <c r="HV29" s="250">
        <f>'1_Police_raw'!HA28/G29*100</f>
        <v>4.0504517519469587</v>
      </c>
      <c r="HW29" s="250">
        <f>'1_Police_raw'!HB28/H29*100</f>
        <v>4.1845493562231759</v>
      </c>
      <c r="HX29" s="250">
        <f t="shared" si="18"/>
        <v>-28.025144616532941</v>
      </c>
      <c r="HZ29" s="250">
        <f>'1_Police_raw'!HD28/C29*100</f>
        <v>0.28086495170527154</v>
      </c>
      <c r="IA29" s="250">
        <f>'1_Police_raw'!HE28/D29*100</f>
        <v>0.28093509809270351</v>
      </c>
      <c r="IB29" s="250">
        <f>'1_Police_raw'!HF28/E29*100</f>
        <v>0.14046928540746068</v>
      </c>
      <c r="IC29" s="250">
        <f>'1_Police_raw'!HG28/F29*100</f>
        <v>0.25297711906283782</v>
      </c>
      <c r="ID29" s="250">
        <f>'1_Police_raw'!HH28/G29*100</f>
        <v>5.625627433259666E-2</v>
      </c>
      <c r="IE29" s="250">
        <f>'1_Police_raw'!HI28/H29*100</f>
        <v>0.1609442060085837</v>
      </c>
      <c r="IF29" s="250">
        <f t="shared" si="49"/>
        <v>-42.696942060085831</v>
      </c>
      <c r="IH29" s="250">
        <f>'1_Police_raw'!HK28/C29*100</f>
        <v>4.4376662369432909</v>
      </c>
      <c r="II29" s="250">
        <f>'1_Police_raw'!HL28/D29*100</f>
        <v>4.4949615694832561</v>
      </c>
      <c r="IJ29" s="250">
        <f>'1_Police_raw'!HM28/E29*100</f>
        <v>4.0736092768163594</v>
      </c>
      <c r="IK29" s="250">
        <f>'1_Police_raw'!HN28/F29*100</f>
        <v>2.8108568784759758</v>
      </c>
      <c r="IL29" s="250">
        <f>'1_Police_raw'!HO28/G29*100</f>
        <v>3.1222232254591145</v>
      </c>
      <c r="IM29" s="250">
        <f>'1_Police_raw'!HP28/H29*100</f>
        <v>3.2188841201716736</v>
      </c>
      <c r="IN29" s="250">
        <f t="shared" si="36"/>
        <v>-27.464483620361833</v>
      </c>
      <c r="IP29" s="250">
        <f>'1_Police_raw'!HR28/C29*100</f>
        <v>0.22469196136421726</v>
      </c>
      <c r="IQ29" s="250">
        <f>'1_Police_raw'!HS28/D29*100</f>
        <v>0.22474807847416281</v>
      </c>
      <c r="IR29" s="250">
        <f>'1_Police_raw'!HT28/E29*100</f>
        <v>5.6187714162984265E-2</v>
      </c>
      <c r="IS29" s="250">
        <f>'1_Police_raw'!HU28/F29*100</f>
        <v>0.1967599814933183</v>
      </c>
      <c r="IT29" s="250">
        <f>'1_Police_raw'!HV28/G29*100</f>
        <v>2.812813716629833E-2</v>
      </c>
      <c r="IU29" s="250">
        <f>'1_Police_raw'!HW28/H29*100</f>
        <v>8.0472103004291848E-2</v>
      </c>
      <c r="IV29" s="250">
        <f t="shared" si="45"/>
        <v>-64.185588787553655</v>
      </c>
      <c r="IX29" s="250">
        <f>'1_Police_raw'!HY28/C29*100</f>
        <v>31.119836648944087</v>
      </c>
      <c r="IY29" s="250">
        <f>'1_Police_raw'!HZ28/D29*100</f>
        <v>31.998507672758929</v>
      </c>
      <c r="IZ29" s="250">
        <f>'1_Police_raw'!IA28/E29*100</f>
        <v>19.918544670777923</v>
      </c>
      <c r="JA29" s="250">
        <f>'1_Police_raw'!IB28/F29*100</f>
        <v>20.772232331937463</v>
      </c>
      <c r="JB29" s="250">
        <f>'1_Police_raw'!IC28/G29*100</f>
        <v>17.439445043104961</v>
      </c>
      <c r="JC29" s="250">
        <f>'1_Police_raw'!ID28/H29*100</f>
        <v>18.106223175965667</v>
      </c>
      <c r="JD29" s="250">
        <f t="shared" si="19"/>
        <v>-41.817743517686424</v>
      </c>
      <c r="JF29" s="250">
        <f>'1_Police_raw'!IF28/C29*100</f>
        <v>27.271986810581872</v>
      </c>
      <c r="JG29" s="250">
        <f>'1_Police_raw'!IG28/D29*100</f>
        <v>27.363078554229318</v>
      </c>
      <c r="JH29" s="250">
        <f>'1_Police_raw'!IH28/E29*100</f>
        <v>16.238249393102453</v>
      </c>
      <c r="JI29" s="250">
        <f>'1_Police_raw'!II28/F29*100</f>
        <v>16.246752757591139</v>
      </c>
      <c r="JJ29" s="250">
        <f>'1_Police_raw'!IJ28/G29*100</f>
        <v>13.726530937153584</v>
      </c>
      <c r="JK29" s="250">
        <f>'1_Police_raw'!IK28/H29*100</f>
        <v>13.921673819742489</v>
      </c>
      <c r="JL29" s="250">
        <f t="shared" si="48"/>
        <v>-48.952476706461646</v>
      </c>
      <c r="JN29" s="250">
        <f>'1_Police_raw'!IM28/C29*100</f>
        <v>9.8302733096845056</v>
      </c>
      <c r="JO29" s="250">
        <f>'1_Police_raw'!IN28/D29*100</f>
        <v>11.26549743351741</v>
      </c>
      <c r="JP29" s="250">
        <f>'1_Police_raw'!IO28/E29*100</f>
        <v>7.8100922686548131</v>
      </c>
      <c r="JQ29" s="250">
        <f>'1_Police_raw'!IP28/F29*100</f>
        <v>8.713656323275524</v>
      </c>
      <c r="JR29" s="250">
        <f>'1_Police_raw'!IQ28/G29*100</f>
        <v>9.6198229108740279</v>
      </c>
      <c r="JS29" s="250">
        <f>'1_Police_raw'!IR28/H29*100</f>
        <v>7.7253218884120178</v>
      </c>
      <c r="JT29" s="250">
        <f t="shared" si="20"/>
        <v>-21.412949110974864</v>
      </c>
      <c r="JV29" s="250">
        <f>'1_Police_raw'!IT28/C29*100</f>
        <v>5.8981639858107036</v>
      </c>
      <c r="JW29" s="250">
        <f>'1_Police_raw'!IU28/D29*100</f>
        <v>7.1076579817453993</v>
      </c>
      <c r="JX29" s="250">
        <f>'1_Police_raw'!IV28/E29*100</f>
        <v>4.8040495609351552</v>
      </c>
      <c r="JY29" s="250">
        <f>'1_Police_raw'!IW28/F29*100</f>
        <v>4.8346738309786783</v>
      </c>
      <c r="JZ29" s="250">
        <f>'1_Police_raw'!IX28/G29*100</f>
        <v>4.5567582209403286</v>
      </c>
      <c r="KA29" s="250">
        <f>'1_Police_raw'!IY28/H29*100</f>
        <v>4.3186695278969953</v>
      </c>
      <c r="KB29" s="250">
        <f t="shared" si="21"/>
        <v>-26.779425965665254</v>
      </c>
      <c r="KD29" s="250">
        <f>'1_Police_raw'!JA28/C29*100</f>
        <v>3.8197633431916933</v>
      </c>
      <c r="KE29" s="250">
        <f>'1_Police_raw'!JB28/D29*100</f>
        <v>4.0454654125349307</v>
      </c>
      <c r="KF29" s="250">
        <f>'1_Police_raw'!JC28/E29*100</f>
        <v>2.9779488506381662</v>
      </c>
      <c r="KG29" s="250">
        <f>'1_Police_raw'!JD28/F29*100</f>
        <v>3.5416796668797295</v>
      </c>
      <c r="KH29" s="250">
        <f>'1_Police_raw'!JE28/G29*100</f>
        <v>5.0349365527674008</v>
      </c>
      <c r="KI29" s="250">
        <f>'1_Police_raw'!JF28/H29*100</f>
        <v>3.4066523605150216</v>
      </c>
      <c r="KJ29" s="250">
        <f t="shared" si="22"/>
        <v>-10.815093647437507</v>
      </c>
      <c r="KL29" s="250">
        <f>'1_Police_raw'!JH28/C29*100</f>
        <v>24.266731827335462</v>
      </c>
      <c r="KM29" s="250">
        <f>'1_Police_raw'!JI28/D29*100</f>
        <v>24.385166514446666</v>
      </c>
      <c r="KN29" s="250">
        <f>'1_Police_raw'!JJ28/E29*100</f>
        <v>19.35666752914808</v>
      </c>
      <c r="KO29" s="250">
        <f>'1_Police_raw'!JK28/F29*100</f>
        <v>18.945175360928076</v>
      </c>
      <c r="KP29" s="250">
        <f>'1_Police_raw'!JL28/G29*100</f>
        <v>16.848754162612696</v>
      </c>
      <c r="KQ29" s="250">
        <f>'1_Police_raw'!JM28/H29*100</f>
        <v>17.033261802575105</v>
      </c>
      <c r="KR29" s="250">
        <f t="shared" si="23"/>
        <v>-29.808175555853609</v>
      </c>
      <c r="KT29" s="250">
        <f>'1_Police_raw'!JO28/C29*100</f>
        <v>0</v>
      </c>
      <c r="KU29" s="250">
        <f>'1_Police_raw'!JP28/D29*100</f>
        <v>0</v>
      </c>
      <c r="KV29" s="250">
        <f>'1_Police_raw'!JQ28/E29*100</f>
        <v>0</v>
      </c>
      <c r="KW29" s="250">
        <f>'1_Police_raw'!JR28/F29*100</f>
        <v>0</v>
      </c>
      <c r="KX29" s="250">
        <f>'1_Police_raw'!JS28/G29*100</f>
        <v>0</v>
      </c>
      <c r="KY29" s="250">
        <f>'1_Police_raw'!JT28/H29*100</f>
        <v>0</v>
      </c>
      <c r="KZ29" s="250" t="e">
        <f t="shared" si="37"/>
        <v>#DIV/0!</v>
      </c>
      <c r="LB29" s="250">
        <f>'1_Police_raw'!JV28/C29*100</f>
        <v>181.15789384990015</v>
      </c>
      <c r="LC29" s="250">
        <f>'1_Police_raw'!JW28/D29*100</f>
        <v>194.54755542919716</v>
      </c>
      <c r="LD29" s="250">
        <f>'1_Police_raw'!JX28/E29*100</f>
        <v>152.10014223919842</v>
      </c>
      <c r="LE29" s="250">
        <f>'1_Police_raw'!JY28/F29*100</f>
        <v>155.4122768109367</v>
      </c>
      <c r="LF29" s="250">
        <f>'1_Police_raw'!JZ28/G29*100</f>
        <v>151.58253118918168</v>
      </c>
      <c r="LG29" s="250">
        <f>'1_Police_raw'!KA28/H29*100</f>
        <v>144.71566523605151</v>
      </c>
      <c r="LH29" s="250">
        <f t="shared" si="24"/>
        <v>-20.1162796935822</v>
      </c>
      <c r="LJ29" s="250">
        <f>'1_Police_raw'!KC28/C29*100</f>
        <v>406.88905553542691</v>
      </c>
      <c r="LK29" s="250">
        <f>'1_Police_raw'!KD28/D29*100</f>
        <v>385.55532862242632</v>
      </c>
      <c r="LL29" s="250">
        <f>'1_Police_raw'!KE28/E29*100</f>
        <v>416.57571280436531</v>
      </c>
      <c r="LM29" s="250">
        <f>'1_Police_raw'!KF28/F29*100</f>
        <v>455.58368286338612</v>
      </c>
      <c r="LN29" s="250">
        <f>'1_Police_raw'!KG28/G29*100</f>
        <v>419.67180652117105</v>
      </c>
      <c r="LO29" s="250">
        <f>'1_Police_raw'!KH28/H29*100</f>
        <v>423.17596566523605</v>
      </c>
      <c r="LP29" s="250">
        <f t="shared" si="38"/>
        <v>4.0027889441206952</v>
      </c>
      <c r="LR29" s="250">
        <f>'1_Police_raw'!KJ28/C29*100</f>
        <v>1.6290167198905752</v>
      </c>
      <c r="LS29" s="250">
        <f>'1_Police_raw'!KK28/D29*100</f>
        <v>1.9103586670303838</v>
      </c>
      <c r="LT29" s="250">
        <f>'1_Police_raw'!KL28/E29*100</f>
        <v>2.6408225656602604</v>
      </c>
      <c r="LU29" s="250">
        <f>'1_Police_raw'!KM28/F29*100</f>
        <v>2.7265311721216965</v>
      </c>
      <c r="LV29" s="250">
        <f>'1_Police_raw'!KN28/G29*100</f>
        <v>2.1096102874723748</v>
      </c>
      <c r="LW29" s="250">
        <f>'1_Police_raw'!KO28/H29*100</f>
        <v>2.4946351931330475</v>
      </c>
      <c r="LX29" s="250">
        <f t="shared" si="39"/>
        <v>53.137482425632669</v>
      </c>
      <c r="LZ29" s="250">
        <f>'1_Police_raw'!KQ28/C29*100</f>
        <v>8.5663810270107827</v>
      </c>
      <c r="MA29" s="250">
        <f>'1_Police_raw'!KR28/D29*100</f>
        <v>10.282224590192948</v>
      </c>
      <c r="MB29" s="250">
        <f>'1_Police_raw'!KS28/E29*100</f>
        <v>8.7090956952625618</v>
      </c>
      <c r="MC29" s="250">
        <f>'1_Police_raw'!KT28/F29*100</f>
        <v>10.231519037652552</v>
      </c>
      <c r="MD29" s="250">
        <f>'1_Police_raw'!KU28/G29*100</f>
        <v>7.3695719375701616</v>
      </c>
      <c r="ME29" s="250">
        <f>'1_Police_raw'!KV28/H29*100</f>
        <v>11.051502145922747</v>
      </c>
      <c r="MF29" s="250">
        <f t="shared" si="40"/>
        <v>29.010163230844995</v>
      </c>
      <c r="MH29" s="250">
        <f>'1_Police_raw'!KX28/C29*100</f>
        <v>59.515283266347041</v>
      </c>
      <c r="MI29" s="250">
        <f>'1_Police_raw'!KY28/D29*100</f>
        <v>55.035185716360616</v>
      </c>
      <c r="MJ29" s="250">
        <f>'1_Police_raw'!KZ28/E29*100</f>
        <v>30.959430503804331</v>
      </c>
      <c r="MK29" s="250">
        <f>'1_Police_raw'!LA28/F29*100</f>
        <v>33.168111166016516</v>
      </c>
      <c r="ML29" s="250">
        <f>'1_Police_raw'!LB28/G29*100</f>
        <v>32.544254701407169</v>
      </c>
      <c r="MM29" s="250">
        <f>'1_Police_raw'!LC28/H29*100</f>
        <v>41.791845493562228</v>
      </c>
      <c r="MN29" s="250">
        <f t="shared" si="41"/>
        <v>-29.7796411275867</v>
      </c>
      <c r="MP29" s="250">
        <f>'1_Police_raw'!LE28/C29*100</f>
        <v>17.806837938114217</v>
      </c>
      <c r="MQ29" s="250">
        <f>'1_Police_raw'!LF28/D29*100</f>
        <v>15.423336885289423</v>
      </c>
      <c r="MR29" s="250">
        <f>'1_Police_raw'!LG28/E29*100</f>
        <v>11.939889259634157</v>
      </c>
      <c r="MS29" s="250">
        <f>'1_Police_raw'!LH28/F29*100</f>
        <v>13.688872998178002</v>
      </c>
      <c r="MT29" s="250">
        <f>'1_Police_raw'!LI28/G29*100</f>
        <v>13.135840056661319</v>
      </c>
      <c r="MU29" s="250">
        <f>'1_Police_raw'!LJ28/H29*100</f>
        <v>16.121244635193133</v>
      </c>
      <c r="MV29" s="250">
        <f t="shared" si="25"/>
        <v>-9.4659889014500322</v>
      </c>
      <c r="MX29" s="250">
        <f>'1_Police_raw'!LL28/C29*100</f>
        <v>0</v>
      </c>
      <c r="MY29" s="250">
        <f>'1_Police_raw'!LM28/D29*100</f>
        <v>2.8093509809270351E-2</v>
      </c>
      <c r="MZ29" s="250">
        <f>'1_Police_raw'!LN28/E29*100</f>
        <v>0</v>
      </c>
      <c r="NA29" s="250">
        <f>'1_Police_raw'!LO28/F29*100</f>
        <v>5.6217137569519522E-2</v>
      </c>
      <c r="NB29" s="250">
        <f>'1_Police_raw'!LP28/G29*100</f>
        <v>5.625627433259666E-2</v>
      </c>
      <c r="NC29" s="250">
        <f>'1_Police_raw'!LQ28/H29*100</f>
        <v>0</v>
      </c>
      <c r="ND29" s="250" t="e">
        <f t="shared" si="50"/>
        <v>#DIV/0!</v>
      </c>
      <c r="NF29" s="250">
        <f>'1_Police_raw'!LS28/C29*100</f>
        <v>17.2731945298742</v>
      </c>
      <c r="NG29" s="250">
        <f>'1_Police_raw'!LT28/D29*100</f>
        <v>13.484884708449767</v>
      </c>
      <c r="NH29" s="250">
        <f>'1_Police_raw'!LU28/E29*100</f>
        <v>7.4167782695139222</v>
      </c>
      <c r="NI29" s="250">
        <f>'1_Police_raw'!LV28/F29*100</f>
        <v>6.774165077127102</v>
      </c>
      <c r="NJ29" s="250">
        <f>'1_Police_raw'!LW28/G29*100</f>
        <v>6.8070091942441957</v>
      </c>
      <c r="NK29" s="250">
        <f>'1_Police_raw'!LX28/H29*100</f>
        <v>5.3916309012875541</v>
      </c>
      <c r="NL29" s="250">
        <f t="shared" si="26"/>
        <v>-68.78613917094107</v>
      </c>
      <c r="NN29" s="250">
        <f>'1_Police_raw'!LZ28/C29*100</f>
        <v>0.19660546619369007</v>
      </c>
      <c r="NO29" s="250">
        <f>'1_Police_raw'!MA28/D29*100</f>
        <v>2.8093509809270351E-2</v>
      </c>
      <c r="NP29" s="250">
        <f>'1_Police_raw'!MB28/E29*100</f>
        <v>0.11237542832596853</v>
      </c>
      <c r="NQ29" s="250">
        <f>'1_Police_raw'!MC28/F29*100</f>
        <v>5.6217137569519522E-2</v>
      </c>
      <c r="NR29" s="250">
        <f>'1_Police_raw'!MD28/G29*100</f>
        <v>0.14064068583149164</v>
      </c>
      <c r="NS29" s="250">
        <f>'1_Police_raw'!ME28/H29*100</f>
        <v>0</v>
      </c>
      <c r="NT29" s="250">
        <f t="shared" si="27"/>
        <v>-100</v>
      </c>
      <c r="NV29" s="250">
        <f>'1_Police_raw'!MG28/C29*100</f>
        <v>9.4651488724676511</v>
      </c>
      <c r="NW29" s="250">
        <f>'1_Police_raw'!MH28/D29*100</f>
        <v>11.518339021800845</v>
      </c>
      <c r="NX29" s="250">
        <f>'1_Police_raw'!MI28/E29*100</f>
        <v>5.7592407017058873</v>
      </c>
      <c r="NY29" s="250">
        <f>'1_Police_raw'!MJ28/F29*100</f>
        <v>6.0433422887233483</v>
      </c>
      <c r="NZ29" s="250">
        <f>'1_Police_raw'!MK28/G29*100</f>
        <v>6.3569589995834219</v>
      </c>
      <c r="OA29" s="250">
        <f>'1_Police_raw'!ML28/H29*100</f>
        <v>4.7478540772532192</v>
      </c>
      <c r="OB29" s="250">
        <f t="shared" si="42"/>
        <v>-49.83856945912558</v>
      </c>
      <c r="OD29" s="250">
        <f>'1_Police_raw'!MN28/C29*100</f>
        <v>35.023859477647363</v>
      </c>
      <c r="OE29" s="250">
        <f>'1_Police_raw'!MO28/D29*100</f>
        <v>31.745666084475499</v>
      </c>
      <c r="OF29" s="250">
        <f>'1_Police_raw'!MP28/E29*100</f>
        <v>19.047635101251668</v>
      </c>
      <c r="OG29" s="250">
        <f>'1_Police_raw'!MQ28/F29*100</f>
        <v>22.655506440516366</v>
      </c>
      <c r="OH29" s="250">
        <f>'1_Police_raw'!MR28/G29*100</f>
        <v>20.955462188892255</v>
      </c>
      <c r="OI29" s="250">
        <f>'1_Police_raw'!MS28/H29*100</f>
        <v>19.688841201716738</v>
      </c>
      <c r="OJ29" s="250">
        <f t="shared" si="28"/>
        <v>-43.784490072310888</v>
      </c>
      <c r="OL29" s="250">
        <f>'1_Police_raw'!MU28/C29*100</f>
        <v>0.5055569130694888</v>
      </c>
      <c r="OM29" s="250">
        <f>'1_Police_raw'!MV28/D29*100</f>
        <v>0.53377668637613673</v>
      </c>
      <c r="ON29" s="250">
        <f>'1_Police_raw'!MW28/E29*100</f>
        <v>0.33712628497790559</v>
      </c>
      <c r="OO29" s="250">
        <f>'1_Police_raw'!MX28/F29*100</f>
        <v>0.30919425663235733</v>
      </c>
      <c r="OP29" s="250">
        <f>'1_Police_raw'!MY28/G29*100</f>
        <v>0.45005019466077328</v>
      </c>
      <c r="OQ29" s="250">
        <f>'1_Police_raw'!MZ28/H29*100</f>
        <v>0.32188841201716739</v>
      </c>
      <c r="OR29" s="250">
        <f t="shared" si="43"/>
        <v>-36.329935622317592</v>
      </c>
      <c r="OU29" s="250">
        <f>'1_Police_raw'!NE28/G29*100</f>
        <v>482.7350900480119</v>
      </c>
      <c r="OV29" s="250">
        <f>'1_Police_raw'!NF28/G29*100</f>
        <v>37.185397333846389</v>
      </c>
      <c r="OW29" s="250">
        <f>'1_Police_raw'!NG28/G29*100</f>
        <v>37.269781745345284</v>
      </c>
      <c r="OX29" s="250">
        <f>'1_Police_raw'!NH28/G29*100</f>
        <v>5.9350369420889466</v>
      </c>
      <c r="OY29" s="250">
        <f>'1_Police_raw'!NI28/G29*100</f>
        <v>1.2095098981508281</v>
      </c>
      <c r="PA29" s="250">
        <f>'1_Police_raw'!NK28/G29*100</f>
        <v>10.576179574528172</v>
      </c>
      <c r="PB29" s="250">
        <f>'1_Police_raw'!NL28/G29*100</f>
        <v>0.5344346061596682</v>
      </c>
      <c r="PC29" s="250">
        <f>'1_Police_raw'!NM28/G29*100</f>
        <v>0.14064068583149164</v>
      </c>
      <c r="PD29" s="250">
        <f>'1_Police_raw'!NN28/G29*100</f>
        <v>5.625627433259666E-2</v>
      </c>
      <c r="PE29" s="250">
        <f>'1_Police_raw'!NO28/G29*100</f>
        <v>5.625627433259666E-2</v>
      </c>
      <c r="PG29" s="250">
        <f>'1_Police_raw'!NQ28/G29*100</f>
        <v>4.0504517519469587</v>
      </c>
      <c r="PH29" s="250">
        <f>'1_Police_raw'!NR28/G29*100</f>
        <v>0.42192205749447492</v>
      </c>
      <c r="PI29" s="250">
        <f>'1_Police_raw'!NS28/G29*100</f>
        <v>0.16876882299778997</v>
      </c>
      <c r="PJ29" s="250">
        <f>'1_Police_raw'!NT28/G29*100</f>
        <v>2.812813716629833E-2</v>
      </c>
      <c r="PK29" s="250">
        <f>'1_Police_raw'!NU28/G29*100</f>
        <v>0</v>
      </c>
      <c r="PM29" s="250">
        <f>'1_Police_raw'!NW28/G29*100</f>
        <v>3.1222232254591145</v>
      </c>
      <c r="PN29" s="250">
        <f>'1_Police_raw'!NX28/G29*100</f>
        <v>0.39379392032817662</v>
      </c>
      <c r="PO29" s="250">
        <f>'1_Police_raw'!NY28/G29*100</f>
        <v>0.19689696016408831</v>
      </c>
      <c r="PP29" s="250">
        <f>'1_Police_raw'!NZ28/G29*100</f>
        <v>5.625627433259666E-2</v>
      </c>
      <c r="PQ29" s="250">
        <f>'1_Police_raw'!OA28/G29*100</f>
        <v>0</v>
      </c>
      <c r="PS29" s="250">
        <f>'1_Police_raw'!OC28/G29*100</f>
        <v>17.439445043104961</v>
      </c>
      <c r="PT29" s="250">
        <f>'1_Police_raw'!OD28/G29*100</f>
        <v>1.1251254866519331</v>
      </c>
      <c r="PU29" s="250">
        <f>'1_Police_raw'!OE28/G29*100</f>
        <v>0.90010038932154657</v>
      </c>
      <c r="PV29" s="250">
        <f>'1_Police_raw'!OF28/G29*100</f>
        <v>2.812813716629833E-2</v>
      </c>
      <c r="PW29" s="250">
        <f>'1_Police_raw'!OG28/G29*100</f>
        <v>0</v>
      </c>
      <c r="PY29" s="250">
        <f>'1_Police_raw'!OI28/G29*100</f>
        <v>13.726530937153584</v>
      </c>
      <c r="PZ29" s="250">
        <f>'1_Police_raw'!OJ28/G29*100</f>
        <v>1.0969973494856349</v>
      </c>
      <c r="QA29" s="250">
        <f>'1_Police_raw'!OK28/G29*100</f>
        <v>0.95635666365414318</v>
      </c>
      <c r="QB29" s="250">
        <f>'1_Police_raw'!OL28/G29*100</f>
        <v>2.812813716629833E-2</v>
      </c>
      <c r="QC29" s="250">
        <f>'1_Police_raw'!OM28/G29*100</f>
        <v>0</v>
      </c>
      <c r="QE29" s="250">
        <f>'1_Police_raw'!OO28/G29*100</f>
        <v>9.6198229108740279</v>
      </c>
      <c r="QF29" s="250">
        <f>'1_Police_raw'!OP28/G29*100</f>
        <v>2.812813716629833E-2</v>
      </c>
      <c r="QG29" s="250">
        <f>'1_Police_raw'!OQ28/G29*100</f>
        <v>0.8719722521552481</v>
      </c>
      <c r="QH29" s="250">
        <f>'1_Police_raw'!OR28/G29*100</f>
        <v>2.812813716629833E-2</v>
      </c>
      <c r="QI29" s="250">
        <f>'1_Police_raw'!OS28/G29*100</f>
        <v>5.625627433259666E-2</v>
      </c>
      <c r="QK29" s="250">
        <f>'1_Police_raw'!OU28/G29*100</f>
        <v>4.5567582209403286</v>
      </c>
      <c r="QL29" s="250">
        <f>'1_Police_raw'!OV28/G29*100</f>
        <v>0</v>
      </c>
      <c r="QM29" s="250">
        <f>'1_Police_raw'!OW28/G29*100</f>
        <v>0.45005019466077328</v>
      </c>
      <c r="QN29" s="250">
        <f>'1_Police_raw'!OX28/G29*100</f>
        <v>2.812813716629833E-2</v>
      </c>
      <c r="QO29" s="250">
        <f>'1_Police_raw'!OY28/G29*100</f>
        <v>0</v>
      </c>
      <c r="QQ29" s="250">
        <f>'1_Police_raw'!PA28/G29*100</f>
        <v>5.0349365527674008</v>
      </c>
      <c r="QR29" s="250">
        <f>'1_Police_raw'!PB28/G29*100</f>
        <v>2.812813716629833E-2</v>
      </c>
      <c r="QS29" s="250">
        <f>'1_Police_raw'!PC28/G29*100</f>
        <v>0.33753764599557995</v>
      </c>
      <c r="QT29" s="250">
        <f>'1_Police_raw'!PD28/G29*100</f>
        <v>5.625627433259666E-2</v>
      </c>
      <c r="QU29" s="250">
        <f>'1_Police_raw'!PE28/G29*100</f>
        <v>5.625627433259666E-2</v>
      </c>
      <c r="QW29" s="250">
        <f>'1_Police_raw'!PG28/G29*100</f>
        <v>16.848754162612696</v>
      </c>
      <c r="QX29" s="250">
        <f>'1_Police_raw'!PH28/G29*100</f>
        <v>0.59069088049226492</v>
      </c>
      <c r="QY29" s="250">
        <f>'1_Police_raw'!PI28/G29*100</f>
        <v>2.9534544024613245</v>
      </c>
      <c r="QZ29" s="250">
        <f>'1_Police_raw'!PJ28/G29*100</f>
        <v>0.11251254866519332</v>
      </c>
      <c r="RA29" s="250">
        <f>'1_Police_raw'!PK28/G29*100</f>
        <v>0</v>
      </c>
      <c r="RC29" s="250">
        <f>'1_Police_raw'!PM28/G29*100</f>
        <v>151.58253118918168</v>
      </c>
      <c r="RD29" s="250">
        <f>'1_Police_raw'!PN28/G29*100</f>
        <v>14.964168972470709</v>
      </c>
      <c r="RE29" s="250">
        <f>'1_Police_raw'!PO28/G29*100</f>
        <v>24.387094923180648</v>
      </c>
      <c r="RF29" s="250">
        <f>'1_Police_raw'!PP28/G29*100</f>
        <v>0.92822852648784482</v>
      </c>
      <c r="RG29" s="250">
        <f>'1_Police_raw'!PQ28/G29*100</f>
        <v>0.16876882299778997</v>
      </c>
      <c r="RI29" s="250">
        <f>'1_Police_raw'!PS28/G29*100</f>
        <v>419.67180652117105</v>
      </c>
      <c r="RJ29" s="250">
        <f>'1_Police_raw'!PT28/G29*100</f>
        <v>13.726530937153584</v>
      </c>
      <c r="RK29" s="250">
        <f>'1_Police_raw'!PU28/G29*100</f>
        <v>22.811919241867944</v>
      </c>
      <c r="RL29" s="250">
        <f>'1_Police_raw'!PV28/G29*100</f>
        <v>0.90010038932154657</v>
      </c>
      <c r="RM29" s="250">
        <f>'1_Police_raw'!PW28/G29*100</f>
        <v>0.16876882299778997</v>
      </c>
      <c r="RO29" s="250">
        <f>'1_Police_raw'!PY28/G29*100</f>
        <v>2.1096102874723748</v>
      </c>
      <c r="RP29" s="250">
        <f>'1_Police_raw'!PZ28/G29*100</f>
        <v>0</v>
      </c>
      <c r="RQ29" s="250">
        <f>'1_Police_raw'!QA28/G29*100</f>
        <v>0.5344346061596682</v>
      </c>
      <c r="RR29" s="250">
        <f>'1_Police_raw'!QB28/G29*100</f>
        <v>0</v>
      </c>
      <c r="RS29" s="250">
        <f>'1_Police_raw'!QC28/G29*100</f>
        <v>0</v>
      </c>
      <c r="RU29" s="250">
        <f>'1_Police_raw'!QE28/G29*100</f>
        <v>7.3695719375701616</v>
      </c>
      <c r="RV29" s="250">
        <f>'1_Police_raw'!QF28/G29*100</f>
        <v>0.30940950882928159</v>
      </c>
      <c r="RW29" s="250">
        <f>'1_Police_raw'!QG28/G29*100</f>
        <v>2.3065072476364628</v>
      </c>
      <c r="RX29" s="250">
        <f>'1_Police_raw'!QH28/G29*100</f>
        <v>2.812813716629833E-2</v>
      </c>
      <c r="RY29" s="250">
        <f>'1_Police_raw'!QI28/G29*100</f>
        <v>0</v>
      </c>
      <c r="SA29" s="250">
        <f>'1_Police_raw'!QK28/G29*100</f>
        <v>32.544254701407169</v>
      </c>
      <c r="SB29" s="250">
        <f>'1_Police_raw'!QL28/G29*100</f>
        <v>4.3598612607762401</v>
      </c>
      <c r="SC29" s="250">
        <f>'1_Police_raw'!QM28/G29*100</f>
        <v>5.2318335129314892</v>
      </c>
      <c r="SD29" s="250">
        <f>'1_Police_raw'!QN28/G29*100</f>
        <v>0.30940950882928159</v>
      </c>
      <c r="SE29" s="250">
        <f>'1_Police_raw'!QO28/G29*100</f>
        <v>5.625627433259666E-2</v>
      </c>
      <c r="SG29" s="250">
        <f>'1_Police_raw'!QQ28/G29*100</f>
        <v>13.135840056661319</v>
      </c>
      <c r="SH29" s="250">
        <f>'1_Police_raw'!QR28/G29*100</f>
        <v>2.1377384246386728</v>
      </c>
      <c r="SI29" s="250">
        <f>'1_Police_raw'!QS28/G29*100</f>
        <v>0.36566578316187826</v>
      </c>
      <c r="SJ29" s="250">
        <f>'1_Police_raw'!QT28/G29*100</f>
        <v>0.11251254866519332</v>
      </c>
      <c r="SK29" s="250">
        <f>'1_Police_raw'!QU28/G29*100</f>
        <v>8.4384411498894987E-2</v>
      </c>
      <c r="SM29" s="250">
        <f>'1_Police_raw'!QW28/G29*100</f>
        <v>5.625627433259666E-2</v>
      </c>
      <c r="SN29" s="250">
        <f>'1_Police_raw'!QX28/G29*100</f>
        <v>2.812813716629833E-2</v>
      </c>
      <c r="SO29" s="250">
        <f>'1_Police_raw'!QY28/G29*100</f>
        <v>0</v>
      </c>
      <c r="SP29" s="250">
        <f>'1_Police_raw'!QZ28/G29*100</f>
        <v>0</v>
      </c>
      <c r="SQ29" s="250">
        <f>'1_Police_raw'!RA28/G29*100</f>
        <v>0</v>
      </c>
      <c r="SS29" s="250">
        <f>'1_Police_raw'!RC28/G29*100</f>
        <v>6.8070091942441957</v>
      </c>
      <c r="ST29" s="250">
        <f>'1_Police_raw'!RD28/G29*100</f>
        <v>2.2221228361375678</v>
      </c>
      <c r="SU29" s="250">
        <f>'1_Police_raw'!RE28/G29*100</f>
        <v>0</v>
      </c>
      <c r="SV29" s="250">
        <f>'1_Police_raw'!RF28/G29*100</f>
        <v>0.6750752919911599</v>
      </c>
      <c r="SW29" s="250">
        <f>'1_Police_raw'!RG28/G29*100</f>
        <v>5.625627433259666E-2</v>
      </c>
      <c r="SY29" s="250">
        <f>'1_Police_raw'!RI28/G29*100</f>
        <v>0.14064068583149164</v>
      </c>
      <c r="SZ29" s="250">
        <f>'1_Police_raw'!RJ28/G29*100</f>
        <v>0</v>
      </c>
      <c r="TA29" s="250">
        <f>'1_Police_raw'!RK28/G29*100</f>
        <v>0</v>
      </c>
      <c r="TB29" s="250">
        <f>'1_Police_raw'!RL28/G29*100</f>
        <v>0</v>
      </c>
      <c r="TC29" s="250">
        <f>'1_Police_raw'!RM28/G29*100</f>
        <v>0</v>
      </c>
      <c r="TE29" s="250">
        <f>'1_Police_raw'!RO28/G29*100</f>
        <v>6.3569589995834219</v>
      </c>
      <c r="TF29" s="250">
        <f>'1_Police_raw'!RP28/G29*100</f>
        <v>2.5877886192994461</v>
      </c>
      <c r="TG29" s="250">
        <f>'1_Police_raw'!RQ28/G29*100</f>
        <v>0</v>
      </c>
      <c r="TH29" s="250">
        <f>'1_Police_raw'!RR28/G29*100</f>
        <v>0.30940950882928159</v>
      </c>
      <c r="TI29" s="250">
        <f>'1_Police_raw'!RS28/G29*100</f>
        <v>5.625627433259666E-2</v>
      </c>
      <c r="TK29" s="250">
        <f>'1_Police_raw'!RU28/G29*100</f>
        <v>20.955462188892255</v>
      </c>
      <c r="TL29" s="250">
        <f>'1_Police_raw'!RV28/G29*100</f>
        <v>2.3346353848027612</v>
      </c>
      <c r="TM29" s="250">
        <f>'1_Police_raw'!RW28/G29*100</f>
        <v>0.6750752919911599</v>
      </c>
      <c r="TN29" s="250">
        <f>'1_Police_raw'!RX28/G29*100</f>
        <v>0.11251254866519332</v>
      </c>
      <c r="TO29" s="250">
        <f>'1_Police_raw'!RY28/G29*100</f>
        <v>5.625627433259666E-2</v>
      </c>
      <c r="TQ29" s="250">
        <f>'1_Police_raw'!SA28/G29*100</f>
        <v>0.45005019466077328</v>
      </c>
      <c r="TR29" s="250">
        <f>'1_Police_raw'!SB28/G29*100</f>
        <v>2.812813716629833E-2</v>
      </c>
      <c r="TS29" s="250">
        <f>'1_Police_raw'!SC28/G29*100</f>
        <v>0</v>
      </c>
      <c r="TT29" s="250">
        <f>'1_Police_raw'!SD28/G29*100</f>
        <v>0</v>
      </c>
      <c r="TU29" s="250">
        <f>'1_Police_raw'!SE28/G29*100</f>
        <v>0</v>
      </c>
      <c r="TW29" s="250" t="e">
        <f>'1_Police_raw'!TY28/C29*100</f>
        <v>#VALUE!</v>
      </c>
      <c r="TX29" s="250" t="e">
        <f>'1_Police_raw'!TZ28/D29*100</f>
        <v>#VALUE!</v>
      </c>
      <c r="TY29" s="250" t="e">
        <f>'1_Police_raw'!UA28/E29*100</f>
        <v>#VALUE!</v>
      </c>
      <c r="TZ29" s="250" t="e">
        <f>'1_Police_raw'!UB28/F29*100</f>
        <v>#VALUE!</v>
      </c>
      <c r="UA29" s="250" t="e">
        <f>'1_Police_raw'!UC28/G29*100</f>
        <v>#VALUE!</v>
      </c>
      <c r="UB29" s="250" t="e">
        <f>'1_Police_raw'!UD28/H29*100</f>
        <v>#VALUE!</v>
      </c>
      <c r="UC29" s="250" t="e">
        <f t="shared" si="44"/>
        <v>#VALUE!</v>
      </c>
      <c r="UE29" s="250" t="e">
        <f>'1_Police_raw'!UF28/G29*100</f>
        <v>#VALUE!</v>
      </c>
      <c r="UF29" s="250" t="e">
        <f>'1_Police_raw'!UG28/G29*100</f>
        <v>#VALUE!</v>
      </c>
      <c r="UH29" s="250" t="e">
        <f>'1_Police_raw'!UI28/C29*100</f>
        <v>#VALUE!</v>
      </c>
      <c r="UI29" s="250" t="e">
        <f>'1_Police_raw'!UJ28/D29*100</f>
        <v>#VALUE!</v>
      </c>
      <c r="UJ29" s="250" t="e">
        <f>'1_Police_raw'!UK28/E29*100</f>
        <v>#VALUE!</v>
      </c>
      <c r="UK29" s="250" t="e">
        <f>'1_Police_raw'!UL28/F29*100</f>
        <v>#VALUE!</v>
      </c>
      <c r="UL29" s="250" t="e">
        <f>'1_Police_raw'!UM28/G29*100</f>
        <v>#VALUE!</v>
      </c>
      <c r="UM29" s="250" t="e">
        <f>'1_Police_raw'!UN28/H29*100</f>
        <v>#VALUE!</v>
      </c>
      <c r="UN29" s="250" t="e">
        <f t="shared" si="51"/>
        <v>#VALUE!</v>
      </c>
      <c r="UP29" s="250" t="e">
        <f>'1_Police_raw'!UX28/G29*100</f>
        <v>#VALUE!</v>
      </c>
      <c r="UQ29" s="250" t="e">
        <f>'1_Police_raw'!UY28/G29*100</f>
        <v>#VALUE!</v>
      </c>
      <c r="UR29" s="250" t="e">
        <f>'1_Police_raw'!UZ28/G29*100</f>
        <v>#VALUE!</v>
      </c>
    </row>
    <row r="30" spans="1:564">
      <c r="A30" s="247">
        <v>28</v>
      </c>
      <c r="B30" s="239" t="s">
        <v>51</v>
      </c>
      <c r="C30" s="248">
        <v>619.85</v>
      </c>
      <c r="D30" s="248">
        <v>620.30799999999999</v>
      </c>
      <c r="E30" s="248">
        <v>620.89300000000003</v>
      </c>
      <c r="F30" s="248">
        <v>621.52099999999996</v>
      </c>
      <c r="G30" s="248">
        <v>622.09900000000005</v>
      </c>
      <c r="H30" s="248">
        <v>622.21799999999996</v>
      </c>
      <c r="I30" s="249"/>
      <c r="J30" s="250">
        <f>'1_Police_raw'!C29/C30*100</f>
        <v>991.69153827538923</v>
      </c>
      <c r="K30" s="250">
        <f>'1_Police_raw'!D29/D30*100</f>
        <v>939.37205388290988</v>
      </c>
      <c r="L30" s="250">
        <f>'1_Police_raw'!E29/E30*100</f>
        <v>950.08318663602256</v>
      </c>
      <c r="M30" s="250">
        <f>'1_Police_raw'!F29/F30*100</f>
        <v>917.26586873170822</v>
      </c>
      <c r="N30" s="250">
        <f>'1_Police_raw'!G29/G30*100</f>
        <v>843.4348873732315</v>
      </c>
      <c r="O30" s="250">
        <f>'1_Police_raw'!H29/H30*100</f>
        <v>774.80882905991155</v>
      </c>
      <c r="P30" s="250">
        <f t="shared" si="29"/>
        <v>-21.869976786597348</v>
      </c>
      <c r="R30" s="250">
        <f>'1_Police_raw'!J29/C30*100</f>
        <v>106.63870291199484</v>
      </c>
      <c r="S30" s="250">
        <f>'1_Police_raw'!K29/D30*100</f>
        <v>78.50938566002695</v>
      </c>
      <c r="T30" s="250">
        <f>'1_Police_raw'!L29/E30*100</f>
        <v>102.59416678880258</v>
      </c>
      <c r="U30" s="250">
        <f>'1_Police_raw'!M29/F30*100</f>
        <v>94.928409498633187</v>
      </c>
      <c r="V30" s="250">
        <f>'1_Police_raw'!N29/G30*100</f>
        <v>95.965433154530061</v>
      </c>
      <c r="W30" s="250">
        <f>'1_Police_raw'!O29/H30*100</f>
        <v>106.07214834672094</v>
      </c>
      <c r="X30" s="250">
        <f t="shared" si="30"/>
        <v>-0.53128418651290588</v>
      </c>
      <c r="Z30" s="250">
        <f>'1_Police_raw'!Q29/C30*100</f>
        <v>3.3879164313946921</v>
      </c>
      <c r="AA30" s="250">
        <f>'1_Police_raw'!R29/D30*100</f>
        <v>2.5793637999187502</v>
      </c>
      <c r="AB30" s="250">
        <f>'1_Police_raw'!S29/E30*100</f>
        <v>1.4495251194650287</v>
      </c>
      <c r="AC30" s="250">
        <f>'1_Police_raw'!T29/F30*100</f>
        <v>3.057016577074628</v>
      </c>
      <c r="AD30" s="250">
        <f>'1_Police_raw'!U29/G30*100</f>
        <v>2.7326840261758978</v>
      </c>
      <c r="AE30" s="250">
        <f>'1_Police_raw'!V29/H30*100</f>
        <v>3.8571690307898518</v>
      </c>
      <c r="AF30" s="250">
        <f t="shared" si="31"/>
        <v>13.850772558813802</v>
      </c>
      <c r="AH30" s="250">
        <f>'1_Police_raw'!X29/C30*100</f>
        <v>2.2586109542631281</v>
      </c>
      <c r="AI30" s="250">
        <f>'1_Police_raw'!Y29/D30*100</f>
        <v>1.4508921374542969</v>
      </c>
      <c r="AJ30" s="250">
        <f>'1_Police_raw'!Z29/E30*100</f>
        <v>0.80529173303612689</v>
      </c>
      <c r="AK30" s="250">
        <f>'1_Police_raw'!AA29/F30*100</f>
        <v>1.9307473118366072</v>
      </c>
      <c r="AL30" s="250">
        <f>'1_Police_raw'!AB29/G30*100</f>
        <v>1.6074611918681752</v>
      </c>
      <c r="AM30" s="250">
        <f>'1_Police_raw'!AC29/H30*100</f>
        <v>2.5714460205265679</v>
      </c>
      <c r="AN30" s="250">
        <f t="shared" si="46"/>
        <v>13.850772558813802</v>
      </c>
      <c r="AP30" s="250" t="e">
        <f>'1_Police_raw'!AE29/C30*100</f>
        <v>#VALUE!</v>
      </c>
      <c r="AQ30" s="250" t="e">
        <f>'1_Police_raw'!AF29/D30*100</f>
        <v>#VALUE!</v>
      </c>
      <c r="AR30" s="250" t="e">
        <f>'1_Police_raw'!AG29/E30*100</f>
        <v>#VALUE!</v>
      </c>
      <c r="AS30" s="250" t="e">
        <f>'1_Police_raw'!AH29/F30*100</f>
        <v>#VALUE!</v>
      </c>
      <c r="AT30" s="250" t="e">
        <f>'1_Police_raw'!AI29/G30*100</f>
        <v>#VALUE!</v>
      </c>
      <c r="AU30" s="250" t="e">
        <f>'1_Police_raw'!AJ29/H30*100</f>
        <v>#VALUE!</v>
      </c>
      <c r="AV30" s="250" t="e">
        <f t="shared" si="32"/>
        <v>#VALUE!</v>
      </c>
      <c r="AX30" s="250" t="e">
        <f>'1_Police_raw'!AL29/C30*100</f>
        <v>#VALUE!</v>
      </c>
      <c r="AY30" s="250" t="e">
        <f>'1_Police_raw'!AM29/D30*100</f>
        <v>#VALUE!</v>
      </c>
      <c r="AZ30" s="250" t="e">
        <f>'1_Police_raw'!AN29/E30*100</f>
        <v>#VALUE!</v>
      </c>
      <c r="BA30" s="250" t="e">
        <f>'1_Police_raw'!AO29/F30*100</f>
        <v>#VALUE!</v>
      </c>
      <c r="BB30" s="250" t="e">
        <f>'1_Police_raw'!AP29/G30*100</f>
        <v>#VALUE!</v>
      </c>
      <c r="BC30" s="250" t="e">
        <f>'1_Police_raw'!AQ29/H30*100</f>
        <v>#VALUE!</v>
      </c>
      <c r="BD30" s="250" t="e">
        <f t="shared" si="47"/>
        <v>#VALUE!</v>
      </c>
      <c r="BF30" s="250">
        <f>'1_Police_raw'!AS29/C30*100</f>
        <v>64.854400258126958</v>
      </c>
      <c r="BG30" s="250">
        <f>'1_Police_raw'!AT29/D30*100</f>
        <v>76.897283285077734</v>
      </c>
      <c r="BH30" s="250">
        <f>'1_Police_raw'!AU29/E30*100</f>
        <v>73.281547706287554</v>
      </c>
      <c r="BI30" s="250">
        <f>'1_Police_raw'!AV29/F30*100</f>
        <v>56.957045699179922</v>
      </c>
      <c r="BJ30" s="250">
        <f>'1_Police_raw'!AW29/G30*100</f>
        <v>52.563980974089333</v>
      </c>
      <c r="BK30" s="250">
        <f>'1_Police_raw'!AX29/H30*100</f>
        <v>52.232497291945911</v>
      </c>
      <c r="BL30" s="250">
        <f t="shared" si="0"/>
        <v>-19.461906849719711</v>
      </c>
      <c r="BN30" s="250">
        <f>'1_Police_raw'!AZ29/C30*100</f>
        <v>25.97402597402597</v>
      </c>
      <c r="BO30" s="250">
        <f>'1_Police_raw'!BA29/D30*100</f>
        <v>27.083319899146872</v>
      </c>
      <c r="BP30" s="250">
        <f>'1_Police_raw'!BB29/E30*100</f>
        <v>27.863093963049995</v>
      </c>
      <c r="BQ30" s="250">
        <f>'1_Police_raw'!BC29/F30*100</f>
        <v>20.755533602243531</v>
      </c>
      <c r="BR30" s="250">
        <f>'1_Police_raw'!BD29/G30*100</f>
        <v>22.504456686154452</v>
      </c>
      <c r="BS30" s="250">
        <f>'1_Police_raw'!BE29/H30*100</f>
        <v>20.571568164212543</v>
      </c>
      <c r="BT30" s="250">
        <f t="shared" si="1"/>
        <v>-20.799462567781688</v>
      </c>
      <c r="BV30" s="250">
        <f>'1_Police_raw'!BG29/C30*100</f>
        <v>4.033233846898443</v>
      </c>
      <c r="BW30" s="250">
        <f>'1_Police_raw'!BH29/D30*100</f>
        <v>3.8690456998781251</v>
      </c>
      <c r="BX30" s="250">
        <f>'1_Police_raw'!BI29/E30*100</f>
        <v>4.0264586651806349</v>
      </c>
      <c r="BY30" s="250">
        <f>'1_Police_raw'!BJ29/F30*100</f>
        <v>4.9877638889112355</v>
      </c>
      <c r="BZ30" s="250">
        <f>'1_Police_raw'!BK29/G30*100</f>
        <v>4.1793990988572549</v>
      </c>
      <c r="CA30" s="250">
        <f>'1_Police_raw'!BL29/H30*100</f>
        <v>3.5357382782240308</v>
      </c>
      <c r="CB30" s="250">
        <f t="shared" si="2"/>
        <v>-12.334905129713377</v>
      </c>
      <c r="CD30" s="250">
        <f>'1_Police_raw'!BN29/C30*100</f>
        <v>0.48398806162781316</v>
      </c>
      <c r="CE30" s="250">
        <f>'1_Police_raw'!BO29/D30*100</f>
        <v>0.48363071248476563</v>
      </c>
      <c r="CF30" s="250">
        <f>'1_Police_raw'!BP29/E30*100</f>
        <v>0.6442333864289016</v>
      </c>
      <c r="CG30" s="250">
        <f>'1_Police_raw'!BQ29/F30*100</f>
        <v>0.80447804659858646</v>
      </c>
      <c r="CH30" s="250">
        <f>'1_Police_raw'!BR29/G30*100</f>
        <v>0.80373059593408758</v>
      </c>
      <c r="CI30" s="250">
        <f>'1_Police_raw'!BS29/H30*100</f>
        <v>0.32143075256582099</v>
      </c>
      <c r="CJ30" s="250">
        <f t="shared" si="3"/>
        <v>-33.587049340691948</v>
      </c>
      <c r="CL30" s="250">
        <f>'1_Police_raw'!BU29/C30*100</f>
        <v>0.32265870775187544</v>
      </c>
      <c r="CM30" s="250">
        <f>'1_Police_raw'!BV29/D30*100</f>
        <v>0.16121023749492189</v>
      </c>
      <c r="CN30" s="250">
        <f>'1_Police_raw'!BW29/E30*100</f>
        <v>0.80529173303612689</v>
      </c>
      <c r="CO30" s="250">
        <f>'1_Police_raw'!BX29/F30*100</f>
        <v>0.4826868279591518</v>
      </c>
      <c r="CP30" s="250">
        <f>'1_Police_raw'!BY29/G30*100</f>
        <v>0.16074611918681753</v>
      </c>
      <c r="CQ30" s="250">
        <f>'1_Police_raw'!BZ29/H30*100</f>
        <v>0.16071537628291049</v>
      </c>
      <c r="CR30" s="250">
        <f t="shared" si="4"/>
        <v>-50.190287005518961</v>
      </c>
      <c r="CT30" s="250">
        <f>'1_Police_raw'!CB29/C30*100</f>
        <v>20.972816003871902</v>
      </c>
      <c r="CU30" s="250">
        <f>'1_Police_raw'!CC29/D30*100</f>
        <v>17.733126124441405</v>
      </c>
      <c r="CV30" s="250">
        <f>'1_Police_raw'!CD29/E30*100</f>
        <v>24.641927030905485</v>
      </c>
      <c r="CW30" s="250">
        <f>'1_Police_raw'!CE29/F30*100</f>
        <v>28.96120967754911</v>
      </c>
      <c r="CX30" s="250">
        <f>'1_Police_raw'!CF29/G30*100</f>
        <v>22.66520280534127</v>
      </c>
      <c r="CY30" s="250">
        <f>'1_Police_raw'!CG29/H30*100</f>
        <v>19.285845153949261</v>
      </c>
      <c r="CZ30" s="250">
        <f t="shared" si="5"/>
        <v>-8.0436067794196049</v>
      </c>
      <c r="DB30" s="250" t="e">
        <f>'1_Police_raw'!CI29/C30*100</f>
        <v>#VALUE!</v>
      </c>
      <c r="DC30" s="250" t="e">
        <f>'1_Police_raw'!CJ29/D30*100</f>
        <v>#VALUE!</v>
      </c>
      <c r="DD30" s="250" t="e">
        <f>'1_Police_raw'!CK29/E30*100</f>
        <v>#VALUE!</v>
      </c>
      <c r="DE30" s="250" t="e">
        <f>'1_Police_raw'!CL29/F30*100</f>
        <v>#VALUE!</v>
      </c>
      <c r="DF30" s="250" t="e">
        <f>'1_Police_raw'!CM29/G30*100</f>
        <v>#VALUE!</v>
      </c>
      <c r="DG30" s="250" t="e">
        <f>'1_Police_raw'!CN29/H30*100</f>
        <v>#VALUE!</v>
      </c>
      <c r="DH30" s="250" t="e">
        <f t="shared" si="33"/>
        <v>#VALUE!</v>
      </c>
      <c r="DJ30" s="250">
        <f>'1_Police_raw'!CP29/C30*100</f>
        <v>307.65507784141323</v>
      </c>
      <c r="DK30" s="250">
        <f>'1_Police_raw'!CQ29/D30*100</f>
        <v>361.11093198862505</v>
      </c>
      <c r="DL30" s="250">
        <f>'1_Police_raw'!CR29/E30*100</f>
        <v>305.20556682069213</v>
      </c>
      <c r="DM30" s="250">
        <f>'1_Police_raw'!CS29/F30*100</f>
        <v>296.53060797623897</v>
      </c>
      <c r="DN30" s="250">
        <f>'1_Police_raw'!CT29/G30*100</f>
        <v>283.87764648391976</v>
      </c>
      <c r="DO30" s="250">
        <f>'1_Police_raw'!CU29/H30*100</f>
        <v>217.44790411077793</v>
      </c>
      <c r="DP30" s="250">
        <f t="shared" si="6"/>
        <v>-29.32087920132895</v>
      </c>
      <c r="DR30" s="250">
        <f>'1_Police_raw'!CW29/C30*100</f>
        <v>199.08042268290714</v>
      </c>
      <c r="DS30" s="250">
        <f>'1_Police_raw'!CX29/D30*100</f>
        <v>222.95375845547696</v>
      </c>
      <c r="DT30" s="250">
        <f>'1_Police_raw'!CY29/E30*100</f>
        <v>190.20990734313318</v>
      </c>
      <c r="DU30" s="250">
        <f>'1_Police_raw'!CZ29/F30*100</f>
        <v>153.01172446305114</v>
      </c>
      <c r="DV30" s="250">
        <f>'1_Police_raw'!DA29/G30*100</f>
        <v>150.94060591642165</v>
      </c>
      <c r="DW30" s="250">
        <f>'1_Police_raw'!DB29/H30*100</f>
        <v>136.12592371162521</v>
      </c>
      <c r="DX30" s="250">
        <f t="shared" si="34"/>
        <v>-31.622646829294254</v>
      </c>
      <c r="DZ30" s="250" t="e">
        <f>'1_Police_raw'!DD29/C30*100</f>
        <v>#VALUE!</v>
      </c>
      <c r="EA30" s="250" t="e">
        <f>'1_Police_raw'!DE29/D30*100</f>
        <v>#VALUE!</v>
      </c>
      <c r="EB30" s="250" t="e">
        <f>'1_Police_raw'!DF29/E30*100</f>
        <v>#VALUE!</v>
      </c>
      <c r="EC30" s="250" t="e">
        <f>'1_Police_raw'!DG29/F30*100</f>
        <v>#VALUE!</v>
      </c>
      <c r="ED30" s="250" t="e">
        <f>'1_Police_raw'!DH29/G30*100</f>
        <v>#VALUE!</v>
      </c>
      <c r="EE30" s="250">
        <f>'1_Police_raw'!DI29/H30*100</f>
        <v>10.446499458389184</v>
      </c>
      <c r="EF30" s="250" t="e">
        <f t="shared" si="7"/>
        <v>#VALUE!</v>
      </c>
      <c r="EH30" s="250" t="e">
        <f>'1_Police_raw'!DK29/C30*100</f>
        <v>#VALUE!</v>
      </c>
      <c r="EI30" s="250" t="e">
        <f>'1_Police_raw'!DL29/D30*100</f>
        <v>#VALUE!</v>
      </c>
      <c r="EJ30" s="250" t="e">
        <f>'1_Police_raw'!DM29/E30*100</f>
        <v>#VALUE!</v>
      </c>
      <c r="EK30" s="250" t="e">
        <f>'1_Police_raw'!DN29/F30*100</f>
        <v>#VALUE!</v>
      </c>
      <c r="EL30" s="250" t="e">
        <f>'1_Police_raw'!DO29/G30*100</f>
        <v>#VALUE!</v>
      </c>
      <c r="EM30" s="250" t="e">
        <f>'1_Police_raw'!DP29/H30*100</f>
        <v>#VALUE!</v>
      </c>
      <c r="EN30" s="250" t="e">
        <f t="shared" si="8"/>
        <v>#VALUE!</v>
      </c>
      <c r="EP30" s="250" t="e">
        <f>'1_Police_raw'!DR29/C30*100</f>
        <v>#VALUE!</v>
      </c>
      <c r="EQ30" s="250" t="e">
        <f>'1_Police_raw'!DS29/D30*100</f>
        <v>#VALUE!</v>
      </c>
      <c r="ER30" s="250" t="e">
        <f>'1_Police_raw'!DT29/E30*100</f>
        <v>#VALUE!</v>
      </c>
      <c r="ES30" s="250" t="e">
        <f>'1_Police_raw'!DU29/F30*100</f>
        <v>#VALUE!</v>
      </c>
      <c r="ET30" s="250" t="e">
        <f>'1_Police_raw'!DV29/G30*100</f>
        <v>#VALUE!</v>
      </c>
      <c r="EU30" s="250" t="e">
        <f>'1_Police_raw'!DW29/H30*100</f>
        <v>#VALUE!</v>
      </c>
      <c r="EV30" s="250" t="e">
        <f t="shared" si="9"/>
        <v>#VALUE!</v>
      </c>
      <c r="EX30" s="250">
        <f>'1_Police_raw'!DY29/C30*100</f>
        <v>14.196983141082519</v>
      </c>
      <c r="EY30" s="250">
        <f>'1_Police_raw'!DZ29/D30*100</f>
        <v>12.574398524603906</v>
      </c>
      <c r="EZ30" s="250">
        <f>'1_Police_raw'!EA29/E30*100</f>
        <v>15.622659620900864</v>
      </c>
      <c r="FA30" s="250">
        <f>'1_Police_raw'!EB29/F30*100</f>
        <v>11.423588261699926</v>
      </c>
      <c r="FB30" s="250">
        <f>'1_Police_raw'!EC29/G30*100</f>
        <v>6.1083525290990659</v>
      </c>
      <c r="FC30" s="250">
        <f>'1_Police_raw'!ED29/H30*100</f>
        <v>7.7143380615797037</v>
      </c>
      <c r="FD30" s="250">
        <f t="shared" si="10"/>
        <v>-45.662131278747957</v>
      </c>
      <c r="FF30" s="250">
        <f>'1_Police_raw'!EF29/C30*100</f>
        <v>0</v>
      </c>
      <c r="FG30" s="250">
        <f>'1_Police_raw'!EG29/D30*100</f>
        <v>0</v>
      </c>
      <c r="FH30" s="250">
        <f>'1_Police_raw'!EH29/E30*100</f>
        <v>0</v>
      </c>
      <c r="FI30" s="250">
        <f>'1_Police_raw'!EI29/F30*100</f>
        <v>0</v>
      </c>
      <c r="FJ30" s="250">
        <f>'1_Police_raw'!EJ29/G30*100</f>
        <v>0</v>
      </c>
      <c r="FK30" s="250">
        <f>'1_Police_raw'!EK29/H30*100</f>
        <v>0</v>
      </c>
      <c r="FL30" s="250" t="e">
        <f t="shared" si="35"/>
        <v>#DIV/0!</v>
      </c>
      <c r="FN30" s="250">
        <f>'1_Police_raw'!EM29/C30*100</f>
        <v>26.619343389529725</v>
      </c>
      <c r="FO30" s="250">
        <f>'1_Police_raw'!EN29/D30*100</f>
        <v>27.56695061163164</v>
      </c>
      <c r="FP30" s="250">
        <f>'1_Police_raw'!EO29/E30*100</f>
        <v>23.836635297869357</v>
      </c>
      <c r="FQ30" s="250">
        <f>'1_Police_raw'!EP29/F30*100</f>
        <v>21.720907258161834</v>
      </c>
      <c r="FR30" s="250">
        <f>'1_Police_raw'!EQ29/G30*100</f>
        <v>20.093264898352189</v>
      </c>
      <c r="FS30" s="250">
        <f>'1_Police_raw'!ER29/H30*100</f>
        <v>19.607275906515081</v>
      </c>
      <c r="FT30" s="250">
        <f t="shared" si="11"/>
        <v>-26.342000177858353</v>
      </c>
      <c r="FV30" s="250">
        <f>'1_Police_raw'!ET29/C30*100</f>
        <v>0.64531741550375088</v>
      </c>
      <c r="FW30" s="250">
        <f>'1_Police_raw'!EU29/D30*100</f>
        <v>0</v>
      </c>
      <c r="FX30" s="250">
        <f>'1_Police_raw'!EV29/E30*100</f>
        <v>0.6442333864289016</v>
      </c>
      <c r="FY30" s="250">
        <f>'1_Police_raw'!EW29/F30*100</f>
        <v>0</v>
      </c>
      <c r="FZ30" s="250">
        <f>'1_Police_raw'!EX29/G30*100</f>
        <v>0</v>
      </c>
      <c r="GA30" s="250">
        <f>'1_Police_raw'!EY29/H30*100</f>
        <v>0</v>
      </c>
      <c r="GB30" s="250">
        <f t="shared" si="12"/>
        <v>-100</v>
      </c>
      <c r="GD30" s="250">
        <f>'1_Police_raw'!FA29/C30*100</f>
        <v>19.520851818988465</v>
      </c>
      <c r="GE30" s="250">
        <f>'1_Police_raw'!FB29/D30*100</f>
        <v>15.4761827995125</v>
      </c>
      <c r="GF30" s="250">
        <f>'1_Police_raw'!FC29/E30*100</f>
        <v>14.978426234471961</v>
      </c>
      <c r="GG30" s="250">
        <f>'1_Police_raw'!FD29/F30*100</f>
        <v>13.515231182856253</v>
      </c>
      <c r="GH30" s="250">
        <f>'1_Police_raw'!FE29/G30*100</f>
        <v>11.091482223890409</v>
      </c>
      <c r="GI30" s="250">
        <f>'1_Police_raw'!FF29/H30*100</f>
        <v>12.85723010263284</v>
      </c>
      <c r="GJ30" s="250">
        <f t="shared" si="13"/>
        <v>-34.13591670151267</v>
      </c>
      <c r="GL30" s="250">
        <f>'1_Police_raw'!FH29/C30*100</f>
        <v>49.528111639912879</v>
      </c>
      <c r="GM30" s="250">
        <f>'1_Police_raw'!FI29/D30*100</f>
        <v>30.146314411550389</v>
      </c>
      <c r="GN30" s="250">
        <f>'1_Police_raw'!FJ29/E30*100</f>
        <v>27.702035616442767</v>
      </c>
      <c r="GO30" s="250">
        <f>'1_Police_raw'!FK29/F30*100</f>
        <v>28.800314068229394</v>
      </c>
      <c r="GP30" s="250">
        <f>'1_Police_raw'!FL29/G30*100</f>
        <v>29.577285930374426</v>
      </c>
      <c r="GQ30" s="250">
        <f>'1_Police_raw'!FM29/H30*100</f>
        <v>33.107367514279559</v>
      </c>
      <c r="GR30" s="250">
        <f t="shared" si="14"/>
        <v>-33.154391681673658</v>
      </c>
      <c r="GT30" s="250">
        <f>'1_Police_raw'!FO29/C30*100</f>
        <v>40.977655884488179</v>
      </c>
      <c r="GU30" s="250">
        <f>'1_Police_raw'!FP29/D30*100</f>
        <v>23.697904911753518</v>
      </c>
      <c r="GV30" s="250">
        <f>'1_Police_raw'!FQ29/E30*100</f>
        <v>23.997693644476584</v>
      </c>
      <c r="GW30" s="250">
        <f>'1_Police_raw'!FR29/F30*100</f>
        <v>24.134341397957591</v>
      </c>
      <c r="GX30" s="250">
        <f>'1_Police_raw'!FS29/G30*100</f>
        <v>25.076394593143529</v>
      </c>
      <c r="GY30" s="250">
        <f>'1_Police_raw'!FT29/H30*100</f>
        <v>28.768052354640979</v>
      </c>
      <c r="GZ30" s="250">
        <f t="shared" si="15"/>
        <v>-29.795758850298384</v>
      </c>
      <c r="HB30" s="250">
        <f>'1_Police_raw'!GI29/C30*100</f>
        <v>817.45583608937636</v>
      </c>
      <c r="HC30" s="250">
        <f>'1_Police_raw'!GJ29/D30*100</f>
        <v>703.03784571535436</v>
      </c>
      <c r="HD30" s="250">
        <f>'1_Police_raw'!GK29/E30*100</f>
        <v>772.75794702146743</v>
      </c>
      <c r="HE30" s="250">
        <f>'1_Police_raw'!GL29/F30*100</f>
        <v>833.60015188545515</v>
      </c>
      <c r="HF30" s="250">
        <f>'1_Police_raw'!GM29/G30*100</f>
        <v>619.19405110762102</v>
      </c>
      <c r="HG30" s="250">
        <f>'1_Police_raw'!GN29/H30*100</f>
        <v>579.5396468761752</v>
      </c>
      <c r="HH30" s="250">
        <f t="shared" si="16"/>
        <v>-29.104470077719114</v>
      </c>
      <c r="HJ30" s="250">
        <f>'1_Police_raw'!GP29/C30*100</f>
        <v>100.34685811083325</v>
      </c>
      <c r="HK30" s="250">
        <f>'1_Police_raw'!GQ29/D30*100</f>
        <v>71.899765922735156</v>
      </c>
      <c r="HL30" s="250">
        <f>'1_Police_raw'!GR29/E30*100</f>
        <v>95.668657884691882</v>
      </c>
      <c r="HM30" s="250">
        <f>'1_Police_raw'!GS29/F30*100</f>
        <v>83.987508064892424</v>
      </c>
      <c r="HN30" s="250">
        <f>'1_Police_raw'!GT29/G30*100</f>
        <v>88.249619433562827</v>
      </c>
      <c r="HO30" s="250">
        <f>'1_Police_raw'!GU29/H30*100</f>
        <v>99.322102542838692</v>
      </c>
      <c r="HP30" s="250">
        <f t="shared" si="17"/>
        <v>-1.0212134064653213</v>
      </c>
      <c r="HR30" s="250">
        <f>'1_Police_raw'!GW29/C30*100</f>
        <v>3.0652577236428167</v>
      </c>
      <c r="HS30" s="250">
        <f>'1_Police_raw'!GX29/D30*100</f>
        <v>3.2242047498984379</v>
      </c>
      <c r="HT30" s="250">
        <f>'1_Police_raw'!GY29/E30*100</f>
        <v>1.6105834660722538</v>
      </c>
      <c r="HU30" s="250">
        <f>'1_Police_raw'!GZ29/F30*100</f>
        <v>2.4134341397957595</v>
      </c>
      <c r="HV30" s="250">
        <f>'1_Police_raw'!HA29/G30*100</f>
        <v>2.7326840261758978</v>
      </c>
      <c r="HW30" s="250">
        <f>'1_Police_raw'!HB29/H30*100</f>
        <v>3.5357382782240308</v>
      </c>
      <c r="HX30" s="250">
        <f t="shared" si="18"/>
        <v>15.348809039850821</v>
      </c>
      <c r="HZ30" s="250">
        <f>'1_Police_raw'!HD29/C30*100</f>
        <v>1.9359522465112526</v>
      </c>
      <c r="IA30" s="250" t="e">
        <f>'1_Police_raw'!HE29/D30*100</f>
        <v>#VALUE!</v>
      </c>
      <c r="IB30" s="250" t="e">
        <f>'1_Police_raw'!HF29/E30*100</f>
        <v>#VALUE!</v>
      </c>
      <c r="IC30" s="250" t="e">
        <f>'1_Police_raw'!HG29/F30*100</f>
        <v>#VALUE!</v>
      </c>
      <c r="ID30" s="250" t="e">
        <f>'1_Police_raw'!HH29/G30*100</f>
        <v>#VALUE!</v>
      </c>
      <c r="IE30" s="250">
        <f>'1_Police_raw'!HI29/H30*100</f>
        <v>2.0892998916778365</v>
      </c>
      <c r="IF30" s="250">
        <f t="shared" si="49"/>
        <v>7.9210448213755882</v>
      </c>
      <c r="IH30" s="250" t="e">
        <f>'1_Police_raw'!HK29/C30*100</f>
        <v>#VALUE!</v>
      </c>
      <c r="II30" s="250" t="e">
        <f>'1_Police_raw'!HL29/D30*100</f>
        <v>#VALUE!</v>
      </c>
      <c r="IJ30" s="250" t="e">
        <f>'1_Police_raw'!HM29/E30*100</f>
        <v>#VALUE!</v>
      </c>
      <c r="IK30" s="250" t="e">
        <f>'1_Police_raw'!HN29/F30*100</f>
        <v>#VALUE!</v>
      </c>
      <c r="IL30" s="250" t="e">
        <f>'1_Police_raw'!HO29/G30*100</f>
        <v>#VALUE!</v>
      </c>
      <c r="IM30" s="250" t="e">
        <f>'1_Police_raw'!HP29/H30*100</f>
        <v>#VALUE!</v>
      </c>
      <c r="IN30" s="250" t="e">
        <f t="shared" si="36"/>
        <v>#VALUE!</v>
      </c>
      <c r="IP30" s="250" t="e">
        <f>'1_Police_raw'!HR29/C30*100</f>
        <v>#VALUE!</v>
      </c>
      <c r="IQ30" s="250" t="e">
        <f>'1_Police_raw'!HS29/D30*100</f>
        <v>#VALUE!</v>
      </c>
      <c r="IR30" s="250" t="e">
        <f>'1_Police_raw'!HT29/E30*100</f>
        <v>#VALUE!</v>
      </c>
      <c r="IS30" s="250" t="e">
        <f>'1_Police_raw'!HU29/F30*100</f>
        <v>#VALUE!</v>
      </c>
      <c r="IT30" s="250" t="e">
        <f>'1_Police_raw'!HV29/G30*100</f>
        <v>#VALUE!</v>
      </c>
      <c r="IU30" s="250" t="e">
        <f>'1_Police_raw'!HW29/H30*100</f>
        <v>#VALUE!</v>
      </c>
      <c r="IV30" s="250" t="e">
        <f t="shared" si="45"/>
        <v>#VALUE!</v>
      </c>
      <c r="IX30" s="250">
        <f>'1_Police_raw'!HY29/C30*100</f>
        <v>80.019359522465109</v>
      </c>
      <c r="IY30" s="250">
        <f>'1_Police_raw'!HZ29/D30*100</f>
        <v>90.922573947135945</v>
      </c>
      <c r="IZ30" s="250">
        <f>'1_Police_raw'!IA29/E30*100</f>
        <v>82.783990156113845</v>
      </c>
      <c r="JA30" s="250">
        <f>'1_Police_raw'!IB29/F30*100</f>
        <v>61.944809588091154</v>
      </c>
      <c r="JB30" s="250">
        <f>'1_Police_raw'!IC29/G30*100</f>
        <v>57.064872311320222</v>
      </c>
      <c r="JC30" s="250">
        <f>'1_Police_raw'!ID29/H30*100</f>
        <v>54.000366431057934</v>
      </c>
      <c r="JD30" s="250">
        <f t="shared" si="19"/>
        <v>-32.515872717154707</v>
      </c>
      <c r="JF30" s="250">
        <f>'1_Police_raw'!IF29/C30*100</f>
        <v>33.072517544567233</v>
      </c>
      <c r="JG30" s="250">
        <f>'1_Police_raw'!IG29/D30*100</f>
        <v>34.015360111428514</v>
      </c>
      <c r="JH30" s="250">
        <f>'1_Police_raw'!IH29/E30*100</f>
        <v>31.728494281623405</v>
      </c>
      <c r="JI30" s="250">
        <f>'1_Police_raw'!II29/F30*100</f>
        <v>22.042698476801267</v>
      </c>
      <c r="JJ30" s="250">
        <f>'1_Police_raw'!IJ29/G30*100</f>
        <v>24.433410116396264</v>
      </c>
      <c r="JK30" s="250">
        <f>'1_Police_raw'!IK29/H30*100</f>
        <v>21.535860421910009</v>
      </c>
      <c r="JL30" s="250">
        <f t="shared" si="48"/>
        <v>-34.88291179258087</v>
      </c>
      <c r="JN30" s="250">
        <f>'1_Police_raw'!IM29/C30*100</f>
        <v>5.0012099701540693</v>
      </c>
      <c r="JO30" s="250">
        <f>'1_Police_raw'!IN29/D30*100</f>
        <v>4.1914661748679682</v>
      </c>
      <c r="JP30" s="250">
        <f>'1_Police_raw'!IO29/E30*100</f>
        <v>4.0264586651806349</v>
      </c>
      <c r="JQ30" s="250">
        <f>'1_Police_raw'!IP29/F30*100</f>
        <v>4.3441814516323669</v>
      </c>
      <c r="JR30" s="250">
        <f>'1_Police_raw'!IQ29/G30*100</f>
        <v>4.5008913372308905</v>
      </c>
      <c r="JS30" s="250">
        <f>'1_Police_raw'!IR29/H30*100</f>
        <v>3.8571690307898518</v>
      </c>
      <c r="JT30" s="250">
        <f t="shared" si="20"/>
        <v>-22.875283105319681</v>
      </c>
      <c r="JV30" s="250">
        <f>'1_Police_raw'!IT29/C30*100</f>
        <v>0.48398806162781316</v>
      </c>
      <c r="JW30" s="250">
        <f>'1_Police_raw'!IU29/D30*100</f>
        <v>0.48363071248476563</v>
      </c>
      <c r="JX30" s="250">
        <f>'1_Police_raw'!IV29/E30*100</f>
        <v>0.4831750398216762</v>
      </c>
      <c r="JY30" s="250">
        <f>'1_Police_raw'!IW29/F30*100</f>
        <v>0.6435824372788691</v>
      </c>
      <c r="JZ30" s="250">
        <f>'1_Police_raw'!IX29/G30*100</f>
        <v>0.80373059593408758</v>
      </c>
      <c r="KA30" s="250">
        <f>'1_Police_raw'!IY29/H30*100</f>
        <v>0.32143075256582099</v>
      </c>
      <c r="KB30" s="250">
        <f t="shared" si="21"/>
        <v>-33.587049340691948</v>
      </c>
      <c r="KD30" s="250">
        <f>'1_Police_raw'!JA29/C30*100</f>
        <v>0.32265870775187544</v>
      </c>
      <c r="KE30" s="250">
        <f>'1_Police_raw'!JB29/D30*100</f>
        <v>0.16121023749492189</v>
      </c>
      <c r="KF30" s="250">
        <f>'1_Police_raw'!JC29/E30*100</f>
        <v>0.80529173303612689</v>
      </c>
      <c r="KG30" s="250">
        <f>'1_Police_raw'!JD29/F30*100</f>
        <v>0.4826868279591518</v>
      </c>
      <c r="KH30" s="250">
        <f>'1_Police_raw'!JE29/G30*100</f>
        <v>0.16074611918681753</v>
      </c>
      <c r="KI30" s="250">
        <f>'1_Police_raw'!JF29/H30*100</f>
        <v>0.16071537628291049</v>
      </c>
      <c r="KJ30" s="250">
        <f t="shared" si="22"/>
        <v>-50.190287005518961</v>
      </c>
      <c r="KL30" s="250">
        <f>'1_Police_raw'!JH29/C30*100</f>
        <v>13.229007017826893</v>
      </c>
      <c r="KM30" s="250">
        <f>'1_Police_raw'!JI29/D30*100</f>
        <v>7.8993016372511713</v>
      </c>
      <c r="KN30" s="250">
        <f>'1_Police_raw'!JJ29/E30*100</f>
        <v>10.790909222684101</v>
      </c>
      <c r="KO30" s="250">
        <f>'1_Police_raw'!JK29/F30*100</f>
        <v>10.136423387142189</v>
      </c>
      <c r="KP30" s="250">
        <f>'1_Police_raw'!JL29/G30*100</f>
        <v>7.0728292442199709</v>
      </c>
      <c r="KQ30" s="250">
        <f>'1_Police_raw'!JM29/H30*100</f>
        <v>7.5536226852967934</v>
      </c>
      <c r="KR30" s="250">
        <f t="shared" si="23"/>
        <v>-42.901060713643687</v>
      </c>
      <c r="KT30" s="250" t="e">
        <f>'1_Police_raw'!JO29/C30*100</f>
        <v>#VALUE!</v>
      </c>
      <c r="KU30" s="250" t="e">
        <f>'1_Police_raw'!JP29/D30*100</f>
        <v>#VALUE!</v>
      </c>
      <c r="KV30" s="250" t="e">
        <f>'1_Police_raw'!JQ29/E30*100</f>
        <v>#VALUE!</v>
      </c>
      <c r="KW30" s="250" t="e">
        <f>'1_Police_raw'!JR29/F30*100</f>
        <v>#VALUE!</v>
      </c>
      <c r="KX30" s="250" t="e">
        <f>'1_Police_raw'!JS29/G30*100</f>
        <v>#VALUE!</v>
      </c>
      <c r="KY30" s="250" t="e">
        <f>'1_Police_raw'!JT29/H30*100</f>
        <v>#VALUE!</v>
      </c>
      <c r="KZ30" s="250" t="e">
        <f t="shared" si="37"/>
        <v>#VALUE!</v>
      </c>
      <c r="LB30" s="250">
        <f>'1_Police_raw'!JV29/C30*100</f>
        <v>172.13842058562554</v>
      </c>
      <c r="LC30" s="250">
        <f>'1_Police_raw'!JW29/D30*100</f>
        <v>155.24545870760977</v>
      </c>
      <c r="LD30" s="250">
        <f>'1_Police_raw'!JX29/E30*100</f>
        <v>162.50787172669041</v>
      </c>
      <c r="LE30" s="250">
        <f>'1_Police_raw'!JY29/F30*100</f>
        <v>136.7612679217597</v>
      </c>
      <c r="LF30" s="250">
        <f>'1_Police_raw'!JZ29/G30*100</f>
        <v>111.39706059646454</v>
      </c>
      <c r="LG30" s="250">
        <f>'1_Police_raw'!KA29/H30*100</f>
        <v>97.072087274877944</v>
      </c>
      <c r="LH30" s="250">
        <f t="shared" si="24"/>
        <v>-43.60812249547039</v>
      </c>
      <c r="LJ30" s="250">
        <f>'1_Police_raw'!KC29/C30*100</f>
        <v>102.12148100346859</v>
      </c>
      <c r="LK30" s="250">
        <f>'1_Police_raw'!KD29/D30*100</f>
        <v>77.058493522572661</v>
      </c>
      <c r="LL30" s="250">
        <f>'1_Police_raw'!KE29/E30*100</f>
        <v>81.334465036648822</v>
      </c>
      <c r="LM30" s="250">
        <f>'1_Police_raw'!KF29/F30*100</f>
        <v>62.105705197410877</v>
      </c>
      <c r="LN30" s="250">
        <f>'1_Police_raw'!KG29/G30*100</f>
        <v>50.635027543847521</v>
      </c>
      <c r="LO30" s="250">
        <f>'1_Police_raw'!KH29/H30*100</f>
        <v>48.375328261156056</v>
      </c>
      <c r="LP30" s="250">
        <f t="shared" si="38"/>
        <v>-52.62962524063574</v>
      </c>
      <c r="LR30" s="250" t="e">
        <f>'1_Police_raw'!KJ29/C30*100</f>
        <v>#VALUE!</v>
      </c>
      <c r="LS30" s="250" t="e">
        <f>'1_Police_raw'!KK29/D30*100</f>
        <v>#VALUE!</v>
      </c>
      <c r="LT30" s="250" t="e">
        <f>'1_Police_raw'!KL29/E30*100</f>
        <v>#VALUE!</v>
      </c>
      <c r="LU30" s="250" t="e">
        <f>'1_Police_raw'!KM29/F30*100</f>
        <v>#VALUE!</v>
      </c>
      <c r="LV30" s="250" t="e">
        <f>'1_Police_raw'!KN29/G30*100</f>
        <v>#VALUE!</v>
      </c>
      <c r="LW30" s="250" t="e">
        <f>'1_Police_raw'!KO29/H30*100</f>
        <v>#VALUE!</v>
      </c>
      <c r="LX30" s="250" t="e">
        <f t="shared" si="39"/>
        <v>#VALUE!</v>
      </c>
      <c r="LZ30" s="250" t="e">
        <f>'1_Police_raw'!KQ29/C30*100</f>
        <v>#VALUE!</v>
      </c>
      <c r="MA30" s="250" t="e">
        <f>'1_Police_raw'!KR29/D30*100</f>
        <v>#VALUE!</v>
      </c>
      <c r="MB30" s="250" t="e">
        <f>'1_Police_raw'!KS29/E30*100</f>
        <v>#VALUE!</v>
      </c>
      <c r="MC30" s="250" t="e">
        <f>'1_Police_raw'!KT29/F30*100</f>
        <v>#VALUE!</v>
      </c>
      <c r="MD30" s="250" t="e">
        <f>'1_Police_raw'!KU29/G30*100</f>
        <v>#VALUE!</v>
      </c>
      <c r="ME30" s="250" t="e">
        <f>'1_Police_raw'!KV29/H30*100</f>
        <v>#VALUE!</v>
      </c>
      <c r="MF30" s="250" t="e">
        <f t="shared" si="40"/>
        <v>#VALUE!</v>
      </c>
      <c r="MH30" s="250" t="e">
        <f>'1_Police_raw'!KX29/C30*100</f>
        <v>#VALUE!</v>
      </c>
      <c r="MI30" s="250" t="e">
        <f>'1_Police_raw'!KY29/D30*100</f>
        <v>#VALUE!</v>
      </c>
      <c r="MJ30" s="250" t="e">
        <f>'1_Police_raw'!KZ29/E30*100</f>
        <v>#VALUE!</v>
      </c>
      <c r="MK30" s="250" t="e">
        <f>'1_Police_raw'!LA29/F30*100</f>
        <v>#VALUE!</v>
      </c>
      <c r="ML30" s="250" t="e">
        <f>'1_Police_raw'!LB29/G30*100</f>
        <v>#VALUE!</v>
      </c>
      <c r="MM30" s="250" t="e">
        <f>'1_Police_raw'!LC29/H30*100</f>
        <v>#VALUE!</v>
      </c>
      <c r="MN30" s="250" t="e">
        <f t="shared" si="41"/>
        <v>#VALUE!</v>
      </c>
      <c r="MP30" s="250">
        <f>'1_Police_raw'!LE29/C30*100</f>
        <v>12.099701540695328</v>
      </c>
      <c r="MQ30" s="250">
        <f>'1_Police_raw'!LF29/D30*100</f>
        <v>10.962296149654687</v>
      </c>
      <c r="MR30" s="250">
        <f>'1_Police_raw'!LG29/E30*100</f>
        <v>14.33419284804306</v>
      </c>
      <c r="MS30" s="250">
        <f>'1_Police_raw'!LH29/F30*100</f>
        <v>10.780005824421059</v>
      </c>
      <c r="MT30" s="250">
        <f>'1_Police_raw'!LI29/G30*100</f>
        <v>2.7326840261758978</v>
      </c>
      <c r="MU30" s="250">
        <f>'1_Police_raw'!LJ29/H30*100</f>
        <v>7.5536226852967934</v>
      </c>
      <c r="MV30" s="250">
        <f t="shared" si="25"/>
        <v>-37.571826380250428</v>
      </c>
      <c r="MX30" s="250">
        <f>'1_Police_raw'!LL29/C30*100</f>
        <v>0</v>
      </c>
      <c r="MY30" s="250">
        <f>'1_Police_raw'!LM29/D30*100</f>
        <v>0</v>
      </c>
      <c r="MZ30" s="250">
        <f>'1_Police_raw'!LN29/E30*100</f>
        <v>0</v>
      </c>
      <c r="NA30" s="250">
        <f>'1_Police_raw'!LO29/F30*100</f>
        <v>0</v>
      </c>
      <c r="NB30" s="250">
        <f>'1_Police_raw'!LP29/G30*100</f>
        <v>0</v>
      </c>
      <c r="NC30" s="250">
        <f>'1_Police_raw'!LQ29/H30*100</f>
        <v>0</v>
      </c>
      <c r="ND30" s="250" t="e">
        <f t="shared" si="50"/>
        <v>#DIV/0!</v>
      </c>
      <c r="NF30" s="250">
        <f>'1_Police_raw'!LS29/C30*100</f>
        <v>23.715415019762844</v>
      </c>
      <c r="NG30" s="250">
        <f>'1_Police_raw'!LT29/D30*100</f>
        <v>24.020325386743359</v>
      </c>
      <c r="NH30" s="250">
        <f>'1_Police_raw'!LU29/E30*100</f>
        <v>22.226051831797104</v>
      </c>
      <c r="NI30" s="250">
        <f>'1_Police_raw'!LV29/F30*100</f>
        <v>20.272846774284378</v>
      </c>
      <c r="NJ30" s="250">
        <f>'1_Police_raw'!LW29/G30*100</f>
        <v>20.093264898352189</v>
      </c>
      <c r="NK30" s="250">
        <f>'1_Police_raw'!LX29/H30*100</f>
        <v>18.96441440138344</v>
      </c>
      <c r="NL30" s="250">
        <f t="shared" si="26"/>
        <v>-20.033385940833156</v>
      </c>
      <c r="NN30" s="250">
        <f>'1_Police_raw'!LZ29/C30*100</f>
        <v>0.64531741550375088</v>
      </c>
      <c r="NO30" s="250">
        <f>'1_Police_raw'!MA29/D30*100</f>
        <v>0</v>
      </c>
      <c r="NP30" s="250">
        <f>'1_Police_raw'!MB29/E30*100</f>
        <v>0.6442333864289016</v>
      </c>
      <c r="NQ30" s="250">
        <f>'1_Police_raw'!MC29/F30*100</f>
        <v>0</v>
      </c>
      <c r="NR30" s="250">
        <f>'1_Police_raw'!MD29/G30*100</f>
        <v>0</v>
      </c>
      <c r="NS30" s="250">
        <f>'1_Police_raw'!ME29/H30*100</f>
        <v>0</v>
      </c>
      <c r="NT30" s="250">
        <f t="shared" si="27"/>
        <v>-100</v>
      </c>
      <c r="NV30" s="250">
        <f>'1_Police_raw'!MG29/C30*100</f>
        <v>19.198193111236588</v>
      </c>
      <c r="NW30" s="250">
        <f>'1_Police_raw'!MH29/D30*100</f>
        <v>14.831341849532814</v>
      </c>
      <c r="NX30" s="250">
        <f>'1_Police_raw'!MI29/E30*100</f>
        <v>14.656309541257512</v>
      </c>
      <c r="NY30" s="250">
        <f>'1_Police_raw'!MJ29/F30*100</f>
        <v>11.101797043060492</v>
      </c>
      <c r="NZ30" s="250">
        <f>'1_Police_raw'!MK29/G30*100</f>
        <v>15.110135203560848</v>
      </c>
      <c r="OA30" s="250">
        <f>'1_Police_raw'!ML29/H30*100</f>
        <v>13.660806984047394</v>
      </c>
      <c r="OB30" s="250">
        <f t="shared" si="42"/>
        <v>-28.843267150741354</v>
      </c>
      <c r="OD30" s="250">
        <f>'1_Police_raw'!MN29/C30*100</f>
        <v>50.496087763168504</v>
      </c>
      <c r="OE30" s="250">
        <f>'1_Police_raw'!MO29/D30*100</f>
        <v>32.403257736479297</v>
      </c>
      <c r="OF30" s="250">
        <f>'1_Police_raw'!MP29/E30*100</f>
        <v>28.346269002871672</v>
      </c>
      <c r="OG30" s="250">
        <f>'1_Police_raw'!MQ29/F30*100</f>
        <v>31.857330645304021</v>
      </c>
      <c r="OH30" s="250">
        <f>'1_Police_raw'!MR29/G30*100</f>
        <v>29.577285930374426</v>
      </c>
      <c r="OI30" s="250">
        <f>'1_Police_raw'!MS29/H30*100</f>
        <v>34.071659771977025</v>
      </c>
      <c r="OJ30" s="250">
        <f t="shared" si="28"/>
        <v>-32.526139585750926</v>
      </c>
      <c r="OL30" s="250">
        <f>'1_Police_raw'!MU29/C30*100</f>
        <v>40.977655884488179</v>
      </c>
      <c r="OM30" s="250">
        <f>'1_Police_raw'!MV29/D30*100</f>
        <v>23.697904911753518</v>
      </c>
      <c r="ON30" s="250">
        <f>'1_Police_raw'!MW29/E30*100</f>
        <v>23.997693644476584</v>
      </c>
      <c r="OO30" s="250">
        <f>'1_Police_raw'!MX29/F30*100</f>
        <v>27.352253584351939</v>
      </c>
      <c r="OP30" s="250">
        <f>'1_Police_raw'!MY29/G30*100</f>
        <v>25.076394593143529</v>
      </c>
      <c r="OQ30" s="250">
        <f>'1_Police_raw'!MZ29/H30*100</f>
        <v>28.768052354640979</v>
      </c>
      <c r="OR30" s="250">
        <f t="shared" si="43"/>
        <v>-29.795758850298384</v>
      </c>
      <c r="OU30" s="250">
        <f>'1_Police_raw'!NE29/G30*100</f>
        <v>579.65050578766397</v>
      </c>
      <c r="OV30" s="250">
        <f>'1_Police_raw'!NF29/G30*100</f>
        <v>40.990260392638469</v>
      </c>
      <c r="OW30" s="250">
        <f>'1_Police_raw'!NG29/G30*100</f>
        <v>46.777120683363897</v>
      </c>
      <c r="OX30" s="250">
        <f>'1_Police_raw'!NH29/G30*100</f>
        <v>75.711422136991047</v>
      </c>
      <c r="OY30" s="250" t="e">
        <f>'1_Police_raw'!NI29/G30*100</f>
        <v>#VALUE!</v>
      </c>
      <c r="PA30" s="250" t="e">
        <f>'1_Police_raw'!NK29/G30*100</f>
        <v>#VALUE!</v>
      </c>
      <c r="PB30" s="250">
        <f>'1_Police_raw'!NL29/G30*100</f>
        <v>11.091482223890409</v>
      </c>
      <c r="PC30" s="250">
        <f>'1_Police_raw'!NM29/G30*100</f>
        <v>1.6074611918681752</v>
      </c>
      <c r="PD30" s="250">
        <f>'1_Police_raw'!NN29/G30*100</f>
        <v>21.379233851846731</v>
      </c>
      <c r="PE30" s="250">
        <f>'1_Police_raw'!NO29/G30*100</f>
        <v>0</v>
      </c>
      <c r="PG30" s="250">
        <f>'1_Police_raw'!NQ29/G30*100</f>
        <v>3.5364146221099855</v>
      </c>
      <c r="PH30" s="250">
        <f>'1_Police_raw'!NR29/G30*100</f>
        <v>0.16074611918681753</v>
      </c>
      <c r="PI30" s="250">
        <f>'1_Police_raw'!NS29/G30*100</f>
        <v>0</v>
      </c>
      <c r="PJ30" s="250">
        <f>'1_Police_raw'!NT29/G30*100</f>
        <v>0</v>
      </c>
      <c r="PK30" s="250" t="e">
        <f>'1_Police_raw'!NU29/G30*100</f>
        <v>#VALUE!</v>
      </c>
      <c r="PM30" s="250">
        <f>'1_Police_raw'!NW29/G30*100</f>
        <v>2.0896995494286275</v>
      </c>
      <c r="PN30" s="250">
        <f>'1_Police_raw'!NX29/G30*100</f>
        <v>0</v>
      </c>
      <c r="PO30" s="250">
        <f>'1_Police_raw'!NY29/G30*100</f>
        <v>0</v>
      </c>
      <c r="PP30" s="250">
        <f>'1_Police_raw'!NZ29/G30*100</f>
        <v>0</v>
      </c>
      <c r="PQ30" s="250" t="e">
        <f>'1_Police_raw'!OA29/G30*100</f>
        <v>#VALUE!</v>
      </c>
      <c r="PS30" s="250">
        <f>'1_Police_raw'!OC29/G30*100</f>
        <v>54.01069604677069</v>
      </c>
      <c r="PT30" s="250">
        <f>'1_Police_raw'!OD29/G30*100</f>
        <v>1.4467150726813576</v>
      </c>
      <c r="PU30" s="250">
        <f>'1_Police_raw'!OE29/G30*100</f>
        <v>6.1083525290990659</v>
      </c>
      <c r="PV30" s="250">
        <f>'1_Police_raw'!OF29/G30*100</f>
        <v>1.9289534302418101</v>
      </c>
      <c r="PW30" s="250" t="e">
        <f>'1_Police_raw'!OG29/G30*100</f>
        <v>#VALUE!</v>
      </c>
      <c r="PY30" s="250">
        <f>'1_Police_raw'!OI29/G30*100</f>
        <v>21.539979971033549</v>
      </c>
      <c r="PZ30" s="250">
        <f>'1_Police_raw'!OJ29/G30*100</f>
        <v>0.16074611918681753</v>
      </c>
      <c r="QA30" s="250">
        <f>'1_Police_raw'!OK29/G30*100</f>
        <v>2.4111917878022626</v>
      </c>
      <c r="QB30" s="250">
        <f>'1_Police_raw'!OL29/G30*100</f>
        <v>0</v>
      </c>
      <c r="QC30" s="250" t="e">
        <f>'1_Police_raw'!OM29/G30*100</f>
        <v>#VALUE!</v>
      </c>
      <c r="QE30" s="250">
        <f>'1_Police_raw'!OO29/G30*100</f>
        <v>3.8579068604836202</v>
      </c>
      <c r="QF30" s="250">
        <f>'1_Police_raw'!OP29/G30*100</f>
        <v>0.16074611918681753</v>
      </c>
      <c r="QG30" s="250">
        <f>'1_Police_raw'!OQ29/G30*100</f>
        <v>0.32149223837363505</v>
      </c>
      <c r="QH30" s="250">
        <f>'1_Police_raw'!OR29/G30*100</f>
        <v>0.32149223837363505</v>
      </c>
      <c r="QI30" s="250">
        <f>'1_Police_raw'!OS29/G30*100</f>
        <v>0</v>
      </c>
      <c r="QK30" s="250">
        <f>'1_Police_raw'!OU29/G30*100</f>
        <v>0.32149223837363505</v>
      </c>
      <c r="QL30" s="250">
        <f>'1_Police_raw'!OV29/G30*100</f>
        <v>0</v>
      </c>
      <c r="QM30" s="250">
        <f>'1_Police_raw'!OW29/G30*100</f>
        <v>0</v>
      </c>
      <c r="QN30" s="250">
        <f>'1_Police_raw'!OX29/G30*100</f>
        <v>0</v>
      </c>
      <c r="QO30" s="250" t="e">
        <f>'1_Police_raw'!OY29/G30*100</f>
        <v>#VALUE!</v>
      </c>
      <c r="QQ30" s="250">
        <f>'1_Police_raw'!PA29/G30*100</f>
        <v>0.16074611918681753</v>
      </c>
      <c r="QR30" s="250">
        <f>'1_Police_raw'!PB29/G30*100</f>
        <v>0.16074611918681753</v>
      </c>
      <c r="QS30" s="250">
        <f>'1_Police_raw'!PC29/G30*100</f>
        <v>0.16074611918681753</v>
      </c>
      <c r="QT30" s="250">
        <f>'1_Police_raw'!PD29/G30*100</f>
        <v>0</v>
      </c>
      <c r="QU30" s="250" t="e">
        <f>'1_Police_raw'!PE29/G30*100</f>
        <v>#VALUE!</v>
      </c>
      <c r="QW30" s="250">
        <f>'1_Police_raw'!PG29/G30*100</f>
        <v>7.5550676017804239</v>
      </c>
      <c r="QX30" s="250">
        <f>'1_Police_raw'!PH29/G30*100</f>
        <v>0</v>
      </c>
      <c r="QY30" s="250">
        <f>'1_Police_raw'!PI29/G30*100</f>
        <v>0.96447671512090505</v>
      </c>
      <c r="QZ30" s="250">
        <f>'1_Police_raw'!PJ29/G30*100</f>
        <v>0.80373059593408758</v>
      </c>
      <c r="RA30" s="250" t="e">
        <f>'1_Police_raw'!PK29/G30*100</f>
        <v>#VALUE!</v>
      </c>
      <c r="RC30" s="250">
        <f>'1_Police_raw'!PM29/G30*100</f>
        <v>97.090655988837781</v>
      </c>
      <c r="RD30" s="250">
        <f>'1_Police_raw'!PN29/G30*100</f>
        <v>5.3046219331649782</v>
      </c>
      <c r="RE30" s="250">
        <f>'1_Police_raw'!PO29/G30*100</f>
        <v>34.238923386792131</v>
      </c>
      <c r="RF30" s="250">
        <f>'1_Police_raw'!PP29/G30*100</f>
        <v>21.539979971033549</v>
      </c>
      <c r="RG30" s="250" t="e">
        <f>'1_Police_raw'!PQ29/G30*100</f>
        <v>#VALUE!</v>
      </c>
      <c r="RI30" s="250">
        <f>'1_Police_raw'!PS29/G30*100</f>
        <v>48.384581875232072</v>
      </c>
      <c r="RJ30" s="250">
        <f>'1_Police_raw'!PT29/G30*100</f>
        <v>0.48223835756045252</v>
      </c>
      <c r="RK30" s="250">
        <f>'1_Police_raw'!PU29/G30*100</f>
        <v>19.932518779165374</v>
      </c>
      <c r="RL30" s="250">
        <f>'1_Police_raw'!PV29/G30*100</f>
        <v>10.769989985516775</v>
      </c>
      <c r="RM30" s="250">
        <f>'1_Police_raw'!PW29/G30*100</f>
        <v>0</v>
      </c>
      <c r="RO30" s="250">
        <f>'1_Police_raw'!PY29/G30*100</f>
        <v>10.448497747143138</v>
      </c>
      <c r="RP30" s="250" t="e">
        <f>'1_Police_raw'!PZ29/G30*100</f>
        <v>#VALUE!</v>
      </c>
      <c r="RQ30" s="250" t="e">
        <f>'1_Police_raw'!QA29/G30*100</f>
        <v>#VALUE!</v>
      </c>
      <c r="RR30" s="250" t="e">
        <f>'1_Police_raw'!QB29/G30*100</f>
        <v>#VALUE!</v>
      </c>
      <c r="RS30" s="250" t="e">
        <f>'1_Police_raw'!QC29/G30*100</f>
        <v>#VALUE!</v>
      </c>
      <c r="RU30" s="250" t="e">
        <f>'1_Police_raw'!QE29/G30*100</f>
        <v>#VALUE!</v>
      </c>
      <c r="RV30" s="250" t="e">
        <f>'1_Police_raw'!QF29/G30*100</f>
        <v>#VALUE!</v>
      </c>
      <c r="RW30" s="250" t="e">
        <f>'1_Police_raw'!QG29/G30*100</f>
        <v>#VALUE!</v>
      </c>
      <c r="RX30" s="250" t="e">
        <f>'1_Police_raw'!QH29/G30*100</f>
        <v>#VALUE!</v>
      </c>
      <c r="RY30" s="250" t="e">
        <f>'1_Police_raw'!QI29/G30*100</f>
        <v>#VALUE!</v>
      </c>
      <c r="SA30" s="250" t="e">
        <f>'1_Police_raw'!QK29/G30*100</f>
        <v>#VALUE!</v>
      </c>
      <c r="SB30" s="250" t="e">
        <f>'1_Police_raw'!QL29/G30*100</f>
        <v>#VALUE!</v>
      </c>
      <c r="SC30" s="250" t="e">
        <f>'1_Police_raw'!QM29/G30*100</f>
        <v>#VALUE!</v>
      </c>
      <c r="SD30" s="250" t="e">
        <f>'1_Police_raw'!QN29/G30*100</f>
        <v>#VALUE!</v>
      </c>
      <c r="SE30" s="250" t="e">
        <f>'1_Police_raw'!QO29/G30*100</f>
        <v>#VALUE!</v>
      </c>
      <c r="SG30" s="250">
        <f>'1_Police_raw'!QQ29/G30*100</f>
        <v>7.5550676017804239</v>
      </c>
      <c r="SH30" s="250">
        <f>'1_Police_raw'!QR29/G30*100</f>
        <v>0.96447671512090505</v>
      </c>
      <c r="SI30" s="250">
        <f>'1_Police_raw'!QS29/G30*100</f>
        <v>0</v>
      </c>
      <c r="SJ30" s="250">
        <f>'1_Police_raw'!QT29/G30*100</f>
        <v>2.7326840261758978</v>
      </c>
      <c r="SK30" s="250">
        <f>'1_Police_raw'!QU29/G30*100</f>
        <v>0</v>
      </c>
      <c r="SM30" s="250">
        <f>'1_Police_raw'!QW29/G30*100</f>
        <v>0</v>
      </c>
      <c r="SN30" s="250">
        <f>'1_Police_raw'!QX29/G30*100</f>
        <v>0</v>
      </c>
      <c r="SO30" s="250">
        <f>'1_Police_raw'!QY29/G30*100</f>
        <v>0</v>
      </c>
      <c r="SP30" s="250">
        <f>'1_Police_raw'!QZ29/G30*100</f>
        <v>0</v>
      </c>
      <c r="SQ30" s="250" t="e">
        <f>'1_Police_raw'!RA29/G30*100</f>
        <v>#VALUE!</v>
      </c>
      <c r="SS30" s="250">
        <f>'1_Police_raw'!RC29/G30*100</f>
        <v>18.968042064044468</v>
      </c>
      <c r="ST30" s="250">
        <f>'1_Police_raw'!RD29/G30*100</f>
        <v>0.96447671512090505</v>
      </c>
      <c r="SU30" s="250">
        <f>'1_Police_raw'!RE29/G30*100</f>
        <v>0</v>
      </c>
      <c r="SV30" s="250">
        <f>'1_Police_raw'!RF29/G30*100</f>
        <v>9.8055132703958687</v>
      </c>
      <c r="SW30" s="250" t="e">
        <f>'1_Police_raw'!RG29/G30*100</f>
        <v>#VALUE!</v>
      </c>
      <c r="SY30" s="250">
        <f>'1_Police_raw'!RI29/G30*100</f>
        <v>0</v>
      </c>
      <c r="SZ30" s="250">
        <f>'1_Police_raw'!RJ29/G30*100</f>
        <v>0</v>
      </c>
      <c r="TA30" s="250">
        <f>'1_Police_raw'!RK29/G30*100</f>
        <v>0</v>
      </c>
      <c r="TB30" s="250">
        <f>'1_Police_raw'!RL29/G30*100</f>
        <v>0</v>
      </c>
      <c r="TC30" s="250" t="e">
        <f>'1_Police_raw'!RM29/G30*100</f>
        <v>#VALUE!</v>
      </c>
      <c r="TE30" s="250">
        <f>'1_Police_raw'!RO29/G30*100</f>
        <v>13.663420130879489</v>
      </c>
      <c r="TF30" s="250">
        <f>'1_Police_raw'!RP29/G30*100</f>
        <v>2.7326840261758978</v>
      </c>
      <c r="TG30" s="250">
        <f>'1_Police_raw'!RQ29/G30*100</f>
        <v>0</v>
      </c>
      <c r="TH30" s="250">
        <f>'1_Police_raw'!RR29/G30*100</f>
        <v>0.96447671512090505</v>
      </c>
      <c r="TI30" s="250">
        <f>'1_Police_raw'!RS29/G30*100</f>
        <v>0</v>
      </c>
      <c r="TK30" s="250">
        <f>'1_Police_raw'!RU29/G30*100</f>
        <v>34.078177267605312</v>
      </c>
      <c r="TL30" s="250">
        <f>'1_Police_raw'!RV29/G30*100</f>
        <v>2.5719379069890804</v>
      </c>
      <c r="TM30" s="250">
        <f>'1_Police_raw'!RW29/G30*100</f>
        <v>1.2859689534945402</v>
      </c>
      <c r="TN30" s="250">
        <f>'1_Police_raw'!RX29/G30*100</f>
        <v>6.4298447674727006</v>
      </c>
      <c r="TO30" s="250" t="e">
        <f>'1_Police_raw'!RY29/G30*100</f>
        <v>#VALUE!</v>
      </c>
      <c r="TQ30" s="250">
        <f>'1_Police_raw'!SA29/G30*100</f>
        <v>28.773555334440339</v>
      </c>
      <c r="TR30" s="250" t="e">
        <f>'1_Police_raw'!SB29/G30*100</f>
        <v>#VALUE!</v>
      </c>
      <c r="TS30" s="250">
        <f>'1_Police_raw'!SC29/G30*100</f>
        <v>0.96447671512090505</v>
      </c>
      <c r="TT30" s="250">
        <f>'1_Police_raw'!SD29/G30*100</f>
        <v>5.9476064099122485</v>
      </c>
      <c r="TU30" s="250" t="e">
        <f>'1_Police_raw'!SE29/G30*100</f>
        <v>#VALUE!</v>
      </c>
      <c r="TW30" s="250" t="e">
        <f>'1_Police_raw'!TY29/C30*100</f>
        <v>#VALUE!</v>
      </c>
      <c r="TX30" s="250" t="e">
        <f>'1_Police_raw'!TZ29/D30*100</f>
        <v>#VALUE!</v>
      </c>
      <c r="TY30" s="250" t="e">
        <f>'1_Police_raw'!UA29/E30*100</f>
        <v>#VALUE!</v>
      </c>
      <c r="TZ30" s="250" t="e">
        <f>'1_Police_raw'!UB29/F30*100</f>
        <v>#VALUE!</v>
      </c>
      <c r="UA30" s="250" t="e">
        <f>'1_Police_raw'!UC29/G30*100</f>
        <v>#VALUE!</v>
      </c>
      <c r="UB30" s="250" t="e">
        <f>'1_Police_raw'!UD29/H30*100</f>
        <v>#VALUE!</v>
      </c>
      <c r="UC30" s="250" t="e">
        <f t="shared" si="44"/>
        <v>#VALUE!</v>
      </c>
      <c r="UE30" s="250">
        <f>'1_Police_raw'!UF29/G30*100</f>
        <v>57.547110668880677</v>
      </c>
      <c r="UF30" s="250" t="e">
        <f>'1_Police_raw'!UG29/G30*100</f>
        <v>#VALUE!</v>
      </c>
      <c r="UH30" s="250" t="e">
        <f>'1_Police_raw'!UI29/C30*100</f>
        <v>#VALUE!</v>
      </c>
      <c r="UI30" s="250" t="e">
        <f>'1_Police_raw'!UJ29/D30*100</f>
        <v>#VALUE!</v>
      </c>
      <c r="UJ30" s="250" t="e">
        <f>'1_Police_raw'!UK29/E30*100</f>
        <v>#VALUE!</v>
      </c>
      <c r="UK30" s="250" t="e">
        <f>'1_Police_raw'!UL29/F30*100</f>
        <v>#VALUE!</v>
      </c>
      <c r="UL30" s="250" t="e">
        <f>'1_Police_raw'!UM29/G30*100</f>
        <v>#VALUE!</v>
      </c>
      <c r="UM30" s="250" t="e">
        <f>'1_Police_raw'!UN29/H30*100</f>
        <v>#VALUE!</v>
      </c>
      <c r="UN30" s="250" t="e">
        <f t="shared" si="51"/>
        <v>#VALUE!</v>
      </c>
      <c r="UP30" s="250" t="e">
        <f>'1_Police_raw'!UX29/G30*100</f>
        <v>#VALUE!</v>
      </c>
      <c r="UQ30" s="250" t="e">
        <f>'1_Police_raw'!UY29/G30*100</f>
        <v>#VALUE!</v>
      </c>
      <c r="UR30" s="250" t="e">
        <f>'1_Police_raw'!UZ29/G30*100</f>
        <v>#VALUE!</v>
      </c>
    </row>
    <row r="31" spans="1:564">
      <c r="A31" s="247">
        <v>29</v>
      </c>
      <c r="B31" s="239" t="s">
        <v>52</v>
      </c>
      <c r="C31" s="248">
        <v>16655.798999999999</v>
      </c>
      <c r="D31" s="248">
        <v>16730.348000000002</v>
      </c>
      <c r="E31" s="248">
        <v>16779.575000000001</v>
      </c>
      <c r="F31" s="248">
        <v>16829.289000000001</v>
      </c>
      <c r="G31" s="248">
        <v>16900.725999999999</v>
      </c>
      <c r="H31" s="248">
        <v>16979.12</v>
      </c>
      <c r="I31" s="249"/>
      <c r="J31" s="250">
        <f>'1_Police_raw'!C30/C31*100</f>
        <v>7244.0835771373086</v>
      </c>
      <c r="K31" s="250">
        <f>'1_Police_raw'!D30/D31*100</f>
        <v>6903.3232303356745</v>
      </c>
      <c r="L31" s="250">
        <f>'1_Police_raw'!E30/E31*100</f>
        <v>6588.7246846240141</v>
      </c>
      <c r="M31" s="250">
        <f>'1_Police_raw'!F30/F31*100</f>
        <v>6094.3156897477966</v>
      </c>
      <c r="N31" s="250">
        <f>'1_Police_raw'!G30/G31*100</f>
        <v>5792.3547189629608</v>
      </c>
      <c r="O31" s="250">
        <f>'1_Police_raw'!H30/H31*100</f>
        <v>5479.0825437360718</v>
      </c>
      <c r="P31" s="250">
        <f t="shared" si="29"/>
        <v>-24.364724876610595</v>
      </c>
      <c r="R31" s="250">
        <f>'1_Police_raw'!J30/C31*100</f>
        <v>880.83435685072811</v>
      </c>
      <c r="S31" s="250">
        <f>'1_Police_raw'!K30/D31*100</f>
        <v>818.4527901033498</v>
      </c>
      <c r="T31" s="250">
        <f>'1_Police_raw'!L30/E31*100</f>
        <v>782.67774958543339</v>
      </c>
      <c r="U31" s="250">
        <f>'1_Police_raw'!M30/F31*100</f>
        <v>725.81794750806171</v>
      </c>
      <c r="V31" s="250">
        <f>'1_Police_raw'!N30/G31*100</f>
        <v>678.90574641586409</v>
      </c>
      <c r="W31" s="250">
        <f>'1_Police_raw'!O30/H31*100</f>
        <v>676.36014116161505</v>
      </c>
      <c r="X31" s="250">
        <f t="shared" si="30"/>
        <v>-23.213696661444445</v>
      </c>
      <c r="Z31" s="250">
        <f>'1_Police_raw'!Q30/C31*100</f>
        <v>25.396560080966395</v>
      </c>
      <c r="AA31" s="250">
        <f>'1_Police_raw'!R30/D31*100</f>
        <v>23.251160107368953</v>
      </c>
      <c r="AB31" s="250">
        <f>'1_Police_raw'!S30/E31*100</f>
        <v>21.037481581029315</v>
      </c>
      <c r="AC31" s="250">
        <f>'1_Police_raw'!T30/F31*100</f>
        <v>20.024613042179023</v>
      </c>
      <c r="AD31" s="250">
        <f>'1_Police_raw'!U30/G31*100</f>
        <v>19.229943139720746</v>
      </c>
      <c r="AE31" s="250">
        <f>'1_Police_raw'!V30/H31*100</f>
        <v>18.375510627170314</v>
      </c>
      <c r="AF31" s="250">
        <f t="shared" si="31"/>
        <v>-27.645671033448536</v>
      </c>
      <c r="AH31" s="250" t="e">
        <f>'1_Police_raw'!X30/C31*100</f>
        <v>#VALUE!</v>
      </c>
      <c r="AI31" s="250" t="e">
        <f>'1_Police_raw'!Y30/D31*100</f>
        <v>#VALUE!</v>
      </c>
      <c r="AJ31" s="250" t="e">
        <f>'1_Police_raw'!Z30/E31*100</f>
        <v>#VALUE!</v>
      </c>
      <c r="AK31" s="250" t="e">
        <f>'1_Police_raw'!AA30/F31*100</f>
        <v>#VALUE!</v>
      </c>
      <c r="AL31" s="250" t="e">
        <f>'1_Police_raw'!AB30/G31*100</f>
        <v>#VALUE!</v>
      </c>
      <c r="AM31" s="250" t="e">
        <f>'1_Police_raw'!AC30/H31*100</f>
        <v>#VALUE!</v>
      </c>
      <c r="AN31" s="250" t="e">
        <f t="shared" si="46"/>
        <v>#VALUE!</v>
      </c>
      <c r="AP31" s="250">
        <f>'1_Police_raw'!AE30/C31*100</f>
        <v>0.99064596060507215</v>
      </c>
      <c r="AQ31" s="250">
        <f>'1_Police_raw'!AF30/D31*100</f>
        <v>0.93841443106861844</v>
      </c>
      <c r="AR31" s="250">
        <f>'1_Police_raw'!AG30/E31*100</f>
        <v>0.87606509700037094</v>
      </c>
      <c r="AS31" s="250">
        <f>'1_Police_raw'!AH30/F31*100</f>
        <v>0.85565112109014219</v>
      </c>
      <c r="AT31" s="250">
        <f>'1_Police_raw'!AI30/G31*100</f>
        <v>0.71002866977430434</v>
      </c>
      <c r="AU31" s="250">
        <f>'1_Police_raw'!AJ30/H31*100</f>
        <v>0.64785454134254317</v>
      </c>
      <c r="AV31" s="250">
        <f t="shared" si="32"/>
        <v>-34.602818049463096</v>
      </c>
      <c r="AX31" s="250" t="e">
        <f>'1_Police_raw'!AL30/C31*100</f>
        <v>#VALUE!</v>
      </c>
      <c r="AY31" s="250" t="e">
        <f>'1_Police_raw'!AM30/D31*100</f>
        <v>#VALUE!</v>
      </c>
      <c r="AZ31" s="250" t="e">
        <f>'1_Police_raw'!AN30/E31*100</f>
        <v>#VALUE!</v>
      </c>
      <c r="BA31" s="250" t="e">
        <f>'1_Police_raw'!AO30/F31*100</f>
        <v>#VALUE!</v>
      </c>
      <c r="BB31" s="250" t="e">
        <f>'1_Police_raw'!AP30/G31*100</f>
        <v>#VALUE!</v>
      </c>
      <c r="BC31" s="250" t="e">
        <f>'1_Police_raw'!AQ30/H31*100</f>
        <v>#VALUE!</v>
      </c>
      <c r="BD31" s="250" t="e">
        <f t="shared" si="47"/>
        <v>#VALUE!</v>
      </c>
      <c r="BF31" s="250">
        <f>'1_Police_raw'!AS30/C31*100</f>
        <v>362.93665647622191</v>
      </c>
      <c r="BG31" s="250">
        <f>'1_Police_raw'!AT30/D31*100</f>
        <v>344.22475850472443</v>
      </c>
      <c r="BH31" s="250">
        <f>'1_Police_raw'!AU30/E31*100</f>
        <v>318.48244070544098</v>
      </c>
      <c r="BI31" s="250">
        <f>'1_Police_raw'!AV30/F31*100</f>
        <v>302.50832343541072</v>
      </c>
      <c r="BJ31" s="250">
        <f>'1_Police_raw'!AW30/G31*100</f>
        <v>285.66820147252849</v>
      </c>
      <c r="BK31" s="250">
        <f>'1_Police_raw'!AX30/H31*100</f>
        <v>276.75168088805549</v>
      </c>
      <c r="BL31" s="250">
        <f t="shared" si="0"/>
        <v>-23.746561293902502</v>
      </c>
      <c r="BN31" s="250" t="e">
        <f>'1_Police_raw'!AZ30/C31*100</f>
        <v>#VALUE!</v>
      </c>
      <c r="BO31" s="250" t="e">
        <f>'1_Police_raw'!BA30/D31*100</f>
        <v>#VALUE!</v>
      </c>
      <c r="BP31" s="250" t="e">
        <f>'1_Police_raw'!BB30/E31*100</f>
        <v>#VALUE!</v>
      </c>
      <c r="BQ31" s="250" t="e">
        <f>'1_Police_raw'!BC30/F31*100</f>
        <v>#VALUE!</v>
      </c>
      <c r="BR31" s="250" t="e">
        <f>'1_Police_raw'!BD30/G31*100</f>
        <v>#VALUE!</v>
      </c>
      <c r="BS31" s="250" t="e">
        <f>'1_Police_raw'!BE30/H31*100</f>
        <v>#VALUE!</v>
      </c>
      <c r="BT31" s="250" t="e">
        <f t="shared" si="1"/>
        <v>#VALUE!</v>
      </c>
      <c r="BV31" s="250">
        <f>'1_Police_raw'!BG30/C31*100</f>
        <v>39.745916722458048</v>
      </c>
      <c r="BW31" s="250">
        <f>'1_Police_raw'!BH30/D31*100</f>
        <v>39.120525167796863</v>
      </c>
      <c r="BX31" s="250">
        <f>'1_Police_raw'!BI30/E31*100</f>
        <v>36.145134784403062</v>
      </c>
      <c r="BY31" s="250">
        <f>'1_Police_raw'!BJ30/F31*100</f>
        <v>35.11734809474126</v>
      </c>
      <c r="BZ31" s="250">
        <f>'1_Police_raw'!BK30/G31*100</f>
        <v>33.282593895670523</v>
      </c>
      <c r="CA31" s="250">
        <f>'1_Police_raw'!BL30/H31*100</f>
        <v>37.693355132657054</v>
      </c>
      <c r="CB31" s="250">
        <f t="shared" si="2"/>
        <v>-5.1642074433301843</v>
      </c>
      <c r="CD31" s="250">
        <f>'1_Police_raw'!BN30/C31*100</f>
        <v>9.4261464130300823</v>
      </c>
      <c r="CE31" s="250">
        <f>'1_Police_raw'!BO30/D31*100</f>
        <v>8.6668848729267314</v>
      </c>
      <c r="CF31" s="250">
        <f>'1_Police_raw'!BP30/E31*100</f>
        <v>7.4197350052072233</v>
      </c>
      <c r="CG31" s="250">
        <f>'1_Police_raw'!BQ30/F31*100</f>
        <v>7.2492664425692608</v>
      </c>
      <c r="CH31" s="250">
        <f>'1_Police_raw'!BR30/G31*100</f>
        <v>7.4848855605374593</v>
      </c>
      <c r="CI31" s="250">
        <f>'1_Police_raw'!BS30/H31*100</f>
        <v>9.0110677114008269</v>
      </c>
      <c r="CJ31" s="250">
        <f t="shared" si="3"/>
        <v>-4.4034824353616955</v>
      </c>
      <c r="CL31" s="250" t="e">
        <f>'1_Police_raw'!BU30/C31*100</f>
        <v>#VALUE!</v>
      </c>
      <c r="CM31" s="250" t="e">
        <f>'1_Police_raw'!BV30/D31*100</f>
        <v>#VALUE!</v>
      </c>
      <c r="CN31" s="250" t="e">
        <f>'1_Police_raw'!BW30/E31*100</f>
        <v>#VALUE!</v>
      </c>
      <c r="CO31" s="250" t="e">
        <f>'1_Police_raw'!BX30/F31*100</f>
        <v>#VALUE!</v>
      </c>
      <c r="CP31" s="250" t="e">
        <f>'1_Police_raw'!BY30/G31*100</f>
        <v>#VALUE!</v>
      </c>
      <c r="CQ31" s="250" t="e">
        <f>'1_Police_raw'!BZ30/H31*100</f>
        <v>#VALUE!</v>
      </c>
      <c r="CR31" s="250" t="e">
        <f t="shared" si="4"/>
        <v>#VALUE!</v>
      </c>
      <c r="CT31" s="250">
        <f>'1_Police_raw'!CB30/C31*100</f>
        <v>93.601033489897418</v>
      </c>
      <c r="CU31" s="250">
        <f>'1_Police_raw'!CC30/D31*100</f>
        <v>89.328685810958618</v>
      </c>
      <c r="CV31" s="250">
        <f>'1_Police_raw'!CD30/E31*100</f>
        <v>79.561013911258186</v>
      </c>
      <c r="CW31" s="250">
        <f>'1_Police_raw'!CE30/F31*100</f>
        <v>62.123836604148877</v>
      </c>
      <c r="CX31" s="250">
        <f>'1_Police_raw'!CF30/G31*100</f>
        <v>57.571491307533186</v>
      </c>
      <c r="CY31" s="250">
        <f>'1_Police_raw'!CG30/H31*100</f>
        <v>52.947384787904205</v>
      </c>
      <c r="CZ31" s="250">
        <f t="shared" si="5"/>
        <v>-43.432905798397044</v>
      </c>
      <c r="DB31" s="250" t="e">
        <f>'1_Police_raw'!CI30/C31*100</f>
        <v>#VALUE!</v>
      </c>
      <c r="DC31" s="250" t="e">
        <f>'1_Police_raw'!CJ30/D31*100</f>
        <v>#VALUE!</v>
      </c>
      <c r="DD31" s="250" t="e">
        <f>'1_Police_raw'!CK30/E31*100</f>
        <v>#VALUE!</v>
      </c>
      <c r="DE31" s="250" t="e">
        <f>'1_Police_raw'!CL30/F31*100</f>
        <v>#VALUE!</v>
      </c>
      <c r="DF31" s="250" t="e">
        <f>'1_Police_raw'!CM30/G31*100</f>
        <v>#VALUE!</v>
      </c>
      <c r="DG31" s="250" t="e">
        <f>'1_Police_raw'!CN30/H31*100</f>
        <v>#VALUE!</v>
      </c>
      <c r="DH31" s="250" t="e">
        <f t="shared" si="33"/>
        <v>#VALUE!</v>
      </c>
      <c r="DJ31" s="250">
        <f>'1_Police_raw'!CP30/C31*100</f>
        <v>3976.8731599126531</v>
      </c>
      <c r="DK31" s="250">
        <f>'1_Police_raw'!CQ30/D31*100</f>
        <v>3834.3792968323187</v>
      </c>
      <c r="DL31" s="250">
        <f>'1_Police_raw'!CR30/E31*100</f>
        <v>3798.0699749546693</v>
      </c>
      <c r="DM31" s="250">
        <f>'1_Police_raw'!CS30/F31*100</f>
        <v>3459.0587873320137</v>
      </c>
      <c r="DN31" s="250">
        <f>'1_Police_raw'!CT30/G31*100</f>
        <v>3191.4013634680546</v>
      </c>
      <c r="DO31" s="250">
        <f>'1_Police_raw'!CU30/H31*100</f>
        <v>2881.8925833612111</v>
      </c>
      <c r="DP31" s="250">
        <f t="shared" si="6"/>
        <v>-27.533706319552124</v>
      </c>
      <c r="DR31" s="250" t="e">
        <f>'1_Police_raw'!CW30/C31*100</f>
        <v>#VALUE!</v>
      </c>
      <c r="DS31" s="250" t="e">
        <f>'1_Police_raw'!CX30/D31*100</f>
        <v>#VALUE!</v>
      </c>
      <c r="DT31" s="250" t="e">
        <f>'1_Police_raw'!CY30/E31*100</f>
        <v>#VALUE!</v>
      </c>
      <c r="DU31" s="250" t="e">
        <f>'1_Police_raw'!CZ30/F31*100</f>
        <v>#VALUE!</v>
      </c>
      <c r="DV31" s="250" t="e">
        <f>'1_Police_raw'!DA30/G31*100</f>
        <v>#VALUE!</v>
      </c>
      <c r="DW31" s="250" t="e">
        <f>'1_Police_raw'!DB30/H31*100</f>
        <v>#VALUE!</v>
      </c>
      <c r="DX31" s="250" t="e">
        <f t="shared" si="34"/>
        <v>#VALUE!</v>
      </c>
      <c r="DZ31" s="250">
        <f>'1_Police_raw'!DD30/C31*100</f>
        <v>128.24362253651117</v>
      </c>
      <c r="EA31" s="250">
        <f>'1_Police_raw'!DE30/D31*100</f>
        <v>120.67890040302807</v>
      </c>
      <c r="EB31" s="250">
        <f>'1_Police_raw'!DF30/E31*100</f>
        <v>126.9400446674007</v>
      </c>
      <c r="EC31" s="250">
        <f>'1_Police_raw'!DG30/F31*100</f>
        <v>116.82014611550137</v>
      </c>
      <c r="ED31" s="250">
        <f>'1_Police_raw'!DH30/G31*100</f>
        <v>108.10186497313785</v>
      </c>
      <c r="EE31" s="250">
        <f>'1_Police_raw'!DI30/H31*100</f>
        <v>95.057929975169515</v>
      </c>
      <c r="EF31" s="250">
        <f t="shared" si="7"/>
        <v>-25.877070457748204</v>
      </c>
      <c r="EH31" s="250">
        <f>'1_Police_raw'!DK30/C31*100</f>
        <v>1224.6785639043794</v>
      </c>
      <c r="EI31" s="250">
        <f>'1_Police_raw'!DL30/D31*100</f>
        <v>1205.0556270556954</v>
      </c>
      <c r="EJ31" s="250">
        <f>'1_Police_raw'!DM30/E31*100</f>
        <v>1190.971761799688</v>
      </c>
      <c r="EK31" s="250">
        <f>'1_Police_raw'!DN30/F31*100</f>
        <v>1042.1711814444448</v>
      </c>
      <c r="EL31" s="250">
        <f>'1_Police_raw'!DO30/G31*100</f>
        <v>967.4732316233044</v>
      </c>
      <c r="EM31" s="250">
        <f>'1_Police_raw'!DP30/H31*100</f>
        <v>864.82691682490031</v>
      </c>
      <c r="EN31" s="250">
        <f t="shared" si="8"/>
        <v>-29.383354758185817</v>
      </c>
      <c r="EP31" s="250">
        <f>'1_Police_raw'!DR30/C31*100</f>
        <v>652.38539442028571</v>
      </c>
      <c r="EQ31" s="250">
        <f>'1_Police_raw'!DS30/D31*100</f>
        <v>670.57780268527574</v>
      </c>
      <c r="ER31" s="250">
        <f>'1_Police_raw'!DT30/E31*100</f>
        <v>662.05490901885173</v>
      </c>
      <c r="ES31" s="250">
        <f>'1_Police_raw'!DU30/F31*100</f>
        <v>554.80656372351791</v>
      </c>
      <c r="ET31" s="250">
        <f>'1_Police_raw'!DV30/G31*100</f>
        <v>509.74141584213601</v>
      </c>
      <c r="EU31" s="250">
        <f>'1_Police_raw'!DW30/H31*100</f>
        <v>437.30181540621658</v>
      </c>
      <c r="EV31" s="250">
        <f t="shared" si="9"/>
        <v>-32.96879127792154</v>
      </c>
      <c r="EX31" s="250">
        <f>'1_Police_raw'!DY30/C31*100</f>
        <v>153.64018261747756</v>
      </c>
      <c r="EY31" s="250">
        <f>'1_Police_raw'!DZ30/D31*100</f>
        <v>165.1489855441142</v>
      </c>
      <c r="EZ31" s="250">
        <f>'1_Police_raw'!EA30/E31*100</f>
        <v>130.9329944292391</v>
      </c>
      <c r="FA31" s="250">
        <f>'1_Police_raw'!EB30/F31*100</f>
        <v>117.23608763269797</v>
      </c>
      <c r="FB31" s="250">
        <f>'1_Police_raw'!EC30/G31*100</f>
        <v>221.35143780213943</v>
      </c>
      <c r="FC31" s="250">
        <f>'1_Police_raw'!ED30/H31*100</f>
        <v>265.97373715481132</v>
      </c>
      <c r="FD31" s="250">
        <f t="shared" si="10"/>
        <v>73.11469735558299</v>
      </c>
      <c r="FF31" s="250" t="e">
        <f>'1_Police_raw'!EF30/C31*100</f>
        <v>#VALUE!</v>
      </c>
      <c r="FG31" s="250" t="e">
        <f>'1_Police_raw'!EG30/D31*100</f>
        <v>#VALUE!</v>
      </c>
      <c r="FH31" s="250" t="e">
        <f>'1_Police_raw'!EH30/E31*100</f>
        <v>#VALUE!</v>
      </c>
      <c r="FI31" s="250" t="e">
        <f>'1_Police_raw'!EI30/F31*100</f>
        <v>#VALUE!</v>
      </c>
      <c r="FJ31" s="250" t="e">
        <f>'1_Police_raw'!EJ30/G31*100</f>
        <v>#VALUE!</v>
      </c>
      <c r="FK31" s="250" t="e">
        <f>'1_Police_raw'!EK30/H31*100</f>
        <v>#VALUE!</v>
      </c>
      <c r="FL31" s="250" t="e">
        <f t="shared" si="35"/>
        <v>#VALUE!</v>
      </c>
      <c r="FN31" s="250">
        <f>'1_Police_raw'!EM30/C31*100</f>
        <v>59.558835934559497</v>
      </c>
      <c r="FO31" s="250">
        <f>'1_Police_raw'!EN30/D31*100</f>
        <v>61.983169746379453</v>
      </c>
      <c r="FP31" s="250">
        <f>'1_Police_raw'!EO30/E31*100</f>
        <v>44.965382019508837</v>
      </c>
      <c r="FQ31" s="250">
        <f>'1_Police_raw'!EP30/F31*100</f>
        <v>42.812266162878302</v>
      </c>
      <c r="FR31" s="250">
        <f>'1_Police_raw'!EQ30/G31*100</f>
        <v>85.765546403154531</v>
      </c>
      <c r="FS31" s="250" t="e">
        <f>'1_Police_raw'!ER30/H31*100</f>
        <v>#VALUE!</v>
      </c>
      <c r="FT31" s="250" t="e">
        <f t="shared" si="11"/>
        <v>#VALUE!</v>
      </c>
      <c r="FV31" s="250">
        <f>'1_Police_raw'!ET30/C31*100</f>
        <v>2.6117029870497359</v>
      </c>
      <c r="FW31" s="250">
        <f>'1_Police_raw'!EU30/D31*100</f>
        <v>2.8690377510378142</v>
      </c>
      <c r="FX31" s="250">
        <f>'1_Police_raw'!EV30/E31*100</f>
        <v>3.6353721712260292</v>
      </c>
      <c r="FY31" s="250">
        <f>'1_Police_raw'!EW30/F31*100</f>
        <v>3.7434736547693728</v>
      </c>
      <c r="FZ31" s="250">
        <f>'1_Police_raw'!EX30/G31*100</f>
        <v>3.1655444860771071</v>
      </c>
      <c r="GA31" s="250" t="e">
        <f>'1_Police_raw'!EY30/H31*100</f>
        <v>#VALUE!</v>
      </c>
      <c r="GB31" s="250" t="e">
        <f t="shared" si="12"/>
        <v>#VALUE!</v>
      </c>
      <c r="GD31" s="250" t="e">
        <f>'1_Police_raw'!FA30/C31*100</f>
        <v>#VALUE!</v>
      </c>
      <c r="GE31" s="250" t="e">
        <f>'1_Police_raw'!FB30/D31*100</f>
        <v>#VALUE!</v>
      </c>
      <c r="GF31" s="250" t="e">
        <f>'1_Police_raw'!FC30/E31*100</f>
        <v>#VALUE!</v>
      </c>
      <c r="GG31" s="250" t="e">
        <f>'1_Police_raw'!FD30/F31*100</f>
        <v>#VALUE!</v>
      </c>
      <c r="GH31" s="250" t="e">
        <f>'1_Police_raw'!FE30/G31*100</f>
        <v>#VALUE!</v>
      </c>
      <c r="GI31" s="250" t="e">
        <f>'1_Police_raw'!FF30/H31*100</f>
        <v>#VALUE!</v>
      </c>
      <c r="GJ31" s="250" t="e">
        <f t="shared" si="13"/>
        <v>#VALUE!</v>
      </c>
      <c r="GL31" s="250">
        <f>'1_Police_raw'!FH30/C31*100</f>
        <v>102.84706245554476</v>
      </c>
      <c r="GM31" s="250">
        <f>'1_Police_raw'!FI30/D31*100</f>
        <v>105.07850763175995</v>
      </c>
      <c r="GN31" s="250">
        <f>'1_Police_raw'!FJ30/E31*100</f>
        <v>101.49243946881847</v>
      </c>
      <c r="GO31" s="250">
        <f>'1_Police_raw'!FK30/F31*100</f>
        <v>96.914373506807081</v>
      </c>
      <c r="GP31" s="250">
        <f>'1_Police_raw'!FL30/G31*100</f>
        <v>87.392695438053963</v>
      </c>
      <c r="GQ31" s="250">
        <f>'1_Police_raw'!FM30/H31*100</f>
        <v>78.33150363505294</v>
      </c>
      <c r="GR31" s="250">
        <f t="shared" si="14"/>
        <v>-23.836907185451764</v>
      </c>
      <c r="GT31" s="250" t="e">
        <f>'1_Police_raw'!FO30/C31*100</f>
        <v>#VALUE!</v>
      </c>
      <c r="GU31" s="250" t="e">
        <f>'1_Police_raw'!FP30/D31*100</f>
        <v>#VALUE!</v>
      </c>
      <c r="GV31" s="250" t="e">
        <f>'1_Police_raw'!FQ30/E31*100</f>
        <v>#VALUE!</v>
      </c>
      <c r="GW31" s="250" t="e">
        <f>'1_Police_raw'!FR30/F31*100</f>
        <v>#VALUE!</v>
      </c>
      <c r="GX31" s="250" t="e">
        <f>'1_Police_raw'!FS30/G31*100</f>
        <v>#VALUE!</v>
      </c>
      <c r="GY31" s="250" t="e">
        <f>'1_Police_raw'!FT30/H31*100</f>
        <v>#VALUE!</v>
      </c>
      <c r="GZ31" s="250" t="e">
        <f t="shared" si="15"/>
        <v>#VALUE!</v>
      </c>
      <c r="HB31" s="250">
        <f>'1_Police_raw'!GI30/C31*100</f>
        <v>2388.2973131460103</v>
      </c>
      <c r="HC31" s="250">
        <f>'1_Police_raw'!GJ30/D31*100</f>
        <v>2232.3504567866726</v>
      </c>
      <c r="HD31" s="250">
        <f>'1_Police_raw'!GK30/E31*100</f>
        <v>2088.2531291763944</v>
      </c>
      <c r="HE31" s="250">
        <f>'1_Police_raw'!GL30/F31*100</f>
        <v>1944.9425344112872</v>
      </c>
      <c r="HF31" s="250">
        <f>'1_Police_raw'!GM30/G31*100</f>
        <v>1784.3020471428272</v>
      </c>
      <c r="HG31" s="250">
        <f>'1_Police_raw'!GN30/H31*100</f>
        <v>1641.3689284250304</v>
      </c>
      <c r="HH31" s="250">
        <f t="shared" si="16"/>
        <v>-31.274514299774538</v>
      </c>
      <c r="HJ31" s="250">
        <f>'1_Police_raw'!GP30/C31*100</f>
        <v>382.44937994268543</v>
      </c>
      <c r="HK31" s="250">
        <f>'1_Police_raw'!GQ30/D31*100</f>
        <v>346.85470977650908</v>
      </c>
      <c r="HL31" s="250">
        <f>'1_Police_raw'!GR30/E31*100</f>
        <v>309.96017479584555</v>
      </c>
      <c r="HM31" s="250">
        <f>'1_Police_raw'!GS30/F31*100</f>
        <v>293.35761005708559</v>
      </c>
      <c r="HN31" s="250">
        <f>'1_Police_raw'!GT30/G31*100</f>
        <v>254.36777094664458</v>
      </c>
      <c r="HO31" s="250">
        <f>'1_Police_raw'!GU30/H31*100</f>
        <v>248.83503974293134</v>
      </c>
      <c r="HP31" s="250">
        <f t="shared" si="17"/>
        <v>-34.936477141047476</v>
      </c>
      <c r="HR31" s="250">
        <f>'1_Police_raw'!GW30/C31*100</f>
        <v>25.876873273987037</v>
      </c>
      <c r="HS31" s="250">
        <f>'1_Police_raw'!GX30/D31*100</f>
        <v>23.789104685688546</v>
      </c>
      <c r="HT31" s="250">
        <f>'1_Police_raw'!GY30/E31*100</f>
        <v>21.156674111233446</v>
      </c>
      <c r="HU31" s="250">
        <f>'1_Police_raw'!GZ30/F31*100</f>
        <v>19.668091741724798</v>
      </c>
      <c r="HV31" s="250">
        <f>'1_Police_raw'!HA30/G31*100</f>
        <v>19.229943139720746</v>
      </c>
      <c r="HW31" s="250">
        <f>'1_Police_raw'!HB30/H31*100</f>
        <v>17.963239555406876</v>
      </c>
      <c r="HX31" s="250">
        <f t="shared" si="18"/>
        <v>-30.581877627910373</v>
      </c>
      <c r="HZ31" s="250" t="e">
        <f>'1_Police_raw'!HD30/C31*100</f>
        <v>#VALUE!</v>
      </c>
      <c r="IA31" s="250" t="e">
        <f>'1_Police_raw'!HE30/D31*100</f>
        <v>#VALUE!</v>
      </c>
      <c r="IB31" s="250" t="e">
        <f>'1_Police_raw'!HF30/E31*100</f>
        <v>#VALUE!</v>
      </c>
      <c r="IC31" s="250" t="e">
        <f>'1_Police_raw'!HG30/F31*100</f>
        <v>#VALUE!</v>
      </c>
      <c r="ID31" s="250" t="e">
        <f>'1_Police_raw'!HH30/G31*100</f>
        <v>#VALUE!</v>
      </c>
      <c r="IE31" s="250" t="e">
        <f>'1_Police_raw'!HI30/H31*100</f>
        <v>#VALUE!</v>
      </c>
      <c r="IF31" s="250" t="e">
        <f t="shared" si="49"/>
        <v>#VALUE!</v>
      </c>
      <c r="IH31" s="250" t="e">
        <f>'1_Police_raw'!HK30/C31*100</f>
        <v>#VALUE!</v>
      </c>
      <c r="II31" s="250" t="e">
        <f>'1_Police_raw'!HL30/D31*100</f>
        <v>#VALUE!</v>
      </c>
      <c r="IJ31" s="250" t="e">
        <f>'1_Police_raw'!HM30/E31*100</f>
        <v>#VALUE!</v>
      </c>
      <c r="IK31" s="250" t="e">
        <f>'1_Police_raw'!HN30/F31*100</f>
        <v>#VALUE!</v>
      </c>
      <c r="IL31" s="250" t="e">
        <f>'1_Police_raw'!HO30/G31*100</f>
        <v>#VALUE!</v>
      </c>
      <c r="IM31" s="250" t="e">
        <f>'1_Police_raw'!HP30/H31*100</f>
        <v>#VALUE!</v>
      </c>
      <c r="IN31" s="250" t="e">
        <f t="shared" si="36"/>
        <v>#VALUE!</v>
      </c>
      <c r="IP31" s="250" t="e">
        <f>'1_Police_raw'!HR30/C31*100</f>
        <v>#VALUE!</v>
      </c>
      <c r="IQ31" s="250" t="e">
        <f>'1_Police_raw'!HS30/D31*100</f>
        <v>#VALUE!</v>
      </c>
      <c r="IR31" s="250" t="e">
        <f>'1_Police_raw'!HT30/E31*100</f>
        <v>#VALUE!</v>
      </c>
      <c r="IS31" s="250" t="e">
        <f>'1_Police_raw'!HU30/F31*100</f>
        <v>#VALUE!</v>
      </c>
      <c r="IT31" s="250" t="e">
        <f>'1_Police_raw'!HV30/G31*100</f>
        <v>#VALUE!</v>
      </c>
      <c r="IU31" s="250" t="e">
        <f>'1_Police_raw'!HW30/H31*100</f>
        <v>#VALUE!</v>
      </c>
      <c r="IV31" s="250" t="e">
        <f t="shared" si="45"/>
        <v>#VALUE!</v>
      </c>
      <c r="IX31" s="250">
        <f>'1_Police_raw'!HY30/C31*100</f>
        <v>307.46048268233784</v>
      </c>
      <c r="IY31" s="250">
        <f>'1_Police_raw'!HZ30/D31*100</f>
        <v>289.41418313593954</v>
      </c>
      <c r="IZ31" s="250">
        <f>'1_Police_raw'!IA30/E31*100</f>
        <v>262.81952910011125</v>
      </c>
      <c r="JA31" s="250">
        <f>'1_Police_raw'!IB30/F31*100</f>
        <v>242.19680344190414</v>
      </c>
      <c r="JB31" s="250">
        <f>'1_Police_raw'!IC30/G31*100</f>
        <v>227.50501960685003</v>
      </c>
      <c r="JC31" s="250">
        <f>'1_Police_raw'!ID30/H31*100</f>
        <v>211.43616394724819</v>
      </c>
      <c r="JD31" s="250">
        <f t="shared" si="19"/>
        <v>-31.23143432852153</v>
      </c>
      <c r="JF31" s="250" t="e">
        <f>'1_Police_raw'!IF30/C31*100</f>
        <v>#VALUE!</v>
      </c>
      <c r="JG31" s="250" t="e">
        <f>'1_Police_raw'!IG30/D31*100</f>
        <v>#VALUE!</v>
      </c>
      <c r="JH31" s="250" t="e">
        <f>'1_Police_raw'!IH30/E31*100</f>
        <v>#VALUE!</v>
      </c>
      <c r="JI31" s="250" t="e">
        <f>'1_Police_raw'!II30/F31*100</f>
        <v>#VALUE!</v>
      </c>
      <c r="JJ31" s="250" t="e">
        <f>'1_Police_raw'!IJ30/G31*100</f>
        <v>#VALUE!</v>
      </c>
      <c r="JK31" s="250" t="e">
        <f>'1_Police_raw'!IK30/H31*100</f>
        <v>#VALUE!</v>
      </c>
      <c r="JL31" s="250" t="e">
        <f t="shared" si="48"/>
        <v>#VALUE!</v>
      </c>
      <c r="JN31" s="250">
        <f>'1_Police_raw'!IM30/C31*100</f>
        <v>22.214485177204647</v>
      </c>
      <c r="JO31" s="250">
        <f>'1_Police_raw'!IN30/D31*100</f>
        <v>19.784406158198262</v>
      </c>
      <c r="JP31" s="250">
        <f>'1_Police_raw'!IO30/E31*100</f>
        <v>18.147062723579115</v>
      </c>
      <c r="JQ31" s="250">
        <f>'1_Police_raw'!IP30/F31*100</f>
        <v>16.221719170667281</v>
      </c>
      <c r="JR31" s="250">
        <f>'1_Police_raw'!IQ30/G31*100</f>
        <v>15.679799790849222</v>
      </c>
      <c r="JS31" s="250">
        <f>'1_Police_raw'!IR30/H31*100</f>
        <v>14.429487511720279</v>
      </c>
      <c r="JT31" s="250">
        <f t="shared" si="20"/>
        <v>-35.044690900480234</v>
      </c>
      <c r="JV31" s="250">
        <f>'1_Police_raw'!IT30/C31*100</f>
        <v>5.6736995925563232</v>
      </c>
      <c r="JW31" s="250">
        <f>'1_Police_raw'!IU30/D31*100</f>
        <v>4.9012728246895998</v>
      </c>
      <c r="JX31" s="250">
        <f>'1_Police_raw'!IV30/E31*100</f>
        <v>4.2015366896956561</v>
      </c>
      <c r="JY31" s="250">
        <f>'1_Police_raw'!IW30/F31*100</f>
        <v>3.8326039798829288</v>
      </c>
      <c r="JZ31" s="250">
        <f>'1_Police_raw'!IX30/G31*100</f>
        <v>3.6980659884078357</v>
      </c>
      <c r="KA31" s="250">
        <f>'1_Police_raw'!IY30/H31*100</f>
        <v>3.3570644415022688</v>
      </c>
      <c r="KB31" s="250">
        <f t="shared" si="21"/>
        <v>-40.831121092371383</v>
      </c>
      <c r="KD31" s="250" t="e">
        <f>'1_Police_raw'!JA30/C31*100</f>
        <v>#VALUE!</v>
      </c>
      <c r="KE31" s="250" t="e">
        <f>'1_Police_raw'!JB30/D31*100</f>
        <v>#VALUE!</v>
      </c>
      <c r="KF31" s="250" t="e">
        <f>'1_Police_raw'!JC30/E31*100</f>
        <v>#VALUE!</v>
      </c>
      <c r="KG31" s="250" t="e">
        <f>'1_Police_raw'!JD30/F31*100</f>
        <v>#VALUE!</v>
      </c>
      <c r="KH31" s="250" t="e">
        <f>'1_Police_raw'!JE30/G31*100</f>
        <v>#VALUE!</v>
      </c>
      <c r="KI31" s="250" t="e">
        <f>'1_Police_raw'!JF30/H31*100</f>
        <v>#VALUE!</v>
      </c>
      <c r="KJ31" s="250" t="e">
        <f t="shared" si="22"/>
        <v>#VALUE!</v>
      </c>
      <c r="KL31" s="250">
        <f>'1_Police_raw'!JH30/C31*100</f>
        <v>54.035234214822125</v>
      </c>
      <c r="KM31" s="250">
        <f>'1_Police_raw'!JI30/D31*100</f>
        <v>51.463364659240796</v>
      </c>
      <c r="KN31" s="250">
        <f>'1_Police_raw'!JJ30/E31*100</f>
        <v>44.578006296345407</v>
      </c>
      <c r="KO31" s="250">
        <f>'1_Police_raw'!JK30/F31*100</f>
        <v>34.939087444514143</v>
      </c>
      <c r="KP31" s="250">
        <f>'1_Police_raw'!JL30/G31*100</f>
        <v>31.832952028214649</v>
      </c>
      <c r="KQ31" s="250">
        <f>'1_Police_raw'!JM30/H31*100</f>
        <v>29.683517166967434</v>
      </c>
      <c r="KR31" s="250">
        <f t="shared" si="23"/>
        <v>-45.066367161549003</v>
      </c>
      <c r="KT31" s="250" t="e">
        <f>'1_Police_raw'!JO30/C31*100</f>
        <v>#VALUE!</v>
      </c>
      <c r="KU31" s="250" t="e">
        <f>'1_Police_raw'!JP30/D31*100</f>
        <v>#VALUE!</v>
      </c>
      <c r="KV31" s="250" t="e">
        <f>'1_Police_raw'!JQ30/E31*100</f>
        <v>#VALUE!</v>
      </c>
      <c r="KW31" s="250" t="e">
        <f>'1_Police_raw'!JR30/F31*100</f>
        <v>#VALUE!</v>
      </c>
      <c r="KX31" s="250" t="e">
        <f>'1_Police_raw'!JS30/G31*100</f>
        <v>#VALUE!</v>
      </c>
      <c r="KY31" s="250" t="e">
        <f>'1_Police_raw'!JT30/H31*100</f>
        <v>#VALUE!</v>
      </c>
      <c r="KZ31" s="250" t="e">
        <f t="shared" si="37"/>
        <v>#VALUE!</v>
      </c>
      <c r="LB31" s="250">
        <f>'1_Police_raw'!JV30/C31*100</f>
        <v>639.29685991047324</v>
      </c>
      <c r="LC31" s="250">
        <f>'1_Police_raw'!JW30/D31*100</f>
        <v>613.25681928433278</v>
      </c>
      <c r="LD31" s="250">
        <f>'1_Police_raw'!JX30/E31*100</f>
        <v>619.86075332658902</v>
      </c>
      <c r="LE31" s="250">
        <f>'1_Police_raw'!JY30/F31*100</f>
        <v>567.8790114068396</v>
      </c>
      <c r="LF31" s="250">
        <f>'1_Police_raw'!JZ30/G31*100</f>
        <v>527.07794919579203</v>
      </c>
      <c r="LG31" s="250">
        <f>'1_Police_raw'!KA30/H31*100</f>
        <v>472.99271104745122</v>
      </c>
      <c r="LH31" s="250">
        <f t="shared" si="24"/>
        <v>-26.013603271305158</v>
      </c>
      <c r="LJ31" s="250" t="e">
        <f>'1_Police_raw'!KC30/C31*100</f>
        <v>#VALUE!</v>
      </c>
      <c r="LK31" s="250" t="e">
        <f>'1_Police_raw'!KD30/D31*100</f>
        <v>#VALUE!</v>
      </c>
      <c r="LL31" s="250" t="e">
        <f>'1_Police_raw'!KE30/E31*100</f>
        <v>#VALUE!</v>
      </c>
      <c r="LM31" s="250" t="e">
        <f>'1_Police_raw'!KF30/F31*100</f>
        <v>#VALUE!</v>
      </c>
      <c r="LN31" s="250" t="e">
        <f>'1_Police_raw'!KG30/G31*100</f>
        <v>#VALUE!</v>
      </c>
      <c r="LO31" s="250" t="e">
        <f>'1_Police_raw'!KH30/H31*100</f>
        <v>#VALUE!</v>
      </c>
      <c r="LP31" s="250" t="e">
        <f t="shared" si="38"/>
        <v>#VALUE!</v>
      </c>
      <c r="LR31" s="250">
        <f>'1_Police_raw'!KJ30/C31*100</f>
        <v>16.600824733775905</v>
      </c>
      <c r="LS31" s="250">
        <f>'1_Police_raw'!KK30/D31*100</f>
        <v>14.733704283975444</v>
      </c>
      <c r="LT31" s="250">
        <f>'1_Police_raw'!KL30/E31*100</f>
        <v>15.137451335924776</v>
      </c>
      <c r="LU31" s="250">
        <f>'1_Police_raw'!KM30/F31*100</f>
        <v>13.607229634002957</v>
      </c>
      <c r="LV31" s="250">
        <f>'1_Police_raw'!KN30/G31*100</f>
        <v>9.762894209396686</v>
      </c>
      <c r="LW31" s="250" t="e">
        <f>'1_Police_raw'!KO30/H31*100</f>
        <v>#VALUE!</v>
      </c>
      <c r="LX31" s="250" t="e">
        <f t="shared" si="39"/>
        <v>#VALUE!</v>
      </c>
      <c r="LZ31" s="250">
        <f>'1_Police_raw'!KQ30/C31*100</f>
        <v>387.34257059658319</v>
      </c>
      <c r="MA31" s="250">
        <f>'1_Police_raw'!KR30/D31*100</f>
        <v>381.13373373942966</v>
      </c>
      <c r="MB31" s="250">
        <f>'1_Police_raw'!KS30/E31*100</f>
        <v>388.21007087485822</v>
      </c>
      <c r="MC31" s="250">
        <f>'1_Police_raw'!KT30/F31*100</f>
        <v>352.51043582411592</v>
      </c>
      <c r="MD31" s="250">
        <f>'1_Police_raw'!KU30/G31*100</f>
        <v>328.68410504968841</v>
      </c>
      <c r="ME31" s="250" t="e">
        <f>'1_Police_raw'!KV30/H31*100</f>
        <v>#VALUE!</v>
      </c>
      <c r="MF31" s="250" t="e">
        <f t="shared" si="40"/>
        <v>#VALUE!</v>
      </c>
      <c r="MH31" s="250">
        <f>'1_Police_raw'!KX30/C31*100</f>
        <v>79.822048765117799</v>
      </c>
      <c r="MI31" s="250">
        <f>'1_Police_raw'!KY30/D31*100</f>
        <v>81.797461714484356</v>
      </c>
      <c r="MJ31" s="250">
        <f>'1_Police_raw'!KZ30/E31*100</f>
        <v>82.511029033810445</v>
      </c>
      <c r="MK31" s="250">
        <f>'1_Police_raw'!LA30/F31*100</f>
        <v>63.015139855284438</v>
      </c>
      <c r="ML31" s="250">
        <f>'1_Police_raw'!LB30/G31*100</f>
        <v>53.577580040052716</v>
      </c>
      <c r="MM31" s="250" t="e">
        <f>'1_Police_raw'!LC30/H31*100</f>
        <v>#VALUE!</v>
      </c>
      <c r="MN31" s="250" t="e">
        <f t="shared" si="41"/>
        <v>#VALUE!</v>
      </c>
      <c r="MP31" s="250">
        <f>'1_Police_raw'!LE30/C31*100</f>
        <v>56.136604434287428</v>
      </c>
      <c r="MQ31" s="250">
        <f>'1_Police_raw'!LF30/D31*100</f>
        <v>56.783038822623411</v>
      </c>
      <c r="MR31" s="250">
        <f>'1_Police_raw'!LG30/E31*100</f>
        <v>51.669961843491265</v>
      </c>
      <c r="MS31" s="250">
        <f>'1_Police_raw'!LH30/F31*100</f>
        <v>42.960816704734228</v>
      </c>
      <c r="MT31" s="250">
        <f>'1_Police_raw'!LI30/G31*100</f>
        <v>25.08767966535876</v>
      </c>
      <c r="MU31" s="250">
        <f>'1_Police_raw'!LJ30/H31*100</f>
        <v>15.666300727010588</v>
      </c>
      <c r="MV31" s="250">
        <f t="shared" si="25"/>
        <v>-72.092539467097083</v>
      </c>
      <c r="MX31" s="250" t="e">
        <f>'1_Police_raw'!LL30/C31*100</f>
        <v>#VALUE!</v>
      </c>
      <c r="MY31" s="250" t="e">
        <f>'1_Police_raw'!LM30/D31*100</f>
        <v>#VALUE!</v>
      </c>
      <c r="MZ31" s="250" t="e">
        <f>'1_Police_raw'!LN30/E31*100</f>
        <v>#VALUE!</v>
      </c>
      <c r="NA31" s="250" t="e">
        <f>'1_Police_raw'!LO30/F31*100</f>
        <v>#VALUE!</v>
      </c>
      <c r="NB31" s="250" t="e">
        <f>'1_Police_raw'!LP30/G31*100</f>
        <v>#VALUE!</v>
      </c>
      <c r="NC31" s="250" t="e">
        <f>'1_Police_raw'!LQ30/H31*100</f>
        <v>#VALUE!</v>
      </c>
      <c r="ND31" s="250" t="e">
        <f t="shared" si="50"/>
        <v>#VALUE!</v>
      </c>
      <c r="NF31" s="250">
        <f>'1_Police_raw'!LS30/C31*100</f>
        <v>20.413310703377245</v>
      </c>
      <c r="NG31" s="250">
        <f>'1_Police_raw'!LT30/D31*100</f>
        <v>18.70851700155908</v>
      </c>
      <c r="NH31" s="250">
        <f>'1_Police_raw'!LU30/E31*100</f>
        <v>15.673817721843372</v>
      </c>
      <c r="NI31" s="250">
        <f>'1_Police_raw'!LV30/F31*100</f>
        <v>16.578240471121504</v>
      </c>
      <c r="NJ31" s="250">
        <f>'1_Police_raw'!LW30/G31*100</f>
        <v>27.158596618867143</v>
      </c>
      <c r="NK31" s="250" t="e">
        <f>'1_Police_raw'!LX30/H31*100</f>
        <v>#VALUE!</v>
      </c>
      <c r="NL31" s="250" t="e">
        <f t="shared" si="26"/>
        <v>#VALUE!</v>
      </c>
      <c r="NN31" s="250">
        <f>'1_Police_raw'!LZ30/C31*100</f>
        <v>3.8425055441651286</v>
      </c>
      <c r="NO31" s="250">
        <f>'1_Police_raw'!MA30/D31*100</f>
        <v>4.2736708166500774</v>
      </c>
      <c r="NP31" s="250">
        <f>'1_Police_raw'!MB30/E31*100</f>
        <v>5.2444713289818123</v>
      </c>
      <c r="NQ31" s="250">
        <f>'1_Police_raw'!MC30/F31*100</f>
        <v>5.4369498319269463</v>
      </c>
      <c r="NR31" s="250">
        <f>'1_Police_raw'!MD30/G31*100</f>
        <v>4.4672637139966653</v>
      </c>
      <c r="NS31" s="250" t="e">
        <f>'1_Police_raw'!ME30/H31*100</f>
        <v>#VALUE!</v>
      </c>
      <c r="NT31" s="250" t="e">
        <f t="shared" si="27"/>
        <v>#VALUE!</v>
      </c>
      <c r="NV31" s="250" t="e">
        <f>'1_Police_raw'!MG30/C31*100</f>
        <v>#VALUE!</v>
      </c>
      <c r="NW31" s="250" t="e">
        <f>'1_Police_raw'!MH30/D31*100</f>
        <v>#VALUE!</v>
      </c>
      <c r="NX31" s="250" t="e">
        <f>'1_Police_raw'!MI30/E31*100</f>
        <v>#VALUE!</v>
      </c>
      <c r="NY31" s="250" t="e">
        <f>'1_Police_raw'!MJ30/F31*100</f>
        <v>#VALUE!</v>
      </c>
      <c r="NZ31" s="250" t="e">
        <f>'1_Police_raw'!MK30/G31*100</f>
        <v>#VALUE!</v>
      </c>
      <c r="OA31" s="250" t="e">
        <f>'1_Police_raw'!ML30/H31*100</f>
        <v>#VALUE!</v>
      </c>
      <c r="OB31" s="250" t="e">
        <f t="shared" si="42"/>
        <v>#VALUE!</v>
      </c>
      <c r="OD31" s="250">
        <f>'1_Police_raw'!MN30/C31*100</f>
        <v>144.63431024834054</v>
      </c>
      <c r="OE31" s="250">
        <f>'1_Police_raw'!MO30/D31*100</f>
        <v>144.64731994815648</v>
      </c>
      <c r="OF31" s="250">
        <f>'1_Police_raw'!MP30/E31*100</f>
        <v>142.43507359393786</v>
      </c>
      <c r="OG31" s="250">
        <f>'1_Police_raw'!MQ30/F31*100</f>
        <v>134.1708494042737</v>
      </c>
      <c r="OH31" s="250">
        <f>'1_Police_raw'!MR30/G31*100</f>
        <v>122.18410025699488</v>
      </c>
      <c r="OI31" s="250">
        <f>'1_Police_raw'!MS30/H31*100</f>
        <v>109.01625054773156</v>
      </c>
      <c r="OJ31" s="250">
        <f t="shared" si="28"/>
        <v>-24.626286556386191</v>
      </c>
      <c r="OL31" s="250" t="e">
        <f>'1_Police_raw'!MU30/C31*100</f>
        <v>#VALUE!</v>
      </c>
      <c r="OM31" s="250" t="e">
        <f>'1_Police_raw'!MV30/D31*100</f>
        <v>#VALUE!</v>
      </c>
      <c r="ON31" s="250" t="e">
        <f>'1_Police_raw'!MW30/E31*100</f>
        <v>#VALUE!</v>
      </c>
      <c r="OO31" s="250" t="e">
        <f>'1_Police_raw'!MX30/F31*100</f>
        <v>#VALUE!</v>
      </c>
      <c r="OP31" s="250" t="e">
        <f>'1_Police_raw'!MY30/G31*100</f>
        <v>#VALUE!</v>
      </c>
      <c r="OQ31" s="250" t="e">
        <f>'1_Police_raw'!MZ30/H31*100</f>
        <v>#VALUE!</v>
      </c>
      <c r="OR31" s="250" t="e">
        <f t="shared" si="43"/>
        <v>#VALUE!</v>
      </c>
      <c r="OU31" s="250">
        <f>'1_Police_raw'!NE30/G31*100</f>
        <v>1784.3020471428272</v>
      </c>
      <c r="OV31" s="250">
        <f>'1_Police_raw'!NF30/G31*100</f>
        <v>291.11175460746483</v>
      </c>
      <c r="OW31" s="250">
        <f>'1_Police_raw'!NG30/G31*100</f>
        <v>221.46977591376844</v>
      </c>
      <c r="OX31" s="250" t="e">
        <f>'1_Police_raw'!NH30/G31*100</f>
        <v>#VALUE!</v>
      </c>
      <c r="OY31" s="250" t="e">
        <f>'1_Police_raw'!NI30/G31*100</f>
        <v>#VALUE!</v>
      </c>
      <c r="PA31" s="250" t="e">
        <f>'1_Police_raw'!NK30/G31*100</f>
        <v>#VALUE!</v>
      </c>
      <c r="PB31" s="250">
        <f>'1_Police_raw'!NL30/G31*100</f>
        <v>38.459886279441491</v>
      </c>
      <c r="PC31" s="250">
        <f>'1_Police_raw'!NM30/G31*100</f>
        <v>5.7393984140089609</v>
      </c>
      <c r="PD31" s="250" t="e">
        <f>'1_Police_raw'!NN30/G31*100</f>
        <v>#VALUE!</v>
      </c>
      <c r="PE31" s="250" t="e">
        <f>'1_Police_raw'!NO30/G31*100</f>
        <v>#VALUE!</v>
      </c>
      <c r="PG31" s="250">
        <f>'1_Police_raw'!NQ30/G31*100</f>
        <v>19.229943139720746</v>
      </c>
      <c r="PH31" s="250" t="e">
        <f>'1_Police_raw'!NR30/G31*100</f>
        <v>#VALUE!</v>
      </c>
      <c r="PI31" s="250">
        <f>'1_Police_raw'!NS30/G31*100</f>
        <v>1.1833811162905075</v>
      </c>
      <c r="PJ31" s="250" t="e">
        <f>'1_Police_raw'!NT30/G31*100</f>
        <v>#VALUE!</v>
      </c>
      <c r="PK31" s="250" t="e">
        <f>'1_Police_raw'!NU30/G31*100</f>
        <v>#VALUE!</v>
      </c>
      <c r="PM31" s="250" t="e">
        <f>'1_Police_raw'!NW30/G31*100</f>
        <v>#VALUE!</v>
      </c>
      <c r="PN31" s="250" t="e">
        <f>'1_Police_raw'!NX30/G31*100</f>
        <v>#VALUE!</v>
      </c>
      <c r="PO31" s="250" t="e">
        <f>'1_Police_raw'!NY30/G31*100</f>
        <v>#VALUE!</v>
      </c>
      <c r="PP31" s="250" t="e">
        <f>'1_Police_raw'!NZ30/G31*100</f>
        <v>#VALUE!</v>
      </c>
      <c r="PQ31" s="250" t="e">
        <f>'1_Police_raw'!OA30/G31*100</f>
        <v>#VALUE!</v>
      </c>
      <c r="PS31" s="250">
        <f>'1_Police_raw'!OC30/G31*100</f>
        <v>227.50501960685003</v>
      </c>
      <c r="PT31" s="250">
        <f>'1_Police_raw'!OD30/G31*100</f>
        <v>34.554728595682818</v>
      </c>
      <c r="PU31" s="250">
        <f>'1_Police_raw'!OE30/G31*100</f>
        <v>25.146848721173281</v>
      </c>
      <c r="PV31" s="250" t="e">
        <f>'1_Police_raw'!OF30/G31*100</f>
        <v>#VALUE!</v>
      </c>
      <c r="PW31" s="250" t="e">
        <f>'1_Police_raw'!OG30/G31*100</f>
        <v>#VALUE!</v>
      </c>
      <c r="PY31" s="250" t="e">
        <f>'1_Police_raw'!OI30/G31*100</f>
        <v>#VALUE!</v>
      </c>
      <c r="PZ31" s="250" t="e">
        <f>'1_Police_raw'!OJ30/G31*100</f>
        <v>#VALUE!</v>
      </c>
      <c r="QA31" s="250" t="e">
        <f>'1_Police_raw'!OK30/G31*100</f>
        <v>#VALUE!</v>
      </c>
      <c r="QB31" s="250" t="e">
        <f>'1_Police_raw'!OL30/G31*100</f>
        <v>#VALUE!</v>
      </c>
      <c r="QC31" s="250" t="e">
        <f>'1_Police_raw'!OM30/G31*100</f>
        <v>#VALUE!</v>
      </c>
      <c r="QE31" s="250">
        <f>'1_Police_raw'!OO30/G31*100</f>
        <v>15.679799790849222</v>
      </c>
      <c r="QF31" s="250">
        <f>'1_Police_raw'!OP30/G31*100</f>
        <v>0.29584527907262687</v>
      </c>
      <c r="QG31" s="250">
        <f>'1_Police_raw'!OQ30/G31*100</f>
        <v>1.893409786064812</v>
      </c>
      <c r="QH31" s="250" t="e">
        <f>'1_Police_raw'!OR30/G31*100</f>
        <v>#VALUE!</v>
      </c>
      <c r="QI31" s="250" t="e">
        <f>'1_Police_raw'!OS30/G31*100</f>
        <v>#VALUE!</v>
      </c>
      <c r="QK31" s="250">
        <f>'1_Police_raw'!OU30/G31*100</f>
        <v>3.6980659884078357</v>
      </c>
      <c r="QL31" s="250" t="e">
        <f>'1_Police_raw'!OV30/G31*100</f>
        <v>#VALUE!</v>
      </c>
      <c r="QM31" s="250">
        <f>'1_Police_raw'!OW30/G31*100</f>
        <v>0.47335244651620301</v>
      </c>
      <c r="QN31" s="250" t="e">
        <f>'1_Police_raw'!OX30/G31*100</f>
        <v>#VALUE!</v>
      </c>
      <c r="QO31" s="250" t="e">
        <f>'1_Police_raw'!OY30/G31*100</f>
        <v>#VALUE!</v>
      </c>
      <c r="QQ31" s="250" t="e">
        <f>'1_Police_raw'!PA30/G31*100</f>
        <v>#VALUE!</v>
      </c>
      <c r="QR31" s="250" t="e">
        <f>'1_Police_raw'!PB30/G31*100</f>
        <v>#VALUE!</v>
      </c>
      <c r="QS31" s="250" t="e">
        <f>'1_Police_raw'!PC30/G31*100</f>
        <v>#VALUE!</v>
      </c>
      <c r="QT31" s="250" t="e">
        <f>'1_Police_raw'!PD30/G31*100</f>
        <v>#VALUE!</v>
      </c>
      <c r="QU31" s="250" t="e">
        <f>'1_Police_raw'!PE30/G31*100</f>
        <v>#VALUE!</v>
      </c>
      <c r="QW31" s="250">
        <f>'1_Police_raw'!PG30/G31*100</f>
        <v>31.832952028214649</v>
      </c>
      <c r="QX31" s="250" t="e">
        <f>'1_Police_raw'!PH30/G31*100</f>
        <v>#VALUE!</v>
      </c>
      <c r="QY31" s="250">
        <f>'1_Police_raw'!PI30/G31*100</f>
        <v>8.6978512047352297</v>
      </c>
      <c r="QZ31" s="250" t="e">
        <f>'1_Police_raw'!PJ30/G31*100</f>
        <v>#VALUE!</v>
      </c>
      <c r="RA31" s="250" t="e">
        <f>'1_Police_raw'!PK30/G31*100</f>
        <v>#VALUE!</v>
      </c>
      <c r="RC31" s="250">
        <f>'1_Police_raw'!PM30/G31*100</f>
        <v>527.07794919579203</v>
      </c>
      <c r="RD31" s="250">
        <f>'1_Police_raw'!PN30/G31*100</f>
        <v>120.64570480581722</v>
      </c>
      <c r="RE31" s="250">
        <f>'1_Police_raw'!PO30/G31*100</f>
        <v>85.085102261287489</v>
      </c>
      <c r="RF31" s="250" t="e">
        <f>'1_Police_raw'!PP30/G31*100</f>
        <v>#VALUE!</v>
      </c>
      <c r="RG31" s="250" t="e">
        <f>'1_Police_raw'!PQ30/G31*100</f>
        <v>#VALUE!</v>
      </c>
      <c r="RI31" s="250" t="e">
        <f>'1_Police_raw'!PS30/G31*100</f>
        <v>#VALUE!</v>
      </c>
      <c r="RJ31" s="250" t="e">
        <f>'1_Police_raw'!PT30/G31*100</f>
        <v>#VALUE!</v>
      </c>
      <c r="RK31" s="250" t="e">
        <f>'1_Police_raw'!PU30/G31*100</f>
        <v>#VALUE!</v>
      </c>
      <c r="RL31" s="250" t="e">
        <f>'1_Police_raw'!PV30/G31*100</f>
        <v>#VALUE!</v>
      </c>
      <c r="RM31" s="250" t="e">
        <f>'1_Police_raw'!PW30/G31*100</f>
        <v>#VALUE!</v>
      </c>
      <c r="RO31" s="250">
        <f>'1_Police_raw'!PY30/G31*100</f>
        <v>9.762894209396686</v>
      </c>
      <c r="RP31" s="250">
        <f>'1_Police_raw'!PZ30/G31*100</f>
        <v>0.56210603023799099</v>
      </c>
      <c r="RQ31" s="250">
        <f>'1_Police_raw'!QA30/G31*100</f>
        <v>1.0650430046614567</v>
      </c>
      <c r="RR31" s="250" t="e">
        <f>'1_Police_raw'!QB30/G31*100</f>
        <v>#VALUE!</v>
      </c>
      <c r="RS31" s="250" t="e">
        <f>'1_Police_raw'!QC30/G31*100</f>
        <v>#VALUE!</v>
      </c>
      <c r="RU31" s="250">
        <f>'1_Police_raw'!QE30/G31*100</f>
        <v>328.68410504968841</v>
      </c>
      <c r="RV31" s="250">
        <f>'1_Police_raw'!QF30/G31*100</f>
        <v>105.32091934985515</v>
      </c>
      <c r="RW31" s="250">
        <f>'1_Police_raw'!QG30/G31*100</f>
        <v>53.666333623774506</v>
      </c>
      <c r="RX31" s="250" t="e">
        <f>'1_Police_raw'!QH30/G31*100</f>
        <v>#VALUE!</v>
      </c>
      <c r="RY31" s="250" t="e">
        <f>'1_Police_raw'!QI30/G31*100</f>
        <v>#VALUE!</v>
      </c>
      <c r="SA31" s="250">
        <f>'1_Police_raw'!QK30/G31*100</f>
        <v>53.577580040052716</v>
      </c>
      <c r="SB31" s="250">
        <f>'1_Police_raw'!QL30/G31*100</f>
        <v>5.7689829419162235</v>
      </c>
      <c r="SC31" s="250">
        <f>'1_Police_raw'!QM30/G31*100</f>
        <v>9.2895417628804839</v>
      </c>
      <c r="SD31" s="250" t="e">
        <f>'1_Police_raw'!QN30/G31*100</f>
        <v>#VALUE!</v>
      </c>
      <c r="SE31" s="250" t="e">
        <f>'1_Police_raw'!QO30/G31*100</f>
        <v>#VALUE!</v>
      </c>
      <c r="SG31" s="250">
        <f>'1_Police_raw'!QQ30/G31*100</f>
        <v>25.08767966535876</v>
      </c>
      <c r="SH31" s="250" t="e">
        <f>'1_Police_raw'!QR30/G31*100</f>
        <v>#VALUE!</v>
      </c>
      <c r="SI31" s="250">
        <f>'1_Police_raw'!QS30/G31*100</f>
        <v>1.5975645069921849</v>
      </c>
      <c r="SJ31" s="250" t="e">
        <f>'1_Police_raw'!QT30/G31*100</f>
        <v>#VALUE!</v>
      </c>
      <c r="SK31" s="250" t="e">
        <f>'1_Police_raw'!QU30/G31*100</f>
        <v>#VALUE!</v>
      </c>
      <c r="SM31" s="250" t="e">
        <f>'1_Police_raw'!QW30/G31*100</f>
        <v>#VALUE!</v>
      </c>
      <c r="SN31" s="250" t="e">
        <f>'1_Police_raw'!QX30/G31*100</f>
        <v>#VALUE!</v>
      </c>
      <c r="SO31" s="250" t="e">
        <f>'1_Police_raw'!QY30/G31*100</f>
        <v>#VALUE!</v>
      </c>
      <c r="SP31" s="250" t="e">
        <f>'1_Police_raw'!QZ30/G31*100</f>
        <v>#VALUE!</v>
      </c>
      <c r="SQ31" s="250" t="e">
        <f>'1_Police_raw'!RA30/G31*100</f>
        <v>#VALUE!</v>
      </c>
      <c r="SS31" s="250">
        <f>'1_Police_raw'!RC30/G31*100</f>
        <v>27.158596618867143</v>
      </c>
      <c r="ST31" s="250" t="e">
        <f>'1_Police_raw'!RD30/G31*100</f>
        <v>#VALUE!</v>
      </c>
      <c r="SU31" s="250">
        <f>'1_Police_raw'!RE30/G31*100</f>
        <v>3.017621846540794</v>
      </c>
      <c r="SV31" s="250" t="e">
        <f>'1_Police_raw'!RF30/G31*100</f>
        <v>#VALUE!</v>
      </c>
      <c r="SW31" s="250" t="e">
        <f>'1_Police_raw'!RG30/G31*100</f>
        <v>#VALUE!</v>
      </c>
      <c r="SY31" s="250">
        <f>'1_Police_raw'!RI30/G31*100</f>
        <v>4.4672637139966653</v>
      </c>
      <c r="SZ31" s="250" t="e">
        <f>'1_Police_raw'!RJ30/G31*100</f>
        <v>#VALUE!</v>
      </c>
      <c r="TA31" s="250">
        <f>'1_Police_raw'!RK30/G31*100</f>
        <v>2.9584527907262688E-2</v>
      </c>
      <c r="TB31" s="250" t="e">
        <f>'1_Police_raw'!RL30/G31*100</f>
        <v>#VALUE!</v>
      </c>
      <c r="TC31" s="250" t="e">
        <f>'1_Police_raw'!RM30/G31*100</f>
        <v>#VALUE!</v>
      </c>
      <c r="TE31" s="250" t="e">
        <f>'1_Police_raw'!RO30/G31*100</f>
        <v>#VALUE!</v>
      </c>
      <c r="TF31" s="250" t="e">
        <f>'1_Police_raw'!RP30/G31*100</f>
        <v>#VALUE!</v>
      </c>
      <c r="TG31" s="250" t="e">
        <f>'1_Police_raw'!RQ30/G31*100</f>
        <v>#VALUE!</v>
      </c>
      <c r="TH31" s="250" t="e">
        <f>'1_Police_raw'!RR30/G31*100</f>
        <v>#VALUE!</v>
      </c>
      <c r="TI31" s="250" t="e">
        <f>'1_Police_raw'!RS30/G31*100</f>
        <v>#VALUE!</v>
      </c>
      <c r="TK31" s="250">
        <f>'1_Police_raw'!RU30/G31*100</f>
        <v>122.18410025699488</v>
      </c>
      <c r="TL31" s="250">
        <f>'1_Police_raw'!RV30/G31*100</f>
        <v>14.170988867578826</v>
      </c>
      <c r="TM31" s="250">
        <f>'1_Police_raw'!RW30/G31*100</f>
        <v>6.6269342512268414</v>
      </c>
      <c r="TN31" s="250" t="e">
        <f>'1_Police_raw'!RX30/G31*100</f>
        <v>#VALUE!</v>
      </c>
      <c r="TO31" s="250" t="e">
        <f>'1_Police_raw'!RY30/G31*100</f>
        <v>#VALUE!</v>
      </c>
      <c r="TQ31" s="250" t="e">
        <f>'1_Police_raw'!SA30/G31*100</f>
        <v>#VALUE!</v>
      </c>
      <c r="TR31" s="250" t="e">
        <f>'1_Police_raw'!SB30/G31*100</f>
        <v>#VALUE!</v>
      </c>
      <c r="TS31" s="250" t="e">
        <f>'1_Police_raw'!SC30/G31*100</f>
        <v>#VALUE!</v>
      </c>
      <c r="TT31" s="250" t="e">
        <f>'1_Police_raw'!SD30/G31*100</f>
        <v>#VALUE!</v>
      </c>
      <c r="TU31" s="250" t="e">
        <f>'1_Police_raw'!SE30/G31*100</f>
        <v>#VALUE!</v>
      </c>
      <c r="TW31" s="250">
        <f>'1_Police_raw'!TY30/C31*100</f>
        <v>303.72004369168963</v>
      </c>
      <c r="TX31" s="250">
        <f>'1_Police_raw'!TZ30/D31*100</f>
        <v>308.13465446146125</v>
      </c>
      <c r="TY31" s="250">
        <f>'1_Police_raw'!UA30/E31*100</f>
        <v>307.50480867364041</v>
      </c>
      <c r="TZ31" s="250">
        <f>'1_Police_raw'!UB30/F31*100</f>
        <v>305.66947896610486</v>
      </c>
      <c r="UA31" s="250">
        <f>'1_Police_raw'!UC30/G31*100</f>
        <v>298.85698401358616</v>
      </c>
      <c r="UB31" s="250">
        <f>'1_Police_raw'!UD30/H31*100</f>
        <v>298.87885826827306</v>
      </c>
      <c r="UC31" s="250">
        <f t="shared" si="44"/>
        <v>-1.5939630998904022</v>
      </c>
      <c r="UE31" s="250" t="e">
        <f>'1_Police_raw'!UF30/G31*100</f>
        <v>#VALUE!</v>
      </c>
      <c r="UF31" s="250" t="e">
        <f>'1_Police_raw'!UG30/G31*100</f>
        <v>#VALUE!</v>
      </c>
      <c r="UH31" s="250">
        <f>'1_Police_raw'!UI30/C31*100</f>
        <v>75.943519731476101</v>
      </c>
      <c r="UI31" s="250">
        <f>'1_Police_raw'!UJ30/D31*100</f>
        <v>73.076782383725657</v>
      </c>
      <c r="UJ31" s="250">
        <f>'1_Police_raw'!UK30/E31*100</f>
        <v>61.491426332311747</v>
      </c>
      <c r="UK31" s="250">
        <f>'1_Police_raw'!UL30/F31*100</f>
        <v>56.128336734843643</v>
      </c>
      <c r="UL31" s="250">
        <f>'1_Police_raw'!UM30/G31*100</f>
        <v>53.045058537721992</v>
      </c>
      <c r="UM31" s="250">
        <f>'1_Police_raw'!UN30/H31*100</f>
        <v>52.882599333769953</v>
      </c>
      <c r="UN31" s="250">
        <f t="shared" si="51"/>
        <v>-30.365883065791266</v>
      </c>
      <c r="UP31" s="250">
        <f>'1_Police_raw'!UX30/G31*100</f>
        <v>106.55755261637874</v>
      </c>
      <c r="UQ31" s="250" t="e">
        <f>'1_Police_raw'!UY30/G31*100</f>
        <v>#VALUE!</v>
      </c>
      <c r="UR31" s="250" t="e">
        <f>'1_Police_raw'!UZ30/G31*100</f>
        <v>#VALUE!</v>
      </c>
    </row>
    <row r="32" spans="1:564">
      <c r="A32" s="247">
        <v>30</v>
      </c>
      <c r="B32" s="239" t="s">
        <v>53</v>
      </c>
      <c r="C32" s="248">
        <v>4920.3050000000003</v>
      </c>
      <c r="D32" s="248">
        <v>4985.87</v>
      </c>
      <c r="E32" s="248">
        <v>5051.2749999999996</v>
      </c>
      <c r="F32" s="248">
        <v>5107.97</v>
      </c>
      <c r="G32" s="248">
        <v>5166.4930000000004</v>
      </c>
      <c r="H32" s="248">
        <v>5210.7209999999995</v>
      </c>
      <c r="I32" s="249"/>
      <c r="J32" s="250">
        <f>'1_Police_raw'!C31/C32*100</f>
        <v>7724.9682692434717</v>
      </c>
      <c r="K32" s="250">
        <f>'1_Police_raw'!D31/D32*100</f>
        <v>7895.7935124662299</v>
      </c>
      <c r="L32" s="250">
        <f>'1_Police_raw'!E31/E32*100</f>
        <v>7691.246269506215</v>
      </c>
      <c r="M32" s="250">
        <f>'1_Police_raw'!F31/F32*100</f>
        <v>7284.8313517894585</v>
      </c>
      <c r="N32" s="250">
        <f>'1_Police_raw'!G31/G32*100</f>
        <v>6802.6609152475376</v>
      </c>
      <c r="O32" s="250">
        <f>'1_Police_raw'!H31/H32*100</f>
        <v>6456.1698851272222</v>
      </c>
      <c r="P32" s="250">
        <f t="shared" si="29"/>
        <v>-16.424642016562061</v>
      </c>
      <c r="R32" s="250">
        <f>'1_Police_raw'!J31/C32*100</f>
        <v>991.13774450974074</v>
      </c>
      <c r="S32" s="250">
        <f>'1_Police_raw'!K31/D32*100</f>
        <v>1029.9105271497251</v>
      </c>
      <c r="T32" s="250">
        <f>'1_Police_raw'!L31/E32*100</f>
        <v>985.59274638581348</v>
      </c>
      <c r="U32" s="250">
        <f>'1_Police_raw'!M31/F32*100</f>
        <v>988.61191432212786</v>
      </c>
      <c r="V32" s="250">
        <f>'1_Police_raw'!N31/G32*100</f>
        <v>933.90235891154794</v>
      </c>
      <c r="W32" s="250">
        <f>'1_Police_raw'!O31/H32*100</f>
        <v>927.66432898633423</v>
      </c>
      <c r="X32" s="250">
        <f t="shared" si="30"/>
        <v>-6.4040962898454836</v>
      </c>
      <c r="Z32" s="250">
        <f>'1_Police_raw'!Q31/C32*100</f>
        <v>2.2559577099387131</v>
      </c>
      <c r="AA32" s="250">
        <f>'1_Police_raw'!R31/D32*100</f>
        <v>0.54153036481095584</v>
      </c>
      <c r="AB32" s="250">
        <f>'1_Police_raw'!S31/E32*100</f>
        <v>0.93045815165478041</v>
      </c>
      <c r="AC32" s="250">
        <f>'1_Police_raw'!T31/F32*100</f>
        <v>0.56774021773816208</v>
      </c>
      <c r="AD32" s="250">
        <f>'1_Police_raw'!U31/G32*100</f>
        <v>0.46453174329279068</v>
      </c>
      <c r="AE32" s="250">
        <f>'1_Police_raw'!V31/H32*100</f>
        <v>0.5181624577481696</v>
      </c>
      <c r="AF32" s="250">
        <f t="shared" si="31"/>
        <v>-77.031375390354881</v>
      </c>
      <c r="AH32" s="250" t="e">
        <f>'1_Police_raw'!X31/C32*100</f>
        <v>#VALUE!</v>
      </c>
      <c r="AI32" s="250" t="e">
        <f>'1_Police_raw'!Y31/D32*100</f>
        <v>#VALUE!</v>
      </c>
      <c r="AJ32" s="250" t="e">
        <f>'1_Police_raw'!Z31/E32*100</f>
        <v>#VALUE!</v>
      </c>
      <c r="AK32" s="250" t="e">
        <f>'1_Police_raw'!AA31/F32*100</f>
        <v>#VALUE!</v>
      </c>
      <c r="AL32" s="250" t="e">
        <f>'1_Police_raw'!AB31/G32*100</f>
        <v>#VALUE!</v>
      </c>
      <c r="AM32" s="250" t="e">
        <f>'1_Police_raw'!AC31/H32*100</f>
        <v>#VALUE!</v>
      </c>
      <c r="AN32" s="250" t="e">
        <f t="shared" si="46"/>
        <v>#VALUE!</v>
      </c>
      <c r="AP32" s="250">
        <f>'1_Police_raw'!AE31/C32*100</f>
        <v>2.2559577099387131</v>
      </c>
      <c r="AQ32" s="250">
        <f>'1_Police_raw'!AF31/D32*100</f>
        <v>0.54153036481095584</v>
      </c>
      <c r="AR32" s="250">
        <f>'1_Police_raw'!AG31/E32*100</f>
        <v>0.93045815165478041</v>
      </c>
      <c r="AS32" s="250">
        <f>'1_Police_raw'!AH31/F32*100</f>
        <v>0.56774021773816208</v>
      </c>
      <c r="AT32" s="250">
        <f>'1_Police_raw'!AI31/G32*100</f>
        <v>0.46453174329279068</v>
      </c>
      <c r="AU32" s="250">
        <f>'1_Police_raw'!AJ31/H32*100</f>
        <v>0.5181624577481696</v>
      </c>
      <c r="AV32" s="250">
        <f t="shared" si="32"/>
        <v>-77.031375390354881</v>
      </c>
      <c r="AX32" s="250">
        <f>'1_Police_raw'!AL31/C32*100</f>
        <v>0</v>
      </c>
      <c r="AY32" s="250">
        <f>'1_Police_raw'!AM31/D32*100</f>
        <v>0</v>
      </c>
      <c r="AZ32" s="250">
        <f>'1_Police_raw'!AN31/E32*100</f>
        <v>0</v>
      </c>
      <c r="BA32" s="250">
        <f>'1_Police_raw'!AO31/F32*100</f>
        <v>0</v>
      </c>
      <c r="BB32" s="250">
        <f>'1_Police_raw'!AP31/G32*100</f>
        <v>0</v>
      </c>
      <c r="BC32" s="250">
        <f>'1_Police_raw'!AQ31/H32*100</f>
        <v>0</v>
      </c>
      <c r="BD32" s="250" t="e">
        <f t="shared" si="47"/>
        <v>#DIV/0!</v>
      </c>
      <c r="BF32" s="250">
        <f>'1_Police_raw'!AS31/C32*100</f>
        <v>296.36374167861544</v>
      </c>
      <c r="BG32" s="250">
        <f>'1_Police_raw'!AT31/D32*100</f>
        <v>298.00215408745117</v>
      </c>
      <c r="BH32" s="250">
        <f>'1_Police_raw'!AU31/E32*100</f>
        <v>283.59176643520698</v>
      </c>
      <c r="BI32" s="250">
        <f>'1_Police_raw'!AV31/F32*100</f>
        <v>268.69774098125083</v>
      </c>
      <c r="BJ32" s="250">
        <f>'1_Police_raw'!AW31/G32*100</f>
        <v>270.55102948944284</v>
      </c>
      <c r="BK32" s="250">
        <f>'1_Police_raw'!AX31/H32*100</f>
        <v>236.20531592461006</v>
      </c>
      <c r="BL32" s="250">
        <f t="shared" si="0"/>
        <v>-20.298848102424998</v>
      </c>
      <c r="BN32" s="250">
        <f>'1_Police_raw'!AZ31/C32*100</f>
        <v>15.161661726254774</v>
      </c>
      <c r="BO32" s="250">
        <f>'1_Police_raw'!BA31/D32*100</f>
        <v>14.340526327401237</v>
      </c>
      <c r="BP32" s="250">
        <f>'1_Police_raw'!BB31/E32*100</f>
        <v>13.105602050967329</v>
      </c>
      <c r="BQ32" s="250">
        <f>'1_Police_raw'!BC31/F32*100</f>
        <v>10.356364661499578</v>
      </c>
      <c r="BR32" s="250">
        <f>'1_Police_raw'!BD31/G32*100</f>
        <v>10.626163627822587</v>
      </c>
      <c r="BS32" s="250">
        <f>'1_Police_raw'!BE31/H32*100</f>
        <v>9.5764098672717282</v>
      </c>
      <c r="BT32" s="250">
        <f t="shared" si="1"/>
        <v>-36.837992825755464</v>
      </c>
      <c r="BV32" s="250">
        <f>'1_Police_raw'!BG31/C32*100</f>
        <v>56.134731485141664</v>
      </c>
      <c r="BW32" s="250">
        <f>'1_Police_raw'!BH31/D32*100</f>
        <v>55.155870490004752</v>
      </c>
      <c r="BX32" s="250">
        <f>'1_Police_raw'!BI31/E32*100</f>
        <v>51.47215307026444</v>
      </c>
      <c r="BY32" s="250">
        <f>'1_Police_raw'!BJ31/F32*100</f>
        <v>53.680816449587596</v>
      </c>
      <c r="BZ32" s="250">
        <f>'1_Police_raw'!BK31/G32*100</f>
        <v>62.498874962184203</v>
      </c>
      <c r="CA32" s="250">
        <f>'1_Police_raw'!BL31/H32*100</f>
        <v>75.152747575623408</v>
      </c>
      <c r="CB32" s="250">
        <f t="shared" si="2"/>
        <v>33.879232317189633</v>
      </c>
      <c r="CD32" s="250">
        <f>'1_Police_raw'!BN31/C32*100</f>
        <v>35.749816322362129</v>
      </c>
      <c r="CE32" s="250">
        <f>'1_Police_raw'!BO31/D32*100</f>
        <v>35.099190311821211</v>
      </c>
      <c r="CF32" s="250">
        <f>'1_Police_raw'!BP31/E32*100</f>
        <v>33.536087423472296</v>
      </c>
      <c r="CG32" s="250">
        <f>'1_Police_raw'!BQ31/F32*100</f>
        <v>33.57498184210165</v>
      </c>
      <c r="CH32" s="250">
        <f>'1_Police_raw'!BR31/G32*100</f>
        <v>38.440001757478427</v>
      </c>
      <c r="CI32" s="250">
        <f>'1_Police_raw'!BS31/H32*100</f>
        <v>45.060942621951938</v>
      </c>
      <c r="CJ32" s="250">
        <f t="shared" si="3"/>
        <v>26.045242346505532</v>
      </c>
      <c r="CL32" s="250">
        <f>'1_Police_raw'!BU31/C32*100</f>
        <v>16.035591289564366</v>
      </c>
      <c r="CM32" s="250">
        <f>'1_Police_raw'!BV31/D32*100</f>
        <v>14.902113372390374</v>
      </c>
      <c r="CN32" s="250">
        <f>'1_Police_raw'!BW31/E32*100</f>
        <v>13.758902455320687</v>
      </c>
      <c r="CO32" s="250">
        <f>'1_Police_raw'!BX31/F32*100</f>
        <v>15.877148847781017</v>
      </c>
      <c r="CP32" s="250">
        <f>'1_Police_raw'!BY31/G32*100</f>
        <v>21.329749212860637</v>
      </c>
      <c r="CQ32" s="250">
        <f>'1_Police_raw'!BZ31/H32*100</f>
        <v>35.48453275468021</v>
      </c>
      <c r="CR32" s="250">
        <f t="shared" si="4"/>
        <v>121.28608863817087</v>
      </c>
      <c r="CT32" s="250">
        <f>'1_Police_raw'!CB31/C32*100</f>
        <v>32.985760029103886</v>
      </c>
      <c r="CU32" s="250">
        <f>'1_Police_raw'!CC31/D32*100</f>
        <v>29.764113384424384</v>
      </c>
      <c r="CV32" s="250">
        <f>'1_Police_raw'!CD31/E32*100</f>
        <v>33.001568910819543</v>
      </c>
      <c r="CW32" s="250">
        <f>'1_Police_raw'!CE31/F32*100</f>
        <v>20.81061556743677</v>
      </c>
      <c r="CX32" s="250">
        <f>'1_Police_raw'!CF31/G32*100</f>
        <v>18.000605052595635</v>
      </c>
      <c r="CY32" s="250">
        <f>'1_Police_raw'!CG31/H32*100</f>
        <v>15.544873732445089</v>
      </c>
      <c r="CZ32" s="250">
        <f t="shared" si="5"/>
        <v>-52.873986475589504</v>
      </c>
      <c r="DB32" s="250">
        <f>'1_Police_raw'!CI31/C32*100</f>
        <v>0</v>
      </c>
      <c r="DC32" s="250">
        <f>'1_Police_raw'!CJ31/D32*100</f>
        <v>0</v>
      </c>
      <c r="DD32" s="250">
        <f>'1_Police_raw'!CK31/E32*100</f>
        <v>0</v>
      </c>
      <c r="DE32" s="250">
        <f>'1_Police_raw'!CL31/F32*100</f>
        <v>0</v>
      </c>
      <c r="DF32" s="250">
        <f>'1_Police_raw'!CM31/G32*100</f>
        <v>0</v>
      </c>
      <c r="DG32" s="250">
        <f>'1_Police_raw'!CN31/H32*100</f>
        <v>0</v>
      </c>
      <c r="DH32" s="250" t="e">
        <f t="shared" si="33"/>
        <v>#DIV/0!</v>
      </c>
      <c r="DJ32" s="250">
        <f>'1_Police_raw'!CP31/C32*100</f>
        <v>3025.1376693111501</v>
      </c>
      <c r="DK32" s="250">
        <f>'1_Police_raw'!CQ31/D32*100</f>
        <v>3132.532536949419</v>
      </c>
      <c r="DL32" s="250">
        <f>'1_Police_raw'!CR31/E32*100</f>
        <v>2906.8106567153841</v>
      </c>
      <c r="DM32" s="250">
        <f>'1_Police_raw'!CS31/F32*100</f>
        <v>2603.5587523027734</v>
      </c>
      <c r="DN32" s="250">
        <f>'1_Police_raw'!CT31/G32*100</f>
        <v>2238.3268495670081</v>
      </c>
      <c r="DO32" s="250">
        <f>'1_Police_raw'!CU31/H32*100</f>
        <v>2017.8397576842056</v>
      </c>
      <c r="DP32" s="250">
        <f t="shared" si="6"/>
        <v>-33.297589126127775</v>
      </c>
      <c r="DR32" s="250">
        <f>'1_Police_raw'!CW31/C32*100</f>
        <v>985.22347699990132</v>
      </c>
      <c r="DS32" s="250">
        <f>'1_Police_raw'!CX31/D32*100</f>
        <v>1019.5813368579607</v>
      </c>
      <c r="DT32" s="250">
        <f>'1_Police_raw'!CY31/E32*100</f>
        <v>890.07230847657274</v>
      </c>
      <c r="DU32" s="250">
        <f>'1_Police_raw'!CZ31/F32*100</f>
        <v>708.75514147498905</v>
      </c>
      <c r="DV32" s="250">
        <f>'1_Police_raw'!DA31/G32*100</f>
        <v>556.45096199685156</v>
      </c>
      <c r="DW32" s="250">
        <f>'1_Police_raw'!DB31/H32*100</f>
        <v>330.64522164974869</v>
      </c>
      <c r="DX32" s="250">
        <f t="shared" si="34"/>
        <v>-66.439571389772937</v>
      </c>
      <c r="DZ32" s="250">
        <f>'1_Police_raw'!DD31/C32*100</f>
        <v>189.37850397485519</v>
      </c>
      <c r="EA32" s="250">
        <f>'1_Police_raw'!DE31/D32*100</f>
        <v>159.51077745709375</v>
      </c>
      <c r="EB32" s="250">
        <f>'1_Police_raw'!DF31/E32*100</f>
        <v>131.33317825697472</v>
      </c>
      <c r="EC32" s="250">
        <f>'1_Police_raw'!DG31/F32*100</f>
        <v>128.93576117322536</v>
      </c>
      <c r="ED32" s="250">
        <f>'1_Police_raw'!DH31/G32*100</f>
        <v>103.84220011524256</v>
      </c>
      <c r="EE32" s="250">
        <f>'1_Police_raw'!DI31/H32*100</f>
        <v>85.746291156252667</v>
      </c>
      <c r="EF32" s="250">
        <f t="shared" si="7"/>
        <v>-54.722268179054964</v>
      </c>
      <c r="EH32" s="250">
        <f>'1_Police_raw'!DK31/C32*100</f>
        <v>365.48547295340427</v>
      </c>
      <c r="EI32" s="250">
        <f>'1_Police_raw'!DL31/D32*100</f>
        <v>348.80572497879007</v>
      </c>
      <c r="EJ32" s="250">
        <f>'1_Police_raw'!DM31/E32*100</f>
        <v>311.60449589460086</v>
      </c>
      <c r="EK32" s="250">
        <f>'1_Police_raw'!DN31/F32*100</f>
        <v>291.50523593521496</v>
      </c>
      <c r="EL32" s="250">
        <f>'1_Police_raw'!DO31/G32*100</f>
        <v>0</v>
      </c>
      <c r="EM32" s="250">
        <f>'1_Police_raw'!DP31/H32*100</f>
        <v>0</v>
      </c>
      <c r="EN32" s="250">
        <f t="shared" si="8"/>
        <v>-100</v>
      </c>
      <c r="EP32" s="250">
        <f>'1_Police_raw'!DR31/C32*100</f>
        <v>117.67563189680314</v>
      </c>
      <c r="EQ32" s="250">
        <f>'1_Police_raw'!DS31/D32*100</f>
        <v>120.0793442267849</v>
      </c>
      <c r="ER32" s="250">
        <f>'1_Police_raw'!DT31/E32*100</f>
        <v>108.05192748365513</v>
      </c>
      <c r="ES32" s="250">
        <f>'1_Police_raw'!DU31/F32*100</f>
        <v>98.571448148677447</v>
      </c>
      <c r="ET32" s="250">
        <f>'1_Police_raw'!DV31/G32*100</f>
        <v>0</v>
      </c>
      <c r="EU32" s="250">
        <f>'1_Police_raw'!DW31/H32*100</f>
        <v>0</v>
      </c>
      <c r="EV32" s="250">
        <f t="shared" si="9"/>
        <v>-100</v>
      </c>
      <c r="EX32" s="250">
        <f>'1_Police_raw'!DY31/C32*100</f>
        <v>268.9670660660264</v>
      </c>
      <c r="EY32" s="250">
        <f>'1_Police_raw'!DZ31/D32*100</f>
        <v>285.18593545359187</v>
      </c>
      <c r="EZ32" s="250">
        <f>'1_Police_raw'!EA31/E32*100</f>
        <v>287.01664431257456</v>
      </c>
      <c r="FA32" s="250">
        <f>'1_Police_raw'!EB31/F32*100</f>
        <v>279.26945538051319</v>
      </c>
      <c r="FB32" s="250">
        <f>'1_Police_raw'!EC31/G32*100</f>
        <v>339.14688358234486</v>
      </c>
      <c r="FC32" s="250">
        <f>'1_Police_raw'!ED31/H32*100</f>
        <v>409.94326888735742</v>
      </c>
      <c r="FD32" s="250">
        <f t="shared" si="10"/>
        <v>52.413927431072153</v>
      </c>
      <c r="FF32" s="250" t="e">
        <f>'1_Police_raw'!EF31/C32*100</f>
        <v>#VALUE!</v>
      </c>
      <c r="FG32" s="250" t="e">
        <f>'1_Police_raw'!EG31/D32*100</f>
        <v>#VALUE!</v>
      </c>
      <c r="FH32" s="250" t="e">
        <f>'1_Police_raw'!EH31/E32*100</f>
        <v>#VALUE!</v>
      </c>
      <c r="FI32" s="250" t="e">
        <f>'1_Police_raw'!EI31/F32*100</f>
        <v>#VALUE!</v>
      </c>
      <c r="FJ32" s="250" t="e">
        <f>'1_Police_raw'!EJ31/G32*100</f>
        <v>#VALUE!</v>
      </c>
      <c r="FK32" s="250" t="e">
        <f>'1_Police_raw'!EK31/H32*100</f>
        <v>#VALUE!</v>
      </c>
      <c r="FL32" s="250" t="e">
        <f t="shared" si="35"/>
        <v>#VALUE!</v>
      </c>
      <c r="FN32" s="250">
        <f>'1_Police_raw'!EM31/C32*100</f>
        <v>78.328477604538733</v>
      </c>
      <c r="FO32" s="250">
        <f>'1_Police_raw'!EN31/D32*100</f>
        <v>62.837578998249057</v>
      </c>
      <c r="FP32" s="250">
        <f>'1_Police_raw'!EO31/E32*100</f>
        <v>57.054901980193129</v>
      </c>
      <c r="FQ32" s="250">
        <f>'1_Police_raw'!EP31/F32*100</f>
        <v>52.369140774123565</v>
      </c>
      <c r="FR32" s="250">
        <f>'1_Police_raw'!EQ31/G32*100</f>
        <v>45.775732203643742</v>
      </c>
      <c r="FS32" s="250">
        <f>'1_Police_raw'!ER31/H32*100</f>
        <v>41.241893396326539</v>
      </c>
      <c r="FT32" s="250">
        <f t="shared" si="11"/>
        <v>-47.347510563722757</v>
      </c>
      <c r="FV32" s="250">
        <f>'1_Police_raw'!ET31/C32*100</f>
        <v>1.8088309566175267</v>
      </c>
      <c r="FW32" s="250">
        <f>'1_Police_raw'!EU31/D32*100</f>
        <v>1.0429473692655444</v>
      </c>
      <c r="FX32" s="250">
        <f>'1_Police_raw'!EV31/E32*100</f>
        <v>1.425382700407323</v>
      </c>
      <c r="FY32" s="250">
        <f>'1_Police_raw'!EW31/F32*100</f>
        <v>1.9773021376398061</v>
      </c>
      <c r="FZ32" s="250">
        <f>'1_Police_raw'!EX31/G32*100</f>
        <v>1.4129507191822381</v>
      </c>
      <c r="GA32" s="250">
        <f>'1_Police_raw'!EY31/H32*100</f>
        <v>2.1877970438256051</v>
      </c>
      <c r="GB32" s="250">
        <f t="shared" si="12"/>
        <v>20.950884648543195</v>
      </c>
      <c r="GD32" s="250">
        <f>'1_Police_raw'!FA31/C32*100</f>
        <v>2.5404929165976498</v>
      </c>
      <c r="GE32" s="250">
        <f>'1_Police_raw'!FB31/D32*100</f>
        <v>1.1833441305128292</v>
      </c>
      <c r="GF32" s="250">
        <f>'1_Police_raw'!FC31/E32*100</f>
        <v>0.93045815165478041</v>
      </c>
      <c r="GG32" s="250">
        <f>'1_Police_raw'!FD31/F32*100</f>
        <v>0.48943122218807078</v>
      </c>
      <c r="GH32" s="250">
        <f>'1_Police_raw'!FE31/G32*100</f>
        <v>0.94841897588944757</v>
      </c>
      <c r="GI32" s="250">
        <f>'1_Police_raw'!FF31/H32*100</f>
        <v>0.88279529838577053</v>
      </c>
      <c r="GJ32" s="250">
        <f t="shared" si="13"/>
        <v>-65.251023035008018</v>
      </c>
      <c r="GL32" s="250">
        <f>'1_Police_raw'!FH31/C32*100</f>
        <v>406.17400750563223</v>
      </c>
      <c r="GM32" s="250">
        <f>'1_Police_raw'!FI31/D32*100</f>
        <v>433.28446188929917</v>
      </c>
      <c r="GN32" s="250">
        <f>'1_Police_raw'!FJ31/E32*100</f>
        <v>457.66662872245132</v>
      </c>
      <c r="GO32" s="250">
        <f>'1_Police_raw'!FK31/F32*100</f>
        <v>432.87255015201731</v>
      </c>
      <c r="GP32" s="250">
        <f>'1_Police_raw'!FL31/G32*100</f>
        <v>384.63228344643062</v>
      </c>
      <c r="GQ32" s="250">
        <f>'1_Police_raw'!FM31/H32*100</f>
        <v>316.61645288627045</v>
      </c>
      <c r="GR32" s="250">
        <f t="shared" si="14"/>
        <v>-22.049060984809557</v>
      </c>
      <c r="GT32" s="250" t="e">
        <f>'1_Police_raw'!FO31/C32*100</f>
        <v>#VALUE!</v>
      </c>
      <c r="GU32" s="250" t="e">
        <f>'1_Police_raw'!FP31/D32*100</f>
        <v>#VALUE!</v>
      </c>
      <c r="GV32" s="250" t="e">
        <f>'1_Police_raw'!FQ31/E32*100</f>
        <v>#VALUE!</v>
      </c>
      <c r="GW32" s="250" t="e">
        <f>'1_Police_raw'!FR31/F32*100</f>
        <v>#VALUE!</v>
      </c>
      <c r="GX32" s="250" t="e">
        <f>'1_Police_raw'!FS31/G32*100</f>
        <v>#VALUE!</v>
      </c>
      <c r="GY32" s="250" t="e">
        <f>'1_Police_raw'!FT31/H32*100</f>
        <v>#VALUE!</v>
      </c>
      <c r="GZ32" s="250" t="e">
        <f t="shared" si="15"/>
        <v>#VALUE!</v>
      </c>
      <c r="HB32" s="250">
        <f>'1_Police_raw'!GI31/C32*100</f>
        <v>752.96145259287778</v>
      </c>
      <c r="HC32" s="250">
        <f>'1_Police_raw'!GJ31/D32*100</f>
        <v>724.60774147741517</v>
      </c>
      <c r="HD32" s="250">
        <f>'1_Police_raw'!GK31/E32*100</f>
        <v>1629.529178276772</v>
      </c>
      <c r="HE32" s="250">
        <f>'1_Police_raw'!GL31/F32*100</f>
        <v>1589.6334551690788</v>
      </c>
      <c r="HF32" s="250">
        <f>'1_Police_raw'!GM31/G32*100</f>
        <v>1555.0200106726168</v>
      </c>
      <c r="HG32" s="250">
        <f>'1_Police_raw'!GN31/H32*100</f>
        <v>1535.3153623078267</v>
      </c>
      <c r="HH32" s="250">
        <f t="shared" si="16"/>
        <v>103.90358059112535</v>
      </c>
      <c r="HJ32" s="250" t="e">
        <f>'1_Police_raw'!GP31/C32*100</f>
        <v>#VALUE!</v>
      </c>
      <c r="HK32" s="250" t="e">
        <f>'1_Police_raw'!GQ31/D32*100</f>
        <v>#VALUE!</v>
      </c>
      <c r="HL32" s="250" t="e">
        <f>'1_Police_raw'!GR31/E32*100</f>
        <v>#VALUE!</v>
      </c>
      <c r="HM32" s="250" t="e">
        <f>'1_Police_raw'!GS31/F32*100</f>
        <v>#VALUE!</v>
      </c>
      <c r="HN32" s="250" t="e">
        <f>'1_Police_raw'!GT31/G32*100</f>
        <v>#VALUE!</v>
      </c>
      <c r="HO32" s="250" t="e">
        <f>'1_Police_raw'!GU31/H32*100</f>
        <v>#VALUE!</v>
      </c>
      <c r="HP32" s="250" t="e">
        <f t="shared" si="17"/>
        <v>#VALUE!</v>
      </c>
      <c r="HR32" s="250" t="e">
        <f>'1_Police_raw'!GW31/C32*100</f>
        <v>#VALUE!</v>
      </c>
      <c r="HS32" s="250" t="e">
        <f>'1_Police_raw'!GX31/D32*100</f>
        <v>#VALUE!</v>
      </c>
      <c r="HT32" s="250" t="e">
        <f>'1_Police_raw'!GY31/E32*100</f>
        <v>#VALUE!</v>
      </c>
      <c r="HU32" s="250" t="e">
        <f>'1_Police_raw'!GZ31/F32*100</f>
        <v>#VALUE!</v>
      </c>
      <c r="HV32" s="250" t="e">
        <f>'1_Police_raw'!HA31/G32*100</f>
        <v>#VALUE!</v>
      </c>
      <c r="HW32" s="250" t="e">
        <f>'1_Police_raw'!HB31/H32*100</f>
        <v>#VALUE!</v>
      </c>
      <c r="HX32" s="250" t="e">
        <f t="shared" si="18"/>
        <v>#VALUE!</v>
      </c>
      <c r="HZ32" s="250">
        <f>'1_Police_raw'!HD31/C32*100</f>
        <v>0</v>
      </c>
      <c r="IA32" s="250">
        <f>'1_Police_raw'!HE31/D32*100</f>
        <v>0</v>
      </c>
      <c r="IB32" s="250">
        <f>'1_Police_raw'!HF31/E32*100</f>
        <v>0</v>
      </c>
      <c r="IC32" s="250">
        <f>'1_Police_raw'!HG31/F32*100</f>
        <v>0</v>
      </c>
      <c r="ID32" s="250">
        <f>'1_Police_raw'!HH31/G32*100</f>
        <v>0</v>
      </c>
      <c r="IE32" s="250">
        <f>'1_Police_raw'!HI31/H32*100</f>
        <v>0</v>
      </c>
      <c r="IF32" s="250" t="e">
        <f t="shared" si="49"/>
        <v>#DIV/0!</v>
      </c>
      <c r="IH32" s="250" t="e">
        <f>'1_Police_raw'!HK31/C32*100</f>
        <v>#VALUE!</v>
      </c>
      <c r="II32" s="250" t="e">
        <f>'1_Police_raw'!HL31/D32*100</f>
        <v>#VALUE!</v>
      </c>
      <c r="IJ32" s="250" t="e">
        <f>'1_Police_raw'!HM31/E32*100</f>
        <v>#VALUE!</v>
      </c>
      <c r="IK32" s="250" t="e">
        <f>'1_Police_raw'!HN31/F32*100</f>
        <v>#VALUE!</v>
      </c>
      <c r="IL32" s="250" t="e">
        <f>'1_Police_raw'!HO31/G32*100</f>
        <v>#VALUE!</v>
      </c>
      <c r="IM32" s="250" t="e">
        <f>'1_Police_raw'!HP31/H32*100</f>
        <v>#VALUE!</v>
      </c>
      <c r="IN32" s="250" t="e">
        <f t="shared" si="36"/>
        <v>#VALUE!</v>
      </c>
      <c r="IP32" s="250">
        <f>'1_Police_raw'!HR31/C32*100</f>
        <v>1.4023520899619026</v>
      </c>
      <c r="IQ32" s="250">
        <f>'1_Police_raw'!HS31/D32*100</f>
        <v>8.0226720712734192E-2</v>
      </c>
      <c r="IR32" s="250">
        <f>'1_Police_raw'!HT31/E32*100</f>
        <v>5.9390945850305125E-2</v>
      </c>
      <c r="IS32" s="250">
        <f>'1_Police_raw'!HU31/F32*100</f>
        <v>9.7886244437614164E-2</v>
      </c>
      <c r="IT32" s="250" t="e">
        <f>'1_Police_raw'!HV31/G32*100</f>
        <v>#VALUE!</v>
      </c>
      <c r="IU32" s="250" t="e">
        <f>'1_Police_raw'!HW31/H32*100</f>
        <v>#VALUE!</v>
      </c>
      <c r="IV32" s="250" t="e">
        <f t="shared" si="45"/>
        <v>#VALUE!</v>
      </c>
      <c r="IX32" s="250" t="e">
        <f>'1_Police_raw'!HY31/C32*100</f>
        <v>#VALUE!</v>
      </c>
      <c r="IY32" s="250" t="e">
        <f>'1_Police_raw'!HZ31/D32*100</f>
        <v>#VALUE!</v>
      </c>
      <c r="IZ32" s="250" t="e">
        <f>'1_Police_raw'!IA31/E32*100</f>
        <v>#VALUE!</v>
      </c>
      <c r="JA32" s="250" t="e">
        <f>'1_Police_raw'!IB31/F32*100</f>
        <v>#VALUE!</v>
      </c>
      <c r="JB32" s="250" t="e">
        <f>'1_Police_raw'!IC31/G32*100</f>
        <v>#VALUE!</v>
      </c>
      <c r="JC32" s="250" t="e">
        <f>'1_Police_raw'!ID31/H32*100</f>
        <v>#VALUE!</v>
      </c>
      <c r="JD32" s="250" t="e">
        <f t="shared" si="19"/>
        <v>#VALUE!</v>
      </c>
      <c r="JF32" s="250" t="e">
        <f>'1_Police_raw'!IF31/C32*100</f>
        <v>#VALUE!</v>
      </c>
      <c r="JG32" s="250" t="e">
        <f>'1_Police_raw'!IG31/D32*100</f>
        <v>#VALUE!</v>
      </c>
      <c r="JH32" s="250" t="e">
        <f>'1_Police_raw'!IH31/E32*100</f>
        <v>#VALUE!</v>
      </c>
      <c r="JI32" s="250" t="e">
        <f>'1_Police_raw'!II31/F32*100</f>
        <v>#VALUE!</v>
      </c>
      <c r="JJ32" s="250" t="e">
        <f>'1_Police_raw'!IJ31/G32*100</f>
        <v>#VALUE!</v>
      </c>
      <c r="JK32" s="250" t="e">
        <f>'1_Police_raw'!IK31/H32*100</f>
        <v>#VALUE!</v>
      </c>
      <c r="JL32" s="250" t="e">
        <f t="shared" si="48"/>
        <v>#VALUE!</v>
      </c>
      <c r="JN32" s="250" t="e">
        <f>'1_Police_raw'!IM31/C32*100</f>
        <v>#VALUE!</v>
      </c>
      <c r="JO32" s="250" t="e">
        <f>'1_Police_raw'!IN31/D32*100</f>
        <v>#VALUE!</v>
      </c>
      <c r="JP32" s="250" t="e">
        <f>'1_Police_raw'!IO31/E32*100</f>
        <v>#VALUE!</v>
      </c>
      <c r="JQ32" s="250" t="e">
        <f>'1_Police_raw'!IP31/F32*100</f>
        <v>#VALUE!</v>
      </c>
      <c r="JR32" s="250" t="e">
        <f>'1_Police_raw'!IQ31/G32*100</f>
        <v>#VALUE!</v>
      </c>
      <c r="JS32" s="250" t="e">
        <f>'1_Police_raw'!IR31/H32*100</f>
        <v>#VALUE!</v>
      </c>
      <c r="JT32" s="250" t="e">
        <f t="shared" si="20"/>
        <v>#VALUE!</v>
      </c>
      <c r="JV32" s="250" t="e">
        <f>'1_Police_raw'!IT31/C32*100</f>
        <v>#VALUE!</v>
      </c>
      <c r="JW32" s="250" t="e">
        <f>'1_Police_raw'!IU31/D32*100</f>
        <v>#VALUE!</v>
      </c>
      <c r="JX32" s="250" t="e">
        <f>'1_Police_raw'!IV31/E32*100</f>
        <v>#VALUE!</v>
      </c>
      <c r="JY32" s="250" t="e">
        <f>'1_Police_raw'!IW31/F32*100</f>
        <v>#VALUE!</v>
      </c>
      <c r="JZ32" s="250" t="e">
        <f>'1_Police_raw'!IX31/G32*100</f>
        <v>#VALUE!</v>
      </c>
      <c r="KA32" s="250" t="e">
        <f>'1_Police_raw'!IY31/H32*100</f>
        <v>#VALUE!</v>
      </c>
      <c r="KB32" s="250" t="e">
        <f t="shared" si="21"/>
        <v>#VALUE!</v>
      </c>
      <c r="KD32" s="250" t="e">
        <f>'1_Police_raw'!JA31/C32*100</f>
        <v>#VALUE!</v>
      </c>
      <c r="KE32" s="250" t="e">
        <f>'1_Police_raw'!JB31/D32*100</f>
        <v>#VALUE!</v>
      </c>
      <c r="KF32" s="250" t="e">
        <f>'1_Police_raw'!JC31/E32*100</f>
        <v>#VALUE!</v>
      </c>
      <c r="KG32" s="250" t="e">
        <f>'1_Police_raw'!JD31/F32*100</f>
        <v>#VALUE!</v>
      </c>
      <c r="KH32" s="250" t="e">
        <f>'1_Police_raw'!JE31/G32*100</f>
        <v>#VALUE!</v>
      </c>
      <c r="KI32" s="250" t="e">
        <f>'1_Police_raw'!JF31/H32*100</f>
        <v>#VALUE!</v>
      </c>
      <c r="KJ32" s="250" t="e">
        <f t="shared" si="22"/>
        <v>#VALUE!</v>
      </c>
      <c r="KL32" s="250" t="e">
        <f>'1_Police_raw'!JH31/C32*100</f>
        <v>#VALUE!</v>
      </c>
      <c r="KM32" s="250" t="e">
        <f>'1_Police_raw'!JI31/D32*100</f>
        <v>#VALUE!</v>
      </c>
      <c r="KN32" s="250" t="e">
        <f>'1_Police_raw'!JJ31/E32*100</f>
        <v>#VALUE!</v>
      </c>
      <c r="KO32" s="250" t="e">
        <f>'1_Police_raw'!JK31/F32*100</f>
        <v>#VALUE!</v>
      </c>
      <c r="KP32" s="250" t="e">
        <f>'1_Police_raw'!JL31/G32*100</f>
        <v>#VALUE!</v>
      </c>
      <c r="KQ32" s="250" t="e">
        <f>'1_Police_raw'!JM31/H32*100</f>
        <v>#VALUE!</v>
      </c>
      <c r="KR32" s="250" t="e">
        <f t="shared" si="23"/>
        <v>#VALUE!</v>
      </c>
      <c r="KT32" s="250" t="e">
        <f>'1_Police_raw'!JO31/C32*100</f>
        <v>#VALUE!</v>
      </c>
      <c r="KU32" s="250" t="e">
        <f>'1_Police_raw'!JP31/D32*100</f>
        <v>#VALUE!</v>
      </c>
      <c r="KV32" s="250" t="e">
        <f>'1_Police_raw'!JQ31/E32*100</f>
        <v>#VALUE!</v>
      </c>
      <c r="KW32" s="250" t="e">
        <f>'1_Police_raw'!JR31/F32*100</f>
        <v>#VALUE!</v>
      </c>
      <c r="KX32" s="250" t="e">
        <f>'1_Police_raw'!JS31/G32*100</f>
        <v>#VALUE!</v>
      </c>
      <c r="KY32" s="250" t="e">
        <f>'1_Police_raw'!JT31/H32*100</f>
        <v>#VALUE!</v>
      </c>
      <c r="KZ32" s="250" t="e">
        <f t="shared" si="37"/>
        <v>#VALUE!</v>
      </c>
      <c r="LB32" s="250" t="e">
        <f>'1_Police_raw'!JV31/C32*100</f>
        <v>#VALUE!</v>
      </c>
      <c r="LC32" s="250" t="e">
        <f>'1_Police_raw'!JW31/D32*100</f>
        <v>#VALUE!</v>
      </c>
      <c r="LD32" s="250" t="e">
        <f>'1_Police_raw'!JX31/E32*100</f>
        <v>#VALUE!</v>
      </c>
      <c r="LE32" s="250" t="e">
        <f>'1_Police_raw'!JY31/F32*100</f>
        <v>#VALUE!</v>
      </c>
      <c r="LF32" s="250" t="e">
        <f>'1_Police_raw'!JZ31/G32*100</f>
        <v>#VALUE!</v>
      </c>
      <c r="LG32" s="250" t="e">
        <f>'1_Police_raw'!KA31/H32*100</f>
        <v>#VALUE!</v>
      </c>
      <c r="LH32" s="250" t="e">
        <f t="shared" si="24"/>
        <v>#VALUE!</v>
      </c>
      <c r="LJ32" s="250" t="e">
        <f>'1_Police_raw'!KC31/C32*100</f>
        <v>#VALUE!</v>
      </c>
      <c r="LK32" s="250" t="e">
        <f>'1_Police_raw'!KD31/D32*100</f>
        <v>#VALUE!</v>
      </c>
      <c r="LL32" s="250" t="e">
        <f>'1_Police_raw'!KE31/E32*100</f>
        <v>#VALUE!</v>
      </c>
      <c r="LM32" s="250" t="e">
        <f>'1_Police_raw'!KF31/F32*100</f>
        <v>#VALUE!</v>
      </c>
      <c r="LN32" s="250" t="e">
        <f>'1_Police_raw'!KG31/G32*100</f>
        <v>#VALUE!</v>
      </c>
      <c r="LO32" s="250" t="e">
        <f>'1_Police_raw'!KH31/H32*100</f>
        <v>#VALUE!</v>
      </c>
      <c r="LP32" s="250" t="e">
        <f t="shared" si="38"/>
        <v>#VALUE!</v>
      </c>
      <c r="LR32" s="250" t="e">
        <f>'1_Police_raw'!KJ31/C32*100</f>
        <v>#VALUE!</v>
      </c>
      <c r="LS32" s="250" t="e">
        <f>'1_Police_raw'!KK31/D32*100</f>
        <v>#VALUE!</v>
      </c>
      <c r="LT32" s="250" t="e">
        <f>'1_Police_raw'!KL31/E32*100</f>
        <v>#VALUE!</v>
      </c>
      <c r="LU32" s="250" t="e">
        <f>'1_Police_raw'!KM31/F32*100</f>
        <v>#VALUE!</v>
      </c>
      <c r="LV32" s="250" t="e">
        <f>'1_Police_raw'!KN31/G32*100</f>
        <v>#VALUE!</v>
      </c>
      <c r="LW32" s="250" t="e">
        <f>'1_Police_raw'!KO31/H32*100</f>
        <v>#VALUE!</v>
      </c>
      <c r="LX32" s="250" t="e">
        <f t="shared" si="39"/>
        <v>#VALUE!</v>
      </c>
      <c r="LZ32" s="250" t="e">
        <f>'1_Police_raw'!KQ31/C32*100</f>
        <v>#VALUE!</v>
      </c>
      <c r="MA32" s="250" t="e">
        <f>'1_Police_raw'!KR31/D32*100</f>
        <v>#VALUE!</v>
      </c>
      <c r="MB32" s="250" t="e">
        <f>'1_Police_raw'!KS31/E32*100</f>
        <v>#VALUE!</v>
      </c>
      <c r="MC32" s="250" t="e">
        <f>'1_Police_raw'!KT31/F32*100</f>
        <v>#VALUE!</v>
      </c>
      <c r="MD32" s="250" t="e">
        <f>'1_Police_raw'!KU31/G32*100</f>
        <v>#VALUE!</v>
      </c>
      <c r="ME32" s="250" t="e">
        <f>'1_Police_raw'!KV31/H32*100</f>
        <v>#VALUE!</v>
      </c>
      <c r="MF32" s="250" t="e">
        <f t="shared" si="40"/>
        <v>#VALUE!</v>
      </c>
      <c r="MH32" s="250" t="e">
        <f>'1_Police_raw'!KX31/C32*100</f>
        <v>#VALUE!</v>
      </c>
      <c r="MI32" s="250" t="e">
        <f>'1_Police_raw'!KY31/D32*100</f>
        <v>#VALUE!</v>
      </c>
      <c r="MJ32" s="250" t="e">
        <f>'1_Police_raw'!KZ31/E32*100</f>
        <v>#VALUE!</v>
      </c>
      <c r="MK32" s="250" t="e">
        <f>'1_Police_raw'!LA31/F32*100</f>
        <v>#VALUE!</v>
      </c>
      <c r="ML32" s="250" t="e">
        <f>'1_Police_raw'!LB31/G32*100</f>
        <v>#VALUE!</v>
      </c>
      <c r="MM32" s="250" t="e">
        <f>'1_Police_raw'!LC31/H32*100</f>
        <v>#VALUE!</v>
      </c>
      <c r="MN32" s="250" t="e">
        <f t="shared" si="41"/>
        <v>#VALUE!</v>
      </c>
      <c r="MP32" s="250" t="e">
        <f>'1_Police_raw'!LE31/C32*100</f>
        <v>#VALUE!</v>
      </c>
      <c r="MQ32" s="250" t="e">
        <f>'1_Police_raw'!LF31/D32*100</f>
        <v>#VALUE!</v>
      </c>
      <c r="MR32" s="250" t="e">
        <f>'1_Police_raw'!LG31/E32*100</f>
        <v>#VALUE!</v>
      </c>
      <c r="MS32" s="250" t="e">
        <f>'1_Police_raw'!LH31/F32*100</f>
        <v>#VALUE!</v>
      </c>
      <c r="MT32" s="250" t="e">
        <f>'1_Police_raw'!LI31/G32*100</f>
        <v>#VALUE!</v>
      </c>
      <c r="MU32" s="250" t="e">
        <f>'1_Police_raw'!LJ31/H32*100</f>
        <v>#VALUE!</v>
      </c>
      <c r="MV32" s="250" t="e">
        <f t="shared" si="25"/>
        <v>#VALUE!</v>
      </c>
      <c r="MX32" s="250" t="e">
        <f>'1_Police_raw'!LL31/C32*100</f>
        <v>#VALUE!</v>
      </c>
      <c r="MY32" s="250" t="e">
        <f>'1_Police_raw'!LM31/D32*100</f>
        <v>#VALUE!</v>
      </c>
      <c r="MZ32" s="250" t="e">
        <f>'1_Police_raw'!LN31/E32*100</f>
        <v>#VALUE!</v>
      </c>
      <c r="NA32" s="250" t="e">
        <f>'1_Police_raw'!LO31/F32*100</f>
        <v>#VALUE!</v>
      </c>
      <c r="NB32" s="250" t="e">
        <f>'1_Police_raw'!LP31/G32*100</f>
        <v>#VALUE!</v>
      </c>
      <c r="NC32" s="250" t="e">
        <f>'1_Police_raw'!LQ31/H32*100</f>
        <v>#VALUE!</v>
      </c>
      <c r="ND32" s="250" t="e">
        <f t="shared" si="50"/>
        <v>#VALUE!</v>
      </c>
      <c r="NF32" s="250" t="e">
        <f>'1_Police_raw'!LS31/C32*100</f>
        <v>#VALUE!</v>
      </c>
      <c r="NG32" s="250" t="e">
        <f>'1_Police_raw'!LT31/D32*100</f>
        <v>#VALUE!</v>
      </c>
      <c r="NH32" s="250" t="e">
        <f>'1_Police_raw'!LU31/E32*100</f>
        <v>#VALUE!</v>
      </c>
      <c r="NI32" s="250" t="e">
        <f>'1_Police_raw'!LV31/F32*100</f>
        <v>#VALUE!</v>
      </c>
      <c r="NJ32" s="250" t="e">
        <f>'1_Police_raw'!LW31/G32*100</f>
        <v>#VALUE!</v>
      </c>
      <c r="NK32" s="250" t="e">
        <f>'1_Police_raw'!LX31/H32*100</f>
        <v>#VALUE!</v>
      </c>
      <c r="NL32" s="250" t="e">
        <f t="shared" si="26"/>
        <v>#VALUE!</v>
      </c>
      <c r="NN32" s="250" t="e">
        <f>'1_Police_raw'!LZ31/C32*100</f>
        <v>#VALUE!</v>
      </c>
      <c r="NO32" s="250" t="e">
        <f>'1_Police_raw'!MA31/D32*100</f>
        <v>#VALUE!</v>
      </c>
      <c r="NP32" s="250" t="e">
        <f>'1_Police_raw'!MB31/E32*100</f>
        <v>#VALUE!</v>
      </c>
      <c r="NQ32" s="250" t="e">
        <f>'1_Police_raw'!MC31/F32*100</f>
        <v>#VALUE!</v>
      </c>
      <c r="NR32" s="250" t="e">
        <f>'1_Police_raw'!MD31/G32*100</f>
        <v>#VALUE!</v>
      </c>
      <c r="NS32" s="250" t="e">
        <f>'1_Police_raw'!ME31/H32*100</f>
        <v>#VALUE!</v>
      </c>
      <c r="NT32" s="250" t="e">
        <f t="shared" si="27"/>
        <v>#VALUE!</v>
      </c>
      <c r="NV32" s="250" t="e">
        <f>'1_Police_raw'!MG31/C32*100</f>
        <v>#VALUE!</v>
      </c>
      <c r="NW32" s="250" t="e">
        <f>'1_Police_raw'!MH31/D32*100</f>
        <v>#VALUE!</v>
      </c>
      <c r="NX32" s="250" t="e">
        <f>'1_Police_raw'!MI31/E32*100</f>
        <v>#VALUE!</v>
      </c>
      <c r="NY32" s="250" t="e">
        <f>'1_Police_raw'!MJ31/F32*100</f>
        <v>#VALUE!</v>
      </c>
      <c r="NZ32" s="250" t="e">
        <f>'1_Police_raw'!MK31/G32*100</f>
        <v>#VALUE!</v>
      </c>
      <c r="OA32" s="250" t="e">
        <f>'1_Police_raw'!ML31/H32*100</f>
        <v>#VALUE!</v>
      </c>
      <c r="OB32" s="250" t="e">
        <f t="shared" si="42"/>
        <v>#VALUE!</v>
      </c>
      <c r="OD32" s="250" t="e">
        <f>'1_Police_raw'!MN31/C32*100</f>
        <v>#VALUE!</v>
      </c>
      <c r="OE32" s="250" t="e">
        <f>'1_Police_raw'!MO31/D32*100</f>
        <v>#VALUE!</v>
      </c>
      <c r="OF32" s="250" t="e">
        <f>'1_Police_raw'!MP31/E32*100</f>
        <v>#VALUE!</v>
      </c>
      <c r="OG32" s="250" t="e">
        <f>'1_Police_raw'!MQ31/F32*100</f>
        <v>#VALUE!</v>
      </c>
      <c r="OH32" s="250" t="e">
        <f>'1_Police_raw'!MR31/G32*100</f>
        <v>#VALUE!</v>
      </c>
      <c r="OI32" s="250" t="e">
        <f>'1_Police_raw'!MS31/H32*100</f>
        <v>#VALUE!</v>
      </c>
      <c r="OJ32" s="250" t="e">
        <f t="shared" si="28"/>
        <v>#VALUE!</v>
      </c>
      <c r="OL32" s="250" t="e">
        <f>'1_Police_raw'!MU31/C32*100</f>
        <v>#VALUE!</v>
      </c>
      <c r="OM32" s="250" t="e">
        <f>'1_Police_raw'!MV31/D32*100</f>
        <v>#VALUE!</v>
      </c>
      <c r="ON32" s="250" t="e">
        <f>'1_Police_raw'!MW31/E32*100</f>
        <v>#VALUE!</v>
      </c>
      <c r="OO32" s="250" t="e">
        <f>'1_Police_raw'!MX31/F32*100</f>
        <v>#VALUE!</v>
      </c>
      <c r="OP32" s="250" t="e">
        <f>'1_Police_raw'!MY31/G32*100</f>
        <v>#VALUE!</v>
      </c>
      <c r="OQ32" s="250" t="e">
        <f>'1_Police_raw'!MZ31/H32*100</f>
        <v>#VALUE!</v>
      </c>
      <c r="OR32" s="250" t="e">
        <f t="shared" si="43"/>
        <v>#VALUE!</v>
      </c>
      <c r="OU32" s="250">
        <f>'1_Police_raw'!NE31/G32*100</f>
        <v>1555.0200106726168</v>
      </c>
      <c r="OV32" s="250" t="e">
        <f>'1_Police_raw'!NF31/G32*100</f>
        <v>#VALUE!</v>
      </c>
      <c r="OW32" s="250">
        <f>'1_Police_raw'!NG31/G32*100</f>
        <v>114.6812741254077</v>
      </c>
      <c r="OX32" s="250">
        <f>'1_Police_raw'!NH31/G32*100</f>
        <v>349.57949231712882</v>
      </c>
      <c r="OY32" s="250" t="e">
        <f>'1_Police_raw'!NI31/G32*100</f>
        <v>#VALUE!</v>
      </c>
      <c r="PA32" s="250" t="e">
        <f>'1_Police_raw'!NK31/G32*100</f>
        <v>#VALUE!</v>
      </c>
      <c r="PB32" s="250" t="e">
        <f>'1_Police_raw'!NL31/G32*100</f>
        <v>#VALUE!</v>
      </c>
      <c r="PC32" s="250" t="e">
        <f>'1_Police_raw'!NM31/G32*100</f>
        <v>#VALUE!</v>
      </c>
      <c r="PD32" s="250" t="e">
        <f>'1_Police_raw'!NN31/G32*100</f>
        <v>#VALUE!</v>
      </c>
      <c r="PE32" s="250" t="e">
        <f>'1_Police_raw'!NO31/G32*100</f>
        <v>#VALUE!</v>
      </c>
      <c r="PG32" s="250" t="e">
        <f>'1_Police_raw'!NQ31/G32*100</f>
        <v>#VALUE!</v>
      </c>
      <c r="PH32" s="250" t="e">
        <f>'1_Police_raw'!NR31/G32*100</f>
        <v>#VALUE!</v>
      </c>
      <c r="PI32" s="250" t="e">
        <f>'1_Police_raw'!NS31/G32*100</f>
        <v>#VALUE!</v>
      </c>
      <c r="PJ32" s="250" t="e">
        <f>'1_Police_raw'!NT31/G32*100</f>
        <v>#VALUE!</v>
      </c>
      <c r="PK32" s="250" t="e">
        <f>'1_Police_raw'!NU31/G32*100</f>
        <v>#VALUE!</v>
      </c>
      <c r="PM32" s="250" t="e">
        <f>'1_Police_raw'!NW31/G32*100</f>
        <v>#VALUE!</v>
      </c>
      <c r="PN32" s="250" t="e">
        <f>'1_Police_raw'!NX31/G32*100</f>
        <v>#VALUE!</v>
      </c>
      <c r="PO32" s="250" t="e">
        <f>'1_Police_raw'!NY31/G32*100</f>
        <v>#VALUE!</v>
      </c>
      <c r="PP32" s="250" t="e">
        <f>'1_Police_raw'!NZ31/G32*100</f>
        <v>#VALUE!</v>
      </c>
      <c r="PQ32" s="250" t="e">
        <f>'1_Police_raw'!OA31/G32*100</f>
        <v>#VALUE!</v>
      </c>
      <c r="PS32" s="250" t="e">
        <f>'1_Police_raw'!OC31/G32*100</f>
        <v>#VALUE!</v>
      </c>
      <c r="PT32" s="250" t="e">
        <f>'1_Police_raw'!OD31/G32*100</f>
        <v>#VALUE!</v>
      </c>
      <c r="PU32" s="250" t="e">
        <f>'1_Police_raw'!OE31/G32*100</f>
        <v>#VALUE!</v>
      </c>
      <c r="PV32" s="250" t="e">
        <f>'1_Police_raw'!OF31/G32*100</f>
        <v>#VALUE!</v>
      </c>
      <c r="PW32" s="250" t="e">
        <f>'1_Police_raw'!OG31/G32*100</f>
        <v>#VALUE!</v>
      </c>
      <c r="PY32" s="250" t="e">
        <f>'1_Police_raw'!OI31/G32*100</f>
        <v>#VALUE!</v>
      </c>
      <c r="PZ32" s="250" t="e">
        <f>'1_Police_raw'!OJ31/G32*100</f>
        <v>#VALUE!</v>
      </c>
      <c r="QA32" s="250" t="e">
        <f>'1_Police_raw'!OK31/G32*100</f>
        <v>#VALUE!</v>
      </c>
      <c r="QB32" s="250" t="e">
        <f>'1_Police_raw'!OL31/G32*100</f>
        <v>#VALUE!</v>
      </c>
      <c r="QC32" s="250" t="e">
        <f>'1_Police_raw'!OM31/G32*100</f>
        <v>#VALUE!</v>
      </c>
      <c r="QE32" s="250" t="e">
        <f>'1_Police_raw'!OO31/G32*100</f>
        <v>#VALUE!</v>
      </c>
      <c r="QF32" s="250" t="e">
        <f>'1_Police_raw'!OP31/G32*100</f>
        <v>#VALUE!</v>
      </c>
      <c r="QG32" s="250" t="e">
        <f>'1_Police_raw'!OQ31/G32*100</f>
        <v>#VALUE!</v>
      </c>
      <c r="QH32" s="250" t="e">
        <f>'1_Police_raw'!OR31/G32*100</f>
        <v>#VALUE!</v>
      </c>
      <c r="QI32" s="250" t="e">
        <f>'1_Police_raw'!OS31/G32*100</f>
        <v>#VALUE!</v>
      </c>
      <c r="QK32" s="250" t="e">
        <f>'1_Police_raw'!OU31/G32*100</f>
        <v>#VALUE!</v>
      </c>
      <c r="QL32" s="250" t="e">
        <f>'1_Police_raw'!OV31/G32*100</f>
        <v>#VALUE!</v>
      </c>
      <c r="QM32" s="250" t="e">
        <f>'1_Police_raw'!OW31/G32*100</f>
        <v>#VALUE!</v>
      </c>
      <c r="QN32" s="250" t="e">
        <f>'1_Police_raw'!OX31/G32*100</f>
        <v>#VALUE!</v>
      </c>
      <c r="QO32" s="250" t="e">
        <f>'1_Police_raw'!OY31/G32*100</f>
        <v>#VALUE!</v>
      </c>
      <c r="QQ32" s="250" t="e">
        <f>'1_Police_raw'!PA31/G32*100</f>
        <v>#VALUE!</v>
      </c>
      <c r="QR32" s="250" t="e">
        <f>'1_Police_raw'!PB31/G32*100</f>
        <v>#VALUE!</v>
      </c>
      <c r="QS32" s="250" t="e">
        <f>'1_Police_raw'!PC31/G32*100</f>
        <v>#VALUE!</v>
      </c>
      <c r="QT32" s="250" t="e">
        <f>'1_Police_raw'!PD31/G32*100</f>
        <v>#VALUE!</v>
      </c>
      <c r="QU32" s="250" t="e">
        <f>'1_Police_raw'!PE31/G32*100</f>
        <v>#VALUE!</v>
      </c>
      <c r="QW32" s="250" t="e">
        <f>'1_Police_raw'!PG31/G32*100</f>
        <v>#VALUE!</v>
      </c>
      <c r="QX32" s="250" t="e">
        <f>'1_Police_raw'!PH31/G32*100</f>
        <v>#VALUE!</v>
      </c>
      <c r="QY32" s="250" t="e">
        <f>'1_Police_raw'!PI31/G32*100</f>
        <v>#VALUE!</v>
      </c>
      <c r="QZ32" s="250" t="e">
        <f>'1_Police_raw'!PJ31/G32*100</f>
        <v>#VALUE!</v>
      </c>
      <c r="RA32" s="250" t="e">
        <f>'1_Police_raw'!PK31/G32*100</f>
        <v>#VALUE!</v>
      </c>
      <c r="RC32" s="250" t="e">
        <f>'1_Police_raw'!PM31/G32*100</f>
        <v>#VALUE!</v>
      </c>
      <c r="RD32" s="250" t="e">
        <f>'1_Police_raw'!PN31/G32*100</f>
        <v>#VALUE!</v>
      </c>
      <c r="RE32" s="250" t="e">
        <f>'1_Police_raw'!PO31/G32*100</f>
        <v>#VALUE!</v>
      </c>
      <c r="RF32" s="250" t="e">
        <f>'1_Police_raw'!PP31/G32*100</f>
        <v>#VALUE!</v>
      </c>
      <c r="RG32" s="250" t="e">
        <f>'1_Police_raw'!PQ31/G32*100</f>
        <v>#VALUE!</v>
      </c>
      <c r="RI32" s="250" t="e">
        <f>'1_Police_raw'!PS31/G32*100</f>
        <v>#VALUE!</v>
      </c>
      <c r="RJ32" s="250" t="e">
        <f>'1_Police_raw'!PT31/G32*100</f>
        <v>#VALUE!</v>
      </c>
      <c r="RK32" s="250" t="e">
        <f>'1_Police_raw'!PU31/G32*100</f>
        <v>#VALUE!</v>
      </c>
      <c r="RL32" s="250" t="e">
        <f>'1_Police_raw'!PV31/G32*100</f>
        <v>#VALUE!</v>
      </c>
      <c r="RM32" s="250" t="e">
        <f>'1_Police_raw'!PW31/G32*100</f>
        <v>#VALUE!</v>
      </c>
      <c r="RO32" s="250" t="e">
        <f>'1_Police_raw'!PY31/G32*100</f>
        <v>#VALUE!</v>
      </c>
      <c r="RP32" s="250" t="e">
        <f>'1_Police_raw'!PZ31/G32*100</f>
        <v>#VALUE!</v>
      </c>
      <c r="RQ32" s="250" t="e">
        <f>'1_Police_raw'!QA31/G32*100</f>
        <v>#VALUE!</v>
      </c>
      <c r="RR32" s="250" t="e">
        <f>'1_Police_raw'!QB31/G32*100</f>
        <v>#VALUE!</v>
      </c>
      <c r="RS32" s="250" t="e">
        <f>'1_Police_raw'!QC31/G32*100</f>
        <v>#VALUE!</v>
      </c>
      <c r="RU32" s="250" t="e">
        <f>'1_Police_raw'!QE31/G32*100</f>
        <v>#VALUE!</v>
      </c>
      <c r="RV32" s="250" t="e">
        <f>'1_Police_raw'!QF31/G32*100</f>
        <v>#VALUE!</v>
      </c>
      <c r="RW32" s="250" t="e">
        <f>'1_Police_raw'!QG31/G32*100</f>
        <v>#VALUE!</v>
      </c>
      <c r="RX32" s="250" t="e">
        <f>'1_Police_raw'!QH31/G32*100</f>
        <v>#VALUE!</v>
      </c>
      <c r="RY32" s="250" t="e">
        <f>'1_Police_raw'!QI31/G32*100</f>
        <v>#VALUE!</v>
      </c>
      <c r="SA32" s="250" t="e">
        <f>'1_Police_raw'!QK31/G32*100</f>
        <v>#VALUE!</v>
      </c>
      <c r="SB32" s="250" t="e">
        <f>'1_Police_raw'!QL31/G32*100</f>
        <v>#VALUE!</v>
      </c>
      <c r="SC32" s="250" t="e">
        <f>'1_Police_raw'!QM31/G32*100</f>
        <v>#VALUE!</v>
      </c>
      <c r="SD32" s="250" t="e">
        <f>'1_Police_raw'!QN31/G32*100</f>
        <v>#VALUE!</v>
      </c>
      <c r="SE32" s="250" t="e">
        <f>'1_Police_raw'!QO31/G32*100</f>
        <v>#VALUE!</v>
      </c>
      <c r="SG32" s="250" t="e">
        <f>'1_Police_raw'!QQ31/G32*100</f>
        <v>#VALUE!</v>
      </c>
      <c r="SH32" s="250" t="e">
        <f>'1_Police_raw'!QR31/G32*100</f>
        <v>#VALUE!</v>
      </c>
      <c r="SI32" s="250" t="e">
        <f>'1_Police_raw'!QS31/G32*100</f>
        <v>#VALUE!</v>
      </c>
      <c r="SJ32" s="250" t="e">
        <f>'1_Police_raw'!QT31/G32*100</f>
        <v>#VALUE!</v>
      </c>
      <c r="SK32" s="250" t="e">
        <f>'1_Police_raw'!QU31/G32*100</f>
        <v>#VALUE!</v>
      </c>
      <c r="SM32" s="250" t="e">
        <f>'1_Police_raw'!QW31/G32*100</f>
        <v>#VALUE!</v>
      </c>
      <c r="SN32" s="250" t="e">
        <f>'1_Police_raw'!QX31/G32*100</f>
        <v>#VALUE!</v>
      </c>
      <c r="SO32" s="250" t="e">
        <f>'1_Police_raw'!QY31/G32*100</f>
        <v>#VALUE!</v>
      </c>
      <c r="SP32" s="250" t="e">
        <f>'1_Police_raw'!QZ31/G32*100</f>
        <v>#VALUE!</v>
      </c>
      <c r="SQ32" s="250" t="e">
        <f>'1_Police_raw'!RA31/G32*100</f>
        <v>#VALUE!</v>
      </c>
      <c r="SS32" s="250" t="e">
        <f>'1_Police_raw'!RC31/G32*100</f>
        <v>#VALUE!</v>
      </c>
      <c r="ST32" s="250" t="e">
        <f>'1_Police_raw'!RD31/G32*100</f>
        <v>#VALUE!</v>
      </c>
      <c r="SU32" s="250" t="e">
        <f>'1_Police_raw'!RE31/G32*100</f>
        <v>#VALUE!</v>
      </c>
      <c r="SV32" s="250" t="e">
        <f>'1_Police_raw'!RF31/G32*100</f>
        <v>#VALUE!</v>
      </c>
      <c r="SW32" s="250" t="e">
        <f>'1_Police_raw'!RG31/G32*100</f>
        <v>#VALUE!</v>
      </c>
      <c r="SY32" s="250" t="e">
        <f>'1_Police_raw'!RI31/G32*100</f>
        <v>#VALUE!</v>
      </c>
      <c r="SZ32" s="250" t="e">
        <f>'1_Police_raw'!RJ31/G32*100</f>
        <v>#VALUE!</v>
      </c>
      <c r="TA32" s="250" t="e">
        <f>'1_Police_raw'!RK31/G32*100</f>
        <v>#VALUE!</v>
      </c>
      <c r="TB32" s="250" t="e">
        <f>'1_Police_raw'!RL31/G32*100</f>
        <v>#VALUE!</v>
      </c>
      <c r="TC32" s="250" t="e">
        <f>'1_Police_raw'!RM31/G32*100</f>
        <v>#VALUE!</v>
      </c>
      <c r="TE32" s="250" t="e">
        <f>'1_Police_raw'!RO31/G32*100</f>
        <v>#VALUE!</v>
      </c>
      <c r="TF32" s="250" t="e">
        <f>'1_Police_raw'!RP31/G32*100</f>
        <v>#VALUE!</v>
      </c>
      <c r="TG32" s="250" t="e">
        <f>'1_Police_raw'!RQ31/G32*100</f>
        <v>#VALUE!</v>
      </c>
      <c r="TH32" s="250" t="e">
        <f>'1_Police_raw'!RR31/G32*100</f>
        <v>#VALUE!</v>
      </c>
      <c r="TI32" s="250" t="e">
        <f>'1_Police_raw'!RS31/G32*100</f>
        <v>#VALUE!</v>
      </c>
      <c r="TK32" s="250" t="e">
        <f>'1_Police_raw'!RU31/G32*100</f>
        <v>#VALUE!</v>
      </c>
      <c r="TL32" s="250" t="e">
        <f>'1_Police_raw'!RV31/G32*100</f>
        <v>#VALUE!</v>
      </c>
      <c r="TM32" s="250" t="e">
        <f>'1_Police_raw'!RW31/G32*100</f>
        <v>#VALUE!</v>
      </c>
      <c r="TN32" s="250" t="e">
        <f>'1_Police_raw'!RX31/G32*100</f>
        <v>#VALUE!</v>
      </c>
      <c r="TO32" s="250" t="e">
        <f>'1_Police_raw'!RY31/G32*100</f>
        <v>#VALUE!</v>
      </c>
      <c r="TQ32" s="250" t="e">
        <f>'1_Police_raw'!SA31/G32*100</f>
        <v>#VALUE!</v>
      </c>
      <c r="TR32" s="250" t="e">
        <f>'1_Police_raw'!SB31/G32*100</f>
        <v>#VALUE!</v>
      </c>
      <c r="TS32" s="250" t="e">
        <f>'1_Police_raw'!SC31/G32*100</f>
        <v>#VALUE!</v>
      </c>
      <c r="TT32" s="250" t="e">
        <f>'1_Police_raw'!SD31/G32*100</f>
        <v>#VALUE!</v>
      </c>
      <c r="TU32" s="250" t="e">
        <f>'1_Police_raw'!SE31/G32*100</f>
        <v>#VALUE!</v>
      </c>
      <c r="TW32" s="250" t="e">
        <f>'1_Police_raw'!TY31/C32*100</f>
        <v>#VALUE!</v>
      </c>
      <c r="TX32" s="250" t="e">
        <f>'1_Police_raw'!TZ31/D32*100</f>
        <v>#VALUE!</v>
      </c>
      <c r="TY32" s="250" t="e">
        <f>'1_Police_raw'!UA31/E32*100</f>
        <v>#VALUE!</v>
      </c>
      <c r="TZ32" s="250" t="e">
        <f>'1_Police_raw'!UB31/F32*100</f>
        <v>#VALUE!</v>
      </c>
      <c r="UA32" s="250" t="e">
        <f>'1_Police_raw'!UC31/G32*100</f>
        <v>#VALUE!</v>
      </c>
      <c r="UB32" s="250" t="e">
        <f>'1_Police_raw'!UD31/H32*100</f>
        <v>#VALUE!</v>
      </c>
      <c r="UC32" s="250" t="e">
        <f t="shared" si="44"/>
        <v>#VALUE!</v>
      </c>
      <c r="UE32" s="250" t="e">
        <f>'1_Police_raw'!UF31/G32*100</f>
        <v>#VALUE!</v>
      </c>
      <c r="UF32" s="250" t="e">
        <f>'1_Police_raw'!UG31/G32*100</f>
        <v>#VALUE!</v>
      </c>
      <c r="UH32" s="250" t="e">
        <f>'1_Police_raw'!UI31/C32*100</f>
        <v>#VALUE!</v>
      </c>
      <c r="UI32" s="250" t="e">
        <f>'1_Police_raw'!UJ31/D32*100</f>
        <v>#VALUE!</v>
      </c>
      <c r="UJ32" s="250" t="e">
        <f>'1_Police_raw'!UK31/E32*100</f>
        <v>#VALUE!</v>
      </c>
      <c r="UK32" s="250" t="e">
        <f>'1_Police_raw'!UL31/F32*100</f>
        <v>#VALUE!</v>
      </c>
      <c r="UL32" s="250" t="e">
        <f>'1_Police_raw'!UM31/G32*100</f>
        <v>#VALUE!</v>
      </c>
      <c r="UM32" s="250" t="e">
        <f>'1_Police_raw'!UN31/H32*100</f>
        <v>#VALUE!</v>
      </c>
      <c r="UN32" s="250" t="e">
        <f t="shared" si="51"/>
        <v>#VALUE!</v>
      </c>
      <c r="UP32" s="250" t="e">
        <f>'1_Police_raw'!UX31/G32*100</f>
        <v>#VALUE!</v>
      </c>
      <c r="UQ32" s="250" t="e">
        <f>'1_Police_raw'!UY31/G32*100</f>
        <v>#VALUE!</v>
      </c>
      <c r="UR32" s="250" t="e">
        <f>'1_Police_raw'!UZ31/G32*100</f>
        <v>#VALUE!</v>
      </c>
    </row>
    <row r="33" spans="1:564">
      <c r="A33" s="247">
        <v>31</v>
      </c>
      <c r="B33" s="239" t="s">
        <v>54</v>
      </c>
      <c r="C33" s="248">
        <v>38062.718000000001</v>
      </c>
      <c r="D33" s="248">
        <v>38063.792000000001</v>
      </c>
      <c r="E33" s="248">
        <v>38062.535000000003</v>
      </c>
      <c r="F33" s="248">
        <v>38017.856</v>
      </c>
      <c r="G33" s="248">
        <v>38005.614000000001</v>
      </c>
      <c r="H33" s="248">
        <v>37967.209000000003</v>
      </c>
      <c r="I33" s="249"/>
      <c r="J33" s="250">
        <f>'1_Police_raw'!C32/C33*100</f>
        <v>3045.6784510239127</v>
      </c>
      <c r="K33" s="250">
        <f>'1_Police_raw'!D32/D33*100</f>
        <v>2941.913932274535</v>
      </c>
      <c r="L33" s="250">
        <f>'1_Police_raw'!E32/E33*100</f>
        <v>2788.1406217426138</v>
      </c>
      <c r="M33" s="250">
        <f>'1_Police_raw'!F32/F33*100</f>
        <v>2282.7562922012225</v>
      </c>
      <c r="N33" s="250">
        <f>'1_Police_raw'!G32/G33*100</f>
        <v>2104.3706858676196</v>
      </c>
      <c r="O33" s="250">
        <f>'1_Police_raw'!H32/H33*100</f>
        <v>1971.33004956988</v>
      </c>
      <c r="P33" s="250">
        <f t="shared" si="29"/>
        <v>-35.274518263503893</v>
      </c>
      <c r="R33" s="250">
        <f>'1_Police_raw'!J32/C33*100</f>
        <v>432.36271251044133</v>
      </c>
      <c r="S33" s="250">
        <f>'1_Police_raw'!K32/D33*100</f>
        <v>386.8137993187857</v>
      </c>
      <c r="T33" s="250">
        <f>'1_Police_raw'!L32/E33*100</f>
        <v>370.8502337009345</v>
      </c>
      <c r="U33" s="250">
        <f>'1_Police_raw'!M32/F33*100</f>
        <v>229.0292224790372</v>
      </c>
      <c r="V33" s="250">
        <f>'1_Police_raw'!N32/G33*100</f>
        <v>201.3991932876022</v>
      </c>
      <c r="W33" s="250">
        <f>'1_Police_raw'!O32/H33*100</f>
        <v>194.03585868005203</v>
      </c>
      <c r="X33" s="250">
        <f t="shared" si="30"/>
        <v>-55.121972116093112</v>
      </c>
      <c r="Z33" s="250">
        <f>'1_Police_raw'!Q32/C33*100</f>
        <v>2.1884932127022561</v>
      </c>
      <c r="AA33" s="250">
        <f>'1_Police_raw'!R32/D33*100</f>
        <v>2.0150383335428059</v>
      </c>
      <c r="AB33" s="250">
        <f>'1_Police_raw'!S32/E33*100</f>
        <v>1.9152691747935338</v>
      </c>
      <c r="AC33" s="250">
        <f>'1_Police_raw'!T32/F33*100</f>
        <v>1.7176139548742568</v>
      </c>
      <c r="AD33" s="250">
        <f>'1_Police_raw'!U32/G33*100</f>
        <v>1.5418774710494085</v>
      </c>
      <c r="AE33" s="250">
        <f>'1_Police_raw'!V32/H33*100</f>
        <v>1.4433507609158207</v>
      </c>
      <c r="AF33" s="250">
        <f t="shared" si="31"/>
        <v>-34.048195692887987</v>
      </c>
      <c r="AH33" s="250">
        <f>'1_Police_raw'!X32/C33*100</f>
        <v>5.2544855046872896E-2</v>
      </c>
      <c r="AI33" s="250">
        <f>'1_Police_raw'!Y32/D33*100</f>
        <v>7.8815058678336616E-2</v>
      </c>
      <c r="AJ33" s="250">
        <f>'1_Police_raw'!Z32/E33*100</f>
        <v>6.5681384595114328E-2</v>
      </c>
      <c r="AK33" s="250">
        <f>'1_Police_raw'!AA32/F33*100</f>
        <v>8.4170974817727756E-2</v>
      </c>
      <c r="AL33" s="250">
        <f>'1_Police_raw'!AB32/G33*100</f>
        <v>4.9992614249042264E-2</v>
      </c>
      <c r="AM33" s="250">
        <f>'1_Police_raw'!AC32/H33*100</f>
        <v>3.9507776302440345E-2</v>
      </c>
      <c r="AN33" s="250">
        <f t="shared" si="46"/>
        <v>-24.811332589656516</v>
      </c>
      <c r="AP33" s="250">
        <f>'1_Police_raw'!AE32/C33*100</f>
        <v>1.6026180789296234</v>
      </c>
      <c r="AQ33" s="250">
        <f>'1_Police_raw'!AF32/D33*100</f>
        <v>1.4318068993231152</v>
      </c>
      <c r="AR33" s="250">
        <f>'1_Police_raw'!AG32/E33*100</f>
        <v>1.1770104119444487</v>
      </c>
      <c r="AS33" s="250">
        <f>'1_Police_raw'!AH32/F33*100</f>
        <v>1.0600282141107591</v>
      </c>
      <c r="AT33" s="250">
        <f>'1_Police_raw'!AI32/G33*100</f>
        <v>0.98406514363904229</v>
      </c>
      <c r="AU33" s="250">
        <f>'1_Police_raw'!AJ32/H33*100</f>
        <v>0.91658041021661607</v>
      </c>
      <c r="AV33" s="250">
        <f t="shared" si="32"/>
        <v>-42.807308723935449</v>
      </c>
      <c r="AX33" s="250" t="e">
        <f>'1_Police_raw'!AL32/C33*100</f>
        <v>#VALUE!</v>
      </c>
      <c r="AY33" s="250" t="e">
        <f>'1_Police_raw'!AM32/D33*100</f>
        <v>#VALUE!</v>
      </c>
      <c r="AZ33" s="250" t="e">
        <f>'1_Police_raw'!AN32/E33*100</f>
        <v>#VALUE!</v>
      </c>
      <c r="BA33" s="250" t="e">
        <f>'1_Police_raw'!AO32/F33*100</f>
        <v>#VALUE!</v>
      </c>
      <c r="BB33" s="250" t="e">
        <f>'1_Police_raw'!AP32/G33*100</f>
        <v>#VALUE!</v>
      </c>
      <c r="BC33" s="250" t="e">
        <f>'1_Police_raw'!AQ32/H33*100</f>
        <v>#VALUE!</v>
      </c>
      <c r="BD33" s="250" t="e">
        <f t="shared" si="47"/>
        <v>#VALUE!</v>
      </c>
      <c r="BF33" s="250">
        <f>'1_Police_raw'!AS32/C33*100</f>
        <v>137.94338071180309</v>
      </c>
      <c r="BG33" s="250">
        <f>'1_Police_raw'!AT32/D33*100</f>
        <v>131.4635178754655</v>
      </c>
      <c r="BH33" s="250">
        <f>'1_Police_raw'!AU32/E33*100</f>
        <v>121.52369777788053</v>
      </c>
      <c r="BI33" s="250">
        <f>'1_Police_raw'!AV32/F33*100</f>
        <v>105.39258184364738</v>
      </c>
      <c r="BJ33" s="250">
        <f>'1_Police_raw'!AW32/G33*100</f>
        <v>88.860556232560796</v>
      </c>
      <c r="BK33" s="250">
        <f>'1_Police_raw'!AX32/H33*100</f>
        <v>92.600959949413181</v>
      </c>
      <c r="BL33" s="250">
        <f t="shared" si="0"/>
        <v>-32.870312825753587</v>
      </c>
      <c r="BN33" s="250">
        <f>'1_Police_raw'!AZ32/C33*100</f>
        <v>2.5274075277545864</v>
      </c>
      <c r="BO33" s="250">
        <f>'1_Police_raw'!BA32/D33*100</f>
        <v>2.6928478381765011</v>
      </c>
      <c r="BP33" s="250">
        <f>'1_Police_raw'!BB32/E33*100</f>
        <v>2.0308684116809346</v>
      </c>
      <c r="BQ33" s="250">
        <f>'1_Police_raw'!BC32/F33*100</f>
        <v>2.0227337385885202</v>
      </c>
      <c r="BR33" s="250">
        <f>'1_Police_raw'!BD32/G33*100</f>
        <v>1.7760534009528171</v>
      </c>
      <c r="BS33" s="250">
        <f>'1_Police_raw'!BE32/H33*100</f>
        <v>1.80155459939128</v>
      </c>
      <c r="BT33" s="250">
        <f t="shared" si="1"/>
        <v>-28.719267486244007</v>
      </c>
      <c r="BV33" s="250">
        <f>'1_Police_raw'!BG32/C33*100</f>
        <v>8.325732282177011</v>
      </c>
      <c r="BW33" s="250">
        <f>'1_Police_raw'!BH32/D33*100</f>
        <v>7.3928525040279744</v>
      </c>
      <c r="BX33" s="250">
        <f>'1_Police_raw'!BI32/E33*100</f>
        <v>7.2722429023710582</v>
      </c>
      <c r="BY33" s="250">
        <f>'1_Police_raw'!BJ32/F33*100</f>
        <v>5.9945516128000484</v>
      </c>
      <c r="BZ33" s="250">
        <f>'1_Police_raw'!BK32/G33*100</f>
        <v>5.5702297034327604</v>
      </c>
      <c r="CA33" s="250">
        <f>'1_Police_raw'!BL32/H33*100</f>
        <v>6.3765550952138721</v>
      </c>
      <c r="CB33" s="250">
        <f t="shared" si="2"/>
        <v>-23.411480466838512</v>
      </c>
      <c r="CD33" s="250">
        <f>'1_Police_raw'!BN32/C33*100</f>
        <v>4.2981691428342028</v>
      </c>
      <c r="CE33" s="250">
        <f>'1_Police_raw'!BO32/D33*100</f>
        <v>3.8619378752384943</v>
      </c>
      <c r="CF33" s="250">
        <f>'1_Police_raw'!BP32/E33*100</f>
        <v>3.7123118573158616</v>
      </c>
      <c r="CG33" s="250">
        <f>'1_Police_raw'!BQ32/F33*100</f>
        <v>3.4168155090071357</v>
      </c>
      <c r="CH33" s="250">
        <f>'1_Police_raw'!BR32/G33*100</f>
        <v>3.060074230086113</v>
      </c>
      <c r="CI33" s="250">
        <f>'1_Police_raw'!BS32/H33*100</f>
        <v>3.7848449697737854</v>
      </c>
      <c r="CJ33" s="250">
        <f t="shared" si="3"/>
        <v>-11.942856504756648</v>
      </c>
      <c r="CL33" s="250">
        <f>'1_Police_raw'!BU32/C33*100</f>
        <v>4.0275631393428082</v>
      </c>
      <c r="CM33" s="250">
        <f>'1_Police_raw'!BV32/D33*100</f>
        <v>3.5309146287894806</v>
      </c>
      <c r="CN33" s="250">
        <f>'1_Police_raw'!BW32/E33*100</f>
        <v>3.5599310450551966</v>
      </c>
      <c r="CO33" s="250">
        <f>'1_Police_raw'!BX32/F33*100</f>
        <v>2.5777361037929123</v>
      </c>
      <c r="CP33" s="250">
        <f>'1_Police_raw'!BY32/G33*100</f>
        <v>2.5101554733466482</v>
      </c>
      <c r="CQ33" s="250">
        <f>'1_Police_raw'!BZ32/H33*100</f>
        <v>2.5917101254400872</v>
      </c>
      <c r="CR33" s="250">
        <f t="shared" si="4"/>
        <v>-35.650664290691026</v>
      </c>
      <c r="CT33" s="250">
        <f>'1_Police_raw'!CB32/C33*100</f>
        <v>40.273004150675732</v>
      </c>
      <c r="CU33" s="250">
        <f>'1_Police_raw'!CC32/D33*100</f>
        <v>37.46605172705862</v>
      </c>
      <c r="CV33" s="250">
        <f>'1_Police_raw'!CD32/E33*100</f>
        <v>35.628210259773816</v>
      </c>
      <c r="CW33" s="250">
        <f>'1_Police_raw'!CE32/F33*100</f>
        <v>22.776139717084519</v>
      </c>
      <c r="CX33" s="250">
        <f>'1_Police_raw'!CF32/G33*100</f>
        <v>18.747230343390846</v>
      </c>
      <c r="CY33" s="250">
        <f>'1_Police_raw'!CG32/H33*100</f>
        <v>17.889121109744991</v>
      </c>
      <c r="CZ33" s="250">
        <f t="shared" si="5"/>
        <v>-55.580365838080063</v>
      </c>
      <c r="DB33" s="250">
        <f>'1_Police_raw'!CI32/C33*100</f>
        <v>0.58062064826794557</v>
      </c>
      <c r="DC33" s="250">
        <f>'1_Police_raw'!CJ32/D33*100</f>
        <v>0.42034697961779532</v>
      </c>
      <c r="DD33" s="250">
        <f>'1_Police_raw'!CK32/E33*100</f>
        <v>0.39671556295449051</v>
      </c>
      <c r="DE33" s="250">
        <f>'1_Police_raw'!CL32/F33*100</f>
        <v>0.24199155260096727</v>
      </c>
      <c r="DF33" s="250">
        <f>'1_Police_raw'!CM32/G33*100</f>
        <v>0.22101997878523943</v>
      </c>
      <c r="DG33" s="250">
        <f>'1_Police_raw'!CN32/H33*100</f>
        <v>0.29499139639155458</v>
      </c>
      <c r="DH33" s="250">
        <f t="shared" si="33"/>
        <v>-49.193781297384795</v>
      </c>
      <c r="DJ33" s="250">
        <f>'1_Police_raw'!CP32/C33*100</f>
        <v>972.81544633780493</v>
      </c>
      <c r="DK33" s="250">
        <f>'1_Police_raw'!CQ32/D33*100</f>
        <v>952.53252750015031</v>
      </c>
      <c r="DL33" s="250">
        <f>'1_Police_raw'!CR32/E33*100</f>
        <v>901.21427802956373</v>
      </c>
      <c r="DM33" s="250">
        <f>'1_Police_raw'!CS32/F33*100</f>
        <v>729.21524033338437</v>
      </c>
      <c r="DN33" s="250">
        <f>'1_Police_raw'!CT32/G33*100</f>
        <v>638.71353321643483</v>
      </c>
      <c r="DO33" s="250">
        <f>'1_Police_raw'!CU32/H33*100</f>
        <v>558.87173587081418</v>
      </c>
      <c r="DP33" s="250">
        <f t="shared" si="6"/>
        <v>-42.551103811652581</v>
      </c>
      <c r="DR33" s="250">
        <f>'1_Police_raw'!CW32/C33*100</f>
        <v>411.44723295903356</v>
      </c>
      <c r="DS33" s="250">
        <f>'1_Police_raw'!CX32/D33*100</f>
        <v>388.9496874089686</v>
      </c>
      <c r="DT33" s="250">
        <f>'1_Police_raw'!CY32/E33*100</f>
        <v>358.63349616624322</v>
      </c>
      <c r="DU33" s="250">
        <f>'1_Police_raw'!CZ32/F33*100</f>
        <v>314.33124477087819</v>
      </c>
      <c r="DV33" s="250">
        <f>'1_Police_raw'!DA32/G33*100</f>
        <v>278.94036917809035</v>
      </c>
      <c r="DW33" s="250">
        <f>'1_Police_raw'!DB32/H33*100</f>
        <v>240.43115731788447</v>
      </c>
      <c r="DX33" s="250">
        <f t="shared" si="34"/>
        <v>-41.564521995017671</v>
      </c>
      <c r="DZ33" s="250">
        <f>'1_Police_raw'!DD32/C33*100</f>
        <v>55.164216070959512</v>
      </c>
      <c r="EA33" s="250">
        <f>'1_Police_raw'!DE32/D33*100</f>
        <v>53.481271650496623</v>
      </c>
      <c r="EB33" s="250">
        <f>'1_Police_raw'!DF32/E33*100</f>
        <v>47.264324354644266</v>
      </c>
      <c r="EC33" s="250">
        <f>'1_Police_raw'!DG32/F33*100</f>
        <v>43.905684739297243</v>
      </c>
      <c r="ED33" s="250">
        <f>'1_Police_raw'!DH32/G33*100</f>
        <v>38.639028434062404</v>
      </c>
      <c r="EE33" s="250">
        <f>'1_Police_raw'!DI32/H33*100</f>
        <v>37.129408169033439</v>
      </c>
      <c r="EF33" s="250">
        <f t="shared" si="7"/>
        <v>-32.692946961717567</v>
      </c>
      <c r="EH33" s="250">
        <f>'1_Police_raw'!DK32/C33*100</f>
        <v>356.28301688807403</v>
      </c>
      <c r="EI33" s="250">
        <f>'1_Police_raw'!DL32/D33*100</f>
        <v>335.46841575847196</v>
      </c>
      <c r="EJ33" s="250">
        <f>'1_Police_raw'!DM32/E33*100</f>
        <v>311.36917181159896</v>
      </c>
      <c r="EK33" s="250">
        <f>'1_Police_raw'!DN32/F33*100</f>
        <v>270.42556003158091</v>
      </c>
      <c r="EL33" s="250">
        <f>'1_Police_raw'!DO32/G33*100</f>
        <v>240.30134074402798</v>
      </c>
      <c r="EM33" s="250">
        <f>'1_Police_raw'!DP32/H33*100</f>
        <v>203.30174914885103</v>
      </c>
      <c r="EN33" s="250">
        <f t="shared" si="8"/>
        <v>-42.938130780250447</v>
      </c>
      <c r="EP33" s="250">
        <f>'1_Police_raw'!DR32/C33*100</f>
        <v>136.33288090461642</v>
      </c>
      <c r="EQ33" s="250" t="e">
        <f>'1_Police_raw'!DS32/D33*100</f>
        <v>#VALUE!</v>
      </c>
      <c r="ER33" s="250">
        <f>'1_Police_raw'!DT32/E33*100</f>
        <v>63.655770694200996</v>
      </c>
      <c r="ES33" s="250">
        <f>'1_Police_raw'!DU32/F33*100</f>
        <v>58.05956022349077</v>
      </c>
      <c r="ET33" s="250">
        <f>'1_Police_raw'!DV32/G33*100</f>
        <v>52.789569456764994</v>
      </c>
      <c r="EU33" s="250">
        <f>'1_Police_raw'!DW32/H33*100</f>
        <v>68.021855385788299</v>
      </c>
      <c r="EV33" s="250">
        <f t="shared" si="9"/>
        <v>-50.106052967971138</v>
      </c>
      <c r="EX33" s="250">
        <f>'1_Police_raw'!DY32/C33*100</f>
        <v>261.70753228920751</v>
      </c>
      <c r="EY33" s="250">
        <f>'1_Police_raw'!DZ32/D33*100</f>
        <v>242.06468971877527</v>
      </c>
      <c r="EZ33" s="250">
        <f>'1_Police_raw'!EA32/E33*100</f>
        <v>264.28087356766963</v>
      </c>
      <c r="FA33" s="250">
        <f>'1_Police_raw'!EB32/F33*100</f>
        <v>288.72485602554758</v>
      </c>
      <c r="FB33" s="250">
        <f>'1_Police_raw'!EC32/G33*100</f>
        <v>316.59533246851367</v>
      </c>
      <c r="FC33" s="250">
        <f>'1_Police_raw'!ED32/H33*100</f>
        <v>269.34821571951733</v>
      </c>
      <c r="FD33" s="250">
        <f t="shared" si="10"/>
        <v>2.9195504475837026</v>
      </c>
      <c r="FF33" s="250" t="e">
        <f>'1_Police_raw'!EF32/C33*100</f>
        <v>#VALUE!</v>
      </c>
      <c r="FG33" s="250" t="e">
        <f>'1_Police_raw'!EG32/D33*100</f>
        <v>#VALUE!</v>
      </c>
      <c r="FH33" s="250" t="e">
        <f>'1_Police_raw'!EH32/E33*100</f>
        <v>#VALUE!</v>
      </c>
      <c r="FI33" s="250" t="e">
        <f>'1_Police_raw'!EI32/F33*100</f>
        <v>#VALUE!</v>
      </c>
      <c r="FJ33" s="250" t="e">
        <f>'1_Police_raw'!EJ32/G33*100</f>
        <v>#VALUE!</v>
      </c>
      <c r="FK33" s="250" t="e">
        <f>'1_Police_raw'!EK32/H33*100</f>
        <v>#VALUE!</v>
      </c>
      <c r="FL33" s="250" t="e">
        <f t="shared" si="35"/>
        <v>#VALUE!</v>
      </c>
      <c r="FN33" s="250">
        <f>'1_Police_raw'!EM32/C33*100</f>
        <v>57.557634218344575</v>
      </c>
      <c r="FO33" s="250">
        <f>'1_Police_raw'!EN32/D33*100</f>
        <v>60.314537237908404</v>
      </c>
      <c r="FP33" s="250">
        <f>'1_Police_raw'!EO32/E33*100</f>
        <v>79.658383236954649</v>
      </c>
      <c r="FQ33" s="250">
        <f>'1_Police_raw'!EP32/F33*100</f>
        <v>79.775671726464537</v>
      </c>
      <c r="FR33" s="250">
        <f>'1_Police_raw'!EQ32/G33*100</f>
        <v>71.01056175542908</v>
      </c>
      <c r="FS33" s="250">
        <f>'1_Police_raw'!ER32/H33*100</f>
        <v>74.601217066021363</v>
      </c>
      <c r="FT33" s="250">
        <f t="shared" si="11"/>
        <v>29.611333195214456</v>
      </c>
      <c r="FV33" s="250">
        <f>'1_Police_raw'!ET32/C33*100</f>
        <v>0.7224917568945024</v>
      </c>
      <c r="FW33" s="250">
        <f>'1_Police_raw'!EU32/D33*100</f>
        <v>0.9694252217435404</v>
      </c>
      <c r="FX33" s="250">
        <f>'1_Police_raw'!EV32/E33*100</f>
        <v>0.73037699669767131</v>
      </c>
      <c r="FY33" s="250">
        <f>'1_Police_raw'!EW32/F33*100</f>
        <v>0.54974167927828443</v>
      </c>
      <c r="FZ33" s="250">
        <f>'1_Police_raw'!EX32/G33*100</f>
        <v>1.1103622743734649</v>
      </c>
      <c r="GA33" s="250">
        <f>'1_Police_raw'!EY32/H33*100</f>
        <v>0.79278937780230296</v>
      </c>
      <c r="GB33" s="250">
        <f t="shared" si="12"/>
        <v>9.7298855297618729</v>
      </c>
      <c r="GD33" s="250">
        <f>'1_Police_raw'!FA32/C33*100</f>
        <v>23.413987408886562</v>
      </c>
      <c r="GE33" s="250">
        <f>'1_Police_raw'!FB32/D33*100</f>
        <v>17.549486399042955</v>
      </c>
      <c r="GF33" s="250">
        <f>'1_Police_raw'!FC32/E33*100</f>
        <v>18.01771742213176</v>
      </c>
      <c r="GG33" s="250">
        <f>'1_Police_raw'!FD32/F33*100</f>
        <v>15.981963843516056</v>
      </c>
      <c r="GH33" s="250">
        <f>'1_Police_raw'!FE32/G33*100</f>
        <v>11.185189640667296</v>
      </c>
      <c r="GI33" s="250">
        <f>'1_Police_raw'!FF32/H33*100</f>
        <v>17.333378389757328</v>
      </c>
      <c r="GJ33" s="250">
        <f t="shared" si="13"/>
        <v>-25.969985004866771</v>
      </c>
      <c r="GL33" s="250">
        <f>'1_Police_raw'!FH32/C33*100</f>
        <v>195.82153854593358</v>
      </c>
      <c r="GM33" s="250">
        <f>'1_Police_raw'!FI32/D33*100</f>
        <v>200.60534168534758</v>
      </c>
      <c r="GN33" s="250">
        <f>'1_Police_raw'!FJ32/E33*100</f>
        <v>188.9653434801439</v>
      </c>
      <c r="GO33" s="250">
        <f>'1_Police_raw'!FK32/F33*100</f>
        <v>130.41503445117999</v>
      </c>
      <c r="GP33" s="250">
        <f>'1_Police_raw'!FL32/G33*100</f>
        <v>121.86094401737594</v>
      </c>
      <c r="GQ33" s="250">
        <f>'1_Police_raw'!FM32/H33*100</f>
        <v>134.98490236667118</v>
      </c>
      <c r="GR33" s="250">
        <f t="shared" si="14"/>
        <v>-31.067387495268832</v>
      </c>
      <c r="GT33" s="250">
        <f>'1_Police_raw'!FO32/C33*100</f>
        <v>11.428505972694856</v>
      </c>
      <c r="GU33" s="250">
        <f>'1_Police_raw'!FP32/D33*100</f>
        <v>11.375640135906586</v>
      </c>
      <c r="GV33" s="250">
        <f>'1_Police_raw'!FQ32/E33*100</f>
        <v>11.228889510380744</v>
      </c>
      <c r="GW33" s="250">
        <f>'1_Police_raw'!FR32/F33*100</f>
        <v>11.092156275198686</v>
      </c>
      <c r="GX33" s="250">
        <f>'1_Police_raw'!FS32/G33*100</f>
        <v>7.3857509577400853</v>
      </c>
      <c r="GY33" s="250">
        <f>'1_Police_raw'!FT32/H33*100</f>
        <v>6.9533686292295016</v>
      </c>
      <c r="GZ33" s="250">
        <f t="shared" si="15"/>
        <v>-39.157676026572631</v>
      </c>
      <c r="HB33" s="250">
        <f>'1_Police_raw'!GI32/C33*100</f>
        <v>1370.882131959152</v>
      </c>
      <c r="HC33" s="250">
        <f>'1_Police_raw'!GJ32/D33*100</f>
        <v>1315.0003551931977</v>
      </c>
      <c r="HD33" s="250">
        <f>'1_Police_raw'!GK32/E33*100</f>
        <v>1152.1145399275165</v>
      </c>
      <c r="HE33" s="250">
        <f>'1_Police_raw'!GL32/F33*100</f>
        <v>908.90711985441794</v>
      </c>
      <c r="HF33" s="250">
        <f>'1_Police_raw'!GM32/G33*100</f>
        <v>804.6521758601242</v>
      </c>
      <c r="HG33" s="250">
        <f>'1_Police_raw'!GN32/H33*100</f>
        <v>788.47512863007648</v>
      </c>
      <c r="HH33" s="250">
        <f t="shared" si="16"/>
        <v>-42.484104924232057</v>
      </c>
      <c r="HJ33" s="250">
        <f>'1_Police_raw'!GP32/C33*100</f>
        <v>415.83998284095219</v>
      </c>
      <c r="HK33" s="250">
        <f>'1_Police_raw'!GQ32/D33*100</f>
        <v>372.13318105563417</v>
      </c>
      <c r="HL33" s="250">
        <f>'1_Police_raw'!GR32/E33*100</f>
        <v>353.48407561398625</v>
      </c>
      <c r="HM33" s="250">
        <f>'1_Police_raw'!GS32/F33*100</f>
        <v>216.73762981268592</v>
      </c>
      <c r="HN33" s="250">
        <f>'1_Police_raw'!GT32/G33*100</f>
        <v>189.97719652680786</v>
      </c>
      <c r="HO33" s="250">
        <f>'1_Police_raw'!GU32/H33*100</f>
        <v>181.82005424733748</v>
      </c>
      <c r="HP33" s="250">
        <f t="shared" si="17"/>
        <v>-56.276437632290197</v>
      </c>
      <c r="HR33" s="250">
        <f>'1_Police_raw'!GW32/C33*100</f>
        <v>2.2935829227960021</v>
      </c>
      <c r="HS33" s="250">
        <f>'1_Police_raw'!GX32/D33*100</f>
        <v>2.1674141136542571</v>
      </c>
      <c r="HT33" s="250">
        <f>'1_Police_raw'!GY32/E33*100</f>
        <v>1.7681428733004778</v>
      </c>
      <c r="HU33" s="250">
        <f>'1_Police_raw'!GZ32/F33*100</f>
        <v>1.6229216082043134</v>
      </c>
      <c r="HV33" s="250">
        <f>'1_Police_raw'!HA32/G33*100</f>
        <v>1.4497858132222254</v>
      </c>
      <c r="HW33" s="250">
        <f>'1_Police_raw'!HB32/H33*100</f>
        <v>1.3142920249945156</v>
      </c>
      <c r="HX33" s="250">
        <f t="shared" si="18"/>
        <v>-42.696991160349143</v>
      </c>
      <c r="HZ33" s="250" t="e">
        <f>'1_Police_raw'!HD32/C33*100</f>
        <v>#VALUE!</v>
      </c>
      <c r="IA33" s="250" t="e">
        <f>'1_Police_raw'!HE32/D33*100</f>
        <v>#VALUE!</v>
      </c>
      <c r="IB33" s="250" t="e">
        <f>'1_Police_raw'!HF32/E33*100</f>
        <v>#VALUE!</v>
      </c>
      <c r="IC33" s="250" t="e">
        <f>'1_Police_raw'!HG32/F33*100</f>
        <v>#VALUE!</v>
      </c>
      <c r="ID33" s="250" t="e">
        <f>'1_Police_raw'!HH32/G33*100</f>
        <v>#VALUE!</v>
      </c>
      <c r="IE33" s="250" t="e">
        <f>'1_Police_raw'!HI32/H33*100</f>
        <v>#VALUE!</v>
      </c>
      <c r="IF33" s="250" t="e">
        <f t="shared" si="49"/>
        <v>#VALUE!</v>
      </c>
      <c r="IH33" s="250" t="e">
        <f>'1_Police_raw'!HK32/C33*100</f>
        <v>#VALUE!</v>
      </c>
      <c r="II33" s="250" t="e">
        <f>'1_Police_raw'!HL32/D33*100</f>
        <v>#VALUE!</v>
      </c>
      <c r="IJ33" s="250" t="e">
        <f>'1_Police_raw'!HM32/E33*100</f>
        <v>#VALUE!</v>
      </c>
      <c r="IK33" s="250" t="e">
        <f>'1_Police_raw'!HN32/F33*100</f>
        <v>#VALUE!</v>
      </c>
      <c r="IL33" s="250" t="e">
        <f>'1_Police_raw'!HO32/G33*100</f>
        <v>#VALUE!</v>
      </c>
      <c r="IM33" s="250" t="e">
        <f>'1_Police_raw'!HP32/H33*100</f>
        <v>#VALUE!</v>
      </c>
      <c r="IN33" s="250" t="e">
        <f t="shared" si="36"/>
        <v>#VALUE!</v>
      </c>
      <c r="IP33" s="250" t="e">
        <f>'1_Police_raw'!HR32/C33*100</f>
        <v>#VALUE!</v>
      </c>
      <c r="IQ33" s="250" t="e">
        <f>'1_Police_raw'!HS32/D33*100</f>
        <v>#VALUE!</v>
      </c>
      <c r="IR33" s="250" t="e">
        <f>'1_Police_raw'!HT32/E33*100</f>
        <v>#VALUE!</v>
      </c>
      <c r="IS33" s="250" t="e">
        <f>'1_Police_raw'!HU32/F33*100</f>
        <v>#VALUE!</v>
      </c>
      <c r="IT33" s="250" t="e">
        <f>'1_Police_raw'!HV32/G33*100</f>
        <v>#VALUE!</v>
      </c>
      <c r="IU33" s="250" t="e">
        <f>'1_Police_raw'!HW32/H33*100</f>
        <v>#VALUE!</v>
      </c>
      <c r="IV33" s="250" t="e">
        <f t="shared" si="45"/>
        <v>#VALUE!</v>
      </c>
      <c r="IX33" s="250">
        <f>'1_Police_raw'!HY32/C33*100</f>
        <v>131.80088715682362</v>
      </c>
      <c r="IY33" s="250">
        <f>'1_Police_raw'!HZ32/D33*100</f>
        <v>123.93405260306172</v>
      </c>
      <c r="IZ33" s="250">
        <f>'1_Police_raw'!IA32/E33*100</f>
        <v>105.63931172739807</v>
      </c>
      <c r="JA33" s="250">
        <f>'1_Police_raw'!IB32/F33*100</f>
        <v>92.674873617281321</v>
      </c>
      <c r="JB33" s="250">
        <f>'1_Police_raw'!IC32/G33*100</f>
        <v>77.19648997119215</v>
      </c>
      <c r="JC33" s="250">
        <f>'1_Police_raw'!ID32/H33*100</f>
        <v>81.341243703217685</v>
      </c>
      <c r="JD33" s="250">
        <f t="shared" si="19"/>
        <v>-38.284752509720512</v>
      </c>
      <c r="JF33" s="250">
        <f>'1_Police_raw'!IF32/C33*100</f>
        <v>2.8295404442741057</v>
      </c>
      <c r="JG33" s="250">
        <f>'1_Police_raw'!IG32/D33*100</f>
        <v>3.0711601198325167</v>
      </c>
      <c r="JH33" s="250">
        <f>'1_Police_raw'!IH32/E33*100</f>
        <v>2.1517221593359452</v>
      </c>
      <c r="JI33" s="250">
        <f>'1_Police_raw'!II32/F33*100</f>
        <v>2.2015970600761916</v>
      </c>
      <c r="JJ33" s="250">
        <f>'1_Police_raw'!IJ32/G33*100</f>
        <v>1.9155064828054087</v>
      </c>
      <c r="JK33" s="250">
        <f>'1_Police_raw'!IK32/H33*100</f>
        <v>1.8647670414751845</v>
      </c>
      <c r="JL33" s="250">
        <f t="shared" si="48"/>
        <v>-34.096469790748145</v>
      </c>
      <c r="JN33" s="250">
        <f>'1_Police_raw'!IM32/C33*100</f>
        <v>4.7290369542185609</v>
      </c>
      <c r="JO33" s="250">
        <f>'1_Police_raw'!IN32/D33*100</f>
        <v>4.4005074428737947</v>
      </c>
      <c r="JP33" s="250">
        <f>'1_Police_raw'!IO32/E33*100</f>
        <v>3.9146105218688136</v>
      </c>
      <c r="JQ33" s="250">
        <f>'1_Police_raw'!IP32/F33*100</f>
        <v>3.4089244801179737</v>
      </c>
      <c r="JR33" s="250">
        <f>'1_Police_raw'!IQ32/G33*100</f>
        <v>3.0521806594152117</v>
      </c>
      <c r="JS33" s="250">
        <f>'1_Police_raw'!IR32/H33*100</f>
        <v>3.2975823953770211</v>
      </c>
      <c r="JT33" s="250">
        <f t="shared" si="20"/>
        <v>-30.269472890555519</v>
      </c>
      <c r="JV33" s="250">
        <f>'1_Police_raw'!IT32/C33*100</f>
        <v>2.4774899154600574</v>
      </c>
      <c r="JW33" s="250">
        <f>'1_Police_raw'!IU32/D33*100</f>
        <v>2.1122435725794215</v>
      </c>
      <c r="JX33" s="250">
        <f>'1_Police_raw'!IV32/E33*100</f>
        <v>1.8233152363603737</v>
      </c>
      <c r="JY33" s="250">
        <f>'1_Police_raw'!IW32/F33*100</f>
        <v>1.749178070430905</v>
      </c>
      <c r="JZ33" s="250">
        <f>'1_Police_raw'!IX32/G33*100</f>
        <v>1.5076719981421691</v>
      </c>
      <c r="KA33" s="250">
        <f>'1_Police_raw'!IY32/H33*100</f>
        <v>1.7857514888703037</v>
      </c>
      <c r="KB33" s="250">
        <f t="shared" si="21"/>
        <v>-27.920938134729056</v>
      </c>
      <c r="KD33" s="250">
        <f>'1_Police_raw'!JA32/C33*100</f>
        <v>2.2515470387585035</v>
      </c>
      <c r="KE33" s="250">
        <f>'1_Police_raw'!JB32/D33*100</f>
        <v>2.2882638702943732</v>
      </c>
      <c r="KF33" s="250">
        <f>'1_Police_raw'!JC32/E33*100</f>
        <v>2.0912952855084401</v>
      </c>
      <c r="KG33" s="250">
        <f>'1_Police_raw'!JD32/F33*100</f>
        <v>1.6597464096870691</v>
      </c>
      <c r="KH33" s="250">
        <f>'1_Police_raw'!JE32/G33*100</f>
        <v>1.5445086612730423</v>
      </c>
      <c r="KI33" s="250">
        <f>'1_Police_raw'!JF32/H33*100</f>
        <v>1.5118309065067175</v>
      </c>
      <c r="KJ33" s="250">
        <f t="shared" si="22"/>
        <v>-32.85368324614987</v>
      </c>
      <c r="KL33" s="250">
        <f>'1_Police_raw'!JH32/C33*100</f>
        <v>27.777837620529361</v>
      </c>
      <c r="KM33" s="250">
        <f>'1_Police_raw'!JI32/D33*100</f>
        <v>25.92752713655014</v>
      </c>
      <c r="KN33" s="250">
        <f>'1_Police_raw'!JJ32/E33*100</f>
        <v>19.720178910837124</v>
      </c>
      <c r="KO33" s="250">
        <f>'1_Police_raw'!JK32/F33*100</f>
        <v>15.642649601282093</v>
      </c>
      <c r="KP33" s="250">
        <f>'1_Police_raw'!JL32/G33*100</f>
        <v>13.171738259510818</v>
      </c>
      <c r="KQ33" s="250">
        <f>'1_Police_raw'!JM32/H33*100</f>
        <v>13.66969060064436</v>
      </c>
      <c r="KR33" s="250">
        <f t="shared" si="23"/>
        <v>-50.789219854385998</v>
      </c>
      <c r="KT33" s="250" t="e">
        <f>'1_Police_raw'!JO32/C33*100</f>
        <v>#VALUE!</v>
      </c>
      <c r="KU33" s="250" t="e">
        <f>'1_Police_raw'!JP32/D33*100</f>
        <v>#VALUE!</v>
      </c>
      <c r="KV33" s="250" t="e">
        <f>'1_Police_raw'!JQ32/E33*100</f>
        <v>#VALUE!</v>
      </c>
      <c r="KW33" s="250" t="e">
        <f>'1_Police_raw'!JR32/F33*100</f>
        <v>#VALUE!</v>
      </c>
      <c r="KX33" s="250" t="e">
        <f>'1_Police_raw'!JS32/G33*100</f>
        <v>#VALUE!</v>
      </c>
      <c r="KY33" s="250" t="e">
        <f>'1_Police_raw'!JT32/H33*100</f>
        <v>#VALUE!</v>
      </c>
      <c r="KZ33" s="250" t="e">
        <f t="shared" si="37"/>
        <v>#VALUE!</v>
      </c>
      <c r="LB33" s="250">
        <f>'1_Police_raw'!JV32/C33*100</f>
        <v>213.82866037049689</v>
      </c>
      <c r="LC33" s="250">
        <f>'1_Police_raw'!JW32/D33*100</f>
        <v>219.63392401892062</v>
      </c>
      <c r="LD33" s="250">
        <f>'1_Police_raw'!JX32/E33*100</f>
        <v>189.66682066761973</v>
      </c>
      <c r="LE33" s="250">
        <f>'1_Police_raw'!JY32/F33*100</f>
        <v>140.78384641153883</v>
      </c>
      <c r="LF33" s="250">
        <f>'1_Police_raw'!JZ32/G33*100</f>
        <v>120.91108434664415</v>
      </c>
      <c r="LG33" s="250">
        <f>'1_Police_raw'!KA32/H33*100</f>
        <v>110.01072004002191</v>
      </c>
      <c r="LH33" s="250">
        <f t="shared" si="24"/>
        <v>-48.551929451642067</v>
      </c>
      <c r="LJ33" s="250">
        <f>'1_Police_raw'!KC32/C33*100</f>
        <v>73.544406366355659</v>
      </c>
      <c r="LK33" s="250">
        <f>'1_Police_raw'!KD32/D33*100</f>
        <v>71.409070331195593</v>
      </c>
      <c r="LL33" s="250">
        <f>'1_Police_raw'!KE32/E33*100</f>
        <v>52.700115743735928</v>
      </c>
      <c r="LM33" s="250">
        <f>'1_Police_raw'!KF32/F33*100</f>
        <v>43.713669702994302</v>
      </c>
      <c r="LN33" s="250">
        <f>'1_Police_raw'!KG32/G33*100</f>
        <v>37.110306914131158</v>
      </c>
      <c r="LO33" s="250">
        <f>'1_Police_raw'!KH32/H33*100</f>
        <v>31.482430009537964</v>
      </c>
      <c r="LP33" s="250">
        <f t="shared" si="38"/>
        <v>-57.192624748766448</v>
      </c>
      <c r="LR33" s="250">
        <f>'1_Police_raw'!KJ32/C33*100</f>
        <v>8.2311515430926399</v>
      </c>
      <c r="LS33" s="250">
        <f>'1_Police_raw'!KK32/D33*100</f>
        <v>8.2598181494896767</v>
      </c>
      <c r="LT33" s="250" t="e">
        <f>'1_Police_raw'!KL32/E33*100</f>
        <v>#VALUE!</v>
      </c>
      <c r="LU33" s="250" t="e">
        <f>'1_Police_raw'!KM32/F33*100</f>
        <v>#VALUE!</v>
      </c>
      <c r="LV33" s="250" t="e">
        <f>'1_Police_raw'!KN32/G33*100</f>
        <v>#VALUE!</v>
      </c>
      <c r="LW33" s="250" t="e">
        <f>'1_Police_raw'!KO32/H33*100</f>
        <v>#VALUE!</v>
      </c>
      <c r="LX33" s="250" t="e">
        <f t="shared" si="39"/>
        <v>#VALUE!</v>
      </c>
      <c r="LZ33" s="250">
        <f>'1_Police_raw'!KQ32/C33*100</f>
        <v>65.313254823263009</v>
      </c>
      <c r="MA33" s="250">
        <f>'1_Police_raw'!KR32/D33*100</f>
        <v>63.149252181705904</v>
      </c>
      <c r="MB33" s="250">
        <f>'1_Police_raw'!KS32/E33*100</f>
        <v>50.490593965956286</v>
      </c>
      <c r="MC33" s="250">
        <f>'1_Police_raw'!KT32/F33*100</f>
        <v>41.819822769595419</v>
      </c>
      <c r="MD33" s="250">
        <f>'1_Police_raw'!KU32/G33*100</f>
        <v>35.378983746980111</v>
      </c>
      <c r="ME33" s="250">
        <f>'1_Police_raw'!KV32/H33*100</f>
        <v>29.84417421886344</v>
      </c>
      <c r="MF33" s="250">
        <f t="shared" si="40"/>
        <v>-54.306098663094545</v>
      </c>
      <c r="MH33" s="250" t="e">
        <f>'1_Police_raw'!KX32/C33*100</f>
        <v>#VALUE!</v>
      </c>
      <c r="MI33" s="250" t="e">
        <f>'1_Police_raw'!KY32/D33*100</f>
        <v>#VALUE!</v>
      </c>
      <c r="MJ33" s="250" t="e">
        <f>'1_Police_raw'!KZ32/E33*100</f>
        <v>#VALUE!</v>
      </c>
      <c r="MK33" s="250" t="e">
        <f>'1_Police_raw'!LA32/F33*100</f>
        <v>#VALUE!</v>
      </c>
      <c r="ML33" s="250" t="e">
        <f>'1_Police_raw'!LB32/G33*100</f>
        <v>#VALUE!</v>
      </c>
      <c r="MM33" s="250" t="e">
        <f>'1_Police_raw'!LC32/H33*100</f>
        <v>#VALUE!</v>
      </c>
      <c r="MN33" s="250" t="e">
        <f t="shared" si="41"/>
        <v>#VALUE!</v>
      </c>
      <c r="MP33" s="250">
        <f>'1_Police_raw'!LE32/C33*100</f>
        <v>89.331508065188615</v>
      </c>
      <c r="MQ33" s="250">
        <f>'1_Police_raw'!LF32/D33*100</f>
        <v>85.524847340485678</v>
      </c>
      <c r="MR33" s="250">
        <f>'1_Police_raw'!LG32/E33*100</f>
        <v>75.982852955012063</v>
      </c>
      <c r="MS33" s="250">
        <f>'1_Police_raw'!LH32/F33*100</f>
        <v>80.149180427218198</v>
      </c>
      <c r="MT33" s="250">
        <f>'1_Police_raw'!LI32/G33*100</f>
        <v>68.555661276778736</v>
      </c>
      <c r="MU33" s="250">
        <f>'1_Police_raw'!LJ32/H33*100</f>
        <v>66.222934638150505</v>
      </c>
      <c r="MV33" s="250">
        <f t="shared" si="25"/>
        <v>-25.868334619600176</v>
      </c>
      <c r="MX33" s="250" t="e">
        <f>'1_Police_raw'!LL32/C33*100</f>
        <v>#VALUE!</v>
      </c>
      <c r="MY33" s="250" t="e">
        <f>'1_Police_raw'!LM32/D33*100</f>
        <v>#VALUE!</v>
      </c>
      <c r="MZ33" s="250" t="e">
        <f>'1_Police_raw'!LN32/E33*100</f>
        <v>#VALUE!</v>
      </c>
      <c r="NA33" s="250" t="e">
        <f>'1_Police_raw'!LO32/F33*100</f>
        <v>#VALUE!</v>
      </c>
      <c r="NB33" s="250" t="e">
        <f>'1_Police_raw'!LP32/G33*100</f>
        <v>#VALUE!</v>
      </c>
      <c r="NC33" s="250" t="e">
        <f>'1_Police_raw'!LQ32/H33*100</f>
        <v>#VALUE!</v>
      </c>
      <c r="ND33" s="250" t="e">
        <f t="shared" si="50"/>
        <v>#VALUE!</v>
      </c>
      <c r="NF33" s="250">
        <f>'1_Police_raw'!LS32/C33*100</f>
        <v>19.909245577260144</v>
      </c>
      <c r="NG33" s="250">
        <f>'1_Police_raw'!LT32/D33*100</f>
        <v>19.974363037713111</v>
      </c>
      <c r="NH33" s="250">
        <f>'1_Police_raw'!LU32/E33*100</f>
        <v>21.856137537870243</v>
      </c>
      <c r="NI33" s="250">
        <f>'1_Police_raw'!LV32/F33*100</f>
        <v>20.27205321625712</v>
      </c>
      <c r="NJ33" s="250">
        <f>'1_Police_raw'!LW32/G33*100</f>
        <v>16.692270778732844</v>
      </c>
      <c r="NK33" s="250">
        <f>'1_Police_raw'!LX32/H33*100</f>
        <v>16.59063219527145</v>
      </c>
      <c r="NL33" s="250">
        <f t="shared" si="26"/>
        <v>-16.668704844241475</v>
      </c>
      <c r="NN33" s="250">
        <f>'1_Police_raw'!LZ32/C33*100</f>
        <v>0.32577810129061197</v>
      </c>
      <c r="NO33" s="250">
        <f>'1_Police_raw'!MA32/D33*100</f>
        <v>0.39932963063690552</v>
      </c>
      <c r="NP33" s="250">
        <f>'1_Police_raw'!MB32/E33*100</f>
        <v>0.36518849834883566</v>
      </c>
      <c r="NQ33" s="250">
        <f>'1_Police_raw'!MC32/F33*100</f>
        <v>0.22883983778569733</v>
      </c>
      <c r="NR33" s="250">
        <f>'1_Police_raw'!MD32/G33*100</f>
        <v>0.47361424025408455</v>
      </c>
      <c r="NS33" s="250">
        <f>'1_Police_raw'!ME32/H33*100</f>
        <v>0.35556998672196316</v>
      </c>
      <c r="NT33" s="250">
        <f t="shared" si="27"/>
        <v>9.1448397892082909</v>
      </c>
      <c r="NV33" s="250">
        <f>'1_Police_raw'!MG32/C33*100</f>
        <v>7.3667886775715798</v>
      </c>
      <c r="NW33" s="250">
        <f>'1_Police_raw'!MH32/D33*100</f>
        <v>6.1239300593067547</v>
      </c>
      <c r="NX33" s="250">
        <f>'1_Police_raw'!MI32/E33*100</f>
        <v>4.8131318631299775</v>
      </c>
      <c r="NY33" s="250">
        <f>'1_Police_raw'!MJ32/F33*100</f>
        <v>4.4584313223765166</v>
      </c>
      <c r="NZ33" s="250">
        <f>'1_Police_raw'!MK32/G33*100</f>
        <v>3.9309981941089021</v>
      </c>
      <c r="OA33" s="250">
        <f>'1_Police_raw'!ML32/H33*100</f>
        <v>3.2422715085536047</v>
      </c>
      <c r="OB33" s="250">
        <f t="shared" si="42"/>
        <v>-55.987993541544057</v>
      </c>
      <c r="OD33" s="250">
        <f>'1_Police_raw'!MN32/C33*100</f>
        <v>76.573617259807875</v>
      </c>
      <c r="OE33" s="250">
        <f>'1_Police_raw'!MO32/D33*100</f>
        <v>77.081127387413204</v>
      </c>
      <c r="OF33" s="250">
        <f>'1_Police_raw'!MP32/E33*100</f>
        <v>74.2278463586306</v>
      </c>
      <c r="OG33" s="250">
        <f>'1_Police_raw'!MQ32/F33*100</f>
        <v>67.249978536401429</v>
      </c>
      <c r="OH33" s="250">
        <f>'1_Police_raw'!MR32/G33*100</f>
        <v>64.885150914809586</v>
      </c>
      <c r="OI33" s="250">
        <f>'1_Police_raw'!MS32/H33*100</f>
        <v>71.843574280111028</v>
      </c>
      <c r="OJ33" s="250">
        <f t="shared" si="28"/>
        <v>-6.1771183717862073</v>
      </c>
      <c r="OL33" s="250">
        <f>'1_Police_raw'!MU32/C33*100</f>
        <v>5.3201665734958814</v>
      </c>
      <c r="OM33" s="250">
        <f>'1_Police_raw'!MV32/D33*100</f>
        <v>5.0678082730170448</v>
      </c>
      <c r="ON33" s="250">
        <f>'1_Police_raw'!MW32/E33*100</f>
        <v>4.227253912541558</v>
      </c>
      <c r="OO33" s="250">
        <f>'1_Police_raw'!MX32/F33*100</f>
        <v>4.4347582357090314</v>
      </c>
      <c r="OP33" s="250">
        <f>'1_Police_raw'!MY32/G33*100</f>
        <v>3.859956058070789</v>
      </c>
      <c r="OQ33" s="250">
        <f>'1_Police_raw'!MZ32/H33*100</f>
        <v>3.8638605223786664</v>
      </c>
      <c r="OR33" s="250">
        <f t="shared" si="43"/>
        <v>-27.373316812527477</v>
      </c>
      <c r="OU33" s="250">
        <f>'1_Police_raw'!NE32/G33*100</f>
        <v>840.39952623841305</v>
      </c>
      <c r="OV33" s="250">
        <f>'1_Police_raw'!NF32/G33*100</f>
        <v>94.746528762829612</v>
      </c>
      <c r="OW33" s="250">
        <f>'1_Police_raw'!NG32/G33*100</f>
        <v>67.895232530646652</v>
      </c>
      <c r="OX33" s="250">
        <f>'1_Police_raw'!NH32/G33*100</f>
        <v>9.1986410218237751</v>
      </c>
      <c r="OY33" s="250">
        <f>'1_Police_raw'!NI32/G33*100</f>
        <v>3.4731710951966202</v>
      </c>
      <c r="PA33" s="250" t="e">
        <f>'1_Police_raw'!NK32/G33*100</f>
        <v>#VALUE!</v>
      </c>
      <c r="PB33" s="250">
        <f>'1_Police_raw'!NL32/G33*100</f>
        <v>14.555744317142199</v>
      </c>
      <c r="PC33" s="250">
        <f>'1_Police_raw'!NM32/G33*100</f>
        <v>1.5550334221675777</v>
      </c>
      <c r="PD33" s="250">
        <f>'1_Police_raw'!NN32/G33*100</f>
        <v>2.9679825722589297</v>
      </c>
      <c r="PE33" s="250">
        <f>'1_Police_raw'!NO32/G33*100</f>
        <v>1.1682484592934086</v>
      </c>
      <c r="PG33" s="250">
        <f>'1_Police_raw'!NQ32/G33*100</f>
        <v>1.4418922425513241</v>
      </c>
      <c r="PH33" s="250">
        <f>'1_Police_raw'!NR32/G33*100</f>
        <v>0.22365116900887327</v>
      </c>
      <c r="PI33" s="250">
        <f>'1_Police_raw'!NS32/G33*100</f>
        <v>3.4205472907239444E-2</v>
      </c>
      <c r="PJ33" s="250">
        <f>'1_Police_raw'!NT32/G33*100</f>
        <v>1.3155951118169017E-2</v>
      </c>
      <c r="PK33" s="250">
        <f>'1_Police_raw'!NU32/G33*100</f>
        <v>5.2623804472676063E-3</v>
      </c>
      <c r="PM33" s="250" t="e">
        <f>'1_Police_raw'!NW32/G33*100</f>
        <v>#VALUE!</v>
      </c>
      <c r="PN33" s="250" t="e">
        <f>'1_Police_raw'!NX32/G33*100</f>
        <v>#VALUE!</v>
      </c>
      <c r="PO33" s="250" t="e">
        <f>'1_Police_raw'!NY32/G33*100</f>
        <v>#VALUE!</v>
      </c>
      <c r="PP33" s="250" t="e">
        <f>'1_Police_raw'!NZ32/G33*100</f>
        <v>#VALUE!</v>
      </c>
      <c r="PQ33" s="250" t="e">
        <f>'1_Police_raw'!OA32/G33*100</f>
        <v>#VALUE!</v>
      </c>
      <c r="PS33" s="250">
        <f>'1_Police_raw'!OC32/G33*100</f>
        <v>84.5875033093795</v>
      </c>
      <c r="PT33" s="250">
        <f>'1_Police_raw'!OD32/G33*100</f>
        <v>5.92280919339969</v>
      </c>
      <c r="PU33" s="250">
        <f>'1_Police_raw'!OE32/G33*100</f>
        <v>12.500784752484199</v>
      </c>
      <c r="PV33" s="250">
        <f>'1_Police_raw'!OF32/G33*100</f>
        <v>0.41835924555777471</v>
      </c>
      <c r="PW33" s="250">
        <f>'1_Police_raw'!OG32/G33*100</f>
        <v>0.13155951118169015</v>
      </c>
      <c r="PY33" s="250">
        <f>'1_Police_raw'!OI32/G33*100</f>
        <v>1.9602367166071832</v>
      </c>
      <c r="PZ33" s="250">
        <f>'1_Police_raw'!OJ32/G33*100</f>
        <v>0.18155212543073243</v>
      </c>
      <c r="QA33" s="250">
        <f>'1_Police_raw'!OK32/G33*100</f>
        <v>5.7886184919943663E-2</v>
      </c>
      <c r="QB33" s="250">
        <f>'1_Police_raw'!OL32/G33*100</f>
        <v>2.8943092459971832E-2</v>
      </c>
      <c r="QC33" s="250">
        <f>'1_Police_raw'!OM32/G33*100</f>
        <v>2.6311902236338031E-3</v>
      </c>
      <c r="QE33" s="250">
        <f>'1_Police_raw'!OO32/G33*100</f>
        <v>3.5152701387747607</v>
      </c>
      <c r="QF33" s="250">
        <f>'1_Police_raw'!OP32/G33*100</f>
        <v>3.4205472907239444E-2</v>
      </c>
      <c r="QG33" s="250">
        <f>'1_Police_raw'!OQ32/G33*100</f>
        <v>0.5472875665158311</v>
      </c>
      <c r="QH33" s="250">
        <f>'1_Police_raw'!OR32/G33*100</f>
        <v>2.3680712012704226E-2</v>
      </c>
      <c r="QI33" s="250">
        <f>'1_Police_raw'!OS32/G33*100</f>
        <v>1.3155951118169017E-2</v>
      </c>
      <c r="QK33" s="250">
        <f>'1_Police_raw'!OU32/G33*100</f>
        <v>1.6076572266402536</v>
      </c>
      <c r="QL33" s="250">
        <f>'1_Police_raw'!OV32/G33*100</f>
        <v>5.2623804472676063E-3</v>
      </c>
      <c r="QM33" s="250">
        <f>'1_Police_raw'!OW32/G33*100</f>
        <v>0.17102736453619719</v>
      </c>
      <c r="QN33" s="250">
        <f>'1_Police_raw'!OX32/G33*100</f>
        <v>1.578714134180282E-2</v>
      </c>
      <c r="QO33" s="250">
        <f>'1_Police_raw'!OY32/G33*100</f>
        <v>5.2623804472676063E-3</v>
      </c>
      <c r="QQ33" s="250">
        <f>'1_Police_raw'!PA32/G33*100</f>
        <v>1.9076129121345073</v>
      </c>
      <c r="QR33" s="250">
        <f>'1_Police_raw'!PB32/G33*100</f>
        <v>2.8943092459971832E-2</v>
      </c>
      <c r="QS33" s="250">
        <f>'1_Police_raw'!PC32/G33*100</f>
        <v>0.37626020197963383</v>
      </c>
      <c r="QT33" s="250">
        <f>'1_Police_raw'!PD32/G33*100</f>
        <v>7.8935706709014099E-3</v>
      </c>
      <c r="QU33" s="250">
        <f>'1_Police_raw'!PE32/G33*100</f>
        <v>7.8935706709014099E-3</v>
      </c>
      <c r="QW33" s="250">
        <f>'1_Police_raw'!PG32/G33*100</f>
        <v>14.450496708196848</v>
      </c>
      <c r="QX33" s="250">
        <f>'1_Police_raw'!PH32/G33*100</f>
        <v>0.80777539865557746</v>
      </c>
      <c r="QY33" s="250">
        <f>'1_Police_raw'!PI32/G33*100</f>
        <v>2.7811680663809297</v>
      </c>
      <c r="QZ33" s="250">
        <f>'1_Police_raw'!PJ32/G33*100</f>
        <v>9.4722848050816905E-2</v>
      </c>
      <c r="RA33" s="250">
        <f>'1_Police_raw'!PK32/G33*100</f>
        <v>4.9992614249042264E-2</v>
      </c>
      <c r="RC33" s="250">
        <f>'1_Police_raw'!PM32/G33*100</f>
        <v>130.50966628246024</v>
      </c>
      <c r="RD33" s="250">
        <f>'1_Police_raw'!PN32/G33*100</f>
        <v>15.942381564997213</v>
      </c>
      <c r="RE33" s="250">
        <f>'1_Police_raw'!PO32/G33*100</f>
        <v>18.678819397576369</v>
      </c>
      <c r="RF33" s="250">
        <f>'1_Police_raw'!PP32/G33*100</f>
        <v>1.2103475028715494</v>
      </c>
      <c r="RG33" s="250">
        <f>'1_Police_raw'!PQ32/G33*100</f>
        <v>0.58149303942307051</v>
      </c>
      <c r="RI33" s="250">
        <f>'1_Police_raw'!PS32/G33*100</f>
        <v>40.436131356804282</v>
      </c>
      <c r="RJ33" s="250">
        <f>'1_Police_raw'!PT32/G33*100</f>
        <v>1.6918553137965353</v>
      </c>
      <c r="RK33" s="250">
        <f>'1_Police_raw'!PU32/G33*100</f>
        <v>6.5569260372954368</v>
      </c>
      <c r="RL33" s="250">
        <f>'1_Police_raw'!PV32/G33*100</f>
        <v>0.22365116900887327</v>
      </c>
      <c r="RM33" s="250">
        <f>'1_Police_raw'!PW32/G33*100</f>
        <v>0.13419070140532396</v>
      </c>
      <c r="RO33" s="250">
        <f>'1_Police_raw'!PY32/G33*100</f>
        <v>1.6313379386529578</v>
      </c>
      <c r="RP33" s="250">
        <f>'1_Police_raw'!PZ32/G33*100</f>
        <v>5.5254994696309859E-2</v>
      </c>
      <c r="RQ33" s="250">
        <f>'1_Police_raw'!QA32/G33*100</f>
        <v>0.20260164721980284</v>
      </c>
      <c r="RR33" s="250">
        <f>'1_Police_raw'!QB32/G33*100</f>
        <v>1.3155951118169017E-2</v>
      </c>
      <c r="RS33" s="250">
        <f>'1_Police_raw'!QC32/G33*100</f>
        <v>5.2623804472676063E-3</v>
      </c>
      <c r="RU33" s="250">
        <f>'1_Police_raw'!QE32/G33*100</f>
        <v>38.804793418151327</v>
      </c>
      <c r="RV33" s="250">
        <f>'1_Police_raw'!QF32/G33*100</f>
        <v>1.6366003191002256</v>
      </c>
      <c r="RW33" s="250">
        <f>'1_Police_raw'!QG32/G33*100</f>
        <v>6.3543243900756341</v>
      </c>
      <c r="RX33" s="250">
        <f>'1_Police_raw'!QH32/G33*100</f>
        <v>0.21049521789070427</v>
      </c>
      <c r="RY33" s="250">
        <f>'1_Police_raw'!QI32/G33*100</f>
        <v>0.12892832095805634</v>
      </c>
      <c r="SA33" s="250" t="e">
        <f>'1_Police_raw'!QK32/G33*100</f>
        <v>#VALUE!</v>
      </c>
      <c r="SB33" s="250" t="e">
        <f>'1_Police_raw'!QL32/G33*100</f>
        <v>#VALUE!</v>
      </c>
      <c r="SC33" s="250" t="e">
        <f>'1_Police_raw'!QM32/G33*100</f>
        <v>#VALUE!</v>
      </c>
      <c r="SD33" s="250" t="e">
        <f>'1_Police_raw'!QN32/G33*100</f>
        <v>#VALUE!</v>
      </c>
      <c r="SE33" s="250" t="e">
        <f>'1_Police_raw'!QO32/G33*100</f>
        <v>#VALUE!</v>
      </c>
      <c r="SG33" s="250">
        <f>'1_Police_raw'!QQ32/G33*100</f>
        <v>69.239770734923525</v>
      </c>
      <c r="SH33" s="250">
        <f>'1_Police_raw'!QR32/G33*100</f>
        <v>19.084022692015974</v>
      </c>
      <c r="SI33" s="250">
        <f>'1_Police_raw'!QS32/G33*100</f>
        <v>0.6920030288156902</v>
      </c>
      <c r="SJ33" s="250">
        <f>'1_Police_raw'!QT32/G33*100</f>
        <v>0.37362901175600005</v>
      </c>
      <c r="SK33" s="250">
        <f>'1_Police_raw'!QU32/G33*100</f>
        <v>0.24733188102157749</v>
      </c>
      <c r="SM33" s="250" t="e">
        <f>'1_Police_raw'!QW32/G33*100</f>
        <v>#VALUE!</v>
      </c>
      <c r="SN33" s="250" t="e">
        <f>'1_Police_raw'!QX32/G33*100</f>
        <v>#VALUE!</v>
      </c>
      <c r="SO33" s="250" t="e">
        <f>'1_Police_raw'!QY32/G33*100</f>
        <v>#VALUE!</v>
      </c>
      <c r="SP33" s="250" t="e">
        <f>'1_Police_raw'!QZ32/G33*100</f>
        <v>#VALUE!</v>
      </c>
      <c r="SQ33" s="250" t="e">
        <f>'1_Police_raw'!RA32/G33*100</f>
        <v>#VALUE!</v>
      </c>
      <c r="SS33" s="250">
        <f>'1_Police_raw'!RC32/G33*100</f>
        <v>17.297444530168622</v>
      </c>
      <c r="ST33" s="250">
        <f>'1_Police_raw'!RD32/G33*100</f>
        <v>6.0622622752522819</v>
      </c>
      <c r="SU33" s="250">
        <f>'1_Police_raw'!RE32/G33*100</f>
        <v>0.78935706709014097</v>
      </c>
      <c r="SV33" s="250">
        <f>'1_Police_raw'!RF32/G33*100</f>
        <v>1.0630008503480564</v>
      </c>
      <c r="SW33" s="250">
        <f>'1_Police_raw'!RG32/G33*100</f>
        <v>0.12892832095805634</v>
      </c>
      <c r="SY33" s="250">
        <f>'1_Police_raw'!RI32/G33*100</f>
        <v>0.59464899054123943</v>
      </c>
      <c r="SZ33" s="250">
        <f>'1_Police_raw'!RJ32/G33*100</f>
        <v>8.9460467603549296E-2</v>
      </c>
      <c r="TA33" s="250">
        <f>'1_Police_raw'!RK32/G33*100</f>
        <v>0</v>
      </c>
      <c r="TB33" s="250">
        <f>'1_Police_raw'!RL32/G33*100</f>
        <v>7.8935706709014099E-3</v>
      </c>
      <c r="TC33" s="250">
        <f>'1_Police_raw'!RM32/G33*100</f>
        <v>2.6311902236338031E-3</v>
      </c>
      <c r="TE33" s="250">
        <f>'1_Police_raw'!RO32/G33*100</f>
        <v>3.925735813661634</v>
      </c>
      <c r="TF33" s="250">
        <f>'1_Police_raw'!RP32/G33*100</f>
        <v>0.65779755590845079</v>
      </c>
      <c r="TG33" s="250">
        <f>'1_Police_raw'!RQ32/G33*100</f>
        <v>5.2623804472676063E-3</v>
      </c>
      <c r="TH33" s="250">
        <f>'1_Police_raw'!RR32/G33*100</f>
        <v>0.1683961743125634</v>
      </c>
      <c r="TI33" s="250">
        <f>'1_Police_raw'!RS32/G33*100</f>
        <v>4.7361424025408452E-2</v>
      </c>
      <c r="TK33" s="250">
        <f>'1_Police_raw'!RU32/G33*100</f>
        <v>70.360657770191523</v>
      </c>
      <c r="TL33" s="250">
        <f>'1_Police_raw'!RV32/G33*100</f>
        <v>4.0941319879741975</v>
      </c>
      <c r="TM33" s="250">
        <f>'1_Police_raw'!RW32/G33*100</f>
        <v>9.564376462908875</v>
      </c>
      <c r="TN33" s="250">
        <f>'1_Police_raw'!RX32/G33*100</f>
        <v>0.63937922434301409</v>
      </c>
      <c r="TO33" s="250">
        <f>'1_Police_raw'!RY32/G33*100</f>
        <v>0.28679973437608453</v>
      </c>
      <c r="TQ33" s="250">
        <f>'1_Police_raw'!SA32/G33*100</f>
        <v>3.9152110527670989</v>
      </c>
      <c r="TR33" s="250">
        <f>'1_Police_raw'!SB32/G33*100</f>
        <v>0.25259426146884512</v>
      </c>
      <c r="TS33" s="250">
        <f>'1_Police_raw'!SC32/G33*100</f>
        <v>0.76304516485380292</v>
      </c>
      <c r="TT33" s="250">
        <f>'1_Police_raw'!SD32/G33*100</f>
        <v>2.6311902236338031E-3</v>
      </c>
      <c r="TU33" s="250">
        <f>'1_Police_raw'!SE32/G33*100</f>
        <v>2.6311902236338031E-3</v>
      </c>
      <c r="TW33" s="250">
        <f>'1_Police_raw'!TY32/C33*100</f>
        <v>256.08786004194445</v>
      </c>
      <c r="TX33" s="250">
        <f>'1_Police_raw'!TZ32/D33*100</f>
        <v>256.21987425740451</v>
      </c>
      <c r="TY33" s="250">
        <f>'1_Police_raw'!UA32/E33*100</f>
        <v>253.03622052498605</v>
      </c>
      <c r="TZ33" s="250">
        <f>'1_Police_raw'!UB32/F33*100</f>
        <v>254.96966478067571</v>
      </c>
      <c r="UA33" s="250">
        <f>'1_Police_raw'!UC32/G33*100</f>
        <v>260.03789861150511</v>
      </c>
      <c r="UB33" s="250">
        <f>'1_Police_raw'!UD32/H33*100</f>
        <v>260.42999368217977</v>
      </c>
      <c r="UC33" s="250">
        <f t="shared" si="44"/>
        <v>1.6955640300653556</v>
      </c>
      <c r="UE33" s="250" t="e">
        <f>'1_Police_raw'!UF32/G33*100</f>
        <v>#VALUE!</v>
      </c>
      <c r="UF33" s="250" t="e">
        <f>'1_Police_raw'!UG32/G33*100</f>
        <v>#VALUE!</v>
      </c>
      <c r="UH33" s="250">
        <f>'1_Police_raw'!UI32/C33*100</f>
        <v>65.502416301431751</v>
      </c>
      <c r="UI33" s="250">
        <f>'1_Police_raw'!UJ32/D33*100</f>
        <v>65.403362859906338</v>
      </c>
      <c r="UJ33" s="250">
        <f>'1_Police_raw'!UK32/E33*100</f>
        <v>65.14016998605058</v>
      </c>
      <c r="UK33" s="250">
        <f>'1_Police_raw'!UL32/F33*100</f>
        <v>66.050542145248798</v>
      </c>
      <c r="UL33" s="250">
        <f>'1_Police_raw'!UM32/G33*100</f>
        <v>66.019193901195749</v>
      </c>
      <c r="UM33" s="250">
        <f>'1_Police_raw'!UN32/H33*100</f>
        <v>66.11494671625718</v>
      </c>
      <c r="UN33" s="250">
        <f t="shared" si="51"/>
        <v>0.93512644175851278</v>
      </c>
      <c r="UP33" s="250" t="e">
        <f>'1_Police_raw'!UX32/G33*100</f>
        <v>#VALUE!</v>
      </c>
      <c r="UQ33" s="250" t="e">
        <f>'1_Police_raw'!UY32/G33*100</f>
        <v>#VALUE!</v>
      </c>
      <c r="UR33" s="250" t="e">
        <f>'1_Police_raw'!UZ32/G33*100</f>
        <v>#VALUE!</v>
      </c>
    </row>
    <row r="34" spans="1:564">
      <c r="A34" s="247">
        <v>32</v>
      </c>
      <c r="B34" s="239" t="s">
        <v>55</v>
      </c>
      <c r="C34" s="254">
        <v>10542.388999999999</v>
      </c>
      <c r="D34" s="430">
        <v>10487.289000000001</v>
      </c>
      <c r="E34" s="430">
        <v>10427.300999999999</v>
      </c>
      <c r="F34" s="430">
        <v>10374.822</v>
      </c>
      <c r="G34" s="430">
        <v>10341.33</v>
      </c>
      <c r="H34" s="430">
        <v>10309.573</v>
      </c>
      <c r="I34" s="249"/>
      <c r="J34" s="250">
        <f>'1_Police_raw'!C33/C34*100</f>
        <v>3939.5719509116957</v>
      </c>
      <c r="K34" s="250">
        <f>'1_Police_raw'!D33/D34*100</f>
        <v>3861.0264292325687</v>
      </c>
      <c r="L34" s="250">
        <f>'1_Police_raw'!E33/E34*100</f>
        <v>3609.7835863758037</v>
      </c>
      <c r="M34" s="250">
        <f>'1_Police_raw'!F33/F34*100</f>
        <v>3386.1882160484292</v>
      </c>
      <c r="N34" s="250">
        <f>'1_Police_raw'!G33/G34*100</f>
        <v>3442.8066796050407</v>
      </c>
      <c r="O34" s="250">
        <f>'1_Police_raw'!H33/H34*100</f>
        <v>3209.3666730911159</v>
      </c>
      <c r="P34" s="250">
        <f t="shared" si="29"/>
        <v>-18.535142571811534</v>
      </c>
      <c r="R34" s="250">
        <f>'1_Police_raw'!J33/C34*100</f>
        <v>402.69809812557673</v>
      </c>
      <c r="S34" s="250">
        <f>'1_Police_raw'!K33/D34*100</f>
        <v>409.48618847063329</v>
      </c>
      <c r="T34" s="250">
        <f>'1_Police_raw'!L33/E34*100</f>
        <v>367.41051207786177</v>
      </c>
      <c r="U34" s="250">
        <f>'1_Police_raw'!M33/F34*100</f>
        <v>308.41974927377066</v>
      </c>
      <c r="V34" s="250">
        <f>'1_Police_raw'!N33/G34*100</f>
        <v>335.73051048559518</v>
      </c>
      <c r="W34" s="250">
        <f>'1_Police_raw'!O33/H34*100</f>
        <v>304.80408839434961</v>
      </c>
      <c r="X34" s="250">
        <f t="shared" si="30"/>
        <v>-24.30952869827064</v>
      </c>
      <c r="Z34" s="250" t="e">
        <f>'1_Police_raw'!Q33/C34*100</f>
        <v>#VALUE!</v>
      </c>
      <c r="AA34" s="250" t="e">
        <f>'1_Police_raw'!R33/D34*100</f>
        <v>#VALUE!</v>
      </c>
      <c r="AB34" s="250" t="e">
        <f>'1_Police_raw'!S33/E34*100</f>
        <v>#VALUE!</v>
      </c>
      <c r="AC34" s="250" t="e">
        <f>'1_Police_raw'!T33/F34*100</f>
        <v>#VALUE!</v>
      </c>
      <c r="AD34" s="250" t="e">
        <f>'1_Police_raw'!U33/G34*100</f>
        <v>#VALUE!</v>
      </c>
      <c r="AE34" s="250" t="e">
        <f>'1_Police_raw'!V33/H34*100</f>
        <v>#VALUE!</v>
      </c>
      <c r="AF34" s="250" t="e">
        <f t="shared" si="31"/>
        <v>#VALUE!</v>
      </c>
      <c r="AH34" s="250" t="e">
        <f>'1_Police_raw'!X33/C34*100</f>
        <v>#VALUE!</v>
      </c>
      <c r="AI34" s="250" t="e">
        <f>'1_Police_raw'!Y33/D34*100</f>
        <v>#VALUE!</v>
      </c>
      <c r="AJ34" s="250" t="e">
        <f>'1_Police_raw'!Z33/E34*100</f>
        <v>#VALUE!</v>
      </c>
      <c r="AK34" s="250" t="e">
        <f>'1_Police_raw'!AA33/F34*100</f>
        <v>#VALUE!</v>
      </c>
      <c r="AL34" s="250" t="e">
        <f>'1_Police_raw'!AB33/G34*100</f>
        <v>#VALUE!</v>
      </c>
      <c r="AM34" s="250" t="e">
        <f>'1_Police_raw'!AC33/H34*100</f>
        <v>#VALUE!</v>
      </c>
      <c r="AN34" s="250" t="e">
        <f t="shared" si="46"/>
        <v>#VALUE!</v>
      </c>
      <c r="AP34" s="250">
        <f>'1_Police_raw'!AE33/C34*100</f>
        <v>1.109805377130364</v>
      </c>
      <c r="AQ34" s="250">
        <f>'1_Police_raw'!AF33/D34*100</f>
        <v>1.4207675596619869</v>
      </c>
      <c r="AR34" s="250">
        <f>'1_Police_raw'!AG33/E34*100</f>
        <v>1.1604153366245014</v>
      </c>
      <c r="AS34" s="250">
        <f>'1_Police_raw'!AH33/F34*100</f>
        <v>0.99278811723227633</v>
      </c>
      <c r="AT34" s="250">
        <f>'1_Police_raw'!AI33/G34*100</f>
        <v>0.98633347934936799</v>
      </c>
      <c r="AU34" s="250">
        <f>'1_Police_raw'!AJ33/H34*100</f>
        <v>0.73717893068898188</v>
      </c>
      <c r="AV34" s="250">
        <f t="shared" si="32"/>
        <v>-33.575837180108678</v>
      </c>
      <c r="AX34" s="250">
        <f>'1_Police_raw'!AL33/C34*100</f>
        <v>0.21816686900853308</v>
      </c>
      <c r="AY34" s="250">
        <f>'1_Police_raw'!AM33/D34*100</f>
        <v>0.42909087372341892</v>
      </c>
      <c r="AZ34" s="250">
        <f>'1_Police_raw'!AN33/E34*100</f>
        <v>0.32606711938209132</v>
      </c>
      <c r="BA34" s="250">
        <f>'1_Police_raw'!AO33/F34*100</f>
        <v>0.22169055044992578</v>
      </c>
      <c r="BB34" s="250">
        <f>'1_Police_raw'!AP33/G34*100</f>
        <v>0.338447762521842</v>
      </c>
      <c r="BC34" s="250">
        <f>'1_Police_raw'!AQ33/H34*100</f>
        <v>0.19399445544446892</v>
      </c>
      <c r="BD34" s="250">
        <f t="shared" si="47"/>
        <v>-11.079782037445256</v>
      </c>
      <c r="BF34" s="250">
        <f>'1_Police_raw'!AS33/C34*100</f>
        <v>565.01424866792536</v>
      </c>
      <c r="BG34" s="250">
        <f>'1_Police_raw'!AT33/D34*100</f>
        <v>529.65070381868941</v>
      </c>
      <c r="BH34" s="250">
        <f>'1_Police_raw'!AU33/E34*100</f>
        <v>521.87042457103723</v>
      </c>
      <c r="BI34" s="250">
        <f>'1_Police_raw'!AV33/F34*100</f>
        <v>517.74382249642451</v>
      </c>
      <c r="BJ34" s="250">
        <f>'1_Police_raw'!AW33/G34*100</f>
        <v>505.24448982867779</v>
      </c>
      <c r="BK34" s="250">
        <f>'1_Police_raw'!AX33/H34*100</f>
        <v>507.47009599718626</v>
      </c>
      <c r="BL34" s="250">
        <f t="shared" si="0"/>
        <v>-10.184548939501056</v>
      </c>
      <c r="BN34" s="250">
        <f>'1_Police_raw'!AZ33/C34*100</f>
        <v>7.7022390276056036</v>
      </c>
      <c r="BO34" s="250">
        <f>'1_Police_raw'!BA33/D34*100</f>
        <v>6.6842822773359245</v>
      </c>
      <c r="BP34" s="250">
        <f>'1_Police_raw'!BB33/E34*100</f>
        <v>5.5623214482827343</v>
      </c>
      <c r="BQ34" s="250">
        <f>'1_Police_raw'!BC33/F34*100</f>
        <v>5.2241860149504253</v>
      </c>
      <c r="BR34" s="250">
        <f>'1_Police_raw'!BD33/G34*100</f>
        <v>4.5352000177926826</v>
      </c>
      <c r="BS34" s="250">
        <f>'1_Police_raw'!BE33/H34*100</f>
        <v>5.0535555643284162</v>
      </c>
      <c r="BT34" s="250">
        <f t="shared" si="1"/>
        <v>-34.388486955339062</v>
      </c>
      <c r="BV34" s="250">
        <f>'1_Police_raw'!BG33/C34*100</f>
        <v>19.834214047688814</v>
      </c>
      <c r="BW34" s="250">
        <f>'1_Police_raw'!BH33/D34*100</f>
        <v>19.347230728551487</v>
      </c>
      <c r="BX34" s="250">
        <f>'1_Police_raw'!BI33/E34*100</f>
        <v>20.484687264710207</v>
      </c>
      <c r="BY34" s="250">
        <f>'1_Police_raw'!BJ33/F34*100</f>
        <v>22.46785535212074</v>
      </c>
      <c r="BZ34" s="250">
        <f>'1_Police_raw'!BK33/G34*100</f>
        <v>23.642993696168674</v>
      </c>
      <c r="CA34" s="250">
        <f>'1_Police_raw'!BL33/H34*100</f>
        <v>23.987414415708582</v>
      </c>
      <c r="CB34" s="250">
        <f t="shared" si="2"/>
        <v>20.939576219324508</v>
      </c>
      <c r="CD34" s="250">
        <f>'1_Police_raw'!BN33/C34*100</f>
        <v>3.5475830003996247</v>
      </c>
      <c r="CE34" s="250">
        <f>'1_Police_raw'!BO33/D34*100</f>
        <v>3.5757572810284901</v>
      </c>
      <c r="CF34" s="250">
        <f>'1_Police_raw'!BP33/E34*100</f>
        <v>3.3086222407888681</v>
      </c>
      <c r="CG34" s="250">
        <f>'1_Police_raw'!BQ33/F34*100</f>
        <v>3.604881124707489</v>
      </c>
      <c r="CH34" s="250">
        <f>'1_Police_raw'!BR33/G34*100</f>
        <v>3.6262260270197357</v>
      </c>
      <c r="CI34" s="250">
        <f>'1_Police_raw'!BS33/H34*100</f>
        <v>3.2494071286948549</v>
      </c>
      <c r="CJ34" s="250">
        <f t="shared" si="3"/>
        <v>-8.4050428607641123</v>
      </c>
      <c r="CL34" s="250" t="e">
        <f>'1_Police_raw'!BU33/C34*100</f>
        <v>#VALUE!</v>
      </c>
      <c r="CM34" s="250" t="e">
        <f>'1_Police_raw'!BV33/D34*100</f>
        <v>#VALUE!</v>
      </c>
      <c r="CN34" s="250" t="e">
        <f>'1_Police_raw'!BW33/E34*100</f>
        <v>#VALUE!</v>
      </c>
      <c r="CO34" s="250" t="e">
        <f>'1_Police_raw'!BX33/F34*100</f>
        <v>#VALUE!</v>
      </c>
      <c r="CP34" s="250" t="e">
        <f>'1_Police_raw'!BY33/G34*100</f>
        <v>#VALUE!</v>
      </c>
      <c r="CQ34" s="250" t="e">
        <f>'1_Police_raw'!BZ33/H34*100</f>
        <v>#VALUE!</v>
      </c>
      <c r="CR34" s="250" t="e">
        <f t="shared" si="4"/>
        <v>#VALUE!</v>
      </c>
      <c r="CT34" s="250">
        <f>'1_Police_raw'!CB33/C34*100</f>
        <v>193.23893284529723</v>
      </c>
      <c r="CU34" s="250">
        <f>'1_Police_raw'!CC33/D34*100</f>
        <v>176.53752080256393</v>
      </c>
      <c r="CV34" s="250">
        <f>'1_Police_raw'!CD33/E34*100</f>
        <v>159.10157383967339</v>
      </c>
      <c r="CW34" s="250">
        <f>'1_Police_raw'!CE33/F34*100</f>
        <v>150.30619320504968</v>
      </c>
      <c r="CX34" s="250">
        <f>'1_Police_raw'!CF33/G34*100</f>
        <v>149.61325090679824</v>
      </c>
      <c r="CY34" s="250">
        <f>'1_Police_raw'!CG33/H34*100</f>
        <v>129.13240926661075</v>
      </c>
      <c r="CZ34" s="250">
        <f t="shared" si="5"/>
        <v>-33.174745189681175</v>
      </c>
      <c r="DB34" s="250">
        <f>'1_Police_raw'!CI33/C34*100</f>
        <v>16.485826884210024</v>
      </c>
      <c r="DC34" s="250">
        <f>'1_Police_raw'!CJ33/D34*100</f>
        <v>16.92525113020152</v>
      </c>
      <c r="DD34" s="250">
        <f>'1_Police_raw'!CK33/E34*100</f>
        <v>14.423674927960745</v>
      </c>
      <c r="DE34" s="250">
        <f>'1_Police_raw'!CL33/F34*100</f>
        <v>8.8387058592426939</v>
      </c>
      <c r="DF34" s="250">
        <f>'1_Police_raw'!CM33/G34*100</f>
        <v>8.7996418255678908</v>
      </c>
      <c r="DG34" s="250">
        <f>'1_Police_raw'!CN33/H34*100</f>
        <v>6.770406495011966</v>
      </c>
      <c r="DH34" s="250">
        <f t="shared" si="33"/>
        <v>-58.931956870803972</v>
      </c>
      <c r="DJ34" s="250">
        <f>'1_Police_raw'!CP33/C34*100</f>
        <v>1612.3859591976736</v>
      </c>
      <c r="DK34" s="250">
        <f>'1_Police_raw'!CQ33/D34*100</f>
        <v>1544.8606403427996</v>
      </c>
      <c r="DL34" s="250">
        <f>'1_Police_raw'!CR33/E34*100</f>
        <v>1420.2236993062731</v>
      </c>
      <c r="DM34" s="250">
        <f>'1_Police_raw'!CS33/F34*100</f>
        <v>1343.4061808482111</v>
      </c>
      <c r="DN34" s="250">
        <f>'1_Police_raw'!CT33/G34*100</f>
        <v>1236.011228729767</v>
      </c>
      <c r="DO34" s="250">
        <f>'1_Police_raw'!CU33/H34*100</f>
        <v>1120.2985807462637</v>
      </c>
      <c r="DP34" s="250">
        <f t="shared" si="6"/>
        <v>-30.51920513474785</v>
      </c>
      <c r="DR34" s="250">
        <f>'1_Police_raw'!CW33/C34*100</f>
        <v>680.55731959805325</v>
      </c>
      <c r="DS34" s="250">
        <f>'1_Police_raw'!CX33/D34*100</f>
        <v>570.87203375438594</v>
      </c>
      <c r="DT34" s="250">
        <f>'1_Police_raw'!CY33/E34*100</f>
        <v>511.59931031050132</v>
      </c>
      <c r="DU34" s="250">
        <f>'1_Police_raw'!CZ33/F34*100</f>
        <v>467.01524132173063</v>
      </c>
      <c r="DV34" s="250">
        <f>'1_Police_raw'!DA33/G34*100</f>
        <v>401.14762801303118</v>
      </c>
      <c r="DW34" s="250">
        <f>'1_Police_raw'!DB33/H34*100</f>
        <v>366.91141330489631</v>
      </c>
      <c r="DX34" s="250">
        <f t="shared" si="34"/>
        <v>-46.086625955092309</v>
      </c>
      <c r="DZ34" s="250">
        <f>'1_Police_raw'!DD33/C34*100</f>
        <v>184.96756285506066</v>
      </c>
      <c r="EA34" s="250">
        <f>'1_Police_raw'!DE33/D34*100</f>
        <v>151.612108715608</v>
      </c>
      <c r="EB34" s="250">
        <f>'1_Police_raw'!DF33/E34*100</f>
        <v>141.92550881575204</v>
      </c>
      <c r="EC34" s="250">
        <f>'1_Police_raw'!DG33/F34*100</f>
        <v>132.27214886192746</v>
      </c>
      <c r="ED34" s="250">
        <f>'1_Police_raw'!DH33/G34*100</f>
        <v>116.20362177785644</v>
      </c>
      <c r="EE34" s="250">
        <f>'1_Police_raw'!DI33/H34*100</f>
        <v>111.84750328650857</v>
      </c>
      <c r="EF34" s="250">
        <f t="shared" si="7"/>
        <v>-39.531287778197353</v>
      </c>
      <c r="EH34" s="250">
        <f>'1_Police_raw'!DK33/C34*100</f>
        <v>494.06258865993277</v>
      </c>
      <c r="EI34" s="250">
        <f>'1_Police_raw'!DL33/D34*100</f>
        <v>418.05847059235231</v>
      </c>
      <c r="EJ34" s="250">
        <f>'1_Police_raw'!DM33/E34*100</f>
        <v>368.16813861995547</v>
      </c>
      <c r="EK34" s="250">
        <f>'1_Police_raw'!DN33/F34*100</f>
        <v>333.61536226838393</v>
      </c>
      <c r="EL34" s="250">
        <f>'1_Police_raw'!DO33/G34*100</f>
        <v>284.16074141333854</v>
      </c>
      <c r="EM34" s="250">
        <f>'1_Police_raw'!DP33/H34*100</f>
        <v>254.06483857284874</v>
      </c>
      <c r="EN34" s="250">
        <f t="shared" si="8"/>
        <v>-48.576385987459659</v>
      </c>
      <c r="EP34" s="250">
        <f>'1_Police_raw'!DR33/C34*100</f>
        <v>268.50650265324111</v>
      </c>
      <c r="EQ34" s="250">
        <f>'1_Police_raw'!DS33/D34*100</f>
        <v>239.8236570003935</v>
      </c>
      <c r="ER34" s="250">
        <f>'1_Police_raw'!DT33/E34*100</f>
        <v>212.96018979408001</v>
      </c>
      <c r="ES34" s="250">
        <f>'1_Police_raw'!DU33/F34*100</f>
        <v>186.14295262125944</v>
      </c>
      <c r="ET34" s="250">
        <f>'1_Police_raw'!DV33/G34*100</f>
        <v>156.51758526224384</v>
      </c>
      <c r="EU34" s="250">
        <f>'1_Police_raw'!DW33/H34*100</f>
        <v>139.37531651407872</v>
      </c>
      <c r="EV34" s="250">
        <f t="shared" si="9"/>
        <v>-48.092386911734138</v>
      </c>
      <c r="EX34" s="250">
        <f>'1_Police_raw'!DY33/C34*100</f>
        <v>87.703081341430305</v>
      </c>
      <c r="EY34" s="250">
        <f>'1_Police_raw'!DZ33/D34*100</f>
        <v>104.68863783576478</v>
      </c>
      <c r="EZ34" s="250">
        <f>'1_Police_raw'!EA33/E34*100</f>
        <v>113.12611000679851</v>
      </c>
      <c r="FA34" s="250">
        <f>'1_Police_raw'!EB33/F34*100</f>
        <v>116.74417161084787</v>
      </c>
      <c r="FB34" s="250">
        <f>'1_Police_raw'!EC33/G34*100</f>
        <v>162.79337377300598</v>
      </c>
      <c r="FC34" s="250">
        <f>'1_Police_raw'!ED33/H34*100</f>
        <v>176.71924918713898</v>
      </c>
      <c r="FD34" s="250">
        <f t="shared" si="10"/>
        <v>101.49719540544592</v>
      </c>
      <c r="FF34" s="250">
        <f>'1_Police_raw'!EF33/C34*100</f>
        <v>25.563465738173768</v>
      </c>
      <c r="FG34" s="250">
        <f>'1_Police_raw'!EG33/D34*100</f>
        <v>34.498906247362875</v>
      </c>
      <c r="FH34" s="250">
        <f>'1_Police_raw'!EH33/E34*100</f>
        <v>33.162944083037402</v>
      </c>
      <c r="FI34" s="250">
        <f>'1_Police_raw'!EI33/F34*100</f>
        <v>43.451347888185452</v>
      </c>
      <c r="FJ34" s="250">
        <f>'1_Police_raw'!EJ33/G34*100</f>
        <v>75.715599444172071</v>
      </c>
      <c r="FK34" s="250">
        <f>'1_Police_raw'!EK33/H34*100</f>
        <v>81.943257979743677</v>
      </c>
      <c r="FL34" s="250">
        <f t="shared" si="35"/>
        <v>220.54831226338109</v>
      </c>
      <c r="FN34" s="250">
        <f>'1_Police_raw'!EM33/C34*100</f>
        <v>17.975052903094358</v>
      </c>
      <c r="FO34" s="250">
        <f>'1_Police_raw'!EN33/D34*100</f>
        <v>22.036200203884913</v>
      </c>
      <c r="FP34" s="250">
        <f>'1_Police_raw'!EO33/E34*100</f>
        <v>20.973787943783346</v>
      </c>
      <c r="FQ34" s="250">
        <f>'1_Police_raw'!EP33/F34*100</f>
        <v>22.053390409975226</v>
      </c>
      <c r="FR34" s="250">
        <f>'1_Police_raw'!EQ33/G34*100</f>
        <v>24.348899029428516</v>
      </c>
      <c r="FS34" s="250">
        <f>'1_Police_raw'!ER33/H34*100</f>
        <v>21.940772910769439</v>
      </c>
      <c r="FT34" s="250">
        <f t="shared" si="11"/>
        <v>22.062355137727522</v>
      </c>
      <c r="FV34" s="250">
        <f>'1_Police_raw'!ET33/C34*100</f>
        <v>8.5369644394643382E-2</v>
      </c>
      <c r="FW34" s="250">
        <f>'1_Police_raw'!EU33/D34*100</f>
        <v>0.14303029124113964</v>
      </c>
      <c r="FX34" s="250">
        <f>'1_Police_raw'!EV33/E34*100</f>
        <v>0.25893565362695486</v>
      </c>
      <c r="FY34" s="250">
        <f>'1_Police_raw'!EW33/F34*100</f>
        <v>0.19277439169558763</v>
      </c>
      <c r="FZ34" s="250">
        <f>'1_Police_raw'!EX33/G34*100</f>
        <v>0.24174840180131571</v>
      </c>
      <c r="GA34" s="250">
        <f>'1_Police_raw'!EY33/H34*100</f>
        <v>0.17459500990002202</v>
      </c>
      <c r="GB34" s="250">
        <f t="shared" si="12"/>
        <v>104.51650131387589</v>
      </c>
      <c r="GD34" s="250">
        <f>'1_Police_raw'!FA33/C34*100</f>
        <v>0.61655854285020228</v>
      </c>
      <c r="GE34" s="250">
        <f>'1_Police_raw'!FB33/D34*100</f>
        <v>0.49583834296928408</v>
      </c>
      <c r="GF34" s="250">
        <f>'1_Police_raw'!FC33/E34*100</f>
        <v>0.55623214482827343</v>
      </c>
      <c r="GG34" s="250">
        <f>'1_Police_raw'!FD33/F34*100</f>
        <v>0.79037500595190935</v>
      </c>
      <c r="GH34" s="250">
        <f>'1_Police_raw'!FE33/G34*100</f>
        <v>0.70590533325984184</v>
      </c>
      <c r="GI34" s="250">
        <f>'1_Police_raw'!FF33/H34*100</f>
        <v>0.66928087128341784</v>
      </c>
      <c r="GJ34" s="250">
        <f t="shared" si="13"/>
        <v>8.5510660819802951</v>
      </c>
      <c r="GL34" s="250">
        <f>'1_Police_raw'!FH33/C34*100</f>
        <v>53.166317425775134</v>
      </c>
      <c r="GM34" s="250">
        <f>'1_Police_raw'!FI33/D34*100</f>
        <v>56.144156988522006</v>
      </c>
      <c r="GN34" s="250">
        <f>'1_Police_raw'!FJ33/E34*100</f>
        <v>53.80107469804507</v>
      </c>
      <c r="GO34" s="250">
        <f>'1_Police_raw'!FK33/F34*100</f>
        <v>56.184096459679026</v>
      </c>
      <c r="GP34" s="250">
        <f>'1_Police_raw'!FL33/G34*100</f>
        <v>64.218045454501507</v>
      </c>
      <c r="GQ34" s="250">
        <f>'1_Police_raw'!FM33/H34*100</f>
        <v>70.37148871248111</v>
      </c>
      <c r="GR34" s="250">
        <f t="shared" si="14"/>
        <v>32.361036309738608</v>
      </c>
      <c r="GT34" s="250">
        <f>'1_Police_raw'!FO33/C34*100</f>
        <v>39.971964608780802</v>
      </c>
      <c r="GU34" s="250">
        <f>'1_Police_raw'!FP33/D34*100</f>
        <v>44.224966051760376</v>
      </c>
      <c r="GV34" s="250">
        <f>'1_Police_raw'!FQ33/E34*100</f>
        <v>41.985936725141052</v>
      </c>
      <c r="GW34" s="250">
        <f>'1_Police_raw'!FR33/F34*100</f>
        <v>43.509180205694129</v>
      </c>
      <c r="GX34" s="250">
        <f>'1_Police_raw'!FS33/G34*100</f>
        <v>49.142615118171456</v>
      </c>
      <c r="GY34" s="250">
        <f>'1_Police_raw'!FT33/H34*100</f>
        <v>54.240849742273511</v>
      </c>
      <c r="GZ34" s="250">
        <f t="shared" si="15"/>
        <v>35.697232480682743</v>
      </c>
      <c r="HB34" s="250">
        <f>'1_Police_raw'!GI33/C34*100</f>
        <v>2037.0430269647613</v>
      </c>
      <c r="HC34" s="250">
        <f>'1_Police_raw'!GJ33/D34*100</f>
        <v>2015.0774904744208</v>
      </c>
      <c r="HD34" s="250">
        <f>'1_Police_raw'!GK33/E34*100</f>
        <v>1906.533627445875</v>
      </c>
      <c r="HE34" s="250">
        <f>'1_Police_raw'!GL33/F34*100</f>
        <v>1774.8352694629364</v>
      </c>
      <c r="HF34" s="250">
        <f>'1_Police_raw'!GM33/G34*100</f>
        <v>1803.056279994933</v>
      </c>
      <c r="HG34" s="250">
        <f>'1_Police_raw'!GN33/H34*100</f>
        <v>1704.3867869212431</v>
      </c>
      <c r="HH34" s="250">
        <f t="shared" si="16"/>
        <v>-16.33034921894523</v>
      </c>
      <c r="HJ34" s="250">
        <f>'1_Police_raw'!GP33/C34*100</f>
        <v>401.85388719767411</v>
      </c>
      <c r="HK34" s="250">
        <f>'1_Police_raw'!GQ33/D34*100</f>
        <v>407.71261285924317</v>
      </c>
      <c r="HL34" s="250">
        <f>'1_Police_raw'!GR33/E34*100</f>
        <v>366.7391974203104</v>
      </c>
      <c r="HM34" s="250">
        <f>'1_Police_raw'!GS33/F34*100</f>
        <v>306.20284376927145</v>
      </c>
      <c r="HN34" s="250">
        <f>'1_Police_raw'!GT33/G34*100</f>
        <v>333.71916378260823</v>
      </c>
      <c r="HO34" s="250">
        <f>'1_Police_raw'!GU33/H34*100</f>
        <v>302.89324300822159</v>
      </c>
      <c r="HP34" s="250">
        <f t="shared" si="17"/>
        <v>-24.62602635986778</v>
      </c>
      <c r="HR34" s="250" t="e">
        <f>'1_Police_raw'!GW33/C34*100</f>
        <v>#VALUE!</v>
      </c>
      <c r="HS34" s="250" t="e">
        <f>'1_Police_raw'!GX33/D34*100</f>
        <v>#VALUE!</v>
      </c>
      <c r="HT34" s="250" t="e">
        <f>'1_Police_raw'!GY33/E34*100</f>
        <v>#VALUE!</v>
      </c>
      <c r="HU34" s="250" t="e">
        <f>'1_Police_raw'!GZ33/F34*100</f>
        <v>#VALUE!</v>
      </c>
      <c r="HV34" s="250" t="e">
        <f>'1_Police_raw'!HA33/G34*100</f>
        <v>#VALUE!</v>
      </c>
      <c r="HW34" s="250" t="e">
        <f>'1_Police_raw'!HB33/H34*100</f>
        <v>#VALUE!</v>
      </c>
      <c r="HX34" s="250" t="e">
        <f t="shared" si="18"/>
        <v>#VALUE!</v>
      </c>
      <c r="HZ34" s="250" t="e">
        <f>'1_Police_raw'!HD33/C34*100</f>
        <v>#VALUE!</v>
      </c>
      <c r="IA34" s="250" t="e">
        <f>'1_Police_raw'!HE33/D34*100</f>
        <v>#VALUE!</v>
      </c>
      <c r="IB34" s="250" t="e">
        <f>'1_Police_raw'!HF33/E34*100</f>
        <v>#VALUE!</v>
      </c>
      <c r="IC34" s="250" t="e">
        <f>'1_Police_raw'!HG33/F34*100</f>
        <v>#VALUE!</v>
      </c>
      <c r="ID34" s="250" t="e">
        <f>'1_Police_raw'!HH33/G34*100</f>
        <v>#VALUE!</v>
      </c>
      <c r="IE34" s="250" t="e">
        <f>'1_Police_raw'!HI33/H34*100</f>
        <v>#VALUE!</v>
      </c>
      <c r="IF34" s="250" t="e">
        <f t="shared" si="49"/>
        <v>#VALUE!</v>
      </c>
      <c r="IH34" s="250">
        <f>'1_Police_raw'!HK33/C34*100</f>
        <v>0.57861647867480515</v>
      </c>
      <c r="II34" s="250">
        <f>'1_Police_raw'!HL33/D34*100</f>
        <v>0.92492921669270289</v>
      </c>
      <c r="IJ34" s="250">
        <f>'1_Police_raw'!HM33/E34*100</f>
        <v>0.73844612330650095</v>
      </c>
      <c r="IK34" s="250">
        <f>'1_Police_raw'!HN33/F34*100</f>
        <v>0.48193597923896908</v>
      </c>
      <c r="IL34" s="250">
        <f>'1_Police_raw'!HO33/G34*100</f>
        <v>0.52217654789084189</v>
      </c>
      <c r="IM34" s="250">
        <f>'1_Police_raw'!HP33/H34*100</f>
        <v>0.52378502970006613</v>
      </c>
      <c r="IN34" s="250">
        <f t="shared" si="36"/>
        <v>-9.4763026971368731</v>
      </c>
      <c r="IP34" s="250" t="e">
        <f>'1_Police_raw'!HR33/C34*100</f>
        <v>#VALUE!</v>
      </c>
      <c r="IQ34" s="250" t="e">
        <f>'1_Police_raw'!HS33/D34*100</f>
        <v>#VALUE!</v>
      </c>
      <c r="IR34" s="250" t="e">
        <f>'1_Police_raw'!HT33/E34*100</f>
        <v>#VALUE!</v>
      </c>
      <c r="IS34" s="250" t="e">
        <f>'1_Police_raw'!HU33/F34*100</f>
        <v>#VALUE!</v>
      </c>
      <c r="IT34" s="250" t="e">
        <f>'1_Police_raw'!HV33/G34*100</f>
        <v>#VALUE!</v>
      </c>
      <c r="IU34" s="250" t="e">
        <f>'1_Police_raw'!HW33/H34*100</f>
        <v>#VALUE!</v>
      </c>
      <c r="IV34" s="250" t="e">
        <f t="shared" si="45"/>
        <v>#VALUE!</v>
      </c>
      <c r="IX34" s="250">
        <f>'1_Police_raw'!HY33/C34*100</f>
        <v>605.41306149867933</v>
      </c>
      <c r="IY34" s="250">
        <f>'1_Police_raw'!HZ33/D34*100</f>
        <v>576.91744739751141</v>
      </c>
      <c r="IZ34" s="250">
        <f>'1_Police_raw'!IA33/E34*100</f>
        <v>565.16062977370655</v>
      </c>
      <c r="JA34" s="250">
        <f>'1_Police_raw'!IB33/F34*100</f>
        <v>560.22165970654726</v>
      </c>
      <c r="JB34" s="250">
        <f>'1_Police_raw'!IC33/G34*100</f>
        <v>543.85654456438385</v>
      </c>
      <c r="JC34" s="250">
        <f>'1_Police_raw'!ID33/H34*100</f>
        <v>543.74705916530206</v>
      </c>
      <c r="JD34" s="250">
        <f t="shared" si="19"/>
        <v>-10.185773359551447</v>
      </c>
      <c r="JF34" s="250">
        <f>'1_Police_raw'!IF33/C34*100</f>
        <v>6.9623687761853601</v>
      </c>
      <c r="JG34" s="250">
        <f>'1_Police_raw'!IG33/D34*100</f>
        <v>6.7510297465817892</v>
      </c>
      <c r="JH34" s="250">
        <f>'1_Police_raw'!IH33/E34*100</f>
        <v>5.1307620255711432</v>
      </c>
      <c r="JI34" s="250">
        <f>'1_Police_raw'!II33/F34*100</f>
        <v>4.3759786914898395</v>
      </c>
      <c r="JJ34" s="250">
        <f>'1_Police_raw'!IJ33/G34*100</f>
        <v>4.6802490588734713</v>
      </c>
      <c r="JK34" s="250">
        <f>'1_Police_raw'!IK33/H34*100</f>
        <v>4.5782691484894666</v>
      </c>
      <c r="JL34" s="250">
        <f t="shared" si="48"/>
        <v>-34.24265080371292</v>
      </c>
      <c r="JN34" s="250">
        <f>'1_Police_raw'!IM33/C34*100</f>
        <v>10.472009712409589</v>
      </c>
      <c r="JO34" s="250">
        <f>'1_Police_raw'!IN33/D34*100</f>
        <v>10.126544619872686</v>
      </c>
      <c r="JP34" s="250">
        <f>'1_Police_raw'!IO33/E34*100</f>
        <v>10.894477871119285</v>
      </c>
      <c r="JQ34" s="250">
        <f>'1_Police_raw'!IP33/F34*100</f>
        <v>10.747172337029012</v>
      </c>
      <c r="JR34" s="250">
        <f>'1_Police_raw'!IQ33/G34*100</f>
        <v>10.994717313923838</v>
      </c>
      <c r="JS34" s="250">
        <f>'1_Police_raw'!IR33/H34*100</f>
        <v>11.484471762312561</v>
      </c>
      <c r="JT34" s="250">
        <f t="shared" si="20"/>
        <v>9.6682688204841725</v>
      </c>
      <c r="JV34" s="250">
        <f>'1_Police_raw'!IT33/C34*100</f>
        <v>1.3943708584458421</v>
      </c>
      <c r="JW34" s="250">
        <f>'1_Police_raw'!IU33/D34*100</f>
        <v>1.4303029124113962</v>
      </c>
      <c r="JX34" s="250">
        <f>'1_Police_raw'!IV33/E34*100</f>
        <v>1.6111551781232747</v>
      </c>
      <c r="JY34" s="250">
        <f>'1_Police_raw'!IW33/F34*100</f>
        <v>1.4168917789625692</v>
      </c>
      <c r="JZ34" s="250">
        <f>'1_Police_raw'!IX33/G34*100</f>
        <v>1.4408204747358415</v>
      </c>
      <c r="KA34" s="250">
        <f>'1_Police_raw'!IY33/H34*100</f>
        <v>1.4258592475168468</v>
      </c>
      <c r="KB34" s="250">
        <f t="shared" si="21"/>
        <v>2.2582506569379603</v>
      </c>
      <c r="KD34" s="250" t="e">
        <f>'1_Police_raw'!JA33/C34*100</f>
        <v>#VALUE!</v>
      </c>
      <c r="KE34" s="250" t="e">
        <f>'1_Police_raw'!JB33/D34*100</f>
        <v>#VALUE!</v>
      </c>
      <c r="KF34" s="250" t="e">
        <f>'1_Police_raw'!JC33/E34*100</f>
        <v>#VALUE!</v>
      </c>
      <c r="KG34" s="250" t="e">
        <f>'1_Police_raw'!JD33/F34*100</f>
        <v>#VALUE!</v>
      </c>
      <c r="KH34" s="250" t="e">
        <f>'1_Police_raw'!JE33/G34*100</f>
        <v>#VALUE!</v>
      </c>
      <c r="KI34" s="250" t="e">
        <f>'1_Police_raw'!JF33/H34*100</f>
        <v>#VALUE!</v>
      </c>
      <c r="KJ34" s="250" t="e">
        <f t="shared" si="22"/>
        <v>#VALUE!</v>
      </c>
      <c r="KL34" s="250">
        <f>'1_Police_raw'!JH33/C34*100</f>
        <v>120.39965514457872</v>
      </c>
      <c r="KM34" s="250">
        <f>'1_Police_raw'!JI33/D34*100</f>
        <v>102.86738546062762</v>
      </c>
      <c r="KN34" s="250">
        <f>'1_Police_raw'!JJ33/E34*100</f>
        <v>91.039857773358619</v>
      </c>
      <c r="KO34" s="250">
        <f>'1_Police_raw'!JK33/F34*100</f>
        <v>82.362858851939819</v>
      </c>
      <c r="KP34" s="250">
        <f>'1_Police_raw'!JL33/G34*100</f>
        <v>78.133083462185226</v>
      </c>
      <c r="KQ34" s="250">
        <f>'1_Police_raw'!JM33/H34*100</f>
        <v>61.709636276885568</v>
      </c>
      <c r="KR34" s="250">
        <f t="shared" si="23"/>
        <v>-48.746002467545942</v>
      </c>
      <c r="KT34" s="250" t="e">
        <f>'1_Police_raw'!JO33/C34*100</f>
        <v>#VALUE!</v>
      </c>
      <c r="KU34" s="250" t="e">
        <f>'1_Police_raw'!JP33/D34*100</f>
        <v>#VALUE!</v>
      </c>
      <c r="KV34" s="250" t="e">
        <f>'1_Police_raw'!JQ33/E34*100</f>
        <v>#VALUE!</v>
      </c>
      <c r="KW34" s="250" t="e">
        <f>'1_Police_raw'!JR33/F34*100</f>
        <v>#VALUE!</v>
      </c>
      <c r="KX34" s="250" t="e">
        <f>'1_Police_raw'!JS33/G34*100</f>
        <v>#VALUE!</v>
      </c>
      <c r="KY34" s="250" t="e">
        <f>'1_Police_raw'!JT33/H34*100</f>
        <v>#VALUE!</v>
      </c>
      <c r="KZ34" s="250" t="e">
        <f t="shared" si="37"/>
        <v>#VALUE!</v>
      </c>
      <c r="LB34" s="250">
        <f>'1_Police_raw'!JV33/C34*100</f>
        <v>229.25543726379289</v>
      </c>
      <c r="LC34" s="250">
        <f>'1_Police_raw'!JW33/D34*100</f>
        <v>234.53153622447135</v>
      </c>
      <c r="LD34" s="250">
        <f>'1_Police_raw'!JX33/E34*100</f>
        <v>221.17899924438743</v>
      </c>
      <c r="LE34" s="250">
        <f>'1_Police_raw'!JY33/F34*100</f>
        <v>205.05412044659658</v>
      </c>
      <c r="LF34" s="250">
        <f>'1_Police_raw'!JZ33/G34*100</f>
        <v>196.81220887448714</v>
      </c>
      <c r="LG34" s="250">
        <f>'1_Police_raw'!KA33/H34*100</f>
        <v>180.84163136533394</v>
      </c>
      <c r="LH34" s="250">
        <f t="shared" si="24"/>
        <v>-21.117844128927501</v>
      </c>
      <c r="LJ34" s="250">
        <f>'1_Police_raw'!KC33/C34*100</f>
        <v>92.787317940933505</v>
      </c>
      <c r="LK34" s="250">
        <f>'1_Police_raw'!KD33/D34*100</f>
        <v>69.922741711418453</v>
      </c>
      <c r="LL34" s="250">
        <f>'1_Police_raw'!KE33/E34*100</f>
        <v>63.381693882242395</v>
      </c>
      <c r="LM34" s="250">
        <f>'1_Police_raw'!KF33/F34*100</f>
        <v>55.894934872135636</v>
      </c>
      <c r="LN34" s="250">
        <f>'1_Police_raw'!KG33/G34*100</f>
        <v>46.96687950195961</v>
      </c>
      <c r="LO34" s="250">
        <f>'1_Police_raw'!KH33/H34*100</f>
        <v>43.396559682927702</v>
      </c>
      <c r="LP34" s="250">
        <f t="shared" si="38"/>
        <v>-53.230074275287215</v>
      </c>
      <c r="LR34" s="250">
        <f>'1_Police_raw'!KJ33/C34*100</f>
        <v>16.552225496516968</v>
      </c>
      <c r="LS34" s="250">
        <f>'1_Police_raw'!KK33/D34*100</f>
        <v>12.119433344499232</v>
      </c>
      <c r="LT34" s="250">
        <f>'1_Police_raw'!KL33/E34*100</f>
        <v>11.421939387766788</v>
      </c>
      <c r="LU34" s="250">
        <f>'1_Police_raw'!KM33/F34*100</f>
        <v>11.354411670870112</v>
      </c>
      <c r="LV34" s="250">
        <f>'1_Police_raw'!KN33/G34*100</f>
        <v>8.7222823369914693</v>
      </c>
      <c r="LW34" s="250">
        <f>'1_Police_raw'!KO33/H34*100</f>
        <v>8.9431443959900179</v>
      </c>
      <c r="LX34" s="250">
        <f t="shared" si="39"/>
        <v>-45.970139194443092</v>
      </c>
      <c r="LZ34" s="250">
        <f>'1_Police_raw'!KQ33/C34*100</f>
        <v>75.950526963101055</v>
      </c>
      <c r="MA34" s="250">
        <f>'1_Police_raw'!KR33/D34*100</f>
        <v>57.631672017429857</v>
      </c>
      <c r="MB34" s="250">
        <f>'1_Police_raw'!KS33/E34*100</f>
        <v>51.7583600972102</v>
      </c>
      <c r="MC34" s="250">
        <f>'1_Police_raw'!KT33/F34*100</f>
        <v>44.415219846663398</v>
      </c>
      <c r="MD34" s="250">
        <f>'1_Police_raw'!KU33/G34*100</f>
        <v>38.18657754853583</v>
      </c>
      <c r="ME34" s="250">
        <f>'1_Police_raw'!KV33/H34*100</f>
        <v>34.337018613670999</v>
      </c>
      <c r="MF34" s="250">
        <f t="shared" si="40"/>
        <v>-54.79028258704129</v>
      </c>
      <c r="MH34" s="250">
        <f>'1_Police_raw'!KX33/C34*100</f>
        <v>38.852673715606592</v>
      </c>
      <c r="MI34" s="250">
        <f>'1_Police_raw'!KY33/D34*100</f>
        <v>29.988684396892275</v>
      </c>
      <c r="MJ34" s="250">
        <f>'1_Police_raw'!KZ33/E34*100</f>
        <v>28.607594621081716</v>
      </c>
      <c r="MK34" s="250">
        <f>'1_Police_raw'!LA33/F34*100</f>
        <v>23.769082496065959</v>
      </c>
      <c r="ML34" s="250">
        <f>'1_Police_raw'!LB33/G34*100</f>
        <v>20.654983449904414</v>
      </c>
      <c r="MM34" s="250">
        <f>'1_Police_raw'!LC33/H34*100</f>
        <v>17.643795722674447</v>
      </c>
      <c r="MN34" s="250">
        <f t="shared" si="41"/>
        <v>-54.587949720466284</v>
      </c>
      <c r="MP34" s="250">
        <f>'1_Police_raw'!LE33/C34*100</f>
        <v>32.468921418096038</v>
      </c>
      <c r="MQ34" s="250">
        <f>'1_Police_raw'!LF33/D34*100</f>
        <v>36.796926259970519</v>
      </c>
      <c r="MR34" s="250">
        <f>'1_Police_raw'!LG33/E34*100</f>
        <v>38.552641762235503</v>
      </c>
      <c r="MS34" s="250">
        <f>'1_Police_raw'!LH33/F34*100</f>
        <v>35.268074960707757</v>
      </c>
      <c r="MT34" s="250">
        <f>'1_Police_raw'!LI33/G34*100</f>
        <v>41.426006132673457</v>
      </c>
      <c r="MU34" s="250">
        <f>'1_Police_raw'!LJ33/H34*100</f>
        <v>39.914359207699484</v>
      </c>
      <c r="MV34" s="250">
        <f t="shared" si="25"/>
        <v>22.930967412591201</v>
      </c>
      <c r="MX34" s="250">
        <f>'1_Police_raw'!LL33/C34*100</f>
        <v>2.1437266259099341</v>
      </c>
      <c r="MY34" s="250">
        <f>'1_Police_raw'!LM33/D34*100</f>
        <v>2.6603634170851969</v>
      </c>
      <c r="MZ34" s="250">
        <f>'1_Police_raw'!LN33/E34*100</f>
        <v>3.2414907750337312</v>
      </c>
      <c r="NA34" s="250">
        <f>'1_Police_raw'!LO33/F34*100</f>
        <v>3.4410228917662393</v>
      </c>
      <c r="NB34" s="250">
        <f>'1_Police_raw'!LP33/G34*100</f>
        <v>3.7035855155961563</v>
      </c>
      <c r="NC34" s="250">
        <f>'1_Police_raw'!LQ33/H34*100</f>
        <v>3.2397074059226307</v>
      </c>
      <c r="ND34" s="250">
        <f t="shared" si="50"/>
        <v>51.125025307156079</v>
      </c>
      <c r="NF34" s="250">
        <f>'1_Police_raw'!LS33/C34*100</f>
        <v>9.115580918139143</v>
      </c>
      <c r="NG34" s="250">
        <f>'1_Police_raw'!LT33/D34*100</f>
        <v>10.565170846345513</v>
      </c>
      <c r="NH34" s="250">
        <f>'1_Police_raw'!LU33/E34*100</f>
        <v>11.182184152927015</v>
      </c>
      <c r="NI34" s="250">
        <f>'1_Police_raw'!LV33/F34*100</f>
        <v>14.371330900906059</v>
      </c>
      <c r="NJ34" s="250">
        <f>'1_Police_raw'!LW33/G34*100</f>
        <v>11.313825204301574</v>
      </c>
      <c r="NK34" s="250">
        <f>'1_Police_raw'!LX33/H34*100</f>
        <v>9.7870202771734576</v>
      </c>
      <c r="NL34" s="250">
        <f t="shared" si="26"/>
        <v>7.3658427813219731</v>
      </c>
      <c r="NN34" s="250">
        <f>'1_Police_raw'!LZ33/C34*100</f>
        <v>9.4855160438492656E-3</v>
      </c>
      <c r="NO34" s="250">
        <f>'1_Police_raw'!MA33/D34*100</f>
        <v>1.9070705498818615E-2</v>
      </c>
      <c r="NP34" s="250">
        <f>'1_Police_raw'!MB33/E34*100</f>
        <v>8.6311884542318293E-2</v>
      </c>
      <c r="NQ34" s="250">
        <f>'1_Police_raw'!MC33/F34*100</f>
        <v>2.8916158754338148E-2</v>
      </c>
      <c r="NR34" s="250">
        <f>'1_Police_raw'!MD33/G34*100</f>
        <v>1.9339872144105257E-2</v>
      </c>
      <c r="NS34" s="250">
        <f>'1_Police_raw'!ME33/H34*100</f>
        <v>2.9099168316670337E-2</v>
      </c>
      <c r="NT34" s="250">
        <f t="shared" si="27"/>
        <v>206.77475197081384</v>
      </c>
      <c r="NV34" s="250">
        <f>'1_Police_raw'!MG33/C34*100</f>
        <v>0.13279722461388971</v>
      </c>
      <c r="NW34" s="250">
        <f>'1_Police_raw'!MH33/D34*100</f>
        <v>8.5818174744683784E-2</v>
      </c>
      <c r="NX34" s="250">
        <f>'1_Police_raw'!MI33/E34*100</f>
        <v>0.10549230332950012</v>
      </c>
      <c r="NY34" s="250">
        <f>'1_Police_raw'!MJ33/F34*100</f>
        <v>0.11566463501735259</v>
      </c>
      <c r="NZ34" s="250">
        <f>'1_Police_raw'!MK33/G34*100</f>
        <v>0.11603923286463154</v>
      </c>
      <c r="OA34" s="250">
        <f>'1_Police_raw'!ML33/H34*100</f>
        <v>0.17459500990002202</v>
      </c>
      <c r="OB34" s="250">
        <f t="shared" si="42"/>
        <v>31.474893701777347</v>
      </c>
      <c r="OD34" s="250">
        <f>'1_Police_raw'!MN33/C34*100</f>
        <v>59.64492488372418</v>
      </c>
      <c r="OE34" s="250">
        <f>'1_Police_raw'!MO33/D34*100</f>
        <v>63.610338191309488</v>
      </c>
      <c r="OF34" s="250">
        <f>'1_Police_raw'!MP33/E34*100</f>
        <v>60.408728970229205</v>
      </c>
      <c r="OG34" s="250">
        <f>'1_Police_raw'!MQ33/F34*100</f>
        <v>60.193803806947244</v>
      </c>
      <c r="OH34" s="250">
        <f>'1_Police_raw'!MR33/G34*100</f>
        <v>68.849944833014703</v>
      </c>
      <c r="OI34" s="250">
        <f>'1_Police_raw'!MS33/H34*100</f>
        <v>75.11465314809837</v>
      </c>
      <c r="OJ34" s="250">
        <f t="shared" si="28"/>
        <v>25.936369765796357</v>
      </c>
      <c r="OL34" s="250">
        <f>'1_Police_raw'!MU33/C34*100</f>
        <v>44.230961312469127</v>
      </c>
      <c r="OM34" s="250">
        <f>'1_Police_raw'!MV33/D34*100</f>
        <v>49.345450478193172</v>
      </c>
      <c r="ON34" s="250">
        <f>'1_Police_raw'!MW33/E34*100</f>
        <v>46.311121161650561</v>
      </c>
      <c r="OO34" s="250">
        <f>'1_Police_raw'!MX33/F34*100</f>
        <v>46.67068022950177</v>
      </c>
      <c r="OP34" s="250">
        <f>'1_Police_raw'!MY33/G34*100</f>
        <v>52.556102551606031</v>
      </c>
      <c r="OQ34" s="250">
        <f>'1_Police_raw'!MZ33/H34*100</f>
        <v>58.120738851162891</v>
      </c>
      <c r="OR34" s="250">
        <f t="shared" si="43"/>
        <v>31.402838931240012</v>
      </c>
      <c r="OU34" s="250">
        <f>'1_Police_raw'!NE33/G34*100</f>
        <v>1803.056279994933</v>
      </c>
      <c r="OV34" s="250">
        <f>'1_Police_raw'!NF33/G34*100</f>
        <v>363.31883809916133</v>
      </c>
      <c r="OW34" s="250" t="e">
        <f>'1_Police_raw'!NG33/G34*100</f>
        <v>#VALUE!</v>
      </c>
      <c r="OX34" s="250" t="e">
        <f>'1_Police_raw'!NH33/G34*100</f>
        <v>#VALUE!</v>
      </c>
      <c r="OY34" s="250" t="e">
        <f>'1_Police_raw'!NI33/G34*100</f>
        <v>#VALUE!</v>
      </c>
      <c r="PA34" s="250" t="e">
        <f>'1_Police_raw'!NK33/G34*100</f>
        <v>#VALUE!</v>
      </c>
      <c r="PB34" s="250">
        <f>'1_Police_raw'!NL33/G34*100</f>
        <v>27.385258956053043</v>
      </c>
      <c r="PC34" s="250" t="e">
        <f>'1_Police_raw'!NM33/G34*100</f>
        <v>#VALUE!</v>
      </c>
      <c r="PD34" s="250" t="e">
        <f>'1_Police_raw'!NN33/G34*100</f>
        <v>#VALUE!</v>
      </c>
      <c r="PE34" s="250" t="e">
        <f>'1_Police_raw'!NO33/G34*100</f>
        <v>#VALUE!</v>
      </c>
      <c r="PG34" s="250" t="e">
        <f>'1_Police_raw'!NQ33/G34*100</f>
        <v>#VALUE!</v>
      </c>
      <c r="PH34" s="250" t="e">
        <f>'1_Police_raw'!NR33/G34*100</f>
        <v>#VALUE!</v>
      </c>
      <c r="PI34" s="250" t="e">
        <f>'1_Police_raw'!NS33/G34*100</f>
        <v>#VALUE!</v>
      </c>
      <c r="PJ34" s="250" t="e">
        <f>'1_Police_raw'!NT33/G34*100</f>
        <v>#VALUE!</v>
      </c>
      <c r="PK34" s="250" t="e">
        <f>'1_Police_raw'!NU33/G34*100</f>
        <v>#VALUE!</v>
      </c>
      <c r="PM34" s="250">
        <f>'1_Police_raw'!NW33/G34*100</f>
        <v>0.52217654789084189</v>
      </c>
      <c r="PN34" s="250">
        <f>'1_Police_raw'!NX33/G34*100</f>
        <v>2.9009808216157885E-2</v>
      </c>
      <c r="PO34" s="250" t="e">
        <f>'1_Police_raw'!NY33/G34*100</f>
        <v>#VALUE!</v>
      </c>
      <c r="PP34" s="250" t="e">
        <f>'1_Police_raw'!NZ33/G34*100</f>
        <v>#VALUE!</v>
      </c>
      <c r="PQ34" s="250" t="e">
        <f>'1_Police_raw'!OA33/G34*100</f>
        <v>#VALUE!</v>
      </c>
      <c r="PS34" s="250">
        <f>'1_Police_raw'!OC33/G34*100</f>
        <v>543.85654456438385</v>
      </c>
      <c r="PT34" s="250">
        <f>'1_Police_raw'!OD33/G34*100</f>
        <v>121.89921412429543</v>
      </c>
      <c r="PU34" s="250" t="e">
        <f>'1_Police_raw'!OE33/G34*100</f>
        <v>#VALUE!</v>
      </c>
      <c r="PV34" s="250" t="e">
        <f>'1_Police_raw'!OF33/G34*100</f>
        <v>#VALUE!</v>
      </c>
      <c r="PW34" s="250" t="e">
        <f>'1_Police_raw'!OG33/G34*100</f>
        <v>#VALUE!</v>
      </c>
      <c r="PY34" s="250">
        <f>'1_Police_raw'!OI33/G34*100</f>
        <v>4.6802490588734713</v>
      </c>
      <c r="PZ34" s="250">
        <f>'1_Police_raw'!OJ33/G34*100</f>
        <v>0.57052622825110499</v>
      </c>
      <c r="QA34" s="250" t="e">
        <f>'1_Police_raw'!OK33/G34*100</f>
        <v>#VALUE!</v>
      </c>
      <c r="QB34" s="250" t="e">
        <f>'1_Police_raw'!OL33/G34*100</f>
        <v>#VALUE!</v>
      </c>
      <c r="QC34" s="250" t="e">
        <f>'1_Police_raw'!OM33/G34*100</f>
        <v>#VALUE!</v>
      </c>
      <c r="QE34" s="250">
        <f>'1_Police_raw'!OO33/G34*100</f>
        <v>10.994717313923838</v>
      </c>
      <c r="QF34" s="250">
        <f>'1_Police_raw'!OP33/G34*100</f>
        <v>0.55118635610699973</v>
      </c>
      <c r="QG34" s="250" t="e">
        <f>'1_Police_raw'!OQ33/G34*100</f>
        <v>#VALUE!</v>
      </c>
      <c r="QH34" s="250" t="e">
        <f>'1_Police_raw'!OR33/G34*100</f>
        <v>#VALUE!</v>
      </c>
      <c r="QI34" s="250" t="e">
        <f>'1_Police_raw'!OS33/G34*100</f>
        <v>#VALUE!</v>
      </c>
      <c r="QK34" s="250">
        <f>'1_Police_raw'!OU33/G34*100</f>
        <v>1.4408204747358415</v>
      </c>
      <c r="QL34" s="250">
        <f>'1_Police_raw'!OV33/G34*100</f>
        <v>6.7689552504368394E-2</v>
      </c>
      <c r="QM34" s="250" t="e">
        <f>'1_Police_raw'!OW33/G34*100</f>
        <v>#VALUE!</v>
      </c>
      <c r="QN34" s="250" t="e">
        <f>'1_Police_raw'!OX33/G34*100</f>
        <v>#VALUE!</v>
      </c>
      <c r="QO34" s="250" t="e">
        <f>'1_Police_raw'!OY33/G34*100</f>
        <v>#VALUE!</v>
      </c>
      <c r="QQ34" s="250" t="e">
        <f>'1_Police_raw'!PA33/G34*100</f>
        <v>#VALUE!</v>
      </c>
      <c r="QR34" s="250" t="e">
        <f>'1_Police_raw'!PB33/G34*100</f>
        <v>#VALUE!</v>
      </c>
      <c r="QS34" s="250" t="e">
        <f>'1_Police_raw'!PC33/G34*100</f>
        <v>#VALUE!</v>
      </c>
      <c r="QT34" s="250" t="e">
        <f>'1_Police_raw'!PD33/G34*100</f>
        <v>#VALUE!</v>
      </c>
      <c r="QU34" s="250" t="e">
        <f>'1_Police_raw'!PE33/G34*100</f>
        <v>#VALUE!</v>
      </c>
      <c r="QW34" s="250">
        <f>'1_Police_raw'!PG33/G34*100</f>
        <v>78.133083462185226</v>
      </c>
      <c r="QX34" s="250">
        <f>'1_Police_raw'!PH33/G34*100</f>
        <v>5.2120955428363658</v>
      </c>
      <c r="QY34" s="250" t="e">
        <f>'1_Police_raw'!PI33/G34*100</f>
        <v>#VALUE!</v>
      </c>
      <c r="QZ34" s="250" t="e">
        <f>'1_Police_raw'!PJ33/G34*100</f>
        <v>#VALUE!</v>
      </c>
      <c r="RA34" s="250" t="e">
        <f>'1_Police_raw'!PK33/G34*100</f>
        <v>#VALUE!</v>
      </c>
      <c r="RC34" s="250">
        <f>'1_Police_raw'!PM33/G34*100</f>
        <v>196.81220887448714</v>
      </c>
      <c r="RD34" s="250">
        <f>'1_Police_raw'!PN33/G34*100</f>
        <v>62.351747792595347</v>
      </c>
      <c r="RE34" s="250" t="e">
        <f>'1_Police_raw'!PO33/G34*100</f>
        <v>#VALUE!</v>
      </c>
      <c r="RF34" s="250" t="e">
        <f>'1_Police_raw'!PP33/G34*100</f>
        <v>#VALUE!</v>
      </c>
      <c r="RG34" s="250" t="e">
        <f>'1_Police_raw'!PQ33/G34*100</f>
        <v>#VALUE!</v>
      </c>
      <c r="RI34" s="250">
        <f>'1_Police_raw'!PS33/G34*100</f>
        <v>46.96687950195961</v>
      </c>
      <c r="RJ34" s="250">
        <f>'1_Police_raw'!PT33/G34*100</f>
        <v>5.8889910678800508</v>
      </c>
      <c r="RK34" s="250" t="e">
        <f>'1_Police_raw'!PU33/G34*100</f>
        <v>#VALUE!</v>
      </c>
      <c r="RL34" s="250" t="e">
        <f>'1_Police_raw'!PV33/G34*100</f>
        <v>#VALUE!</v>
      </c>
      <c r="RM34" s="250" t="e">
        <f>'1_Police_raw'!PW33/G34*100</f>
        <v>#VALUE!</v>
      </c>
      <c r="RO34" s="250">
        <f>'1_Police_raw'!PY33/G34*100</f>
        <v>8.7222823369914693</v>
      </c>
      <c r="RP34" s="250">
        <f>'1_Police_raw'!PZ33/G34*100</f>
        <v>0.71557526933189441</v>
      </c>
      <c r="RQ34" s="250" t="e">
        <f>'1_Police_raw'!QA33/G34*100</f>
        <v>#VALUE!</v>
      </c>
      <c r="RR34" s="250" t="e">
        <f>'1_Police_raw'!QB33/G34*100</f>
        <v>#VALUE!</v>
      </c>
      <c r="RS34" s="250" t="e">
        <f>'1_Police_raw'!QC33/G34*100</f>
        <v>#VALUE!</v>
      </c>
      <c r="RU34" s="250">
        <f>'1_Police_raw'!QE33/G34*100</f>
        <v>38.18657754853583</v>
      </c>
      <c r="RV34" s="250">
        <f>'1_Police_raw'!QF33/G34*100</f>
        <v>5.1637458624761035</v>
      </c>
      <c r="RW34" s="250" t="e">
        <f>'1_Police_raw'!QG33/G34*100</f>
        <v>#VALUE!</v>
      </c>
      <c r="RX34" s="250" t="e">
        <f>'1_Police_raw'!QH33/G34*100</f>
        <v>#VALUE!</v>
      </c>
      <c r="RY34" s="250" t="e">
        <f>'1_Police_raw'!QI33/G34*100</f>
        <v>#VALUE!</v>
      </c>
      <c r="SA34" s="250">
        <f>'1_Police_raw'!QK33/G34*100</f>
        <v>20.654983449904414</v>
      </c>
      <c r="SB34" s="250">
        <f>'1_Police_raw'!QL33/G34*100</f>
        <v>3.6068861548756299</v>
      </c>
      <c r="SC34" s="250" t="e">
        <f>'1_Police_raw'!QM33/G34*100</f>
        <v>#VALUE!</v>
      </c>
      <c r="SD34" s="250" t="e">
        <f>'1_Police_raw'!QN33/G34*100</f>
        <v>#VALUE!</v>
      </c>
      <c r="SE34" s="250" t="e">
        <f>'1_Police_raw'!QO33/G34*100</f>
        <v>#VALUE!</v>
      </c>
      <c r="SG34" s="250">
        <f>'1_Police_raw'!QQ33/G34*100</f>
        <v>41.426006132673457</v>
      </c>
      <c r="SH34" s="250">
        <f>'1_Police_raw'!QR33/G34*100</f>
        <v>12.793325423325626</v>
      </c>
      <c r="SI34" s="250" t="e">
        <f>'1_Police_raw'!QS33/G34*100</f>
        <v>#VALUE!</v>
      </c>
      <c r="SJ34" s="250" t="e">
        <f>'1_Police_raw'!QT33/G34*100</f>
        <v>#VALUE!</v>
      </c>
      <c r="SK34" s="250" t="e">
        <f>'1_Police_raw'!QU33/G34*100</f>
        <v>#VALUE!</v>
      </c>
      <c r="SM34" s="250">
        <f>'1_Police_raw'!QW33/G34*100</f>
        <v>3.7035855155961563</v>
      </c>
      <c r="SN34" s="250">
        <f>'1_Police_raw'!QX33/G34*100</f>
        <v>1.3828008583035258</v>
      </c>
      <c r="SO34" s="250" t="e">
        <f>'1_Police_raw'!QY33/G34*100</f>
        <v>#VALUE!</v>
      </c>
      <c r="SP34" s="250" t="e">
        <f>'1_Police_raw'!QZ33/G34*100</f>
        <v>#VALUE!</v>
      </c>
      <c r="SQ34" s="250" t="e">
        <f>'1_Police_raw'!RA33/G34*100</f>
        <v>#VALUE!</v>
      </c>
      <c r="SS34" s="250">
        <f>'1_Police_raw'!RC33/G34*100</f>
        <v>11.313825204301574</v>
      </c>
      <c r="ST34" s="250">
        <f>'1_Police_raw'!RD33/G34*100</f>
        <v>2.6592324198144728</v>
      </c>
      <c r="SU34" s="250" t="e">
        <f>'1_Police_raw'!RE33/G34*100</f>
        <v>#VALUE!</v>
      </c>
      <c r="SV34" s="250" t="e">
        <f>'1_Police_raw'!RF33/G34*100</f>
        <v>#VALUE!</v>
      </c>
      <c r="SW34" s="250" t="e">
        <f>'1_Police_raw'!RG33/G34*100</f>
        <v>#VALUE!</v>
      </c>
      <c r="SY34" s="250">
        <f>'1_Police_raw'!RI33/G34*100</f>
        <v>1.9339872144105257E-2</v>
      </c>
      <c r="SZ34" s="250">
        <f>'1_Police_raw'!RJ33/G34*100</f>
        <v>9.6699360720526283E-3</v>
      </c>
      <c r="TA34" s="250" t="e">
        <f>'1_Police_raw'!RK33/G34*100</f>
        <v>#VALUE!</v>
      </c>
      <c r="TB34" s="250" t="e">
        <f>'1_Police_raw'!RL33/G34*100</f>
        <v>#VALUE!</v>
      </c>
      <c r="TC34" s="250" t="e">
        <f>'1_Police_raw'!RM33/G34*100</f>
        <v>#VALUE!</v>
      </c>
      <c r="TE34" s="250">
        <f>'1_Police_raw'!RO33/G34*100</f>
        <v>0.17405884929694729</v>
      </c>
      <c r="TF34" s="250">
        <f>'1_Police_raw'!RP33/G34*100</f>
        <v>1.9339872144105257E-2</v>
      </c>
      <c r="TG34" s="250" t="e">
        <f>'1_Police_raw'!RQ33/G34*100</f>
        <v>#VALUE!</v>
      </c>
      <c r="TH34" s="250" t="e">
        <f>'1_Police_raw'!RR33/G34*100</f>
        <v>#VALUE!</v>
      </c>
      <c r="TI34" s="250" t="e">
        <f>'1_Police_raw'!RS33/G34*100</f>
        <v>#VALUE!</v>
      </c>
      <c r="TK34" s="250">
        <f>'1_Police_raw'!RU33/G34*100</f>
        <v>68.849944833014703</v>
      </c>
      <c r="TL34" s="250">
        <f>'1_Police_raw'!RV33/G34*100</f>
        <v>5.8599812596638925</v>
      </c>
      <c r="TM34" s="250" t="e">
        <f>'1_Police_raw'!RW33/G34*100</f>
        <v>#VALUE!</v>
      </c>
      <c r="TN34" s="250" t="e">
        <f>'1_Police_raw'!RX33/G34*100</f>
        <v>#VALUE!</v>
      </c>
      <c r="TO34" s="250" t="e">
        <f>'1_Police_raw'!RY33/G34*100</f>
        <v>#VALUE!</v>
      </c>
      <c r="TQ34" s="250">
        <f>'1_Police_raw'!SA33/G34*100</f>
        <v>52.556102551606031</v>
      </c>
      <c r="TR34" s="250">
        <f>'1_Police_raw'!SB33/G34*100</f>
        <v>4.6512392506573139</v>
      </c>
      <c r="TS34" s="250" t="e">
        <f>'1_Police_raw'!SC33/G34*100</f>
        <v>#VALUE!</v>
      </c>
      <c r="TT34" s="250" t="e">
        <f>'1_Police_raw'!SD33/G34*100</f>
        <v>#VALUE!</v>
      </c>
      <c r="TU34" s="250" t="e">
        <f>'1_Police_raw'!SE33/G34*100</f>
        <v>#VALUE!</v>
      </c>
      <c r="TW34" s="250">
        <f>'1_Police_raw'!TY33/C34*100</f>
        <v>451.77615813645281</v>
      </c>
      <c r="TX34" s="250">
        <f>'1_Police_raw'!TZ33/D34*100</f>
        <v>438.63576182557756</v>
      </c>
      <c r="TY34" s="250">
        <f>'1_Police_raw'!UA33/E34*100</f>
        <v>436.21067426748306</v>
      </c>
      <c r="TZ34" s="250">
        <f>'1_Police_raw'!UB33/F34*100</f>
        <v>439.63163898137242</v>
      </c>
      <c r="UA34" s="250">
        <f>'1_Police_raw'!UC33/G34*100</f>
        <v>441.49060130563475</v>
      </c>
      <c r="UB34" s="250">
        <f>'1_Police_raw'!UD33/H34*100</f>
        <v>447.60340704702315</v>
      </c>
      <c r="UC34" s="250">
        <f t="shared" si="44"/>
        <v>-0.9236324259876767</v>
      </c>
      <c r="UE34" s="250">
        <f>'1_Police_raw'!UF33/G34*100</f>
        <v>33.283919960005143</v>
      </c>
      <c r="UF34" s="250">
        <f>'1_Police_raw'!UG33/G34*100</f>
        <v>46.425363081924665</v>
      </c>
      <c r="UH34" s="250">
        <f>'1_Police_raw'!UI33/C34*100</f>
        <v>27.612337203645211</v>
      </c>
      <c r="UI34" s="250">
        <f>'1_Police_raw'!UJ33/D34*100</f>
        <v>24.172119219752595</v>
      </c>
      <c r="UJ34" s="250">
        <f>'1_Police_raw'!UK33/E34*100</f>
        <v>18.144676172674025</v>
      </c>
      <c r="UK34" s="250">
        <f>'1_Police_raw'!UL33/F34*100</f>
        <v>20.694330948521333</v>
      </c>
      <c r="UL34" s="250">
        <f>'1_Police_raw'!UM33/G34*100</f>
        <v>28.555321220771411</v>
      </c>
      <c r="UM34" s="250">
        <f>'1_Police_raw'!UN33/H34*100</f>
        <v>22.270563485025033</v>
      </c>
      <c r="UN34" s="250">
        <f t="shared" si="51"/>
        <v>-19.345605115654578</v>
      </c>
      <c r="UP34" s="250">
        <f>'1_Police_raw'!UX33/G34*100</f>
        <v>358.79330801744072</v>
      </c>
      <c r="UQ34" s="250">
        <f>'1_Police_raw'!UY33/G34*100</f>
        <v>5.8019616432315767E-4</v>
      </c>
      <c r="UR34" s="250" t="e">
        <f>'1_Police_raw'!UZ33/G34*100</f>
        <v>#VALUE!</v>
      </c>
    </row>
    <row r="35" spans="1:564">
      <c r="A35" s="247">
        <v>33</v>
      </c>
      <c r="B35" s="239" t="s">
        <v>56</v>
      </c>
      <c r="C35" s="248">
        <v>20199.059000000001</v>
      </c>
      <c r="D35" s="248">
        <v>20095.995999999999</v>
      </c>
      <c r="E35" s="248">
        <v>20020.074000000001</v>
      </c>
      <c r="F35" s="248">
        <v>19947.311000000002</v>
      </c>
      <c r="G35" s="248">
        <v>19870.647000000001</v>
      </c>
      <c r="H35" s="248">
        <v>19760.584999999999</v>
      </c>
      <c r="I35" s="249"/>
      <c r="J35" s="250">
        <f>'1_Police_raw'!C34/C35*100</f>
        <v>3630.6443780376107</v>
      </c>
      <c r="K35" s="250">
        <f>'1_Police_raw'!D34/D35*100</f>
        <v>3442.7156534067785</v>
      </c>
      <c r="L35" s="250">
        <f>'1_Police_raw'!E34/E35*100</f>
        <v>3295.8519533943777</v>
      </c>
      <c r="M35" s="250">
        <f>'1_Police_raw'!F34/F35*100</f>
        <v>3225.7580984223887</v>
      </c>
      <c r="N35" s="250">
        <f>'1_Police_raw'!G34/G35*100</f>
        <v>3156.4246498868401</v>
      </c>
      <c r="O35" s="250">
        <f>'1_Police_raw'!H34/H35*100</f>
        <v>2933.5315730784287</v>
      </c>
      <c r="P35" s="250">
        <f t="shared" si="29"/>
        <v>-19.2008010802748</v>
      </c>
      <c r="R35" s="250">
        <f>'1_Police_raw'!J34/C35*100</f>
        <v>206.70269837817693</v>
      </c>
      <c r="S35" s="250">
        <f>'1_Police_raw'!K34/D35*100</f>
        <v>171.41225545626105</v>
      </c>
      <c r="T35" s="250">
        <f>'1_Police_raw'!L34/E35*100</f>
        <v>210.56365725721093</v>
      </c>
      <c r="U35" s="250">
        <f>'1_Police_raw'!M34/F35*100</f>
        <v>185.62401719209169</v>
      </c>
      <c r="V35" s="250">
        <f>'1_Police_raw'!N34/G35*100</f>
        <v>206.42005265354467</v>
      </c>
      <c r="W35" s="250">
        <f>'1_Police_raw'!O34/H35*100</f>
        <v>197.13991260886255</v>
      </c>
      <c r="X35" s="250">
        <f t="shared" si="30"/>
        <v>-4.6263478146853316</v>
      </c>
      <c r="Z35" s="250">
        <f>'1_Police_raw'!Q34/C35*100</f>
        <v>1.8070148713363328</v>
      </c>
      <c r="AA35" s="250">
        <f>'1_Police_raw'!R34/D35*100</f>
        <v>2.0750402219427193</v>
      </c>
      <c r="AB35" s="250">
        <f>'1_Police_raw'!S34/E35*100</f>
        <v>1.6733204882259676</v>
      </c>
      <c r="AC35" s="250">
        <f>'1_Police_raw'!T34/F35*100</f>
        <v>1.6543583242874189</v>
      </c>
      <c r="AD35" s="250">
        <f>'1_Police_raw'!U34/G35*100</f>
        <v>1.5500250193161802</v>
      </c>
      <c r="AE35" s="250">
        <f>'1_Police_raw'!V34/H35*100</f>
        <v>1.2955082048431259</v>
      </c>
      <c r="AF35" s="250">
        <f t="shared" si="31"/>
        <v>-28.306721466820846</v>
      </c>
      <c r="AH35" s="250">
        <f>'1_Police_raw'!X34/C35*100</f>
        <v>4.4556531074046571E-2</v>
      </c>
      <c r="AI35" s="250">
        <f>'1_Police_raw'!Y34/D35*100</f>
        <v>3.9808925121203251E-2</v>
      </c>
      <c r="AJ35" s="250">
        <f>'1_Police_raw'!Z34/E35*100</f>
        <v>3.9959892256142507E-2</v>
      </c>
      <c r="AK35" s="250">
        <f>'1_Police_raw'!AA34/F35*100</f>
        <v>1.5039621129885624E-2</v>
      </c>
      <c r="AL35" s="250">
        <f>'1_Police_raw'!AB34/G35*100</f>
        <v>2.0130195056054286E-2</v>
      </c>
      <c r="AM35" s="250">
        <f>'1_Police_raw'!AC34/H35*100</f>
        <v>1.0121157850336921E-2</v>
      </c>
      <c r="AN35" s="250">
        <f t="shared" si="46"/>
        <v>-77.284681714747933</v>
      </c>
      <c r="AP35" s="250">
        <f>'1_Police_raw'!AE34/C35*100</f>
        <v>1.6337394727150407</v>
      </c>
      <c r="AQ35" s="250">
        <f>'1_Police_raw'!AF34/D35*100</f>
        <v>1.910828405817756</v>
      </c>
      <c r="AR35" s="250">
        <f>'1_Police_raw'!AG34/E35*100</f>
        <v>1.5884057171816648</v>
      </c>
      <c r="AS35" s="250">
        <f>'1_Police_raw'!AH34/F35*100</f>
        <v>1.5340413552483338</v>
      </c>
      <c r="AT35" s="250">
        <f>'1_Police_raw'!AI34/G35*100</f>
        <v>1.4846018853840037</v>
      </c>
      <c r="AU35" s="250">
        <f>'1_Police_raw'!AJ34/H35*100</f>
        <v>1.2398418366662727</v>
      </c>
      <c r="AV35" s="250">
        <f t="shared" si="32"/>
        <v>-24.110186637907859</v>
      </c>
      <c r="AX35" s="250" t="e">
        <f>'1_Police_raw'!AL34/C35*100</f>
        <v>#VALUE!</v>
      </c>
      <c r="AY35" s="250" t="e">
        <f>'1_Police_raw'!AM34/D35*100</f>
        <v>#VALUE!</v>
      </c>
      <c r="AZ35" s="250" t="e">
        <f>'1_Police_raw'!AN34/E35*100</f>
        <v>#VALUE!</v>
      </c>
      <c r="BA35" s="250" t="e">
        <f>'1_Police_raw'!AO34/F35*100</f>
        <v>#VALUE!</v>
      </c>
      <c r="BB35" s="250" t="e">
        <f>'1_Police_raw'!AP34/G35*100</f>
        <v>#VALUE!</v>
      </c>
      <c r="BC35" s="250" t="e">
        <f>'1_Police_raw'!AQ34/H35*100</f>
        <v>#VALUE!</v>
      </c>
      <c r="BD35" s="250" t="e">
        <f t="shared" si="47"/>
        <v>#VALUE!</v>
      </c>
      <c r="BF35" s="250">
        <f>'1_Police_raw'!AS34/C35*100</f>
        <v>496.26569237705576</v>
      </c>
      <c r="BG35" s="250">
        <f>'1_Police_raw'!AT34/D35*100</f>
        <v>505.31459102599348</v>
      </c>
      <c r="BH35" s="250">
        <f>'1_Police_raw'!AU34/E35*100</f>
        <v>454.99831818803466</v>
      </c>
      <c r="BI35" s="250">
        <f>'1_Police_raw'!AV34/F35*100</f>
        <v>603.34448086762166</v>
      </c>
      <c r="BJ35" s="250">
        <f>'1_Police_raw'!AW34/G35*100</f>
        <v>608.52069889822906</v>
      </c>
      <c r="BK35" s="250">
        <f>'1_Police_raw'!AX34/H35*100</f>
        <v>635.66437936933551</v>
      </c>
      <c r="BL35" s="250">
        <f t="shared" si="0"/>
        <v>28.089527270075024</v>
      </c>
      <c r="BN35" s="250">
        <f>'1_Police_raw'!AZ34/C35*100</f>
        <v>144.88793760144964</v>
      </c>
      <c r="BO35" s="250">
        <f>'1_Police_raw'!BA34/D35*100</f>
        <v>140.80914426933603</v>
      </c>
      <c r="BP35" s="250">
        <f>'1_Police_raw'!BB34/E35*100</f>
        <v>127.59693096039504</v>
      </c>
      <c r="BQ35" s="250">
        <f>'1_Police_raw'!BC34/F35*100</f>
        <v>125.70115340358406</v>
      </c>
      <c r="BR35" s="250">
        <f>'1_Police_raw'!BD34/G35*100</f>
        <v>140.16151562654201</v>
      </c>
      <c r="BS35" s="250">
        <f>'1_Police_raw'!BE34/H35*100</f>
        <v>153.74544832554301</v>
      </c>
      <c r="BT35" s="250">
        <f t="shared" si="1"/>
        <v>6.1133527543598234</v>
      </c>
      <c r="BV35" s="250">
        <f>'1_Police_raw'!BG34/C35*100</f>
        <v>21.961419093830063</v>
      </c>
      <c r="BW35" s="250">
        <f>'1_Police_raw'!BH34/D35*100</f>
        <v>23.681334331475785</v>
      </c>
      <c r="BX35" s="250">
        <f>'1_Police_raw'!BI34/E35*100</f>
        <v>23.656256215636365</v>
      </c>
      <c r="BY35" s="250">
        <f>'1_Police_raw'!BJ34/F35*100</f>
        <v>21.727239325641435</v>
      </c>
      <c r="BZ35" s="250">
        <f>'1_Police_raw'!BK34/G35*100</f>
        <v>22.414972194916448</v>
      </c>
      <c r="CA35" s="250">
        <f>'1_Police_raw'!BL34/H35*100</f>
        <v>23.653145896237383</v>
      </c>
      <c r="CB35" s="250">
        <f t="shared" si="2"/>
        <v>7.7031761708085753</v>
      </c>
      <c r="CD35" s="250">
        <f>'1_Police_raw'!BN34/C35*100</f>
        <v>12.064918469716831</v>
      </c>
      <c r="CE35" s="250">
        <f>'1_Police_raw'!BO34/D35*100</f>
        <v>11.902868611239773</v>
      </c>
      <c r="CF35" s="250">
        <f>'1_Police_raw'!BP34/E35*100</f>
        <v>11.458499104448865</v>
      </c>
      <c r="CG35" s="250">
        <f>'1_Police_raw'!BQ34/F35*100</f>
        <v>10.57786686135289</v>
      </c>
      <c r="CH35" s="250">
        <f>'1_Police_raw'!BR34/G35*100</f>
        <v>11.031346890717749</v>
      </c>
      <c r="CI35" s="250">
        <f>'1_Police_raw'!BS34/H35*100</f>
        <v>10.97639568869039</v>
      </c>
      <c r="CJ35" s="250">
        <f t="shared" si="3"/>
        <v>-9.022214147229036</v>
      </c>
      <c r="CL35" s="250">
        <f>'1_Police_raw'!BU34/C35*100</f>
        <v>6.9508188475512638</v>
      </c>
      <c r="CM35" s="250">
        <f>'1_Police_raw'!BV34/D35*100</f>
        <v>8.6882979077026086</v>
      </c>
      <c r="CN35" s="250">
        <f>'1_Police_raw'!BW34/E35*100</f>
        <v>8.8361311751395117</v>
      </c>
      <c r="CO35" s="250">
        <f>'1_Police_raw'!BX34/F35*100</f>
        <v>9.6955424217329327</v>
      </c>
      <c r="CP35" s="250">
        <f>'1_Police_raw'!BY34/G35*100</f>
        <v>9.8637955774666004</v>
      </c>
      <c r="CQ35" s="250">
        <f>'1_Police_raw'!BZ34/H35*100</f>
        <v>10.799275426309494</v>
      </c>
      <c r="CR35" s="250">
        <f t="shared" si="4"/>
        <v>55.366952630538208</v>
      </c>
      <c r="CT35" s="250">
        <f>'1_Police_raw'!CB34/C35*100</f>
        <v>30.333096210075922</v>
      </c>
      <c r="CU35" s="250">
        <f>'1_Police_raw'!CC34/D35*100</f>
        <v>32.578629096064709</v>
      </c>
      <c r="CV35" s="250">
        <f>'1_Police_raw'!CD34/E35*100</f>
        <v>24.885022902512745</v>
      </c>
      <c r="CW35" s="250">
        <f>'1_Police_raw'!CE34/F35*100</f>
        <v>22.494260003265602</v>
      </c>
      <c r="CX35" s="250">
        <f>'1_Police_raw'!CF34/G35*100</f>
        <v>21.111542065036932</v>
      </c>
      <c r="CY35" s="250">
        <f>'1_Police_raw'!CG34/H35*100</f>
        <v>19.609743335027787</v>
      </c>
      <c r="CZ35" s="250">
        <f t="shared" si="5"/>
        <v>-35.351989130229626</v>
      </c>
      <c r="DB35" s="250">
        <f>'1_Police_raw'!CI34/C35*100</f>
        <v>0.12871886754724562</v>
      </c>
      <c r="DC35" s="250">
        <f>'1_Police_raw'!CJ34/D35*100</f>
        <v>9.9522312803008134E-2</v>
      </c>
      <c r="DD35" s="250">
        <f>'1_Police_raw'!CK34/E35*100</f>
        <v>8.9909757576320651E-2</v>
      </c>
      <c r="DE35" s="250">
        <f>'1_Police_raw'!CL34/F35*100</f>
        <v>6.0158484519542497E-2</v>
      </c>
      <c r="DF35" s="250">
        <f>'1_Police_raw'!CM34/G35*100</f>
        <v>6.0390585168162862E-2</v>
      </c>
      <c r="DG35" s="250">
        <f>'1_Police_raw'!CN34/H35*100</f>
        <v>5.5666368176853061E-2</v>
      </c>
      <c r="DH35" s="250">
        <f t="shared" si="33"/>
        <v>-56.753528649231633</v>
      </c>
      <c r="DJ35" s="250">
        <f>'1_Police_raw'!CP34/C35*100</f>
        <v>1120.1115853961317</v>
      </c>
      <c r="DK35" s="250">
        <f>'1_Police_raw'!CQ34/D35*100</f>
        <v>1214.5752815635512</v>
      </c>
      <c r="DL35" s="250">
        <f>'1_Police_raw'!CR34/E35*100</f>
        <v>1118.0628003672714</v>
      </c>
      <c r="DM35" s="250">
        <f>'1_Police_raw'!CS34/F35*100</f>
        <v>1042.6518140715809</v>
      </c>
      <c r="DN35" s="250">
        <f>'1_Police_raw'!CT34/G35*100</f>
        <v>964.37222200162887</v>
      </c>
      <c r="DO35" s="250">
        <f>'1_Police_raw'!CU34/H35*100</f>
        <v>833.47734897524538</v>
      </c>
      <c r="DP35" s="250">
        <f t="shared" si="6"/>
        <v>-25.589793031157427</v>
      </c>
      <c r="DR35" s="250" t="e">
        <f>'1_Police_raw'!CW34/C35*100</f>
        <v>#VALUE!</v>
      </c>
      <c r="DS35" s="250" t="e">
        <f>'1_Police_raw'!CX34/D35*100</f>
        <v>#VALUE!</v>
      </c>
      <c r="DT35" s="250" t="e">
        <f>'1_Police_raw'!CY34/E35*100</f>
        <v>#VALUE!</v>
      </c>
      <c r="DU35" s="250" t="e">
        <f>'1_Police_raw'!CZ34/F35*100</f>
        <v>#VALUE!</v>
      </c>
      <c r="DV35" s="250" t="e">
        <f>'1_Police_raw'!DA34/G35*100</f>
        <v>#VALUE!</v>
      </c>
      <c r="DW35" s="250" t="e">
        <f>'1_Police_raw'!DB34/H35*100</f>
        <v>#VALUE!</v>
      </c>
      <c r="DX35" s="250" t="e">
        <f t="shared" si="34"/>
        <v>#VALUE!</v>
      </c>
      <c r="DZ35" s="250">
        <f>'1_Police_raw'!DD34/C35*100</f>
        <v>17.292884782404961</v>
      </c>
      <c r="EA35" s="250">
        <f>'1_Police_raw'!DE34/D35*100</f>
        <v>14.674565022803549</v>
      </c>
      <c r="EB35" s="250">
        <f>'1_Police_raw'!DF34/E35*100</f>
        <v>10.869090693670762</v>
      </c>
      <c r="EC35" s="250">
        <f>'1_Police_raw'!DG34/F35*100</f>
        <v>10.387364993707672</v>
      </c>
      <c r="ED35" s="250">
        <f>'1_Police_raw'!DH34/G35*100</f>
        <v>9.8587630287025885</v>
      </c>
      <c r="EE35" s="250">
        <f>'1_Police_raw'!DI34/H35*100</f>
        <v>10.262854060241638</v>
      </c>
      <c r="EF35" s="250">
        <f t="shared" si="7"/>
        <v>-40.652735565070017</v>
      </c>
      <c r="EH35" s="250" t="e">
        <f>'1_Police_raw'!DK34/C35*100</f>
        <v>#VALUE!</v>
      </c>
      <c r="EI35" s="250" t="e">
        <f>'1_Police_raw'!DL34/D35*100</f>
        <v>#VALUE!</v>
      </c>
      <c r="EJ35" s="250" t="e">
        <f>'1_Police_raw'!DM34/E35*100</f>
        <v>#VALUE!</v>
      </c>
      <c r="EK35" s="250" t="e">
        <f>'1_Police_raw'!DN34/F35*100</f>
        <v>#VALUE!</v>
      </c>
      <c r="EL35" s="250" t="e">
        <f>'1_Police_raw'!DO34/G35*100</f>
        <v>#VALUE!</v>
      </c>
      <c r="EM35" s="250" t="e">
        <f>'1_Police_raw'!DP34/H35*100</f>
        <v>#VALUE!</v>
      </c>
      <c r="EN35" s="250" t="e">
        <f t="shared" si="8"/>
        <v>#VALUE!</v>
      </c>
      <c r="EP35" s="250">
        <f>'1_Police_raw'!DR34/C35*100</f>
        <v>68.612107128356811</v>
      </c>
      <c r="EQ35" s="250">
        <f>'1_Police_raw'!DS34/D35*100</f>
        <v>77.174577463092646</v>
      </c>
      <c r="ER35" s="250">
        <f>'1_Police_raw'!DT34/E35*100</f>
        <v>69.565177431412096</v>
      </c>
      <c r="ES35" s="250">
        <f>'1_Police_raw'!DU34/F35*100</f>
        <v>69.753762800409532</v>
      </c>
      <c r="ET35" s="250">
        <f>'1_Police_raw'!DV34/G35*100</f>
        <v>60.380520070634837</v>
      </c>
      <c r="EU35" s="250">
        <f>'1_Police_raw'!DW34/H35*100</f>
        <v>54.188679130703875</v>
      </c>
      <c r="EV35" s="250">
        <f t="shared" si="9"/>
        <v>-21.021695151659102</v>
      </c>
      <c r="EX35" s="250">
        <f>'1_Police_raw'!DY34/C35*100</f>
        <v>179.34498829871234</v>
      </c>
      <c r="EY35" s="250">
        <f>'1_Police_raw'!DZ34/D35*100</f>
        <v>160.28566088488475</v>
      </c>
      <c r="EZ35" s="250">
        <f>'1_Police_raw'!EA34/E35*100</f>
        <v>183.18114108868929</v>
      </c>
      <c r="FA35" s="250">
        <f>'1_Police_raw'!EB34/F35*100</f>
        <v>156.50731068463313</v>
      </c>
      <c r="FB35" s="250">
        <f>'1_Police_raw'!EC34/G35*100</f>
        <v>151.34383898018015</v>
      </c>
      <c r="FC35" s="250">
        <f>'1_Police_raw'!ED34/H35*100</f>
        <v>132.20762442002604</v>
      </c>
      <c r="FD35" s="250">
        <f t="shared" si="10"/>
        <v>-26.283067247006386</v>
      </c>
      <c r="FF35" s="250" t="e">
        <f>'1_Police_raw'!EF34/C35*100</f>
        <v>#VALUE!</v>
      </c>
      <c r="FG35" s="250" t="e">
        <f>'1_Police_raw'!EG34/D35*100</f>
        <v>#VALUE!</v>
      </c>
      <c r="FH35" s="250" t="e">
        <f>'1_Police_raw'!EH34/E35*100</f>
        <v>#VALUE!</v>
      </c>
      <c r="FI35" s="250">
        <f>'1_Police_raw'!EI34/F35*100</f>
        <v>1.1430112058713076</v>
      </c>
      <c r="FJ35" s="250">
        <f>'1_Police_raw'!EJ34/G35*100</f>
        <v>1.3839509101037324</v>
      </c>
      <c r="FK35" s="250">
        <f>'1_Police_raw'!EK34/H35*100</f>
        <v>1.4473255725981797</v>
      </c>
      <c r="FL35" s="250" t="e">
        <f t="shared" si="35"/>
        <v>#VALUE!</v>
      </c>
      <c r="FN35" s="250">
        <f>'1_Police_raw'!EM34/C35*100</f>
        <v>73.404409581654278</v>
      </c>
      <c r="FO35" s="250">
        <f>'1_Police_raw'!EN34/D35*100</f>
        <v>35.340373276348188</v>
      </c>
      <c r="FP35" s="250">
        <f>'1_Police_raw'!EO34/E35*100</f>
        <v>36.233632303257217</v>
      </c>
      <c r="FQ35" s="250">
        <f>'1_Police_raw'!EP34/F35*100</f>
        <v>31.999300557353315</v>
      </c>
      <c r="FR35" s="250">
        <f>'1_Police_raw'!EQ34/G35*100</f>
        <v>30.738807850594903</v>
      </c>
      <c r="FS35" s="250">
        <f>'1_Police_raw'!ER34/H35*100</f>
        <v>28.799754663133708</v>
      </c>
      <c r="FT35" s="250">
        <f t="shared" si="11"/>
        <v>-60.765634071210435</v>
      </c>
      <c r="FV35" s="250">
        <f>'1_Police_raw'!ET34/C35*100</f>
        <v>2.0941569604801886</v>
      </c>
      <c r="FW35" s="250">
        <f>'1_Police_raw'!EU34/D35*100</f>
        <v>1.910828405817756</v>
      </c>
      <c r="FX35" s="250">
        <f>'1_Police_raw'!EV34/E35*100</f>
        <v>2.4675233468168001</v>
      </c>
      <c r="FY35" s="250">
        <f>'1_Police_raw'!EW34/F35*100</f>
        <v>2.3912997596518144</v>
      </c>
      <c r="FZ35" s="250">
        <f>'1_Police_raw'!EX34/G35*100</f>
        <v>2.3300700777382839</v>
      </c>
      <c r="GA35" s="250">
        <f>'1_Police_raw'!EY34/H35*100</f>
        <v>1.9736257808156996</v>
      </c>
      <c r="GB35" s="250">
        <f t="shared" si="12"/>
        <v>-5.7555943484222638</v>
      </c>
      <c r="GD35" s="250">
        <f>'1_Police_raw'!FA34/C35*100</f>
        <v>76.602578367635829</v>
      </c>
      <c r="GE35" s="250">
        <f>'1_Police_raw'!FB34/D35*100</f>
        <v>66.112672395038302</v>
      </c>
      <c r="GF35" s="250">
        <f>'1_Police_raw'!FC34/E35*100</f>
        <v>63.616148471778878</v>
      </c>
      <c r="GG35" s="250">
        <f>'1_Police_raw'!FD34/F35*100</f>
        <v>70.676192896375852</v>
      </c>
      <c r="GH35" s="250">
        <f>'1_Police_raw'!FE34/G35*100</f>
        <v>80.228892395904367</v>
      </c>
      <c r="GI35" s="250">
        <f>'1_Police_raw'!FF34/H35*100</f>
        <v>73.960360991337055</v>
      </c>
      <c r="GJ35" s="250">
        <f t="shared" si="13"/>
        <v>-3.4492538405405639</v>
      </c>
      <c r="GL35" s="250">
        <f>'1_Police_raw'!FH34/C35*100</f>
        <v>21.48119870336534</v>
      </c>
      <c r="GM35" s="250">
        <f>'1_Police_raw'!FI34/D35*100</f>
        <v>27.677155190516562</v>
      </c>
      <c r="GN35" s="250">
        <f>'1_Police_raw'!FJ34/E35*100</f>
        <v>15.249693882250384</v>
      </c>
      <c r="GO35" s="250">
        <f>'1_Police_raw'!FK34/F35*100</f>
        <v>16.317988925925906</v>
      </c>
      <c r="GP35" s="250">
        <f>'1_Police_raw'!FL34/G35*100</f>
        <v>23.104431375586309</v>
      </c>
      <c r="GQ35" s="250">
        <f>'1_Police_raw'!FM34/H35*100</f>
        <v>22.251365533965721</v>
      </c>
      <c r="GR35" s="250">
        <f t="shared" si="14"/>
        <v>3.5853065801198767</v>
      </c>
      <c r="GT35" s="250" t="e">
        <f>'1_Police_raw'!FO34/C35*100</f>
        <v>#VALUE!</v>
      </c>
      <c r="GU35" s="250" t="e">
        <f>'1_Police_raw'!FP34/D35*100</f>
        <v>#VALUE!</v>
      </c>
      <c r="GV35" s="250" t="e">
        <f>'1_Police_raw'!FQ34/E35*100</f>
        <v>#VALUE!</v>
      </c>
      <c r="GW35" s="250" t="e">
        <f>'1_Police_raw'!FR34/F35*100</f>
        <v>#VALUE!</v>
      </c>
      <c r="GX35" s="250" t="e">
        <f>'1_Police_raw'!FS34/G35*100</f>
        <v>#VALUE!</v>
      </c>
      <c r="GY35" s="250" t="e">
        <f>'1_Police_raw'!FT34/H35*100</f>
        <v>#VALUE!</v>
      </c>
      <c r="GZ35" s="250" t="e">
        <f t="shared" si="15"/>
        <v>#VALUE!</v>
      </c>
      <c r="HB35" s="250" t="e">
        <f>'1_Police_raw'!GI34/C35*100</f>
        <v>#VALUE!</v>
      </c>
      <c r="HC35" s="250" t="e">
        <f>'1_Police_raw'!GJ34/D35*100</f>
        <v>#VALUE!</v>
      </c>
      <c r="HD35" s="250" t="e">
        <f>'1_Police_raw'!GK34/E35*100</f>
        <v>#VALUE!</v>
      </c>
      <c r="HE35" s="250" t="e">
        <f>'1_Police_raw'!GL34/F35*100</f>
        <v>#VALUE!</v>
      </c>
      <c r="HF35" s="250" t="e">
        <f>'1_Police_raw'!GM34/G35*100</f>
        <v>#VALUE!</v>
      </c>
      <c r="HG35" s="250" t="e">
        <f>'1_Police_raw'!GN34/H35*100</f>
        <v>#VALUE!</v>
      </c>
      <c r="HH35" s="250" t="e">
        <f t="shared" si="16"/>
        <v>#VALUE!</v>
      </c>
      <c r="HJ35" s="250" t="e">
        <f>'1_Police_raw'!GP34/C35*100</f>
        <v>#VALUE!</v>
      </c>
      <c r="HK35" s="250" t="e">
        <f>'1_Police_raw'!GQ34/D35*100</f>
        <v>#VALUE!</v>
      </c>
      <c r="HL35" s="250" t="e">
        <f>'1_Police_raw'!GR34/E35*100</f>
        <v>#VALUE!</v>
      </c>
      <c r="HM35" s="250" t="e">
        <f>'1_Police_raw'!GS34/F35*100</f>
        <v>#VALUE!</v>
      </c>
      <c r="HN35" s="250" t="e">
        <f>'1_Police_raw'!GT34/G35*100</f>
        <v>#VALUE!</v>
      </c>
      <c r="HO35" s="250" t="e">
        <f>'1_Police_raw'!GU34/H35*100</f>
        <v>#VALUE!</v>
      </c>
      <c r="HP35" s="250" t="e">
        <f t="shared" si="17"/>
        <v>#VALUE!</v>
      </c>
      <c r="HR35" s="250" t="e">
        <f>'1_Police_raw'!GW34/C35*100</f>
        <v>#VALUE!</v>
      </c>
      <c r="HS35" s="250" t="e">
        <f>'1_Police_raw'!GX34/D35*100</f>
        <v>#VALUE!</v>
      </c>
      <c r="HT35" s="250" t="e">
        <f>'1_Police_raw'!GY34/E35*100</f>
        <v>#VALUE!</v>
      </c>
      <c r="HU35" s="250" t="e">
        <f>'1_Police_raw'!GZ34/F35*100</f>
        <v>#VALUE!</v>
      </c>
      <c r="HV35" s="250" t="e">
        <f>'1_Police_raw'!HA34/G35*100</f>
        <v>#VALUE!</v>
      </c>
      <c r="HW35" s="250" t="e">
        <f>'1_Police_raw'!HB34/H35*100</f>
        <v>#VALUE!</v>
      </c>
      <c r="HX35" s="250" t="e">
        <f t="shared" si="18"/>
        <v>#VALUE!</v>
      </c>
      <c r="HZ35" s="250" t="e">
        <f>'1_Police_raw'!HD34/C35*100</f>
        <v>#VALUE!</v>
      </c>
      <c r="IA35" s="250" t="e">
        <f>'1_Police_raw'!HE34/D35*100</f>
        <v>#VALUE!</v>
      </c>
      <c r="IB35" s="250" t="e">
        <f>'1_Police_raw'!HF34/E35*100</f>
        <v>#VALUE!</v>
      </c>
      <c r="IC35" s="250" t="e">
        <f>'1_Police_raw'!HG34/F35*100</f>
        <v>#VALUE!</v>
      </c>
      <c r="ID35" s="250" t="e">
        <f>'1_Police_raw'!HH34/G35*100</f>
        <v>#VALUE!</v>
      </c>
      <c r="IE35" s="250" t="e">
        <f>'1_Police_raw'!HI34/H35*100</f>
        <v>#VALUE!</v>
      </c>
      <c r="IF35" s="250" t="e">
        <f t="shared" si="49"/>
        <v>#VALUE!</v>
      </c>
      <c r="IH35" s="250" t="e">
        <f>'1_Police_raw'!HK34/C35*100</f>
        <v>#VALUE!</v>
      </c>
      <c r="II35" s="250" t="e">
        <f>'1_Police_raw'!HL34/D35*100</f>
        <v>#VALUE!</v>
      </c>
      <c r="IJ35" s="250" t="e">
        <f>'1_Police_raw'!HM34/E35*100</f>
        <v>#VALUE!</v>
      </c>
      <c r="IK35" s="250" t="e">
        <f>'1_Police_raw'!HN34/F35*100</f>
        <v>#VALUE!</v>
      </c>
      <c r="IL35" s="250" t="e">
        <f>'1_Police_raw'!HO34/G35*100</f>
        <v>#VALUE!</v>
      </c>
      <c r="IM35" s="250" t="e">
        <f>'1_Police_raw'!HP34/H35*100</f>
        <v>#VALUE!</v>
      </c>
      <c r="IN35" s="250" t="e">
        <f t="shared" si="36"/>
        <v>#VALUE!</v>
      </c>
      <c r="IP35" s="250" t="e">
        <f>'1_Police_raw'!HR34/C35*100</f>
        <v>#VALUE!</v>
      </c>
      <c r="IQ35" s="250" t="e">
        <f>'1_Police_raw'!HS34/D35*100</f>
        <v>#VALUE!</v>
      </c>
      <c r="IR35" s="250" t="e">
        <f>'1_Police_raw'!HT34/E35*100</f>
        <v>#VALUE!</v>
      </c>
      <c r="IS35" s="250" t="e">
        <f>'1_Police_raw'!HU34/F35*100</f>
        <v>#VALUE!</v>
      </c>
      <c r="IT35" s="250" t="e">
        <f>'1_Police_raw'!HV34/G35*100</f>
        <v>#VALUE!</v>
      </c>
      <c r="IU35" s="250" t="e">
        <f>'1_Police_raw'!HW34/H35*100</f>
        <v>#VALUE!</v>
      </c>
      <c r="IV35" s="250" t="e">
        <f t="shared" si="45"/>
        <v>#VALUE!</v>
      </c>
      <c r="IX35" s="250" t="e">
        <f>'1_Police_raw'!HY34/C35*100</f>
        <v>#VALUE!</v>
      </c>
      <c r="IY35" s="250" t="e">
        <f>'1_Police_raw'!HZ34/D35*100</f>
        <v>#VALUE!</v>
      </c>
      <c r="IZ35" s="250" t="e">
        <f>'1_Police_raw'!IA34/E35*100</f>
        <v>#VALUE!</v>
      </c>
      <c r="JA35" s="250" t="e">
        <f>'1_Police_raw'!IB34/F35*100</f>
        <v>#VALUE!</v>
      </c>
      <c r="JB35" s="250" t="e">
        <f>'1_Police_raw'!IC34/G35*100</f>
        <v>#VALUE!</v>
      </c>
      <c r="JC35" s="250" t="e">
        <f>'1_Police_raw'!ID34/H35*100</f>
        <v>#VALUE!</v>
      </c>
      <c r="JD35" s="250" t="e">
        <f t="shared" si="19"/>
        <v>#VALUE!</v>
      </c>
      <c r="JF35" s="250" t="e">
        <f>'1_Police_raw'!IF34/C35*100</f>
        <v>#VALUE!</v>
      </c>
      <c r="JG35" s="250" t="e">
        <f>'1_Police_raw'!IG34/D35*100</f>
        <v>#VALUE!</v>
      </c>
      <c r="JH35" s="250" t="e">
        <f>'1_Police_raw'!IH34/E35*100</f>
        <v>#VALUE!</v>
      </c>
      <c r="JI35" s="250" t="e">
        <f>'1_Police_raw'!II34/F35*100</f>
        <v>#VALUE!</v>
      </c>
      <c r="JJ35" s="250" t="e">
        <f>'1_Police_raw'!IJ34/G35*100</f>
        <v>#VALUE!</v>
      </c>
      <c r="JK35" s="250" t="e">
        <f>'1_Police_raw'!IK34/H35*100</f>
        <v>#VALUE!</v>
      </c>
      <c r="JL35" s="250" t="e">
        <f t="shared" si="48"/>
        <v>#VALUE!</v>
      </c>
      <c r="JN35" s="250" t="e">
        <f>'1_Police_raw'!IM34/C35*100</f>
        <v>#VALUE!</v>
      </c>
      <c r="JO35" s="250" t="e">
        <f>'1_Police_raw'!IN34/D35*100</f>
        <v>#VALUE!</v>
      </c>
      <c r="JP35" s="250" t="e">
        <f>'1_Police_raw'!IO34/E35*100</f>
        <v>#VALUE!</v>
      </c>
      <c r="JQ35" s="250" t="e">
        <f>'1_Police_raw'!IP34/F35*100</f>
        <v>#VALUE!</v>
      </c>
      <c r="JR35" s="250" t="e">
        <f>'1_Police_raw'!IQ34/G35*100</f>
        <v>#VALUE!</v>
      </c>
      <c r="JS35" s="250" t="e">
        <f>'1_Police_raw'!IR34/H35*100</f>
        <v>#VALUE!</v>
      </c>
      <c r="JT35" s="250" t="e">
        <f t="shared" si="20"/>
        <v>#VALUE!</v>
      </c>
      <c r="JV35" s="250" t="e">
        <f>'1_Police_raw'!IT34/C35*100</f>
        <v>#VALUE!</v>
      </c>
      <c r="JW35" s="250" t="e">
        <f>'1_Police_raw'!IU34/D35*100</f>
        <v>#VALUE!</v>
      </c>
      <c r="JX35" s="250" t="e">
        <f>'1_Police_raw'!IV34/E35*100</f>
        <v>#VALUE!</v>
      </c>
      <c r="JY35" s="250" t="e">
        <f>'1_Police_raw'!IW34/F35*100</f>
        <v>#VALUE!</v>
      </c>
      <c r="JZ35" s="250" t="e">
        <f>'1_Police_raw'!IX34/G35*100</f>
        <v>#VALUE!</v>
      </c>
      <c r="KA35" s="250" t="e">
        <f>'1_Police_raw'!IY34/H35*100</f>
        <v>#VALUE!</v>
      </c>
      <c r="KB35" s="250" t="e">
        <f t="shared" si="21"/>
        <v>#VALUE!</v>
      </c>
      <c r="KD35" s="250" t="e">
        <f>'1_Police_raw'!JA34/C35*100</f>
        <v>#VALUE!</v>
      </c>
      <c r="KE35" s="250" t="e">
        <f>'1_Police_raw'!JB34/D35*100</f>
        <v>#VALUE!</v>
      </c>
      <c r="KF35" s="250" t="e">
        <f>'1_Police_raw'!JC34/E35*100</f>
        <v>#VALUE!</v>
      </c>
      <c r="KG35" s="250" t="e">
        <f>'1_Police_raw'!JD34/F35*100</f>
        <v>#VALUE!</v>
      </c>
      <c r="KH35" s="250" t="e">
        <f>'1_Police_raw'!JE34/G35*100</f>
        <v>#VALUE!</v>
      </c>
      <c r="KI35" s="250" t="e">
        <f>'1_Police_raw'!JF34/H35*100</f>
        <v>#VALUE!</v>
      </c>
      <c r="KJ35" s="250" t="e">
        <f t="shared" si="22"/>
        <v>#VALUE!</v>
      </c>
      <c r="KL35" s="250" t="e">
        <f>'1_Police_raw'!JH34/C35*100</f>
        <v>#VALUE!</v>
      </c>
      <c r="KM35" s="250" t="e">
        <f>'1_Police_raw'!JI34/D35*100</f>
        <v>#VALUE!</v>
      </c>
      <c r="KN35" s="250" t="e">
        <f>'1_Police_raw'!JJ34/E35*100</f>
        <v>#VALUE!</v>
      </c>
      <c r="KO35" s="250" t="e">
        <f>'1_Police_raw'!JK34/F35*100</f>
        <v>#VALUE!</v>
      </c>
      <c r="KP35" s="250" t="e">
        <f>'1_Police_raw'!JL34/G35*100</f>
        <v>#VALUE!</v>
      </c>
      <c r="KQ35" s="250" t="e">
        <f>'1_Police_raw'!JM34/H35*100</f>
        <v>#VALUE!</v>
      </c>
      <c r="KR35" s="250" t="e">
        <f t="shared" si="23"/>
        <v>#VALUE!</v>
      </c>
      <c r="KT35" s="250" t="e">
        <f>'1_Police_raw'!JO34/C35*100</f>
        <v>#VALUE!</v>
      </c>
      <c r="KU35" s="250" t="e">
        <f>'1_Police_raw'!JP34/D35*100</f>
        <v>#VALUE!</v>
      </c>
      <c r="KV35" s="250" t="e">
        <f>'1_Police_raw'!JQ34/E35*100</f>
        <v>#VALUE!</v>
      </c>
      <c r="KW35" s="250" t="e">
        <f>'1_Police_raw'!JR34/F35*100</f>
        <v>#VALUE!</v>
      </c>
      <c r="KX35" s="250" t="e">
        <f>'1_Police_raw'!JS34/G35*100</f>
        <v>#VALUE!</v>
      </c>
      <c r="KY35" s="250" t="e">
        <f>'1_Police_raw'!JT34/H35*100</f>
        <v>#VALUE!</v>
      </c>
      <c r="KZ35" s="250" t="e">
        <f t="shared" si="37"/>
        <v>#VALUE!</v>
      </c>
      <c r="LB35" s="250" t="e">
        <f>'1_Police_raw'!JV34/C35*100</f>
        <v>#VALUE!</v>
      </c>
      <c r="LC35" s="250" t="e">
        <f>'1_Police_raw'!JW34/D35*100</f>
        <v>#VALUE!</v>
      </c>
      <c r="LD35" s="250" t="e">
        <f>'1_Police_raw'!JX34/E35*100</f>
        <v>#VALUE!</v>
      </c>
      <c r="LE35" s="250" t="e">
        <f>'1_Police_raw'!JY34/F35*100</f>
        <v>#VALUE!</v>
      </c>
      <c r="LF35" s="250" t="e">
        <f>'1_Police_raw'!JZ34/G35*100</f>
        <v>#VALUE!</v>
      </c>
      <c r="LG35" s="250" t="e">
        <f>'1_Police_raw'!KA34/H35*100</f>
        <v>#VALUE!</v>
      </c>
      <c r="LH35" s="250" t="e">
        <f t="shared" si="24"/>
        <v>#VALUE!</v>
      </c>
      <c r="LJ35" s="250" t="e">
        <f>'1_Police_raw'!KC34/C35*100</f>
        <v>#VALUE!</v>
      </c>
      <c r="LK35" s="250" t="e">
        <f>'1_Police_raw'!KD34/D35*100</f>
        <v>#VALUE!</v>
      </c>
      <c r="LL35" s="250" t="e">
        <f>'1_Police_raw'!KE34/E35*100</f>
        <v>#VALUE!</v>
      </c>
      <c r="LM35" s="250" t="e">
        <f>'1_Police_raw'!KF34/F35*100</f>
        <v>#VALUE!</v>
      </c>
      <c r="LN35" s="250" t="e">
        <f>'1_Police_raw'!KG34/G35*100</f>
        <v>#VALUE!</v>
      </c>
      <c r="LO35" s="250" t="e">
        <f>'1_Police_raw'!KH34/H35*100</f>
        <v>#VALUE!</v>
      </c>
      <c r="LP35" s="250" t="e">
        <f t="shared" si="38"/>
        <v>#VALUE!</v>
      </c>
      <c r="LR35" s="250" t="e">
        <f>'1_Police_raw'!KJ34/C35*100</f>
        <v>#VALUE!</v>
      </c>
      <c r="LS35" s="250" t="e">
        <f>'1_Police_raw'!KK34/D35*100</f>
        <v>#VALUE!</v>
      </c>
      <c r="LT35" s="250" t="e">
        <f>'1_Police_raw'!KL34/E35*100</f>
        <v>#VALUE!</v>
      </c>
      <c r="LU35" s="250" t="e">
        <f>'1_Police_raw'!KM34/F35*100</f>
        <v>#VALUE!</v>
      </c>
      <c r="LV35" s="250" t="e">
        <f>'1_Police_raw'!KN34/G35*100</f>
        <v>#VALUE!</v>
      </c>
      <c r="LW35" s="250" t="e">
        <f>'1_Police_raw'!KO34/H35*100</f>
        <v>#VALUE!</v>
      </c>
      <c r="LX35" s="250" t="e">
        <f t="shared" si="39"/>
        <v>#VALUE!</v>
      </c>
      <c r="LZ35" s="250" t="e">
        <f>'1_Police_raw'!KQ34/C35*100</f>
        <v>#VALUE!</v>
      </c>
      <c r="MA35" s="250" t="e">
        <f>'1_Police_raw'!KR34/D35*100</f>
        <v>#VALUE!</v>
      </c>
      <c r="MB35" s="250" t="e">
        <f>'1_Police_raw'!KS34/E35*100</f>
        <v>#VALUE!</v>
      </c>
      <c r="MC35" s="250" t="e">
        <f>'1_Police_raw'!KT34/F35*100</f>
        <v>#VALUE!</v>
      </c>
      <c r="MD35" s="250" t="e">
        <f>'1_Police_raw'!KU34/G35*100</f>
        <v>#VALUE!</v>
      </c>
      <c r="ME35" s="250" t="e">
        <f>'1_Police_raw'!KV34/H35*100</f>
        <v>#VALUE!</v>
      </c>
      <c r="MF35" s="250" t="e">
        <f t="shared" si="40"/>
        <v>#VALUE!</v>
      </c>
      <c r="MH35" s="250" t="e">
        <f>'1_Police_raw'!KX34/C35*100</f>
        <v>#VALUE!</v>
      </c>
      <c r="MI35" s="250" t="e">
        <f>'1_Police_raw'!KY34/D35*100</f>
        <v>#VALUE!</v>
      </c>
      <c r="MJ35" s="250" t="e">
        <f>'1_Police_raw'!KZ34/E35*100</f>
        <v>#VALUE!</v>
      </c>
      <c r="MK35" s="250" t="e">
        <f>'1_Police_raw'!LA34/F35*100</f>
        <v>#VALUE!</v>
      </c>
      <c r="ML35" s="250" t="e">
        <f>'1_Police_raw'!LB34/G35*100</f>
        <v>#VALUE!</v>
      </c>
      <c r="MM35" s="250" t="e">
        <f>'1_Police_raw'!LC34/H35*100</f>
        <v>#VALUE!</v>
      </c>
      <c r="MN35" s="250" t="e">
        <f t="shared" si="41"/>
        <v>#VALUE!</v>
      </c>
      <c r="MP35" s="250" t="e">
        <f>'1_Police_raw'!LE34/C35*100</f>
        <v>#VALUE!</v>
      </c>
      <c r="MQ35" s="250" t="e">
        <f>'1_Police_raw'!LF34/D35*100</f>
        <v>#VALUE!</v>
      </c>
      <c r="MR35" s="250" t="e">
        <f>'1_Police_raw'!LG34/E35*100</f>
        <v>#VALUE!</v>
      </c>
      <c r="MS35" s="250" t="e">
        <f>'1_Police_raw'!LH34/F35*100</f>
        <v>#VALUE!</v>
      </c>
      <c r="MT35" s="250" t="e">
        <f>'1_Police_raw'!LI34/G35*100</f>
        <v>#VALUE!</v>
      </c>
      <c r="MU35" s="250" t="e">
        <f>'1_Police_raw'!LJ34/H35*100</f>
        <v>#VALUE!</v>
      </c>
      <c r="MV35" s="250" t="e">
        <f t="shared" si="25"/>
        <v>#VALUE!</v>
      </c>
      <c r="MX35" s="250" t="e">
        <f>'1_Police_raw'!LL34/C35*100</f>
        <v>#VALUE!</v>
      </c>
      <c r="MY35" s="250" t="e">
        <f>'1_Police_raw'!LM34/D35*100</f>
        <v>#VALUE!</v>
      </c>
      <c r="MZ35" s="250" t="e">
        <f>'1_Police_raw'!LN34/E35*100</f>
        <v>#VALUE!</v>
      </c>
      <c r="NA35" s="250" t="e">
        <f>'1_Police_raw'!LO34/F35*100</f>
        <v>#VALUE!</v>
      </c>
      <c r="NB35" s="250" t="e">
        <f>'1_Police_raw'!LP34/G35*100</f>
        <v>#VALUE!</v>
      </c>
      <c r="NC35" s="250" t="e">
        <f>'1_Police_raw'!LQ34/H35*100</f>
        <v>#VALUE!</v>
      </c>
      <c r="ND35" s="250" t="e">
        <f t="shared" si="50"/>
        <v>#VALUE!</v>
      </c>
      <c r="NF35" s="250" t="e">
        <f>'1_Police_raw'!LS34/C35*100</f>
        <v>#VALUE!</v>
      </c>
      <c r="NG35" s="250" t="e">
        <f>'1_Police_raw'!LT34/D35*100</f>
        <v>#VALUE!</v>
      </c>
      <c r="NH35" s="250" t="e">
        <f>'1_Police_raw'!LU34/E35*100</f>
        <v>#VALUE!</v>
      </c>
      <c r="NI35" s="250" t="e">
        <f>'1_Police_raw'!LV34/F35*100</f>
        <v>#VALUE!</v>
      </c>
      <c r="NJ35" s="250" t="e">
        <f>'1_Police_raw'!LW34/G35*100</f>
        <v>#VALUE!</v>
      </c>
      <c r="NK35" s="250" t="e">
        <f>'1_Police_raw'!LX34/H35*100</f>
        <v>#VALUE!</v>
      </c>
      <c r="NL35" s="250" t="e">
        <f t="shared" si="26"/>
        <v>#VALUE!</v>
      </c>
      <c r="NN35" s="250" t="e">
        <f>'1_Police_raw'!LZ34/C35*100</f>
        <v>#VALUE!</v>
      </c>
      <c r="NO35" s="250" t="e">
        <f>'1_Police_raw'!MA34/D35*100</f>
        <v>#VALUE!</v>
      </c>
      <c r="NP35" s="250" t="e">
        <f>'1_Police_raw'!MB34/E35*100</f>
        <v>#VALUE!</v>
      </c>
      <c r="NQ35" s="250" t="e">
        <f>'1_Police_raw'!MC34/F35*100</f>
        <v>#VALUE!</v>
      </c>
      <c r="NR35" s="250" t="e">
        <f>'1_Police_raw'!MD34/G35*100</f>
        <v>#VALUE!</v>
      </c>
      <c r="NS35" s="250" t="e">
        <f>'1_Police_raw'!ME34/H35*100</f>
        <v>#VALUE!</v>
      </c>
      <c r="NT35" s="250" t="e">
        <f t="shared" si="27"/>
        <v>#VALUE!</v>
      </c>
      <c r="NV35" s="250" t="e">
        <f>'1_Police_raw'!MG34/C35*100</f>
        <v>#VALUE!</v>
      </c>
      <c r="NW35" s="250" t="e">
        <f>'1_Police_raw'!MH34/D35*100</f>
        <v>#VALUE!</v>
      </c>
      <c r="NX35" s="250" t="e">
        <f>'1_Police_raw'!MI34/E35*100</f>
        <v>#VALUE!</v>
      </c>
      <c r="NY35" s="250" t="e">
        <f>'1_Police_raw'!MJ34/F35*100</f>
        <v>#VALUE!</v>
      </c>
      <c r="NZ35" s="250" t="e">
        <f>'1_Police_raw'!MK34/G35*100</f>
        <v>#VALUE!</v>
      </c>
      <c r="OA35" s="250" t="e">
        <f>'1_Police_raw'!ML34/H35*100</f>
        <v>#VALUE!</v>
      </c>
      <c r="OB35" s="250" t="e">
        <f t="shared" si="42"/>
        <v>#VALUE!</v>
      </c>
      <c r="OD35" s="250" t="e">
        <f>'1_Police_raw'!MN34/C35*100</f>
        <v>#VALUE!</v>
      </c>
      <c r="OE35" s="250" t="e">
        <f>'1_Police_raw'!MO34/D35*100</f>
        <v>#VALUE!</v>
      </c>
      <c r="OF35" s="250" t="e">
        <f>'1_Police_raw'!MP34/E35*100</f>
        <v>#VALUE!</v>
      </c>
      <c r="OG35" s="250" t="e">
        <f>'1_Police_raw'!MQ34/F35*100</f>
        <v>#VALUE!</v>
      </c>
      <c r="OH35" s="250" t="e">
        <f>'1_Police_raw'!MR34/G35*100</f>
        <v>#VALUE!</v>
      </c>
      <c r="OI35" s="250" t="e">
        <f>'1_Police_raw'!MS34/H35*100</f>
        <v>#VALUE!</v>
      </c>
      <c r="OJ35" s="250" t="e">
        <f t="shared" si="28"/>
        <v>#VALUE!</v>
      </c>
      <c r="OL35" s="250" t="e">
        <f>'1_Police_raw'!MU34/C35*100</f>
        <v>#VALUE!</v>
      </c>
      <c r="OM35" s="250" t="e">
        <f>'1_Police_raw'!MV34/D35*100</f>
        <v>#VALUE!</v>
      </c>
      <c r="ON35" s="250" t="e">
        <f>'1_Police_raw'!MW34/E35*100</f>
        <v>#VALUE!</v>
      </c>
      <c r="OO35" s="250" t="e">
        <f>'1_Police_raw'!MX34/F35*100</f>
        <v>#VALUE!</v>
      </c>
      <c r="OP35" s="250" t="e">
        <f>'1_Police_raw'!MY34/G35*100</f>
        <v>#VALUE!</v>
      </c>
      <c r="OQ35" s="250" t="e">
        <f>'1_Police_raw'!MZ34/H35*100</f>
        <v>#VALUE!</v>
      </c>
      <c r="OR35" s="250" t="e">
        <f t="shared" si="43"/>
        <v>#VALUE!</v>
      </c>
      <c r="OU35" s="250" t="e">
        <f>'1_Police_raw'!NE34/G35*100</f>
        <v>#VALUE!</v>
      </c>
      <c r="OV35" s="250" t="e">
        <f>'1_Police_raw'!NF34/G35*100</f>
        <v>#VALUE!</v>
      </c>
      <c r="OW35" s="250" t="e">
        <f>'1_Police_raw'!NG34/G35*100</f>
        <v>#VALUE!</v>
      </c>
      <c r="OX35" s="250" t="e">
        <f>'1_Police_raw'!NH34/G35*100</f>
        <v>#VALUE!</v>
      </c>
      <c r="OY35" s="250" t="e">
        <f>'1_Police_raw'!NI34/G35*100</f>
        <v>#VALUE!</v>
      </c>
      <c r="PA35" s="250" t="e">
        <f>'1_Police_raw'!NK34/G35*100</f>
        <v>#VALUE!</v>
      </c>
      <c r="PB35" s="250" t="e">
        <f>'1_Police_raw'!NL34/G35*100</f>
        <v>#VALUE!</v>
      </c>
      <c r="PC35" s="250" t="e">
        <f>'1_Police_raw'!NM34/G35*100</f>
        <v>#VALUE!</v>
      </c>
      <c r="PD35" s="250" t="e">
        <f>'1_Police_raw'!NN34/G35*100</f>
        <v>#VALUE!</v>
      </c>
      <c r="PE35" s="250" t="e">
        <f>'1_Police_raw'!NO34/G35*100</f>
        <v>#VALUE!</v>
      </c>
      <c r="PG35" s="250" t="e">
        <f>'1_Police_raw'!NQ34/G35*100</f>
        <v>#VALUE!</v>
      </c>
      <c r="PH35" s="250" t="e">
        <f>'1_Police_raw'!NR34/G35*100</f>
        <v>#VALUE!</v>
      </c>
      <c r="PI35" s="250" t="e">
        <f>'1_Police_raw'!NS34/G35*100</f>
        <v>#VALUE!</v>
      </c>
      <c r="PJ35" s="250" t="e">
        <f>'1_Police_raw'!NT34/G35*100</f>
        <v>#VALUE!</v>
      </c>
      <c r="PK35" s="250" t="e">
        <f>'1_Police_raw'!NU34/G35*100</f>
        <v>#VALUE!</v>
      </c>
      <c r="PM35" s="250" t="e">
        <f>'1_Police_raw'!NW34/G35*100</f>
        <v>#VALUE!</v>
      </c>
      <c r="PN35" s="250" t="e">
        <f>'1_Police_raw'!NX34/G35*100</f>
        <v>#VALUE!</v>
      </c>
      <c r="PO35" s="250" t="e">
        <f>'1_Police_raw'!NY34/G35*100</f>
        <v>#VALUE!</v>
      </c>
      <c r="PP35" s="250" t="e">
        <f>'1_Police_raw'!NZ34/G35*100</f>
        <v>#VALUE!</v>
      </c>
      <c r="PQ35" s="250" t="e">
        <f>'1_Police_raw'!OA34/G35*100</f>
        <v>#VALUE!</v>
      </c>
      <c r="PS35" s="250" t="e">
        <f>'1_Police_raw'!OC34/G35*100</f>
        <v>#VALUE!</v>
      </c>
      <c r="PT35" s="250" t="e">
        <f>'1_Police_raw'!OD34/G35*100</f>
        <v>#VALUE!</v>
      </c>
      <c r="PU35" s="250" t="e">
        <f>'1_Police_raw'!OE34/G35*100</f>
        <v>#VALUE!</v>
      </c>
      <c r="PV35" s="250" t="e">
        <f>'1_Police_raw'!OF34/G35*100</f>
        <v>#VALUE!</v>
      </c>
      <c r="PW35" s="250" t="e">
        <f>'1_Police_raw'!OG34/G35*100</f>
        <v>#VALUE!</v>
      </c>
      <c r="PY35" s="250" t="e">
        <f>'1_Police_raw'!OI34/G35*100</f>
        <v>#VALUE!</v>
      </c>
      <c r="PZ35" s="250" t="e">
        <f>'1_Police_raw'!OJ34/G35*100</f>
        <v>#VALUE!</v>
      </c>
      <c r="QA35" s="250" t="e">
        <f>'1_Police_raw'!OK34/G35*100</f>
        <v>#VALUE!</v>
      </c>
      <c r="QB35" s="250" t="e">
        <f>'1_Police_raw'!OL34/G35*100</f>
        <v>#VALUE!</v>
      </c>
      <c r="QC35" s="250" t="e">
        <f>'1_Police_raw'!OM34/G35*100</f>
        <v>#VALUE!</v>
      </c>
      <c r="QE35" s="250" t="e">
        <f>'1_Police_raw'!OO34/G35*100</f>
        <v>#VALUE!</v>
      </c>
      <c r="QF35" s="250" t="e">
        <f>'1_Police_raw'!OP34/G35*100</f>
        <v>#VALUE!</v>
      </c>
      <c r="QG35" s="250" t="e">
        <f>'1_Police_raw'!OQ34/G35*100</f>
        <v>#VALUE!</v>
      </c>
      <c r="QH35" s="250" t="e">
        <f>'1_Police_raw'!OR34/G35*100</f>
        <v>#VALUE!</v>
      </c>
      <c r="QI35" s="250" t="e">
        <f>'1_Police_raw'!OS34/G35*100</f>
        <v>#VALUE!</v>
      </c>
      <c r="QK35" s="250" t="e">
        <f>'1_Police_raw'!OU34/G35*100</f>
        <v>#VALUE!</v>
      </c>
      <c r="QL35" s="250" t="e">
        <f>'1_Police_raw'!OV34/G35*100</f>
        <v>#VALUE!</v>
      </c>
      <c r="QM35" s="250" t="e">
        <f>'1_Police_raw'!OW34/G35*100</f>
        <v>#VALUE!</v>
      </c>
      <c r="QN35" s="250" t="e">
        <f>'1_Police_raw'!OX34/G35*100</f>
        <v>#VALUE!</v>
      </c>
      <c r="QO35" s="250" t="e">
        <f>'1_Police_raw'!OY34/G35*100</f>
        <v>#VALUE!</v>
      </c>
      <c r="QQ35" s="250" t="e">
        <f>'1_Police_raw'!PA34/G35*100</f>
        <v>#VALUE!</v>
      </c>
      <c r="QR35" s="250" t="e">
        <f>'1_Police_raw'!PB34/G35*100</f>
        <v>#VALUE!</v>
      </c>
      <c r="QS35" s="250" t="e">
        <f>'1_Police_raw'!PC34/G35*100</f>
        <v>#VALUE!</v>
      </c>
      <c r="QT35" s="250" t="e">
        <f>'1_Police_raw'!PD34/G35*100</f>
        <v>#VALUE!</v>
      </c>
      <c r="QU35" s="250" t="e">
        <f>'1_Police_raw'!PE34/G35*100</f>
        <v>#VALUE!</v>
      </c>
      <c r="QW35" s="250" t="e">
        <f>'1_Police_raw'!PG34/G35*100</f>
        <v>#VALUE!</v>
      </c>
      <c r="QX35" s="250" t="e">
        <f>'1_Police_raw'!PH34/G35*100</f>
        <v>#VALUE!</v>
      </c>
      <c r="QY35" s="250" t="e">
        <f>'1_Police_raw'!PI34/G35*100</f>
        <v>#VALUE!</v>
      </c>
      <c r="QZ35" s="250" t="e">
        <f>'1_Police_raw'!PJ34/G35*100</f>
        <v>#VALUE!</v>
      </c>
      <c r="RA35" s="250" t="e">
        <f>'1_Police_raw'!PK34/G35*100</f>
        <v>#VALUE!</v>
      </c>
      <c r="RC35" s="250" t="e">
        <f>'1_Police_raw'!PM34/G35*100</f>
        <v>#VALUE!</v>
      </c>
      <c r="RD35" s="250" t="e">
        <f>'1_Police_raw'!PN34/G35*100</f>
        <v>#VALUE!</v>
      </c>
      <c r="RE35" s="250" t="e">
        <f>'1_Police_raw'!PO34/G35*100</f>
        <v>#VALUE!</v>
      </c>
      <c r="RF35" s="250" t="e">
        <f>'1_Police_raw'!PP34/G35*100</f>
        <v>#VALUE!</v>
      </c>
      <c r="RG35" s="250" t="e">
        <f>'1_Police_raw'!PQ34/G35*100</f>
        <v>#VALUE!</v>
      </c>
      <c r="RI35" s="250" t="e">
        <f>'1_Police_raw'!PS34/G35*100</f>
        <v>#VALUE!</v>
      </c>
      <c r="RJ35" s="250" t="e">
        <f>'1_Police_raw'!PT34/G35*100</f>
        <v>#VALUE!</v>
      </c>
      <c r="RK35" s="250" t="e">
        <f>'1_Police_raw'!PU34/G35*100</f>
        <v>#VALUE!</v>
      </c>
      <c r="RL35" s="250" t="e">
        <f>'1_Police_raw'!PV34/G35*100</f>
        <v>#VALUE!</v>
      </c>
      <c r="RM35" s="250" t="e">
        <f>'1_Police_raw'!PW34/G35*100</f>
        <v>#VALUE!</v>
      </c>
      <c r="RO35" s="250" t="e">
        <f>'1_Police_raw'!PY34/G35*100</f>
        <v>#VALUE!</v>
      </c>
      <c r="RP35" s="250" t="e">
        <f>'1_Police_raw'!PZ34/G35*100</f>
        <v>#VALUE!</v>
      </c>
      <c r="RQ35" s="250" t="e">
        <f>'1_Police_raw'!QA34/G35*100</f>
        <v>#VALUE!</v>
      </c>
      <c r="RR35" s="250" t="e">
        <f>'1_Police_raw'!QB34/G35*100</f>
        <v>#VALUE!</v>
      </c>
      <c r="RS35" s="250" t="e">
        <f>'1_Police_raw'!QC34/G35*100</f>
        <v>#VALUE!</v>
      </c>
      <c r="RU35" s="250" t="e">
        <f>'1_Police_raw'!QE34/G35*100</f>
        <v>#VALUE!</v>
      </c>
      <c r="RV35" s="250" t="e">
        <f>'1_Police_raw'!QF34/G35*100</f>
        <v>#VALUE!</v>
      </c>
      <c r="RW35" s="250" t="e">
        <f>'1_Police_raw'!QG34/G35*100</f>
        <v>#VALUE!</v>
      </c>
      <c r="RX35" s="250" t="e">
        <f>'1_Police_raw'!QH34/G35*100</f>
        <v>#VALUE!</v>
      </c>
      <c r="RY35" s="250" t="e">
        <f>'1_Police_raw'!QI34/G35*100</f>
        <v>#VALUE!</v>
      </c>
      <c r="SA35" s="250" t="e">
        <f>'1_Police_raw'!QK34/G35*100</f>
        <v>#VALUE!</v>
      </c>
      <c r="SB35" s="250" t="e">
        <f>'1_Police_raw'!QL34/G35*100</f>
        <v>#VALUE!</v>
      </c>
      <c r="SC35" s="250" t="e">
        <f>'1_Police_raw'!QM34/G35*100</f>
        <v>#VALUE!</v>
      </c>
      <c r="SD35" s="250" t="e">
        <f>'1_Police_raw'!QN34/G35*100</f>
        <v>#VALUE!</v>
      </c>
      <c r="SE35" s="250" t="e">
        <f>'1_Police_raw'!QO34/G35*100</f>
        <v>#VALUE!</v>
      </c>
      <c r="SG35" s="250" t="e">
        <f>'1_Police_raw'!QQ34/G35*100</f>
        <v>#VALUE!</v>
      </c>
      <c r="SH35" s="250" t="e">
        <f>'1_Police_raw'!QR34/G35*100</f>
        <v>#VALUE!</v>
      </c>
      <c r="SI35" s="250" t="e">
        <f>'1_Police_raw'!QS34/G35*100</f>
        <v>#VALUE!</v>
      </c>
      <c r="SJ35" s="250" t="e">
        <f>'1_Police_raw'!QT34/G35*100</f>
        <v>#VALUE!</v>
      </c>
      <c r="SK35" s="250" t="e">
        <f>'1_Police_raw'!QU34/G35*100</f>
        <v>#VALUE!</v>
      </c>
      <c r="SM35" s="250" t="e">
        <f>'1_Police_raw'!QW34/G35*100</f>
        <v>#VALUE!</v>
      </c>
      <c r="SN35" s="250" t="e">
        <f>'1_Police_raw'!QX34/G35*100</f>
        <v>#VALUE!</v>
      </c>
      <c r="SO35" s="250" t="e">
        <f>'1_Police_raw'!QY34/G35*100</f>
        <v>#VALUE!</v>
      </c>
      <c r="SP35" s="250" t="e">
        <f>'1_Police_raw'!QZ34/G35*100</f>
        <v>#VALUE!</v>
      </c>
      <c r="SQ35" s="250" t="e">
        <f>'1_Police_raw'!RA34/G35*100</f>
        <v>#VALUE!</v>
      </c>
      <c r="SS35" s="250" t="e">
        <f>'1_Police_raw'!RC34/G35*100</f>
        <v>#VALUE!</v>
      </c>
      <c r="ST35" s="250" t="e">
        <f>'1_Police_raw'!RD34/G35*100</f>
        <v>#VALUE!</v>
      </c>
      <c r="SU35" s="250" t="e">
        <f>'1_Police_raw'!RE34/G35*100</f>
        <v>#VALUE!</v>
      </c>
      <c r="SV35" s="250" t="e">
        <f>'1_Police_raw'!RF34/G35*100</f>
        <v>#VALUE!</v>
      </c>
      <c r="SW35" s="250" t="e">
        <f>'1_Police_raw'!RG34/G35*100</f>
        <v>#VALUE!</v>
      </c>
      <c r="SY35" s="250" t="e">
        <f>'1_Police_raw'!RI34/G35*100</f>
        <v>#VALUE!</v>
      </c>
      <c r="SZ35" s="250" t="e">
        <f>'1_Police_raw'!RJ34/G35*100</f>
        <v>#VALUE!</v>
      </c>
      <c r="TA35" s="250" t="e">
        <f>'1_Police_raw'!RK34/G35*100</f>
        <v>#VALUE!</v>
      </c>
      <c r="TB35" s="250" t="e">
        <f>'1_Police_raw'!RL34/G35*100</f>
        <v>#VALUE!</v>
      </c>
      <c r="TC35" s="250" t="e">
        <f>'1_Police_raw'!RM34/G35*100</f>
        <v>#VALUE!</v>
      </c>
      <c r="TE35" s="250" t="e">
        <f>'1_Police_raw'!RO34/G35*100</f>
        <v>#VALUE!</v>
      </c>
      <c r="TF35" s="250" t="e">
        <f>'1_Police_raw'!RP34/G35*100</f>
        <v>#VALUE!</v>
      </c>
      <c r="TG35" s="250" t="e">
        <f>'1_Police_raw'!RQ34/G35*100</f>
        <v>#VALUE!</v>
      </c>
      <c r="TH35" s="250" t="e">
        <f>'1_Police_raw'!RR34/G35*100</f>
        <v>#VALUE!</v>
      </c>
      <c r="TI35" s="250" t="e">
        <f>'1_Police_raw'!RS34/G35*100</f>
        <v>#VALUE!</v>
      </c>
      <c r="TK35" s="250" t="e">
        <f>'1_Police_raw'!RU34/G35*100</f>
        <v>#VALUE!</v>
      </c>
      <c r="TL35" s="250" t="e">
        <f>'1_Police_raw'!RV34/G35*100</f>
        <v>#VALUE!</v>
      </c>
      <c r="TM35" s="250" t="e">
        <f>'1_Police_raw'!RW34/G35*100</f>
        <v>#VALUE!</v>
      </c>
      <c r="TN35" s="250" t="e">
        <f>'1_Police_raw'!RX34/G35*100</f>
        <v>#VALUE!</v>
      </c>
      <c r="TO35" s="250" t="e">
        <f>'1_Police_raw'!RY34/G35*100</f>
        <v>#VALUE!</v>
      </c>
      <c r="TQ35" s="250" t="e">
        <f>'1_Police_raw'!SA34/G35*100</f>
        <v>#VALUE!</v>
      </c>
      <c r="TR35" s="250" t="e">
        <f>'1_Police_raw'!SB34/G35*100</f>
        <v>#VALUE!</v>
      </c>
      <c r="TS35" s="250" t="e">
        <f>'1_Police_raw'!SC34/G35*100</f>
        <v>#VALUE!</v>
      </c>
      <c r="TT35" s="250" t="e">
        <f>'1_Police_raw'!SD34/G35*100</f>
        <v>#VALUE!</v>
      </c>
      <c r="TU35" s="250" t="e">
        <f>'1_Police_raw'!SE34/G35*100</f>
        <v>#VALUE!</v>
      </c>
      <c r="TW35" s="250" t="e">
        <f>'1_Police_raw'!TY34/C35*100</f>
        <v>#VALUE!</v>
      </c>
      <c r="TX35" s="250" t="e">
        <f>'1_Police_raw'!TZ34/D35*100</f>
        <v>#VALUE!</v>
      </c>
      <c r="TY35" s="250" t="e">
        <f>'1_Police_raw'!UA34/E35*100</f>
        <v>#VALUE!</v>
      </c>
      <c r="TZ35" s="250" t="e">
        <f>'1_Police_raw'!UB34/F35*100</f>
        <v>#VALUE!</v>
      </c>
      <c r="UA35" s="250">
        <f>'1_Police_raw'!UC34/G35*100</f>
        <v>64.275712813981343</v>
      </c>
      <c r="UB35" s="250">
        <f>'1_Police_raw'!UD34/H35*100</f>
        <v>58.009416219206067</v>
      </c>
      <c r="UC35" s="250" t="e">
        <f t="shared" si="44"/>
        <v>#VALUE!</v>
      </c>
      <c r="UE35" s="250">
        <f>'1_Police_raw'!UF34/G35*100</f>
        <v>11.937205668240193</v>
      </c>
      <c r="UF35" s="250">
        <f>'1_Police_raw'!UG34/G35*100</f>
        <v>49.248522204636821</v>
      </c>
      <c r="UH35" s="250" t="e">
        <f>'1_Police_raw'!UI34/C35*100</f>
        <v>#VALUE!</v>
      </c>
      <c r="UI35" s="250" t="e">
        <f>'1_Police_raw'!UJ34/D35*100</f>
        <v>#VALUE!</v>
      </c>
      <c r="UJ35" s="250" t="e">
        <f>'1_Police_raw'!UK34/E35*100</f>
        <v>#VALUE!</v>
      </c>
      <c r="UK35" s="250" t="e">
        <f>'1_Police_raw'!UL34/F35*100</f>
        <v>#VALUE!</v>
      </c>
      <c r="UL35" s="250" t="e">
        <f>'1_Police_raw'!UM34/G35*100</f>
        <v>#VALUE!</v>
      </c>
      <c r="UM35" s="250" t="e">
        <f>'1_Police_raw'!UN34/H35*100</f>
        <v>#VALUE!</v>
      </c>
      <c r="UN35" s="250" t="e">
        <f t="shared" si="51"/>
        <v>#VALUE!</v>
      </c>
      <c r="UP35" s="250" t="e">
        <f>'1_Police_raw'!UX34/G35*100</f>
        <v>#VALUE!</v>
      </c>
      <c r="UQ35" s="250" t="e">
        <f>'1_Police_raw'!UY34/G35*100</f>
        <v>#VALUE!</v>
      </c>
      <c r="UR35" s="250" t="e">
        <f>'1_Police_raw'!UZ34/G35*100</f>
        <v>#VALUE!</v>
      </c>
    </row>
    <row r="36" spans="1:564">
      <c r="A36" s="247">
        <v>34</v>
      </c>
      <c r="B36" s="239" t="s">
        <v>57</v>
      </c>
      <c r="C36" s="248">
        <v>142856.53599999999</v>
      </c>
      <c r="D36" s="248">
        <v>143056.383</v>
      </c>
      <c r="E36" s="254">
        <v>143500</v>
      </c>
      <c r="F36" s="248">
        <v>143666.93100000001</v>
      </c>
      <c r="G36" s="254">
        <v>144100</v>
      </c>
      <c r="H36" s="254">
        <v>144300</v>
      </c>
      <c r="I36" s="249"/>
      <c r="J36" s="250" t="e">
        <f>'1_Police_raw'!C35/C36*100</f>
        <v>#VALUE!</v>
      </c>
      <c r="K36" s="250" t="e">
        <f>'1_Police_raw'!D35/D36*100</f>
        <v>#VALUE!</v>
      </c>
      <c r="L36" s="250" t="e">
        <f>'1_Police_raw'!E35/E36*100</f>
        <v>#VALUE!</v>
      </c>
      <c r="M36" s="250" t="e">
        <f>'1_Police_raw'!F35/F36*100</f>
        <v>#VALUE!</v>
      </c>
      <c r="N36" s="250" t="e">
        <f>'1_Police_raw'!G35/G36*100</f>
        <v>#VALUE!</v>
      </c>
      <c r="O36" s="250" t="e">
        <f>'1_Police_raw'!H35/H36*100</f>
        <v>#VALUE!</v>
      </c>
      <c r="P36" s="250" t="e">
        <f t="shared" si="29"/>
        <v>#VALUE!</v>
      </c>
      <c r="R36" s="250" t="e">
        <f>'1_Police_raw'!J35/C36*100</f>
        <v>#VALUE!</v>
      </c>
      <c r="S36" s="250" t="e">
        <f>'1_Police_raw'!K35/D36*100</f>
        <v>#VALUE!</v>
      </c>
      <c r="T36" s="250" t="e">
        <f>'1_Police_raw'!L35/E36*100</f>
        <v>#VALUE!</v>
      </c>
      <c r="U36" s="250" t="e">
        <f>'1_Police_raw'!M35/F36*100</f>
        <v>#VALUE!</v>
      </c>
      <c r="V36" s="250" t="e">
        <f>'1_Police_raw'!N35/G36*100</f>
        <v>#VALUE!</v>
      </c>
      <c r="W36" s="250" t="e">
        <f>'1_Police_raw'!O35/H36*100</f>
        <v>#VALUE!</v>
      </c>
      <c r="X36" s="250" t="e">
        <f t="shared" si="30"/>
        <v>#VALUE!</v>
      </c>
      <c r="Z36" s="250" t="e">
        <f>'1_Police_raw'!Q35/C36*100</f>
        <v>#VALUE!</v>
      </c>
      <c r="AA36" s="250" t="e">
        <f>'1_Police_raw'!R35/D36*100</f>
        <v>#VALUE!</v>
      </c>
      <c r="AB36" s="250" t="e">
        <f>'1_Police_raw'!S35/E36*100</f>
        <v>#VALUE!</v>
      </c>
      <c r="AC36" s="250" t="e">
        <f>'1_Police_raw'!T35/F36*100</f>
        <v>#VALUE!</v>
      </c>
      <c r="AD36" s="250" t="e">
        <f>'1_Police_raw'!U35/G36*100</f>
        <v>#VALUE!</v>
      </c>
      <c r="AE36" s="250" t="e">
        <f>'1_Police_raw'!V35/H36*100</f>
        <v>#VALUE!</v>
      </c>
      <c r="AF36" s="250" t="e">
        <f t="shared" si="31"/>
        <v>#VALUE!</v>
      </c>
      <c r="AH36" s="250" t="e">
        <f>'1_Police_raw'!X35/C36*100</f>
        <v>#VALUE!</v>
      </c>
      <c r="AI36" s="250" t="e">
        <f>'1_Police_raw'!Y35/D36*100</f>
        <v>#VALUE!</v>
      </c>
      <c r="AJ36" s="250" t="e">
        <f>'1_Police_raw'!Z35/E36*100</f>
        <v>#VALUE!</v>
      </c>
      <c r="AK36" s="250" t="e">
        <f>'1_Police_raw'!AA35/F36*100</f>
        <v>#VALUE!</v>
      </c>
      <c r="AL36" s="250" t="e">
        <f>'1_Police_raw'!AB35/G36*100</f>
        <v>#VALUE!</v>
      </c>
      <c r="AM36" s="250" t="e">
        <f>'1_Police_raw'!AC35/H36*100</f>
        <v>#VALUE!</v>
      </c>
      <c r="AN36" s="250" t="e">
        <f t="shared" si="46"/>
        <v>#VALUE!</v>
      </c>
      <c r="AP36" s="250" t="e">
        <f>'1_Police_raw'!AE35/C36*100</f>
        <v>#VALUE!</v>
      </c>
      <c r="AQ36" s="250" t="e">
        <f>'1_Police_raw'!AF35/D36*100</f>
        <v>#VALUE!</v>
      </c>
      <c r="AR36" s="250" t="e">
        <f>'1_Police_raw'!AG35/E36*100</f>
        <v>#VALUE!</v>
      </c>
      <c r="AS36" s="250" t="e">
        <f>'1_Police_raw'!AH35/F36*100</f>
        <v>#VALUE!</v>
      </c>
      <c r="AT36" s="250" t="e">
        <f>'1_Police_raw'!AI35/G36*100</f>
        <v>#VALUE!</v>
      </c>
      <c r="AU36" s="250" t="e">
        <f>'1_Police_raw'!AJ35/H36*100</f>
        <v>#VALUE!</v>
      </c>
      <c r="AV36" s="250" t="e">
        <f t="shared" si="32"/>
        <v>#VALUE!</v>
      </c>
      <c r="AX36" s="250" t="e">
        <f>'1_Police_raw'!AL35/C36*100</f>
        <v>#VALUE!</v>
      </c>
      <c r="AY36" s="250" t="e">
        <f>'1_Police_raw'!AM35/D36*100</f>
        <v>#VALUE!</v>
      </c>
      <c r="AZ36" s="250" t="e">
        <f>'1_Police_raw'!AN35/E36*100</f>
        <v>#VALUE!</v>
      </c>
      <c r="BA36" s="250" t="e">
        <f>'1_Police_raw'!AO35/F36*100</f>
        <v>#VALUE!</v>
      </c>
      <c r="BB36" s="250" t="e">
        <f>'1_Police_raw'!AP35/G36*100</f>
        <v>#VALUE!</v>
      </c>
      <c r="BC36" s="250" t="e">
        <f>'1_Police_raw'!AQ35/H36*100</f>
        <v>#VALUE!</v>
      </c>
      <c r="BD36" s="250" t="e">
        <f t="shared" si="47"/>
        <v>#VALUE!</v>
      </c>
      <c r="BF36" s="250">
        <f>'1_Police_raw'!AS35/C36*100</f>
        <v>20.7529881586937</v>
      </c>
      <c r="BG36" s="250">
        <f>'1_Police_raw'!AT35/D36*100</f>
        <v>20.303183535683271</v>
      </c>
      <c r="BH36" s="250">
        <f>'1_Police_raw'!AU35/E36*100</f>
        <v>21.221602787456444</v>
      </c>
      <c r="BI36" s="250">
        <f>'1_Police_raw'!AV35/F36*100</f>
        <v>20.384649269079187</v>
      </c>
      <c r="BJ36" s="250">
        <f>'1_Police_raw'!AW35/G36*100</f>
        <v>18.916030534351144</v>
      </c>
      <c r="BK36" s="250">
        <f>'1_Police_raw'!AX35/H36*100</f>
        <v>17.431046431046433</v>
      </c>
      <c r="BL36" s="250">
        <f t="shared" si="0"/>
        <v>-16.007052585608804</v>
      </c>
      <c r="BN36" s="250" t="e">
        <f>'1_Police_raw'!AZ35/C36*100</f>
        <v>#VALUE!</v>
      </c>
      <c r="BO36" s="250" t="e">
        <f>'1_Police_raw'!BA35/D36*100</f>
        <v>#VALUE!</v>
      </c>
      <c r="BP36" s="250" t="e">
        <f>'1_Police_raw'!BB35/E36*100</f>
        <v>#VALUE!</v>
      </c>
      <c r="BQ36" s="250" t="e">
        <f>'1_Police_raw'!BC35/F36*100</f>
        <v>#VALUE!</v>
      </c>
      <c r="BR36" s="250" t="e">
        <f>'1_Police_raw'!BD35/G36*100</f>
        <v>#VALUE!</v>
      </c>
      <c r="BS36" s="250" t="e">
        <f>'1_Police_raw'!BE35/H36*100</f>
        <v>#VALUE!</v>
      </c>
      <c r="BT36" s="250" t="e">
        <f t="shared" si="1"/>
        <v>#VALUE!</v>
      </c>
      <c r="BV36" s="250" t="e">
        <f>'1_Police_raw'!BG35/C36*100</f>
        <v>#VALUE!</v>
      </c>
      <c r="BW36" s="250" t="e">
        <f>'1_Police_raw'!BH35/D36*100</f>
        <v>#VALUE!</v>
      </c>
      <c r="BX36" s="250" t="e">
        <f>'1_Police_raw'!BI35/E36*100</f>
        <v>#VALUE!</v>
      </c>
      <c r="BY36" s="250" t="e">
        <f>'1_Police_raw'!BJ35/F36*100</f>
        <v>#VALUE!</v>
      </c>
      <c r="BZ36" s="250" t="e">
        <f>'1_Police_raw'!BK35/G36*100</f>
        <v>#VALUE!</v>
      </c>
      <c r="CA36" s="250" t="e">
        <f>'1_Police_raw'!BL35/H36*100</f>
        <v>#VALUE!</v>
      </c>
      <c r="CB36" s="250" t="e">
        <f t="shared" si="2"/>
        <v>#VALUE!</v>
      </c>
      <c r="CD36" s="250" t="e">
        <f>'1_Police_raw'!BN35/C36*100</f>
        <v>#VALUE!</v>
      </c>
      <c r="CE36" s="250" t="e">
        <f>'1_Police_raw'!BO35/D36*100</f>
        <v>#VALUE!</v>
      </c>
      <c r="CF36" s="250" t="e">
        <f>'1_Police_raw'!BP35/E36*100</f>
        <v>#VALUE!</v>
      </c>
      <c r="CG36" s="250" t="e">
        <f>'1_Police_raw'!BQ35/F36*100</f>
        <v>#VALUE!</v>
      </c>
      <c r="CH36" s="250" t="e">
        <f>'1_Police_raw'!BR35/G36*100</f>
        <v>#VALUE!</v>
      </c>
      <c r="CI36" s="250" t="e">
        <f>'1_Police_raw'!BS35/H36*100</f>
        <v>#VALUE!</v>
      </c>
      <c r="CJ36" s="250" t="e">
        <f t="shared" si="3"/>
        <v>#VALUE!</v>
      </c>
      <c r="CL36" s="250" t="e">
        <f>'1_Police_raw'!BU35/C36*100</f>
        <v>#VALUE!</v>
      </c>
      <c r="CM36" s="250" t="e">
        <f>'1_Police_raw'!BV35/D36*100</f>
        <v>#VALUE!</v>
      </c>
      <c r="CN36" s="250" t="e">
        <f>'1_Police_raw'!BW35/E36*100</f>
        <v>#VALUE!</v>
      </c>
      <c r="CO36" s="250" t="e">
        <f>'1_Police_raw'!BX35/F36*100</f>
        <v>#VALUE!</v>
      </c>
      <c r="CP36" s="250" t="e">
        <f>'1_Police_raw'!BY35/G36*100</f>
        <v>#VALUE!</v>
      </c>
      <c r="CQ36" s="250" t="e">
        <f>'1_Police_raw'!BZ35/H36*100</f>
        <v>#VALUE!</v>
      </c>
      <c r="CR36" s="250" t="e">
        <f t="shared" si="4"/>
        <v>#VALUE!</v>
      </c>
      <c r="CT36" s="250">
        <f>'1_Police_raw'!CB35/C36*100</f>
        <v>89.440779944433217</v>
      </c>
      <c r="CU36" s="250">
        <f>'1_Police_raw'!CC35/D36*100</f>
        <v>76.936797710032977</v>
      </c>
      <c r="CV36" s="250">
        <f>'1_Police_raw'!CD35/E36*100</f>
        <v>11.439721254355401</v>
      </c>
      <c r="CW36" s="250">
        <f>'1_Police_raw'!CE35/F36*100</f>
        <v>9.981420150194479</v>
      </c>
      <c r="CX36" s="250">
        <f>'1_Police_raw'!CF35/G36*100</f>
        <v>9.4670367800138795</v>
      </c>
      <c r="CY36" s="250">
        <f>'1_Police_raw'!CG35/H36*100</f>
        <v>7.9112959112959107</v>
      </c>
      <c r="CZ36" s="250">
        <f t="shared" si="5"/>
        <v>-91.154710506537455</v>
      </c>
      <c r="DB36" s="250" t="e">
        <f>'1_Police_raw'!CI35/C36*100</f>
        <v>#VALUE!</v>
      </c>
      <c r="DC36" s="250" t="e">
        <f>'1_Police_raw'!CJ35/D36*100</f>
        <v>#VALUE!</v>
      </c>
      <c r="DD36" s="250" t="e">
        <f>'1_Police_raw'!CK35/E36*100</f>
        <v>#VALUE!</v>
      </c>
      <c r="DE36" s="250" t="e">
        <f>'1_Police_raw'!CL35/F36*100</f>
        <v>#VALUE!</v>
      </c>
      <c r="DF36" s="250" t="e">
        <f>'1_Police_raw'!CM35/G36*100</f>
        <v>#VALUE!</v>
      </c>
      <c r="DG36" s="250" t="e">
        <f>'1_Police_raw'!CN35/H36*100</f>
        <v>#VALUE!</v>
      </c>
      <c r="DH36" s="250" t="e">
        <f t="shared" si="33"/>
        <v>#VALUE!</v>
      </c>
      <c r="DJ36" s="250">
        <f>'1_Police_raw'!CP35/C36*100</f>
        <v>726.99928829297664</v>
      </c>
      <c r="DK36" s="250">
        <f>'1_Police_raw'!CQ35/D36*100</f>
        <v>693.59925030398676</v>
      </c>
      <c r="DL36" s="250">
        <f>'1_Police_raw'!CR35/E36*100</f>
        <v>558.82299651567951</v>
      </c>
      <c r="DM36" s="250">
        <f>'1_Police_raw'!CS35/F36*100</f>
        <v>558.34908869877643</v>
      </c>
      <c r="DN36" s="250">
        <f>'1_Police_raw'!CT35/G36*100</f>
        <v>771.6342817487855</v>
      </c>
      <c r="DO36" s="250">
        <f>'1_Police_raw'!CU35/H36*100</f>
        <v>510.11018711018716</v>
      </c>
      <c r="DP36" s="250">
        <f t="shared" si="6"/>
        <v>-29.833468158139979</v>
      </c>
      <c r="DR36" s="250" t="e">
        <f>'1_Police_raw'!CW35/C36*100</f>
        <v>#VALUE!</v>
      </c>
      <c r="DS36" s="250" t="e">
        <f>'1_Police_raw'!CX35/D36*100</f>
        <v>#VALUE!</v>
      </c>
      <c r="DT36" s="250" t="e">
        <f>'1_Police_raw'!CY35/E36*100</f>
        <v>#VALUE!</v>
      </c>
      <c r="DU36" s="250" t="e">
        <f>'1_Police_raw'!CZ35/F36*100</f>
        <v>#VALUE!</v>
      </c>
      <c r="DV36" s="250" t="e">
        <f>'1_Police_raw'!DA35/G36*100</f>
        <v>#VALUE!</v>
      </c>
      <c r="DW36" s="250" t="e">
        <f>'1_Police_raw'!DB35/H36*100</f>
        <v>#VALUE!</v>
      </c>
      <c r="DX36" s="250" t="e">
        <f t="shared" si="34"/>
        <v>#VALUE!</v>
      </c>
      <c r="DZ36" s="250">
        <f>'1_Police_raw'!DD35/C36*100</f>
        <v>35.195449510269519</v>
      </c>
      <c r="EA36" s="250">
        <f>'1_Police_raw'!DE35/D36*100</f>
        <v>37.015475220004689</v>
      </c>
      <c r="EB36" s="250">
        <f>'1_Police_raw'!DF35/E36*100</f>
        <v>35.995818815331013</v>
      </c>
      <c r="EC36" s="250">
        <f>'1_Police_raw'!DG35/F36*100</f>
        <v>34.924529709623982</v>
      </c>
      <c r="ED36" s="250">
        <f>'1_Police_raw'!DH35/G36*100</f>
        <v>30.927133934767522</v>
      </c>
      <c r="EE36" s="250">
        <f>'1_Police_raw'!DI35/H36*100</f>
        <v>24.149688149688149</v>
      </c>
      <c r="EF36" s="250">
        <f t="shared" si="7"/>
        <v>-31.384061048455649</v>
      </c>
      <c r="EH36" s="250">
        <f>'1_Police_raw'!DK35/C36*100</f>
        <v>219.97103443695431</v>
      </c>
      <c r="EI36" s="250">
        <f>'1_Police_raw'!DL35/D36*100</f>
        <v>193.30000815133147</v>
      </c>
      <c r="EJ36" s="250">
        <f>'1_Police_raw'!DM35/E36*100</f>
        <v>174.33519163763066</v>
      </c>
      <c r="EK36" s="250">
        <f>'1_Police_raw'!DN35/F36*100</f>
        <v>166.47045937105733</v>
      </c>
      <c r="EL36" s="250">
        <f>'1_Police_raw'!DO35/G36*100</f>
        <v>181.44552394170714</v>
      </c>
      <c r="EM36" s="250">
        <f>'1_Police_raw'!DP35/H36*100</f>
        <v>165.15661815661815</v>
      </c>
      <c r="EN36" s="250">
        <f t="shared" si="8"/>
        <v>-24.918924630527428</v>
      </c>
      <c r="EP36" s="250" t="e">
        <f>'1_Police_raw'!DR35/C36*100</f>
        <v>#VALUE!</v>
      </c>
      <c r="EQ36" s="250" t="e">
        <f>'1_Police_raw'!DS35/D36*100</f>
        <v>#VALUE!</v>
      </c>
      <c r="ER36" s="250" t="e">
        <f>'1_Police_raw'!DT35/E36*100</f>
        <v>#VALUE!</v>
      </c>
      <c r="ES36" s="250" t="e">
        <f>'1_Police_raw'!DU35/F36*100</f>
        <v>#VALUE!</v>
      </c>
      <c r="ET36" s="250" t="e">
        <f>'1_Police_raw'!DV35/G36*100</f>
        <v>#VALUE!</v>
      </c>
      <c r="EU36" s="250" t="e">
        <f>'1_Police_raw'!DW35/H36*100</f>
        <v>#VALUE!</v>
      </c>
      <c r="EV36" s="250" t="e">
        <f t="shared" si="9"/>
        <v>#VALUE!</v>
      </c>
      <c r="EX36" s="250" t="e">
        <f>'1_Police_raw'!DY35/C36*100</f>
        <v>#VALUE!</v>
      </c>
      <c r="EY36" s="250" t="e">
        <f>'1_Police_raw'!DZ35/D36*100</f>
        <v>#VALUE!</v>
      </c>
      <c r="EZ36" s="250" t="e">
        <f>'1_Police_raw'!EA35/E36*100</f>
        <v>#VALUE!</v>
      </c>
      <c r="FA36" s="250" t="e">
        <f>'1_Police_raw'!EB35/F36*100</f>
        <v>#VALUE!</v>
      </c>
      <c r="FB36" s="250" t="e">
        <f>'1_Police_raw'!EC35/G36*100</f>
        <v>#VALUE!</v>
      </c>
      <c r="FC36" s="250" t="e">
        <f>'1_Police_raw'!ED35/H36*100</f>
        <v>#VALUE!</v>
      </c>
      <c r="FD36" s="250" t="e">
        <f t="shared" si="10"/>
        <v>#VALUE!</v>
      </c>
      <c r="FF36" s="250" t="e">
        <f>'1_Police_raw'!EF35/C36*100</f>
        <v>#VALUE!</v>
      </c>
      <c r="FG36" s="250" t="e">
        <f>'1_Police_raw'!EG35/D36*100</f>
        <v>#VALUE!</v>
      </c>
      <c r="FH36" s="250" t="e">
        <f>'1_Police_raw'!EH35/E36*100</f>
        <v>#VALUE!</v>
      </c>
      <c r="FI36" s="250" t="e">
        <f>'1_Police_raw'!EI35/F36*100</f>
        <v>#VALUE!</v>
      </c>
      <c r="FJ36" s="250" t="e">
        <f>'1_Police_raw'!EJ35/G36*100</f>
        <v>#VALUE!</v>
      </c>
      <c r="FK36" s="250" t="e">
        <f>'1_Police_raw'!EK35/H36*100</f>
        <v>#VALUE!</v>
      </c>
      <c r="FL36" s="250" t="e">
        <f t="shared" si="35"/>
        <v>#VALUE!</v>
      </c>
      <c r="FN36" s="250" t="e">
        <f>'1_Police_raw'!EM35/C36*100</f>
        <v>#VALUE!</v>
      </c>
      <c r="FO36" s="250" t="e">
        <f>'1_Police_raw'!EN35/D36*100</f>
        <v>#VALUE!</v>
      </c>
      <c r="FP36" s="250" t="e">
        <f>'1_Police_raw'!EO35/E36*100</f>
        <v>#VALUE!</v>
      </c>
      <c r="FQ36" s="250" t="e">
        <f>'1_Police_raw'!EP35/F36*100</f>
        <v>#VALUE!</v>
      </c>
      <c r="FR36" s="250" t="e">
        <f>'1_Police_raw'!EQ35/G36*100</f>
        <v>#VALUE!</v>
      </c>
      <c r="FS36" s="250" t="e">
        <f>'1_Police_raw'!ER35/H36*100</f>
        <v>#VALUE!</v>
      </c>
      <c r="FT36" s="250" t="e">
        <f t="shared" si="11"/>
        <v>#VALUE!</v>
      </c>
      <c r="FV36" s="250" t="e">
        <f>'1_Police_raw'!ET35/C36*100</f>
        <v>#VALUE!</v>
      </c>
      <c r="FW36" s="250" t="e">
        <f>'1_Police_raw'!EU35/D36*100</f>
        <v>#VALUE!</v>
      </c>
      <c r="FX36" s="250" t="e">
        <f>'1_Police_raw'!EV35/E36*100</f>
        <v>#VALUE!</v>
      </c>
      <c r="FY36" s="250" t="e">
        <f>'1_Police_raw'!EW35/F36*100</f>
        <v>#VALUE!</v>
      </c>
      <c r="FZ36" s="250" t="e">
        <f>'1_Police_raw'!EX35/G36*100</f>
        <v>#VALUE!</v>
      </c>
      <c r="GA36" s="250" t="e">
        <f>'1_Police_raw'!EY35/H36*100</f>
        <v>#VALUE!</v>
      </c>
      <c r="GB36" s="250" t="e">
        <f t="shared" si="12"/>
        <v>#VALUE!</v>
      </c>
      <c r="GD36" s="250" t="e">
        <f>'1_Police_raw'!FA35/C36*100</f>
        <v>#VALUE!</v>
      </c>
      <c r="GE36" s="250" t="e">
        <f>'1_Police_raw'!FB35/D36*100</f>
        <v>#VALUE!</v>
      </c>
      <c r="GF36" s="250" t="e">
        <f>'1_Police_raw'!FC35/E36*100</f>
        <v>#VALUE!</v>
      </c>
      <c r="GG36" s="250" t="e">
        <f>'1_Police_raw'!FD35/F36*100</f>
        <v>#VALUE!</v>
      </c>
      <c r="GH36" s="250" t="e">
        <f>'1_Police_raw'!FE35/G36*100</f>
        <v>#VALUE!</v>
      </c>
      <c r="GI36" s="250" t="e">
        <f>'1_Police_raw'!FF35/H36*100</f>
        <v>#VALUE!</v>
      </c>
      <c r="GJ36" s="250" t="e">
        <f t="shared" si="13"/>
        <v>#VALUE!</v>
      </c>
      <c r="GL36" s="250" t="e">
        <f>'1_Police_raw'!FH35/C36*100</f>
        <v>#VALUE!</v>
      </c>
      <c r="GM36" s="250" t="e">
        <f>'1_Police_raw'!FI35/D36*100</f>
        <v>#VALUE!</v>
      </c>
      <c r="GN36" s="250" t="e">
        <f>'1_Police_raw'!FJ35/E36*100</f>
        <v>#VALUE!</v>
      </c>
      <c r="GO36" s="250" t="e">
        <f>'1_Police_raw'!FK35/F36*100</f>
        <v>#VALUE!</v>
      </c>
      <c r="GP36" s="250" t="e">
        <f>'1_Police_raw'!FL35/G36*100</f>
        <v>#VALUE!</v>
      </c>
      <c r="GQ36" s="250" t="e">
        <f>'1_Police_raw'!FM35/H36*100</f>
        <v>#VALUE!</v>
      </c>
      <c r="GR36" s="250" t="e">
        <f t="shared" si="14"/>
        <v>#VALUE!</v>
      </c>
      <c r="GT36" s="250" t="e">
        <f>'1_Police_raw'!FO35/C36*100</f>
        <v>#VALUE!</v>
      </c>
      <c r="GU36" s="250" t="e">
        <f>'1_Police_raw'!FP35/D36*100</f>
        <v>#VALUE!</v>
      </c>
      <c r="GV36" s="250" t="e">
        <f>'1_Police_raw'!FQ35/E36*100</f>
        <v>#VALUE!</v>
      </c>
      <c r="GW36" s="250" t="e">
        <f>'1_Police_raw'!FR35/F36*100</f>
        <v>#VALUE!</v>
      </c>
      <c r="GX36" s="250" t="e">
        <f>'1_Police_raw'!FS35/G36*100</f>
        <v>#VALUE!</v>
      </c>
      <c r="GY36" s="250" t="e">
        <f>'1_Police_raw'!FT35/H36*100</f>
        <v>#VALUE!</v>
      </c>
      <c r="GZ36" s="250" t="e">
        <f t="shared" si="15"/>
        <v>#VALUE!</v>
      </c>
      <c r="HB36" s="250">
        <f>'1_Police_raw'!GI35/C36*100</f>
        <v>728.94109654177817</v>
      </c>
      <c r="HC36" s="250">
        <f>'1_Police_raw'!GJ35/D36*100</f>
        <v>706.67101935605342</v>
      </c>
      <c r="HD36" s="250">
        <f>'1_Police_raw'!GK35/E36*100</f>
        <v>705.61881533101052</v>
      </c>
      <c r="HE36" s="250">
        <f>'1_Police_raw'!GL35/F36*100</f>
        <v>700.23281836513922</v>
      </c>
      <c r="HF36" s="250">
        <f>'1_Police_raw'!GM35/G36*100</f>
        <v>746.24080499653019</v>
      </c>
      <c r="HG36" s="250">
        <f>'1_Police_raw'!GN35/H36*100</f>
        <v>704.00207900207897</v>
      </c>
      <c r="HH36" s="250">
        <f t="shared" si="16"/>
        <v>-3.4212664998604367</v>
      </c>
      <c r="HJ36" s="250" t="e">
        <f>'1_Police_raw'!GP35/C36*100</f>
        <v>#VALUE!</v>
      </c>
      <c r="HK36" s="250" t="e">
        <f>'1_Police_raw'!GQ35/D36*100</f>
        <v>#VALUE!</v>
      </c>
      <c r="HL36" s="250" t="e">
        <f>'1_Police_raw'!GR35/E36*100</f>
        <v>#VALUE!</v>
      </c>
      <c r="HM36" s="250" t="e">
        <f>'1_Police_raw'!GS35/F36*100</f>
        <v>#VALUE!</v>
      </c>
      <c r="HN36" s="250" t="e">
        <f>'1_Police_raw'!GT35/G36*100</f>
        <v>#VALUE!</v>
      </c>
      <c r="HO36" s="250" t="e">
        <f>'1_Police_raw'!GU35/H36*100</f>
        <v>#VALUE!</v>
      </c>
      <c r="HP36" s="250" t="e">
        <f t="shared" si="17"/>
        <v>#VALUE!</v>
      </c>
      <c r="HR36" s="250" t="e">
        <f>'1_Police_raw'!GW35/C36*100</f>
        <v>#VALUE!</v>
      </c>
      <c r="HS36" s="250" t="e">
        <f>'1_Police_raw'!GX35/D36*100</f>
        <v>#VALUE!</v>
      </c>
      <c r="HT36" s="250" t="e">
        <f>'1_Police_raw'!GY35/E36*100</f>
        <v>#VALUE!</v>
      </c>
      <c r="HU36" s="250" t="e">
        <f>'1_Police_raw'!GZ35/F36*100</f>
        <v>#VALUE!</v>
      </c>
      <c r="HV36" s="250" t="e">
        <f>'1_Police_raw'!HA35/G36*100</f>
        <v>#VALUE!</v>
      </c>
      <c r="HW36" s="250" t="e">
        <f>'1_Police_raw'!HB35/H36*100</f>
        <v>#VALUE!</v>
      </c>
      <c r="HX36" s="250" t="e">
        <f t="shared" si="18"/>
        <v>#VALUE!</v>
      </c>
      <c r="HZ36" s="250">
        <f>'1_Police_raw'!HD35/C36*100</f>
        <v>0</v>
      </c>
      <c r="IA36" s="250">
        <f>'1_Police_raw'!HE35/D36*100</f>
        <v>0</v>
      </c>
      <c r="IB36" s="250">
        <f>'1_Police_raw'!HF35/E36*100</f>
        <v>0</v>
      </c>
      <c r="IC36" s="250">
        <f>'1_Police_raw'!HG35/F36*100</f>
        <v>0</v>
      </c>
      <c r="ID36" s="250">
        <f>'1_Police_raw'!HH35/G36*100</f>
        <v>0</v>
      </c>
      <c r="IE36" s="250">
        <f>'1_Police_raw'!HI35/H36*100</f>
        <v>0</v>
      </c>
      <c r="IF36" s="250" t="e">
        <f t="shared" si="49"/>
        <v>#DIV/0!</v>
      </c>
      <c r="IH36" s="250">
        <f>'1_Police_raw'!HK35/C36*100</f>
        <v>0</v>
      </c>
      <c r="II36" s="250">
        <f>'1_Police_raw'!HL35/D36*100</f>
        <v>0</v>
      </c>
      <c r="IJ36" s="250">
        <f>'1_Police_raw'!HM35/E36*100</f>
        <v>0</v>
      </c>
      <c r="IK36" s="250">
        <f>'1_Police_raw'!HN35/F36*100</f>
        <v>0</v>
      </c>
      <c r="IL36" s="250">
        <f>'1_Police_raw'!HO35/G36*100</f>
        <v>0</v>
      </c>
      <c r="IM36" s="250">
        <f>'1_Police_raw'!HP35/H36*100</f>
        <v>0</v>
      </c>
      <c r="IN36" s="250" t="e">
        <f t="shared" si="36"/>
        <v>#DIV/0!</v>
      </c>
      <c r="IP36" s="250" t="e">
        <f>'1_Police_raw'!HR35/C36*100</f>
        <v>#VALUE!</v>
      </c>
      <c r="IQ36" s="250" t="e">
        <f>'1_Police_raw'!HS35/D36*100</f>
        <v>#VALUE!</v>
      </c>
      <c r="IR36" s="250" t="e">
        <f>'1_Police_raw'!HT35/E36*100</f>
        <v>#VALUE!</v>
      </c>
      <c r="IS36" s="250" t="e">
        <f>'1_Police_raw'!HU35/F36*100</f>
        <v>#VALUE!</v>
      </c>
      <c r="IT36" s="250" t="e">
        <f>'1_Police_raw'!HV35/G36*100</f>
        <v>#VALUE!</v>
      </c>
      <c r="IU36" s="250" t="e">
        <f>'1_Police_raw'!HW35/H36*100</f>
        <v>#VALUE!</v>
      </c>
      <c r="IV36" s="250" t="e">
        <f t="shared" si="45"/>
        <v>#VALUE!</v>
      </c>
      <c r="IX36" s="250" t="e">
        <f>'1_Police_raw'!HY35/C36*100</f>
        <v>#VALUE!</v>
      </c>
      <c r="IY36" s="250" t="e">
        <f>'1_Police_raw'!HZ35/D36*100</f>
        <v>#VALUE!</v>
      </c>
      <c r="IZ36" s="250" t="e">
        <f>'1_Police_raw'!IA35/E36*100</f>
        <v>#VALUE!</v>
      </c>
      <c r="JA36" s="250" t="e">
        <f>'1_Police_raw'!IB35/F36*100</f>
        <v>#VALUE!</v>
      </c>
      <c r="JB36" s="250" t="e">
        <f>'1_Police_raw'!IC35/G36*100</f>
        <v>#VALUE!</v>
      </c>
      <c r="JC36" s="250" t="e">
        <f>'1_Police_raw'!ID35/H36*100</f>
        <v>#VALUE!</v>
      </c>
      <c r="JD36" s="250" t="e">
        <f t="shared" si="19"/>
        <v>#VALUE!</v>
      </c>
      <c r="JF36" s="250" t="e">
        <f>'1_Police_raw'!IF35/C36*100</f>
        <v>#VALUE!</v>
      </c>
      <c r="JG36" s="250" t="e">
        <f>'1_Police_raw'!IG35/D36*100</f>
        <v>#VALUE!</v>
      </c>
      <c r="JH36" s="250" t="e">
        <f>'1_Police_raw'!IH35/E36*100</f>
        <v>#VALUE!</v>
      </c>
      <c r="JI36" s="250" t="e">
        <f>'1_Police_raw'!II35/F36*100</f>
        <v>#VALUE!</v>
      </c>
      <c r="JJ36" s="250" t="e">
        <f>'1_Police_raw'!IJ35/G36*100</f>
        <v>#VALUE!</v>
      </c>
      <c r="JK36" s="250" t="e">
        <f>'1_Police_raw'!IK35/H36*100</f>
        <v>#VALUE!</v>
      </c>
      <c r="JL36" s="250" t="e">
        <f t="shared" si="48"/>
        <v>#VALUE!</v>
      </c>
      <c r="JN36" s="250" t="e">
        <f>'1_Police_raw'!IM35/C36*100</f>
        <v>#VALUE!</v>
      </c>
      <c r="JO36" s="250" t="e">
        <f>'1_Police_raw'!IN35/D36*100</f>
        <v>#VALUE!</v>
      </c>
      <c r="JP36" s="250" t="e">
        <f>'1_Police_raw'!IO35/E36*100</f>
        <v>#VALUE!</v>
      </c>
      <c r="JQ36" s="250" t="e">
        <f>'1_Police_raw'!IP35/F36*100</f>
        <v>#VALUE!</v>
      </c>
      <c r="JR36" s="250" t="e">
        <f>'1_Police_raw'!IQ35/G36*100</f>
        <v>#VALUE!</v>
      </c>
      <c r="JS36" s="250" t="e">
        <f>'1_Police_raw'!IR35/H36*100</f>
        <v>#VALUE!</v>
      </c>
      <c r="JT36" s="250" t="e">
        <f t="shared" si="20"/>
        <v>#VALUE!</v>
      </c>
      <c r="JV36" s="250" t="e">
        <f>'1_Police_raw'!IT35/C36*100</f>
        <v>#VALUE!</v>
      </c>
      <c r="JW36" s="250" t="e">
        <f>'1_Police_raw'!IU35/D36*100</f>
        <v>#VALUE!</v>
      </c>
      <c r="JX36" s="250" t="e">
        <f>'1_Police_raw'!IV35/E36*100</f>
        <v>#VALUE!</v>
      </c>
      <c r="JY36" s="250" t="e">
        <f>'1_Police_raw'!IW35/F36*100</f>
        <v>#VALUE!</v>
      </c>
      <c r="JZ36" s="250" t="e">
        <f>'1_Police_raw'!IX35/G36*100</f>
        <v>#VALUE!</v>
      </c>
      <c r="KA36" s="250" t="e">
        <f>'1_Police_raw'!IY35/H36*100</f>
        <v>#VALUE!</v>
      </c>
      <c r="KB36" s="250" t="e">
        <f t="shared" si="21"/>
        <v>#VALUE!</v>
      </c>
      <c r="KD36" s="250" t="e">
        <f>'1_Police_raw'!JA35/C36*100</f>
        <v>#VALUE!</v>
      </c>
      <c r="KE36" s="250" t="e">
        <f>'1_Police_raw'!JB35/D36*100</f>
        <v>#VALUE!</v>
      </c>
      <c r="KF36" s="250" t="e">
        <f>'1_Police_raw'!JC35/E36*100</f>
        <v>#VALUE!</v>
      </c>
      <c r="KG36" s="250" t="e">
        <f>'1_Police_raw'!JD35/F36*100</f>
        <v>#VALUE!</v>
      </c>
      <c r="KH36" s="250" t="e">
        <f>'1_Police_raw'!JE35/G36*100</f>
        <v>#VALUE!</v>
      </c>
      <c r="KI36" s="250" t="e">
        <f>'1_Police_raw'!JF35/H36*100</f>
        <v>#VALUE!</v>
      </c>
      <c r="KJ36" s="250" t="e">
        <f t="shared" si="22"/>
        <v>#VALUE!</v>
      </c>
      <c r="KL36" s="250" t="e">
        <f>'1_Police_raw'!JH35/C36*100</f>
        <v>#VALUE!</v>
      </c>
      <c r="KM36" s="250" t="e">
        <f>'1_Police_raw'!JI35/D36*100</f>
        <v>#VALUE!</v>
      </c>
      <c r="KN36" s="250" t="e">
        <f>'1_Police_raw'!JJ35/E36*100</f>
        <v>#VALUE!</v>
      </c>
      <c r="KO36" s="250" t="e">
        <f>'1_Police_raw'!JK35/F36*100</f>
        <v>#VALUE!</v>
      </c>
      <c r="KP36" s="250" t="e">
        <f>'1_Police_raw'!JL35/G36*100</f>
        <v>#VALUE!</v>
      </c>
      <c r="KQ36" s="250" t="e">
        <f>'1_Police_raw'!JM35/H36*100</f>
        <v>#VALUE!</v>
      </c>
      <c r="KR36" s="250" t="e">
        <f t="shared" si="23"/>
        <v>#VALUE!</v>
      </c>
      <c r="KT36" s="250" t="e">
        <f>'1_Police_raw'!JO35/C36*100</f>
        <v>#VALUE!</v>
      </c>
      <c r="KU36" s="250" t="e">
        <f>'1_Police_raw'!JP35/D36*100</f>
        <v>#VALUE!</v>
      </c>
      <c r="KV36" s="250" t="e">
        <f>'1_Police_raw'!JQ35/E36*100</f>
        <v>#VALUE!</v>
      </c>
      <c r="KW36" s="250" t="e">
        <f>'1_Police_raw'!JR35/F36*100</f>
        <v>#VALUE!</v>
      </c>
      <c r="KX36" s="250" t="e">
        <f>'1_Police_raw'!JS35/G36*100</f>
        <v>#VALUE!</v>
      </c>
      <c r="KY36" s="250" t="e">
        <f>'1_Police_raw'!JT35/H36*100</f>
        <v>#VALUE!</v>
      </c>
      <c r="KZ36" s="250" t="e">
        <f t="shared" si="37"/>
        <v>#VALUE!</v>
      </c>
      <c r="LB36" s="250" t="e">
        <f>'1_Police_raw'!JV35/C36*100</f>
        <v>#VALUE!</v>
      </c>
      <c r="LC36" s="250" t="e">
        <f>'1_Police_raw'!JW35/D36*100</f>
        <v>#VALUE!</v>
      </c>
      <c r="LD36" s="250" t="e">
        <f>'1_Police_raw'!JX35/E36*100</f>
        <v>#VALUE!</v>
      </c>
      <c r="LE36" s="250" t="e">
        <f>'1_Police_raw'!JY35/F36*100</f>
        <v>#VALUE!</v>
      </c>
      <c r="LF36" s="250" t="e">
        <f>'1_Police_raw'!JZ35/G36*100</f>
        <v>#VALUE!</v>
      </c>
      <c r="LG36" s="250" t="e">
        <f>'1_Police_raw'!KA35/H36*100</f>
        <v>#VALUE!</v>
      </c>
      <c r="LH36" s="250" t="e">
        <f t="shared" si="24"/>
        <v>#VALUE!</v>
      </c>
      <c r="LJ36" s="250" t="e">
        <f>'1_Police_raw'!KC35/C36*100</f>
        <v>#VALUE!</v>
      </c>
      <c r="LK36" s="250" t="e">
        <f>'1_Police_raw'!KD35/D36*100</f>
        <v>#VALUE!</v>
      </c>
      <c r="LL36" s="250" t="e">
        <f>'1_Police_raw'!KE35/E36*100</f>
        <v>#VALUE!</v>
      </c>
      <c r="LM36" s="250" t="e">
        <f>'1_Police_raw'!KF35/F36*100</f>
        <v>#VALUE!</v>
      </c>
      <c r="LN36" s="250" t="e">
        <f>'1_Police_raw'!KG35/G36*100</f>
        <v>#VALUE!</v>
      </c>
      <c r="LO36" s="250" t="e">
        <f>'1_Police_raw'!KH35/H36*100</f>
        <v>#VALUE!</v>
      </c>
      <c r="LP36" s="250" t="e">
        <f t="shared" si="38"/>
        <v>#VALUE!</v>
      </c>
      <c r="LR36" s="250" t="e">
        <f>'1_Police_raw'!KJ35/C36*100</f>
        <v>#VALUE!</v>
      </c>
      <c r="LS36" s="250" t="e">
        <f>'1_Police_raw'!KK35/D36*100</f>
        <v>#VALUE!</v>
      </c>
      <c r="LT36" s="250" t="e">
        <f>'1_Police_raw'!KL35/E36*100</f>
        <v>#VALUE!</v>
      </c>
      <c r="LU36" s="250" t="e">
        <f>'1_Police_raw'!KM35/F36*100</f>
        <v>#VALUE!</v>
      </c>
      <c r="LV36" s="250" t="e">
        <f>'1_Police_raw'!KN35/G36*100</f>
        <v>#VALUE!</v>
      </c>
      <c r="LW36" s="250" t="e">
        <f>'1_Police_raw'!KO35/H36*100</f>
        <v>#VALUE!</v>
      </c>
      <c r="LX36" s="250" t="e">
        <f t="shared" si="39"/>
        <v>#VALUE!</v>
      </c>
      <c r="LZ36" s="250" t="e">
        <f>'1_Police_raw'!KQ35/C36*100</f>
        <v>#VALUE!</v>
      </c>
      <c r="MA36" s="250" t="e">
        <f>'1_Police_raw'!KR35/D36*100</f>
        <v>#VALUE!</v>
      </c>
      <c r="MB36" s="250" t="e">
        <f>'1_Police_raw'!KS35/E36*100</f>
        <v>#VALUE!</v>
      </c>
      <c r="MC36" s="250" t="e">
        <f>'1_Police_raw'!KT35/F36*100</f>
        <v>#VALUE!</v>
      </c>
      <c r="MD36" s="250" t="e">
        <f>'1_Police_raw'!KU35/G36*100</f>
        <v>#VALUE!</v>
      </c>
      <c r="ME36" s="250" t="e">
        <f>'1_Police_raw'!KV35/H36*100</f>
        <v>#VALUE!</v>
      </c>
      <c r="MF36" s="250" t="e">
        <f t="shared" si="40"/>
        <v>#VALUE!</v>
      </c>
      <c r="MH36" s="250" t="e">
        <f>'1_Police_raw'!KX35/C36*100</f>
        <v>#VALUE!</v>
      </c>
      <c r="MI36" s="250" t="e">
        <f>'1_Police_raw'!KY35/D36*100</f>
        <v>#VALUE!</v>
      </c>
      <c r="MJ36" s="250" t="e">
        <f>'1_Police_raw'!KZ35/E36*100</f>
        <v>#VALUE!</v>
      </c>
      <c r="MK36" s="250" t="e">
        <f>'1_Police_raw'!LA35/F36*100</f>
        <v>#VALUE!</v>
      </c>
      <c r="ML36" s="250" t="e">
        <f>'1_Police_raw'!LB35/G36*100</f>
        <v>#VALUE!</v>
      </c>
      <c r="MM36" s="250" t="e">
        <f>'1_Police_raw'!LC35/H36*100</f>
        <v>#VALUE!</v>
      </c>
      <c r="MN36" s="250" t="e">
        <f t="shared" si="41"/>
        <v>#VALUE!</v>
      </c>
      <c r="MP36" s="250" t="e">
        <f>'1_Police_raw'!LE35/C36*100</f>
        <v>#VALUE!</v>
      </c>
      <c r="MQ36" s="250" t="e">
        <f>'1_Police_raw'!LF35/D36*100</f>
        <v>#VALUE!</v>
      </c>
      <c r="MR36" s="250" t="e">
        <f>'1_Police_raw'!LG35/E36*100</f>
        <v>#VALUE!</v>
      </c>
      <c r="MS36" s="250" t="e">
        <f>'1_Police_raw'!LH35/F36*100</f>
        <v>#VALUE!</v>
      </c>
      <c r="MT36" s="250" t="e">
        <f>'1_Police_raw'!LI35/G36*100</f>
        <v>#VALUE!</v>
      </c>
      <c r="MU36" s="250" t="e">
        <f>'1_Police_raw'!LJ35/H36*100</f>
        <v>#VALUE!</v>
      </c>
      <c r="MV36" s="250" t="e">
        <f t="shared" si="25"/>
        <v>#VALUE!</v>
      </c>
      <c r="MX36" s="250" t="e">
        <f>'1_Police_raw'!LL35/C36*100</f>
        <v>#VALUE!</v>
      </c>
      <c r="MY36" s="250" t="e">
        <f>'1_Police_raw'!LM35/D36*100</f>
        <v>#VALUE!</v>
      </c>
      <c r="MZ36" s="250" t="e">
        <f>'1_Police_raw'!LN35/E36*100</f>
        <v>#VALUE!</v>
      </c>
      <c r="NA36" s="250" t="e">
        <f>'1_Police_raw'!LO35/F36*100</f>
        <v>#VALUE!</v>
      </c>
      <c r="NB36" s="250" t="e">
        <f>'1_Police_raw'!LP35/G36*100</f>
        <v>#VALUE!</v>
      </c>
      <c r="NC36" s="250" t="e">
        <f>'1_Police_raw'!LQ35/H36*100</f>
        <v>#VALUE!</v>
      </c>
      <c r="ND36" s="250" t="e">
        <f t="shared" si="50"/>
        <v>#VALUE!</v>
      </c>
      <c r="NF36" s="250" t="e">
        <f>'1_Police_raw'!LS35/C36*100</f>
        <v>#VALUE!</v>
      </c>
      <c r="NG36" s="250" t="e">
        <f>'1_Police_raw'!LT35/D36*100</f>
        <v>#VALUE!</v>
      </c>
      <c r="NH36" s="250" t="e">
        <f>'1_Police_raw'!LU35/E36*100</f>
        <v>#VALUE!</v>
      </c>
      <c r="NI36" s="250" t="e">
        <f>'1_Police_raw'!LV35/F36*100</f>
        <v>#VALUE!</v>
      </c>
      <c r="NJ36" s="250" t="e">
        <f>'1_Police_raw'!LW35/G36*100</f>
        <v>#VALUE!</v>
      </c>
      <c r="NK36" s="250" t="e">
        <f>'1_Police_raw'!LX35/H36*100</f>
        <v>#VALUE!</v>
      </c>
      <c r="NL36" s="250" t="e">
        <f t="shared" si="26"/>
        <v>#VALUE!</v>
      </c>
      <c r="NN36" s="250" t="e">
        <f>'1_Police_raw'!LZ35/C36*100</f>
        <v>#VALUE!</v>
      </c>
      <c r="NO36" s="250" t="e">
        <f>'1_Police_raw'!MA35/D36*100</f>
        <v>#VALUE!</v>
      </c>
      <c r="NP36" s="250" t="e">
        <f>'1_Police_raw'!MB35/E36*100</f>
        <v>#VALUE!</v>
      </c>
      <c r="NQ36" s="250" t="e">
        <f>'1_Police_raw'!MC35/F36*100</f>
        <v>#VALUE!</v>
      </c>
      <c r="NR36" s="250" t="e">
        <f>'1_Police_raw'!MD35/G36*100</f>
        <v>#VALUE!</v>
      </c>
      <c r="NS36" s="250" t="e">
        <f>'1_Police_raw'!ME35/H36*100</f>
        <v>#VALUE!</v>
      </c>
      <c r="NT36" s="250" t="e">
        <f t="shared" si="27"/>
        <v>#VALUE!</v>
      </c>
      <c r="NV36" s="250" t="e">
        <f>'1_Police_raw'!MG35/C36*100</f>
        <v>#VALUE!</v>
      </c>
      <c r="NW36" s="250" t="e">
        <f>'1_Police_raw'!MH35/D36*100</f>
        <v>#VALUE!</v>
      </c>
      <c r="NX36" s="250" t="e">
        <f>'1_Police_raw'!MI35/E36*100</f>
        <v>#VALUE!</v>
      </c>
      <c r="NY36" s="250" t="e">
        <f>'1_Police_raw'!MJ35/F36*100</f>
        <v>#VALUE!</v>
      </c>
      <c r="NZ36" s="250" t="e">
        <f>'1_Police_raw'!MK35/G36*100</f>
        <v>#VALUE!</v>
      </c>
      <c r="OA36" s="250" t="e">
        <f>'1_Police_raw'!ML35/H36*100</f>
        <v>#VALUE!</v>
      </c>
      <c r="OB36" s="250" t="e">
        <f t="shared" si="42"/>
        <v>#VALUE!</v>
      </c>
      <c r="OD36" s="250" t="e">
        <f>'1_Police_raw'!MN35/C36*100</f>
        <v>#VALUE!</v>
      </c>
      <c r="OE36" s="250" t="e">
        <f>'1_Police_raw'!MO35/D36*100</f>
        <v>#VALUE!</v>
      </c>
      <c r="OF36" s="250" t="e">
        <f>'1_Police_raw'!MP35/E36*100</f>
        <v>#VALUE!</v>
      </c>
      <c r="OG36" s="250" t="e">
        <f>'1_Police_raw'!MQ35/F36*100</f>
        <v>#VALUE!</v>
      </c>
      <c r="OH36" s="250" t="e">
        <f>'1_Police_raw'!MR35/G36*100</f>
        <v>#VALUE!</v>
      </c>
      <c r="OI36" s="250" t="e">
        <f>'1_Police_raw'!MS35/H36*100</f>
        <v>#VALUE!</v>
      </c>
      <c r="OJ36" s="250" t="e">
        <f t="shared" si="28"/>
        <v>#VALUE!</v>
      </c>
      <c r="OL36" s="250" t="e">
        <f>'1_Police_raw'!MU35/C36*100</f>
        <v>#VALUE!</v>
      </c>
      <c r="OM36" s="250" t="e">
        <f>'1_Police_raw'!MV35/D36*100</f>
        <v>#VALUE!</v>
      </c>
      <c r="ON36" s="250" t="e">
        <f>'1_Police_raw'!MW35/E36*100</f>
        <v>#VALUE!</v>
      </c>
      <c r="OO36" s="250" t="e">
        <f>'1_Police_raw'!MX35/F36*100</f>
        <v>#VALUE!</v>
      </c>
      <c r="OP36" s="250" t="e">
        <f>'1_Police_raw'!MY35/G36*100</f>
        <v>#VALUE!</v>
      </c>
      <c r="OQ36" s="250" t="e">
        <f>'1_Police_raw'!MZ35/H36*100</f>
        <v>#VALUE!</v>
      </c>
      <c r="OR36" s="250" t="e">
        <f t="shared" si="43"/>
        <v>#VALUE!</v>
      </c>
      <c r="OU36" s="250">
        <f>'1_Police_raw'!NE35/G36*100</f>
        <v>746.24080499653019</v>
      </c>
      <c r="OV36" s="250" t="e">
        <f>'1_Police_raw'!NF35/G36*100</f>
        <v>#VALUE!</v>
      </c>
      <c r="OW36" s="250">
        <f>'1_Police_raw'!NG35/G36*100</f>
        <v>38.857043719639137</v>
      </c>
      <c r="OX36" s="250">
        <f>'1_Police_raw'!NH35/G36*100</f>
        <v>28.791811242192921</v>
      </c>
      <c r="OY36" s="250" t="e">
        <f>'1_Police_raw'!NI35/G36*100</f>
        <v>#VALUE!</v>
      </c>
      <c r="PA36" s="250" t="e">
        <f>'1_Police_raw'!NK35/G36*100</f>
        <v>#VALUE!</v>
      </c>
      <c r="PB36" s="250" t="e">
        <f>'1_Police_raw'!NL35/G36*100</f>
        <v>#VALUE!</v>
      </c>
      <c r="PC36" s="250" t="e">
        <f>'1_Police_raw'!NM35/G36*100</f>
        <v>#VALUE!</v>
      </c>
      <c r="PD36" s="250" t="e">
        <f>'1_Police_raw'!NN35/G36*100</f>
        <v>#VALUE!</v>
      </c>
      <c r="PE36" s="250" t="e">
        <f>'1_Police_raw'!NO35/G36*100</f>
        <v>#VALUE!</v>
      </c>
      <c r="PG36" s="250" t="e">
        <f>'1_Police_raw'!NQ35/G36*100</f>
        <v>#VALUE!</v>
      </c>
      <c r="PH36" s="250" t="e">
        <f>'1_Police_raw'!NR35/G36*100</f>
        <v>#VALUE!</v>
      </c>
      <c r="PI36" s="250" t="e">
        <f>'1_Police_raw'!NS35/G36*100</f>
        <v>#VALUE!</v>
      </c>
      <c r="PJ36" s="250" t="e">
        <f>'1_Police_raw'!NT35/G36*100</f>
        <v>#VALUE!</v>
      </c>
      <c r="PK36" s="250" t="e">
        <f>'1_Police_raw'!NU35/G36*100</f>
        <v>#VALUE!</v>
      </c>
      <c r="PM36" s="250" t="e">
        <f>'1_Police_raw'!NW35/G36*100</f>
        <v>#VALUE!</v>
      </c>
      <c r="PN36" s="250" t="e">
        <f>'1_Police_raw'!NX35/G36*100</f>
        <v>#VALUE!</v>
      </c>
      <c r="PO36" s="250" t="e">
        <f>'1_Police_raw'!NY35/G36*100</f>
        <v>#VALUE!</v>
      </c>
      <c r="PP36" s="250" t="e">
        <f>'1_Police_raw'!NZ35/G36*100</f>
        <v>#VALUE!</v>
      </c>
      <c r="PQ36" s="250" t="e">
        <f>'1_Police_raw'!OA35/G36*100</f>
        <v>#VALUE!</v>
      </c>
      <c r="PS36" s="250" t="e">
        <f>'1_Police_raw'!OC35/G36*100</f>
        <v>#VALUE!</v>
      </c>
      <c r="PT36" s="250" t="e">
        <f>'1_Police_raw'!OD35/G36*100</f>
        <v>#VALUE!</v>
      </c>
      <c r="PU36" s="250" t="e">
        <f>'1_Police_raw'!OE35/G36*100</f>
        <v>#VALUE!</v>
      </c>
      <c r="PV36" s="250" t="e">
        <f>'1_Police_raw'!OF35/G36*100</f>
        <v>#VALUE!</v>
      </c>
      <c r="PW36" s="250" t="e">
        <f>'1_Police_raw'!OG35/G36*100</f>
        <v>#VALUE!</v>
      </c>
      <c r="PY36" s="250" t="e">
        <f>'1_Police_raw'!OI35/G36*100</f>
        <v>#VALUE!</v>
      </c>
      <c r="PZ36" s="250" t="e">
        <f>'1_Police_raw'!OJ35/G36*100</f>
        <v>#VALUE!</v>
      </c>
      <c r="QA36" s="250" t="e">
        <f>'1_Police_raw'!OK35/G36*100</f>
        <v>#VALUE!</v>
      </c>
      <c r="QB36" s="250" t="e">
        <f>'1_Police_raw'!OL35/G36*100</f>
        <v>#VALUE!</v>
      </c>
      <c r="QC36" s="250" t="e">
        <f>'1_Police_raw'!OM35/G36*100</f>
        <v>#VALUE!</v>
      </c>
      <c r="QE36" s="250" t="e">
        <f>'1_Police_raw'!OO35/G36*100</f>
        <v>#VALUE!</v>
      </c>
      <c r="QF36" s="250" t="e">
        <f>'1_Police_raw'!OP35/G36*100</f>
        <v>#VALUE!</v>
      </c>
      <c r="QG36" s="250" t="e">
        <f>'1_Police_raw'!OQ35/G36*100</f>
        <v>#VALUE!</v>
      </c>
      <c r="QH36" s="250" t="e">
        <f>'1_Police_raw'!OR35/G36*100</f>
        <v>#VALUE!</v>
      </c>
      <c r="QI36" s="250" t="e">
        <f>'1_Police_raw'!OS35/G36*100</f>
        <v>#VALUE!</v>
      </c>
      <c r="QK36" s="250" t="e">
        <f>'1_Police_raw'!OU35/G36*100</f>
        <v>#VALUE!</v>
      </c>
      <c r="QL36" s="250" t="e">
        <f>'1_Police_raw'!OV35/G36*100</f>
        <v>#VALUE!</v>
      </c>
      <c r="QM36" s="250" t="e">
        <f>'1_Police_raw'!OW35/G36*100</f>
        <v>#VALUE!</v>
      </c>
      <c r="QN36" s="250" t="e">
        <f>'1_Police_raw'!OX35/G36*100</f>
        <v>#VALUE!</v>
      </c>
      <c r="QO36" s="250" t="e">
        <f>'1_Police_raw'!OY35/G36*100</f>
        <v>#VALUE!</v>
      </c>
      <c r="QQ36" s="250" t="e">
        <f>'1_Police_raw'!PA35/G36*100</f>
        <v>#VALUE!</v>
      </c>
      <c r="QR36" s="250" t="e">
        <f>'1_Police_raw'!PB35/G36*100</f>
        <v>#VALUE!</v>
      </c>
      <c r="QS36" s="250" t="e">
        <f>'1_Police_raw'!PC35/G36*100</f>
        <v>#VALUE!</v>
      </c>
      <c r="QT36" s="250" t="e">
        <f>'1_Police_raw'!PD35/G36*100</f>
        <v>#VALUE!</v>
      </c>
      <c r="QU36" s="250" t="e">
        <f>'1_Police_raw'!PE35/G36*100</f>
        <v>#VALUE!</v>
      </c>
      <c r="QW36" s="250" t="e">
        <f>'1_Police_raw'!PG35/G36*100</f>
        <v>#VALUE!</v>
      </c>
      <c r="QX36" s="250" t="e">
        <f>'1_Police_raw'!PH35/G36*100</f>
        <v>#VALUE!</v>
      </c>
      <c r="QY36" s="250" t="e">
        <f>'1_Police_raw'!PI35/G36*100</f>
        <v>#VALUE!</v>
      </c>
      <c r="QZ36" s="250" t="e">
        <f>'1_Police_raw'!PJ35/G36*100</f>
        <v>#VALUE!</v>
      </c>
      <c r="RA36" s="250" t="e">
        <f>'1_Police_raw'!PK35/G36*100</f>
        <v>#VALUE!</v>
      </c>
      <c r="RC36" s="250" t="e">
        <f>'1_Police_raw'!PM35/G36*100</f>
        <v>#VALUE!</v>
      </c>
      <c r="RD36" s="250" t="e">
        <f>'1_Police_raw'!PN35/G36*100</f>
        <v>#VALUE!</v>
      </c>
      <c r="RE36" s="250" t="e">
        <f>'1_Police_raw'!PO35/G36*100</f>
        <v>#VALUE!</v>
      </c>
      <c r="RF36" s="250" t="e">
        <f>'1_Police_raw'!PP35/G36*100</f>
        <v>#VALUE!</v>
      </c>
      <c r="RG36" s="250" t="e">
        <f>'1_Police_raw'!PQ35/G36*100</f>
        <v>#VALUE!</v>
      </c>
      <c r="RI36" s="250" t="e">
        <f>'1_Police_raw'!PS35/G36*100</f>
        <v>#VALUE!</v>
      </c>
      <c r="RJ36" s="250" t="e">
        <f>'1_Police_raw'!PT35/G36*100</f>
        <v>#VALUE!</v>
      </c>
      <c r="RK36" s="250" t="e">
        <f>'1_Police_raw'!PU35/G36*100</f>
        <v>#VALUE!</v>
      </c>
      <c r="RL36" s="250" t="e">
        <f>'1_Police_raw'!PV35/G36*100</f>
        <v>#VALUE!</v>
      </c>
      <c r="RM36" s="250" t="e">
        <f>'1_Police_raw'!PW35/G36*100</f>
        <v>#VALUE!</v>
      </c>
      <c r="RO36" s="250" t="e">
        <f>'1_Police_raw'!PY35/G36*100</f>
        <v>#VALUE!</v>
      </c>
      <c r="RP36" s="250" t="e">
        <f>'1_Police_raw'!PZ35/G36*100</f>
        <v>#VALUE!</v>
      </c>
      <c r="RQ36" s="250" t="e">
        <f>'1_Police_raw'!QA35/G36*100</f>
        <v>#VALUE!</v>
      </c>
      <c r="RR36" s="250" t="e">
        <f>'1_Police_raw'!QB35/G36*100</f>
        <v>#VALUE!</v>
      </c>
      <c r="RS36" s="250" t="e">
        <f>'1_Police_raw'!QC35/G36*100</f>
        <v>#VALUE!</v>
      </c>
      <c r="RU36" s="250" t="e">
        <f>'1_Police_raw'!QE35/G36*100</f>
        <v>#VALUE!</v>
      </c>
      <c r="RV36" s="250" t="e">
        <f>'1_Police_raw'!QF35/G36*100</f>
        <v>#VALUE!</v>
      </c>
      <c r="RW36" s="250" t="e">
        <f>'1_Police_raw'!QG35/G36*100</f>
        <v>#VALUE!</v>
      </c>
      <c r="RX36" s="250" t="e">
        <f>'1_Police_raw'!QH35/G36*100</f>
        <v>#VALUE!</v>
      </c>
      <c r="RY36" s="250" t="e">
        <f>'1_Police_raw'!QI35/G36*100</f>
        <v>#VALUE!</v>
      </c>
      <c r="SA36" s="250" t="e">
        <f>'1_Police_raw'!QK35/G36*100</f>
        <v>#VALUE!</v>
      </c>
      <c r="SB36" s="250" t="e">
        <f>'1_Police_raw'!QL35/G36*100</f>
        <v>#VALUE!</v>
      </c>
      <c r="SC36" s="250" t="e">
        <f>'1_Police_raw'!QM35/G36*100</f>
        <v>#VALUE!</v>
      </c>
      <c r="SD36" s="250" t="e">
        <f>'1_Police_raw'!QN35/G36*100</f>
        <v>#VALUE!</v>
      </c>
      <c r="SE36" s="250" t="e">
        <f>'1_Police_raw'!QO35/G36*100</f>
        <v>#VALUE!</v>
      </c>
      <c r="SG36" s="250" t="e">
        <f>'1_Police_raw'!QQ35/G36*100</f>
        <v>#VALUE!</v>
      </c>
      <c r="SH36" s="250" t="e">
        <f>'1_Police_raw'!QR35/G36*100</f>
        <v>#VALUE!</v>
      </c>
      <c r="SI36" s="250" t="e">
        <f>'1_Police_raw'!QS35/G36*100</f>
        <v>#VALUE!</v>
      </c>
      <c r="SJ36" s="250" t="e">
        <f>'1_Police_raw'!QT35/G36*100</f>
        <v>#VALUE!</v>
      </c>
      <c r="SK36" s="250" t="e">
        <f>'1_Police_raw'!QU35/G36*100</f>
        <v>#VALUE!</v>
      </c>
      <c r="SM36" s="250" t="e">
        <f>'1_Police_raw'!QW35/G36*100</f>
        <v>#VALUE!</v>
      </c>
      <c r="SN36" s="250" t="e">
        <f>'1_Police_raw'!QX35/G36*100</f>
        <v>#VALUE!</v>
      </c>
      <c r="SO36" s="250" t="e">
        <f>'1_Police_raw'!QY35/G36*100</f>
        <v>#VALUE!</v>
      </c>
      <c r="SP36" s="250" t="e">
        <f>'1_Police_raw'!QZ35/G36*100</f>
        <v>#VALUE!</v>
      </c>
      <c r="SQ36" s="250" t="e">
        <f>'1_Police_raw'!RA35/G36*100</f>
        <v>#VALUE!</v>
      </c>
      <c r="SS36" s="250" t="e">
        <f>'1_Police_raw'!RC35/G36*100</f>
        <v>#VALUE!</v>
      </c>
      <c r="ST36" s="250" t="e">
        <f>'1_Police_raw'!RD35/G36*100</f>
        <v>#VALUE!</v>
      </c>
      <c r="SU36" s="250" t="e">
        <f>'1_Police_raw'!RE35/G36*100</f>
        <v>#VALUE!</v>
      </c>
      <c r="SV36" s="250" t="e">
        <f>'1_Police_raw'!RF35/G36*100</f>
        <v>#VALUE!</v>
      </c>
      <c r="SW36" s="250" t="e">
        <f>'1_Police_raw'!RG35/G36*100</f>
        <v>#VALUE!</v>
      </c>
      <c r="SY36" s="250" t="e">
        <f>'1_Police_raw'!RI35/G36*100</f>
        <v>#VALUE!</v>
      </c>
      <c r="SZ36" s="250" t="e">
        <f>'1_Police_raw'!RJ35/G36*100</f>
        <v>#VALUE!</v>
      </c>
      <c r="TA36" s="250" t="e">
        <f>'1_Police_raw'!RK35/G36*100</f>
        <v>#VALUE!</v>
      </c>
      <c r="TB36" s="250" t="e">
        <f>'1_Police_raw'!RL35/G36*100</f>
        <v>#VALUE!</v>
      </c>
      <c r="TC36" s="250" t="e">
        <f>'1_Police_raw'!RM35/G36*100</f>
        <v>#VALUE!</v>
      </c>
      <c r="TE36" s="250" t="e">
        <f>'1_Police_raw'!RO35/G36*100</f>
        <v>#VALUE!</v>
      </c>
      <c r="TF36" s="250" t="e">
        <f>'1_Police_raw'!RP35/G36*100</f>
        <v>#VALUE!</v>
      </c>
      <c r="TG36" s="250" t="e">
        <f>'1_Police_raw'!RQ35/G36*100</f>
        <v>#VALUE!</v>
      </c>
      <c r="TH36" s="250" t="e">
        <f>'1_Police_raw'!RR35/G36*100</f>
        <v>#VALUE!</v>
      </c>
      <c r="TI36" s="250" t="e">
        <f>'1_Police_raw'!RS35/G36*100</f>
        <v>#VALUE!</v>
      </c>
      <c r="TK36" s="250" t="e">
        <f>'1_Police_raw'!RU35/G36*100</f>
        <v>#VALUE!</v>
      </c>
      <c r="TL36" s="250" t="e">
        <f>'1_Police_raw'!RV35/G36*100</f>
        <v>#VALUE!</v>
      </c>
      <c r="TM36" s="250" t="e">
        <f>'1_Police_raw'!RW35/G36*100</f>
        <v>#VALUE!</v>
      </c>
      <c r="TN36" s="250" t="e">
        <f>'1_Police_raw'!RX35/G36*100</f>
        <v>#VALUE!</v>
      </c>
      <c r="TO36" s="250" t="e">
        <f>'1_Police_raw'!RY35/G36*100</f>
        <v>#VALUE!</v>
      </c>
      <c r="TQ36" s="250" t="e">
        <f>'1_Police_raw'!SA35/G36*100</f>
        <v>#VALUE!</v>
      </c>
      <c r="TR36" s="250" t="e">
        <f>'1_Police_raw'!SB35/G36*100</f>
        <v>#VALUE!</v>
      </c>
      <c r="TS36" s="250" t="e">
        <f>'1_Police_raw'!SC35/G36*100</f>
        <v>#VALUE!</v>
      </c>
      <c r="TT36" s="250" t="e">
        <f>'1_Police_raw'!SD35/G36*100</f>
        <v>#VALUE!</v>
      </c>
      <c r="TU36" s="250" t="e">
        <f>'1_Police_raw'!SE35/G36*100</f>
        <v>#VALUE!</v>
      </c>
      <c r="TW36" s="250" t="e">
        <f>'1_Police_raw'!TY35/C36*100</f>
        <v>#VALUE!</v>
      </c>
      <c r="TX36" s="250" t="e">
        <f>'1_Police_raw'!TZ35/D36*100</f>
        <v>#VALUE!</v>
      </c>
      <c r="TY36" s="250" t="e">
        <f>'1_Police_raw'!UA35/E36*100</f>
        <v>#VALUE!</v>
      </c>
      <c r="TZ36" s="250" t="e">
        <f>'1_Police_raw'!UB35/F36*100</f>
        <v>#VALUE!</v>
      </c>
      <c r="UA36" s="250" t="e">
        <f>'1_Police_raw'!UC35/G36*100</f>
        <v>#VALUE!</v>
      </c>
      <c r="UB36" s="250" t="e">
        <f>'1_Police_raw'!UD35/H36*100</f>
        <v>#VALUE!</v>
      </c>
      <c r="UC36" s="250" t="e">
        <f t="shared" si="44"/>
        <v>#VALUE!</v>
      </c>
      <c r="UE36" s="250" t="e">
        <f>'1_Police_raw'!UF35/G36*100</f>
        <v>#VALUE!</v>
      </c>
      <c r="UF36" s="250" t="e">
        <f>'1_Police_raw'!UG35/G36*100</f>
        <v>#VALUE!</v>
      </c>
      <c r="UH36" s="250" t="e">
        <f>'1_Police_raw'!UI35/C36*100</f>
        <v>#VALUE!</v>
      </c>
      <c r="UI36" s="250" t="e">
        <f>'1_Police_raw'!UJ35/D36*100</f>
        <v>#VALUE!</v>
      </c>
      <c r="UJ36" s="250" t="e">
        <f>'1_Police_raw'!UK35/E36*100</f>
        <v>#VALUE!</v>
      </c>
      <c r="UK36" s="250" t="e">
        <f>'1_Police_raw'!UL35/F36*100</f>
        <v>#VALUE!</v>
      </c>
      <c r="UL36" s="250" t="e">
        <f>'1_Police_raw'!UM35/G36*100</f>
        <v>#VALUE!</v>
      </c>
      <c r="UM36" s="250" t="e">
        <f>'1_Police_raw'!UN35/H36*100</f>
        <v>#VALUE!</v>
      </c>
      <c r="UN36" s="250" t="e">
        <f t="shared" si="51"/>
        <v>#VALUE!</v>
      </c>
      <c r="UP36" s="250" t="e">
        <f>'1_Police_raw'!UX35/G36*100</f>
        <v>#VALUE!</v>
      </c>
      <c r="UQ36" s="250" t="e">
        <f>'1_Police_raw'!UY35/G36*100</f>
        <v>#VALUE!</v>
      </c>
      <c r="UR36" s="250" t="e">
        <f>'1_Police_raw'!UZ35/G36*100</f>
        <v>#VALUE!</v>
      </c>
    </row>
    <row r="37" spans="1:564">
      <c r="A37" s="247">
        <v>35</v>
      </c>
      <c r="B37" s="239" t="s">
        <v>58</v>
      </c>
      <c r="C37" s="248">
        <v>7251.549</v>
      </c>
      <c r="D37" s="248">
        <v>7216.6490000000003</v>
      </c>
      <c r="E37" s="248">
        <v>7181.5050000000001</v>
      </c>
      <c r="F37" s="248">
        <v>7146.759</v>
      </c>
      <c r="G37" s="248">
        <v>7114.393</v>
      </c>
      <c r="H37" s="248">
        <v>7076.3720000000003</v>
      </c>
      <c r="I37" s="249"/>
      <c r="J37" s="250">
        <f>'1_Police_raw'!C36/C37*100</f>
        <v>1397.273879001576</v>
      </c>
      <c r="K37" s="250">
        <f>'1_Police_raw'!D36/D37*100</f>
        <v>1346.7469458470268</v>
      </c>
      <c r="L37" s="250">
        <f>'1_Police_raw'!E36/E37*100</f>
        <v>1584.291871968341</v>
      </c>
      <c r="M37" s="250">
        <f>'1_Police_raw'!F36/F37*100</f>
        <v>1442.9897524178441</v>
      </c>
      <c r="N37" s="250">
        <f>'1_Police_raw'!G36/G37*100</f>
        <v>1389.366598106121</v>
      </c>
      <c r="O37" s="250">
        <f>'1_Police_raw'!H36/H37*100</f>
        <v>1326.8381029148834</v>
      </c>
      <c r="P37" s="250">
        <f t="shared" si="29"/>
        <v>-5.0409427346500308</v>
      </c>
      <c r="R37" s="250">
        <f>'1_Police_raw'!J36/C37*100</f>
        <v>123.58738801875295</v>
      </c>
      <c r="S37" s="250">
        <f>'1_Police_raw'!K36/D37*100</f>
        <v>116.00952187088494</v>
      </c>
      <c r="T37" s="250">
        <f>'1_Police_raw'!L36/E37*100</f>
        <v>120.5457630399199</v>
      </c>
      <c r="U37" s="250">
        <f>'1_Police_raw'!M36/F37*100</f>
        <v>114.05169811938532</v>
      </c>
      <c r="V37" s="250">
        <f>'1_Police_raw'!N36/G37*100</f>
        <v>116.63679529652073</v>
      </c>
      <c r="W37" s="250">
        <f>'1_Police_raw'!O36/H37*100</f>
        <v>121.00833590998326</v>
      </c>
      <c r="X37" s="250">
        <f t="shared" si="30"/>
        <v>-2.0868246753288133</v>
      </c>
      <c r="Z37" s="250">
        <f>'1_Police_raw'!Q36/C37*100</f>
        <v>4.1784176042939238</v>
      </c>
      <c r="AA37" s="250">
        <f>'1_Police_raw'!R36/D37*100</f>
        <v>4.2679088313703488</v>
      </c>
      <c r="AB37" s="250">
        <f>'1_Police_raw'!S36/E37*100</f>
        <v>4.9154042223740007</v>
      </c>
      <c r="AC37" s="250">
        <f>'1_Police_raw'!T36/F37*100</f>
        <v>4.0018139691012387</v>
      </c>
      <c r="AD37" s="250">
        <f>'1_Police_raw'!U36/G37*100</f>
        <v>3.2891070257153348</v>
      </c>
      <c r="AE37" s="250">
        <f>'1_Police_raw'!V36/H37*100</f>
        <v>3.6459360813705102</v>
      </c>
      <c r="AF37" s="250">
        <f t="shared" si="31"/>
        <v>-12.74361668341173</v>
      </c>
      <c r="AH37" s="250">
        <f>'1_Police_raw'!X36/C37*100</f>
        <v>0.8687798979224991</v>
      </c>
      <c r="AI37" s="250">
        <f>'1_Police_raw'!Y36/D37*100</f>
        <v>0.55427387420394147</v>
      </c>
      <c r="AJ37" s="250">
        <f>'1_Police_raw'!Z36/E37*100</f>
        <v>0.77978083981003976</v>
      </c>
      <c r="AK37" s="250">
        <f>'1_Police_raw'!AA36/F37*100</f>
        <v>0.67163311369531287</v>
      </c>
      <c r="AL37" s="250">
        <f>'1_Police_raw'!AB36/G37*100</f>
        <v>0.42168038791222245</v>
      </c>
      <c r="AM37" s="250">
        <f>'1_Police_raw'!AC36/H37*100</f>
        <v>0.3391568447786521</v>
      </c>
      <c r="AN37" s="250">
        <f t="shared" si="46"/>
        <v>-60.961706688923968</v>
      </c>
      <c r="AP37" s="250">
        <f>'1_Police_raw'!AE36/C37*100</f>
        <v>1.6548188531857126</v>
      </c>
      <c r="AQ37" s="250">
        <f>'1_Police_raw'!AF36/D37*100</f>
        <v>1.468825766640445</v>
      </c>
      <c r="AR37" s="250">
        <f>'1_Police_raw'!AG36/E37*100</f>
        <v>1.8380548366950937</v>
      </c>
      <c r="AS37" s="250">
        <f>'1_Police_raw'!AH36/F37*100</f>
        <v>1.595128645026368</v>
      </c>
      <c r="AT37" s="250">
        <f>'1_Police_raw'!AI36/G37*100</f>
        <v>1.3493772413191119</v>
      </c>
      <c r="AU37" s="250">
        <f>'1_Police_raw'!AJ36/H37*100</f>
        <v>1.4979427311057134</v>
      </c>
      <c r="AV37" s="250">
        <f t="shared" si="32"/>
        <v>-9.4799573849424661</v>
      </c>
      <c r="AX37" s="250">
        <f>'1_Police_raw'!AL36/C37*100</f>
        <v>0.3447539277470234</v>
      </c>
      <c r="AY37" s="250">
        <f>'1_Police_raw'!AM36/D37*100</f>
        <v>0.16628216226118245</v>
      </c>
      <c r="AZ37" s="250">
        <f>'1_Police_raw'!AN36/E37*100</f>
        <v>0.36204110419751845</v>
      </c>
      <c r="BA37" s="250">
        <f>'1_Police_raw'!AO36/F37*100</f>
        <v>0.2378700611004233</v>
      </c>
      <c r="BB37" s="250">
        <f>'1_Police_raw'!AP36/G37*100</f>
        <v>0.16867215516488898</v>
      </c>
      <c r="BC37" s="250">
        <f>'1_Police_raw'!AQ36/H37*100</f>
        <v>0.18370995758843656</v>
      </c>
      <c r="BD37" s="250">
        <f t="shared" si="47"/>
        <v>-46.712729630381219</v>
      </c>
      <c r="BF37" s="250">
        <f>'1_Police_raw'!AS36/C37*100</f>
        <v>42.308202013114716</v>
      </c>
      <c r="BG37" s="250">
        <f>'1_Police_raw'!AT36/D37*100</f>
        <v>41.639824799571102</v>
      </c>
      <c r="BH37" s="250">
        <f>'1_Police_raw'!AU36/E37*100</f>
        <v>40.061240645240801</v>
      </c>
      <c r="BI37" s="250">
        <f>'1_Police_raw'!AV36/F37*100</f>
        <v>37.695408506149434</v>
      </c>
      <c r="BJ37" s="250">
        <f>'1_Police_raw'!AW36/G37*100</f>
        <v>37.206266226788429</v>
      </c>
      <c r="BK37" s="250">
        <f>'1_Police_raw'!AX36/H37*100</f>
        <v>35.470153349767365</v>
      </c>
      <c r="BL37" s="250">
        <f t="shared" si="0"/>
        <v>-16.162465758359787</v>
      </c>
      <c r="BN37" s="250">
        <f>'1_Police_raw'!AZ36/C37*100</f>
        <v>18.161636913713195</v>
      </c>
      <c r="BO37" s="250">
        <f>'1_Police_raw'!BA36/D37*100</f>
        <v>18.16632622703418</v>
      </c>
      <c r="BP37" s="250">
        <f>'1_Police_raw'!BB36/E37*100</f>
        <v>18.143829183437177</v>
      </c>
      <c r="BQ37" s="250">
        <f>'1_Police_raw'!BC36/F37*100</f>
        <v>16.105202372152188</v>
      </c>
      <c r="BR37" s="250">
        <f>'1_Police_raw'!BD36/G37*100</f>
        <v>16.051966766525268</v>
      </c>
      <c r="BS37" s="250">
        <f>'1_Police_raw'!BE36/H37*100</f>
        <v>14.894638099862471</v>
      </c>
      <c r="BT37" s="250">
        <f t="shared" si="1"/>
        <v>-17.988460122688238</v>
      </c>
      <c r="BV37" s="250">
        <f>'1_Police_raw'!BG36/C37*100</f>
        <v>4.7576042029089232</v>
      </c>
      <c r="BW37" s="250">
        <f>'1_Police_raw'!BH36/D37*100</f>
        <v>4.9053237867048818</v>
      </c>
      <c r="BX37" s="250">
        <f>'1_Police_raw'!BI36/E37*100</f>
        <v>3.9267535147577006</v>
      </c>
      <c r="BY37" s="250">
        <f>'1_Police_raw'!BJ36/F37*100</f>
        <v>4.2816610998076188</v>
      </c>
      <c r="BZ37" s="250">
        <f>'1_Police_raw'!BK36/G37*100</f>
        <v>3.7388994394883723</v>
      </c>
      <c r="CA37" s="250">
        <f>'1_Police_raw'!BL36/H37*100</f>
        <v>4.3383813061269247</v>
      </c>
      <c r="CB37" s="250">
        <f t="shared" si="2"/>
        <v>-8.811638776627845</v>
      </c>
      <c r="CD37" s="250">
        <f>'1_Police_raw'!BN36/C37*100</f>
        <v>1.1445830401201178</v>
      </c>
      <c r="CE37" s="250">
        <f>'1_Police_raw'!BO36/D37*100</f>
        <v>1.1778319826833754</v>
      </c>
      <c r="CF37" s="250">
        <f>'1_Police_raw'!BP36/E37*100</f>
        <v>1.0721986547388047</v>
      </c>
      <c r="CG37" s="250">
        <f>'1_Police_raw'!BQ36/F37*100</f>
        <v>0.90950317479573606</v>
      </c>
      <c r="CH37" s="250">
        <f>'1_Police_raw'!BR36/G37*100</f>
        <v>0.85741678875485228</v>
      </c>
      <c r="CI37" s="250">
        <f>'1_Police_raw'!BS36/H37*100</f>
        <v>0.72070829515463575</v>
      </c>
      <c r="CJ37" s="250">
        <f t="shared" si="3"/>
        <v>-37.033114252767426</v>
      </c>
      <c r="CL37" s="250">
        <f>'1_Police_raw'!BU36/C37*100</f>
        <v>2.2064251375809496</v>
      </c>
      <c r="CM37" s="250">
        <f>'1_Police_raw'!BV36/D37*100</f>
        <v>2.4249481996422437</v>
      </c>
      <c r="CN37" s="250">
        <f>'1_Police_raw'!BW36/E37*100</f>
        <v>1.921602783817598</v>
      </c>
      <c r="CO37" s="250">
        <f>'1_Police_raw'!BX36/F37*100</f>
        <v>2.0988534802978522</v>
      </c>
      <c r="CP37" s="250">
        <f>'1_Police_raw'!BY36/G37*100</f>
        <v>1.7710576292313343</v>
      </c>
      <c r="CQ37" s="250">
        <f>'1_Police_raw'!BZ36/H37*100</f>
        <v>2.3458348430523435</v>
      </c>
      <c r="CR37" s="250">
        <f t="shared" si="4"/>
        <v>6.318351939383632</v>
      </c>
      <c r="CT37" s="250">
        <f>'1_Police_raw'!CB36/C37*100</f>
        <v>48.26554988458328</v>
      </c>
      <c r="CU37" s="250">
        <f>'1_Police_raw'!CC36/D37*100</f>
        <v>52.863870752200917</v>
      </c>
      <c r="CV37" s="250">
        <f>'1_Police_raw'!CD36/E37*100</f>
        <v>53.637782052647744</v>
      </c>
      <c r="CW37" s="250">
        <f>'1_Police_raw'!CE36/F37*100</f>
        <v>45.223296322151064</v>
      </c>
      <c r="CX37" s="250">
        <f>'1_Police_raw'!CF36/G37*100</f>
        <v>42.645943230856098</v>
      </c>
      <c r="CY37" s="250">
        <f>'1_Police_raw'!CG36/H37*100</f>
        <v>34.226578252245645</v>
      </c>
      <c r="CZ37" s="250">
        <f t="shared" si="5"/>
        <v>-29.086940200430391</v>
      </c>
      <c r="DB37" s="250">
        <f>'1_Police_raw'!CI36/C37*100</f>
        <v>13.514353967683318</v>
      </c>
      <c r="DC37" s="250">
        <f>'1_Police_raw'!CJ36/D37*100</f>
        <v>12.069313610790825</v>
      </c>
      <c r="DD37" s="250">
        <f>'1_Police_raw'!CK36/E37*100</f>
        <v>9.6776372083567441</v>
      </c>
      <c r="DE37" s="250">
        <f>'1_Police_raw'!CL36/F37*100</f>
        <v>7.1780789026186547</v>
      </c>
      <c r="DF37" s="250">
        <f>'1_Police_raw'!CM36/G37*100</f>
        <v>6.7047181678043373</v>
      </c>
      <c r="DG37" s="250">
        <f>'1_Police_raw'!CN36/H37*100</f>
        <v>4.4231705173215872</v>
      </c>
      <c r="DH37" s="250">
        <f t="shared" si="33"/>
        <v>-67.270573732946076</v>
      </c>
      <c r="DJ37" s="250">
        <f>'1_Police_raw'!CP36/C37*100</f>
        <v>657.85944492687008</v>
      </c>
      <c r="DK37" s="250">
        <f>'1_Police_raw'!CQ36/D37*100</f>
        <v>643.24868786052912</v>
      </c>
      <c r="DL37" s="250">
        <f>'1_Police_raw'!CR36/E37*100</f>
        <v>871.34938985630447</v>
      </c>
      <c r="DM37" s="250">
        <f>'1_Police_raw'!CS36/F37*100</f>
        <v>749.17875361405072</v>
      </c>
      <c r="DN37" s="250">
        <f>'1_Police_raw'!CT36/G37*100</f>
        <v>660.39365550933155</v>
      </c>
      <c r="DO37" s="250">
        <f>'1_Police_raw'!CU36/H37*100</f>
        <v>595.14960491053887</v>
      </c>
      <c r="DP37" s="250">
        <f t="shared" si="6"/>
        <v>-9.5324070361720317</v>
      </c>
      <c r="DR37" s="250">
        <f>'1_Police_raw'!CW36/C37*100</f>
        <v>364.17046895773575</v>
      </c>
      <c r="DS37" s="250">
        <f>'1_Police_raw'!CX36/D37*100</f>
        <v>356.74452228451179</v>
      </c>
      <c r="DT37" s="250">
        <f>'1_Police_raw'!CY36/E37*100</f>
        <v>441.34203067462875</v>
      </c>
      <c r="DU37" s="250">
        <f>'1_Police_raw'!CZ36/F37*100</f>
        <v>374.82724686812583</v>
      </c>
      <c r="DV37" s="250">
        <f>'1_Police_raw'!DA36/G37*100</f>
        <v>316.27434694709729</v>
      </c>
      <c r="DW37" s="250">
        <f>'1_Police_raw'!DB36/H37*100</f>
        <v>278.0803496480965</v>
      </c>
      <c r="DX37" s="250">
        <f t="shared" si="34"/>
        <v>-23.640060534296254</v>
      </c>
      <c r="DZ37" s="250">
        <f>'1_Police_raw'!DD36/C37*100</f>
        <v>41.19119928721436</v>
      </c>
      <c r="EA37" s="250">
        <f>'1_Police_raw'!DE36/D37*100</f>
        <v>33.395000920787474</v>
      </c>
      <c r="EB37" s="250">
        <f>'1_Police_raw'!DF36/E37*100</f>
        <v>33.41917884900171</v>
      </c>
      <c r="EC37" s="250">
        <f>'1_Police_raw'!DG36/F37*100</f>
        <v>29.020147454251639</v>
      </c>
      <c r="ED37" s="250">
        <f>'1_Police_raw'!DH36/G37*100</f>
        <v>25.975511895392906</v>
      </c>
      <c r="EE37" s="250">
        <f>'1_Police_raw'!DI36/H37*100</f>
        <v>23.105060050545674</v>
      </c>
      <c r="EF37" s="250">
        <f t="shared" si="7"/>
        <v>-43.907775324916493</v>
      </c>
      <c r="EH37" s="250">
        <f>'1_Police_raw'!DK36/C37*100</f>
        <v>320.70389374739108</v>
      </c>
      <c r="EI37" s="250">
        <f>'1_Police_raw'!DL36/D37*100</f>
        <v>302.10697513485826</v>
      </c>
      <c r="EJ37" s="250">
        <f>'1_Police_raw'!DM36/E37*100</f>
        <v>386.54850202011971</v>
      </c>
      <c r="EK37" s="250">
        <f>'1_Police_raw'!DN36/F37*100</f>
        <v>334.62720654215428</v>
      </c>
      <c r="EL37" s="250">
        <f>'1_Police_raw'!DO36/G37*100</f>
        <v>283.22866054770941</v>
      </c>
      <c r="EM37" s="250">
        <f>'1_Police_raw'!DP36/H37*100</f>
        <v>245.57781869014232</v>
      </c>
      <c r="EN37" s="250">
        <f t="shared" si="8"/>
        <v>-23.425370418615287</v>
      </c>
      <c r="EP37" s="250">
        <f>'1_Police_raw'!DR36/C37*100</f>
        <v>184.04343678847098</v>
      </c>
      <c r="EQ37" s="250">
        <f>'1_Police_raw'!DS36/D37*100</f>
        <v>191.50162353746177</v>
      </c>
      <c r="ER37" s="250">
        <f>'1_Police_raw'!DT36/E37*100</f>
        <v>283.2136160874357</v>
      </c>
      <c r="ES37" s="250">
        <f>'1_Police_raw'!DU36/F37*100</f>
        <v>238.98944962324879</v>
      </c>
      <c r="ET37" s="250">
        <f>'1_Police_raw'!DV36/G37*100</f>
        <v>213.44055634823658</v>
      </c>
      <c r="EU37" s="250">
        <f>'1_Police_raw'!DW36/H37*100</f>
        <v>191.27032891996066</v>
      </c>
      <c r="EV37" s="250">
        <f t="shared" si="9"/>
        <v>3.9267317854946668</v>
      </c>
      <c r="EX37" s="250">
        <f>'1_Police_raw'!DY36/C37*100</f>
        <v>26.035816623455212</v>
      </c>
      <c r="EY37" s="250">
        <f>'1_Police_raw'!DZ36/D37*100</f>
        <v>21.297973616286452</v>
      </c>
      <c r="EZ37" s="250">
        <f>'1_Police_raw'!EA36/E37*100</f>
        <v>34.505302161594258</v>
      </c>
      <c r="FA37" s="250">
        <f>'1_Police_raw'!EB36/F37*100</f>
        <v>31.930557613597998</v>
      </c>
      <c r="FB37" s="250">
        <f>'1_Police_raw'!EC36/G37*100</f>
        <v>33.565758877812904</v>
      </c>
      <c r="FC37" s="250">
        <f>'1_Police_raw'!ED36/H37*100</f>
        <v>30.637168311671577</v>
      </c>
      <c r="FD37" s="250">
        <f t="shared" si="10"/>
        <v>17.673160610875897</v>
      </c>
      <c r="FF37" s="250">
        <f>'1_Police_raw'!EF36/C37*100</f>
        <v>4.1370471329642812E-2</v>
      </c>
      <c r="FG37" s="250">
        <f>'1_Police_raw'!EG36/D37*100</f>
        <v>4.1570540565295612E-2</v>
      </c>
      <c r="FH37" s="250">
        <f>'1_Police_raw'!EH36/E37*100</f>
        <v>0.23671918351376209</v>
      </c>
      <c r="FI37" s="250">
        <f>'1_Police_raw'!EI36/F37*100</f>
        <v>4.1977069605957054E-2</v>
      </c>
      <c r="FJ37" s="250">
        <f>'1_Police_raw'!EJ36/G37*100</f>
        <v>5.6224051721629656E-2</v>
      </c>
      <c r="FK37" s="250">
        <f>'1_Police_raw'!EK36/H37*100</f>
        <v>0.15544688719021554</v>
      </c>
      <c r="FL37" s="250">
        <f t="shared" si="35"/>
        <v>275.74357311910677</v>
      </c>
      <c r="FN37" s="250">
        <f>'1_Police_raw'!EM36/C37*100</f>
        <v>71.957039799358739</v>
      </c>
      <c r="FO37" s="250">
        <f>'1_Police_raw'!EN36/D37*100</f>
        <v>59.570584630068602</v>
      </c>
      <c r="FP37" s="250">
        <f>'1_Police_raw'!EO36/E37*100</f>
        <v>45.993144890938595</v>
      </c>
      <c r="FQ37" s="250">
        <f>'1_Police_raw'!EP36/F37*100</f>
        <v>50.358491170613142</v>
      </c>
      <c r="FR37" s="250">
        <f>'1_Police_raw'!EQ36/G37*100</f>
        <v>51.613679480456028</v>
      </c>
      <c r="FS37" s="250">
        <f>'1_Police_raw'!ER36/H37*100</f>
        <v>48.923374859320568</v>
      </c>
      <c r="FT37" s="250">
        <f t="shared" si="11"/>
        <v>-32.010300874332856</v>
      </c>
      <c r="FV37" s="250">
        <f>'1_Police_raw'!ET36/C37*100</f>
        <v>2.4960184368884497</v>
      </c>
      <c r="FW37" s="250">
        <f>'1_Police_raw'!EU36/D37*100</f>
        <v>1.7043921631771197</v>
      </c>
      <c r="FX37" s="250">
        <f>'1_Police_raw'!EV36/E37*100</f>
        <v>0.38989041990501988</v>
      </c>
      <c r="FY37" s="250">
        <f>'1_Police_raw'!EW36/F37*100</f>
        <v>0.37779362645361342</v>
      </c>
      <c r="FZ37" s="250">
        <f>'1_Police_raw'!EX36/G37*100</f>
        <v>7.0280064652037066E-2</v>
      </c>
      <c r="GA37" s="250">
        <f>'1_Police_raw'!EY36/H37*100</f>
        <v>0.16957842238932605</v>
      </c>
      <c r="GB37" s="250">
        <f t="shared" si="12"/>
        <v>-93.206042876801689</v>
      </c>
      <c r="GD37" s="250">
        <f>'1_Police_raw'!FA36/C37*100</f>
        <v>3.0200444070639252</v>
      </c>
      <c r="GE37" s="250">
        <f>'1_Police_raw'!FB36/D37*100</f>
        <v>3.6443507228909149</v>
      </c>
      <c r="GF37" s="250">
        <f>'1_Police_raw'!FC36/E37*100</f>
        <v>2.8824041757263972</v>
      </c>
      <c r="GG37" s="250">
        <f>'1_Police_raw'!FD36/F37*100</f>
        <v>2.0568764106918955</v>
      </c>
      <c r="GH37" s="250">
        <f>'1_Police_raw'!FE36/G37*100</f>
        <v>6.4657659479874106</v>
      </c>
      <c r="GI37" s="250">
        <f>'1_Police_raw'!FF36/H37*100</f>
        <v>2.0773356742692441</v>
      </c>
      <c r="GJ37" s="250">
        <f t="shared" si="13"/>
        <v>-31.215061957025284</v>
      </c>
      <c r="GL37" s="250">
        <f>'1_Police_raw'!FH36/C37*100</f>
        <v>68.137166279921715</v>
      </c>
      <c r="GM37" s="250">
        <f>'1_Police_raw'!FI36/D37*100</f>
        <v>66.152586886240414</v>
      </c>
      <c r="GN37" s="250">
        <f>'1_Police_raw'!FJ36/E37*100</f>
        <v>78.64646755798401</v>
      </c>
      <c r="GO37" s="250">
        <f>'1_Police_raw'!FK36/F37*100</f>
        <v>86.990480580078327</v>
      </c>
      <c r="GP37" s="250">
        <f>'1_Police_raw'!FL36/G37*100</f>
        <v>80.203609780904699</v>
      </c>
      <c r="GQ37" s="250">
        <f>'1_Police_raw'!FM36/H37*100</f>
        <v>99.203377097755734</v>
      </c>
      <c r="GR37" s="250">
        <f t="shared" si="14"/>
        <v>45.593634889668778</v>
      </c>
      <c r="GT37" s="250">
        <f>'1_Police_raw'!FO36/C37*100</f>
        <v>19.871616395338432</v>
      </c>
      <c r="GU37" s="250">
        <f>'1_Police_raw'!FP36/D37*100</f>
        <v>19.20558974116657</v>
      </c>
      <c r="GV37" s="250">
        <f>'1_Police_raw'!FQ36/E37*100</f>
        <v>21.068007332724825</v>
      </c>
      <c r="GW37" s="250">
        <f>'1_Police_raw'!FR36/F37*100</f>
        <v>17.714323373713874</v>
      </c>
      <c r="GX37" s="250">
        <f>'1_Police_raw'!FS36/G37*100</f>
        <v>16.937495581140936</v>
      </c>
      <c r="GY37" s="250">
        <f>'1_Police_raw'!FT36/H37*100</f>
        <v>19.346071687582281</v>
      </c>
      <c r="GZ37" s="250">
        <f t="shared" si="15"/>
        <v>-2.6447003469704526</v>
      </c>
      <c r="HB37" s="250">
        <f>'1_Police_raw'!GI36/C37*100</f>
        <v>719.47386689381813</v>
      </c>
      <c r="HC37" s="250">
        <f>'1_Police_raw'!GJ36/D37*100</f>
        <v>693.43818716969599</v>
      </c>
      <c r="HD37" s="250">
        <f>'1_Police_raw'!GK36/E37*100</f>
        <v>722.95431110888319</v>
      </c>
      <c r="HE37" s="250">
        <f>'1_Police_raw'!GL36/F37*100</f>
        <v>680.19643589492796</v>
      </c>
      <c r="HF37" s="250">
        <f>'1_Police_raw'!GM36/G37*100</f>
        <v>694.47948686556958</v>
      </c>
      <c r="HG37" s="250">
        <f>'1_Police_raw'!GN36/H37*100</f>
        <v>696.57163303455491</v>
      </c>
      <c r="HH37" s="250">
        <f t="shared" si="16"/>
        <v>-3.183191900789808</v>
      </c>
      <c r="HJ37" s="250">
        <f>'1_Police_raw'!GP36/C37*100</f>
        <v>120.62250424012855</v>
      </c>
      <c r="HK37" s="250">
        <f>'1_Police_raw'!GQ36/D37*100</f>
        <v>113.23815249986524</v>
      </c>
      <c r="HL37" s="250">
        <f>'1_Police_raw'!GR36/E37*100</f>
        <v>116.98105062935973</v>
      </c>
      <c r="HM37" s="250">
        <f>'1_Police_raw'!GS36/F37*100</f>
        <v>109.21034275816493</v>
      </c>
      <c r="HN37" s="250">
        <f>'1_Police_raw'!GT36/G37*100</f>
        <v>111.15495025366184</v>
      </c>
      <c r="HO37" s="250">
        <f>'1_Police_raw'!GU36/H37*100</f>
        <v>115.51116871752927</v>
      </c>
      <c r="HP37" s="250">
        <f t="shared" si="17"/>
        <v>-4.2374642731872996</v>
      </c>
      <c r="HR37" s="250">
        <f>'1_Police_raw'!GW36/C37*100</f>
        <v>4.85413530267809</v>
      </c>
      <c r="HS37" s="250">
        <f>'1_Police_raw'!GX36/D37*100</f>
        <v>4.5450457684723204</v>
      </c>
      <c r="HT37" s="250">
        <f>'1_Police_raw'!GY36/E37*100</f>
        <v>5.1938973794490151</v>
      </c>
      <c r="HU37" s="250">
        <f>'1_Police_raw'!GZ36/F37*100</f>
        <v>4.2956534563429383</v>
      </c>
      <c r="HV37" s="250">
        <f>'1_Police_raw'!HA36/G37*100</f>
        <v>3.8513475429316317</v>
      </c>
      <c r="HW37" s="250">
        <f>'1_Police_raw'!HB36/H37*100</f>
        <v>4.2253290245340409</v>
      </c>
      <c r="HX37" s="250">
        <f t="shared" si="18"/>
        <v>-12.954032776901144</v>
      </c>
      <c r="HZ37" s="250">
        <f>'1_Police_raw'!HD36/C37*100</f>
        <v>1.1307928830102369</v>
      </c>
      <c r="IA37" s="250">
        <f>'1_Police_raw'!HE36/D37*100</f>
        <v>0.54041702734884289</v>
      </c>
      <c r="IB37" s="250">
        <f>'1_Police_raw'!HF36/E37*100</f>
        <v>0.89117810264004549</v>
      </c>
      <c r="IC37" s="250">
        <f>'1_Police_raw'!HG36/F37*100</f>
        <v>0.67163311369531287</v>
      </c>
      <c r="ID37" s="250">
        <f>'1_Police_raw'!HH36/G37*100</f>
        <v>0.49196045256425958</v>
      </c>
      <c r="IE37" s="250">
        <f>'1_Police_raw'!HI36/H37*100</f>
        <v>0.56526140796442015</v>
      </c>
      <c r="IF37" s="250">
        <f t="shared" si="49"/>
        <v>-50.011941491914847</v>
      </c>
      <c r="IH37" s="250">
        <f>'1_Police_raw'!HK36/C37*100</f>
        <v>1.9444121524932121</v>
      </c>
      <c r="II37" s="250">
        <f>'1_Police_raw'!HL36/D37*100</f>
        <v>1.5935373883363315</v>
      </c>
      <c r="IJ37" s="250">
        <f>'1_Police_raw'!HM36/E37*100</f>
        <v>2.1583219673313603</v>
      </c>
      <c r="IK37" s="250">
        <f>'1_Police_raw'!HN36/F37*100</f>
        <v>1.8190063495914721</v>
      </c>
      <c r="IL37" s="250">
        <f>'1_Police_raw'!HO36/G37*100</f>
        <v>1.5461614223448157</v>
      </c>
      <c r="IM37" s="250">
        <f>'1_Police_raw'!HP36/H37*100</f>
        <v>1.8088365054861444</v>
      </c>
      <c r="IN37" s="250">
        <f t="shared" si="36"/>
        <v>-6.9725776416911742</v>
      </c>
      <c r="IP37" s="250">
        <f>'1_Police_raw'!HR36/C37*100</f>
        <v>0.45507518462607094</v>
      </c>
      <c r="IQ37" s="250">
        <f>'1_Police_raw'!HS36/D37*100</f>
        <v>0.15242531540608389</v>
      </c>
      <c r="IR37" s="250">
        <f>'1_Police_raw'!HT36/E37*100</f>
        <v>0.45951370917377343</v>
      </c>
      <c r="IS37" s="250">
        <f>'1_Police_raw'!HU36/F37*100</f>
        <v>0.2378700611004233</v>
      </c>
      <c r="IT37" s="250">
        <f>'1_Police_raw'!HV36/G37*100</f>
        <v>0.21084019395611123</v>
      </c>
      <c r="IU37" s="250">
        <f>'1_Police_raw'!HW36/H37*100</f>
        <v>0.38155145037598365</v>
      </c>
      <c r="IV37" s="250">
        <f t="shared" si="45"/>
        <v>-16.156392775075332</v>
      </c>
      <c r="IX37" s="250">
        <f>'1_Police_raw'!HY36/C37*100</f>
        <v>46.665891659837087</v>
      </c>
      <c r="IY37" s="250">
        <f>'1_Police_raw'!HZ36/D37*100</f>
        <v>45.672167234404775</v>
      </c>
      <c r="IZ37" s="250">
        <f>'1_Police_raw'!IA36/E37*100</f>
        <v>43.890521555022239</v>
      </c>
      <c r="JA37" s="250">
        <f>'1_Police_raw'!IB36/F37*100</f>
        <v>40.08810147368898</v>
      </c>
      <c r="JB37" s="250">
        <f>'1_Police_raw'!IC36/G37*100</f>
        <v>41.184117886093723</v>
      </c>
      <c r="JC37" s="250">
        <f>'1_Police_raw'!ID36/H37*100</f>
        <v>38.409512671182348</v>
      </c>
      <c r="JD37" s="250">
        <f t="shared" si="19"/>
        <v>-17.692534515011914</v>
      </c>
      <c r="JF37" s="250">
        <f>'1_Police_raw'!IF36/C37*100</f>
        <v>21.154101006557358</v>
      </c>
      <c r="JG37" s="250">
        <f>'1_Police_raw'!IG36/D37*100</f>
        <v>20.799127129502903</v>
      </c>
      <c r="JH37" s="250">
        <f>'1_Police_raw'!IH36/E37*100</f>
        <v>20.302151150768534</v>
      </c>
      <c r="JI37" s="250">
        <f>'1_Police_raw'!II36/F37*100</f>
        <v>17.75630044331983</v>
      </c>
      <c r="JJ37" s="250">
        <f>'1_Police_raw'!IJ36/G37*100</f>
        <v>18.329040861251269</v>
      </c>
      <c r="JK37" s="250">
        <f>'1_Police_raw'!IK36/H37*100</f>
        <v>16.675211534950396</v>
      </c>
      <c r="JL37" s="250">
        <f t="shared" si="48"/>
        <v>-21.172676968019545</v>
      </c>
      <c r="JN37" s="250">
        <f>'1_Police_raw'!IM36/C37*100</f>
        <v>4.6610731031397563</v>
      </c>
      <c r="JO37" s="250">
        <f>'1_Police_raw'!IN36/D37*100</f>
        <v>4.3926204530662361</v>
      </c>
      <c r="JP37" s="250">
        <f>'1_Police_raw'!IO36/E37*100</f>
        <v>3.9824521461727032</v>
      </c>
      <c r="JQ37" s="250">
        <f>'1_Police_raw'!IP36/F37*100</f>
        <v>3.8199133341420914</v>
      </c>
      <c r="JR37" s="250">
        <f>'1_Police_raw'!IQ36/G37*100</f>
        <v>3.6123953231147055</v>
      </c>
      <c r="JS37" s="250">
        <f>'1_Police_raw'!IR36/H37*100</f>
        <v>4.0557506021447152</v>
      </c>
      <c r="JT37" s="250">
        <f t="shared" si="20"/>
        <v>-12.986762653160028</v>
      </c>
      <c r="JV37" s="250">
        <f>'1_Police_raw'!IT36/C37*100</f>
        <v>1.2411141398892842</v>
      </c>
      <c r="JW37" s="250">
        <f>'1_Police_raw'!IU36/D37*100</f>
        <v>1.2609730638139667</v>
      </c>
      <c r="JX37" s="250">
        <f>'1_Police_raw'!IV36/E37*100</f>
        <v>1.2392945489838132</v>
      </c>
      <c r="JY37" s="250">
        <f>'1_Police_raw'!IW36/F37*100</f>
        <v>0.83954139211914103</v>
      </c>
      <c r="JZ37" s="250">
        <f>'1_Police_raw'!IX36/G37*100</f>
        <v>0.87147280168525976</v>
      </c>
      <c r="KA37" s="250">
        <f>'1_Police_raw'!IY36/H37*100</f>
        <v>0.7489713655528567</v>
      </c>
      <c r="KB37" s="250">
        <f t="shared" si="21"/>
        <v>-39.653304923294968</v>
      </c>
      <c r="KD37" s="250">
        <f>'1_Police_raw'!JA36/C37*100</f>
        <v>2.1926349804710692</v>
      </c>
      <c r="KE37" s="250">
        <f>'1_Police_raw'!JB36/D37*100</f>
        <v>2.0646701814096819</v>
      </c>
      <c r="KF37" s="250">
        <f>'1_Police_raw'!JC36/E37*100</f>
        <v>1.921602783817598</v>
      </c>
      <c r="KG37" s="250">
        <f>'1_Police_raw'!JD36/F37*100</f>
        <v>1.9449375584093436</v>
      </c>
      <c r="KH37" s="250">
        <f>'1_Police_raw'!JE36/G37*100</f>
        <v>1.7007775645792971</v>
      </c>
      <c r="KI37" s="250">
        <f>'1_Police_raw'!JF36/H37*100</f>
        <v>2.1479933502647963</v>
      </c>
      <c r="KJ37" s="250">
        <f t="shared" si="22"/>
        <v>-2.0359809363563954</v>
      </c>
      <c r="KL37" s="250">
        <f>'1_Police_raw'!JH36/C37*100</f>
        <v>22.353844675116999</v>
      </c>
      <c r="KM37" s="250">
        <f>'1_Police_raw'!JI36/D37*100</f>
        <v>23.431928031971623</v>
      </c>
      <c r="KN37" s="250">
        <f>'1_Police_raw'!JJ36/E37*100</f>
        <v>23.32380190503244</v>
      </c>
      <c r="KO37" s="250">
        <f>'1_Police_raw'!JK36/F37*100</f>
        <v>20.009069845506193</v>
      </c>
      <c r="KP37" s="250">
        <f>'1_Police_raw'!JL36/G37*100</f>
        <v>20.549890904255641</v>
      </c>
      <c r="KQ37" s="250">
        <f>'1_Police_raw'!JM36/H37*100</f>
        <v>17.296999083711256</v>
      </c>
      <c r="KR37" s="250">
        <f t="shared" si="23"/>
        <v>-22.621815910865337</v>
      </c>
      <c r="KT37" s="250">
        <f>'1_Police_raw'!JO36/C37*100</f>
        <v>4.85413530267809</v>
      </c>
      <c r="KU37" s="250">
        <f>'1_Police_raw'!JP36/D37*100</f>
        <v>3.575066488615422</v>
      </c>
      <c r="KV37" s="250">
        <f>'1_Police_raw'!JQ36/E37*100</f>
        <v>2.9938014385564027</v>
      </c>
      <c r="KW37" s="250">
        <f>'1_Police_raw'!JR36/F37*100</f>
        <v>2.2247846891157237</v>
      </c>
      <c r="KX37" s="250">
        <f>'1_Police_raw'!JS36/G37*100</f>
        <v>2.1084019395611122</v>
      </c>
      <c r="KY37" s="250">
        <f>'1_Police_raw'!JT36/H37*100</f>
        <v>1.6957842238932603</v>
      </c>
      <c r="KZ37" s="250">
        <f t="shared" si="37"/>
        <v>-65.065163656281399</v>
      </c>
      <c r="LB37" s="250">
        <f>'1_Police_raw'!JV36/C37*100</f>
        <v>214.89201824327466</v>
      </c>
      <c r="LC37" s="250">
        <f>'1_Police_raw'!JW36/D37*100</f>
        <v>214.80883994773751</v>
      </c>
      <c r="LD37" s="250">
        <f>'1_Police_raw'!JX36/E37*100</f>
        <v>243.84860833488244</v>
      </c>
      <c r="LE37" s="250">
        <f>'1_Police_raw'!JY36/F37*100</f>
        <v>206.58315188744996</v>
      </c>
      <c r="LF37" s="250">
        <f>'1_Police_raw'!JZ36/G37*100</f>
        <v>189.62967044412645</v>
      </c>
      <c r="LG37" s="250">
        <f>'1_Police_raw'!KA36/H37*100</f>
        <v>170.87852362764423</v>
      </c>
      <c r="LH37" s="250">
        <f t="shared" si="24"/>
        <v>-20.481679578160822</v>
      </c>
      <c r="LJ37" s="250">
        <f>'1_Police_raw'!KC36/C37*100</f>
        <v>102.95731298237108</v>
      </c>
      <c r="LK37" s="250">
        <f>'1_Police_raw'!KD36/D37*100</f>
        <v>101.83396753811915</v>
      </c>
      <c r="LL37" s="250">
        <f>'1_Police_raw'!KE36/E37*100</f>
        <v>107.63760520949299</v>
      </c>
      <c r="LM37" s="250">
        <f>'1_Police_raw'!KF36/F37*100</f>
        <v>85.955046196464721</v>
      </c>
      <c r="LN37" s="250">
        <f>'1_Police_raw'!KG36/G37*100</f>
        <v>75.790021720756783</v>
      </c>
      <c r="LO37" s="250">
        <f>'1_Police_raw'!KH36/H37*100</f>
        <v>67.28023908296511</v>
      </c>
      <c r="LP37" s="250">
        <f t="shared" si="38"/>
        <v>-34.65229702091662</v>
      </c>
      <c r="LR37" s="250">
        <f>'1_Police_raw'!KJ36/C37*100</f>
        <v>10.990755216575106</v>
      </c>
      <c r="LS37" s="250">
        <f>'1_Police_raw'!KK36/D37*100</f>
        <v>10.545060456729987</v>
      </c>
      <c r="LT37" s="250">
        <f>'1_Police_raw'!KL36/E37*100</f>
        <v>10.805534494510551</v>
      </c>
      <c r="LU37" s="250">
        <f>'1_Police_raw'!KM36/F37*100</f>
        <v>8.6052992692211951</v>
      </c>
      <c r="LV37" s="250">
        <f>'1_Police_raw'!KN36/G37*100</f>
        <v>8.6725599780613756</v>
      </c>
      <c r="LW37" s="250">
        <f>'1_Police_raw'!KO36/H37*100</f>
        <v>6.9809783883605885</v>
      </c>
      <c r="LX37" s="250">
        <f t="shared" si="39"/>
        <v>-36.48317835490861</v>
      </c>
      <c r="LZ37" s="250">
        <f>'1_Police_raw'!KQ36/C37*100</f>
        <v>90.890925511225262</v>
      </c>
      <c r="MA37" s="250">
        <f>'1_Police_raw'!KR36/D37*100</f>
        <v>87.464417349381961</v>
      </c>
      <c r="MB37" s="250">
        <f>'1_Police_raw'!KS36/E37*100</f>
        <v>95.857344665219884</v>
      </c>
      <c r="MC37" s="250">
        <f>'1_Police_raw'!KT36/F37*100</f>
        <v>76.174388978276724</v>
      </c>
      <c r="MD37" s="250">
        <f>'1_Police_raw'!KU36/G37*100</f>
        <v>67.53914213060763</v>
      </c>
      <c r="ME37" s="250">
        <f>'1_Police_raw'!KV36/H37*100</f>
        <v>59.635078540246326</v>
      </c>
      <c r="MF37" s="250">
        <f t="shared" si="40"/>
        <v>-34.388303117365396</v>
      </c>
      <c r="MH37" s="250">
        <f>'1_Police_raw'!KX36/C37*100</f>
        <v>79.417514795804323</v>
      </c>
      <c r="MI37" s="250">
        <f>'1_Police_raw'!KY36/D37*100</f>
        <v>85.704597798784448</v>
      </c>
      <c r="MJ37" s="250">
        <f>'1_Police_raw'!KZ36/E37*100</f>
        <v>104.25391335103158</v>
      </c>
      <c r="MK37" s="250">
        <f>'1_Police_raw'!LA36/F37*100</f>
        <v>82.974674254441766</v>
      </c>
      <c r="ML37" s="250">
        <f>'1_Police_raw'!LB36/G37*100</f>
        <v>74.581204608741743</v>
      </c>
      <c r="MM37" s="250">
        <f>'1_Police_raw'!LC36/H37*100</f>
        <v>68.269446546902842</v>
      </c>
      <c r="MN37" s="250">
        <f t="shared" si="41"/>
        <v>-14.037291745485888</v>
      </c>
      <c r="MP37" s="250">
        <f>'1_Police_raw'!LE36/C37*100</f>
        <v>11.680263072069154</v>
      </c>
      <c r="MQ37" s="250">
        <f>'1_Police_raw'!LF36/D37*100</f>
        <v>9.7690770328444678</v>
      </c>
      <c r="MR37" s="250">
        <f>'1_Police_raw'!LG36/E37*100</f>
        <v>14.439870194339488</v>
      </c>
      <c r="MS37" s="250">
        <f>'1_Police_raw'!LH36/F37*100</f>
        <v>13.67053233500668</v>
      </c>
      <c r="MT37" s="250">
        <f>'1_Police_raw'!LI36/G37*100</f>
        <v>12.214675236524043</v>
      </c>
      <c r="MU37" s="250">
        <f>'1_Police_raw'!LJ36/H37*100</f>
        <v>13.580405326345193</v>
      </c>
      <c r="MV37" s="250">
        <f t="shared" si="25"/>
        <v>16.26797480974399</v>
      </c>
      <c r="MX37" s="250">
        <f>'1_Police_raw'!LL36/C37*100</f>
        <v>6.8950785549404675E-2</v>
      </c>
      <c r="MY37" s="250">
        <f>'1_Police_raw'!LM36/D37*100</f>
        <v>0.19399585597137953</v>
      </c>
      <c r="MZ37" s="250">
        <f>'1_Police_raw'!LN36/E37*100</f>
        <v>8.3547947122504268E-2</v>
      </c>
      <c r="NA37" s="250">
        <f>'1_Police_raw'!LO36/F37*100</f>
        <v>6.9961782676595086E-2</v>
      </c>
      <c r="NB37" s="250">
        <f>'1_Police_raw'!LP36/G37*100</f>
        <v>9.8392090512851915E-2</v>
      </c>
      <c r="NC37" s="250">
        <f>'1_Police_raw'!LQ36/H37*100</f>
        <v>0.28263070398221007</v>
      </c>
      <c r="ND37" s="250">
        <f t="shared" si="50"/>
        <v>309.90207976629836</v>
      </c>
      <c r="NF37" s="250">
        <f>'1_Police_raw'!LS36/C37*100</f>
        <v>59.187354315608985</v>
      </c>
      <c r="NG37" s="250">
        <f>'1_Police_raw'!LT36/D37*100</f>
        <v>47.3765593975819</v>
      </c>
      <c r="NH37" s="250">
        <f>'1_Police_raw'!LU36/E37*100</f>
        <v>37.666199494395677</v>
      </c>
      <c r="NI37" s="250">
        <f>'1_Police_raw'!LV36/F37*100</f>
        <v>37.73738557575539</v>
      </c>
      <c r="NJ37" s="250">
        <f>'1_Police_raw'!LW36/G37*100</f>
        <v>36.250457347520722</v>
      </c>
      <c r="NK37" s="250">
        <f>'1_Police_raw'!LX36/H37*100</f>
        <v>36.416966208107773</v>
      </c>
      <c r="NL37" s="250">
        <f t="shared" si="26"/>
        <v>-38.471711349152443</v>
      </c>
      <c r="NN37" s="250">
        <f>'1_Police_raw'!LZ36/C37*100</f>
        <v>2.8821428359651158</v>
      </c>
      <c r="NO37" s="250">
        <f>'1_Police_raw'!MA36/D37*100</f>
        <v>1.9815291002790905</v>
      </c>
      <c r="NP37" s="250">
        <f>'1_Police_raw'!MB36/E37*100</f>
        <v>0.61268494556503128</v>
      </c>
      <c r="NQ37" s="250">
        <f>'1_Police_raw'!MC36/F37*100</f>
        <v>0.55969426141276069</v>
      </c>
      <c r="NR37" s="250">
        <f>'1_Police_raw'!MD36/G37*100</f>
        <v>0.15461614223448156</v>
      </c>
      <c r="NS37" s="250">
        <f>'1_Police_raw'!ME36/H37*100</f>
        <v>0.19784149278754704</v>
      </c>
      <c r="NT37" s="250">
        <f t="shared" si="27"/>
        <v>-93.13561110439214</v>
      </c>
      <c r="NV37" s="250">
        <f>'1_Police_raw'!MG36/C37*100</f>
        <v>2.4822282797785684</v>
      </c>
      <c r="NW37" s="250">
        <f>'1_Police_raw'!MH36/D37*100</f>
        <v>2.3972345059320466</v>
      </c>
      <c r="NX37" s="250">
        <f>'1_Police_raw'!MI36/E37*100</f>
        <v>1.9076781259638476</v>
      </c>
      <c r="NY37" s="250">
        <f>'1_Police_raw'!MJ36/F37*100</f>
        <v>1.3852432969965827</v>
      </c>
      <c r="NZ37" s="250">
        <f>'1_Police_raw'!MK36/G37*100</f>
        <v>4.0340757110269276</v>
      </c>
      <c r="OA37" s="250">
        <f>'1_Police_raw'!ML36/H37*100</f>
        <v>2.0773356742692441</v>
      </c>
      <c r="OB37" s="250">
        <f t="shared" si="42"/>
        <v>-16.311658714380741</v>
      </c>
      <c r="OD37" s="250">
        <f>'1_Police_raw'!MN36/C37*100</f>
        <v>71.419223672073372</v>
      </c>
      <c r="OE37" s="250">
        <f>'1_Police_raw'!MO36/D37*100</f>
        <v>67.344275715778892</v>
      </c>
      <c r="OF37" s="250">
        <f>'1_Police_raw'!MP36/E37*100</f>
        <v>79.80221415984532</v>
      </c>
      <c r="OG37" s="250">
        <f>'1_Police_raw'!MQ36/F37*100</f>
        <v>87.508197771885136</v>
      </c>
      <c r="OH37" s="250">
        <f>'1_Police_raw'!MR36/G37*100</f>
        <v>80.456618013652047</v>
      </c>
      <c r="OI37" s="250">
        <f>'1_Police_raw'!MS36/H37*100</f>
        <v>98.101117352225117</v>
      </c>
      <c r="OJ37" s="250">
        <f t="shared" si="28"/>
        <v>37.359540342616469</v>
      </c>
      <c r="OL37" s="250">
        <f>'1_Police_raw'!MU36/C37*100</f>
        <v>24.353417456049737</v>
      </c>
      <c r="OM37" s="250">
        <f>'1_Police_raw'!MV36/D37*100</f>
        <v>21.367257850561945</v>
      </c>
      <c r="ON37" s="250">
        <f>'1_Police_raw'!MW36/E37*100</f>
        <v>24.354226586209993</v>
      </c>
      <c r="OO37" s="250">
        <f>'1_Police_raw'!MX36/F37*100</f>
        <v>20.638725889595548</v>
      </c>
      <c r="OP37" s="250">
        <f>'1_Police_raw'!MY36/G37*100</f>
        <v>19.411353856892642</v>
      </c>
      <c r="OQ37" s="250">
        <f>'1_Police_raw'!MZ36/H37*100</f>
        <v>22.045194910612388</v>
      </c>
      <c r="OR37" s="250">
        <f t="shared" si="43"/>
        <v>-9.4780231546679943</v>
      </c>
      <c r="OU37" s="250">
        <f>'1_Police_raw'!NE36/G37*100</f>
        <v>694.47948686556958</v>
      </c>
      <c r="OV37" s="250">
        <f>'1_Police_raw'!NF36/G37*100</f>
        <v>75.705685643174334</v>
      </c>
      <c r="OW37" s="250">
        <f>'1_Police_raw'!NG36/G37*100</f>
        <v>52.232144049393959</v>
      </c>
      <c r="OX37" s="250">
        <f>'1_Police_raw'!NH36/G37*100</f>
        <v>20.549890904255641</v>
      </c>
      <c r="OY37" s="250" t="e">
        <f>'1_Police_raw'!NI36/G37*100</f>
        <v>#VALUE!</v>
      </c>
      <c r="PA37" s="250">
        <f>'1_Police_raw'!NK36/G37*100</f>
        <v>111.15495025366184</v>
      </c>
      <c r="PB37" s="250">
        <f>'1_Police_raw'!NL36/G37*100</f>
        <v>14.393357240737192</v>
      </c>
      <c r="PC37" s="250">
        <f>'1_Police_raw'!NM36/G37*100</f>
        <v>0.82930476289403754</v>
      </c>
      <c r="PD37" s="250">
        <f>'1_Police_raw'!NN36/G37*100</f>
        <v>3.8654035558620388</v>
      </c>
      <c r="PE37" s="250" t="e">
        <f>'1_Police_raw'!NO36/G37*100</f>
        <v>#VALUE!</v>
      </c>
      <c r="PG37" s="250">
        <f>'1_Police_raw'!NQ36/G37*100</f>
        <v>3.8513475429316317</v>
      </c>
      <c r="PH37" s="250">
        <f>'1_Police_raw'!NR36/G37*100</f>
        <v>0.32328829739937054</v>
      </c>
      <c r="PI37" s="250">
        <f>'1_Police_raw'!NS36/G37*100</f>
        <v>0.30923228446896311</v>
      </c>
      <c r="PJ37" s="250">
        <f>'1_Police_raw'!NT36/G37*100</f>
        <v>0.11244810344325931</v>
      </c>
      <c r="PK37" s="250">
        <f>'1_Police_raw'!NU36/G37*100</f>
        <v>0</v>
      </c>
      <c r="PM37" s="250">
        <f>'1_Police_raw'!NW36/G37*100</f>
        <v>1.5461614223448157</v>
      </c>
      <c r="PN37" s="250">
        <f>'1_Police_raw'!NX36/G37*100</f>
        <v>0.14056012930407413</v>
      </c>
      <c r="PO37" s="250">
        <f>'1_Police_raw'!NY36/G37*100</f>
        <v>5.6224051721629656E-2</v>
      </c>
      <c r="PP37" s="250">
        <f>'1_Police_raw'!NZ36/G37*100</f>
        <v>8.4336077582444491E-2</v>
      </c>
      <c r="PQ37" s="250" t="e">
        <f>'1_Police_raw'!OA36/G37*100</f>
        <v>#VALUE!</v>
      </c>
      <c r="PS37" s="250">
        <f>'1_Police_raw'!OC36/G37*100</f>
        <v>41.184117886093723</v>
      </c>
      <c r="PT37" s="250">
        <f>'1_Police_raw'!OD36/G37*100</f>
        <v>2.6846984697078162</v>
      </c>
      <c r="PU37" s="250">
        <f>'1_Police_raw'!OE36/G37*100</f>
        <v>5.1163887066682987</v>
      </c>
      <c r="PV37" s="250">
        <f>'1_Police_raw'!OF36/G37*100</f>
        <v>0.35140032326018539</v>
      </c>
      <c r="PW37" s="250" t="e">
        <f>'1_Police_raw'!OG36/G37*100</f>
        <v>#VALUE!</v>
      </c>
      <c r="PY37" s="250">
        <f>'1_Police_raw'!OI36/G37*100</f>
        <v>18.329040861251269</v>
      </c>
      <c r="PZ37" s="250">
        <f>'1_Police_raw'!OJ36/G37*100</f>
        <v>0.49196045256425958</v>
      </c>
      <c r="QA37" s="250">
        <f>'1_Police_raw'!OK36/G37*100</f>
        <v>2.4457462498908904</v>
      </c>
      <c r="QB37" s="250">
        <f>'1_Police_raw'!OL36/G37*100</f>
        <v>0.14056012930407413</v>
      </c>
      <c r="QC37" s="250" t="e">
        <f>'1_Police_raw'!OM36/G37*100</f>
        <v>#VALUE!</v>
      </c>
      <c r="QE37" s="250">
        <f>'1_Police_raw'!OO36/G37*100</f>
        <v>3.6123953231147055</v>
      </c>
      <c r="QF37" s="250">
        <f>'1_Police_raw'!OP36/G37*100</f>
        <v>1.4056012930407414E-2</v>
      </c>
      <c r="QG37" s="250">
        <f>'1_Police_raw'!OQ36/G37*100</f>
        <v>0.54818450428588916</v>
      </c>
      <c r="QH37" s="250">
        <f>'1_Police_raw'!OR36/G37*100</f>
        <v>7.0280064652037066E-2</v>
      </c>
      <c r="QI37" s="250" t="e">
        <f>'1_Police_raw'!OS36/G37*100</f>
        <v>#VALUE!</v>
      </c>
      <c r="QK37" s="250">
        <f>'1_Police_raw'!OU36/G37*100</f>
        <v>0.87147280168525976</v>
      </c>
      <c r="QL37" s="250">
        <f>'1_Police_raw'!OV36/G37*100</f>
        <v>0</v>
      </c>
      <c r="QM37" s="250">
        <f>'1_Police_raw'!OW36/G37*100</f>
        <v>0.18272816809529641</v>
      </c>
      <c r="QN37" s="250">
        <f>'1_Police_raw'!OX36/G37*100</f>
        <v>4.2168038791222245E-2</v>
      </c>
      <c r="QO37" s="250" t="e">
        <f>'1_Police_raw'!OY36/G37*100</f>
        <v>#VALUE!</v>
      </c>
      <c r="QQ37" s="250">
        <f>'1_Police_raw'!PA36/G37*100</f>
        <v>1.7007775645792971</v>
      </c>
      <c r="QR37" s="250">
        <f>'1_Police_raw'!PB36/G37*100</f>
        <v>0</v>
      </c>
      <c r="QS37" s="250">
        <f>'1_Police_raw'!PC36/G37*100</f>
        <v>0.2670642456777409</v>
      </c>
      <c r="QT37" s="250">
        <f>'1_Police_raw'!PD36/G37*100</f>
        <v>0</v>
      </c>
      <c r="QU37" s="250" t="e">
        <f>'1_Police_raw'!PE36/G37*100</f>
        <v>#VALUE!</v>
      </c>
      <c r="QW37" s="250">
        <f>'1_Police_raw'!PG36/G37*100</f>
        <v>20.549890904255641</v>
      </c>
      <c r="QX37" s="250">
        <f>'1_Police_raw'!PH36/G37*100</f>
        <v>1.1104250215021858</v>
      </c>
      <c r="QY37" s="250">
        <f>'1_Police_raw'!PI36/G37*100</f>
        <v>4.764988383408113</v>
      </c>
      <c r="QZ37" s="250">
        <f>'1_Police_raw'!PJ36/G37*100</f>
        <v>0.42168038791222245</v>
      </c>
      <c r="RA37" s="250" t="e">
        <f>'1_Police_raw'!PK36/G37*100</f>
        <v>#VALUE!</v>
      </c>
      <c r="RC37" s="250">
        <f>'1_Police_raw'!PM36/G37*100</f>
        <v>189.62967044412645</v>
      </c>
      <c r="RD37" s="250">
        <f>'1_Police_raw'!PN36/G37*100</f>
        <v>20.184434568065051</v>
      </c>
      <c r="RE37" s="250">
        <f>'1_Police_raw'!PO36/G37*100</f>
        <v>33.664150968325757</v>
      </c>
      <c r="RF37" s="250">
        <f>'1_Police_raw'!PP36/G37*100</f>
        <v>3.7810674782795948</v>
      </c>
      <c r="RG37" s="250" t="e">
        <f>'1_Police_raw'!PQ36/G37*100</f>
        <v>#VALUE!</v>
      </c>
      <c r="RI37" s="250">
        <f>'1_Police_raw'!PS36/G37*100</f>
        <v>75.790021720756783</v>
      </c>
      <c r="RJ37" s="250">
        <f>'1_Police_raw'!PT36/G37*100</f>
        <v>3.8232355170708168</v>
      </c>
      <c r="RK37" s="250">
        <f>'1_Police_raw'!PU36/G37*100</f>
        <v>14.674477499345343</v>
      </c>
      <c r="RL37" s="250">
        <f>'1_Police_raw'!PV36/G37*100</f>
        <v>1.3072092025278896</v>
      </c>
      <c r="RM37" s="250">
        <f>'1_Police_raw'!PW36/G37*100</f>
        <v>0</v>
      </c>
      <c r="RO37" s="250">
        <f>'1_Police_raw'!PY36/G37*100</f>
        <v>8.6725599780613756</v>
      </c>
      <c r="RP37" s="250">
        <f>'1_Police_raw'!PZ36/G37*100</f>
        <v>0.15461614223448156</v>
      </c>
      <c r="RQ37" s="250">
        <f>'1_Police_raw'!QA36/G37*100</f>
        <v>2.2489620688651861</v>
      </c>
      <c r="RR37" s="250">
        <f>'1_Police_raw'!QB36/G37*100</f>
        <v>8.4336077582444491E-2</v>
      </c>
      <c r="RS37" s="250" t="e">
        <f>'1_Police_raw'!QC36/G37*100</f>
        <v>#VALUE!</v>
      </c>
      <c r="RU37" s="250">
        <f>'1_Police_raw'!QE36/G37*100</f>
        <v>67.53914213060763</v>
      </c>
      <c r="RV37" s="250">
        <f>'1_Police_raw'!QF36/G37*100</f>
        <v>2.7409225214294461</v>
      </c>
      <c r="RW37" s="250">
        <f>'1_Police_raw'!QG36/G37*100</f>
        <v>13.296988232165413</v>
      </c>
      <c r="RX37" s="250">
        <f>'1_Police_raw'!QH36/G37*100</f>
        <v>1.0823129956413708</v>
      </c>
      <c r="RY37" s="250" t="e">
        <f>'1_Police_raw'!QI36/G37*100</f>
        <v>#VALUE!</v>
      </c>
      <c r="SA37" s="250">
        <f>'1_Police_raw'!QK36/G37*100</f>
        <v>74.581204608741743</v>
      </c>
      <c r="SB37" s="250">
        <f>'1_Police_raw'!QL36/G37*100</f>
        <v>6.0159735342143739</v>
      </c>
      <c r="SC37" s="250">
        <f>'1_Police_raw'!QM36/G37*100</f>
        <v>11.989779029637525</v>
      </c>
      <c r="SD37" s="250">
        <f>'1_Police_raw'!QN36/G37*100</f>
        <v>1.0542009697805561</v>
      </c>
      <c r="SE37" s="250" t="e">
        <f>'1_Police_raw'!QO36/G37*100</f>
        <v>#VALUE!</v>
      </c>
      <c r="SG37" s="250">
        <f>'1_Police_raw'!QQ36/G37*100</f>
        <v>12.214675236524043</v>
      </c>
      <c r="SH37" s="250">
        <f>'1_Police_raw'!QR36/G37*100</f>
        <v>1.9397297843962231</v>
      </c>
      <c r="SI37" s="250">
        <f>'1_Police_raw'!QS36/G37*100</f>
        <v>0.22489620688651862</v>
      </c>
      <c r="SJ37" s="250">
        <f>'1_Police_raw'!QT36/G37*100</f>
        <v>0.32328829739937054</v>
      </c>
      <c r="SK37" s="250" t="e">
        <f>'1_Police_raw'!QU36/G37*100</f>
        <v>#VALUE!</v>
      </c>
      <c r="SM37" s="250">
        <f>'1_Police_raw'!QW36/G37*100</f>
        <v>9.8392090512851915E-2</v>
      </c>
      <c r="SN37" s="250">
        <f>'1_Police_raw'!QX36/G37*100</f>
        <v>1.4056012930407414E-2</v>
      </c>
      <c r="SO37" s="250">
        <f>'1_Police_raw'!QY36/G37*100</f>
        <v>0</v>
      </c>
      <c r="SP37" s="250">
        <f>'1_Police_raw'!QZ36/G37*100</f>
        <v>7.0280064652037066E-2</v>
      </c>
      <c r="SQ37" s="250" t="e">
        <f>'1_Police_raw'!RA36/G37*100</f>
        <v>#VALUE!</v>
      </c>
      <c r="SS37" s="250">
        <f>'1_Police_raw'!RC36/G37*100</f>
        <v>36.250457347520722</v>
      </c>
      <c r="ST37" s="250">
        <f>'1_Police_raw'!RD36/G37*100</f>
        <v>4.5260361635911881</v>
      </c>
      <c r="SU37" s="250">
        <f>'1_Police_raw'!RE36/G37*100</f>
        <v>0.71685665945077814</v>
      </c>
      <c r="SV37" s="250">
        <f>'1_Police_raw'!RF36/G37*100</f>
        <v>2.3332981464476306</v>
      </c>
      <c r="SW37" s="250" t="e">
        <f>'1_Police_raw'!RG36/G37*100</f>
        <v>#VALUE!</v>
      </c>
      <c r="SY37" s="250">
        <f>'1_Police_raw'!RI36/G37*100</f>
        <v>0.15461614223448156</v>
      </c>
      <c r="SZ37" s="250">
        <f>'1_Police_raw'!RJ36/G37*100</f>
        <v>0</v>
      </c>
      <c r="TA37" s="250">
        <f>'1_Police_raw'!RK36/G37*100</f>
        <v>0</v>
      </c>
      <c r="TB37" s="250">
        <f>'1_Police_raw'!RL36/G37*100</f>
        <v>2.8112025860814828E-2</v>
      </c>
      <c r="TC37" s="250" t="e">
        <f>'1_Police_raw'!RM36/G37*100</f>
        <v>#VALUE!</v>
      </c>
      <c r="TE37" s="250">
        <f>'1_Police_raw'!RO36/G37*100</f>
        <v>4.0340757110269276</v>
      </c>
      <c r="TF37" s="250">
        <f>'1_Police_raw'!RP36/G37*100</f>
        <v>0.71685665945077814</v>
      </c>
      <c r="TG37" s="250">
        <f>'1_Police_raw'!RQ36/G37*100</f>
        <v>5.6224051721629656E-2</v>
      </c>
      <c r="TH37" s="250">
        <f>'1_Police_raw'!RR36/G37*100</f>
        <v>0</v>
      </c>
      <c r="TI37" s="250" t="e">
        <f>'1_Police_raw'!RS36/G37*100</f>
        <v>#VALUE!</v>
      </c>
      <c r="TK37" s="250">
        <f>'1_Police_raw'!RU36/G37*100</f>
        <v>80.456618013652047</v>
      </c>
      <c r="TL37" s="250">
        <f>'1_Police_raw'!RV36/G37*100</f>
        <v>5.1163887066682987</v>
      </c>
      <c r="TM37" s="250">
        <f>'1_Police_raw'!RW36/G37*100</f>
        <v>4.9055485127121878</v>
      </c>
      <c r="TN37" s="250">
        <f>'1_Police_raw'!RX36/G37*100</f>
        <v>4.680652305825669</v>
      </c>
      <c r="TO37" s="250" t="e">
        <f>'1_Police_raw'!RY36/G37*100</f>
        <v>#VALUE!</v>
      </c>
      <c r="TQ37" s="250">
        <f>'1_Police_raw'!SA36/G37*100</f>
        <v>19.411353856892642</v>
      </c>
      <c r="TR37" s="250">
        <f>'1_Police_raw'!SB36/G37*100</f>
        <v>1.3212652154582969</v>
      </c>
      <c r="TS37" s="250">
        <f>'1_Police_raw'!SC36/G37*100</f>
        <v>0.60440855600751886</v>
      </c>
      <c r="TT37" s="250">
        <f>'1_Police_raw'!SD36/G37*100</f>
        <v>0.59035254307711138</v>
      </c>
      <c r="TU37" s="250" t="e">
        <f>'1_Police_raw'!SE36/G37*100</f>
        <v>#VALUE!</v>
      </c>
      <c r="TW37" s="250" t="e">
        <f>'1_Police_raw'!TY36/C37*100</f>
        <v>#VALUE!</v>
      </c>
      <c r="TX37" s="250" t="e">
        <f>'1_Police_raw'!TZ36/D37*100</f>
        <v>#VALUE!</v>
      </c>
      <c r="TY37" s="250" t="e">
        <f>'1_Police_raw'!UA36/E37*100</f>
        <v>#VALUE!</v>
      </c>
      <c r="TZ37" s="250" t="e">
        <f>'1_Police_raw'!UB36/F37*100</f>
        <v>#VALUE!</v>
      </c>
      <c r="UA37" s="250" t="e">
        <f>'1_Police_raw'!UC36/G37*100</f>
        <v>#VALUE!</v>
      </c>
      <c r="UB37" s="250" t="e">
        <f>'1_Police_raw'!UD36/H37*100</f>
        <v>#VALUE!</v>
      </c>
      <c r="UC37" s="250" t="e">
        <f t="shared" si="44"/>
        <v>#VALUE!</v>
      </c>
      <c r="UE37" s="250" t="e">
        <f>'1_Police_raw'!UF36/G37*100</f>
        <v>#VALUE!</v>
      </c>
      <c r="UF37" s="250" t="e">
        <f>'1_Police_raw'!UG36/G37*100</f>
        <v>#VALUE!</v>
      </c>
      <c r="UH37" s="250" t="e">
        <f>'1_Police_raw'!UI36/C37*100</f>
        <v>#VALUE!</v>
      </c>
      <c r="UI37" s="250" t="e">
        <f>'1_Police_raw'!UJ36/D37*100</f>
        <v>#VALUE!</v>
      </c>
      <c r="UJ37" s="250" t="e">
        <f>'1_Police_raw'!UK36/E37*100</f>
        <v>#VALUE!</v>
      </c>
      <c r="UK37" s="250" t="e">
        <f>'1_Police_raw'!UL36/F37*100</f>
        <v>#VALUE!</v>
      </c>
      <c r="UL37" s="250" t="e">
        <f>'1_Police_raw'!UM36/G37*100</f>
        <v>#VALUE!</v>
      </c>
      <c r="UM37" s="250" t="e">
        <f>'1_Police_raw'!UN36/H37*100</f>
        <v>#VALUE!</v>
      </c>
      <c r="UN37" s="250" t="e">
        <f t="shared" si="51"/>
        <v>#VALUE!</v>
      </c>
      <c r="UP37" s="250" t="e">
        <f>'1_Police_raw'!UX36/G37*100</f>
        <v>#VALUE!</v>
      </c>
      <c r="UQ37" s="250" t="e">
        <f>'1_Police_raw'!UY36/G37*100</f>
        <v>#VALUE!</v>
      </c>
      <c r="UR37" s="250" t="e">
        <f>'1_Police_raw'!UZ36/G37*100</f>
        <v>#VALUE!</v>
      </c>
    </row>
    <row r="38" spans="1:564">
      <c r="A38" s="247">
        <v>36</v>
      </c>
      <c r="B38" s="239" t="s">
        <v>59</v>
      </c>
      <c r="C38" s="248">
        <v>5392.4459999999999</v>
      </c>
      <c r="D38" s="248">
        <v>5404.3220000000001</v>
      </c>
      <c r="E38" s="248">
        <v>5410.8360000000002</v>
      </c>
      <c r="F38" s="248">
        <v>5415.9489999999996</v>
      </c>
      <c r="G38" s="248">
        <v>5421.3490000000002</v>
      </c>
      <c r="H38" s="248">
        <v>5426.2520000000004</v>
      </c>
      <c r="I38" s="249"/>
      <c r="J38" s="250" t="e">
        <f>'1_Police_raw'!C37/C38*100</f>
        <v>#VALUE!</v>
      </c>
      <c r="K38" s="250" t="e">
        <f>'1_Police_raw'!D37/D38*100</f>
        <v>#VALUE!</v>
      </c>
      <c r="L38" s="250" t="e">
        <f>'1_Police_raw'!E37/E38*100</f>
        <v>#VALUE!</v>
      </c>
      <c r="M38" s="250" t="e">
        <f>'1_Police_raw'!F37/F38*100</f>
        <v>#VALUE!</v>
      </c>
      <c r="N38" s="250" t="e">
        <f>'1_Police_raw'!G37/G38*100</f>
        <v>#VALUE!</v>
      </c>
      <c r="O38" s="250" t="e">
        <f>'1_Police_raw'!H37/H38*100</f>
        <v>#VALUE!</v>
      </c>
      <c r="P38" s="250" t="e">
        <f t="shared" si="29"/>
        <v>#VALUE!</v>
      </c>
      <c r="R38" s="250" t="e">
        <f>'1_Police_raw'!J37/C38*100</f>
        <v>#VALUE!</v>
      </c>
      <c r="S38" s="250" t="e">
        <f>'1_Police_raw'!K37/D38*100</f>
        <v>#VALUE!</v>
      </c>
      <c r="T38" s="250" t="e">
        <f>'1_Police_raw'!L37/E38*100</f>
        <v>#VALUE!</v>
      </c>
      <c r="U38" s="250" t="e">
        <f>'1_Police_raw'!M37/F38*100</f>
        <v>#VALUE!</v>
      </c>
      <c r="V38" s="250" t="e">
        <f>'1_Police_raw'!N37/G38*100</f>
        <v>#VALUE!</v>
      </c>
      <c r="W38" s="250" t="e">
        <f>'1_Police_raw'!O37/H38*100</f>
        <v>#VALUE!</v>
      </c>
      <c r="X38" s="250" t="e">
        <f t="shared" si="30"/>
        <v>#VALUE!</v>
      </c>
      <c r="Z38" s="250" t="e">
        <f>'1_Police_raw'!Q37/C38*100</f>
        <v>#VALUE!</v>
      </c>
      <c r="AA38" s="250" t="e">
        <f>'1_Police_raw'!R37/D38*100</f>
        <v>#VALUE!</v>
      </c>
      <c r="AB38" s="250" t="e">
        <f>'1_Police_raw'!S37/E38*100</f>
        <v>#VALUE!</v>
      </c>
      <c r="AC38" s="250" t="e">
        <f>'1_Police_raw'!T37/F38*100</f>
        <v>#VALUE!</v>
      </c>
      <c r="AD38" s="250" t="e">
        <f>'1_Police_raw'!U37/G38*100</f>
        <v>#VALUE!</v>
      </c>
      <c r="AE38" s="250" t="e">
        <f>'1_Police_raw'!V37/H38*100</f>
        <v>#VALUE!</v>
      </c>
      <c r="AF38" s="250" t="e">
        <f t="shared" si="31"/>
        <v>#VALUE!</v>
      </c>
      <c r="AH38" s="250" t="e">
        <f>'1_Police_raw'!X37/C38*100</f>
        <v>#VALUE!</v>
      </c>
      <c r="AI38" s="250" t="e">
        <f>'1_Police_raw'!Y37/D38*100</f>
        <v>#VALUE!</v>
      </c>
      <c r="AJ38" s="250" t="e">
        <f>'1_Police_raw'!Z37/E38*100</f>
        <v>#VALUE!</v>
      </c>
      <c r="AK38" s="250" t="e">
        <f>'1_Police_raw'!AA37/F38*100</f>
        <v>#VALUE!</v>
      </c>
      <c r="AL38" s="250" t="e">
        <f>'1_Police_raw'!AB37/G38*100</f>
        <v>#VALUE!</v>
      </c>
      <c r="AM38" s="250" t="e">
        <f>'1_Police_raw'!AC37/H38*100</f>
        <v>#VALUE!</v>
      </c>
      <c r="AN38" s="250" t="e">
        <f t="shared" si="46"/>
        <v>#VALUE!</v>
      </c>
      <c r="AP38" s="250">
        <f>'1_Police_raw'!AE37/C38*100</f>
        <v>1.7802681751472336</v>
      </c>
      <c r="AQ38" s="250">
        <f>'1_Police_raw'!AF37/D38*100</f>
        <v>1.3877781523750805</v>
      </c>
      <c r="AR38" s="250">
        <f>'1_Police_raw'!AG37/E38*100</f>
        <v>1.4415517306382968</v>
      </c>
      <c r="AS38" s="250">
        <f>'1_Police_raw'!AH37/F38*100</f>
        <v>1.3294069054195305</v>
      </c>
      <c r="AT38" s="250">
        <f>'1_Police_raw'!AI37/G38*100</f>
        <v>0.88538848910114432</v>
      </c>
      <c r="AU38" s="250">
        <f>'1_Police_raw'!AJ37/H38*100</f>
        <v>1.1057355979781256</v>
      </c>
      <c r="AV38" s="250">
        <f t="shared" si="32"/>
        <v>-37.88938018359633</v>
      </c>
      <c r="AX38" s="250" t="e">
        <f>'1_Police_raw'!AL37/C38*100</f>
        <v>#VALUE!</v>
      </c>
      <c r="AY38" s="250" t="e">
        <f>'1_Police_raw'!AM37/D38*100</f>
        <v>#VALUE!</v>
      </c>
      <c r="AZ38" s="250" t="e">
        <f>'1_Police_raw'!AN37/E38*100</f>
        <v>#VALUE!</v>
      </c>
      <c r="BA38" s="250" t="e">
        <f>'1_Police_raw'!AO37/F38*100</f>
        <v>#VALUE!</v>
      </c>
      <c r="BB38" s="250" t="e">
        <f>'1_Police_raw'!AP37/G38*100</f>
        <v>#VALUE!</v>
      </c>
      <c r="BC38" s="250" t="e">
        <f>'1_Police_raw'!AQ37/H38*100</f>
        <v>#VALUE!</v>
      </c>
      <c r="BD38" s="250" t="e">
        <f t="shared" si="47"/>
        <v>#VALUE!</v>
      </c>
      <c r="BF38" s="250">
        <f>'1_Police_raw'!AS37/C38*100</f>
        <v>41.298512771384267</v>
      </c>
      <c r="BG38" s="250">
        <f>'1_Police_raw'!AT37/D38*100</f>
        <v>40.393596088464015</v>
      </c>
      <c r="BH38" s="250">
        <f>'1_Police_raw'!AU37/E38*100</f>
        <v>37.277049239710827</v>
      </c>
      <c r="BI38" s="250">
        <f>'1_Police_raw'!AV37/F38*100</f>
        <v>36.706401777417035</v>
      </c>
      <c r="BJ38" s="250">
        <f>'1_Police_raw'!AW37/G38*100</f>
        <v>35.72911465393576</v>
      </c>
      <c r="BK38" s="250">
        <f>'1_Police_raw'!AX37/H38*100</f>
        <v>30.684162843892981</v>
      </c>
      <c r="BL38" s="250">
        <f t="shared" si="0"/>
        <v>-25.701530673148028</v>
      </c>
      <c r="BN38" s="250" t="e">
        <f>'1_Police_raw'!AZ37/C38*100</f>
        <v>#VALUE!</v>
      </c>
      <c r="BO38" s="250" t="e">
        <f>'1_Police_raw'!BA37/D38*100</f>
        <v>#VALUE!</v>
      </c>
      <c r="BP38" s="250" t="e">
        <f>'1_Police_raw'!BB37/E38*100</f>
        <v>#VALUE!</v>
      </c>
      <c r="BQ38" s="250" t="e">
        <f>'1_Police_raw'!BC37/F38*100</f>
        <v>#VALUE!</v>
      </c>
      <c r="BR38" s="250" t="e">
        <f>'1_Police_raw'!BD37/G38*100</f>
        <v>#VALUE!</v>
      </c>
      <c r="BS38" s="250" t="e">
        <f>'1_Police_raw'!BE37/H38*100</f>
        <v>#VALUE!</v>
      </c>
      <c r="BT38" s="250" t="e">
        <f t="shared" si="1"/>
        <v>#VALUE!</v>
      </c>
      <c r="BV38" s="250" t="e">
        <f>'1_Police_raw'!BG37/C38*100</f>
        <v>#VALUE!</v>
      </c>
      <c r="BW38" s="250" t="e">
        <f>'1_Police_raw'!BH37/D38*100</f>
        <v>#VALUE!</v>
      </c>
      <c r="BX38" s="250" t="e">
        <f>'1_Police_raw'!BI37/E38*100</f>
        <v>#VALUE!</v>
      </c>
      <c r="BY38" s="250" t="e">
        <f>'1_Police_raw'!BJ37/F38*100</f>
        <v>#VALUE!</v>
      </c>
      <c r="BZ38" s="250" t="e">
        <f>'1_Police_raw'!BK37/G38*100</f>
        <v>#VALUE!</v>
      </c>
      <c r="CA38" s="250" t="e">
        <f>'1_Police_raw'!BL37/H38*100</f>
        <v>#VALUE!</v>
      </c>
      <c r="CB38" s="250" t="e">
        <f t="shared" si="2"/>
        <v>#VALUE!</v>
      </c>
      <c r="CD38" s="250">
        <f>'1_Police_raw'!BN37/C38*100</f>
        <v>2.7816690236675528</v>
      </c>
      <c r="CE38" s="250">
        <f>'1_Police_raw'!BO37/D38*100</f>
        <v>1.6283263654534277</v>
      </c>
      <c r="CF38" s="250">
        <f>'1_Police_raw'!BP37/E38*100</f>
        <v>1.6818103524113461</v>
      </c>
      <c r="CG38" s="250">
        <f>'1_Police_raw'!BQ37/F38*100</f>
        <v>1.5879026925844393</v>
      </c>
      <c r="CH38" s="250">
        <f>'1_Police_raw'!BR37/G38*100</f>
        <v>1.6047666364958242</v>
      </c>
      <c r="CI38" s="250">
        <f>'1_Police_raw'!BS37/H38*100</f>
        <v>1.5111719839034383</v>
      </c>
      <c r="CJ38" s="250">
        <f t="shared" si="3"/>
        <v>-45.673911200585593</v>
      </c>
      <c r="CL38" s="250" t="e">
        <f>'1_Police_raw'!BU37/C38*100</f>
        <v>#VALUE!</v>
      </c>
      <c r="CM38" s="250" t="e">
        <f>'1_Police_raw'!BV37/D38*100</f>
        <v>#VALUE!</v>
      </c>
      <c r="CN38" s="250" t="e">
        <f>'1_Police_raw'!BW37/E38*100</f>
        <v>#VALUE!</v>
      </c>
      <c r="CO38" s="250" t="e">
        <f>'1_Police_raw'!BX37/F38*100</f>
        <v>#VALUE!</v>
      </c>
      <c r="CP38" s="250" t="e">
        <f>'1_Police_raw'!BY37/G38*100</f>
        <v>#VALUE!</v>
      </c>
      <c r="CQ38" s="250" t="e">
        <f>'1_Police_raw'!BZ37/H38*100</f>
        <v>#VALUE!</v>
      </c>
      <c r="CR38" s="250" t="e">
        <f t="shared" si="4"/>
        <v>#VALUE!</v>
      </c>
      <c r="CT38" s="250">
        <f>'1_Police_raw'!CB37/C38*100</f>
        <v>15.781335594273916</v>
      </c>
      <c r="CU38" s="250">
        <f>'1_Police_raw'!CC37/D38*100</f>
        <v>18.022612272177714</v>
      </c>
      <c r="CV38" s="250">
        <f>'1_Police_raw'!CD37/E38*100</f>
        <v>15.431996090807409</v>
      </c>
      <c r="CW38" s="250">
        <f>'1_Police_raw'!CE37/F38*100</f>
        <v>12.555509662295567</v>
      </c>
      <c r="CX38" s="250">
        <f>'1_Police_raw'!CF37/G38*100</f>
        <v>9.9421749088649349</v>
      </c>
      <c r="CY38" s="250">
        <f>'1_Police_raw'!CG37/H38*100</f>
        <v>9.6936154089415663</v>
      </c>
      <c r="CZ38" s="250">
        <f t="shared" si="5"/>
        <v>-38.575443434212325</v>
      </c>
      <c r="DB38" s="250" t="e">
        <f>'1_Police_raw'!CI37/C38*100</f>
        <v>#VALUE!</v>
      </c>
      <c r="DC38" s="250" t="e">
        <f>'1_Police_raw'!CJ37/D38*100</f>
        <v>#VALUE!</v>
      </c>
      <c r="DD38" s="250" t="e">
        <f>'1_Police_raw'!CK37/E38*100</f>
        <v>#VALUE!</v>
      </c>
      <c r="DE38" s="250" t="e">
        <f>'1_Police_raw'!CL37/F38*100</f>
        <v>#VALUE!</v>
      </c>
      <c r="DF38" s="250" t="e">
        <f>'1_Police_raw'!CM37/G38*100</f>
        <v>#VALUE!</v>
      </c>
      <c r="DG38" s="250" t="e">
        <f>'1_Police_raw'!CN37/H38*100</f>
        <v>#VALUE!</v>
      </c>
      <c r="DH38" s="250" t="e">
        <f t="shared" si="33"/>
        <v>#VALUE!</v>
      </c>
      <c r="DJ38" s="250">
        <f>'1_Police_raw'!CP37/C38*100</f>
        <v>417.34307585092188</v>
      </c>
      <c r="DK38" s="250">
        <f>'1_Police_raw'!CQ37/D38*100</f>
        <v>385.56177814719399</v>
      </c>
      <c r="DL38" s="250">
        <f>'1_Police_raw'!CR37/E38*100</f>
        <v>382.71350305202373</v>
      </c>
      <c r="DM38" s="250">
        <f>'1_Police_raw'!CS37/F38*100</f>
        <v>342.83926971985892</v>
      </c>
      <c r="DN38" s="250">
        <f>'1_Police_raw'!CT37/G38*100</f>
        <v>444.37279356115982</v>
      </c>
      <c r="DO38" s="250">
        <f>'1_Police_raw'!CU37/H38*100</f>
        <v>292.46706566521419</v>
      </c>
      <c r="DP38" s="250">
        <f t="shared" si="6"/>
        <v>-29.921668145828875</v>
      </c>
      <c r="DR38" s="250" t="e">
        <f>'1_Police_raw'!CW37/C38*100</f>
        <v>#VALUE!</v>
      </c>
      <c r="DS38" s="250" t="e">
        <f>'1_Police_raw'!CX37/D38*100</f>
        <v>#VALUE!</v>
      </c>
      <c r="DT38" s="250" t="e">
        <f>'1_Police_raw'!CY37/E38*100</f>
        <v>#VALUE!</v>
      </c>
      <c r="DU38" s="250" t="e">
        <f>'1_Police_raw'!CZ37/F38*100</f>
        <v>#VALUE!</v>
      </c>
      <c r="DV38" s="250" t="e">
        <f>'1_Police_raw'!DA37/G38*100</f>
        <v>#VALUE!</v>
      </c>
      <c r="DW38" s="250" t="e">
        <f>'1_Police_raw'!DB37/H38*100</f>
        <v>#VALUE!</v>
      </c>
      <c r="DX38" s="250" t="e">
        <f t="shared" si="34"/>
        <v>#VALUE!</v>
      </c>
      <c r="DZ38" s="250">
        <f>'1_Police_raw'!DD37/C38*100</f>
        <v>49.958775665069247</v>
      </c>
      <c r="EA38" s="250">
        <f>'1_Police_raw'!DE37/D38*100</f>
        <v>47.110442345959399</v>
      </c>
      <c r="EB38" s="250">
        <f>'1_Police_raw'!DF37/E38*100</f>
        <v>44.928362271560253</v>
      </c>
      <c r="EC38" s="250">
        <f>'1_Police_raw'!DG37/F38*100</f>
        <v>42.411773079842519</v>
      </c>
      <c r="ED38" s="250">
        <f>'1_Police_raw'!DH37/G38*100</f>
        <v>35.636886686321063</v>
      </c>
      <c r="EE38" s="250">
        <f>'1_Police_raw'!DI37/H38*100</f>
        <v>30.794736403690798</v>
      </c>
      <c r="EF38" s="250">
        <f t="shared" si="7"/>
        <v>-38.359705589778457</v>
      </c>
      <c r="EH38" s="250">
        <f>'1_Police_raw'!DK37/C38*100</f>
        <v>238.926824672885</v>
      </c>
      <c r="EI38" s="250">
        <f>'1_Police_raw'!DL37/D38*100</f>
        <v>219.36146661875441</v>
      </c>
      <c r="EJ38" s="250">
        <f>'1_Police_raw'!DM37/E38*100</f>
        <v>206.38215610304948</v>
      </c>
      <c r="EK38" s="250">
        <f>'1_Police_raw'!DN37/F38*100</f>
        <v>174.05998468597102</v>
      </c>
      <c r="EL38" s="250">
        <f>'1_Police_raw'!DO37/G38*100</f>
        <v>126.57366275441777</v>
      </c>
      <c r="EM38" s="250">
        <f>'1_Police_raw'!DP37/H38*100</f>
        <v>115.36508072238443</v>
      </c>
      <c r="EN38" s="250">
        <f t="shared" si="8"/>
        <v>-51.715308283056579</v>
      </c>
      <c r="EP38" s="250">
        <f>'1_Police_raw'!DR37/C38*100</f>
        <v>56.07844751713786</v>
      </c>
      <c r="EQ38" s="250">
        <f>'1_Police_raw'!DS37/D38*100</f>
        <v>58.52723061283173</v>
      </c>
      <c r="ER38" s="250">
        <f>'1_Police_raw'!DT37/E38*100</f>
        <v>59.621101064604431</v>
      </c>
      <c r="ES38" s="250">
        <f>'1_Police_raw'!DU37/F38*100</f>
        <v>50.00047083161234</v>
      </c>
      <c r="ET38" s="250">
        <f>'1_Police_raw'!DV37/G38*100</f>
        <v>35.489321938137536</v>
      </c>
      <c r="EU38" s="250">
        <f>'1_Police_raw'!DW37/H38*100</f>
        <v>32.508626580556886</v>
      </c>
      <c r="EV38" s="250">
        <f t="shared" si="9"/>
        <v>-42.030088171356596</v>
      </c>
      <c r="EX38" s="250" t="e">
        <f>'1_Police_raw'!DY37/C38*100</f>
        <v>#VALUE!</v>
      </c>
      <c r="EY38" s="250" t="e">
        <f>'1_Police_raw'!DZ37/D38*100</f>
        <v>#VALUE!</v>
      </c>
      <c r="EZ38" s="250" t="e">
        <f>'1_Police_raw'!EA37/E38*100</f>
        <v>#VALUE!</v>
      </c>
      <c r="FA38" s="250" t="e">
        <f>'1_Police_raw'!EB37/F38*100</f>
        <v>#VALUE!</v>
      </c>
      <c r="FB38" s="250" t="e">
        <f>'1_Police_raw'!EC37/G38*100</f>
        <v>#VALUE!</v>
      </c>
      <c r="FC38" s="250" t="e">
        <f>'1_Police_raw'!ED37/H38*100</f>
        <v>#VALUE!</v>
      </c>
      <c r="FD38" s="250" t="e">
        <f t="shared" si="10"/>
        <v>#VALUE!</v>
      </c>
      <c r="FF38" s="250" t="e">
        <f>'1_Police_raw'!EF37/C38*100</f>
        <v>#VALUE!</v>
      </c>
      <c r="FG38" s="250" t="e">
        <f>'1_Police_raw'!EG37/D38*100</f>
        <v>#VALUE!</v>
      </c>
      <c r="FH38" s="250" t="e">
        <f>'1_Police_raw'!EH37/E38*100</f>
        <v>#VALUE!</v>
      </c>
      <c r="FI38" s="250" t="e">
        <f>'1_Police_raw'!EI37/F38*100</f>
        <v>#VALUE!</v>
      </c>
      <c r="FJ38" s="250" t="e">
        <f>'1_Police_raw'!EJ37/G38*100</f>
        <v>#VALUE!</v>
      </c>
      <c r="FK38" s="250" t="e">
        <f>'1_Police_raw'!EK37/H38*100</f>
        <v>#VALUE!</v>
      </c>
      <c r="FL38" s="250" t="e">
        <f t="shared" si="35"/>
        <v>#VALUE!</v>
      </c>
      <c r="FN38" s="250" t="e">
        <f>'1_Police_raw'!EM37/C38*100</f>
        <v>#VALUE!</v>
      </c>
      <c r="FO38" s="250" t="e">
        <f>'1_Police_raw'!EN37/D38*100</f>
        <v>#VALUE!</v>
      </c>
      <c r="FP38" s="250" t="e">
        <f>'1_Police_raw'!EO37/E38*100</f>
        <v>#VALUE!</v>
      </c>
      <c r="FQ38" s="250" t="e">
        <f>'1_Police_raw'!EP37/F38*100</f>
        <v>#VALUE!</v>
      </c>
      <c r="FR38" s="250" t="e">
        <f>'1_Police_raw'!EQ37/G38*100</f>
        <v>#VALUE!</v>
      </c>
      <c r="FS38" s="250" t="e">
        <f>'1_Police_raw'!ER37/H38*100</f>
        <v>#VALUE!</v>
      </c>
      <c r="FT38" s="250" t="e">
        <f t="shared" si="11"/>
        <v>#VALUE!</v>
      </c>
      <c r="FV38" s="250" t="e">
        <f>'1_Police_raw'!ET37/C38*100</f>
        <v>#VALUE!</v>
      </c>
      <c r="FW38" s="250" t="e">
        <f>'1_Police_raw'!EU37/D38*100</f>
        <v>#VALUE!</v>
      </c>
      <c r="FX38" s="250" t="e">
        <f>'1_Police_raw'!EV37/E38*100</f>
        <v>#VALUE!</v>
      </c>
      <c r="FY38" s="250" t="e">
        <f>'1_Police_raw'!EW37/F38*100</f>
        <v>#VALUE!</v>
      </c>
      <c r="FZ38" s="250" t="e">
        <f>'1_Police_raw'!EX37/G38*100</f>
        <v>#VALUE!</v>
      </c>
      <c r="GA38" s="250" t="e">
        <f>'1_Police_raw'!EY37/H38*100</f>
        <v>#VALUE!</v>
      </c>
      <c r="GB38" s="250" t="e">
        <f t="shared" si="12"/>
        <v>#VALUE!</v>
      </c>
      <c r="GD38" s="250" t="e">
        <f>'1_Police_raw'!FA37/C38*100</f>
        <v>#VALUE!</v>
      </c>
      <c r="GE38" s="250" t="e">
        <f>'1_Police_raw'!FB37/D38*100</f>
        <v>#VALUE!</v>
      </c>
      <c r="GF38" s="250" t="e">
        <f>'1_Police_raw'!FC37/E38*100</f>
        <v>#VALUE!</v>
      </c>
      <c r="GG38" s="250" t="e">
        <f>'1_Police_raw'!FD37/F38*100</f>
        <v>#VALUE!</v>
      </c>
      <c r="GH38" s="250" t="e">
        <f>'1_Police_raw'!FE37/G38*100</f>
        <v>#VALUE!</v>
      </c>
      <c r="GI38" s="250" t="e">
        <f>'1_Police_raw'!FF37/H38*100</f>
        <v>#VALUE!</v>
      </c>
      <c r="GJ38" s="250" t="e">
        <f t="shared" si="13"/>
        <v>#VALUE!</v>
      </c>
      <c r="GL38" s="250" t="e">
        <f>'1_Police_raw'!FH37/C38*100</f>
        <v>#VALUE!</v>
      </c>
      <c r="GM38" s="250" t="e">
        <f>'1_Police_raw'!FI37/D38*100</f>
        <v>#VALUE!</v>
      </c>
      <c r="GN38" s="250" t="e">
        <f>'1_Police_raw'!FJ37/E38*100</f>
        <v>#VALUE!</v>
      </c>
      <c r="GO38" s="250" t="e">
        <f>'1_Police_raw'!FK37/F38*100</f>
        <v>#VALUE!</v>
      </c>
      <c r="GP38" s="250" t="e">
        <f>'1_Police_raw'!FL37/G38*100</f>
        <v>#VALUE!</v>
      </c>
      <c r="GQ38" s="250" t="e">
        <f>'1_Police_raw'!FM37/H38*100</f>
        <v>#VALUE!</v>
      </c>
      <c r="GR38" s="250" t="e">
        <f t="shared" si="14"/>
        <v>#VALUE!</v>
      </c>
      <c r="GT38" s="250">
        <f>'1_Police_raw'!FO37/C38*100</f>
        <v>14.130878640231167</v>
      </c>
      <c r="GU38" s="250">
        <f>'1_Police_raw'!FP37/D38*100</f>
        <v>14.044314902035815</v>
      </c>
      <c r="GV38" s="250">
        <f>'1_Police_raw'!FQ37/E38*100</f>
        <v>35.669164617075808</v>
      </c>
      <c r="GW38" s="250">
        <f>'1_Police_raw'!FR37/F38*100</f>
        <v>29.708551539167004</v>
      </c>
      <c r="GX38" s="250">
        <f>'1_Police_raw'!FS37/G38*100</f>
        <v>32.279788665145887</v>
      </c>
      <c r="GY38" s="250">
        <f>'1_Police_raw'!FT37/H38*100</f>
        <v>27.514387463022356</v>
      </c>
      <c r="GZ38" s="250">
        <f t="shared" si="15"/>
        <v>94.711087424442326</v>
      </c>
      <c r="HB38" s="250">
        <f>'1_Police_raw'!GI37/C38*100</f>
        <v>983.28291094616441</v>
      </c>
      <c r="HC38" s="250">
        <f>'1_Police_raw'!GJ37/D38*100</f>
        <v>990.07794132177901</v>
      </c>
      <c r="HD38" s="250">
        <f>'1_Police_raw'!GK37/E38*100</f>
        <v>995.28058141107942</v>
      </c>
      <c r="HE38" s="250">
        <f>'1_Police_raw'!GL37/F38*100</f>
        <v>942.5679599272446</v>
      </c>
      <c r="HF38" s="250">
        <f>'1_Police_raw'!GM37/G38*100</f>
        <v>856.41046167660488</v>
      </c>
      <c r="HG38" s="250">
        <f>'1_Police_raw'!GN37/H38*100</f>
        <v>800.29456796330135</v>
      </c>
      <c r="HH38" s="250">
        <f t="shared" si="16"/>
        <v>-18.609938294034052</v>
      </c>
      <c r="HJ38" s="250" t="e">
        <f>'1_Police_raw'!GP37/C38*100</f>
        <v>#VALUE!</v>
      </c>
      <c r="HK38" s="250" t="e">
        <f>'1_Police_raw'!GQ37/D38*100</f>
        <v>#VALUE!</v>
      </c>
      <c r="HL38" s="250" t="e">
        <f>'1_Police_raw'!GR37/E38*100</f>
        <v>#VALUE!</v>
      </c>
      <c r="HM38" s="250" t="e">
        <f>'1_Police_raw'!GS37/F38*100</f>
        <v>#VALUE!</v>
      </c>
      <c r="HN38" s="250" t="e">
        <f>'1_Police_raw'!GT37/G38*100</f>
        <v>#VALUE!</v>
      </c>
      <c r="HO38" s="250" t="e">
        <f>'1_Police_raw'!GU37/H38*100</f>
        <v>#VALUE!</v>
      </c>
      <c r="HP38" s="250" t="e">
        <f t="shared" si="17"/>
        <v>#VALUE!</v>
      </c>
      <c r="HR38" s="250" t="e">
        <f>'1_Police_raw'!GW37/C38*100</f>
        <v>#VALUE!</v>
      </c>
      <c r="HS38" s="250" t="e">
        <f>'1_Police_raw'!GX37/D38*100</f>
        <v>#VALUE!</v>
      </c>
      <c r="HT38" s="250" t="e">
        <f>'1_Police_raw'!GY37/E38*100</f>
        <v>#VALUE!</v>
      </c>
      <c r="HU38" s="250" t="e">
        <f>'1_Police_raw'!GZ37/F38*100</f>
        <v>#VALUE!</v>
      </c>
      <c r="HV38" s="250" t="e">
        <f>'1_Police_raw'!HA37/G38*100</f>
        <v>#VALUE!</v>
      </c>
      <c r="HW38" s="250" t="e">
        <f>'1_Police_raw'!HB37/H38*100</f>
        <v>#VALUE!</v>
      </c>
      <c r="HX38" s="250" t="e">
        <f t="shared" si="18"/>
        <v>#VALUE!</v>
      </c>
      <c r="HZ38" s="250" t="e">
        <f>'1_Police_raw'!HD37/C38*100</f>
        <v>#VALUE!</v>
      </c>
      <c r="IA38" s="250" t="e">
        <f>'1_Police_raw'!HE37/D38*100</f>
        <v>#VALUE!</v>
      </c>
      <c r="IB38" s="250" t="e">
        <f>'1_Police_raw'!HF37/E38*100</f>
        <v>#VALUE!</v>
      </c>
      <c r="IC38" s="250" t="e">
        <f>'1_Police_raw'!HG37/F38*100</f>
        <v>#VALUE!</v>
      </c>
      <c r="ID38" s="250" t="e">
        <f>'1_Police_raw'!HH37/G38*100</f>
        <v>#VALUE!</v>
      </c>
      <c r="IE38" s="250" t="e">
        <f>'1_Police_raw'!HI37/H38*100</f>
        <v>#VALUE!</v>
      </c>
      <c r="IF38" s="250" t="e">
        <f t="shared" si="49"/>
        <v>#VALUE!</v>
      </c>
      <c r="IH38" s="250" t="e">
        <f>'1_Police_raw'!HK37/C38*100</f>
        <v>#VALUE!</v>
      </c>
      <c r="II38" s="250" t="e">
        <f>'1_Police_raw'!HL37/D38*100</f>
        <v>#VALUE!</v>
      </c>
      <c r="IJ38" s="250" t="e">
        <f>'1_Police_raw'!HM37/E38*100</f>
        <v>#VALUE!</v>
      </c>
      <c r="IK38" s="250" t="e">
        <f>'1_Police_raw'!HN37/F38*100</f>
        <v>#VALUE!</v>
      </c>
      <c r="IL38" s="250" t="e">
        <f>'1_Police_raw'!HO37/G38*100</f>
        <v>#VALUE!</v>
      </c>
      <c r="IM38" s="250" t="e">
        <f>'1_Police_raw'!HP37/H38*100</f>
        <v>#VALUE!</v>
      </c>
      <c r="IN38" s="250" t="e">
        <f t="shared" si="36"/>
        <v>#VALUE!</v>
      </c>
      <c r="IP38" s="250" t="e">
        <f>'1_Police_raw'!HR37/C38*100</f>
        <v>#VALUE!</v>
      </c>
      <c r="IQ38" s="250">
        <f>'1_Police_raw'!HS37/D38*100</f>
        <v>0.18503708698334406</v>
      </c>
      <c r="IR38" s="250">
        <f>'1_Police_raw'!HT37/E38*100</f>
        <v>0.2587400542171302</v>
      </c>
      <c r="IS38" s="250">
        <f>'1_Police_raw'!HU37/F38*100</f>
        <v>0.29542375675989568</v>
      </c>
      <c r="IT38" s="250" t="e">
        <f>'1_Police_raw'!HV37/G38*100</f>
        <v>#VALUE!</v>
      </c>
      <c r="IU38" s="250" t="e">
        <f>'1_Police_raw'!HW37/H38*100</f>
        <v>#VALUE!</v>
      </c>
      <c r="IV38" s="250" t="e">
        <f t="shared" si="45"/>
        <v>#VALUE!</v>
      </c>
      <c r="IX38" s="250" t="e">
        <f>'1_Police_raw'!HY37/C38*100</f>
        <v>#VALUE!</v>
      </c>
      <c r="IY38" s="250" t="e">
        <f>'1_Police_raw'!HZ37/D38*100</f>
        <v>#VALUE!</v>
      </c>
      <c r="IZ38" s="250" t="e">
        <f>'1_Police_raw'!IA37/E38*100</f>
        <v>#VALUE!</v>
      </c>
      <c r="JA38" s="250" t="e">
        <f>'1_Police_raw'!IB37/F38*100</f>
        <v>#VALUE!</v>
      </c>
      <c r="JB38" s="250" t="e">
        <f>'1_Police_raw'!IC37/G38*100</f>
        <v>#VALUE!</v>
      </c>
      <c r="JC38" s="250" t="e">
        <f>'1_Police_raw'!ID37/H38*100</f>
        <v>#VALUE!</v>
      </c>
      <c r="JD38" s="250" t="e">
        <f t="shared" si="19"/>
        <v>#VALUE!</v>
      </c>
      <c r="JF38" s="250" t="e">
        <f>'1_Police_raw'!IF37/C38*100</f>
        <v>#VALUE!</v>
      </c>
      <c r="JG38" s="250" t="e">
        <f>'1_Police_raw'!IG37/D38*100</f>
        <v>#VALUE!</v>
      </c>
      <c r="JH38" s="250" t="e">
        <f>'1_Police_raw'!IH37/E38*100</f>
        <v>#VALUE!</v>
      </c>
      <c r="JI38" s="250" t="e">
        <f>'1_Police_raw'!II37/F38*100</f>
        <v>#VALUE!</v>
      </c>
      <c r="JJ38" s="250" t="e">
        <f>'1_Police_raw'!IJ37/G38*100</f>
        <v>#VALUE!</v>
      </c>
      <c r="JK38" s="250" t="e">
        <f>'1_Police_raw'!IK37/H38*100</f>
        <v>#VALUE!</v>
      </c>
      <c r="JL38" s="250" t="e">
        <f t="shared" si="48"/>
        <v>#VALUE!</v>
      </c>
      <c r="JN38" s="250" t="e">
        <f>'1_Police_raw'!IM37/C38*100</f>
        <v>#VALUE!</v>
      </c>
      <c r="JO38" s="250" t="e">
        <f>'1_Police_raw'!IN37/D38*100</f>
        <v>#VALUE!</v>
      </c>
      <c r="JP38" s="250" t="e">
        <f>'1_Police_raw'!IO37/E38*100</f>
        <v>#VALUE!</v>
      </c>
      <c r="JQ38" s="250" t="e">
        <f>'1_Police_raw'!IP37/F38*100</f>
        <v>#VALUE!</v>
      </c>
      <c r="JR38" s="250" t="e">
        <f>'1_Police_raw'!IQ37/G38*100</f>
        <v>#VALUE!</v>
      </c>
      <c r="JS38" s="250" t="e">
        <f>'1_Police_raw'!IR37/H38*100</f>
        <v>#VALUE!</v>
      </c>
      <c r="JT38" s="250" t="e">
        <f t="shared" si="20"/>
        <v>#VALUE!</v>
      </c>
      <c r="JV38" s="250" t="e">
        <f>'1_Police_raw'!IT37/C38*100</f>
        <v>#VALUE!</v>
      </c>
      <c r="JW38" s="250" t="e">
        <f>'1_Police_raw'!IU37/D38*100</f>
        <v>#VALUE!</v>
      </c>
      <c r="JX38" s="250" t="e">
        <f>'1_Police_raw'!IV37/E38*100</f>
        <v>#VALUE!</v>
      </c>
      <c r="JY38" s="250" t="e">
        <f>'1_Police_raw'!IW37/F38*100</f>
        <v>#VALUE!</v>
      </c>
      <c r="JZ38" s="250" t="e">
        <f>'1_Police_raw'!IX37/G38*100</f>
        <v>#VALUE!</v>
      </c>
      <c r="KA38" s="250" t="e">
        <f>'1_Police_raw'!IY37/H38*100</f>
        <v>#VALUE!</v>
      </c>
      <c r="KB38" s="250" t="e">
        <f t="shared" si="21"/>
        <v>#VALUE!</v>
      </c>
      <c r="KD38" s="250" t="e">
        <f>'1_Police_raw'!JA37/C38*100</f>
        <v>#VALUE!</v>
      </c>
      <c r="KE38" s="250" t="e">
        <f>'1_Police_raw'!JB37/D38*100</f>
        <v>#VALUE!</v>
      </c>
      <c r="KF38" s="250" t="e">
        <f>'1_Police_raw'!JC37/E38*100</f>
        <v>#VALUE!</v>
      </c>
      <c r="KG38" s="250" t="e">
        <f>'1_Police_raw'!JD37/F38*100</f>
        <v>#VALUE!</v>
      </c>
      <c r="KH38" s="250" t="e">
        <f>'1_Police_raw'!JE37/G38*100</f>
        <v>#VALUE!</v>
      </c>
      <c r="KI38" s="250" t="e">
        <f>'1_Police_raw'!JF37/H38*100</f>
        <v>#VALUE!</v>
      </c>
      <c r="KJ38" s="250" t="e">
        <f t="shared" si="22"/>
        <v>#VALUE!</v>
      </c>
      <c r="KL38" s="250" t="e">
        <f>'1_Police_raw'!JH37/C38*100</f>
        <v>#VALUE!</v>
      </c>
      <c r="KM38" s="250" t="e">
        <f>'1_Police_raw'!JI37/D38*100</f>
        <v>#VALUE!</v>
      </c>
      <c r="KN38" s="250" t="e">
        <f>'1_Police_raw'!JJ37/E38*100</f>
        <v>#VALUE!</v>
      </c>
      <c r="KO38" s="250" t="e">
        <f>'1_Police_raw'!JK37/F38*100</f>
        <v>#VALUE!</v>
      </c>
      <c r="KP38" s="250" t="e">
        <f>'1_Police_raw'!JL37/G38*100</f>
        <v>#VALUE!</v>
      </c>
      <c r="KQ38" s="250" t="e">
        <f>'1_Police_raw'!JM37/H38*100</f>
        <v>#VALUE!</v>
      </c>
      <c r="KR38" s="250" t="e">
        <f t="shared" si="23"/>
        <v>#VALUE!</v>
      </c>
      <c r="KT38" s="250" t="e">
        <f>'1_Police_raw'!JO37/C38*100</f>
        <v>#VALUE!</v>
      </c>
      <c r="KU38" s="250" t="e">
        <f>'1_Police_raw'!JP37/D38*100</f>
        <v>#VALUE!</v>
      </c>
      <c r="KV38" s="250" t="e">
        <f>'1_Police_raw'!JQ37/E38*100</f>
        <v>#VALUE!</v>
      </c>
      <c r="KW38" s="250" t="e">
        <f>'1_Police_raw'!JR37/F38*100</f>
        <v>#VALUE!</v>
      </c>
      <c r="KX38" s="250" t="e">
        <f>'1_Police_raw'!JS37/G38*100</f>
        <v>#VALUE!</v>
      </c>
      <c r="KY38" s="250" t="e">
        <f>'1_Police_raw'!JT37/H38*100</f>
        <v>#VALUE!</v>
      </c>
      <c r="KZ38" s="250" t="e">
        <f t="shared" si="37"/>
        <v>#VALUE!</v>
      </c>
      <c r="LB38" s="250" t="e">
        <f>'1_Police_raw'!JV37/C38*100</f>
        <v>#VALUE!</v>
      </c>
      <c r="LC38" s="250" t="e">
        <f>'1_Police_raw'!JW37/D38*100</f>
        <v>#VALUE!</v>
      </c>
      <c r="LD38" s="250" t="e">
        <f>'1_Police_raw'!JX37/E38*100</f>
        <v>#VALUE!</v>
      </c>
      <c r="LE38" s="250" t="e">
        <f>'1_Police_raw'!JY37/F38*100</f>
        <v>#VALUE!</v>
      </c>
      <c r="LF38" s="250" t="e">
        <f>'1_Police_raw'!JZ37/G38*100</f>
        <v>#VALUE!</v>
      </c>
      <c r="LG38" s="250" t="e">
        <f>'1_Police_raw'!KA37/H38*100</f>
        <v>#VALUE!</v>
      </c>
      <c r="LH38" s="250" t="e">
        <f t="shared" si="24"/>
        <v>#VALUE!</v>
      </c>
      <c r="LJ38" s="250" t="e">
        <f>'1_Police_raw'!KC37/C38*100</f>
        <v>#VALUE!</v>
      </c>
      <c r="LK38" s="250" t="e">
        <f>'1_Police_raw'!KD37/D38*100</f>
        <v>#VALUE!</v>
      </c>
      <c r="LL38" s="250" t="e">
        <f>'1_Police_raw'!KE37/E38*100</f>
        <v>#VALUE!</v>
      </c>
      <c r="LM38" s="250" t="e">
        <f>'1_Police_raw'!KF37/F38*100</f>
        <v>#VALUE!</v>
      </c>
      <c r="LN38" s="250" t="e">
        <f>'1_Police_raw'!KG37/G38*100</f>
        <v>#VALUE!</v>
      </c>
      <c r="LO38" s="250" t="e">
        <f>'1_Police_raw'!KH37/H38*100</f>
        <v>#VALUE!</v>
      </c>
      <c r="LP38" s="250" t="e">
        <f t="shared" si="38"/>
        <v>#VALUE!</v>
      </c>
      <c r="LR38" s="250" t="e">
        <f>'1_Police_raw'!KJ37/C38*100</f>
        <v>#VALUE!</v>
      </c>
      <c r="LS38" s="250" t="e">
        <f>'1_Police_raw'!KK37/D38*100</f>
        <v>#VALUE!</v>
      </c>
      <c r="LT38" s="250" t="e">
        <f>'1_Police_raw'!KL37/E38*100</f>
        <v>#VALUE!</v>
      </c>
      <c r="LU38" s="250" t="e">
        <f>'1_Police_raw'!KM37/F38*100</f>
        <v>#VALUE!</v>
      </c>
      <c r="LV38" s="250" t="e">
        <f>'1_Police_raw'!KN37/G38*100</f>
        <v>#VALUE!</v>
      </c>
      <c r="LW38" s="250" t="e">
        <f>'1_Police_raw'!KO37/H38*100</f>
        <v>#VALUE!</v>
      </c>
      <c r="LX38" s="250" t="e">
        <f t="shared" si="39"/>
        <v>#VALUE!</v>
      </c>
      <c r="LZ38" s="250" t="e">
        <f>'1_Police_raw'!KQ37/C38*100</f>
        <v>#VALUE!</v>
      </c>
      <c r="MA38" s="250" t="e">
        <f>'1_Police_raw'!KR37/D38*100</f>
        <v>#VALUE!</v>
      </c>
      <c r="MB38" s="250" t="e">
        <f>'1_Police_raw'!KS37/E38*100</f>
        <v>#VALUE!</v>
      </c>
      <c r="MC38" s="250" t="e">
        <f>'1_Police_raw'!KT37/F38*100</f>
        <v>#VALUE!</v>
      </c>
      <c r="MD38" s="250" t="e">
        <f>'1_Police_raw'!KU37/G38*100</f>
        <v>#VALUE!</v>
      </c>
      <c r="ME38" s="250" t="e">
        <f>'1_Police_raw'!KV37/H38*100</f>
        <v>#VALUE!</v>
      </c>
      <c r="MF38" s="250" t="e">
        <f t="shared" si="40"/>
        <v>#VALUE!</v>
      </c>
      <c r="MH38" s="250" t="e">
        <f>'1_Police_raw'!KX37/C38*100</f>
        <v>#VALUE!</v>
      </c>
      <c r="MI38" s="250" t="e">
        <f>'1_Police_raw'!KY37/D38*100</f>
        <v>#VALUE!</v>
      </c>
      <c r="MJ38" s="250" t="e">
        <f>'1_Police_raw'!KZ37/E38*100</f>
        <v>#VALUE!</v>
      </c>
      <c r="MK38" s="250" t="e">
        <f>'1_Police_raw'!LA37/F38*100</f>
        <v>#VALUE!</v>
      </c>
      <c r="ML38" s="250" t="e">
        <f>'1_Police_raw'!LB37/G38*100</f>
        <v>#VALUE!</v>
      </c>
      <c r="MM38" s="250" t="e">
        <f>'1_Police_raw'!LC37/H38*100</f>
        <v>#VALUE!</v>
      </c>
      <c r="MN38" s="250" t="e">
        <f t="shared" si="41"/>
        <v>#VALUE!</v>
      </c>
      <c r="MP38" s="250" t="e">
        <f>'1_Police_raw'!LE37/C38*100</f>
        <v>#VALUE!</v>
      </c>
      <c r="MQ38" s="250" t="e">
        <f>'1_Police_raw'!LF37/D38*100</f>
        <v>#VALUE!</v>
      </c>
      <c r="MR38" s="250" t="e">
        <f>'1_Police_raw'!LG37/E38*100</f>
        <v>#VALUE!</v>
      </c>
      <c r="MS38" s="250" t="e">
        <f>'1_Police_raw'!LH37/F38*100</f>
        <v>#VALUE!</v>
      </c>
      <c r="MT38" s="250" t="e">
        <f>'1_Police_raw'!LI37/G38*100</f>
        <v>#VALUE!</v>
      </c>
      <c r="MU38" s="250" t="e">
        <f>'1_Police_raw'!LJ37/H38*100</f>
        <v>#VALUE!</v>
      </c>
      <c r="MV38" s="250" t="e">
        <f t="shared" si="25"/>
        <v>#VALUE!</v>
      </c>
      <c r="MX38" s="250" t="e">
        <f>'1_Police_raw'!LL37/C38*100</f>
        <v>#VALUE!</v>
      </c>
      <c r="MY38" s="250" t="e">
        <f>'1_Police_raw'!LM37/D38*100</f>
        <v>#VALUE!</v>
      </c>
      <c r="MZ38" s="250" t="e">
        <f>'1_Police_raw'!LN37/E38*100</f>
        <v>#VALUE!</v>
      </c>
      <c r="NA38" s="250" t="e">
        <f>'1_Police_raw'!LO37/F38*100</f>
        <v>#VALUE!</v>
      </c>
      <c r="NB38" s="250" t="e">
        <f>'1_Police_raw'!LP37/G38*100</f>
        <v>#VALUE!</v>
      </c>
      <c r="NC38" s="250" t="e">
        <f>'1_Police_raw'!LQ37/H38*100</f>
        <v>#VALUE!</v>
      </c>
      <c r="ND38" s="250" t="e">
        <f t="shared" si="50"/>
        <v>#VALUE!</v>
      </c>
      <c r="NF38" s="250" t="e">
        <f>'1_Police_raw'!LS37/C38*100</f>
        <v>#VALUE!</v>
      </c>
      <c r="NG38" s="250" t="e">
        <f>'1_Police_raw'!LT37/D38*100</f>
        <v>#VALUE!</v>
      </c>
      <c r="NH38" s="250" t="e">
        <f>'1_Police_raw'!LU37/E38*100</f>
        <v>#VALUE!</v>
      </c>
      <c r="NI38" s="250" t="e">
        <f>'1_Police_raw'!LV37/F38*100</f>
        <v>#VALUE!</v>
      </c>
      <c r="NJ38" s="250" t="e">
        <f>'1_Police_raw'!LW37/G38*100</f>
        <v>#VALUE!</v>
      </c>
      <c r="NK38" s="250" t="e">
        <f>'1_Police_raw'!LX37/H38*100</f>
        <v>#VALUE!</v>
      </c>
      <c r="NL38" s="250" t="e">
        <f t="shared" si="26"/>
        <v>#VALUE!</v>
      </c>
      <c r="NN38" s="250" t="e">
        <f>'1_Police_raw'!LZ37/C38*100</f>
        <v>#VALUE!</v>
      </c>
      <c r="NO38" s="250" t="e">
        <f>'1_Police_raw'!MA37/D38*100</f>
        <v>#VALUE!</v>
      </c>
      <c r="NP38" s="250" t="e">
        <f>'1_Police_raw'!MB37/E38*100</f>
        <v>#VALUE!</v>
      </c>
      <c r="NQ38" s="250" t="e">
        <f>'1_Police_raw'!MC37/F38*100</f>
        <v>#VALUE!</v>
      </c>
      <c r="NR38" s="250" t="e">
        <f>'1_Police_raw'!MD37/G38*100</f>
        <v>#VALUE!</v>
      </c>
      <c r="NS38" s="250" t="e">
        <f>'1_Police_raw'!ME37/H38*100</f>
        <v>#VALUE!</v>
      </c>
      <c r="NT38" s="250" t="e">
        <f t="shared" si="27"/>
        <v>#VALUE!</v>
      </c>
      <c r="NV38" s="250" t="e">
        <f>'1_Police_raw'!MG37/C38*100</f>
        <v>#VALUE!</v>
      </c>
      <c r="NW38" s="250" t="e">
        <f>'1_Police_raw'!MH37/D38*100</f>
        <v>#VALUE!</v>
      </c>
      <c r="NX38" s="250" t="e">
        <f>'1_Police_raw'!MI37/E38*100</f>
        <v>#VALUE!</v>
      </c>
      <c r="NY38" s="250" t="e">
        <f>'1_Police_raw'!MJ37/F38*100</f>
        <v>#VALUE!</v>
      </c>
      <c r="NZ38" s="250" t="e">
        <f>'1_Police_raw'!MK37/G38*100</f>
        <v>#VALUE!</v>
      </c>
      <c r="OA38" s="250" t="e">
        <f>'1_Police_raw'!ML37/H38*100</f>
        <v>#VALUE!</v>
      </c>
      <c r="OB38" s="250" t="e">
        <f t="shared" si="42"/>
        <v>#VALUE!</v>
      </c>
      <c r="OD38" s="250" t="e">
        <f>'1_Police_raw'!MN37/C38*100</f>
        <v>#VALUE!</v>
      </c>
      <c r="OE38" s="250" t="e">
        <f>'1_Police_raw'!MO37/D38*100</f>
        <v>#VALUE!</v>
      </c>
      <c r="OF38" s="250" t="e">
        <f>'1_Police_raw'!MP37/E38*100</f>
        <v>#VALUE!</v>
      </c>
      <c r="OG38" s="250" t="e">
        <f>'1_Police_raw'!MQ37/F38*100</f>
        <v>#VALUE!</v>
      </c>
      <c r="OH38" s="250" t="e">
        <f>'1_Police_raw'!MR37/G38*100</f>
        <v>#VALUE!</v>
      </c>
      <c r="OI38" s="250" t="e">
        <f>'1_Police_raw'!MS37/H38*100</f>
        <v>#VALUE!</v>
      </c>
      <c r="OJ38" s="250" t="e">
        <f t="shared" si="28"/>
        <v>#VALUE!</v>
      </c>
      <c r="OL38" s="250" t="e">
        <f>'1_Police_raw'!MU37/C38*100</f>
        <v>#VALUE!</v>
      </c>
      <c r="OM38" s="250" t="e">
        <f>'1_Police_raw'!MV37/D38*100</f>
        <v>#VALUE!</v>
      </c>
      <c r="ON38" s="250" t="e">
        <f>'1_Police_raw'!MW37/E38*100</f>
        <v>#VALUE!</v>
      </c>
      <c r="OO38" s="250" t="e">
        <f>'1_Police_raw'!MX37/F38*100</f>
        <v>#VALUE!</v>
      </c>
      <c r="OP38" s="250" t="e">
        <f>'1_Police_raw'!MY37/G38*100</f>
        <v>#VALUE!</v>
      </c>
      <c r="OQ38" s="250" t="e">
        <f>'1_Police_raw'!MZ37/H38*100</f>
        <v>#VALUE!</v>
      </c>
      <c r="OR38" s="250" t="e">
        <f t="shared" si="43"/>
        <v>#VALUE!</v>
      </c>
      <c r="OU38" s="250">
        <f>'1_Police_raw'!NE37/G38*100</f>
        <v>856.41046167660488</v>
      </c>
      <c r="OV38" s="250" t="e">
        <f>'1_Police_raw'!NF37/G38*100</f>
        <v>#VALUE!</v>
      </c>
      <c r="OW38" s="250">
        <f>'1_Police_raw'!NG37/G38*100</f>
        <v>50.965174903884623</v>
      </c>
      <c r="OX38" s="250">
        <f>'1_Police_raw'!NH37/G38*100</f>
        <v>5.6627972115427365</v>
      </c>
      <c r="OY38" s="250" t="e">
        <f>'1_Police_raw'!NI37/G38*100</f>
        <v>#VALUE!</v>
      </c>
      <c r="PA38" s="250" t="e">
        <f>'1_Police_raw'!NK37/G38*100</f>
        <v>#VALUE!</v>
      </c>
      <c r="PB38" s="250" t="e">
        <f>'1_Police_raw'!NL37/G38*100</f>
        <v>#VALUE!</v>
      </c>
      <c r="PC38" s="250" t="e">
        <f>'1_Police_raw'!NM37/G38*100</f>
        <v>#VALUE!</v>
      </c>
      <c r="PD38" s="250" t="e">
        <f>'1_Police_raw'!NN37/G38*100</f>
        <v>#VALUE!</v>
      </c>
      <c r="PE38" s="250" t="e">
        <f>'1_Police_raw'!NO37/G38*100</f>
        <v>#VALUE!</v>
      </c>
      <c r="PG38" s="250" t="e">
        <f>'1_Police_raw'!NQ37/G38*100</f>
        <v>#VALUE!</v>
      </c>
      <c r="PH38" s="250" t="e">
        <f>'1_Police_raw'!NR37/G38*100</f>
        <v>#VALUE!</v>
      </c>
      <c r="PI38" s="250" t="e">
        <f>'1_Police_raw'!NS37/G38*100</f>
        <v>#VALUE!</v>
      </c>
      <c r="PJ38" s="250" t="e">
        <f>'1_Police_raw'!NT37/G38*100</f>
        <v>#VALUE!</v>
      </c>
      <c r="PK38" s="250" t="e">
        <f>'1_Police_raw'!NU37/G38*100</f>
        <v>#VALUE!</v>
      </c>
      <c r="PM38" s="250" t="e">
        <f>'1_Police_raw'!NW37/G38*100</f>
        <v>#VALUE!</v>
      </c>
      <c r="PN38" s="250" t="e">
        <f>'1_Police_raw'!NX37/G38*100</f>
        <v>#VALUE!</v>
      </c>
      <c r="PO38" s="250" t="e">
        <f>'1_Police_raw'!NY37/G38*100</f>
        <v>#VALUE!</v>
      </c>
      <c r="PP38" s="250" t="e">
        <f>'1_Police_raw'!NZ37/G38*100</f>
        <v>#VALUE!</v>
      </c>
      <c r="PQ38" s="250" t="e">
        <f>'1_Police_raw'!OA37/G38*100</f>
        <v>#VALUE!</v>
      </c>
      <c r="PS38" s="250" t="e">
        <f>'1_Police_raw'!OC37/G38*100</f>
        <v>#VALUE!</v>
      </c>
      <c r="PT38" s="250" t="e">
        <f>'1_Police_raw'!OD37/G38*100</f>
        <v>#VALUE!</v>
      </c>
      <c r="PU38" s="250" t="e">
        <f>'1_Police_raw'!OE37/G38*100</f>
        <v>#VALUE!</v>
      </c>
      <c r="PV38" s="250" t="e">
        <f>'1_Police_raw'!OF37/G38*100</f>
        <v>#VALUE!</v>
      </c>
      <c r="PW38" s="250" t="e">
        <f>'1_Police_raw'!OG37/G38*100</f>
        <v>#VALUE!</v>
      </c>
      <c r="PY38" s="250" t="e">
        <f>'1_Police_raw'!OI37/G38*100</f>
        <v>#VALUE!</v>
      </c>
      <c r="PZ38" s="250" t="e">
        <f>'1_Police_raw'!OJ37/G38*100</f>
        <v>#VALUE!</v>
      </c>
      <c r="QA38" s="250" t="e">
        <f>'1_Police_raw'!OK37/G38*100</f>
        <v>#VALUE!</v>
      </c>
      <c r="QB38" s="250" t="e">
        <f>'1_Police_raw'!OL37/G38*100</f>
        <v>#VALUE!</v>
      </c>
      <c r="QC38" s="250" t="e">
        <f>'1_Police_raw'!OM37/G38*100</f>
        <v>#VALUE!</v>
      </c>
      <c r="QE38" s="250" t="e">
        <f>'1_Police_raw'!OO37/G38*100</f>
        <v>#VALUE!</v>
      </c>
      <c r="QF38" s="250" t="e">
        <f>'1_Police_raw'!OP37/G38*100</f>
        <v>#VALUE!</v>
      </c>
      <c r="QG38" s="250" t="e">
        <f>'1_Police_raw'!OQ37/G38*100</f>
        <v>#VALUE!</v>
      </c>
      <c r="QH38" s="250" t="e">
        <f>'1_Police_raw'!OR37/G38*100</f>
        <v>#VALUE!</v>
      </c>
      <c r="QI38" s="250" t="e">
        <f>'1_Police_raw'!OS37/G38*100</f>
        <v>#VALUE!</v>
      </c>
      <c r="QK38" s="250" t="e">
        <f>'1_Police_raw'!OU37/G38*100</f>
        <v>#VALUE!</v>
      </c>
      <c r="QL38" s="250" t="e">
        <f>'1_Police_raw'!OV37/G38*100</f>
        <v>#VALUE!</v>
      </c>
      <c r="QM38" s="250" t="e">
        <f>'1_Police_raw'!OW37/G38*100</f>
        <v>#VALUE!</v>
      </c>
      <c r="QN38" s="250" t="e">
        <f>'1_Police_raw'!OX37/G38*100</f>
        <v>#VALUE!</v>
      </c>
      <c r="QO38" s="250" t="e">
        <f>'1_Police_raw'!OY37/G38*100</f>
        <v>#VALUE!</v>
      </c>
      <c r="QQ38" s="250" t="e">
        <f>'1_Police_raw'!PA37/G38*100</f>
        <v>#VALUE!</v>
      </c>
      <c r="QR38" s="250" t="e">
        <f>'1_Police_raw'!PB37/G38*100</f>
        <v>#VALUE!</v>
      </c>
      <c r="QS38" s="250" t="e">
        <f>'1_Police_raw'!PC37/G38*100</f>
        <v>#VALUE!</v>
      </c>
      <c r="QT38" s="250" t="e">
        <f>'1_Police_raw'!PD37/G38*100</f>
        <v>#VALUE!</v>
      </c>
      <c r="QU38" s="250" t="e">
        <f>'1_Police_raw'!PE37/G38*100</f>
        <v>#VALUE!</v>
      </c>
      <c r="QW38" s="250" t="e">
        <f>'1_Police_raw'!PG37/G38*100</f>
        <v>#VALUE!</v>
      </c>
      <c r="QX38" s="250" t="e">
        <f>'1_Police_raw'!PH37/G38*100</f>
        <v>#VALUE!</v>
      </c>
      <c r="QY38" s="250" t="e">
        <f>'1_Police_raw'!PI37/G38*100</f>
        <v>#VALUE!</v>
      </c>
      <c r="QZ38" s="250" t="e">
        <f>'1_Police_raw'!PJ37/G38*100</f>
        <v>#VALUE!</v>
      </c>
      <c r="RA38" s="250" t="e">
        <f>'1_Police_raw'!PK37/G38*100</f>
        <v>#VALUE!</v>
      </c>
      <c r="RC38" s="250" t="e">
        <f>'1_Police_raw'!PM37/G38*100</f>
        <v>#VALUE!</v>
      </c>
      <c r="RD38" s="250" t="e">
        <f>'1_Police_raw'!PN37/G38*100</f>
        <v>#VALUE!</v>
      </c>
      <c r="RE38" s="250" t="e">
        <f>'1_Police_raw'!PO37/G38*100</f>
        <v>#VALUE!</v>
      </c>
      <c r="RF38" s="250" t="e">
        <f>'1_Police_raw'!PP37/G38*100</f>
        <v>#VALUE!</v>
      </c>
      <c r="RG38" s="250" t="e">
        <f>'1_Police_raw'!PQ37/G38*100</f>
        <v>#VALUE!</v>
      </c>
      <c r="RI38" s="250" t="e">
        <f>'1_Police_raw'!PS37/G38*100</f>
        <v>#VALUE!</v>
      </c>
      <c r="RJ38" s="250" t="e">
        <f>'1_Police_raw'!PT37/G38*100</f>
        <v>#VALUE!</v>
      </c>
      <c r="RK38" s="250" t="e">
        <f>'1_Police_raw'!PU37/G38*100</f>
        <v>#VALUE!</v>
      </c>
      <c r="RL38" s="250" t="e">
        <f>'1_Police_raw'!PV37/G38*100</f>
        <v>#VALUE!</v>
      </c>
      <c r="RM38" s="250" t="e">
        <f>'1_Police_raw'!PW37/G38*100</f>
        <v>#VALUE!</v>
      </c>
      <c r="RO38" s="250" t="e">
        <f>'1_Police_raw'!PY37/G38*100</f>
        <v>#VALUE!</v>
      </c>
      <c r="RP38" s="250" t="e">
        <f>'1_Police_raw'!PZ37/G38*100</f>
        <v>#VALUE!</v>
      </c>
      <c r="RQ38" s="250" t="e">
        <f>'1_Police_raw'!QA37/G38*100</f>
        <v>#VALUE!</v>
      </c>
      <c r="RR38" s="250" t="e">
        <f>'1_Police_raw'!QB37/G38*100</f>
        <v>#VALUE!</v>
      </c>
      <c r="RS38" s="250" t="e">
        <f>'1_Police_raw'!QC37/G38*100</f>
        <v>#VALUE!</v>
      </c>
      <c r="RU38" s="250" t="e">
        <f>'1_Police_raw'!QE37/G38*100</f>
        <v>#VALUE!</v>
      </c>
      <c r="RV38" s="250" t="e">
        <f>'1_Police_raw'!QF37/G38*100</f>
        <v>#VALUE!</v>
      </c>
      <c r="RW38" s="250" t="e">
        <f>'1_Police_raw'!QG37/G38*100</f>
        <v>#VALUE!</v>
      </c>
      <c r="RX38" s="250" t="e">
        <f>'1_Police_raw'!QH37/G38*100</f>
        <v>#VALUE!</v>
      </c>
      <c r="RY38" s="250" t="e">
        <f>'1_Police_raw'!QI37/G38*100</f>
        <v>#VALUE!</v>
      </c>
      <c r="SA38" s="250" t="e">
        <f>'1_Police_raw'!QK37/G38*100</f>
        <v>#VALUE!</v>
      </c>
      <c r="SB38" s="250" t="e">
        <f>'1_Police_raw'!QL37/G38*100</f>
        <v>#VALUE!</v>
      </c>
      <c r="SC38" s="250" t="e">
        <f>'1_Police_raw'!QM37/G38*100</f>
        <v>#VALUE!</v>
      </c>
      <c r="SD38" s="250" t="e">
        <f>'1_Police_raw'!QN37/G38*100</f>
        <v>#VALUE!</v>
      </c>
      <c r="SE38" s="250" t="e">
        <f>'1_Police_raw'!QO37/G38*100</f>
        <v>#VALUE!</v>
      </c>
      <c r="SG38" s="250" t="e">
        <f>'1_Police_raw'!QQ37/G38*100</f>
        <v>#VALUE!</v>
      </c>
      <c r="SH38" s="250" t="e">
        <f>'1_Police_raw'!QR37/G38*100</f>
        <v>#VALUE!</v>
      </c>
      <c r="SI38" s="250" t="e">
        <f>'1_Police_raw'!QS37/G38*100</f>
        <v>#VALUE!</v>
      </c>
      <c r="SJ38" s="250" t="e">
        <f>'1_Police_raw'!QT37/G38*100</f>
        <v>#VALUE!</v>
      </c>
      <c r="SK38" s="250" t="e">
        <f>'1_Police_raw'!QU37/G38*100</f>
        <v>#VALUE!</v>
      </c>
      <c r="SM38" s="250" t="e">
        <f>'1_Police_raw'!QW37/G38*100</f>
        <v>#VALUE!</v>
      </c>
      <c r="SN38" s="250" t="e">
        <f>'1_Police_raw'!QX37/G38*100</f>
        <v>#VALUE!</v>
      </c>
      <c r="SO38" s="250" t="e">
        <f>'1_Police_raw'!QY37/G38*100</f>
        <v>#VALUE!</v>
      </c>
      <c r="SP38" s="250" t="e">
        <f>'1_Police_raw'!QZ37/G38*100</f>
        <v>#VALUE!</v>
      </c>
      <c r="SQ38" s="250" t="e">
        <f>'1_Police_raw'!RA37/G38*100</f>
        <v>#VALUE!</v>
      </c>
      <c r="SS38" s="250" t="e">
        <f>'1_Police_raw'!RC37/G38*100</f>
        <v>#VALUE!</v>
      </c>
      <c r="ST38" s="250" t="e">
        <f>'1_Police_raw'!RD37/G38*100</f>
        <v>#VALUE!</v>
      </c>
      <c r="SU38" s="250" t="e">
        <f>'1_Police_raw'!RE37/G38*100</f>
        <v>#VALUE!</v>
      </c>
      <c r="SV38" s="250" t="e">
        <f>'1_Police_raw'!RF37/G38*100</f>
        <v>#VALUE!</v>
      </c>
      <c r="SW38" s="250" t="e">
        <f>'1_Police_raw'!RG37/G38*100</f>
        <v>#VALUE!</v>
      </c>
      <c r="SY38" s="250" t="e">
        <f>'1_Police_raw'!RI37/G38*100</f>
        <v>#VALUE!</v>
      </c>
      <c r="SZ38" s="250" t="e">
        <f>'1_Police_raw'!RJ37/G38*100</f>
        <v>#VALUE!</v>
      </c>
      <c r="TA38" s="250" t="e">
        <f>'1_Police_raw'!RK37/G38*100</f>
        <v>#VALUE!</v>
      </c>
      <c r="TB38" s="250" t="e">
        <f>'1_Police_raw'!RL37/G38*100</f>
        <v>#VALUE!</v>
      </c>
      <c r="TC38" s="250" t="e">
        <f>'1_Police_raw'!RM37/G38*100</f>
        <v>#VALUE!</v>
      </c>
      <c r="TE38" s="250" t="e">
        <f>'1_Police_raw'!RO37/G38*100</f>
        <v>#VALUE!</v>
      </c>
      <c r="TF38" s="250" t="e">
        <f>'1_Police_raw'!RP37/G38*100</f>
        <v>#VALUE!</v>
      </c>
      <c r="TG38" s="250" t="e">
        <f>'1_Police_raw'!RQ37/G38*100</f>
        <v>#VALUE!</v>
      </c>
      <c r="TH38" s="250" t="e">
        <f>'1_Police_raw'!RR37/G38*100</f>
        <v>#VALUE!</v>
      </c>
      <c r="TI38" s="250" t="e">
        <f>'1_Police_raw'!RS37/G38*100</f>
        <v>#VALUE!</v>
      </c>
      <c r="TK38" s="250" t="e">
        <f>'1_Police_raw'!RU37/G38*100</f>
        <v>#VALUE!</v>
      </c>
      <c r="TL38" s="250" t="e">
        <f>'1_Police_raw'!RV37/G38*100</f>
        <v>#VALUE!</v>
      </c>
      <c r="TM38" s="250" t="e">
        <f>'1_Police_raw'!RW37/G38*100</f>
        <v>#VALUE!</v>
      </c>
      <c r="TN38" s="250" t="e">
        <f>'1_Police_raw'!RX37/G38*100</f>
        <v>#VALUE!</v>
      </c>
      <c r="TO38" s="250" t="e">
        <f>'1_Police_raw'!RY37/G38*100</f>
        <v>#VALUE!</v>
      </c>
      <c r="TQ38" s="250" t="e">
        <f>'1_Police_raw'!SA37/G38*100</f>
        <v>#VALUE!</v>
      </c>
      <c r="TR38" s="250" t="e">
        <f>'1_Police_raw'!SB37/G38*100</f>
        <v>#VALUE!</v>
      </c>
      <c r="TS38" s="250" t="e">
        <f>'1_Police_raw'!SC37/G38*100</f>
        <v>#VALUE!</v>
      </c>
      <c r="TT38" s="250" t="e">
        <f>'1_Police_raw'!SD37/G38*100</f>
        <v>#VALUE!</v>
      </c>
      <c r="TU38" s="250" t="e">
        <f>'1_Police_raw'!SE37/G38*100</f>
        <v>#VALUE!</v>
      </c>
      <c r="TW38" s="250" t="e">
        <f>'1_Police_raw'!TY37/C38*100</f>
        <v>#VALUE!</v>
      </c>
      <c r="TX38" s="250" t="e">
        <f>'1_Police_raw'!TZ37/D38*100</f>
        <v>#VALUE!</v>
      </c>
      <c r="TY38" s="250" t="e">
        <f>'1_Police_raw'!UA37/E38*100</f>
        <v>#VALUE!</v>
      </c>
      <c r="TZ38" s="250" t="e">
        <f>'1_Police_raw'!UB37/F38*100</f>
        <v>#VALUE!</v>
      </c>
      <c r="UA38" s="250" t="e">
        <f>'1_Police_raw'!UC37/G38*100</f>
        <v>#VALUE!</v>
      </c>
      <c r="UB38" s="250" t="e">
        <f>'1_Police_raw'!UD37/H38*100</f>
        <v>#VALUE!</v>
      </c>
      <c r="UC38" s="250" t="e">
        <f t="shared" si="44"/>
        <v>#VALUE!</v>
      </c>
      <c r="UE38" s="250" t="e">
        <f>'1_Police_raw'!UF37/G38*100</f>
        <v>#VALUE!</v>
      </c>
      <c r="UF38" s="250" t="e">
        <f>'1_Police_raw'!UG37/G38*100</f>
        <v>#VALUE!</v>
      </c>
      <c r="UH38" s="250" t="e">
        <f>'1_Police_raw'!UI37/C38*100</f>
        <v>#VALUE!</v>
      </c>
      <c r="UI38" s="250" t="e">
        <f>'1_Police_raw'!UJ37/D38*100</f>
        <v>#VALUE!</v>
      </c>
      <c r="UJ38" s="250" t="e">
        <f>'1_Police_raw'!UK37/E38*100</f>
        <v>#VALUE!</v>
      </c>
      <c r="UK38" s="250" t="e">
        <f>'1_Police_raw'!UL37/F38*100</f>
        <v>#VALUE!</v>
      </c>
      <c r="UL38" s="250" t="e">
        <f>'1_Police_raw'!UM37/G38*100</f>
        <v>#VALUE!</v>
      </c>
      <c r="UM38" s="250" t="e">
        <f>'1_Police_raw'!UN37/H38*100</f>
        <v>#VALUE!</v>
      </c>
      <c r="UN38" s="250" t="e">
        <f t="shared" si="51"/>
        <v>#VALUE!</v>
      </c>
      <c r="UP38" s="250" t="e">
        <f>'1_Police_raw'!UX37/G38*100</f>
        <v>#VALUE!</v>
      </c>
      <c r="UQ38" s="250" t="e">
        <f>'1_Police_raw'!UY37/G38*100</f>
        <v>#VALUE!</v>
      </c>
      <c r="UR38" s="250" t="e">
        <f>'1_Police_raw'!UZ37/G38*100</f>
        <v>#VALUE!</v>
      </c>
    </row>
    <row r="39" spans="1:564">
      <c r="A39" s="247">
        <v>37</v>
      </c>
      <c r="B39" s="239" t="s">
        <v>60</v>
      </c>
      <c r="C39" s="248">
        <v>2050.1889999999999</v>
      </c>
      <c r="D39" s="248">
        <v>2055.4960000000001</v>
      </c>
      <c r="E39" s="248">
        <v>2058.8209999999999</v>
      </c>
      <c r="F39" s="248">
        <v>2061.085</v>
      </c>
      <c r="G39" s="248">
        <v>2062.8739999999998</v>
      </c>
      <c r="H39" s="248">
        <v>2064.1880000000001</v>
      </c>
      <c r="I39" s="249"/>
      <c r="J39" s="250">
        <f>'1_Police_raw'!C38/C39*100</f>
        <v>4327.5034643147537</v>
      </c>
      <c r="K39" s="250">
        <f>'1_Police_raw'!D38/D39*100</f>
        <v>4448.0748198974843</v>
      </c>
      <c r="L39" s="250">
        <f>'1_Police_raw'!E38/E39*100</f>
        <v>4557.6084564903895</v>
      </c>
      <c r="M39" s="250">
        <f>'1_Police_raw'!F38/F39*100</f>
        <v>4244.0753292561931</v>
      </c>
      <c r="N39" s="250">
        <f>'1_Police_raw'!G38/G39*100</f>
        <v>3335.6375619645214</v>
      </c>
      <c r="O39" s="250">
        <f>'1_Police_raw'!H38/H39*100</f>
        <v>2982.9647299567673</v>
      </c>
      <c r="P39" s="250">
        <f t="shared" si="29"/>
        <v>-31.069616591766021</v>
      </c>
      <c r="R39" s="250" t="e">
        <f>'1_Police_raw'!J38/C39*100</f>
        <v>#VALUE!</v>
      </c>
      <c r="S39" s="250" t="e">
        <f>'1_Police_raw'!K38/D39*100</f>
        <v>#VALUE!</v>
      </c>
      <c r="T39" s="250" t="e">
        <f>'1_Police_raw'!L38/E39*100</f>
        <v>#VALUE!</v>
      </c>
      <c r="U39" s="250" t="e">
        <f>'1_Police_raw'!M38/F39*100</f>
        <v>#VALUE!</v>
      </c>
      <c r="V39" s="250" t="e">
        <f>'1_Police_raw'!N38/G39*100</f>
        <v>#VALUE!</v>
      </c>
      <c r="W39" s="250" t="e">
        <f>'1_Police_raw'!O38/H39*100</f>
        <v>#VALUE!</v>
      </c>
      <c r="X39" s="250" t="e">
        <f t="shared" si="30"/>
        <v>#VALUE!</v>
      </c>
      <c r="Z39" s="250">
        <f>'1_Police_raw'!Q38/C39*100</f>
        <v>0.87796783613608309</v>
      </c>
      <c r="AA39" s="250">
        <f>'1_Police_raw'!R38/D39*100</f>
        <v>0.92435110552392219</v>
      </c>
      <c r="AB39" s="250">
        <f>'1_Police_raw'!S38/E39*100</f>
        <v>0.72857232367456903</v>
      </c>
      <c r="AC39" s="250">
        <f>'1_Police_raw'!T38/F39*100</f>
        <v>0.72777202298789234</v>
      </c>
      <c r="AD39" s="250">
        <f>'1_Police_raw'!U38/G39*100</f>
        <v>1.2119014539908886</v>
      </c>
      <c r="AE39" s="250">
        <f>'1_Police_raw'!V38/H39*100</f>
        <v>0.6297875968661768</v>
      </c>
      <c r="AF39" s="250">
        <f t="shared" si="31"/>
        <v>-28.267577587140551</v>
      </c>
      <c r="AH39" s="250">
        <f>'1_Police_raw'!X38/C39*100</f>
        <v>0.39020792717159253</v>
      </c>
      <c r="AI39" s="250">
        <f>'1_Police_raw'!Y38/D39*100</f>
        <v>0.3892004654837567</v>
      </c>
      <c r="AJ39" s="250">
        <f>'1_Police_raw'!Z38/E39*100</f>
        <v>0.1942859529798851</v>
      </c>
      <c r="AK39" s="250">
        <f>'1_Police_raw'!AA38/F39*100</f>
        <v>0.24259067432929743</v>
      </c>
      <c r="AL39" s="250">
        <f>'1_Police_raw'!AB38/G39*100</f>
        <v>0.24238029079817772</v>
      </c>
      <c r="AM39" s="250">
        <f>'1_Police_raw'!AC38/H39*100</f>
        <v>9.6890399517873371E-2</v>
      </c>
      <c r="AN39" s="250">
        <f t="shared" si="46"/>
        <v>-75.169546087856347</v>
      </c>
      <c r="AP39" s="250">
        <f>'1_Police_raw'!AE38/C39*100</f>
        <v>0.58531189075738876</v>
      </c>
      <c r="AQ39" s="250">
        <f>'1_Police_raw'!AF38/D39*100</f>
        <v>0.48650058185469591</v>
      </c>
      <c r="AR39" s="250">
        <f>'1_Police_raw'!AG38/E39*100</f>
        <v>0.29142892946982768</v>
      </c>
      <c r="AS39" s="250">
        <f>'1_Police_raw'!AH38/F39*100</f>
        <v>0.53369948352445429</v>
      </c>
      <c r="AT39" s="250">
        <f>'1_Police_raw'!AI38/G39*100</f>
        <v>0.72714087239453318</v>
      </c>
      <c r="AU39" s="250">
        <f>'1_Police_raw'!AJ38/H39*100</f>
        <v>0.38756159807149348</v>
      </c>
      <c r="AV39" s="250">
        <f t="shared" si="32"/>
        <v>-33.785456234283586</v>
      </c>
      <c r="AX39" s="250">
        <f>'1_Police_raw'!AL38/C39*100</f>
        <v>0.39020792717159253</v>
      </c>
      <c r="AY39" s="250">
        <f>'1_Police_raw'!AM38/D39*100</f>
        <v>0.3892004654837567</v>
      </c>
      <c r="AZ39" s="250">
        <f>'1_Police_raw'!AN38/E39*100</f>
        <v>0.1942859529798851</v>
      </c>
      <c r="BA39" s="250">
        <f>'1_Police_raw'!AO38/F39*100</f>
        <v>0.24259067432929743</v>
      </c>
      <c r="BB39" s="250">
        <f>'1_Police_raw'!AP38/G39*100</f>
        <v>0.24238029079817772</v>
      </c>
      <c r="BC39" s="250">
        <f>'1_Police_raw'!AQ38/H39*100</f>
        <v>9.6890399517873371E-2</v>
      </c>
      <c r="BD39" s="250">
        <f t="shared" si="47"/>
        <v>-75.169546087856347</v>
      </c>
      <c r="BF39" s="250">
        <f>'1_Police_raw'!AS38/C39*100</f>
        <v>96.283806029590451</v>
      </c>
      <c r="BG39" s="250">
        <f>'1_Police_raw'!AT38/D39*100</f>
        <v>98.856918232874207</v>
      </c>
      <c r="BH39" s="250">
        <f>'1_Police_raw'!AU38/E39*100</f>
        <v>89.808681764951885</v>
      </c>
      <c r="BI39" s="250">
        <f>'1_Police_raw'!AV38/F39*100</f>
        <v>80.394549472729167</v>
      </c>
      <c r="BJ39" s="250">
        <f>'1_Police_raw'!AW38/G39*100</f>
        <v>74.653129565838739</v>
      </c>
      <c r="BK39" s="250">
        <f>'1_Police_raw'!AX38/H39*100</f>
        <v>72.231792840574599</v>
      </c>
      <c r="BL39" s="250">
        <f t="shared" si="0"/>
        <v>-24.980330733523417</v>
      </c>
      <c r="BN39" s="250">
        <f>'1_Police_raw'!AZ38/C39*100</f>
        <v>9.1211102976359744</v>
      </c>
      <c r="BO39" s="250">
        <f>'1_Police_raw'!BA38/D39*100</f>
        <v>10.459762509875961</v>
      </c>
      <c r="BP39" s="250">
        <f>'1_Police_raw'!BB38/E39*100</f>
        <v>8.3542959781350596</v>
      </c>
      <c r="BQ39" s="250">
        <f>'1_Police_raw'!BC38/F39*100</f>
        <v>8.7817824107205666</v>
      </c>
      <c r="BR39" s="250">
        <f>'1_Police_raw'!BD38/G39*100</f>
        <v>7.950073538180229</v>
      </c>
      <c r="BS39" s="250">
        <f>'1_Police_raw'!BE38/H39*100</f>
        <v>7.4121155631173119</v>
      </c>
      <c r="BT39" s="250">
        <f t="shared" si="1"/>
        <v>-18.736696287529853</v>
      </c>
      <c r="BV39" s="250">
        <f>'1_Police_raw'!BG38/C39*100</f>
        <v>16.68138888658558</v>
      </c>
      <c r="BW39" s="250">
        <f>'1_Police_raw'!BH38/D39*100</f>
        <v>14.692317572011815</v>
      </c>
      <c r="BX39" s="250">
        <f>'1_Police_raw'!BI38/E39*100</f>
        <v>15.494304750145837</v>
      </c>
      <c r="BY39" s="250">
        <f>'1_Police_raw'!BJ38/F39*100</f>
        <v>10.722507805354946</v>
      </c>
      <c r="BZ39" s="250">
        <f>'1_Police_raw'!BK38/G39*100</f>
        <v>8.9195947013729402</v>
      </c>
      <c r="CA39" s="250">
        <f>'1_Police_raw'!BL38/H39*100</f>
        <v>11.917519140698424</v>
      </c>
      <c r="CB39" s="250">
        <f t="shared" si="2"/>
        <v>-28.557992252779655</v>
      </c>
      <c r="CD39" s="250">
        <f>'1_Police_raw'!BN38/C39*100</f>
        <v>2.6826794993046987</v>
      </c>
      <c r="CE39" s="250">
        <f>'1_Police_raw'!BO38/D39*100</f>
        <v>2.8217033747572362</v>
      </c>
      <c r="CF39" s="250">
        <f>'1_Police_raw'!BP38/E39*100</f>
        <v>2.5742888769834775</v>
      </c>
      <c r="CG39" s="250">
        <f>'1_Police_raw'!BQ38/F39*100</f>
        <v>2.1347979340978172</v>
      </c>
      <c r="CH39" s="250">
        <f>'1_Police_raw'!BR38/G39*100</f>
        <v>2.0359944427046925</v>
      </c>
      <c r="CI39" s="250">
        <f>'1_Police_raw'!BS38/H39*100</f>
        <v>1.5986915920449107</v>
      </c>
      <c r="CJ39" s="250">
        <f t="shared" si="3"/>
        <v>-40.406910610855221</v>
      </c>
      <c r="CL39" s="250">
        <f>'1_Police_raw'!BU38/C39*100</f>
        <v>10.633166015425896</v>
      </c>
      <c r="CM39" s="250">
        <f>'1_Police_raw'!BV38/D39*100</f>
        <v>7.8326593678606029</v>
      </c>
      <c r="CN39" s="250">
        <f>'1_Police_raw'!BW38/E39*100</f>
        <v>8.1600100251551755</v>
      </c>
      <c r="CO39" s="250">
        <f>'1_Police_raw'!BX38/F39*100</f>
        <v>5.3369948352445435</v>
      </c>
      <c r="CP39" s="250">
        <f>'1_Police_raw'!BY38/G39*100</f>
        <v>3.9265607109304788</v>
      </c>
      <c r="CQ39" s="250">
        <f>'1_Police_raw'!BZ38/H39*100</f>
        <v>6.4916567676975152</v>
      </c>
      <c r="CR39" s="250">
        <f t="shared" si="4"/>
        <v>-38.948975702252298</v>
      </c>
      <c r="CT39" s="250">
        <f>'1_Police_raw'!CB38/C39*100</f>
        <v>23.607579593881347</v>
      </c>
      <c r="CU39" s="250">
        <f>'1_Police_raw'!CC38/D39*100</f>
        <v>23.011477521727112</v>
      </c>
      <c r="CV39" s="250">
        <f>'1_Police_raw'!CD38/E39*100</f>
        <v>22.002884174971989</v>
      </c>
      <c r="CW39" s="250">
        <f>'1_Police_raw'!CE38/F39*100</f>
        <v>17.709119226038712</v>
      </c>
      <c r="CX39" s="250">
        <f>'1_Police_raw'!CF38/G39*100</f>
        <v>14.106532924453944</v>
      </c>
      <c r="CY39" s="250">
        <f>'1_Police_raw'!CG38/H39*100</f>
        <v>13.613101132261207</v>
      </c>
      <c r="CZ39" s="250">
        <f t="shared" si="5"/>
        <v>-42.335888022211847</v>
      </c>
      <c r="DB39" s="250">
        <f>'1_Police_raw'!CI38/C39*100</f>
        <v>1.2681757633076756</v>
      </c>
      <c r="DC39" s="250">
        <f>'1_Police_raw'!CJ38/D39*100</f>
        <v>1.2162514546367398</v>
      </c>
      <c r="DD39" s="250">
        <f>'1_Police_raw'!CK38/E39*100</f>
        <v>1.8457165533089084</v>
      </c>
      <c r="DE39" s="250">
        <f>'1_Police_raw'!CL38/F39*100</f>
        <v>1.4555440459757847</v>
      </c>
      <c r="DF39" s="250">
        <f>'1_Police_raw'!CM38/G39*100</f>
        <v>0.92104510503307535</v>
      </c>
      <c r="DG39" s="250">
        <f>'1_Police_raw'!CN38/H39*100</f>
        <v>0.72667799638405028</v>
      </c>
      <c r="DH39" s="250">
        <f t="shared" si="33"/>
        <v>-42.698952510437707</v>
      </c>
      <c r="DJ39" s="250">
        <f>'1_Police_raw'!CP38/C39*100</f>
        <v>2190.0907672414592</v>
      </c>
      <c r="DK39" s="250">
        <f>'1_Police_raw'!CQ38/D39*100</f>
        <v>2361.9603249045485</v>
      </c>
      <c r="DL39" s="250">
        <f>'1_Police_raw'!CR38/E39*100</f>
        <v>2473.8916107811219</v>
      </c>
      <c r="DM39" s="250">
        <f>'1_Police_raw'!CS38/F39*100</f>
        <v>2149.3533745575755</v>
      </c>
      <c r="DN39" s="250">
        <f>'1_Police_raw'!CT38/G39*100</f>
        <v>1639.6541911915126</v>
      </c>
      <c r="DO39" s="250">
        <f>'1_Police_raw'!CU38/H39*100</f>
        <v>1555.1393574616266</v>
      </c>
      <c r="DP39" s="250">
        <f t="shared" si="6"/>
        <v>-28.992013448811946</v>
      </c>
      <c r="DR39" s="250">
        <f>'1_Police_raw'!CW38/C39*100</f>
        <v>734.51764690962648</v>
      </c>
      <c r="DS39" s="250">
        <f>'1_Police_raw'!CX38/D39*100</f>
        <v>760.44905949707515</v>
      </c>
      <c r="DT39" s="250">
        <f>'1_Police_raw'!CY38/E39*100</f>
        <v>821.00386580474947</v>
      </c>
      <c r="DU39" s="250">
        <f>'1_Police_raw'!CZ38/F39*100</f>
        <v>719.08727684690348</v>
      </c>
      <c r="DV39" s="250">
        <f>'1_Police_raw'!DA38/G39*100</f>
        <v>538.95681461882793</v>
      </c>
      <c r="DW39" s="250">
        <f>'1_Police_raw'!DB38/H39*100</f>
        <v>560.36562561162066</v>
      </c>
      <c r="DX39" s="250">
        <f t="shared" si="34"/>
        <v>-23.709712357589297</v>
      </c>
      <c r="DZ39" s="250">
        <f>'1_Police_raw'!DD38/C39*100</f>
        <v>44.434927706665093</v>
      </c>
      <c r="EA39" s="250">
        <f>'1_Police_raw'!DE38/D39*100</f>
        <v>47.531106847203787</v>
      </c>
      <c r="EB39" s="250">
        <f>'1_Police_raw'!DF38/E39*100</f>
        <v>54.934353205062514</v>
      </c>
      <c r="EC39" s="250">
        <f>'1_Police_raw'!DG38/F39*100</f>
        <v>48.66368927045707</v>
      </c>
      <c r="ED39" s="250">
        <f>'1_Police_raw'!DH38/G39*100</f>
        <v>38.635418353229525</v>
      </c>
      <c r="EE39" s="250">
        <f>'1_Police_raw'!DI38/H39*100</f>
        <v>35.171215024988037</v>
      </c>
      <c r="EF39" s="250">
        <f t="shared" si="7"/>
        <v>-20.847817606075523</v>
      </c>
      <c r="EH39" s="250">
        <f>'1_Police_raw'!DK38/C39*100</f>
        <v>668.03597131776633</v>
      </c>
      <c r="EI39" s="250">
        <f>'1_Police_raw'!DL38/D39*100</f>
        <v>686.25772076423402</v>
      </c>
      <c r="EJ39" s="250">
        <f>'1_Police_raw'!DM38/E39*100</f>
        <v>746.54377432520857</v>
      </c>
      <c r="EK39" s="250">
        <f>'1_Police_raw'!DN38/F39*100</f>
        <v>659.99218858028655</v>
      </c>
      <c r="EL39" s="250">
        <f>'1_Police_raw'!DO38/G39*100</f>
        <v>496.92807219442398</v>
      </c>
      <c r="EM39" s="250">
        <f>'1_Police_raw'!DP38/H39*100</f>
        <v>518.70275381893509</v>
      </c>
      <c r="EN39" s="250">
        <f t="shared" si="8"/>
        <v>-22.354068330221324</v>
      </c>
      <c r="EP39" s="250">
        <f>'1_Police_raw'!DR38/C39*100</f>
        <v>141.01138968163426</v>
      </c>
      <c r="EQ39" s="250">
        <f>'1_Police_raw'!DS38/D39*100</f>
        <v>157.33428817180865</v>
      </c>
      <c r="ER39" s="250">
        <f>'1_Police_raw'!DT38/E39*100</f>
        <v>218.28026817290089</v>
      </c>
      <c r="ES39" s="250">
        <f>'1_Police_raw'!DU38/F39*100</f>
        <v>197.85695398297497</v>
      </c>
      <c r="ET39" s="250">
        <f>'1_Police_raw'!DV38/G39*100</f>
        <v>168.59973027921242</v>
      </c>
      <c r="EU39" s="250">
        <f>'1_Police_raw'!DW38/H39*100</f>
        <v>171.59289754615375</v>
      </c>
      <c r="EV39" s="250">
        <f t="shared" si="9"/>
        <v>21.687260818834787</v>
      </c>
      <c r="EX39" s="250">
        <f>'1_Police_raw'!DY38/C39*100</f>
        <v>161.59485783993574</v>
      </c>
      <c r="EY39" s="250">
        <f>'1_Police_raw'!DZ38/D39*100</f>
        <v>202.38424205155349</v>
      </c>
      <c r="EZ39" s="250">
        <f>'1_Police_raw'!EA38/E39*100</f>
        <v>214.58883506628311</v>
      </c>
      <c r="FA39" s="250">
        <f>'1_Police_raw'!EB38/F39*100</f>
        <v>186.26111975003457</v>
      </c>
      <c r="FB39" s="250">
        <f>'1_Police_raw'!EC38/G39*100</f>
        <v>141.84094617509359</v>
      </c>
      <c r="FC39" s="250">
        <f>'1_Police_raw'!ED38/H39*100</f>
        <v>136.37323732140675</v>
      </c>
      <c r="FD39" s="250">
        <f t="shared" si="10"/>
        <v>-15.60793508882054</v>
      </c>
      <c r="FF39" s="250">
        <f>'1_Police_raw'!EF38/C39*100</f>
        <v>4.0971832353017215</v>
      </c>
      <c r="FG39" s="250">
        <f>'1_Police_raw'!EG38/D39*100</f>
        <v>4.3298551785067936</v>
      </c>
      <c r="FH39" s="250">
        <f>'1_Police_raw'!EH38/E39*100</f>
        <v>5.6342926364166681</v>
      </c>
      <c r="FI39" s="250">
        <f>'1_Police_raw'!EI38/F39*100</f>
        <v>7.908455983135096</v>
      </c>
      <c r="FJ39" s="250">
        <f>'1_Police_raw'!EJ38/G39*100</f>
        <v>6.0595072699544428</v>
      </c>
      <c r="FK39" s="250">
        <f>'1_Police_raw'!EK38/H39*100</f>
        <v>5.7649787713134657</v>
      </c>
      <c r="FL39" s="250">
        <f t="shared" si="35"/>
        <v>40.705905502147374</v>
      </c>
      <c r="FN39" s="250">
        <f>'1_Police_raw'!EM38/C39*100</f>
        <v>106.03900420888026</v>
      </c>
      <c r="FO39" s="250">
        <f>'1_Police_raw'!EN38/D39*100</f>
        <v>119.43589284532783</v>
      </c>
      <c r="FP39" s="250">
        <f>'1_Police_raw'!EO38/E39*100</f>
        <v>119.87443298858911</v>
      </c>
      <c r="FQ39" s="250">
        <f>'1_Police_raw'!EP38/F39*100</f>
        <v>152.63805228799393</v>
      </c>
      <c r="FR39" s="250">
        <f>'1_Police_raw'!EQ38/G39*100</f>
        <v>82.506250987699687</v>
      </c>
      <c r="FS39" s="250">
        <f>'1_Police_raw'!ER38/H39*100</f>
        <v>71.553560043949489</v>
      </c>
      <c r="FT39" s="250">
        <f t="shared" si="11"/>
        <v>-32.521471153199286</v>
      </c>
      <c r="FV39" s="250">
        <f>'1_Police_raw'!ET38/C39*100</f>
        <v>2.3412475630295551</v>
      </c>
      <c r="FW39" s="250">
        <f>'1_Police_raw'!EU38/D39*100</f>
        <v>6.859658204151212</v>
      </c>
      <c r="FX39" s="250">
        <f>'1_Police_raw'!EV38/E39*100</f>
        <v>4.6628628715172429</v>
      </c>
      <c r="FY39" s="250">
        <f>'1_Police_raw'!EW38/F39*100</f>
        <v>3.7358963846711806</v>
      </c>
      <c r="FZ39" s="250">
        <f>'1_Police_raw'!EX38/G39*100</f>
        <v>2.957039547737768</v>
      </c>
      <c r="GA39" s="250">
        <f>'1_Police_raw'!EY38/H39*100</f>
        <v>2.4707051877057706</v>
      </c>
      <c r="GB39" s="250">
        <f t="shared" si="12"/>
        <v>5.5294291266105375</v>
      </c>
      <c r="GD39" s="250">
        <f>'1_Police_raw'!FA38/C39*100</f>
        <v>3.3655433718549852</v>
      </c>
      <c r="GE39" s="250">
        <f>'1_Police_raw'!FB38/D39*100</f>
        <v>3.2109038402409933</v>
      </c>
      <c r="GF39" s="250">
        <f>'1_Police_raw'!FC38/E39*100</f>
        <v>1.3600016708591958</v>
      </c>
      <c r="GG39" s="250">
        <f>'1_Police_raw'!FD38/F39*100</f>
        <v>0.92184456245133028</v>
      </c>
      <c r="GH39" s="250">
        <f>'1_Police_raw'!FE38/G39*100</f>
        <v>3.3933240711744883</v>
      </c>
      <c r="GI39" s="250">
        <f>'1_Police_raw'!FF38/H39*100</f>
        <v>7.072999164804755</v>
      </c>
      <c r="GJ39" s="250">
        <f t="shared" si="13"/>
        <v>110.1592041259695</v>
      </c>
      <c r="GL39" s="250">
        <f>'1_Police_raw'!FH38/C39*100</f>
        <v>82.333872633206013</v>
      </c>
      <c r="GM39" s="250">
        <f>'1_Police_raw'!FI38/D39*100</f>
        <v>94.381112879810999</v>
      </c>
      <c r="GN39" s="250">
        <f>'1_Police_raw'!FJ38/E39*100</f>
        <v>91.460112365280906</v>
      </c>
      <c r="GO39" s="250">
        <f>'1_Police_raw'!FK38/F39*100</f>
        <v>90.098176445901075</v>
      </c>
      <c r="GP39" s="250">
        <f>'1_Police_raw'!FL38/G39*100</f>
        <v>90.747180874837738</v>
      </c>
      <c r="GQ39" s="250">
        <f>'1_Police_raw'!FM38/H39*100</f>
        <v>76.591860818878899</v>
      </c>
      <c r="GR39" s="250">
        <f t="shared" si="14"/>
        <v>-6.9740577367319219</v>
      </c>
      <c r="GT39" s="250">
        <f>'1_Police_raw'!FO38/C39*100</f>
        <v>73.407866299155842</v>
      </c>
      <c r="GU39" s="250">
        <f>'1_Police_raw'!FP38/D39*100</f>
        <v>85.624102406426474</v>
      </c>
      <c r="GV39" s="250">
        <f>'1_Police_raw'!FQ38/E39*100</f>
        <v>83.154387875390825</v>
      </c>
      <c r="GW39" s="250">
        <f>'1_Police_raw'!FR38/F39*100</f>
        <v>80.63714014705846</v>
      </c>
      <c r="GX39" s="250">
        <f>'1_Police_raw'!FS38/G39*100</f>
        <v>84.202913023286939</v>
      </c>
      <c r="GY39" s="250">
        <f>'1_Police_raw'!FT38/H39*100</f>
        <v>69.615752053592018</v>
      </c>
      <c r="GZ39" s="250">
        <f t="shared" si="15"/>
        <v>-5.1658145601317216</v>
      </c>
      <c r="HB39" s="250">
        <f>'1_Police_raw'!GI38/C39*100</f>
        <v>2626.0505738739212</v>
      </c>
      <c r="HC39" s="250">
        <f>'1_Police_raw'!GJ38/D39*100</f>
        <v>2621.3624351494723</v>
      </c>
      <c r="HD39" s="250">
        <f>'1_Police_raw'!GK38/E39*100</f>
        <v>2722.2376301776599</v>
      </c>
      <c r="HE39" s="250">
        <f>'1_Police_raw'!GL38/F39*100</f>
        <v>2960.4310351101481</v>
      </c>
      <c r="HF39" s="250">
        <f>'1_Police_raw'!GM38/G39*100</f>
        <v>2191.8934457460809</v>
      </c>
      <c r="HG39" s="250">
        <f>'1_Police_raw'!GN38/H39*100</f>
        <v>1973.7058833788396</v>
      </c>
      <c r="HH39" s="250">
        <f t="shared" si="16"/>
        <v>-24.841284360062787</v>
      </c>
      <c r="HJ39" s="250" t="e">
        <f>'1_Police_raw'!GP38/C39*100</f>
        <v>#VALUE!</v>
      </c>
      <c r="HK39" s="250" t="e">
        <f>'1_Police_raw'!GQ38/D39*100</f>
        <v>#VALUE!</v>
      </c>
      <c r="HL39" s="250" t="e">
        <f>'1_Police_raw'!GR38/E39*100</f>
        <v>#VALUE!</v>
      </c>
      <c r="HM39" s="250" t="e">
        <f>'1_Police_raw'!GS38/F39*100</f>
        <v>#VALUE!</v>
      </c>
      <c r="HN39" s="250" t="e">
        <f>'1_Police_raw'!GT38/G39*100</f>
        <v>#VALUE!</v>
      </c>
      <c r="HO39" s="250" t="e">
        <f>'1_Police_raw'!GU38/H39*100</f>
        <v>#VALUE!</v>
      </c>
      <c r="HP39" s="250" t="e">
        <f t="shared" si="17"/>
        <v>#VALUE!</v>
      </c>
      <c r="HR39" s="250">
        <f>'1_Police_raw'!GW38/C39*100</f>
        <v>1.0730717997218795</v>
      </c>
      <c r="HS39" s="250">
        <f>'1_Police_raw'!GX38/D39*100</f>
        <v>1.2162514546367398</v>
      </c>
      <c r="HT39" s="250">
        <f>'1_Police_raw'!GY38/E39*100</f>
        <v>0.97142976489942545</v>
      </c>
      <c r="HU39" s="250">
        <f>'1_Police_raw'!GZ38/F39*100</f>
        <v>0.77629015785375177</v>
      </c>
      <c r="HV39" s="250">
        <f>'1_Police_raw'!HA38/G39*100</f>
        <v>1.2119014539908886</v>
      </c>
      <c r="HW39" s="250">
        <f>'1_Police_raw'!HB38/H39*100</f>
        <v>0.82356839590192366</v>
      </c>
      <c r="HX39" s="250">
        <f t="shared" si="18"/>
        <v>-23.251324271555973</v>
      </c>
      <c r="HZ39" s="250">
        <f>'1_Police_raw'!HD38/C39*100</f>
        <v>0.48775990896449062</v>
      </c>
      <c r="IA39" s="250">
        <f>'1_Police_raw'!HE38/D39*100</f>
        <v>0.3892004654837567</v>
      </c>
      <c r="IB39" s="250">
        <f>'1_Police_raw'!HF38/E39*100</f>
        <v>0.1942859529798851</v>
      </c>
      <c r="IC39" s="250">
        <f>'1_Police_raw'!HG38/F39*100</f>
        <v>0.24259067432929743</v>
      </c>
      <c r="ID39" s="250">
        <f>'1_Police_raw'!HH38/G39*100</f>
        <v>0.24238029079817772</v>
      </c>
      <c r="IE39" s="250">
        <f>'1_Police_raw'!HI38/H39*100</f>
        <v>0.29067119855362011</v>
      </c>
      <c r="IF39" s="250">
        <f t="shared" si="49"/>
        <v>-40.406910610855213</v>
      </c>
      <c r="IH39" s="250">
        <f>'1_Police_raw'!HK38/C39*100</f>
        <v>0.73163986344673593</v>
      </c>
      <c r="II39" s="250">
        <f>'1_Police_raw'!HL38/D39*100</f>
        <v>0.77840093096751339</v>
      </c>
      <c r="IJ39" s="250">
        <f>'1_Police_raw'!HM38/E39*100</f>
        <v>0.53428637069468399</v>
      </c>
      <c r="IK39" s="250">
        <f>'1_Police_raw'!HN38/F39*100</f>
        <v>0.58221761839031383</v>
      </c>
      <c r="IL39" s="250">
        <f>'1_Police_raw'!HO38/G39*100</f>
        <v>0.72714087239453318</v>
      </c>
      <c r="IM39" s="250">
        <f>'1_Police_raw'!HP38/H39*100</f>
        <v>0.4844519975893668</v>
      </c>
      <c r="IN39" s="250">
        <f t="shared" si="36"/>
        <v>-33.785456234283586</v>
      </c>
      <c r="IP39" s="250">
        <f>'1_Police_raw'!HR38/C39*100</f>
        <v>0.48775990896449062</v>
      </c>
      <c r="IQ39" s="250">
        <f>'1_Police_raw'!HS38/D39*100</f>
        <v>0.3892004654837567</v>
      </c>
      <c r="IR39" s="250">
        <f>'1_Police_raw'!HT38/E39*100</f>
        <v>0.1942859529798851</v>
      </c>
      <c r="IS39" s="250">
        <f>'1_Police_raw'!HU38/F39*100</f>
        <v>0.24259067432929743</v>
      </c>
      <c r="IT39" s="250">
        <f>'1_Police_raw'!HV38/G39*100</f>
        <v>0.24238029079817772</v>
      </c>
      <c r="IU39" s="250">
        <f>'1_Police_raw'!HW38/H39*100</f>
        <v>0.29067119855362011</v>
      </c>
      <c r="IV39" s="250">
        <f t="shared" si="45"/>
        <v>-40.406910610855213</v>
      </c>
      <c r="IX39" s="250">
        <f>'1_Police_raw'!HY38/C39*100</f>
        <v>95.210734229868564</v>
      </c>
      <c r="IY39" s="250">
        <f>'1_Police_raw'!HZ38/D39*100</f>
        <v>98.565017883761385</v>
      </c>
      <c r="IZ39" s="250">
        <f>'1_Police_raw'!IA38/E39*100</f>
        <v>88.351537117602746</v>
      </c>
      <c r="JA39" s="250">
        <f>'1_Police_raw'!IB38/F39*100</f>
        <v>79.0360416964851</v>
      </c>
      <c r="JB39" s="250">
        <f>'1_Police_raw'!IC38/G39*100</f>
        <v>73.441228111847849</v>
      </c>
      <c r="JC39" s="250">
        <f>'1_Police_raw'!ID38/H39*100</f>
        <v>70.729991648047559</v>
      </c>
      <c r="JD39" s="250">
        <f t="shared" si="19"/>
        <v>-25.712166574324286</v>
      </c>
      <c r="JF39" s="250">
        <f>'1_Police_raw'!IF38/C39*100</f>
        <v>9.9990781337720573</v>
      </c>
      <c r="JG39" s="250">
        <f>'1_Police_raw'!IG38/D39*100</f>
        <v>9.2921611134246902</v>
      </c>
      <c r="JH39" s="250">
        <f>'1_Police_raw'!IH38/E39*100</f>
        <v>8.1600100251551755</v>
      </c>
      <c r="JI39" s="250">
        <f>'1_Police_raw'!II38/F39*100</f>
        <v>8.4906736015254101</v>
      </c>
      <c r="JJ39" s="250">
        <f>'1_Police_raw'!IJ38/G39*100</f>
        <v>7.6107411310627802</v>
      </c>
      <c r="JK39" s="250">
        <f>'1_Police_raw'!IK38/H39*100</f>
        <v>6.8307731660100721</v>
      </c>
      <c r="JL39" s="250">
        <f t="shared" si="48"/>
        <v>-31.685970700248674</v>
      </c>
      <c r="JN39" s="250">
        <f>'1_Police_raw'!IM38/C39*100</f>
        <v>15.6083170868637</v>
      </c>
      <c r="JO39" s="250">
        <f>'1_Police_raw'!IN38/D39*100</f>
        <v>14.157166931971648</v>
      </c>
      <c r="JP39" s="250">
        <f>'1_Police_raw'!IO38/E39*100</f>
        <v>14.571446473491381</v>
      </c>
      <c r="JQ39" s="250">
        <f>'1_Police_raw'!IP38/F39*100</f>
        <v>9.7521451080377553</v>
      </c>
      <c r="JR39" s="250">
        <f>'1_Police_raw'!IQ38/G39*100</f>
        <v>7.950073538180229</v>
      </c>
      <c r="JS39" s="250">
        <f>'1_Police_raw'!IR38/H39*100</f>
        <v>10.561053547448198</v>
      </c>
      <c r="JT39" s="250">
        <f t="shared" si="20"/>
        <v>-32.337013089408529</v>
      </c>
      <c r="JV39" s="250">
        <f>'1_Police_raw'!IT38/C39*100</f>
        <v>2.4875755357189022</v>
      </c>
      <c r="JW39" s="250">
        <f>'1_Police_raw'!IU38/D39*100</f>
        <v>2.8703534329427058</v>
      </c>
      <c r="JX39" s="250">
        <f>'1_Police_raw'!IV38/E39*100</f>
        <v>2.28285994751365</v>
      </c>
      <c r="JY39" s="250">
        <f>'1_Police_raw'!IW38/F39*100</f>
        <v>2.0862797992319582</v>
      </c>
      <c r="JZ39" s="250">
        <f>'1_Police_raw'!IX38/G39*100</f>
        <v>1.9875183845450572</v>
      </c>
      <c r="KA39" s="250">
        <f>'1_Police_raw'!IY38/H39*100</f>
        <v>1.4533559927681006</v>
      </c>
      <c r="KB39" s="250">
        <f t="shared" si="21"/>
        <v>-41.575402559661981</v>
      </c>
      <c r="KD39" s="250">
        <f>'1_Police_raw'!JA38/C39*100</f>
        <v>10.38928606094365</v>
      </c>
      <c r="KE39" s="250">
        <f>'1_Police_raw'!JB38/D39*100</f>
        <v>7.2975087278204382</v>
      </c>
      <c r="KF39" s="250">
        <f>'1_Police_raw'!JC38/E39*100</f>
        <v>7.722866630950433</v>
      </c>
      <c r="KG39" s="250">
        <f>'1_Police_raw'!JD38/F39*100</f>
        <v>4.9003316214518078</v>
      </c>
      <c r="KH39" s="250">
        <f>'1_Police_raw'!JE38/G39*100</f>
        <v>3.5872283038130304</v>
      </c>
      <c r="KI39" s="250">
        <f>'1_Police_raw'!JF38/H39*100</f>
        <v>5.7165335715545291</v>
      </c>
      <c r="KJ39" s="250">
        <f t="shared" si="22"/>
        <v>-44.976646729897617</v>
      </c>
      <c r="KL39" s="250">
        <f>'1_Police_raw'!JH38/C39*100</f>
        <v>17.510580731825211</v>
      </c>
      <c r="KM39" s="250">
        <f>'1_Police_raw'!JI38/D39*100</f>
        <v>15.42206844479386</v>
      </c>
      <c r="KN39" s="250">
        <f>'1_Police_raw'!JJ38/E39*100</f>
        <v>15.785733679615666</v>
      </c>
      <c r="KO39" s="250">
        <f>'1_Police_raw'!JK38/F39*100</f>
        <v>11.498797963208698</v>
      </c>
      <c r="KP39" s="250">
        <f>'1_Police_raw'!JL38/G39*100</f>
        <v>8.0470256544994996</v>
      </c>
      <c r="KQ39" s="250">
        <f>'1_Police_raw'!JM38/H39*100</f>
        <v>9.3014783537158436</v>
      </c>
      <c r="KR39" s="250">
        <f t="shared" si="23"/>
        <v>-46.880811686556171</v>
      </c>
      <c r="KT39" s="250">
        <f>'1_Police_raw'!JO38/C39*100</f>
        <v>2.0485916176508607</v>
      </c>
      <c r="KU39" s="250">
        <f>'1_Police_raw'!JP38/D39*100</f>
        <v>0.6324507564111046</v>
      </c>
      <c r="KV39" s="250">
        <f>'1_Police_raw'!JQ38/E39*100</f>
        <v>0.87428678840948304</v>
      </c>
      <c r="KW39" s="250">
        <f>'1_Police_raw'!JR38/F39*100</f>
        <v>0.87332642758547085</v>
      </c>
      <c r="KX39" s="250">
        <f>'1_Police_raw'!JS38/G39*100</f>
        <v>0.67866481423489755</v>
      </c>
      <c r="KY39" s="250">
        <f>'1_Police_raw'!JT38/H39*100</f>
        <v>0.38756159807149348</v>
      </c>
      <c r="KZ39" s="250">
        <f t="shared" si="37"/>
        <v>-81.081558924081023</v>
      </c>
      <c r="LB39" s="250">
        <f>'1_Police_raw'!JV38/C39*100</f>
        <v>481.02882222078068</v>
      </c>
      <c r="LC39" s="250">
        <f>'1_Police_raw'!JW38/D39*100</f>
        <v>524.69087753028953</v>
      </c>
      <c r="LD39" s="250">
        <f>'1_Police_raw'!JX38/E39*100</f>
        <v>605.39502948532197</v>
      </c>
      <c r="LE39" s="250">
        <f>'1_Police_raw'!JY38/F39*100</f>
        <v>693.42118350286376</v>
      </c>
      <c r="LF39" s="250">
        <f>'1_Police_raw'!JZ38/G39*100</f>
        <v>425.71674275791935</v>
      </c>
      <c r="LG39" s="250">
        <f>'1_Police_raw'!KA38/H39*100</f>
        <v>402.24049359845128</v>
      </c>
      <c r="LH39" s="250">
        <f t="shared" si="24"/>
        <v>-16.379128439452941</v>
      </c>
      <c r="LJ39" s="250">
        <f>'1_Police_raw'!KC38/C39*100</f>
        <v>174.86192736376989</v>
      </c>
      <c r="LK39" s="250">
        <f>'1_Police_raw'!KD38/D39*100</f>
        <v>189.20007628329122</v>
      </c>
      <c r="LL39" s="250">
        <f>'1_Police_raw'!KE38/E39*100</f>
        <v>227.26599349822058</v>
      </c>
      <c r="LM39" s="250">
        <f>'1_Police_raw'!KF38/F39*100</f>
        <v>355.05571094835972</v>
      </c>
      <c r="LN39" s="250">
        <f>'1_Police_raw'!KG38/G39*100</f>
        <v>141.06532924453944</v>
      </c>
      <c r="LO39" s="250">
        <f>'1_Police_raw'!KH38/H39*100</f>
        <v>116.41381502072485</v>
      </c>
      <c r="LP39" s="250">
        <f t="shared" si="38"/>
        <v>-33.425293443926122</v>
      </c>
      <c r="LR39" s="250" t="e">
        <f>'1_Police_raw'!KJ38/C39*100</f>
        <v>#VALUE!</v>
      </c>
      <c r="LS39" s="250" t="e">
        <f>'1_Police_raw'!KK38/D39*100</f>
        <v>#VALUE!</v>
      </c>
      <c r="LT39" s="250" t="e">
        <f>'1_Police_raw'!KL38/E39*100</f>
        <v>#VALUE!</v>
      </c>
      <c r="LU39" s="250" t="e">
        <f>'1_Police_raw'!KM38/F39*100</f>
        <v>#VALUE!</v>
      </c>
      <c r="LV39" s="250" t="e">
        <f>'1_Police_raw'!KN38/G39*100</f>
        <v>#VALUE!</v>
      </c>
      <c r="LW39" s="250" t="e">
        <f>'1_Police_raw'!KO38/H39*100</f>
        <v>#VALUE!</v>
      </c>
      <c r="LX39" s="250" t="e">
        <f t="shared" si="39"/>
        <v>#VALUE!</v>
      </c>
      <c r="LZ39" s="250">
        <f>'1_Police_raw'!KQ38/C39*100</f>
        <v>136.13379059198934</v>
      </c>
      <c r="MA39" s="250">
        <f>'1_Police_raw'!KR38/D39*100</f>
        <v>140.20946769052335</v>
      </c>
      <c r="MB39" s="250">
        <f>'1_Police_raw'!KS38/E39*100</f>
        <v>182.58022431284701</v>
      </c>
      <c r="MC39" s="250">
        <f>'1_Police_raw'!KT38/F39*100</f>
        <v>302.99575223729249</v>
      </c>
      <c r="MD39" s="250">
        <f>'1_Police_raw'!KU38/G39*100</f>
        <v>111.30102953452321</v>
      </c>
      <c r="ME39" s="250">
        <f>'1_Police_raw'!KV38/H39*100</f>
        <v>91.222311146077772</v>
      </c>
      <c r="MF39" s="250">
        <f t="shared" si="40"/>
        <v>-32.990691914630588</v>
      </c>
      <c r="MH39" s="250">
        <f>'1_Police_raw'!KX38/C39*100</f>
        <v>23.266147657606204</v>
      </c>
      <c r="MI39" s="250">
        <f>'1_Police_raw'!KY38/D39*100</f>
        <v>21.016825136122861</v>
      </c>
      <c r="MJ39" s="250">
        <f>'1_Police_raw'!KZ38/E39*100</f>
        <v>41.140050543490666</v>
      </c>
      <c r="MK39" s="250">
        <f>'1_Police_raw'!LA38/F39*100</f>
        <v>27.073119255149592</v>
      </c>
      <c r="ML39" s="250">
        <f>'1_Police_raw'!LB38/G39*100</f>
        <v>23.462412149263603</v>
      </c>
      <c r="MM39" s="250">
        <f>'1_Police_raw'!LC38/H39*100</f>
        <v>15.793135121413361</v>
      </c>
      <c r="MN39" s="250">
        <f t="shared" si="41"/>
        <v>-32.119681548353597</v>
      </c>
      <c r="MP39" s="250">
        <f>'1_Police_raw'!LE38/C39*100</f>
        <v>155.98561888684409</v>
      </c>
      <c r="MQ39" s="250">
        <f>'1_Police_raw'!LF38/D39*100</f>
        <v>207.73574845195512</v>
      </c>
      <c r="MR39" s="250">
        <f>'1_Police_raw'!LG38/E39*100</f>
        <v>238.82600770052375</v>
      </c>
      <c r="MS39" s="250">
        <f>'1_Police_raw'!LH38/F39*100</f>
        <v>188.44443581899824</v>
      </c>
      <c r="MT39" s="250">
        <f>'1_Police_raw'!LI38/G39*100</f>
        <v>145.08884207178917</v>
      </c>
      <c r="MU39" s="250">
        <f>'1_Police_raw'!LJ38/H39*100</f>
        <v>143.64001728524727</v>
      </c>
      <c r="MV39" s="250">
        <f t="shared" si="25"/>
        <v>-7.9145767986166931</v>
      </c>
      <c r="MX39" s="250">
        <f>'1_Police_raw'!LL38/C39*100</f>
        <v>2.1949195903402074</v>
      </c>
      <c r="MY39" s="250">
        <f>'1_Police_raw'!LM38/D39*100</f>
        <v>1.9460023274187837</v>
      </c>
      <c r="MZ39" s="250">
        <f>'1_Police_raw'!LN38/E39*100</f>
        <v>3.5942901301278742</v>
      </c>
      <c r="NA39" s="250">
        <f>'1_Police_raw'!LO38/F39*100</f>
        <v>5.4825492398421218</v>
      </c>
      <c r="NB39" s="250">
        <f>'1_Police_raw'!LP38/G39*100</f>
        <v>5.5262706301984519</v>
      </c>
      <c r="NC39" s="250">
        <f>'1_Police_raw'!LQ38/H39*100</f>
        <v>1.5986915920449107</v>
      </c>
      <c r="ND39" s="250">
        <f t="shared" si="50"/>
        <v>-27.164001857711924</v>
      </c>
      <c r="NF39" s="250">
        <f>'1_Police_raw'!LS38/C39*100</f>
        <v>120.23281755974693</v>
      </c>
      <c r="NG39" s="250">
        <f>'1_Police_raw'!LT38/D39*100</f>
        <v>141.47436920334556</v>
      </c>
      <c r="NH39" s="250">
        <f>'1_Police_raw'!LU38/E39*100</f>
        <v>129.05444426688868</v>
      </c>
      <c r="NI39" s="250">
        <f>'1_Police_raw'!LV38/F39*100</f>
        <v>160.44947200139731</v>
      </c>
      <c r="NJ39" s="250">
        <f>'1_Police_raw'!LW38/G39*100</f>
        <v>85.899575058874177</v>
      </c>
      <c r="NK39" s="250">
        <f>'1_Police_raw'!LX38/H39*100</f>
        <v>77.89988121237019</v>
      </c>
      <c r="NL39" s="250">
        <f t="shared" si="26"/>
        <v>-35.209136079956181</v>
      </c>
      <c r="NN39" s="250">
        <f>'1_Police_raw'!LZ38/C39*100</f>
        <v>4.5361671533697629</v>
      </c>
      <c r="NO39" s="250">
        <f>'1_Police_raw'!MA38/D39*100</f>
        <v>11.870614197254579</v>
      </c>
      <c r="NP39" s="250">
        <f>'1_Police_raw'!MB38/E39*100</f>
        <v>10.394298484423853</v>
      </c>
      <c r="NQ39" s="250">
        <f>'1_Police_raw'!MC38/F39*100</f>
        <v>8.1025285225985346</v>
      </c>
      <c r="NR39" s="250">
        <f>'1_Police_raw'!MD38/G39*100</f>
        <v>5.4293185138791804</v>
      </c>
      <c r="NS39" s="250">
        <f>'1_Police_raw'!ME38/H39*100</f>
        <v>5.3774171732419713</v>
      </c>
      <c r="NT39" s="250">
        <f t="shared" si="27"/>
        <v>18.545392870879382</v>
      </c>
      <c r="NV39" s="250">
        <f>'1_Police_raw'!MG38/C39*100</f>
        <v>4.2435112079910686</v>
      </c>
      <c r="NW39" s="250">
        <f>'1_Police_raw'!MH38/D39*100</f>
        <v>3.8433545966520972</v>
      </c>
      <c r="NX39" s="250">
        <f>'1_Police_raw'!MI38/E39*100</f>
        <v>1.6514306003290231</v>
      </c>
      <c r="NY39" s="250">
        <f>'1_Police_raw'!MJ38/F39*100</f>
        <v>1.0673989670489086</v>
      </c>
      <c r="NZ39" s="250">
        <f>'1_Police_raw'!MK38/G39*100</f>
        <v>3.4418001293341236</v>
      </c>
      <c r="OA39" s="250">
        <f>'1_Police_raw'!ML38/H39*100</f>
        <v>7.1214443645636925</v>
      </c>
      <c r="OB39" s="250">
        <f t="shared" si="42"/>
        <v>67.819619544143336</v>
      </c>
      <c r="OD39" s="250">
        <f>'1_Police_raw'!MN38/C39*100</f>
        <v>94.820526302696976</v>
      </c>
      <c r="OE39" s="250">
        <f>'1_Police_raw'!MO38/D39*100</f>
        <v>109.65723115004845</v>
      </c>
      <c r="OF39" s="250">
        <f>'1_Police_raw'!MP38/E39*100</f>
        <v>98.308692207821863</v>
      </c>
      <c r="OG39" s="250">
        <f>'1_Police_raw'!MQ38/F39*100</f>
        <v>101.35438373478047</v>
      </c>
      <c r="OH39" s="250">
        <f>'1_Police_raw'!MR38/G39*100</f>
        <v>103.06009964738516</v>
      </c>
      <c r="OI39" s="250">
        <f>'1_Police_raw'!MS38/H39*100</f>
        <v>88.993831957166691</v>
      </c>
      <c r="OJ39" s="250">
        <f t="shared" si="28"/>
        <v>-6.1449715296133718</v>
      </c>
      <c r="OL39" s="250">
        <f>'1_Police_raw'!MU38/C39*100</f>
        <v>85.894519968646804</v>
      </c>
      <c r="OM39" s="250">
        <f>'1_Police_raw'!MV38/D39*100</f>
        <v>101.48402137488956</v>
      </c>
      <c r="ON39" s="250">
        <f>'1_Police_raw'!MW38/E39*100</f>
        <v>90.585825576871429</v>
      </c>
      <c r="OO39" s="250">
        <f>'1_Police_raw'!MX38/F39*100</f>
        <v>92.330010649730596</v>
      </c>
      <c r="OP39" s="250">
        <f>'1_Police_raw'!MY38/G39*100</f>
        <v>96.75821208663254</v>
      </c>
      <c r="OQ39" s="250">
        <f>'1_Police_raw'!MZ38/H39*100</f>
        <v>82.308394390433421</v>
      </c>
      <c r="OR39" s="250">
        <f t="shared" si="43"/>
        <v>-4.1750341925449845</v>
      </c>
      <c r="OU39" s="250">
        <f>'1_Police_raw'!NE38/G39*100</f>
        <v>2191.8934457460809</v>
      </c>
      <c r="OV39" s="250">
        <f>'1_Police_raw'!NF38/G39*100</f>
        <v>407.00498430829998</v>
      </c>
      <c r="OW39" s="250">
        <f>'1_Police_raw'!NG38/G39*100</f>
        <v>76.301315543266341</v>
      </c>
      <c r="OX39" s="250">
        <f>'1_Police_raw'!NH38/G39*100</f>
        <v>242.81657532161444</v>
      </c>
      <c r="OY39" s="250">
        <f>'1_Police_raw'!NI38/G39*100</f>
        <v>102.13905454235208</v>
      </c>
      <c r="PA39" s="250" t="e">
        <f>'1_Police_raw'!NK38/G39*100</f>
        <v>#VALUE!</v>
      </c>
      <c r="PB39" s="250" t="e">
        <f>'1_Police_raw'!NL38/G39*100</f>
        <v>#VALUE!</v>
      </c>
      <c r="PC39" s="250" t="e">
        <f>'1_Police_raw'!NM38/G39*100</f>
        <v>#VALUE!</v>
      </c>
      <c r="PD39" s="250" t="e">
        <f>'1_Police_raw'!NN38/G39*100</f>
        <v>#VALUE!</v>
      </c>
      <c r="PE39" s="250" t="e">
        <f>'1_Police_raw'!NO38/G39*100</f>
        <v>#VALUE!</v>
      </c>
      <c r="PG39" s="250">
        <f>'1_Police_raw'!NQ38/G39*100</f>
        <v>1.2119014539908886</v>
      </c>
      <c r="PH39" s="250">
        <f>'1_Police_raw'!NR38/G39*100</f>
        <v>4.8476058159635543E-2</v>
      </c>
      <c r="PI39" s="250">
        <f>'1_Police_raw'!NS38/G39*100</f>
        <v>4.8476058159635543E-2</v>
      </c>
      <c r="PJ39" s="250">
        <f>'1_Police_raw'!NT38/G39*100</f>
        <v>4.8476058159635543E-2</v>
      </c>
      <c r="PK39" s="250">
        <f>'1_Police_raw'!NU38/G39*100</f>
        <v>0</v>
      </c>
      <c r="PM39" s="250">
        <f>'1_Police_raw'!NW38/G39*100</f>
        <v>0.72714087239453318</v>
      </c>
      <c r="PN39" s="250">
        <f>'1_Police_raw'!NX38/G39*100</f>
        <v>0</v>
      </c>
      <c r="PO39" s="250">
        <f>'1_Police_raw'!NY38/G39*100</f>
        <v>4.8476058159635543E-2</v>
      </c>
      <c r="PP39" s="250">
        <f>'1_Police_raw'!NZ38/G39*100</f>
        <v>0</v>
      </c>
      <c r="PQ39" s="250">
        <f>'1_Police_raw'!OA38/G39*100</f>
        <v>0</v>
      </c>
      <c r="PS39" s="250">
        <f>'1_Police_raw'!OC38/G39*100</f>
        <v>73.441228111847849</v>
      </c>
      <c r="PT39" s="250">
        <f>'1_Police_raw'!OD38/G39*100</f>
        <v>8.0955017126591358</v>
      </c>
      <c r="PU39" s="250">
        <f>'1_Police_raw'!OE38/G39*100</f>
        <v>4.7991297578039189</v>
      </c>
      <c r="PV39" s="250">
        <f>'1_Police_raw'!OF38/G39*100</f>
        <v>3.4418001293341236</v>
      </c>
      <c r="PW39" s="250">
        <f>'1_Police_raw'!OG38/G39*100</f>
        <v>0.53323663975599089</v>
      </c>
      <c r="PY39" s="250">
        <f>'1_Police_raw'!OI38/G39*100</f>
        <v>7.6107411310627802</v>
      </c>
      <c r="PZ39" s="250">
        <f>'1_Police_raw'!OJ38/G39*100</f>
        <v>0.48476058159635543</v>
      </c>
      <c r="QA39" s="250">
        <f>'1_Police_raw'!OK38/G39*100</f>
        <v>0.63018875607526204</v>
      </c>
      <c r="QB39" s="250">
        <f>'1_Police_raw'!OL38/G39*100</f>
        <v>0.24238029079817772</v>
      </c>
      <c r="QC39" s="250">
        <f>'1_Police_raw'!OM38/G39*100</f>
        <v>0</v>
      </c>
      <c r="QE39" s="250">
        <f>'1_Police_raw'!OO38/G39*100</f>
        <v>7.950073538180229</v>
      </c>
      <c r="QF39" s="250">
        <f>'1_Police_raw'!OP38/G39*100</f>
        <v>4.8476058159635543E-2</v>
      </c>
      <c r="QG39" s="250">
        <f>'1_Police_raw'!OQ38/G39*100</f>
        <v>0.82409298871380432</v>
      </c>
      <c r="QH39" s="250">
        <f>'1_Police_raw'!OR38/G39*100</f>
        <v>0.72714087239453318</v>
      </c>
      <c r="QI39" s="250">
        <f>'1_Police_raw'!OS38/G39*100</f>
        <v>0.19390423263854217</v>
      </c>
      <c r="QK39" s="250">
        <f>'1_Police_raw'!OU38/G39*100</f>
        <v>1.9875183845450572</v>
      </c>
      <c r="QL39" s="250">
        <f>'1_Police_raw'!OV38/G39*100</f>
        <v>0</v>
      </c>
      <c r="QM39" s="250">
        <f>'1_Police_raw'!OW38/G39*100</f>
        <v>0.19390423263854217</v>
      </c>
      <c r="QN39" s="250">
        <f>'1_Police_raw'!OX38/G39*100</f>
        <v>0.29085634895781326</v>
      </c>
      <c r="QO39" s="250">
        <f>'1_Police_raw'!OY38/G39*100</f>
        <v>4.8476058159635543E-2</v>
      </c>
      <c r="QQ39" s="250">
        <f>'1_Police_raw'!PA38/G39*100</f>
        <v>3.5872283038130304</v>
      </c>
      <c r="QR39" s="250">
        <f>'1_Police_raw'!PB38/G39*100</f>
        <v>0</v>
      </c>
      <c r="QS39" s="250">
        <f>'1_Police_raw'!PC38/G39*100</f>
        <v>0.38780846527708435</v>
      </c>
      <c r="QT39" s="250">
        <f>'1_Police_raw'!PD38/G39*100</f>
        <v>0.24238029079817772</v>
      </c>
      <c r="QU39" s="250">
        <f>'1_Police_raw'!PE38/G39*100</f>
        <v>9.6952116319271087E-2</v>
      </c>
      <c r="QW39" s="250">
        <f>'1_Police_raw'!PG38/G39*100</f>
        <v>8.0470256544994996</v>
      </c>
      <c r="QX39" s="250">
        <f>'1_Police_raw'!PH38/G39*100</f>
        <v>0.72714087239453318</v>
      </c>
      <c r="QY39" s="250">
        <f>'1_Police_raw'!PI38/G39*100</f>
        <v>2.1814226171835993</v>
      </c>
      <c r="QZ39" s="250">
        <f>'1_Police_raw'!PJ38/G39*100</f>
        <v>1.4058056866294306</v>
      </c>
      <c r="RA39" s="250">
        <f>'1_Police_raw'!PK38/G39*100</f>
        <v>0.48476058159635543</v>
      </c>
      <c r="RC39" s="250">
        <f>'1_Police_raw'!PM38/G39*100</f>
        <v>425.71674275791935</v>
      </c>
      <c r="RD39" s="250">
        <f>'1_Police_raw'!PN38/G39*100</f>
        <v>95.303930341843483</v>
      </c>
      <c r="RE39" s="250">
        <f>'1_Police_raw'!PO38/G39*100</f>
        <v>41.980266366244379</v>
      </c>
      <c r="RF39" s="250">
        <f>'1_Police_raw'!PP38/G39*100</f>
        <v>61.273737513779324</v>
      </c>
      <c r="RG39" s="250">
        <f>'1_Police_raw'!PQ38/G39*100</f>
        <v>32.04267444351909</v>
      </c>
      <c r="RI39" s="250">
        <f>'1_Police_raw'!PS38/G39*100</f>
        <v>141.06532924453944</v>
      </c>
      <c r="RJ39" s="250">
        <f>'1_Police_raw'!PT38/G39*100</f>
        <v>23.510888207423239</v>
      </c>
      <c r="RK39" s="250">
        <f>'1_Police_raw'!PU38/G39*100</f>
        <v>20.311468368887294</v>
      </c>
      <c r="RL39" s="250">
        <f>'1_Police_raw'!PV38/G39*100</f>
        <v>31.024677222166748</v>
      </c>
      <c r="RM39" s="250">
        <f>'1_Police_raw'!PW38/G39*100</f>
        <v>19.14804297305604</v>
      </c>
      <c r="RO39" s="250" t="e">
        <f>'1_Police_raw'!PY38/G39*100</f>
        <v>#VALUE!</v>
      </c>
      <c r="RP39" s="250" t="e">
        <f>'1_Police_raw'!PZ38/G39*100</f>
        <v>#VALUE!</v>
      </c>
      <c r="RQ39" s="250" t="e">
        <f>'1_Police_raw'!QA38/G39*100</f>
        <v>#VALUE!</v>
      </c>
      <c r="RR39" s="250" t="e">
        <f>'1_Police_raw'!QB38/G39*100</f>
        <v>#VALUE!</v>
      </c>
      <c r="RS39" s="250" t="e">
        <f>'1_Police_raw'!QC38/G39*100</f>
        <v>#VALUE!</v>
      </c>
      <c r="RU39" s="250">
        <f>'1_Police_raw'!QE38/G39*100</f>
        <v>111.30102953452321</v>
      </c>
      <c r="RV39" s="250">
        <f>'1_Police_raw'!QF38/G39*100</f>
        <v>15.609290727402644</v>
      </c>
      <c r="RW39" s="250">
        <f>'1_Police_raw'!QG38/G39*100</f>
        <v>17.645285170107339</v>
      </c>
      <c r="RX39" s="250">
        <f>'1_Police_raw'!QH38/G39*100</f>
        <v>23.365460032944334</v>
      </c>
      <c r="RY39" s="250">
        <f>'1_Police_raw'!QI38/G39*100</f>
        <v>14.639769564209933</v>
      </c>
      <c r="SA39" s="250">
        <f>'1_Police_raw'!QK38/G39*100</f>
        <v>23.462412149263603</v>
      </c>
      <c r="SB39" s="250">
        <f>'1_Police_raw'!QL38/G39*100</f>
        <v>2.7146592569395902</v>
      </c>
      <c r="SC39" s="250">
        <f>'1_Police_raw'!QM38/G39*100</f>
        <v>3.2963719548552173</v>
      </c>
      <c r="SD39" s="250">
        <f>'1_Police_raw'!QN38/G39*100</f>
        <v>3.8296085946112077</v>
      </c>
      <c r="SE39" s="250">
        <f>'1_Police_raw'!QO38/G39*100</f>
        <v>2.5207550243010481</v>
      </c>
      <c r="SG39" s="250">
        <f>'1_Police_raw'!QQ38/G39*100</f>
        <v>144.9918899554699</v>
      </c>
      <c r="SH39" s="250">
        <f>'1_Police_raw'!QR38/G39*100</f>
        <v>35.872283038130305</v>
      </c>
      <c r="SI39" s="250">
        <f>'1_Police_raw'!QS38/G39*100</f>
        <v>0.87256904687343984</v>
      </c>
      <c r="SJ39" s="250">
        <f>'1_Police_raw'!QT38/G39*100</f>
        <v>25.110598126691215</v>
      </c>
      <c r="SK39" s="250">
        <f>'1_Police_raw'!QU38/G39*100</f>
        <v>12.361394830707063</v>
      </c>
      <c r="SM39" s="250">
        <f>'1_Police_raw'!QW38/G39*100</f>
        <v>5.5262706301984519</v>
      </c>
      <c r="SN39" s="250">
        <f>'1_Police_raw'!QX38/G39*100</f>
        <v>2.2783747335028708</v>
      </c>
      <c r="SO39" s="250">
        <f>'1_Police_raw'!QY38/G39*100</f>
        <v>0.14542817447890663</v>
      </c>
      <c r="SP39" s="250">
        <f>'1_Police_raw'!QZ38/G39*100</f>
        <v>3.7326564782919367</v>
      </c>
      <c r="SQ39" s="250">
        <f>'1_Police_raw'!RA38/G39*100</f>
        <v>3.6841804201323014</v>
      </c>
      <c r="SS39" s="250">
        <f>'1_Police_raw'!RC38/G39*100</f>
        <v>85.899575058874177</v>
      </c>
      <c r="ST39" s="250">
        <f>'1_Police_raw'!RD38/G39*100</f>
        <v>17.112048530351345</v>
      </c>
      <c r="SU39" s="250">
        <f>'1_Police_raw'!RE38/G39*100</f>
        <v>0.24238029079817772</v>
      </c>
      <c r="SV39" s="250">
        <f>'1_Police_raw'!RF38/G39*100</f>
        <v>38.732370469548798</v>
      </c>
      <c r="SW39" s="250">
        <f>'1_Police_raw'!RG38/G39*100</f>
        <v>11.004065202237268</v>
      </c>
      <c r="SY39" s="250">
        <f>'1_Police_raw'!RI38/G39*100</f>
        <v>5.4293185138791804</v>
      </c>
      <c r="SZ39" s="250">
        <f>'1_Police_raw'!RJ38/G39*100</f>
        <v>0.87256904687343984</v>
      </c>
      <c r="TA39" s="250">
        <f>'1_Police_raw'!RK38/G39*100</f>
        <v>0</v>
      </c>
      <c r="TB39" s="250">
        <f>'1_Police_raw'!RL38/G39*100</f>
        <v>0.63018875607526204</v>
      </c>
      <c r="TC39" s="250">
        <f>'1_Police_raw'!RM38/G39*100</f>
        <v>9.6952116319271087E-2</v>
      </c>
      <c r="TE39" s="250">
        <f>'1_Police_raw'!RO38/G39*100</f>
        <v>3.4418001293341236</v>
      </c>
      <c r="TF39" s="250">
        <f>'1_Police_raw'!RP38/G39*100</f>
        <v>0.48476058159635543</v>
      </c>
      <c r="TG39" s="250">
        <f>'1_Police_raw'!RQ38/G39*100</f>
        <v>0</v>
      </c>
      <c r="TH39" s="250">
        <f>'1_Police_raw'!RR38/G39*100</f>
        <v>0.33933240711744878</v>
      </c>
      <c r="TI39" s="250">
        <f>'1_Police_raw'!RS38/G39*100</f>
        <v>0</v>
      </c>
      <c r="TK39" s="250">
        <f>'1_Police_raw'!RU38/G39*100</f>
        <v>103.06009964738516</v>
      </c>
      <c r="TL39" s="250">
        <f>'1_Police_raw'!RV38/G39*100</f>
        <v>11.828158190951072</v>
      </c>
      <c r="TM39" s="250">
        <f>'1_Police_raw'!RW38/G39*100</f>
        <v>5.1384621649213678</v>
      </c>
      <c r="TN39" s="250">
        <f>'1_Police_raw'!RX38/G39*100</f>
        <v>6.0110312117948075</v>
      </c>
      <c r="TO39" s="250">
        <f>'1_Police_raw'!RY38/G39*100</f>
        <v>4.2174170598882919</v>
      </c>
      <c r="TQ39" s="250">
        <f>'1_Police_raw'!SA38/G39*100</f>
        <v>96.75821208663254</v>
      </c>
      <c r="TR39" s="250">
        <f>'1_Police_raw'!SB38/G39*100</f>
        <v>11.004065202237268</v>
      </c>
      <c r="TS39" s="250">
        <f>'1_Police_raw'!SC38/G39*100</f>
        <v>3.8780846527708435</v>
      </c>
      <c r="TT39" s="250">
        <f>'1_Police_raw'!SD38/G39*100</f>
        <v>6.0110312117948075</v>
      </c>
      <c r="TU39" s="250">
        <f>'1_Police_raw'!SE38/G39*100</f>
        <v>4.2174170598882919</v>
      </c>
      <c r="TW39" s="250">
        <f>'1_Police_raw'!TY38/C39*100</f>
        <v>372.20958653080277</v>
      </c>
      <c r="TX39" s="250">
        <f>'1_Police_raw'!TZ38/D39*100</f>
        <v>358.59957888509632</v>
      </c>
      <c r="TY39" s="250">
        <f>'1_Police_raw'!UA38/E39*100</f>
        <v>350.29757322273281</v>
      </c>
      <c r="TZ39" s="250">
        <f>'1_Police_raw'!UB38/F39*100</f>
        <v>340.30619794913844</v>
      </c>
      <c r="UA39" s="250">
        <f>'1_Police_raw'!UC38/G39*100</f>
        <v>345.48886650372253</v>
      </c>
      <c r="UB39" s="250">
        <f>'1_Police_raw'!UD38/H39*100</f>
        <v>346.81918507422773</v>
      </c>
      <c r="UC39" s="250">
        <f t="shared" si="44"/>
        <v>-6.8215334519531012</v>
      </c>
      <c r="UE39" s="250">
        <f>'1_Police_raw'!UF38/G39*100</f>
        <v>58.559078256839733</v>
      </c>
      <c r="UF39" s="250">
        <f>'1_Police_raw'!UG38/G39*100</f>
        <v>46.973300356686842</v>
      </c>
      <c r="UH39" s="250">
        <f>'1_Police_raw'!UI38/C39*100</f>
        <v>57.409341285120554</v>
      </c>
      <c r="UI39" s="250">
        <f>'1_Police_raw'!UJ38/D39*100</f>
        <v>54.342114993169531</v>
      </c>
      <c r="UJ39" s="250">
        <f>'1_Police_raw'!UK38/E39*100</f>
        <v>52.84577921052874</v>
      </c>
      <c r="UK39" s="250">
        <f>'1_Police_raw'!UL38/F39*100</f>
        <v>51.429222957811064</v>
      </c>
      <c r="UL39" s="250">
        <f>'1_Police_raw'!UM38/G39*100</f>
        <v>50.609004718659513</v>
      </c>
      <c r="UM39" s="250">
        <f>'1_Police_raw'!UN38/H39*100</f>
        <v>51.303466544713949</v>
      </c>
      <c r="UN39" s="250">
        <f t="shared" si="51"/>
        <v>-10.635681587221313</v>
      </c>
      <c r="UP39" s="250">
        <f>'1_Police_raw'!UX38/G39*100</f>
        <v>314.56114139787508</v>
      </c>
      <c r="UQ39" s="250">
        <f>'1_Police_raw'!UY38/G39*100</f>
        <v>39.556463458262606</v>
      </c>
      <c r="UR39" s="250" t="e">
        <f>'1_Police_raw'!UZ38/G39*100</f>
        <v>#VALUE!</v>
      </c>
    </row>
    <row r="40" spans="1:564">
      <c r="A40" s="247">
        <v>38</v>
      </c>
      <c r="B40" s="239" t="s">
        <v>61</v>
      </c>
      <c r="C40" s="247">
        <v>46667.173999999999</v>
      </c>
      <c r="D40" s="247">
        <v>46818.218999999997</v>
      </c>
      <c r="E40" s="247">
        <v>46727.89</v>
      </c>
      <c r="F40" s="247">
        <v>46512.199000000001</v>
      </c>
      <c r="G40" s="247">
        <v>46449.565000000002</v>
      </c>
      <c r="H40" s="247">
        <v>46440.099000000002</v>
      </c>
      <c r="I40" s="255"/>
      <c r="J40" s="250">
        <f>'1_Police_raw'!C39/C40*100</f>
        <v>2394.1732576307277</v>
      </c>
      <c r="K40" s="250">
        <f>'1_Police_raw'!D39/D40*100</f>
        <v>2374.4944249160781</v>
      </c>
      <c r="L40" s="250">
        <f>'1_Police_raw'!E39/E40*100</f>
        <v>2260.8446475969704</v>
      </c>
      <c r="M40" s="250">
        <f>'1_Police_raw'!F39/F40*100</f>
        <v>2155.4667841010914</v>
      </c>
      <c r="N40" s="250">
        <f>'1_Police_raw'!G39/G40*100</f>
        <v>2358.8573972651839</v>
      </c>
      <c r="O40" s="250">
        <f>'1_Police_raw'!H39/H40*100</f>
        <v>2118.912364937034</v>
      </c>
      <c r="P40" s="250">
        <f t="shared" si="29"/>
        <v>-11.497116669246054</v>
      </c>
      <c r="R40" s="250">
        <f>'1_Police_raw'!J39/C40*100</f>
        <v>144.371287620716</v>
      </c>
      <c r="S40" s="250">
        <f>'1_Police_raw'!K39/D40*100</f>
        <v>127.37349107619835</v>
      </c>
      <c r="T40" s="250">
        <f>'1_Police_raw'!L39/E40*100</f>
        <v>118.18637648736119</v>
      </c>
      <c r="U40" s="250">
        <f>'1_Police_raw'!M39/F40*100</f>
        <v>110.54949261805488</v>
      </c>
      <c r="V40" s="250">
        <f>'1_Police_raw'!N39/G40*100</f>
        <v>99.012767934425213</v>
      </c>
      <c r="W40" s="250">
        <f>'1_Police_raw'!O39/H40*100</f>
        <v>94.558368620187466</v>
      </c>
      <c r="X40" s="250">
        <f t="shared" si="30"/>
        <v>-34.503341918923795</v>
      </c>
      <c r="Z40" s="250">
        <f>'1_Police_raw'!Q39/C40*100</f>
        <v>2.5928289551023593</v>
      </c>
      <c r="AA40" s="250">
        <f>'1_Police_raw'!R39/D40*100</f>
        <v>2.402910713028191</v>
      </c>
      <c r="AB40" s="250">
        <f>'1_Police_raw'!S39/E40*100</f>
        <v>2.0630077668818343</v>
      </c>
      <c r="AC40" s="250">
        <f>'1_Police_raw'!T39/F40*100</f>
        <v>2.2531723344234917</v>
      </c>
      <c r="AD40" s="250">
        <f>'1_Police_raw'!U39/G40*100</f>
        <v>2.0753692741794243</v>
      </c>
      <c r="AE40" s="250">
        <f>'1_Police_raw'!V39/H40*100</f>
        <v>2.3837158486677645</v>
      </c>
      <c r="AF40" s="250">
        <f t="shared" si="31"/>
        <v>-8.0650559699700466</v>
      </c>
      <c r="AH40" s="250">
        <f>'1_Police_raw'!X39/C40*100</f>
        <v>0.37071025556422166</v>
      </c>
      <c r="AI40" s="250">
        <f>'1_Police_raw'!Y39/D40*100</f>
        <v>0.3502909839436652</v>
      </c>
      <c r="AJ40" s="250">
        <f>'1_Police_raw'!Z39/E40*100</f>
        <v>0.35310817586670401</v>
      </c>
      <c r="AK40" s="250">
        <f>'1_Police_raw'!AA39/F40*100</f>
        <v>0.35474564425560701</v>
      </c>
      <c r="AL40" s="250">
        <f>'1_Police_raw'!AB39/G40*100</f>
        <v>0.28417919521958923</v>
      </c>
      <c r="AM40" s="250">
        <f>'1_Police_raw'!AC39/H40*100</f>
        <v>0.42420236873310713</v>
      </c>
      <c r="AN40" s="250">
        <f t="shared" si="46"/>
        <v>14.429628629364572</v>
      </c>
      <c r="AP40" s="250">
        <f>'1_Police_raw'!AE39/C40*100</f>
        <v>0.82499103116893258</v>
      </c>
      <c r="AQ40" s="250">
        <f>'1_Police_raw'!AF39/D40*100</f>
        <v>0.77747511070423259</v>
      </c>
      <c r="AR40" s="250">
        <f>'1_Police_raw'!AG39/E40*100</f>
        <v>0.64629496431360378</v>
      </c>
      <c r="AS40" s="250">
        <f>'1_Police_raw'!AH39/F40*100</f>
        <v>0.69444147330037009</v>
      </c>
      <c r="AT40" s="250">
        <f>'1_Police_raw'!AI39/G40*100</f>
        <v>0.65016755269936322</v>
      </c>
      <c r="AU40" s="250">
        <f>'1_Police_raw'!AJ39/H40*100</f>
        <v>0.63307358582504314</v>
      </c>
      <c r="AV40" s="250">
        <f t="shared" si="32"/>
        <v>-23.262973546750075</v>
      </c>
      <c r="AX40" s="250">
        <f>'1_Police_raw'!AL39/C40*100</f>
        <v>0.11142736005398571</v>
      </c>
      <c r="AY40" s="250">
        <f>'1_Police_raw'!AM39/D40*100</f>
        <v>0.11106787295774749</v>
      </c>
      <c r="AZ40" s="250">
        <f>'1_Police_raw'!AN39/E40*100</f>
        <v>0.11342262618748673</v>
      </c>
      <c r="BA40" s="250">
        <f>'1_Police_raw'!AO39/F40*100</f>
        <v>0.11824854808520234</v>
      </c>
      <c r="BB40" s="250">
        <f>'1_Police_raw'!AP39/G40*100</f>
        <v>9.6879271097587233E-2</v>
      </c>
      <c r="BC40" s="250">
        <f>'1_Police_raw'!AQ39/H40*100</f>
        <v>8.3979149140056733E-2</v>
      </c>
      <c r="BD40" s="250">
        <f t="shared" si="47"/>
        <v>-24.633277590558123</v>
      </c>
      <c r="BF40" s="250">
        <f>'1_Police_raw'!AS39/C40*100</f>
        <v>39.267430249794003</v>
      </c>
      <c r="BG40" s="250">
        <f>'1_Police_raw'!AT39/D40*100</f>
        <v>37.064630758380623</v>
      </c>
      <c r="BH40" s="250">
        <f>'1_Police_raw'!AU39/E40*100</f>
        <v>35.740967546362569</v>
      </c>
      <c r="BI40" s="250">
        <f>'1_Police_raw'!AV39/F40*100</f>
        <v>36.067957139588266</v>
      </c>
      <c r="BJ40" s="250">
        <f>'1_Police_raw'!AW39/G40*100</f>
        <v>41.025142000791611</v>
      </c>
      <c r="BK40" s="250">
        <f>'1_Police_raw'!AX39/H40*100</f>
        <v>37.319041890931373</v>
      </c>
      <c r="BL40" s="250">
        <f t="shared" si="0"/>
        <v>-4.9618433049176929</v>
      </c>
      <c r="BN40" s="250" t="e">
        <f>'1_Police_raw'!AZ39/C40*100</f>
        <v>#VALUE!</v>
      </c>
      <c r="BO40" s="250" t="e">
        <f>'1_Police_raw'!BA39/D40*100</f>
        <v>#VALUE!</v>
      </c>
      <c r="BP40" s="250" t="e">
        <f>'1_Police_raw'!BB39/E40*100</f>
        <v>#VALUE!</v>
      </c>
      <c r="BQ40" s="250" t="e">
        <f>'1_Police_raw'!BC39/F40*100</f>
        <v>#VALUE!</v>
      </c>
      <c r="BR40" s="250" t="e">
        <f>'1_Police_raw'!BD39/G40*100</f>
        <v>#VALUE!</v>
      </c>
      <c r="BS40" s="250" t="e">
        <f>'1_Police_raw'!BE39/H40*100</f>
        <v>#VALUE!</v>
      </c>
      <c r="BT40" s="250" t="e">
        <f t="shared" si="1"/>
        <v>#VALUE!</v>
      </c>
      <c r="BV40" s="250">
        <f>'1_Police_raw'!BG39/C40*100</f>
        <v>21.19691241642359</v>
      </c>
      <c r="BW40" s="250">
        <f>'1_Police_raw'!BH39/D40*100</f>
        <v>19.240373069295952</v>
      </c>
      <c r="BX40" s="250">
        <f>'1_Police_raw'!BI39/E40*100</f>
        <v>19.09566214096121</v>
      </c>
      <c r="BY40" s="250">
        <f>'1_Police_raw'!BJ39/F40*100</f>
        <v>20.355950059467194</v>
      </c>
      <c r="BZ40" s="250">
        <f>'1_Police_raw'!BK39/G40*100</f>
        <v>21.246700588046412</v>
      </c>
      <c r="CA40" s="250">
        <f>'1_Police_raw'!BL39/H40*100</f>
        <v>23.350510083968597</v>
      </c>
      <c r="CB40" s="250">
        <f t="shared" si="2"/>
        <v>10.159959267824206</v>
      </c>
      <c r="CD40" s="250">
        <f>'1_Police_raw'!BN39/C40*100</f>
        <v>3.2421076108015456</v>
      </c>
      <c r="CE40" s="250">
        <f>'1_Police_raw'!BO39/D40*100</f>
        <v>2.7339784112676306</v>
      </c>
      <c r="CF40" s="250">
        <f>'1_Police_raw'!BP39/E40*100</f>
        <v>2.7777843168180718</v>
      </c>
      <c r="CG40" s="250">
        <f>'1_Police_raw'!BQ39/F40*100</f>
        <v>2.6638172923193761</v>
      </c>
      <c r="CH40" s="250">
        <f>'1_Police_raw'!BR39/G40*100</f>
        <v>2.6458805373096603</v>
      </c>
      <c r="CI40" s="250">
        <f>'1_Police_raw'!BS39/H40*100</f>
        <v>2.6894860839982275</v>
      </c>
      <c r="CJ40" s="250">
        <f t="shared" si="3"/>
        <v>-17.045132152991471</v>
      </c>
      <c r="CL40" s="250">
        <f>'1_Police_raw'!BU39/C40*100</f>
        <v>2.0742631640818878</v>
      </c>
      <c r="CM40" s="250">
        <f>'1_Police_raw'!BV39/D40*100</f>
        <v>1.8091247768310024</v>
      </c>
      <c r="CN40" s="250">
        <f>'1_Police_raw'!BW39/E40*100</f>
        <v>1.9688455866507133</v>
      </c>
      <c r="CO40" s="250">
        <f>'1_Police_raw'!BX39/F40*100</f>
        <v>2.4230202489458734</v>
      </c>
      <c r="CP40" s="250">
        <f>'1_Police_raw'!BY39/G40*100</f>
        <v>3.0549263486105844</v>
      </c>
      <c r="CQ40" s="250">
        <f>'1_Police_raw'!BZ39/H40*100</f>
        <v>2.9155837932214568</v>
      </c>
      <c r="CR40" s="250">
        <f t="shared" si="4"/>
        <v>40.559975402733215</v>
      </c>
      <c r="CT40" s="250">
        <f>'1_Police_raw'!CB39/C40*100</f>
        <v>187.96509940799072</v>
      </c>
      <c r="CU40" s="250">
        <f>'1_Police_raw'!CC39/D40*100</f>
        <v>206.34488466979062</v>
      </c>
      <c r="CV40" s="250">
        <f>'1_Police_raw'!CD39/E40*100</f>
        <v>184.1170230455516</v>
      </c>
      <c r="CW40" s="250">
        <f>'1_Police_raw'!CE39/F40*100</f>
        <v>152.33637953776383</v>
      </c>
      <c r="CX40" s="250">
        <f>'1_Police_raw'!CF39/G40*100</f>
        <v>139.03467126118403</v>
      </c>
      <c r="CY40" s="250">
        <f>'1_Police_raw'!CG39/H40*100</f>
        <v>135.55526658115005</v>
      </c>
      <c r="CZ40" s="250">
        <f t="shared" si="5"/>
        <v>-27.882746846041698</v>
      </c>
      <c r="DB40" s="250">
        <f>'1_Police_raw'!CI39/C40*100</f>
        <v>4.2685250236065295</v>
      </c>
      <c r="DC40" s="250">
        <f>'1_Police_raw'!CJ39/D40*100</f>
        <v>3.6118417917605963</v>
      </c>
      <c r="DD40" s="250">
        <f>'1_Police_raw'!CK39/E40*100</f>
        <v>3.4518999252908702</v>
      </c>
      <c r="DE40" s="250">
        <f>'1_Police_raw'!CL39/F40*100</f>
        <v>2.6724171867255726</v>
      </c>
      <c r="DF40" s="250">
        <f>'1_Police_raw'!CM39/G40*100</f>
        <v>2.7233839541877303</v>
      </c>
      <c r="DG40" s="250">
        <f>'1_Police_raw'!CN39/H40*100</f>
        <v>2.8682109398603997</v>
      </c>
      <c r="DH40" s="250">
        <f t="shared" si="33"/>
        <v>-32.805572791581938</v>
      </c>
      <c r="DJ40" s="250">
        <f>'1_Police_raw'!CP39/C40*100</f>
        <v>889.19247606465296</v>
      </c>
      <c r="DK40" s="250">
        <f>'1_Police_raw'!CQ39/D40*100</f>
        <v>867.05348616528966</v>
      </c>
      <c r="DL40" s="250">
        <f>'1_Police_raw'!CR39/E40*100</f>
        <v>817.02169732037987</v>
      </c>
      <c r="DM40" s="250">
        <f>'1_Police_raw'!CS39/F40*100</f>
        <v>741.47214583425739</v>
      </c>
      <c r="DN40" s="250">
        <f>'1_Police_raw'!CT39/G40*100</f>
        <v>694.74278176770861</v>
      </c>
      <c r="DO40" s="250">
        <f>'1_Police_raw'!CU39/H40*100</f>
        <v>685.10620530761571</v>
      </c>
      <c r="DP40" s="250">
        <f t="shared" si="6"/>
        <v>-22.951866581268533</v>
      </c>
      <c r="DR40" s="250" t="e">
        <f>'1_Police_raw'!CW39/C40*100</f>
        <v>#VALUE!</v>
      </c>
      <c r="DS40" s="250" t="e">
        <f>'1_Police_raw'!CX39/D40*100</f>
        <v>#VALUE!</v>
      </c>
      <c r="DT40" s="250" t="e">
        <f>'1_Police_raw'!CY39/E40*100</f>
        <v>#VALUE!</v>
      </c>
      <c r="DU40" s="250" t="e">
        <f>'1_Police_raw'!CZ39/F40*100</f>
        <v>#VALUE!</v>
      </c>
      <c r="DV40" s="250" t="e">
        <f>'1_Police_raw'!DA39/G40*100</f>
        <v>#VALUE!</v>
      </c>
      <c r="DW40" s="250" t="e">
        <f>'1_Police_raw'!DB39/H40*100</f>
        <v>#VALUE!</v>
      </c>
      <c r="DX40" s="250" t="e">
        <f t="shared" si="34"/>
        <v>#VALUE!</v>
      </c>
      <c r="DZ40" s="250">
        <f>'1_Police_raw'!DD39/C40*100</f>
        <v>110.9966504507001</v>
      </c>
      <c r="EA40" s="250">
        <f>'1_Police_raw'!DE39/D40*100</f>
        <v>117.89641122401517</v>
      </c>
      <c r="EB40" s="250">
        <f>'1_Police_raw'!DF39/E40*100</f>
        <v>104.55212079980501</v>
      </c>
      <c r="EC40" s="250">
        <f>'1_Police_raw'!DG39/F40*100</f>
        <v>92.891759428531856</v>
      </c>
      <c r="ED40" s="250">
        <f>'1_Police_raw'!DH39/G40*100</f>
        <v>92.939514072952022</v>
      </c>
      <c r="EE40" s="250">
        <f>'1_Police_raw'!DI39/H40*100</f>
        <v>93.313754563701508</v>
      </c>
      <c r="EF40" s="250">
        <f t="shared" si="7"/>
        <v>-15.931017571428939</v>
      </c>
      <c r="EH40" s="250">
        <f>'1_Police_raw'!DK39/C40*100</f>
        <v>336.54062703689749</v>
      </c>
      <c r="EI40" s="250">
        <f>'1_Police_raw'!DL39/D40*100</f>
        <v>391.14473790641205</v>
      </c>
      <c r="EJ40" s="250">
        <f>'1_Police_raw'!DM39/E40*100</f>
        <v>388.79350212474822</v>
      </c>
      <c r="EK40" s="250">
        <f>'1_Police_raw'!DN39/F40*100</f>
        <v>372.97527042314209</v>
      </c>
      <c r="EL40" s="250">
        <f>'1_Police_raw'!DO39/G40*100</f>
        <v>352.7890950109005</v>
      </c>
      <c r="EM40" s="250">
        <f>'1_Police_raw'!DP39/H40*100</f>
        <v>349.51906540939973</v>
      </c>
      <c r="EN40" s="250">
        <f t="shared" si="8"/>
        <v>3.8564254446103661</v>
      </c>
      <c r="EP40" s="250">
        <f>'1_Police_raw'!DR39/C40*100</f>
        <v>215.95479512001305</v>
      </c>
      <c r="EQ40" s="250">
        <f>'1_Police_raw'!DS39/D40*100</f>
        <v>270.03376612852361</v>
      </c>
      <c r="ER40" s="250">
        <f>'1_Police_raw'!DT39/E40*100</f>
        <v>272.73647494034077</v>
      </c>
      <c r="ES40" s="250">
        <f>'1_Police_raw'!DU39/F40*100</f>
        <v>259.68026151590897</v>
      </c>
      <c r="ET40" s="250">
        <f>'1_Police_raw'!DV39/G40*100</f>
        <v>248.23052702431121</v>
      </c>
      <c r="EU40" s="250">
        <f>'1_Police_raw'!DW39/H40*100</f>
        <v>243.96804149793047</v>
      </c>
      <c r="EV40" s="250">
        <f t="shared" si="9"/>
        <v>12.971810309814856</v>
      </c>
      <c r="EX40" s="250">
        <f>'1_Police_raw'!DY39/C40*100</f>
        <v>92.891847275774623</v>
      </c>
      <c r="EY40" s="250">
        <f>'1_Police_raw'!DZ39/D40*100</f>
        <v>108.21428299098692</v>
      </c>
      <c r="EZ40" s="250">
        <f>'1_Police_raw'!EA39/E40*100</f>
        <v>102.81012046552927</v>
      </c>
      <c r="FA40" s="250">
        <f>'1_Police_raw'!EB39/F40*100</f>
        <v>122.21524938006047</v>
      </c>
      <c r="FB40" s="250">
        <f>'1_Police_raw'!EC39/G40*100</f>
        <v>160.26199599501092</v>
      </c>
      <c r="FC40" s="250">
        <f>'1_Police_raw'!ED39/H40*100</f>
        <v>138.39979109432991</v>
      </c>
      <c r="FD40" s="250">
        <f t="shared" si="10"/>
        <v>48.990245272496992</v>
      </c>
      <c r="FF40" s="250">
        <f>'1_Police_raw'!EF39/C40*100</f>
        <v>22.21047282614542</v>
      </c>
      <c r="FG40" s="250">
        <f>'1_Police_raw'!EG39/D40*100</f>
        <v>30.152791587394645</v>
      </c>
      <c r="FH40" s="250">
        <f>'1_Police_raw'!EH39/E40*100</f>
        <v>29.040472403098022</v>
      </c>
      <c r="FI40" s="250">
        <f>'1_Police_raw'!EI39/F40*100</f>
        <v>37.682587314351665</v>
      </c>
      <c r="FJ40" s="250">
        <f>'1_Police_raw'!EJ39/G40*100</f>
        <v>58.177078730446667</v>
      </c>
      <c r="FK40" s="250">
        <f>'1_Police_raw'!EK39/H40*100</f>
        <v>49.25054100336866</v>
      </c>
      <c r="FL40" s="250">
        <f t="shared" si="35"/>
        <v>121.74467598633282</v>
      </c>
      <c r="FN40" s="250">
        <f>'1_Police_raw'!EM39/C40*100</f>
        <v>19.182648600063075</v>
      </c>
      <c r="FO40" s="250">
        <f>'1_Police_raw'!EN39/D40*100</f>
        <v>19.139984799507218</v>
      </c>
      <c r="FP40" s="250">
        <f>'1_Police_raw'!EO39/E40*100</f>
        <v>18.40014603698134</v>
      </c>
      <c r="FQ40" s="250">
        <f>'1_Police_raw'!EP39/F40*100</f>
        <v>19.268063417083333</v>
      </c>
      <c r="FR40" s="250">
        <f>'1_Police_raw'!EQ39/G40*100</f>
        <v>18.740756775655488</v>
      </c>
      <c r="FS40" s="250">
        <f>'1_Police_raw'!ER39/H40*100</f>
        <v>16.955174880225815</v>
      </c>
      <c r="FT40" s="250">
        <f t="shared" si="11"/>
        <v>-11.611919533520179</v>
      </c>
      <c r="FV40" s="250">
        <f>'1_Police_raw'!ET39/C40*100</f>
        <v>0.36642458786983756</v>
      </c>
      <c r="FW40" s="250">
        <f>'1_Police_raw'!EU39/D40*100</f>
        <v>0.42504820612676447</v>
      </c>
      <c r="FX40" s="250">
        <f>'1_Police_raw'!EV39/E40*100</f>
        <v>0.52003204082187315</v>
      </c>
      <c r="FY40" s="250">
        <f>'1_Police_raw'!EW39/F40*100</f>
        <v>0.49449392835630068</v>
      </c>
      <c r="FZ40" s="250">
        <f>'1_Police_raw'!EX39/G40*100</f>
        <v>0.62433308040667335</v>
      </c>
      <c r="GA40" s="250">
        <f>'1_Police_raw'!EY39/H40*100</f>
        <v>0.56416761729986842</v>
      </c>
      <c r="GB40" s="250">
        <f t="shared" si="12"/>
        <v>53.965545974844275</v>
      </c>
      <c r="GD40" s="250">
        <f>'1_Police_raw'!FA39/C40*100</f>
        <v>1.0028462404858713</v>
      </c>
      <c r="GE40" s="250">
        <f>'1_Police_raw'!FB39/D40*100</f>
        <v>0.95475652330986804</v>
      </c>
      <c r="GF40" s="250">
        <f>'1_Police_raw'!FC39/E40*100</f>
        <v>1.1406464105269893</v>
      </c>
      <c r="GG40" s="250">
        <f>'1_Police_raw'!FD39/F40*100</f>
        <v>1.2856842137263818</v>
      </c>
      <c r="GH40" s="250">
        <f>'1_Police_raw'!FE39/G40*100</f>
        <v>1.3369339411467038</v>
      </c>
      <c r="GI40" s="250">
        <f>'1_Police_raw'!FF39/H40*100</f>
        <v>1.4061124202168473</v>
      </c>
      <c r="GJ40" s="250">
        <f t="shared" si="13"/>
        <v>40.212164482522923</v>
      </c>
      <c r="GL40" s="250">
        <f>'1_Police_raw'!FH39/C40*100</f>
        <v>32.613931154262737</v>
      </c>
      <c r="GM40" s="250">
        <f>'1_Police_raw'!FI39/D40*100</f>
        <v>30.990072475845352</v>
      </c>
      <c r="GN40" s="250">
        <f>'1_Police_raw'!FJ39/E40*100</f>
        <v>30.594148376911516</v>
      </c>
      <c r="GO40" s="250">
        <f>'1_Police_raw'!FK39/F40*100</f>
        <v>28.833295970375428</v>
      </c>
      <c r="GP40" s="250">
        <f>'1_Police_raw'!FL39/G40*100</f>
        <v>25.983020508372896</v>
      </c>
      <c r="GQ40" s="250">
        <f>'1_Police_raw'!FM39/H40*100</f>
        <v>26.804421756292985</v>
      </c>
      <c r="GR40" s="250">
        <f t="shared" si="14"/>
        <v>-17.812968852147804</v>
      </c>
      <c r="GT40" s="250" t="e">
        <f>'1_Police_raw'!FO39/C40*100</f>
        <v>#VALUE!</v>
      </c>
      <c r="GU40" s="250" t="e">
        <f>'1_Police_raw'!FP39/D40*100</f>
        <v>#VALUE!</v>
      </c>
      <c r="GV40" s="250" t="e">
        <f>'1_Police_raw'!FQ39/E40*100</f>
        <v>#VALUE!</v>
      </c>
      <c r="GW40" s="250" t="e">
        <f>'1_Police_raw'!FR39/F40*100</f>
        <v>#VALUE!</v>
      </c>
      <c r="GX40" s="250" t="e">
        <f>'1_Police_raw'!FS39/G40*100</f>
        <v>#VALUE!</v>
      </c>
      <c r="GY40" s="250" t="e">
        <f>'1_Police_raw'!FT39/H40*100</f>
        <v>#VALUE!</v>
      </c>
      <c r="GZ40" s="250" t="e">
        <f t="shared" si="15"/>
        <v>#VALUE!</v>
      </c>
      <c r="HB40" s="250">
        <f>'1_Police_raw'!GI39/C40*100</f>
        <v>835.12449243230367</v>
      </c>
      <c r="HC40" s="250">
        <f>'1_Police_raw'!GJ39/D40*100</f>
        <v>808.93722164014821</v>
      </c>
      <c r="HD40" s="250">
        <f>'1_Police_raw'!GK39/E40*100</f>
        <v>802.10555195195002</v>
      </c>
      <c r="HE40" s="250">
        <f>'1_Police_raw'!GL39/F40*100</f>
        <v>748.76055634350894</v>
      </c>
      <c r="HF40" s="250">
        <f>'1_Police_raw'!GM39/G40*100</f>
        <v>684.90630644226701</v>
      </c>
      <c r="HG40" s="250">
        <f>'1_Police_raw'!GN39/H40*100</f>
        <v>644.99001175686544</v>
      </c>
      <c r="HH40" s="250">
        <f t="shared" si="16"/>
        <v>-22.767202063691215</v>
      </c>
      <c r="HJ40" s="250">
        <f>'1_Police_raw'!GP39/C40*100</f>
        <v>112.41306362369403</v>
      </c>
      <c r="HK40" s="250">
        <f>'1_Police_raw'!GQ39/D40*100</f>
        <v>102.80826786683193</v>
      </c>
      <c r="HL40" s="250">
        <f>'1_Police_raw'!GR39/E40*100</f>
        <v>95.499711200313129</v>
      </c>
      <c r="HM40" s="250">
        <f>'1_Police_raw'!GS39/F40*100</f>
        <v>88.477863624551489</v>
      </c>
      <c r="HN40" s="250">
        <f>'1_Police_raw'!GT39/G40*100</f>
        <v>76.112661119646646</v>
      </c>
      <c r="HO40" s="250">
        <f>'1_Police_raw'!GU39/H40*100</f>
        <v>69.808206050551263</v>
      </c>
      <c r="HP40" s="250">
        <f t="shared" si="17"/>
        <v>-37.900272619349437</v>
      </c>
      <c r="HR40" s="250">
        <f>'1_Police_raw'!GW39/C40*100</f>
        <v>2.9785390475969256</v>
      </c>
      <c r="HS40" s="250">
        <f>'1_Police_raw'!GX39/D40*100</f>
        <v>2.8300948397887584</v>
      </c>
      <c r="HT40" s="250">
        <f>'1_Police_raw'!GY39/E40*100</f>
        <v>2.3240938120681247</v>
      </c>
      <c r="HU40" s="250">
        <f>'1_Police_raw'!GZ39/F40*100</f>
        <v>2.3778708033133413</v>
      </c>
      <c r="HV40" s="250">
        <f>'1_Police_raw'!HA39/G40*100</f>
        <v>2.3164910155778635</v>
      </c>
      <c r="HW40" s="250">
        <f>'1_Police_raw'!HB39/H40*100</f>
        <v>2.6550330997356397</v>
      </c>
      <c r="HX40" s="250">
        <f t="shared" si="18"/>
        <v>-10.861229035163703</v>
      </c>
      <c r="HZ40" s="250">
        <f>'1_Police_raw'!HD39/C40*100</f>
        <v>0.46070927714628701</v>
      </c>
      <c r="IA40" s="250">
        <f>'1_Police_raw'!HE39/D40*100</f>
        <v>0.40796084105634178</v>
      </c>
      <c r="IB40" s="250">
        <f>'1_Police_raw'!HF39/E40*100</f>
        <v>0.41944971193863023</v>
      </c>
      <c r="IC40" s="250">
        <f>'1_Police_raw'!HG39/F40*100</f>
        <v>0.3353958818416648</v>
      </c>
      <c r="ID40" s="250">
        <f>'1_Police_raw'!HH39/G40*100</f>
        <v>0.2949435586748767</v>
      </c>
      <c r="IE40" s="250">
        <f>'1_Police_raw'!HI39/H40*100</f>
        <v>0.4866484027090468</v>
      </c>
      <c r="IF40" s="250">
        <f t="shared" si="49"/>
        <v>5.630259004861216</v>
      </c>
      <c r="IH40" s="250">
        <f>'1_Police_raw'!HK39/C40*100</f>
        <v>1.187129951344386</v>
      </c>
      <c r="II40" s="250">
        <f>'1_Police_raw'!HL39/D40*100</f>
        <v>1.0807758407042354</v>
      </c>
      <c r="IJ40" s="250">
        <f>'1_Police_raw'!HM39/E40*100</f>
        <v>0.80679868061665094</v>
      </c>
      <c r="IK40" s="250">
        <f>'1_Police_raw'!HN39/F40*100</f>
        <v>0.81269002138557245</v>
      </c>
      <c r="IL40" s="250">
        <f>'1_Police_raw'!HO39/G40*100</f>
        <v>0.86330194911405522</v>
      </c>
      <c r="IM40" s="250">
        <f>'1_Police_raw'!HP39/H40*100</f>
        <v>0.90008421386009541</v>
      </c>
      <c r="IN40" s="250">
        <f t="shared" si="36"/>
        <v>-24.179807539959768</v>
      </c>
      <c r="IP40" s="250">
        <f>'1_Police_raw'!HR39/C40*100</f>
        <v>0.16071253853940246</v>
      </c>
      <c r="IQ40" s="250">
        <f>'1_Police_raw'!HS39/D40*100</f>
        <v>0.17728141260563543</v>
      </c>
      <c r="IR40" s="250">
        <f>'1_Police_raw'!HT39/E40*100</f>
        <v>0.14338331989738889</v>
      </c>
      <c r="IS40" s="250">
        <f>'1_Police_raw'!HU39/F40*100</f>
        <v>0.12684844249139887</v>
      </c>
      <c r="IT40" s="250">
        <f>'1_Police_raw'!HV39/G40*100</f>
        <v>9.9032143788644736E-2</v>
      </c>
      <c r="IU40" s="250">
        <f>'1_Police_raw'!HW39/H40*100</f>
        <v>0.12058544491905583</v>
      </c>
      <c r="IV40" s="250">
        <f t="shared" si="45"/>
        <v>-24.968240801266745</v>
      </c>
      <c r="IX40" s="250">
        <f>'1_Police_raw'!HY39/C40*100</f>
        <v>34.943191546160477</v>
      </c>
      <c r="IY40" s="250">
        <f>'1_Police_raw'!HZ39/D40*100</f>
        <v>32.239586046620019</v>
      </c>
      <c r="IZ40" s="250">
        <f>'1_Police_raw'!IA39/E40*100</f>
        <v>31.109900318631979</v>
      </c>
      <c r="JA40" s="250">
        <f>'1_Police_raw'!IB39/F40*100</f>
        <v>31.456263764265369</v>
      </c>
      <c r="JB40" s="250">
        <f>'1_Police_raw'!IC39/G40*100</f>
        <v>35.515940784375481</v>
      </c>
      <c r="JC40" s="250">
        <f>'1_Police_raw'!ID39/H40*100</f>
        <v>27.069279072811625</v>
      </c>
      <c r="JD40" s="250">
        <f t="shared" si="19"/>
        <v>-22.53346682127561</v>
      </c>
      <c r="JF40" s="250" t="e">
        <f>'1_Police_raw'!IF39/C40*100</f>
        <v>#VALUE!</v>
      </c>
      <c r="JG40" s="250" t="e">
        <f>'1_Police_raw'!IG39/D40*100</f>
        <v>#VALUE!</v>
      </c>
      <c r="JH40" s="250" t="e">
        <f>'1_Police_raw'!IH39/E40*100</f>
        <v>#VALUE!</v>
      </c>
      <c r="JI40" s="250" t="e">
        <f>'1_Police_raw'!II39/F40*100</f>
        <v>#VALUE!</v>
      </c>
      <c r="JJ40" s="250" t="e">
        <f>'1_Police_raw'!IJ39/G40*100</f>
        <v>#VALUE!</v>
      </c>
      <c r="JK40" s="250" t="e">
        <f>'1_Police_raw'!IK39/H40*100</f>
        <v>#VALUE!</v>
      </c>
      <c r="JL40" s="250" t="e">
        <f t="shared" si="48"/>
        <v>#VALUE!</v>
      </c>
      <c r="JN40" s="250">
        <f>'1_Police_raw'!IM39/C40*100</f>
        <v>14.350558274645042</v>
      </c>
      <c r="JO40" s="250">
        <f>'1_Police_raw'!IN39/D40*100</f>
        <v>13.349503961267729</v>
      </c>
      <c r="JP40" s="250">
        <f>'1_Police_raw'!IO39/E40*100</f>
        <v>12.47006873197142</v>
      </c>
      <c r="JQ40" s="250">
        <f>'1_Police_raw'!IP39/F40*100</f>
        <v>13.29973669918294</v>
      </c>
      <c r="JR40" s="250">
        <f>'1_Police_raw'!IQ39/G40*100</f>
        <v>13.011962544751496</v>
      </c>
      <c r="JS40" s="250">
        <f>'1_Police_raw'!IR39/H40*100</f>
        <v>13.70152117892772</v>
      </c>
      <c r="JT40" s="250">
        <f t="shared" si="20"/>
        <v>-4.5227306373443241</v>
      </c>
      <c r="JV40" s="250">
        <f>'1_Police_raw'!IT39/C40*100</f>
        <v>2.4042595765494608</v>
      </c>
      <c r="JW40" s="250">
        <f>'1_Police_raw'!IU39/D40*100</f>
        <v>2.0034935545070609</v>
      </c>
      <c r="JX40" s="250">
        <f>'1_Police_raw'!IV39/E40*100</f>
        <v>1.9645654875492988</v>
      </c>
      <c r="JY40" s="250">
        <f>'1_Police_raw'!IW39/F40*100</f>
        <v>1.9887255814329481</v>
      </c>
      <c r="JZ40" s="250">
        <f>'1_Police_raw'!IX39/G40*100</f>
        <v>1.8428590235452149</v>
      </c>
      <c r="KA40" s="250">
        <f>'1_Police_raw'!IY39/H40*100</f>
        <v>1.9121406265735996</v>
      </c>
      <c r="KB40" s="250">
        <f t="shared" si="21"/>
        <v>-20.468628045651343</v>
      </c>
      <c r="KD40" s="250">
        <f>'1_Police_raw'!JA39/C40*100</f>
        <v>1.4506985145490061</v>
      </c>
      <c r="KE40" s="250">
        <f>'1_Police_raw'!JB39/D40*100</f>
        <v>1.5100958880986055</v>
      </c>
      <c r="KF40" s="250">
        <f>'1_Police_raw'!JC39/E40*100</f>
        <v>1.3567914151484264</v>
      </c>
      <c r="KG40" s="250">
        <f>'1_Police_raw'!JD39/F40*100</f>
        <v>1.6361299107788905</v>
      </c>
      <c r="KH40" s="250">
        <f>'1_Police_raw'!JE39/G40*100</f>
        <v>1.7459797524476277</v>
      </c>
      <c r="KI40" s="250">
        <f>'1_Police_raw'!JF39/H40*100</f>
        <v>1.6451299985385475</v>
      </c>
      <c r="KJ40" s="250">
        <f t="shared" si="22"/>
        <v>13.402611365462548</v>
      </c>
      <c r="KL40" s="250">
        <f>'1_Police_raw'!JH39/C40*100</f>
        <v>49.445891023956158</v>
      </c>
      <c r="KM40" s="250">
        <f>'1_Police_raw'!JI39/D40*100</f>
        <v>50.140736878521587</v>
      </c>
      <c r="KN40" s="250">
        <f>'1_Police_raw'!JJ39/E40*100</f>
        <v>47.406377647268044</v>
      </c>
      <c r="KO40" s="250">
        <f>'1_Police_raw'!JK39/F40*100</f>
        <v>39.254218017084078</v>
      </c>
      <c r="KP40" s="250">
        <f>'1_Police_raw'!JL39/G40*100</f>
        <v>33.248965840691938</v>
      </c>
      <c r="KQ40" s="250">
        <f>'1_Police_raw'!JM39/H40*100</f>
        <v>33.197603648519355</v>
      </c>
      <c r="KR40" s="250">
        <f t="shared" si="23"/>
        <v>-32.860743408516257</v>
      </c>
      <c r="KT40" s="250">
        <f>'1_Police_raw'!JO39/C40*100</f>
        <v>2.3206890565089715</v>
      </c>
      <c r="KU40" s="250">
        <f>'1_Police_raw'!JP39/D40*100</f>
        <v>1.751454919718326</v>
      </c>
      <c r="KV40" s="250">
        <f>'1_Police_raw'!JQ39/E40*100</f>
        <v>1.8875237037238362</v>
      </c>
      <c r="KW40" s="250">
        <f>'1_Police_raw'!JR39/F40*100</f>
        <v>1.532931177904532</v>
      </c>
      <c r="KX40" s="250">
        <f>'1_Police_raw'!JS39/G40*100</f>
        <v>0.99247431057750479</v>
      </c>
      <c r="KY40" s="250">
        <f>'1_Police_raw'!JT39/H40*100</f>
        <v>1.0012898551314457</v>
      </c>
      <c r="KZ40" s="250">
        <f t="shared" si="37"/>
        <v>-56.853769257752568</v>
      </c>
      <c r="LB40" s="250">
        <f>'1_Police_raw'!JV39/C40*100</f>
        <v>122.05367310221101</v>
      </c>
      <c r="LC40" s="250">
        <f>'1_Police_raw'!JW39/D40*100</f>
        <v>118.48592531894475</v>
      </c>
      <c r="LD40" s="250">
        <f>'1_Police_raw'!JX39/E40*100</f>
        <v>120.33498623627132</v>
      </c>
      <c r="LE40" s="250">
        <f>'1_Police_raw'!JY39/F40*100</f>
        <v>97.284155496496737</v>
      </c>
      <c r="LF40" s="250">
        <f>'1_Police_raw'!JZ39/G40*100</f>
        <v>78.407623408313938</v>
      </c>
      <c r="LG40" s="250">
        <f>'1_Police_raw'!KA39/H40*100</f>
        <v>71.225085028350179</v>
      </c>
      <c r="LH40" s="250">
        <f t="shared" si="24"/>
        <v>-41.644455903670845</v>
      </c>
      <c r="LJ40" s="250" t="e">
        <f>'1_Police_raw'!KC39/C40*100</f>
        <v>#VALUE!</v>
      </c>
      <c r="LK40" s="250" t="e">
        <f>'1_Police_raw'!KD39/D40*100</f>
        <v>#VALUE!</v>
      </c>
      <c r="LL40" s="250" t="e">
        <f>'1_Police_raw'!KE39/E40*100</f>
        <v>#VALUE!</v>
      </c>
      <c r="LM40" s="250" t="e">
        <f>'1_Police_raw'!KF39/F40*100</f>
        <v>#VALUE!</v>
      </c>
      <c r="LN40" s="250" t="e">
        <f>'1_Police_raw'!KG39/G40*100</f>
        <v>#VALUE!</v>
      </c>
      <c r="LO40" s="250" t="e">
        <f>'1_Police_raw'!KH39/H40*100</f>
        <v>#VALUE!</v>
      </c>
      <c r="LP40" s="250" t="e">
        <f t="shared" si="38"/>
        <v>#VALUE!</v>
      </c>
      <c r="LR40" s="250">
        <f>'1_Police_raw'!KJ39/C40*100</f>
        <v>16.287680072506642</v>
      </c>
      <c r="LS40" s="250">
        <f>'1_Police_raw'!KK39/D40*100</f>
        <v>14.54134767492971</v>
      </c>
      <c r="LT40" s="250">
        <f>'1_Police_raw'!KL39/E40*100</f>
        <v>13.274727363037364</v>
      </c>
      <c r="LU40" s="250">
        <f>'1_Police_raw'!KM39/F40*100</f>
        <v>11.592657659552927</v>
      </c>
      <c r="LV40" s="250">
        <f>'1_Police_raw'!KN39/G40*100</f>
        <v>10.592133640002871</v>
      </c>
      <c r="LW40" s="250">
        <f>'1_Police_raw'!KO39/H40*100</f>
        <v>10.389728066686507</v>
      </c>
      <c r="LX40" s="250">
        <f t="shared" si="39"/>
        <v>-36.211123865183161</v>
      </c>
      <c r="LZ40" s="250">
        <f>'1_Police_raw'!KQ39/C40*100</f>
        <v>52.079433822155167</v>
      </c>
      <c r="MA40" s="250">
        <f>'1_Police_raw'!KR39/D40*100</f>
        <v>58.199565429859689</v>
      </c>
      <c r="MB40" s="250">
        <f>'1_Police_raw'!KS39/E40*100</f>
        <v>62.782633669099972</v>
      </c>
      <c r="MC40" s="250">
        <f>'1_Police_raw'!KT39/F40*100</f>
        <v>52.186309230402117</v>
      </c>
      <c r="MD40" s="250">
        <f>'1_Police_raw'!KU39/G40*100</f>
        <v>43.442818032849175</v>
      </c>
      <c r="ME40" s="250">
        <f>'1_Police_raw'!KV39/H40*100</f>
        <v>41.68595764621432</v>
      </c>
      <c r="MF40" s="250">
        <f t="shared" si="40"/>
        <v>-19.956968448300117</v>
      </c>
      <c r="MH40" s="250">
        <f>'1_Police_raw'!KX39/C40*100</f>
        <v>23.746884694582107</v>
      </c>
      <c r="MI40" s="250">
        <f>'1_Police_raw'!KY39/D40*100</f>
        <v>30.958033666338313</v>
      </c>
      <c r="MJ40" s="250">
        <f>'1_Police_raw'!KZ39/E40*100</f>
        <v>35.175994464975844</v>
      </c>
      <c r="MK40" s="250">
        <f>'1_Police_raw'!LA39/F40*100</f>
        <v>29.05259327773344</v>
      </c>
      <c r="ML40" s="250">
        <f>'1_Police_raw'!LB39/G40*100</f>
        <v>23.173521646542866</v>
      </c>
      <c r="MM40" s="250">
        <f>'1_Police_raw'!LC39/H40*100</f>
        <v>22.090822846867749</v>
      </c>
      <c r="MN40" s="250">
        <f t="shared" si="41"/>
        <v>-6.9738067498689276</v>
      </c>
      <c r="MP40" s="250">
        <f>'1_Police_raw'!LE39/C40*100</f>
        <v>19.594072698723945</v>
      </c>
      <c r="MQ40" s="250">
        <f>'1_Police_raw'!LF39/D40*100</f>
        <v>20.348915878239623</v>
      </c>
      <c r="MR40" s="250">
        <f>'1_Police_raw'!LG39/E40*100</f>
        <v>20.165686916314858</v>
      </c>
      <c r="MS40" s="250">
        <f>'1_Police_raw'!LH39/F40*100</f>
        <v>21.351387836984443</v>
      </c>
      <c r="MT40" s="250">
        <f>'1_Police_raw'!LI39/G40*100</f>
        <v>18.398450017777346</v>
      </c>
      <c r="MU40" s="250">
        <f>'1_Police_raw'!LJ39/H40*100</f>
        <v>16.961634814775049</v>
      </c>
      <c r="MV40" s="250">
        <f t="shared" si="25"/>
        <v>-13.434868413652111</v>
      </c>
      <c r="MX40" s="250">
        <f>'1_Police_raw'!LL39/C40*100</f>
        <v>3.0728237368733748</v>
      </c>
      <c r="MY40" s="250">
        <f>'1_Police_raw'!LM39/D40*100</f>
        <v>3.1697062205634099</v>
      </c>
      <c r="MZ40" s="250">
        <f>'1_Police_raw'!LN39/E40*100</f>
        <v>3.0838114025692152</v>
      </c>
      <c r="NA40" s="250">
        <f>'1_Police_raw'!LO39/F40*100</f>
        <v>3.4227579736662204</v>
      </c>
      <c r="NB40" s="250">
        <f>'1_Police_raw'!LP39/G40*100</f>
        <v>3.6103675029034181</v>
      </c>
      <c r="NC40" s="250">
        <f>'1_Police_raw'!LQ39/H40*100</f>
        <v>3.9168736483529023</v>
      </c>
      <c r="ND40" s="250">
        <f t="shared" si="50"/>
        <v>27.468217631589752</v>
      </c>
      <c r="NF40" s="250">
        <f>'1_Police_raw'!LS39/C40*100</f>
        <v>18.220516202673853</v>
      </c>
      <c r="NG40" s="250">
        <f>'1_Police_raw'!LT39/D40*100</f>
        <v>19.295907005774826</v>
      </c>
      <c r="NH40" s="250">
        <f>'1_Police_raw'!LU39/E40*100</f>
        <v>25.24830459924469</v>
      </c>
      <c r="NI40" s="250">
        <f>'1_Police_raw'!LV39/F40*100</f>
        <v>20.407549425904374</v>
      </c>
      <c r="NJ40" s="250">
        <f>'1_Police_raw'!LW39/G40*100</f>
        <v>20.488889400794172</v>
      </c>
      <c r="NK40" s="250">
        <f>'1_Police_raw'!LX39/H40*100</f>
        <v>17.073607013628457</v>
      </c>
      <c r="NL40" s="250">
        <f t="shared" si="26"/>
        <v>-6.2946031621051901</v>
      </c>
      <c r="NN40" s="250">
        <f>'1_Police_raw'!LZ39/C40*100</f>
        <v>0.90427588351503774</v>
      </c>
      <c r="NO40" s="250">
        <f>'1_Police_raw'!MA39/D40*100</f>
        <v>1.2110669993662084</v>
      </c>
      <c r="NP40" s="250">
        <f>'1_Police_raw'!MB39/E40*100</f>
        <v>1.2776095817722564</v>
      </c>
      <c r="NQ40" s="250">
        <f>'1_Police_raw'!MC39/F40*100</f>
        <v>1.7264288020439542</v>
      </c>
      <c r="NR40" s="250">
        <f>'1_Police_raw'!MD39/G40*100</f>
        <v>1.3692270315125663</v>
      </c>
      <c r="NS40" s="250">
        <f>'1_Police_raw'!ME39/H40*100</f>
        <v>1.1434084152146187</v>
      </c>
      <c r="NT40" s="250">
        <f t="shared" si="27"/>
        <v>26.444643284087348</v>
      </c>
      <c r="NV40" s="250">
        <f>'1_Police_raw'!MG39/C40*100</f>
        <v>1.3435568221894045</v>
      </c>
      <c r="NW40" s="250">
        <f>'1_Police_raw'!MH39/D40*100</f>
        <v>1.0102904597887419</v>
      </c>
      <c r="NX40" s="250">
        <f>'1_Police_raw'!MI39/E40*100</f>
        <v>1.2326685412074032</v>
      </c>
      <c r="NY40" s="250">
        <f>'1_Police_raw'!MJ39/F40*100</f>
        <v>1.4598320754518617</v>
      </c>
      <c r="NZ40" s="250">
        <f>'1_Police_raw'!MK39/G40*100</f>
        <v>2.1593313091306667</v>
      </c>
      <c r="OA40" s="250">
        <f>'1_Police_raw'!ML39/H40*100</f>
        <v>1.998273087230068</v>
      </c>
      <c r="OB40" s="250">
        <f t="shared" si="42"/>
        <v>48.730076333784297</v>
      </c>
      <c r="OD40" s="250">
        <f>'1_Police_raw'!MN39/C40*100</f>
        <v>50.592307132203892</v>
      </c>
      <c r="OE40" s="250">
        <f>'1_Police_raw'!MO39/D40*100</f>
        <v>48.218408308099036</v>
      </c>
      <c r="OF40" s="250">
        <f>'1_Police_raw'!MP39/E40*100</f>
        <v>47.748785575381213</v>
      </c>
      <c r="OG40" s="250">
        <f>'1_Police_raw'!MQ39/F40*100</f>
        <v>44.506603525668609</v>
      </c>
      <c r="OH40" s="250">
        <f>'1_Police_raw'!MR39/G40*100</f>
        <v>39.268397884888692</v>
      </c>
      <c r="OI40" s="250">
        <f>'1_Police_raw'!MS39/H40*100</f>
        <v>39.974074990667006</v>
      </c>
      <c r="OJ40" s="250">
        <f t="shared" si="28"/>
        <v>-20.987839344408911</v>
      </c>
      <c r="OL40" s="250" t="e">
        <f>'1_Police_raw'!MU39/C40*100</f>
        <v>#VALUE!</v>
      </c>
      <c r="OM40" s="250" t="e">
        <f>'1_Police_raw'!MV39/D40*100</f>
        <v>#VALUE!</v>
      </c>
      <c r="ON40" s="250" t="e">
        <f>'1_Police_raw'!MW39/E40*100</f>
        <v>#VALUE!</v>
      </c>
      <c r="OO40" s="250" t="e">
        <f>'1_Police_raw'!MX39/F40*100</f>
        <v>#VALUE!</v>
      </c>
      <c r="OP40" s="250" t="e">
        <f>'1_Police_raw'!MY39/G40*100</f>
        <v>#VALUE!</v>
      </c>
      <c r="OQ40" s="250" t="e">
        <f>'1_Police_raw'!MZ39/H40*100</f>
        <v>#VALUE!</v>
      </c>
      <c r="OR40" s="250" t="e">
        <f t="shared" si="43"/>
        <v>#VALUE!</v>
      </c>
      <c r="OU40" s="250">
        <f>'1_Police_raw'!NE39/G40*100</f>
        <v>684.90630644226701</v>
      </c>
      <c r="OV40" s="250">
        <f>'1_Police_raw'!NF39/G40*100</f>
        <v>95.180654544342886</v>
      </c>
      <c r="OW40" s="250">
        <f>'1_Police_raw'!NG39/G40*100</f>
        <v>35.158563917659933</v>
      </c>
      <c r="OX40" s="250">
        <f>'1_Police_raw'!NH39/G40*100</f>
        <v>228.62862117223273</v>
      </c>
      <c r="OY40" s="250">
        <f>'1_Police_raw'!NI39/G40*100</f>
        <v>69.882247551726266</v>
      </c>
      <c r="PA40" s="250">
        <f>'1_Police_raw'!NK39/G40*100</f>
        <v>76.112661119646646</v>
      </c>
      <c r="PB40" s="250">
        <f>'1_Police_raw'!NL39/G40*100</f>
        <v>6.5641088350342987</v>
      </c>
      <c r="PC40" s="250">
        <f>'1_Police_raw'!NM39/G40*100</f>
        <v>1.459647684536981</v>
      </c>
      <c r="PD40" s="250">
        <f>'1_Police_raw'!NN39/G40*100</f>
        <v>16.463017468516657</v>
      </c>
      <c r="PE40" s="250">
        <f>'1_Police_raw'!NO39/G40*100</f>
        <v>6.9430144286604181</v>
      </c>
      <c r="PG40" s="250">
        <f>'1_Police_raw'!NQ39/G40*100</f>
        <v>2.3164910155778635</v>
      </c>
      <c r="PH40" s="250">
        <f>'1_Police_raw'!NR39/G40*100</f>
        <v>0.29063781329276173</v>
      </c>
      <c r="PI40" s="250">
        <f>'1_Police_raw'!NS39/G40*100</f>
        <v>7.7503416878069789E-2</v>
      </c>
      <c r="PJ40" s="250">
        <f>'1_Police_raw'!NT39/G40*100</f>
        <v>0.84392609489453774</v>
      </c>
      <c r="PK40" s="250">
        <f>'1_Police_raw'!NU39/G40*100</f>
        <v>0.18084130604882953</v>
      </c>
      <c r="PM40" s="250">
        <f>'1_Police_raw'!NW39/G40*100</f>
        <v>0.86330194911405522</v>
      </c>
      <c r="PN40" s="250">
        <f>'1_Police_raw'!NX39/G40*100</f>
        <v>0.12271374339027717</v>
      </c>
      <c r="PO40" s="250">
        <f>'1_Police_raw'!NY39/G40*100</f>
        <v>3.0140217674804917E-2</v>
      </c>
      <c r="PP40" s="250">
        <f>'1_Police_raw'!NZ39/G40*100</f>
        <v>0.21744014179680693</v>
      </c>
      <c r="PQ40" s="250">
        <f>'1_Police_raw'!OA39/G40*100</f>
        <v>7.7503416878069789E-2</v>
      </c>
      <c r="PS40" s="250">
        <f>'1_Police_raw'!OC39/G40*100</f>
        <v>35.515940784375481</v>
      </c>
      <c r="PT40" s="250">
        <f>'1_Police_raw'!OD39/G40*100</f>
        <v>4.6179119223183251</v>
      </c>
      <c r="PU40" s="250">
        <f>'1_Police_raw'!OE39/G40*100</f>
        <v>2.4133702866754509</v>
      </c>
      <c r="PV40" s="250">
        <f>'1_Police_raw'!OF39/G40*100</f>
        <v>11.063612759344462</v>
      </c>
      <c r="PW40" s="250">
        <f>'1_Police_raw'!OG39/G40*100</f>
        <v>3.4639721599115081</v>
      </c>
      <c r="PY40" s="250" t="e">
        <f>'1_Police_raw'!OI39/G40*100</f>
        <v>#VALUE!</v>
      </c>
      <c r="PZ40" s="250" t="e">
        <f>'1_Police_raw'!OJ39/G40*100</f>
        <v>#VALUE!</v>
      </c>
      <c r="QA40" s="250" t="e">
        <f>'1_Police_raw'!OK39/G40*100</f>
        <v>#VALUE!</v>
      </c>
      <c r="QB40" s="250" t="e">
        <f>'1_Police_raw'!OL39/G40*100</f>
        <v>#VALUE!</v>
      </c>
      <c r="QC40" s="250" t="e">
        <f>'1_Police_raw'!OM39/G40*100</f>
        <v>#VALUE!</v>
      </c>
      <c r="QE40" s="250">
        <f>'1_Police_raw'!OO39/G40*100</f>
        <v>13.011962544751496</v>
      </c>
      <c r="QF40" s="250">
        <f>'1_Police_raw'!OP39/G40*100</f>
        <v>0.58988711734975341</v>
      </c>
      <c r="QG40" s="250">
        <f>'1_Police_raw'!OQ39/G40*100</f>
        <v>0.89990078486203251</v>
      </c>
      <c r="QH40" s="250">
        <f>'1_Police_raw'!OR39/G40*100</f>
        <v>4.8331991914240744</v>
      </c>
      <c r="QI40" s="250">
        <f>'1_Police_raw'!OS39/G40*100</f>
        <v>1.093659327057207</v>
      </c>
      <c r="QK40" s="250">
        <f>'1_Police_raw'!OU39/G40*100</f>
        <v>1.8428590235452149</v>
      </c>
      <c r="QL40" s="250">
        <f>'1_Police_raw'!OV39/G40*100</f>
        <v>3.6598835747977398E-2</v>
      </c>
      <c r="QM40" s="250">
        <f>'1_Police_raw'!OW39/G40*100</f>
        <v>0.18729992412200197</v>
      </c>
      <c r="QN40" s="250">
        <f>'1_Police_raw'!OX39/G40*100</f>
        <v>1.0226145282523098</v>
      </c>
      <c r="QO40" s="250">
        <f>'1_Police_raw'!OY39/G40*100</f>
        <v>0.20667577834151946</v>
      </c>
      <c r="QQ40" s="250">
        <f>'1_Police_raw'!PA39/G40*100</f>
        <v>1.7459797524476277</v>
      </c>
      <c r="QR40" s="250">
        <f>'1_Police_raw'!PB39/G40*100</f>
        <v>9.6879271097587233E-2</v>
      </c>
      <c r="QS40" s="250">
        <f>'1_Police_raw'!PC39/G40*100</f>
        <v>0.18729992412200197</v>
      </c>
      <c r="QT40" s="250">
        <f>'1_Police_raw'!PD39/G40*100</f>
        <v>0.23466312332526684</v>
      </c>
      <c r="QU40" s="250">
        <f>'1_Police_raw'!PE39/G40*100</f>
        <v>7.7503416878069789E-2</v>
      </c>
      <c r="QW40" s="250">
        <f>'1_Police_raw'!PG39/G40*100</f>
        <v>33.248965840691938</v>
      </c>
      <c r="QX40" s="250">
        <f>'1_Police_raw'!PH39/G40*100</f>
        <v>3.7416927370579249</v>
      </c>
      <c r="QY40" s="250">
        <f>'1_Police_raw'!PI39/G40*100</f>
        <v>5.5501057975462205</v>
      </c>
      <c r="QZ40" s="250">
        <f>'1_Police_raw'!PJ39/G40*100</f>
        <v>15.253103016142347</v>
      </c>
      <c r="RA40" s="250">
        <f>'1_Police_raw'!PK39/G40*100</f>
        <v>2.9408240959845373</v>
      </c>
      <c r="RC40" s="250">
        <f>'1_Police_raw'!PM39/G40*100</f>
        <v>78.407623408313938</v>
      </c>
      <c r="RD40" s="250">
        <f>'1_Police_raw'!PN39/G40*100</f>
        <v>5.5048954710340121</v>
      </c>
      <c r="RE40" s="250">
        <f>'1_Police_raw'!PO39/G40*100</f>
        <v>8.2993242240266394</v>
      </c>
      <c r="RF40" s="250">
        <f>'1_Police_raw'!PP39/G40*100</f>
        <v>27.07452696273905</v>
      </c>
      <c r="RG40" s="250">
        <f>'1_Police_raw'!PQ39/G40*100</f>
        <v>8.7708033433682324</v>
      </c>
      <c r="RI40" s="250" t="e">
        <f>'1_Police_raw'!PS39/G40*100</f>
        <v>#VALUE!</v>
      </c>
      <c r="RJ40" s="250" t="e">
        <f>'1_Police_raw'!PT39/G40*100</f>
        <v>#VALUE!</v>
      </c>
      <c r="RK40" s="250" t="e">
        <f>'1_Police_raw'!PU39/G40*100</f>
        <v>#VALUE!</v>
      </c>
      <c r="RL40" s="250" t="e">
        <f>'1_Police_raw'!PV39/G40*100</f>
        <v>#VALUE!</v>
      </c>
      <c r="RM40" s="250" t="e">
        <f>'1_Police_raw'!PW39/G40*100</f>
        <v>#VALUE!</v>
      </c>
      <c r="RO40" s="250">
        <f>'1_Police_raw'!PY39/G40*100</f>
        <v>10.592133640002871</v>
      </c>
      <c r="RP40" s="250">
        <f>'1_Police_raw'!PZ39/G40*100</f>
        <v>0.6394031892440758</v>
      </c>
      <c r="RQ40" s="250">
        <f>'1_Police_raw'!QA39/G40*100</f>
        <v>1.5242338652687057</v>
      </c>
      <c r="RR40" s="250">
        <f>'1_Police_raw'!QB39/G40*100</f>
        <v>3.1733343466187467</v>
      </c>
      <c r="RS40" s="250">
        <f>'1_Police_raw'!QC39/G40*100</f>
        <v>1.3089465961629565</v>
      </c>
      <c r="RU40" s="250">
        <f>'1_Police_raw'!QE39/G40*100</f>
        <v>43.442818032849175</v>
      </c>
      <c r="RV40" s="250">
        <f>'1_Police_raw'!QF39/G40*100</f>
        <v>1.3003351053987264</v>
      </c>
      <c r="RW40" s="250">
        <f>'1_Police_raw'!QG39/G40*100</f>
        <v>1.995712984610297</v>
      </c>
      <c r="RX40" s="250">
        <f>'1_Police_raw'!QH39/G40*100</f>
        <v>5.4252391814648853</v>
      </c>
      <c r="RY40" s="250">
        <f>'1_Police_raw'!QI39/G40*100</f>
        <v>2.4521219951144859</v>
      </c>
      <c r="SA40" s="250">
        <f>'1_Police_raw'!QK39/G40*100</f>
        <v>23.173521646542866</v>
      </c>
      <c r="SB40" s="250">
        <f>'1_Police_raw'!QL39/G40*100</f>
        <v>2.7427598084072478</v>
      </c>
      <c r="SC40" s="250">
        <f>'1_Police_raw'!QM39/G40*100</f>
        <v>3.1625699831634586</v>
      </c>
      <c r="SD40" s="250">
        <f>'1_Police_raw'!QN39/G40*100</f>
        <v>7.7503416878069791</v>
      </c>
      <c r="SE40" s="250">
        <f>'1_Police_raw'!QO39/G40*100</f>
        <v>2.7556770445535927</v>
      </c>
      <c r="SG40" s="250">
        <f>'1_Police_raw'!QQ39/G40*100</f>
        <v>18.398450017777346</v>
      </c>
      <c r="SH40" s="250">
        <f>'1_Police_raw'!QR39/G40*100</f>
        <v>4.6803452303589923</v>
      </c>
      <c r="SI40" s="250">
        <f>'1_Police_raw'!QS39/G40*100</f>
        <v>0.18945279681305949</v>
      </c>
      <c r="SJ40" s="250">
        <f>'1_Police_raw'!QT39/G40*100</f>
        <v>5.2013404215949057</v>
      </c>
      <c r="SK40" s="250">
        <f>'1_Police_raw'!QU39/G40*100</f>
        <v>1.8729992412200198</v>
      </c>
      <c r="SM40" s="250">
        <f>'1_Police_raw'!QW39/G40*100</f>
        <v>3.6103675029034181</v>
      </c>
      <c r="SN40" s="250">
        <f>'1_Police_raw'!QX39/G40*100</f>
        <v>1.0010858013417347</v>
      </c>
      <c r="SO40" s="250">
        <f>'1_Police_raw'!QY39/G40*100</f>
        <v>3.2293090365862413E-2</v>
      </c>
      <c r="SP40" s="250">
        <f>'1_Police_raw'!QZ39/G40*100</f>
        <v>0.87406631256934275</v>
      </c>
      <c r="SQ40" s="250">
        <f>'1_Police_raw'!RA39/G40*100</f>
        <v>0.36598835747977404</v>
      </c>
      <c r="SS40" s="250">
        <f>'1_Police_raw'!RC39/G40*100</f>
        <v>20.488889400794172</v>
      </c>
      <c r="ST40" s="250">
        <f>'1_Police_raw'!RD39/G40*100</f>
        <v>4.2067132383263433</v>
      </c>
      <c r="SU40" s="250">
        <f>'1_Police_raw'!RE39/G40*100</f>
        <v>0.20237003295940445</v>
      </c>
      <c r="SV40" s="250">
        <f>'1_Police_raw'!RF39/G40*100</f>
        <v>12.833274111393722</v>
      </c>
      <c r="SW40" s="250">
        <f>'1_Police_raw'!RG39/G40*100</f>
        <v>1.4962465202849584</v>
      </c>
      <c r="SY40" s="250">
        <f>'1_Police_raw'!RI39/G40*100</f>
        <v>1.3692270315125663</v>
      </c>
      <c r="SZ40" s="250">
        <f>'1_Police_raw'!RJ39/G40*100</f>
        <v>0.38105846631717644</v>
      </c>
      <c r="TA40" s="250">
        <f>'1_Police_raw'!RK39/G40*100</f>
        <v>2.1528726910574939E-3</v>
      </c>
      <c r="TB40" s="250">
        <f>'1_Police_raw'!RL39/G40*100</f>
        <v>0.48224348279687868</v>
      </c>
      <c r="TC40" s="250">
        <f>'1_Police_raw'!RM39/G40*100</f>
        <v>9.9032143788644736E-2</v>
      </c>
      <c r="TE40" s="250">
        <f>'1_Police_raw'!RO39/G40*100</f>
        <v>2.1593313091306667</v>
      </c>
      <c r="TF40" s="250">
        <f>'1_Police_raw'!RP39/G40*100</f>
        <v>0.37459984824400394</v>
      </c>
      <c r="TG40" s="250">
        <f>'1_Police_raw'!RQ39/G40*100</f>
        <v>0</v>
      </c>
      <c r="TH40" s="250">
        <f>'1_Police_raw'!RR39/G40*100</f>
        <v>0.10333788917075973</v>
      </c>
      <c r="TI40" s="250">
        <f>'1_Police_raw'!RS39/G40*100</f>
        <v>5.1668944585379864E-2</v>
      </c>
      <c r="TK40" s="250">
        <f>'1_Police_raw'!RU39/G40*100</f>
        <v>39.268397884888692</v>
      </c>
      <c r="TL40" s="250">
        <f>'1_Police_raw'!RV39/G40*100</f>
        <v>6.0388078984162714</v>
      </c>
      <c r="TM40" s="250">
        <f>'1_Police_raw'!RW39/G40*100</f>
        <v>0.69107213382945565</v>
      </c>
      <c r="TN40" s="250">
        <f>'1_Police_raw'!RX39/G40*100</f>
        <v>14.514667683109625</v>
      </c>
      <c r="TO40" s="250">
        <f>'1_Police_raw'!RY39/G40*100</f>
        <v>3.0936780570496194</v>
      </c>
      <c r="TQ40" s="250" t="e">
        <f>'1_Police_raw'!SA39/G40*100</f>
        <v>#VALUE!</v>
      </c>
      <c r="TR40" s="250" t="e">
        <f>'1_Police_raw'!SB39/G40*100</f>
        <v>#VALUE!</v>
      </c>
      <c r="TS40" s="250" t="e">
        <f>'1_Police_raw'!SC39/G40*100</f>
        <v>#VALUE!</v>
      </c>
      <c r="TT40" s="250" t="e">
        <f>'1_Police_raw'!SD39/G40*100</f>
        <v>#VALUE!</v>
      </c>
      <c r="TU40" s="250" t="e">
        <f>'1_Police_raw'!SE39/G40*100</f>
        <v>#VALUE!</v>
      </c>
      <c r="TW40" s="250">
        <f>'1_Police_raw'!TY39/C40*100</f>
        <v>387.87435468022989</v>
      </c>
      <c r="TX40" s="250">
        <f>'1_Police_raw'!TZ39/D40*100</f>
        <v>382.79328822824294</v>
      </c>
      <c r="TY40" s="250">
        <f>'1_Police_raw'!UA39/E40*100</f>
        <v>376.27849235221191</v>
      </c>
      <c r="TZ40" s="250">
        <f>'1_Police_raw'!UB39/F40*100</f>
        <v>371.3434404595663</v>
      </c>
      <c r="UA40" s="250">
        <f>'1_Police_raw'!UC39/G40*100</f>
        <v>365.41138759857057</v>
      </c>
      <c r="UB40" s="250">
        <f>'1_Police_raw'!UD39/H40*100</f>
        <v>361.25245986232716</v>
      </c>
      <c r="UC40" s="250">
        <f t="shared" si="44"/>
        <v>-6.8635357034239206</v>
      </c>
      <c r="UE40" s="250">
        <f>'1_Police_raw'!UF39/G40*100</f>
        <v>39.718348277319713</v>
      </c>
      <c r="UF40" s="250">
        <f>'1_Police_raw'!UG39/G40*100</f>
        <v>39.007900289270736</v>
      </c>
      <c r="UH40" s="250" t="e">
        <f>'1_Police_raw'!UI39/C40*100</f>
        <v>#VALUE!</v>
      </c>
      <c r="UI40" s="250" t="e">
        <f>'1_Police_raw'!UJ39/D40*100</f>
        <v>#VALUE!</v>
      </c>
      <c r="UJ40" s="250" t="e">
        <f>'1_Police_raw'!UK39/E40*100</f>
        <v>#VALUE!</v>
      </c>
      <c r="UK40" s="250" t="e">
        <f>'1_Police_raw'!UL39/F40*100</f>
        <v>#VALUE!</v>
      </c>
      <c r="UL40" s="250" t="e">
        <f>'1_Police_raw'!UM39/G40*100</f>
        <v>#VALUE!</v>
      </c>
      <c r="UM40" s="250" t="e">
        <f>'1_Police_raw'!UN39/H40*100</f>
        <v>#VALUE!</v>
      </c>
      <c r="UN40" s="250" t="e">
        <f t="shared" si="51"/>
        <v>#VALUE!</v>
      </c>
      <c r="UP40" s="250">
        <f>'1_Police_raw'!UX39/G40*100</f>
        <v>762.61639909867824</v>
      </c>
      <c r="UQ40" s="250" t="e">
        <f>'1_Police_raw'!UY39/G40*100</f>
        <v>#VALUE!</v>
      </c>
      <c r="UR40" s="250" t="e">
        <f>'1_Police_raw'!UZ39/G40*100</f>
        <v>#VALUE!</v>
      </c>
    </row>
    <row r="41" spans="1:564">
      <c r="A41" s="247">
        <v>39</v>
      </c>
      <c r="B41" s="239" t="s">
        <v>62</v>
      </c>
      <c r="C41" s="248">
        <v>9415.57</v>
      </c>
      <c r="D41" s="248">
        <v>9482.8549999999996</v>
      </c>
      <c r="E41" s="248">
        <v>9555.893</v>
      </c>
      <c r="F41" s="248">
        <v>9644.8639999999996</v>
      </c>
      <c r="G41" s="248">
        <v>9747.3549999999996</v>
      </c>
      <c r="H41" s="248">
        <v>9851.0169999999998</v>
      </c>
      <c r="I41" s="249"/>
      <c r="J41" s="250">
        <f>'1_Police_raw'!C40/C41*100</f>
        <v>15041.893374485027</v>
      </c>
      <c r="K41" s="250">
        <f>'1_Police_raw'!D40/D41*100</f>
        <v>14790.777671914208</v>
      </c>
      <c r="L41" s="250">
        <f>'1_Police_raw'!E40/E41*100</f>
        <v>14671.386546500677</v>
      </c>
      <c r="M41" s="250">
        <f>'1_Police_raw'!F40/F41*100</f>
        <v>14969.137978513745</v>
      </c>
      <c r="N41" s="250">
        <f>'1_Police_raw'!G40/G41*100</f>
        <v>15423.661085494476</v>
      </c>
      <c r="O41" s="250">
        <f>'1_Police_raw'!H40/H41*100</f>
        <v>15330.366397702897</v>
      </c>
      <c r="P41" s="250">
        <f t="shared" si="29"/>
        <v>1.9177972881206244</v>
      </c>
      <c r="R41" s="250">
        <f>'1_Police_raw'!J40/C41*100</f>
        <v>822.3718797693607</v>
      </c>
      <c r="S41" s="250">
        <f>'1_Police_raw'!K40/D41*100</f>
        <v>757.82029779006427</v>
      </c>
      <c r="T41" s="250">
        <f>'1_Police_raw'!L40/E41*100</f>
        <v>764.83694407210294</v>
      </c>
      <c r="U41" s="250">
        <f>'1_Police_raw'!M40/F41*100</f>
        <v>858.83015043032231</v>
      </c>
      <c r="V41" s="250">
        <f>'1_Police_raw'!N40/G41*100</f>
        <v>820.7970264753875</v>
      </c>
      <c r="W41" s="250">
        <f>'1_Police_raw'!O40/H41*100</f>
        <v>805.00317885960408</v>
      </c>
      <c r="X41" s="250">
        <f t="shared" si="30"/>
        <v>-2.1120251478720036</v>
      </c>
      <c r="Z41" s="250">
        <f>'1_Police_raw'!Q40/C41*100</f>
        <v>9.8347736780672861</v>
      </c>
      <c r="AA41" s="250">
        <f>'1_Police_raw'!R40/D41*100</f>
        <v>9.1639068613829906</v>
      </c>
      <c r="AB41" s="250">
        <f>'1_Police_raw'!S40/E41*100</f>
        <v>8.5392333296323013</v>
      </c>
      <c r="AC41" s="250">
        <f>'1_Police_raw'!T40/F41*100</f>
        <v>9.1136588343806615</v>
      </c>
      <c r="AD41" s="250">
        <f>'1_Police_raw'!U40/G41*100</f>
        <v>9.7564929152575246</v>
      </c>
      <c r="AE41" s="250">
        <f>'1_Police_raw'!V40/H41*100</f>
        <v>10.029421327767478</v>
      </c>
      <c r="AF41" s="250">
        <f t="shared" si="31"/>
        <v>1.979177722556841</v>
      </c>
      <c r="AH41" s="250" t="e">
        <f>'1_Police_raw'!X40/C41*100</f>
        <v>#VALUE!</v>
      </c>
      <c r="AI41" s="250" t="e">
        <f>'1_Police_raw'!Y40/D41*100</f>
        <v>#VALUE!</v>
      </c>
      <c r="AJ41" s="250" t="e">
        <f>'1_Police_raw'!Z40/E41*100</f>
        <v>#VALUE!</v>
      </c>
      <c r="AK41" s="250" t="e">
        <f>'1_Police_raw'!AA40/F41*100</f>
        <v>#VALUE!</v>
      </c>
      <c r="AL41" s="250" t="e">
        <f>'1_Police_raw'!AB40/G41*100</f>
        <v>#VALUE!</v>
      </c>
      <c r="AM41" s="250" t="e">
        <f>'1_Police_raw'!AC40/H41*100</f>
        <v>#VALUE!</v>
      </c>
      <c r="AN41" s="250" t="e">
        <f t="shared" si="46"/>
        <v>#VALUE!</v>
      </c>
      <c r="AP41" s="250">
        <f>'1_Police_raw'!AE40/C41*100</f>
        <v>0.86027717918299162</v>
      </c>
      <c r="AQ41" s="250">
        <f>'1_Police_raw'!AF40/D41*100</f>
        <v>0.71708362091374378</v>
      </c>
      <c r="AR41" s="250">
        <f>'1_Police_raw'!AG40/E41*100</f>
        <v>0.91043296529167916</v>
      </c>
      <c r="AS41" s="250">
        <f>'1_Police_raw'!AH40/F41*100</f>
        <v>0.90203449214006548</v>
      </c>
      <c r="AT41" s="250">
        <f>'1_Police_raw'!AI40/G41*100</f>
        <v>1.1490296598410543</v>
      </c>
      <c r="AU41" s="250">
        <f>'1_Police_raw'!AJ40/H41*100</f>
        <v>1.0760310331410454</v>
      </c>
      <c r="AV41" s="250">
        <f t="shared" si="32"/>
        <v>25.079574255701644</v>
      </c>
      <c r="AX41" s="250" t="e">
        <f>'1_Police_raw'!AL40/C41*100</f>
        <v>#VALUE!</v>
      </c>
      <c r="AY41" s="250" t="e">
        <f>'1_Police_raw'!AM40/D41*100</f>
        <v>#VALUE!</v>
      </c>
      <c r="AZ41" s="250" t="e">
        <f>'1_Police_raw'!AN40/E41*100</f>
        <v>#VALUE!</v>
      </c>
      <c r="BA41" s="250" t="e">
        <f>'1_Police_raw'!AO40/F41*100</f>
        <v>#VALUE!</v>
      </c>
      <c r="BB41" s="250" t="e">
        <f>'1_Police_raw'!AP40/G41*100</f>
        <v>#VALUE!</v>
      </c>
      <c r="BC41" s="250" t="e">
        <f>'1_Police_raw'!AQ40/H41*100</f>
        <v>#VALUE!</v>
      </c>
      <c r="BD41" s="250" t="e">
        <f t="shared" si="47"/>
        <v>#VALUE!</v>
      </c>
      <c r="BF41" s="250">
        <f>'1_Police_raw'!AS40/C41*100</f>
        <v>1006.3012648198676</v>
      </c>
      <c r="BG41" s="250">
        <f>'1_Police_raw'!AT40/D41*100</f>
        <v>972.71338642212709</v>
      </c>
      <c r="BH41" s="250">
        <f>'1_Police_raw'!AU40/E41*100</f>
        <v>889.28371215542063</v>
      </c>
      <c r="BI41" s="250">
        <f>'1_Police_raw'!AV40/F41*100</f>
        <v>910.090593294006</v>
      </c>
      <c r="BJ41" s="250">
        <f>'1_Police_raw'!AW40/G41*100</f>
        <v>918.23884530726548</v>
      </c>
      <c r="BK41" s="250">
        <f>'1_Police_raw'!AX40/H41*100</f>
        <v>944.86691069561653</v>
      </c>
      <c r="BL41" s="250">
        <f t="shared" si="0"/>
        <v>-6.1049664024071433</v>
      </c>
      <c r="BN41" s="250" t="e">
        <f>'1_Police_raw'!AZ40/C41*100</f>
        <v>#VALUE!</v>
      </c>
      <c r="BO41" s="250">
        <f>'1_Police_raw'!BA40/D41*100</f>
        <v>56.291064241728897</v>
      </c>
      <c r="BP41" s="250">
        <f>'1_Police_raw'!BB40/E41*100</f>
        <v>48.755255003378544</v>
      </c>
      <c r="BQ41" s="250">
        <f>'1_Police_raw'!BC40/F41*100</f>
        <v>47.382731368736778</v>
      </c>
      <c r="BR41" s="250">
        <f>'1_Police_raw'!BD40/G41*100</f>
        <v>47.520583789140744</v>
      </c>
      <c r="BS41" s="250">
        <f>'1_Police_raw'!BE40/H41*100</f>
        <v>50.065896749543725</v>
      </c>
      <c r="BT41" s="250" t="e">
        <f t="shared" si="1"/>
        <v>#VALUE!</v>
      </c>
      <c r="BV41" s="250">
        <f>'1_Police_raw'!BG40/C41*100</f>
        <v>161.41348850892726</v>
      </c>
      <c r="BW41" s="250">
        <f>'1_Police_raw'!BH40/D41*100</f>
        <v>159.23474523231664</v>
      </c>
      <c r="BX41" s="250">
        <f>'1_Police_raw'!BI40/E41*100</f>
        <v>166.06506581854779</v>
      </c>
      <c r="BY41" s="250">
        <f>'1_Police_raw'!BJ40/F41*100</f>
        <v>193.51231909542739</v>
      </c>
      <c r="BZ41" s="250">
        <f>'1_Police_raw'!BK40/G41*100</f>
        <v>169.29720934550963</v>
      </c>
      <c r="CA41" s="250">
        <f>'1_Police_raw'!BL40/H41*100</f>
        <v>189.08707598413443</v>
      </c>
      <c r="CB41" s="250">
        <f t="shared" si="2"/>
        <v>17.14453217686119</v>
      </c>
      <c r="CD41" s="250">
        <f>'1_Police_raw'!BN40/C41*100</f>
        <v>69.374451042262976</v>
      </c>
      <c r="CE41" s="250">
        <f>'1_Police_raw'!BO40/D41*100</f>
        <v>66.688776744978171</v>
      </c>
      <c r="CF41" s="250">
        <f>'1_Police_raw'!BP40/E41*100</f>
        <v>62.966381059310727</v>
      </c>
      <c r="CG41" s="250">
        <f>'1_Police_raw'!BQ40/F41*100</f>
        <v>69.435919469678382</v>
      </c>
      <c r="CH41" s="250">
        <f>'1_Police_raw'!BR40/G41*100</f>
        <v>60.71390649053</v>
      </c>
      <c r="CI41" s="250">
        <f>'1_Police_raw'!BS40/H41*100</f>
        <v>68.165550825869047</v>
      </c>
      <c r="CJ41" s="250">
        <f t="shared" si="3"/>
        <v>-1.7425726592884558</v>
      </c>
      <c r="CL41" s="250">
        <f>'1_Police_raw'!BU40/C41*100</f>
        <v>52.423804400583293</v>
      </c>
      <c r="CM41" s="250">
        <f>'1_Police_raw'!BV40/D41*100</f>
        <v>49.162409422056967</v>
      </c>
      <c r="CN41" s="250">
        <f>'1_Police_raw'!BW40/E41*100</f>
        <v>51.455159659071114</v>
      </c>
      <c r="CO41" s="250">
        <f>'1_Police_raw'!BX40/F41*100</f>
        <v>70.400163237138443</v>
      </c>
      <c r="CP41" s="250">
        <f>'1_Police_raw'!BY40/G41*100</f>
        <v>54.137763526618258</v>
      </c>
      <c r="CQ41" s="250">
        <f>'1_Police_raw'!BZ40/H41*100</f>
        <v>59.6994198670046</v>
      </c>
      <c r="CR41" s="250">
        <f t="shared" si="4"/>
        <v>13.878457600723749</v>
      </c>
      <c r="CT41" s="250">
        <f>'1_Police_raw'!CB40/C41*100</f>
        <v>103.22264079604315</v>
      </c>
      <c r="CU41" s="250">
        <f>'1_Police_raw'!CC40/D41*100</f>
        <v>97.154285286445912</v>
      </c>
      <c r="CV41" s="250">
        <f>'1_Police_raw'!CD40/E41*100</f>
        <v>87.495747388548622</v>
      </c>
      <c r="CW41" s="250">
        <f>'1_Police_raw'!CE40/F41*100</f>
        <v>86.719729796086298</v>
      </c>
      <c r="CX41" s="250">
        <f>'1_Police_raw'!CF40/G41*100</f>
        <v>86.803035284956792</v>
      </c>
      <c r="CY41" s="250">
        <f>'1_Police_raw'!CG40/H41*100</f>
        <v>86.914884016543667</v>
      </c>
      <c r="CZ41" s="250">
        <f t="shared" si="5"/>
        <v>-15.798623881093931</v>
      </c>
      <c r="DB41" s="250">
        <f>'1_Police_raw'!CI40/C41*100</f>
        <v>10.822499328240351</v>
      </c>
      <c r="DC41" s="250">
        <f>'1_Police_raw'!CJ40/D41*100</f>
        <v>9.1217254719174772</v>
      </c>
      <c r="DD41" s="250">
        <f>'1_Police_raw'!CK40/E41*100</f>
        <v>9.0206116790968665</v>
      </c>
      <c r="DE41" s="250">
        <f>'1_Police_raw'!CL40/F41*100</f>
        <v>8.9892402837406529</v>
      </c>
      <c r="DF41" s="250">
        <f>'1_Police_raw'!CM40/G41*100</f>
        <v>10.218156617872234</v>
      </c>
      <c r="DG41" s="250">
        <f>'1_Police_raw'!CN40/H41*100</f>
        <v>9.9786651469589387</v>
      </c>
      <c r="DH41" s="250">
        <f t="shared" si="33"/>
        <v>-7.7970361160430031</v>
      </c>
      <c r="DJ41" s="250">
        <f>'1_Police_raw'!CP40/C41*100</f>
        <v>5700.6426589149678</v>
      </c>
      <c r="DK41" s="250">
        <f>'1_Police_raw'!CQ40/D41*100</f>
        <v>5536.992814927572</v>
      </c>
      <c r="DL41" s="250">
        <f>'1_Police_raw'!CR40/E41*100</f>
        <v>5490.6433129797497</v>
      </c>
      <c r="DM41" s="250">
        <f>'1_Police_raw'!CS40/F41*100</f>
        <v>5514.458265041374</v>
      </c>
      <c r="DN41" s="250">
        <f>'1_Police_raw'!CT40/G41*100</f>
        <v>5346.0861946651175</v>
      </c>
      <c r="DO41" s="250">
        <f>'1_Police_raw'!CU40/H41*100</f>
        <v>5024.6588753222131</v>
      </c>
      <c r="DP41" s="250">
        <f t="shared" si="6"/>
        <v>-11.858027665277618</v>
      </c>
      <c r="DR41" s="250">
        <f>'1_Police_raw'!CW40/C41*100</f>
        <v>1398.7151069983017</v>
      </c>
      <c r="DS41" s="250">
        <f>'1_Police_raw'!CX40/D41*100</f>
        <v>1323.3461863542152</v>
      </c>
      <c r="DT41" s="250">
        <f>'1_Police_raw'!CY40/E41*100</f>
        <v>1273.1934106001397</v>
      </c>
      <c r="DU41" s="250">
        <f>'1_Police_raw'!CZ40/F41*100</f>
        <v>1300.5160052023546</v>
      </c>
      <c r="DV41" s="250">
        <f>'1_Police_raw'!DA40/G41*100</f>
        <v>1287.1696988567669</v>
      </c>
      <c r="DW41" s="250">
        <f>'1_Police_raw'!DB40/H41*100</f>
        <v>1237.7808301417001</v>
      </c>
      <c r="DX41" s="250">
        <f t="shared" si="34"/>
        <v>-11.505865351091614</v>
      </c>
      <c r="DZ41" s="250">
        <f>'1_Police_raw'!DD40/C41*100</f>
        <v>366.10635362490001</v>
      </c>
      <c r="EA41" s="250">
        <f>'1_Police_raw'!DE40/D41*100</f>
        <v>305.03471791986698</v>
      </c>
      <c r="EB41" s="250">
        <f>'1_Police_raw'!DF40/E41*100</f>
        <v>290.1246382729484</v>
      </c>
      <c r="EC41" s="250">
        <f>'1_Police_raw'!DG40/F41*100</f>
        <v>290.25811043058775</v>
      </c>
      <c r="ED41" s="250">
        <f>'1_Police_raw'!DH40/G41*100</f>
        <v>272.03277196736963</v>
      </c>
      <c r="EE41" s="250">
        <f>'1_Police_raw'!DI40/H41*100</f>
        <v>255.64873149645365</v>
      </c>
      <c r="EF41" s="250">
        <f t="shared" si="7"/>
        <v>-30.170911002986159</v>
      </c>
      <c r="EH41" s="250">
        <f>'1_Police_raw'!DK40/C41*100</f>
        <v>998.74994291370581</v>
      </c>
      <c r="EI41" s="250">
        <f>'1_Police_raw'!DL40/D41*100</f>
        <v>925.76549994700963</v>
      </c>
      <c r="EJ41" s="250">
        <f>'1_Police_raw'!DM40/E41*100</f>
        <v>891.95222257093076</v>
      </c>
      <c r="EK41" s="250">
        <f>'1_Police_raw'!DN40/F41*100</f>
        <v>918.17779908560658</v>
      </c>
      <c r="EL41" s="250">
        <f>'1_Police_raw'!DO40/G41*100</f>
        <v>921.57308315948274</v>
      </c>
      <c r="EM41" s="250">
        <f>'1_Police_raw'!DP40/H41*100</f>
        <v>901.45007363199147</v>
      </c>
      <c r="EN41" s="250">
        <f t="shared" si="8"/>
        <v>-9.7421651908040587</v>
      </c>
      <c r="EP41" s="250">
        <f>'1_Police_raw'!DR40/C41*100</f>
        <v>455.06538637597089</v>
      </c>
      <c r="EQ41" s="250">
        <f>'1_Police_raw'!DS40/D41*100</f>
        <v>417.08957903500578</v>
      </c>
      <c r="ER41" s="250">
        <f>'1_Police_raw'!DT40/E41*100</f>
        <v>425.43381345940145</v>
      </c>
      <c r="ES41" s="250">
        <f>'1_Police_raw'!DU40/F41*100</f>
        <v>438.9590148705052</v>
      </c>
      <c r="ET41" s="250">
        <f>'1_Police_raw'!DV40/G41*100</f>
        <v>435.94390478237432</v>
      </c>
      <c r="EU41" s="250">
        <f>'1_Police_raw'!DW40/H41*100</f>
        <v>428.59534198347234</v>
      </c>
      <c r="EV41" s="250">
        <f t="shared" si="9"/>
        <v>-5.8167562695329309</v>
      </c>
      <c r="EX41" s="250">
        <f>'1_Police_raw'!DY40/C41*100</f>
        <v>1114.8554999856622</v>
      </c>
      <c r="EY41" s="250">
        <f>'1_Police_raw'!DZ40/D41*100</f>
        <v>1243.0644568539749</v>
      </c>
      <c r="EZ41" s="250">
        <f>'1_Police_raw'!EA40/E41*100</f>
        <v>1414.0279720587075</v>
      </c>
      <c r="FA41" s="250">
        <f>'1_Police_raw'!EB40/F41*100</f>
        <v>1495.1377230409885</v>
      </c>
      <c r="FB41" s="250">
        <f>'1_Police_raw'!EC40/G41*100</f>
        <v>1788.8545148914759</v>
      </c>
      <c r="FC41" s="250">
        <f>'1_Police_raw'!ED40/H41*100</f>
        <v>1976.6182516992917</v>
      </c>
      <c r="FD41" s="250">
        <f t="shared" si="10"/>
        <v>77.298156731945284</v>
      </c>
      <c r="FF41" s="250">
        <f>'1_Police_raw'!EF40/C41*100</f>
        <v>370.52456728588925</v>
      </c>
      <c r="FG41" s="250">
        <f>'1_Police_raw'!EG40/D41*100</f>
        <v>460.96876942650715</v>
      </c>
      <c r="FH41" s="250">
        <f>'1_Police_raw'!EH40/E41*100</f>
        <v>612.27140153201799</v>
      </c>
      <c r="FI41" s="250">
        <f>'1_Police_raw'!EI40/F41*100</f>
        <v>688.56336387946999</v>
      </c>
      <c r="FJ41" s="250">
        <f>'1_Police_raw'!EJ40/G41*100</f>
        <v>935.73077003966728</v>
      </c>
      <c r="FK41" s="250">
        <f>'1_Police_raw'!EK40/H41*100</f>
        <v>1162.6819850173845</v>
      </c>
      <c r="FL41" s="250">
        <f t="shared" si="35"/>
        <v>213.79349378479475</v>
      </c>
      <c r="FN41" s="250">
        <f>'1_Police_raw'!EM40/C41*100</f>
        <v>62.152371019492179</v>
      </c>
      <c r="FO41" s="250">
        <f>'1_Police_raw'!EN40/D41*100</f>
        <v>57.335053631000378</v>
      </c>
      <c r="FP41" s="250">
        <f>'1_Police_raw'!EO40/E41*100</f>
        <v>59.764168560698614</v>
      </c>
      <c r="FQ41" s="250">
        <f>'1_Police_raw'!EP40/F41*100</f>
        <v>63.173519087464584</v>
      </c>
      <c r="FR41" s="250">
        <f>'1_Police_raw'!EQ40/G41*100</f>
        <v>72.204203088940545</v>
      </c>
      <c r="FS41" s="250">
        <f>'1_Police_raw'!ER40/H41*100</f>
        <v>63.343713649057754</v>
      </c>
      <c r="FT41" s="250">
        <f t="shared" si="11"/>
        <v>1.9168096245144852</v>
      </c>
      <c r="FV41" s="250">
        <f>'1_Police_raw'!ET40/C41*100</f>
        <v>5.3846978993305772</v>
      </c>
      <c r="FW41" s="250">
        <f>'1_Police_raw'!EU40/D41*100</f>
        <v>5.683942230478058</v>
      </c>
      <c r="FX41" s="250">
        <f>'1_Police_raw'!EV40/E41*100</f>
        <v>7.4299701765183013</v>
      </c>
      <c r="FY41" s="250">
        <f>'1_Police_raw'!EW40/F41*100</f>
        <v>4.530908885806995</v>
      </c>
      <c r="FZ41" s="250">
        <f>'1_Police_raw'!EX40/G41*100</f>
        <v>20.200351787741393</v>
      </c>
      <c r="GA41" s="250">
        <f>'1_Police_raw'!EY40/H41*100</f>
        <v>20.008086474726415</v>
      </c>
      <c r="GB41" s="250">
        <f t="shared" si="12"/>
        <v>271.57305477088715</v>
      </c>
      <c r="GD41" s="250">
        <f>'1_Police_raw'!FA40/C41*100</f>
        <v>1.3382089453957646</v>
      </c>
      <c r="GE41" s="250">
        <f>'1_Police_raw'!FB40/D41*100</f>
        <v>1.4763486312930019</v>
      </c>
      <c r="GF41" s="250">
        <f>'1_Police_raw'!FC40/E41*100</f>
        <v>1.2766991007538488</v>
      </c>
      <c r="GG41" s="250">
        <f>'1_Police_raw'!FD40/F41*100</f>
        <v>1.1508715934200835</v>
      </c>
      <c r="GH41" s="250">
        <f>'1_Police_raw'!FE40/G41*100</f>
        <v>1.7338036831530197</v>
      </c>
      <c r="GI41" s="250">
        <f>'1_Police_raw'!FF40/H41*100</f>
        <v>2.5479602765887015</v>
      </c>
      <c r="GJ41" s="250">
        <f t="shared" si="13"/>
        <v>90.400780487621262</v>
      </c>
      <c r="GL41" s="250">
        <f>'1_Police_raw'!FH40/C41*100</f>
        <v>977.07308213947749</v>
      </c>
      <c r="GM41" s="250">
        <f>'1_Police_raw'!FI40/D41*100</f>
        <v>1026.8953811905803</v>
      </c>
      <c r="GN41" s="250">
        <f>'1_Police_raw'!FJ40/E41*100</f>
        <v>1037.8412566988768</v>
      </c>
      <c r="GO41" s="250">
        <f>'1_Police_raw'!FK40/F41*100</f>
        <v>1018.3554687759205</v>
      </c>
      <c r="GP41" s="250">
        <f>'1_Police_raw'!FL40/G41*100</f>
        <v>990.60719549046894</v>
      </c>
      <c r="GQ41" s="250">
        <f>'1_Police_raw'!FM40/H41*100</f>
        <v>949.61768921929581</v>
      </c>
      <c r="GR41" s="250">
        <f t="shared" si="14"/>
        <v>-2.8099630848557524</v>
      </c>
      <c r="GT41" s="250">
        <f>'1_Police_raw'!FO40/C41*100</f>
        <v>117.6561801356689</v>
      </c>
      <c r="GU41" s="250">
        <f>'1_Police_raw'!FP40/D41*100</f>
        <v>154.07807037015752</v>
      </c>
      <c r="GV41" s="250">
        <f>'1_Police_raw'!FQ40/E41*100</f>
        <v>151.93765773643554</v>
      </c>
      <c r="GW41" s="250">
        <f>'1_Police_raw'!FR40/F41*100</f>
        <v>132.15323720479626</v>
      </c>
      <c r="GX41" s="250">
        <f>'1_Police_raw'!FS40/G41*100</f>
        <v>123.76690907430785</v>
      </c>
      <c r="GY41" s="250">
        <f>'1_Police_raw'!FT40/H41*100</f>
        <v>107.64370825875136</v>
      </c>
      <c r="GZ41" s="250">
        <f t="shared" si="15"/>
        <v>-8.5099413098166252</v>
      </c>
      <c r="HB41" s="250">
        <f>'1_Police_raw'!GI40/C41*100</f>
        <v>2034.5130459441118</v>
      </c>
      <c r="HC41" s="250">
        <f>'1_Police_raw'!GJ40/D41*100</f>
        <v>1970.4719728394036</v>
      </c>
      <c r="HD41" s="250">
        <f>'1_Police_raw'!GK40/E41*100</f>
        <v>1842.9256166849086</v>
      </c>
      <c r="HE41" s="250">
        <f>'1_Police_raw'!GL40/F41*100</f>
        <v>1811.4822562557649</v>
      </c>
      <c r="HF41" s="250">
        <f>'1_Police_raw'!GM40/G41*100</f>
        <v>1796.5283915482714</v>
      </c>
      <c r="HG41" s="250">
        <f>'1_Police_raw'!GN40/H41*100</f>
        <v>1763.1885113993815</v>
      </c>
      <c r="HH41" s="250">
        <f t="shared" si="16"/>
        <v>-13.336092146748697</v>
      </c>
      <c r="HJ41" s="250">
        <f>'1_Police_raw'!GP40/C41*100</f>
        <v>389.04707840311318</v>
      </c>
      <c r="HK41" s="250">
        <f>'1_Police_raw'!GQ40/D41*100</f>
        <v>365.24865138188869</v>
      </c>
      <c r="HL41" s="250">
        <f>'1_Police_raw'!GR40/E41*100</f>
        <v>335.54163907025747</v>
      </c>
      <c r="HM41" s="250">
        <f>'1_Police_raw'!GS40/F41*100</f>
        <v>337.18464044697782</v>
      </c>
      <c r="HN41" s="250">
        <f>'1_Police_raw'!GT40/G41*100</f>
        <v>335.9065100224625</v>
      </c>
      <c r="HO41" s="250">
        <f>'1_Police_raw'!GU40/H41*100</f>
        <v>333.57977150988575</v>
      </c>
      <c r="HP41" s="250">
        <f t="shared" si="17"/>
        <v>-14.25722231892837</v>
      </c>
      <c r="HR41" s="250">
        <f>'1_Police_raw'!GW40/C41*100</f>
        <v>8.3478748498497701</v>
      </c>
      <c r="HS41" s="250">
        <f>'1_Police_raw'!GX40/D41*100</f>
        <v>8.2991883773399469</v>
      </c>
      <c r="HT41" s="250">
        <f>'1_Police_raw'!GY40/E41*100</f>
        <v>8.3299383950824897</v>
      </c>
      <c r="HU41" s="250">
        <f>'1_Police_raw'!GZ40/F41*100</f>
        <v>9.1551316845939983</v>
      </c>
      <c r="HV41" s="250">
        <f>'1_Police_raw'!HA40/G41*100</f>
        <v>9.0896453448140555</v>
      </c>
      <c r="HW41" s="250">
        <f>'1_Police_raw'!HB40/H41*100</f>
        <v>10.384714593427258</v>
      </c>
      <c r="HX41" s="250">
        <f t="shared" si="18"/>
        <v>24.399500234651271</v>
      </c>
      <c r="HZ41" s="250">
        <f>'1_Police_raw'!HD40/C41*100</f>
        <v>2.3684174192321867</v>
      </c>
      <c r="IA41" s="250">
        <f>'1_Police_raw'!HE40/D41*100</f>
        <v>2.5097926731981035</v>
      </c>
      <c r="IB41" s="250">
        <f>'1_Police_raw'!HF40/E41*100</f>
        <v>2.5743276949626788</v>
      </c>
      <c r="IC41" s="250">
        <f>'1_Police_raw'!HG40/F41*100</f>
        <v>2.8823630898268759</v>
      </c>
      <c r="ID41" s="250">
        <f>'1_Police_raw'!HH40/G41*100</f>
        <v>2.9238701165598258</v>
      </c>
      <c r="IE41" s="250">
        <f>'1_Police_raw'!HI40/H41*100</f>
        <v>3.1367319739677644</v>
      </c>
      <c r="IF41" s="250">
        <f t="shared" si="49"/>
        <v>32.439997632877407</v>
      </c>
      <c r="IH41" s="250">
        <f>'1_Police_raw'!HK40/C41*100</f>
        <v>2.580831537548975</v>
      </c>
      <c r="II41" s="250">
        <f>'1_Police_raw'!HL40/D41*100</f>
        <v>2.3094310732369103</v>
      </c>
      <c r="IJ41" s="250">
        <f>'1_Police_raw'!HM40/E41*100</f>
        <v>2.2813147865929433</v>
      </c>
      <c r="IK41" s="250">
        <f>'1_Police_raw'!HN40/F41*100</f>
        <v>2.6542624136535258</v>
      </c>
      <c r="IL41" s="250">
        <f>'1_Police_raw'!HO40/G41*100</f>
        <v>2.8315373760368838</v>
      </c>
      <c r="IM41" s="250">
        <f>'1_Police_raw'!HP40/H41*100</f>
        <v>3.2991517525550913</v>
      </c>
      <c r="IN41" s="250">
        <f t="shared" si="36"/>
        <v>27.8328982173051</v>
      </c>
      <c r="IP41" s="250">
        <f>'1_Police_raw'!HR40/C41*100</f>
        <v>0.84965647326715221</v>
      </c>
      <c r="IQ41" s="250">
        <f>'1_Police_raw'!HS40/D41*100</f>
        <v>0.76981035774563678</v>
      </c>
      <c r="IR41" s="250">
        <f>'1_Police_raw'!HT40/E41*100</f>
        <v>0.72206752419684894</v>
      </c>
      <c r="IS41" s="250">
        <f>'1_Police_raw'!HU40/F41*100</f>
        <v>1.088662318100079</v>
      </c>
      <c r="IT41" s="250">
        <f>'1_Police_raw'!HV40/G41*100</f>
        <v>1.1079928862753023</v>
      </c>
      <c r="IU41" s="250">
        <f>'1_Police_raw'!HW40/H41*100</f>
        <v>1.0252748523325055</v>
      </c>
      <c r="IV41" s="250">
        <f t="shared" si="45"/>
        <v>20.669339267204592</v>
      </c>
      <c r="IX41" s="250">
        <f>'1_Police_raw'!HY40/C41*100</f>
        <v>512.06671502628092</v>
      </c>
      <c r="IY41" s="250">
        <f>'1_Police_raw'!HZ40/D41*100</f>
        <v>474.99408142379059</v>
      </c>
      <c r="IZ41" s="250">
        <f>'1_Police_raw'!IA40/E41*100</f>
        <v>434.96719772814538</v>
      </c>
      <c r="JA41" s="250">
        <f>'1_Police_raw'!IB40/F41*100</f>
        <v>420.1925501489705</v>
      </c>
      <c r="JB41" s="250">
        <f>'1_Police_raw'!IC40/G41*100</f>
        <v>426.10533831998526</v>
      </c>
      <c r="JC41" s="250">
        <f>'1_Police_raw'!ID40/H41*100</f>
        <v>417.82488041590022</v>
      </c>
      <c r="JD41" s="250">
        <f t="shared" si="19"/>
        <v>-18.404210202481892</v>
      </c>
      <c r="JF41" s="250" t="e">
        <f>'1_Police_raw'!IF40/C41*100</f>
        <v>#VALUE!</v>
      </c>
      <c r="JG41" s="250" t="e">
        <f>'1_Police_raw'!IG40/D41*100</f>
        <v>#VALUE!</v>
      </c>
      <c r="JH41" s="250" t="e">
        <f>'1_Police_raw'!IH40/E41*100</f>
        <v>#VALUE!</v>
      </c>
      <c r="JI41" s="250" t="e">
        <f>'1_Police_raw'!II40/F41*100</f>
        <v>#VALUE!</v>
      </c>
      <c r="JJ41" s="250" t="e">
        <f>'1_Police_raw'!IJ40/G41*100</f>
        <v>#VALUE!</v>
      </c>
      <c r="JK41" s="250" t="e">
        <f>'1_Police_raw'!IK40/H41*100</f>
        <v>#VALUE!</v>
      </c>
      <c r="JL41" s="250" t="e">
        <f t="shared" si="48"/>
        <v>#VALUE!</v>
      </c>
      <c r="JN41" s="250">
        <f>'1_Police_raw'!IM40/C41*100</f>
        <v>57.24560488637438</v>
      </c>
      <c r="JO41" s="250">
        <f>'1_Police_raw'!IN40/D41*100</f>
        <v>55.257620199823791</v>
      </c>
      <c r="JP41" s="250">
        <f>'1_Police_raw'!IO40/E41*100</f>
        <v>52.930688947647276</v>
      </c>
      <c r="JQ41" s="250">
        <f>'1_Police_raw'!IP40/F41*100</f>
        <v>53.002302572643842</v>
      </c>
      <c r="JR41" s="250">
        <f>'1_Police_raw'!IQ40/G41*100</f>
        <v>55.563791408028131</v>
      </c>
      <c r="JS41" s="250">
        <f>'1_Police_raw'!IR40/H41*100</f>
        <v>60.024259424179249</v>
      </c>
      <c r="JT41" s="250">
        <f t="shared" si="20"/>
        <v>4.8539176821000609</v>
      </c>
      <c r="JV41" s="250">
        <f>'1_Police_raw'!IT40/C41*100</f>
        <v>30.630115861280839</v>
      </c>
      <c r="JW41" s="250">
        <f>'1_Police_raw'!IU40/D41*100</f>
        <v>30.21242020467465</v>
      </c>
      <c r="JX41" s="250">
        <f>'1_Police_raw'!IV40/E41*100</f>
        <v>29.081531155696283</v>
      </c>
      <c r="JY41" s="250">
        <f>'1_Police_raw'!IW40/F41*100</f>
        <v>29.155413699975451</v>
      </c>
      <c r="JZ41" s="250">
        <f>'1_Police_raw'!IX40/G41*100</f>
        <v>29.197664392032507</v>
      </c>
      <c r="KA41" s="250">
        <f>'1_Police_raw'!IY40/H41*100</f>
        <v>29.773575662289488</v>
      </c>
      <c r="KB41" s="250">
        <f t="shared" si="21"/>
        <v>-2.7963988215731632</v>
      </c>
      <c r="KD41" s="250">
        <f>'1_Police_raw'!JA40/C41*100</f>
        <v>19.138512060342602</v>
      </c>
      <c r="KE41" s="250">
        <f>'1_Police_raw'!JB40/D41*100</f>
        <v>17.410368501891046</v>
      </c>
      <c r="KF41" s="250">
        <f>'1_Police_raw'!JC40/E41*100</f>
        <v>18.198194559106092</v>
      </c>
      <c r="KG41" s="250">
        <f>'1_Police_raw'!JD40/F41*100</f>
        <v>19.440398537501409</v>
      </c>
      <c r="KH41" s="250">
        <f>'1_Police_raw'!JE40/G41*100</f>
        <v>19.020544547726026</v>
      </c>
      <c r="KI41" s="250">
        <f>'1_Police_raw'!JF40/H41*100</f>
        <v>19.206138817951487</v>
      </c>
      <c r="KJ41" s="250">
        <f t="shared" si="22"/>
        <v>0.35335431195309752</v>
      </c>
      <c r="KL41" s="250">
        <f>'1_Police_raw'!JH40/C41*100</f>
        <v>30.853150685513462</v>
      </c>
      <c r="KM41" s="250">
        <f>'1_Police_raw'!JI40/D41*100</f>
        <v>29.105158731204895</v>
      </c>
      <c r="KN41" s="250">
        <f>'1_Police_raw'!JJ40/E41*100</f>
        <v>25.963036630904092</v>
      </c>
      <c r="KO41" s="250">
        <f>'1_Police_raw'!JK40/F41*100</f>
        <v>25.941267808441882</v>
      </c>
      <c r="KP41" s="250">
        <f>'1_Police_raw'!JL40/G41*100</f>
        <v>24.632323332842603</v>
      </c>
      <c r="KQ41" s="250">
        <f>'1_Police_raw'!JM40/H41*100</f>
        <v>26.129281880236327</v>
      </c>
      <c r="KR41" s="250">
        <f t="shared" si="23"/>
        <v>-15.310814942135366</v>
      </c>
      <c r="KT41" s="250">
        <f>'1_Police_raw'!JO40/C41*100</f>
        <v>7.1477350813599188</v>
      </c>
      <c r="KU41" s="250">
        <f>'1_Police_raw'!JP40/D41*100</f>
        <v>6.5802967566202382</v>
      </c>
      <c r="KV41" s="250">
        <f>'1_Police_raw'!JQ40/E41*100</f>
        <v>5.8916524075771877</v>
      </c>
      <c r="KW41" s="250">
        <f>'1_Police_raw'!JR40/F41*100</f>
        <v>5.4847844407137316</v>
      </c>
      <c r="KX41" s="250">
        <f>'1_Police_raw'!JS40/G41*100</f>
        <v>5.796444266162462</v>
      </c>
      <c r="KY41" s="250">
        <f>'1_Police_raw'!JT40/H41*100</f>
        <v>6.2227077671269875</v>
      </c>
      <c r="KZ41" s="250">
        <f t="shared" si="37"/>
        <v>-12.941544471132474</v>
      </c>
      <c r="LB41" s="250">
        <f>'1_Police_raw'!JV40/C41*100</f>
        <v>442.15060798231019</v>
      </c>
      <c r="LC41" s="250">
        <f>'1_Police_raw'!JW40/D41*100</f>
        <v>433.02359890560388</v>
      </c>
      <c r="LD41" s="250">
        <f>'1_Police_raw'!JX40/E41*100</f>
        <v>387.52003606570315</v>
      </c>
      <c r="LE41" s="250">
        <f>'1_Police_raw'!JY40/F41*100</f>
        <v>386.13297191126799</v>
      </c>
      <c r="LF41" s="250">
        <f>'1_Police_raw'!JZ40/G41*100</f>
        <v>389.09016856367703</v>
      </c>
      <c r="LG41" s="250">
        <f>'1_Police_raw'!KA40/H41*100</f>
        <v>358.98831562264076</v>
      </c>
      <c r="LH41" s="250">
        <f t="shared" si="24"/>
        <v>-18.808589394271891</v>
      </c>
      <c r="LJ41" s="250">
        <f>'1_Police_raw'!KC40/C41*100</f>
        <v>71.498592225430855</v>
      </c>
      <c r="LK41" s="250">
        <f>'1_Police_raw'!KD40/D41*100</f>
        <v>70.495647144240849</v>
      </c>
      <c r="LL41" s="250">
        <f>'1_Police_raw'!KE40/E41*100</f>
        <v>62.809409858398368</v>
      </c>
      <c r="LM41" s="250">
        <f>'1_Police_raw'!KF40/F41*100</f>
        <v>62.551426334264534</v>
      </c>
      <c r="LN41" s="250">
        <f>'1_Police_raw'!KG40/G41*100</f>
        <v>63.124816937517927</v>
      </c>
      <c r="LO41" s="250">
        <f>'1_Police_raw'!KH40/H41*100</f>
        <v>56.075428557274854</v>
      </c>
      <c r="LP41" s="250">
        <f t="shared" si="38"/>
        <v>-21.571282997471712</v>
      </c>
      <c r="LR41" s="250">
        <f>'1_Police_raw'!KJ40/C41*100</f>
        <v>38.500058944917839</v>
      </c>
      <c r="LS41" s="250">
        <f>'1_Police_raw'!KK40/D41*100</f>
        <v>33.344388372489085</v>
      </c>
      <c r="LT41" s="250">
        <f>'1_Police_raw'!KL40/E41*100</f>
        <v>30.766355378822261</v>
      </c>
      <c r="LU41" s="250">
        <f>'1_Police_raw'!KM40/F41*100</f>
        <v>30.544754182122219</v>
      </c>
      <c r="LV41" s="250">
        <f>'1_Police_raw'!KN40/G41*100</f>
        <v>29.833734382301664</v>
      </c>
      <c r="LW41" s="250">
        <f>'1_Police_raw'!KO40/H41*100</f>
        <v>27.154556732568828</v>
      </c>
      <c r="LX41" s="250">
        <f t="shared" si="39"/>
        <v>-29.468791797386757</v>
      </c>
      <c r="LZ41" s="250">
        <f>'1_Police_raw'!KQ40/C41*100</f>
        <v>69.363830336347149</v>
      </c>
      <c r="MA41" s="250">
        <f>'1_Police_raw'!KR40/D41*100</f>
        <v>64.769523524297284</v>
      </c>
      <c r="MB41" s="250">
        <f>'1_Police_raw'!KS40/E41*100</f>
        <v>57.765401935747917</v>
      </c>
      <c r="MC41" s="250">
        <f>'1_Police_raw'!KT40/F41*100</f>
        <v>57.242901506957487</v>
      </c>
      <c r="MD41" s="250">
        <f>'1_Police_raw'!KU40/G41*100</f>
        <v>57.748999600404417</v>
      </c>
      <c r="ME41" s="250">
        <f>'1_Police_raw'!KV40/H41*100</f>
        <v>51.487069812182838</v>
      </c>
      <c r="MF41" s="250">
        <f t="shared" si="40"/>
        <v>-25.772452930409699</v>
      </c>
      <c r="MH41" s="250">
        <f>'1_Police_raw'!KX40/C41*100</f>
        <v>27.316455615538942</v>
      </c>
      <c r="MI41" s="250">
        <f>'1_Police_raw'!KY40/D41*100</f>
        <v>25.88882778445943</v>
      </c>
      <c r="MJ41" s="250">
        <f>'1_Police_raw'!KZ40/E41*100</f>
        <v>25.345616573982149</v>
      </c>
      <c r="MK41" s="250">
        <f>'1_Police_raw'!LA40/F41*100</f>
        <v>25.298438630135166</v>
      </c>
      <c r="ML41" s="250">
        <f>'1_Police_raw'!LB40/G41*100</f>
        <v>25.20683816276313</v>
      </c>
      <c r="MM41" s="250">
        <f>'1_Police_raw'!LC40/H41*100</f>
        <v>22.210904721817048</v>
      </c>
      <c r="MN41" s="250">
        <f t="shared" si="41"/>
        <v>-18.690385625350345</v>
      </c>
      <c r="MP41" s="250">
        <f>'1_Police_raw'!LE40/C41*100</f>
        <v>100.74801631765257</v>
      </c>
      <c r="MQ41" s="250">
        <f>'1_Police_raw'!LF40/D41*100</f>
        <v>98.50408974934237</v>
      </c>
      <c r="MR41" s="250">
        <f>'1_Police_raw'!LG40/E41*100</f>
        <v>88.887558703304862</v>
      </c>
      <c r="MS41" s="250">
        <f>'1_Police_raw'!LH40/F41*100</f>
        <v>88.575639843133089</v>
      </c>
      <c r="MT41" s="250">
        <f>'1_Police_raw'!LI40/G41*100</f>
        <v>88.475283807761187</v>
      </c>
      <c r="MU41" s="250">
        <f>'1_Police_raw'!LJ40/H41*100</f>
        <v>76.479413242307885</v>
      </c>
      <c r="MV41" s="250">
        <f t="shared" si="25"/>
        <v>-24.088417779688299</v>
      </c>
      <c r="MX41" s="250">
        <f>'1_Police_raw'!LL40/C41*100</f>
        <v>33.795086224200979</v>
      </c>
      <c r="MY41" s="250">
        <f>'1_Police_raw'!LM40/D41*100</f>
        <v>31.857494393829704</v>
      </c>
      <c r="MZ41" s="250">
        <f>'1_Police_raw'!LN40/E41*100</f>
        <v>31.467493409564128</v>
      </c>
      <c r="NA41" s="250">
        <f>'1_Police_raw'!LO40/F41*100</f>
        <v>33.323435146415754</v>
      </c>
      <c r="NB41" s="250">
        <f>'1_Police_raw'!LP40/G41*100</f>
        <v>31.916350640763575</v>
      </c>
      <c r="NC41" s="250">
        <f>'1_Police_raw'!LQ40/H41*100</f>
        <v>28.159529112577918</v>
      </c>
      <c r="ND41" s="250">
        <f t="shared" si="50"/>
        <v>-16.67567016765706</v>
      </c>
      <c r="NF41" s="250">
        <f>'1_Police_raw'!LS40/C41*100</f>
        <v>27.380179851033979</v>
      </c>
      <c r="NG41" s="250">
        <f>'1_Police_raw'!LT40/D41*100</f>
        <v>26.099734731786999</v>
      </c>
      <c r="NH41" s="250">
        <f>'1_Police_raw'!LU40/E41*100</f>
        <v>25.628164735624392</v>
      </c>
      <c r="NI41" s="250">
        <f>'1_Police_raw'!LV40/F41*100</f>
        <v>26.03458172142189</v>
      </c>
      <c r="NJ41" s="250">
        <f>'1_Police_raw'!LW40/G41*100</f>
        <v>27.463860708879491</v>
      </c>
      <c r="NK41" s="250">
        <f>'1_Police_raw'!LX40/H41*100</f>
        <v>26.332306603470485</v>
      </c>
      <c r="NL41" s="250">
        <f t="shared" si="26"/>
        <v>-3.827123317905901</v>
      </c>
      <c r="NN41" s="250">
        <f>'1_Police_raw'!LZ40/C41*100</f>
        <v>2.5914522434648144</v>
      </c>
      <c r="NO41" s="250">
        <f>'1_Police_raw'!MA40/D41*100</f>
        <v>2.9421519152196254</v>
      </c>
      <c r="NP41" s="250">
        <f>'1_Police_raw'!MB40/E41*100</f>
        <v>5.5567805122974896</v>
      </c>
      <c r="NQ41" s="250">
        <f>'1_Police_raw'!MC40/F41*100</f>
        <v>1.2338172938467562</v>
      </c>
      <c r="NR41" s="250">
        <f>'1_Police_raw'!MD40/G41*100</f>
        <v>7.9816524585387532</v>
      </c>
      <c r="NS41" s="250">
        <f>'1_Police_raw'!ME40/H41*100</f>
        <v>9.795942896048194</v>
      </c>
      <c r="NT41" s="250">
        <f t="shared" si="27"/>
        <v>278.00977890878886</v>
      </c>
      <c r="NV41" s="250">
        <f>'1_Police_raw'!MG40/C41*100</f>
        <v>1.7417957701976621</v>
      </c>
      <c r="NW41" s="250">
        <f>'1_Police_raw'!MH40/D41*100</f>
        <v>0.95962661034045138</v>
      </c>
      <c r="NX41" s="250">
        <f>'1_Police_raw'!MI40/E41*100</f>
        <v>0.80578549801677346</v>
      </c>
      <c r="NY41" s="250">
        <f>'1_Police_raw'!MJ40/F41*100</f>
        <v>0.72577487873338598</v>
      </c>
      <c r="NZ41" s="250">
        <f>'1_Police_raw'!MK40/G41*100</f>
        <v>0.84125385809791475</v>
      </c>
      <c r="OA41" s="250">
        <f>'1_Police_raw'!ML40/H41*100</f>
        <v>1.8272225091074352</v>
      </c>
      <c r="OB41" s="250">
        <f t="shared" si="42"/>
        <v>4.9045209760773929</v>
      </c>
      <c r="OD41" s="250">
        <f>'1_Police_raw'!MN40/C41*100</f>
        <v>423.00147521605174</v>
      </c>
      <c r="OE41" s="250">
        <f>'1_Police_raw'!MO40/D41*100</f>
        <v>436.51410888387517</v>
      </c>
      <c r="OF41" s="250">
        <f>'1_Police_raw'!MP40/E41*100</f>
        <v>422.75483829716387</v>
      </c>
      <c r="OG41" s="250">
        <f>'1_Police_raw'!MQ40/F41*100</f>
        <v>434.13779603320484</v>
      </c>
      <c r="OH41" s="250">
        <f>'1_Police_raw'!MR40/G41*100</f>
        <v>427.0389249186062</v>
      </c>
      <c r="OI41" s="250">
        <f>'1_Police_raw'!MS40/H41*100</f>
        <v>420.69768024966356</v>
      </c>
      <c r="OJ41" s="250">
        <f t="shared" si="28"/>
        <v>-0.54463048035742645</v>
      </c>
      <c r="OL41" s="250">
        <f>'1_Police_raw'!MU40/C41*100</f>
        <v>68.057483508698894</v>
      </c>
      <c r="OM41" s="250">
        <f>'1_Police_raw'!MV40/D41*100</f>
        <v>65.855694303034269</v>
      </c>
      <c r="ON41" s="250">
        <f>'1_Police_raw'!MW40/E41*100</f>
        <v>68.51269682488072</v>
      </c>
      <c r="OO41" s="250">
        <f>'1_Police_raw'!MX40/F41*100</f>
        <v>67.642218697951577</v>
      </c>
      <c r="OP41" s="250">
        <f>'1_Police_raw'!MY40/G41*100</f>
        <v>61.308939707233399</v>
      </c>
      <c r="OQ41" s="250">
        <f>'1_Police_raw'!MZ40/H41*100</f>
        <v>57.171762062739305</v>
      </c>
      <c r="OR41" s="250">
        <f t="shared" si="43"/>
        <v>-15.994892677112006</v>
      </c>
      <c r="OU41" s="250">
        <f>'1_Police_raw'!NE40/G41*100</f>
        <v>1796.5283915482714</v>
      </c>
      <c r="OV41" s="250">
        <f>'1_Police_raw'!NF40/G41*100</f>
        <v>376.08151134333366</v>
      </c>
      <c r="OW41" s="250">
        <f>'1_Police_raw'!NG40/G41*100</f>
        <v>164.67031312597112</v>
      </c>
      <c r="OX41" s="250" t="e">
        <f>'1_Police_raw'!NH40/G41*100</f>
        <v>#VALUE!</v>
      </c>
      <c r="OY41" s="250" t="e">
        <f>'1_Police_raw'!NI40/G41*100</f>
        <v>#VALUE!</v>
      </c>
      <c r="PA41" s="250">
        <f>'1_Police_raw'!NK40/G41*100</f>
        <v>413.19927303355632</v>
      </c>
      <c r="PB41" s="250">
        <f>'1_Police_raw'!NL40/G41*100</f>
        <v>43.18094498456248</v>
      </c>
      <c r="PC41" s="250">
        <f>'1_Police_raw'!NM40/G41*100</f>
        <v>24.981135908151494</v>
      </c>
      <c r="PD41" s="250" t="e">
        <f>'1_Police_raw'!NN40/G41*100</f>
        <v>#VALUE!</v>
      </c>
      <c r="PE41" s="250" t="e">
        <f>'1_Police_raw'!NO40/G41*100</f>
        <v>#VALUE!</v>
      </c>
      <c r="PG41" s="250">
        <f>'1_Police_raw'!NQ40/G41*100</f>
        <v>9.0896453448140555</v>
      </c>
      <c r="PH41" s="250">
        <f>'1_Police_raw'!NR40/G41*100</f>
        <v>0.80021708453216278</v>
      </c>
      <c r="PI41" s="250">
        <f>'1_Police_raw'!NS40/G41*100</f>
        <v>0.81047627792360089</v>
      </c>
      <c r="PJ41" s="250" t="e">
        <f>'1_Police_raw'!NT40/G41*100</f>
        <v>#VALUE!</v>
      </c>
      <c r="PK41" s="250" t="e">
        <f>'1_Police_raw'!NU40/G41*100</f>
        <v>#VALUE!</v>
      </c>
      <c r="PM41" s="250">
        <f>'1_Police_raw'!NW40/G41*100</f>
        <v>2.8315373760368838</v>
      </c>
      <c r="PN41" s="250">
        <f>'1_Police_raw'!NX40/G41*100</f>
        <v>0.21544306122019768</v>
      </c>
      <c r="PO41" s="250">
        <f>'1_Police_raw'!NY40/G41*100</f>
        <v>0.21544306122019768</v>
      </c>
      <c r="PP41" s="250" t="e">
        <f>'1_Police_raw'!NZ40/G41*100</f>
        <v>#VALUE!</v>
      </c>
      <c r="PQ41" s="250" t="e">
        <f>'1_Police_raw'!OA40/G41*100</f>
        <v>#VALUE!</v>
      </c>
      <c r="PS41" s="250">
        <f>'1_Police_raw'!OC40/G41*100</f>
        <v>426.10533831998526</v>
      </c>
      <c r="PT41" s="250">
        <f>'1_Police_raw'!OD40/G41*100</f>
        <v>87.869991397666354</v>
      </c>
      <c r="PU41" s="250">
        <f>'1_Police_raw'!OE40/G41*100</f>
        <v>39.487635363644806</v>
      </c>
      <c r="PV41" s="250" t="e">
        <f>'1_Police_raw'!OF40/G41*100</f>
        <v>#VALUE!</v>
      </c>
      <c r="PW41" s="250" t="e">
        <f>'1_Police_raw'!OG40/G41*100</f>
        <v>#VALUE!</v>
      </c>
      <c r="PY41" s="250" t="e">
        <f>'1_Police_raw'!OI40/G41*100</f>
        <v>#VALUE!</v>
      </c>
      <c r="PZ41" s="250" t="e">
        <f>'1_Police_raw'!OJ40/G41*100</f>
        <v>#VALUE!</v>
      </c>
      <c r="QA41" s="250" t="e">
        <f>'1_Police_raw'!OK40/G41*100</f>
        <v>#VALUE!</v>
      </c>
      <c r="QB41" s="250" t="e">
        <f>'1_Police_raw'!OL40/G41*100</f>
        <v>#VALUE!</v>
      </c>
      <c r="QC41" s="250" t="e">
        <f>'1_Police_raw'!OM40/G41*100</f>
        <v>#VALUE!</v>
      </c>
      <c r="QE41" s="250">
        <f>'1_Police_raw'!OO40/G41*100</f>
        <v>55.563791408028131</v>
      </c>
      <c r="QF41" s="250">
        <f>'1_Police_raw'!OP40/G41*100</f>
        <v>1.2926583673211862</v>
      </c>
      <c r="QG41" s="250">
        <f>'1_Police_raw'!OQ40/G41*100</f>
        <v>6.9249555392206394</v>
      </c>
      <c r="QH41" s="250" t="e">
        <f>'1_Police_raw'!OR40/G41*100</f>
        <v>#VALUE!</v>
      </c>
      <c r="QI41" s="250" t="e">
        <f>'1_Police_raw'!OS40/G41*100</f>
        <v>#VALUE!</v>
      </c>
      <c r="QK41" s="250">
        <f>'1_Police_raw'!OU40/G41*100</f>
        <v>29.197664392032507</v>
      </c>
      <c r="QL41" s="250">
        <f>'1_Police_raw'!OV40/G41*100</f>
        <v>0.40010854226608139</v>
      </c>
      <c r="QM41" s="250">
        <f>'1_Police_raw'!OW40/G41*100</f>
        <v>3.7753831680491787</v>
      </c>
      <c r="QN41" s="250" t="e">
        <f>'1_Police_raw'!OX40/G41*100</f>
        <v>#VALUE!</v>
      </c>
      <c r="QO41" s="250" t="e">
        <f>'1_Police_raw'!OY40/G41*100</f>
        <v>#VALUE!</v>
      </c>
      <c r="QQ41" s="250">
        <f>'1_Police_raw'!PA40/G41*100</f>
        <v>19.020544547726026</v>
      </c>
      <c r="QR41" s="250">
        <f>'1_Police_raw'!PB40/G41*100</f>
        <v>0.58477402331196515</v>
      </c>
      <c r="QS41" s="250">
        <f>'1_Police_raw'!PC40/G41*100</f>
        <v>3.9087526821378726</v>
      </c>
      <c r="QT41" s="250" t="e">
        <f>'1_Police_raw'!PD40/G41*100</f>
        <v>#VALUE!</v>
      </c>
      <c r="QU41" s="250" t="e">
        <f>'1_Police_raw'!PE40/G41*100</f>
        <v>#VALUE!</v>
      </c>
      <c r="QW41" s="250">
        <f>'1_Police_raw'!PG40/G41*100</f>
        <v>24.632323332842603</v>
      </c>
      <c r="QX41" s="250">
        <f>'1_Police_raw'!PH40/G41*100</f>
        <v>1.8261364236759614</v>
      </c>
      <c r="QY41" s="250">
        <f>'1_Police_raw'!PI40/G41*100</f>
        <v>5.3245213701563143</v>
      </c>
      <c r="QZ41" s="250" t="e">
        <f>'1_Police_raw'!PJ40/G41*100</f>
        <v>#VALUE!</v>
      </c>
      <c r="RA41" s="250" t="e">
        <f>'1_Police_raw'!PK40/G41*100</f>
        <v>#VALUE!</v>
      </c>
      <c r="RC41" s="250">
        <f>'1_Police_raw'!PM40/G41*100</f>
        <v>389.09016856367703</v>
      </c>
      <c r="RD41" s="250">
        <f>'1_Police_raw'!PN40/G41*100</f>
        <v>109.26040961881453</v>
      </c>
      <c r="RE41" s="250">
        <f>'1_Police_raw'!PO40/G41*100</f>
        <v>51.593483565541632</v>
      </c>
      <c r="RF41" s="250" t="e">
        <f>'1_Police_raw'!PP40/G41*100</f>
        <v>#VALUE!</v>
      </c>
      <c r="RG41" s="250" t="e">
        <f>'1_Police_raw'!PQ40/G41*100</f>
        <v>#VALUE!</v>
      </c>
      <c r="RI41" s="250">
        <f>'1_Police_raw'!PS40/G41*100</f>
        <v>63.124816937517927</v>
      </c>
      <c r="RJ41" s="250">
        <f>'1_Police_raw'!PT40/G41*100</f>
        <v>10.649042740312629</v>
      </c>
      <c r="RK41" s="250">
        <f>'1_Police_raw'!PU40/G41*100</f>
        <v>11.428741438061914</v>
      </c>
      <c r="RL41" s="250" t="e">
        <f>'1_Police_raw'!PV40/G41*100</f>
        <v>#VALUE!</v>
      </c>
      <c r="RM41" s="250" t="e">
        <f>'1_Police_raw'!PW40/G41*100</f>
        <v>#VALUE!</v>
      </c>
      <c r="RO41" s="250">
        <f>'1_Police_raw'!PY40/G41*100</f>
        <v>29.833734382301664</v>
      </c>
      <c r="RP41" s="250">
        <f>'1_Police_raw'!PZ40/G41*100</f>
        <v>3.0264620504742057</v>
      </c>
      <c r="RQ41" s="250">
        <f>'1_Police_raw'!QA40/G41*100</f>
        <v>5.4168541106792558</v>
      </c>
      <c r="RR41" s="250" t="e">
        <f>'1_Police_raw'!QB40/G41*100</f>
        <v>#VALUE!</v>
      </c>
      <c r="RS41" s="250" t="e">
        <f>'1_Police_raw'!QC40/G41*100</f>
        <v>#VALUE!</v>
      </c>
      <c r="RU41" s="250">
        <f>'1_Police_raw'!QE40/G41*100</f>
        <v>57.748999600404417</v>
      </c>
      <c r="RV41" s="250">
        <f>'1_Police_raw'!QF40/G41*100</f>
        <v>5.6425563652908917</v>
      </c>
      <c r="RW41" s="250">
        <f>'1_Police_raw'!QG40/G41*100</f>
        <v>5.7246299124223956</v>
      </c>
      <c r="RX41" s="250" t="e">
        <f>'1_Police_raw'!QH40/G41*100</f>
        <v>#VALUE!</v>
      </c>
      <c r="RY41" s="250" t="e">
        <f>'1_Police_raw'!QI40/G41*100</f>
        <v>#VALUE!</v>
      </c>
      <c r="SA41" s="250">
        <f>'1_Police_raw'!QK40/G41*100</f>
        <v>25.20683816276313</v>
      </c>
      <c r="SB41" s="250">
        <f>'1_Police_raw'!QL40/G41*100</f>
        <v>2.5853167346423724</v>
      </c>
      <c r="SC41" s="250">
        <f>'1_Police_raw'!QM40/G41*100</f>
        <v>2.1544306122019767</v>
      </c>
      <c r="SD41" s="250" t="e">
        <f>'1_Police_raw'!QN40/G41*100</f>
        <v>#VALUE!</v>
      </c>
      <c r="SE41" s="250" t="e">
        <f>'1_Police_raw'!QO40/G41*100</f>
        <v>#VALUE!</v>
      </c>
      <c r="SG41" s="250">
        <f>'1_Police_raw'!QQ40/G41*100</f>
        <v>88.475283807761187</v>
      </c>
      <c r="SH41" s="250">
        <f>'1_Police_raw'!QR40/G41*100</f>
        <v>25.955759280338103</v>
      </c>
      <c r="SI41" s="250">
        <f>'1_Police_raw'!QS40/G41*100</f>
        <v>15.89149056333744</v>
      </c>
      <c r="SJ41" s="250" t="e">
        <f>'1_Police_raw'!QT40/G41*100</f>
        <v>#VALUE!</v>
      </c>
      <c r="SK41" s="250" t="e">
        <f>'1_Police_raw'!QU40/G41*100</f>
        <v>#VALUE!</v>
      </c>
      <c r="SM41" s="250">
        <f>'1_Police_raw'!QW40/G41*100</f>
        <v>31.916350640763575</v>
      </c>
      <c r="SN41" s="250">
        <f>'1_Police_raw'!QX40/G41*100</f>
        <v>10.2899709716123</v>
      </c>
      <c r="SO41" s="250">
        <f>'1_Police_raw'!QY40/G41*100</f>
        <v>1.0361785325352364</v>
      </c>
      <c r="SP41" s="250" t="e">
        <f>'1_Police_raw'!QZ40/G41*100</f>
        <v>#VALUE!</v>
      </c>
      <c r="SQ41" s="250" t="e">
        <f>'1_Police_raw'!RA40/G41*100</f>
        <v>#VALUE!</v>
      </c>
      <c r="SS41" s="250">
        <f>'1_Police_raw'!RC40/G41*100</f>
        <v>27.463860708879491</v>
      </c>
      <c r="ST41" s="250">
        <f>'1_Police_raw'!RD40/G41*100</f>
        <v>5.7143707190309572</v>
      </c>
      <c r="SU41" s="250">
        <f>'1_Police_raw'!RE40/G41*100</f>
        <v>0.88229063166366672</v>
      </c>
      <c r="SV41" s="250" t="e">
        <f>'1_Police_raw'!RF40/G41*100</f>
        <v>#VALUE!</v>
      </c>
      <c r="SW41" s="250" t="e">
        <f>'1_Police_raw'!RG40/G41*100</f>
        <v>#VALUE!</v>
      </c>
      <c r="SY41" s="250">
        <f>'1_Police_raw'!RI40/G41*100</f>
        <v>7.9816524585387532</v>
      </c>
      <c r="SZ41" s="250">
        <f>'1_Police_raw'!RJ40/G41*100</f>
        <v>1.7543220699358955</v>
      </c>
      <c r="TA41" s="250">
        <f>'1_Police_raw'!RK40/G41*100</f>
        <v>0.15388790087156978</v>
      </c>
      <c r="TB41" s="250" t="e">
        <f>'1_Police_raw'!RL40/G41*100</f>
        <v>#VALUE!</v>
      </c>
      <c r="TC41" s="250" t="e">
        <f>'1_Police_raw'!RM40/G41*100</f>
        <v>#VALUE!</v>
      </c>
      <c r="TE41" s="250">
        <f>'1_Police_raw'!RO40/G41*100</f>
        <v>0.84125385809791475</v>
      </c>
      <c r="TF41" s="250">
        <f>'1_Police_raw'!RP40/G41*100</f>
        <v>0.16414709426300778</v>
      </c>
      <c r="TG41" s="250">
        <f>'1_Police_raw'!RQ40/G41*100</f>
        <v>0</v>
      </c>
      <c r="TH41" s="250" t="e">
        <f>'1_Police_raw'!RR40/G41*100</f>
        <v>#VALUE!</v>
      </c>
      <c r="TI41" s="250" t="e">
        <f>'1_Police_raw'!RS40/G41*100</f>
        <v>#VALUE!</v>
      </c>
      <c r="TK41" s="250">
        <f>'1_Police_raw'!RU40/G41*100</f>
        <v>427.0389249186062</v>
      </c>
      <c r="TL41" s="250">
        <f>'1_Police_raw'!RV40/G41*100</f>
        <v>60.375353108612536</v>
      </c>
      <c r="TM41" s="250">
        <f>'1_Police_raw'!RW40/G41*100</f>
        <v>39.836447938953697</v>
      </c>
      <c r="TN41" s="250" t="e">
        <f>'1_Police_raw'!RX40/G41*100</f>
        <v>#VALUE!</v>
      </c>
      <c r="TO41" s="250" t="e">
        <f>'1_Police_raw'!RY40/G41*100</f>
        <v>#VALUE!</v>
      </c>
      <c r="TQ41" s="250">
        <f>'1_Police_raw'!SA40/G41*100</f>
        <v>61.308939707233399</v>
      </c>
      <c r="TR41" s="250">
        <f>'1_Police_raw'!SB40/G41*100</f>
        <v>8.2176139065418266</v>
      </c>
      <c r="TS41" s="250">
        <f>'1_Police_raw'!SC40/G41*100</f>
        <v>2.9854252769084537</v>
      </c>
      <c r="TT41" s="250" t="e">
        <f>'1_Police_raw'!SD40/G41*100</f>
        <v>#VALUE!</v>
      </c>
      <c r="TU41" s="250" t="e">
        <f>'1_Police_raw'!SE40/G41*100</f>
        <v>#VALUE!</v>
      </c>
      <c r="TW41" s="250">
        <f>'1_Police_raw'!TY40/C41*100</f>
        <v>216.64115927129214</v>
      </c>
      <c r="TX41" s="250">
        <f>'1_Police_raw'!TZ40/D41*100</f>
        <v>209.74695911727008</v>
      </c>
      <c r="TY41" s="250">
        <f>'1_Police_raw'!UA40/E41*100</f>
        <v>208.36357209106464</v>
      </c>
      <c r="TZ41" s="250">
        <f>'1_Police_raw'!UB40/F41*100</f>
        <v>207.89302990690177</v>
      </c>
      <c r="UA41" s="250">
        <f>'1_Police_raw'!UC40/G41*100</f>
        <v>204.18872606979025</v>
      </c>
      <c r="UB41" s="250">
        <f>'1_Police_raw'!UD40/H41*100</f>
        <v>203.27850413820218</v>
      </c>
      <c r="UC41" s="250">
        <f t="shared" si="44"/>
        <v>-6.1681054412916865</v>
      </c>
      <c r="UE41" s="250">
        <f>'1_Police_raw'!UF40/G41*100</f>
        <v>64.140477083270284</v>
      </c>
      <c r="UF41" s="250">
        <f>'1_Police_raw'!UG40/G41*100</f>
        <v>91.63511537232408</v>
      </c>
      <c r="UH41" s="250">
        <f>'1_Police_raw'!UI40/C41*100</f>
        <v>84.79571603206179</v>
      </c>
      <c r="UI41" s="250">
        <f>'1_Police_raw'!UJ40/D41*100</f>
        <v>89.1820026774637</v>
      </c>
      <c r="UJ41" s="250">
        <f>'1_Police_raw'!UK40/E41*100</f>
        <v>89.75613268168658</v>
      </c>
      <c r="UK41" s="250">
        <f>'1_Police_raw'!UL40/F41*100</f>
        <v>89.560620035699827</v>
      </c>
      <c r="UL41" s="250">
        <f>'1_Police_raw'!UM40/G41*100</f>
        <v>85.777115945812994</v>
      </c>
      <c r="UM41" s="250">
        <f>'1_Police_raw'!UN40/H41*100</f>
        <v>96.355533646932088</v>
      </c>
      <c r="UN41" s="250">
        <f t="shared" si="51"/>
        <v>13.632549090686922</v>
      </c>
      <c r="UP41" s="250" t="e">
        <f>'1_Police_raw'!UX40/G41*100</f>
        <v>#VALUE!</v>
      </c>
      <c r="UQ41" s="250" t="e">
        <f>'1_Police_raw'!UY40/G41*100</f>
        <v>#VALUE!</v>
      </c>
      <c r="UR41" s="250" t="e">
        <f>'1_Police_raw'!UZ40/G41*100</f>
        <v>#VALUE!</v>
      </c>
    </row>
    <row r="42" spans="1:564">
      <c r="A42" s="247">
        <v>40</v>
      </c>
      <c r="B42" s="239" t="s">
        <v>63</v>
      </c>
      <c r="C42" s="248">
        <v>7870.134</v>
      </c>
      <c r="D42" s="248">
        <v>7954.6620000000003</v>
      </c>
      <c r="E42" s="248">
        <v>8039.06</v>
      </c>
      <c r="F42" s="248">
        <v>8139.6310000000003</v>
      </c>
      <c r="G42" s="248">
        <v>8237.6659999999993</v>
      </c>
      <c r="H42" s="248">
        <v>8327.1260000000002</v>
      </c>
      <c r="I42" s="249"/>
      <c r="J42" s="250">
        <f>'1_Police_raw'!C41/C42*100</f>
        <v>8804.8564357354007</v>
      </c>
      <c r="K42" s="250">
        <f>'1_Police_raw'!D41/D42*100</f>
        <v>9433.0972202212997</v>
      </c>
      <c r="L42" s="250">
        <f>'1_Police_raw'!E41/E42*100</f>
        <v>9027.0131084977584</v>
      </c>
      <c r="M42" s="250">
        <f>'1_Police_raw'!F41/F42*100</f>
        <v>8097.6275214441539</v>
      </c>
      <c r="N42" s="250">
        <f>'1_Police_raw'!G41/G42*100</f>
        <v>7649.0476792819718</v>
      </c>
      <c r="O42" s="250">
        <f>'1_Police_raw'!H41/H42*100</f>
        <v>7119.923488608194</v>
      </c>
      <c r="P42" s="250">
        <f t="shared" si="29"/>
        <v>-19.136404544754825</v>
      </c>
      <c r="R42" s="250" t="e">
        <f>'1_Police_raw'!J41/C42*100</f>
        <v>#VALUE!</v>
      </c>
      <c r="S42" s="250" t="e">
        <f>'1_Police_raw'!K41/D42*100</f>
        <v>#VALUE!</v>
      </c>
      <c r="T42" s="250" t="e">
        <f>'1_Police_raw'!L41/E42*100</f>
        <v>#VALUE!</v>
      </c>
      <c r="U42" s="250" t="e">
        <f>'1_Police_raw'!M41/F42*100</f>
        <v>#VALUE!</v>
      </c>
      <c r="V42" s="250" t="e">
        <f>'1_Police_raw'!N41/G42*100</f>
        <v>#VALUE!</v>
      </c>
      <c r="W42" s="250" t="e">
        <f>'1_Police_raw'!O41/H42*100</f>
        <v>#VALUE!</v>
      </c>
      <c r="X42" s="250" t="e">
        <f t="shared" si="30"/>
        <v>#VALUE!</v>
      </c>
      <c r="Z42" s="250">
        <f>'1_Police_raw'!Q41/C42*100</f>
        <v>2.9224407106664256</v>
      </c>
      <c r="AA42" s="250">
        <f>'1_Police_raw'!R41/D42*100</f>
        <v>2.878814964105326</v>
      </c>
      <c r="AB42" s="250">
        <f>'1_Police_raw'!S41/E42*100</f>
        <v>2.5998064450321308</v>
      </c>
      <c r="AC42" s="250">
        <f>'1_Police_raw'!T41/F42*100</f>
        <v>2.1254034734498406</v>
      </c>
      <c r="AD42" s="250">
        <f>'1_Police_raw'!U41/G42*100</f>
        <v>2.4035934450364946</v>
      </c>
      <c r="AE42" s="250">
        <f>'1_Police_raw'!V41/H42*100</f>
        <v>2.7860752917633285</v>
      </c>
      <c r="AF42" s="250">
        <f t="shared" si="31"/>
        <v>-4.6661483466674269</v>
      </c>
      <c r="AH42" s="250">
        <f>'1_Police_raw'!X41/C42*100</f>
        <v>0.57178187817386594</v>
      </c>
      <c r="AI42" s="250">
        <f>'1_Police_raw'!Y41/D42*100</f>
        <v>0.64113346362171009</v>
      </c>
      <c r="AJ42" s="250">
        <f>'1_Police_raw'!Z41/E42*100</f>
        <v>0.57220620321281346</v>
      </c>
      <c r="AK42" s="250">
        <f>'1_Police_raw'!AA41/F42*100</f>
        <v>0.22114024579246899</v>
      </c>
      <c r="AL42" s="250">
        <f>'1_Police_raw'!AB41/G42*100</f>
        <v>0.43701699000663541</v>
      </c>
      <c r="AM42" s="250">
        <f>'1_Police_raw'!AC41/H42*100</f>
        <v>0.56442042548653637</v>
      </c>
      <c r="AN42" s="250">
        <f t="shared" si="46"/>
        <v>-1.2874582018654195</v>
      </c>
      <c r="AP42" s="250">
        <f>'1_Police_raw'!AE41/C42*100</f>
        <v>0.58448814213328515</v>
      </c>
      <c r="AQ42" s="250">
        <f>'1_Police_raw'!AF41/D42*100</f>
        <v>0.56570599731327365</v>
      </c>
      <c r="AR42" s="250">
        <f>'1_Police_raw'!AG41/E42*100</f>
        <v>0.70903812137239919</v>
      </c>
      <c r="AS42" s="250">
        <f>'1_Police_raw'!AH41/F42*100</f>
        <v>0.5037083376384015</v>
      </c>
      <c r="AT42" s="250">
        <f>'1_Police_raw'!AI41/G42*100</f>
        <v>0.69194356751050612</v>
      </c>
      <c r="AU42" s="250">
        <f>'1_Police_raw'!AJ41/H42*100</f>
        <v>0.54040253504030089</v>
      </c>
      <c r="AV42" s="250">
        <f t="shared" si="32"/>
        <v>-7.5426007672420923</v>
      </c>
      <c r="AX42" s="250" t="e">
        <f>'1_Police_raw'!AL41/C42*100</f>
        <v>#VALUE!</v>
      </c>
      <c r="AY42" s="250" t="e">
        <f>'1_Police_raw'!AM41/D42*100</f>
        <v>#VALUE!</v>
      </c>
      <c r="AZ42" s="250" t="e">
        <f>'1_Police_raw'!AN41/E42*100</f>
        <v>#VALUE!</v>
      </c>
      <c r="BA42" s="250" t="e">
        <f>'1_Police_raw'!AO41/F42*100</f>
        <v>#VALUE!</v>
      </c>
      <c r="BB42" s="250" t="e">
        <f>'1_Police_raw'!AP41/G42*100</f>
        <v>#VALUE!</v>
      </c>
      <c r="BC42" s="250" t="e">
        <f>'1_Police_raw'!AQ41/H42*100</f>
        <v>#VALUE!</v>
      </c>
      <c r="BD42" s="250" t="e">
        <f t="shared" si="47"/>
        <v>#VALUE!</v>
      </c>
      <c r="BF42" s="250">
        <f>'1_Police_raw'!AS41/C42*100</f>
        <v>120.96363289367117</v>
      </c>
      <c r="BG42" s="250">
        <f>'1_Police_raw'!AT41/D42*100</f>
        <v>117.22685388769503</v>
      </c>
      <c r="BH42" s="250">
        <f>'1_Police_raw'!AU41/E42*100</f>
        <v>113.13511778740299</v>
      </c>
      <c r="BI42" s="250">
        <f>'1_Police_raw'!AV41/F42*100</f>
        <v>103.08821124692263</v>
      </c>
      <c r="BJ42" s="250">
        <f>'1_Police_raw'!AW41/G42*100</f>
        <v>97.07846858564065</v>
      </c>
      <c r="BK42" s="250">
        <f>'1_Police_raw'!AX41/H42*100</f>
        <v>100.39478206526478</v>
      </c>
      <c r="BL42" s="250">
        <f t="shared" si="0"/>
        <v>-17.004160950164859</v>
      </c>
      <c r="BN42" s="250">
        <f>'1_Police_raw'!AZ41/C42*100</f>
        <v>7.8778836548399305</v>
      </c>
      <c r="BO42" s="250">
        <f>'1_Police_raw'!BA41/D42*100</f>
        <v>8.5484461816228006</v>
      </c>
      <c r="BP42" s="250">
        <f>'1_Police_raw'!BB41/E42*100</f>
        <v>7.4511199070538092</v>
      </c>
      <c r="BQ42" s="250">
        <f>'1_Police_raw'!BC41/F42*100</f>
        <v>8.4033293401138209</v>
      </c>
      <c r="BR42" s="250">
        <f>'1_Police_raw'!BD41/G42*100</f>
        <v>8.254765366792002</v>
      </c>
      <c r="BS42" s="250">
        <f>'1_Police_raw'!BE41/H42*100</f>
        <v>7.4815728740023877</v>
      </c>
      <c r="BT42" s="250">
        <f t="shared" si="1"/>
        <v>-5.0306757271549998</v>
      </c>
      <c r="BV42" s="250">
        <f>'1_Police_raw'!BG41/C42*100</f>
        <v>49.884792304679948</v>
      </c>
      <c r="BW42" s="250">
        <f>'1_Police_raw'!BH41/D42*100</f>
        <v>46.727315378076398</v>
      </c>
      <c r="BX42" s="250">
        <f>'1_Police_raw'!BI41/E42*100</f>
        <v>47.095058377471993</v>
      </c>
      <c r="BY42" s="250">
        <f>'1_Police_raw'!BJ41/F42*100</f>
        <v>46.427166047207791</v>
      </c>
      <c r="BZ42" s="250">
        <f>'1_Police_raw'!BK41/G42*100</f>
        <v>46.020316919865408</v>
      </c>
      <c r="CA42" s="250">
        <f>'1_Police_raw'!BL41/H42*100</f>
        <v>47.699530426223888</v>
      </c>
      <c r="CB42" s="250">
        <f t="shared" si="2"/>
        <v>-4.3806173735458174</v>
      </c>
      <c r="CD42" s="250">
        <f>'1_Police_raw'!BN41/C42*100</f>
        <v>7.0138577055994213</v>
      </c>
      <c r="CE42" s="250">
        <f>'1_Police_raw'!BO41/D42*100</f>
        <v>7.1530380549167276</v>
      </c>
      <c r="CF42" s="250">
        <f>'1_Police_raw'!BP41/E42*100</f>
        <v>7.1028204790112275</v>
      </c>
      <c r="CG42" s="250">
        <f>'1_Police_raw'!BQ41/F42*100</f>
        <v>6.8307764811451523</v>
      </c>
      <c r="CH42" s="250">
        <f>'1_Police_raw'!BR41/G42*100</f>
        <v>6.4581399634313907</v>
      </c>
      <c r="CI42" s="250">
        <f>'1_Police_raw'!BS41/H42*100</f>
        <v>7.0612597911932635</v>
      </c>
      <c r="CJ42" s="250">
        <f t="shared" si="3"/>
        <v>0.67583472011413903</v>
      </c>
      <c r="CL42" s="250">
        <f>'1_Police_raw'!BU41/C42*100</f>
        <v>17.826888335065195</v>
      </c>
      <c r="CM42" s="250">
        <f>'1_Police_raw'!BV41/D42*100</f>
        <v>15.123206994841516</v>
      </c>
      <c r="CN42" s="250">
        <f>'1_Police_raw'!BW41/E42*100</f>
        <v>16.544222832022648</v>
      </c>
      <c r="CO42" s="250">
        <f>'1_Police_raw'!BX41/F42*100</f>
        <v>15.971239973900536</v>
      </c>
      <c r="CP42" s="250">
        <f>'1_Police_raw'!BY41/G42*100</f>
        <v>14.907135103559673</v>
      </c>
      <c r="CQ42" s="250">
        <f>'1_Police_raw'!BZ41/H42*100</f>
        <v>14.771002624434889</v>
      </c>
      <c r="CR42" s="250">
        <f t="shared" si="4"/>
        <v>-17.142002873375432</v>
      </c>
      <c r="CT42" s="250">
        <f>'1_Police_raw'!CB41/C42*100</f>
        <v>66.529998091519147</v>
      </c>
      <c r="CU42" s="250">
        <f>'1_Police_raw'!CC41/D42*100</f>
        <v>76.382880881676684</v>
      </c>
      <c r="CV42" s="250">
        <f>'1_Police_raw'!CD41/E42*100</f>
        <v>67.470574917963049</v>
      </c>
      <c r="CW42" s="250">
        <f>'1_Police_raw'!CE41/F42*100</f>
        <v>49.228275827245731</v>
      </c>
      <c r="CX42" s="250">
        <f>'1_Police_raw'!CF41/G42*100</f>
        <v>39.804964173104374</v>
      </c>
      <c r="CY42" s="250">
        <f>'1_Police_raw'!CG41/H42*100</f>
        <v>36.939515506310336</v>
      </c>
      <c r="CZ42" s="250">
        <f t="shared" si="5"/>
        <v>-44.476902801806681</v>
      </c>
      <c r="DB42" s="250" t="e">
        <f>'1_Police_raw'!CI41/C42*100</f>
        <v>#VALUE!</v>
      </c>
      <c r="DC42" s="250" t="e">
        <f>'1_Police_raw'!CJ41/D42*100</f>
        <v>#VALUE!</v>
      </c>
      <c r="DD42" s="250" t="e">
        <f>'1_Police_raw'!CK41/E42*100</f>
        <v>#VALUE!</v>
      </c>
      <c r="DE42" s="250" t="e">
        <f>'1_Police_raw'!CL41/F42*100</f>
        <v>#VALUE!</v>
      </c>
      <c r="DF42" s="250" t="e">
        <f>'1_Police_raw'!CM41/G42*100</f>
        <v>#VALUE!</v>
      </c>
      <c r="DG42" s="250" t="e">
        <f>'1_Police_raw'!CN41/H42*100</f>
        <v>#VALUE!</v>
      </c>
      <c r="DH42" s="250" t="e">
        <f t="shared" si="33"/>
        <v>#VALUE!</v>
      </c>
      <c r="DJ42" s="250">
        <f>'1_Police_raw'!CP41/C42*100</f>
        <v>3337.9609546673537</v>
      </c>
      <c r="DK42" s="250">
        <f>'1_Police_raw'!CQ41/D42*100</f>
        <v>3551.2508262450369</v>
      </c>
      <c r="DL42" s="250">
        <f>'1_Police_raw'!CR41/E42*100</f>
        <v>3232.0818603170019</v>
      </c>
      <c r="DM42" s="250">
        <f>'1_Police_raw'!CS41/F42*100</f>
        <v>2860.4490793255859</v>
      </c>
      <c r="DN42" s="250">
        <f>'1_Police_raw'!CT41/G42*100</f>
        <v>2490.2684813878109</v>
      </c>
      <c r="DO42" s="250">
        <f>'1_Police_raw'!CU41/H42*100</f>
        <v>2254.1870988862183</v>
      </c>
      <c r="DP42" s="250">
        <f t="shared" si="6"/>
        <v>-32.468140595405472</v>
      </c>
      <c r="DR42" s="250" t="e">
        <f>'1_Police_raw'!CW41/C42*100</f>
        <v>#VALUE!</v>
      </c>
      <c r="DS42" s="250" t="e">
        <f>'1_Police_raw'!CX41/D42*100</f>
        <v>#VALUE!</v>
      </c>
      <c r="DT42" s="250" t="e">
        <f>'1_Police_raw'!CY41/E42*100</f>
        <v>#VALUE!</v>
      </c>
      <c r="DU42" s="250" t="e">
        <f>'1_Police_raw'!CZ41/F42*100</f>
        <v>#VALUE!</v>
      </c>
      <c r="DV42" s="250" t="e">
        <f>'1_Police_raw'!DA41/G42*100</f>
        <v>#VALUE!</v>
      </c>
      <c r="DW42" s="250" t="e">
        <f>'1_Police_raw'!DB41/H42*100</f>
        <v>#VALUE!</v>
      </c>
      <c r="DX42" s="250" t="e">
        <f t="shared" si="34"/>
        <v>#VALUE!</v>
      </c>
      <c r="DZ42" s="250">
        <f>'1_Police_raw'!DD41/C42*100</f>
        <v>100.34136648753376</v>
      </c>
      <c r="EA42" s="250">
        <f>'1_Police_raw'!DE41/D42*100</f>
        <v>101.00994863138119</v>
      </c>
      <c r="EB42" s="250">
        <f>'1_Police_raw'!DF41/E42*100</f>
        <v>76.451724455346763</v>
      </c>
      <c r="EC42" s="250">
        <f>'1_Police_raw'!DG41/F42*100</f>
        <v>79.192779132125281</v>
      </c>
      <c r="ED42" s="250">
        <f>'1_Police_raw'!DH41/G42*100</f>
        <v>75.203340363641843</v>
      </c>
      <c r="EE42" s="250">
        <f>'1_Police_raw'!DI41/H42*100</f>
        <v>71.333134625319701</v>
      </c>
      <c r="EF42" s="250">
        <f t="shared" si="7"/>
        <v>-28.909544366049658</v>
      </c>
      <c r="EH42" s="250">
        <f>'1_Police_raw'!DK41/C42*100</f>
        <v>665.49057487458288</v>
      </c>
      <c r="EI42" s="250">
        <f>'1_Police_raw'!DL41/D42*100</f>
        <v>768.45502675035084</v>
      </c>
      <c r="EJ42" s="250">
        <f>'1_Police_raw'!DM41/E42*100</f>
        <v>708.16737280229279</v>
      </c>
      <c r="EK42" s="250">
        <f>'1_Police_raw'!DN41/F42*100</f>
        <v>643.00212134923561</v>
      </c>
      <c r="EL42" s="250">
        <f>'1_Police_raw'!DO41/G42*100</f>
        <v>514.90312911448473</v>
      </c>
      <c r="EM42" s="250">
        <f>'1_Police_raw'!DP41/H42*100</f>
        <v>443.97070489866491</v>
      </c>
      <c r="EN42" s="250">
        <f t="shared" si="8"/>
        <v>-33.286702823351803</v>
      </c>
      <c r="EP42" s="250">
        <f>'1_Police_raw'!DR41/C42*100</f>
        <v>158.02780486329712</v>
      </c>
      <c r="EQ42" s="250">
        <f>'1_Police_raw'!DS41/D42*100</f>
        <v>158.22168182633027</v>
      </c>
      <c r="ER42" s="250">
        <f>'1_Police_raw'!DT41/E42*100</f>
        <v>146.78333038937387</v>
      </c>
      <c r="ES42" s="250">
        <f>'1_Police_raw'!DU41/F42*100</f>
        <v>139.66235078715482</v>
      </c>
      <c r="ET42" s="250">
        <f>'1_Police_raw'!DV41/G42*100</f>
        <v>123.25093054270471</v>
      </c>
      <c r="EU42" s="250">
        <f>'1_Police_raw'!DW41/H42*100</f>
        <v>114.91359684001419</v>
      </c>
      <c r="EV42" s="250">
        <f t="shared" si="9"/>
        <v>-27.282672223776771</v>
      </c>
      <c r="EX42" s="250">
        <f>'1_Police_raw'!DY41/C42*100</f>
        <v>138.66345858914221</v>
      </c>
      <c r="EY42" s="250">
        <f>'1_Police_raw'!DZ41/D42*100</f>
        <v>159.23995262149415</v>
      </c>
      <c r="EZ42" s="250">
        <f>'1_Police_raw'!EA41/E42*100</f>
        <v>162.24533714140708</v>
      </c>
      <c r="FA42" s="250">
        <f>'1_Police_raw'!EB41/F42*100</f>
        <v>122.10627238507494</v>
      </c>
      <c r="FB42" s="250">
        <f>'1_Police_raw'!EC41/G42*100</f>
        <v>131.23862997115933</v>
      </c>
      <c r="FC42" s="250">
        <f>'1_Police_raw'!ED41/H42*100</f>
        <v>128.39964232557548</v>
      </c>
      <c r="FD42" s="250">
        <f t="shared" si="10"/>
        <v>-7.401961820365571</v>
      </c>
      <c r="FF42" s="250">
        <f>'1_Police_raw'!EF41/C42*100</f>
        <v>70.138577055994219</v>
      </c>
      <c r="FG42" s="250">
        <f>'1_Police_raw'!EG41/D42*100</f>
        <v>79.487978244707307</v>
      </c>
      <c r="FH42" s="250">
        <f>'1_Police_raw'!EH41/E42*100</f>
        <v>69.149875731739769</v>
      </c>
      <c r="FI42" s="250">
        <f>'1_Police_raw'!EI41/F42*100</f>
        <v>51.832816499912582</v>
      </c>
      <c r="FJ42" s="250">
        <f>'1_Police_raw'!EJ41/G42*100</f>
        <v>53.049006842472139</v>
      </c>
      <c r="FK42" s="250">
        <f>'1_Police_raw'!EK41/H42*100</f>
        <v>57.498829728288001</v>
      </c>
      <c r="FL42" s="250">
        <f t="shared" si="35"/>
        <v>-18.021106013621349</v>
      </c>
      <c r="FN42" s="250">
        <f>'1_Police_raw'!EM41/C42*100</f>
        <v>54.306572162557842</v>
      </c>
      <c r="FO42" s="250">
        <f>'1_Police_raw'!EN41/D42*100</f>
        <v>65.257329601182306</v>
      </c>
      <c r="FP42" s="250">
        <f>'1_Police_raw'!EO41/E42*100</f>
        <v>86.303622562836949</v>
      </c>
      <c r="FQ42" s="250">
        <f>'1_Police_raw'!EP41/F42*100</f>
        <v>66.170075768790994</v>
      </c>
      <c r="FR42" s="250">
        <f>'1_Police_raw'!EQ41/G42*100</f>
        <v>79.816297480378552</v>
      </c>
      <c r="FS42" s="250">
        <f>'1_Police_raw'!ER41/H42*100</f>
        <v>114.15703329095777</v>
      </c>
      <c r="FT42" s="250">
        <f t="shared" si="11"/>
        <v>110.20850468935393</v>
      </c>
      <c r="FV42" s="250">
        <f>'1_Police_raw'!ET41/C42*100</f>
        <v>3.6848165482315802</v>
      </c>
      <c r="FW42" s="250">
        <f>'1_Police_raw'!EU41/D42*100</f>
        <v>4.4125067790435342</v>
      </c>
      <c r="FX42" s="250">
        <f>'1_Police_raw'!EV41/E42*100</f>
        <v>4.4283784422556867</v>
      </c>
      <c r="FY42" s="250">
        <f>'1_Police_raw'!EW41/F42*100</f>
        <v>4.7422297153273902</v>
      </c>
      <c r="FZ42" s="250">
        <f>'1_Police_raw'!EX41/G42*100</f>
        <v>4.4551454259009775</v>
      </c>
      <c r="GA42" s="250">
        <f>'1_Police_raw'!EY41/H42*100</f>
        <v>7.9619306829270986</v>
      </c>
      <c r="GB42" s="250">
        <f t="shared" si="12"/>
        <v>116.074004735682</v>
      </c>
      <c r="GD42" s="250">
        <f>'1_Police_raw'!FA41/C42*100</f>
        <v>0.25412527918838484</v>
      </c>
      <c r="GE42" s="250">
        <f>'1_Police_raw'!FB41/D42*100</f>
        <v>0.16342617700161238</v>
      </c>
      <c r="GF42" s="250">
        <f>'1_Police_raw'!FC41/E42*100</f>
        <v>0.17414971402129104</v>
      </c>
      <c r="GG42" s="250">
        <f>'1_Police_raw'!FD41/F42*100</f>
        <v>0.93370326001264681</v>
      </c>
      <c r="GH42" s="250">
        <f>'1_Police_raw'!FE41/G42*100</f>
        <v>0.55841059834181195</v>
      </c>
      <c r="GI42" s="250">
        <f>'1_Police_raw'!FF41/H42*100</f>
        <v>0.24017890446235593</v>
      </c>
      <c r="GJ42" s="250">
        <f t="shared" si="13"/>
        <v>-5.4879918954030416</v>
      </c>
      <c r="GL42" s="250">
        <f>'1_Police_raw'!FH41/C42*100</f>
        <v>1158.9510420025886</v>
      </c>
      <c r="GM42" s="250">
        <f>'1_Police_raw'!FI41/D42*100</f>
        <v>1167.3908960556714</v>
      </c>
      <c r="GN42" s="250">
        <f>'1_Police_raw'!FJ41/E42*100</f>
        <v>1210.203680529813</v>
      </c>
      <c r="GO42" s="250">
        <f>'1_Police_raw'!FK41/F42*100</f>
        <v>994.95910809716065</v>
      </c>
      <c r="GP42" s="250">
        <f>'1_Police_raw'!FL41/G42*100</f>
        <v>1045.5388698692082</v>
      </c>
      <c r="GQ42" s="250">
        <f>'1_Police_raw'!FM41/H42*100</f>
        <v>999.9608508385727</v>
      </c>
      <c r="GR42" s="250">
        <f t="shared" si="14"/>
        <v>-13.718456207545373</v>
      </c>
      <c r="GT42" s="250">
        <f>'1_Police_raw'!FO41/C42*100</f>
        <v>79.960519096625291</v>
      </c>
      <c r="GU42" s="250">
        <f>'1_Police_raw'!FP41/D42*100</f>
        <v>91.65694280913506</v>
      </c>
      <c r="GV42" s="250">
        <f>'1_Police_raw'!FQ41/E42*100</f>
        <v>96.006249486880307</v>
      </c>
      <c r="GW42" s="250">
        <f>'1_Police_raw'!FR41/F42*100</f>
        <v>106.01217671906748</v>
      </c>
      <c r="GX42" s="250">
        <f>'1_Police_raw'!FS41/G42*100</f>
        <v>99.955497103184328</v>
      </c>
      <c r="GY42" s="250">
        <f>'1_Police_raw'!FT41/H42*100</f>
        <v>101.37951557356044</v>
      </c>
      <c r="GZ42" s="250">
        <f t="shared" si="15"/>
        <v>26.786965266011052</v>
      </c>
      <c r="HB42" s="250">
        <f>'1_Police_raw'!GI41/C42*100</f>
        <v>1708.5223707753898</v>
      </c>
      <c r="HC42" s="250">
        <f>'1_Police_raw'!GJ41/D42*100</f>
        <v>1795.7771178712558</v>
      </c>
      <c r="HD42" s="250">
        <f>'1_Police_raw'!GK41/E42*100</f>
        <v>1813.0229156145119</v>
      </c>
      <c r="HE42" s="250">
        <f>'1_Police_raw'!GL41/F42*100</f>
        <v>1663.3309298664767</v>
      </c>
      <c r="HF42" s="250">
        <f>'1_Police_raw'!GM41/G42*100</f>
        <v>1670.4853049395304</v>
      </c>
      <c r="HG42" s="250">
        <f>'1_Police_raw'!GN41/H42*100</f>
        <v>1660.3207397125971</v>
      </c>
      <c r="HH42" s="250">
        <f t="shared" si="16"/>
        <v>-2.8212467034257855</v>
      </c>
      <c r="HJ42" s="250" t="e">
        <f>'1_Police_raw'!GP41/C42*100</f>
        <v>#VALUE!</v>
      </c>
      <c r="HK42" s="250" t="e">
        <f>'1_Police_raw'!GQ41/D42*100</f>
        <v>#VALUE!</v>
      </c>
      <c r="HL42" s="250" t="e">
        <f>'1_Police_raw'!GR41/E42*100</f>
        <v>#VALUE!</v>
      </c>
      <c r="HM42" s="250" t="e">
        <f>'1_Police_raw'!GS41/F42*100</f>
        <v>#VALUE!</v>
      </c>
      <c r="HN42" s="250" t="e">
        <f>'1_Police_raw'!GT41/G42*100</f>
        <v>#VALUE!</v>
      </c>
      <c r="HO42" s="250" t="e">
        <f>'1_Police_raw'!GU41/H42*100</f>
        <v>#VALUE!</v>
      </c>
      <c r="HP42" s="250" t="e">
        <f t="shared" si="17"/>
        <v>#VALUE!</v>
      </c>
      <c r="HR42" s="250">
        <f>'1_Police_raw'!GW41/C42*100</f>
        <v>3.2273910456924875</v>
      </c>
      <c r="HS42" s="250">
        <f>'1_Police_raw'!GX41/D42*100</f>
        <v>3.3062372731864658</v>
      </c>
      <c r="HT42" s="250">
        <f>'1_Police_raw'!GY41/E42*100</f>
        <v>2.6122457103193657</v>
      </c>
      <c r="HU42" s="250">
        <f>'1_Police_raw'!GZ41/F42*100</f>
        <v>2.469399411349237</v>
      </c>
      <c r="HV42" s="250">
        <f>'1_Police_raw'!HA41/G42*100</f>
        <v>2.3793147233694594</v>
      </c>
      <c r="HW42" s="250">
        <f>'1_Police_raw'!HB41/H42*100</f>
        <v>2.6059411134165615</v>
      </c>
      <c r="HX42" s="250">
        <f t="shared" si="18"/>
        <v>-19.255489138986064</v>
      </c>
      <c r="HZ42" s="250" t="e">
        <f>'1_Police_raw'!HD41/C42*100</f>
        <v>#VALUE!</v>
      </c>
      <c r="IA42" s="250" t="e">
        <f>'1_Police_raw'!HE41/D42*100</f>
        <v>#VALUE!</v>
      </c>
      <c r="IB42" s="250" t="e">
        <f>'1_Police_raw'!HF41/E42*100</f>
        <v>#VALUE!</v>
      </c>
      <c r="IC42" s="250" t="e">
        <f>'1_Police_raw'!HG41/F42*100</f>
        <v>#VALUE!</v>
      </c>
      <c r="ID42" s="250" t="e">
        <f>'1_Police_raw'!HH41/G42*100</f>
        <v>#VALUE!</v>
      </c>
      <c r="IE42" s="250" t="e">
        <f>'1_Police_raw'!HI41/H42*100</f>
        <v>#VALUE!</v>
      </c>
      <c r="IF42" s="250" t="e">
        <f t="shared" si="49"/>
        <v>#VALUE!</v>
      </c>
      <c r="IH42" s="250" t="e">
        <f>'1_Police_raw'!HK41/C42*100</f>
        <v>#VALUE!</v>
      </c>
      <c r="II42" s="250" t="e">
        <f>'1_Police_raw'!HL41/D42*100</f>
        <v>#VALUE!</v>
      </c>
      <c r="IJ42" s="250" t="e">
        <f>'1_Police_raw'!HM41/E42*100</f>
        <v>#VALUE!</v>
      </c>
      <c r="IK42" s="250" t="e">
        <f>'1_Police_raw'!HN41/F42*100</f>
        <v>#VALUE!</v>
      </c>
      <c r="IL42" s="250" t="e">
        <f>'1_Police_raw'!HO41/G42*100</f>
        <v>#VALUE!</v>
      </c>
      <c r="IM42" s="250" t="e">
        <f>'1_Police_raw'!HP41/H42*100</f>
        <v>#VALUE!</v>
      </c>
      <c r="IN42" s="250" t="e">
        <f t="shared" si="36"/>
        <v>#VALUE!</v>
      </c>
      <c r="IP42" s="250" t="e">
        <f>'1_Police_raw'!HR41/C42*100</f>
        <v>#VALUE!</v>
      </c>
      <c r="IQ42" s="250" t="e">
        <f>'1_Police_raw'!HS41/D42*100</f>
        <v>#VALUE!</v>
      </c>
      <c r="IR42" s="250" t="e">
        <f>'1_Police_raw'!HT41/E42*100</f>
        <v>#VALUE!</v>
      </c>
      <c r="IS42" s="250" t="e">
        <f>'1_Police_raw'!HU41/F42*100</f>
        <v>#VALUE!</v>
      </c>
      <c r="IT42" s="250" t="e">
        <f>'1_Police_raw'!HV41/G42*100</f>
        <v>#VALUE!</v>
      </c>
      <c r="IU42" s="250" t="e">
        <f>'1_Police_raw'!HW41/H42*100</f>
        <v>#VALUE!</v>
      </c>
      <c r="IV42" s="250" t="e">
        <f t="shared" si="45"/>
        <v>#VALUE!</v>
      </c>
      <c r="IX42" s="250">
        <f>'1_Police_raw'!HY41/C42*100</f>
        <v>109.82023940126051</v>
      </c>
      <c r="IY42" s="250">
        <f>'1_Police_raw'!HZ41/D42*100</f>
        <v>108.38926908522323</v>
      </c>
      <c r="IZ42" s="250">
        <f>'1_Police_raw'!IA41/E42*100</f>
        <v>102.52442449739148</v>
      </c>
      <c r="JA42" s="250">
        <f>'1_Police_raw'!IB41/F42*100</f>
        <v>95.274589228922054</v>
      </c>
      <c r="JB42" s="250">
        <f>'1_Police_raw'!IC41/G42*100</f>
        <v>88.702309610513481</v>
      </c>
      <c r="JC42" s="250">
        <f>'1_Police_raw'!ID41/H42*100</f>
        <v>92.73307501291562</v>
      </c>
      <c r="JD42" s="250">
        <f t="shared" si="19"/>
        <v>-15.559212474407303</v>
      </c>
      <c r="JF42" s="250">
        <f>'1_Police_raw'!IF41/C42*100</f>
        <v>12.363194832514923</v>
      </c>
      <c r="JG42" s="250">
        <f>'1_Police_raw'!IG41/D42*100</f>
        <v>13.011237938205294</v>
      </c>
      <c r="JH42" s="250">
        <f>'1_Police_raw'!IH41/E42*100</f>
        <v>11.332170676671153</v>
      </c>
      <c r="JI42" s="250">
        <f>'1_Police_raw'!II41/F42*100</f>
        <v>12.826134255963201</v>
      </c>
      <c r="JJ42" s="250">
        <f>'1_Police_raw'!IJ41/G42*100</f>
        <v>12.236475720185791</v>
      </c>
      <c r="JK42" s="250">
        <f>'1_Police_raw'!IK41/H42*100</f>
        <v>11.840819989994147</v>
      </c>
      <c r="JL42" s="250">
        <f t="shared" si="48"/>
        <v>-4.2252415301823163</v>
      </c>
      <c r="JN42" s="250">
        <f>'1_Police_raw'!IM41/C42*100</f>
        <v>30.87622142138876</v>
      </c>
      <c r="JO42" s="250">
        <f>'1_Police_raw'!IN41/D42*100</f>
        <v>30.648693809994693</v>
      </c>
      <c r="JP42" s="250">
        <f>'1_Police_raw'!IO41/E42*100</f>
        <v>30.501078484300404</v>
      </c>
      <c r="JQ42" s="250">
        <f>'1_Police_raw'!IP41/F42*100</f>
        <v>32.483044993071552</v>
      </c>
      <c r="JR42" s="250">
        <f>'1_Police_raw'!IQ41/G42*100</f>
        <v>30.263426557959498</v>
      </c>
      <c r="JS42" s="250">
        <f>'1_Police_raw'!IR41/H42*100</f>
        <v>32.32808054063311</v>
      </c>
      <c r="JT42" s="250">
        <f t="shared" si="20"/>
        <v>4.7021916944753173</v>
      </c>
      <c r="JV42" s="250">
        <f>'1_Police_raw'!IT41/C42*100</f>
        <v>5.7686438375763354</v>
      </c>
      <c r="JW42" s="250">
        <f>'1_Police_raw'!IU41/D42*100</f>
        <v>5.7953436613648694</v>
      </c>
      <c r="JX42" s="250">
        <f>'1_Police_raw'!IV41/E42*100</f>
        <v>5.4359589305217275</v>
      </c>
      <c r="JY42" s="250">
        <f>'1_Police_raw'!IW41/F42*100</f>
        <v>5.688218544550729</v>
      </c>
      <c r="JZ42" s="250">
        <f>'1_Police_raw'!IX41/G42*100</f>
        <v>5.1106709109109305</v>
      </c>
      <c r="KA42" s="250">
        <f>'1_Police_raw'!IY41/H42*100</f>
        <v>5.944427885443309</v>
      </c>
      <c r="KB42" s="250">
        <f t="shared" si="21"/>
        <v>3.0472335061134288</v>
      </c>
      <c r="KD42" s="250">
        <f>'1_Police_raw'!JA41/C42*100</f>
        <v>9.2501601624572096</v>
      </c>
      <c r="KE42" s="250">
        <f>'1_Police_raw'!JB41/D42*100</f>
        <v>9.0010109794734205</v>
      </c>
      <c r="KF42" s="250">
        <f>'1_Police_raw'!JC41/E42*100</f>
        <v>9.8394588422029425</v>
      </c>
      <c r="KG42" s="250">
        <f>'1_Police_raw'!JD41/F42*100</f>
        <v>10.184736875664264</v>
      </c>
      <c r="KH42" s="250">
        <f>'1_Police_raw'!JE41/G42*100</f>
        <v>9.2501929551404505</v>
      </c>
      <c r="KI42" s="250">
        <f>'1_Police_raw'!JF41/H42*100</f>
        <v>8.8626015746609337</v>
      </c>
      <c r="KJ42" s="250">
        <f t="shared" si="22"/>
        <v>-4.1897500258344138</v>
      </c>
      <c r="KL42" s="250">
        <f>'1_Police_raw'!JH41/C42*100</f>
        <v>21.016160588879426</v>
      </c>
      <c r="KM42" s="250">
        <f>'1_Police_raw'!JI41/D42*100</f>
        <v>23.734509398388013</v>
      </c>
      <c r="KN42" s="250">
        <f>'1_Police_raw'!JJ41/E42*100</f>
        <v>20.91040494784216</v>
      </c>
      <c r="KO42" s="250">
        <f>'1_Police_raw'!JK41/F42*100</f>
        <v>18.084357878139684</v>
      </c>
      <c r="KP42" s="250">
        <f>'1_Police_raw'!JL41/G42*100</f>
        <v>13.717477741874944</v>
      </c>
      <c r="KQ42" s="250">
        <f>'1_Police_raw'!JM41/H42*100</f>
        <v>14.386716377295119</v>
      </c>
      <c r="KR42" s="250">
        <f t="shared" si="23"/>
        <v>-31.54450682629556</v>
      </c>
      <c r="KT42" s="250" t="e">
        <f>'1_Police_raw'!JO41/C42*100</f>
        <v>#VALUE!</v>
      </c>
      <c r="KU42" s="250" t="e">
        <f>'1_Police_raw'!JP41/D42*100</f>
        <v>#VALUE!</v>
      </c>
      <c r="KV42" s="250" t="e">
        <f>'1_Police_raw'!JQ41/E42*100</f>
        <v>#VALUE!</v>
      </c>
      <c r="KW42" s="250" t="e">
        <f>'1_Police_raw'!JR41/F42*100</f>
        <v>#VALUE!</v>
      </c>
      <c r="KX42" s="250" t="e">
        <f>'1_Police_raw'!JS41/G42*100</f>
        <v>#VALUE!</v>
      </c>
      <c r="KY42" s="250" t="e">
        <f>'1_Police_raw'!JT41/H42*100</f>
        <v>#VALUE!</v>
      </c>
      <c r="KZ42" s="250" t="e">
        <f t="shared" si="37"/>
        <v>#VALUE!</v>
      </c>
      <c r="LB42" s="250">
        <f>'1_Police_raw'!JV41/C42*100</f>
        <v>359.40938235613271</v>
      </c>
      <c r="LC42" s="250">
        <f>'1_Police_raw'!JW41/D42*100</f>
        <v>389.82171712638444</v>
      </c>
      <c r="LD42" s="250">
        <f>'1_Police_raw'!JX41/E42*100</f>
        <v>361.33577806360444</v>
      </c>
      <c r="LE42" s="250">
        <f>'1_Police_raw'!JY41/F42*100</f>
        <v>335.12575692927601</v>
      </c>
      <c r="LF42" s="250">
        <f>'1_Police_raw'!JZ41/G42*100</f>
        <v>292.54645672694181</v>
      </c>
      <c r="LG42" s="250">
        <f>'1_Police_raw'!KA41/H42*100</f>
        <v>286.54544196881375</v>
      </c>
      <c r="LH42" s="250">
        <f t="shared" si="24"/>
        <v>-20.273243817302273</v>
      </c>
      <c r="LJ42" s="250" t="e">
        <f>'1_Police_raw'!KC41/C42*100</f>
        <v>#VALUE!</v>
      </c>
      <c r="LK42" s="250" t="e">
        <f>'1_Police_raw'!KD41/D42*100</f>
        <v>#VALUE!</v>
      </c>
      <c r="LL42" s="250" t="e">
        <f>'1_Police_raw'!KE41/E42*100</f>
        <v>#VALUE!</v>
      </c>
      <c r="LM42" s="250" t="e">
        <f>'1_Police_raw'!KF41/F42*100</f>
        <v>#VALUE!</v>
      </c>
      <c r="LN42" s="250" t="e">
        <f>'1_Police_raw'!KG41/G42*100</f>
        <v>#VALUE!</v>
      </c>
      <c r="LO42" s="250" t="e">
        <f>'1_Police_raw'!KH41/H42*100</f>
        <v>#VALUE!</v>
      </c>
      <c r="LP42" s="250" t="e">
        <f t="shared" si="38"/>
        <v>#VALUE!</v>
      </c>
      <c r="LR42" s="250">
        <f>'1_Police_raw'!KJ41/C42*100</f>
        <v>19.033983411210027</v>
      </c>
      <c r="LS42" s="250">
        <f>'1_Police_raw'!KK41/D42*100</f>
        <v>19.196290175497086</v>
      </c>
      <c r="LT42" s="250">
        <f>'1_Police_raw'!KL41/E42*100</f>
        <v>17.128868300522697</v>
      </c>
      <c r="LU42" s="250">
        <f>'1_Police_raw'!KM41/F42*100</f>
        <v>18.108929016561071</v>
      </c>
      <c r="LV42" s="250">
        <f>'1_Police_raw'!KN41/G42*100</f>
        <v>18.621779518616073</v>
      </c>
      <c r="LW42" s="250">
        <f>'1_Police_raw'!KO41/H42*100</f>
        <v>15.131270981128422</v>
      </c>
      <c r="LX42" s="250">
        <f t="shared" si="39"/>
        <v>-20.503918416694177</v>
      </c>
      <c r="LZ42" s="250">
        <f>'1_Police_raw'!KQ41/C42*100</f>
        <v>47.877202599091703</v>
      </c>
      <c r="MA42" s="250">
        <f>'1_Police_raw'!KR41/D42*100</f>
        <v>54.986622938850196</v>
      </c>
      <c r="MB42" s="250">
        <f>'1_Police_raw'!KS41/E42*100</f>
        <v>56.499142934621702</v>
      </c>
      <c r="MC42" s="250">
        <f>'1_Police_raw'!KT41/F42*100</f>
        <v>52.496237237289989</v>
      </c>
      <c r="MD42" s="250">
        <f>'1_Police_raw'!KU41/G42*100</f>
        <v>42.026467205638106</v>
      </c>
      <c r="ME42" s="250">
        <f>'1_Police_raw'!KV41/H42*100</f>
        <v>40.8304137586005</v>
      </c>
      <c r="MF42" s="250">
        <f t="shared" si="40"/>
        <v>-14.718464024514446</v>
      </c>
      <c r="MH42" s="250">
        <f>'1_Police_raw'!KX41/C42*100</f>
        <v>18.61467670054919</v>
      </c>
      <c r="MI42" s="250">
        <f>'1_Police_raw'!KY41/D42*100</f>
        <v>20.101419771198323</v>
      </c>
      <c r="MJ42" s="250">
        <f>'1_Police_raw'!KZ41/E42*100</f>
        <v>19.330618256363305</v>
      </c>
      <c r="MK42" s="250">
        <f>'1_Police_raw'!LA41/F42*100</f>
        <v>19.104060122627182</v>
      </c>
      <c r="ML42" s="250">
        <f>'1_Police_raw'!LB41/G42*100</f>
        <v>16.922269001923603</v>
      </c>
      <c r="MM42" s="250">
        <f>'1_Police_raw'!LC41/H42*100</f>
        <v>16.512299681786967</v>
      </c>
      <c r="MN42" s="250">
        <f t="shared" si="41"/>
        <v>-11.294190345514821</v>
      </c>
      <c r="MP42" s="250">
        <f>'1_Police_raw'!LE41/C42*100</f>
        <v>93.073383502745955</v>
      </c>
      <c r="MQ42" s="250">
        <f>'1_Police_raw'!LF41/D42*100</f>
        <v>97.452286470499942</v>
      </c>
      <c r="MR42" s="250">
        <f>'1_Police_raw'!LG41/E42*100</f>
        <v>105.12423094242361</v>
      </c>
      <c r="MS42" s="250">
        <f>'1_Police_raw'!LH41/F42*100</f>
        <v>101.17166245005455</v>
      </c>
      <c r="MT42" s="250">
        <f>'1_Police_raw'!LI41/G42*100</f>
        <v>106.29224345828054</v>
      </c>
      <c r="MU42" s="250">
        <f>'1_Police_raw'!LJ41/H42*100</f>
        <v>109.17332102336388</v>
      </c>
      <c r="MV42" s="250">
        <f t="shared" si="25"/>
        <v>17.298111355479975</v>
      </c>
      <c r="MX42" s="250">
        <f>'1_Police_raw'!LL41/C42*100</f>
        <v>14.26913442642781</v>
      </c>
      <c r="MY42" s="250">
        <f>'1_Police_raw'!LM41/D42*100</f>
        <v>13.840940067598096</v>
      </c>
      <c r="MZ42" s="250">
        <f>'1_Police_raw'!LN41/E42*100</f>
        <v>13.670752550671347</v>
      </c>
      <c r="NA42" s="250">
        <f>'1_Police_raw'!LO41/F42*100</f>
        <v>12.924418809648742</v>
      </c>
      <c r="NB42" s="250">
        <f>'1_Police_raw'!LP41/G42*100</f>
        <v>13.110509700199064</v>
      </c>
      <c r="NC42" s="250">
        <f>'1_Police_raw'!LQ41/H42*100</f>
        <v>13.041714512305926</v>
      </c>
      <c r="ND42" s="250">
        <f t="shared" si="50"/>
        <v>-8.6019227056168432</v>
      </c>
      <c r="NF42" s="250">
        <f>'1_Police_raw'!LS41/C42*100</f>
        <v>47.152945553404805</v>
      </c>
      <c r="NG42" s="250">
        <f>'1_Police_raw'!LT41/D42*100</f>
        <v>51.428960777968946</v>
      </c>
      <c r="NH42" s="250">
        <f>'1_Police_raw'!LU41/E42*100</f>
        <v>60.280679581941165</v>
      </c>
      <c r="NI42" s="250">
        <f>'1_Police_raw'!LV41/F42*100</f>
        <v>57.091040122089062</v>
      </c>
      <c r="NJ42" s="250">
        <f>'1_Police_raw'!LW41/G42*100</f>
        <v>59.264359589233173</v>
      </c>
      <c r="NK42" s="250">
        <f>'1_Police_raw'!LX41/H42*100</f>
        <v>58.747760031492255</v>
      </c>
      <c r="NL42" s="250">
        <f t="shared" si="26"/>
        <v>24.589798881080114</v>
      </c>
      <c r="NN42" s="250">
        <f>'1_Police_raw'!LZ41/C42*100</f>
        <v>4.1549483147300919</v>
      </c>
      <c r="NO42" s="250">
        <f>'1_Police_raw'!MA41/D42*100</f>
        <v>4.4753630009672314</v>
      </c>
      <c r="NP42" s="250">
        <f>'1_Police_raw'!MB41/E42*100</f>
        <v>4.378621381106746</v>
      </c>
      <c r="NQ42" s="250">
        <f>'1_Police_raw'!MC41/F42*100</f>
        <v>5.0493689455947077</v>
      </c>
      <c r="NR42" s="250">
        <f>'1_Police_raw'!MD41/G42*100</f>
        <v>4.2123582092306249</v>
      </c>
      <c r="NS42" s="250">
        <f>'1_Police_raw'!ME41/H42*100</f>
        <v>7.0492508459701471</v>
      </c>
      <c r="NT42" s="250">
        <f t="shared" si="27"/>
        <v>69.659170511921786</v>
      </c>
      <c r="NV42" s="250">
        <f>'1_Police_raw'!MG41/C42*100</f>
        <v>0.24141901522896561</v>
      </c>
      <c r="NW42" s="250">
        <f>'1_Police_raw'!MH41/D42*100</f>
        <v>0.13828368823213355</v>
      </c>
      <c r="NX42" s="250">
        <f>'1_Police_raw'!MI41/E42*100</f>
        <v>0.16171044873405596</v>
      </c>
      <c r="NY42" s="250">
        <f>'1_Police_raw'!MJ41/F42*100</f>
        <v>0.94598882922333949</v>
      </c>
      <c r="NZ42" s="250">
        <f>'1_Police_raw'!MK41/G42*100</f>
        <v>0.59482868084236484</v>
      </c>
      <c r="OA42" s="250">
        <f>'1_Police_raw'!ML41/H42*100</f>
        <v>0.22816995923923811</v>
      </c>
      <c r="OB42" s="250">
        <f t="shared" si="42"/>
        <v>-5.4879918954030558</v>
      </c>
      <c r="OD42" s="250">
        <f>'1_Police_raw'!MN41/C42*100</f>
        <v>481.77070428534006</v>
      </c>
      <c r="OE42" s="250">
        <f>'1_Police_raw'!MO41/D42*100</f>
        <v>501.768648372489</v>
      </c>
      <c r="OF42" s="250">
        <f>'1_Police_raw'!MP41/E42*100</f>
        <v>518.46857717195792</v>
      </c>
      <c r="OG42" s="250">
        <f>'1_Police_raw'!MQ41/F42*100</f>
        <v>416.29651270432282</v>
      </c>
      <c r="OH42" s="250">
        <f>'1_Police_raw'!MR41/G42*100</f>
        <v>432.25836055989646</v>
      </c>
      <c r="OI42" s="250">
        <f>'1_Police_raw'!MS41/H42*100</f>
        <v>417.29883755812028</v>
      </c>
      <c r="OJ42" s="250">
        <f t="shared" si="28"/>
        <v>-13.38227213770864</v>
      </c>
      <c r="OL42" s="250">
        <f>'1_Police_raw'!MU41/C42*100</f>
        <v>69.160194731118935</v>
      </c>
      <c r="OM42" s="250">
        <f>'1_Police_raw'!MV41/D42*100</f>
        <v>79.010270958087219</v>
      </c>
      <c r="ON42" s="250">
        <f>'1_Police_raw'!MW41/E42*100</f>
        <v>82.870385343560059</v>
      </c>
      <c r="OO42" s="250">
        <f>'1_Police_raw'!MX41/F42*100</f>
        <v>91.122066835707898</v>
      </c>
      <c r="OP42" s="250">
        <f>'1_Police_raw'!MY41/G42*100</f>
        <v>84.890550308788931</v>
      </c>
      <c r="OQ42" s="250">
        <f>'1_Police_raw'!MZ41/H42*100</f>
        <v>86.416369825555662</v>
      </c>
      <c r="OR42" s="250">
        <f t="shared" si="43"/>
        <v>24.951021554414794</v>
      </c>
      <c r="OU42" s="250">
        <f>'1_Police_raw'!NE41/G42*100</f>
        <v>1670.4853049395304</v>
      </c>
      <c r="OV42" s="250">
        <f>'1_Police_raw'!NF41/G42*100</f>
        <v>337.71701838846104</v>
      </c>
      <c r="OW42" s="250">
        <f>'1_Police_raw'!NG41/G42*100</f>
        <v>165.98148067668683</v>
      </c>
      <c r="OX42" s="250">
        <f>'1_Police_raw'!NH41/G42*100</f>
        <v>958.0019388987123</v>
      </c>
      <c r="OY42" s="250" t="e">
        <f>'1_Police_raw'!NI41/G42*100</f>
        <v>#VALUE!</v>
      </c>
      <c r="PA42" s="250" t="e">
        <f>'1_Police_raw'!NK41/G42*100</f>
        <v>#VALUE!</v>
      </c>
      <c r="PB42" s="250" t="e">
        <f>'1_Police_raw'!NL41/G42*100</f>
        <v>#VALUE!</v>
      </c>
      <c r="PC42" s="250" t="e">
        <f>'1_Police_raw'!NM41/G42*100</f>
        <v>#VALUE!</v>
      </c>
      <c r="PD42" s="250" t="e">
        <f>'1_Police_raw'!NN41/G42*100</f>
        <v>#VALUE!</v>
      </c>
      <c r="PE42" s="250" t="e">
        <f>'1_Police_raw'!NO41/G42*100</f>
        <v>#VALUE!</v>
      </c>
      <c r="PG42" s="250">
        <f>'1_Police_raw'!NQ41/G42*100</f>
        <v>2.3793147233694594</v>
      </c>
      <c r="PH42" s="250">
        <f>'1_Police_raw'!NR41/G42*100</f>
        <v>0.31562338167145892</v>
      </c>
      <c r="PI42" s="250">
        <f>'1_Police_raw'!NS41/G42*100</f>
        <v>2.4278721667035298E-2</v>
      </c>
      <c r="PJ42" s="250">
        <f>'1_Police_raw'!NT41/G42*100</f>
        <v>1.3110509700199062</v>
      </c>
      <c r="PK42" s="250" t="e">
        <f>'1_Police_raw'!NU41/G42*100</f>
        <v>#VALUE!</v>
      </c>
      <c r="PM42" s="250">
        <f>'1_Police_raw'!NW41/G42*100</f>
        <v>0.69194356751050612</v>
      </c>
      <c r="PN42" s="250" t="e">
        <f>'1_Police_raw'!NX41/G42*100</f>
        <v>#VALUE!</v>
      </c>
      <c r="PO42" s="250" t="e">
        <f>'1_Police_raw'!NY41/G42*100</f>
        <v>#VALUE!</v>
      </c>
      <c r="PP42" s="250" t="e">
        <f>'1_Police_raw'!NZ41/G42*100</f>
        <v>#VALUE!</v>
      </c>
      <c r="PQ42" s="250" t="e">
        <f>'1_Police_raw'!OA41/G42*100</f>
        <v>#VALUE!</v>
      </c>
      <c r="PS42" s="250">
        <f>'1_Police_raw'!OC41/G42*100</f>
        <v>88.702309610513481</v>
      </c>
      <c r="PT42" s="250">
        <f>'1_Police_raw'!OD41/G42*100</f>
        <v>13.086230978532026</v>
      </c>
      <c r="PU42" s="250">
        <f>'1_Police_raw'!OE41/G42*100</f>
        <v>8.643224913464568</v>
      </c>
      <c r="PV42" s="250">
        <f>'1_Police_raw'!OF41/G42*100</f>
        <v>44.563593619843296</v>
      </c>
      <c r="PW42" s="250" t="e">
        <f>'1_Police_raw'!OG41/G42*100</f>
        <v>#VALUE!</v>
      </c>
      <c r="PY42" s="250">
        <f>'1_Police_raw'!OI41/G42*100</f>
        <v>6.6402303759341548</v>
      </c>
      <c r="PZ42" s="250">
        <f>'1_Police_raw'!OJ41/G42*100</f>
        <v>0.57054995917532958</v>
      </c>
      <c r="QA42" s="250">
        <f>'1_Police_raw'!OK41/G42*100</f>
        <v>0.86189461917975319</v>
      </c>
      <c r="QB42" s="250">
        <f>'1_Police_raw'!OL41/G42*100</f>
        <v>3.5325540025536362</v>
      </c>
      <c r="QC42" s="250" t="e">
        <f>'1_Police_raw'!OM41/G42*100</f>
        <v>#VALUE!</v>
      </c>
      <c r="QE42" s="250">
        <f>'1_Police_raw'!OO41/G42*100</f>
        <v>30.263426557959498</v>
      </c>
      <c r="QF42" s="250">
        <f>'1_Police_raw'!OP41/G42*100</f>
        <v>0.83761589751271781</v>
      </c>
      <c r="QG42" s="250">
        <f>'1_Police_raw'!OQ41/G42*100</f>
        <v>4.9771379417422361</v>
      </c>
      <c r="QH42" s="250">
        <f>'1_Police_raw'!OR41/G42*100</f>
        <v>14.154494731881581</v>
      </c>
      <c r="QI42" s="250" t="e">
        <f>'1_Police_raw'!OS41/G42*100</f>
        <v>#VALUE!</v>
      </c>
      <c r="QK42" s="250">
        <f>'1_Police_raw'!OU41/G42*100</f>
        <v>5.1106709109109305</v>
      </c>
      <c r="QL42" s="250">
        <f>'1_Police_raw'!OV41/G42*100</f>
        <v>1.2139360833517649E-2</v>
      </c>
      <c r="QM42" s="250">
        <f>'1_Police_raw'!OW41/G42*100</f>
        <v>0.33990210333849424</v>
      </c>
      <c r="QN42" s="250">
        <f>'1_Police_raw'!OX41/G42*100</f>
        <v>3.0227008475458952</v>
      </c>
      <c r="QO42" s="250" t="e">
        <f>'1_Police_raw'!OY41/G42*100</f>
        <v>#VALUE!</v>
      </c>
      <c r="QQ42" s="250">
        <f>'1_Police_raw'!PA41/G42*100</f>
        <v>9.2501929551404505</v>
      </c>
      <c r="QR42" s="250">
        <f>'1_Police_raw'!PB41/G42*100</f>
        <v>0.29134466000442361</v>
      </c>
      <c r="QS42" s="250">
        <f>'1_Police_raw'!PC41/G42*100</f>
        <v>2.2579211150342831</v>
      </c>
      <c r="QT42" s="250">
        <f>'1_Police_raw'!PD41/G42*100</f>
        <v>3.7025050542228835</v>
      </c>
      <c r="QU42" s="250" t="e">
        <f>'1_Police_raw'!PE41/G42*100</f>
        <v>#VALUE!</v>
      </c>
      <c r="QW42" s="250">
        <f>'1_Police_raw'!PG41/G42*100</f>
        <v>13.717477741874944</v>
      </c>
      <c r="QX42" s="250">
        <f>'1_Police_raw'!PH41/G42*100</f>
        <v>1.2746328875193533</v>
      </c>
      <c r="QY42" s="250">
        <f>'1_Police_raw'!PI41/G42*100</f>
        <v>3.1926518992151416</v>
      </c>
      <c r="QZ42" s="250">
        <f>'1_Police_raw'!PJ41/G42*100</f>
        <v>8.3033228101260725</v>
      </c>
      <c r="RA42" s="250" t="e">
        <f>'1_Police_raw'!PK41/G42*100</f>
        <v>#VALUE!</v>
      </c>
      <c r="RC42" s="250">
        <f>'1_Police_raw'!PM41/G42*100</f>
        <v>292.59501417027593</v>
      </c>
      <c r="RD42" s="250">
        <f>'1_Police_raw'!PN41/G42*100</f>
        <v>73.503829846949372</v>
      </c>
      <c r="RE42" s="250">
        <f>'1_Police_raw'!PO41/G42*100</f>
        <v>49.552870922419054</v>
      </c>
      <c r="RF42" s="250">
        <f>'1_Police_raw'!PP41/G42*100</f>
        <v>184.93102293780788</v>
      </c>
      <c r="RG42" s="250" t="e">
        <f>'1_Police_raw'!PQ41/G42*100</f>
        <v>#VALUE!</v>
      </c>
      <c r="RI42" s="250" t="e">
        <f>'1_Police_raw'!PS41/G42*100</f>
        <v>#VALUE!</v>
      </c>
      <c r="RJ42" s="250" t="e">
        <f>'1_Police_raw'!PT41/G42*100</f>
        <v>#VALUE!</v>
      </c>
      <c r="RK42" s="250" t="e">
        <f>'1_Police_raw'!PU41/G42*100</f>
        <v>#VALUE!</v>
      </c>
      <c r="RL42" s="250" t="e">
        <f>'1_Police_raw'!PV41/G42*100</f>
        <v>#VALUE!</v>
      </c>
      <c r="RM42" s="250" t="e">
        <f>'1_Police_raw'!PW41/G42*100</f>
        <v>#VALUE!</v>
      </c>
      <c r="RO42" s="250">
        <f>'1_Police_raw'!PY41/G42*100</f>
        <v>18.621779518616073</v>
      </c>
      <c r="RP42" s="250">
        <f>'1_Police_raw'!PZ41/G42*100</f>
        <v>1.286772248352871</v>
      </c>
      <c r="RQ42" s="250">
        <f>'1_Police_raw'!QA41/G42*100</f>
        <v>6.3003282725956611</v>
      </c>
      <c r="RR42" s="250">
        <f>'1_Police_raw'!QB41/G42*100</f>
        <v>9.9299971618174379</v>
      </c>
      <c r="RS42" s="250" t="e">
        <f>'1_Police_raw'!QC41/G42*100</f>
        <v>#VALUE!</v>
      </c>
      <c r="RU42" s="250">
        <f>'1_Police_raw'!QE41/G42*100</f>
        <v>42.026467205638106</v>
      </c>
      <c r="RV42" s="250">
        <f>'1_Police_raw'!QF41/G42*100</f>
        <v>3.6660869717223306</v>
      </c>
      <c r="RW42" s="250">
        <f>'1_Police_raw'!QG41/G42*100</f>
        <v>7.793469655118332</v>
      </c>
      <c r="RX42" s="250">
        <f>'1_Police_raw'!QH41/G42*100</f>
        <v>29.899245732953972</v>
      </c>
      <c r="RY42" s="250" t="e">
        <f>'1_Police_raw'!QI41/G42*100</f>
        <v>#VALUE!</v>
      </c>
      <c r="SA42" s="250">
        <f>'1_Police_raw'!QK41/G42*100</f>
        <v>16.922269001923603</v>
      </c>
      <c r="SB42" s="250">
        <f>'1_Police_raw'!QL41/G42*100</f>
        <v>2.1243881458655887</v>
      </c>
      <c r="SC42" s="250">
        <f>'1_Police_raw'!QM41/G42*100</f>
        <v>3.9331529100597189</v>
      </c>
      <c r="SD42" s="250">
        <f>'1_Police_raw'!QN41/G42*100</f>
        <v>9.5415376151448736</v>
      </c>
      <c r="SE42" s="250" t="e">
        <f>'1_Police_raw'!QO41/G42*100</f>
        <v>#VALUE!</v>
      </c>
      <c r="SG42" s="250">
        <f>'1_Police_raw'!QQ41/G42*100</f>
        <v>108.07672950080764</v>
      </c>
      <c r="SH42" s="250">
        <f>'1_Police_raw'!QR41/G42*100</f>
        <v>28.903818144605527</v>
      </c>
      <c r="SI42" s="250">
        <f>'1_Police_raw'!QS41/G42*100</f>
        <v>4.8921624159076131</v>
      </c>
      <c r="SJ42" s="250">
        <f>'1_Police_raw'!QT41/G42*100</f>
        <v>59.507146805903524</v>
      </c>
      <c r="SK42" s="250" t="e">
        <f>'1_Police_raw'!QU41/G42*100</f>
        <v>#VALUE!</v>
      </c>
      <c r="SM42" s="250">
        <f>'1_Police_raw'!QW41/G42*100</f>
        <v>13.171206504366651</v>
      </c>
      <c r="SN42" s="250">
        <f>'1_Police_raw'!QX41/G42*100</f>
        <v>3.7632018583904721</v>
      </c>
      <c r="SO42" s="250">
        <f>'1_Police_raw'!QY41/G42*100</f>
        <v>1.0682637533495531</v>
      </c>
      <c r="SP42" s="250">
        <f>'1_Police_raw'!QZ41/G42*100</f>
        <v>8.2304866451249659</v>
      </c>
      <c r="SQ42" s="250" t="e">
        <f>'1_Police_raw'!RA41/G42*100</f>
        <v>#VALUE!</v>
      </c>
      <c r="SS42" s="250">
        <f>'1_Police_raw'!RC41/G42*100</f>
        <v>59.567843610071115</v>
      </c>
      <c r="ST42" s="250">
        <f>'1_Police_raw'!RD41/G42*100</f>
        <v>14.870717021059122</v>
      </c>
      <c r="SU42" s="250">
        <f>'1_Police_raw'!RE41/G42*100</f>
        <v>4.9771379417422361</v>
      </c>
      <c r="SV42" s="250">
        <f>'1_Police_raw'!RF41/G42*100</f>
        <v>40.424071575613773</v>
      </c>
      <c r="SW42" s="250" t="e">
        <f>'1_Police_raw'!RG41/G42*100</f>
        <v>#VALUE!</v>
      </c>
      <c r="SY42" s="250">
        <f>'1_Police_raw'!RI41/G42*100</f>
        <v>4.3458911783993184</v>
      </c>
      <c r="SZ42" s="250">
        <f>'1_Police_raw'!RJ41/G42*100</f>
        <v>1.1046818358501063</v>
      </c>
      <c r="TA42" s="250">
        <f>'1_Police_raw'!RK41/G42*100</f>
        <v>2.4278721667035298E-2</v>
      </c>
      <c r="TB42" s="250">
        <f>'1_Police_raw'!RL41/G42*100</f>
        <v>2.6706593833738834</v>
      </c>
      <c r="TC42" s="250" t="e">
        <f>'1_Police_raw'!RM41/G42*100</f>
        <v>#VALUE!</v>
      </c>
      <c r="TE42" s="250">
        <f>'1_Police_raw'!RO41/G42*100</f>
        <v>0.61910740250940022</v>
      </c>
      <c r="TF42" s="250">
        <f>'1_Police_raw'!RP41/G42*100</f>
        <v>0.1456723300022118</v>
      </c>
      <c r="TG42" s="250">
        <f>'1_Police_raw'!RQ41/G42*100</f>
        <v>0</v>
      </c>
      <c r="TH42" s="250">
        <f>'1_Police_raw'!RR41/G42*100</f>
        <v>0.29134466000442361</v>
      </c>
      <c r="TI42" s="250" t="e">
        <f>'1_Police_raw'!RS41/G42*100</f>
        <v>#VALUE!</v>
      </c>
      <c r="TK42" s="250">
        <f>'1_Police_raw'!RU41/G42*100</f>
        <v>432.25836055989646</v>
      </c>
      <c r="TL42" s="250">
        <f>'1_Police_raw'!RV41/G42*100</f>
        <v>54.092991874154649</v>
      </c>
      <c r="TM42" s="250">
        <f>'1_Police_raw'!RW41/G42*100</f>
        <v>67.944002585198291</v>
      </c>
      <c r="TN42" s="250">
        <f>'1_Police_raw'!RX41/G42*100</f>
        <v>183.98415279279351</v>
      </c>
      <c r="TO42" s="250" t="e">
        <f>'1_Police_raw'!RY41/G42*100</f>
        <v>#VALUE!</v>
      </c>
      <c r="TQ42" s="250">
        <f>'1_Police_raw'!SA41/G42*100</f>
        <v>87.973947960502414</v>
      </c>
      <c r="TR42" s="250">
        <f>'1_Police_raw'!SB41/G42*100</f>
        <v>7.0529686442737551</v>
      </c>
      <c r="TS42" s="250">
        <f>'1_Police_raw'!SC41/G42*100</f>
        <v>6.8223207884369197</v>
      </c>
      <c r="TT42" s="250">
        <f>'1_Police_raw'!SD41/G42*100</f>
        <v>53.838065296650782</v>
      </c>
      <c r="TU42" s="250" t="e">
        <f>'1_Police_raw'!SE41/G42*100</f>
        <v>#VALUE!</v>
      </c>
      <c r="TW42" s="250" t="e">
        <f>'1_Police_raw'!TY41/C42*100</f>
        <v>#VALUE!</v>
      </c>
      <c r="TX42" s="250" t="e">
        <f>'1_Police_raw'!TZ41/D42*100</f>
        <v>#VALUE!</v>
      </c>
      <c r="TY42" s="250" t="e">
        <f>'1_Police_raw'!UA41/E42*100</f>
        <v>#VALUE!</v>
      </c>
      <c r="TZ42" s="250" t="e">
        <f>'1_Police_raw'!UB41/F42*100</f>
        <v>#VALUE!</v>
      </c>
      <c r="UA42" s="250" t="e">
        <f>'1_Police_raw'!UC41/G42*100</f>
        <v>#VALUE!</v>
      </c>
      <c r="UB42" s="250">
        <f>'1_Police_raw'!UD41/H42*100</f>
        <v>290.82062646824369</v>
      </c>
      <c r="UC42" s="250" t="e">
        <f t="shared" si="44"/>
        <v>#VALUE!</v>
      </c>
      <c r="UE42" s="250" t="e">
        <f>'1_Police_raw'!UF41/G42*100</f>
        <v>#VALUE!</v>
      </c>
      <c r="UF42" s="250" t="e">
        <f>'1_Police_raw'!UG41/G42*100</f>
        <v>#VALUE!</v>
      </c>
      <c r="UH42" s="250" t="e">
        <f>'1_Police_raw'!UI41/C42*100</f>
        <v>#VALUE!</v>
      </c>
      <c r="UI42" s="250" t="e">
        <f>'1_Police_raw'!UJ41/D42*100</f>
        <v>#VALUE!</v>
      </c>
      <c r="UJ42" s="250" t="e">
        <f>'1_Police_raw'!UK41/E42*100</f>
        <v>#VALUE!</v>
      </c>
      <c r="UK42" s="250" t="e">
        <f>'1_Police_raw'!UL41/F42*100</f>
        <v>#VALUE!</v>
      </c>
      <c r="UL42" s="250" t="e">
        <f>'1_Police_raw'!UM41/G42*100</f>
        <v>#VALUE!</v>
      </c>
      <c r="UM42" s="250" t="e">
        <f>'1_Police_raw'!UN41/H42*100</f>
        <v>#VALUE!</v>
      </c>
      <c r="UN42" s="250" t="e">
        <f t="shared" si="51"/>
        <v>#VALUE!</v>
      </c>
      <c r="UP42" s="250" t="e">
        <f>'1_Police_raw'!UX41/G42*100</f>
        <v>#VALUE!</v>
      </c>
      <c r="UQ42" s="250" t="e">
        <f>'1_Police_raw'!UY41/G42*100</f>
        <v>#VALUE!</v>
      </c>
      <c r="UR42" s="250" t="e">
        <f>'1_Police_raw'!UZ41/G42*100</f>
        <v>#VALUE!</v>
      </c>
    </row>
    <row r="43" spans="1:564">
      <c r="A43" s="247">
        <v>41</v>
      </c>
      <c r="B43" s="239" t="s">
        <v>3326</v>
      </c>
      <c r="C43" s="248">
        <v>2057.2840000000001</v>
      </c>
      <c r="D43" s="248">
        <v>2059.7939999999999</v>
      </c>
      <c r="E43" s="248">
        <v>2062.2939999999999</v>
      </c>
      <c r="F43" s="248">
        <v>2065.7689999999998</v>
      </c>
      <c r="G43" s="248">
        <v>2069.172</v>
      </c>
      <c r="H43" s="248">
        <v>2071.2779999999998</v>
      </c>
      <c r="I43" s="249"/>
      <c r="J43" s="250">
        <f>'1_Police_raw'!C42/C43*100</f>
        <v>1435.3390197950307</v>
      </c>
      <c r="K43" s="250">
        <f>'1_Police_raw'!D42/D43*100</f>
        <v>1453.4948640495118</v>
      </c>
      <c r="L43" s="250">
        <f>'1_Police_raw'!E42/E43*100</f>
        <v>1472.3894847194435</v>
      </c>
      <c r="M43" s="250">
        <f>'1_Police_raw'!F42/F43*100</f>
        <v>1343.4706397472323</v>
      </c>
      <c r="N43" s="250">
        <f>'1_Police_raw'!G42/G43*100</f>
        <v>1193.6175436358119</v>
      </c>
      <c r="O43" s="250">
        <f>'1_Police_raw'!H42/H43*100</f>
        <v>1195.1558409831998</v>
      </c>
      <c r="P43" s="250">
        <f t="shared" si="29"/>
        <v>-16.733550436476634</v>
      </c>
      <c r="R43" s="250">
        <f>'1_Police_raw'!J42/C43*100</f>
        <v>163.75959760538652</v>
      </c>
      <c r="S43" s="250">
        <f>'1_Police_raw'!K42/D43*100</f>
        <v>137.39238001470051</v>
      </c>
      <c r="T43" s="250">
        <f>'1_Police_raw'!L42/E43*100</f>
        <v>138.72900760027426</v>
      </c>
      <c r="U43" s="250">
        <f>'1_Police_raw'!M42/F43*100</f>
        <v>124.16683569169642</v>
      </c>
      <c r="V43" s="250">
        <f>'1_Police_raw'!N42/G43*100</f>
        <v>124.68755618189304</v>
      </c>
      <c r="W43" s="250">
        <f>'1_Police_raw'!O42/H43*100</f>
        <v>127.74721693563104</v>
      </c>
      <c r="X43" s="250">
        <f t="shared" si="30"/>
        <v>-21.991004616740057</v>
      </c>
      <c r="Z43" s="250">
        <f>'1_Police_raw'!Q42/C43*100</f>
        <v>3.3539365493534192</v>
      </c>
      <c r="AA43" s="250">
        <f>'1_Police_raw'!R42/D43*100</f>
        <v>2.3303301203906801</v>
      </c>
      <c r="AB43" s="250">
        <f>'1_Police_raw'!S42/E43*100</f>
        <v>3.5397474850821466</v>
      </c>
      <c r="AC43" s="250">
        <f>'1_Police_raw'!T42/F43*100</f>
        <v>3.5822011076746727</v>
      </c>
      <c r="AD43" s="250">
        <f>'1_Police_raw'!U42/G43*100</f>
        <v>2.8513820987332132</v>
      </c>
      <c r="AE43" s="250">
        <f>'1_Police_raw'!V42/H43*100</f>
        <v>2.172571716592365</v>
      </c>
      <c r="AF43" s="250">
        <f t="shared" si="31"/>
        <v>-35.22323142901439</v>
      </c>
      <c r="AH43" s="250">
        <f>'1_Police_raw'!X42/C43*100</f>
        <v>0.82633219331895835</v>
      </c>
      <c r="AI43" s="250">
        <f>'1_Police_raw'!Y42/D43*100</f>
        <v>0.63113107427247583</v>
      </c>
      <c r="AJ43" s="250">
        <f>'1_Police_raw'!Z42/E43*100</f>
        <v>0.58187629891761317</v>
      </c>
      <c r="AK43" s="250">
        <f>'1_Police_raw'!AA42/F43*100</f>
        <v>0.67771372307358668</v>
      </c>
      <c r="AL43" s="250">
        <f>'1_Police_raw'!AB42/G43*100</f>
        <v>0.72492765222030842</v>
      </c>
      <c r="AM43" s="250">
        <f>'1_Police_raw'!AC42/H43*100</f>
        <v>0.24139685739915165</v>
      </c>
      <c r="AN43" s="250">
        <f t="shared" si="46"/>
        <v>-70.786947507202569</v>
      </c>
      <c r="AP43" s="250">
        <f>'1_Police_raw'!AE42/C43*100</f>
        <v>1.4096255062499876</v>
      </c>
      <c r="AQ43" s="250">
        <f>'1_Police_raw'!AF42/D43*100</f>
        <v>1.3593592368945633</v>
      </c>
      <c r="AR43" s="250">
        <f>'1_Police_raw'!AG42/E43*100</f>
        <v>0.96979383152935528</v>
      </c>
      <c r="AS43" s="250">
        <f>'1_Police_raw'!AH42/F43*100</f>
        <v>1.2102030769171193</v>
      </c>
      <c r="AT43" s="250">
        <f>'1_Police_raw'!AI42/G43*100</f>
        <v>1.0632272232564524</v>
      </c>
      <c r="AU43" s="250">
        <f>'1_Police_raw'!AJ42/H43*100</f>
        <v>0.82074931515711569</v>
      </c>
      <c r="AV43" s="250">
        <f t="shared" si="32"/>
        <v>-41.77536434194166</v>
      </c>
      <c r="AX43" s="250" t="e">
        <f>'1_Police_raw'!AL42/C43*100</f>
        <v>#VALUE!</v>
      </c>
      <c r="AY43" s="250" t="e">
        <f>'1_Police_raw'!AM42/D43*100</f>
        <v>#VALUE!</v>
      </c>
      <c r="AZ43" s="250" t="e">
        <f>'1_Police_raw'!AN42/E43*100</f>
        <v>#VALUE!</v>
      </c>
      <c r="BA43" s="250" t="e">
        <f>'1_Police_raw'!AO42/F43*100</f>
        <v>#VALUE!</v>
      </c>
      <c r="BB43" s="250" t="e">
        <f>'1_Police_raw'!AP42/G43*100</f>
        <v>#VALUE!</v>
      </c>
      <c r="BC43" s="250" t="e">
        <f>'1_Police_raw'!AQ42/H43*100</f>
        <v>#VALUE!</v>
      </c>
      <c r="BD43" s="250" t="e">
        <f t="shared" si="47"/>
        <v>#VALUE!</v>
      </c>
      <c r="BF43" s="250">
        <f>'1_Police_raw'!AS42/C43*100</f>
        <v>31.254800017887657</v>
      </c>
      <c r="BG43" s="250">
        <f>'1_Police_raw'!AT42/D43*100</f>
        <v>32.187684787896266</v>
      </c>
      <c r="BH43" s="250">
        <f>'1_Police_raw'!AU42/E43*100</f>
        <v>31.033402608939369</v>
      </c>
      <c r="BI43" s="250">
        <f>'1_Police_raw'!AV42/F43*100</f>
        <v>38.000376615197538</v>
      </c>
      <c r="BJ43" s="250">
        <f>'1_Police_raw'!AW42/G43*100</f>
        <v>37.986208976344159</v>
      </c>
      <c r="BK43" s="250">
        <f>'1_Police_raw'!AX42/H43*100</f>
        <v>33.167928206643438</v>
      </c>
      <c r="BL43" s="250">
        <f t="shared" si="0"/>
        <v>6.1210700041621209</v>
      </c>
      <c r="BN43" s="250">
        <f>'1_Police_raw'!AZ42/C43*100</f>
        <v>11.617258482543003</v>
      </c>
      <c r="BO43" s="250">
        <f>'1_Police_raw'!BA42/D43*100</f>
        <v>10.24374282088403</v>
      </c>
      <c r="BP43" s="250">
        <f>'1_Police_raw'!BB42/E43*100</f>
        <v>10.473773380517036</v>
      </c>
      <c r="BQ43" s="250">
        <f>'1_Police_raw'!BC42/F43*100</f>
        <v>10.310930215333855</v>
      </c>
      <c r="BR43" s="250">
        <f>'1_Police_raw'!BD42/G43*100</f>
        <v>7.4425905627951661</v>
      </c>
      <c r="BS43" s="250">
        <f>'1_Police_raw'!BE42/H43*100</f>
        <v>8.3523312660106477</v>
      </c>
      <c r="BT43" s="250">
        <f t="shared" si="1"/>
        <v>-28.1041109779772</v>
      </c>
      <c r="BV43" s="250">
        <f>'1_Police_raw'!BG42/C43*100</f>
        <v>6.1245797857758095</v>
      </c>
      <c r="BW43" s="250">
        <f>'1_Police_raw'!BH42/D43*100</f>
        <v>5.8258253009767005</v>
      </c>
      <c r="BX43" s="250">
        <f>'1_Police_raw'!BI42/E43*100</f>
        <v>7.321943428046632</v>
      </c>
      <c r="BY43" s="250">
        <f>'1_Police_raw'!BJ42/F43*100</f>
        <v>6.5350966153524439</v>
      </c>
      <c r="BZ43" s="250">
        <f>'1_Police_raw'!BK42/G43*100</f>
        <v>5.7994212177624673</v>
      </c>
      <c r="CA43" s="250">
        <f>'1_Police_raw'!BL42/H43*100</f>
        <v>5.5038483487006582</v>
      </c>
      <c r="CB43" s="250">
        <f t="shared" si="2"/>
        <v>-10.135086141204098</v>
      </c>
      <c r="CD43" s="250">
        <f>'1_Police_raw'!BN42/C43*100</f>
        <v>1.9929188191810172</v>
      </c>
      <c r="CE43" s="250">
        <f>'1_Police_raw'!BO42/D43*100</f>
        <v>2.087587399516651</v>
      </c>
      <c r="CF43" s="250">
        <f>'1_Police_raw'!BP42/E43*100</f>
        <v>1.842608279905775</v>
      </c>
      <c r="CG43" s="250">
        <f>'1_Police_raw'!BQ42/F43*100</f>
        <v>2.1783655384508145</v>
      </c>
      <c r="CH43" s="250">
        <f>'1_Police_raw'!BR42/G43*100</f>
        <v>2.0297974262168634</v>
      </c>
      <c r="CI43" s="250">
        <f>'1_Police_raw'!BS42/H43*100</f>
        <v>1.7380573732738918</v>
      </c>
      <c r="CJ43" s="250">
        <f t="shared" si="3"/>
        <v>-12.788350606868164</v>
      </c>
      <c r="CL43" s="250">
        <f>'1_Police_raw'!BU42/C43*100</f>
        <v>1.7012721627155023</v>
      </c>
      <c r="CM43" s="250">
        <f>'1_Police_raw'!BV42/D43*100</f>
        <v>1.6506505019433984</v>
      </c>
      <c r="CN43" s="250">
        <f>'1_Police_raw'!BW42/E43*100</f>
        <v>2.279015504093985</v>
      </c>
      <c r="CO43" s="250">
        <f>'1_Police_raw'!BX42/F43*100</f>
        <v>2.0815492922974448</v>
      </c>
      <c r="CP43" s="250">
        <f>'1_Police_raw'!BY42/G43*100</f>
        <v>1.8364833856247813</v>
      </c>
      <c r="CQ43" s="250">
        <f>'1_Police_raw'!BZ42/H43*100</f>
        <v>1.4483811443949099</v>
      </c>
      <c r="CR43" s="250">
        <f t="shared" si="4"/>
        <v>-14.864818449561767</v>
      </c>
      <c r="CT43" s="250">
        <f>'1_Police_raw'!CB42/C43*100</f>
        <v>24.93578912780151</v>
      </c>
      <c r="CU43" s="250">
        <f>'1_Police_raw'!CC42/D43*100</f>
        <v>22.769267217983934</v>
      </c>
      <c r="CV43" s="250">
        <f>'1_Police_raw'!CD42/E43*100</f>
        <v>22.693175657786913</v>
      </c>
      <c r="CW43" s="250">
        <f>'1_Police_raw'!CE42/F43*100</f>
        <v>14.764477538388853</v>
      </c>
      <c r="CX43" s="250">
        <f>'1_Police_raw'!CF42/G43*100</f>
        <v>13.435325821149716</v>
      </c>
      <c r="CY43" s="250">
        <f>'1_Police_raw'!CG42/H43*100</f>
        <v>11.973284126997923</v>
      </c>
      <c r="CZ43" s="250">
        <f t="shared" si="5"/>
        <v>-51.983536331526714</v>
      </c>
      <c r="DB43" s="250" t="e">
        <f>'1_Police_raw'!CI42/C43*100</f>
        <v>#VALUE!</v>
      </c>
      <c r="DC43" s="250" t="e">
        <f>'1_Police_raw'!CJ42/D43*100</f>
        <v>#VALUE!</v>
      </c>
      <c r="DD43" s="250" t="e">
        <f>'1_Police_raw'!CK42/E43*100</f>
        <v>#VALUE!</v>
      </c>
      <c r="DE43" s="250" t="e">
        <f>'1_Police_raw'!CL42/F43*100</f>
        <v>#VALUE!</v>
      </c>
      <c r="DF43" s="250" t="e">
        <f>'1_Police_raw'!CM42/G43*100</f>
        <v>#VALUE!</v>
      </c>
      <c r="DG43" s="250" t="e">
        <f>'1_Police_raw'!CN42/H43*100</f>
        <v>#VALUE!</v>
      </c>
      <c r="DH43" s="250" t="e">
        <f t="shared" si="33"/>
        <v>#VALUE!</v>
      </c>
      <c r="DJ43" s="250">
        <f>'1_Police_raw'!CP42/C43*100</f>
        <v>949.3098667952504</v>
      </c>
      <c r="DK43" s="250">
        <f>'1_Police_raw'!CQ42/D43*100</f>
        <v>1002.4303401213908</v>
      </c>
      <c r="DL43" s="250">
        <f>'1_Police_raw'!CR42/E43*100</f>
        <v>1000.7787444467182</v>
      </c>
      <c r="DM43" s="250">
        <f>'1_Police_raw'!CS42/F43*100</f>
        <v>875.84817082645736</v>
      </c>
      <c r="DN43" s="250">
        <f>'1_Police_raw'!CT42/G43*100</f>
        <v>742.47090140403986</v>
      </c>
      <c r="DO43" s="250">
        <f>'1_Police_raw'!CU42/H43*100</f>
        <v>751.90293142687756</v>
      </c>
      <c r="DP43" s="250">
        <f t="shared" si="6"/>
        <v>-20.794783902836016</v>
      </c>
      <c r="DR43" s="250">
        <f>'1_Police_raw'!CW42/C43*100</f>
        <v>703.11148096227839</v>
      </c>
      <c r="DS43" s="250">
        <f>'1_Police_raw'!CX42/D43*100</f>
        <v>727.49993445946541</v>
      </c>
      <c r="DT43" s="250">
        <f>'1_Police_raw'!CY42/E43*100</f>
        <v>732.63075002885148</v>
      </c>
      <c r="DU43" s="250">
        <f>'1_Police_raw'!CZ42/F43*100</f>
        <v>634.63049353533722</v>
      </c>
      <c r="DV43" s="250">
        <f>'1_Police_raw'!DA42/G43*100</f>
        <v>504.16301786415045</v>
      </c>
      <c r="DW43" s="250">
        <f>'1_Police_raw'!DB42/H43*100</f>
        <v>524.21741552799779</v>
      </c>
      <c r="DX43" s="250">
        <f t="shared" si="34"/>
        <v>-25.443200726781782</v>
      </c>
      <c r="DZ43" s="250">
        <f>'1_Police_raw'!DD42/C43*100</f>
        <v>23.671986949784277</v>
      </c>
      <c r="EA43" s="250">
        <f>'1_Police_raw'!DE42/D43*100</f>
        <v>18.011509888852963</v>
      </c>
      <c r="EB43" s="250">
        <f>'1_Police_raw'!DF42/E43*100</f>
        <v>24.584273629269155</v>
      </c>
      <c r="EC43" s="250">
        <f>'1_Police_raw'!DG42/F43*100</f>
        <v>26.237202707563146</v>
      </c>
      <c r="ED43" s="250">
        <f>'1_Police_raw'!DH42/G43*100</f>
        <v>19.331404059208225</v>
      </c>
      <c r="EE43" s="250">
        <f>'1_Police_raw'!DI42/H43*100</f>
        <v>20.567012250407721</v>
      </c>
      <c r="EF43" s="250">
        <f t="shared" si="7"/>
        <v>-13.116662770908007</v>
      </c>
      <c r="EH43" s="250" t="e">
        <f>'1_Police_raw'!DK42/C43*100</f>
        <v>#VALUE!</v>
      </c>
      <c r="EI43" s="250" t="e">
        <f>'1_Police_raw'!DL42/D43*100</f>
        <v>#VALUE!</v>
      </c>
      <c r="EJ43" s="250" t="e">
        <f>'1_Police_raw'!DM42/E43*100</f>
        <v>#VALUE!</v>
      </c>
      <c r="EK43" s="250" t="e">
        <f>'1_Police_raw'!DN42/F43*100</f>
        <v>#VALUE!</v>
      </c>
      <c r="EL43" s="250" t="e">
        <f>'1_Police_raw'!DO42/G43*100</f>
        <v>#VALUE!</v>
      </c>
      <c r="EM43" s="250" t="e">
        <f>'1_Police_raw'!DP42/H43*100</f>
        <v>#VALUE!</v>
      </c>
      <c r="EN43" s="250" t="e">
        <f t="shared" si="8"/>
        <v>#VALUE!</v>
      </c>
      <c r="EP43" s="250">
        <f>'1_Police_raw'!DR42/C43*100</f>
        <v>2.0901343713361884</v>
      </c>
      <c r="EQ43" s="250">
        <f>'1_Police_raw'!DS42/D43*100</f>
        <v>1.9904903111670393</v>
      </c>
      <c r="ER43" s="250">
        <f>'1_Police_raw'!DT42/E43*100</f>
        <v>1.8910979714822429</v>
      </c>
      <c r="ES43" s="250">
        <f>'1_Police_raw'!DU42/F43*100</f>
        <v>2.3719980307575534</v>
      </c>
      <c r="ET43" s="250">
        <f>'1_Police_raw'!DV42/G43*100</f>
        <v>1.6431693450326992</v>
      </c>
      <c r="EU43" s="250">
        <f>'1_Police_raw'!DW42/H43*100</f>
        <v>1.882895487713383</v>
      </c>
      <c r="EV43" s="250">
        <f t="shared" si="9"/>
        <v>-9.9150985919781363</v>
      </c>
      <c r="EX43" s="250">
        <f>'1_Police_raw'!DY42/C43*100</f>
        <v>21.192990369827402</v>
      </c>
      <c r="EY43" s="250">
        <f>'1_Police_raw'!DZ42/D43*100</f>
        <v>26.21621385439515</v>
      </c>
      <c r="EZ43" s="250">
        <f>'1_Police_raw'!EA42/E43*100</f>
        <v>32.051686132045191</v>
      </c>
      <c r="FA43" s="250">
        <f>'1_Police_raw'!EB42/F43*100</f>
        <v>17.911005538373363</v>
      </c>
      <c r="FB43" s="250">
        <f>'1_Police_raw'!EC42/G43*100</f>
        <v>14.885181125590332</v>
      </c>
      <c r="FC43" s="250">
        <f>'1_Police_raw'!ED42/H43*100</f>
        <v>14.72520830134825</v>
      </c>
      <c r="FD43" s="250">
        <f t="shared" si="10"/>
        <v>-30.518496708644648</v>
      </c>
      <c r="FF43" s="250">
        <f>'1_Police_raw'!EF42/C43*100</f>
        <v>4.8607776077585783E-2</v>
      </c>
      <c r="FG43" s="250">
        <f>'1_Police_raw'!EG42/D43*100</f>
        <v>0.33983980922364082</v>
      </c>
      <c r="FH43" s="250">
        <f>'1_Police_raw'!EH42/E43*100</f>
        <v>0.19395876630587106</v>
      </c>
      <c r="FI43" s="250">
        <f>'1_Police_raw'!EI42/F43*100</f>
        <v>0.19363249230673907</v>
      </c>
      <c r="FJ43" s="250">
        <f>'1_Police_raw'!EJ42/G43*100</f>
        <v>0.38662808118416447</v>
      </c>
      <c r="FK43" s="250">
        <f>'1_Police_raw'!EK42/H43*100</f>
        <v>0.57935245775796396</v>
      </c>
      <c r="FL43" s="250">
        <f t="shared" si="35"/>
        <v>1091.8925417061353</v>
      </c>
      <c r="FN43" s="250">
        <f>'1_Police_raw'!EM42/C43*100</f>
        <v>22.797046980387734</v>
      </c>
      <c r="FO43" s="250">
        <f>'1_Police_raw'!EN42/D43*100</f>
        <v>10.874873895156506</v>
      </c>
      <c r="FP43" s="250">
        <f>'1_Police_raw'!EO42/E43*100</f>
        <v>1.4546907472940329</v>
      </c>
      <c r="FQ43" s="250">
        <f>'1_Police_raw'!EP42/F43*100</f>
        <v>16.700802461456242</v>
      </c>
      <c r="FR43" s="250">
        <f>'1_Police_raw'!EQ42/G43*100</f>
        <v>17.688234714175525</v>
      </c>
      <c r="FS43" s="250">
        <f>'1_Police_raw'!ER42/H43*100</f>
        <v>19.263469220452304</v>
      </c>
      <c r="FT43" s="250">
        <f t="shared" si="11"/>
        <v>-15.500155625311294</v>
      </c>
      <c r="FV43" s="250">
        <f>'1_Police_raw'!ET42/C43*100</f>
        <v>0.3402544325431005</v>
      </c>
      <c r="FW43" s="250">
        <f>'1_Police_raw'!EU42/D43*100</f>
        <v>0.48548544174805836</v>
      </c>
      <c r="FX43" s="250">
        <f>'1_Police_raw'!EV42/E43*100</f>
        <v>0.58187629891761317</v>
      </c>
      <c r="FY43" s="250">
        <f>'1_Police_raw'!EW42/F43*100</f>
        <v>0.2904487384601086</v>
      </c>
      <c r="FZ43" s="250">
        <f>'1_Police_raw'!EX42/G43*100</f>
        <v>0.33829957103614389</v>
      </c>
      <c r="GA43" s="250">
        <f>'1_Police_raw'!EY42/H43*100</f>
        <v>0.19311748591932132</v>
      </c>
      <c r="GB43" s="250">
        <f t="shared" si="12"/>
        <v>-43.243212299707842</v>
      </c>
      <c r="GD43" s="250" t="e">
        <f>'1_Police_raw'!FA42/C43*100</f>
        <v>#VALUE!</v>
      </c>
      <c r="GE43" s="250" t="e">
        <f>'1_Police_raw'!FB42/D43*100</f>
        <v>#VALUE!</v>
      </c>
      <c r="GF43" s="250" t="e">
        <f>'1_Police_raw'!FC42/E43*100</f>
        <v>#VALUE!</v>
      </c>
      <c r="GG43" s="250" t="e">
        <f>'1_Police_raw'!FD42/F43*100</f>
        <v>#VALUE!</v>
      </c>
      <c r="GH43" s="250" t="e">
        <f>'1_Police_raw'!FE42/G43*100</f>
        <v>#VALUE!</v>
      </c>
      <c r="GI43" s="250" t="e">
        <f>'1_Police_raw'!FF42/H43*100</f>
        <v>#VALUE!</v>
      </c>
      <c r="GJ43" s="250" t="e">
        <f t="shared" si="13"/>
        <v>#VALUE!</v>
      </c>
      <c r="GL43" s="250">
        <f>'1_Police_raw'!FH42/C43*100</f>
        <v>28.97023454224113</v>
      </c>
      <c r="GM43" s="250">
        <f>'1_Police_raw'!FI42/D43*100</f>
        <v>29.323320681582722</v>
      </c>
      <c r="GN43" s="250">
        <f>'1_Police_raw'!FJ42/E43*100</f>
        <v>26.087454068139653</v>
      </c>
      <c r="GO43" s="250">
        <f>'1_Police_raw'!FK42/F43*100</f>
        <v>34.708624245982975</v>
      </c>
      <c r="GP43" s="250">
        <f>'1_Police_raw'!FL42/G43*100</f>
        <v>29.528719700440565</v>
      </c>
      <c r="GQ43" s="250">
        <f>'1_Police_raw'!FM42/H43*100</f>
        <v>29.402137231216674</v>
      </c>
      <c r="GR43" s="250">
        <f t="shared" si="14"/>
        <v>1.4908498180979279</v>
      </c>
      <c r="GT43" s="250">
        <f>'1_Police_raw'!FO42/C43*100</f>
        <v>28.581372333620443</v>
      </c>
      <c r="GU43" s="250">
        <f>'1_Police_raw'!FP42/D43*100</f>
        <v>22.720718673809127</v>
      </c>
      <c r="GV43" s="250">
        <f>'1_Police_raw'!FQ42/E43*100</f>
        <v>19.589835396892976</v>
      </c>
      <c r="GW43" s="250">
        <f>'1_Police_raw'!FR42/F43*100</f>
        <v>27.931487015247107</v>
      </c>
      <c r="GX43" s="250">
        <f>'1_Police_raw'!FS42/G43*100</f>
        <v>24.889182726230587</v>
      </c>
      <c r="GY43" s="250">
        <f>'1_Police_raw'!FT42/H43*100</f>
        <v>23.560333282157202</v>
      </c>
      <c r="GZ43" s="250">
        <f t="shared" si="15"/>
        <v>-17.567522625766159</v>
      </c>
      <c r="HB43" s="250">
        <f>'1_Police_raw'!GI42/C43*100</f>
        <v>993.0082574889999</v>
      </c>
      <c r="HC43" s="250">
        <f>'1_Police_raw'!GJ42/D43*100</f>
        <v>853.33776096056204</v>
      </c>
      <c r="HD43" s="250">
        <f>'1_Police_raw'!GK42/E43*100</f>
        <v>887.89474245670112</v>
      </c>
      <c r="HE43" s="250">
        <f>'1_Police_raw'!GL42/F43*100</f>
        <v>831.74837070359763</v>
      </c>
      <c r="HF43" s="250">
        <f>'1_Police_raw'!GM42/G43*100</f>
        <v>769.38988155648735</v>
      </c>
      <c r="HG43" s="250">
        <f>'1_Police_raw'!GN42/H43*100</f>
        <v>768.26963835854008</v>
      </c>
      <c r="HH43" s="250">
        <f t="shared" si="16"/>
        <v>-22.632099726819177</v>
      </c>
      <c r="HJ43" s="250">
        <f>'1_Police_raw'!GP42/C43*100</f>
        <v>155.20462901573143</v>
      </c>
      <c r="HK43" s="250">
        <f>'1_Police_raw'!GQ42/D43*100</f>
        <v>132.97446249479316</v>
      </c>
      <c r="HL43" s="250">
        <f>'1_Police_raw'!GR42/E43*100</f>
        <v>136.06207456356853</v>
      </c>
      <c r="HM43" s="250">
        <f>'1_Police_raw'!GS42/F43*100</f>
        <v>119.61647212248805</v>
      </c>
      <c r="HN43" s="250">
        <f>'1_Police_raw'!GT42/G43*100</f>
        <v>120.96626090049547</v>
      </c>
      <c r="HO43" s="250">
        <f>'1_Police_raw'!GU42/H43*100</f>
        <v>124.99529276128072</v>
      </c>
      <c r="HP43" s="250">
        <f t="shared" si="17"/>
        <v>-19.464197972722005</v>
      </c>
      <c r="HR43" s="250">
        <f>'1_Police_raw'!GW42/C43*100</f>
        <v>1.6040566105603311</v>
      </c>
      <c r="HS43" s="250">
        <f>'1_Police_raw'!GX42/D43*100</f>
        <v>1.1651650601953401</v>
      </c>
      <c r="HT43" s="250">
        <f>'1_Police_raw'!GY42/E43*100</f>
        <v>0.87281444837641975</v>
      </c>
      <c r="HU43" s="250">
        <f>'1_Police_raw'!GZ42/F43*100</f>
        <v>1.1617949538404344</v>
      </c>
      <c r="HV43" s="250">
        <f>'1_Police_raw'!HA42/G43*100</f>
        <v>1.111555733404473</v>
      </c>
      <c r="HW43" s="250">
        <f>'1_Police_raw'!HB42/H43*100</f>
        <v>0.96558742959660659</v>
      </c>
      <c r="HX43" s="250">
        <f t="shared" si="18"/>
        <v>-39.803406984538633</v>
      </c>
      <c r="HZ43" s="250">
        <f>'1_Police_raw'!HD42/C43*100</f>
        <v>1.0693710737068873</v>
      </c>
      <c r="IA43" s="250">
        <f>'1_Police_raw'!HE42/D43*100</f>
        <v>0.82532525097169918</v>
      </c>
      <c r="IB43" s="250">
        <f>'1_Police_raw'!HF42/E43*100</f>
        <v>0.43640722418820987</v>
      </c>
      <c r="IC43" s="250">
        <f>'1_Police_raw'!HG42/F43*100</f>
        <v>0.53248935384353235</v>
      </c>
      <c r="ID43" s="250">
        <f>'1_Police_raw'!HH42/G43*100</f>
        <v>0.82158467251634959</v>
      </c>
      <c r="IE43" s="250">
        <f>'1_Police_raw'!HI42/H43*100</f>
        <v>0.28967622887898198</v>
      </c>
      <c r="IF43" s="250">
        <f t="shared" si="49"/>
        <v>-72.911533143042391</v>
      </c>
      <c r="IH43" s="250" t="e">
        <f>'1_Police_raw'!HK42/C43*100</f>
        <v>#VALUE!</v>
      </c>
      <c r="II43" s="250" t="e">
        <f>'1_Police_raw'!HL42/D43*100</f>
        <v>#VALUE!</v>
      </c>
      <c r="IJ43" s="250" t="e">
        <f>'1_Police_raw'!HM42/E43*100</f>
        <v>#VALUE!</v>
      </c>
      <c r="IK43" s="250" t="e">
        <f>'1_Police_raw'!HN42/F43*100</f>
        <v>#VALUE!</v>
      </c>
      <c r="IL43" s="250" t="e">
        <f>'1_Police_raw'!HO42/G43*100</f>
        <v>#VALUE!</v>
      </c>
      <c r="IM43" s="250" t="e">
        <f>'1_Police_raw'!HP42/H43*100</f>
        <v>#VALUE!</v>
      </c>
      <c r="IN43" s="250" t="e">
        <f t="shared" si="36"/>
        <v>#VALUE!</v>
      </c>
      <c r="IP43" s="250" t="e">
        <f>'1_Police_raw'!HR42/C43*100</f>
        <v>#VALUE!</v>
      </c>
      <c r="IQ43" s="250" t="e">
        <f>'1_Police_raw'!HS42/D43*100</f>
        <v>#VALUE!</v>
      </c>
      <c r="IR43" s="250" t="e">
        <f>'1_Police_raw'!HT42/E43*100</f>
        <v>#VALUE!</v>
      </c>
      <c r="IS43" s="250" t="e">
        <f>'1_Police_raw'!HU42/F43*100</f>
        <v>#VALUE!</v>
      </c>
      <c r="IT43" s="250" t="e">
        <f>'1_Police_raw'!HV42/G43*100</f>
        <v>#VALUE!</v>
      </c>
      <c r="IU43" s="250" t="e">
        <f>'1_Police_raw'!HW42/H43*100</f>
        <v>#VALUE!</v>
      </c>
      <c r="IV43" s="250" t="e">
        <f t="shared" si="45"/>
        <v>#VALUE!</v>
      </c>
      <c r="IX43" s="250">
        <f>'1_Police_raw'!HY42/C43*100</f>
        <v>34.900383223706591</v>
      </c>
      <c r="IY43" s="250">
        <f>'1_Police_raw'!HZ42/D43*100</f>
        <v>34.857854717510591</v>
      </c>
      <c r="IZ43" s="250">
        <f>'1_Police_raw'!IA42/E43*100</f>
        <v>33.215438729880411</v>
      </c>
      <c r="JA43" s="250">
        <f>'1_Police_raw'!IB42/F43*100</f>
        <v>40.614415261338515</v>
      </c>
      <c r="JB43" s="250">
        <f>'1_Police_raw'!IC42/G43*100</f>
        <v>40.934248095373412</v>
      </c>
      <c r="JC43" s="250">
        <f>'1_Police_raw'!ID42/H43*100</f>
        <v>36.354366724312243</v>
      </c>
      <c r="JD43" s="250">
        <f t="shared" si="19"/>
        <v>4.166096089220062</v>
      </c>
      <c r="JF43" s="250">
        <f>'1_Police_raw'!IF42/C43*100</f>
        <v>14.242078390732635</v>
      </c>
      <c r="JG43" s="250">
        <f>'1_Police_raw'!IG42/D43*100</f>
        <v>12.185684587876263</v>
      </c>
      <c r="JH43" s="250">
        <f>'1_Police_raw'!IH42/E43*100</f>
        <v>11.7345053615052</v>
      </c>
      <c r="JI43" s="250">
        <f>'1_Police_raw'!II42/F43*100</f>
        <v>11.763173907634398</v>
      </c>
      <c r="JJ43" s="250">
        <f>'1_Police_raw'!IJ42/G43*100</f>
        <v>9.2307454382719278</v>
      </c>
      <c r="JK43" s="250">
        <f>'1_Police_raw'!IK42/H43*100</f>
        <v>10.090388639284539</v>
      </c>
      <c r="JL43" s="250">
        <f t="shared" si="48"/>
        <v>-29.150869961154072</v>
      </c>
      <c r="JN43" s="250">
        <f>'1_Police_raw'!IM42/C43*100</f>
        <v>6.6592653226292526</v>
      </c>
      <c r="JO43" s="250">
        <f>'1_Police_raw'!IN42/D43*100</f>
        <v>5.2917913150538354</v>
      </c>
      <c r="JP43" s="250">
        <f>'1_Police_raw'!IO42/E43*100</f>
        <v>7.1279846617407605</v>
      </c>
      <c r="JQ43" s="250">
        <f>'1_Police_raw'!IP42/F43*100</f>
        <v>7.2128103384260305</v>
      </c>
      <c r="JR43" s="250">
        <f>'1_Police_raw'!IQ42/G43*100</f>
        <v>5.4611216467263235</v>
      </c>
      <c r="JS43" s="250">
        <f>'1_Police_raw'!IR42/H43*100</f>
        <v>4.8762165194628633</v>
      </c>
      <c r="JT43" s="250">
        <f t="shared" si="20"/>
        <v>-26.775458204185128</v>
      </c>
      <c r="JV43" s="250">
        <f>'1_Police_raw'!IT42/C43*100</f>
        <v>1.8957032670258456</v>
      </c>
      <c r="JW43" s="250">
        <f>'1_Police_raw'!IU42/D43*100</f>
        <v>1.7477475902930102</v>
      </c>
      <c r="JX43" s="250">
        <f>'1_Police_raw'!IV42/E43*100</f>
        <v>1.7456288967528395</v>
      </c>
      <c r="JY43" s="250">
        <f>'1_Police_raw'!IW42/F43*100</f>
        <v>2.3235899076808688</v>
      </c>
      <c r="JZ43" s="250">
        <f>'1_Police_raw'!IX42/G43*100</f>
        <v>1.5948408348846785</v>
      </c>
      <c r="KA43" s="250">
        <f>'1_Police_raw'!IY42/H43*100</f>
        <v>1.593219258834401</v>
      </c>
      <c r="KB43" s="250">
        <f t="shared" si="21"/>
        <v>-15.956295136105851</v>
      </c>
      <c r="KD43" s="250">
        <f>'1_Police_raw'!JA42/C43*100</f>
        <v>1.7984877148706742</v>
      </c>
      <c r="KE43" s="250">
        <f>'1_Police_raw'!JB42/D43*100</f>
        <v>1.6991990461182043</v>
      </c>
      <c r="KF43" s="250">
        <f>'1_Police_raw'!JC42/E43*100</f>
        <v>2.4729742703998561</v>
      </c>
      <c r="KG43" s="250">
        <f>'1_Police_raw'!JD42/F43*100</f>
        <v>2.6140386461409775</v>
      </c>
      <c r="KH43" s="250">
        <f>'1_Police_raw'!JE42/G43*100</f>
        <v>1.8364833856247813</v>
      </c>
      <c r="KI43" s="250">
        <f>'1_Police_raw'!JF42/H43*100</f>
        <v>1.3518224014352493</v>
      </c>
      <c r="KJ43" s="250">
        <f t="shared" si="22"/>
        <v>-24.835605477991479</v>
      </c>
      <c r="KL43" s="250">
        <f>'1_Police_raw'!JH42/C43*100</f>
        <v>17.012721627155024</v>
      </c>
      <c r="KM43" s="250">
        <f>'1_Police_raw'!JI42/D43*100</f>
        <v>17.234733182056068</v>
      </c>
      <c r="KN43" s="250">
        <f>'1_Police_raw'!JJ42/E43*100</f>
        <v>16.680453902304908</v>
      </c>
      <c r="KO43" s="250">
        <f>'1_Police_raw'!JK42/F43*100</f>
        <v>12.3924795076313</v>
      </c>
      <c r="KP43" s="250">
        <f>'1_Police_raw'!JL42/G43*100</f>
        <v>14.015267942925963</v>
      </c>
      <c r="KQ43" s="250">
        <f>'1_Police_raw'!JM42/H43*100</f>
        <v>7.7246994367728528</v>
      </c>
      <c r="KR43" s="250">
        <f t="shared" si="23"/>
        <v>-54.594569839766272</v>
      </c>
      <c r="KT43" s="250" t="e">
        <f>'1_Police_raw'!JO42/C43*100</f>
        <v>#VALUE!</v>
      </c>
      <c r="KU43" s="250" t="e">
        <f>'1_Police_raw'!JP42/D43*100</f>
        <v>#VALUE!</v>
      </c>
      <c r="KV43" s="250" t="e">
        <f>'1_Police_raw'!JQ42/E43*100</f>
        <v>#VALUE!</v>
      </c>
      <c r="KW43" s="250" t="e">
        <f>'1_Police_raw'!JR42/F43*100</f>
        <v>#VALUE!</v>
      </c>
      <c r="KX43" s="250" t="e">
        <f>'1_Police_raw'!JS42/G43*100</f>
        <v>#VALUE!</v>
      </c>
      <c r="KY43" s="250" t="e">
        <f>'1_Police_raw'!JT42/H43*100</f>
        <v>#VALUE!</v>
      </c>
      <c r="KZ43" s="250" t="e">
        <f t="shared" si="37"/>
        <v>#VALUE!</v>
      </c>
      <c r="LB43" s="250">
        <f>'1_Police_raw'!JV42/C43*100</f>
        <v>103.38873971702496</v>
      </c>
      <c r="LC43" s="250">
        <f>'1_Police_raw'!JW42/D43*100</f>
        <v>91.077068871935737</v>
      </c>
      <c r="LD43" s="250">
        <f>'1_Police_raw'!JX42/E43*100</f>
        <v>91.063640780606462</v>
      </c>
      <c r="LE43" s="250">
        <f>'1_Police_raw'!JY42/F43*100</f>
        <v>95.557634953375725</v>
      </c>
      <c r="LF43" s="250">
        <f>'1_Police_raw'!JZ42/G43*100</f>
        <v>103.51966873706004</v>
      </c>
      <c r="LG43" s="250">
        <f>'1_Police_raw'!KA42/H43*100</f>
        <v>103.36613433831674</v>
      </c>
      <c r="LH43" s="250">
        <f t="shared" si="24"/>
        <v>-2.1864449426601595E-2</v>
      </c>
      <c r="LJ43" s="250">
        <f>'1_Police_raw'!KC42/C43*100</f>
        <v>337.77543596314359</v>
      </c>
      <c r="LK43" s="250">
        <f>'1_Police_raw'!KD42/D43*100</f>
        <v>264.39537157599256</v>
      </c>
      <c r="LL43" s="250">
        <f>'1_Police_raw'!KE42/E43*100</f>
        <v>266.40236552111389</v>
      </c>
      <c r="LM43" s="250">
        <f>'1_Police_raw'!KF42/F43*100</f>
        <v>217.44928886046796</v>
      </c>
      <c r="LN43" s="250">
        <f>'1_Police_raw'!KG42/G43*100</f>
        <v>172.43612420813736</v>
      </c>
      <c r="LO43" s="250">
        <f>'1_Police_raw'!KH42/H43*100</f>
        <v>198.4764961535825</v>
      </c>
      <c r="LP43" s="250">
        <f t="shared" si="38"/>
        <v>-41.240103624575212</v>
      </c>
      <c r="LR43" s="250">
        <f>'1_Police_raw'!KJ42/C43*100</f>
        <v>18.908424894180868</v>
      </c>
      <c r="LS43" s="250">
        <f>'1_Police_raw'!KK42/D43*100</f>
        <v>16.21521375438515</v>
      </c>
      <c r="LT43" s="250">
        <f>'1_Police_raw'!KL42/E43*100</f>
        <v>16.631964210728441</v>
      </c>
      <c r="LU43" s="250">
        <f>'1_Police_raw'!KM42/F43*100</f>
        <v>12.731336369168092</v>
      </c>
      <c r="LV43" s="250">
        <f>'1_Police_raw'!KN42/G43*100</f>
        <v>10.004001600640255</v>
      </c>
      <c r="LW43" s="250">
        <f>'1_Police_raw'!KO42/H43*100</f>
        <v>9.9938298963248773</v>
      </c>
      <c r="LX43" s="250">
        <f t="shared" si="39"/>
        <v>-47.146153356218939</v>
      </c>
      <c r="LZ43" s="250" t="e">
        <f>'1_Police_raw'!KQ42/C43*100</f>
        <v>#VALUE!</v>
      </c>
      <c r="MA43" s="250" t="e">
        <f>'1_Police_raw'!KR42/D43*100</f>
        <v>#VALUE!</v>
      </c>
      <c r="MB43" s="250" t="e">
        <f>'1_Police_raw'!KS42/E43*100</f>
        <v>#VALUE!</v>
      </c>
      <c r="MC43" s="250" t="e">
        <f>'1_Police_raw'!KT42/F43*100</f>
        <v>#VALUE!</v>
      </c>
      <c r="MD43" s="250" t="e">
        <f>'1_Police_raw'!KU42/G43*100</f>
        <v>#VALUE!</v>
      </c>
      <c r="ME43" s="250" t="e">
        <f>'1_Police_raw'!KV42/H43*100</f>
        <v>#VALUE!</v>
      </c>
      <c r="MF43" s="250" t="e">
        <f t="shared" si="40"/>
        <v>#VALUE!</v>
      </c>
      <c r="MH43" s="250" t="e">
        <f>'1_Police_raw'!KX42/C43*100</f>
        <v>#VALUE!</v>
      </c>
      <c r="MI43" s="250" t="e">
        <f>'1_Police_raw'!KY42/D43*100</f>
        <v>#VALUE!</v>
      </c>
      <c r="MJ43" s="250" t="e">
        <f>'1_Police_raw'!KZ42/E43*100</f>
        <v>#VALUE!</v>
      </c>
      <c r="MK43" s="250" t="e">
        <f>'1_Police_raw'!LA42/F43*100</f>
        <v>#VALUE!</v>
      </c>
      <c r="ML43" s="250" t="e">
        <f>'1_Police_raw'!LB42/G43*100</f>
        <v>#VALUE!</v>
      </c>
      <c r="MM43" s="250" t="e">
        <f>'1_Police_raw'!LC42/H43*100</f>
        <v>#VALUE!</v>
      </c>
      <c r="MN43" s="250" t="e">
        <f t="shared" si="41"/>
        <v>#VALUE!</v>
      </c>
      <c r="MP43" s="250">
        <f>'1_Police_raw'!LE42/C43*100</f>
        <v>24.012241382327378</v>
      </c>
      <c r="MQ43" s="250">
        <f>'1_Police_raw'!LF42/D43*100</f>
        <v>25.051048794199808</v>
      </c>
      <c r="MR43" s="250">
        <f>'1_Police_raw'!LG42/E43*100</f>
        <v>8.5826754090347936</v>
      </c>
      <c r="MS43" s="250">
        <f>'1_Police_raw'!LH42/F43*100</f>
        <v>18.298270522986844</v>
      </c>
      <c r="MT43" s="250">
        <f>'1_Police_raw'!LI42/G43*100</f>
        <v>13.966939432777941</v>
      </c>
      <c r="MU43" s="250">
        <f>'1_Police_raw'!LJ42/H43*100</f>
        <v>13.325106528433173</v>
      </c>
      <c r="MV43" s="250">
        <f t="shared" si="25"/>
        <v>-44.507027410443094</v>
      </c>
      <c r="MX43" s="250">
        <f>'1_Police_raw'!LL42/C43*100</f>
        <v>9.7215552155171567E-2</v>
      </c>
      <c r="MY43" s="250">
        <f>'1_Police_raw'!LM42/D43*100</f>
        <v>0.24274272087402918</v>
      </c>
      <c r="MZ43" s="250">
        <f>'1_Police_raw'!LN42/E43*100</f>
        <v>0.19395876630587106</v>
      </c>
      <c r="NA43" s="250">
        <f>'1_Police_raw'!LO42/F43*100</f>
        <v>0.24204061538342383</v>
      </c>
      <c r="NB43" s="250">
        <f>'1_Police_raw'!LP42/G43*100</f>
        <v>0.14498553044406168</v>
      </c>
      <c r="NC43" s="250">
        <f>'1_Police_raw'!LQ42/H43*100</f>
        <v>0.14483811443949099</v>
      </c>
      <c r="ND43" s="250">
        <f t="shared" si="50"/>
        <v>48.986567713266908</v>
      </c>
      <c r="NF43" s="250">
        <f>'1_Police_raw'!LS42/C43*100</f>
        <v>28.824411214008371</v>
      </c>
      <c r="NG43" s="250">
        <f>'1_Police_raw'!LT42/D43*100</f>
        <v>13.15665547137238</v>
      </c>
      <c r="NH43" s="250">
        <f>'1_Police_raw'!LU42/E43*100</f>
        <v>14.886335313975602</v>
      </c>
      <c r="NI43" s="250">
        <f>'1_Police_raw'!LV42/F43*100</f>
        <v>22.848634092195208</v>
      </c>
      <c r="NJ43" s="250">
        <f>'1_Police_raw'!LW42/G43*100</f>
        <v>19.379732569356246</v>
      </c>
      <c r="NK43" s="250">
        <f>'1_Police_raw'!LX42/H43*100</f>
        <v>21.242923451125346</v>
      </c>
      <c r="NL43" s="250">
        <f t="shared" si="26"/>
        <v>-26.302316139586907</v>
      </c>
      <c r="NN43" s="250">
        <f>'1_Police_raw'!LZ42/C43*100</f>
        <v>0.68050886508620101</v>
      </c>
      <c r="NO43" s="250">
        <f>'1_Police_raw'!MA42/D43*100</f>
        <v>2.3303301203906801</v>
      </c>
      <c r="NP43" s="250">
        <f>'1_Police_raw'!MB42/E43*100</f>
        <v>2.1820361209410493</v>
      </c>
      <c r="NQ43" s="250">
        <f>'1_Police_raw'!MC42/F43*100</f>
        <v>1.4522436923005428</v>
      </c>
      <c r="NR43" s="250">
        <f>'1_Police_raw'!MD42/G43*100</f>
        <v>1.1598842435524934</v>
      </c>
      <c r="NS43" s="250">
        <f>'1_Police_raw'!ME42/H43*100</f>
        <v>1.5449398873545706</v>
      </c>
      <c r="NT43" s="250">
        <f t="shared" si="27"/>
        <v>127.02715080116863</v>
      </c>
      <c r="NV43" s="250" t="e">
        <f>'1_Police_raw'!MG42/C43*100</f>
        <v>#VALUE!</v>
      </c>
      <c r="NW43" s="250" t="e">
        <f>'1_Police_raw'!MH42/D43*100</f>
        <v>#VALUE!</v>
      </c>
      <c r="NX43" s="250" t="e">
        <f>'1_Police_raw'!MI42/E43*100</f>
        <v>#VALUE!</v>
      </c>
      <c r="NY43" s="250" t="e">
        <f>'1_Police_raw'!MJ42/F43*100</f>
        <v>#VALUE!</v>
      </c>
      <c r="NZ43" s="250" t="e">
        <f>'1_Police_raw'!MK42/G43*100</f>
        <v>#VALUE!</v>
      </c>
      <c r="OA43" s="250" t="e">
        <f>'1_Police_raw'!ML42/H43*100</f>
        <v>#VALUE!</v>
      </c>
      <c r="OB43" s="250" t="e">
        <f t="shared" si="42"/>
        <v>#VALUE!</v>
      </c>
      <c r="OD43" s="250">
        <f>'1_Police_raw'!MN42/C43*100</f>
        <v>34.948990999784179</v>
      </c>
      <c r="OE43" s="250">
        <f>'1_Police_raw'!MO42/D43*100</f>
        <v>35.731728512657092</v>
      </c>
      <c r="OF43" s="250">
        <f>'1_Police_raw'!MP42/E43*100</f>
        <v>30.112098468986481</v>
      </c>
      <c r="OG43" s="250">
        <f>'1_Police_raw'!MQ42/F43*100</f>
        <v>42.211883322869113</v>
      </c>
      <c r="OH43" s="250">
        <f>'1_Police_raw'!MR42/G43*100</f>
        <v>34.69987028627876</v>
      </c>
      <c r="OI43" s="250">
        <f>'1_Police_raw'!MS42/H43*100</f>
        <v>34.326633122159365</v>
      </c>
      <c r="OJ43" s="250">
        <f t="shared" si="28"/>
        <v>-1.7807606452176543</v>
      </c>
      <c r="OL43" s="250">
        <f>'1_Police_raw'!MU42/C43*100</f>
        <v>28.581372333620443</v>
      </c>
      <c r="OM43" s="250">
        <f>'1_Police_raw'!MV42/D43*100</f>
        <v>28.44944688643622</v>
      </c>
      <c r="ON43" s="250">
        <f>'1_Police_raw'!MW42/E43*100</f>
        <v>22.644685966210446</v>
      </c>
      <c r="OO43" s="250">
        <f>'1_Police_raw'!MX42/F43*100</f>
        <v>34.563399876752918</v>
      </c>
      <c r="OP43" s="250">
        <f>'1_Police_raw'!MY42/G43*100</f>
        <v>29.722033741032643</v>
      </c>
      <c r="OQ43" s="250">
        <f>'1_Police_raw'!MZ42/H43*100</f>
        <v>27.615800486462948</v>
      </c>
      <c r="OR43" s="250">
        <f t="shared" si="43"/>
        <v>-3.3783257006931251</v>
      </c>
      <c r="OU43" s="250">
        <f>'1_Police_raw'!NE42/G43*100</f>
        <v>1193.6175436358119</v>
      </c>
      <c r="OV43" s="250" t="e">
        <f>'1_Police_raw'!NF42/G43*100</f>
        <v>#VALUE!</v>
      </c>
      <c r="OW43" s="250">
        <f>'1_Police_raw'!NG42/G43*100</f>
        <v>70.366310775517931</v>
      </c>
      <c r="OX43" s="250">
        <f>'1_Police_raw'!NH42/G43*100</f>
        <v>14.836852615442311</v>
      </c>
      <c r="OY43" s="250" t="e">
        <f>'1_Police_raw'!NI42/G43*100</f>
        <v>#VALUE!</v>
      </c>
      <c r="PA43" s="250">
        <f>'1_Police_raw'!NK42/G43*100</f>
        <v>124.68755618189304</v>
      </c>
      <c r="PB43" s="250" t="e">
        <f>'1_Police_raw'!NL42/G43*100</f>
        <v>#VALUE!</v>
      </c>
      <c r="PC43" s="250">
        <f>'1_Police_raw'!NM42/G43*100</f>
        <v>1.9331404059208226</v>
      </c>
      <c r="PD43" s="250">
        <f>'1_Police_raw'!NN42/G43*100</f>
        <v>1.2565412638485345</v>
      </c>
      <c r="PE43" s="250" t="e">
        <f>'1_Police_raw'!NO42/G43*100</f>
        <v>#VALUE!</v>
      </c>
      <c r="PG43" s="250">
        <f>'1_Police_raw'!NQ42/G43*100</f>
        <v>1.111555733404473</v>
      </c>
      <c r="PH43" s="250">
        <f>'1_Police_raw'!NR42/G43*100</f>
        <v>0</v>
      </c>
      <c r="PI43" s="250">
        <f>'1_Police_raw'!NS42/G43*100</f>
        <v>0</v>
      </c>
      <c r="PJ43" s="250">
        <f>'1_Police_raw'!NT42/G43*100</f>
        <v>0</v>
      </c>
      <c r="PK43" s="250">
        <f>'1_Police_raw'!NU42/G43*100</f>
        <v>0</v>
      </c>
      <c r="PM43" s="250" t="e">
        <f>'1_Police_raw'!NW42/G43*100</f>
        <v>#VALUE!</v>
      </c>
      <c r="PN43" s="250" t="e">
        <f>'1_Police_raw'!NX42/G43*100</f>
        <v>#VALUE!</v>
      </c>
      <c r="PO43" s="250" t="e">
        <f>'1_Police_raw'!NY42/G43*100</f>
        <v>#VALUE!</v>
      </c>
      <c r="PP43" s="250" t="e">
        <f>'1_Police_raw'!NZ42/G43*100</f>
        <v>#VALUE!</v>
      </c>
      <c r="PQ43" s="250" t="e">
        <f>'1_Police_raw'!OA42/G43*100</f>
        <v>#VALUE!</v>
      </c>
      <c r="PS43" s="250">
        <f>'1_Police_raw'!OC42/G43*100</f>
        <v>40.934248095373412</v>
      </c>
      <c r="PT43" s="250" t="e">
        <f>'1_Police_raw'!OD42/G43*100</f>
        <v>#VALUE!</v>
      </c>
      <c r="PU43" s="250">
        <f>'1_Police_raw'!OE42/G43*100</f>
        <v>1.5465123247366579</v>
      </c>
      <c r="PV43" s="250">
        <f>'1_Police_raw'!OF42/G43*100</f>
        <v>4.8328510148020559E-2</v>
      </c>
      <c r="PW43" s="250" t="e">
        <f>'1_Police_raw'!OG42/G43*100</f>
        <v>#VALUE!</v>
      </c>
      <c r="PY43" s="250">
        <f>'1_Police_raw'!OI42/G43*100</f>
        <v>9.2307454382719278</v>
      </c>
      <c r="PZ43" s="250" t="e">
        <f>'1_Police_raw'!OJ42/G43*100</f>
        <v>#VALUE!</v>
      </c>
      <c r="QA43" s="250">
        <f>'1_Police_raw'!OK42/G43*100</f>
        <v>1.2565412638485345</v>
      </c>
      <c r="QB43" s="250">
        <f>'1_Police_raw'!OL42/G43*100</f>
        <v>4.8328510148020559E-2</v>
      </c>
      <c r="QC43" s="250" t="e">
        <f>'1_Police_raw'!OM42/G43*100</f>
        <v>#VALUE!</v>
      </c>
      <c r="QE43" s="250">
        <f>'1_Police_raw'!OO42/G43*100</f>
        <v>5.4611216467263235</v>
      </c>
      <c r="QF43" s="250" t="e">
        <f>'1_Police_raw'!OP42/G43*100</f>
        <v>#VALUE!</v>
      </c>
      <c r="QG43" s="250">
        <f>'1_Police_raw'!OQ42/G43*100</f>
        <v>0.67659914207228777</v>
      </c>
      <c r="QH43" s="250">
        <f>'1_Police_raw'!OR42/G43*100</f>
        <v>4.8328510148020559E-2</v>
      </c>
      <c r="QI43" s="250" t="e">
        <f>'1_Police_raw'!OS42/G43*100</f>
        <v>#VALUE!</v>
      </c>
      <c r="QK43" s="250">
        <f>'1_Police_raw'!OU42/G43*100</f>
        <v>1.5948408348846785</v>
      </c>
      <c r="QL43" s="250" t="e">
        <f>'1_Police_raw'!OV42/G43*100</f>
        <v>#VALUE!</v>
      </c>
      <c r="QM43" s="250">
        <f>'1_Police_raw'!OW42/G43*100</f>
        <v>0.67659914207228777</v>
      </c>
      <c r="QN43" s="250">
        <f>'1_Police_raw'!OX42/G43*100</f>
        <v>0</v>
      </c>
      <c r="QO43" s="250" t="e">
        <f>'1_Police_raw'!OY42/G43*100</f>
        <v>#VALUE!</v>
      </c>
      <c r="QQ43" s="250">
        <f>'1_Police_raw'!PA42/G43*100</f>
        <v>1.8364833856247813</v>
      </c>
      <c r="QR43" s="250" t="e">
        <f>'1_Police_raw'!PB42/G43*100</f>
        <v>#VALUE!</v>
      </c>
      <c r="QS43" s="250">
        <f>'1_Police_raw'!PC42/G43*100</f>
        <v>0.43495659133218501</v>
      </c>
      <c r="QT43" s="250">
        <f>'1_Police_raw'!PD42/G43*100</f>
        <v>0</v>
      </c>
      <c r="QU43" s="250" t="e">
        <f>'1_Police_raw'!PE42/G43*100</f>
        <v>#VALUE!</v>
      </c>
      <c r="QW43" s="250">
        <f>'1_Police_raw'!PG42/G43*100</f>
        <v>14.015267942925963</v>
      </c>
      <c r="QX43" s="250" t="e">
        <f>'1_Police_raw'!PH42/G43*100</f>
        <v>#VALUE!</v>
      </c>
      <c r="QY43" s="250">
        <f>'1_Police_raw'!PI42/G43*100</f>
        <v>2.9480391190292541</v>
      </c>
      <c r="QZ43" s="250">
        <f>'1_Police_raw'!PJ42/G43*100</f>
        <v>0.14498553044406168</v>
      </c>
      <c r="RA43" s="250" t="e">
        <f>'1_Police_raw'!PK42/G43*100</f>
        <v>#VALUE!</v>
      </c>
      <c r="RC43" s="250">
        <f>'1_Police_raw'!PM42/G43*100</f>
        <v>103.51966873706004</v>
      </c>
      <c r="RD43" s="250" t="e">
        <f>'1_Police_raw'!PN42/G43*100</f>
        <v>#VALUE!</v>
      </c>
      <c r="RE43" s="250">
        <f>'1_Police_raw'!PO42/G43*100</f>
        <v>7.1526195019070427</v>
      </c>
      <c r="RF43" s="250">
        <f>'1_Police_raw'!PP42/G43*100</f>
        <v>1.2565412638485345</v>
      </c>
      <c r="RG43" s="250" t="e">
        <f>'1_Police_raw'!PQ42/G43*100</f>
        <v>#VALUE!</v>
      </c>
      <c r="RI43" s="250">
        <f>'1_Police_raw'!PS42/G43*100</f>
        <v>172.43612420813736</v>
      </c>
      <c r="RJ43" s="250" t="e">
        <f>'1_Police_raw'!PT42/G43*100</f>
        <v>#VALUE!</v>
      </c>
      <c r="RK43" s="250">
        <f>'1_Police_raw'!PU42/G43*100</f>
        <v>43.640644663662563</v>
      </c>
      <c r="RL43" s="250">
        <f>'1_Police_raw'!PV42/G43*100</f>
        <v>0.86991318266437001</v>
      </c>
      <c r="RM43" s="250" t="e">
        <f>'1_Police_raw'!PW42/G43*100</f>
        <v>#VALUE!</v>
      </c>
      <c r="RO43" s="250">
        <f>'1_Police_raw'!PY42/G43*100</f>
        <v>10.004001600640255</v>
      </c>
      <c r="RP43" s="250" t="e">
        <f>'1_Police_raw'!PZ42/G43*100</f>
        <v>#VALUE!</v>
      </c>
      <c r="RQ43" s="250">
        <f>'1_Police_raw'!QA42/G43*100</f>
        <v>3.3829957103614396</v>
      </c>
      <c r="RR43" s="250">
        <f>'1_Police_raw'!QB42/G43*100</f>
        <v>0.33829957103614389</v>
      </c>
      <c r="RS43" s="250" t="e">
        <f>'1_Police_raw'!QC42/G43*100</f>
        <v>#VALUE!</v>
      </c>
      <c r="RU43" s="250" t="e">
        <f>'1_Police_raw'!QE42/G43*100</f>
        <v>#VALUE!</v>
      </c>
      <c r="RV43" s="250" t="e">
        <f>'1_Police_raw'!QF42/G43*100</f>
        <v>#VALUE!</v>
      </c>
      <c r="RW43" s="250" t="e">
        <f>'1_Police_raw'!QG42/G43*100</f>
        <v>#VALUE!</v>
      </c>
      <c r="RX43" s="250" t="e">
        <f>'1_Police_raw'!QH42/G43*100</f>
        <v>#VALUE!</v>
      </c>
      <c r="RY43" s="250" t="e">
        <f>'1_Police_raw'!QI42/G43*100</f>
        <v>#VALUE!</v>
      </c>
      <c r="SA43" s="250" t="e">
        <f>'1_Police_raw'!QK42/G43*100</f>
        <v>#VALUE!</v>
      </c>
      <c r="SB43" s="250" t="e">
        <f>'1_Police_raw'!QL42/G43*100</f>
        <v>#VALUE!</v>
      </c>
      <c r="SC43" s="250" t="e">
        <f>'1_Police_raw'!QM42/G43*100</f>
        <v>#VALUE!</v>
      </c>
      <c r="SD43" s="250" t="e">
        <f>'1_Police_raw'!QN42/G43*100</f>
        <v>#VALUE!</v>
      </c>
      <c r="SE43" s="250" t="e">
        <f>'1_Police_raw'!QO42/G43*100</f>
        <v>#VALUE!</v>
      </c>
      <c r="SG43" s="250">
        <f>'1_Police_raw'!QQ42/G43*100</f>
        <v>13.966939432777941</v>
      </c>
      <c r="SH43" s="250" t="e">
        <f>'1_Police_raw'!QR42/G43*100</f>
        <v>#VALUE!</v>
      </c>
      <c r="SI43" s="250">
        <f>'1_Police_raw'!QS42/G43*100</f>
        <v>4.8328510148020559E-2</v>
      </c>
      <c r="SJ43" s="250">
        <f>'1_Police_raw'!QT42/G43*100</f>
        <v>0.14498553044406168</v>
      </c>
      <c r="SK43" s="250" t="e">
        <f>'1_Police_raw'!QU42/G43*100</f>
        <v>#VALUE!</v>
      </c>
      <c r="SM43" s="250">
        <f>'1_Police_raw'!QW42/G43*100</f>
        <v>0.14498553044406168</v>
      </c>
      <c r="SN43" s="250" t="e">
        <f>'1_Police_raw'!QX42/G43*100</f>
        <v>#VALUE!</v>
      </c>
      <c r="SO43" s="250">
        <f>'1_Police_raw'!QY42/G43*100</f>
        <v>0</v>
      </c>
      <c r="SP43" s="250">
        <f>'1_Police_raw'!QZ42/G43*100</f>
        <v>0</v>
      </c>
      <c r="SQ43" s="250" t="e">
        <f>'1_Police_raw'!RA42/G43*100</f>
        <v>#VALUE!</v>
      </c>
      <c r="SS43" s="250">
        <f>'1_Police_raw'!RC42/G43*100</f>
        <v>17.688234714175525</v>
      </c>
      <c r="ST43" s="250" t="e">
        <f>'1_Police_raw'!RD42/G43*100</f>
        <v>#VALUE!</v>
      </c>
      <c r="SU43" s="250">
        <f>'1_Police_raw'!RE42/G43*100</f>
        <v>0</v>
      </c>
      <c r="SV43" s="250">
        <f>'1_Police_raw'!RF42/G43*100</f>
        <v>4.204580382877789</v>
      </c>
      <c r="SW43" s="250" t="e">
        <f>'1_Police_raw'!RG42/G43*100</f>
        <v>#VALUE!</v>
      </c>
      <c r="SY43" s="250">
        <f>'1_Police_raw'!RI42/G43*100</f>
        <v>1.1598842435524934</v>
      </c>
      <c r="SZ43" s="250">
        <f>'1_Police_raw'!RJ42/G43*100</f>
        <v>0</v>
      </c>
      <c r="TA43" s="250">
        <f>'1_Police_raw'!RK42/G43*100</f>
        <v>0</v>
      </c>
      <c r="TB43" s="250">
        <f>'1_Police_raw'!RL42/G43*100</f>
        <v>0</v>
      </c>
      <c r="TC43" s="250" t="e">
        <f>'1_Police_raw'!RM42/G43*100</f>
        <v>#VALUE!</v>
      </c>
      <c r="TE43" s="250" t="e">
        <f>'1_Police_raw'!RO42/G43*100</f>
        <v>#VALUE!</v>
      </c>
      <c r="TF43" s="250" t="e">
        <f>'1_Police_raw'!RP42/G43*100</f>
        <v>#VALUE!</v>
      </c>
      <c r="TG43" s="250" t="e">
        <f>'1_Police_raw'!RQ42/G43*100</f>
        <v>#VALUE!</v>
      </c>
      <c r="TH43" s="250" t="e">
        <f>'1_Police_raw'!RR42/G43*100</f>
        <v>#VALUE!</v>
      </c>
      <c r="TI43" s="250" t="e">
        <f>'1_Police_raw'!RS42/G43*100</f>
        <v>#VALUE!</v>
      </c>
      <c r="TK43" s="250">
        <f>'1_Police_raw'!RU42/G43*100</f>
        <v>34.69987028627876</v>
      </c>
      <c r="TL43" s="250" t="e">
        <f>'1_Police_raw'!RV42/G43*100</f>
        <v>#VALUE!</v>
      </c>
      <c r="TM43" s="250">
        <f>'1_Police_raw'!RW42/G43*100</f>
        <v>0.91824169281239065</v>
      </c>
      <c r="TN43" s="250">
        <f>'1_Police_raw'!RX42/G43*100</f>
        <v>0.33829957103614389</v>
      </c>
      <c r="TO43" s="250" t="e">
        <f>'1_Police_raw'!RY42/G43*100</f>
        <v>#VALUE!</v>
      </c>
      <c r="TQ43" s="250">
        <f>'1_Police_raw'!SA42/G43*100</f>
        <v>29.722033741032643</v>
      </c>
      <c r="TR43" s="250" t="e">
        <f>'1_Police_raw'!SB42/G43*100</f>
        <v>#VALUE!</v>
      </c>
      <c r="TS43" s="250">
        <f>'1_Police_raw'!SC42/G43*100</f>
        <v>0.67659914207228777</v>
      </c>
      <c r="TT43" s="250">
        <f>'1_Police_raw'!SD42/G43*100</f>
        <v>0.33829957103614389</v>
      </c>
      <c r="TU43" s="250" t="e">
        <f>'1_Police_raw'!SE42/G43*100</f>
        <v>#VALUE!</v>
      </c>
      <c r="TW43" s="250" t="e">
        <f>'1_Police_raw'!TY42/C43*100</f>
        <v>#VALUE!</v>
      </c>
      <c r="TX43" s="250" t="e">
        <f>'1_Police_raw'!TZ42/D43*100</f>
        <v>#VALUE!</v>
      </c>
      <c r="TY43" s="250">
        <f>'1_Police_raw'!UA42/E43*100</f>
        <v>449.7903790633149</v>
      </c>
      <c r="TZ43" s="250">
        <f>'1_Police_raw'!UB42/F43*100</f>
        <v>450.48599335162845</v>
      </c>
      <c r="UA43" s="250">
        <f>'1_Police_raw'!UC42/G43*100</f>
        <v>467.4816786618029</v>
      </c>
      <c r="UB43" s="250">
        <f>'1_Police_raw'!UD42/H43*100</f>
        <v>463.14401060601239</v>
      </c>
      <c r="UC43" s="250" t="e">
        <f t="shared" si="44"/>
        <v>#VALUE!</v>
      </c>
      <c r="UE43" s="250">
        <f>'1_Police_raw'!UF42/G43*100</f>
        <v>55.48112964992761</v>
      </c>
      <c r="UF43" s="250" t="e">
        <f>'1_Police_raw'!UG42/G43*100</f>
        <v>#VALUE!</v>
      </c>
      <c r="UH43" s="250" t="e">
        <f>'1_Police_raw'!UI42/C43*100</f>
        <v>#VALUE!</v>
      </c>
      <c r="UI43" s="250" t="e">
        <f>'1_Police_raw'!UJ42/D43*100</f>
        <v>#VALUE!</v>
      </c>
      <c r="UJ43" s="250" t="e">
        <f>'1_Police_raw'!UK42/E43*100</f>
        <v>#VALUE!</v>
      </c>
      <c r="UK43" s="250" t="e">
        <f>'1_Police_raw'!UL42/F43*100</f>
        <v>#VALUE!</v>
      </c>
      <c r="UL43" s="250" t="e">
        <f>'1_Police_raw'!UM42/G43*100</f>
        <v>#VALUE!</v>
      </c>
      <c r="UM43" s="250" t="e">
        <f>'1_Police_raw'!UN42/H43*100</f>
        <v>#VALUE!</v>
      </c>
      <c r="UN43" s="250" t="e">
        <f t="shared" si="51"/>
        <v>#VALUE!</v>
      </c>
      <c r="UP43" s="250" t="e">
        <f>'1_Police_raw'!UX42/G43*100</f>
        <v>#VALUE!</v>
      </c>
      <c r="UQ43" s="250" t="e">
        <f>'1_Police_raw'!UY42/G43*100</f>
        <v>#VALUE!</v>
      </c>
      <c r="UR43" s="250" t="e">
        <f>'1_Police_raw'!UZ42/G43*100</f>
        <v>#VALUE!</v>
      </c>
    </row>
    <row r="44" spans="1:564">
      <c r="A44" s="247">
        <v>42</v>
      </c>
      <c r="B44" s="239" t="s">
        <v>65</v>
      </c>
      <c r="C44" s="248">
        <v>73722.987999999998</v>
      </c>
      <c r="D44" s="248">
        <v>74724.269</v>
      </c>
      <c r="E44" s="248">
        <v>75627.384000000005</v>
      </c>
      <c r="F44" s="248">
        <v>76667.864000000001</v>
      </c>
      <c r="G44" s="248">
        <v>77695.903999999995</v>
      </c>
      <c r="H44" s="248">
        <v>78741.053</v>
      </c>
      <c r="I44" s="249"/>
      <c r="J44" s="250" t="e">
        <f>'1_Police_raw'!C43/C44*100</f>
        <v>#VALUE!</v>
      </c>
      <c r="K44" s="250">
        <f>'1_Police_raw'!D43/D44*100</f>
        <v>2083.2696268999298</v>
      </c>
      <c r="L44" s="250">
        <f>'1_Police_raw'!E43/E44*100</f>
        <v>2168.5756048364701</v>
      </c>
      <c r="M44" s="250" t="e">
        <f>'1_Police_raw'!F43/F44*100</f>
        <v>#VALUE!</v>
      </c>
      <c r="N44" s="250" t="e">
        <f>'1_Police_raw'!G43/G44*100</f>
        <v>#VALUE!</v>
      </c>
      <c r="O44" s="250" t="e">
        <f>'1_Police_raw'!H43/H44*100</f>
        <v>#VALUE!</v>
      </c>
      <c r="P44" s="250" t="e">
        <f t="shared" si="29"/>
        <v>#VALUE!</v>
      </c>
      <c r="R44" s="250" t="e">
        <f>'1_Police_raw'!J43/C44*100</f>
        <v>#VALUE!</v>
      </c>
      <c r="S44" s="250" t="e">
        <f>'1_Police_raw'!K43/D44*100</f>
        <v>#VALUE!</v>
      </c>
      <c r="T44" s="250" t="e">
        <f>'1_Police_raw'!L43/E44*100</f>
        <v>#VALUE!</v>
      </c>
      <c r="U44" s="250" t="e">
        <f>'1_Police_raw'!M43/F44*100</f>
        <v>#VALUE!</v>
      </c>
      <c r="V44" s="250" t="e">
        <f>'1_Police_raw'!N43/G44*100</f>
        <v>#VALUE!</v>
      </c>
      <c r="W44" s="250" t="e">
        <f>'1_Police_raw'!O43/H44*100</f>
        <v>#VALUE!</v>
      </c>
      <c r="X44" s="250" t="e">
        <f t="shared" si="30"/>
        <v>#VALUE!</v>
      </c>
      <c r="Z44" s="250">
        <f>'1_Police_raw'!Q43/C44*100</f>
        <v>4.1520292150936697</v>
      </c>
      <c r="AA44" s="250">
        <f>'1_Police_raw'!R43/D44*100</f>
        <v>4.1833798333979013</v>
      </c>
      <c r="AB44" s="250" t="e">
        <f>'1_Police_raw'!S43/E44*100</f>
        <v>#VALUE!</v>
      </c>
      <c r="AC44" s="250" t="e">
        <f>'1_Police_raw'!T43/F44*100</f>
        <v>#VALUE!</v>
      </c>
      <c r="AD44" s="250" t="e">
        <f>'1_Police_raw'!U43/G44*100</f>
        <v>#VALUE!</v>
      </c>
      <c r="AE44" s="250" t="e">
        <f>'1_Police_raw'!V43/H44*100</f>
        <v>#VALUE!</v>
      </c>
      <c r="AF44" s="250" t="e">
        <f t="shared" si="31"/>
        <v>#VALUE!</v>
      </c>
      <c r="AH44" s="250" t="e">
        <f>'1_Police_raw'!X43/C44*100</f>
        <v>#VALUE!</v>
      </c>
      <c r="AI44" s="250" t="e">
        <f>'1_Police_raw'!Y43/D44*100</f>
        <v>#VALUE!</v>
      </c>
      <c r="AJ44" s="250" t="e">
        <f>'1_Police_raw'!Z43/E44*100</f>
        <v>#VALUE!</v>
      </c>
      <c r="AK44" s="250" t="e">
        <f>'1_Police_raw'!AA43/F44*100</f>
        <v>#VALUE!</v>
      </c>
      <c r="AL44" s="250" t="e">
        <f>'1_Police_raw'!AB43/G44*100</f>
        <v>#VALUE!</v>
      </c>
      <c r="AM44" s="250" t="e">
        <f>'1_Police_raw'!AC43/H44*100</f>
        <v>#VALUE!</v>
      </c>
      <c r="AN44" s="250" t="e">
        <f t="shared" si="46"/>
        <v>#VALUE!</v>
      </c>
      <c r="AP44" s="250">
        <f>'1_Police_raw'!AE43/C44*100</f>
        <v>1.5409033611063079</v>
      </c>
      <c r="AQ44" s="250">
        <f>'1_Police_raw'!AF43/D44*100</f>
        <v>1.6500663258412067</v>
      </c>
      <c r="AR44" s="250" t="e">
        <f>'1_Police_raw'!AG43/E44*100</f>
        <v>#VALUE!</v>
      </c>
      <c r="AS44" s="250" t="e">
        <f>'1_Police_raw'!AH43/F44*100</f>
        <v>#VALUE!</v>
      </c>
      <c r="AT44" s="250" t="e">
        <f>'1_Police_raw'!AI43/G44*100</f>
        <v>#VALUE!</v>
      </c>
      <c r="AU44" s="250" t="e">
        <f>'1_Police_raw'!AJ43/H44*100</f>
        <v>#VALUE!</v>
      </c>
      <c r="AV44" s="250" t="e">
        <f t="shared" si="32"/>
        <v>#VALUE!</v>
      </c>
      <c r="AX44" s="250" t="e">
        <f>'1_Police_raw'!AL43/C44*100</f>
        <v>#VALUE!</v>
      </c>
      <c r="AY44" s="250" t="e">
        <f>'1_Police_raw'!AM43/D44*100</f>
        <v>#VALUE!</v>
      </c>
      <c r="AZ44" s="250" t="e">
        <f>'1_Police_raw'!AN43/E44*100</f>
        <v>#VALUE!</v>
      </c>
      <c r="BA44" s="250" t="e">
        <f>'1_Police_raw'!AO43/F44*100</f>
        <v>#VALUE!</v>
      </c>
      <c r="BB44" s="250" t="e">
        <f>'1_Police_raw'!AP43/G44*100</f>
        <v>#VALUE!</v>
      </c>
      <c r="BC44" s="250" t="e">
        <f>'1_Police_raw'!AQ43/H44*100</f>
        <v>#VALUE!</v>
      </c>
      <c r="BD44" s="250" t="e">
        <f t="shared" si="47"/>
        <v>#VALUE!</v>
      </c>
      <c r="BF44" s="250">
        <f>'1_Police_raw'!AS43/C44*100</f>
        <v>323.36589504483999</v>
      </c>
      <c r="BG44" s="250">
        <f>'1_Police_raw'!AT43/D44*100</f>
        <v>351.06398966579383</v>
      </c>
      <c r="BH44" s="250" t="e">
        <f>'1_Police_raw'!AU43/E44*100</f>
        <v>#VALUE!</v>
      </c>
      <c r="BI44" s="250" t="e">
        <f>'1_Police_raw'!AV43/F44*100</f>
        <v>#VALUE!</v>
      </c>
      <c r="BJ44" s="250" t="e">
        <f>'1_Police_raw'!AW43/G44*100</f>
        <v>#VALUE!</v>
      </c>
      <c r="BK44" s="250" t="e">
        <f>'1_Police_raw'!AX43/H44*100</f>
        <v>#VALUE!</v>
      </c>
      <c r="BL44" s="250" t="e">
        <f t="shared" si="0"/>
        <v>#VALUE!</v>
      </c>
      <c r="BN44" s="250" t="e">
        <f>'1_Police_raw'!AZ43/C44*100</f>
        <v>#VALUE!</v>
      </c>
      <c r="BO44" s="250" t="e">
        <f>'1_Police_raw'!BA43/D44*100</f>
        <v>#VALUE!</v>
      </c>
      <c r="BP44" s="250" t="e">
        <f>'1_Police_raw'!BB43/E44*100</f>
        <v>#VALUE!</v>
      </c>
      <c r="BQ44" s="250" t="e">
        <f>'1_Police_raw'!BC43/F44*100</f>
        <v>#VALUE!</v>
      </c>
      <c r="BR44" s="250" t="e">
        <f>'1_Police_raw'!BD43/G44*100</f>
        <v>#VALUE!</v>
      </c>
      <c r="BS44" s="250" t="e">
        <f>'1_Police_raw'!BE43/H44*100</f>
        <v>#VALUE!</v>
      </c>
      <c r="BT44" s="250" t="e">
        <f t="shared" si="1"/>
        <v>#VALUE!</v>
      </c>
      <c r="BV44" s="250">
        <f>'1_Police_raw'!BG43/C44*100</f>
        <v>16.077753115486857</v>
      </c>
      <c r="BW44" s="250">
        <f>'1_Police_raw'!BH43/D44*100</f>
        <v>18.105228971861873</v>
      </c>
      <c r="BX44" s="250" t="e">
        <f>'1_Police_raw'!BI43/E44*100</f>
        <v>#VALUE!</v>
      </c>
      <c r="BY44" s="250" t="e">
        <f>'1_Police_raw'!BJ43/F44*100</f>
        <v>#VALUE!</v>
      </c>
      <c r="BZ44" s="250" t="e">
        <f>'1_Police_raw'!BK43/G44*100</f>
        <v>#VALUE!</v>
      </c>
      <c r="CA44" s="250" t="e">
        <f>'1_Police_raw'!BL43/H44*100</f>
        <v>#VALUE!</v>
      </c>
      <c r="CB44" s="250" t="e">
        <f t="shared" si="2"/>
        <v>#VALUE!</v>
      </c>
      <c r="CD44" s="250" t="e">
        <f>'1_Police_raw'!BN43/C44*100</f>
        <v>#VALUE!</v>
      </c>
      <c r="CE44" s="250" t="e">
        <f>'1_Police_raw'!BO43/D44*100</f>
        <v>#VALUE!</v>
      </c>
      <c r="CF44" s="250" t="e">
        <f>'1_Police_raw'!BP43/E44*100</f>
        <v>#VALUE!</v>
      </c>
      <c r="CG44" s="250" t="e">
        <f>'1_Police_raw'!BQ43/F44*100</f>
        <v>#VALUE!</v>
      </c>
      <c r="CH44" s="250" t="e">
        <f>'1_Police_raw'!BR43/G44*100</f>
        <v>#VALUE!</v>
      </c>
      <c r="CI44" s="250" t="e">
        <f>'1_Police_raw'!BS43/H44*100</f>
        <v>#VALUE!</v>
      </c>
      <c r="CJ44" s="250" t="e">
        <f t="shared" si="3"/>
        <v>#VALUE!</v>
      </c>
      <c r="CL44" s="250">
        <f>'1_Police_raw'!BU43/C44*100</f>
        <v>9.6699824483511172</v>
      </c>
      <c r="CM44" s="250">
        <f>'1_Police_raw'!BV43/D44*100</f>
        <v>10.775615616928953</v>
      </c>
      <c r="CN44" s="250" t="e">
        <f>'1_Police_raw'!BW43/E44*100</f>
        <v>#VALUE!</v>
      </c>
      <c r="CO44" s="250" t="e">
        <f>'1_Police_raw'!BX43/F44*100</f>
        <v>#VALUE!</v>
      </c>
      <c r="CP44" s="250" t="e">
        <f>'1_Police_raw'!BY43/G44*100</f>
        <v>#VALUE!</v>
      </c>
      <c r="CQ44" s="250" t="e">
        <f>'1_Police_raw'!BZ43/H44*100</f>
        <v>#VALUE!</v>
      </c>
      <c r="CR44" s="250" t="e">
        <f t="shared" si="4"/>
        <v>#VALUE!</v>
      </c>
      <c r="CT44" s="250">
        <f>'1_Police_raw'!CB43/C44*100</f>
        <v>13.105817143493967</v>
      </c>
      <c r="CU44" s="250">
        <f>'1_Police_raw'!CC43/D44*100</f>
        <v>13.788023807901018</v>
      </c>
      <c r="CV44" s="250" t="e">
        <f>'1_Police_raw'!CD43/E44*100</f>
        <v>#VALUE!</v>
      </c>
      <c r="CW44" s="250" t="e">
        <f>'1_Police_raw'!CE43/F44*100</f>
        <v>#VALUE!</v>
      </c>
      <c r="CX44" s="250" t="e">
        <f>'1_Police_raw'!CF43/G44*100</f>
        <v>#VALUE!</v>
      </c>
      <c r="CY44" s="250" t="e">
        <f>'1_Police_raw'!CG43/H44*100</f>
        <v>#VALUE!</v>
      </c>
      <c r="CZ44" s="250" t="e">
        <f t="shared" si="5"/>
        <v>#VALUE!</v>
      </c>
      <c r="DB44" s="250" t="e">
        <f>'1_Police_raw'!CI43/C44*100</f>
        <v>#VALUE!</v>
      </c>
      <c r="DC44" s="250" t="e">
        <f>'1_Police_raw'!CJ43/D44*100</f>
        <v>#VALUE!</v>
      </c>
      <c r="DD44" s="250" t="e">
        <f>'1_Police_raw'!CK43/E44*100</f>
        <v>#VALUE!</v>
      </c>
      <c r="DE44" s="250" t="e">
        <f>'1_Police_raw'!CL43/F44*100</f>
        <v>#VALUE!</v>
      </c>
      <c r="DF44" s="250" t="e">
        <f>'1_Police_raw'!CM43/G44*100</f>
        <v>#VALUE!</v>
      </c>
      <c r="DG44" s="250" t="e">
        <f>'1_Police_raw'!CN43/H44*100</f>
        <v>#VALUE!</v>
      </c>
      <c r="DH44" s="250" t="e">
        <f t="shared" si="33"/>
        <v>#VALUE!</v>
      </c>
      <c r="DJ44" s="250">
        <f>'1_Police_raw'!CP43/C44*100</f>
        <v>247.4140087756617</v>
      </c>
      <c r="DK44" s="250">
        <f>'1_Police_raw'!CQ43/D44*100</f>
        <v>279.5785128389814</v>
      </c>
      <c r="DL44" s="250" t="e">
        <f>'1_Police_raw'!CR43/E44*100</f>
        <v>#VALUE!</v>
      </c>
      <c r="DM44" s="250" t="e">
        <f>'1_Police_raw'!CS43/F44*100</f>
        <v>#VALUE!</v>
      </c>
      <c r="DN44" s="250" t="e">
        <f>'1_Police_raw'!CT43/G44*100</f>
        <v>#VALUE!</v>
      </c>
      <c r="DO44" s="250" t="e">
        <f>'1_Police_raw'!CU43/H44*100</f>
        <v>#VALUE!</v>
      </c>
      <c r="DP44" s="250" t="e">
        <f t="shared" si="6"/>
        <v>#VALUE!</v>
      </c>
      <c r="DR44" s="250" t="e">
        <f>'1_Police_raw'!CW43/C44*100</f>
        <v>#VALUE!</v>
      </c>
      <c r="DS44" s="250" t="e">
        <f>'1_Police_raw'!CX43/D44*100</f>
        <v>#VALUE!</v>
      </c>
      <c r="DT44" s="250" t="e">
        <f>'1_Police_raw'!CY43/E44*100</f>
        <v>#VALUE!</v>
      </c>
      <c r="DU44" s="250" t="e">
        <f>'1_Police_raw'!CZ43/F44*100</f>
        <v>#VALUE!</v>
      </c>
      <c r="DV44" s="250" t="e">
        <f>'1_Police_raw'!DA43/G44*100</f>
        <v>#VALUE!</v>
      </c>
      <c r="DW44" s="250" t="e">
        <f>'1_Police_raw'!DB43/H44*100</f>
        <v>#VALUE!</v>
      </c>
      <c r="DX44" s="250" t="e">
        <f t="shared" si="34"/>
        <v>#VALUE!</v>
      </c>
      <c r="DZ44" s="250">
        <f>'1_Police_raw'!DD43/C44*100</f>
        <v>37.254322898578124</v>
      </c>
      <c r="EA44" s="250">
        <f>'1_Police_raw'!DE43/D44*100</f>
        <v>41.503249767488526</v>
      </c>
      <c r="EB44" s="250" t="e">
        <f>'1_Police_raw'!DF43/E44*100</f>
        <v>#VALUE!</v>
      </c>
      <c r="EC44" s="250" t="e">
        <f>'1_Police_raw'!DG43/F44*100</f>
        <v>#VALUE!</v>
      </c>
      <c r="ED44" s="250" t="e">
        <f>'1_Police_raw'!DH43/G44*100</f>
        <v>#VALUE!</v>
      </c>
      <c r="EE44" s="250" t="e">
        <f>'1_Police_raw'!DI43/H44*100</f>
        <v>#VALUE!</v>
      </c>
      <c r="EF44" s="250" t="e">
        <f t="shared" si="7"/>
        <v>#VALUE!</v>
      </c>
      <c r="EH44" s="250">
        <f>'1_Police_raw'!DK43/C44*100</f>
        <v>136.51644179153456</v>
      </c>
      <c r="EI44" s="250">
        <f>'1_Police_raw'!DL43/D44*100</f>
        <v>159.96543238181425</v>
      </c>
      <c r="EJ44" s="250" t="e">
        <f>'1_Police_raw'!DM43/E44*100</f>
        <v>#VALUE!</v>
      </c>
      <c r="EK44" s="250" t="e">
        <f>'1_Police_raw'!DN43/F44*100</f>
        <v>#VALUE!</v>
      </c>
      <c r="EL44" s="250" t="e">
        <f>'1_Police_raw'!DO43/G44*100</f>
        <v>#VALUE!</v>
      </c>
      <c r="EM44" s="250" t="e">
        <f>'1_Police_raw'!DP43/H44*100</f>
        <v>#VALUE!</v>
      </c>
      <c r="EN44" s="250" t="e">
        <f t="shared" si="8"/>
        <v>#VALUE!</v>
      </c>
      <c r="EP44" s="250">
        <f>'1_Police_raw'!DR43/C44*100</f>
        <v>64.473783943754427</v>
      </c>
      <c r="EQ44" s="250">
        <f>'1_Police_raw'!DS43/D44*100</f>
        <v>72.505225845702142</v>
      </c>
      <c r="ER44" s="250" t="e">
        <f>'1_Police_raw'!DT43/E44*100</f>
        <v>#VALUE!</v>
      </c>
      <c r="ES44" s="250" t="e">
        <f>'1_Police_raw'!DU43/F44*100</f>
        <v>#VALUE!</v>
      </c>
      <c r="ET44" s="250" t="e">
        <f>'1_Police_raw'!DV43/G44*100</f>
        <v>#VALUE!</v>
      </c>
      <c r="EU44" s="250" t="e">
        <f>'1_Police_raw'!DW43/H44*100</f>
        <v>#VALUE!</v>
      </c>
      <c r="EV44" s="250" t="e">
        <f t="shared" si="9"/>
        <v>#VALUE!</v>
      </c>
      <c r="EX44" s="250">
        <f>'1_Police_raw'!DY43/C44*100</f>
        <v>4.557601490596122</v>
      </c>
      <c r="EY44" s="250" t="e">
        <f>'1_Police_raw'!DZ43/D44*100</f>
        <v>#VALUE!</v>
      </c>
      <c r="EZ44" s="250" t="e">
        <f>'1_Police_raw'!EA43/E44*100</f>
        <v>#VALUE!</v>
      </c>
      <c r="FA44" s="250" t="e">
        <f>'1_Police_raw'!EB43/F44*100</f>
        <v>#VALUE!</v>
      </c>
      <c r="FB44" s="250" t="e">
        <f>'1_Police_raw'!EC43/G44*100</f>
        <v>#VALUE!</v>
      </c>
      <c r="FC44" s="250" t="e">
        <f>'1_Police_raw'!ED43/H44*100</f>
        <v>#VALUE!</v>
      </c>
      <c r="FD44" s="250" t="e">
        <f t="shared" si="10"/>
        <v>#VALUE!</v>
      </c>
      <c r="FF44" s="250" t="e">
        <f>'1_Police_raw'!EF43/C44*100</f>
        <v>#VALUE!</v>
      </c>
      <c r="FG44" s="250" t="e">
        <f>'1_Police_raw'!EG43/D44*100</f>
        <v>#VALUE!</v>
      </c>
      <c r="FH44" s="250" t="e">
        <f>'1_Police_raw'!EH43/E44*100</f>
        <v>#VALUE!</v>
      </c>
      <c r="FI44" s="250" t="e">
        <f>'1_Police_raw'!EI43/F44*100</f>
        <v>#VALUE!</v>
      </c>
      <c r="FJ44" s="250" t="e">
        <f>'1_Police_raw'!EJ43/G44*100</f>
        <v>#VALUE!</v>
      </c>
      <c r="FK44" s="250" t="e">
        <f>'1_Police_raw'!EK43/H44*100</f>
        <v>#VALUE!</v>
      </c>
      <c r="FL44" s="250" t="e">
        <f t="shared" si="35"/>
        <v>#VALUE!</v>
      </c>
      <c r="FN44" s="250">
        <f>'1_Police_raw'!EM43/C44*100</f>
        <v>5.3511124644052677</v>
      </c>
      <c r="FO44" s="250">
        <f>'1_Police_raw'!EN43/D44*100</f>
        <v>3.8327574673229656</v>
      </c>
      <c r="FP44" s="250">
        <f>'1_Police_raw'!EO43/E44*100</f>
        <v>4.3225083654883525</v>
      </c>
      <c r="FQ44" s="250" t="e">
        <f>'1_Police_raw'!EP43/F44*100</f>
        <v>#VALUE!</v>
      </c>
      <c r="FR44" s="250" t="e">
        <f>'1_Police_raw'!EQ43/G44*100</f>
        <v>#VALUE!</v>
      </c>
      <c r="FS44" s="250" t="e">
        <f>'1_Police_raw'!ER43/H44*100</f>
        <v>#VALUE!</v>
      </c>
      <c r="FT44" s="250" t="e">
        <f t="shared" si="11"/>
        <v>#VALUE!</v>
      </c>
      <c r="FV44" s="250" t="e">
        <f>'1_Police_raw'!ET43/C44*100</f>
        <v>#VALUE!</v>
      </c>
      <c r="FW44" s="250" t="e">
        <f>'1_Police_raw'!EU43/D44*100</f>
        <v>#VALUE!</v>
      </c>
      <c r="FX44" s="250" t="e">
        <f>'1_Police_raw'!EV43/E44*100</f>
        <v>#VALUE!</v>
      </c>
      <c r="FY44" s="250" t="e">
        <f>'1_Police_raw'!EW43/F44*100</f>
        <v>#VALUE!</v>
      </c>
      <c r="FZ44" s="250" t="e">
        <f>'1_Police_raw'!EX43/G44*100</f>
        <v>#VALUE!</v>
      </c>
      <c r="GA44" s="250" t="e">
        <f>'1_Police_raw'!EY43/H44*100</f>
        <v>#VALUE!</v>
      </c>
      <c r="GB44" s="250" t="e">
        <f t="shared" si="12"/>
        <v>#VALUE!</v>
      </c>
      <c r="GD44" s="250" t="e">
        <f>'1_Police_raw'!FA43/C44*100</f>
        <v>#VALUE!</v>
      </c>
      <c r="GE44" s="250" t="e">
        <f>'1_Police_raw'!FB43/D44*100</f>
        <v>#VALUE!</v>
      </c>
      <c r="GF44" s="250" t="e">
        <f>'1_Police_raw'!FC43/E44*100</f>
        <v>#VALUE!</v>
      </c>
      <c r="GG44" s="250" t="e">
        <f>'1_Police_raw'!FD43/F44*100</f>
        <v>#VALUE!</v>
      </c>
      <c r="GH44" s="250" t="e">
        <f>'1_Police_raw'!FE43/G44*100</f>
        <v>#VALUE!</v>
      </c>
      <c r="GI44" s="250" t="e">
        <f>'1_Police_raw'!FF43/H44*100</f>
        <v>#VALUE!</v>
      </c>
      <c r="GJ44" s="250" t="e">
        <f t="shared" si="13"/>
        <v>#VALUE!</v>
      </c>
      <c r="GL44" s="250" t="e">
        <f>'1_Police_raw'!FH43/C44*100</f>
        <v>#VALUE!</v>
      </c>
      <c r="GM44" s="250" t="e">
        <f>'1_Police_raw'!FI43/D44*100</f>
        <v>#VALUE!</v>
      </c>
      <c r="GN44" s="250" t="e">
        <f>'1_Police_raw'!FJ43/E44*100</f>
        <v>#VALUE!</v>
      </c>
      <c r="GO44" s="250" t="e">
        <f>'1_Police_raw'!FK43/F44*100</f>
        <v>#VALUE!</v>
      </c>
      <c r="GP44" s="250" t="e">
        <f>'1_Police_raw'!FL43/G44*100</f>
        <v>#VALUE!</v>
      </c>
      <c r="GQ44" s="250" t="e">
        <f>'1_Police_raw'!FM43/H44*100</f>
        <v>#VALUE!</v>
      </c>
      <c r="GR44" s="250" t="e">
        <f t="shared" si="14"/>
        <v>#VALUE!</v>
      </c>
      <c r="GT44" s="250" t="e">
        <f>'1_Police_raw'!FO43/C44*100</f>
        <v>#VALUE!</v>
      </c>
      <c r="GU44" s="250" t="e">
        <f>'1_Police_raw'!FP43/D44*100</f>
        <v>#VALUE!</v>
      </c>
      <c r="GV44" s="250" t="e">
        <f>'1_Police_raw'!FQ43/E44*100</f>
        <v>#VALUE!</v>
      </c>
      <c r="GW44" s="250" t="e">
        <f>'1_Police_raw'!FR43/F44*100</f>
        <v>#VALUE!</v>
      </c>
      <c r="GX44" s="250" t="e">
        <f>'1_Police_raw'!FS43/G44*100</f>
        <v>#VALUE!</v>
      </c>
      <c r="GY44" s="250" t="e">
        <f>'1_Police_raw'!FT43/H44*100</f>
        <v>#VALUE!</v>
      </c>
      <c r="GZ44" s="250" t="e">
        <f t="shared" si="15"/>
        <v>#VALUE!</v>
      </c>
      <c r="HB44" s="250" t="e">
        <f>'1_Police_raw'!GI43/C44*100</f>
        <v>#VALUE!</v>
      </c>
      <c r="HC44" s="250" t="e">
        <f>'1_Police_raw'!GJ43/D44*100</f>
        <v>#VALUE!</v>
      </c>
      <c r="HD44" s="250" t="e">
        <f>'1_Police_raw'!GK43/E44*100</f>
        <v>#VALUE!</v>
      </c>
      <c r="HE44" s="250" t="e">
        <f>'1_Police_raw'!GL43/F44*100</f>
        <v>#VALUE!</v>
      </c>
      <c r="HF44" s="250" t="e">
        <f>'1_Police_raw'!GM43/G44*100</f>
        <v>#VALUE!</v>
      </c>
      <c r="HG44" s="250" t="e">
        <f>'1_Police_raw'!GN43/H44*100</f>
        <v>#VALUE!</v>
      </c>
      <c r="HH44" s="250" t="e">
        <f t="shared" si="16"/>
        <v>#VALUE!</v>
      </c>
      <c r="HJ44" s="250" t="e">
        <f>'1_Police_raw'!GP43/C44*100</f>
        <v>#VALUE!</v>
      </c>
      <c r="HK44" s="250" t="e">
        <f>'1_Police_raw'!GQ43/D44*100</f>
        <v>#VALUE!</v>
      </c>
      <c r="HL44" s="250" t="e">
        <f>'1_Police_raw'!GR43/E44*100</f>
        <v>#VALUE!</v>
      </c>
      <c r="HM44" s="250" t="e">
        <f>'1_Police_raw'!GS43/F44*100</f>
        <v>#VALUE!</v>
      </c>
      <c r="HN44" s="250" t="e">
        <f>'1_Police_raw'!GT43/G44*100</f>
        <v>#VALUE!</v>
      </c>
      <c r="HO44" s="250" t="e">
        <f>'1_Police_raw'!GU43/H44*100</f>
        <v>#VALUE!</v>
      </c>
      <c r="HP44" s="250" t="e">
        <f t="shared" si="17"/>
        <v>#VALUE!</v>
      </c>
      <c r="HR44" s="250" t="e">
        <f>'1_Police_raw'!GW43/C44*100</f>
        <v>#VALUE!</v>
      </c>
      <c r="HS44" s="250" t="e">
        <f>'1_Police_raw'!GX43/D44*100</f>
        <v>#VALUE!</v>
      </c>
      <c r="HT44" s="250" t="e">
        <f>'1_Police_raw'!GY43/E44*100</f>
        <v>#VALUE!</v>
      </c>
      <c r="HU44" s="250" t="e">
        <f>'1_Police_raw'!GZ43/F44*100</f>
        <v>#VALUE!</v>
      </c>
      <c r="HV44" s="250" t="e">
        <f>'1_Police_raw'!HA43/G44*100</f>
        <v>#VALUE!</v>
      </c>
      <c r="HW44" s="250" t="e">
        <f>'1_Police_raw'!HB43/H44*100</f>
        <v>#VALUE!</v>
      </c>
      <c r="HX44" s="250" t="e">
        <f t="shared" si="18"/>
        <v>#VALUE!</v>
      </c>
      <c r="HZ44" s="250">
        <f>'1_Police_raw'!HD43/C44*100</f>
        <v>5.0811830904086523</v>
      </c>
      <c r="IA44" s="250">
        <f>'1_Police_raw'!HE43/D44*100</f>
        <v>5.4052051014376605</v>
      </c>
      <c r="IB44" s="250" t="e">
        <f>'1_Police_raw'!HF43/E44*100</f>
        <v>#VALUE!</v>
      </c>
      <c r="IC44" s="250" t="e">
        <f>'1_Police_raw'!HG43/F44*100</f>
        <v>#VALUE!</v>
      </c>
      <c r="ID44" s="250" t="e">
        <f>'1_Police_raw'!HH43/G44*100</f>
        <v>#VALUE!</v>
      </c>
      <c r="IE44" s="250" t="e">
        <f>'1_Police_raw'!HI43/H44*100</f>
        <v>#VALUE!</v>
      </c>
      <c r="IF44" s="250" t="e">
        <f t="shared" si="49"/>
        <v>#VALUE!</v>
      </c>
      <c r="IH44" s="250" t="e">
        <f>'1_Police_raw'!HK43/C44*100</f>
        <v>#VALUE!</v>
      </c>
      <c r="II44" s="250" t="e">
        <f>'1_Police_raw'!HL43/D44*100</f>
        <v>#VALUE!</v>
      </c>
      <c r="IJ44" s="250" t="e">
        <f>'1_Police_raw'!HM43/E44*100</f>
        <v>#VALUE!</v>
      </c>
      <c r="IK44" s="250" t="e">
        <f>'1_Police_raw'!HN43/F44*100</f>
        <v>#VALUE!</v>
      </c>
      <c r="IL44" s="250" t="e">
        <f>'1_Police_raw'!HO43/G44*100</f>
        <v>#VALUE!</v>
      </c>
      <c r="IM44" s="250" t="e">
        <f>'1_Police_raw'!HP43/H44*100</f>
        <v>#VALUE!</v>
      </c>
      <c r="IN44" s="250" t="e">
        <f t="shared" si="36"/>
        <v>#VALUE!</v>
      </c>
      <c r="IP44" s="250" t="e">
        <f>'1_Police_raw'!HR43/C44*100</f>
        <v>#VALUE!</v>
      </c>
      <c r="IQ44" s="250" t="e">
        <f>'1_Police_raw'!HS43/D44*100</f>
        <v>#VALUE!</v>
      </c>
      <c r="IR44" s="250" t="e">
        <f>'1_Police_raw'!HT43/E44*100</f>
        <v>#VALUE!</v>
      </c>
      <c r="IS44" s="250" t="e">
        <f>'1_Police_raw'!HU43/F44*100</f>
        <v>#VALUE!</v>
      </c>
      <c r="IT44" s="250" t="e">
        <f>'1_Police_raw'!HV43/G44*100</f>
        <v>#VALUE!</v>
      </c>
      <c r="IU44" s="250" t="e">
        <f>'1_Police_raw'!HW43/H44*100</f>
        <v>#VALUE!</v>
      </c>
      <c r="IV44" s="250" t="e">
        <f t="shared" si="45"/>
        <v>#VALUE!</v>
      </c>
      <c r="IX44" s="250" t="e">
        <f>'1_Police_raw'!HY43/C44*100</f>
        <v>#VALUE!</v>
      </c>
      <c r="IY44" s="250" t="e">
        <f>'1_Police_raw'!HZ43/D44*100</f>
        <v>#VALUE!</v>
      </c>
      <c r="IZ44" s="250" t="e">
        <f>'1_Police_raw'!IA43/E44*100</f>
        <v>#VALUE!</v>
      </c>
      <c r="JA44" s="250" t="e">
        <f>'1_Police_raw'!IB43/F44*100</f>
        <v>#VALUE!</v>
      </c>
      <c r="JB44" s="250" t="e">
        <f>'1_Police_raw'!IC43/G44*100</f>
        <v>#VALUE!</v>
      </c>
      <c r="JC44" s="250" t="e">
        <f>'1_Police_raw'!ID43/H44*100</f>
        <v>#VALUE!</v>
      </c>
      <c r="JD44" s="250" t="e">
        <f t="shared" si="19"/>
        <v>#VALUE!</v>
      </c>
      <c r="JF44" s="250" t="e">
        <f>'1_Police_raw'!IF43/C44*100</f>
        <v>#VALUE!</v>
      </c>
      <c r="JG44" s="250" t="e">
        <f>'1_Police_raw'!IG43/D44*100</f>
        <v>#VALUE!</v>
      </c>
      <c r="JH44" s="250" t="e">
        <f>'1_Police_raw'!IH43/E44*100</f>
        <v>#VALUE!</v>
      </c>
      <c r="JI44" s="250" t="e">
        <f>'1_Police_raw'!II43/F44*100</f>
        <v>#VALUE!</v>
      </c>
      <c r="JJ44" s="250" t="e">
        <f>'1_Police_raw'!IJ43/G44*100</f>
        <v>#VALUE!</v>
      </c>
      <c r="JK44" s="250" t="e">
        <f>'1_Police_raw'!IK43/H44*100</f>
        <v>#VALUE!</v>
      </c>
      <c r="JL44" s="250" t="e">
        <f t="shared" si="48"/>
        <v>#VALUE!</v>
      </c>
      <c r="JN44" s="250" t="e">
        <f>'1_Police_raw'!IM43/C44*100</f>
        <v>#VALUE!</v>
      </c>
      <c r="JO44" s="250" t="e">
        <f>'1_Police_raw'!IN43/D44*100</f>
        <v>#VALUE!</v>
      </c>
      <c r="JP44" s="250" t="e">
        <f>'1_Police_raw'!IO43/E44*100</f>
        <v>#VALUE!</v>
      </c>
      <c r="JQ44" s="250" t="e">
        <f>'1_Police_raw'!IP43/F44*100</f>
        <v>#VALUE!</v>
      </c>
      <c r="JR44" s="250" t="e">
        <f>'1_Police_raw'!IQ43/G44*100</f>
        <v>#VALUE!</v>
      </c>
      <c r="JS44" s="250" t="e">
        <f>'1_Police_raw'!IR43/H44*100</f>
        <v>#VALUE!</v>
      </c>
      <c r="JT44" s="250" t="e">
        <f t="shared" si="20"/>
        <v>#VALUE!</v>
      </c>
      <c r="JV44" s="250" t="e">
        <f>'1_Police_raw'!IT43/C44*100</f>
        <v>#VALUE!</v>
      </c>
      <c r="JW44" s="250" t="e">
        <f>'1_Police_raw'!IU43/D44*100</f>
        <v>#VALUE!</v>
      </c>
      <c r="JX44" s="250" t="e">
        <f>'1_Police_raw'!IV43/E44*100</f>
        <v>#VALUE!</v>
      </c>
      <c r="JY44" s="250" t="e">
        <f>'1_Police_raw'!IW43/F44*100</f>
        <v>#VALUE!</v>
      </c>
      <c r="JZ44" s="250" t="e">
        <f>'1_Police_raw'!IX43/G44*100</f>
        <v>#VALUE!</v>
      </c>
      <c r="KA44" s="250" t="e">
        <f>'1_Police_raw'!IY43/H44*100</f>
        <v>#VALUE!</v>
      </c>
      <c r="KB44" s="250" t="e">
        <f t="shared" si="21"/>
        <v>#VALUE!</v>
      </c>
      <c r="KD44" s="250" t="e">
        <f>'1_Police_raw'!JA43/C44*100</f>
        <v>#VALUE!</v>
      </c>
      <c r="KE44" s="250" t="e">
        <f>'1_Police_raw'!JB43/D44*100</f>
        <v>#VALUE!</v>
      </c>
      <c r="KF44" s="250" t="e">
        <f>'1_Police_raw'!JC43/E44*100</f>
        <v>#VALUE!</v>
      </c>
      <c r="KG44" s="250" t="e">
        <f>'1_Police_raw'!JD43/F44*100</f>
        <v>#VALUE!</v>
      </c>
      <c r="KH44" s="250" t="e">
        <f>'1_Police_raw'!JE43/G44*100</f>
        <v>#VALUE!</v>
      </c>
      <c r="KI44" s="250" t="e">
        <f>'1_Police_raw'!JF43/H44*100</f>
        <v>#VALUE!</v>
      </c>
      <c r="KJ44" s="250" t="e">
        <f t="shared" si="22"/>
        <v>#VALUE!</v>
      </c>
      <c r="KL44" s="250" t="e">
        <f>'1_Police_raw'!JH43/C44*100</f>
        <v>#VALUE!</v>
      </c>
      <c r="KM44" s="250" t="e">
        <f>'1_Police_raw'!JI43/D44*100</f>
        <v>#VALUE!</v>
      </c>
      <c r="KN44" s="250" t="e">
        <f>'1_Police_raw'!JJ43/E44*100</f>
        <v>#VALUE!</v>
      </c>
      <c r="KO44" s="250" t="e">
        <f>'1_Police_raw'!JK43/F44*100</f>
        <v>#VALUE!</v>
      </c>
      <c r="KP44" s="250" t="e">
        <f>'1_Police_raw'!JL43/G44*100</f>
        <v>#VALUE!</v>
      </c>
      <c r="KQ44" s="250" t="e">
        <f>'1_Police_raw'!JM43/H44*100</f>
        <v>#VALUE!</v>
      </c>
      <c r="KR44" s="250" t="e">
        <f t="shared" si="23"/>
        <v>#VALUE!</v>
      </c>
      <c r="KT44" s="250" t="e">
        <f>'1_Police_raw'!JO43/C44*100</f>
        <v>#VALUE!</v>
      </c>
      <c r="KU44" s="250" t="e">
        <f>'1_Police_raw'!JP43/D44*100</f>
        <v>#VALUE!</v>
      </c>
      <c r="KV44" s="250" t="e">
        <f>'1_Police_raw'!JQ43/E44*100</f>
        <v>#VALUE!</v>
      </c>
      <c r="KW44" s="250" t="e">
        <f>'1_Police_raw'!JR43/F44*100</f>
        <v>#VALUE!</v>
      </c>
      <c r="KX44" s="250" t="e">
        <f>'1_Police_raw'!JS43/G44*100</f>
        <v>#VALUE!</v>
      </c>
      <c r="KY44" s="250" t="e">
        <f>'1_Police_raw'!JT43/H44*100</f>
        <v>#VALUE!</v>
      </c>
      <c r="KZ44" s="250" t="e">
        <f t="shared" si="37"/>
        <v>#VALUE!</v>
      </c>
      <c r="LB44" s="250">
        <f>'1_Police_raw'!JV43/C44*100</f>
        <v>42.071002331050394</v>
      </c>
      <c r="LC44" s="250" t="e">
        <f>'1_Police_raw'!JW43/D44*100</f>
        <v>#VALUE!</v>
      </c>
      <c r="LD44" s="250" t="e">
        <f>'1_Police_raw'!JX43/E44*100</f>
        <v>#VALUE!</v>
      </c>
      <c r="LE44" s="250" t="e">
        <f>'1_Police_raw'!JY43/F44*100</f>
        <v>#VALUE!</v>
      </c>
      <c r="LF44" s="250" t="e">
        <f>'1_Police_raw'!JZ43/G44*100</f>
        <v>#VALUE!</v>
      </c>
      <c r="LG44" s="250" t="e">
        <f>'1_Police_raw'!KA43/H44*100</f>
        <v>#VALUE!</v>
      </c>
      <c r="LH44" s="250" t="e">
        <f t="shared" si="24"/>
        <v>#VALUE!</v>
      </c>
      <c r="LJ44" s="250" t="e">
        <f>'1_Police_raw'!KC43/C44*100</f>
        <v>#VALUE!</v>
      </c>
      <c r="LK44" s="250" t="e">
        <f>'1_Police_raw'!KD43/D44*100</f>
        <v>#VALUE!</v>
      </c>
      <c r="LL44" s="250" t="e">
        <f>'1_Police_raw'!KE43/E44*100</f>
        <v>#VALUE!</v>
      </c>
      <c r="LM44" s="250" t="e">
        <f>'1_Police_raw'!KF43/F44*100</f>
        <v>#VALUE!</v>
      </c>
      <c r="LN44" s="250" t="e">
        <f>'1_Police_raw'!KG43/G44*100</f>
        <v>#VALUE!</v>
      </c>
      <c r="LO44" s="250" t="e">
        <f>'1_Police_raw'!KH43/H44*100</f>
        <v>#VALUE!</v>
      </c>
      <c r="LP44" s="250" t="e">
        <f t="shared" si="38"/>
        <v>#VALUE!</v>
      </c>
      <c r="LR44" s="250">
        <f>'1_Police_raw'!KJ43/C44*100</f>
        <v>1.7335162812445963</v>
      </c>
      <c r="LS44" s="250" t="e">
        <f>'1_Police_raw'!KK43/D44*100</f>
        <v>#VALUE!</v>
      </c>
      <c r="LT44" s="250" t="e">
        <f>'1_Police_raw'!KL43/E44*100</f>
        <v>#VALUE!</v>
      </c>
      <c r="LU44" s="250" t="e">
        <f>'1_Police_raw'!KM43/F44*100</f>
        <v>#VALUE!</v>
      </c>
      <c r="LV44" s="250" t="e">
        <f>'1_Police_raw'!KN43/G44*100</f>
        <v>#VALUE!</v>
      </c>
      <c r="LW44" s="250" t="e">
        <f>'1_Police_raw'!KO43/H44*100</f>
        <v>#VALUE!</v>
      </c>
      <c r="LX44" s="250" t="e">
        <f t="shared" si="39"/>
        <v>#VALUE!</v>
      </c>
      <c r="LZ44" s="250" t="e">
        <f>'1_Police_raw'!KQ43/C44*100</f>
        <v>#VALUE!</v>
      </c>
      <c r="MA44" s="250" t="e">
        <f>'1_Police_raw'!KR43/D44*100</f>
        <v>#VALUE!</v>
      </c>
      <c r="MB44" s="250" t="e">
        <f>'1_Police_raw'!KS43/E44*100</f>
        <v>#VALUE!</v>
      </c>
      <c r="MC44" s="250" t="e">
        <f>'1_Police_raw'!KT43/F44*100</f>
        <v>#VALUE!</v>
      </c>
      <c r="MD44" s="250" t="e">
        <f>'1_Police_raw'!KU43/G44*100</f>
        <v>#VALUE!</v>
      </c>
      <c r="ME44" s="250" t="e">
        <f>'1_Police_raw'!KV43/H44*100</f>
        <v>#VALUE!</v>
      </c>
      <c r="MF44" s="250" t="e">
        <f t="shared" si="40"/>
        <v>#VALUE!</v>
      </c>
      <c r="MH44" s="250" t="e">
        <f>'1_Police_raw'!KX43/C44*100</f>
        <v>#VALUE!</v>
      </c>
      <c r="MI44" s="250" t="e">
        <f>'1_Police_raw'!KY43/D44*100</f>
        <v>#VALUE!</v>
      </c>
      <c r="MJ44" s="250" t="e">
        <f>'1_Police_raw'!KZ43/E44*100</f>
        <v>#VALUE!</v>
      </c>
      <c r="MK44" s="250" t="e">
        <f>'1_Police_raw'!LA43/F44*100</f>
        <v>#VALUE!</v>
      </c>
      <c r="ML44" s="250" t="e">
        <f>'1_Police_raw'!LB43/G44*100</f>
        <v>#VALUE!</v>
      </c>
      <c r="MM44" s="250" t="e">
        <f>'1_Police_raw'!LC43/H44*100</f>
        <v>#VALUE!</v>
      </c>
      <c r="MN44" s="250" t="e">
        <f t="shared" si="41"/>
        <v>#VALUE!</v>
      </c>
      <c r="MP44" s="250">
        <f>'1_Police_raw'!LE43/C44*100</f>
        <v>3.9336441436692717</v>
      </c>
      <c r="MQ44" s="250" t="e">
        <f>'1_Police_raw'!LF43/D44*100</f>
        <v>#VALUE!</v>
      </c>
      <c r="MR44" s="250" t="e">
        <f>'1_Police_raw'!LG43/E44*100</f>
        <v>#VALUE!</v>
      </c>
      <c r="MS44" s="250" t="e">
        <f>'1_Police_raw'!LH43/F44*100</f>
        <v>#VALUE!</v>
      </c>
      <c r="MT44" s="250" t="e">
        <f>'1_Police_raw'!LI43/G44*100</f>
        <v>#VALUE!</v>
      </c>
      <c r="MU44" s="250" t="e">
        <f>'1_Police_raw'!LJ43/H44*100</f>
        <v>#VALUE!</v>
      </c>
      <c r="MV44" s="250" t="e">
        <f t="shared" si="25"/>
        <v>#VALUE!</v>
      </c>
      <c r="MX44" s="250" t="e">
        <f>'1_Police_raw'!LL43/C44*100</f>
        <v>#VALUE!</v>
      </c>
      <c r="MY44" s="250" t="e">
        <f>'1_Police_raw'!LM43/D44*100</f>
        <v>#VALUE!</v>
      </c>
      <c r="MZ44" s="250" t="e">
        <f>'1_Police_raw'!LN43/E44*100</f>
        <v>#VALUE!</v>
      </c>
      <c r="NA44" s="250" t="e">
        <f>'1_Police_raw'!LO43/F44*100</f>
        <v>#VALUE!</v>
      </c>
      <c r="NB44" s="250" t="e">
        <f>'1_Police_raw'!LP43/G44*100</f>
        <v>#VALUE!</v>
      </c>
      <c r="NC44" s="250">
        <f>'1_Police_raw'!LQ43/H44*100</f>
        <v>3.2651328653174092</v>
      </c>
      <c r="ND44" s="250" t="e">
        <f t="shared" si="50"/>
        <v>#VALUE!</v>
      </c>
      <c r="NF44" s="250" t="e">
        <f>'1_Police_raw'!LS43/C44*100</f>
        <v>#VALUE!</v>
      </c>
      <c r="NG44" s="250" t="e">
        <f>'1_Police_raw'!LT43/D44*100</f>
        <v>#VALUE!</v>
      </c>
      <c r="NH44" s="250" t="e">
        <f>'1_Police_raw'!LU43/E44*100</f>
        <v>#VALUE!</v>
      </c>
      <c r="NI44" s="250" t="e">
        <f>'1_Police_raw'!LV43/F44*100</f>
        <v>#VALUE!</v>
      </c>
      <c r="NJ44" s="250" t="e">
        <f>'1_Police_raw'!LW43/G44*100</f>
        <v>#VALUE!</v>
      </c>
      <c r="NK44" s="250" t="e">
        <f>'1_Police_raw'!LX43/H44*100</f>
        <v>#VALUE!</v>
      </c>
      <c r="NL44" s="250" t="e">
        <f t="shared" si="26"/>
        <v>#VALUE!</v>
      </c>
      <c r="NN44" s="250" t="e">
        <f>'1_Police_raw'!LZ43/C44*100</f>
        <v>#VALUE!</v>
      </c>
      <c r="NO44" s="250" t="e">
        <f>'1_Police_raw'!MA43/D44*100</f>
        <v>#VALUE!</v>
      </c>
      <c r="NP44" s="250" t="e">
        <f>'1_Police_raw'!MB43/E44*100</f>
        <v>#VALUE!</v>
      </c>
      <c r="NQ44" s="250" t="e">
        <f>'1_Police_raw'!MC43/F44*100</f>
        <v>#VALUE!</v>
      </c>
      <c r="NR44" s="250" t="e">
        <f>'1_Police_raw'!MD43/G44*100</f>
        <v>#VALUE!</v>
      </c>
      <c r="NS44" s="250" t="e">
        <f>'1_Police_raw'!ME43/H44*100</f>
        <v>#VALUE!</v>
      </c>
      <c r="NT44" s="250" t="e">
        <f t="shared" si="27"/>
        <v>#VALUE!</v>
      </c>
      <c r="NV44" s="250" t="e">
        <f>'1_Police_raw'!MG43/C44*100</f>
        <v>#VALUE!</v>
      </c>
      <c r="NW44" s="250" t="e">
        <f>'1_Police_raw'!MH43/D44*100</f>
        <v>#VALUE!</v>
      </c>
      <c r="NX44" s="250" t="e">
        <f>'1_Police_raw'!MI43/E44*100</f>
        <v>#VALUE!</v>
      </c>
      <c r="NY44" s="250" t="e">
        <f>'1_Police_raw'!MJ43/F44*100</f>
        <v>#VALUE!</v>
      </c>
      <c r="NZ44" s="250" t="e">
        <f>'1_Police_raw'!MK43/G44*100</f>
        <v>#VALUE!</v>
      </c>
      <c r="OA44" s="250" t="e">
        <f>'1_Police_raw'!ML43/H44*100</f>
        <v>#VALUE!</v>
      </c>
      <c r="OB44" s="250" t="e">
        <f t="shared" si="42"/>
        <v>#VALUE!</v>
      </c>
      <c r="OD44" s="250" t="e">
        <f>'1_Police_raw'!MN43/C44*100</f>
        <v>#VALUE!</v>
      </c>
      <c r="OE44" s="250" t="e">
        <f>'1_Police_raw'!MO43/D44*100</f>
        <v>#VALUE!</v>
      </c>
      <c r="OF44" s="250" t="e">
        <f>'1_Police_raw'!MP43/E44*100</f>
        <v>#VALUE!</v>
      </c>
      <c r="OG44" s="250" t="e">
        <f>'1_Police_raw'!MQ43/F44*100</f>
        <v>#VALUE!</v>
      </c>
      <c r="OH44" s="250" t="e">
        <f>'1_Police_raw'!MR43/G44*100</f>
        <v>#VALUE!</v>
      </c>
      <c r="OI44" s="250" t="e">
        <f>'1_Police_raw'!MS43/H44*100</f>
        <v>#VALUE!</v>
      </c>
      <c r="OJ44" s="250" t="e">
        <f t="shared" si="28"/>
        <v>#VALUE!</v>
      </c>
      <c r="OL44" s="250" t="e">
        <f>'1_Police_raw'!MU43/C44*100</f>
        <v>#VALUE!</v>
      </c>
      <c r="OM44" s="250" t="e">
        <f>'1_Police_raw'!MV43/D44*100</f>
        <v>#VALUE!</v>
      </c>
      <c r="ON44" s="250" t="e">
        <f>'1_Police_raw'!MW43/E44*100</f>
        <v>#VALUE!</v>
      </c>
      <c r="OO44" s="250" t="e">
        <f>'1_Police_raw'!MX43/F44*100</f>
        <v>#VALUE!</v>
      </c>
      <c r="OP44" s="250" t="e">
        <f>'1_Police_raw'!MY43/G44*100</f>
        <v>#VALUE!</v>
      </c>
      <c r="OQ44" s="250" t="e">
        <f>'1_Police_raw'!MZ43/H44*100</f>
        <v>#VALUE!</v>
      </c>
      <c r="OR44" s="250" t="e">
        <f t="shared" si="43"/>
        <v>#VALUE!</v>
      </c>
      <c r="OU44" s="250" t="e">
        <f>'1_Police_raw'!NE43/G44*100</f>
        <v>#VALUE!</v>
      </c>
      <c r="OV44" s="250" t="e">
        <f>'1_Police_raw'!NF43/G44*100</f>
        <v>#VALUE!</v>
      </c>
      <c r="OW44" s="250" t="e">
        <f>'1_Police_raw'!NG43/G44*100</f>
        <v>#VALUE!</v>
      </c>
      <c r="OX44" s="250" t="e">
        <f>'1_Police_raw'!NH43/G44*100</f>
        <v>#VALUE!</v>
      </c>
      <c r="OY44" s="250" t="e">
        <f>'1_Police_raw'!NI43/G44*100</f>
        <v>#VALUE!</v>
      </c>
      <c r="PA44" s="250" t="e">
        <f>'1_Police_raw'!NK43/G44*100</f>
        <v>#VALUE!</v>
      </c>
      <c r="PB44" s="250" t="e">
        <f>'1_Police_raw'!NL43/G44*100</f>
        <v>#VALUE!</v>
      </c>
      <c r="PC44" s="250" t="e">
        <f>'1_Police_raw'!NM43/G44*100</f>
        <v>#VALUE!</v>
      </c>
      <c r="PD44" s="250" t="e">
        <f>'1_Police_raw'!NN43/G44*100</f>
        <v>#VALUE!</v>
      </c>
      <c r="PE44" s="250" t="e">
        <f>'1_Police_raw'!NO43/G44*100</f>
        <v>#VALUE!</v>
      </c>
      <c r="PG44" s="250" t="e">
        <f>'1_Police_raw'!NQ43/G44*100</f>
        <v>#VALUE!</v>
      </c>
      <c r="PH44" s="250" t="e">
        <f>'1_Police_raw'!NR43/G44*100</f>
        <v>#VALUE!</v>
      </c>
      <c r="PI44" s="250">
        <f>'1_Police_raw'!NS43/G44*100</f>
        <v>0.70660095543775381</v>
      </c>
      <c r="PJ44" s="250" t="e">
        <f>'1_Police_raw'!NT43/G44*100</f>
        <v>#VALUE!</v>
      </c>
      <c r="PK44" s="250" t="e">
        <f>'1_Police_raw'!NU43/G44*100</f>
        <v>#VALUE!</v>
      </c>
      <c r="PM44" s="250" t="e">
        <f>'1_Police_raw'!NW43/G44*100</f>
        <v>#VALUE!</v>
      </c>
      <c r="PN44" s="250" t="e">
        <f>'1_Police_raw'!NX43/G44*100</f>
        <v>#VALUE!</v>
      </c>
      <c r="PO44" s="250" t="e">
        <f>'1_Police_raw'!NY43/G44*100</f>
        <v>#VALUE!</v>
      </c>
      <c r="PP44" s="250" t="e">
        <f>'1_Police_raw'!NZ43/G44*100</f>
        <v>#VALUE!</v>
      </c>
      <c r="PQ44" s="250" t="e">
        <f>'1_Police_raw'!OA43/G44*100</f>
        <v>#VALUE!</v>
      </c>
      <c r="PS44" s="250" t="e">
        <f>'1_Police_raw'!OC43/G44*100</f>
        <v>#VALUE!</v>
      </c>
      <c r="PT44" s="250" t="e">
        <f>'1_Police_raw'!OD43/G44*100</f>
        <v>#VALUE!</v>
      </c>
      <c r="PU44" s="250">
        <f>'1_Police_raw'!OE43/G44*100</f>
        <v>54.717170161248141</v>
      </c>
      <c r="PV44" s="250" t="e">
        <f>'1_Police_raw'!OF43/G44*100</f>
        <v>#VALUE!</v>
      </c>
      <c r="PW44" s="250" t="e">
        <f>'1_Police_raw'!OG43/G44*100</f>
        <v>#VALUE!</v>
      </c>
      <c r="PY44" s="250" t="e">
        <f>'1_Police_raw'!OI43/G44*100</f>
        <v>#VALUE!</v>
      </c>
      <c r="PZ44" s="250" t="e">
        <f>'1_Police_raw'!OJ43/G44*100</f>
        <v>#VALUE!</v>
      </c>
      <c r="QA44" s="250" t="e">
        <f>'1_Police_raw'!OK43/G44*100</f>
        <v>#VALUE!</v>
      </c>
      <c r="QB44" s="250" t="e">
        <f>'1_Police_raw'!OL43/G44*100</f>
        <v>#VALUE!</v>
      </c>
      <c r="QC44" s="250" t="e">
        <f>'1_Police_raw'!OM43/G44*100</f>
        <v>#VALUE!</v>
      </c>
      <c r="QE44" s="250" t="e">
        <f>'1_Police_raw'!OO43/G44*100</f>
        <v>#VALUE!</v>
      </c>
      <c r="QF44" s="250" t="e">
        <f>'1_Police_raw'!OP43/G44*100</f>
        <v>#VALUE!</v>
      </c>
      <c r="QG44" s="250">
        <f>'1_Police_raw'!OQ43/G44*100</f>
        <v>4.3335617795244401</v>
      </c>
      <c r="QH44" s="250" t="e">
        <f>'1_Police_raw'!OR43/G44*100</f>
        <v>#VALUE!</v>
      </c>
      <c r="QI44" s="250" t="e">
        <f>'1_Police_raw'!OS43/G44*100</f>
        <v>#VALUE!</v>
      </c>
      <c r="QK44" s="250" t="e">
        <f>'1_Police_raw'!OU43/G44*100</f>
        <v>#VALUE!</v>
      </c>
      <c r="QL44" s="250" t="e">
        <f>'1_Police_raw'!OV43/G44*100</f>
        <v>#VALUE!</v>
      </c>
      <c r="QM44" s="250" t="e">
        <f>'1_Police_raw'!OW43/G44*100</f>
        <v>#VALUE!</v>
      </c>
      <c r="QN44" s="250" t="e">
        <f>'1_Police_raw'!OX43/G44*100</f>
        <v>#VALUE!</v>
      </c>
      <c r="QO44" s="250" t="e">
        <f>'1_Police_raw'!OY43/G44*100</f>
        <v>#VALUE!</v>
      </c>
      <c r="QQ44" s="250" t="e">
        <f>'1_Police_raw'!PA43/G44*100</f>
        <v>#VALUE!</v>
      </c>
      <c r="QR44" s="250" t="e">
        <f>'1_Police_raw'!PB43/G44*100</f>
        <v>#VALUE!</v>
      </c>
      <c r="QS44" s="250" t="e">
        <f>'1_Police_raw'!PC43/G44*100</f>
        <v>#VALUE!</v>
      </c>
      <c r="QT44" s="250" t="e">
        <f>'1_Police_raw'!PD43/G44*100</f>
        <v>#VALUE!</v>
      </c>
      <c r="QU44" s="250" t="e">
        <f>'1_Police_raw'!PE43/G44*100</f>
        <v>#VALUE!</v>
      </c>
      <c r="QW44" s="250" t="e">
        <f>'1_Police_raw'!PG43/G44*100</f>
        <v>#VALUE!</v>
      </c>
      <c r="QX44" s="250" t="e">
        <f>'1_Police_raw'!PH43/G44*100</f>
        <v>#VALUE!</v>
      </c>
      <c r="QY44" s="250">
        <f>'1_Police_raw'!PI43/G44*100</f>
        <v>2.9113503846998166</v>
      </c>
      <c r="QZ44" s="250" t="e">
        <f>'1_Police_raw'!PJ43/G44*100</f>
        <v>#VALUE!</v>
      </c>
      <c r="RA44" s="250" t="e">
        <f>'1_Police_raw'!PK43/G44*100</f>
        <v>#VALUE!</v>
      </c>
      <c r="RC44" s="250" t="e">
        <f>'1_Police_raw'!PM43/G44*100</f>
        <v>#VALUE!</v>
      </c>
      <c r="RD44" s="250" t="e">
        <f>'1_Police_raw'!PN43/G44*100</f>
        <v>#VALUE!</v>
      </c>
      <c r="RE44" s="250">
        <f>'1_Police_raw'!PO43/G44*100</f>
        <v>37.370052351794506</v>
      </c>
      <c r="RF44" s="250" t="e">
        <f>'1_Police_raw'!PP43/G44*100</f>
        <v>#VALUE!</v>
      </c>
      <c r="RG44" s="250" t="e">
        <f>'1_Police_raw'!PQ43/G44*100</f>
        <v>#VALUE!</v>
      </c>
      <c r="RI44" s="250" t="e">
        <f>'1_Police_raw'!PS43/G44*100</f>
        <v>#VALUE!</v>
      </c>
      <c r="RJ44" s="250" t="e">
        <f>'1_Police_raw'!PT43/G44*100</f>
        <v>#VALUE!</v>
      </c>
      <c r="RK44" s="250" t="e">
        <f>'1_Police_raw'!PU43/G44*100</f>
        <v>#VALUE!</v>
      </c>
      <c r="RL44" s="250" t="e">
        <f>'1_Police_raw'!PV43/G44*100</f>
        <v>#VALUE!</v>
      </c>
      <c r="RM44" s="250" t="e">
        <f>'1_Police_raw'!PW43/G44*100</f>
        <v>#VALUE!</v>
      </c>
      <c r="RO44" s="250" t="e">
        <f>'1_Police_raw'!PY43/G44*100</f>
        <v>#VALUE!</v>
      </c>
      <c r="RP44" s="250" t="e">
        <f>'1_Police_raw'!PZ43/G44*100</f>
        <v>#VALUE!</v>
      </c>
      <c r="RQ44" s="250" t="e">
        <f>'1_Police_raw'!QA43/G44*100</f>
        <v>#VALUE!</v>
      </c>
      <c r="RR44" s="250" t="e">
        <f>'1_Police_raw'!QB43/G44*100</f>
        <v>#VALUE!</v>
      </c>
      <c r="RS44" s="250" t="e">
        <f>'1_Police_raw'!QC43/G44*100</f>
        <v>#VALUE!</v>
      </c>
      <c r="RU44" s="250" t="e">
        <f>'1_Police_raw'!QE43/G44*100</f>
        <v>#VALUE!</v>
      </c>
      <c r="RV44" s="250" t="e">
        <f>'1_Police_raw'!QF43/G44*100</f>
        <v>#VALUE!</v>
      </c>
      <c r="RW44" s="250" t="e">
        <f>'1_Police_raw'!QG43/G44*100</f>
        <v>#VALUE!</v>
      </c>
      <c r="RX44" s="250" t="e">
        <f>'1_Police_raw'!QH43/G44*100</f>
        <v>#VALUE!</v>
      </c>
      <c r="RY44" s="250" t="e">
        <f>'1_Police_raw'!QI43/G44*100</f>
        <v>#VALUE!</v>
      </c>
      <c r="SA44" s="250" t="e">
        <f>'1_Police_raw'!QK43/G44*100</f>
        <v>#VALUE!</v>
      </c>
      <c r="SB44" s="250" t="e">
        <f>'1_Police_raw'!QL43/G44*100</f>
        <v>#VALUE!</v>
      </c>
      <c r="SC44" s="250" t="e">
        <f>'1_Police_raw'!QM43/G44*100</f>
        <v>#VALUE!</v>
      </c>
      <c r="SD44" s="250" t="e">
        <f>'1_Police_raw'!QN43/G44*100</f>
        <v>#VALUE!</v>
      </c>
      <c r="SE44" s="250" t="e">
        <f>'1_Police_raw'!QO43/G44*100</f>
        <v>#VALUE!</v>
      </c>
      <c r="SG44" s="250" t="e">
        <f>'1_Police_raw'!QQ43/G44*100</f>
        <v>#VALUE!</v>
      </c>
      <c r="SH44" s="250" t="e">
        <f>'1_Police_raw'!QR43/G44*100</f>
        <v>#VALUE!</v>
      </c>
      <c r="SI44" s="250" t="e">
        <f>'1_Police_raw'!QS43/G44*100</f>
        <v>#VALUE!</v>
      </c>
      <c r="SJ44" s="250" t="e">
        <f>'1_Police_raw'!QT43/G44*100</f>
        <v>#VALUE!</v>
      </c>
      <c r="SK44" s="250" t="e">
        <f>'1_Police_raw'!QU43/G44*100</f>
        <v>#VALUE!</v>
      </c>
      <c r="SM44" s="250" t="e">
        <f>'1_Police_raw'!QW43/G44*100</f>
        <v>#VALUE!</v>
      </c>
      <c r="SN44" s="250" t="e">
        <f>'1_Police_raw'!QX43/G44*100</f>
        <v>#VALUE!</v>
      </c>
      <c r="SO44" s="250" t="e">
        <f>'1_Police_raw'!QY43/G44*100</f>
        <v>#VALUE!</v>
      </c>
      <c r="SP44" s="250" t="e">
        <f>'1_Police_raw'!QZ43/G44*100</f>
        <v>#VALUE!</v>
      </c>
      <c r="SQ44" s="250" t="e">
        <f>'1_Police_raw'!RA43/G44*100</f>
        <v>#VALUE!</v>
      </c>
      <c r="SS44" s="250" t="e">
        <f>'1_Police_raw'!RC43/G44*100</f>
        <v>#VALUE!</v>
      </c>
      <c r="ST44" s="250" t="e">
        <f>'1_Police_raw'!RD43/G44*100</f>
        <v>#VALUE!</v>
      </c>
      <c r="SU44" s="250" t="e">
        <f>'1_Police_raw'!RE43/G44*100</f>
        <v>#VALUE!</v>
      </c>
      <c r="SV44" s="250" t="e">
        <f>'1_Police_raw'!RF43/G44*100</f>
        <v>#VALUE!</v>
      </c>
      <c r="SW44" s="250" t="e">
        <f>'1_Police_raw'!RG43/G44*100</f>
        <v>#VALUE!</v>
      </c>
      <c r="SY44" s="250" t="e">
        <f>'1_Police_raw'!RI43/G44*100</f>
        <v>#VALUE!</v>
      </c>
      <c r="SZ44" s="250" t="e">
        <f>'1_Police_raw'!RJ43/G44*100</f>
        <v>#VALUE!</v>
      </c>
      <c r="TA44" s="250" t="e">
        <f>'1_Police_raw'!RK43/G44*100</f>
        <v>#VALUE!</v>
      </c>
      <c r="TB44" s="250" t="e">
        <f>'1_Police_raw'!RL43/G44*100</f>
        <v>#VALUE!</v>
      </c>
      <c r="TC44" s="250" t="e">
        <f>'1_Police_raw'!RM43/G44*100</f>
        <v>#VALUE!</v>
      </c>
      <c r="TE44" s="250" t="e">
        <f>'1_Police_raw'!RO43/G44*100</f>
        <v>#VALUE!</v>
      </c>
      <c r="TF44" s="250" t="e">
        <f>'1_Police_raw'!RP43/G44*100</f>
        <v>#VALUE!</v>
      </c>
      <c r="TG44" s="250" t="e">
        <f>'1_Police_raw'!RQ43/G44*100</f>
        <v>#VALUE!</v>
      </c>
      <c r="TH44" s="250" t="e">
        <f>'1_Police_raw'!RR43/G44*100</f>
        <v>#VALUE!</v>
      </c>
      <c r="TI44" s="250" t="e">
        <f>'1_Police_raw'!RS43/G44*100</f>
        <v>#VALUE!</v>
      </c>
      <c r="TK44" s="250" t="e">
        <f>'1_Police_raw'!RU43/G44*100</f>
        <v>#VALUE!</v>
      </c>
      <c r="TL44" s="250" t="e">
        <f>'1_Police_raw'!RV43/G44*100</f>
        <v>#VALUE!</v>
      </c>
      <c r="TM44" s="250">
        <f>'1_Police_raw'!RW43/G44*100</f>
        <v>8.9399822157935134</v>
      </c>
      <c r="TN44" s="250" t="e">
        <f>'1_Police_raw'!RX43/G44*100</f>
        <v>#VALUE!</v>
      </c>
      <c r="TO44" s="250" t="e">
        <f>'1_Police_raw'!RY43/G44*100</f>
        <v>#VALUE!</v>
      </c>
      <c r="TQ44" s="250" t="e">
        <f>'1_Police_raw'!SA43/G44*100</f>
        <v>#VALUE!</v>
      </c>
      <c r="TR44" s="250" t="e">
        <f>'1_Police_raw'!SB43/G44*100</f>
        <v>#VALUE!</v>
      </c>
      <c r="TS44" s="250" t="e">
        <f>'1_Police_raw'!SC43/G44*100</f>
        <v>#VALUE!</v>
      </c>
      <c r="TT44" s="250" t="e">
        <f>'1_Police_raw'!SD43/G44*100</f>
        <v>#VALUE!</v>
      </c>
      <c r="TU44" s="250" t="e">
        <f>'1_Police_raw'!SE43/G44*100</f>
        <v>#VALUE!</v>
      </c>
      <c r="TW44" s="250">
        <f>'1_Police_raw'!TY43/C44*100</f>
        <v>315.56914106628449</v>
      </c>
      <c r="TX44" s="250">
        <f>'1_Police_raw'!TZ43/D44*100</f>
        <v>324.16242171602909</v>
      </c>
      <c r="TY44" s="250">
        <f>'1_Police_raw'!UA43/E44*100</f>
        <v>331.30459728714135</v>
      </c>
      <c r="TZ44" s="250">
        <f>'1_Police_raw'!UB43/F44*100</f>
        <v>335.08694072916916</v>
      </c>
      <c r="UA44" s="250">
        <f>'1_Police_raw'!UC43/G44*100</f>
        <v>335.51189519591668</v>
      </c>
      <c r="UB44" s="250">
        <f>'1_Police_raw'!UD43/H44*100</f>
        <v>319.9779408588808</v>
      </c>
      <c r="UC44" s="250">
        <f t="shared" si="44"/>
        <v>1.3970947151864408</v>
      </c>
      <c r="UE44" s="250">
        <f>'1_Police_raw'!UF43/G44*100</f>
        <v>184.48462868776198</v>
      </c>
      <c r="UF44" s="250" t="e">
        <f>'1_Police_raw'!UG43/G44*100</f>
        <v>#VALUE!</v>
      </c>
      <c r="UH44" s="250">
        <f>'1_Police_raw'!UI43/C44*100</f>
        <v>17.938773724146941</v>
      </c>
      <c r="UI44" s="250">
        <f>'1_Police_raw'!UJ43/D44*100</f>
        <v>17.410675506240146</v>
      </c>
      <c r="UJ44" s="250">
        <f>'1_Police_raw'!UK43/E44*100</f>
        <v>17.390526161793456</v>
      </c>
      <c r="UK44" s="250" t="e">
        <f>'1_Police_raw'!UL43/F44*100</f>
        <v>#VALUE!</v>
      </c>
      <c r="UL44" s="250">
        <f>'1_Police_raw'!UM43/G44*100</f>
        <v>16.247960767661578</v>
      </c>
      <c r="UM44" s="250" t="e">
        <f>'1_Police_raw'!UN43/H44*100</f>
        <v>#VALUE!</v>
      </c>
      <c r="UN44" s="250" t="e">
        <f t="shared" si="51"/>
        <v>#VALUE!</v>
      </c>
      <c r="UP44" s="250">
        <f>'1_Police_raw'!UX43/G44*100</f>
        <v>315.79270896957456</v>
      </c>
      <c r="UQ44" s="250" t="e">
        <f>'1_Police_raw'!UY43/G44*100</f>
        <v>#VALUE!</v>
      </c>
      <c r="UR44" s="250" t="e">
        <f>'1_Police_raw'!UZ43/G44*100</f>
        <v>#VALUE!</v>
      </c>
    </row>
    <row r="45" spans="1:564">
      <c r="A45" s="247">
        <v>43</v>
      </c>
      <c r="B45" s="239" t="s">
        <v>66</v>
      </c>
      <c r="C45" s="248">
        <v>45598.178999999996</v>
      </c>
      <c r="D45" s="248">
        <v>45453.281999999999</v>
      </c>
      <c r="E45" s="248">
        <v>45372.692000000003</v>
      </c>
      <c r="F45" s="248">
        <v>45245.894</v>
      </c>
      <c r="G45" s="248">
        <v>42759.661</v>
      </c>
      <c r="H45" s="248">
        <v>42590.879000000001</v>
      </c>
      <c r="I45" s="249"/>
      <c r="J45" s="250">
        <f>'1_Police_raw'!C44/C45*100</f>
        <v>1131.2578951891917</v>
      </c>
      <c r="K45" s="250">
        <f>'1_Police_raw'!D44/D45*100</f>
        <v>976.09013140129241</v>
      </c>
      <c r="L45" s="250">
        <f>'1_Police_raw'!E44/E45*100</f>
        <v>1242.0686874827704</v>
      </c>
      <c r="M45" s="250">
        <f>'1_Police_raw'!F44/F45*100</f>
        <v>1169.4740742662748</v>
      </c>
      <c r="N45" s="250">
        <f>'1_Police_raw'!G44/G45*100</f>
        <v>1321.7644545872336</v>
      </c>
      <c r="O45" s="250">
        <f>'1_Police_raw'!H44/H45*100</f>
        <v>1391.3871089629306</v>
      </c>
      <c r="P45" s="250">
        <f t="shared" si="29"/>
        <v>22.994687142513584</v>
      </c>
      <c r="R45" s="250">
        <f>'1_Police_raw'!J44/C45*100</f>
        <v>30.332351649393718</v>
      </c>
      <c r="S45" s="250">
        <f>'1_Police_raw'!K44/D45*100</f>
        <v>30.567649658389907</v>
      </c>
      <c r="T45" s="250">
        <f>'1_Police_raw'!L44/E45*100</f>
        <v>43.466673742875997</v>
      </c>
      <c r="U45" s="250">
        <f>'1_Police_raw'!M44/F45*100</f>
        <v>54.590588927251602</v>
      </c>
      <c r="V45" s="250">
        <f>'1_Police_raw'!N44/G45*100</f>
        <v>56.209519528230125</v>
      </c>
      <c r="W45" s="250">
        <f>'1_Police_raw'!O44/H45*100</f>
        <v>61.445080764827608</v>
      </c>
      <c r="X45" s="250">
        <f t="shared" si="30"/>
        <v>102.57275622760943</v>
      </c>
      <c r="Z45" s="250">
        <f>'1_Police_raw'!Q44/C45*100</f>
        <v>5.4958335068600004</v>
      </c>
      <c r="AA45" s="250">
        <f>'1_Police_raw'!R44/D45*100</f>
        <v>4.6201284210895928</v>
      </c>
      <c r="AB45" s="250">
        <f>'1_Police_raw'!S44/E45*100</f>
        <v>13.05410752352979</v>
      </c>
      <c r="AC45" s="250">
        <f>'1_Police_raw'!T44/F45*100</f>
        <v>25.487395607654477</v>
      </c>
      <c r="AD45" s="250">
        <f>'1_Police_raw'!U44/G45*100</f>
        <v>19.364045004940522</v>
      </c>
      <c r="AE45" s="250">
        <f>'1_Police_raw'!V44/H45*100</f>
        <v>14.207267241420398</v>
      </c>
      <c r="AF45" s="250">
        <f t="shared" si="31"/>
        <v>158.50978243221209</v>
      </c>
      <c r="AH45" s="250">
        <f>'1_Police_raw'!X44/C45*100</f>
        <v>0.25658919405531527</v>
      </c>
      <c r="AI45" s="250">
        <f>'1_Police_raw'!Y44/D45*100</f>
        <v>0.17600489223198448</v>
      </c>
      <c r="AJ45" s="250">
        <f>'1_Police_raw'!Z44/E45*100</f>
        <v>0.13664606896148018</v>
      </c>
      <c r="AK45" s="250">
        <f>'1_Police_raw'!AA44/F45*100</f>
        <v>0.70724649622350266</v>
      </c>
      <c r="AL45" s="250">
        <f>'1_Police_raw'!AB44/G45*100</f>
        <v>0.45369863900464508</v>
      </c>
      <c r="AM45" s="250">
        <f>'1_Police_raw'!AC44/H45*100</f>
        <v>0.22305245214591604</v>
      </c>
      <c r="AN45" s="250">
        <f t="shared" si="46"/>
        <v>-13.070208210782795</v>
      </c>
      <c r="AP45" s="250" t="e">
        <f>'1_Police_raw'!AE44/C45*100</f>
        <v>#VALUE!</v>
      </c>
      <c r="AQ45" s="250" t="e">
        <f>'1_Police_raw'!AF44/D45*100</f>
        <v>#VALUE!</v>
      </c>
      <c r="AR45" s="250" t="e">
        <f>'1_Police_raw'!AG44/E45*100</f>
        <v>#VALUE!</v>
      </c>
      <c r="AS45" s="250">
        <f>'1_Police_raw'!AH44/F45*100</f>
        <v>10.873914879436352</v>
      </c>
      <c r="AT45" s="250">
        <f>'1_Police_raw'!AI44/G45*100</f>
        <v>7.5444938630360046</v>
      </c>
      <c r="AU45" s="250">
        <f>'1_Police_raw'!AJ44/H45*100</f>
        <v>4.2826070812015882</v>
      </c>
      <c r="AV45" s="250" t="e">
        <f t="shared" si="32"/>
        <v>#VALUE!</v>
      </c>
      <c r="AX45" s="250" t="e">
        <f>'1_Police_raw'!AL44/C45*100</f>
        <v>#VALUE!</v>
      </c>
      <c r="AY45" s="250" t="e">
        <f>'1_Police_raw'!AM44/D45*100</f>
        <v>#VALUE!</v>
      </c>
      <c r="AZ45" s="250" t="e">
        <f>'1_Police_raw'!AN44/E45*100</f>
        <v>#VALUE!</v>
      </c>
      <c r="BA45" s="250" t="e">
        <f>'1_Police_raw'!AO44/F45*100</f>
        <v>#VALUE!</v>
      </c>
      <c r="BB45" s="250" t="e">
        <f>'1_Police_raw'!AP44/G45*100</f>
        <v>#VALUE!</v>
      </c>
      <c r="BC45" s="250" t="e">
        <f>'1_Police_raw'!AQ44/H45*100</f>
        <v>#VALUE!</v>
      </c>
      <c r="BD45" s="250" t="e">
        <f t="shared" si="47"/>
        <v>#VALUE!</v>
      </c>
      <c r="BF45" s="250">
        <f>'1_Police_raw'!AS44/C45*100</f>
        <v>28.678776843259467</v>
      </c>
      <c r="BG45" s="250">
        <f>'1_Police_raw'!AT44/D45*100</f>
        <v>25.087297326516488</v>
      </c>
      <c r="BH45" s="250">
        <f>'1_Police_raw'!AU44/E45*100</f>
        <v>128.81316365359146</v>
      </c>
      <c r="BI45" s="250">
        <f>'1_Police_raw'!AV44/F45*100</f>
        <v>99.666502334996409</v>
      </c>
      <c r="BJ45" s="250">
        <f>'1_Police_raw'!AW44/G45*100</f>
        <v>95.190184038175602</v>
      </c>
      <c r="BK45" s="250">
        <f>'1_Police_raw'!AX44/H45*100</f>
        <v>83.374658691594504</v>
      </c>
      <c r="BL45" s="250">
        <f t="shared" si="0"/>
        <v>190.71901897095904</v>
      </c>
      <c r="BN45" s="250">
        <f>'1_Police_raw'!AZ44/C45*100</f>
        <v>7.5463539892678622</v>
      </c>
      <c r="BO45" s="250">
        <f>'1_Police_raw'!BA44/D45*100</f>
        <v>6.743187433637905</v>
      </c>
      <c r="BP45" s="250">
        <f>'1_Police_raw'!BB44/E45*100</f>
        <v>6.6692097528619199</v>
      </c>
      <c r="BQ45" s="250">
        <f>'1_Police_raw'!BC44/F45*100</f>
        <v>6.9221750817875325</v>
      </c>
      <c r="BR45" s="250">
        <f>'1_Police_raw'!BD44/G45*100</f>
        <v>5.872357126498267</v>
      </c>
      <c r="BS45" s="250">
        <f>'1_Police_raw'!BE44/H45*100</f>
        <v>5.2969087583282795</v>
      </c>
      <c r="BT45" s="250">
        <f t="shared" si="1"/>
        <v>-29.808371488253243</v>
      </c>
      <c r="BV45" s="250" t="e">
        <f>'1_Police_raw'!BG44/C45*100</f>
        <v>#VALUE!</v>
      </c>
      <c r="BW45" s="250">
        <f>'1_Police_raw'!BH44/D45*100</f>
        <v>2.710475340372561</v>
      </c>
      <c r="BX45" s="250">
        <f>'1_Police_raw'!BI44/E45*100</f>
        <v>2.4816689298488175</v>
      </c>
      <c r="BY45" s="250">
        <f>'1_Police_raw'!BJ44/F45*100</f>
        <v>1.9825003347265058</v>
      </c>
      <c r="BZ45" s="250">
        <f>'1_Police_raw'!BK44/G45*100</f>
        <v>1.8428583893590738</v>
      </c>
      <c r="CA45" s="250">
        <f>'1_Police_raw'!BL44/H45*100</f>
        <v>2.0826055268781842</v>
      </c>
      <c r="CB45" s="250" t="e">
        <f t="shared" si="2"/>
        <v>#VALUE!</v>
      </c>
      <c r="CD45" s="250">
        <f>'1_Police_raw'!BN44/C45*100</f>
        <v>1.3816341218363128</v>
      </c>
      <c r="CE45" s="250">
        <f>'1_Police_raw'!BO44/D45*100</f>
        <v>1.0692297203093057</v>
      </c>
      <c r="CF45" s="250">
        <f>'1_Police_raw'!BP44/E45*100</f>
        <v>1.1196161779424503</v>
      </c>
      <c r="CG45" s="250">
        <f>'1_Police_raw'!BQ44/F45*100</f>
        <v>0.93047117159404569</v>
      </c>
      <c r="CH45" s="250">
        <f>'1_Police_raw'!BR44/G45*100</f>
        <v>0.75538484741495027</v>
      </c>
      <c r="CI45" s="250">
        <f>'1_Police_raw'!BS44/H45*100</f>
        <v>0.81942427156762832</v>
      </c>
      <c r="CJ45" s="250">
        <f t="shared" si="3"/>
        <v>-40.691659346213768</v>
      </c>
      <c r="CL45" s="250">
        <f>'1_Police_raw'!BU44/C45*100</f>
        <v>0.13377727211430968</v>
      </c>
      <c r="CM45" s="250">
        <f>'1_Police_raw'!BV44/D45*100</f>
        <v>0.15180421955008661</v>
      </c>
      <c r="CN45" s="250" t="e">
        <f>'1_Police_raw'!BW44/E45*100</f>
        <v>#VALUE!</v>
      </c>
      <c r="CO45" s="250" t="e">
        <f>'1_Police_raw'!BX44/F45*100</f>
        <v>#VALUE!</v>
      </c>
      <c r="CP45" s="250" t="e">
        <f>'1_Police_raw'!BY44/G45*100</f>
        <v>#VALUE!</v>
      </c>
      <c r="CQ45" s="250" t="e">
        <f>'1_Police_raw'!BZ44/H45*100</f>
        <v>#VALUE!</v>
      </c>
      <c r="CR45" s="250" t="e">
        <f t="shared" si="4"/>
        <v>#VALUE!</v>
      </c>
      <c r="CT45" s="250">
        <f>'1_Police_raw'!CB44/C45*100</f>
        <v>50.366046416020261</v>
      </c>
      <c r="CU45" s="250">
        <f>'1_Police_raw'!CC44/D45*100</f>
        <v>43.367605445960976</v>
      </c>
      <c r="CV45" s="250">
        <f>'1_Police_raw'!CD44/E45*100</f>
        <v>50.0190731464644</v>
      </c>
      <c r="CW45" s="250">
        <f>'1_Police_raw'!CE44/F45*100</f>
        <v>45.398594621646772</v>
      </c>
      <c r="CX45" s="250">
        <f>'1_Police_raw'!CF44/G45*100</f>
        <v>51.70293562430254</v>
      </c>
      <c r="CY45" s="250">
        <f>'1_Police_raw'!CG44/H45*100</f>
        <v>63.86109100965021</v>
      </c>
      <c r="CZ45" s="250">
        <f t="shared" si="5"/>
        <v>26.793932726348544</v>
      </c>
      <c r="DB45" s="250" t="e">
        <f>'1_Police_raw'!CI44/C45*100</f>
        <v>#VALUE!</v>
      </c>
      <c r="DC45" s="250" t="e">
        <f>'1_Police_raw'!CJ44/D45*100</f>
        <v>#VALUE!</v>
      </c>
      <c r="DD45" s="250" t="e">
        <f>'1_Police_raw'!CK44/E45*100</f>
        <v>#VALUE!</v>
      </c>
      <c r="DE45" s="250" t="e">
        <f>'1_Police_raw'!CL44/F45*100</f>
        <v>#VALUE!</v>
      </c>
      <c r="DF45" s="250" t="e">
        <f>'1_Police_raw'!CM44/G45*100</f>
        <v>#VALUE!</v>
      </c>
      <c r="DG45" s="250" t="e">
        <f>'1_Police_raw'!CN44/H45*100</f>
        <v>#VALUE!</v>
      </c>
      <c r="DH45" s="250" t="e">
        <f t="shared" si="33"/>
        <v>#VALUE!</v>
      </c>
      <c r="DJ45" s="250">
        <f>'1_Police_raw'!CP44/C45*100</f>
        <v>608.7918554817727</v>
      </c>
      <c r="DK45" s="250">
        <f>'1_Police_raw'!CQ44/D45*100</f>
        <v>530.32474090649828</v>
      </c>
      <c r="DL45" s="250">
        <f>'1_Police_raw'!CR44/E45*100</f>
        <v>535.05531476950932</v>
      </c>
      <c r="DM45" s="250">
        <f>'1_Police_raw'!CS44/F45*100</f>
        <v>501.3338889933305</v>
      </c>
      <c r="DN45" s="250">
        <f>'1_Police_raw'!CT44/G45*100</f>
        <v>640.22022999667843</v>
      </c>
      <c r="DO45" s="250">
        <f>'1_Police_raw'!CU44/H45*100</f>
        <v>732.95505359257788</v>
      </c>
      <c r="DP45" s="250">
        <f t="shared" si="6"/>
        <v>20.395016292152519</v>
      </c>
      <c r="DR45" s="250" t="e">
        <f>'1_Police_raw'!CW44/C45*100</f>
        <v>#VALUE!</v>
      </c>
      <c r="DS45" s="250" t="e">
        <f>'1_Police_raw'!CX44/D45*100</f>
        <v>#VALUE!</v>
      </c>
      <c r="DT45" s="250" t="e">
        <f>'1_Police_raw'!CY44/E45*100</f>
        <v>#VALUE!</v>
      </c>
      <c r="DU45" s="250" t="e">
        <f>'1_Police_raw'!CZ44/F45*100</f>
        <v>#VALUE!</v>
      </c>
      <c r="DV45" s="250" t="e">
        <f>'1_Police_raw'!DA44/G45*100</f>
        <v>#VALUE!</v>
      </c>
      <c r="DW45" s="250" t="e">
        <f>'1_Police_raw'!DB44/H45*100</f>
        <v>#VALUE!</v>
      </c>
      <c r="DX45" s="250" t="e">
        <f t="shared" si="34"/>
        <v>#VALUE!</v>
      </c>
      <c r="DZ45" s="250">
        <f>'1_Police_raw'!DD44/C45*100</f>
        <v>10.267953902281931</v>
      </c>
      <c r="EA45" s="250">
        <f>'1_Police_raw'!DE44/D45*100</f>
        <v>11.405117016632595</v>
      </c>
      <c r="EB45" s="250">
        <f>'1_Police_raw'!DF44/E45*100</f>
        <v>14.973764395553166</v>
      </c>
      <c r="EC45" s="250">
        <f>'1_Police_raw'!DG44/F45*100</f>
        <v>27.945077182031149</v>
      </c>
      <c r="ED45" s="250">
        <f>'1_Police_raw'!DH44/G45*100</f>
        <v>26.807976798506424</v>
      </c>
      <c r="EE45" s="250">
        <f>'1_Police_raw'!DI44/H45*100</f>
        <v>28.656370299377947</v>
      </c>
      <c r="EF45" s="250">
        <f t="shared" si="7"/>
        <v>179.08549816345987</v>
      </c>
      <c r="EH45" s="250" t="e">
        <f>'1_Police_raw'!DK44/C45*100</f>
        <v>#VALUE!</v>
      </c>
      <c r="EI45" s="250" t="e">
        <f>'1_Police_raw'!DL44/D45*100</f>
        <v>#VALUE!</v>
      </c>
      <c r="EJ45" s="250" t="e">
        <f>'1_Police_raw'!DM44/E45*100</f>
        <v>#VALUE!</v>
      </c>
      <c r="EK45" s="250" t="e">
        <f>'1_Police_raw'!DN44/F45*100</f>
        <v>#VALUE!</v>
      </c>
      <c r="EL45" s="250" t="e">
        <f>'1_Police_raw'!DO44/G45*100</f>
        <v>#VALUE!</v>
      </c>
      <c r="EM45" s="250" t="e">
        <f>'1_Police_raw'!DP44/H45*100</f>
        <v>#VALUE!</v>
      </c>
      <c r="EN45" s="250" t="e">
        <f t="shared" si="8"/>
        <v>#VALUE!</v>
      </c>
      <c r="EP45" s="250">
        <f>'1_Police_raw'!DR44/C45*100</f>
        <v>54.67323596409409</v>
      </c>
      <c r="EQ45" s="250">
        <f>'1_Police_raw'!DS44/D45*100</f>
        <v>47.175911301630542</v>
      </c>
      <c r="ER45" s="250">
        <f>'1_Police_raw'!DT44/E45*100</f>
        <v>38.459256506094015</v>
      </c>
      <c r="ES45" s="250">
        <f>'1_Police_raw'!DU44/F45*100</f>
        <v>41.975079550864876</v>
      </c>
      <c r="ET45" s="250">
        <f>'1_Police_raw'!DV44/G45*100</f>
        <v>49.998057748867559</v>
      </c>
      <c r="EU45" s="250">
        <f>'1_Police_raw'!DW44/H45*100</f>
        <v>63.872830612394736</v>
      </c>
      <c r="EV45" s="250">
        <f t="shared" si="9"/>
        <v>16.826504753335541</v>
      </c>
      <c r="EX45" s="250">
        <f>'1_Police_raw'!DY44/C45*100</f>
        <v>52.760878893869865</v>
      </c>
      <c r="EY45" s="250">
        <f>'1_Police_raw'!DZ44/D45*100</f>
        <v>51.298825902164779</v>
      </c>
      <c r="EZ45" s="250">
        <f>'1_Police_raw'!EA44/E45*100</f>
        <v>103.89949972551771</v>
      </c>
      <c r="FA45" s="250">
        <f>'1_Police_raw'!EB44/F45*100</f>
        <v>92.74432725320888</v>
      </c>
      <c r="FB45" s="250">
        <f>'1_Police_raw'!EC44/G45*100</f>
        <v>107.35351713850116</v>
      </c>
      <c r="FC45" s="250">
        <f>'1_Police_raw'!ED44/H45*100</f>
        <v>108.04895574003062</v>
      </c>
      <c r="FD45" s="250">
        <f t="shared" si="10"/>
        <v>104.78990874540665</v>
      </c>
      <c r="FF45" s="250" t="e">
        <f>'1_Police_raw'!EF44/C45*100</f>
        <v>#VALUE!</v>
      </c>
      <c r="FG45" s="250" t="e">
        <f>'1_Police_raw'!EG44/D45*100</f>
        <v>#VALUE!</v>
      </c>
      <c r="FH45" s="250" t="e">
        <f>'1_Police_raw'!EH44/E45*100</f>
        <v>#VALUE!</v>
      </c>
      <c r="FI45" s="250" t="e">
        <f>'1_Police_raw'!EI44/F45*100</f>
        <v>#VALUE!</v>
      </c>
      <c r="FJ45" s="250" t="e">
        <f>'1_Police_raw'!EJ44/G45*100</f>
        <v>#VALUE!</v>
      </c>
      <c r="FK45" s="250" t="e">
        <f>'1_Police_raw'!EK44/H45*100</f>
        <v>#VALUE!</v>
      </c>
      <c r="FL45" s="250" t="e">
        <f t="shared" si="35"/>
        <v>#VALUE!</v>
      </c>
      <c r="FN45" s="250" t="e">
        <f>'1_Police_raw'!EM44/C45*100</f>
        <v>#VALUE!</v>
      </c>
      <c r="FO45" s="250" t="e">
        <f>'1_Police_raw'!EN44/D45*100</f>
        <v>#VALUE!</v>
      </c>
      <c r="FP45" s="250">
        <f>'1_Police_raw'!EO44/E45*100</f>
        <v>39.347455954343637</v>
      </c>
      <c r="FQ45" s="250">
        <f>'1_Police_raw'!EP44/F45*100</f>
        <v>32.776454809357951</v>
      </c>
      <c r="FR45" s="250">
        <f>'1_Police_raw'!EQ44/G45*100</f>
        <v>33.30943152238742</v>
      </c>
      <c r="FS45" s="250">
        <f>'1_Police_raw'!ER44/H45*100</f>
        <v>32.772275021607328</v>
      </c>
      <c r="FT45" s="250" t="e">
        <f t="shared" si="11"/>
        <v>#VALUE!</v>
      </c>
      <c r="FV45" s="250">
        <f>'1_Police_raw'!ET44/C45*100</f>
        <v>0.75441609192332004</v>
      </c>
      <c r="FW45" s="250">
        <f>'1_Police_raw'!EU44/D45*100</f>
        <v>0.58521626667134841</v>
      </c>
      <c r="FX45" s="250">
        <f>'1_Police_raw'!EV44/E45*100</f>
        <v>0.64135493657726983</v>
      </c>
      <c r="FY45" s="250">
        <f>'1_Police_raw'!EW44/F45*100</f>
        <v>0.65420300900674</v>
      </c>
      <c r="FZ45" s="250">
        <f>'1_Police_raw'!EX44/G45*100</f>
        <v>0.51684226402075539</v>
      </c>
      <c r="GA45" s="250">
        <f>'1_Police_raw'!EY44/H45*100</f>
        <v>0.37331936727579629</v>
      </c>
      <c r="GB45" s="250">
        <f t="shared" si="12"/>
        <v>-50.51545542671947</v>
      </c>
      <c r="GD45" s="250">
        <f>'1_Police_raw'!FA44/C45*100</f>
        <v>6.3050763496498412</v>
      </c>
      <c r="GE45" s="250">
        <f>'1_Police_raw'!FB44/D45*100</f>
        <v>3.1614878767170214</v>
      </c>
      <c r="GF45" s="250">
        <f>'1_Police_raw'!FC44/E45*100</f>
        <v>3.7092795816479214</v>
      </c>
      <c r="GG45" s="250">
        <f>'1_Police_raw'!FD44/F45*100</f>
        <v>3.3925730365721143</v>
      </c>
      <c r="GH45" s="250">
        <f>'1_Police_raw'!FE44/G45*100</f>
        <v>3.713780612058641</v>
      </c>
      <c r="GI45" s="250">
        <f>'1_Police_raw'!FF44/H45*100</f>
        <v>3.7050186261711104</v>
      </c>
      <c r="GJ45" s="250">
        <f t="shared" si="13"/>
        <v>-41.237529560179354</v>
      </c>
      <c r="GL45" s="250">
        <f>'1_Police_raw'!FH44/C45*100</f>
        <v>116.68448426416327</v>
      </c>
      <c r="GM45" s="250">
        <f>'1_Police_raw'!FI44/D45*100</f>
        <v>99.739772366712714</v>
      </c>
      <c r="GN45" s="250">
        <f>'1_Police_raw'!FJ44/E45*100</f>
        <v>74.895269604016434</v>
      </c>
      <c r="GO45" s="250">
        <f>'1_Police_raw'!FK44/F45*100</f>
        <v>67.396170799498407</v>
      </c>
      <c r="GP45" s="250">
        <f>'1_Police_raw'!FL44/G45*100</f>
        <v>60.589816182125489</v>
      </c>
      <c r="GQ45" s="250">
        <f>'1_Police_raw'!FM44/H45*100</f>
        <v>54.070262320718953</v>
      </c>
      <c r="GR45" s="250">
        <f t="shared" si="14"/>
        <v>-53.661137843906737</v>
      </c>
      <c r="GT45" s="250">
        <f>'1_Police_raw'!FO44/C45*100</f>
        <v>35.786516825595164</v>
      </c>
      <c r="GU45" s="250">
        <f>'1_Police_raw'!FP44/D45*100</f>
        <v>31.599478339099914</v>
      </c>
      <c r="GV45" s="250">
        <f>'1_Police_raw'!FQ44/E45*100</f>
        <v>20.783426295270292</v>
      </c>
      <c r="GW45" s="250">
        <f>'1_Police_raw'!FR44/F45*100</f>
        <v>18.591742269475326</v>
      </c>
      <c r="GX45" s="250">
        <f>'1_Police_raw'!FS44/G45*100</f>
        <v>15.467849476168672</v>
      </c>
      <c r="GY45" s="250">
        <f>'1_Police_raw'!FT44/H45*100</f>
        <v>5.3837818186377415</v>
      </c>
      <c r="GZ45" s="250">
        <f t="shared" si="15"/>
        <v>-84.955837292364919</v>
      </c>
      <c r="HB45" s="250">
        <f>'1_Police_raw'!GI44/C45*100</f>
        <v>494.57457500660286</v>
      </c>
      <c r="HC45" s="250">
        <f>'1_Police_raw'!GJ44/D45*100</f>
        <v>428.994324326239</v>
      </c>
      <c r="HD45" s="250">
        <f>'1_Police_raw'!GK44/E45*100</f>
        <v>359.68551303942905</v>
      </c>
      <c r="HE45" s="250">
        <f>'1_Police_raw'!GL44/F45*100</f>
        <v>315.44740833278706</v>
      </c>
      <c r="HF45" s="250">
        <f>'1_Police_raw'!GM44/G45*100</f>
        <v>313.07310878821045</v>
      </c>
      <c r="HG45" s="250">
        <f>'1_Police_raw'!GN44/H45*100</f>
        <v>262.52334449354754</v>
      </c>
      <c r="HH45" s="250">
        <f t="shared" si="16"/>
        <v>-46.919361050850071</v>
      </c>
      <c r="HJ45" s="250">
        <f>'1_Police_raw'!GP44/C45*100</f>
        <v>21.404363538289545</v>
      </c>
      <c r="HK45" s="250">
        <f>'1_Police_raw'!GQ44/D45*100</f>
        <v>21.78500553601388</v>
      </c>
      <c r="HL45" s="250">
        <f>'1_Police_raw'!GR44/E45*100</f>
        <v>17.168917374353718</v>
      </c>
      <c r="HM45" s="250">
        <f>'1_Police_raw'!GS44/F45*100</f>
        <v>16.370546242273388</v>
      </c>
      <c r="HN45" s="250">
        <f>'1_Police_raw'!GT44/G45*100</f>
        <v>15.28309590667709</v>
      </c>
      <c r="HO45" s="250">
        <f>'1_Police_raw'!GU44/H45*100</f>
        <v>14.855293312918008</v>
      </c>
      <c r="HP45" s="250">
        <f t="shared" si="17"/>
        <v>-30.596893075826003</v>
      </c>
      <c r="HR45" s="250">
        <f>'1_Police_raw'!GW44/C45*100</f>
        <v>5.6537345493555788</v>
      </c>
      <c r="HS45" s="250">
        <f>'1_Police_raw'!GX44/D45*100</f>
        <v>4.7741327017925794</v>
      </c>
      <c r="HT45" s="250">
        <f>'1_Police_raw'!GY44/E45*100</f>
        <v>3.9208605916527937</v>
      </c>
      <c r="HU45" s="250">
        <f>'1_Police_raw'!GZ44/F45*100</f>
        <v>4.0423557549774571</v>
      </c>
      <c r="HV45" s="250">
        <f>'1_Police_raw'!HA44/G45*100</f>
        <v>3.6529756398209052</v>
      </c>
      <c r="HW45" s="250">
        <f>'1_Police_raw'!HB44/H45*100</f>
        <v>3.4115285575580625</v>
      </c>
      <c r="HX45" s="250">
        <f t="shared" si="18"/>
        <v>-39.65884800964146</v>
      </c>
      <c r="HZ45" s="250" t="e">
        <f>'1_Police_raw'!HD44/C45*100</f>
        <v>#VALUE!</v>
      </c>
      <c r="IA45" s="250" t="e">
        <f>'1_Police_raw'!HE44/D45*100</f>
        <v>#VALUE!</v>
      </c>
      <c r="IB45" s="250" t="e">
        <f>'1_Police_raw'!HF44/E45*100</f>
        <v>#VALUE!</v>
      </c>
      <c r="IC45" s="250" t="e">
        <f>'1_Police_raw'!HG44/F45*100</f>
        <v>#VALUE!</v>
      </c>
      <c r="ID45" s="250" t="e">
        <f>'1_Police_raw'!HH44/G45*100</f>
        <v>#VALUE!</v>
      </c>
      <c r="IE45" s="250" t="e">
        <f>'1_Police_raw'!HI44/H45*100</f>
        <v>#VALUE!</v>
      </c>
      <c r="IF45" s="250" t="e">
        <f t="shared" si="49"/>
        <v>#VALUE!</v>
      </c>
      <c r="IH45" s="250" t="e">
        <f>'1_Police_raw'!HK44/C45*100</f>
        <v>#VALUE!</v>
      </c>
      <c r="II45" s="250" t="e">
        <f>'1_Police_raw'!HL44/D45*100</f>
        <v>#VALUE!</v>
      </c>
      <c r="IJ45" s="250" t="e">
        <f>'1_Police_raw'!HM44/E45*100</f>
        <v>#VALUE!</v>
      </c>
      <c r="IK45" s="250" t="e">
        <f>'1_Police_raw'!HN44/F45*100</f>
        <v>#VALUE!</v>
      </c>
      <c r="IL45" s="250" t="e">
        <f>'1_Police_raw'!HO44/G45*100</f>
        <v>#VALUE!</v>
      </c>
      <c r="IM45" s="250" t="e">
        <f>'1_Police_raw'!HP44/H45*100</f>
        <v>#VALUE!</v>
      </c>
      <c r="IN45" s="250" t="e">
        <f t="shared" si="36"/>
        <v>#VALUE!</v>
      </c>
      <c r="IP45" s="250" t="e">
        <f>'1_Police_raw'!HR44/C45*100</f>
        <v>#VALUE!</v>
      </c>
      <c r="IQ45" s="250" t="e">
        <f>'1_Police_raw'!HS44/D45*100</f>
        <v>#VALUE!</v>
      </c>
      <c r="IR45" s="250" t="e">
        <f>'1_Police_raw'!HT44/E45*100</f>
        <v>#VALUE!</v>
      </c>
      <c r="IS45" s="250" t="e">
        <f>'1_Police_raw'!HU44/F45*100</f>
        <v>#VALUE!</v>
      </c>
      <c r="IT45" s="250" t="e">
        <f>'1_Police_raw'!HV44/G45*100</f>
        <v>#VALUE!</v>
      </c>
      <c r="IU45" s="250" t="e">
        <f>'1_Police_raw'!HW44/H45*100</f>
        <v>#VALUE!</v>
      </c>
      <c r="IV45" s="250" t="e">
        <f t="shared" si="45"/>
        <v>#VALUE!</v>
      </c>
      <c r="IX45" s="250">
        <f>'1_Police_raw'!HY44/C45*100</f>
        <v>20.029308626557217</v>
      </c>
      <c r="IY45" s="250">
        <f>'1_Police_raw'!HZ44/D45*100</f>
        <v>18.304508792126388</v>
      </c>
      <c r="IZ45" s="250" t="e">
        <f>'1_Police_raw'!IA44/E45*100</f>
        <v>#VALUE!</v>
      </c>
      <c r="JA45" s="250" t="e">
        <f>'1_Police_raw'!IB44/F45*100</f>
        <v>#VALUE!</v>
      </c>
      <c r="JB45" s="250" t="e">
        <f>'1_Police_raw'!IC44/G45*100</f>
        <v>#VALUE!</v>
      </c>
      <c r="JC45" s="250" t="e">
        <f>'1_Police_raw'!ID44/H45*100</f>
        <v>#VALUE!</v>
      </c>
      <c r="JD45" s="250" t="e">
        <f t="shared" si="19"/>
        <v>#VALUE!</v>
      </c>
      <c r="JF45" s="250">
        <f>'1_Police_raw'!IF44/C45*100</f>
        <v>7.6362698606889543</v>
      </c>
      <c r="JG45" s="250">
        <f>'1_Police_raw'!IG44/D45*100</f>
        <v>6.9939944050684835</v>
      </c>
      <c r="JH45" s="250">
        <f>'1_Police_raw'!IH44/E45*100</f>
        <v>5.7920301488833852</v>
      </c>
      <c r="JI45" s="250">
        <f>'1_Police_raw'!II44/F45*100</f>
        <v>5.3021385763755706</v>
      </c>
      <c r="JJ45" s="250">
        <f>'1_Police_raw'!IJ44/G45*100</f>
        <v>4.8363339456783807</v>
      </c>
      <c r="JK45" s="250">
        <f>'1_Police_raw'!IK44/H45*100</f>
        <v>4.4774844867606509</v>
      </c>
      <c r="JL45" s="250">
        <f t="shared" si="48"/>
        <v>-41.365554538473496</v>
      </c>
      <c r="JN45" s="250" t="e">
        <f>'1_Police_raw'!IM44/C45*100</f>
        <v>#VALUE!</v>
      </c>
      <c r="JO45" s="250">
        <f>'1_Police_raw'!IN44/D45*100</f>
        <v>1.8414511849771376</v>
      </c>
      <c r="JP45" s="250">
        <f>'1_Police_raw'!IO44/E45*100</f>
        <v>1.2011630255484951</v>
      </c>
      <c r="JQ45" s="250">
        <f>'1_Police_raw'!IP44/F45*100</f>
        <v>0.89731899208356902</v>
      </c>
      <c r="JR45" s="250">
        <f>'1_Police_raw'!IQ44/G45*100</f>
        <v>0.73433697240958018</v>
      </c>
      <c r="JS45" s="250">
        <f>'1_Police_raw'!IR44/H45*100</f>
        <v>0.83585971540995896</v>
      </c>
      <c r="JT45" s="250" t="e">
        <f t="shared" si="20"/>
        <v>#VALUE!</v>
      </c>
      <c r="JV45" s="250">
        <f>'1_Police_raw'!IT44/C45*100</f>
        <v>1.1689063284742138</v>
      </c>
      <c r="JW45" s="250">
        <f>'1_Police_raw'!IU44/D45*100</f>
        <v>1.0428289864745082</v>
      </c>
      <c r="JX45" s="250">
        <f>'1_Police_raw'!IV44/E45*100</f>
        <v>0.71628987762066221</v>
      </c>
      <c r="JY45" s="250">
        <f>'1_Police_raw'!IW44/F45*100</f>
        <v>0.55253632517461149</v>
      </c>
      <c r="JZ45" s="250">
        <f>'1_Police_raw'!IX44/G45*100</f>
        <v>0.43732806955602382</v>
      </c>
      <c r="KA45" s="250">
        <f>'1_Police_raw'!IY44/H45*100</f>
        <v>0.50480291801444155</v>
      </c>
      <c r="KB45" s="250">
        <f t="shared" si="21"/>
        <v>-56.814082898039722</v>
      </c>
      <c r="KD45" s="250" t="e">
        <f>'1_Police_raw'!JA44/C45*100</f>
        <v>#VALUE!</v>
      </c>
      <c r="KE45" s="250" t="e">
        <f>'1_Police_raw'!JB44/D45*100</f>
        <v>#VALUE!</v>
      </c>
      <c r="KF45" s="250" t="e">
        <f>'1_Police_raw'!JC44/E45*100</f>
        <v>#VALUE!</v>
      </c>
      <c r="KG45" s="250" t="e">
        <f>'1_Police_raw'!JD44/F45*100</f>
        <v>#VALUE!</v>
      </c>
      <c r="KH45" s="250" t="e">
        <f>'1_Police_raw'!JE44/G45*100</f>
        <v>#VALUE!</v>
      </c>
      <c r="KI45" s="250" t="e">
        <f>'1_Police_raw'!JF44/H45*100</f>
        <v>#VALUE!</v>
      </c>
      <c r="KJ45" s="250" t="e">
        <f t="shared" si="22"/>
        <v>#VALUE!</v>
      </c>
      <c r="KL45" s="250">
        <f>'1_Police_raw'!JH44/C45*100</f>
        <v>27.737949798389977</v>
      </c>
      <c r="KM45" s="250">
        <f>'1_Police_raw'!JI44/D45*100</f>
        <v>23.7892612463056</v>
      </c>
      <c r="KN45" s="250">
        <f>'1_Police_raw'!JJ44/E45*100</f>
        <v>17.495104764777896</v>
      </c>
      <c r="KO45" s="250">
        <f>'1_Police_raw'!JK44/F45*100</f>
        <v>15.168227198693431</v>
      </c>
      <c r="KP45" s="250">
        <f>'1_Police_raw'!JL44/G45*100</f>
        <v>15.80227682347622</v>
      </c>
      <c r="KQ45" s="250">
        <f>'1_Police_raw'!JM44/H45*100</f>
        <v>5.4800465611428217</v>
      </c>
      <c r="KR45" s="250">
        <f t="shared" si="23"/>
        <v>-80.243505374499932</v>
      </c>
      <c r="KT45" s="250" t="e">
        <f>'1_Police_raw'!JO44/C45*100</f>
        <v>#VALUE!</v>
      </c>
      <c r="KU45" s="250" t="e">
        <f>'1_Police_raw'!JP44/D45*100</f>
        <v>#VALUE!</v>
      </c>
      <c r="KV45" s="250" t="e">
        <f>'1_Police_raw'!JQ44/E45*100</f>
        <v>#VALUE!</v>
      </c>
      <c r="KW45" s="250" t="e">
        <f>'1_Police_raw'!JR44/F45*100</f>
        <v>#VALUE!</v>
      </c>
      <c r="KX45" s="250" t="e">
        <f>'1_Police_raw'!JS44/G45*100</f>
        <v>#VALUE!</v>
      </c>
      <c r="KY45" s="250" t="e">
        <f>'1_Police_raw'!JT44/H45*100</f>
        <v>#VALUE!</v>
      </c>
      <c r="KZ45" s="250" t="e">
        <f t="shared" si="37"/>
        <v>#VALUE!</v>
      </c>
      <c r="LB45" s="250">
        <f>'1_Police_raw'!JV44/C45*100</f>
        <v>191.0778059799274</v>
      </c>
      <c r="LC45" s="250">
        <f>'1_Police_raw'!JW44/D45*100</f>
        <v>167.979069146206</v>
      </c>
      <c r="LD45" s="250">
        <f>'1_Police_raw'!JX44/E45*100</f>
        <v>116.34090390757505</v>
      </c>
      <c r="LE45" s="250">
        <f>'1_Police_raw'!JY44/F45*100</f>
        <v>106.71686584422444</v>
      </c>
      <c r="LF45" s="250">
        <f>'1_Police_raw'!JZ44/G45*100</f>
        <v>122.82838257300497</v>
      </c>
      <c r="LG45" s="250">
        <f>'1_Police_raw'!KA44/H45*100</f>
        <v>106.78107864362228</v>
      </c>
      <c r="LH45" s="250">
        <f t="shared" si="24"/>
        <v>-44.116440893800323</v>
      </c>
      <c r="LJ45" s="250" t="e">
        <f>'1_Police_raw'!KC44/C45*100</f>
        <v>#VALUE!</v>
      </c>
      <c r="LK45" s="250" t="e">
        <f>'1_Police_raw'!KD44/D45*100</f>
        <v>#VALUE!</v>
      </c>
      <c r="LL45" s="250" t="e">
        <f>'1_Police_raw'!KE44/E45*100</f>
        <v>#VALUE!</v>
      </c>
      <c r="LM45" s="250" t="e">
        <f>'1_Police_raw'!KF44/F45*100</f>
        <v>#VALUE!</v>
      </c>
      <c r="LN45" s="250" t="e">
        <f>'1_Police_raw'!KG44/G45*100</f>
        <v>#VALUE!</v>
      </c>
      <c r="LO45" s="250" t="e">
        <f>'1_Police_raw'!KH44/H45*100</f>
        <v>#VALUE!</v>
      </c>
      <c r="LP45" s="250" t="e">
        <f t="shared" si="38"/>
        <v>#VALUE!</v>
      </c>
      <c r="LR45" s="250">
        <f>'1_Police_raw'!KJ44/C45*100</f>
        <v>6.4739427423187239</v>
      </c>
      <c r="LS45" s="250">
        <f>'1_Police_raw'!KK44/D45*100</f>
        <v>7.2778022937925586</v>
      </c>
      <c r="LT45" s="250">
        <f>'1_Police_raw'!KL44/E45*100</f>
        <v>6.8984225137005311</v>
      </c>
      <c r="LU45" s="250">
        <f>'1_Police_raw'!KM44/F45*100</f>
        <v>7.2360157144867117</v>
      </c>
      <c r="LV45" s="250">
        <f>'1_Police_raw'!KN44/G45*100</f>
        <v>7.2451463074040738</v>
      </c>
      <c r="LW45" s="250">
        <f>'1_Police_raw'!KO44/H45*100</f>
        <v>6.6892256438285767</v>
      </c>
      <c r="LX45" s="250">
        <f t="shared" si="39"/>
        <v>3.3253754331590955</v>
      </c>
      <c r="LZ45" s="250" t="e">
        <f>'1_Police_raw'!KQ44/C45*100</f>
        <v>#VALUE!</v>
      </c>
      <c r="MA45" s="250" t="e">
        <f>'1_Police_raw'!KR44/D45*100</f>
        <v>#VALUE!</v>
      </c>
      <c r="MB45" s="250" t="e">
        <f>'1_Police_raw'!KS44/E45*100</f>
        <v>#VALUE!</v>
      </c>
      <c r="MC45" s="250" t="e">
        <f>'1_Police_raw'!KT44/F45*100</f>
        <v>#VALUE!</v>
      </c>
      <c r="MD45" s="250" t="e">
        <f>'1_Police_raw'!KU44/G45*100</f>
        <v>#VALUE!</v>
      </c>
      <c r="ME45" s="250" t="e">
        <f>'1_Police_raw'!KV44/H45*100</f>
        <v>#VALUE!</v>
      </c>
      <c r="MF45" s="250" t="e">
        <f t="shared" si="40"/>
        <v>#VALUE!</v>
      </c>
      <c r="MH45" s="250">
        <f>'1_Police_raw'!KX44/C45*100</f>
        <v>11.868895027584326</v>
      </c>
      <c r="MI45" s="250">
        <f>'1_Police_raw'!KY44/D45*100</f>
        <v>11.605322581546478</v>
      </c>
      <c r="MJ45" s="250">
        <f>'1_Police_raw'!KZ44/E45*100</f>
        <v>5.5914689831495998</v>
      </c>
      <c r="MK45" s="250">
        <f>'1_Police_raw'!LA44/F45*100</f>
        <v>5.4038052602076991</v>
      </c>
      <c r="ML45" s="250">
        <f>'1_Police_raw'!LB44/G45*100</f>
        <v>5.3274510291370172</v>
      </c>
      <c r="MM45" s="250">
        <f>'1_Police_raw'!LC44/H45*100</f>
        <v>5.9825015586083579</v>
      </c>
      <c r="MN45" s="250">
        <f t="shared" si="41"/>
        <v>-49.59512621263805</v>
      </c>
      <c r="MP45" s="250">
        <f>'1_Police_raw'!LE44/C45*100</f>
        <v>17.520436506905241</v>
      </c>
      <c r="MQ45" s="250">
        <f>'1_Police_raw'!LF44/D45*100</f>
        <v>16.903069837729209</v>
      </c>
      <c r="MR45" s="250">
        <f>'1_Police_raw'!LG44/E45*100</f>
        <v>12.562622469039306</v>
      </c>
      <c r="MS45" s="250">
        <f>'1_Police_raw'!LH44/F45*100</f>
        <v>10.834132264023781</v>
      </c>
      <c r="MT45" s="250">
        <f>'1_Police_raw'!LI44/G45*100</f>
        <v>9.3826749468383284</v>
      </c>
      <c r="MU45" s="250">
        <f>'1_Police_raw'!LJ44/H45*100</f>
        <v>8.0463237210953089</v>
      </c>
      <c r="MV45" s="250">
        <f t="shared" si="25"/>
        <v>-54.074638962767551</v>
      </c>
      <c r="MX45" s="250" t="e">
        <f>'1_Police_raw'!LL44/C45*100</f>
        <v>#VALUE!</v>
      </c>
      <c r="MY45" s="250" t="e">
        <f>'1_Police_raw'!LM44/D45*100</f>
        <v>#VALUE!</v>
      </c>
      <c r="MZ45" s="250" t="e">
        <f>'1_Police_raw'!LN44/E45*100</f>
        <v>#VALUE!</v>
      </c>
      <c r="NA45" s="250" t="e">
        <f>'1_Police_raw'!LO44/F45*100</f>
        <v>#VALUE!</v>
      </c>
      <c r="NB45" s="250" t="e">
        <f>'1_Police_raw'!LP44/G45*100</f>
        <v>#VALUE!</v>
      </c>
      <c r="NC45" s="250" t="e">
        <f>'1_Police_raw'!LQ44/H45*100</f>
        <v>#VALUE!</v>
      </c>
      <c r="ND45" s="250" t="e">
        <f t="shared" si="50"/>
        <v>#VALUE!</v>
      </c>
      <c r="NF45" s="250" t="e">
        <f>'1_Police_raw'!LS44/C45*100</f>
        <v>#VALUE!</v>
      </c>
      <c r="NG45" s="250">
        <f>'1_Police_raw'!LT44/D45*100</f>
        <v>9.1016529895464977</v>
      </c>
      <c r="NH45" s="250">
        <f>'1_Police_raw'!LU44/E45*100</f>
        <v>6.541379559317309</v>
      </c>
      <c r="NI45" s="250">
        <f>'1_Police_raw'!LV44/F45*100</f>
        <v>6.3563778848087296</v>
      </c>
      <c r="NJ45" s="250">
        <f>'1_Police_raw'!LW44/G45*100</f>
        <v>3.9078887926637211</v>
      </c>
      <c r="NK45" s="250">
        <f>'1_Police_raw'!LX44/H45*100</f>
        <v>3.287088768466131</v>
      </c>
      <c r="NL45" s="250" t="e">
        <f t="shared" si="26"/>
        <v>#VALUE!</v>
      </c>
      <c r="NN45" s="250">
        <f>'1_Police_raw'!LZ44/C45*100</f>
        <v>0.58116355918511575</v>
      </c>
      <c r="NO45" s="250">
        <f>'1_Police_raw'!MA44/D45*100</f>
        <v>0.58521626667134841</v>
      </c>
      <c r="NP45" s="250">
        <f>'1_Police_raw'!MB44/E45*100</f>
        <v>7.0527003334957511E-2</v>
      </c>
      <c r="NQ45" s="250">
        <f>'1_Police_raw'!MC44/F45*100</f>
        <v>9.0615957328636268E-2</v>
      </c>
      <c r="NR45" s="250">
        <f>'1_Police_raw'!MD44/G45*100</f>
        <v>5.8466319459361482E-2</v>
      </c>
      <c r="NS45" s="250">
        <f>'1_Police_raw'!ME44/H45*100</f>
        <v>0.10565642470069707</v>
      </c>
      <c r="NT45" s="250">
        <f t="shared" si="27"/>
        <v>-81.819846920745647</v>
      </c>
      <c r="NV45" s="250">
        <f>'1_Police_raw'!MG44/C45*100</f>
        <v>4.0988478947810618</v>
      </c>
      <c r="NW45" s="250">
        <f>'1_Police_raw'!MH44/D45*100</f>
        <v>2.7258757684428594</v>
      </c>
      <c r="NX45" s="250">
        <f>'1_Police_raw'!MI44/E45*100</f>
        <v>2.1951529788005524</v>
      </c>
      <c r="NY45" s="250">
        <f>'1_Police_raw'!MJ44/F45*100</f>
        <v>1.6377176678175482</v>
      </c>
      <c r="NZ45" s="250">
        <f>'1_Police_raw'!MK44/G45*100</f>
        <v>2.1141421116505108</v>
      </c>
      <c r="OA45" s="250">
        <f>'1_Police_raw'!ML44/H45*100</f>
        <v>1.9581657377862522</v>
      </c>
      <c r="OB45" s="250">
        <f t="shared" si="42"/>
        <v>-52.226435621591989</v>
      </c>
      <c r="OD45" s="250">
        <f>'1_Police_raw'!MN44/C45*100</f>
        <v>81.106309091860879</v>
      </c>
      <c r="OE45" s="250">
        <f>'1_Police_raw'!MO44/D45*100</f>
        <v>69.077520078748108</v>
      </c>
      <c r="OF45" s="250">
        <f>'1_Police_raw'!MP44/E45*100</f>
        <v>45.397350459170461</v>
      </c>
      <c r="OG45" s="250">
        <f>'1_Police_raw'!MQ44/F45*100</f>
        <v>39.570441463704967</v>
      </c>
      <c r="OH45" s="250">
        <f>'1_Police_raw'!MR44/G45*100</f>
        <v>32.430098077718625</v>
      </c>
      <c r="OI45" s="250">
        <f>'1_Police_raw'!MS44/H45*100</f>
        <v>27.933210770315398</v>
      </c>
      <c r="OJ45" s="250">
        <f t="shared" si="28"/>
        <v>-65.559755975730212</v>
      </c>
      <c r="OL45" s="250">
        <f>'1_Police_raw'!MU44/C45*100</f>
        <v>16.336178688188404</v>
      </c>
      <c r="OM45" s="250">
        <f>'1_Police_raw'!MV44/D45*100</f>
        <v>14.337798533448037</v>
      </c>
      <c r="ON45" s="250">
        <f>'1_Police_raw'!MW44/E45*100</f>
        <v>7.0769439908921425</v>
      </c>
      <c r="OO45" s="250">
        <f>'1_Police_raw'!MX44/F45*100</f>
        <v>6.2635517821793956</v>
      </c>
      <c r="OP45" s="250">
        <f>'1_Police_raw'!MY44/G45*100</f>
        <v>4.9556052373754786</v>
      </c>
      <c r="OQ45" s="250">
        <f>'1_Police_raw'!MZ44/H45*100</f>
        <v>1.2913563018974086</v>
      </c>
      <c r="OR45" s="250">
        <f t="shared" si="43"/>
        <v>-92.09511400098053</v>
      </c>
      <c r="OU45" s="250">
        <f>'1_Police_raw'!NE44/G45*100</f>
        <v>313.07310878821045</v>
      </c>
      <c r="OV45" s="250">
        <f>'1_Police_raw'!NF44/G45*100</f>
        <v>36.478306037084813</v>
      </c>
      <c r="OW45" s="250">
        <f>'1_Police_raw'!NG44/G45*100</f>
        <v>13.664748184041963</v>
      </c>
      <c r="OX45" s="250">
        <f>'1_Police_raw'!NH44/G45*100</f>
        <v>2.4953425145255479</v>
      </c>
      <c r="OY45" s="250" t="e">
        <f>'1_Police_raw'!NI44/G45*100</f>
        <v>#VALUE!</v>
      </c>
      <c r="PA45" s="250">
        <f>'1_Police_raw'!NK44/G45*100</f>
        <v>15.28309590667709</v>
      </c>
      <c r="PB45" s="250">
        <f>'1_Police_raw'!NL44/G45*100</f>
        <v>0.51450361124238098</v>
      </c>
      <c r="PC45" s="250">
        <f>'1_Police_raw'!NM44/G45*100</f>
        <v>1.2160994447547187</v>
      </c>
      <c r="PD45" s="250">
        <f>'1_Police_raw'!NN44/G45*100</f>
        <v>0.15668973615108875</v>
      </c>
      <c r="PE45" s="250" t="e">
        <f>'1_Police_raw'!NO44/G45*100</f>
        <v>#VALUE!</v>
      </c>
      <c r="PG45" s="250">
        <f>'1_Police_raw'!NQ44/G45*100</f>
        <v>3.6529756398209052</v>
      </c>
      <c r="PH45" s="250">
        <f>'1_Police_raw'!NR44/G45*100</f>
        <v>0.32507273619404981</v>
      </c>
      <c r="PI45" s="250">
        <f>'1_Police_raw'!NS44/G45*100</f>
        <v>8.6530152799854987E-2</v>
      </c>
      <c r="PJ45" s="250">
        <f>'1_Police_raw'!NT44/G45*100</f>
        <v>6.0804972237735934E-2</v>
      </c>
      <c r="PK45" s="250" t="e">
        <f>'1_Police_raw'!NU44/G45*100</f>
        <v>#VALUE!</v>
      </c>
      <c r="PM45" s="250" t="e">
        <f>'1_Police_raw'!NW44/G45*100</f>
        <v>#VALUE!</v>
      </c>
      <c r="PN45" s="250" t="e">
        <f>'1_Police_raw'!NX44/G45*100</f>
        <v>#VALUE!</v>
      </c>
      <c r="PO45" s="250" t="e">
        <f>'1_Police_raw'!NY44/G45*100</f>
        <v>#VALUE!</v>
      </c>
      <c r="PP45" s="250" t="e">
        <f>'1_Police_raw'!NZ44/G45*100</f>
        <v>#VALUE!</v>
      </c>
      <c r="PQ45" s="250" t="e">
        <f>'1_Police_raw'!OA44/G45*100</f>
        <v>#VALUE!</v>
      </c>
      <c r="PS45" s="250" t="e">
        <f>'1_Police_raw'!OC44/G45*100</f>
        <v>#VALUE!</v>
      </c>
      <c r="PT45" s="250" t="e">
        <f>'1_Police_raw'!OD44/G45*100</f>
        <v>#VALUE!</v>
      </c>
      <c r="PU45" s="250" t="e">
        <f>'1_Police_raw'!OE44/G45*100</f>
        <v>#VALUE!</v>
      </c>
      <c r="PV45" s="250" t="e">
        <f>'1_Police_raw'!OF44/G45*100</f>
        <v>#VALUE!</v>
      </c>
      <c r="PW45" s="250" t="e">
        <f>'1_Police_raw'!OG44/G45*100</f>
        <v>#VALUE!</v>
      </c>
      <c r="PY45" s="250">
        <f>'1_Police_raw'!OI44/G45*100</f>
        <v>4.8363339456783807</v>
      </c>
      <c r="PZ45" s="250">
        <f>'1_Police_raw'!OJ44/G45*100</f>
        <v>0.5612766668098701</v>
      </c>
      <c r="QA45" s="250">
        <f>'1_Police_raw'!OK44/G45*100</f>
        <v>0.1075780278052251</v>
      </c>
      <c r="QB45" s="250">
        <f>'1_Police_raw'!OL44/G45*100</f>
        <v>4.4434402789114723E-2</v>
      </c>
      <c r="QC45" s="250" t="e">
        <f>'1_Police_raw'!OM44/G45*100</f>
        <v>#VALUE!</v>
      </c>
      <c r="QE45" s="250">
        <f>'1_Police_raw'!OO44/G45*100</f>
        <v>0.73433697240958018</v>
      </c>
      <c r="QF45" s="250">
        <f>'1_Police_raw'!OP44/G45*100</f>
        <v>4.6773055567489183E-3</v>
      </c>
      <c r="QG45" s="250">
        <f>'1_Police_raw'!OQ44/G45*100</f>
        <v>3.2741138897242422E-2</v>
      </c>
      <c r="QH45" s="250">
        <f>'1_Police_raw'!OR44/G45*100</f>
        <v>1.8709222226995673E-2</v>
      </c>
      <c r="QI45" s="250" t="e">
        <f>'1_Police_raw'!OS44/G45*100</f>
        <v>#VALUE!</v>
      </c>
      <c r="QK45" s="250">
        <f>'1_Police_raw'!OU44/G45*100</f>
        <v>0.43732806955602382</v>
      </c>
      <c r="QL45" s="250">
        <f>'1_Police_raw'!OV44/G45*100</f>
        <v>2.3386527783744592E-3</v>
      </c>
      <c r="QM45" s="250">
        <f>'1_Police_raw'!OW44/G45*100</f>
        <v>2.5725180562119049E-2</v>
      </c>
      <c r="QN45" s="250">
        <f>'1_Police_raw'!OX44/G45*100</f>
        <v>1.4031916670246756E-2</v>
      </c>
      <c r="QO45" s="250" t="e">
        <f>'1_Police_raw'!OY44/G45*100</f>
        <v>#VALUE!</v>
      </c>
      <c r="QQ45" s="250" t="e">
        <f>'1_Police_raw'!PA44/G45*100</f>
        <v>#VALUE!</v>
      </c>
      <c r="QR45" s="250" t="e">
        <f>'1_Police_raw'!PB44/G45*100</f>
        <v>#VALUE!</v>
      </c>
      <c r="QS45" s="250" t="e">
        <f>'1_Police_raw'!PC44/G45*100</f>
        <v>#VALUE!</v>
      </c>
      <c r="QT45" s="250" t="e">
        <f>'1_Police_raw'!PD44/G45*100</f>
        <v>#VALUE!</v>
      </c>
      <c r="QU45" s="250" t="e">
        <f>'1_Police_raw'!PE44/G45*100</f>
        <v>#VALUE!</v>
      </c>
      <c r="QW45" s="250">
        <f>'1_Police_raw'!PG44/G45*100</f>
        <v>15.80227682347622</v>
      </c>
      <c r="QX45" s="250">
        <f>'1_Police_raw'!PH44/G45*100</f>
        <v>0.67820930572859317</v>
      </c>
      <c r="QY45" s="250">
        <f>'1_Police_raw'!PI44/G45*100</f>
        <v>1.279243069770829</v>
      </c>
      <c r="QZ45" s="250">
        <f>'1_Police_raw'!PJ44/G45*100</f>
        <v>0.20814009727532687</v>
      </c>
      <c r="RA45" s="250" t="e">
        <f>'1_Police_raw'!PK44/G45*100</f>
        <v>#VALUE!</v>
      </c>
      <c r="RC45" s="250">
        <f>'1_Police_raw'!PM44/G45*100</f>
        <v>122.82838257300497</v>
      </c>
      <c r="RD45" s="250">
        <f>'1_Police_raw'!PN44/G45*100</f>
        <v>13.994498225792762</v>
      </c>
      <c r="RE45" s="250">
        <f>'1_Police_raw'!PO44/G45*100</f>
        <v>8.0940772659540023</v>
      </c>
      <c r="RF45" s="250">
        <f>'1_Police_raw'!PP44/G45*100</f>
        <v>0.88868805578229437</v>
      </c>
      <c r="RG45" s="250" t="e">
        <f>'1_Police_raw'!PQ44/G45*100</f>
        <v>#VALUE!</v>
      </c>
      <c r="RI45" s="250" t="e">
        <f>'1_Police_raw'!PS44/G45*100</f>
        <v>#VALUE!</v>
      </c>
      <c r="RJ45" s="250" t="e">
        <f>'1_Police_raw'!PT44/G45*100</f>
        <v>#VALUE!</v>
      </c>
      <c r="RK45" s="250" t="e">
        <f>'1_Police_raw'!PU44/G45*100</f>
        <v>#VALUE!</v>
      </c>
      <c r="RL45" s="250" t="e">
        <f>'1_Police_raw'!PV44/G45*100</f>
        <v>#VALUE!</v>
      </c>
      <c r="RM45" s="250" t="e">
        <f>'1_Police_raw'!PW44/G45*100</f>
        <v>#VALUE!</v>
      </c>
      <c r="RO45" s="250">
        <f>'1_Police_raw'!PY44/G45*100</f>
        <v>7.2451463074040738</v>
      </c>
      <c r="RP45" s="250">
        <f>'1_Police_raw'!PZ44/G45*100</f>
        <v>5.8466319459361482E-2</v>
      </c>
      <c r="RQ45" s="250">
        <f>'1_Police_raw'!QA44/G45*100</f>
        <v>1.1342465975116127</v>
      </c>
      <c r="RR45" s="250">
        <f>'1_Police_raw'!QB44/G45*100</f>
        <v>6.7820930572859303E-2</v>
      </c>
      <c r="RS45" s="250" t="e">
        <f>'1_Police_raw'!QC44/G45*100</f>
        <v>#VALUE!</v>
      </c>
      <c r="RU45" s="250" t="e">
        <f>'1_Police_raw'!QE44/G45*100</f>
        <v>#VALUE!</v>
      </c>
      <c r="RV45" s="250" t="e">
        <f>'1_Police_raw'!QF44/G45*100</f>
        <v>#VALUE!</v>
      </c>
      <c r="RW45" s="250" t="e">
        <f>'1_Police_raw'!QG44/G45*100</f>
        <v>#VALUE!</v>
      </c>
      <c r="RX45" s="250" t="e">
        <f>'1_Police_raw'!QH44/G45*100</f>
        <v>#VALUE!</v>
      </c>
      <c r="RY45" s="250" t="e">
        <f>'1_Police_raw'!QI44/G45*100</f>
        <v>#VALUE!</v>
      </c>
      <c r="SA45" s="250">
        <f>'1_Police_raw'!QK44/G45*100</f>
        <v>5.3274510291370172</v>
      </c>
      <c r="SB45" s="250">
        <f>'1_Police_raw'!QL44/G45*100</f>
        <v>0.88401075022554554</v>
      </c>
      <c r="SC45" s="250">
        <f>'1_Police_raw'!QM44/G45*100</f>
        <v>0.30402486118867966</v>
      </c>
      <c r="SD45" s="250">
        <f>'1_Police_raw'!QN44/G45*100</f>
        <v>8.6530152799854987E-2</v>
      </c>
      <c r="SE45" s="250" t="e">
        <f>'1_Police_raw'!QO44/G45*100</f>
        <v>#VALUE!</v>
      </c>
      <c r="SG45" s="250">
        <f>'1_Police_raw'!QQ44/G45*100</f>
        <v>9.3826749468383284</v>
      </c>
      <c r="SH45" s="250">
        <f>'1_Police_raw'!QR44/G45*100</f>
        <v>1.9457591116075499</v>
      </c>
      <c r="SI45" s="250">
        <f>'1_Police_raw'!QS44/G45*100</f>
        <v>0.3133794723021775</v>
      </c>
      <c r="SJ45" s="250">
        <f>'1_Police_raw'!QT44/G45*100</f>
        <v>2.5725180562119049E-2</v>
      </c>
      <c r="SK45" s="250" t="e">
        <f>'1_Police_raw'!QU44/G45*100</f>
        <v>#VALUE!</v>
      </c>
      <c r="SM45" s="250" t="e">
        <f>'1_Police_raw'!QW44/G45*100</f>
        <v>#VALUE!</v>
      </c>
      <c r="SN45" s="250" t="e">
        <f>'1_Police_raw'!QX44/G45*100</f>
        <v>#VALUE!</v>
      </c>
      <c r="SO45" s="250" t="e">
        <f>'1_Police_raw'!QY44/G45*100</f>
        <v>#VALUE!</v>
      </c>
      <c r="SP45" s="250" t="e">
        <f>'1_Police_raw'!QZ44/G45*100</f>
        <v>#VALUE!</v>
      </c>
      <c r="SQ45" s="250" t="e">
        <f>'1_Police_raw'!RA44/G45*100</f>
        <v>#VALUE!</v>
      </c>
      <c r="SS45" s="250">
        <f>'1_Police_raw'!RC44/G45*100</f>
        <v>3.9078887926637211</v>
      </c>
      <c r="ST45" s="250">
        <f>'1_Police_raw'!RD44/G45*100</f>
        <v>1.4055303198030498</v>
      </c>
      <c r="SU45" s="250">
        <f>'1_Police_raw'!RE44/G45*100</f>
        <v>1.6370569448621211E-2</v>
      </c>
      <c r="SV45" s="250">
        <f>'1_Police_raw'!RF44/G45*100</f>
        <v>0.26192911117793938</v>
      </c>
      <c r="SW45" s="250" t="e">
        <f>'1_Police_raw'!RG44/G45*100</f>
        <v>#VALUE!</v>
      </c>
      <c r="SY45" s="250">
        <f>'1_Police_raw'!RI44/G45*100</f>
        <v>5.8466319459361482E-2</v>
      </c>
      <c r="SZ45" s="250">
        <f>'1_Police_raw'!RJ44/G45*100</f>
        <v>7.0159583351233779E-3</v>
      </c>
      <c r="TA45" s="250">
        <f>'1_Police_raw'!RK44/G45*100</f>
        <v>0</v>
      </c>
      <c r="TB45" s="250">
        <f>'1_Police_raw'!RL44/G45*100</f>
        <v>0</v>
      </c>
      <c r="TC45" s="250" t="e">
        <f>'1_Police_raw'!RM44/G45*100</f>
        <v>#VALUE!</v>
      </c>
      <c r="TE45" s="250">
        <f>'1_Police_raw'!RO44/G45*100</f>
        <v>2.1141421116505108</v>
      </c>
      <c r="TF45" s="250">
        <f>'1_Police_raw'!RP44/G45*100</f>
        <v>0.25959045839956496</v>
      </c>
      <c r="TG45" s="250">
        <f>'1_Police_raw'!RQ44/G45*100</f>
        <v>0</v>
      </c>
      <c r="TH45" s="250">
        <f>'1_Police_raw'!RR44/G45*100</f>
        <v>7.0159583351233779E-3</v>
      </c>
      <c r="TI45" s="250" t="e">
        <f>'1_Police_raw'!RS44/G45*100</f>
        <v>#VALUE!</v>
      </c>
      <c r="TK45" s="250">
        <f>'1_Police_raw'!RU44/G45*100</f>
        <v>32.430098077718625</v>
      </c>
      <c r="TL45" s="250">
        <f>'1_Police_raw'!RV44/G45*100</f>
        <v>3.9710324176798317</v>
      </c>
      <c r="TM45" s="250">
        <f>'1_Police_raw'!RW44/G45*100</f>
        <v>0.46539190289651733</v>
      </c>
      <c r="TN45" s="250">
        <f>'1_Police_raw'!RX44/G45*100</f>
        <v>0.22684931950232254</v>
      </c>
      <c r="TO45" s="250" t="e">
        <f>'1_Police_raw'!RY44/G45*100</f>
        <v>#VALUE!</v>
      </c>
      <c r="TQ45" s="250">
        <f>'1_Police_raw'!SA44/G45*100</f>
        <v>4.9556052373754786</v>
      </c>
      <c r="TR45" s="250">
        <f>'1_Police_raw'!SB44/G45*100</f>
        <v>0.59635645848548702</v>
      </c>
      <c r="TS45" s="250">
        <f>'1_Police_raw'!SC44/G45*100</f>
        <v>8.6530152799854987E-2</v>
      </c>
      <c r="TT45" s="250">
        <f>'1_Police_raw'!SD44/G45*100</f>
        <v>3.5079791675616881E-2</v>
      </c>
      <c r="TU45" s="250" t="e">
        <f>'1_Police_raw'!SE44/G45*100</f>
        <v>#VALUE!</v>
      </c>
      <c r="TW45" s="250">
        <f>'1_Police_raw'!TY44/C45*100</f>
        <v>256.76244658805342</v>
      </c>
      <c r="TX45" s="250">
        <f>'1_Police_raw'!TZ44/D45*100</f>
        <v>333.34226558161413</v>
      </c>
      <c r="TY45" s="250">
        <f>'1_Police_raw'!UA44/E45*100</f>
        <v>334.11286242394431</v>
      </c>
      <c r="TZ45" s="250">
        <f>'1_Police_raw'!UB44/F45*100</f>
        <v>338.6053107935054</v>
      </c>
      <c r="UA45" s="250">
        <f>'1_Police_raw'!UC44/G45*100</f>
        <v>304.11840729981463</v>
      </c>
      <c r="UB45" s="250">
        <f>'1_Police_raw'!UD44/H45*100</f>
        <v>268.51054189325373</v>
      </c>
      <c r="UC45" s="250">
        <f t="shared" si="44"/>
        <v>4.5754725666907206</v>
      </c>
      <c r="UE45" s="250">
        <f>'1_Police_raw'!UF44/G45*100</f>
        <v>47.301591095401804</v>
      </c>
      <c r="UF45" s="250">
        <f>'1_Police_raw'!UG44/G45*100</f>
        <v>33.136371216787708</v>
      </c>
      <c r="UH45" s="250">
        <f>'1_Police_raw'!UI44/C45*100</f>
        <v>105.85729750304284</v>
      </c>
      <c r="UI45" s="250">
        <f>'1_Police_raw'!UJ44/D45*100</f>
        <v>100.31178826646665</v>
      </c>
      <c r="UJ45" s="250">
        <f>'1_Police_raw'!UK44/E45*100</f>
        <v>82.675279659403927</v>
      </c>
      <c r="UK45" s="250">
        <f>'1_Police_raw'!UL44/F45*100</f>
        <v>81.874832664373926</v>
      </c>
      <c r="UL45" s="250">
        <f>'1_Police_raw'!UM44/G45*100</f>
        <v>73.513211435422747</v>
      </c>
      <c r="UM45" s="250">
        <f>'1_Police_raw'!UN44/H45*100</f>
        <v>44.035249894701636</v>
      </c>
      <c r="UN45" s="250">
        <f t="shared" si="51"/>
        <v>-58.401309183775588</v>
      </c>
      <c r="UP45" s="250">
        <f>'1_Police_raw'!UX44/G45*100</f>
        <v>48.611236651291506</v>
      </c>
      <c r="UQ45" s="250" t="e">
        <f>'1_Police_raw'!UY44/G45*100</f>
        <v>#VALUE!</v>
      </c>
      <c r="UR45" s="250" t="e">
        <f>'1_Police_raw'!UZ44/G45*100</f>
        <v>#VALUE!</v>
      </c>
    </row>
    <row r="46" spans="1:564">
      <c r="A46" s="247">
        <v>44</v>
      </c>
      <c r="B46" s="239" t="s">
        <v>67</v>
      </c>
      <c r="C46" s="248">
        <v>56170.927000000003</v>
      </c>
      <c r="D46" s="248">
        <v>56567.796000000002</v>
      </c>
      <c r="E46" s="248">
        <v>56948.228999999999</v>
      </c>
      <c r="F46" s="248">
        <v>57408.654000000002</v>
      </c>
      <c r="G46" s="248">
        <v>57885.413</v>
      </c>
      <c r="H46" s="248">
        <v>58381.216999999997</v>
      </c>
      <c r="I46" s="249"/>
      <c r="J46" s="250">
        <f>'1_Police_raw'!C45/C46*100</f>
        <v>7197.953133299723</v>
      </c>
      <c r="K46" s="250">
        <f>'1_Police_raw'!D45/D46*100</f>
        <v>6698.5710385463844</v>
      </c>
      <c r="L46" s="250">
        <f>'1_Police_raw'!E45/E46*100</f>
        <v>6517.3422688877654</v>
      </c>
      <c r="M46" s="250">
        <f>'1_Police_raw'!F45/F46*100</f>
        <v>6565.5171082743027</v>
      </c>
      <c r="N46" s="250">
        <f>'1_Police_raw'!G45/G46*100</f>
        <v>7633.2495027719669</v>
      </c>
      <c r="O46" s="250">
        <f>'1_Police_raw'!H45/H46*100</f>
        <v>8232.3703529510185</v>
      </c>
      <c r="P46" s="250">
        <f t="shared" si="29"/>
        <v>14.370991315097555</v>
      </c>
      <c r="R46" s="250">
        <f>'1_Police_raw'!J45/C46*100</f>
        <v>6.6724909133153529</v>
      </c>
      <c r="S46" s="250">
        <f>'1_Police_raw'!K45/D46*100</f>
        <v>6.0582172938114818</v>
      </c>
      <c r="T46" s="250">
        <f>'1_Police_raw'!L45/E46*100</f>
        <v>6.3636746280555974</v>
      </c>
      <c r="U46" s="250">
        <f>'1_Police_raw'!M45/F46*100</f>
        <v>6.7324344514330532</v>
      </c>
      <c r="V46" s="250">
        <f>'1_Police_raw'!N45/G46*100</f>
        <v>7.6184996727932139</v>
      </c>
      <c r="W46" s="250">
        <f>'1_Police_raw'!O45/H46*100</f>
        <v>8.9069743099051877</v>
      </c>
      <c r="X46" s="250">
        <f t="shared" si="30"/>
        <v>33.487994597801418</v>
      </c>
      <c r="Z46" s="250">
        <f>'1_Police_raw'!Q45/C46*100</f>
        <v>1.8568324499967748</v>
      </c>
      <c r="AA46" s="250">
        <f>'1_Police_raw'!R45/D46*100</f>
        <v>1.7837003937717495</v>
      </c>
      <c r="AB46" s="250">
        <f>'1_Police_raw'!S45/E46*100</f>
        <v>1.8209521493635912</v>
      </c>
      <c r="AC46" s="250">
        <f>'1_Police_raw'!T45/F46*100</f>
        <v>1.92305501536406</v>
      </c>
      <c r="AD46" s="250">
        <f>'1_Police_raw'!U45/G46*100</f>
        <v>2.1939897016887486</v>
      </c>
      <c r="AE46" s="250">
        <f>'1_Police_raw'!V45/H46*100</f>
        <v>2.4614080929487989</v>
      </c>
      <c r="AF46" s="250">
        <f t="shared" si="31"/>
        <v>32.559515154588894</v>
      </c>
      <c r="AH46" s="250" t="e">
        <f>'1_Police_raw'!X45/C46*100</f>
        <v>#VALUE!</v>
      </c>
      <c r="AI46" s="250" t="e">
        <f>'1_Police_raw'!Y45/D46*100</f>
        <v>#VALUE!</v>
      </c>
      <c r="AJ46" s="250" t="e">
        <f>'1_Police_raw'!Z45/E46*100</f>
        <v>#VALUE!</v>
      </c>
      <c r="AK46" s="250" t="e">
        <f>'1_Police_raw'!AA45/F46*100</f>
        <v>#VALUE!</v>
      </c>
      <c r="AL46" s="250" t="e">
        <f>'1_Police_raw'!AB45/G46*100</f>
        <v>#VALUE!</v>
      </c>
      <c r="AM46" s="250" t="e">
        <f>'1_Police_raw'!AC45/H46*100</f>
        <v>#VALUE!</v>
      </c>
      <c r="AN46" s="250" t="e">
        <f t="shared" si="46"/>
        <v>#VALUE!</v>
      </c>
      <c r="AP46" s="250">
        <f>'1_Police_raw'!AE45/C46*100</f>
        <v>0.92040496322946563</v>
      </c>
      <c r="AQ46" s="250">
        <f>'1_Police_raw'!AF45/D46*100</f>
        <v>0.98996255749472728</v>
      </c>
      <c r="AR46" s="250">
        <f>'1_Police_raw'!AG45/E46*100</f>
        <v>0.96754545255481084</v>
      </c>
      <c r="AS46" s="250">
        <f>'1_Police_raw'!AH45/F46*100</f>
        <v>0.89707729430479244</v>
      </c>
      <c r="AT46" s="250">
        <f>'1_Police_raw'!AI45/G46*100</f>
        <v>0.99506934501788913</v>
      </c>
      <c r="AU46" s="250">
        <f>'1_Police_raw'!AJ45/H46*100</f>
        <v>1.1938771334622915</v>
      </c>
      <c r="AV46" s="250">
        <f t="shared" si="32"/>
        <v>29.712157274041857</v>
      </c>
      <c r="AX46" s="250">
        <f>'1_Police_raw'!AL45/C46*100</f>
        <v>7.8332337296124738E-2</v>
      </c>
      <c r="AY46" s="250">
        <f>'1_Police_raw'!AM45/D46*100</f>
        <v>5.3033708437217525E-2</v>
      </c>
      <c r="AZ46" s="250">
        <f>'1_Police_raw'!AN45/E46*100</f>
        <v>4.9167464013674604E-2</v>
      </c>
      <c r="BA46" s="250">
        <f>'1_Police_raw'!AO45/F46*100</f>
        <v>3.3096055518040887E-2</v>
      </c>
      <c r="BB46" s="250">
        <f>'1_Police_raw'!AP45/G46*100</f>
        <v>4.6643875547713549E-2</v>
      </c>
      <c r="BC46" s="250">
        <f>'1_Police_raw'!AQ45/H46*100</f>
        <v>5.4812149599416535E-2</v>
      </c>
      <c r="BD46" s="250">
        <f t="shared" si="47"/>
        <v>-30.026153321320322</v>
      </c>
      <c r="BF46" s="250">
        <f>'1_Police_raw'!AS45/C46*100</f>
        <v>616.35087489298508</v>
      </c>
      <c r="BG46" s="250">
        <f>'1_Police_raw'!AT45/D46*100</f>
        <v>559.04776632980361</v>
      </c>
      <c r="BH46" s="250">
        <f>'1_Police_raw'!AU45/E46*100</f>
        <v>553.36751560790412</v>
      </c>
      <c r="BI46" s="250">
        <f>'1_Police_raw'!AV45/F46*100</f>
        <v>632.05104930695632</v>
      </c>
      <c r="BJ46" s="250">
        <f>'1_Police_raw'!AW45/G46*100</f>
        <v>720.96747413722346</v>
      </c>
      <c r="BK46" s="250">
        <f>'1_Police_raw'!AX45/H46*100</f>
        <v>782.77059554959271</v>
      </c>
      <c r="BL46" s="250">
        <f t="shared" si="0"/>
        <v>27.000808700969642</v>
      </c>
      <c r="BN46" s="250">
        <f>'1_Police_raw'!AZ45/C46*100</f>
        <v>60.184158968927107</v>
      </c>
      <c r="BO46" s="250">
        <f>'1_Police_raw'!BA45/D46*100</f>
        <v>41.000359992812868</v>
      </c>
      <c r="BP46" s="250">
        <f>'1_Police_raw'!BB45/E46*100</f>
        <v>36.833454469672802</v>
      </c>
      <c r="BQ46" s="250">
        <f>'1_Police_raw'!BC45/F46*100</f>
        <v>42.448304048375704</v>
      </c>
      <c r="BR46" s="250">
        <f>'1_Police_raw'!BD45/G46*100</f>
        <v>45.764552116091842</v>
      </c>
      <c r="BS46" s="250">
        <f>'1_Police_raw'!BE45/H46*100</f>
        <v>50.754337649384738</v>
      </c>
      <c r="BT46" s="250">
        <f t="shared" si="1"/>
        <v>-15.66827796731522</v>
      </c>
      <c r="BV46" s="250">
        <f>'1_Police_raw'!BG45/C46*100</f>
        <v>81.227073215295164</v>
      </c>
      <c r="BW46" s="250">
        <f>'1_Police_raw'!BH45/D46*100</f>
        <v>92.317544066945786</v>
      </c>
      <c r="BX46" s="250">
        <f>'1_Police_raw'!BI45/E46*100</f>
        <v>106.92869834459646</v>
      </c>
      <c r="BY46" s="250">
        <f>'1_Police_raw'!BJ45/F46*100</f>
        <v>139.80818989415775</v>
      </c>
      <c r="BZ46" s="250">
        <f>'1_Police_raw'!BK45/G46*100</f>
        <v>178.4421923360899</v>
      </c>
      <c r="CA46" s="250">
        <f>'1_Police_raw'!BL45/H46*100</f>
        <v>198.71459685398474</v>
      </c>
      <c r="CB46" s="250">
        <f t="shared" si="2"/>
        <v>144.64084324112582</v>
      </c>
      <c r="CD46" s="250">
        <f>'1_Police_raw'!BN45/C46*100</f>
        <v>29.10758442708271</v>
      </c>
      <c r="CE46" s="250">
        <f>'1_Police_raw'!BO45/D46*100</f>
        <v>28.166202551006229</v>
      </c>
      <c r="CF46" s="250">
        <f>'1_Police_raw'!BP45/E46*100</f>
        <v>33.581377921339751</v>
      </c>
      <c r="CG46" s="250">
        <f>'1_Police_raw'!BQ45/F46*100</f>
        <v>46.513893184118196</v>
      </c>
      <c r="CH46" s="250">
        <f>'1_Police_raw'!BR45/G46*100</f>
        <v>59.876915795694508</v>
      </c>
      <c r="CI46" s="250">
        <f>'1_Police_raw'!BS45/H46*100</f>
        <v>67.376122015407802</v>
      </c>
      <c r="CJ46" s="250">
        <f t="shared" si="3"/>
        <v>131.47273585752691</v>
      </c>
      <c r="CL46" s="250">
        <f>'1_Police_raw'!BU45/C46*100</f>
        <v>29.98882322166412</v>
      </c>
      <c r="CM46" s="250">
        <f>'1_Police_raw'!BV45/D46*100</f>
        <v>31.461363635238676</v>
      </c>
      <c r="CN46" s="250">
        <f>'1_Police_raw'!BW45/E46*100</f>
        <v>37.126703272897217</v>
      </c>
      <c r="CO46" s="250">
        <f>'1_Police_raw'!BX45/F46*100</f>
        <v>58.073126048208692</v>
      </c>
      <c r="CP46" s="250">
        <f>'1_Police_raw'!BY45/G46*100</f>
        <v>62.171103452263523</v>
      </c>
      <c r="CQ46" s="250">
        <f>'1_Police_raw'!BZ45/H46*100</f>
        <v>73.480825177042817</v>
      </c>
      <c r="CR46" s="250">
        <f t="shared" si="4"/>
        <v>145.02737114392602</v>
      </c>
      <c r="CT46" s="250">
        <f>'1_Police_raw'!CB45/C46*100</f>
        <v>137.56226597435358</v>
      </c>
      <c r="CU46" s="250">
        <f>'1_Police_raw'!CC45/D46*100</f>
        <v>119.2321510988337</v>
      </c>
      <c r="CV46" s="250">
        <f>'1_Police_raw'!CD45/E46*100</f>
        <v>104.35267442645144</v>
      </c>
      <c r="CW46" s="250">
        <f>'1_Police_raw'!CE45/F46*100</f>
        <v>89.855790731480994</v>
      </c>
      <c r="CX46" s="250">
        <f>'1_Police_raw'!CF45/G46*100</f>
        <v>87.574740116305293</v>
      </c>
      <c r="CY46" s="250">
        <f>'1_Police_raw'!CG45/H46*100</f>
        <v>95.619794976182163</v>
      </c>
      <c r="CZ46" s="250">
        <f t="shared" si="5"/>
        <v>-30.489808161484461</v>
      </c>
      <c r="DB46" s="250">
        <f>'1_Police_raw'!CI45/C46*100</f>
        <v>4.5094502357064536</v>
      </c>
      <c r="DC46" s="250">
        <f>'1_Police_raw'!CJ45/D46*100</f>
        <v>3.8396404908545492</v>
      </c>
      <c r="DD46" s="250">
        <f>'1_Police_raw'!CK45/E46*100</f>
        <v>3.2503205674754168</v>
      </c>
      <c r="DE46" s="250">
        <f>'1_Police_raw'!CL45/F46*100</f>
        <v>2.9438070434467942</v>
      </c>
      <c r="DF46" s="250">
        <f>'1_Police_raw'!CM45/G46*100</f>
        <v>2.6396978458113445</v>
      </c>
      <c r="DG46" s="250">
        <f>'1_Police_raw'!CN45/H46*100</f>
        <v>2.8485188994946782</v>
      </c>
      <c r="DH46" s="250">
        <f t="shared" si="33"/>
        <v>-36.832235625094391</v>
      </c>
      <c r="DJ46" s="250">
        <f>'1_Police_raw'!CP45/C46*100</f>
        <v>3639.8633762978484</v>
      </c>
      <c r="DK46" s="250">
        <f>'1_Police_raw'!CQ45/D46*100</f>
        <v>3423.0288908551429</v>
      </c>
      <c r="DL46" s="250">
        <f>'1_Police_raw'!CR45/E46*100</f>
        <v>3286.6166918026543</v>
      </c>
      <c r="DM46" s="250">
        <f>'1_Police_raw'!CS45/F46*100</f>
        <v>3814.322140351871</v>
      </c>
      <c r="DN46" s="250">
        <f>'1_Police_raw'!CT45/G46*100</f>
        <v>3026.2563730866013</v>
      </c>
      <c r="DO46" s="250">
        <f>'1_Police_raw'!CU45/H46*100</f>
        <v>3117.5763259611394</v>
      </c>
      <c r="DP46" s="250">
        <f t="shared" si="6"/>
        <v>-14.349083917208276</v>
      </c>
      <c r="DR46" s="250" t="e">
        <f>'1_Police_raw'!CW45/C46*100</f>
        <v>#VALUE!</v>
      </c>
      <c r="DS46" s="250" t="e">
        <f>'1_Police_raw'!CX45/D46*100</f>
        <v>#VALUE!</v>
      </c>
      <c r="DT46" s="250" t="e">
        <f>'1_Police_raw'!CY45/E46*100</f>
        <v>#VALUE!</v>
      </c>
      <c r="DU46" s="250" t="e">
        <f>'1_Police_raw'!CZ45/F46*100</f>
        <v>#VALUE!</v>
      </c>
      <c r="DV46" s="250" t="e">
        <f>'1_Police_raw'!DA45/G46*100</f>
        <v>#VALUE!</v>
      </c>
      <c r="DW46" s="250" t="e">
        <f>'1_Police_raw'!DB45/H46*100</f>
        <v>#VALUE!</v>
      </c>
      <c r="DX46" s="250" t="e">
        <f t="shared" si="34"/>
        <v>#VALUE!</v>
      </c>
      <c r="DZ46" s="250">
        <f>'1_Police_raw'!DD45/C46*100</f>
        <v>172.77977271053405</v>
      </c>
      <c r="EA46" s="250">
        <f>'1_Police_raw'!DE45/D46*100</f>
        <v>144.85803901569722</v>
      </c>
      <c r="EB46" s="250">
        <f>'1_Police_raw'!DF45/E46*100</f>
        <v>133.77940163863568</v>
      </c>
      <c r="EC46" s="250">
        <f>'1_Police_raw'!DG45/F46*100</f>
        <v>130.6161959484366</v>
      </c>
      <c r="ED46" s="250">
        <f>'1_Police_raw'!DH45/G46*100</f>
        <v>128.79928834575301</v>
      </c>
      <c r="EE46" s="250">
        <f>'1_Police_raw'!DI45/H46*100</f>
        <v>149.19695832993685</v>
      </c>
      <c r="EF46" s="250">
        <f t="shared" si="7"/>
        <v>-13.649059731144916</v>
      </c>
      <c r="EH46" s="250">
        <f>'1_Police_raw'!DK45/C46*100</f>
        <v>911.98245668973902</v>
      </c>
      <c r="EI46" s="250">
        <f>'1_Police_raw'!DL45/D46*100</f>
        <v>827.73951454640371</v>
      </c>
      <c r="EJ46" s="250">
        <f>'1_Police_raw'!DM45/E46*100</f>
        <v>785.28693139869199</v>
      </c>
      <c r="EK46" s="250">
        <f>'1_Police_raw'!DN45/F46*100</f>
        <v>730.46478323633926</v>
      </c>
      <c r="EL46" s="250">
        <f>'1_Police_raw'!DO45/G46*100</f>
        <v>691.74076722921541</v>
      </c>
      <c r="EM46" s="250">
        <f>'1_Police_raw'!DP45/H46*100</f>
        <v>692.48642076097872</v>
      </c>
      <c r="EN46" s="250">
        <f t="shared" si="8"/>
        <v>-24.068010773526751</v>
      </c>
      <c r="EP46" s="250">
        <f>'1_Police_raw'!DR45/C46*100</f>
        <v>446.38572548393228</v>
      </c>
      <c r="EQ46" s="250">
        <f>'1_Police_raw'!DS45/D46*100</f>
        <v>407.15392199476889</v>
      </c>
      <c r="ER46" s="250">
        <f>'1_Police_raw'!DT45/E46*100</f>
        <v>381.90125280278687</v>
      </c>
      <c r="ES46" s="250">
        <f>'1_Police_raw'!DU45/F46*100</f>
        <v>349.74692143104414</v>
      </c>
      <c r="ET46" s="250">
        <f>'1_Police_raw'!DV45/G46*100</f>
        <v>333.38969180370191</v>
      </c>
      <c r="EU46" s="250">
        <f>'1_Police_raw'!DW45/H46*100</f>
        <v>343.70472270216641</v>
      </c>
      <c r="EV46" s="250">
        <f t="shared" si="9"/>
        <v>-23.00275231033612</v>
      </c>
      <c r="EX46" s="250">
        <f>'1_Police_raw'!DY45/C46*100</f>
        <v>254.07271630037366</v>
      </c>
      <c r="EY46" s="250">
        <f>'1_Police_raw'!DZ45/D46*100</f>
        <v>292.09552374994422</v>
      </c>
      <c r="EZ46" s="250">
        <f>'1_Police_raw'!EA45/E46*100</f>
        <v>363.9305447057888</v>
      </c>
      <c r="FA46" s="250">
        <f>'1_Police_raw'!EB45/F46*100</f>
        <v>391.83465266403908</v>
      </c>
      <c r="FB46" s="250">
        <f>'1_Police_raw'!EC45/G46*100</f>
        <v>1066.092419518541</v>
      </c>
      <c r="FC46" s="250">
        <f>'1_Police_raw'!ED45/H46*100</f>
        <v>1098.8791138081276</v>
      </c>
      <c r="FD46" s="250">
        <f t="shared" si="10"/>
        <v>332.5057526086328</v>
      </c>
      <c r="FF46" s="250" t="e">
        <f>'1_Police_raw'!EF45/C46*100</f>
        <v>#VALUE!</v>
      </c>
      <c r="FG46" s="250" t="e">
        <f>'1_Police_raw'!EG45/D46*100</f>
        <v>#VALUE!</v>
      </c>
      <c r="FH46" s="250" t="e">
        <f>'1_Police_raw'!EH45/E46*100</f>
        <v>#VALUE!</v>
      </c>
      <c r="FI46" s="250" t="e">
        <f>'1_Police_raw'!EI45/F46*100</f>
        <v>#VALUE!</v>
      </c>
      <c r="FJ46" s="250" t="e">
        <f>'1_Police_raw'!EJ45/G46*100</f>
        <v>#VALUE!</v>
      </c>
      <c r="FK46" s="250" t="e">
        <f>'1_Police_raw'!EK45/H46*100</f>
        <v>#VALUE!</v>
      </c>
      <c r="FL46" s="250" t="e">
        <f t="shared" si="35"/>
        <v>#VALUE!</v>
      </c>
      <c r="FN46" s="250" t="e">
        <f>'1_Police_raw'!EM45/C46*100</f>
        <v>#VALUE!</v>
      </c>
      <c r="FO46" s="250" t="e">
        <f>'1_Police_raw'!EN45/D46*100</f>
        <v>#VALUE!</v>
      </c>
      <c r="FP46" s="250" t="e">
        <f>'1_Police_raw'!EO45/E46*100</f>
        <v>#VALUE!</v>
      </c>
      <c r="FQ46" s="250" t="e">
        <f>'1_Police_raw'!EP45/F46*100</f>
        <v>#VALUE!</v>
      </c>
      <c r="FR46" s="250" t="e">
        <f>'1_Police_raw'!EQ45/G46*100</f>
        <v>#VALUE!</v>
      </c>
      <c r="FS46" s="250" t="e">
        <f>'1_Police_raw'!ER45/H46*100</f>
        <v>#VALUE!</v>
      </c>
      <c r="FT46" s="250" t="e">
        <f t="shared" si="11"/>
        <v>#VALUE!</v>
      </c>
      <c r="FV46" s="250" t="e">
        <f>'1_Police_raw'!ET45/C46*100</f>
        <v>#VALUE!</v>
      </c>
      <c r="FW46" s="250" t="e">
        <f>'1_Police_raw'!EU45/D46*100</f>
        <v>#VALUE!</v>
      </c>
      <c r="FX46" s="250" t="e">
        <f>'1_Police_raw'!EV45/E46*100</f>
        <v>#VALUE!</v>
      </c>
      <c r="FY46" s="250" t="e">
        <f>'1_Police_raw'!EW45/F46*100</f>
        <v>#VALUE!</v>
      </c>
      <c r="FZ46" s="250" t="e">
        <f>'1_Police_raw'!EX45/G46*100</f>
        <v>#VALUE!</v>
      </c>
      <c r="GA46" s="250" t="e">
        <f>'1_Police_raw'!EY45/H46*100</f>
        <v>#VALUE!</v>
      </c>
      <c r="GB46" s="250" t="e">
        <f t="shared" si="12"/>
        <v>#VALUE!</v>
      </c>
      <c r="GD46" s="250" t="e">
        <f>'1_Police_raw'!FA45/C46*100</f>
        <v>#VALUE!</v>
      </c>
      <c r="GE46" s="250" t="e">
        <f>'1_Police_raw'!FB45/D46*100</f>
        <v>#VALUE!</v>
      </c>
      <c r="GF46" s="250" t="e">
        <f>'1_Police_raw'!FC45/E46*100</f>
        <v>#VALUE!</v>
      </c>
      <c r="GG46" s="250" t="e">
        <f>'1_Police_raw'!FD45/F46*100</f>
        <v>#VALUE!</v>
      </c>
      <c r="GH46" s="250" t="e">
        <f>'1_Police_raw'!FE45/G46*100</f>
        <v>#VALUE!</v>
      </c>
      <c r="GI46" s="250" t="e">
        <f>'1_Police_raw'!FF45/H46*100</f>
        <v>#VALUE!</v>
      </c>
      <c r="GJ46" s="250" t="e">
        <f t="shared" si="13"/>
        <v>#VALUE!</v>
      </c>
      <c r="GL46" s="250">
        <f>'1_Police_raw'!FH45/C46*100</f>
        <v>416.08891375426288</v>
      </c>
      <c r="GM46" s="250">
        <f>'1_Police_raw'!FI45/D46*100</f>
        <v>375.14807895290812</v>
      </c>
      <c r="GN46" s="250">
        <f>'1_Police_raw'!FJ45/E46*100</f>
        <v>352.58164042291816</v>
      </c>
      <c r="GO46" s="250">
        <f>'1_Police_raw'!FK45/F46*100</f>
        <v>311.31020769098677</v>
      </c>
      <c r="GP46" s="250">
        <f>'1_Police_raw'!FL45/G46*100</f>
        <v>262.08157139692514</v>
      </c>
      <c r="GQ46" s="250">
        <f>'1_Police_raw'!FM45/H46*100</f>
        <v>238.56645537211051</v>
      </c>
      <c r="GR46" s="250">
        <f t="shared" si="14"/>
        <v>-42.664548973538622</v>
      </c>
      <c r="GT46" s="250">
        <f>'1_Police_raw'!FO45/C46*100</f>
        <v>57.488814453783178</v>
      </c>
      <c r="GU46" s="250">
        <f>'1_Police_raw'!FP45/D46*100</f>
        <v>52.551101690438848</v>
      </c>
      <c r="GV46" s="250">
        <f>'1_Police_raw'!FQ45/E46*100</f>
        <v>51.720660180670407</v>
      </c>
      <c r="GW46" s="250">
        <f>'1_Police_raw'!FR45/F46*100</f>
        <v>48.80971429847493</v>
      </c>
      <c r="GX46" s="250">
        <f>'1_Police_raw'!FS45/G46*100</f>
        <v>45.412131723064668</v>
      </c>
      <c r="GY46" s="250">
        <f>'1_Police_raw'!FT45/H46*100</f>
        <v>42.201929432200771</v>
      </c>
      <c r="GZ46" s="250">
        <f t="shared" si="15"/>
        <v>-26.591059785850959</v>
      </c>
      <c r="HB46" s="250" t="e">
        <f>'1_Police_raw'!GI45/C46*100</f>
        <v>#VALUE!</v>
      </c>
      <c r="HC46" s="250" t="e">
        <f>'1_Police_raw'!GJ45/D46*100</f>
        <v>#VALUE!</v>
      </c>
      <c r="HD46" s="250" t="e">
        <f>'1_Police_raw'!GK45/E46*100</f>
        <v>#VALUE!</v>
      </c>
      <c r="HE46" s="250" t="e">
        <f>'1_Police_raw'!GL45/F46*100</f>
        <v>#VALUE!</v>
      </c>
      <c r="HF46" s="250" t="e">
        <f>'1_Police_raw'!GM45/G46*100</f>
        <v>#VALUE!</v>
      </c>
      <c r="HG46" s="250" t="e">
        <f>'1_Police_raw'!GN45/H46*100</f>
        <v>#VALUE!</v>
      </c>
      <c r="HH46" s="250" t="e">
        <f t="shared" si="16"/>
        <v>#VALUE!</v>
      </c>
      <c r="HJ46" s="250" t="e">
        <f>'1_Police_raw'!GP45/C46*100</f>
        <v>#VALUE!</v>
      </c>
      <c r="HK46" s="250" t="e">
        <f>'1_Police_raw'!GQ45/D46*100</f>
        <v>#VALUE!</v>
      </c>
      <c r="HL46" s="250" t="e">
        <f>'1_Police_raw'!GR45/E46*100</f>
        <v>#VALUE!</v>
      </c>
      <c r="HM46" s="250" t="e">
        <f>'1_Police_raw'!GS45/F46*100</f>
        <v>#VALUE!</v>
      </c>
      <c r="HN46" s="250" t="e">
        <f>'1_Police_raw'!GT45/G46*100</f>
        <v>#VALUE!</v>
      </c>
      <c r="HO46" s="250" t="e">
        <f>'1_Police_raw'!GU45/H46*100</f>
        <v>#VALUE!</v>
      </c>
      <c r="HP46" s="250" t="e">
        <f t="shared" si="17"/>
        <v>#VALUE!</v>
      </c>
      <c r="HR46" s="250" t="e">
        <f>'1_Police_raw'!GW45/C46*100</f>
        <v>#VALUE!</v>
      </c>
      <c r="HS46" s="250" t="e">
        <f>'1_Police_raw'!GX45/D46*100</f>
        <v>#VALUE!</v>
      </c>
      <c r="HT46" s="250" t="e">
        <f>'1_Police_raw'!GY45/E46*100</f>
        <v>#VALUE!</v>
      </c>
      <c r="HU46" s="250" t="e">
        <f>'1_Police_raw'!GZ45/F46*100</f>
        <v>#VALUE!</v>
      </c>
      <c r="HV46" s="250" t="e">
        <f>'1_Police_raw'!HA45/G46*100</f>
        <v>#VALUE!</v>
      </c>
      <c r="HW46" s="250" t="e">
        <f>'1_Police_raw'!HB45/H46*100</f>
        <v>#VALUE!</v>
      </c>
      <c r="HX46" s="250" t="e">
        <f t="shared" si="18"/>
        <v>#VALUE!</v>
      </c>
      <c r="HZ46" s="250" t="e">
        <f>'1_Police_raw'!HD45/C46*100</f>
        <v>#VALUE!</v>
      </c>
      <c r="IA46" s="250" t="e">
        <f>'1_Police_raw'!HE45/D46*100</f>
        <v>#VALUE!</v>
      </c>
      <c r="IB46" s="250" t="e">
        <f>'1_Police_raw'!HF45/E46*100</f>
        <v>#VALUE!</v>
      </c>
      <c r="IC46" s="250" t="e">
        <f>'1_Police_raw'!HG45/F46*100</f>
        <v>#VALUE!</v>
      </c>
      <c r="ID46" s="250" t="e">
        <f>'1_Police_raw'!HH45/G46*100</f>
        <v>#VALUE!</v>
      </c>
      <c r="IE46" s="250" t="e">
        <f>'1_Police_raw'!HI45/H46*100</f>
        <v>#VALUE!</v>
      </c>
      <c r="IF46" s="250" t="e">
        <f t="shared" si="49"/>
        <v>#VALUE!</v>
      </c>
      <c r="IH46" s="250" t="e">
        <f>'1_Police_raw'!HK45/C46*100</f>
        <v>#VALUE!</v>
      </c>
      <c r="II46" s="250" t="e">
        <f>'1_Police_raw'!HL45/D46*100</f>
        <v>#VALUE!</v>
      </c>
      <c r="IJ46" s="250" t="e">
        <f>'1_Police_raw'!HM45/E46*100</f>
        <v>#VALUE!</v>
      </c>
      <c r="IK46" s="250" t="e">
        <f>'1_Police_raw'!HN45/F46*100</f>
        <v>#VALUE!</v>
      </c>
      <c r="IL46" s="250" t="e">
        <f>'1_Police_raw'!HO45/G46*100</f>
        <v>#VALUE!</v>
      </c>
      <c r="IM46" s="250" t="e">
        <f>'1_Police_raw'!HP45/H46*100</f>
        <v>#VALUE!</v>
      </c>
      <c r="IN46" s="250" t="e">
        <f t="shared" si="36"/>
        <v>#VALUE!</v>
      </c>
      <c r="IP46" s="250" t="e">
        <f>'1_Police_raw'!HR45/C46*100</f>
        <v>#VALUE!</v>
      </c>
      <c r="IQ46" s="250" t="e">
        <f>'1_Police_raw'!HS45/D46*100</f>
        <v>#VALUE!</v>
      </c>
      <c r="IR46" s="250" t="e">
        <f>'1_Police_raw'!HT45/E46*100</f>
        <v>#VALUE!</v>
      </c>
      <c r="IS46" s="250" t="e">
        <f>'1_Police_raw'!HU45/F46*100</f>
        <v>#VALUE!</v>
      </c>
      <c r="IT46" s="250" t="e">
        <f>'1_Police_raw'!HV45/G46*100</f>
        <v>#VALUE!</v>
      </c>
      <c r="IU46" s="250" t="e">
        <f>'1_Police_raw'!HW45/H46*100</f>
        <v>#VALUE!</v>
      </c>
      <c r="IV46" s="250" t="e">
        <f t="shared" si="45"/>
        <v>#VALUE!</v>
      </c>
      <c r="IX46" s="250" t="e">
        <f>'1_Police_raw'!HY45/C46*100</f>
        <v>#VALUE!</v>
      </c>
      <c r="IY46" s="250" t="e">
        <f>'1_Police_raw'!HZ45/D46*100</f>
        <v>#VALUE!</v>
      </c>
      <c r="IZ46" s="250" t="e">
        <f>'1_Police_raw'!IA45/E46*100</f>
        <v>#VALUE!</v>
      </c>
      <c r="JA46" s="250" t="e">
        <f>'1_Police_raw'!IB45/F46*100</f>
        <v>#VALUE!</v>
      </c>
      <c r="JB46" s="250" t="e">
        <f>'1_Police_raw'!IC45/G46*100</f>
        <v>#VALUE!</v>
      </c>
      <c r="JC46" s="250" t="e">
        <f>'1_Police_raw'!ID45/H46*100</f>
        <v>#VALUE!</v>
      </c>
      <c r="JD46" s="250" t="e">
        <f t="shared" si="19"/>
        <v>#VALUE!</v>
      </c>
      <c r="JF46" s="250" t="e">
        <f>'1_Police_raw'!IF45/C46*100</f>
        <v>#VALUE!</v>
      </c>
      <c r="JG46" s="250" t="e">
        <f>'1_Police_raw'!IG45/D46*100</f>
        <v>#VALUE!</v>
      </c>
      <c r="JH46" s="250" t="e">
        <f>'1_Police_raw'!IH45/E46*100</f>
        <v>#VALUE!</v>
      </c>
      <c r="JI46" s="250" t="e">
        <f>'1_Police_raw'!II45/F46*100</f>
        <v>#VALUE!</v>
      </c>
      <c r="JJ46" s="250" t="e">
        <f>'1_Police_raw'!IJ45/G46*100</f>
        <v>#VALUE!</v>
      </c>
      <c r="JK46" s="250" t="e">
        <f>'1_Police_raw'!IK45/H46*100</f>
        <v>#VALUE!</v>
      </c>
      <c r="JL46" s="250" t="e">
        <f t="shared" si="48"/>
        <v>#VALUE!</v>
      </c>
      <c r="JN46" s="250" t="e">
        <f>'1_Police_raw'!IM45/C46*100</f>
        <v>#VALUE!</v>
      </c>
      <c r="JO46" s="250" t="e">
        <f>'1_Police_raw'!IN45/D46*100</f>
        <v>#VALUE!</v>
      </c>
      <c r="JP46" s="250" t="e">
        <f>'1_Police_raw'!IO45/E46*100</f>
        <v>#VALUE!</v>
      </c>
      <c r="JQ46" s="250" t="e">
        <f>'1_Police_raw'!IP45/F46*100</f>
        <v>#VALUE!</v>
      </c>
      <c r="JR46" s="250" t="e">
        <f>'1_Police_raw'!IQ45/G46*100</f>
        <v>#VALUE!</v>
      </c>
      <c r="JS46" s="250" t="e">
        <f>'1_Police_raw'!IR45/H46*100</f>
        <v>#VALUE!</v>
      </c>
      <c r="JT46" s="250" t="e">
        <f t="shared" si="20"/>
        <v>#VALUE!</v>
      </c>
      <c r="JV46" s="250" t="e">
        <f>'1_Police_raw'!IT45/C46*100</f>
        <v>#VALUE!</v>
      </c>
      <c r="JW46" s="250" t="e">
        <f>'1_Police_raw'!IU45/D46*100</f>
        <v>#VALUE!</v>
      </c>
      <c r="JX46" s="250" t="e">
        <f>'1_Police_raw'!IV45/E46*100</f>
        <v>#VALUE!</v>
      </c>
      <c r="JY46" s="250" t="e">
        <f>'1_Police_raw'!IW45/F46*100</f>
        <v>#VALUE!</v>
      </c>
      <c r="JZ46" s="250" t="e">
        <f>'1_Police_raw'!IX45/G46*100</f>
        <v>#VALUE!</v>
      </c>
      <c r="KA46" s="250" t="e">
        <f>'1_Police_raw'!IY45/H46*100</f>
        <v>#VALUE!</v>
      </c>
      <c r="KB46" s="250" t="e">
        <f t="shared" si="21"/>
        <v>#VALUE!</v>
      </c>
      <c r="KD46" s="250" t="e">
        <f>'1_Police_raw'!JA45/C46*100</f>
        <v>#VALUE!</v>
      </c>
      <c r="KE46" s="250" t="e">
        <f>'1_Police_raw'!JB45/D46*100</f>
        <v>#VALUE!</v>
      </c>
      <c r="KF46" s="250" t="e">
        <f>'1_Police_raw'!JC45/E46*100</f>
        <v>#VALUE!</v>
      </c>
      <c r="KG46" s="250" t="e">
        <f>'1_Police_raw'!JD45/F46*100</f>
        <v>#VALUE!</v>
      </c>
      <c r="KH46" s="250" t="e">
        <f>'1_Police_raw'!JE45/G46*100</f>
        <v>#VALUE!</v>
      </c>
      <c r="KI46" s="250" t="e">
        <f>'1_Police_raw'!JF45/H46*100</f>
        <v>#VALUE!</v>
      </c>
      <c r="KJ46" s="250" t="e">
        <f t="shared" si="22"/>
        <v>#VALUE!</v>
      </c>
      <c r="KL46" s="250" t="e">
        <f>'1_Police_raw'!JH45/C46*100</f>
        <v>#VALUE!</v>
      </c>
      <c r="KM46" s="250" t="e">
        <f>'1_Police_raw'!JI45/D46*100</f>
        <v>#VALUE!</v>
      </c>
      <c r="KN46" s="250" t="e">
        <f>'1_Police_raw'!JJ45/E46*100</f>
        <v>#VALUE!</v>
      </c>
      <c r="KO46" s="250" t="e">
        <f>'1_Police_raw'!JK45/F46*100</f>
        <v>#VALUE!</v>
      </c>
      <c r="KP46" s="250" t="e">
        <f>'1_Police_raw'!JL45/G46*100</f>
        <v>#VALUE!</v>
      </c>
      <c r="KQ46" s="250" t="e">
        <f>'1_Police_raw'!JM45/H46*100</f>
        <v>#VALUE!</v>
      </c>
      <c r="KR46" s="250" t="e">
        <f t="shared" si="23"/>
        <v>#VALUE!</v>
      </c>
      <c r="KT46" s="250" t="e">
        <f>'1_Police_raw'!JO45/C46*100</f>
        <v>#VALUE!</v>
      </c>
      <c r="KU46" s="250" t="e">
        <f>'1_Police_raw'!JP45/D46*100</f>
        <v>#VALUE!</v>
      </c>
      <c r="KV46" s="250" t="e">
        <f>'1_Police_raw'!JQ45/E46*100</f>
        <v>#VALUE!</v>
      </c>
      <c r="KW46" s="250" t="e">
        <f>'1_Police_raw'!JR45/F46*100</f>
        <v>#VALUE!</v>
      </c>
      <c r="KX46" s="250" t="e">
        <f>'1_Police_raw'!JS45/G46*100</f>
        <v>#VALUE!</v>
      </c>
      <c r="KY46" s="250" t="e">
        <f>'1_Police_raw'!JT45/H46*100</f>
        <v>#VALUE!</v>
      </c>
      <c r="KZ46" s="250" t="e">
        <f t="shared" si="37"/>
        <v>#VALUE!</v>
      </c>
      <c r="LB46" s="250" t="e">
        <f>'1_Police_raw'!JV45/C46*100</f>
        <v>#VALUE!</v>
      </c>
      <c r="LC46" s="250" t="e">
        <f>'1_Police_raw'!JW45/D46*100</f>
        <v>#VALUE!</v>
      </c>
      <c r="LD46" s="250" t="e">
        <f>'1_Police_raw'!JX45/E46*100</f>
        <v>#VALUE!</v>
      </c>
      <c r="LE46" s="250" t="e">
        <f>'1_Police_raw'!JY45/F46*100</f>
        <v>#VALUE!</v>
      </c>
      <c r="LF46" s="250" t="e">
        <f>'1_Police_raw'!JZ45/G46*100</f>
        <v>#VALUE!</v>
      </c>
      <c r="LG46" s="250" t="e">
        <f>'1_Police_raw'!KA45/H46*100</f>
        <v>#VALUE!</v>
      </c>
      <c r="LH46" s="250" t="e">
        <f t="shared" si="24"/>
        <v>#VALUE!</v>
      </c>
      <c r="LJ46" s="250" t="e">
        <f>'1_Police_raw'!KC45/C46*100</f>
        <v>#VALUE!</v>
      </c>
      <c r="LK46" s="250" t="e">
        <f>'1_Police_raw'!KD45/D46*100</f>
        <v>#VALUE!</v>
      </c>
      <c r="LL46" s="250" t="e">
        <f>'1_Police_raw'!KE45/E46*100</f>
        <v>#VALUE!</v>
      </c>
      <c r="LM46" s="250" t="e">
        <f>'1_Police_raw'!KF45/F46*100</f>
        <v>#VALUE!</v>
      </c>
      <c r="LN46" s="250" t="e">
        <f>'1_Police_raw'!KG45/G46*100</f>
        <v>#VALUE!</v>
      </c>
      <c r="LO46" s="250" t="e">
        <f>'1_Police_raw'!KH45/H46*100</f>
        <v>#VALUE!</v>
      </c>
      <c r="LP46" s="250" t="e">
        <f t="shared" si="38"/>
        <v>#VALUE!</v>
      </c>
      <c r="LR46" s="250" t="e">
        <f>'1_Police_raw'!KJ45/C46*100</f>
        <v>#VALUE!</v>
      </c>
      <c r="LS46" s="250" t="e">
        <f>'1_Police_raw'!KK45/D46*100</f>
        <v>#VALUE!</v>
      </c>
      <c r="LT46" s="250" t="e">
        <f>'1_Police_raw'!KL45/E46*100</f>
        <v>#VALUE!</v>
      </c>
      <c r="LU46" s="250" t="e">
        <f>'1_Police_raw'!KM45/F46*100</f>
        <v>#VALUE!</v>
      </c>
      <c r="LV46" s="250" t="e">
        <f>'1_Police_raw'!KN45/G46*100</f>
        <v>#VALUE!</v>
      </c>
      <c r="LW46" s="250" t="e">
        <f>'1_Police_raw'!KO45/H46*100</f>
        <v>#VALUE!</v>
      </c>
      <c r="LX46" s="250" t="e">
        <f t="shared" si="39"/>
        <v>#VALUE!</v>
      </c>
      <c r="LZ46" s="250" t="e">
        <f>'1_Police_raw'!KQ45/C46*100</f>
        <v>#VALUE!</v>
      </c>
      <c r="MA46" s="250" t="e">
        <f>'1_Police_raw'!KR45/D46*100</f>
        <v>#VALUE!</v>
      </c>
      <c r="MB46" s="250" t="e">
        <f>'1_Police_raw'!KS45/E46*100</f>
        <v>#VALUE!</v>
      </c>
      <c r="MC46" s="250" t="e">
        <f>'1_Police_raw'!KT45/F46*100</f>
        <v>#VALUE!</v>
      </c>
      <c r="MD46" s="250" t="e">
        <f>'1_Police_raw'!KU45/G46*100</f>
        <v>#VALUE!</v>
      </c>
      <c r="ME46" s="250" t="e">
        <f>'1_Police_raw'!KV45/H46*100</f>
        <v>#VALUE!</v>
      </c>
      <c r="MF46" s="250" t="e">
        <f t="shared" si="40"/>
        <v>#VALUE!</v>
      </c>
      <c r="MH46" s="250" t="e">
        <f>'1_Police_raw'!KX45/C46*100</f>
        <v>#VALUE!</v>
      </c>
      <c r="MI46" s="250" t="e">
        <f>'1_Police_raw'!KY45/D46*100</f>
        <v>#VALUE!</v>
      </c>
      <c r="MJ46" s="250" t="e">
        <f>'1_Police_raw'!KZ45/E46*100</f>
        <v>#VALUE!</v>
      </c>
      <c r="MK46" s="250" t="e">
        <f>'1_Police_raw'!LA45/F46*100</f>
        <v>#VALUE!</v>
      </c>
      <c r="ML46" s="250" t="e">
        <f>'1_Police_raw'!LB45/G46*100</f>
        <v>#VALUE!</v>
      </c>
      <c r="MM46" s="250" t="e">
        <f>'1_Police_raw'!LC45/H46*100</f>
        <v>#VALUE!</v>
      </c>
      <c r="MN46" s="250" t="e">
        <f t="shared" si="41"/>
        <v>#VALUE!</v>
      </c>
      <c r="MP46" s="250" t="e">
        <f>'1_Police_raw'!LE45/C46*100</f>
        <v>#VALUE!</v>
      </c>
      <c r="MQ46" s="250" t="e">
        <f>'1_Police_raw'!LF45/D46*100</f>
        <v>#VALUE!</v>
      </c>
      <c r="MR46" s="250" t="e">
        <f>'1_Police_raw'!LG45/E46*100</f>
        <v>#VALUE!</v>
      </c>
      <c r="MS46" s="250" t="e">
        <f>'1_Police_raw'!LH45/F46*100</f>
        <v>#VALUE!</v>
      </c>
      <c r="MT46" s="250" t="e">
        <f>'1_Police_raw'!LI45/G46*100</f>
        <v>#VALUE!</v>
      </c>
      <c r="MU46" s="250" t="e">
        <f>'1_Police_raw'!LJ45/H46*100</f>
        <v>#VALUE!</v>
      </c>
      <c r="MV46" s="250" t="e">
        <f t="shared" si="25"/>
        <v>#VALUE!</v>
      </c>
      <c r="MX46" s="250" t="e">
        <f>'1_Police_raw'!LL45/C46*100</f>
        <v>#VALUE!</v>
      </c>
      <c r="MY46" s="250" t="e">
        <f>'1_Police_raw'!LM45/D46*100</f>
        <v>#VALUE!</v>
      </c>
      <c r="MZ46" s="250" t="e">
        <f>'1_Police_raw'!LN45/E46*100</f>
        <v>#VALUE!</v>
      </c>
      <c r="NA46" s="250" t="e">
        <f>'1_Police_raw'!LO45/F46*100</f>
        <v>#VALUE!</v>
      </c>
      <c r="NB46" s="250" t="e">
        <f>'1_Police_raw'!LP45/G46*100</f>
        <v>#VALUE!</v>
      </c>
      <c r="NC46" s="250" t="e">
        <f>'1_Police_raw'!LQ45/H46*100</f>
        <v>#VALUE!</v>
      </c>
      <c r="ND46" s="250" t="e">
        <f t="shared" si="50"/>
        <v>#VALUE!</v>
      </c>
      <c r="NF46" s="250" t="e">
        <f>'1_Police_raw'!LS45/C46*100</f>
        <v>#VALUE!</v>
      </c>
      <c r="NG46" s="250" t="e">
        <f>'1_Police_raw'!LT45/D46*100</f>
        <v>#VALUE!</v>
      </c>
      <c r="NH46" s="250" t="e">
        <f>'1_Police_raw'!LU45/E46*100</f>
        <v>#VALUE!</v>
      </c>
      <c r="NI46" s="250" t="e">
        <f>'1_Police_raw'!LV45/F46*100</f>
        <v>#VALUE!</v>
      </c>
      <c r="NJ46" s="250" t="e">
        <f>'1_Police_raw'!LW45/G46*100</f>
        <v>#VALUE!</v>
      </c>
      <c r="NK46" s="250" t="e">
        <f>'1_Police_raw'!LX45/H46*100</f>
        <v>#VALUE!</v>
      </c>
      <c r="NL46" s="250" t="e">
        <f t="shared" si="26"/>
        <v>#VALUE!</v>
      </c>
      <c r="NN46" s="250" t="e">
        <f>'1_Police_raw'!LZ45/C46*100</f>
        <v>#VALUE!</v>
      </c>
      <c r="NO46" s="250" t="e">
        <f>'1_Police_raw'!MA45/D46*100</f>
        <v>#VALUE!</v>
      </c>
      <c r="NP46" s="250" t="e">
        <f>'1_Police_raw'!MB45/E46*100</f>
        <v>#VALUE!</v>
      </c>
      <c r="NQ46" s="250" t="e">
        <f>'1_Police_raw'!MC45/F46*100</f>
        <v>#VALUE!</v>
      </c>
      <c r="NR46" s="250" t="e">
        <f>'1_Police_raw'!MD45/G46*100</f>
        <v>#VALUE!</v>
      </c>
      <c r="NS46" s="250" t="e">
        <f>'1_Police_raw'!ME45/H46*100</f>
        <v>#VALUE!</v>
      </c>
      <c r="NT46" s="250" t="e">
        <f t="shared" si="27"/>
        <v>#VALUE!</v>
      </c>
      <c r="NV46" s="250" t="e">
        <f>'1_Police_raw'!MG45/C46*100</f>
        <v>#VALUE!</v>
      </c>
      <c r="NW46" s="250" t="e">
        <f>'1_Police_raw'!MH45/D46*100</f>
        <v>#VALUE!</v>
      </c>
      <c r="NX46" s="250" t="e">
        <f>'1_Police_raw'!MI45/E46*100</f>
        <v>#VALUE!</v>
      </c>
      <c r="NY46" s="250" t="e">
        <f>'1_Police_raw'!MJ45/F46*100</f>
        <v>#VALUE!</v>
      </c>
      <c r="NZ46" s="250" t="e">
        <f>'1_Police_raw'!MK45/G46*100</f>
        <v>#VALUE!</v>
      </c>
      <c r="OA46" s="250" t="e">
        <f>'1_Police_raw'!ML45/H46*100</f>
        <v>#VALUE!</v>
      </c>
      <c r="OB46" s="250" t="e">
        <f t="shared" si="42"/>
        <v>#VALUE!</v>
      </c>
      <c r="OD46" s="250" t="e">
        <f>'1_Police_raw'!MN45/C46*100</f>
        <v>#VALUE!</v>
      </c>
      <c r="OE46" s="250" t="e">
        <f>'1_Police_raw'!MO45/D46*100</f>
        <v>#VALUE!</v>
      </c>
      <c r="OF46" s="250" t="e">
        <f>'1_Police_raw'!MP45/E46*100</f>
        <v>#VALUE!</v>
      </c>
      <c r="OG46" s="250" t="e">
        <f>'1_Police_raw'!MQ45/F46*100</f>
        <v>#VALUE!</v>
      </c>
      <c r="OH46" s="250" t="e">
        <f>'1_Police_raw'!MR45/G46*100</f>
        <v>#VALUE!</v>
      </c>
      <c r="OI46" s="250" t="e">
        <f>'1_Police_raw'!MS45/H46*100</f>
        <v>#VALUE!</v>
      </c>
      <c r="OJ46" s="250" t="e">
        <f t="shared" si="28"/>
        <v>#VALUE!</v>
      </c>
      <c r="OL46" s="250" t="e">
        <f>'1_Police_raw'!MU45/C46*100</f>
        <v>#VALUE!</v>
      </c>
      <c r="OM46" s="250" t="e">
        <f>'1_Police_raw'!MV45/D46*100</f>
        <v>#VALUE!</v>
      </c>
      <c r="ON46" s="250" t="e">
        <f>'1_Police_raw'!MW45/E46*100</f>
        <v>#VALUE!</v>
      </c>
      <c r="OO46" s="250" t="e">
        <f>'1_Police_raw'!MX45/F46*100</f>
        <v>#VALUE!</v>
      </c>
      <c r="OP46" s="250" t="e">
        <f>'1_Police_raw'!MY45/G46*100</f>
        <v>#VALUE!</v>
      </c>
      <c r="OQ46" s="250" t="e">
        <f>'1_Police_raw'!MZ45/H46*100</f>
        <v>#VALUE!</v>
      </c>
      <c r="OR46" s="250" t="e">
        <f t="shared" si="43"/>
        <v>#VALUE!</v>
      </c>
      <c r="OT46" s="253"/>
      <c r="OU46" s="250" t="e">
        <f>'1_Police_raw'!NE45/G46*100</f>
        <v>#VALUE!</v>
      </c>
      <c r="OV46" s="250" t="e">
        <f>'1_Police_raw'!NF45/G46*100</f>
        <v>#VALUE!</v>
      </c>
      <c r="OW46" s="250" t="e">
        <f>'1_Police_raw'!NG45/G46*100</f>
        <v>#VALUE!</v>
      </c>
      <c r="OX46" s="250" t="e">
        <f>'1_Police_raw'!NH45/G46*100</f>
        <v>#VALUE!</v>
      </c>
      <c r="OY46" s="250" t="e">
        <f>'1_Police_raw'!NI45/G46*100</f>
        <v>#VALUE!</v>
      </c>
      <c r="PA46" s="250" t="e">
        <f>'1_Police_raw'!NK45/G46*100</f>
        <v>#VALUE!</v>
      </c>
      <c r="PB46" s="250" t="e">
        <f>'1_Police_raw'!NL45/G46*100</f>
        <v>#VALUE!</v>
      </c>
      <c r="PC46" s="250" t="e">
        <f>'1_Police_raw'!NM45/G46*100</f>
        <v>#VALUE!</v>
      </c>
      <c r="PD46" s="250" t="e">
        <f>'1_Police_raw'!NN45/G46*100</f>
        <v>#VALUE!</v>
      </c>
      <c r="PE46" s="250" t="e">
        <f>'1_Police_raw'!NO45/G46*100</f>
        <v>#VALUE!</v>
      </c>
      <c r="PG46" s="250" t="e">
        <f>'1_Police_raw'!NQ45/G46*100</f>
        <v>#VALUE!</v>
      </c>
      <c r="PH46" s="250" t="e">
        <f>'1_Police_raw'!NR45/G46*100</f>
        <v>#VALUE!</v>
      </c>
      <c r="PI46" s="250" t="e">
        <f>'1_Police_raw'!NS45/G46*100</f>
        <v>#VALUE!</v>
      </c>
      <c r="PJ46" s="250" t="e">
        <f>'1_Police_raw'!NT45/G46*100</f>
        <v>#VALUE!</v>
      </c>
      <c r="PK46" s="250" t="e">
        <f>'1_Police_raw'!NU45/G46*100</f>
        <v>#VALUE!</v>
      </c>
      <c r="PM46" s="250" t="e">
        <f>'1_Police_raw'!NW45/G46*100</f>
        <v>#VALUE!</v>
      </c>
      <c r="PN46" s="250" t="e">
        <f>'1_Police_raw'!NX45/G46*100</f>
        <v>#VALUE!</v>
      </c>
      <c r="PO46" s="250" t="e">
        <f>'1_Police_raw'!NY45/G46*100</f>
        <v>#VALUE!</v>
      </c>
      <c r="PP46" s="250" t="e">
        <f>'1_Police_raw'!NZ45/G46*100</f>
        <v>#VALUE!</v>
      </c>
      <c r="PQ46" s="250" t="e">
        <f>'1_Police_raw'!OA45/G46*100</f>
        <v>#VALUE!</v>
      </c>
      <c r="PS46" s="250" t="e">
        <f>'1_Police_raw'!OC45/G46*100</f>
        <v>#VALUE!</v>
      </c>
      <c r="PT46" s="250" t="e">
        <f>'1_Police_raw'!OD45/G46*100</f>
        <v>#VALUE!</v>
      </c>
      <c r="PU46" s="250" t="e">
        <f>'1_Police_raw'!OE45/G46*100</f>
        <v>#VALUE!</v>
      </c>
      <c r="PV46" s="250" t="e">
        <f>'1_Police_raw'!OF45/G46*100</f>
        <v>#VALUE!</v>
      </c>
      <c r="PW46" s="250" t="e">
        <f>'1_Police_raw'!OG45/G46*100</f>
        <v>#VALUE!</v>
      </c>
      <c r="PY46" s="250" t="e">
        <f>'1_Police_raw'!OI45/G46*100</f>
        <v>#VALUE!</v>
      </c>
      <c r="PZ46" s="250" t="e">
        <f>'1_Police_raw'!OJ45/G46*100</f>
        <v>#VALUE!</v>
      </c>
      <c r="QA46" s="250" t="e">
        <f>'1_Police_raw'!OK45/G46*100</f>
        <v>#VALUE!</v>
      </c>
      <c r="QB46" s="250" t="e">
        <f>'1_Police_raw'!OL45/G46*100</f>
        <v>#VALUE!</v>
      </c>
      <c r="QC46" s="250" t="e">
        <f>'1_Police_raw'!OM45/G46*100</f>
        <v>#VALUE!</v>
      </c>
      <c r="QE46" s="250" t="e">
        <f>'1_Police_raw'!OO45/G46*100</f>
        <v>#VALUE!</v>
      </c>
      <c r="QF46" s="250" t="e">
        <f>'1_Police_raw'!OP45/G46*100</f>
        <v>#VALUE!</v>
      </c>
      <c r="QG46" s="250" t="e">
        <f>'1_Police_raw'!OQ45/G46*100</f>
        <v>#VALUE!</v>
      </c>
      <c r="QH46" s="250" t="e">
        <f>'1_Police_raw'!OR45/G46*100</f>
        <v>#VALUE!</v>
      </c>
      <c r="QI46" s="250" t="e">
        <f>'1_Police_raw'!OS45/G46*100</f>
        <v>#VALUE!</v>
      </c>
      <c r="QK46" s="250" t="e">
        <f>'1_Police_raw'!OU45/G46*100</f>
        <v>#VALUE!</v>
      </c>
      <c r="QL46" s="250" t="e">
        <f>'1_Police_raw'!OV45/G46*100</f>
        <v>#VALUE!</v>
      </c>
      <c r="QM46" s="250" t="e">
        <f>'1_Police_raw'!OW45/G46*100</f>
        <v>#VALUE!</v>
      </c>
      <c r="QN46" s="250" t="e">
        <f>'1_Police_raw'!OX45/G46*100</f>
        <v>#VALUE!</v>
      </c>
      <c r="QO46" s="250" t="e">
        <f>'1_Police_raw'!OY45/G46*100</f>
        <v>#VALUE!</v>
      </c>
      <c r="QQ46" s="250" t="e">
        <f>'1_Police_raw'!PA45/G46*100</f>
        <v>#VALUE!</v>
      </c>
      <c r="QR46" s="250" t="e">
        <f>'1_Police_raw'!PB45/G46*100</f>
        <v>#VALUE!</v>
      </c>
      <c r="QS46" s="250" t="e">
        <f>'1_Police_raw'!PC45/G46*100</f>
        <v>#VALUE!</v>
      </c>
      <c r="QT46" s="250" t="e">
        <f>'1_Police_raw'!PD45/G46*100</f>
        <v>#VALUE!</v>
      </c>
      <c r="QU46" s="250" t="e">
        <f>'1_Police_raw'!PE45/G46*100</f>
        <v>#VALUE!</v>
      </c>
      <c r="QW46" s="250" t="e">
        <f>'1_Police_raw'!PG45/G46*100</f>
        <v>#VALUE!</v>
      </c>
      <c r="QX46" s="250" t="e">
        <f>'1_Police_raw'!PH45/G46*100</f>
        <v>#VALUE!</v>
      </c>
      <c r="QY46" s="250" t="e">
        <f>'1_Police_raw'!PI45/G46*100</f>
        <v>#VALUE!</v>
      </c>
      <c r="QZ46" s="250" t="e">
        <f>'1_Police_raw'!PJ45/G46*100</f>
        <v>#VALUE!</v>
      </c>
      <c r="RA46" s="250" t="e">
        <f>'1_Police_raw'!PK45/G46*100</f>
        <v>#VALUE!</v>
      </c>
      <c r="RC46" s="250" t="e">
        <f>'1_Police_raw'!PM45/G46*100</f>
        <v>#VALUE!</v>
      </c>
      <c r="RD46" s="250" t="e">
        <f>'1_Police_raw'!PN45/G46*100</f>
        <v>#VALUE!</v>
      </c>
      <c r="RE46" s="250" t="e">
        <f>'1_Police_raw'!PO45/G46*100</f>
        <v>#VALUE!</v>
      </c>
      <c r="RF46" s="250" t="e">
        <f>'1_Police_raw'!PP45/G46*100</f>
        <v>#VALUE!</v>
      </c>
      <c r="RG46" s="250" t="e">
        <f>'1_Police_raw'!PQ45/G46*100</f>
        <v>#VALUE!</v>
      </c>
      <c r="RI46" s="250" t="e">
        <f>'1_Police_raw'!PS45/G46*100</f>
        <v>#VALUE!</v>
      </c>
      <c r="RJ46" s="250" t="e">
        <f>'1_Police_raw'!PT45/G46*100</f>
        <v>#VALUE!</v>
      </c>
      <c r="RK46" s="250" t="e">
        <f>'1_Police_raw'!PU45/G46*100</f>
        <v>#VALUE!</v>
      </c>
      <c r="RL46" s="250" t="e">
        <f>'1_Police_raw'!PV45/G46*100</f>
        <v>#VALUE!</v>
      </c>
      <c r="RM46" s="250" t="e">
        <f>'1_Police_raw'!PW45/G46*100</f>
        <v>#VALUE!</v>
      </c>
      <c r="RO46" s="250" t="e">
        <f>'1_Police_raw'!PY45/G46*100</f>
        <v>#VALUE!</v>
      </c>
      <c r="RP46" s="250" t="e">
        <f>'1_Police_raw'!PZ45/G46*100</f>
        <v>#VALUE!</v>
      </c>
      <c r="RQ46" s="250" t="e">
        <f>'1_Police_raw'!QA45/G46*100</f>
        <v>#VALUE!</v>
      </c>
      <c r="RR46" s="250" t="e">
        <f>'1_Police_raw'!QB45/G46*100</f>
        <v>#VALUE!</v>
      </c>
      <c r="RS46" s="250" t="e">
        <f>'1_Police_raw'!QC45/G46*100</f>
        <v>#VALUE!</v>
      </c>
      <c r="RU46" s="250" t="e">
        <f>'1_Police_raw'!QE45/G46*100</f>
        <v>#VALUE!</v>
      </c>
      <c r="RV46" s="250" t="e">
        <f>'1_Police_raw'!QF45/G46*100</f>
        <v>#VALUE!</v>
      </c>
      <c r="RW46" s="250" t="e">
        <f>'1_Police_raw'!QG45/G46*100</f>
        <v>#VALUE!</v>
      </c>
      <c r="RX46" s="250" t="e">
        <f>'1_Police_raw'!QH45/G46*100</f>
        <v>#VALUE!</v>
      </c>
      <c r="RY46" s="250" t="e">
        <f>'1_Police_raw'!QI45/G46*100</f>
        <v>#VALUE!</v>
      </c>
      <c r="SA46" s="250" t="e">
        <f>'1_Police_raw'!QK45/G46*100</f>
        <v>#VALUE!</v>
      </c>
      <c r="SB46" s="250" t="e">
        <f>'1_Police_raw'!QL45/G46*100</f>
        <v>#VALUE!</v>
      </c>
      <c r="SC46" s="250" t="e">
        <f>'1_Police_raw'!QM45/G46*100</f>
        <v>#VALUE!</v>
      </c>
      <c r="SD46" s="250" t="e">
        <f>'1_Police_raw'!QN45/G46*100</f>
        <v>#VALUE!</v>
      </c>
      <c r="SE46" s="250" t="e">
        <f>'1_Police_raw'!QO45/G46*100</f>
        <v>#VALUE!</v>
      </c>
      <c r="SG46" s="250" t="e">
        <f>'1_Police_raw'!QQ45/G46*100</f>
        <v>#VALUE!</v>
      </c>
      <c r="SH46" s="250" t="e">
        <f>'1_Police_raw'!QR45/G46*100</f>
        <v>#VALUE!</v>
      </c>
      <c r="SI46" s="250" t="e">
        <f>'1_Police_raw'!QS45/G46*100</f>
        <v>#VALUE!</v>
      </c>
      <c r="SJ46" s="250" t="e">
        <f>'1_Police_raw'!QT45/G46*100</f>
        <v>#VALUE!</v>
      </c>
      <c r="SK46" s="250" t="e">
        <f>'1_Police_raw'!QU45/G46*100</f>
        <v>#VALUE!</v>
      </c>
      <c r="SM46" s="250" t="e">
        <f>'1_Police_raw'!QW45/G46*100</f>
        <v>#VALUE!</v>
      </c>
      <c r="SN46" s="250" t="e">
        <f>'1_Police_raw'!QX45/G46*100</f>
        <v>#VALUE!</v>
      </c>
      <c r="SO46" s="250" t="e">
        <f>'1_Police_raw'!QY45/G46*100</f>
        <v>#VALUE!</v>
      </c>
      <c r="SP46" s="250" t="e">
        <f>'1_Police_raw'!QZ45/G46*100</f>
        <v>#VALUE!</v>
      </c>
      <c r="SQ46" s="250" t="e">
        <f>'1_Police_raw'!RA45/G46*100</f>
        <v>#VALUE!</v>
      </c>
      <c r="SS46" s="250" t="e">
        <f>'1_Police_raw'!RC45/G46*100</f>
        <v>#VALUE!</v>
      </c>
      <c r="ST46" s="250" t="e">
        <f>'1_Police_raw'!RD45/G46*100</f>
        <v>#VALUE!</v>
      </c>
      <c r="SU46" s="250" t="e">
        <f>'1_Police_raw'!RE45/G46*100</f>
        <v>#VALUE!</v>
      </c>
      <c r="SV46" s="250" t="e">
        <f>'1_Police_raw'!RF45/G46*100</f>
        <v>#VALUE!</v>
      </c>
      <c r="SW46" s="250" t="e">
        <f>'1_Police_raw'!RG45/G46*100</f>
        <v>#VALUE!</v>
      </c>
      <c r="SY46" s="250" t="e">
        <f>'1_Police_raw'!RI45/G46*100</f>
        <v>#VALUE!</v>
      </c>
      <c r="SZ46" s="250" t="e">
        <f>'1_Police_raw'!RJ45/G46*100</f>
        <v>#VALUE!</v>
      </c>
      <c r="TA46" s="250" t="e">
        <f>'1_Police_raw'!RK45/G46*100</f>
        <v>#VALUE!</v>
      </c>
      <c r="TB46" s="250" t="e">
        <f>'1_Police_raw'!RL45/G46*100</f>
        <v>#VALUE!</v>
      </c>
      <c r="TC46" s="250" t="e">
        <f>'1_Police_raw'!RM45/G46*100</f>
        <v>#VALUE!</v>
      </c>
      <c r="TE46" s="250" t="e">
        <f>'1_Police_raw'!RO45/G46*100</f>
        <v>#VALUE!</v>
      </c>
      <c r="TF46" s="250" t="e">
        <f>'1_Police_raw'!RP45/G46*100</f>
        <v>#VALUE!</v>
      </c>
      <c r="TG46" s="250" t="e">
        <f>'1_Police_raw'!RQ45/G46*100</f>
        <v>#VALUE!</v>
      </c>
      <c r="TH46" s="250" t="e">
        <f>'1_Police_raw'!RR45/G46*100</f>
        <v>#VALUE!</v>
      </c>
      <c r="TI46" s="250" t="e">
        <f>'1_Police_raw'!RS45/G46*100</f>
        <v>#VALUE!</v>
      </c>
      <c r="TK46" s="250" t="e">
        <f>'1_Police_raw'!RU45/G46*100</f>
        <v>#VALUE!</v>
      </c>
      <c r="TL46" s="250" t="e">
        <f>'1_Police_raw'!RV45/G46*100</f>
        <v>#VALUE!</v>
      </c>
      <c r="TM46" s="250" t="e">
        <f>'1_Police_raw'!RW45/G46*100</f>
        <v>#VALUE!</v>
      </c>
      <c r="TN46" s="250" t="e">
        <f>'1_Police_raw'!RX45/G46*100</f>
        <v>#VALUE!</v>
      </c>
      <c r="TO46" s="250" t="e">
        <f>'1_Police_raw'!RY45/G46*100</f>
        <v>#VALUE!</v>
      </c>
      <c r="TQ46" s="250" t="e">
        <f>'1_Police_raw'!SA45/G46*100</f>
        <v>#VALUE!</v>
      </c>
      <c r="TR46" s="250" t="e">
        <f>'1_Police_raw'!SB45/G46*100</f>
        <v>#VALUE!</v>
      </c>
      <c r="TS46" s="250" t="e">
        <f>'1_Police_raw'!SC45/G46*100</f>
        <v>#VALUE!</v>
      </c>
      <c r="TT46" s="250" t="e">
        <f>'1_Police_raw'!SD45/G46*100</f>
        <v>#VALUE!</v>
      </c>
      <c r="TU46" s="250" t="e">
        <f>'1_Police_raw'!SE45/G46*100</f>
        <v>#VALUE!</v>
      </c>
      <c r="TW46" s="250">
        <f>'1_Police_raw'!TY45/C46*100</f>
        <v>247.65480548327071</v>
      </c>
      <c r="TX46" s="250">
        <f>'1_Police_raw'!TZ45/D46*100</f>
        <v>237.06067671436233</v>
      </c>
      <c r="TY46" s="250">
        <f>'1_Police_raw'!UA45/E46*100</f>
        <v>227.54702345528602</v>
      </c>
      <c r="TZ46" s="250">
        <f>'1_Police_raw'!UB45/F46*100</f>
        <v>222.8043876451101</v>
      </c>
      <c r="UA46" s="250">
        <f>'1_Police_raw'!UC45/G46*100</f>
        <v>219.08455589666431</v>
      </c>
      <c r="UB46" s="250">
        <f>'1_Police_raw'!UD45/H46*100</f>
        <v>212.51012975628791</v>
      </c>
      <c r="UC46" s="250">
        <f t="shared" si="44"/>
        <v>-14.190992845223377</v>
      </c>
      <c r="UE46" s="250">
        <f>'1_Police_raw'!UF45/G46*100</f>
        <v>61.739215715710628</v>
      </c>
      <c r="UF46" s="250" t="e">
        <f>'1_Police_raw'!UG45/G46*100</f>
        <v>#VALUE!</v>
      </c>
      <c r="UH46" s="250">
        <f>'1_Police_raw'!UI45/C46*100</f>
        <v>131.75855189286798</v>
      </c>
      <c r="UI46" s="250">
        <f>'1_Police_raw'!UJ45/D46*100</f>
        <v>119.27988143642719</v>
      </c>
      <c r="UJ46" s="250">
        <f>'1_Police_raw'!UK45/E46*100</f>
        <v>115.14493277745301</v>
      </c>
      <c r="UK46" s="250">
        <f>'1_Police_raw'!UL45/F46*100</f>
        <v>111.65041423894036</v>
      </c>
      <c r="UL46" s="250">
        <f>'1_Police_raw'!UM45/G46*100</f>
        <v>110.07781874165777</v>
      </c>
      <c r="UM46" s="250">
        <f>'1_Police_raw'!UN45/H46*100</f>
        <v>105.6298637967756</v>
      </c>
      <c r="UN46" s="250">
        <f t="shared" si="51"/>
        <v>-19.830734112300703</v>
      </c>
      <c r="UP46" s="250" t="e">
        <f>'1_Police_raw'!UX45/G46*100</f>
        <v>#VALUE!</v>
      </c>
      <c r="UQ46" s="250" t="e">
        <f>'1_Police_raw'!UY45/G46*100</f>
        <v>#VALUE!</v>
      </c>
      <c r="UR46" s="250" t="e">
        <f>'1_Police_raw'!UZ45/G46*100</f>
        <v>#VALUE!</v>
      </c>
    </row>
    <row r="47" spans="1:564">
      <c r="A47" s="247">
        <v>45</v>
      </c>
      <c r="B47" s="239" t="s">
        <v>68</v>
      </c>
      <c r="C47" s="248">
        <v>1814.318</v>
      </c>
      <c r="D47" s="248">
        <v>1823.634</v>
      </c>
      <c r="E47" s="248">
        <v>1829.7249999999999</v>
      </c>
      <c r="F47" s="248">
        <v>1840.498</v>
      </c>
      <c r="G47" s="248">
        <v>1851.6210000000001</v>
      </c>
      <c r="H47" s="248">
        <v>1862.1369999999999</v>
      </c>
      <c r="I47" s="249"/>
      <c r="J47" s="250">
        <f>'1_Police_raw'!C46/C47*100</f>
        <v>5622.4432541594142</v>
      </c>
      <c r="K47" s="250">
        <f>'1_Police_raw'!D46/D47*100</f>
        <v>5404.4835751033379</v>
      </c>
      <c r="L47" s="250">
        <f>'1_Police_raw'!E46/E47*100</f>
        <v>5515.4189837270633</v>
      </c>
      <c r="M47" s="250">
        <f>'1_Police_raw'!F46/F47*100</f>
        <v>5605.928395466879</v>
      </c>
      <c r="N47" s="250">
        <f>'1_Police_raw'!G46/G47*100</f>
        <v>5666.7104121199745</v>
      </c>
      <c r="O47" s="250">
        <f>'1_Police_raw'!H46/H47*100</f>
        <v>5263.5225012982391</v>
      </c>
      <c r="P47" s="250">
        <f t="shared" si="29"/>
        <v>-6.3837149907320025</v>
      </c>
      <c r="R47" s="250">
        <f>'1_Police_raw'!J46/C47*100</f>
        <v>44.148820658781979</v>
      </c>
      <c r="S47" s="250">
        <f>'1_Police_raw'!K46/D47*100</f>
        <v>42.88141151130106</v>
      </c>
      <c r="T47" s="250">
        <f>'1_Police_raw'!L46/E47*100</f>
        <v>43.722417303146649</v>
      </c>
      <c r="U47" s="250">
        <f>'1_Police_raw'!M46/F47*100</f>
        <v>43.738162171325371</v>
      </c>
      <c r="V47" s="250">
        <f>'1_Police_raw'!N46/G47*100</f>
        <v>49.254140021095026</v>
      </c>
      <c r="W47" s="250">
        <f>'1_Police_raw'!O46/H47*100</f>
        <v>43.981726371367955</v>
      </c>
      <c r="X47" s="250">
        <f t="shared" si="30"/>
        <v>-0.37847961716907719</v>
      </c>
      <c r="Z47" s="250">
        <f>'1_Police_raw'!Q46/C47*100</f>
        <v>7.6061638588163714</v>
      </c>
      <c r="AA47" s="250">
        <f>'1_Police_raw'!R46/D47*100</f>
        <v>6.7996100094646188</v>
      </c>
      <c r="AB47" s="250">
        <f>'1_Police_raw'!S46/E47*100</f>
        <v>7.3781579199059975</v>
      </c>
      <c r="AC47" s="250">
        <f>'1_Police_raw'!T46/F47*100</f>
        <v>7.7153031407803763</v>
      </c>
      <c r="AD47" s="250">
        <f>'1_Police_raw'!U46/G47*100</f>
        <v>6.4808078975125039</v>
      </c>
      <c r="AE47" s="250">
        <f>'1_Police_raw'!V46/H47*100</f>
        <v>5.3701741601181876</v>
      </c>
      <c r="AF47" s="250">
        <f t="shared" si="31"/>
        <v>-29.397075059149927</v>
      </c>
      <c r="AH47" s="250" t="e">
        <f>'1_Police_raw'!X46/C47*100</f>
        <v>#VALUE!</v>
      </c>
      <c r="AI47" s="250" t="e">
        <f>'1_Police_raw'!Y46/D47*100</f>
        <v>#VALUE!</v>
      </c>
      <c r="AJ47" s="250" t="e">
        <f>'1_Police_raw'!Z46/E47*100</f>
        <v>#VALUE!</v>
      </c>
      <c r="AK47" s="250" t="e">
        <f>'1_Police_raw'!AA46/F47*100</f>
        <v>#VALUE!</v>
      </c>
      <c r="AL47" s="250" t="e">
        <f>'1_Police_raw'!AB46/G47*100</f>
        <v>#VALUE!</v>
      </c>
      <c r="AM47" s="250" t="e">
        <f>'1_Police_raw'!AC46/H47*100</f>
        <v>#VALUE!</v>
      </c>
      <c r="AN47" s="250" t="e">
        <f t="shared" si="46"/>
        <v>#VALUE!</v>
      </c>
      <c r="AP47" s="250">
        <f>'1_Police_raw'!AE46/C47*100</f>
        <v>1.3228111058811081</v>
      </c>
      <c r="AQ47" s="250">
        <f>'1_Police_raw'!AF46/D47*100</f>
        <v>1.096711291849132</v>
      </c>
      <c r="AR47" s="250">
        <f>'1_Police_raw'!AG46/E47*100</f>
        <v>1.1477134542075995</v>
      </c>
      <c r="AS47" s="250">
        <f>'1_Police_raw'!AH46/F47*100</f>
        <v>1.3583280177430239</v>
      </c>
      <c r="AT47" s="250">
        <f>'1_Police_raw'!AI46/G47*100</f>
        <v>1.1341413820646882</v>
      </c>
      <c r="AU47" s="250">
        <f>'1_Police_raw'!AJ46/H47*100</f>
        <v>0.91292960722009175</v>
      </c>
      <c r="AV47" s="250">
        <f t="shared" si="32"/>
        <v>-30.985640870319074</v>
      </c>
      <c r="AX47" s="250">
        <f>'1_Police_raw'!AL46/C47*100</f>
        <v>0.2204685176468513</v>
      </c>
      <c r="AY47" s="250">
        <f>'1_Police_raw'!AM46/D47*100</f>
        <v>0.32901338755473963</v>
      </c>
      <c r="AZ47" s="250">
        <f>'1_Police_raw'!AN46/E47*100</f>
        <v>0.10930604325786664</v>
      </c>
      <c r="BA47" s="250" t="e">
        <f>'1_Police_raw'!AO46/F47*100</f>
        <v>#VALUE!</v>
      </c>
      <c r="BB47" s="250" t="e">
        <f>'1_Police_raw'!AP46/G47*100</f>
        <v>#VALUE!</v>
      </c>
      <c r="BC47" s="250" t="e">
        <f>'1_Police_raw'!AQ46/H47*100</f>
        <v>#VALUE!</v>
      </c>
      <c r="BD47" s="250" t="e">
        <f t="shared" si="47"/>
        <v>#VALUE!</v>
      </c>
      <c r="BF47" s="250">
        <f>'1_Police_raw'!AS46/C47*100</f>
        <v>55.006895152889399</v>
      </c>
      <c r="BG47" s="250">
        <f>'1_Police_raw'!AT46/D47*100</f>
        <v>61.909352424883501</v>
      </c>
      <c r="BH47" s="250">
        <f>'1_Police_raw'!AU46/E47*100</f>
        <v>57.057754580606378</v>
      </c>
      <c r="BI47" s="250">
        <f>'1_Police_raw'!AV46/F47*100</f>
        <v>63.841416833922125</v>
      </c>
      <c r="BJ47" s="250">
        <f>'1_Police_raw'!AW46/G47*100</f>
        <v>69.884711828176492</v>
      </c>
      <c r="BK47" s="250">
        <f>'1_Police_raw'!AX46/H47*100</f>
        <v>62.884739414983969</v>
      </c>
      <c r="BL47" s="250">
        <f t="shared" si="0"/>
        <v>14.321557761437774</v>
      </c>
      <c r="BN47" s="250" t="e">
        <f>'1_Police_raw'!AZ46/C47*100</f>
        <v>#VALUE!</v>
      </c>
      <c r="BO47" s="250" t="e">
        <f>'1_Police_raw'!BA46/D47*100</f>
        <v>#VALUE!</v>
      </c>
      <c r="BP47" s="250" t="e">
        <f>'1_Police_raw'!BB46/E47*100</f>
        <v>#VALUE!</v>
      </c>
      <c r="BQ47" s="250" t="e">
        <f>'1_Police_raw'!BC46/F47*100</f>
        <v>#VALUE!</v>
      </c>
      <c r="BR47" s="250" t="e">
        <f>'1_Police_raw'!BD46/G47*100</f>
        <v>#VALUE!</v>
      </c>
      <c r="BS47" s="250" t="e">
        <f>'1_Police_raw'!BE46/H47*100</f>
        <v>#VALUE!</v>
      </c>
      <c r="BT47" s="250" t="e">
        <f t="shared" si="1"/>
        <v>#VALUE!</v>
      </c>
      <c r="BV47" s="250">
        <f>'1_Police_raw'!BG46/C47*100</f>
        <v>87.195298729329693</v>
      </c>
      <c r="BW47" s="250">
        <f>'1_Police_raw'!BH46/D47*100</f>
        <v>105.9971463572186</v>
      </c>
      <c r="BX47" s="250">
        <f>'1_Police_raw'!BI46/E47*100</f>
        <v>122.0401972974081</v>
      </c>
      <c r="BY47" s="250">
        <f>'1_Police_raw'!BJ46/F47*100</f>
        <v>148.27508641682849</v>
      </c>
      <c r="BZ47" s="250">
        <f>'1_Police_raw'!BK46/G47*100</f>
        <v>163.6403994121907</v>
      </c>
      <c r="CA47" s="250">
        <f>'1_Police_raw'!BL46/H47*100</f>
        <v>169.1604860437229</v>
      </c>
      <c r="CB47" s="250">
        <f t="shared" si="2"/>
        <v>94.001842425964128</v>
      </c>
      <c r="CD47" s="250">
        <f>'1_Police_raw'!BN46/C47*100</f>
        <v>30.479772564677194</v>
      </c>
      <c r="CE47" s="250">
        <f>'1_Police_raw'!BO46/D47*100</f>
        <v>29.282191492371823</v>
      </c>
      <c r="CF47" s="250">
        <f>'1_Police_raw'!BP46/E47*100</f>
        <v>30.113814917542253</v>
      </c>
      <c r="CG47" s="250">
        <f>'1_Police_raw'!BQ46/F47*100</f>
        <v>40.043509963064345</v>
      </c>
      <c r="CH47" s="250">
        <f>'1_Police_raw'!BR46/G47*100</f>
        <v>42.017237868872733</v>
      </c>
      <c r="CI47" s="250">
        <f>'1_Police_raw'!BS46/H47*100</f>
        <v>44.089129854570317</v>
      </c>
      <c r="CJ47" s="250">
        <f t="shared" si="3"/>
        <v>44.650455514438192</v>
      </c>
      <c r="CL47" s="250">
        <f>'1_Police_raw'!BU46/C47*100</f>
        <v>54.676192376419131</v>
      </c>
      <c r="CM47" s="250">
        <f>'1_Police_raw'!BV46/D47*100</f>
        <v>58.125698468003996</v>
      </c>
      <c r="CN47" s="250">
        <f>'1_Police_raw'!BW46/E47*100</f>
        <v>73.508314090915306</v>
      </c>
      <c r="CO47" s="250">
        <f>'1_Police_raw'!BX46/F47*100</f>
        <v>82.423344116646689</v>
      </c>
      <c r="CP47" s="250">
        <f>'1_Police_raw'!BY46/G47*100</f>
        <v>97.644172322521712</v>
      </c>
      <c r="CQ47" s="250">
        <f>'1_Police_raw'!BZ46/H47*100</f>
        <v>100.69076550221601</v>
      </c>
      <c r="CR47" s="250">
        <f t="shared" si="4"/>
        <v>84.158334964162862</v>
      </c>
      <c r="CT47" s="250">
        <f>'1_Police_raw'!CB46/C47*100</f>
        <v>67.298015011701366</v>
      </c>
      <c r="CU47" s="250">
        <f>'1_Police_raw'!CC46/D47*100</f>
        <v>55.603262496750993</v>
      </c>
      <c r="CV47" s="250">
        <f>'1_Police_raw'!CD46/E47*100</f>
        <v>52.357594720518108</v>
      </c>
      <c r="CW47" s="250">
        <f>'1_Police_raw'!CE46/F47*100</f>
        <v>47.813146224554444</v>
      </c>
      <c r="CX47" s="250">
        <f>'1_Police_raw'!CF46/G47*100</f>
        <v>39.532928174826267</v>
      </c>
      <c r="CY47" s="250">
        <f>'1_Police_raw'!CG46/H47*100</f>
        <v>35.067237265571762</v>
      </c>
      <c r="CZ47" s="250">
        <f t="shared" si="5"/>
        <v>-47.892612791811935</v>
      </c>
      <c r="DB47" s="250">
        <f>'1_Police_raw'!CI46/C47*100</f>
        <v>30.479772564677194</v>
      </c>
      <c r="DC47" s="250">
        <f>'1_Police_raw'!CJ46/D47*100</f>
        <v>22.318074789129835</v>
      </c>
      <c r="DD47" s="250">
        <f>'1_Police_raw'!CK46/E47*100</f>
        <v>20.494883110849994</v>
      </c>
      <c r="DE47" s="250">
        <f>'1_Police_raw'!CL46/F47*100</f>
        <v>19.668589696918986</v>
      </c>
      <c r="DF47" s="250">
        <f>'1_Police_raw'!CM46/G47*100</f>
        <v>15.013871629237299</v>
      </c>
      <c r="DG47" s="250">
        <f>'1_Police_raw'!CN46/H47*100</f>
        <v>13.962452816307286</v>
      </c>
      <c r="DH47" s="250">
        <f t="shared" si="33"/>
        <v>-54.191085951578657</v>
      </c>
      <c r="DJ47" s="250">
        <f>'1_Police_raw'!CP46/C47*100</f>
        <v>2054.2154131745374</v>
      </c>
      <c r="DK47" s="250">
        <f>'1_Police_raw'!CQ46/D47*100</f>
        <v>1952.7492907019721</v>
      </c>
      <c r="DL47" s="250">
        <f>'1_Police_raw'!CR46/E47*100</f>
        <v>1968.7657981390646</v>
      </c>
      <c r="DM47" s="250">
        <f>'1_Police_raw'!CS46/F47*100</f>
        <v>1925.7831304353494</v>
      </c>
      <c r="DN47" s="250">
        <f>'1_Police_raw'!CT46/G47*100</f>
        <v>1843.1957727850354</v>
      </c>
      <c r="DO47" s="250">
        <f>'1_Police_raw'!CU46/H47*100</f>
        <v>1664.807691378239</v>
      </c>
      <c r="DP47" s="250">
        <f t="shared" si="6"/>
        <v>-18.956518352401844</v>
      </c>
      <c r="DR47" s="250" t="e">
        <f>'1_Police_raw'!CW46/C47*100</f>
        <v>#VALUE!</v>
      </c>
      <c r="DS47" s="250" t="e">
        <f>'1_Police_raw'!CX46/D47*100</f>
        <v>#VALUE!</v>
      </c>
      <c r="DT47" s="250" t="e">
        <f>'1_Police_raw'!CY46/E47*100</f>
        <v>#VALUE!</v>
      </c>
      <c r="DU47" s="250" t="e">
        <f>'1_Police_raw'!CZ46/F47*100</f>
        <v>#VALUE!</v>
      </c>
      <c r="DV47" s="250" t="e">
        <f>'1_Police_raw'!DA46/G47*100</f>
        <v>#VALUE!</v>
      </c>
      <c r="DW47" s="250" t="e">
        <f>'1_Police_raw'!DB46/H47*100</f>
        <v>#VALUE!</v>
      </c>
      <c r="DX47" s="250" t="e">
        <f t="shared" si="34"/>
        <v>#VALUE!</v>
      </c>
      <c r="DZ47" s="250">
        <f>'1_Police_raw'!DD46/C47*100</f>
        <v>113.8719893645987</v>
      </c>
      <c r="EA47" s="250">
        <f>'1_Police_raw'!DE46/D47*100</f>
        <v>104.18757272566754</v>
      </c>
      <c r="EB47" s="250">
        <f>'1_Police_raw'!DF46/E47*100</f>
        <v>106.19082102501743</v>
      </c>
      <c r="EC47" s="250">
        <f>'1_Police_raw'!DG46/F47*100</f>
        <v>91.496975275170087</v>
      </c>
      <c r="ED47" s="250">
        <f>'1_Police_raw'!DH46/G47*100</f>
        <v>77.121613980398791</v>
      </c>
      <c r="EE47" s="250">
        <f>'1_Police_raw'!DI46/H47*100</f>
        <v>70.295579755947074</v>
      </c>
      <c r="EF47" s="250">
        <f t="shared" si="7"/>
        <v>-38.267891736858473</v>
      </c>
      <c r="EH47" s="250">
        <f>'1_Police_raw'!DK46/C47*100</f>
        <v>583.13922917592174</v>
      </c>
      <c r="EI47" s="250">
        <f>'1_Police_raw'!DL46/D47*100</f>
        <v>525.37954436032669</v>
      </c>
      <c r="EJ47" s="250">
        <f>'1_Police_raw'!DM46/E47*100</f>
        <v>495.53894710953836</v>
      </c>
      <c r="EK47" s="250">
        <f>'1_Police_raw'!DN46/F47*100</f>
        <v>485.57509978277614</v>
      </c>
      <c r="EL47" s="250">
        <f>'1_Police_raw'!DO46/G47*100</f>
        <v>473.80106404064327</v>
      </c>
      <c r="EM47" s="250">
        <f>'1_Police_raw'!DP46/H47*100</f>
        <v>382.62490890842082</v>
      </c>
      <c r="EN47" s="250">
        <f t="shared" si="8"/>
        <v>-34.385325190840433</v>
      </c>
      <c r="EP47" s="250">
        <f>'1_Police_raw'!DR46/C47*100</f>
        <v>366.52891058789032</v>
      </c>
      <c r="EQ47" s="250">
        <f>'1_Police_raw'!DS46/D47*100</f>
        <v>325.99743150215448</v>
      </c>
      <c r="ER47" s="250">
        <f>'1_Police_raw'!DT46/E47*100</f>
        <v>314.41883343125335</v>
      </c>
      <c r="ES47" s="250">
        <f>'1_Police_raw'!DU46/F47*100</f>
        <v>319.09841792819117</v>
      </c>
      <c r="ET47" s="250">
        <f>'1_Police_raw'!DV46/G47*100</f>
        <v>316.26342539861014</v>
      </c>
      <c r="EU47" s="250">
        <f>'1_Police_raw'!DW46/H47*100</f>
        <v>253.15000990797131</v>
      </c>
      <c r="EV47" s="250">
        <f t="shared" si="9"/>
        <v>-30.933139898314181</v>
      </c>
      <c r="EX47" s="250">
        <f>'1_Police_raw'!DY46/C47*100</f>
        <v>152.12327717632741</v>
      </c>
      <c r="EY47" s="250">
        <f>'1_Police_raw'!DZ46/D47*100</f>
        <v>200.80783753757606</v>
      </c>
      <c r="EZ47" s="250">
        <f>'1_Police_raw'!EA46/E47*100</f>
        <v>199.92075311863806</v>
      </c>
      <c r="FA47" s="250">
        <f>'1_Police_raw'!EB46/F47*100</f>
        <v>206.03119373126185</v>
      </c>
      <c r="FB47" s="250">
        <f>'1_Police_raw'!EC46/G47*100</f>
        <v>120.43501342877403</v>
      </c>
      <c r="FC47" s="250">
        <f>'1_Police_raw'!ED46/H47*100</f>
        <v>170.23452087574654</v>
      </c>
      <c r="FD47" s="250">
        <f t="shared" si="10"/>
        <v>11.905636031247354</v>
      </c>
      <c r="FF47" s="250" t="e">
        <f>'1_Police_raw'!EF46/C47*100</f>
        <v>#VALUE!</v>
      </c>
      <c r="FG47" s="250" t="e">
        <f>'1_Police_raw'!EG46/D47*100</f>
        <v>#VALUE!</v>
      </c>
      <c r="FH47" s="250" t="e">
        <f>'1_Police_raw'!EH46/E47*100</f>
        <v>#VALUE!</v>
      </c>
      <c r="FI47" s="250" t="e">
        <f>'1_Police_raw'!EI46/F47*100</f>
        <v>#VALUE!</v>
      </c>
      <c r="FJ47" s="250" t="e">
        <f>'1_Police_raw'!EJ46/G47*100</f>
        <v>#VALUE!</v>
      </c>
      <c r="FK47" s="250" t="e">
        <f>'1_Police_raw'!EK46/H47*100</f>
        <v>#VALUE!</v>
      </c>
      <c r="FL47" s="250" t="e">
        <f t="shared" si="35"/>
        <v>#VALUE!</v>
      </c>
      <c r="FN47" s="250" t="e">
        <f>'1_Police_raw'!EM46/C47*100</f>
        <v>#VALUE!</v>
      </c>
      <c r="FO47" s="250" t="e">
        <f>'1_Police_raw'!EN46/D47*100</f>
        <v>#VALUE!</v>
      </c>
      <c r="FP47" s="250" t="e">
        <f>'1_Police_raw'!EO46/E47*100</f>
        <v>#VALUE!</v>
      </c>
      <c r="FQ47" s="250" t="e">
        <f>'1_Police_raw'!EP46/F47*100</f>
        <v>#VALUE!</v>
      </c>
      <c r="FR47" s="250" t="e">
        <f>'1_Police_raw'!EQ46/G47*100</f>
        <v>#VALUE!</v>
      </c>
      <c r="FS47" s="250" t="e">
        <f>'1_Police_raw'!ER46/H47*100</f>
        <v>#VALUE!</v>
      </c>
      <c r="FT47" s="250" t="e">
        <f t="shared" si="11"/>
        <v>#VALUE!</v>
      </c>
      <c r="FV47" s="250" t="e">
        <f>'1_Police_raw'!ET46/C47*100</f>
        <v>#VALUE!</v>
      </c>
      <c r="FW47" s="250" t="e">
        <f>'1_Police_raw'!EU46/D47*100</f>
        <v>#VALUE!</v>
      </c>
      <c r="FX47" s="250" t="e">
        <f>'1_Police_raw'!EV46/E47*100</f>
        <v>#VALUE!</v>
      </c>
      <c r="FY47" s="250" t="e">
        <f>'1_Police_raw'!EW46/F47*100</f>
        <v>#VALUE!</v>
      </c>
      <c r="FZ47" s="250" t="e">
        <f>'1_Police_raw'!EX46/G47*100</f>
        <v>#VALUE!</v>
      </c>
      <c r="GA47" s="250" t="e">
        <f>'1_Police_raw'!EY46/H47*100</f>
        <v>#VALUE!</v>
      </c>
      <c r="GB47" s="250" t="e">
        <f t="shared" si="12"/>
        <v>#VALUE!</v>
      </c>
      <c r="GD47" s="250" t="e">
        <f>'1_Police_raw'!FA46/C47*100</f>
        <v>#VALUE!</v>
      </c>
      <c r="GE47" s="250" t="e">
        <f>'1_Police_raw'!FB46/D47*100</f>
        <v>#VALUE!</v>
      </c>
      <c r="GF47" s="250" t="e">
        <f>'1_Police_raw'!FC46/E47*100</f>
        <v>#VALUE!</v>
      </c>
      <c r="GG47" s="250" t="e">
        <f>'1_Police_raw'!FD46/F47*100</f>
        <v>#VALUE!</v>
      </c>
      <c r="GH47" s="250" t="e">
        <f>'1_Police_raw'!FE46/G47*100</f>
        <v>#VALUE!</v>
      </c>
      <c r="GI47" s="250" t="e">
        <f>'1_Police_raw'!FF46/H47*100</f>
        <v>#VALUE!</v>
      </c>
      <c r="GJ47" s="250" t="e">
        <f t="shared" si="13"/>
        <v>#VALUE!</v>
      </c>
      <c r="GL47" s="250">
        <f>'1_Police_raw'!FH46/C47*100</f>
        <v>208.34274917627451</v>
      </c>
      <c r="GM47" s="250">
        <f>'1_Police_raw'!FI46/D47*100</f>
        <v>240.07010178577502</v>
      </c>
      <c r="GN47" s="250">
        <f>'1_Police_raw'!FJ46/E47*100</f>
        <v>258.61809834811243</v>
      </c>
      <c r="GO47" s="250">
        <f>'1_Police_raw'!FK46/F47*100</f>
        <v>274.2735933426714</v>
      </c>
      <c r="GP47" s="250">
        <f>'1_Police_raw'!FL46/G47*100</f>
        <v>299.68335852747401</v>
      </c>
      <c r="GQ47" s="250">
        <f>'1_Police_raw'!FM46/H47*100</f>
        <v>290.84863251200102</v>
      </c>
      <c r="GR47" s="250">
        <f t="shared" si="14"/>
        <v>39.601034190981125</v>
      </c>
      <c r="GT47" s="250">
        <f>'1_Police_raw'!FO46/C47*100</f>
        <v>46.629091482309057</v>
      </c>
      <c r="GU47" s="250">
        <f>'1_Police_raw'!FP46/D47*100</f>
        <v>48.803652487286378</v>
      </c>
      <c r="GV47" s="250">
        <f>'1_Police_raw'!FQ46/E47*100</f>
        <v>52.904124936807449</v>
      </c>
      <c r="GW47" s="250">
        <f>'1_Police_raw'!FR46/F47*100</f>
        <v>47.324148138166947</v>
      </c>
      <c r="GX47" s="250">
        <f>'1_Police_raw'!FS46/G47*100</f>
        <v>47.147877454403464</v>
      </c>
      <c r="GY47" s="250">
        <f>'1_Police_raw'!FT46/H47*100</f>
        <v>44.465042045778588</v>
      </c>
      <c r="GZ47" s="250">
        <f t="shared" si="15"/>
        <v>-4.6409856330816552</v>
      </c>
      <c r="HB47" s="250" t="e">
        <f>'1_Police_raw'!GI46/C47*100</f>
        <v>#VALUE!</v>
      </c>
      <c r="HC47" s="250" t="e">
        <f>'1_Police_raw'!GJ46/D47*100</f>
        <v>#VALUE!</v>
      </c>
      <c r="HD47" s="250" t="e">
        <f>'1_Police_raw'!GK46/E47*100</f>
        <v>#VALUE!</v>
      </c>
      <c r="HE47" s="250" t="e">
        <f>'1_Police_raw'!GL46/F47*100</f>
        <v>#VALUE!</v>
      </c>
      <c r="HF47" s="250" t="e">
        <f>'1_Police_raw'!GM46/G47*100</f>
        <v>#VALUE!</v>
      </c>
      <c r="HG47" s="250" t="e">
        <f>'1_Police_raw'!GN46/H47*100</f>
        <v>#VALUE!</v>
      </c>
      <c r="HH47" s="250" t="e">
        <f t="shared" si="16"/>
        <v>#VALUE!</v>
      </c>
      <c r="HJ47" s="250" t="e">
        <f>'1_Police_raw'!GP46/C47*100</f>
        <v>#VALUE!</v>
      </c>
      <c r="HK47" s="250" t="e">
        <f>'1_Police_raw'!GQ46/D47*100</f>
        <v>#VALUE!</v>
      </c>
      <c r="HL47" s="250" t="e">
        <f>'1_Police_raw'!GR46/E47*100</f>
        <v>#VALUE!</v>
      </c>
      <c r="HM47" s="250" t="e">
        <f>'1_Police_raw'!GS46/F47*100</f>
        <v>#VALUE!</v>
      </c>
      <c r="HN47" s="250" t="e">
        <f>'1_Police_raw'!GT46/G47*100</f>
        <v>#VALUE!</v>
      </c>
      <c r="HO47" s="250" t="e">
        <f>'1_Police_raw'!GU46/H47*100</f>
        <v>#VALUE!</v>
      </c>
      <c r="HP47" s="250" t="e">
        <f t="shared" si="17"/>
        <v>#VALUE!</v>
      </c>
      <c r="HR47" s="250" t="e">
        <f>'1_Police_raw'!GW46/C47*100</f>
        <v>#VALUE!</v>
      </c>
      <c r="HS47" s="250" t="e">
        <f>'1_Police_raw'!GX46/D47*100</f>
        <v>#VALUE!</v>
      </c>
      <c r="HT47" s="250" t="e">
        <f>'1_Police_raw'!GY46/E47*100</f>
        <v>#VALUE!</v>
      </c>
      <c r="HU47" s="250" t="e">
        <f>'1_Police_raw'!GZ46/F47*100</f>
        <v>#VALUE!</v>
      </c>
      <c r="HV47" s="250" t="e">
        <f>'1_Police_raw'!HA46/G47*100</f>
        <v>#VALUE!</v>
      </c>
      <c r="HW47" s="250" t="e">
        <f>'1_Police_raw'!HB46/H47*100</f>
        <v>#VALUE!</v>
      </c>
      <c r="HX47" s="250" t="e">
        <f t="shared" si="18"/>
        <v>#VALUE!</v>
      </c>
      <c r="HZ47" s="250" t="e">
        <f>'1_Police_raw'!HD46/C47*100</f>
        <v>#VALUE!</v>
      </c>
      <c r="IA47" s="250" t="e">
        <f>'1_Police_raw'!HE46/D47*100</f>
        <v>#VALUE!</v>
      </c>
      <c r="IB47" s="250" t="e">
        <f>'1_Police_raw'!HF46/E47*100</f>
        <v>#VALUE!</v>
      </c>
      <c r="IC47" s="250" t="e">
        <f>'1_Police_raw'!HG46/F47*100</f>
        <v>#VALUE!</v>
      </c>
      <c r="ID47" s="250" t="e">
        <f>'1_Police_raw'!HH46/G47*100</f>
        <v>#VALUE!</v>
      </c>
      <c r="IE47" s="250" t="e">
        <f>'1_Police_raw'!HI46/H47*100</f>
        <v>#VALUE!</v>
      </c>
      <c r="IF47" s="250" t="e">
        <f t="shared" si="49"/>
        <v>#VALUE!</v>
      </c>
      <c r="IH47" s="250" t="e">
        <f>'1_Police_raw'!HK46/C47*100</f>
        <v>#VALUE!</v>
      </c>
      <c r="II47" s="250" t="e">
        <f>'1_Police_raw'!HL46/D47*100</f>
        <v>#VALUE!</v>
      </c>
      <c r="IJ47" s="250" t="e">
        <f>'1_Police_raw'!HM46/E47*100</f>
        <v>#VALUE!</v>
      </c>
      <c r="IK47" s="250" t="e">
        <f>'1_Police_raw'!HN46/F47*100</f>
        <v>#VALUE!</v>
      </c>
      <c r="IL47" s="250" t="e">
        <f>'1_Police_raw'!HO46/G47*100</f>
        <v>#VALUE!</v>
      </c>
      <c r="IM47" s="250" t="e">
        <f>'1_Police_raw'!HP46/H47*100</f>
        <v>#VALUE!</v>
      </c>
      <c r="IN47" s="250" t="e">
        <f t="shared" si="36"/>
        <v>#VALUE!</v>
      </c>
      <c r="IP47" s="250" t="e">
        <f>'1_Police_raw'!HR46/C47*100</f>
        <v>#VALUE!</v>
      </c>
      <c r="IQ47" s="250" t="e">
        <f>'1_Police_raw'!HS46/D47*100</f>
        <v>#VALUE!</v>
      </c>
      <c r="IR47" s="250" t="e">
        <f>'1_Police_raw'!HT46/E47*100</f>
        <v>#VALUE!</v>
      </c>
      <c r="IS47" s="250" t="e">
        <f>'1_Police_raw'!HU46/F47*100</f>
        <v>#VALUE!</v>
      </c>
      <c r="IT47" s="250" t="e">
        <f>'1_Police_raw'!HV46/G47*100</f>
        <v>#VALUE!</v>
      </c>
      <c r="IU47" s="250" t="e">
        <f>'1_Police_raw'!HW46/H47*100</f>
        <v>#VALUE!</v>
      </c>
      <c r="IV47" s="250" t="e">
        <f t="shared" si="45"/>
        <v>#VALUE!</v>
      </c>
      <c r="IX47" s="250" t="e">
        <f>'1_Police_raw'!HY46/C47*100</f>
        <v>#VALUE!</v>
      </c>
      <c r="IY47" s="250" t="e">
        <f>'1_Police_raw'!HZ46/D47*100</f>
        <v>#VALUE!</v>
      </c>
      <c r="IZ47" s="250" t="e">
        <f>'1_Police_raw'!IA46/E47*100</f>
        <v>#VALUE!</v>
      </c>
      <c r="JA47" s="250" t="e">
        <f>'1_Police_raw'!IB46/F47*100</f>
        <v>#VALUE!</v>
      </c>
      <c r="JB47" s="250" t="e">
        <f>'1_Police_raw'!IC46/G47*100</f>
        <v>#VALUE!</v>
      </c>
      <c r="JC47" s="250" t="e">
        <f>'1_Police_raw'!ID46/H47*100</f>
        <v>#VALUE!</v>
      </c>
      <c r="JD47" s="250" t="e">
        <f t="shared" si="19"/>
        <v>#VALUE!</v>
      </c>
      <c r="JF47" s="250" t="e">
        <f>'1_Police_raw'!IF46/C47*100</f>
        <v>#VALUE!</v>
      </c>
      <c r="JG47" s="250" t="e">
        <f>'1_Police_raw'!IG46/D47*100</f>
        <v>#VALUE!</v>
      </c>
      <c r="JH47" s="250" t="e">
        <f>'1_Police_raw'!IH46/E47*100</f>
        <v>#VALUE!</v>
      </c>
      <c r="JI47" s="250" t="e">
        <f>'1_Police_raw'!II46/F47*100</f>
        <v>#VALUE!</v>
      </c>
      <c r="JJ47" s="250" t="e">
        <f>'1_Police_raw'!IJ46/G47*100</f>
        <v>#VALUE!</v>
      </c>
      <c r="JK47" s="250" t="e">
        <f>'1_Police_raw'!IK46/H47*100</f>
        <v>#VALUE!</v>
      </c>
      <c r="JL47" s="250" t="e">
        <f t="shared" si="48"/>
        <v>#VALUE!</v>
      </c>
      <c r="JN47" s="250" t="e">
        <f>'1_Police_raw'!IM46/C47*100</f>
        <v>#VALUE!</v>
      </c>
      <c r="JO47" s="250" t="e">
        <f>'1_Police_raw'!IN46/D47*100</f>
        <v>#VALUE!</v>
      </c>
      <c r="JP47" s="250" t="e">
        <f>'1_Police_raw'!IO46/E47*100</f>
        <v>#VALUE!</v>
      </c>
      <c r="JQ47" s="250" t="e">
        <f>'1_Police_raw'!IP46/F47*100</f>
        <v>#VALUE!</v>
      </c>
      <c r="JR47" s="250" t="e">
        <f>'1_Police_raw'!IQ46/G47*100</f>
        <v>#VALUE!</v>
      </c>
      <c r="JS47" s="250" t="e">
        <f>'1_Police_raw'!IR46/H47*100</f>
        <v>#VALUE!</v>
      </c>
      <c r="JT47" s="250" t="e">
        <f t="shared" si="20"/>
        <v>#VALUE!</v>
      </c>
      <c r="JV47" s="250" t="e">
        <f>'1_Police_raw'!IT46/C47*100</f>
        <v>#VALUE!</v>
      </c>
      <c r="JW47" s="250" t="e">
        <f>'1_Police_raw'!IU46/D47*100</f>
        <v>#VALUE!</v>
      </c>
      <c r="JX47" s="250" t="e">
        <f>'1_Police_raw'!IV46/E47*100</f>
        <v>#VALUE!</v>
      </c>
      <c r="JY47" s="250" t="e">
        <f>'1_Police_raw'!IW46/F47*100</f>
        <v>#VALUE!</v>
      </c>
      <c r="JZ47" s="250" t="e">
        <f>'1_Police_raw'!IX46/G47*100</f>
        <v>#VALUE!</v>
      </c>
      <c r="KA47" s="250" t="e">
        <f>'1_Police_raw'!IY46/H47*100</f>
        <v>#VALUE!</v>
      </c>
      <c r="KB47" s="250" t="e">
        <f t="shared" si="21"/>
        <v>#VALUE!</v>
      </c>
      <c r="KD47" s="250" t="e">
        <f>'1_Police_raw'!JA46/C47*100</f>
        <v>#VALUE!</v>
      </c>
      <c r="KE47" s="250" t="e">
        <f>'1_Police_raw'!JB46/D47*100</f>
        <v>#VALUE!</v>
      </c>
      <c r="KF47" s="250" t="e">
        <f>'1_Police_raw'!JC46/E47*100</f>
        <v>#VALUE!</v>
      </c>
      <c r="KG47" s="250" t="e">
        <f>'1_Police_raw'!JD46/F47*100</f>
        <v>#VALUE!</v>
      </c>
      <c r="KH47" s="250" t="e">
        <f>'1_Police_raw'!JE46/G47*100</f>
        <v>#VALUE!</v>
      </c>
      <c r="KI47" s="250" t="e">
        <f>'1_Police_raw'!JF46/H47*100</f>
        <v>#VALUE!</v>
      </c>
      <c r="KJ47" s="250" t="e">
        <f t="shared" si="22"/>
        <v>#VALUE!</v>
      </c>
      <c r="KL47" s="250" t="e">
        <f>'1_Police_raw'!JH46/C47*100</f>
        <v>#VALUE!</v>
      </c>
      <c r="KM47" s="250" t="e">
        <f>'1_Police_raw'!JI46/D47*100</f>
        <v>#VALUE!</v>
      </c>
      <c r="KN47" s="250" t="e">
        <f>'1_Police_raw'!JJ46/E47*100</f>
        <v>#VALUE!</v>
      </c>
      <c r="KO47" s="250" t="e">
        <f>'1_Police_raw'!JK46/F47*100</f>
        <v>#VALUE!</v>
      </c>
      <c r="KP47" s="250" t="e">
        <f>'1_Police_raw'!JL46/G47*100</f>
        <v>#VALUE!</v>
      </c>
      <c r="KQ47" s="250" t="e">
        <f>'1_Police_raw'!JM46/H47*100</f>
        <v>#VALUE!</v>
      </c>
      <c r="KR47" s="250" t="e">
        <f t="shared" si="23"/>
        <v>#VALUE!</v>
      </c>
      <c r="KT47" s="250" t="e">
        <f>'1_Police_raw'!JO46/C47*100</f>
        <v>#VALUE!</v>
      </c>
      <c r="KU47" s="250" t="e">
        <f>'1_Police_raw'!JP46/D47*100</f>
        <v>#VALUE!</v>
      </c>
      <c r="KV47" s="250" t="e">
        <f>'1_Police_raw'!JQ46/E47*100</f>
        <v>#VALUE!</v>
      </c>
      <c r="KW47" s="250" t="e">
        <f>'1_Police_raw'!JR46/F47*100</f>
        <v>#VALUE!</v>
      </c>
      <c r="KX47" s="250" t="e">
        <f>'1_Police_raw'!JS46/G47*100</f>
        <v>#VALUE!</v>
      </c>
      <c r="KY47" s="250" t="e">
        <f>'1_Police_raw'!JT46/H47*100</f>
        <v>#VALUE!</v>
      </c>
      <c r="KZ47" s="250" t="e">
        <f t="shared" si="37"/>
        <v>#VALUE!</v>
      </c>
      <c r="LB47" s="250" t="e">
        <f>'1_Police_raw'!JV46/C47*100</f>
        <v>#VALUE!</v>
      </c>
      <c r="LC47" s="250" t="e">
        <f>'1_Police_raw'!JW46/D47*100</f>
        <v>#VALUE!</v>
      </c>
      <c r="LD47" s="250" t="e">
        <f>'1_Police_raw'!JX46/E47*100</f>
        <v>#VALUE!</v>
      </c>
      <c r="LE47" s="250" t="e">
        <f>'1_Police_raw'!JY46/F47*100</f>
        <v>#VALUE!</v>
      </c>
      <c r="LF47" s="250" t="e">
        <f>'1_Police_raw'!JZ46/G47*100</f>
        <v>#VALUE!</v>
      </c>
      <c r="LG47" s="250" t="e">
        <f>'1_Police_raw'!KA46/H47*100</f>
        <v>#VALUE!</v>
      </c>
      <c r="LH47" s="250" t="e">
        <f t="shared" si="24"/>
        <v>#VALUE!</v>
      </c>
      <c r="LJ47" s="250" t="e">
        <f>'1_Police_raw'!KC46/C47*100</f>
        <v>#VALUE!</v>
      </c>
      <c r="LK47" s="250" t="e">
        <f>'1_Police_raw'!KD46/D47*100</f>
        <v>#VALUE!</v>
      </c>
      <c r="LL47" s="250" t="e">
        <f>'1_Police_raw'!KE46/E47*100</f>
        <v>#VALUE!</v>
      </c>
      <c r="LM47" s="250" t="e">
        <f>'1_Police_raw'!KF46/F47*100</f>
        <v>#VALUE!</v>
      </c>
      <c r="LN47" s="250" t="e">
        <f>'1_Police_raw'!KG46/G47*100</f>
        <v>#VALUE!</v>
      </c>
      <c r="LO47" s="250" t="e">
        <f>'1_Police_raw'!KH46/H47*100</f>
        <v>#VALUE!</v>
      </c>
      <c r="LP47" s="250" t="e">
        <f t="shared" si="38"/>
        <v>#VALUE!</v>
      </c>
      <c r="LR47" s="250" t="e">
        <f>'1_Police_raw'!KJ46/C47*100</f>
        <v>#VALUE!</v>
      </c>
      <c r="LS47" s="250" t="e">
        <f>'1_Police_raw'!KK46/D47*100</f>
        <v>#VALUE!</v>
      </c>
      <c r="LT47" s="250" t="e">
        <f>'1_Police_raw'!KL46/E47*100</f>
        <v>#VALUE!</v>
      </c>
      <c r="LU47" s="250" t="e">
        <f>'1_Police_raw'!KM46/F47*100</f>
        <v>#VALUE!</v>
      </c>
      <c r="LV47" s="250" t="e">
        <f>'1_Police_raw'!KN46/G47*100</f>
        <v>#VALUE!</v>
      </c>
      <c r="LW47" s="250" t="e">
        <f>'1_Police_raw'!KO46/H47*100</f>
        <v>#VALUE!</v>
      </c>
      <c r="LX47" s="250" t="e">
        <f t="shared" si="39"/>
        <v>#VALUE!</v>
      </c>
      <c r="LZ47" s="250" t="e">
        <f>'1_Police_raw'!KQ46/C47*100</f>
        <v>#VALUE!</v>
      </c>
      <c r="MA47" s="250" t="e">
        <f>'1_Police_raw'!KR46/D47*100</f>
        <v>#VALUE!</v>
      </c>
      <c r="MB47" s="250" t="e">
        <f>'1_Police_raw'!KS46/E47*100</f>
        <v>#VALUE!</v>
      </c>
      <c r="MC47" s="250" t="e">
        <f>'1_Police_raw'!KT46/F47*100</f>
        <v>#VALUE!</v>
      </c>
      <c r="MD47" s="250" t="e">
        <f>'1_Police_raw'!KU46/G47*100</f>
        <v>#VALUE!</v>
      </c>
      <c r="ME47" s="250" t="e">
        <f>'1_Police_raw'!KV46/H47*100</f>
        <v>#VALUE!</v>
      </c>
      <c r="MF47" s="250" t="e">
        <f t="shared" si="40"/>
        <v>#VALUE!</v>
      </c>
      <c r="MH47" s="250" t="e">
        <f>'1_Police_raw'!KX46/C47*100</f>
        <v>#VALUE!</v>
      </c>
      <c r="MI47" s="250" t="e">
        <f>'1_Police_raw'!KY46/D47*100</f>
        <v>#VALUE!</v>
      </c>
      <c r="MJ47" s="250" t="e">
        <f>'1_Police_raw'!KZ46/E47*100</f>
        <v>#VALUE!</v>
      </c>
      <c r="MK47" s="250" t="e">
        <f>'1_Police_raw'!LA46/F47*100</f>
        <v>#VALUE!</v>
      </c>
      <c r="ML47" s="250" t="e">
        <f>'1_Police_raw'!LB46/G47*100</f>
        <v>#VALUE!</v>
      </c>
      <c r="MM47" s="250" t="e">
        <f>'1_Police_raw'!LC46/H47*100</f>
        <v>#VALUE!</v>
      </c>
      <c r="MN47" s="250" t="e">
        <f t="shared" si="41"/>
        <v>#VALUE!</v>
      </c>
      <c r="MP47" s="250" t="e">
        <f>'1_Police_raw'!LE46/C47*100</f>
        <v>#VALUE!</v>
      </c>
      <c r="MQ47" s="250" t="e">
        <f>'1_Police_raw'!LF46/D47*100</f>
        <v>#VALUE!</v>
      </c>
      <c r="MR47" s="250" t="e">
        <f>'1_Police_raw'!LG46/E47*100</f>
        <v>#VALUE!</v>
      </c>
      <c r="MS47" s="250" t="e">
        <f>'1_Police_raw'!LH46/F47*100</f>
        <v>#VALUE!</v>
      </c>
      <c r="MT47" s="250" t="e">
        <f>'1_Police_raw'!LI46/G47*100</f>
        <v>#VALUE!</v>
      </c>
      <c r="MU47" s="250" t="e">
        <f>'1_Police_raw'!LJ46/H47*100</f>
        <v>#VALUE!</v>
      </c>
      <c r="MV47" s="250" t="e">
        <f t="shared" si="25"/>
        <v>#VALUE!</v>
      </c>
      <c r="MX47" s="250" t="e">
        <f>'1_Police_raw'!LL46/C47*100</f>
        <v>#VALUE!</v>
      </c>
      <c r="MY47" s="250" t="e">
        <f>'1_Police_raw'!LM46/D47*100</f>
        <v>#VALUE!</v>
      </c>
      <c r="MZ47" s="250" t="e">
        <f>'1_Police_raw'!LN46/E47*100</f>
        <v>#VALUE!</v>
      </c>
      <c r="NA47" s="250" t="e">
        <f>'1_Police_raw'!LO46/F47*100</f>
        <v>#VALUE!</v>
      </c>
      <c r="NB47" s="250" t="e">
        <f>'1_Police_raw'!LP46/G47*100</f>
        <v>#VALUE!</v>
      </c>
      <c r="NC47" s="250" t="e">
        <f>'1_Police_raw'!LQ46/H47*100</f>
        <v>#VALUE!</v>
      </c>
      <c r="ND47" s="250" t="e">
        <f t="shared" si="50"/>
        <v>#VALUE!</v>
      </c>
      <c r="NF47" s="250" t="e">
        <f>'1_Police_raw'!LS46/C47*100</f>
        <v>#VALUE!</v>
      </c>
      <c r="NG47" s="250" t="e">
        <f>'1_Police_raw'!LT46/D47*100</f>
        <v>#VALUE!</v>
      </c>
      <c r="NH47" s="250" t="e">
        <f>'1_Police_raw'!LU46/E47*100</f>
        <v>#VALUE!</v>
      </c>
      <c r="NI47" s="250" t="e">
        <f>'1_Police_raw'!LV46/F47*100</f>
        <v>#VALUE!</v>
      </c>
      <c r="NJ47" s="250" t="e">
        <f>'1_Police_raw'!LW46/G47*100</f>
        <v>#VALUE!</v>
      </c>
      <c r="NK47" s="250" t="e">
        <f>'1_Police_raw'!LX46/H47*100</f>
        <v>#VALUE!</v>
      </c>
      <c r="NL47" s="250" t="e">
        <f t="shared" si="26"/>
        <v>#VALUE!</v>
      </c>
      <c r="NN47" s="250" t="e">
        <f>'1_Police_raw'!LZ46/C47*100</f>
        <v>#VALUE!</v>
      </c>
      <c r="NO47" s="250" t="e">
        <f>'1_Police_raw'!MA46/D47*100</f>
        <v>#VALUE!</v>
      </c>
      <c r="NP47" s="250" t="e">
        <f>'1_Police_raw'!MB46/E47*100</f>
        <v>#VALUE!</v>
      </c>
      <c r="NQ47" s="250" t="e">
        <f>'1_Police_raw'!MC46/F47*100</f>
        <v>#VALUE!</v>
      </c>
      <c r="NR47" s="250" t="e">
        <f>'1_Police_raw'!MD46/G47*100</f>
        <v>#VALUE!</v>
      </c>
      <c r="NS47" s="250" t="e">
        <f>'1_Police_raw'!ME46/H47*100</f>
        <v>#VALUE!</v>
      </c>
      <c r="NT47" s="250" t="e">
        <f t="shared" si="27"/>
        <v>#VALUE!</v>
      </c>
      <c r="NV47" s="250" t="e">
        <f>'1_Police_raw'!MG46/C47*100</f>
        <v>#VALUE!</v>
      </c>
      <c r="NW47" s="250" t="e">
        <f>'1_Police_raw'!MH46/D47*100</f>
        <v>#VALUE!</v>
      </c>
      <c r="NX47" s="250" t="e">
        <f>'1_Police_raw'!MI46/E47*100</f>
        <v>#VALUE!</v>
      </c>
      <c r="NY47" s="250" t="e">
        <f>'1_Police_raw'!MJ46/F47*100</f>
        <v>#VALUE!</v>
      </c>
      <c r="NZ47" s="250" t="e">
        <f>'1_Police_raw'!MK46/G47*100</f>
        <v>#VALUE!</v>
      </c>
      <c r="OA47" s="250" t="e">
        <f>'1_Police_raw'!ML46/H47*100</f>
        <v>#VALUE!</v>
      </c>
      <c r="OB47" s="250" t="e">
        <f t="shared" si="42"/>
        <v>#VALUE!</v>
      </c>
      <c r="OD47" s="250" t="e">
        <f>'1_Police_raw'!MN46/C47*100</f>
        <v>#VALUE!</v>
      </c>
      <c r="OE47" s="250" t="e">
        <f>'1_Police_raw'!MO46/D47*100</f>
        <v>#VALUE!</v>
      </c>
      <c r="OF47" s="250" t="e">
        <f>'1_Police_raw'!MP46/E47*100</f>
        <v>#VALUE!</v>
      </c>
      <c r="OG47" s="250" t="e">
        <f>'1_Police_raw'!MQ46/F47*100</f>
        <v>#VALUE!</v>
      </c>
      <c r="OH47" s="250" t="e">
        <f>'1_Police_raw'!MR46/G47*100</f>
        <v>#VALUE!</v>
      </c>
      <c r="OI47" s="250" t="e">
        <f>'1_Police_raw'!MS46/H47*100</f>
        <v>#VALUE!</v>
      </c>
      <c r="OJ47" s="250" t="e">
        <f t="shared" si="28"/>
        <v>#VALUE!</v>
      </c>
      <c r="OL47" s="250" t="e">
        <f>'1_Police_raw'!MU46/C47*100</f>
        <v>#VALUE!</v>
      </c>
      <c r="OM47" s="250" t="e">
        <f>'1_Police_raw'!MV46/D47*100</f>
        <v>#VALUE!</v>
      </c>
      <c r="ON47" s="250" t="e">
        <f>'1_Police_raw'!MW46/E47*100</f>
        <v>#VALUE!</v>
      </c>
      <c r="OO47" s="250" t="e">
        <f>'1_Police_raw'!MX46/F47*100</f>
        <v>#VALUE!</v>
      </c>
      <c r="OP47" s="250" t="e">
        <f>'1_Police_raw'!MY46/G47*100</f>
        <v>#VALUE!</v>
      </c>
      <c r="OQ47" s="250" t="e">
        <f>'1_Police_raw'!MZ46/H47*100</f>
        <v>#VALUE!</v>
      </c>
      <c r="OR47" s="250" t="e">
        <f t="shared" si="43"/>
        <v>#VALUE!</v>
      </c>
      <c r="OT47" s="253"/>
      <c r="OU47" s="250" t="e">
        <f>'1_Police_raw'!NE46/G47*100</f>
        <v>#VALUE!</v>
      </c>
      <c r="OV47" s="250" t="e">
        <f>'1_Police_raw'!NF46/G47*100</f>
        <v>#VALUE!</v>
      </c>
      <c r="OW47" s="250" t="e">
        <f>'1_Police_raw'!NG46/G47*100</f>
        <v>#VALUE!</v>
      </c>
      <c r="OX47" s="250" t="e">
        <f>'1_Police_raw'!NH46/G47*100</f>
        <v>#VALUE!</v>
      </c>
      <c r="OY47" s="250" t="e">
        <f>'1_Police_raw'!NI46/G47*100</f>
        <v>#VALUE!</v>
      </c>
      <c r="PA47" s="250" t="e">
        <f>'1_Police_raw'!NK46/G47*100</f>
        <v>#VALUE!</v>
      </c>
      <c r="PB47" s="250" t="e">
        <f>'1_Police_raw'!NL46/G47*100</f>
        <v>#VALUE!</v>
      </c>
      <c r="PC47" s="250" t="e">
        <f>'1_Police_raw'!NM46/G47*100</f>
        <v>#VALUE!</v>
      </c>
      <c r="PD47" s="250" t="e">
        <f>'1_Police_raw'!NN46/G47*100</f>
        <v>#VALUE!</v>
      </c>
      <c r="PE47" s="250" t="e">
        <f>'1_Police_raw'!NO46/G47*100</f>
        <v>#VALUE!</v>
      </c>
      <c r="PG47" s="250" t="e">
        <f>'1_Police_raw'!NQ46/G47*100</f>
        <v>#VALUE!</v>
      </c>
      <c r="PH47" s="250" t="e">
        <f>'1_Police_raw'!NR46/G47*100</f>
        <v>#VALUE!</v>
      </c>
      <c r="PI47" s="250" t="e">
        <f>'1_Police_raw'!NS46/G47*100</f>
        <v>#VALUE!</v>
      </c>
      <c r="PJ47" s="250" t="e">
        <f>'1_Police_raw'!NT46/G47*100</f>
        <v>#VALUE!</v>
      </c>
      <c r="PK47" s="250" t="e">
        <f>'1_Police_raw'!NU46/G47*100</f>
        <v>#VALUE!</v>
      </c>
      <c r="PM47" s="250" t="e">
        <f>'1_Police_raw'!NW46/G47*100</f>
        <v>#VALUE!</v>
      </c>
      <c r="PN47" s="250" t="e">
        <f>'1_Police_raw'!NX46/G47*100</f>
        <v>#VALUE!</v>
      </c>
      <c r="PO47" s="250" t="e">
        <f>'1_Police_raw'!NY46/G47*100</f>
        <v>#VALUE!</v>
      </c>
      <c r="PP47" s="250" t="e">
        <f>'1_Police_raw'!NZ46/G47*100</f>
        <v>#VALUE!</v>
      </c>
      <c r="PQ47" s="250" t="e">
        <f>'1_Police_raw'!OA46/G47*100</f>
        <v>#VALUE!</v>
      </c>
      <c r="PS47" s="250" t="e">
        <f>'1_Police_raw'!OC46/G47*100</f>
        <v>#VALUE!</v>
      </c>
      <c r="PT47" s="250" t="e">
        <f>'1_Police_raw'!OD46/G47*100</f>
        <v>#VALUE!</v>
      </c>
      <c r="PU47" s="250" t="e">
        <f>'1_Police_raw'!OE46/G47*100</f>
        <v>#VALUE!</v>
      </c>
      <c r="PV47" s="250" t="e">
        <f>'1_Police_raw'!OF46/G47*100</f>
        <v>#VALUE!</v>
      </c>
      <c r="PW47" s="250" t="e">
        <f>'1_Police_raw'!OG46/G47*100</f>
        <v>#VALUE!</v>
      </c>
      <c r="PY47" s="250" t="e">
        <f>'1_Police_raw'!OI46/G47*100</f>
        <v>#VALUE!</v>
      </c>
      <c r="PZ47" s="250" t="e">
        <f>'1_Police_raw'!OJ46/G47*100</f>
        <v>#VALUE!</v>
      </c>
      <c r="QA47" s="250" t="e">
        <f>'1_Police_raw'!OK46/G47*100</f>
        <v>#VALUE!</v>
      </c>
      <c r="QB47" s="250" t="e">
        <f>'1_Police_raw'!OL46/G47*100</f>
        <v>#VALUE!</v>
      </c>
      <c r="QC47" s="250" t="e">
        <f>'1_Police_raw'!OM46/G47*100</f>
        <v>#VALUE!</v>
      </c>
      <c r="QE47" s="250" t="e">
        <f>'1_Police_raw'!OO46/G47*100</f>
        <v>#VALUE!</v>
      </c>
      <c r="QF47" s="250" t="e">
        <f>'1_Police_raw'!OP46/G47*100</f>
        <v>#VALUE!</v>
      </c>
      <c r="QG47" s="250" t="e">
        <f>'1_Police_raw'!OQ46/G47*100</f>
        <v>#VALUE!</v>
      </c>
      <c r="QH47" s="250" t="e">
        <f>'1_Police_raw'!OR46/G47*100</f>
        <v>#VALUE!</v>
      </c>
      <c r="QI47" s="250" t="e">
        <f>'1_Police_raw'!OS46/G47*100</f>
        <v>#VALUE!</v>
      </c>
      <c r="QK47" s="250" t="e">
        <f>'1_Police_raw'!OU46/G47*100</f>
        <v>#VALUE!</v>
      </c>
      <c r="QL47" s="250" t="e">
        <f>'1_Police_raw'!OV46/G47*100</f>
        <v>#VALUE!</v>
      </c>
      <c r="QM47" s="250" t="e">
        <f>'1_Police_raw'!OW46/G47*100</f>
        <v>#VALUE!</v>
      </c>
      <c r="QN47" s="250" t="e">
        <f>'1_Police_raw'!OX46/G47*100</f>
        <v>#VALUE!</v>
      </c>
      <c r="QO47" s="250" t="e">
        <f>'1_Police_raw'!OY46/G47*100</f>
        <v>#VALUE!</v>
      </c>
      <c r="QQ47" s="250" t="e">
        <f>'1_Police_raw'!PA46/G47*100</f>
        <v>#VALUE!</v>
      </c>
      <c r="QR47" s="250" t="e">
        <f>'1_Police_raw'!PB46/G47*100</f>
        <v>#VALUE!</v>
      </c>
      <c r="QS47" s="250" t="e">
        <f>'1_Police_raw'!PC46/G47*100</f>
        <v>#VALUE!</v>
      </c>
      <c r="QT47" s="250" t="e">
        <f>'1_Police_raw'!PD46/G47*100</f>
        <v>#VALUE!</v>
      </c>
      <c r="QU47" s="250" t="e">
        <f>'1_Police_raw'!PE46/G47*100</f>
        <v>#VALUE!</v>
      </c>
      <c r="QW47" s="250" t="e">
        <f>'1_Police_raw'!PG46/G47*100</f>
        <v>#VALUE!</v>
      </c>
      <c r="QX47" s="250" t="e">
        <f>'1_Police_raw'!PH46/G47*100</f>
        <v>#VALUE!</v>
      </c>
      <c r="QY47" s="250" t="e">
        <f>'1_Police_raw'!PI46/G47*100</f>
        <v>#VALUE!</v>
      </c>
      <c r="QZ47" s="250" t="e">
        <f>'1_Police_raw'!PJ46/G47*100</f>
        <v>#VALUE!</v>
      </c>
      <c r="RA47" s="250" t="e">
        <f>'1_Police_raw'!PK46/G47*100</f>
        <v>#VALUE!</v>
      </c>
      <c r="RC47" s="250" t="e">
        <f>'1_Police_raw'!PM46/G47*100</f>
        <v>#VALUE!</v>
      </c>
      <c r="RD47" s="250" t="e">
        <f>'1_Police_raw'!PN46/G47*100</f>
        <v>#VALUE!</v>
      </c>
      <c r="RE47" s="250" t="e">
        <f>'1_Police_raw'!PO46/G47*100</f>
        <v>#VALUE!</v>
      </c>
      <c r="RF47" s="250" t="e">
        <f>'1_Police_raw'!PP46/G47*100</f>
        <v>#VALUE!</v>
      </c>
      <c r="RG47" s="250" t="e">
        <f>'1_Police_raw'!PQ46/G47*100</f>
        <v>#VALUE!</v>
      </c>
      <c r="RI47" s="250" t="e">
        <f>'1_Police_raw'!PS46/G47*100</f>
        <v>#VALUE!</v>
      </c>
      <c r="RJ47" s="250" t="e">
        <f>'1_Police_raw'!PT46/G47*100</f>
        <v>#VALUE!</v>
      </c>
      <c r="RK47" s="250" t="e">
        <f>'1_Police_raw'!PU46/G47*100</f>
        <v>#VALUE!</v>
      </c>
      <c r="RL47" s="250" t="e">
        <f>'1_Police_raw'!PV46/G47*100</f>
        <v>#VALUE!</v>
      </c>
      <c r="RM47" s="250" t="e">
        <f>'1_Police_raw'!PW46/G47*100</f>
        <v>#VALUE!</v>
      </c>
      <c r="RO47" s="250" t="e">
        <f>'1_Police_raw'!PY46/G47*100</f>
        <v>#VALUE!</v>
      </c>
      <c r="RP47" s="250" t="e">
        <f>'1_Police_raw'!PZ46/G47*100</f>
        <v>#VALUE!</v>
      </c>
      <c r="RQ47" s="250" t="e">
        <f>'1_Police_raw'!QA46/G47*100</f>
        <v>#VALUE!</v>
      </c>
      <c r="RR47" s="250" t="e">
        <f>'1_Police_raw'!QB46/G47*100</f>
        <v>#VALUE!</v>
      </c>
      <c r="RS47" s="250" t="e">
        <f>'1_Police_raw'!QC46/G47*100</f>
        <v>#VALUE!</v>
      </c>
      <c r="RU47" s="250" t="e">
        <f>'1_Police_raw'!QE46/G47*100</f>
        <v>#VALUE!</v>
      </c>
      <c r="RV47" s="250" t="e">
        <f>'1_Police_raw'!QF46/G47*100</f>
        <v>#VALUE!</v>
      </c>
      <c r="RW47" s="250" t="e">
        <f>'1_Police_raw'!QG46/G47*100</f>
        <v>#VALUE!</v>
      </c>
      <c r="RX47" s="250" t="e">
        <f>'1_Police_raw'!QH46/G47*100</f>
        <v>#VALUE!</v>
      </c>
      <c r="RY47" s="250" t="e">
        <f>'1_Police_raw'!QI46/G47*100</f>
        <v>#VALUE!</v>
      </c>
      <c r="SA47" s="250" t="e">
        <f>'1_Police_raw'!QK46/G47*100</f>
        <v>#VALUE!</v>
      </c>
      <c r="SB47" s="250" t="e">
        <f>'1_Police_raw'!QL46/G47*100</f>
        <v>#VALUE!</v>
      </c>
      <c r="SC47" s="250" t="e">
        <f>'1_Police_raw'!QM46/G47*100</f>
        <v>#VALUE!</v>
      </c>
      <c r="SD47" s="250" t="e">
        <f>'1_Police_raw'!QN46/G47*100</f>
        <v>#VALUE!</v>
      </c>
      <c r="SE47" s="250" t="e">
        <f>'1_Police_raw'!QO46/G47*100</f>
        <v>#VALUE!</v>
      </c>
      <c r="SG47" s="250" t="e">
        <f>'1_Police_raw'!QQ46/G47*100</f>
        <v>#VALUE!</v>
      </c>
      <c r="SH47" s="250" t="e">
        <f>'1_Police_raw'!QR46/G47*100</f>
        <v>#VALUE!</v>
      </c>
      <c r="SI47" s="250" t="e">
        <f>'1_Police_raw'!QS46/G47*100</f>
        <v>#VALUE!</v>
      </c>
      <c r="SJ47" s="250" t="e">
        <f>'1_Police_raw'!QT46/G47*100</f>
        <v>#VALUE!</v>
      </c>
      <c r="SK47" s="250" t="e">
        <f>'1_Police_raw'!QU46/G47*100</f>
        <v>#VALUE!</v>
      </c>
      <c r="SM47" s="250" t="e">
        <f>'1_Police_raw'!QW46/G47*100</f>
        <v>#VALUE!</v>
      </c>
      <c r="SN47" s="250" t="e">
        <f>'1_Police_raw'!QX46/G47*100</f>
        <v>#VALUE!</v>
      </c>
      <c r="SO47" s="250" t="e">
        <f>'1_Police_raw'!QY46/G47*100</f>
        <v>#VALUE!</v>
      </c>
      <c r="SP47" s="250" t="e">
        <f>'1_Police_raw'!QZ46/G47*100</f>
        <v>#VALUE!</v>
      </c>
      <c r="SQ47" s="250" t="e">
        <f>'1_Police_raw'!RA46/G47*100</f>
        <v>#VALUE!</v>
      </c>
      <c r="SS47" s="250" t="e">
        <f>'1_Police_raw'!RC46/G47*100</f>
        <v>#VALUE!</v>
      </c>
      <c r="ST47" s="250" t="e">
        <f>'1_Police_raw'!RD46/G47*100</f>
        <v>#VALUE!</v>
      </c>
      <c r="SU47" s="250" t="e">
        <f>'1_Police_raw'!RE46/G47*100</f>
        <v>#VALUE!</v>
      </c>
      <c r="SV47" s="250" t="e">
        <f>'1_Police_raw'!RF46/G47*100</f>
        <v>#VALUE!</v>
      </c>
      <c r="SW47" s="250" t="e">
        <f>'1_Police_raw'!RG46/G47*100</f>
        <v>#VALUE!</v>
      </c>
      <c r="SY47" s="250" t="e">
        <f>'1_Police_raw'!RI46/G47*100</f>
        <v>#VALUE!</v>
      </c>
      <c r="SZ47" s="250" t="e">
        <f>'1_Police_raw'!RJ46/G47*100</f>
        <v>#VALUE!</v>
      </c>
      <c r="TA47" s="250" t="e">
        <f>'1_Police_raw'!RK46/G47*100</f>
        <v>#VALUE!</v>
      </c>
      <c r="TB47" s="250" t="e">
        <f>'1_Police_raw'!RL46/G47*100</f>
        <v>#VALUE!</v>
      </c>
      <c r="TC47" s="250" t="e">
        <f>'1_Police_raw'!RM46/G47*100</f>
        <v>#VALUE!</v>
      </c>
      <c r="TE47" s="250" t="e">
        <f>'1_Police_raw'!RO46/G47*100</f>
        <v>#VALUE!</v>
      </c>
      <c r="TF47" s="250" t="e">
        <f>'1_Police_raw'!RP46/G47*100</f>
        <v>#VALUE!</v>
      </c>
      <c r="TG47" s="250" t="e">
        <f>'1_Police_raw'!RQ46/G47*100</f>
        <v>#VALUE!</v>
      </c>
      <c r="TH47" s="250" t="e">
        <f>'1_Police_raw'!RR46/G47*100</f>
        <v>#VALUE!</v>
      </c>
      <c r="TI47" s="250" t="e">
        <f>'1_Police_raw'!RS46/G47*100</f>
        <v>#VALUE!</v>
      </c>
      <c r="TK47" s="250" t="e">
        <f>'1_Police_raw'!RU46/G47*100</f>
        <v>#VALUE!</v>
      </c>
      <c r="TL47" s="250" t="e">
        <f>'1_Police_raw'!RV46/G47*100</f>
        <v>#VALUE!</v>
      </c>
      <c r="TM47" s="250" t="e">
        <f>'1_Police_raw'!RW46/G47*100</f>
        <v>#VALUE!</v>
      </c>
      <c r="TN47" s="250" t="e">
        <f>'1_Police_raw'!RX46/G47*100</f>
        <v>#VALUE!</v>
      </c>
      <c r="TO47" s="250" t="e">
        <f>'1_Police_raw'!RY46/G47*100</f>
        <v>#VALUE!</v>
      </c>
      <c r="TQ47" s="250" t="e">
        <f>'1_Police_raw'!SA46/G47*100</f>
        <v>#VALUE!</v>
      </c>
      <c r="TR47" s="250" t="e">
        <f>'1_Police_raw'!SB46/G47*100</f>
        <v>#VALUE!</v>
      </c>
      <c r="TS47" s="250" t="e">
        <f>'1_Police_raw'!SC46/G47*100</f>
        <v>#VALUE!</v>
      </c>
      <c r="TT47" s="250" t="e">
        <f>'1_Police_raw'!SD46/G47*100</f>
        <v>#VALUE!</v>
      </c>
      <c r="TU47" s="250" t="e">
        <f>'1_Police_raw'!SE46/G47*100</f>
        <v>#VALUE!</v>
      </c>
      <c r="TW47" s="250">
        <f>'1_Police_raw'!TY46/C47*100</f>
        <v>392.43396141139539</v>
      </c>
      <c r="TX47" s="250">
        <f>'1_Police_raw'!TZ46/D47*100</f>
        <v>384.12312997015852</v>
      </c>
      <c r="TY47" s="250">
        <f>'1_Police_raw'!UA46/E47*100</f>
        <v>372.46034240118053</v>
      </c>
      <c r="TZ47" s="250">
        <f>'1_Police_raw'!UB46/F47*100</f>
        <v>371.69287877520105</v>
      </c>
      <c r="UA47" s="250">
        <f>'1_Police_raw'!UC46/G47*100</f>
        <v>368.70396263598218</v>
      </c>
      <c r="UB47" s="250">
        <f>'1_Police_raw'!UD46/H47*100</f>
        <v>363.18487844879297</v>
      </c>
      <c r="UC47" s="250">
        <f t="shared" si="44"/>
        <v>-7.4532496773234413</v>
      </c>
      <c r="UE47" s="250">
        <f>'1_Police_raw'!UF46/G47*100</f>
        <v>103.15285903540735</v>
      </c>
      <c r="UF47" s="250" t="e">
        <f>'1_Police_raw'!UG46/G47*100</f>
        <v>#VALUE!</v>
      </c>
      <c r="UH47" s="250">
        <f>'1_Police_raw'!UI46/C47*100</f>
        <v>137.90305778810549</v>
      </c>
      <c r="UI47" s="250" t="e">
        <f>'1_Police_raw'!UJ46/D47*100</f>
        <v>#VALUE!</v>
      </c>
      <c r="UJ47" s="250" t="e">
        <f>'1_Police_raw'!UK46/E47*100</f>
        <v>#VALUE!</v>
      </c>
      <c r="UK47" s="250" t="e">
        <f>'1_Police_raw'!UL46/F47*100</f>
        <v>#VALUE!</v>
      </c>
      <c r="UL47" s="250" t="e">
        <f>'1_Police_raw'!UM46/G47*100</f>
        <v>#VALUE!</v>
      </c>
      <c r="UM47" s="250">
        <f>'1_Police_raw'!UN46/H47*100</f>
        <v>119.59377854583202</v>
      </c>
      <c r="UN47" s="250">
        <f t="shared" si="51"/>
        <v>-13.276920422175493</v>
      </c>
      <c r="UP47" s="250" t="e">
        <f>'1_Police_raw'!UX46/G47*100</f>
        <v>#VALUE!</v>
      </c>
      <c r="UQ47" s="250" t="e">
        <f>'1_Police_raw'!UY46/G47*100</f>
        <v>#VALUE!</v>
      </c>
      <c r="UR47" s="250" t="e">
        <f>'1_Police_raw'!UZ46/G47*100</f>
        <v>#VALUE!</v>
      </c>
    </row>
    <row r="48" spans="1:564">
      <c r="A48" s="247">
        <v>46</v>
      </c>
      <c r="B48" s="239" t="s">
        <v>69</v>
      </c>
      <c r="C48" s="248">
        <v>5299.9</v>
      </c>
      <c r="D48" s="248">
        <v>5313.6</v>
      </c>
      <c r="E48" s="248">
        <v>5327.7</v>
      </c>
      <c r="F48" s="248">
        <v>5347.6</v>
      </c>
      <c r="G48" s="248">
        <v>5373</v>
      </c>
      <c r="H48" s="248">
        <v>5404.7</v>
      </c>
      <c r="I48" s="249"/>
      <c r="J48" s="250">
        <f>'1_Police_raw'!C47/C48*100</f>
        <v>6099.1150776429749</v>
      </c>
      <c r="K48" s="250">
        <f>'1_Police_raw'!D47/D48*100</f>
        <v>5912.8651008732304</v>
      </c>
      <c r="L48" s="250">
        <f>'1_Police_raw'!E47/E48*100</f>
        <v>5125.1571972896372</v>
      </c>
      <c r="M48" s="250">
        <f>'1_Police_raw'!F47/F48*100</f>
        <v>5056.4178322986008</v>
      </c>
      <c r="N48" s="250">
        <f>'1_Police_raw'!G47/G48*100</f>
        <v>4771.0776102735899</v>
      </c>
      <c r="O48" s="250">
        <f>'1_Police_raw'!H47/H48*100</f>
        <v>4556.0900697541028</v>
      </c>
      <c r="P48" s="250">
        <f t="shared" si="29"/>
        <v>-25.299162062788625</v>
      </c>
      <c r="R48" s="250" t="e">
        <f>'1_Police_raw'!J47/C48*100</f>
        <v>#VALUE!</v>
      </c>
      <c r="S48" s="250" t="e">
        <f>'1_Police_raw'!K47/D48*100</f>
        <v>#VALUE!</v>
      </c>
      <c r="T48" s="250" t="e">
        <f>'1_Police_raw'!L47/E48*100</f>
        <v>#VALUE!</v>
      </c>
      <c r="U48" s="250" t="e">
        <f>'1_Police_raw'!M47/F48*100</f>
        <v>#VALUE!</v>
      </c>
      <c r="V48" s="250" t="e">
        <f>'1_Police_raw'!N47/G48*100</f>
        <v>#VALUE!</v>
      </c>
      <c r="W48" s="250" t="e">
        <f>'1_Police_raw'!O47/H48*100</f>
        <v>#VALUE!</v>
      </c>
      <c r="X48" s="250" t="e">
        <f t="shared" si="30"/>
        <v>#VALUE!</v>
      </c>
      <c r="Z48" s="250" t="e">
        <f>'1_Police_raw'!Q47/C48*100</f>
        <v>#VALUE!</v>
      </c>
      <c r="AA48" s="250" t="e">
        <f>'1_Police_raw'!R47/D48*100</f>
        <v>#VALUE!</v>
      </c>
      <c r="AB48" s="250" t="e">
        <f>'1_Police_raw'!S47/E48*100</f>
        <v>#VALUE!</v>
      </c>
      <c r="AC48" s="250" t="e">
        <f>'1_Police_raw'!T47/F48*100</f>
        <v>#VALUE!</v>
      </c>
      <c r="AD48" s="250" t="e">
        <f>'1_Police_raw'!U47/G48*100</f>
        <v>#VALUE!</v>
      </c>
      <c r="AE48" s="250" t="e">
        <f>'1_Police_raw'!V47/H48*100</f>
        <v>#VALUE!</v>
      </c>
      <c r="AF48" s="250" t="e">
        <f t="shared" si="31"/>
        <v>#VALUE!</v>
      </c>
      <c r="AH48" s="250" t="e">
        <f>'1_Police_raw'!X47/C48*100</f>
        <v>#VALUE!</v>
      </c>
      <c r="AI48" s="250" t="e">
        <f>'1_Police_raw'!Y47/D48*100</f>
        <v>#VALUE!</v>
      </c>
      <c r="AJ48" s="250" t="e">
        <f>'1_Police_raw'!Z47/E48*100</f>
        <v>#VALUE!</v>
      </c>
      <c r="AK48" s="250" t="e">
        <f>'1_Police_raw'!AA47/F48*100</f>
        <v>#VALUE!</v>
      </c>
      <c r="AL48" s="250" t="e">
        <f>'1_Police_raw'!AB47/G48*100</f>
        <v>#VALUE!</v>
      </c>
      <c r="AM48" s="250" t="e">
        <f>'1_Police_raw'!AC47/H48*100</f>
        <v>#VALUE!</v>
      </c>
      <c r="AN48" s="250" t="e">
        <f t="shared" si="46"/>
        <v>#VALUE!</v>
      </c>
      <c r="AP48" s="250">
        <f>'1_Police_raw'!AE47/C48*100</f>
        <v>2.3019302250985869</v>
      </c>
      <c r="AQ48" s="250">
        <f>'1_Police_raw'!AF47/D48*100</f>
        <v>2.2771755495332733</v>
      </c>
      <c r="AR48" s="250">
        <f>'1_Police_raw'!AG47/E48*100</f>
        <v>1.7080541321771121</v>
      </c>
      <c r="AS48" s="250">
        <f>'1_Police_raw'!AH47/F48*100</f>
        <v>1.9821976213628543</v>
      </c>
      <c r="AT48" s="250">
        <f>'1_Police_raw'!AI47/G48*100</f>
        <v>1.9542155220547179</v>
      </c>
      <c r="AU48" s="250">
        <f>'1_Police_raw'!AJ47/H48*100</f>
        <v>1.4986955797731605</v>
      </c>
      <c r="AV48" s="250">
        <f t="shared" si="32"/>
        <v>-34.893961448854327</v>
      </c>
      <c r="AX48" s="250" t="e">
        <f>'1_Police_raw'!AL47/C48*100</f>
        <v>#VALUE!</v>
      </c>
      <c r="AY48" s="250" t="e">
        <f>'1_Police_raw'!AM47/D48*100</f>
        <v>#VALUE!</v>
      </c>
      <c r="AZ48" s="250" t="e">
        <f>'1_Police_raw'!AN47/E48*100</f>
        <v>#VALUE!</v>
      </c>
      <c r="BA48" s="250" t="e">
        <f>'1_Police_raw'!AO47/F48*100</f>
        <v>#VALUE!</v>
      </c>
      <c r="BB48" s="250" t="e">
        <f>'1_Police_raw'!AP47/G48*100</f>
        <v>#VALUE!</v>
      </c>
      <c r="BC48" s="250" t="e">
        <f>'1_Police_raw'!AQ47/H48*100</f>
        <v>#VALUE!</v>
      </c>
      <c r="BD48" s="250" t="e">
        <f t="shared" si="47"/>
        <v>#VALUE!</v>
      </c>
      <c r="BF48" s="250">
        <f>'1_Police_raw'!AS47/C48*100</f>
        <v>103.6434649710372</v>
      </c>
      <c r="BG48" s="250">
        <f>'1_Police_raw'!AT47/D48*100</f>
        <v>88.320535983137603</v>
      </c>
      <c r="BH48" s="250">
        <f>'1_Police_raw'!AU47/E48*100</f>
        <v>68.37847476396945</v>
      </c>
      <c r="BI48" s="250">
        <f>'1_Police_raw'!AV47/F48*100</f>
        <v>61.11152666616799</v>
      </c>
      <c r="BJ48" s="250">
        <f>'1_Police_raw'!AW47/G48*100</f>
        <v>58.924250884049876</v>
      </c>
      <c r="BK48" s="250">
        <f>'1_Police_raw'!AX47/H48*100</f>
        <v>74.139175162358697</v>
      </c>
      <c r="BL48" s="250">
        <f t="shared" si="0"/>
        <v>-28.467100957038994</v>
      </c>
      <c r="BN48" s="250">
        <f>'1_Police_raw'!AZ47/C48*100</f>
        <v>88.548840544161209</v>
      </c>
      <c r="BO48" s="250">
        <f>'1_Police_raw'!BA47/D48*100</f>
        <v>68.559921710328211</v>
      </c>
      <c r="BP48" s="250">
        <f>'1_Police_raw'!BB47/E48*100</f>
        <v>61.339790153349483</v>
      </c>
      <c r="BQ48" s="250">
        <f>'1_Police_raw'!BC47/F48*100</f>
        <v>59.204128955045256</v>
      </c>
      <c r="BR48" s="250">
        <f>'1_Police_raw'!BD47/G48*100</f>
        <v>74.576586636888138</v>
      </c>
      <c r="BS48" s="250">
        <f>'1_Police_raw'!BE47/H48*100</f>
        <v>77.451107369511732</v>
      </c>
      <c r="BT48" s="250">
        <f t="shared" si="1"/>
        <v>-12.532894961074959</v>
      </c>
      <c r="BV48" s="250">
        <f>'1_Police_raw'!BG47/C48*100</f>
        <v>126.34200645295195</v>
      </c>
      <c r="BW48" s="250">
        <f>'1_Police_raw'!BH47/D48*100</f>
        <v>138.49367660343268</v>
      </c>
      <c r="BX48" s="250">
        <f>'1_Police_raw'!BI47/E48*100</f>
        <v>144.3962685586651</v>
      </c>
      <c r="BY48" s="250">
        <f>'1_Police_raw'!BJ47/F48*100</f>
        <v>160.89460692647168</v>
      </c>
      <c r="BZ48" s="250">
        <f>'1_Police_raw'!BK47/G48*100</f>
        <v>177.8708356597804</v>
      </c>
      <c r="CA48" s="250">
        <f>'1_Police_raw'!BL47/H48*100</f>
        <v>190.07530482727998</v>
      </c>
      <c r="CB48" s="250">
        <f t="shared" si="2"/>
        <v>50.44505795312142</v>
      </c>
      <c r="CD48" s="250">
        <f>'1_Police_raw'!BN47/C48*100</f>
        <v>21.340025283495915</v>
      </c>
      <c r="CE48" s="250">
        <f>'1_Police_raw'!BO47/D48*100</f>
        <v>23.976211984342065</v>
      </c>
      <c r="CF48" s="250">
        <f>'1_Police_raw'!BP47/E48*100</f>
        <v>27.441485068603715</v>
      </c>
      <c r="CG48" s="250">
        <f>'1_Police_raw'!BQ47/F48*100</f>
        <v>33.809559428528686</v>
      </c>
      <c r="CH48" s="250">
        <f>'1_Police_raw'!BR47/G48*100</f>
        <v>35.380606737390657</v>
      </c>
      <c r="CI48" s="250">
        <f>'1_Police_raw'!BS47/H48*100</f>
        <v>33.470867948267255</v>
      </c>
      <c r="CJ48" s="250">
        <f t="shared" si="3"/>
        <v>56.845493403202141</v>
      </c>
      <c r="CL48" s="250" t="e">
        <f>'1_Police_raw'!BU47/C48*100</f>
        <v>#VALUE!</v>
      </c>
      <c r="CM48" s="250" t="e">
        <f>'1_Police_raw'!BV47/D48*100</f>
        <v>#VALUE!</v>
      </c>
      <c r="CN48" s="250" t="e">
        <f>'1_Police_raw'!BW47/E48*100</f>
        <v>#VALUE!</v>
      </c>
      <c r="CO48" s="250" t="e">
        <f>'1_Police_raw'!BX47/F48*100</f>
        <v>#VALUE!</v>
      </c>
      <c r="CP48" s="250" t="e">
        <f>'1_Police_raw'!BY47/G48*100</f>
        <v>#VALUE!</v>
      </c>
      <c r="CQ48" s="250" t="e">
        <f>'1_Police_raw'!BZ47/H48*100</f>
        <v>#VALUE!</v>
      </c>
      <c r="CR48" s="250" t="e">
        <f t="shared" si="4"/>
        <v>#VALUE!</v>
      </c>
      <c r="CT48" s="250">
        <f>'1_Police_raw'!CB47/C48*100</f>
        <v>48.246193324402348</v>
      </c>
      <c r="CU48" s="250">
        <f>'1_Police_raw'!CC47/D48*100</f>
        <v>42.231255645889789</v>
      </c>
      <c r="CV48" s="250">
        <f>'1_Police_raw'!CD47/E48*100</f>
        <v>34.386320551082086</v>
      </c>
      <c r="CW48" s="250">
        <f>'1_Police_raw'!CE47/F48*100</f>
        <v>28.031266362480363</v>
      </c>
      <c r="CX48" s="250">
        <f>'1_Police_raw'!CF47/G48*100</f>
        <v>27.861529871580121</v>
      </c>
      <c r="CY48" s="250">
        <f>'1_Police_raw'!CG47/H48*100</f>
        <v>24.552704127888692</v>
      </c>
      <c r="CZ48" s="250">
        <f t="shared" si="5"/>
        <v>-49.10955158099442</v>
      </c>
      <c r="DB48" s="250" t="e">
        <f>'1_Police_raw'!CI47/C48*100</f>
        <v>#VALUE!</v>
      </c>
      <c r="DC48" s="250" t="e">
        <f>'1_Police_raw'!CJ47/D48*100</f>
        <v>#VALUE!</v>
      </c>
      <c r="DD48" s="250" t="e">
        <f>'1_Police_raw'!CK47/E48*100</f>
        <v>#VALUE!</v>
      </c>
      <c r="DE48" s="250" t="e">
        <f>'1_Police_raw'!CL47/F48*100</f>
        <v>#VALUE!</v>
      </c>
      <c r="DF48" s="250" t="e">
        <f>'1_Police_raw'!CM47/G48*100</f>
        <v>#VALUE!</v>
      </c>
      <c r="DG48" s="250" t="e">
        <f>'1_Police_raw'!CN47/H48*100</f>
        <v>#VALUE!</v>
      </c>
      <c r="DH48" s="250" t="e">
        <f t="shared" si="33"/>
        <v>#VALUE!</v>
      </c>
      <c r="DJ48" s="250">
        <f>'1_Police_raw'!CP47/C48*100</f>
        <v>2940.9988867714487</v>
      </c>
      <c r="DK48" s="250">
        <f>'1_Police_raw'!CQ47/D48*100</f>
        <v>2904.5656428786506</v>
      </c>
      <c r="DL48" s="250">
        <f>'1_Police_raw'!CR47/E48*100</f>
        <v>2286.1084520524805</v>
      </c>
      <c r="DM48" s="250">
        <f>'1_Police_raw'!CS47/F48*100</f>
        <v>2306.4926322088413</v>
      </c>
      <c r="DN48" s="250">
        <f>'1_Police_raw'!CT47/G48*100</f>
        <v>2152.0193560394569</v>
      </c>
      <c r="DO48" s="250">
        <f>'1_Police_raw'!CU47/H48*100</f>
        <v>1931.3745443780413</v>
      </c>
      <c r="DP48" s="250">
        <f t="shared" si="6"/>
        <v>-34.329300392960931</v>
      </c>
      <c r="DR48" s="250" t="e">
        <f>'1_Police_raw'!CW47/C48*100</f>
        <v>#VALUE!</v>
      </c>
      <c r="DS48" s="250" t="e">
        <f>'1_Police_raw'!CX47/D48*100</f>
        <v>#VALUE!</v>
      </c>
      <c r="DT48" s="250" t="e">
        <f>'1_Police_raw'!CY47/E48*100</f>
        <v>#VALUE!</v>
      </c>
      <c r="DU48" s="250" t="e">
        <f>'1_Police_raw'!CZ47/F48*100</f>
        <v>#VALUE!</v>
      </c>
      <c r="DV48" s="250" t="e">
        <f>'1_Police_raw'!DA47/G48*100</f>
        <v>#VALUE!</v>
      </c>
      <c r="DW48" s="250" t="e">
        <f>'1_Police_raw'!DB47/H48*100</f>
        <v>#VALUE!</v>
      </c>
      <c r="DX48" s="250" t="e">
        <f t="shared" si="34"/>
        <v>#VALUE!</v>
      </c>
      <c r="DZ48" s="250">
        <f>'1_Police_raw'!DD47/C48*100</f>
        <v>343.61025679729806</v>
      </c>
      <c r="EA48" s="250">
        <f>'1_Police_raw'!DE47/D48*100</f>
        <v>302.01746461909062</v>
      </c>
      <c r="EB48" s="250">
        <f>'1_Police_raw'!DF47/E48*100</f>
        <v>223.17322672072376</v>
      </c>
      <c r="EC48" s="250">
        <f>'1_Police_raw'!DG47/F48*100</f>
        <v>227.48522701772757</v>
      </c>
      <c r="ED48" s="250">
        <f>'1_Police_raw'!DH47/G48*100</f>
        <v>209.17550716545691</v>
      </c>
      <c r="EE48" s="250">
        <f>'1_Police_raw'!DI47/H48*100</f>
        <v>179.69545025625843</v>
      </c>
      <c r="EF48" s="250">
        <f t="shared" si="7"/>
        <v>-47.703700136557906</v>
      </c>
      <c r="EH48" s="250">
        <f>'1_Police_raw'!DK47/C48*100</f>
        <v>548.61412479480748</v>
      </c>
      <c r="EI48" s="250">
        <f>'1_Police_raw'!DL47/D48*100</f>
        <v>522.26362541403194</v>
      </c>
      <c r="EJ48" s="250">
        <f>'1_Police_raw'!DM47/E48*100</f>
        <v>464.44056534714792</v>
      </c>
      <c r="EK48" s="250">
        <f>'1_Police_raw'!DN47/F48*100</f>
        <v>476.66242800508638</v>
      </c>
      <c r="EL48" s="250">
        <f>'1_Police_raw'!DO47/G48*100</f>
        <v>437.11148334263913</v>
      </c>
      <c r="EM48" s="250">
        <f>'1_Police_raw'!DP47/H48*100</f>
        <v>366.90288082594782</v>
      </c>
      <c r="EN48" s="250">
        <f t="shared" si="8"/>
        <v>-33.121867585312955</v>
      </c>
      <c r="EP48" s="250">
        <f>'1_Police_raw'!DR47/C48*100</f>
        <v>472.02777410894549</v>
      </c>
      <c r="EQ48" s="250">
        <f>'1_Police_raw'!DS47/D48*100</f>
        <v>455.8491418247516</v>
      </c>
      <c r="ER48" s="250">
        <f>'1_Police_raw'!DT47/E48*100</f>
        <v>403.83279839330288</v>
      </c>
      <c r="ES48" s="250">
        <f>'1_Police_raw'!DU47/F48*100</f>
        <v>416.48590021691973</v>
      </c>
      <c r="ET48" s="250">
        <f>'1_Police_raw'!DV47/G48*100</f>
        <v>383.52875488553877</v>
      </c>
      <c r="EU48" s="250">
        <f>'1_Police_raw'!DW47/H48*100</f>
        <v>326.32708568468189</v>
      </c>
      <c r="EV48" s="250">
        <f t="shared" si="9"/>
        <v>-30.86697360114141</v>
      </c>
      <c r="EX48" s="250">
        <f>'1_Police_raw'!DY47/C48*100</f>
        <v>169.49376403328367</v>
      </c>
      <c r="EY48" s="250">
        <f>'1_Police_raw'!DZ47/D48*100</f>
        <v>167.3441734417344</v>
      </c>
      <c r="EZ48" s="250">
        <f>'1_Police_raw'!EA47/E48*100</f>
        <v>167.01390844079057</v>
      </c>
      <c r="FA48" s="250">
        <f>'1_Police_raw'!EB47/F48*100</f>
        <v>151.24541850549778</v>
      </c>
      <c r="FB48" s="250">
        <f>'1_Police_raw'!EC47/G48*100</f>
        <v>128.66182765680253</v>
      </c>
      <c r="FC48" s="250">
        <f>'1_Police_raw'!ED47/H48*100</f>
        <v>136.91786778174554</v>
      </c>
      <c r="FD48" s="250">
        <f t="shared" si="10"/>
        <v>-19.219524940835683</v>
      </c>
      <c r="FF48" s="250" t="e">
        <f>'1_Police_raw'!EF47/C48*100</f>
        <v>#VALUE!</v>
      </c>
      <c r="FG48" s="250" t="e">
        <f>'1_Police_raw'!EG47/D48*100</f>
        <v>#VALUE!</v>
      </c>
      <c r="FH48" s="250" t="e">
        <f>'1_Police_raw'!EH47/E48*100</f>
        <v>#VALUE!</v>
      </c>
      <c r="FI48" s="250" t="e">
        <f>'1_Police_raw'!EI47/F48*100</f>
        <v>#VALUE!</v>
      </c>
      <c r="FJ48" s="250" t="e">
        <f>'1_Police_raw'!EJ47/G48*100</f>
        <v>#VALUE!</v>
      </c>
      <c r="FK48" s="250" t="e">
        <f>'1_Police_raw'!EK47/H48*100</f>
        <v>#VALUE!</v>
      </c>
      <c r="FL48" s="250" t="e">
        <f t="shared" si="35"/>
        <v>#VALUE!</v>
      </c>
      <c r="FN48" s="250" t="e">
        <f>'1_Police_raw'!EM47/C48*100</f>
        <v>#VALUE!</v>
      </c>
      <c r="FO48" s="250" t="e">
        <f>'1_Police_raw'!EN47/D48*100</f>
        <v>#VALUE!</v>
      </c>
      <c r="FP48" s="250" t="e">
        <f>'1_Police_raw'!EO47/E48*100</f>
        <v>#VALUE!</v>
      </c>
      <c r="FQ48" s="250" t="e">
        <f>'1_Police_raw'!EP47/F48*100</f>
        <v>#VALUE!</v>
      </c>
      <c r="FR48" s="250" t="e">
        <f>'1_Police_raw'!EQ47/G48*100</f>
        <v>#VALUE!</v>
      </c>
      <c r="FS48" s="250" t="e">
        <f>'1_Police_raw'!ER47/H48*100</f>
        <v>#VALUE!</v>
      </c>
      <c r="FT48" s="250" t="e">
        <f t="shared" si="11"/>
        <v>#VALUE!</v>
      </c>
      <c r="FV48" s="250" t="e">
        <f>'1_Police_raw'!ET47/C48*100</f>
        <v>#VALUE!</v>
      </c>
      <c r="FW48" s="250" t="e">
        <f>'1_Police_raw'!EU47/D48*100</f>
        <v>#VALUE!</v>
      </c>
      <c r="FX48" s="250" t="e">
        <f>'1_Police_raw'!EV47/E48*100</f>
        <v>#VALUE!</v>
      </c>
      <c r="FY48" s="250" t="e">
        <f>'1_Police_raw'!EW47/F48*100</f>
        <v>#VALUE!</v>
      </c>
      <c r="FZ48" s="250" t="e">
        <f>'1_Police_raw'!EX47/G48*100</f>
        <v>#VALUE!</v>
      </c>
      <c r="GA48" s="250" t="e">
        <f>'1_Police_raw'!EY47/H48*100</f>
        <v>#VALUE!</v>
      </c>
      <c r="GB48" s="250" t="e">
        <f t="shared" si="12"/>
        <v>#VALUE!</v>
      </c>
      <c r="GD48" s="250" t="e">
        <f>'1_Police_raw'!FA47/C48*100</f>
        <v>#VALUE!</v>
      </c>
      <c r="GE48" s="250" t="e">
        <f>'1_Police_raw'!FB47/D48*100</f>
        <v>#VALUE!</v>
      </c>
      <c r="GF48" s="250" t="e">
        <f>'1_Police_raw'!FC47/E48*100</f>
        <v>#VALUE!</v>
      </c>
      <c r="GG48" s="250" t="e">
        <f>'1_Police_raw'!FD47/F48*100</f>
        <v>#VALUE!</v>
      </c>
      <c r="GH48" s="250" t="e">
        <f>'1_Police_raw'!FE47/G48*100</f>
        <v>#VALUE!</v>
      </c>
      <c r="GI48" s="250" t="e">
        <f>'1_Police_raw'!FF47/H48*100</f>
        <v>#VALUE!</v>
      </c>
      <c r="GJ48" s="250" t="e">
        <f t="shared" si="13"/>
        <v>#VALUE!</v>
      </c>
      <c r="GL48" s="250">
        <f>'1_Police_raw'!FH47/C48*100</f>
        <v>648.06883148738666</v>
      </c>
      <c r="GM48" s="250">
        <f>'1_Police_raw'!FI47/D48*100</f>
        <v>661.64182475158077</v>
      </c>
      <c r="GN48" s="250">
        <f>'1_Police_raw'!FJ47/E48*100</f>
        <v>651.08771139516114</v>
      </c>
      <c r="GO48" s="250">
        <f>'1_Police_raw'!FK47/F48*100</f>
        <v>666.01840077791894</v>
      </c>
      <c r="GP48" s="250">
        <f>'1_Police_raw'!FL47/G48*100</f>
        <v>685.57602828959614</v>
      </c>
      <c r="GQ48" s="250">
        <f>'1_Police_raw'!FM47/H48*100</f>
        <v>656.44716635520933</v>
      </c>
      <c r="GR48" s="250">
        <f t="shared" si="14"/>
        <v>1.2928155869791595</v>
      </c>
      <c r="GT48" s="250" t="e">
        <f>'1_Police_raw'!FO47/C48*100</f>
        <v>#VALUE!</v>
      </c>
      <c r="GU48" s="250" t="e">
        <f>'1_Police_raw'!FP47/D48*100</f>
        <v>#VALUE!</v>
      </c>
      <c r="GV48" s="250" t="e">
        <f>'1_Police_raw'!FQ47/E48*100</f>
        <v>#VALUE!</v>
      </c>
      <c r="GW48" s="250" t="e">
        <f>'1_Police_raw'!FR47/F48*100</f>
        <v>#VALUE!</v>
      </c>
      <c r="GX48" s="250" t="e">
        <f>'1_Police_raw'!FS47/G48*100</f>
        <v>#VALUE!</v>
      </c>
      <c r="GY48" s="250" t="e">
        <f>'1_Police_raw'!FT47/H48*100</f>
        <v>#VALUE!</v>
      </c>
      <c r="GZ48" s="250" t="e">
        <f t="shared" si="15"/>
        <v>#VALUE!</v>
      </c>
      <c r="HB48" s="250" t="e">
        <f>'1_Police_raw'!GI47/C48*100</f>
        <v>#VALUE!</v>
      </c>
      <c r="HC48" s="250" t="e">
        <f>'1_Police_raw'!GJ47/D48*100</f>
        <v>#VALUE!</v>
      </c>
      <c r="HD48" s="250" t="e">
        <f>'1_Police_raw'!GK47/E48*100</f>
        <v>#VALUE!</v>
      </c>
      <c r="HE48" s="250" t="e">
        <f>'1_Police_raw'!GL47/F48*100</f>
        <v>#VALUE!</v>
      </c>
      <c r="HF48" s="250" t="e">
        <f>'1_Police_raw'!GM47/G48*100</f>
        <v>#VALUE!</v>
      </c>
      <c r="HG48" s="250" t="e">
        <f>'1_Police_raw'!GN47/H48*100</f>
        <v>#VALUE!</v>
      </c>
      <c r="HH48" s="250" t="e">
        <f t="shared" si="16"/>
        <v>#VALUE!</v>
      </c>
      <c r="HJ48" s="250" t="e">
        <f>'1_Police_raw'!GP47/C48*100</f>
        <v>#VALUE!</v>
      </c>
      <c r="HK48" s="250" t="e">
        <f>'1_Police_raw'!GQ47/D48*100</f>
        <v>#VALUE!</v>
      </c>
      <c r="HL48" s="250" t="e">
        <f>'1_Police_raw'!GR47/E48*100</f>
        <v>#VALUE!</v>
      </c>
      <c r="HM48" s="250" t="e">
        <f>'1_Police_raw'!GS47/F48*100</f>
        <v>#VALUE!</v>
      </c>
      <c r="HN48" s="250" t="e">
        <f>'1_Police_raw'!GT47/G48*100</f>
        <v>#VALUE!</v>
      </c>
      <c r="HO48" s="250" t="e">
        <f>'1_Police_raw'!GU47/H48*100</f>
        <v>#VALUE!</v>
      </c>
      <c r="HP48" s="250" t="e">
        <f t="shared" si="17"/>
        <v>#VALUE!</v>
      </c>
      <c r="HR48" s="250" t="e">
        <f>'1_Police_raw'!GW47/C48*100</f>
        <v>#VALUE!</v>
      </c>
      <c r="HS48" s="250" t="e">
        <f>'1_Police_raw'!GX47/D48*100</f>
        <v>#VALUE!</v>
      </c>
      <c r="HT48" s="250" t="e">
        <f>'1_Police_raw'!GY47/E48*100</f>
        <v>#VALUE!</v>
      </c>
      <c r="HU48" s="250" t="e">
        <f>'1_Police_raw'!GZ47/F48*100</f>
        <v>#VALUE!</v>
      </c>
      <c r="HV48" s="250" t="e">
        <f>'1_Police_raw'!HA47/G48*100</f>
        <v>#VALUE!</v>
      </c>
      <c r="HW48" s="250" t="e">
        <f>'1_Police_raw'!HB47/H48*100</f>
        <v>#VALUE!</v>
      </c>
      <c r="HX48" s="250" t="e">
        <f t="shared" si="18"/>
        <v>#VALUE!</v>
      </c>
      <c r="HZ48" s="250" t="e">
        <f>'1_Police_raw'!HD47/C48*100</f>
        <v>#VALUE!</v>
      </c>
      <c r="IA48" s="250" t="e">
        <f>'1_Police_raw'!HE47/D48*100</f>
        <v>#VALUE!</v>
      </c>
      <c r="IB48" s="250" t="e">
        <f>'1_Police_raw'!HF47/E48*100</f>
        <v>#VALUE!</v>
      </c>
      <c r="IC48" s="250" t="e">
        <f>'1_Police_raw'!HG47/F48*100</f>
        <v>#VALUE!</v>
      </c>
      <c r="ID48" s="250" t="e">
        <f>'1_Police_raw'!HH47/G48*100</f>
        <v>#VALUE!</v>
      </c>
      <c r="IE48" s="250" t="e">
        <f>'1_Police_raw'!HI47/H48*100</f>
        <v>#VALUE!</v>
      </c>
      <c r="IF48" s="250" t="e">
        <f t="shared" si="49"/>
        <v>#VALUE!</v>
      </c>
      <c r="IH48" s="250" t="e">
        <f>'1_Police_raw'!HK47/C48*100</f>
        <v>#VALUE!</v>
      </c>
      <c r="II48" s="250" t="e">
        <f>'1_Police_raw'!HL47/D48*100</f>
        <v>#VALUE!</v>
      </c>
      <c r="IJ48" s="250" t="e">
        <f>'1_Police_raw'!HM47/E48*100</f>
        <v>#VALUE!</v>
      </c>
      <c r="IK48" s="250" t="e">
        <f>'1_Police_raw'!HN47/F48*100</f>
        <v>#VALUE!</v>
      </c>
      <c r="IL48" s="250" t="e">
        <f>'1_Police_raw'!HO47/G48*100</f>
        <v>#VALUE!</v>
      </c>
      <c r="IM48" s="250" t="e">
        <f>'1_Police_raw'!HP47/H48*100</f>
        <v>#VALUE!</v>
      </c>
      <c r="IN48" s="250" t="e">
        <f t="shared" si="36"/>
        <v>#VALUE!</v>
      </c>
      <c r="IP48" s="250" t="e">
        <f>'1_Police_raw'!HR47/C48*100</f>
        <v>#VALUE!</v>
      </c>
      <c r="IQ48" s="250" t="e">
        <f>'1_Police_raw'!HS47/D48*100</f>
        <v>#VALUE!</v>
      </c>
      <c r="IR48" s="250" t="e">
        <f>'1_Police_raw'!HT47/E48*100</f>
        <v>#VALUE!</v>
      </c>
      <c r="IS48" s="250" t="e">
        <f>'1_Police_raw'!HU47/F48*100</f>
        <v>#VALUE!</v>
      </c>
      <c r="IT48" s="250" t="e">
        <f>'1_Police_raw'!HV47/G48*100</f>
        <v>#VALUE!</v>
      </c>
      <c r="IU48" s="250" t="e">
        <f>'1_Police_raw'!HW47/H48*100</f>
        <v>#VALUE!</v>
      </c>
      <c r="IV48" s="250" t="e">
        <f t="shared" si="45"/>
        <v>#VALUE!</v>
      </c>
      <c r="IX48" s="250" t="e">
        <f>'1_Police_raw'!HY47/C48*100</f>
        <v>#VALUE!</v>
      </c>
      <c r="IY48" s="250" t="e">
        <f>'1_Police_raw'!HZ47/D48*100</f>
        <v>#VALUE!</v>
      </c>
      <c r="IZ48" s="250" t="e">
        <f>'1_Police_raw'!IA47/E48*100</f>
        <v>#VALUE!</v>
      </c>
      <c r="JA48" s="250" t="e">
        <f>'1_Police_raw'!IB47/F48*100</f>
        <v>#VALUE!</v>
      </c>
      <c r="JB48" s="250" t="e">
        <f>'1_Police_raw'!IC47/G48*100</f>
        <v>#VALUE!</v>
      </c>
      <c r="JC48" s="250" t="e">
        <f>'1_Police_raw'!ID47/H48*100</f>
        <v>#VALUE!</v>
      </c>
      <c r="JD48" s="250" t="e">
        <f t="shared" si="19"/>
        <v>#VALUE!</v>
      </c>
      <c r="JF48" s="250" t="e">
        <f>'1_Police_raw'!IF47/C48*100</f>
        <v>#VALUE!</v>
      </c>
      <c r="JG48" s="250" t="e">
        <f>'1_Police_raw'!IG47/D48*100</f>
        <v>#VALUE!</v>
      </c>
      <c r="JH48" s="250" t="e">
        <f>'1_Police_raw'!IH47/E48*100</f>
        <v>#VALUE!</v>
      </c>
      <c r="JI48" s="250" t="e">
        <f>'1_Police_raw'!II47/F48*100</f>
        <v>#VALUE!</v>
      </c>
      <c r="JJ48" s="250" t="e">
        <f>'1_Police_raw'!IJ47/G48*100</f>
        <v>#VALUE!</v>
      </c>
      <c r="JK48" s="250" t="e">
        <f>'1_Police_raw'!IK47/H48*100</f>
        <v>#VALUE!</v>
      </c>
      <c r="JL48" s="250" t="e">
        <f t="shared" si="48"/>
        <v>#VALUE!</v>
      </c>
      <c r="JN48" s="250" t="e">
        <f>'1_Police_raw'!IM47/C48*100</f>
        <v>#VALUE!</v>
      </c>
      <c r="JO48" s="250" t="e">
        <f>'1_Police_raw'!IN47/D48*100</f>
        <v>#VALUE!</v>
      </c>
      <c r="JP48" s="250" t="e">
        <f>'1_Police_raw'!IO47/E48*100</f>
        <v>#VALUE!</v>
      </c>
      <c r="JQ48" s="250" t="e">
        <f>'1_Police_raw'!IP47/F48*100</f>
        <v>#VALUE!</v>
      </c>
      <c r="JR48" s="250" t="e">
        <f>'1_Police_raw'!IQ47/G48*100</f>
        <v>#VALUE!</v>
      </c>
      <c r="JS48" s="250" t="e">
        <f>'1_Police_raw'!IR47/H48*100</f>
        <v>#VALUE!</v>
      </c>
      <c r="JT48" s="250" t="e">
        <f t="shared" si="20"/>
        <v>#VALUE!</v>
      </c>
      <c r="JV48" s="250" t="e">
        <f>'1_Police_raw'!IT47/C48*100</f>
        <v>#VALUE!</v>
      </c>
      <c r="JW48" s="250" t="e">
        <f>'1_Police_raw'!IU47/D48*100</f>
        <v>#VALUE!</v>
      </c>
      <c r="JX48" s="250" t="e">
        <f>'1_Police_raw'!IV47/E48*100</f>
        <v>#VALUE!</v>
      </c>
      <c r="JY48" s="250" t="e">
        <f>'1_Police_raw'!IW47/F48*100</f>
        <v>#VALUE!</v>
      </c>
      <c r="JZ48" s="250" t="e">
        <f>'1_Police_raw'!IX47/G48*100</f>
        <v>#VALUE!</v>
      </c>
      <c r="KA48" s="250" t="e">
        <f>'1_Police_raw'!IY47/H48*100</f>
        <v>#VALUE!</v>
      </c>
      <c r="KB48" s="250" t="e">
        <f t="shared" si="21"/>
        <v>#VALUE!</v>
      </c>
      <c r="KD48" s="250" t="e">
        <f>'1_Police_raw'!JA47/C48*100</f>
        <v>#VALUE!</v>
      </c>
      <c r="KE48" s="250" t="e">
        <f>'1_Police_raw'!JB47/D48*100</f>
        <v>#VALUE!</v>
      </c>
      <c r="KF48" s="250" t="e">
        <f>'1_Police_raw'!JC47/E48*100</f>
        <v>#VALUE!</v>
      </c>
      <c r="KG48" s="250" t="e">
        <f>'1_Police_raw'!JD47/F48*100</f>
        <v>#VALUE!</v>
      </c>
      <c r="KH48" s="250" t="e">
        <f>'1_Police_raw'!JE47/G48*100</f>
        <v>#VALUE!</v>
      </c>
      <c r="KI48" s="250" t="e">
        <f>'1_Police_raw'!JF47/H48*100</f>
        <v>#VALUE!</v>
      </c>
      <c r="KJ48" s="250" t="e">
        <f t="shared" si="22"/>
        <v>#VALUE!</v>
      </c>
      <c r="KL48" s="250" t="e">
        <f>'1_Police_raw'!JH47/C48*100</f>
        <v>#VALUE!</v>
      </c>
      <c r="KM48" s="250" t="e">
        <f>'1_Police_raw'!JI47/D48*100</f>
        <v>#VALUE!</v>
      </c>
      <c r="KN48" s="250" t="e">
        <f>'1_Police_raw'!JJ47/E48*100</f>
        <v>#VALUE!</v>
      </c>
      <c r="KO48" s="250" t="e">
        <f>'1_Police_raw'!JK47/F48*100</f>
        <v>#VALUE!</v>
      </c>
      <c r="KP48" s="250" t="e">
        <f>'1_Police_raw'!JL47/G48*100</f>
        <v>#VALUE!</v>
      </c>
      <c r="KQ48" s="250" t="e">
        <f>'1_Police_raw'!JM47/H48*100</f>
        <v>#VALUE!</v>
      </c>
      <c r="KR48" s="250" t="e">
        <f t="shared" si="23"/>
        <v>#VALUE!</v>
      </c>
      <c r="KT48" s="250" t="e">
        <f>'1_Police_raw'!JO47/C48*100</f>
        <v>#VALUE!</v>
      </c>
      <c r="KU48" s="250" t="e">
        <f>'1_Police_raw'!JP47/D48*100</f>
        <v>#VALUE!</v>
      </c>
      <c r="KV48" s="250" t="e">
        <f>'1_Police_raw'!JQ47/E48*100</f>
        <v>#VALUE!</v>
      </c>
      <c r="KW48" s="250" t="e">
        <f>'1_Police_raw'!JR47/F48*100</f>
        <v>#VALUE!</v>
      </c>
      <c r="KX48" s="250" t="e">
        <f>'1_Police_raw'!JS47/G48*100</f>
        <v>#VALUE!</v>
      </c>
      <c r="KY48" s="250" t="e">
        <f>'1_Police_raw'!JT47/H48*100</f>
        <v>#VALUE!</v>
      </c>
      <c r="KZ48" s="250" t="e">
        <f t="shared" si="37"/>
        <v>#VALUE!</v>
      </c>
      <c r="LB48" s="250" t="e">
        <f>'1_Police_raw'!JV47/C48*100</f>
        <v>#VALUE!</v>
      </c>
      <c r="LC48" s="250" t="e">
        <f>'1_Police_raw'!JW47/D48*100</f>
        <v>#VALUE!</v>
      </c>
      <c r="LD48" s="250" t="e">
        <f>'1_Police_raw'!JX47/E48*100</f>
        <v>#VALUE!</v>
      </c>
      <c r="LE48" s="250" t="e">
        <f>'1_Police_raw'!JY47/F48*100</f>
        <v>#VALUE!</v>
      </c>
      <c r="LF48" s="250" t="e">
        <f>'1_Police_raw'!JZ47/G48*100</f>
        <v>#VALUE!</v>
      </c>
      <c r="LG48" s="250" t="e">
        <f>'1_Police_raw'!KA47/H48*100</f>
        <v>#VALUE!</v>
      </c>
      <c r="LH48" s="250" t="e">
        <f t="shared" si="24"/>
        <v>#VALUE!</v>
      </c>
      <c r="LJ48" s="250" t="e">
        <f>'1_Police_raw'!KC47/C48*100</f>
        <v>#VALUE!</v>
      </c>
      <c r="LK48" s="250" t="e">
        <f>'1_Police_raw'!KD47/D48*100</f>
        <v>#VALUE!</v>
      </c>
      <c r="LL48" s="250" t="e">
        <f>'1_Police_raw'!KE47/E48*100</f>
        <v>#VALUE!</v>
      </c>
      <c r="LM48" s="250" t="e">
        <f>'1_Police_raw'!KF47/F48*100</f>
        <v>#VALUE!</v>
      </c>
      <c r="LN48" s="250" t="e">
        <f>'1_Police_raw'!KG47/G48*100</f>
        <v>#VALUE!</v>
      </c>
      <c r="LO48" s="250" t="e">
        <f>'1_Police_raw'!KH47/H48*100</f>
        <v>#VALUE!</v>
      </c>
      <c r="LP48" s="250" t="e">
        <f t="shared" si="38"/>
        <v>#VALUE!</v>
      </c>
      <c r="LR48" s="250" t="e">
        <f>'1_Police_raw'!KJ47/C48*100</f>
        <v>#VALUE!</v>
      </c>
      <c r="LS48" s="250" t="e">
        <f>'1_Police_raw'!KK47/D48*100</f>
        <v>#VALUE!</v>
      </c>
      <c r="LT48" s="250" t="e">
        <f>'1_Police_raw'!KL47/E48*100</f>
        <v>#VALUE!</v>
      </c>
      <c r="LU48" s="250" t="e">
        <f>'1_Police_raw'!KM47/F48*100</f>
        <v>#VALUE!</v>
      </c>
      <c r="LV48" s="250" t="e">
        <f>'1_Police_raw'!KN47/G48*100</f>
        <v>#VALUE!</v>
      </c>
      <c r="LW48" s="250" t="e">
        <f>'1_Police_raw'!KO47/H48*100</f>
        <v>#VALUE!</v>
      </c>
      <c r="LX48" s="250" t="e">
        <f t="shared" si="39"/>
        <v>#VALUE!</v>
      </c>
      <c r="LZ48" s="250" t="e">
        <f>'1_Police_raw'!KQ47/C48*100</f>
        <v>#VALUE!</v>
      </c>
      <c r="MA48" s="250" t="e">
        <f>'1_Police_raw'!KR47/D48*100</f>
        <v>#VALUE!</v>
      </c>
      <c r="MB48" s="250" t="e">
        <f>'1_Police_raw'!KS47/E48*100</f>
        <v>#VALUE!</v>
      </c>
      <c r="MC48" s="250" t="e">
        <f>'1_Police_raw'!KT47/F48*100</f>
        <v>#VALUE!</v>
      </c>
      <c r="MD48" s="250" t="e">
        <f>'1_Police_raw'!KU47/G48*100</f>
        <v>#VALUE!</v>
      </c>
      <c r="ME48" s="250" t="e">
        <f>'1_Police_raw'!KV47/H48*100</f>
        <v>#VALUE!</v>
      </c>
      <c r="MF48" s="250" t="e">
        <f t="shared" si="40"/>
        <v>#VALUE!</v>
      </c>
      <c r="MH48" s="250" t="e">
        <f>'1_Police_raw'!KX47/C48*100</f>
        <v>#VALUE!</v>
      </c>
      <c r="MI48" s="250" t="e">
        <f>'1_Police_raw'!KY47/D48*100</f>
        <v>#VALUE!</v>
      </c>
      <c r="MJ48" s="250" t="e">
        <f>'1_Police_raw'!KZ47/E48*100</f>
        <v>#VALUE!</v>
      </c>
      <c r="MK48" s="250" t="e">
        <f>'1_Police_raw'!LA47/F48*100</f>
        <v>#VALUE!</v>
      </c>
      <c r="ML48" s="250" t="e">
        <f>'1_Police_raw'!LB47/G48*100</f>
        <v>#VALUE!</v>
      </c>
      <c r="MM48" s="250" t="e">
        <f>'1_Police_raw'!LC47/H48*100</f>
        <v>#VALUE!</v>
      </c>
      <c r="MN48" s="250" t="e">
        <f t="shared" si="41"/>
        <v>#VALUE!</v>
      </c>
      <c r="MP48" s="250" t="e">
        <f>'1_Police_raw'!LE47/C48*100</f>
        <v>#VALUE!</v>
      </c>
      <c r="MQ48" s="250" t="e">
        <f>'1_Police_raw'!LF47/D48*100</f>
        <v>#VALUE!</v>
      </c>
      <c r="MR48" s="250" t="e">
        <f>'1_Police_raw'!LG47/E48*100</f>
        <v>#VALUE!</v>
      </c>
      <c r="MS48" s="250" t="e">
        <f>'1_Police_raw'!LH47/F48*100</f>
        <v>#VALUE!</v>
      </c>
      <c r="MT48" s="250" t="e">
        <f>'1_Police_raw'!LI47/G48*100</f>
        <v>#VALUE!</v>
      </c>
      <c r="MU48" s="250" t="e">
        <f>'1_Police_raw'!LJ47/H48*100</f>
        <v>#VALUE!</v>
      </c>
      <c r="MV48" s="250" t="e">
        <f t="shared" si="25"/>
        <v>#VALUE!</v>
      </c>
      <c r="MX48" s="250" t="e">
        <f>'1_Police_raw'!LL47/C48*100</f>
        <v>#VALUE!</v>
      </c>
      <c r="MY48" s="250" t="e">
        <f>'1_Police_raw'!LM47/D48*100</f>
        <v>#VALUE!</v>
      </c>
      <c r="MZ48" s="250" t="e">
        <f>'1_Police_raw'!LN47/E48*100</f>
        <v>#VALUE!</v>
      </c>
      <c r="NA48" s="250" t="e">
        <f>'1_Police_raw'!LO47/F48*100</f>
        <v>#VALUE!</v>
      </c>
      <c r="NB48" s="250" t="e">
        <f>'1_Police_raw'!LP47/G48*100</f>
        <v>#VALUE!</v>
      </c>
      <c r="NC48" s="250" t="e">
        <f>'1_Police_raw'!LQ47/H48*100</f>
        <v>#VALUE!</v>
      </c>
      <c r="ND48" s="250" t="e">
        <f t="shared" si="50"/>
        <v>#VALUE!</v>
      </c>
      <c r="NF48" s="250" t="e">
        <f>'1_Police_raw'!LS47/C48*100</f>
        <v>#VALUE!</v>
      </c>
      <c r="NG48" s="250" t="e">
        <f>'1_Police_raw'!LT47/D48*100</f>
        <v>#VALUE!</v>
      </c>
      <c r="NH48" s="250" t="e">
        <f>'1_Police_raw'!LU47/E48*100</f>
        <v>#VALUE!</v>
      </c>
      <c r="NI48" s="250" t="e">
        <f>'1_Police_raw'!LV47/F48*100</f>
        <v>#VALUE!</v>
      </c>
      <c r="NJ48" s="250" t="e">
        <f>'1_Police_raw'!LW47/G48*100</f>
        <v>#VALUE!</v>
      </c>
      <c r="NK48" s="250" t="e">
        <f>'1_Police_raw'!LX47/H48*100</f>
        <v>#VALUE!</v>
      </c>
      <c r="NL48" s="250" t="e">
        <f t="shared" si="26"/>
        <v>#VALUE!</v>
      </c>
      <c r="NN48" s="250" t="e">
        <f>'1_Police_raw'!LZ47/C48*100</f>
        <v>#VALUE!</v>
      </c>
      <c r="NO48" s="250" t="e">
        <f>'1_Police_raw'!MA47/D48*100</f>
        <v>#VALUE!</v>
      </c>
      <c r="NP48" s="250" t="e">
        <f>'1_Police_raw'!MB47/E48*100</f>
        <v>#VALUE!</v>
      </c>
      <c r="NQ48" s="250" t="e">
        <f>'1_Police_raw'!MC47/F48*100</f>
        <v>#VALUE!</v>
      </c>
      <c r="NR48" s="250" t="e">
        <f>'1_Police_raw'!MD47/G48*100</f>
        <v>#VALUE!</v>
      </c>
      <c r="NS48" s="250" t="e">
        <f>'1_Police_raw'!ME47/H48*100</f>
        <v>#VALUE!</v>
      </c>
      <c r="NT48" s="250" t="e">
        <f t="shared" si="27"/>
        <v>#VALUE!</v>
      </c>
      <c r="NV48" s="250" t="e">
        <f>'1_Police_raw'!MG47/C48*100</f>
        <v>#VALUE!</v>
      </c>
      <c r="NW48" s="250" t="e">
        <f>'1_Police_raw'!MH47/D48*100</f>
        <v>#VALUE!</v>
      </c>
      <c r="NX48" s="250" t="e">
        <f>'1_Police_raw'!MI47/E48*100</f>
        <v>#VALUE!</v>
      </c>
      <c r="NY48" s="250" t="e">
        <f>'1_Police_raw'!MJ47/F48*100</f>
        <v>#VALUE!</v>
      </c>
      <c r="NZ48" s="250" t="e">
        <f>'1_Police_raw'!MK47/G48*100</f>
        <v>#VALUE!</v>
      </c>
      <c r="OA48" s="250" t="e">
        <f>'1_Police_raw'!ML47/H48*100</f>
        <v>#VALUE!</v>
      </c>
      <c r="OB48" s="250" t="e">
        <f t="shared" si="42"/>
        <v>#VALUE!</v>
      </c>
      <c r="OD48" s="250" t="e">
        <f>'1_Police_raw'!MN47/C48*100</f>
        <v>#VALUE!</v>
      </c>
      <c r="OE48" s="250" t="e">
        <f>'1_Police_raw'!MO47/D48*100</f>
        <v>#VALUE!</v>
      </c>
      <c r="OF48" s="250" t="e">
        <f>'1_Police_raw'!MP47/E48*100</f>
        <v>#VALUE!</v>
      </c>
      <c r="OG48" s="250" t="e">
        <f>'1_Police_raw'!MQ47/F48*100</f>
        <v>#VALUE!</v>
      </c>
      <c r="OH48" s="250" t="e">
        <f>'1_Police_raw'!MR47/G48*100</f>
        <v>#VALUE!</v>
      </c>
      <c r="OI48" s="250" t="e">
        <f>'1_Police_raw'!MS47/H48*100</f>
        <v>#VALUE!</v>
      </c>
      <c r="OJ48" s="250" t="e">
        <f t="shared" si="28"/>
        <v>#VALUE!</v>
      </c>
      <c r="OL48" s="250" t="e">
        <f>'1_Police_raw'!MU47/C48*100</f>
        <v>#VALUE!</v>
      </c>
      <c r="OM48" s="250" t="e">
        <f>'1_Police_raw'!MV47/D48*100</f>
        <v>#VALUE!</v>
      </c>
      <c r="ON48" s="250" t="e">
        <f>'1_Police_raw'!MW47/E48*100</f>
        <v>#VALUE!</v>
      </c>
      <c r="OO48" s="250" t="e">
        <f>'1_Police_raw'!MX47/F48*100</f>
        <v>#VALUE!</v>
      </c>
      <c r="OP48" s="250" t="e">
        <f>'1_Police_raw'!MY47/G48*100</f>
        <v>#VALUE!</v>
      </c>
      <c r="OQ48" s="250" t="e">
        <f>'1_Police_raw'!MZ47/H48*100</f>
        <v>#VALUE!</v>
      </c>
      <c r="OR48" s="250" t="e">
        <f t="shared" si="43"/>
        <v>#VALUE!</v>
      </c>
      <c r="OT48" s="253"/>
      <c r="OU48" s="250" t="e">
        <f>'1_Police_raw'!NE47/G48*100</f>
        <v>#VALUE!</v>
      </c>
      <c r="OV48" s="250" t="e">
        <f>'1_Police_raw'!NF47/G48*100</f>
        <v>#VALUE!</v>
      </c>
      <c r="OW48" s="250" t="e">
        <f>'1_Police_raw'!NG47/G48*100</f>
        <v>#VALUE!</v>
      </c>
      <c r="OX48" s="250" t="e">
        <f>'1_Police_raw'!NH47/G48*100</f>
        <v>#VALUE!</v>
      </c>
      <c r="OY48" s="250" t="e">
        <f>'1_Police_raw'!NI47/G48*100</f>
        <v>#VALUE!</v>
      </c>
      <c r="PA48" s="250" t="e">
        <f>'1_Police_raw'!NK47/G48*100</f>
        <v>#VALUE!</v>
      </c>
      <c r="PB48" s="250" t="e">
        <f>'1_Police_raw'!NL47/G48*100</f>
        <v>#VALUE!</v>
      </c>
      <c r="PC48" s="250" t="e">
        <f>'1_Police_raw'!NM47/G48*100</f>
        <v>#VALUE!</v>
      </c>
      <c r="PD48" s="250" t="e">
        <f>'1_Police_raw'!NN47/G48*100</f>
        <v>#VALUE!</v>
      </c>
      <c r="PE48" s="250" t="e">
        <f>'1_Police_raw'!NO47/G48*100</f>
        <v>#VALUE!</v>
      </c>
      <c r="PG48" s="250" t="e">
        <f>'1_Police_raw'!NQ47/G48*100</f>
        <v>#VALUE!</v>
      </c>
      <c r="PH48" s="250" t="e">
        <f>'1_Police_raw'!NR47/G48*100</f>
        <v>#VALUE!</v>
      </c>
      <c r="PI48" s="250" t="e">
        <f>'1_Police_raw'!NS47/G48*100</f>
        <v>#VALUE!</v>
      </c>
      <c r="PJ48" s="250" t="e">
        <f>'1_Police_raw'!NT47/G48*100</f>
        <v>#VALUE!</v>
      </c>
      <c r="PK48" s="250" t="e">
        <f>'1_Police_raw'!NU47/G48*100</f>
        <v>#VALUE!</v>
      </c>
      <c r="PM48" s="250" t="e">
        <f>'1_Police_raw'!NW47/G48*100</f>
        <v>#VALUE!</v>
      </c>
      <c r="PN48" s="250" t="e">
        <f>'1_Police_raw'!NX47/G48*100</f>
        <v>#VALUE!</v>
      </c>
      <c r="PO48" s="250" t="e">
        <f>'1_Police_raw'!NY47/G48*100</f>
        <v>#VALUE!</v>
      </c>
      <c r="PP48" s="250" t="e">
        <f>'1_Police_raw'!NZ47/G48*100</f>
        <v>#VALUE!</v>
      </c>
      <c r="PQ48" s="250" t="e">
        <f>'1_Police_raw'!OA47/G48*100</f>
        <v>#VALUE!</v>
      </c>
      <c r="PS48" s="250" t="e">
        <f>'1_Police_raw'!OC47/G48*100</f>
        <v>#VALUE!</v>
      </c>
      <c r="PT48" s="250" t="e">
        <f>'1_Police_raw'!OD47/G48*100</f>
        <v>#VALUE!</v>
      </c>
      <c r="PU48" s="250" t="e">
        <f>'1_Police_raw'!OE47/G48*100</f>
        <v>#VALUE!</v>
      </c>
      <c r="PV48" s="250" t="e">
        <f>'1_Police_raw'!OF47/G48*100</f>
        <v>#VALUE!</v>
      </c>
      <c r="PW48" s="250" t="e">
        <f>'1_Police_raw'!OG47/G48*100</f>
        <v>#VALUE!</v>
      </c>
      <c r="PY48" s="250" t="e">
        <f>'1_Police_raw'!OI47/G48*100</f>
        <v>#VALUE!</v>
      </c>
      <c r="PZ48" s="250" t="e">
        <f>'1_Police_raw'!OJ47/G48*100</f>
        <v>#VALUE!</v>
      </c>
      <c r="QA48" s="250" t="e">
        <f>'1_Police_raw'!OK47/G48*100</f>
        <v>#VALUE!</v>
      </c>
      <c r="QB48" s="250" t="e">
        <f>'1_Police_raw'!OL47/G48*100</f>
        <v>#VALUE!</v>
      </c>
      <c r="QC48" s="250" t="e">
        <f>'1_Police_raw'!OM47/G48*100</f>
        <v>#VALUE!</v>
      </c>
      <c r="QE48" s="250" t="e">
        <f>'1_Police_raw'!OO47/G48*100</f>
        <v>#VALUE!</v>
      </c>
      <c r="QF48" s="250" t="e">
        <f>'1_Police_raw'!OP47/G48*100</f>
        <v>#VALUE!</v>
      </c>
      <c r="QG48" s="250" t="e">
        <f>'1_Police_raw'!OQ47/G48*100</f>
        <v>#VALUE!</v>
      </c>
      <c r="QH48" s="250" t="e">
        <f>'1_Police_raw'!OR47/G48*100</f>
        <v>#VALUE!</v>
      </c>
      <c r="QI48" s="250" t="e">
        <f>'1_Police_raw'!OS47/G48*100</f>
        <v>#VALUE!</v>
      </c>
      <c r="QK48" s="250" t="e">
        <f>'1_Police_raw'!OU47/G48*100</f>
        <v>#VALUE!</v>
      </c>
      <c r="QL48" s="250" t="e">
        <f>'1_Police_raw'!OV47/G48*100</f>
        <v>#VALUE!</v>
      </c>
      <c r="QM48" s="250" t="e">
        <f>'1_Police_raw'!OW47/G48*100</f>
        <v>#VALUE!</v>
      </c>
      <c r="QN48" s="250" t="e">
        <f>'1_Police_raw'!OX47/G48*100</f>
        <v>#VALUE!</v>
      </c>
      <c r="QO48" s="250" t="e">
        <f>'1_Police_raw'!OY47/G48*100</f>
        <v>#VALUE!</v>
      </c>
      <c r="QQ48" s="250" t="e">
        <f>'1_Police_raw'!PA47/G48*100</f>
        <v>#VALUE!</v>
      </c>
      <c r="QR48" s="250" t="e">
        <f>'1_Police_raw'!PB47/G48*100</f>
        <v>#VALUE!</v>
      </c>
      <c r="QS48" s="250" t="e">
        <f>'1_Police_raw'!PC47/G48*100</f>
        <v>#VALUE!</v>
      </c>
      <c r="QT48" s="250" t="e">
        <f>'1_Police_raw'!PD47/G48*100</f>
        <v>#VALUE!</v>
      </c>
      <c r="QU48" s="250" t="e">
        <f>'1_Police_raw'!PE47/G48*100</f>
        <v>#VALUE!</v>
      </c>
      <c r="QW48" s="250" t="e">
        <f>'1_Police_raw'!PG47/G48*100</f>
        <v>#VALUE!</v>
      </c>
      <c r="QX48" s="250" t="e">
        <f>'1_Police_raw'!PH47/G48*100</f>
        <v>#VALUE!</v>
      </c>
      <c r="QY48" s="250" t="e">
        <f>'1_Police_raw'!PI47/G48*100</f>
        <v>#VALUE!</v>
      </c>
      <c r="QZ48" s="250" t="e">
        <f>'1_Police_raw'!PJ47/G48*100</f>
        <v>#VALUE!</v>
      </c>
      <c r="RA48" s="250" t="e">
        <f>'1_Police_raw'!PK47/G48*100</f>
        <v>#VALUE!</v>
      </c>
      <c r="RC48" s="250" t="e">
        <f>'1_Police_raw'!PM47/G48*100</f>
        <v>#VALUE!</v>
      </c>
      <c r="RD48" s="250" t="e">
        <f>'1_Police_raw'!PN47/G48*100</f>
        <v>#VALUE!</v>
      </c>
      <c r="RE48" s="250" t="e">
        <f>'1_Police_raw'!PO47/G48*100</f>
        <v>#VALUE!</v>
      </c>
      <c r="RF48" s="250" t="e">
        <f>'1_Police_raw'!PP47/G48*100</f>
        <v>#VALUE!</v>
      </c>
      <c r="RG48" s="250" t="e">
        <f>'1_Police_raw'!PQ47/G48*100</f>
        <v>#VALUE!</v>
      </c>
      <c r="RI48" s="250" t="e">
        <f>'1_Police_raw'!PS47/G48*100</f>
        <v>#VALUE!</v>
      </c>
      <c r="RJ48" s="250" t="e">
        <f>'1_Police_raw'!PT47/G48*100</f>
        <v>#VALUE!</v>
      </c>
      <c r="RK48" s="250" t="e">
        <f>'1_Police_raw'!PU47/G48*100</f>
        <v>#VALUE!</v>
      </c>
      <c r="RL48" s="250" t="e">
        <f>'1_Police_raw'!PV47/G48*100</f>
        <v>#VALUE!</v>
      </c>
      <c r="RM48" s="250" t="e">
        <f>'1_Police_raw'!PW47/G48*100</f>
        <v>#VALUE!</v>
      </c>
      <c r="RO48" s="250" t="e">
        <f>'1_Police_raw'!PY47/G48*100</f>
        <v>#VALUE!</v>
      </c>
      <c r="RP48" s="250" t="e">
        <f>'1_Police_raw'!PZ47/G48*100</f>
        <v>#VALUE!</v>
      </c>
      <c r="RQ48" s="250" t="e">
        <f>'1_Police_raw'!QA47/G48*100</f>
        <v>#VALUE!</v>
      </c>
      <c r="RR48" s="250" t="e">
        <f>'1_Police_raw'!QB47/G48*100</f>
        <v>#VALUE!</v>
      </c>
      <c r="RS48" s="250" t="e">
        <f>'1_Police_raw'!QC47/G48*100</f>
        <v>#VALUE!</v>
      </c>
      <c r="RU48" s="250" t="e">
        <f>'1_Police_raw'!QE47/G48*100</f>
        <v>#VALUE!</v>
      </c>
      <c r="RV48" s="250" t="e">
        <f>'1_Police_raw'!QF47/G48*100</f>
        <v>#VALUE!</v>
      </c>
      <c r="RW48" s="250" t="e">
        <f>'1_Police_raw'!QG47/G48*100</f>
        <v>#VALUE!</v>
      </c>
      <c r="RX48" s="250" t="e">
        <f>'1_Police_raw'!QH47/G48*100</f>
        <v>#VALUE!</v>
      </c>
      <c r="RY48" s="250" t="e">
        <f>'1_Police_raw'!QI47/G48*100</f>
        <v>#VALUE!</v>
      </c>
      <c r="SA48" s="250" t="e">
        <f>'1_Police_raw'!QK47/G48*100</f>
        <v>#VALUE!</v>
      </c>
      <c r="SB48" s="250" t="e">
        <f>'1_Police_raw'!QL47/G48*100</f>
        <v>#VALUE!</v>
      </c>
      <c r="SC48" s="250" t="e">
        <f>'1_Police_raw'!QM47/G48*100</f>
        <v>#VALUE!</v>
      </c>
      <c r="SD48" s="250" t="e">
        <f>'1_Police_raw'!QN47/G48*100</f>
        <v>#VALUE!</v>
      </c>
      <c r="SE48" s="250" t="e">
        <f>'1_Police_raw'!QO47/G48*100</f>
        <v>#VALUE!</v>
      </c>
      <c r="SG48" s="250" t="e">
        <f>'1_Police_raw'!QQ47/G48*100</f>
        <v>#VALUE!</v>
      </c>
      <c r="SH48" s="250" t="e">
        <f>'1_Police_raw'!QR47/G48*100</f>
        <v>#VALUE!</v>
      </c>
      <c r="SI48" s="250" t="e">
        <f>'1_Police_raw'!QS47/G48*100</f>
        <v>#VALUE!</v>
      </c>
      <c r="SJ48" s="250" t="e">
        <f>'1_Police_raw'!QT47/G48*100</f>
        <v>#VALUE!</v>
      </c>
      <c r="SK48" s="250" t="e">
        <f>'1_Police_raw'!QU47/G48*100</f>
        <v>#VALUE!</v>
      </c>
      <c r="SM48" s="250" t="e">
        <f>'1_Police_raw'!QW47/G48*100</f>
        <v>#VALUE!</v>
      </c>
      <c r="SN48" s="250" t="e">
        <f>'1_Police_raw'!QX47/G48*100</f>
        <v>#VALUE!</v>
      </c>
      <c r="SO48" s="250" t="e">
        <f>'1_Police_raw'!QY47/G48*100</f>
        <v>#VALUE!</v>
      </c>
      <c r="SP48" s="250" t="e">
        <f>'1_Police_raw'!QZ47/G48*100</f>
        <v>#VALUE!</v>
      </c>
      <c r="SQ48" s="250" t="e">
        <f>'1_Police_raw'!RA47/G48*100</f>
        <v>#VALUE!</v>
      </c>
      <c r="SS48" s="250" t="e">
        <f>'1_Police_raw'!RC47/G48*100</f>
        <v>#VALUE!</v>
      </c>
      <c r="ST48" s="250" t="e">
        <f>'1_Police_raw'!RD47/G48*100</f>
        <v>#VALUE!</v>
      </c>
      <c r="SU48" s="250" t="e">
        <f>'1_Police_raw'!RE47/G48*100</f>
        <v>#VALUE!</v>
      </c>
      <c r="SV48" s="250" t="e">
        <f>'1_Police_raw'!RF47/G48*100</f>
        <v>#VALUE!</v>
      </c>
      <c r="SW48" s="250" t="e">
        <f>'1_Police_raw'!RG47/G48*100</f>
        <v>#VALUE!</v>
      </c>
      <c r="SY48" s="250" t="e">
        <f>'1_Police_raw'!RI47/G48*100</f>
        <v>#VALUE!</v>
      </c>
      <c r="SZ48" s="250" t="e">
        <f>'1_Police_raw'!RJ47/G48*100</f>
        <v>#VALUE!</v>
      </c>
      <c r="TA48" s="250" t="e">
        <f>'1_Police_raw'!RK47/G48*100</f>
        <v>#VALUE!</v>
      </c>
      <c r="TB48" s="250" t="e">
        <f>'1_Police_raw'!RL47/G48*100</f>
        <v>#VALUE!</v>
      </c>
      <c r="TC48" s="250" t="e">
        <f>'1_Police_raw'!RM47/G48*100</f>
        <v>#VALUE!</v>
      </c>
      <c r="TE48" s="250" t="e">
        <f>'1_Police_raw'!RO47/G48*100</f>
        <v>#VALUE!</v>
      </c>
      <c r="TF48" s="250" t="e">
        <f>'1_Police_raw'!RP47/G48*100</f>
        <v>#VALUE!</v>
      </c>
      <c r="TG48" s="250" t="e">
        <f>'1_Police_raw'!RQ47/G48*100</f>
        <v>#VALUE!</v>
      </c>
      <c r="TH48" s="250" t="e">
        <f>'1_Police_raw'!RR47/G48*100</f>
        <v>#VALUE!</v>
      </c>
      <c r="TI48" s="250" t="e">
        <f>'1_Police_raw'!RS47/G48*100</f>
        <v>#VALUE!</v>
      </c>
      <c r="TK48" s="250" t="e">
        <f>'1_Police_raw'!RU47/G48*100</f>
        <v>#VALUE!</v>
      </c>
      <c r="TL48" s="250" t="e">
        <f>'1_Police_raw'!RV47/G48*100</f>
        <v>#VALUE!</v>
      </c>
      <c r="TM48" s="250" t="e">
        <f>'1_Police_raw'!RW47/G48*100</f>
        <v>#VALUE!</v>
      </c>
      <c r="TN48" s="250" t="e">
        <f>'1_Police_raw'!RX47/G48*100</f>
        <v>#VALUE!</v>
      </c>
      <c r="TO48" s="250" t="e">
        <f>'1_Police_raw'!RY47/G48*100</f>
        <v>#VALUE!</v>
      </c>
      <c r="TQ48" s="250" t="e">
        <f>'1_Police_raw'!SA47/G48*100</f>
        <v>#VALUE!</v>
      </c>
      <c r="TR48" s="250" t="e">
        <f>'1_Police_raw'!SB47/G48*100</f>
        <v>#VALUE!</v>
      </c>
      <c r="TS48" s="250" t="e">
        <f>'1_Police_raw'!SC47/G48*100</f>
        <v>#VALUE!</v>
      </c>
      <c r="TT48" s="250" t="e">
        <f>'1_Police_raw'!SD47/G48*100</f>
        <v>#VALUE!</v>
      </c>
      <c r="TU48" s="250" t="e">
        <f>'1_Police_raw'!SE47/G48*100</f>
        <v>#VALUE!</v>
      </c>
      <c r="TW48" s="250">
        <f>'1_Police_raw'!TY47/C48*100</f>
        <v>325.72312685145005</v>
      </c>
      <c r="TX48" s="250">
        <f>'1_Police_raw'!TZ47/D48*100</f>
        <v>328.13911472448052</v>
      </c>
      <c r="TY48" s="250">
        <f>'1_Police_raw'!UA47/E48*100</f>
        <v>328.39686919308519</v>
      </c>
      <c r="TZ48" s="250">
        <f>'1_Police_raw'!UB47/F48*100</f>
        <v>322.46241304510431</v>
      </c>
      <c r="UA48" s="250">
        <f>'1_Police_raw'!UC47/G48*100</f>
        <v>321.88721384701284</v>
      </c>
      <c r="UB48" s="250">
        <f>'1_Police_raw'!UD47/H48*100</f>
        <v>320.40631302384963</v>
      </c>
      <c r="UC48" s="250">
        <f t="shared" si="44"/>
        <v>-1.6323108153217447</v>
      </c>
      <c r="UE48" s="250" t="e">
        <f>'1_Police_raw'!UF47/G48*100</f>
        <v>#VALUE!</v>
      </c>
      <c r="UF48" s="250" t="e">
        <f>'1_Police_raw'!UG47/G48*100</f>
        <v>#VALUE!</v>
      </c>
      <c r="UH48" s="250" t="e">
        <f>'1_Police_raw'!UI47/C48*100</f>
        <v>#VALUE!</v>
      </c>
      <c r="UI48" s="250" t="e">
        <f>'1_Police_raw'!UJ47/D48*100</f>
        <v>#VALUE!</v>
      </c>
      <c r="UJ48" s="250" t="e">
        <f>'1_Police_raw'!UK47/E48*100</f>
        <v>#VALUE!</v>
      </c>
      <c r="UK48" s="250" t="e">
        <f>'1_Police_raw'!UL47/F48*100</f>
        <v>#VALUE!</v>
      </c>
      <c r="UL48" s="250" t="e">
        <f>'1_Police_raw'!UM47/G48*100</f>
        <v>#VALUE!</v>
      </c>
      <c r="UM48" s="250" t="e">
        <f>'1_Police_raw'!UN47/H48*100</f>
        <v>#VALUE!</v>
      </c>
      <c r="UN48" s="250" t="e">
        <f t="shared" si="51"/>
        <v>#VALUE!</v>
      </c>
      <c r="UP48" s="250" t="e">
        <f>'1_Police_raw'!UX47/G48*100</f>
        <v>#VALUE!</v>
      </c>
      <c r="UQ48" s="250" t="e">
        <f>'1_Police_raw'!UY47/G48*100</f>
        <v>#VALUE!</v>
      </c>
      <c r="UR48" s="250" t="e">
        <f>'1_Police_raw'!UZ47/G48*100</f>
        <v>#VALUE!</v>
      </c>
    </row>
    <row r="49" spans="1:564">
      <c r="A49" s="256"/>
      <c r="B49" s="257" t="s">
        <v>3327</v>
      </c>
      <c r="C49" s="258">
        <f t="shared" ref="C49:H49" si="52">AVERAGE(C3:C48)</f>
        <v>17768.707108695649</v>
      </c>
      <c r="D49" s="258">
        <f t="shared" si="52"/>
        <v>17819.721195652175</v>
      </c>
      <c r="E49" s="258">
        <f t="shared" si="52"/>
        <v>17852.188847826092</v>
      </c>
      <c r="F49" s="258">
        <f t="shared" si="52"/>
        <v>17935.737304347826</v>
      </c>
      <c r="G49" s="258">
        <f t="shared" si="52"/>
        <v>17931.376804347827</v>
      </c>
      <c r="H49" s="258">
        <f t="shared" si="52"/>
        <v>17997.335195652173</v>
      </c>
      <c r="J49" s="258" t="e">
        <f t="shared" ref="J49:O49" si="53">AVERAGE(J3:J48)</f>
        <v>#VALUE!</v>
      </c>
      <c r="K49" s="258" t="e">
        <f t="shared" si="53"/>
        <v>#VALUE!</v>
      </c>
      <c r="L49" s="258" t="e">
        <f t="shared" si="53"/>
        <v>#VALUE!</v>
      </c>
      <c r="M49" s="258" t="e">
        <f t="shared" si="53"/>
        <v>#VALUE!</v>
      </c>
      <c r="N49" s="258" t="e">
        <f t="shared" si="53"/>
        <v>#VALUE!</v>
      </c>
      <c r="O49" s="258" t="e">
        <f t="shared" si="53"/>
        <v>#VALUE!</v>
      </c>
      <c r="R49" s="258" t="e">
        <f t="shared" ref="R49:W49" si="54">AVERAGE(R3:R48)</f>
        <v>#VALUE!</v>
      </c>
      <c r="S49" s="258" t="e">
        <f t="shared" si="54"/>
        <v>#VALUE!</v>
      </c>
      <c r="T49" s="258" t="e">
        <f t="shared" si="54"/>
        <v>#VALUE!</v>
      </c>
      <c r="U49" s="258" t="e">
        <f t="shared" si="54"/>
        <v>#VALUE!</v>
      </c>
      <c r="V49" s="258" t="e">
        <f t="shared" si="54"/>
        <v>#VALUE!</v>
      </c>
      <c r="W49" s="258" t="e">
        <f t="shared" si="54"/>
        <v>#VALUE!</v>
      </c>
      <c r="Z49" s="258" t="e">
        <f t="shared" ref="Z49:AE49" si="55">AVERAGE(Z3:Z48)</f>
        <v>#VALUE!</v>
      </c>
      <c r="AA49" s="258" t="e">
        <f t="shared" si="55"/>
        <v>#VALUE!</v>
      </c>
      <c r="AB49" s="258" t="e">
        <f t="shared" si="55"/>
        <v>#VALUE!</v>
      </c>
      <c r="AC49" s="258" t="e">
        <f t="shared" si="55"/>
        <v>#VALUE!</v>
      </c>
      <c r="AD49" s="258" t="e">
        <f t="shared" si="55"/>
        <v>#VALUE!</v>
      </c>
      <c r="AE49" s="258" t="e">
        <f t="shared" si="55"/>
        <v>#VALUE!</v>
      </c>
      <c r="AH49" s="258" t="e">
        <f t="shared" ref="AH49:AM49" si="56">AVERAGE(AH3:AH48)</f>
        <v>#VALUE!</v>
      </c>
      <c r="AI49" s="258" t="e">
        <f t="shared" si="56"/>
        <v>#VALUE!</v>
      </c>
      <c r="AJ49" s="258" t="e">
        <f t="shared" si="56"/>
        <v>#VALUE!</v>
      </c>
      <c r="AK49" s="258" t="e">
        <f t="shared" si="56"/>
        <v>#VALUE!</v>
      </c>
      <c r="AL49" s="258" t="e">
        <f t="shared" si="56"/>
        <v>#VALUE!</v>
      </c>
      <c r="AM49" s="258" t="e">
        <f t="shared" si="56"/>
        <v>#VALUE!</v>
      </c>
      <c r="AP49" s="258" t="e">
        <f t="shared" ref="AP49:AU49" si="57">AVERAGE(AP3:AP48)</f>
        <v>#VALUE!</v>
      </c>
      <c r="AQ49" s="258" t="e">
        <f t="shared" si="57"/>
        <v>#VALUE!</v>
      </c>
      <c r="AR49" s="258" t="e">
        <f t="shared" si="57"/>
        <v>#VALUE!</v>
      </c>
      <c r="AS49" s="258" t="e">
        <f t="shared" si="57"/>
        <v>#VALUE!</v>
      </c>
      <c r="AT49" s="258" t="e">
        <f t="shared" si="57"/>
        <v>#VALUE!</v>
      </c>
      <c r="AU49" s="258" t="e">
        <f t="shared" si="57"/>
        <v>#VALUE!</v>
      </c>
      <c r="AX49" s="258" t="e">
        <f t="shared" ref="AX49:BC49" si="58">AVERAGE(AX3:AX48)</f>
        <v>#VALUE!</v>
      </c>
      <c r="AY49" s="258" t="e">
        <f t="shared" si="58"/>
        <v>#VALUE!</v>
      </c>
      <c r="AZ49" s="258" t="e">
        <f t="shared" si="58"/>
        <v>#VALUE!</v>
      </c>
      <c r="BA49" s="258" t="e">
        <f t="shared" si="58"/>
        <v>#VALUE!</v>
      </c>
      <c r="BB49" s="258" t="e">
        <f t="shared" si="58"/>
        <v>#VALUE!</v>
      </c>
      <c r="BC49" s="258" t="e">
        <f t="shared" si="58"/>
        <v>#VALUE!</v>
      </c>
      <c r="BF49" s="258" t="e">
        <f t="shared" ref="BF49:BK49" si="59">AVERAGE(BF3:BF48)</f>
        <v>#VALUE!</v>
      </c>
      <c r="BG49" s="258" t="e">
        <f t="shared" si="59"/>
        <v>#VALUE!</v>
      </c>
      <c r="BH49" s="258" t="e">
        <f t="shared" si="59"/>
        <v>#VALUE!</v>
      </c>
      <c r="BI49" s="258" t="e">
        <f t="shared" si="59"/>
        <v>#VALUE!</v>
      </c>
      <c r="BJ49" s="258" t="e">
        <f t="shared" si="59"/>
        <v>#VALUE!</v>
      </c>
      <c r="BK49" s="258" t="e">
        <f t="shared" si="59"/>
        <v>#VALUE!</v>
      </c>
      <c r="BN49" s="258" t="e">
        <f t="shared" ref="BN49:BS49" si="60">AVERAGE(BN3:BN48)</f>
        <v>#VALUE!</v>
      </c>
      <c r="BO49" s="258" t="e">
        <f t="shared" si="60"/>
        <v>#VALUE!</v>
      </c>
      <c r="BP49" s="258" t="e">
        <f t="shared" si="60"/>
        <v>#VALUE!</v>
      </c>
      <c r="BQ49" s="258" t="e">
        <f t="shared" si="60"/>
        <v>#VALUE!</v>
      </c>
      <c r="BR49" s="258" t="e">
        <f t="shared" si="60"/>
        <v>#VALUE!</v>
      </c>
      <c r="BS49" s="258" t="e">
        <f t="shared" si="60"/>
        <v>#VALUE!</v>
      </c>
      <c r="BV49" s="258" t="e">
        <f t="shared" ref="BV49:CA49" si="61">AVERAGE(BV3:BV48)</f>
        <v>#VALUE!</v>
      </c>
      <c r="BW49" s="258" t="e">
        <f t="shared" si="61"/>
        <v>#VALUE!</v>
      </c>
      <c r="BX49" s="258" t="e">
        <f t="shared" si="61"/>
        <v>#VALUE!</v>
      </c>
      <c r="BY49" s="258" t="e">
        <f t="shared" si="61"/>
        <v>#VALUE!</v>
      </c>
      <c r="BZ49" s="258" t="e">
        <f t="shared" si="61"/>
        <v>#VALUE!</v>
      </c>
      <c r="CA49" s="258" t="e">
        <f t="shared" si="61"/>
        <v>#VALUE!</v>
      </c>
      <c r="CD49" s="258" t="e">
        <f t="shared" ref="CD49:CI49" si="62">AVERAGE(CD3:CD48)</f>
        <v>#VALUE!</v>
      </c>
      <c r="CE49" s="258" t="e">
        <f t="shared" si="62"/>
        <v>#VALUE!</v>
      </c>
      <c r="CF49" s="258" t="e">
        <f t="shared" si="62"/>
        <v>#VALUE!</v>
      </c>
      <c r="CG49" s="258" t="e">
        <f t="shared" si="62"/>
        <v>#VALUE!</v>
      </c>
      <c r="CH49" s="258" t="e">
        <f t="shared" si="62"/>
        <v>#VALUE!</v>
      </c>
      <c r="CI49" s="258" t="e">
        <f t="shared" si="62"/>
        <v>#VALUE!</v>
      </c>
      <c r="CL49" s="258" t="e">
        <f t="shared" ref="CL49:CQ49" si="63">AVERAGE(CL3:CL48)</f>
        <v>#VALUE!</v>
      </c>
      <c r="CM49" s="258" t="e">
        <f t="shared" si="63"/>
        <v>#VALUE!</v>
      </c>
      <c r="CN49" s="258" t="e">
        <f t="shared" si="63"/>
        <v>#VALUE!</v>
      </c>
      <c r="CO49" s="258" t="e">
        <f t="shared" si="63"/>
        <v>#VALUE!</v>
      </c>
      <c r="CP49" s="258" t="e">
        <f t="shared" si="63"/>
        <v>#VALUE!</v>
      </c>
      <c r="CQ49" s="258" t="e">
        <f t="shared" si="63"/>
        <v>#VALUE!</v>
      </c>
      <c r="CT49" s="258" t="e">
        <f t="shared" ref="CT49:CY49" si="64">AVERAGE(CT3:CT48)</f>
        <v>#VALUE!</v>
      </c>
      <c r="CU49" s="258" t="e">
        <f t="shared" si="64"/>
        <v>#VALUE!</v>
      </c>
      <c r="CV49" s="258" t="e">
        <f t="shared" si="64"/>
        <v>#VALUE!</v>
      </c>
      <c r="CW49" s="258" t="e">
        <f t="shared" si="64"/>
        <v>#VALUE!</v>
      </c>
      <c r="CX49" s="258" t="e">
        <f t="shared" si="64"/>
        <v>#VALUE!</v>
      </c>
      <c r="CY49" s="258" t="e">
        <f t="shared" si="64"/>
        <v>#VALUE!</v>
      </c>
      <c r="DB49" s="258" t="e">
        <f t="shared" ref="DB49:DG49" si="65">AVERAGE(DB3:DB48)</f>
        <v>#VALUE!</v>
      </c>
      <c r="DC49" s="258" t="e">
        <f t="shared" si="65"/>
        <v>#VALUE!</v>
      </c>
      <c r="DD49" s="258" t="e">
        <f t="shared" si="65"/>
        <v>#VALUE!</v>
      </c>
      <c r="DE49" s="258" t="e">
        <f t="shared" si="65"/>
        <v>#VALUE!</v>
      </c>
      <c r="DF49" s="258" t="e">
        <f t="shared" si="65"/>
        <v>#VALUE!</v>
      </c>
      <c r="DG49" s="258" t="e">
        <f t="shared" si="65"/>
        <v>#VALUE!</v>
      </c>
      <c r="DJ49" s="258" t="e">
        <f t="shared" ref="DJ49:DO49" si="66">AVERAGE(DJ3:DJ48)</f>
        <v>#VALUE!</v>
      </c>
      <c r="DK49" s="258" t="e">
        <f t="shared" si="66"/>
        <v>#VALUE!</v>
      </c>
      <c r="DL49" s="258" t="e">
        <f t="shared" si="66"/>
        <v>#VALUE!</v>
      </c>
      <c r="DM49" s="258" t="e">
        <f t="shared" si="66"/>
        <v>#VALUE!</v>
      </c>
      <c r="DN49" s="258" t="e">
        <f t="shared" si="66"/>
        <v>#VALUE!</v>
      </c>
      <c r="DO49" s="258" t="e">
        <f t="shared" si="66"/>
        <v>#VALUE!</v>
      </c>
      <c r="DR49" s="258" t="e">
        <f t="shared" ref="DR49:DW49" si="67">AVERAGE(DR3:DR48)</f>
        <v>#VALUE!</v>
      </c>
      <c r="DS49" s="258" t="e">
        <f t="shared" si="67"/>
        <v>#VALUE!</v>
      </c>
      <c r="DT49" s="258" t="e">
        <f t="shared" si="67"/>
        <v>#VALUE!</v>
      </c>
      <c r="DU49" s="258" t="e">
        <f t="shared" si="67"/>
        <v>#VALUE!</v>
      </c>
      <c r="DV49" s="258" t="e">
        <f t="shared" si="67"/>
        <v>#VALUE!</v>
      </c>
      <c r="DW49" s="258" t="e">
        <f t="shared" si="67"/>
        <v>#VALUE!</v>
      </c>
      <c r="DZ49" s="258" t="e">
        <f t="shared" ref="DZ49:EE49" si="68">AVERAGE(DZ3:DZ48)</f>
        <v>#VALUE!</v>
      </c>
      <c r="EA49" s="258" t="e">
        <f t="shared" si="68"/>
        <v>#VALUE!</v>
      </c>
      <c r="EB49" s="258" t="e">
        <f t="shared" si="68"/>
        <v>#VALUE!</v>
      </c>
      <c r="EC49" s="258" t="e">
        <f t="shared" si="68"/>
        <v>#VALUE!</v>
      </c>
      <c r="ED49" s="258" t="e">
        <f t="shared" si="68"/>
        <v>#VALUE!</v>
      </c>
      <c r="EE49" s="258" t="e">
        <f t="shared" si="68"/>
        <v>#VALUE!</v>
      </c>
      <c r="EH49" s="258" t="e">
        <f t="shared" ref="EH49:EM49" si="69">AVERAGE(EH3:EH48)</f>
        <v>#VALUE!</v>
      </c>
      <c r="EI49" s="258" t="e">
        <f t="shared" si="69"/>
        <v>#VALUE!</v>
      </c>
      <c r="EJ49" s="258" t="e">
        <f t="shared" si="69"/>
        <v>#VALUE!</v>
      </c>
      <c r="EK49" s="258" t="e">
        <f t="shared" si="69"/>
        <v>#VALUE!</v>
      </c>
      <c r="EL49" s="258" t="e">
        <f t="shared" si="69"/>
        <v>#VALUE!</v>
      </c>
      <c r="EM49" s="258" t="e">
        <f t="shared" si="69"/>
        <v>#VALUE!</v>
      </c>
      <c r="EP49" s="258" t="e">
        <f t="shared" ref="EP49:EU49" si="70">AVERAGE(EP3:EP48)</f>
        <v>#VALUE!</v>
      </c>
      <c r="EQ49" s="258" t="e">
        <f t="shared" si="70"/>
        <v>#VALUE!</v>
      </c>
      <c r="ER49" s="258" t="e">
        <f t="shared" si="70"/>
        <v>#VALUE!</v>
      </c>
      <c r="ES49" s="258" t="e">
        <f t="shared" si="70"/>
        <v>#VALUE!</v>
      </c>
      <c r="ET49" s="258" t="e">
        <f t="shared" si="70"/>
        <v>#VALUE!</v>
      </c>
      <c r="EU49" s="258" t="e">
        <f t="shared" si="70"/>
        <v>#VALUE!</v>
      </c>
      <c r="EX49" s="258" t="e">
        <f t="shared" ref="EX49:FC49" si="71">AVERAGE(EX3:EX48)</f>
        <v>#VALUE!</v>
      </c>
      <c r="EY49" s="258" t="e">
        <f t="shared" si="71"/>
        <v>#VALUE!</v>
      </c>
      <c r="EZ49" s="258" t="e">
        <f t="shared" si="71"/>
        <v>#VALUE!</v>
      </c>
      <c r="FA49" s="258" t="e">
        <f t="shared" si="71"/>
        <v>#VALUE!</v>
      </c>
      <c r="FB49" s="258" t="e">
        <f t="shared" si="71"/>
        <v>#VALUE!</v>
      </c>
      <c r="FC49" s="258" t="e">
        <f t="shared" si="71"/>
        <v>#VALUE!</v>
      </c>
      <c r="FF49" s="258" t="e">
        <f t="shared" ref="FF49:FK49" si="72">AVERAGE(FF3:FF48)</f>
        <v>#VALUE!</v>
      </c>
      <c r="FG49" s="258" t="e">
        <f t="shared" si="72"/>
        <v>#VALUE!</v>
      </c>
      <c r="FH49" s="258" t="e">
        <f t="shared" si="72"/>
        <v>#VALUE!</v>
      </c>
      <c r="FI49" s="258" t="e">
        <f t="shared" si="72"/>
        <v>#VALUE!</v>
      </c>
      <c r="FJ49" s="258" t="e">
        <f t="shared" si="72"/>
        <v>#VALUE!</v>
      </c>
      <c r="FK49" s="258" t="e">
        <f t="shared" si="72"/>
        <v>#VALUE!</v>
      </c>
      <c r="FN49" s="258" t="e">
        <f t="shared" ref="FN49:FS49" si="73">AVERAGE(FN3:FN48)</f>
        <v>#VALUE!</v>
      </c>
      <c r="FO49" s="258" t="e">
        <f t="shared" si="73"/>
        <v>#VALUE!</v>
      </c>
      <c r="FP49" s="258" t="e">
        <f t="shared" si="73"/>
        <v>#VALUE!</v>
      </c>
      <c r="FQ49" s="258" t="e">
        <f t="shared" si="73"/>
        <v>#VALUE!</v>
      </c>
      <c r="FR49" s="258" t="e">
        <f t="shared" si="73"/>
        <v>#VALUE!</v>
      </c>
      <c r="FS49" s="258" t="e">
        <f t="shared" si="73"/>
        <v>#VALUE!</v>
      </c>
      <c r="FV49" s="258" t="e">
        <f t="shared" ref="FV49:GA49" si="74">AVERAGE(FV3:FV48)</f>
        <v>#VALUE!</v>
      </c>
      <c r="FW49" s="258" t="e">
        <f t="shared" si="74"/>
        <v>#VALUE!</v>
      </c>
      <c r="FX49" s="258" t="e">
        <f t="shared" si="74"/>
        <v>#VALUE!</v>
      </c>
      <c r="FY49" s="258" t="e">
        <f t="shared" si="74"/>
        <v>#VALUE!</v>
      </c>
      <c r="FZ49" s="258" t="e">
        <f t="shared" si="74"/>
        <v>#VALUE!</v>
      </c>
      <c r="GA49" s="258" t="e">
        <f t="shared" si="74"/>
        <v>#VALUE!</v>
      </c>
      <c r="GD49" s="258" t="e">
        <f t="shared" ref="GD49:GI49" si="75">AVERAGE(GD3:GD48)</f>
        <v>#VALUE!</v>
      </c>
      <c r="GE49" s="258" t="e">
        <f t="shared" si="75"/>
        <v>#VALUE!</v>
      </c>
      <c r="GF49" s="258" t="e">
        <f t="shared" si="75"/>
        <v>#VALUE!</v>
      </c>
      <c r="GG49" s="258" t="e">
        <f t="shared" si="75"/>
        <v>#VALUE!</v>
      </c>
      <c r="GH49" s="258" t="e">
        <f t="shared" si="75"/>
        <v>#VALUE!</v>
      </c>
      <c r="GI49" s="258" t="e">
        <f t="shared" si="75"/>
        <v>#VALUE!</v>
      </c>
      <c r="GL49" s="258" t="e">
        <f t="shared" ref="GL49:GQ49" si="76">AVERAGE(GL3:GL48)</f>
        <v>#VALUE!</v>
      </c>
      <c r="GM49" s="258" t="e">
        <f t="shared" si="76"/>
        <v>#VALUE!</v>
      </c>
      <c r="GN49" s="258" t="e">
        <f t="shared" si="76"/>
        <v>#VALUE!</v>
      </c>
      <c r="GO49" s="258" t="e">
        <f t="shared" si="76"/>
        <v>#VALUE!</v>
      </c>
      <c r="GP49" s="258" t="e">
        <f t="shared" si="76"/>
        <v>#VALUE!</v>
      </c>
      <c r="GQ49" s="258" t="e">
        <f t="shared" si="76"/>
        <v>#VALUE!</v>
      </c>
      <c r="GT49" s="258" t="e">
        <f t="shared" ref="GT49:GY49" si="77">AVERAGE(GT3:GT48)</f>
        <v>#VALUE!</v>
      </c>
      <c r="GU49" s="258" t="e">
        <f t="shared" si="77"/>
        <v>#VALUE!</v>
      </c>
      <c r="GV49" s="258" t="e">
        <f t="shared" si="77"/>
        <v>#VALUE!</v>
      </c>
      <c r="GW49" s="258" t="e">
        <f t="shared" si="77"/>
        <v>#VALUE!</v>
      </c>
      <c r="GX49" s="258" t="e">
        <f t="shared" si="77"/>
        <v>#VALUE!</v>
      </c>
      <c r="GY49" s="258" t="e">
        <f t="shared" si="77"/>
        <v>#VALUE!</v>
      </c>
      <c r="HB49" s="258" t="e">
        <f t="shared" ref="HB49:HG49" si="78">AVERAGE(HB3:HB48)</f>
        <v>#VALUE!</v>
      </c>
      <c r="HC49" s="258" t="e">
        <f t="shared" si="78"/>
        <v>#VALUE!</v>
      </c>
      <c r="HD49" s="258" t="e">
        <f t="shared" si="78"/>
        <v>#VALUE!</v>
      </c>
      <c r="HE49" s="258" t="e">
        <f t="shared" si="78"/>
        <v>#VALUE!</v>
      </c>
      <c r="HF49" s="258" t="e">
        <f t="shared" si="78"/>
        <v>#VALUE!</v>
      </c>
      <c r="HG49" s="258" t="e">
        <f t="shared" si="78"/>
        <v>#VALUE!</v>
      </c>
      <c r="HJ49" s="258" t="e">
        <f t="shared" ref="HJ49:HO49" si="79">AVERAGE(HJ3:HJ48)</f>
        <v>#VALUE!</v>
      </c>
      <c r="HK49" s="258" t="e">
        <f t="shared" si="79"/>
        <v>#VALUE!</v>
      </c>
      <c r="HL49" s="258" t="e">
        <f t="shared" si="79"/>
        <v>#VALUE!</v>
      </c>
      <c r="HM49" s="258" t="e">
        <f t="shared" si="79"/>
        <v>#VALUE!</v>
      </c>
      <c r="HN49" s="258" t="e">
        <f t="shared" si="79"/>
        <v>#VALUE!</v>
      </c>
      <c r="HO49" s="258" t="e">
        <f t="shared" si="79"/>
        <v>#VALUE!</v>
      </c>
      <c r="HR49" s="258" t="e">
        <f t="shared" ref="HR49:HW49" si="80">AVERAGE(HR3:HR48)</f>
        <v>#VALUE!</v>
      </c>
      <c r="HS49" s="258" t="e">
        <f t="shared" si="80"/>
        <v>#VALUE!</v>
      </c>
      <c r="HT49" s="258" t="e">
        <f t="shared" si="80"/>
        <v>#VALUE!</v>
      </c>
      <c r="HU49" s="258" t="e">
        <f t="shared" si="80"/>
        <v>#VALUE!</v>
      </c>
      <c r="HV49" s="258" t="e">
        <f t="shared" si="80"/>
        <v>#VALUE!</v>
      </c>
      <c r="HW49" s="258" t="e">
        <f t="shared" si="80"/>
        <v>#VALUE!</v>
      </c>
      <c r="HZ49" s="258" t="e">
        <f t="shared" ref="HZ49:IE49" si="81">AVERAGE(HZ3:HZ48)</f>
        <v>#VALUE!</v>
      </c>
      <c r="IA49" s="258" t="e">
        <f t="shared" si="81"/>
        <v>#VALUE!</v>
      </c>
      <c r="IB49" s="258" t="e">
        <f t="shared" si="81"/>
        <v>#VALUE!</v>
      </c>
      <c r="IC49" s="258" t="e">
        <f t="shared" si="81"/>
        <v>#VALUE!</v>
      </c>
      <c r="ID49" s="258" t="e">
        <f t="shared" si="81"/>
        <v>#VALUE!</v>
      </c>
      <c r="IE49" s="258" t="e">
        <f t="shared" si="81"/>
        <v>#VALUE!</v>
      </c>
      <c r="IH49" s="258" t="e">
        <f t="shared" ref="IH49:IM49" si="82">AVERAGE(IH3:IH48)</f>
        <v>#VALUE!</v>
      </c>
      <c r="II49" s="258" t="e">
        <f t="shared" si="82"/>
        <v>#VALUE!</v>
      </c>
      <c r="IJ49" s="258" t="e">
        <f t="shared" si="82"/>
        <v>#VALUE!</v>
      </c>
      <c r="IK49" s="258" t="e">
        <f t="shared" si="82"/>
        <v>#VALUE!</v>
      </c>
      <c r="IL49" s="258" t="e">
        <f t="shared" si="82"/>
        <v>#VALUE!</v>
      </c>
      <c r="IM49" s="258" t="e">
        <f t="shared" si="82"/>
        <v>#VALUE!</v>
      </c>
      <c r="IP49" s="258" t="e">
        <f t="shared" ref="IP49:IU49" si="83">AVERAGE(IP3:IP48)</f>
        <v>#VALUE!</v>
      </c>
      <c r="IQ49" s="258" t="e">
        <f t="shared" si="83"/>
        <v>#VALUE!</v>
      </c>
      <c r="IR49" s="258" t="e">
        <f t="shared" si="83"/>
        <v>#VALUE!</v>
      </c>
      <c r="IS49" s="258" t="e">
        <f t="shared" si="83"/>
        <v>#VALUE!</v>
      </c>
      <c r="IT49" s="258" t="e">
        <f t="shared" si="83"/>
        <v>#VALUE!</v>
      </c>
      <c r="IU49" s="258" t="e">
        <f t="shared" si="83"/>
        <v>#VALUE!</v>
      </c>
      <c r="IX49" s="258" t="e">
        <f t="shared" ref="IX49:JC49" si="84">AVERAGE(IX3:IX48)</f>
        <v>#VALUE!</v>
      </c>
      <c r="IY49" s="258" t="e">
        <f t="shared" si="84"/>
        <v>#VALUE!</v>
      </c>
      <c r="IZ49" s="258" t="e">
        <f t="shared" si="84"/>
        <v>#VALUE!</v>
      </c>
      <c r="JA49" s="258" t="e">
        <f t="shared" si="84"/>
        <v>#VALUE!</v>
      </c>
      <c r="JB49" s="258" t="e">
        <f t="shared" si="84"/>
        <v>#VALUE!</v>
      </c>
      <c r="JC49" s="258" t="e">
        <f t="shared" si="84"/>
        <v>#VALUE!</v>
      </c>
      <c r="JF49" s="258" t="e">
        <f t="shared" ref="JF49:JK49" si="85">AVERAGE(JF3:JF48)</f>
        <v>#VALUE!</v>
      </c>
      <c r="JG49" s="258" t="e">
        <f t="shared" si="85"/>
        <v>#VALUE!</v>
      </c>
      <c r="JH49" s="258" t="e">
        <f t="shared" si="85"/>
        <v>#VALUE!</v>
      </c>
      <c r="JI49" s="258" t="e">
        <f t="shared" si="85"/>
        <v>#VALUE!</v>
      </c>
      <c r="JJ49" s="258" t="e">
        <f t="shared" si="85"/>
        <v>#VALUE!</v>
      </c>
      <c r="JK49" s="258" t="e">
        <f t="shared" si="85"/>
        <v>#VALUE!</v>
      </c>
      <c r="JN49" s="258" t="e">
        <f t="shared" ref="JN49:JS49" si="86">AVERAGE(JN3:JN48)</f>
        <v>#VALUE!</v>
      </c>
      <c r="JO49" s="258" t="e">
        <f t="shared" si="86"/>
        <v>#VALUE!</v>
      </c>
      <c r="JP49" s="258" t="e">
        <f t="shared" si="86"/>
        <v>#VALUE!</v>
      </c>
      <c r="JQ49" s="258" t="e">
        <f t="shared" si="86"/>
        <v>#VALUE!</v>
      </c>
      <c r="JR49" s="258" t="e">
        <f t="shared" si="86"/>
        <v>#VALUE!</v>
      </c>
      <c r="JS49" s="258" t="e">
        <f t="shared" si="86"/>
        <v>#VALUE!</v>
      </c>
      <c r="JV49" s="258" t="e">
        <f t="shared" ref="JV49:KA49" si="87">AVERAGE(JV3:JV48)</f>
        <v>#VALUE!</v>
      </c>
      <c r="JW49" s="258" t="e">
        <f t="shared" si="87"/>
        <v>#VALUE!</v>
      </c>
      <c r="JX49" s="258" t="e">
        <f t="shared" si="87"/>
        <v>#VALUE!</v>
      </c>
      <c r="JY49" s="258" t="e">
        <f t="shared" si="87"/>
        <v>#VALUE!</v>
      </c>
      <c r="JZ49" s="258" t="e">
        <f t="shared" si="87"/>
        <v>#VALUE!</v>
      </c>
      <c r="KA49" s="258" t="e">
        <f t="shared" si="87"/>
        <v>#VALUE!</v>
      </c>
      <c r="KD49" s="258" t="e">
        <f t="shared" ref="KD49:KI49" si="88">AVERAGE(KD3:KD48)</f>
        <v>#VALUE!</v>
      </c>
      <c r="KE49" s="258" t="e">
        <f t="shared" si="88"/>
        <v>#VALUE!</v>
      </c>
      <c r="KF49" s="258" t="e">
        <f t="shared" si="88"/>
        <v>#VALUE!</v>
      </c>
      <c r="KG49" s="258" t="e">
        <f t="shared" si="88"/>
        <v>#VALUE!</v>
      </c>
      <c r="KH49" s="258" t="e">
        <f t="shared" si="88"/>
        <v>#VALUE!</v>
      </c>
      <c r="KI49" s="258" t="e">
        <f t="shared" si="88"/>
        <v>#VALUE!</v>
      </c>
      <c r="KL49" s="258" t="e">
        <f t="shared" ref="KL49:KQ49" si="89">AVERAGE(KL3:KL48)</f>
        <v>#VALUE!</v>
      </c>
      <c r="KM49" s="258" t="e">
        <f t="shared" si="89"/>
        <v>#VALUE!</v>
      </c>
      <c r="KN49" s="258" t="e">
        <f t="shared" si="89"/>
        <v>#VALUE!</v>
      </c>
      <c r="KO49" s="258" t="e">
        <f t="shared" si="89"/>
        <v>#VALUE!</v>
      </c>
      <c r="KP49" s="258" t="e">
        <f t="shared" si="89"/>
        <v>#VALUE!</v>
      </c>
      <c r="KQ49" s="258" t="e">
        <f t="shared" si="89"/>
        <v>#VALUE!</v>
      </c>
      <c r="KT49" s="258" t="e">
        <f t="shared" ref="KT49:KY49" si="90">AVERAGE(KT3:KT48)</f>
        <v>#VALUE!</v>
      </c>
      <c r="KU49" s="258" t="e">
        <f t="shared" si="90"/>
        <v>#VALUE!</v>
      </c>
      <c r="KV49" s="258" t="e">
        <f t="shared" si="90"/>
        <v>#VALUE!</v>
      </c>
      <c r="KW49" s="258" t="e">
        <f t="shared" si="90"/>
        <v>#VALUE!</v>
      </c>
      <c r="KX49" s="258" t="e">
        <f t="shared" si="90"/>
        <v>#VALUE!</v>
      </c>
      <c r="KY49" s="258" t="e">
        <f t="shared" si="90"/>
        <v>#VALUE!</v>
      </c>
      <c r="LB49" s="258" t="e">
        <f t="shared" ref="LB49:LG49" si="91">AVERAGE(LB3:LB48)</f>
        <v>#VALUE!</v>
      </c>
      <c r="LC49" s="258" t="e">
        <f t="shared" si="91"/>
        <v>#VALUE!</v>
      </c>
      <c r="LD49" s="258" t="e">
        <f t="shared" si="91"/>
        <v>#VALUE!</v>
      </c>
      <c r="LE49" s="258" t="e">
        <f t="shared" si="91"/>
        <v>#VALUE!</v>
      </c>
      <c r="LF49" s="258" t="e">
        <f t="shared" si="91"/>
        <v>#VALUE!</v>
      </c>
      <c r="LG49" s="258" t="e">
        <f t="shared" si="91"/>
        <v>#VALUE!</v>
      </c>
      <c r="LJ49" s="258" t="e">
        <f t="shared" ref="LJ49:LO49" si="92">AVERAGE(LJ3:LJ48)</f>
        <v>#VALUE!</v>
      </c>
      <c r="LK49" s="258" t="e">
        <f t="shared" si="92"/>
        <v>#VALUE!</v>
      </c>
      <c r="LL49" s="258" t="e">
        <f t="shared" si="92"/>
        <v>#VALUE!</v>
      </c>
      <c r="LM49" s="258" t="e">
        <f t="shared" si="92"/>
        <v>#VALUE!</v>
      </c>
      <c r="LN49" s="258" t="e">
        <f t="shared" si="92"/>
        <v>#VALUE!</v>
      </c>
      <c r="LO49" s="258" t="e">
        <f t="shared" si="92"/>
        <v>#VALUE!</v>
      </c>
      <c r="LR49" s="258" t="e">
        <f t="shared" ref="LR49:LW49" si="93">AVERAGE(LR3:LR48)</f>
        <v>#VALUE!</v>
      </c>
      <c r="LS49" s="258" t="e">
        <f t="shared" si="93"/>
        <v>#VALUE!</v>
      </c>
      <c r="LT49" s="258" t="e">
        <f t="shared" si="93"/>
        <v>#VALUE!</v>
      </c>
      <c r="LU49" s="258" t="e">
        <f t="shared" si="93"/>
        <v>#VALUE!</v>
      </c>
      <c r="LV49" s="258" t="e">
        <f t="shared" si="93"/>
        <v>#VALUE!</v>
      </c>
      <c r="LW49" s="258" t="e">
        <f t="shared" si="93"/>
        <v>#VALUE!</v>
      </c>
      <c r="LZ49" s="258" t="e">
        <f t="shared" ref="LZ49:ME49" si="94">AVERAGE(LZ3:LZ48)</f>
        <v>#VALUE!</v>
      </c>
      <c r="MA49" s="258" t="e">
        <f t="shared" si="94"/>
        <v>#VALUE!</v>
      </c>
      <c r="MB49" s="258" t="e">
        <f t="shared" si="94"/>
        <v>#VALUE!</v>
      </c>
      <c r="MC49" s="258" t="e">
        <f t="shared" si="94"/>
        <v>#VALUE!</v>
      </c>
      <c r="MD49" s="258" t="e">
        <f t="shared" si="94"/>
        <v>#VALUE!</v>
      </c>
      <c r="ME49" s="258" t="e">
        <f t="shared" si="94"/>
        <v>#VALUE!</v>
      </c>
      <c r="MH49" s="258" t="e">
        <f t="shared" ref="MH49:MM49" si="95">AVERAGE(MH3:MH48)</f>
        <v>#VALUE!</v>
      </c>
      <c r="MI49" s="258" t="e">
        <f t="shared" si="95"/>
        <v>#VALUE!</v>
      </c>
      <c r="MJ49" s="258" t="e">
        <f t="shared" si="95"/>
        <v>#VALUE!</v>
      </c>
      <c r="MK49" s="258" t="e">
        <f t="shared" si="95"/>
        <v>#VALUE!</v>
      </c>
      <c r="ML49" s="258" t="e">
        <f t="shared" si="95"/>
        <v>#VALUE!</v>
      </c>
      <c r="MM49" s="258" t="e">
        <f t="shared" si="95"/>
        <v>#VALUE!</v>
      </c>
      <c r="MP49" s="258" t="e">
        <f t="shared" ref="MP49:MU49" si="96">AVERAGE(MP3:MP48)</f>
        <v>#VALUE!</v>
      </c>
      <c r="MQ49" s="258" t="e">
        <f t="shared" si="96"/>
        <v>#VALUE!</v>
      </c>
      <c r="MR49" s="258" t="e">
        <f t="shared" si="96"/>
        <v>#VALUE!</v>
      </c>
      <c r="MS49" s="258" t="e">
        <f t="shared" si="96"/>
        <v>#VALUE!</v>
      </c>
      <c r="MT49" s="258" t="e">
        <f t="shared" si="96"/>
        <v>#VALUE!</v>
      </c>
      <c r="MU49" s="258" t="e">
        <f t="shared" si="96"/>
        <v>#VALUE!</v>
      </c>
      <c r="MX49" s="258" t="e">
        <f t="shared" ref="MX49:NC49" si="97">AVERAGE(MX3:MX48)</f>
        <v>#VALUE!</v>
      </c>
      <c r="MY49" s="258" t="e">
        <f t="shared" si="97"/>
        <v>#VALUE!</v>
      </c>
      <c r="MZ49" s="258" t="e">
        <f t="shared" si="97"/>
        <v>#VALUE!</v>
      </c>
      <c r="NA49" s="258" t="e">
        <f t="shared" si="97"/>
        <v>#VALUE!</v>
      </c>
      <c r="NB49" s="258" t="e">
        <f t="shared" si="97"/>
        <v>#VALUE!</v>
      </c>
      <c r="NC49" s="258" t="e">
        <f t="shared" si="97"/>
        <v>#VALUE!</v>
      </c>
      <c r="NF49" s="258" t="e">
        <f t="shared" ref="NF49:NK49" si="98">AVERAGE(NF3:NF48)</f>
        <v>#VALUE!</v>
      </c>
      <c r="NG49" s="258" t="e">
        <f t="shared" si="98"/>
        <v>#VALUE!</v>
      </c>
      <c r="NH49" s="258" t="e">
        <f t="shared" si="98"/>
        <v>#VALUE!</v>
      </c>
      <c r="NI49" s="258" t="e">
        <f t="shared" si="98"/>
        <v>#VALUE!</v>
      </c>
      <c r="NJ49" s="258" t="e">
        <f t="shared" si="98"/>
        <v>#VALUE!</v>
      </c>
      <c r="NK49" s="258" t="e">
        <f t="shared" si="98"/>
        <v>#VALUE!</v>
      </c>
      <c r="NN49" s="258" t="e">
        <f t="shared" ref="NN49:NS49" si="99">AVERAGE(NN3:NN48)</f>
        <v>#VALUE!</v>
      </c>
      <c r="NO49" s="258" t="e">
        <f t="shared" si="99"/>
        <v>#VALUE!</v>
      </c>
      <c r="NP49" s="258" t="e">
        <f t="shared" si="99"/>
        <v>#VALUE!</v>
      </c>
      <c r="NQ49" s="258" t="e">
        <f t="shared" si="99"/>
        <v>#VALUE!</v>
      </c>
      <c r="NR49" s="258" t="e">
        <f t="shared" si="99"/>
        <v>#VALUE!</v>
      </c>
      <c r="NS49" s="258" t="e">
        <f t="shared" si="99"/>
        <v>#VALUE!</v>
      </c>
      <c r="NV49" s="258" t="e">
        <f t="shared" ref="NV49:OA49" si="100">AVERAGE(NV3:NV48)</f>
        <v>#VALUE!</v>
      </c>
      <c r="NW49" s="258" t="e">
        <f t="shared" si="100"/>
        <v>#VALUE!</v>
      </c>
      <c r="NX49" s="258" t="e">
        <f t="shared" si="100"/>
        <v>#VALUE!</v>
      </c>
      <c r="NY49" s="258" t="e">
        <f t="shared" si="100"/>
        <v>#VALUE!</v>
      </c>
      <c r="NZ49" s="258" t="e">
        <f t="shared" si="100"/>
        <v>#VALUE!</v>
      </c>
      <c r="OA49" s="258" t="e">
        <f t="shared" si="100"/>
        <v>#VALUE!</v>
      </c>
      <c r="OD49" s="258" t="e">
        <f t="shared" ref="OD49:OI49" si="101">AVERAGE(OD3:OD48)</f>
        <v>#VALUE!</v>
      </c>
      <c r="OE49" s="258" t="e">
        <f t="shared" si="101"/>
        <v>#VALUE!</v>
      </c>
      <c r="OF49" s="258" t="e">
        <f t="shared" si="101"/>
        <v>#VALUE!</v>
      </c>
      <c r="OG49" s="258" t="e">
        <f t="shared" si="101"/>
        <v>#VALUE!</v>
      </c>
      <c r="OH49" s="258" t="e">
        <f t="shared" si="101"/>
        <v>#VALUE!</v>
      </c>
      <c r="OI49" s="258" t="e">
        <f t="shared" si="101"/>
        <v>#VALUE!</v>
      </c>
      <c r="OL49" s="258" t="e">
        <f t="shared" ref="OL49:OQ49" si="102">AVERAGE(OL3:OL48)</f>
        <v>#VALUE!</v>
      </c>
      <c r="OM49" s="258" t="e">
        <f t="shared" si="102"/>
        <v>#VALUE!</v>
      </c>
      <c r="ON49" s="258" t="e">
        <f t="shared" si="102"/>
        <v>#VALUE!</v>
      </c>
      <c r="OO49" s="258" t="e">
        <f t="shared" si="102"/>
        <v>#VALUE!</v>
      </c>
      <c r="OP49" s="258" t="e">
        <f t="shared" si="102"/>
        <v>#VALUE!</v>
      </c>
      <c r="OQ49" s="258" t="e">
        <f t="shared" si="102"/>
        <v>#VALUE!</v>
      </c>
      <c r="OT49" s="248"/>
      <c r="OU49" s="258" t="e">
        <f t="shared" ref="OU49:OY52" si="103">AVERAGE(OU3:OU48)</f>
        <v>#VALUE!</v>
      </c>
      <c r="OV49" s="258" t="e">
        <f t="shared" si="103"/>
        <v>#VALUE!</v>
      </c>
      <c r="OW49" s="258" t="e">
        <f t="shared" si="103"/>
        <v>#VALUE!</v>
      </c>
      <c r="OX49" s="258" t="e">
        <f t="shared" si="103"/>
        <v>#VALUE!</v>
      </c>
      <c r="OY49" s="258" t="e">
        <f t="shared" si="103"/>
        <v>#VALUE!</v>
      </c>
      <c r="PA49" s="258" t="e">
        <f t="shared" ref="PA49:PE52" si="104">AVERAGE(PA3:PA48)</f>
        <v>#VALUE!</v>
      </c>
      <c r="PB49" s="258" t="e">
        <f t="shared" si="104"/>
        <v>#VALUE!</v>
      </c>
      <c r="PC49" s="258" t="e">
        <f t="shared" si="104"/>
        <v>#VALUE!</v>
      </c>
      <c r="PD49" s="258" t="e">
        <f t="shared" si="104"/>
        <v>#VALUE!</v>
      </c>
      <c r="PE49" s="258" t="e">
        <f t="shared" si="104"/>
        <v>#VALUE!</v>
      </c>
      <c r="PG49" s="258" t="e">
        <f t="shared" ref="PG49:PK52" si="105">AVERAGE(PG3:PG48)</f>
        <v>#VALUE!</v>
      </c>
      <c r="PH49" s="258" t="e">
        <f t="shared" si="105"/>
        <v>#VALUE!</v>
      </c>
      <c r="PI49" s="258" t="e">
        <f t="shared" si="105"/>
        <v>#VALUE!</v>
      </c>
      <c r="PJ49" s="258" t="e">
        <f t="shared" si="105"/>
        <v>#VALUE!</v>
      </c>
      <c r="PK49" s="258" t="e">
        <f t="shared" si="105"/>
        <v>#VALUE!</v>
      </c>
      <c r="PM49" s="258" t="e">
        <f t="shared" ref="PM49:PQ52" si="106">AVERAGE(PM3:PM48)</f>
        <v>#VALUE!</v>
      </c>
      <c r="PN49" s="258" t="e">
        <f t="shared" si="106"/>
        <v>#VALUE!</v>
      </c>
      <c r="PO49" s="258" t="e">
        <f t="shared" si="106"/>
        <v>#VALUE!</v>
      </c>
      <c r="PP49" s="258" t="e">
        <f t="shared" si="106"/>
        <v>#VALUE!</v>
      </c>
      <c r="PQ49" s="258" t="e">
        <f t="shared" si="106"/>
        <v>#VALUE!</v>
      </c>
      <c r="PS49" s="258" t="e">
        <f t="shared" ref="PS49:PW52" si="107">AVERAGE(PS3:PS48)</f>
        <v>#VALUE!</v>
      </c>
      <c r="PT49" s="258" t="e">
        <f t="shared" si="107"/>
        <v>#VALUE!</v>
      </c>
      <c r="PU49" s="258" t="e">
        <f t="shared" si="107"/>
        <v>#VALUE!</v>
      </c>
      <c r="PV49" s="258" t="e">
        <f t="shared" si="107"/>
        <v>#VALUE!</v>
      </c>
      <c r="PW49" s="258" t="e">
        <f t="shared" si="107"/>
        <v>#VALUE!</v>
      </c>
      <c r="PY49" s="258" t="e">
        <f t="shared" ref="PY49:QC52" si="108">AVERAGE(PY3:PY48)</f>
        <v>#VALUE!</v>
      </c>
      <c r="PZ49" s="258" t="e">
        <f t="shared" si="108"/>
        <v>#VALUE!</v>
      </c>
      <c r="QA49" s="258" t="e">
        <f t="shared" si="108"/>
        <v>#VALUE!</v>
      </c>
      <c r="QB49" s="258" t="e">
        <f t="shared" si="108"/>
        <v>#VALUE!</v>
      </c>
      <c r="QC49" s="258" t="e">
        <f t="shared" si="108"/>
        <v>#VALUE!</v>
      </c>
      <c r="QE49" s="258" t="e">
        <f t="shared" ref="QE49:QI52" si="109">AVERAGE(QE3:QE48)</f>
        <v>#VALUE!</v>
      </c>
      <c r="QF49" s="258" t="e">
        <f t="shared" si="109"/>
        <v>#VALUE!</v>
      </c>
      <c r="QG49" s="258" t="e">
        <f t="shared" si="109"/>
        <v>#VALUE!</v>
      </c>
      <c r="QH49" s="258" t="e">
        <f t="shared" si="109"/>
        <v>#VALUE!</v>
      </c>
      <c r="QI49" s="258" t="e">
        <f t="shared" si="109"/>
        <v>#VALUE!</v>
      </c>
      <c r="QK49" s="258" t="e">
        <f t="shared" ref="QK49:QO52" si="110">AVERAGE(QK3:QK48)</f>
        <v>#VALUE!</v>
      </c>
      <c r="QL49" s="258" t="e">
        <f t="shared" si="110"/>
        <v>#VALUE!</v>
      </c>
      <c r="QM49" s="258" t="e">
        <f t="shared" si="110"/>
        <v>#VALUE!</v>
      </c>
      <c r="QN49" s="258" t="e">
        <f t="shared" si="110"/>
        <v>#VALUE!</v>
      </c>
      <c r="QO49" s="258" t="e">
        <f t="shared" si="110"/>
        <v>#VALUE!</v>
      </c>
      <c r="QQ49" s="258" t="e">
        <f t="shared" ref="QQ49:QU52" si="111">AVERAGE(QQ3:QQ48)</f>
        <v>#VALUE!</v>
      </c>
      <c r="QR49" s="258" t="e">
        <f t="shared" si="111"/>
        <v>#VALUE!</v>
      </c>
      <c r="QS49" s="258" t="e">
        <f t="shared" si="111"/>
        <v>#VALUE!</v>
      </c>
      <c r="QT49" s="258" t="e">
        <f t="shared" si="111"/>
        <v>#VALUE!</v>
      </c>
      <c r="QU49" s="258" t="e">
        <f t="shared" si="111"/>
        <v>#VALUE!</v>
      </c>
      <c r="QW49" s="258" t="e">
        <f t="shared" ref="QW49:RA52" si="112">AVERAGE(QW3:QW48)</f>
        <v>#VALUE!</v>
      </c>
      <c r="QX49" s="258" t="e">
        <f t="shared" si="112"/>
        <v>#VALUE!</v>
      </c>
      <c r="QY49" s="258" t="e">
        <f t="shared" si="112"/>
        <v>#VALUE!</v>
      </c>
      <c r="QZ49" s="258" t="e">
        <f t="shared" si="112"/>
        <v>#VALUE!</v>
      </c>
      <c r="RA49" s="258" t="e">
        <f t="shared" si="112"/>
        <v>#VALUE!</v>
      </c>
      <c r="RC49" s="258" t="e">
        <f t="shared" ref="RC49:RG52" si="113">AVERAGE(RC3:RC48)</f>
        <v>#VALUE!</v>
      </c>
      <c r="RD49" s="258" t="e">
        <f t="shared" si="113"/>
        <v>#VALUE!</v>
      </c>
      <c r="RE49" s="258" t="e">
        <f t="shared" si="113"/>
        <v>#VALUE!</v>
      </c>
      <c r="RF49" s="258" t="e">
        <f t="shared" si="113"/>
        <v>#VALUE!</v>
      </c>
      <c r="RG49" s="258" t="e">
        <f t="shared" si="113"/>
        <v>#VALUE!</v>
      </c>
      <c r="RI49" s="258" t="e">
        <f t="shared" ref="RI49:RM52" si="114">AVERAGE(RI3:RI48)</f>
        <v>#VALUE!</v>
      </c>
      <c r="RJ49" s="258" t="e">
        <f t="shared" si="114"/>
        <v>#VALUE!</v>
      </c>
      <c r="RK49" s="258" t="e">
        <f t="shared" si="114"/>
        <v>#VALUE!</v>
      </c>
      <c r="RL49" s="258" t="e">
        <f t="shared" si="114"/>
        <v>#VALUE!</v>
      </c>
      <c r="RM49" s="258" t="e">
        <f t="shared" si="114"/>
        <v>#VALUE!</v>
      </c>
      <c r="RO49" s="258" t="e">
        <f t="shared" ref="RO49:RS52" si="115">AVERAGE(RO3:RO48)</f>
        <v>#VALUE!</v>
      </c>
      <c r="RP49" s="258" t="e">
        <f t="shared" si="115"/>
        <v>#VALUE!</v>
      </c>
      <c r="RQ49" s="258" t="e">
        <f t="shared" si="115"/>
        <v>#VALUE!</v>
      </c>
      <c r="RR49" s="258" t="e">
        <f t="shared" si="115"/>
        <v>#VALUE!</v>
      </c>
      <c r="RS49" s="258" t="e">
        <f t="shared" si="115"/>
        <v>#VALUE!</v>
      </c>
      <c r="RU49" s="258" t="e">
        <f t="shared" ref="RU49:RY52" si="116">AVERAGE(RU3:RU48)</f>
        <v>#VALUE!</v>
      </c>
      <c r="RV49" s="258" t="e">
        <f t="shared" si="116"/>
        <v>#VALUE!</v>
      </c>
      <c r="RW49" s="258" t="e">
        <f t="shared" si="116"/>
        <v>#VALUE!</v>
      </c>
      <c r="RX49" s="258" t="e">
        <f t="shared" si="116"/>
        <v>#VALUE!</v>
      </c>
      <c r="RY49" s="258" t="e">
        <f t="shared" si="116"/>
        <v>#VALUE!</v>
      </c>
      <c r="SA49" s="258" t="e">
        <f t="shared" ref="SA49:SE52" si="117">AVERAGE(SA3:SA48)</f>
        <v>#VALUE!</v>
      </c>
      <c r="SB49" s="258" t="e">
        <f t="shared" si="117"/>
        <v>#VALUE!</v>
      </c>
      <c r="SC49" s="258" t="e">
        <f t="shared" si="117"/>
        <v>#VALUE!</v>
      </c>
      <c r="SD49" s="258" t="e">
        <f t="shared" si="117"/>
        <v>#VALUE!</v>
      </c>
      <c r="SE49" s="258" t="e">
        <f t="shared" si="117"/>
        <v>#VALUE!</v>
      </c>
      <c r="SG49" s="258" t="e">
        <f t="shared" ref="SG49:SK52" si="118">AVERAGE(SG3:SG48)</f>
        <v>#VALUE!</v>
      </c>
      <c r="SH49" s="258" t="e">
        <f t="shared" si="118"/>
        <v>#VALUE!</v>
      </c>
      <c r="SI49" s="258" t="e">
        <f t="shared" si="118"/>
        <v>#VALUE!</v>
      </c>
      <c r="SJ49" s="258" t="e">
        <f t="shared" si="118"/>
        <v>#VALUE!</v>
      </c>
      <c r="SK49" s="258" t="e">
        <f t="shared" si="118"/>
        <v>#VALUE!</v>
      </c>
      <c r="SM49" s="258" t="e">
        <f t="shared" ref="SM49:SQ52" si="119">AVERAGE(SM3:SM48)</f>
        <v>#VALUE!</v>
      </c>
      <c r="SN49" s="258" t="e">
        <f t="shared" si="119"/>
        <v>#VALUE!</v>
      </c>
      <c r="SO49" s="258" t="e">
        <f t="shared" si="119"/>
        <v>#VALUE!</v>
      </c>
      <c r="SP49" s="258" t="e">
        <f t="shared" si="119"/>
        <v>#VALUE!</v>
      </c>
      <c r="SQ49" s="258" t="e">
        <f t="shared" si="119"/>
        <v>#VALUE!</v>
      </c>
      <c r="SS49" s="258" t="e">
        <f t="shared" ref="SS49:SW52" si="120">AVERAGE(SS3:SS48)</f>
        <v>#VALUE!</v>
      </c>
      <c r="ST49" s="258" t="e">
        <f t="shared" si="120"/>
        <v>#VALUE!</v>
      </c>
      <c r="SU49" s="258" t="e">
        <f t="shared" si="120"/>
        <v>#VALUE!</v>
      </c>
      <c r="SV49" s="258" t="e">
        <f t="shared" si="120"/>
        <v>#VALUE!</v>
      </c>
      <c r="SW49" s="258" t="e">
        <f t="shared" si="120"/>
        <v>#VALUE!</v>
      </c>
      <c r="SY49" s="258" t="e">
        <f>AVERAGE(SY3:SY48)</f>
        <v>#VALUE!</v>
      </c>
      <c r="SZ49" s="258" t="e">
        <f>AVERAGE(SZ3:SZ48)</f>
        <v>#VALUE!</v>
      </c>
      <c r="TA49" s="258" t="e">
        <f>AVERAGE(TA3:TA48)</f>
        <v>#VALUE!</v>
      </c>
      <c r="TB49" s="258" t="e">
        <f>AVERAGE(TB3:TB48)</f>
        <v>#VALUE!</v>
      </c>
      <c r="TC49" s="258" t="e">
        <f>AVERAGE(TC3:TC48)</f>
        <v>#VALUE!</v>
      </c>
      <c r="TE49" s="258" t="e">
        <f t="shared" ref="TE49:TI52" si="121">AVERAGE(TE3:TE48)</f>
        <v>#VALUE!</v>
      </c>
      <c r="TF49" s="258" t="e">
        <f t="shared" si="121"/>
        <v>#VALUE!</v>
      </c>
      <c r="TG49" s="258" t="e">
        <f t="shared" si="121"/>
        <v>#VALUE!</v>
      </c>
      <c r="TH49" s="258" t="e">
        <f t="shared" si="121"/>
        <v>#VALUE!</v>
      </c>
      <c r="TI49" s="258" t="e">
        <f t="shared" si="121"/>
        <v>#VALUE!</v>
      </c>
      <c r="TK49" s="258" t="e">
        <f t="shared" ref="TK49:TO52" si="122">AVERAGE(TK3:TK48)</f>
        <v>#VALUE!</v>
      </c>
      <c r="TL49" s="258" t="e">
        <f t="shared" si="122"/>
        <v>#VALUE!</v>
      </c>
      <c r="TM49" s="258" t="e">
        <f t="shared" si="122"/>
        <v>#VALUE!</v>
      </c>
      <c r="TN49" s="258" t="e">
        <f t="shared" si="122"/>
        <v>#VALUE!</v>
      </c>
      <c r="TO49" s="258" t="e">
        <f t="shared" si="122"/>
        <v>#VALUE!</v>
      </c>
      <c r="TQ49" s="258" t="e">
        <f t="shared" ref="TQ49:TU52" si="123">AVERAGE(TQ3:TQ48)</f>
        <v>#VALUE!</v>
      </c>
      <c r="TR49" s="258" t="e">
        <f t="shared" si="123"/>
        <v>#VALUE!</v>
      </c>
      <c r="TS49" s="258" t="e">
        <f t="shared" si="123"/>
        <v>#VALUE!</v>
      </c>
      <c r="TT49" s="258" t="e">
        <f t="shared" si="123"/>
        <v>#VALUE!</v>
      </c>
      <c r="TU49" s="258" t="e">
        <f t="shared" si="123"/>
        <v>#VALUE!</v>
      </c>
      <c r="TW49" s="258" t="e">
        <f t="shared" ref="TW49:UB52" si="124">AVERAGE(TW3:TW48)</f>
        <v>#VALUE!</v>
      </c>
      <c r="TX49" s="258" t="e">
        <f t="shared" si="124"/>
        <v>#VALUE!</v>
      </c>
      <c r="TY49" s="258" t="e">
        <f t="shared" si="124"/>
        <v>#VALUE!</v>
      </c>
      <c r="TZ49" s="258" t="e">
        <f t="shared" si="124"/>
        <v>#VALUE!</v>
      </c>
      <c r="UA49" s="258" t="e">
        <f t="shared" si="124"/>
        <v>#VALUE!</v>
      </c>
      <c r="UB49" s="258" t="e">
        <f t="shared" si="124"/>
        <v>#VALUE!</v>
      </c>
      <c r="UE49" s="258" t="e">
        <f>AVERAGE(UE3:UE48)</f>
        <v>#VALUE!</v>
      </c>
      <c r="UF49" s="258" t="e">
        <f>AVERAGE(UF3:UF48)</f>
        <v>#VALUE!</v>
      </c>
      <c r="UH49" s="258" t="e">
        <f t="shared" ref="UH49:UM52" si="125">AVERAGE(UH3:UH48)</f>
        <v>#VALUE!</v>
      </c>
      <c r="UI49" s="258" t="e">
        <f t="shared" si="125"/>
        <v>#VALUE!</v>
      </c>
      <c r="UJ49" s="258" t="e">
        <f t="shared" si="125"/>
        <v>#VALUE!</v>
      </c>
      <c r="UK49" s="258" t="e">
        <f t="shared" si="125"/>
        <v>#VALUE!</v>
      </c>
      <c r="UL49" s="258" t="e">
        <f t="shared" si="125"/>
        <v>#VALUE!</v>
      </c>
      <c r="UM49" s="258" t="e">
        <f t="shared" si="125"/>
        <v>#VALUE!</v>
      </c>
      <c r="UP49" s="258" t="e">
        <f t="shared" ref="UP49:UR52" si="126">AVERAGE(UP3:UP48)</f>
        <v>#VALUE!</v>
      </c>
      <c r="UQ49" s="258" t="e">
        <f t="shared" si="126"/>
        <v>#VALUE!</v>
      </c>
      <c r="UR49" s="258" t="e">
        <f t="shared" si="126"/>
        <v>#VALUE!</v>
      </c>
    </row>
    <row r="50" spans="1:564">
      <c r="A50" s="256"/>
      <c r="B50" s="257" t="s">
        <v>3328</v>
      </c>
      <c r="C50" s="258">
        <f t="shared" ref="C50:H50" si="127">MEDIAN(C3:C48)</f>
        <v>5476.5370000000003</v>
      </c>
      <c r="D50" s="258">
        <f t="shared" si="127"/>
        <v>5492.4189999999999</v>
      </c>
      <c r="E50" s="258">
        <f t="shared" si="127"/>
        <v>5514.6509999999998</v>
      </c>
      <c r="F50" s="258">
        <f t="shared" si="127"/>
        <v>5539.2525000000005</v>
      </c>
      <c r="G50" s="258">
        <f t="shared" si="127"/>
        <v>5565.7340000000004</v>
      </c>
      <c r="H50" s="258">
        <f t="shared" si="127"/>
        <v>5597.2795000000006</v>
      </c>
      <c r="J50" s="258" t="e">
        <f t="shared" ref="J50:O50" si="128">MEDIAN(J3:J48)</f>
        <v>#VALUE!</v>
      </c>
      <c r="K50" s="258" t="e">
        <f t="shared" si="128"/>
        <v>#VALUE!</v>
      </c>
      <c r="L50" s="258" t="e">
        <f t="shared" si="128"/>
        <v>#VALUE!</v>
      </c>
      <c r="M50" s="258" t="e">
        <f t="shared" si="128"/>
        <v>#VALUE!</v>
      </c>
      <c r="N50" s="258" t="e">
        <f t="shared" si="128"/>
        <v>#VALUE!</v>
      </c>
      <c r="O50" s="258" t="e">
        <f t="shared" si="128"/>
        <v>#VALUE!</v>
      </c>
      <c r="R50" s="258" t="e">
        <f t="shared" ref="R50:W50" si="129">MEDIAN(R3:R48)</f>
        <v>#VALUE!</v>
      </c>
      <c r="S50" s="258" t="e">
        <f t="shared" si="129"/>
        <v>#VALUE!</v>
      </c>
      <c r="T50" s="258" t="e">
        <f t="shared" si="129"/>
        <v>#VALUE!</v>
      </c>
      <c r="U50" s="258" t="e">
        <f t="shared" si="129"/>
        <v>#VALUE!</v>
      </c>
      <c r="V50" s="258" t="e">
        <f t="shared" si="129"/>
        <v>#VALUE!</v>
      </c>
      <c r="W50" s="258" t="e">
        <f t="shared" si="129"/>
        <v>#VALUE!</v>
      </c>
      <c r="Z50" s="258" t="e">
        <f t="shared" ref="Z50:AE50" si="130">MEDIAN(Z3:Z48)</f>
        <v>#VALUE!</v>
      </c>
      <c r="AA50" s="258" t="e">
        <f t="shared" si="130"/>
        <v>#VALUE!</v>
      </c>
      <c r="AB50" s="258" t="e">
        <f t="shared" si="130"/>
        <v>#VALUE!</v>
      </c>
      <c r="AC50" s="258" t="e">
        <f t="shared" si="130"/>
        <v>#VALUE!</v>
      </c>
      <c r="AD50" s="258" t="e">
        <f t="shared" si="130"/>
        <v>#VALUE!</v>
      </c>
      <c r="AE50" s="258" t="e">
        <f t="shared" si="130"/>
        <v>#VALUE!</v>
      </c>
      <c r="AH50" s="258" t="e">
        <f t="shared" ref="AH50:AM50" si="131">MEDIAN(AH3:AH48)</f>
        <v>#VALUE!</v>
      </c>
      <c r="AI50" s="258" t="e">
        <f t="shared" si="131"/>
        <v>#VALUE!</v>
      </c>
      <c r="AJ50" s="258" t="e">
        <f t="shared" si="131"/>
        <v>#VALUE!</v>
      </c>
      <c r="AK50" s="258" t="e">
        <f t="shared" si="131"/>
        <v>#VALUE!</v>
      </c>
      <c r="AL50" s="258" t="e">
        <f t="shared" si="131"/>
        <v>#VALUE!</v>
      </c>
      <c r="AM50" s="258" t="e">
        <f t="shared" si="131"/>
        <v>#VALUE!</v>
      </c>
      <c r="AP50" s="258" t="e">
        <f t="shared" ref="AP50:AU50" si="132">MEDIAN(AP3:AP48)</f>
        <v>#VALUE!</v>
      </c>
      <c r="AQ50" s="258" t="e">
        <f t="shared" si="132"/>
        <v>#VALUE!</v>
      </c>
      <c r="AR50" s="258" t="e">
        <f t="shared" si="132"/>
        <v>#VALUE!</v>
      </c>
      <c r="AS50" s="258" t="e">
        <f t="shared" si="132"/>
        <v>#VALUE!</v>
      </c>
      <c r="AT50" s="258" t="e">
        <f t="shared" si="132"/>
        <v>#VALUE!</v>
      </c>
      <c r="AU50" s="258" t="e">
        <f t="shared" si="132"/>
        <v>#VALUE!</v>
      </c>
      <c r="AX50" s="258" t="e">
        <f t="shared" ref="AX50:BC50" si="133">MEDIAN(AX3:AX48)</f>
        <v>#VALUE!</v>
      </c>
      <c r="AY50" s="258" t="e">
        <f t="shared" si="133"/>
        <v>#VALUE!</v>
      </c>
      <c r="AZ50" s="258" t="e">
        <f t="shared" si="133"/>
        <v>#VALUE!</v>
      </c>
      <c r="BA50" s="258" t="e">
        <f t="shared" si="133"/>
        <v>#VALUE!</v>
      </c>
      <c r="BB50" s="258" t="e">
        <f t="shared" si="133"/>
        <v>#VALUE!</v>
      </c>
      <c r="BC50" s="258" t="e">
        <f t="shared" si="133"/>
        <v>#VALUE!</v>
      </c>
      <c r="BF50" s="258" t="e">
        <f t="shared" ref="BF50:BK50" si="134">MEDIAN(BF3:BF48)</f>
        <v>#VALUE!</v>
      </c>
      <c r="BG50" s="258" t="e">
        <f t="shared" si="134"/>
        <v>#VALUE!</v>
      </c>
      <c r="BH50" s="258" t="e">
        <f t="shared" si="134"/>
        <v>#VALUE!</v>
      </c>
      <c r="BI50" s="258" t="e">
        <f t="shared" si="134"/>
        <v>#VALUE!</v>
      </c>
      <c r="BJ50" s="258" t="e">
        <f t="shared" si="134"/>
        <v>#VALUE!</v>
      </c>
      <c r="BK50" s="258" t="e">
        <f t="shared" si="134"/>
        <v>#VALUE!</v>
      </c>
      <c r="BN50" s="258" t="e">
        <f t="shared" ref="BN50:BS50" si="135">MEDIAN(BN3:BN48)</f>
        <v>#VALUE!</v>
      </c>
      <c r="BO50" s="258" t="e">
        <f t="shared" si="135"/>
        <v>#VALUE!</v>
      </c>
      <c r="BP50" s="258" t="e">
        <f t="shared" si="135"/>
        <v>#VALUE!</v>
      </c>
      <c r="BQ50" s="258" t="e">
        <f t="shared" si="135"/>
        <v>#VALUE!</v>
      </c>
      <c r="BR50" s="258" t="e">
        <f t="shared" si="135"/>
        <v>#VALUE!</v>
      </c>
      <c r="BS50" s="258" t="e">
        <f t="shared" si="135"/>
        <v>#VALUE!</v>
      </c>
      <c r="BV50" s="258" t="e">
        <f t="shared" ref="BV50:CA50" si="136">MEDIAN(BV3:BV48)</f>
        <v>#VALUE!</v>
      </c>
      <c r="BW50" s="258" t="e">
        <f t="shared" si="136"/>
        <v>#VALUE!</v>
      </c>
      <c r="BX50" s="258" t="e">
        <f t="shared" si="136"/>
        <v>#VALUE!</v>
      </c>
      <c r="BY50" s="258" t="e">
        <f t="shared" si="136"/>
        <v>#VALUE!</v>
      </c>
      <c r="BZ50" s="258" t="e">
        <f t="shared" si="136"/>
        <v>#VALUE!</v>
      </c>
      <c r="CA50" s="258" t="e">
        <f t="shared" si="136"/>
        <v>#VALUE!</v>
      </c>
      <c r="CD50" s="258" t="e">
        <f t="shared" ref="CD50:CI50" si="137">MEDIAN(CD3:CD48)</f>
        <v>#VALUE!</v>
      </c>
      <c r="CE50" s="258" t="e">
        <f t="shared" si="137"/>
        <v>#VALUE!</v>
      </c>
      <c r="CF50" s="258" t="e">
        <f t="shared" si="137"/>
        <v>#VALUE!</v>
      </c>
      <c r="CG50" s="258" t="e">
        <f t="shared" si="137"/>
        <v>#VALUE!</v>
      </c>
      <c r="CH50" s="258" t="e">
        <f t="shared" si="137"/>
        <v>#VALUE!</v>
      </c>
      <c r="CI50" s="258" t="e">
        <f t="shared" si="137"/>
        <v>#VALUE!</v>
      </c>
      <c r="CL50" s="258" t="e">
        <f t="shared" ref="CL50:CQ50" si="138">AVERAGE(CL3:CL48)</f>
        <v>#VALUE!</v>
      </c>
      <c r="CM50" s="258" t="e">
        <f t="shared" si="138"/>
        <v>#VALUE!</v>
      </c>
      <c r="CN50" s="258" t="e">
        <f t="shared" si="138"/>
        <v>#VALUE!</v>
      </c>
      <c r="CO50" s="258" t="e">
        <f t="shared" si="138"/>
        <v>#VALUE!</v>
      </c>
      <c r="CP50" s="258" t="e">
        <f t="shared" si="138"/>
        <v>#VALUE!</v>
      </c>
      <c r="CQ50" s="258" t="e">
        <f t="shared" si="138"/>
        <v>#VALUE!</v>
      </c>
      <c r="CT50" s="258" t="e">
        <f t="shared" ref="CT50:CY50" si="139">AVERAGE(CT3:CT48)</f>
        <v>#VALUE!</v>
      </c>
      <c r="CU50" s="258" t="e">
        <f t="shared" si="139"/>
        <v>#VALUE!</v>
      </c>
      <c r="CV50" s="258" t="e">
        <f t="shared" si="139"/>
        <v>#VALUE!</v>
      </c>
      <c r="CW50" s="258" t="e">
        <f t="shared" si="139"/>
        <v>#VALUE!</v>
      </c>
      <c r="CX50" s="258" t="e">
        <f t="shared" si="139"/>
        <v>#VALUE!</v>
      </c>
      <c r="CY50" s="258" t="e">
        <f t="shared" si="139"/>
        <v>#VALUE!</v>
      </c>
      <c r="DB50" s="258" t="e">
        <f t="shared" ref="DB50:DG50" si="140">AVERAGE(DB3:DB48)</f>
        <v>#VALUE!</v>
      </c>
      <c r="DC50" s="258" t="e">
        <f t="shared" si="140"/>
        <v>#VALUE!</v>
      </c>
      <c r="DD50" s="258" t="e">
        <f t="shared" si="140"/>
        <v>#VALUE!</v>
      </c>
      <c r="DE50" s="258" t="e">
        <f t="shared" si="140"/>
        <v>#VALUE!</v>
      </c>
      <c r="DF50" s="258" t="e">
        <f t="shared" si="140"/>
        <v>#VALUE!</v>
      </c>
      <c r="DG50" s="258" t="e">
        <f t="shared" si="140"/>
        <v>#VALUE!</v>
      </c>
      <c r="DJ50" s="258" t="e">
        <f t="shared" ref="DJ50:DO50" si="141">AVERAGE(DJ3:DJ48)</f>
        <v>#VALUE!</v>
      </c>
      <c r="DK50" s="258" t="e">
        <f t="shared" si="141"/>
        <v>#VALUE!</v>
      </c>
      <c r="DL50" s="258" t="e">
        <f t="shared" si="141"/>
        <v>#VALUE!</v>
      </c>
      <c r="DM50" s="258" t="e">
        <f t="shared" si="141"/>
        <v>#VALUE!</v>
      </c>
      <c r="DN50" s="258" t="e">
        <f t="shared" si="141"/>
        <v>#VALUE!</v>
      </c>
      <c r="DO50" s="258" t="e">
        <f t="shared" si="141"/>
        <v>#VALUE!</v>
      </c>
      <c r="DR50" s="258" t="e">
        <f t="shared" ref="DR50:DW50" si="142">AVERAGE(DR3:DR48)</f>
        <v>#VALUE!</v>
      </c>
      <c r="DS50" s="258" t="e">
        <f t="shared" si="142"/>
        <v>#VALUE!</v>
      </c>
      <c r="DT50" s="258" t="e">
        <f t="shared" si="142"/>
        <v>#VALUE!</v>
      </c>
      <c r="DU50" s="258" t="e">
        <f t="shared" si="142"/>
        <v>#VALUE!</v>
      </c>
      <c r="DV50" s="258" t="e">
        <f t="shared" si="142"/>
        <v>#VALUE!</v>
      </c>
      <c r="DW50" s="258" t="e">
        <f t="shared" si="142"/>
        <v>#VALUE!</v>
      </c>
      <c r="DZ50" s="258" t="e">
        <f t="shared" ref="DZ50:EE50" si="143">AVERAGE(DZ3:DZ48)</f>
        <v>#VALUE!</v>
      </c>
      <c r="EA50" s="258" t="e">
        <f t="shared" si="143"/>
        <v>#VALUE!</v>
      </c>
      <c r="EB50" s="258" t="e">
        <f t="shared" si="143"/>
        <v>#VALUE!</v>
      </c>
      <c r="EC50" s="258" t="e">
        <f t="shared" si="143"/>
        <v>#VALUE!</v>
      </c>
      <c r="ED50" s="258" t="e">
        <f t="shared" si="143"/>
        <v>#VALUE!</v>
      </c>
      <c r="EE50" s="258" t="e">
        <f t="shared" si="143"/>
        <v>#VALUE!</v>
      </c>
      <c r="EH50" s="258" t="e">
        <f t="shared" ref="EH50:EM50" si="144">AVERAGE(EH3:EH48)</f>
        <v>#VALUE!</v>
      </c>
      <c r="EI50" s="258" t="e">
        <f t="shared" si="144"/>
        <v>#VALUE!</v>
      </c>
      <c r="EJ50" s="258" t="e">
        <f t="shared" si="144"/>
        <v>#VALUE!</v>
      </c>
      <c r="EK50" s="258" t="e">
        <f t="shared" si="144"/>
        <v>#VALUE!</v>
      </c>
      <c r="EL50" s="258" t="e">
        <f t="shared" si="144"/>
        <v>#VALUE!</v>
      </c>
      <c r="EM50" s="258" t="e">
        <f t="shared" si="144"/>
        <v>#VALUE!</v>
      </c>
      <c r="EP50" s="258" t="e">
        <f t="shared" ref="EP50:EU50" si="145">AVERAGE(EP3:EP48)</f>
        <v>#VALUE!</v>
      </c>
      <c r="EQ50" s="258" t="e">
        <f t="shared" si="145"/>
        <v>#VALUE!</v>
      </c>
      <c r="ER50" s="258" t="e">
        <f t="shared" si="145"/>
        <v>#VALUE!</v>
      </c>
      <c r="ES50" s="258" t="e">
        <f t="shared" si="145"/>
        <v>#VALUE!</v>
      </c>
      <c r="ET50" s="258" t="e">
        <f t="shared" si="145"/>
        <v>#VALUE!</v>
      </c>
      <c r="EU50" s="258" t="e">
        <f t="shared" si="145"/>
        <v>#VALUE!</v>
      </c>
      <c r="EX50" s="258" t="e">
        <f t="shared" ref="EX50:FC50" si="146">AVERAGE(EX3:EX48)</f>
        <v>#VALUE!</v>
      </c>
      <c r="EY50" s="258" t="e">
        <f t="shared" si="146"/>
        <v>#VALUE!</v>
      </c>
      <c r="EZ50" s="258" t="e">
        <f t="shared" si="146"/>
        <v>#VALUE!</v>
      </c>
      <c r="FA50" s="258" t="e">
        <f t="shared" si="146"/>
        <v>#VALUE!</v>
      </c>
      <c r="FB50" s="258" t="e">
        <f t="shared" si="146"/>
        <v>#VALUE!</v>
      </c>
      <c r="FC50" s="258" t="e">
        <f t="shared" si="146"/>
        <v>#VALUE!</v>
      </c>
      <c r="FF50" s="258" t="e">
        <f t="shared" ref="FF50:FK50" si="147">AVERAGE(FF3:FF48)</f>
        <v>#VALUE!</v>
      </c>
      <c r="FG50" s="258" t="e">
        <f t="shared" si="147"/>
        <v>#VALUE!</v>
      </c>
      <c r="FH50" s="258" t="e">
        <f t="shared" si="147"/>
        <v>#VALUE!</v>
      </c>
      <c r="FI50" s="258" t="e">
        <f t="shared" si="147"/>
        <v>#VALUE!</v>
      </c>
      <c r="FJ50" s="258" t="e">
        <f t="shared" si="147"/>
        <v>#VALUE!</v>
      </c>
      <c r="FK50" s="258" t="e">
        <f t="shared" si="147"/>
        <v>#VALUE!</v>
      </c>
      <c r="FN50" s="258" t="e">
        <f t="shared" ref="FN50:FS50" si="148">AVERAGE(FN3:FN48)</f>
        <v>#VALUE!</v>
      </c>
      <c r="FO50" s="258" t="e">
        <f t="shared" si="148"/>
        <v>#VALUE!</v>
      </c>
      <c r="FP50" s="258" t="e">
        <f t="shared" si="148"/>
        <v>#VALUE!</v>
      </c>
      <c r="FQ50" s="258" t="e">
        <f t="shared" si="148"/>
        <v>#VALUE!</v>
      </c>
      <c r="FR50" s="258" t="e">
        <f t="shared" si="148"/>
        <v>#VALUE!</v>
      </c>
      <c r="FS50" s="258" t="e">
        <f t="shared" si="148"/>
        <v>#VALUE!</v>
      </c>
      <c r="FV50" s="258" t="e">
        <f t="shared" ref="FV50:GA50" si="149">AVERAGE(FV3:FV48)</f>
        <v>#VALUE!</v>
      </c>
      <c r="FW50" s="258" t="e">
        <f t="shared" si="149"/>
        <v>#VALUE!</v>
      </c>
      <c r="FX50" s="258" t="e">
        <f t="shared" si="149"/>
        <v>#VALUE!</v>
      </c>
      <c r="FY50" s="258" t="e">
        <f t="shared" si="149"/>
        <v>#VALUE!</v>
      </c>
      <c r="FZ50" s="258" t="e">
        <f t="shared" si="149"/>
        <v>#VALUE!</v>
      </c>
      <c r="GA50" s="258" t="e">
        <f t="shared" si="149"/>
        <v>#VALUE!</v>
      </c>
      <c r="GD50" s="258" t="e">
        <f t="shared" ref="GD50:GI50" si="150">AVERAGE(GD3:GD48)</f>
        <v>#VALUE!</v>
      </c>
      <c r="GE50" s="258" t="e">
        <f t="shared" si="150"/>
        <v>#VALUE!</v>
      </c>
      <c r="GF50" s="258" t="e">
        <f t="shared" si="150"/>
        <v>#VALUE!</v>
      </c>
      <c r="GG50" s="258" t="e">
        <f t="shared" si="150"/>
        <v>#VALUE!</v>
      </c>
      <c r="GH50" s="258" t="e">
        <f t="shared" si="150"/>
        <v>#VALUE!</v>
      </c>
      <c r="GI50" s="258" t="e">
        <f t="shared" si="150"/>
        <v>#VALUE!</v>
      </c>
      <c r="GL50" s="258" t="e">
        <f t="shared" ref="GL50:GQ50" si="151">AVERAGE(GL3:GL48)</f>
        <v>#VALUE!</v>
      </c>
      <c r="GM50" s="258" t="e">
        <f t="shared" si="151"/>
        <v>#VALUE!</v>
      </c>
      <c r="GN50" s="258" t="e">
        <f t="shared" si="151"/>
        <v>#VALUE!</v>
      </c>
      <c r="GO50" s="258" t="e">
        <f t="shared" si="151"/>
        <v>#VALUE!</v>
      </c>
      <c r="GP50" s="258" t="e">
        <f t="shared" si="151"/>
        <v>#VALUE!</v>
      </c>
      <c r="GQ50" s="258" t="e">
        <f t="shared" si="151"/>
        <v>#VALUE!</v>
      </c>
      <c r="GT50" s="258" t="e">
        <f t="shared" ref="GT50:GY50" si="152">AVERAGE(GT3:GT48)</f>
        <v>#VALUE!</v>
      </c>
      <c r="GU50" s="258" t="e">
        <f t="shared" si="152"/>
        <v>#VALUE!</v>
      </c>
      <c r="GV50" s="258" t="e">
        <f t="shared" si="152"/>
        <v>#VALUE!</v>
      </c>
      <c r="GW50" s="258" t="e">
        <f t="shared" si="152"/>
        <v>#VALUE!</v>
      </c>
      <c r="GX50" s="258" t="e">
        <f t="shared" si="152"/>
        <v>#VALUE!</v>
      </c>
      <c r="GY50" s="258" t="e">
        <f t="shared" si="152"/>
        <v>#VALUE!</v>
      </c>
      <c r="HB50" s="258" t="e">
        <f t="shared" ref="HB50:HG50" si="153">AVERAGE(HB3:HB48)</f>
        <v>#VALUE!</v>
      </c>
      <c r="HC50" s="258" t="e">
        <f t="shared" si="153"/>
        <v>#VALUE!</v>
      </c>
      <c r="HD50" s="258" t="e">
        <f t="shared" si="153"/>
        <v>#VALUE!</v>
      </c>
      <c r="HE50" s="258" t="e">
        <f t="shared" si="153"/>
        <v>#VALUE!</v>
      </c>
      <c r="HF50" s="258" t="e">
        <f t="shared" si="153"/>
        <v>#VALUE!</v>
      </c>
      <c r="HG50" s="258" t="e">
        <f t="shared" si="153"/>
        <v>#VALUE!</v>
      </c>
      <c r="HJ50" s="258" t="e">
        <f t="shared" ref="HJ50:HO50" si="154">AVERAGE(HJ3:HJ48)</f>
        <v>#VALUE!</v>
      </c>
      <c r="HK50" s="258" t="e">
        <f t="shared" si="154"/>
        <v>#VALUE!</v>
      </c>
      <c r="HL50" s="258" t="e">
        <f t="shared" si="154"/>
        <v>#VALUE!</v>
      </c>
      <c r="HM50" s="258" t="e">
        <f t="shared" si="154"/>
        <v>#VALUE!</v>
      </c>
      <c r="HN50" s="258" t="e">
        <f t="shared" si="154"/>
        <v>#VALUE!</v>
      </c>
      <c r="HO50" s="258" t="e">
        <f t="shared" si="154"/>
        <v>#VALUE!</v>
      </c>
      <c r="HR50" s="258" t="e">
        <f t="shared" ref="HR50:HW50" si="155">AVERAGE(HR3:HR48)</f>
        <v>#VALUE!</v>
      </c>
      <c r="HS50" s="258" t="e">
        <f t="shared" si="155"/>
        <v>#VALUE!</v>
      </c>
      <c r="HT50" s="258" t="e">
        <f t="shared" si="155"/>
        <v>#VALUE!</v>
      </c>
      <c r="HU50" s="258" t="e">
        <f t="shared" si="155"/>
        <v>#VALUE!</v>
      </c>
      <c r="HV50" s="258" t="e">
        <f t="shared" si="155"/>
        <v>#VALUE!</v>
      </c>
      <c r="HW50" s="258" t="e">
        <f t="shared" si="155"/>
        <v>#VALUE!</v>
      </c>
      <c r="HZ50" s="258" t="e">
        <f t="shared" ref="HZ50:IE50" si="156">AVERAGE(HZ3:HZ48)</f>
        <v>#VALUE!</v>
      </c>
      <c r="IA50" s="258" t="e">
        <f t="shared" si="156"/>
        <v>#VALUE!</v>
      </c>
      <c r="IB50" s="258" t="e">
        <f t="shared" si="156"/>
        <v>#VALUE!</v>
      </c>
      <c r="IC50" s="258" t="e">
        <f t="shared" si="156"/>
        <v>#VALUE!</v>
      </c>
      <c r="ID50" s="258" t="e">
        <f t="shared" si="156"/>
        <v>#VALUE!</v>
      </c>
      <c r="IE50" s="258" t="e">
        <f t="shared" si="156"/>
        <v>#VALUE!</v>
      </c>
      <c r="IH50" s="258" t="e">
        <f t="shared" ref="IH50:IM50" si="157">AVERAGE(IH3:IH48)</f>
        <v>#VALUE!</v>
      </c>
      <c r="II50" s="258" t="e">
        <f t="shared" si="157"/>
        <v>#VALUE!</v>
      </c>
      <c r="IJ50" s="258" t="e">
        <f t="shared" si="157"/>
        <v>#VALUE!</v>
      </c>
      <c r="IK50" s="258" t="e">
        <f t="shared" si="157"/>
        <v>#VALUE!</v>
      </c>
      <c r="IL50" s="258" t="e">
        <f t="shared" si="157"/>
        <v>#VALUE!</v>
      </c>
      <c r="IM50" s="258" t="e">
        <f t="shared" si="157"/>
        <v>#VALUE!</v>
      </c>
      <c r="IP50" s="258" t="e">
        <f t="shared" ref="IP50:IU50" si="158">AVERAGE(IP3:IP48)</f>
        <v>#VALUE!</v>
      </c>
      <c r="IQ50" s="258" t="e">
        <f t="shared" si="158"/>
        <v>#VALUE!</v>
      </c>
      <c r="IR50" s="258" t="e">
        <f t="shared" si="158"/>
        <v>#VALUE!</v>
      </c>
      <c r="IS50" s="258" t="e">
        <f t="shared" si="158"/>
        <v>#VALUE!</v>
      </c>
      <c r="IT50" s="258" t="e">
        <f t="shared" si="158"/>
        <v>#VALUE!</v>
      </c>
      <c r="IU50" s="258" t="e">
        <f t="shared" si="158"/>
        <v>#VALUE!</v>
      </c>
      <c r="IX50" s="258" t="e">
        <f t="shared" ref="IX50:JC50" si="159">AVERAGE(IX3:IX48)</f>
        <v>#VALUE!</v>
      </c>
      <c r="IY50" s="258" t="e">
        <f t="shared" si="159"/>
        <v>#VALUE!</v>
      </c>
      <c r="IZ50" s="258" t="e">
        <f t="shared" si="159"/>
        <v>#VALUE!</v>
      </c>
      <c r="JA50" s="258" t="e">
        <f t="shared" si="159"/>
        <v>#VALUE!</v>
      </c>
      <c r="JB50" s="258" t="e">
        <f t="shared" si="159"/>
        <v>#VALUE!</v>
      </c>
      <c r="JC50" s="258" t="e">
        <f t="shared" si="159"/>
        <v>#VALUE!</v>
      </c>
      <c r="JF50" s="258" t="e">
        <f t="shared" ref="JF50:JK50" si="160">AVERAGE(JF3:JF48)</f>
        <v>#VALUE!</v>
      </c>
      <c r="JG50" s="258" t="e">
        <f t="shared" si="160"/>
        <v>#VALUE!</v>
      </c>
      <c r="JH50" s="258" t="e">
        <f t="shared" si="160"/>
        <v>#VALUE!</v>
      </c>
      <c r="JI50" s="258" t="e">
        <f t="shared" si="160"/>
        <v>#VALUE!</v>
      </c>
      <c r="JJ50" s="258" t="e">
        <f t="shared" si="160"/>
        <v>#VALUE!</v>
      </c>
      <c r="JK50" s="258" t="e">
        <f t="shared" si="160"/>
        <v>#VALUE!</v>
      </c>
      <c r="JN50" s="258" t="e">
        <f t="shared" ref="JN50:JS50" si="161">AVERAGE(JN3:JN48)</f>
        <v>#VALUE!</v>
      </c>
      <c r="JO50" s="258" t="e">
        <f t="shared" si="161"/>
        <v>#VALUE!</v>
      </c>
      <c r="JP50" s="258" t="e">
        <f t="shared" si="161"/>
        <v>#VALUE!</v>
      </c>
      <c r="JQ50" s="258" t="e">
        <f t="shared" si="161"/>
        <v>#VALUE!</v>
      </c>
      <c r="JR50" s="258" t="e">
        <f t="shared" si="161"/>
        <v>#VALUE!</v>
      </c>
      <c r="JS50" s="258" t="e">
        <f t="shared" si="161"/>
        <v>#VALUE!</v>
      </c>
      <c r="JV50" s="258" t="e">
        <f t="shared" ref="JV50:KA50" si="162">AVERAGE(JV3:JV48)</f>
        <v>#VALUE!</v>
      </c>
      <c r="JW50" s="258" t="e">
        <f t="shared" si="162"/>
        <v>#VALUE!</v>
      </c>
      <c r="JX50" s="258" t="e">
        <f t="shared" si="162"/>
        <v>#VALUE!</v>
      </c>
      <c r="JY50" s="258" t="e">
        <f t="shared" si="162"/>
        <v>#VALUE!</v>
      </c>
      <c r="JZ50" s="258" t="e">
        <f t="shared" si="162"/>
        <v>#VALUE!</v>
      </c>
      <c r="KA50" s="258" t="e">
        <f t="shared" si="162"/>
        <v>#VALUE!</v>
      </c>
      <c r="KD50" s="258" t="e">
        <f t="shared" ref="KD50:KI50" si="163">AVERAGE(KD3:KD48)</f>
        <v>#VALUE!</v>
      </c>
      <c r="KE50" s="258" t="e">
        <f t="shared" si="163"/>
        <v>#VALUE!</v>
      </c>
      <c r="KF50" s="258" t="e">
        <f t="shared" si="163"/>
        <v>#VALUE!</v>
      </c>
      <c r="KG50" s="258" t="e">
        <f t="shared" si="163"/>
        <v>#VALUE!</v>
      </c>
      <c r="KH50" s="258" t="e">
        <f t="shared" si="163"/>
        <v>#VALUE!</v>
      </c>
      <c r="KI50" s="258" t="e">
        <f t="shared" si="163"/>
        <v>#VALUE!</v>
      </c>
      <c r="KL50" s="258" t="e">
        <f t="shared" ref="KL50:KQ50" si="164">AVERAGE(KL3:KL48)</f>
        <v>#VALUE!</v>
      </c>
      <c r="KM50" s="258" t="e">
        <f t="shared" si="164"/>
        <v>#VALUE!</v>
      </c>
      <c r="KN50" s="258" t="e">
        <f t="shared" si="164"/>
        <v>#VALUE!</v>
      </c>
      <c r="KO50" s="258" t="e">
        <f t="shared" si="164"/>
        <v>#VALUE!</v>
      </c>
      <c r="KP50" s="258" t="e">
        <f t="shared" si="164"/>
        <v>#VALUE!</v>
      </c>
      <c r="KQ50" s="258" t="e">
        <f t="shared" si="164"/>
        <v>#VALUE!</v>
      </c>
      <c r="KT50" s="258" t="e">
        <f t="shared" ref="KT50:KY50" si="165">AVERAGE(KT3:KT48)</f>
        <v>#VALUE!</v>
      </c>
      <c r="KU50" s="258" t="e">
        <f t="shared" si="165"/>
        <v>#VALUE!</v>
      </c>
      <c r="KV50" s="258" t="e">
        <f t="shared" si="165"/>
        <v>#VALUE!</v>
      </c>
      <c r="KW50" s="258" t="e">
        <f t="shared" si="165"/>
        <v>#VALUE!</v>
      </c>
      <c r="KX50" s="258" t="e">
        <f t="shared" si="165"/>
        <v>#VALUE!</v>
      </c>
      <c r="KY50" s="258" t="e">
        <f t="shared" si="165"/>
        <v>#VALUE!</v>
      </c>
      <c r="LB50" s="258" t="e">
        <f t="shared" ref="LB50:LG50" si="166">AVERAGE(LB3:LB48)</f>
        <v>#VALUE!</v>
      </c>
      <c r="LC50" s="258" t="e">
        <f t="shared" si="166"/>
        <v>#VALUE!</v>
      </c>
      <c r="LD50" s="258" t="e">
        <f t="shared" si="166"/>
        <v>#VALUE!</v>
      </c>
      <c r="LE50" s="258" t="e">
        <f t="shared" si="166"/>
        <v>#VALUE!</v>
      </c>
      <c r="LF50" s="258" t="e">
        <f t="shared" si="166"/>
        <v>#VALUE!</v>
      </c>
      <c r="LG50" s="258" t="e">
        <f t="shared" si="166"/>
        <v>#VALUE!</v>
      </c>
      <c r="LJ50" s="258" t="e">
        <f t="shared" ref="LJ50:LO50" si="167">AVERAGE(LJ3:LJ48)</f>
        <v>#VALUE!</v>
      </c>
      <c r="LK50" s="258" t="e">
        <f t="shared" si="167"/>
        <v>#VALUE!</v>
      </c>
      <c r="LL50" s="258" t="e">
        <f t="shared" si="167"/>
        <v>#VALUE!</v>
      </c>
      <c r="LM50" s="258" t="e">
        <f t="shared" si="167"/>
        <v>#VALUE!</v>
      </c>
      <c r="LN50" s="258" t="e">
        <f t="shared" si="167"/>
        <v>#VALUE!</v>
      </c>
      <c r="LO50" s="258" t="e">
        <f t="shared" si="167"/>
        <v>#VALUE!</v>
      </c>
      <c r="LR50" s="258" t="e">
        <f t="shared" ref="LR50:LW50" si="168">AVERAGE(LR3:LR48)</f>
        <v>#VALUE!</v>
      </c>
      <c r="LS50" s="258" t="e">
        <f t="shared" si="168"/>
        <v>#VALUE!</v>
      </c>
      <c r="LT50" s="258" t="e">
        <f t="shared" si="168"/>
        <v>#VALUE!</v>
      </c>
      <c r="LU50" s="258" t="e">
        <f t="shared" si="168"/>
        <v>#VALUE!</v>
      </c>
      <c r="LV50" s="258" t="e">
        <f t="shared" si="168"/>
        <v>#VALUE!</v>
      </c>
      <c r="LW50" s="258" t="e">
        <f t="shared" si="168"/>
        <v>#VALUE!</v>
      </c>
      <c r="LZ50" s="258" t="e">
        <f t="shared" ref="LZ50:ME50" si="169">AVERAGE(LZ3:LZ48)</f>
        <v>#VALUE!</v>
      </c>
      <c r="MA50" s="258" t="e">
        <f t="shared" si="169"/>
        <v>#VALUE!</v>
      </c>
      <c r="MB50" s="258" t="e">
        <f t="shared" si="169"/>
        <v>#VALUE!</v>
      </c>
      <c r="MC50" s="258" t="e">
        <f t="shared" si="169"/>
        <v>#VALUE!</v>
      </c>
      <c r="MD50" s="258" t="e">
        <f t="shared" si="169"/>
        <v>#VALUE!</v>
      </c>
      <c r="ME50" s="258" t="e">
        <f t="shared" si="169"/>
        <v>#VALUE!</v>
      </c>
      <c r="MH50" s="258" t="e">
        <f t="shared" ref="MH50:MM50" si="170">AVERAGE(MH3:MH48)</f>
        <v>#VALUE!</v>
      </c>
      <c r="MI50" s="258" t="e">
        <f t="shared" si="170"/>
        <v>#VALUE!</v>
      </c>
      <c r="MJ50" s="258" t="e">
        <f t="shared" si="170"/>
        <v>#VALUE!</v>
      </c>
      <c r="MK50" s="258" t="e">
        <f t="shared" si="170"/>
        <v>#VALUE!</v>
      </c>
      <c r="ML50" s="258" t="e">
        <f t="shared" si="170"/>
        <v>#VALUE!</v>
      </c>
      <c r="MM50" s="258" t="e">
        <f t="shared" si="170"/>
        <v>#VALUE!</v>
      </c>
      <c r="MP50" s="258" t="e">
        <f t="shared" ref="MP50:MU50" si="171">AVERAGE(MP3:MP48)</f>
        <v>#VALUE!</v>
      </c>
      <c r="MQ50" s="258" t="e">
        <f t="shared" si="171"/>
        <v>#VALUE!</v>
      </c>
      <c r="MR50" s="258" t="e">
        <f t="shared" si="171"/>
        <v>#VALUE!</v>
      </c>
      <c r="MS50" s="258" t="e">
        <f t="shared" si="171"/>
        <v>#VALUE!</v>
      </c>
      <c r="MT50" s="258" t="e">
        <f t="shared" si="171"/>
        <v>#VALUE!</v>
      </c>
      <c r="MU50" s="258" t="e">
        <f t="shared" si="171"/>
        <v>#VALUE!</v>
      </c>
      <c r="MX50" s="258" t="e">
        <f t="shared" ref="MX50:NC50" si="172">AVERAGE(MX3:MX48)</f>
        <v>#VALUE!</v>
      </c>
      <c r="MY50" s="258" t="e">
        <f t="shared" si="172"/>
        <v>#VALUE!</v>
      </c>
      <c r="MZ50" s="258" t="e">
        <f t="shared" si="172"/>
        <v>#VALUE!</v>
      </c>
      <c r="NA50" s="258" t="e">
        <f t="shared" si="172"/>
        <v>#VALUE!</v>
      </c>
      <c r="NB50" s="258" t="e">
        <f t="shared" si="172"/>
        <v>#VALUE!</v>
      </c>
      <c r="NC50" s="258" t="e">
        <f t="shared" si="172"/>
        <v>#VALUE!</v>
      </c>
      <c r="NF50" s="258" t="e">
        <f t="shared" ref="NF50:NK50" si="173">AVERAGE(NF3:NF48)</f>
        <v>#VALUE!</v>
      </c>
      <c r="NG50" s="258" t="e">
        <f t="shared" si="173"/>
        <v>#VALUE!</v>
      </c>
      <c r="NH50" s="258" t="e">
        <f t="shared" si="173"/>
        <v>#VALUE!</v>
      </c>
      <c r="NI50" s="258" t="e">
        <f t="shared" si="173"/>
        <v>#VALUE!</v>
      </c>
      <c r="NJ50" s="258" t="e">
        <f t="shared" si="173"/>
        <v>#VALUE!</v>
      </c>
      <c r="NK50" s="258" t="e">
        <f t="shared" si="173"/>
        <v>#VALUE!</v>
      </c>
      <c r="NN50" s="258" t="e">
        <f t="shared" ref="NN50:NS50" si="174">AVERAGE(NN3:NN48)</f>
        <v>#VALUE!</v>
      </c>
      <c r="NO50" s="258" t="e">
        <f t="shared" si="174"/>
        <v>#VALUE!</v>
      </c>
      <c r="NP50" s="258" t="e">
        <f t="shared" si="174"/>
        <v>#VALUE!</v>
      </c>
      <c r="NQ50" s="258" t="e">
        <f t="shared" si="174"/>
        <v>#VALUE!</v>
      </c>
      <c r="NR50" s="258" t="e">
        <f t="shared" si="174"/>
        <v>#VALUE!</v>
      </c>
      <c r="NS50" s="258" t="e">
        <f t="shared" si="174"/>
        <v>#VALUE!</v>
      </c>
      <c r="NV50" s="258" t="e">
        <f t="shared" ref="NV50:OA50" si="175">AVERAGE(NV3:NV48)</f>
        <v>#VALUE!</v>
      </c>
      <c r="NW50" s="258" t="e">
        <f t="shared" si="175"/>
        <v>#VALUE!</v>
      </c>
      <c r="NX50" s="258" t="e">
        <f t="shared" si="175"/>
        <v>#VALUE!</v>
      </c>
      <c r="NY50" s="258" t="e">
        <f t="shared" si="175"/>
        <v>#VALUE!</v>
      </c>
      <c r="NZ50" s="258" t="e">
        <f t="shared" si="175"/>
        <v>#VALUE!</v>
      </c>
      <c r="OA50" s="258" t="e">
        <f t="shared" si="175"/>
        <v>#VALUE!</v>
      </c>
      <c r="OD50" s="258" t="e">
        <f t="shared" ref="OD50:OI50" si="176">AVERAGE(OD3:OD48)</f>
        <v>#VALUE!</v>
      </c>
      <c r="OE50" s="258" t="e">
        <f t="shared" si="176"/>
        <v>#VALUE!</v>
      </c>
      <c r="OF50" s="258" t="e">
        <f t="shared" si="176"/>
        <v>#VALUE!</v>
      </c>
      <c r="OG50" s="258" t="e">
        <f t="shared" si="176"/>
        <v>#VALUE!</v>
      </c>
      <c r="OH50" s="258" t="e">
        <f t="shared" si="176"/>
        <v>#VALUE!</v>
      </c>
      <c r="OI50" s="258" t="e">
        <f t="shared" si="176"/>
        <v>#VALUE!</v>
      </c>
      <c r="OL50" s="258" t="e">
        <f t="shared" ref="OL50:OQ50" si="177">AVERAGE(OL3:OL48)</f>
        <v>#VALUE!</v>
      </c>
      <c r="OM50" s="258" t="e">
        <f t="shared" si="177"/>
        <v>#VALUE!</v>
      </c>
      <c r="ON50" s="258" t="e">
        <f t="shared" si="177"/>
        <v>#VALUE!</v>
      </c>
      <c r="OO50" s="258" t="e">
        <f t="shared" si="177"/>
        <v>#VALUE!</v>
      </c>
      <c r="OP50" s="258" t="e">
        <f t="shared" si="177"/>
        <v>#VALUE!</v>
      </c>
      <c r="OQ50" s="258" t="e">
        <f t="shared" si="177"/>
        <v>#VALUE!</v>
      </c>
      <c r="OT50" s="248"/>
      <c r="OU50" s="258" t="e">
        <f t="shared" si="103"/>
        <v>#VALUE!</v>
      </c>
      <c r="OV50" s="258" t="e">
        <f t="shared" si="103"/>
        <v>#VALUE!</v>
      </c>
      <c r="OW50" s="258" t="e">
        <f t="shared" si="103"/>
        <v>#VALUE!</v>
      </c>
      <c r="OX50" s="258" t="e">
        <f t="shared" si="103"/>
        <v>#VALUE!</v>
      </c>
      <c r="OY50" s="258" t="e">
        <f t="shared" si="103"/>
        <v>#VALUE!</v>
      </c>
      <c r="PA50" s="258" t="e">
        <f t="shared" si="104"/>
        <v>#VALUE!</v>
      </c>
      <c r="PB50" s="258" t="e">
        <f t="shared" si="104"/>
        <v>#VALUE!</v>
      </c>
      <c r="PC50" s="258" t="e">
        <f t="shared" si="104"/>
        <v>#VALUE!</v>
      </c>
      <c r="PD50" s="258" t="e">
        <f t="shared" si="104"/>
        <v>#VALUE!</v>
      </c>
      <c r="PE50" s="258" t="e">
        <f t="shared" si="104"/>
        <v>#VALUE!</v>
      </c>
      <c r="PG50" s="258" t="e">
        <f t="shared" si="105"/>
        <v>#VALUE!</v>
      </c>
      <c r="PH50" s="258" t="e">
        <f t="shared" si="105"/>
        <v>#VALUE!</v>
      </c>
      <c r="PI50" s="258" t="e">
        <f t="shared" si="105"/>
        <v>#VALUE!</v>
      </c>
      <c r="PJ50" s="258" t="e">
        <f t="shared" si="105"/>
        <v>#VALUE!</v>
      </c>
      <c r="PK50" s="258" t="e">
        <f t="shared" si="105"/>
        <v>#VALUE!</v>
      </c>
      <c r="PM50" s="258" t="e">
        <f t="shared" si="106"/>
        <v>#VALUE!</v>
      </c>
      <c r="PN50" s="258" t="e">
        <f t="shared" si="106"/>
        <v>#VALUE!</v>
      </c>
      <c r="PO50" s="258" t="e">
        <f t="shared" si="106"/>
        <v>#VALUE!</v>
      </c>
      <c r="PP50" s="258" t="e">
        <f t="shared" si="106"/>
        <v>#VALUE!</v>
      </c>
      <c r="PQ50" s="258" t="e">
        <f t="shared" si="106"/>
        <v>#VALUE!</v>
      </c>
      <c r="PS50" s="258" t="e">
        <f t="shared" si="107"/>
        <v>#VALUE!</v>
      </c>
      <c r="PT50" s="258" t="e">
        <f t="shared" si="107"/>
        <v>#VALUE!</v>
      </c>
      <c r="PU50" s="258" t="e">
        <f t="shared" si="107"/>
        <v>#VALUE!</v>
      </c>
      <c r="PV50" s="258" t="e">
        <f t="shared" si="107"/>
        <v>#VALUE!</v>
      </c>
      <c r="PW50" s="258" t="e">
        <f t="shared" si="107"/>
        <v>#VALUE!</v>
      </c>
      <c r="PY50" s="258" t="e">
        <f t="shared" si="108"/>
        <v>#VALUE!</v>
      </c>
      <c r="PZ50" s="258" t="e">
        <f t="shared" si="108"/>
        <v>#VALUE!</v>
      </c>
      <c r="QA50" s="258" t="e">
        <f t="shared" si="108"/>
        <v>#VALUE!</v>
      </c>
      <c r="QB50" s="258" t="e">
        <f t="shared" si="108"/>
        <v>#VALUE!</v>
      </c>
      <c r="QC50" s="258" t="e">
        <f t="shared" si="108"/>
        <v>#VALUE!</v>
      </c>
      <c r="QE50" s="258" t="e">
        <f t="shared" si="109"/>
        <v>#VALUE!</v>
      </c>
      <c r="QF50" s="258" t="e">
        <f t="shared" si="109"/>
        <v>#VALUE!</v>
      </c>
      <c r="QG50" s="258" t="e">
        <f t="shared" si="109"/>
        <v>#VALUE!</v>
      </c>
      <c r="QH50" s="258" t="e">
        <f t="shared" si="109"/>
        <v>#VALUE!</v>
      </c>
      <c r="QI50" s="258" t="e">
        <f t="shared" si="109"/>
        <v>#VALUE!</v>
      </c>
      <c r="QK50" s="258" t="e">
        <f t="shared" si="110"/>
        <v>#VALUE!</v>
      </c>
      <c r="QL50" s="258" t="e">
        <f t="shared" si="110"/>
        <v>#VALUE!</v>
      </c>
      <c r="QM50" s="258" t="e">
        <f t="shared" si="110"/>
        <v>#VALUE!</v>
      </c>
      <c r="QN50" s="258" t="e">
        <f t="shared" si="110"/>
        <v>#VALUE!</v>
      </c>
      <c r="QO50" s="258" t="e">
        <f t="shared" si="110"/>
        <v>#VALUE!</v>
      </c>
      <c r="QQ50" s="258" t="e">
        <f t="shared" si="111"/>
        <v>#VALUE!</v>
      </c>
      <c r="QR50" s="258" t="e">
        <f t="shared" si="111"/>
        <v>#VALUE!</v>
      </c>
      <c r="QS50" s="258" t="e">
        <f t="shared" si="111"/>
        <v>#VALUE!</v>
      </c>
      <c r="QT50" s="258" t="e">
        <f t="shared" si="111"/>
        <v>#VALUE!</v>
      </c>
      <c r="QU50" s="258" t="e">
        <f t="shared" si="111"/>
        <v>#VALUE!</v>
      </c>
      <c r="QW50" s="258" t="e">
        <f t="shared" si="112"/>
        <v>#VALUE!</v>
      </c>
      <c r="QX50" s="258" t="e">
        <f t="shared" si="112"/>
        <v>#VALUE!</v>
      </c>
      <c r="QY50" s="258" t="e">
        <f t="shared" si="112"/>
        <v>#VALUE!</v>
      </c>
      <c r="QZ50" s="258" t="e">
        <f t="shared" si="112"/>
        <v>#VALUE!</v>
      </c>
      <c r="RA50" s="258" t="e">
        <f t="shared" si="112"/>
        <v>#VALUE!</v>
      </c>
      <c r="RC50" s="258" t="e">
        <f t="shared" si="113"/>
        <v>#VALUE!</v>
      </c>
      <c r="RD50" s="258" t="e">
        <f t="shared" si="113"/>
        <v>#VALUE!</v>
      </c>
      <c r="RE50" s="258" t="e">
        <f t="shared" si="113"/>
        <v>#VALUE!</v>
      </c>
      <c r="RF50" s="258" t="e">
        <f t="shared" si="113"/>
        <v>#VALUE!</v>
      </c>
      <c r="RG50" s="258" t="e">
        <f t="shared" si="113"/>
        <v>#VALUE!</v>
      </c>
      <c r="RI50" s="258" t="e">
        <f t="shared" si="114"/>
        <v>#VALUE!</v>
      </c>
      <c r="RJ50" s="258" t="e">
        <f t="shared" si="114"/>
        <v>#VALUE!</v>
      </c>
      <c r="RK50" s="258" t="e">
        <f t="shared" si="114"/>
        <v>#VALUE!</v>
      </c>
      <c r="RL50" s="258" t="e">
        <f t="shared" si="114"/>
        <v>#VALUE!</v>
      </c>
      <c r="RM50" s="258" t="e">
        <f t="shared" si="114"/>
        <v>#VALUE!</v>
      </c>
      <c r="RO50" s="258" t="e">
        <f t="shared" si="115"/>
        <v>#VALUE!</v>
      </c>
      <c r="RP50" s="258" t="e">
        <f t="shared" si="115"/>
        <v>#VALUE!</v>
      </c>
      <c r="RQ50" s="258" t="e">
        <f t="shared" si="115"/>
        <v>#VALUE!</v>
      </c>
      <c r="RR50" s="258" t="e">
        <f t="shared" si="115"/>
        <v>#VALUE!</v>
      </c>
      <c r="RS50" s="258" t="e">
        <f t="shared" si="115"/>
        <v>#VALUE!</v>
      </c>
      <c r="RU50" s="258" t="e">
        <f t="shared" si="116"/>
        <v>#VALUE!</v>
      </c>
      <c r="RV50" s="258" t="e">
        <f t="shared" si="116"/>
        <v>#VALUE!</v>
      </c>
      <c r="RW50" s="258" t="e">
        <f t="shared" si="116"/>
        <v>#VALUE!</v>
      </c>
      <c r="RX50" s="258" t="e">
        <f t="shared" si="116"/>
        <v>#VALUE!</v>
      </c>
      <c r="RY50" s="258" t="e">
        <f t="shared" si="116"/>
        <v>#VALUE!</v>
      </c>
      <c r="SA50" s="258" t="e">
        <f t="shared" si="117"/>
        <v>#VALUE!</v>
      </c>
      <c r="SB50" s="258" t="e">
        <f t="shared" si="117"/>
        <v>#VALUE!</v>
      </c>
      <c r="SC50" s="258" t="e">
        <f t="shared" si="117"/>
        <v>#VALUE!</v>
      </c>
      <c r="SD50" s="258" t="e">
        <f t="shared" si="117"/>
        <v>#VALUE!</v>
      </c>
      <c r="SE50" s="258" t="e">
        <f t="shared" si="117"/>
        <v>#VALUE!</v>
      </c>
      <c r="SG50" s="258" t="e">
        <f t="shared" si="118"/>
        <v>#VALUE!</v>
      </c>
      <c r="SH50" s="258" t="e">
        <f t="shared" si="118"/>
        <v>#VALUE!</v>
      </c>
      <c r="SI50" s="258" t="e">
        <f t="shared" si="118"/>
        <v>#VALUE!</v>
      </c>
      <c r="SJ50" s="258" t="e">
        <f t="shared" si="118"/>
        <v>#VALUE!</v>
      </c>
      <c r="SK50" s="258" t="e">
        <f t="shared" si="118"/>
        <v>#VALUE!</v>
      </c>
      <c r="SM50" s="258" t="e">
        <f t="shared" si="119"/>
        <v>#VALUE!</v>
      </c>
      <c r="SN50" s="258" t="e">
        <f t="shared" si="119"/>
        <v>#VALUE!</v>
      </c>
      <c r="SO50" s="258" t="e">
        <f t="shared" si="119"/>
        <v>#VALUE!</v>
      </c>
      <c r="SP50" s="258" t="e">
        <f t="shared" si="119"/>
        <v>#VALUE!</v>
      </c>
      <c r="SQ50" s="258" t="e">
        <f t="shared" si="119"/>
        <v>#VALUE!</v>
      </c>
      <c r="SS50" s="258" t="e">
        <f t="shared" si="120"/>
        <v>#VALUE!</v>
      </c>
      <c r="ST50" s="258" t="e">
        <f t="shared" si="120"/>
        <v>#VALUE!</v>
      </c>
      <c r="SU50" s="258" t="e">
        <f t="shared" si="120"/>
        <v>#VALUE!</v>
      </c>
      <c r="SV50" s="258" t="e">
        <f t="shared" si="120"/>
        <v>#VALUE!</v>
      </c>
      <c r="SW50" s="258" t="e">
        <f t="shared" si="120"/>
        <v>#VALUE!</v>
      </c>
      <c r="SY50" s="258" t="e">
        <f t="shared" ref="SY50:TC52" si="178">AVERAGE(SY4:SY49)</f>
        <v>#VALUE!</v>
      </c>
      <c r="SZ50" s="258" t="e">
        <f t="shared" si="178"/>
        <v>#VALUE!</v>
      </c>
      <c r="TA50" s="258" t="e">
        <f t="shared" si="178"/>
        <v>#VALUE!</v>
      </c>
      <c r="TB50" s="258" t="e">
        <f t="shared" si="178"/>
        <v>#VALUE!</v>
      </c>
      <c r="TC50" s="258" t="e">
        <f t="shared" si="178"/>
        <v>#VALUE!</v>
      </c>
      <c r="TE50" s="258" t="e">
        <f t="shared" si="121"/>
        <v>#VALUE!</v>
      </c>
      <c r="TF50" s="258" t="e">
        <f t="shared" si="121"/>
        <v>#VALUE!</v>
      </c>
      <c r="TG50" s="258" t="e">
        <f t="shared" si="121"/>
        <v>#VALUE!</v>
      </c>
      <c r="TH50" s="258" t="e">
        <f t="shared" si="121"/>
        <v>#VALUE!</v>
      </c>
      <c r="TI50" s="258" t="e">
        <f t="shared" si="121"/>
        <v>#VALUE!</v>
      </c>
      <c r="TK50" s="258" t="e">
        <f t="shared" si="122"/>
        <v>#VALUE!</v>
      </c>
      <c r="TL50" s="258" t="e">
        <f t="shared" si="122"/>
        <v>#VALUE!</v>
      </c>
      <c r="TM50" s="258" t="e">
        <f t="shared" si="122"/>
        <v>#VALUE!</v>
      </c>
      <c r="TN50" s="258" t="e">
        <f t="shared" si="122"/>
        <v>#VALUE!</v>
      </c>
      <c r="TO50" s="258" t="e">
        <f t="shared" si="122"/>
        <v>#VALUE!</v>
      </c>
      <c r="TQ50" s="258" t="e">
        <f t="shared" si="123"/>
        <v>#VALUE!</v>
      </c>
      <c r="TR50" s="258" t="e">
        <f t="shared" si="123"/>
        <v>#VALUE!</v>
      </c>
      <c r="TS50" s="258" t="e">
        <f t="shared" si="123"/>
        <v>#VALUE!</v>
      </c>
      <c r="TT50" s="258" t="e">
        <f t="shared" si="123"/>
        <v>#VALUE!</v>
      </c>
      <c r="TU50" s="258" t="e">
        <f t="shared" si="123"/>
        <v>#VALUE!</v>
      </c>
      <c r="TW50" s="258" t="e">
        <f t="shared" si="124"/>
        <v>#VALUE!</v>
      </c>
      <c r="TX50" s="258" t="e">
        <f t="shared" si="124"/>
        <v>#VALUE!</v>
      </c>
      <c r="TY50" s="258" t="e">
        <f t="shared" si="124"/>
        <v>#VALUE!</v>
      </c>
      <c r="TZ50" s="258" t="e">
        <f t="shared" si="124"/>
        <v>#VALUE!</v>
      </c>
      <c r="UA50" s="258" t="e">
        <f t="shared" si="124"/>
        <v>#VALUE!</v>
      </c>
      <c r="UB50" s="258" t="e">
        <f>AVERAGE(UB4:UB49)</f>
        <v>#VALUE!</v>
      </c>
      <c r="UE50" s="258" t="e">
        <f t="shared" ref="UE50:UF52" si="179">AVERAGE(UE4:UE49)</f>
        <v>#VALUE!</v>
      </c>
      <c r="UF50" s="258" t="e">
        <f t="shared" si="179"/>
        <v>#VALUE!</v>
      </c>
      <c r="UH50" s="258" t="e">
        <f t="shared" si="125"/>
        <v>#VALUE!</v>
      </c>
      <c r="UI50" s="258" t="e">
        <f t="shared" si="125"/>
        <v>#VALUE!</v>
      </c>
      <c r="UJ50" s="258" t="e">
        <f t="shared" si="125"/>
        <v>#VALUE!</v>
      </c>
      <c r="UK50" s="258" t="e">
        <f t="shared" si="125"/>
        <v>#VALUE!</v>
      </c>
      <c r="UL50" s="258" t="e">
        <f t="shared" si="125"/>
        <v>#VALUE!</v>
      </c>
      <c r="UM50" s="258" t="e">
        <f t="shared" si="125"/>
        <v>#VALUE!</v>
      </c>
      <c r="UP50" s="258" t="e">
        <f t="shared" si="126"/>
        <v>#VALUE!</v>
      </c>
      <c r="UQ50" s="258" t="e">
        <f t="shared" si="126"/>
        <v>#VALUE!</v>
      </c>
      <c r="UR50" s="258" t="e">
        <f t="shared" si="126"/>
        <v>#VALUE!</v>
      </c>
    </row>
    <row r="51" spans="1:564">
      <c r="A51" s="256"/>
      <c r="B51" s="257" t="s">
        <v>3329</v>
      </c>
      <c r="C51" s="258">
        <f t="shared" ref="C51:H51" si="180">MIN(C3:C48)</f>
        <v>318.452</v>
      </c>
      <c r="D51" s="258">
        <f t="shared" si="180"/>
        <v>319.57499999999999</v>
      </c>
      <c r="E51" s="258">
        <f t="shared" si="180"/>
        <v>321.85700000000003</v>
      </c>
      <c r="F51" s="258">
        <f t="shared" si="180"/>
        <v>325.67099999999999</v>
      </c>
      <c r="G51" s="258">
        <f t="shared" si="180"/>
        <v>329.1</v>
      </c>
      <c r="H51" s="258">
        <f t="shared" si="180"/>
        <v>332.529</v>
      </c>
      <c r="J51" s="258" t="e">
        <f t="shared" ref="J51:O51" si="181">MIN(J3:J48)</f>
        <v>#VALUE!</v>
      </c>
      <c r="K51" s="258" t="e">
        <f t="shared" si="181"/>
        <v>#VALUE!</v>
      </c>
      <c r="L51" s="258" t="e">
        <f t="shared" si="181"/>
        <v>#VALUE!</v>
      </c>
      <c r="M51" s="258" t="e">
        <f t="shared" si="181"/>
        <v>#VALUE!</v>
      </c>
      <c r="N51" s="258" t="e">
        <f t="shared" si="181"/>
        <v>#VALUE!</v>
      </c>
      <c r="O51" s="258" t="e">
        <f t="shared" si="181"/>
        <v>#VALUE!</v>
      </c>
      <c r="R51" s="258" t="e">
        <f t="shared" ref="R51:W51" si="182">MIN(R3:R48)</f>
        <v>#VALUE!</v>
      </c>
      <c r="S51" s="258" t="e">
        <f t="shared" si="182"/>
        <v>#VALUE!</v>
      </c>
      <c r="T51" s="258" t="e">
        <f t="shared" si="182"/>
        <v>#VALUE!</v>
      </c>
      <c r="U51" s="258" t="e">
        <f t="shared" si="182"/>
        <v>#VALUE!</v>
      </c>
      <c r="V51" s="258" t="e">
        <f t="shared" si="182"/>
        <v>#VALUE!</v>
      </c>
      <c r="W51" s="258" t="e">
        <f t="shared" si="182"/>
        <v>#VALUE!</v>
      </c>
      <c r="Z51" s="258" t="e">
        <f t="shared" ref="Z51:AE51" si="183">MIN(Z3:Z48)</f>
        <v>#VALUE!</v>
      </c>
      <c r="AA51" s="258" t="e">
        <f t="shared" si="183"/>
        <v>#VALUE!</v>
      </c>
      <c r="AB51" s="258" t="e">
        <f t="shared" si="183"/>
        <v>#VALUE!</v>
      </c>
      <c r="AC51" s="258" t="e">
        <f t="shared" si="183"/>
        <v>#VALUE!</v>
      </c>
      <c r="AD51" s="258" t="e">
        <f t="shared" si="183"/>
        <v>#VALUE!</v>
      </c>
      <c r="AE51" s="258" t="e">
        <f t="shared" si="183"/>
        <v>#VALUE!</v>
      </c>
      <c r="AH51" s="258" t="e">
        <f t="shared" ref="AH51:AM51" si="184">MIN(AH3:AH48)</f>
        <v>#VALUE!</v>
      </c>
      <c r="AI51" s="258" t="e">
        <f t="shared" si="184"/>
        <v>#VALUE!</v>
      </c>
      <c r="AJ51" s="258" t="e">
        <f t="shared" si="184"/>
        <v>#VALUE!</v>
      </c>
      <c r="AK51" s="258" t="e">
        <f t="shared" si="184"/>
        <v>#VALUE!</v>
      </c>
      <c r="AL51" s="258" t="e">
        <f t="shared" si="184"/>
        <v>#VALUE!</v>
      </c>
      <c r="AM51" s="258" t="e">
        <f t="shared" si="184"/>
        <v>#VALUE!</v>
      </c>
      <c r="AP51" s="258" t="e">
        <f t="shared" ref="AP51:AU51" si="185">MIN(AP3:AP48)</f>
        <v>#VALUE!</v>
      </c>
      <c r="AQ51" s="258" t="e">
        <f t="shared" si="185"/>
        <v>#VALUE!</v>
      </c>
      <c r="AR51" s="258" t="e">
        <f t="shared" si="185"/>
        <v>#VALUE!</v>
      </c>
      <c r="AS51" s="258" t="e">
        <f t="shared" si="185"/>
        <v>#VALUE!</v>
      </c>
      <c r="AT51" s="258" t="e">
        <f t="shared" si="185"/>
        <v>#VALUE!</v>
      </c>
      <c r="AU51" s="258" t="e">
        <f t="shared" si="185"/>
        <v>#VALUE!</v>
      </c>
      <c r="AX51" s="258" t="e">
        <f t="shared" ref="AX51:BC51" si="186">MIN(AX3:AX48)</f>
        <v>#VALUE!</v>
      </c>
      <c r="AY51" s="258" t="e">
        <f t="shared" si="186"/>
        <v>#VALUE!</v>
      </c>
      <c r="AZ51" s="258" t="e">
        <f t="shared" si="186"/>
        <v>#VALUE!</v>
      </c>
      <c r="BA51" s="258" t="e">
        <f t="shared" si="186"/>
        <v>#VALUE!</v>
      </c>
      <c r="BB51" s="258" t="e">
        <f t="shared" si="186"/>
        <v>#VALUE!</v>
      </c>
      <c r="BC51" s="258" t="e">
        <f t="shared" si="186"/>
        <v>#VALUE!</v>
      </c>
      <c r="BF51" s="258" t="e">
        <f t="shared" ref="BF51:BK51" si="187">MIN(BF3:BF48)</f>
        <v>#VALUE!</v>
      </c>
      <c r="BG51" s="258" t="e">
        <f t="shared" si="187"/>
        <v>#VALUE!</v>
      </c>
      <c r="BH51" s="258" t="e">
        <f t="shared" si="187"/>
        <v>#VALUE!</v>
      </c>
      <c r="BI51" s="258" t="e">
        <f t="shared" si="187"/>
        <v>#VALUE!</v>
      </c>
      <c r="BJ51" s="258" t="e">
        <f t="shared" si="187"/>
        <v>#VALUE!</v>
      </c>
      <c r="BK51" s="258" t="e">
        <f t="shared" si="187"/>
        <v>#VALUE!</v>
      </c>
      <c r="BN51" s="258" t="e">
        <f t="shared" ref="BN51:BS51" si="188">MIN(BN3:BN48)</f>
        <v>#VALUE!</v>
      </c>
      <c r="BO51" s="258" t="e">
        <f t="shared" si="188"/>
        <v>#VALUE!</v>
      </c>
      <c r="BP51" s="258" t="e">
        <f t="shared" si="188"/>
        <v>#VALUE!</v>
      </c>
      <c r="BQ51" s="258" t="e">
        <f t="shared" si="188"/>
        <v>#VALUE!</v>
      </c>
      <c r="BR51" s="258" t="e">
        <f t="shared" si="188"/>
        <v>#VALUE!</v>
      </c>
      <c r="BS51" s="258" t="e">
        <f t="shared" si="188"/>
        <v>#VALUE!</v>
      </c>
      <c r="BV51" s="258" t="e">
        <f t="shared" ref="BV51:CA51" si="189">MIN(BV3:BV48)</f>
        <v>#VALUE!</v>
      </c>
      <c r="BW51" s="258" t="e">
        <f t="shared" si="189"/>
        <v>#VALUE!</v>
      </c>
      <c r="BX51" s="258" t="e">
        <f t="shared" si="189"/>
        <v>#VALUE!</v>
      </c>
      <c r="BY51" s="258" t="e">
        <f t="shared" si="189"/>
        <v>#VALUE!</v>
      </c>
      <c r="BZ51" s="258" t="e">
        <f t="shared" si="189"/>
        <v>#VALUE!</v>
      </c>
      <c r="CA51" s="258" t="e">
        <f t="shared" si="189"/>
        <v>#VALUE!</v>
      </c>
      <c r="CD51" s="258" t="e">
        <f t="shared" ref="CD51:CI51" si="190">MIN(CD3:CD48)</f>
        <v>#VALUE!</v>
      </c>
      <c r="CE51" s="258" t="e">
        <f t="shared" si="190"/>
        <v>#VALUE!</v>
      </c>
      <c r="CF51" s="258" t="e">
        <f t="shared" si="190"/>
        <v>#VALUE!</v>
      </c>
      <c r="CG51" s="258" t="e">
        <f t="shared" si="190"/>
        <v>#VALUE!</v>
      </c>
      <c r="CH51" s="258" t="e">
        <f t="shared" si="190"/>
        <v>#VALUE!</v>
      </c>
      <c r="CI51" s="258" t="e">
        <f t="shared" si="190"/>
        <v>#VALUE!</v>
      </c>
      <c r="CL51" s="258" t="e">
        <f t="shared" ref="CL51:CQ51" si="191">AVERAGE(CL3:CL48)</f>
        <v>#VALUE!</v>
      </c>
      <c r="CM51" s="258" t="e">
        <f t="shared" si="191"/>
        <v>#VALUE!</v>
      </c>
      <c r="CN51" s="258" t="e">
        <f t="shared" si="191"/>
        <v>#VALUE!</v>
      </c>
      <c r="CO51" s="258" t="e">
        <f t="shared" si="191"/>
        <v>#VALUE!</v>
      </c>
      <c r="CP51" s="258" t="e">
        <f t="shared" si="191"/>
        <v>#VALUE!</v>
      </c>
      <c r="CQ51" s="258" t="e">
        <f t="shared" si="191"/>
        <v>#VALUE!</v>
      </c>
      <c r="CT51" s="258" t="e">
        <f t="shared" ref="CT51:CY51" si="192">AVERAGE(CT3:CT48)</f>
        <v>#VALUE!</v>
      </c>
      <c r="CU51" s="258" t="e">
        <f t="shared" si="192"/>
        <v>#VALUE!</v>
      </c>
      <c r="CV51" s="258" t="e">
        <f t="shared" si="192"/>
        <v>#VALUE!</v>
      </c>
      <c r="CW51" s="258" t="e">
        <f t="shared" si="192"/>
        <v>#VALUE!</v>
      </c>
      <c r="CX51" s="258" t="e">
        <f t="shared" si="192"/>
        <v>#VALUE!</v>
      </c>
      <c r="CY51" s="258" t="e">
        <f t="shared" si="192"/>
        <v>#VALUE!</v>
      </c>
      <c r="DB51" s="258" t="e">
        <f t="shared" ref="DB51:DG51" si="193">AVERAGE(DB3:DB48)</f>
        <v>#VALUE!</v>
      </c>
      <c r="DC51" s="258" t="e">
        <f t="shared" si="193"/>
        <v>#VALUE!</v>
      </c>
      <c r="DD51" s="258" t="e">
        <f t="shared" si="193"/>
        <v>#VALUE!</v>
      </c>
      <c r="DE51" s="258" t="e">
        <f t="shared" si="193"/>
        <v>#VALUE!</v>
      </c>
      <c r="DF51" s="258" t="e">
        <f t="shared" si="193"/>
        <v>#VALUE!</v>
      </c>
      <c r="DG51" s="258" t="e">
        <f t="shared" si="193"/>
        <v>#VALUE!</v>
      </c>
      <c r="DJ51" s="258" t="e">
        <f t="shared" ref="DJ51:DO51" si="194">AVERAGE(DJ3:DJ48)</f>
        <v>#VALUE!</v>
      </c>
      <c r="DK51" s="258" t="e">
        <f t="shared" si="194"/>
        <v>#VALUE!</v>
      </c>
      <c r="DL51" s="258" t="e">
        <f t="shared" si="194"/>
        <v>#VALUE!</v>
      </c>
      <c r="DM51" s="258" t="e">
        <f t="shared" si="194"/>
        <v>#VALUE!</v>
      </c>
      <c r="DN51" s="258" t="e">
        <f t="shared" si="194"/>
        <v>#VALUE!</v>
      </c>
      <c r="DO51" s="258" t="e">
        <f t="shared" si="194"/>
        <v>#VALUE!</v>
      </c>
      <c r="DR51" s="258" t="e">
        <f t="shared" ref="DR51:DW51" si="195">AVERAGE(DR3:DR48)</f>
        <v>#VALUE!</v>
      </c>
      <c r="DS51" s="258" t="e">
        <f t="shared" si="195"/>
        <v>#VALUE!</v>
      </c>
      <c r="DT51" s="258" t="e">
        <f t="shared" si="195"/>
        <v>#VALUE!</v>
      </c>
      <c r="DU51" s="258" t="e">
        <f t="shared" si="195"/>
        <v>#VALUE!</v>
      </c>
      <c r="DV51" s="258" t="e">
        <f t="shared" si="195"/>
        <v>#VALUE!</v>
      </c>
      <c r="DW51" s="258" t="e">
        <f t="shared" si="195"/>
        <v>#VALUE!</v>
      </c>
      <c r="DZ51" s="258" t="e">
        <f t="shared" ref="DZ51:EE51" si="196">AVERAGE(DZ3:DZ48)</f>
        <v>#VALUE!</v>
      </c>
      <c r="EA51" s="258" t="e">
        <f t="shared" si="196"/>
        <v>#VALUE!</v>
      </c>
      <c r="EB51" s="258" t="e">
        <f t="shared" si="196"/>
        <v>#VALUE!</v>
      </c>
      <c r="EC51" s="258" t="e">
        <f t="shared" si="196"/>
        <v>#VALUE!</v>
      </c>
      <c r="ED51" s="258" t="e">
        <f t="shared" si="196"/>
        <v>#VALUE!</v>
      </c>
      <c r="EE51" s="258" t="e">
        <f t="shared" si="196"/>
        <v>#VALUE!</v>
      </c>
      <c r="EH51" s="258" t="e">
        <f t="shared" ref="EH51:EM51" si="197">AVERAGE(EH3:EH48)</f>
        <v>#VALUE!</v>
      </c>
      <c r="EI51" s="258" t="e">
        <f t="shared" si="197"/>
        <v>#VALUE!</v>
      </c>
      <c r="EJ51" s="258" t="e">
        <f t="shared" si="197"/>
        <v>#VALUE!</v>
      </c>
      <c r="EK51" s="258" t="e">
        <f t="shared" si="197"/>
        <v>#VALUE!</v>
      </c>
      <c r="EL51" s="258" t="e">
        <f t="shared" si="197"/>
        <v>#VALUE!</v>
      </c>
      <c r="EM51" s="258" t="e">
        <f t="shared" si="197"/>
        <v>#VALUE!</v>
      </c>
      <c r="EP51" s="258" t="e">
        <f t="shared" ref="EP51:EU51" si="198">AVERAGE(EP3:EP48)</f>
        <v>#VALUE!</v>
      </c>
      <c r="EQ51" s="258" t="e">
        <f t="shared" si="198"/>
        <v>#VALUE!</v>
      </c>
      <c r="ER51" s="258" t="e">
        <f t="shared" si="198"/>
        <v>#VALUE!</v>
      </c>
      <c r="ES51" s="258" t="e">
        <f t="shared" si="198"/>
        <v>#VALUE!</v>
      </c>
      <c r="ET51" s="258" t="e">
        <f t="shared" si="198"/>
        <v>#VALUE!</v>
      </c>
      <c r="EU51" s="258" t="e">
        <f t="shared" si="198"/>
        <v>#VALUE!</v>
      </c>
      <c r="EX51" s="258" t="e">
        <f t="shared" ref="EX51:FC51" si="199">AVERAGE(EX3:EX48)</f>
        <v>#VALUE!</v>
      </c>
      <c r="EY51" s="258" t="e">
        <f t="shared" si="199"/>
        <v>#VALUE!</v>
      </c>
      <c r="EZ51" s="258" t="e">
        <f t="shared" si="199"/>
        <v>#VALUE!</v>
      </c>
      <c r="FA51" s="258" t="e">
        <f t="shared" si="199"/>
        <v>#VALUE!</v>
      </c>
      <c r="FB51" s="258" t="e">
        <f t="shared" si="199"/>
        <v>#VALUE!</v>
      </c>
      <c r="FC51" s="258" t="e">
        <f t="shared" si="199"/>
        <v>#VALUE!</v>
      </c>
      <c r="FF51" s="258" t="e">
        <f t="shared" ref="FF51:FK51" si="200">AVERAGE(FF3:FF48)</f>
        <v>#VALUE!</v>
      </c>
      <c r="FG51" s="258" t="e">
        <f t="shared" si="200"/>
        <v>#VALUE!</v>
      </c>
      <c r="FH51" s="258" t="e">
        <f t="shared" si="200"/>
        <v>#VALUE!</v>
      </c>
      <c r="FI51" s="258" t="e">
        <f t="shared" si="200"/>
        <v>#VALUE!</v>
      </c>
      <c r="FJ51" s="258" t="e">
        <f t="shared" si="200"/>
        <v>#VALUE!</v>
      </c>
      <c r="FK51" s="258" t="e">
        <f t="shared" si="200"/>
        <v>#VALUE!</v>
      </c>
      <c r="FN51" s="258" t="e">
        <f t="shared" ref="FN51:FS51" si="201">AVERAGE(FN3:FN48)</f>
        <v>#VALUE!</v>
      </c>
      <c r="FO51" s="258" t="e">
        <f t="shared" si="201"/>
        <v>#VALUE!</v>
      </c>
      <c r="FP51" s="258" t="e">
        <f t="shared" si="201"/>
        <v>#VALUE!</v>
      </c>
      <c r="FQ51" s="258" t="e">
        <f t="shared" si="201"/>
        <v>#VALUE!</v>
      </c>
      <c r="FR51" s="258" t="e">
        <f t="shared" si="201"/>
        <v>#VALUE!</v>
      </c>
      <c r="FS51" s="258" t="e">
        <f t="shared" si="201"/>
        <v>#VALUE!</v>
      </c>
      <c r="FV51" s="258" t="e">
        <f t="shared" ref="FV51:GA51" si="202">AVERAGE(FV3:FV48)</f>
        <v>#VALUE!</v>
      </c>
      <c r="FW51" s="258" t="e">
        <f t="shared" si="202"/>
        <v>#VALUE!</v>
      </c>
      <c r="FX51" s="258" t="e">
        <f t="shared" si="202"/>
        <v>#VALUE!</v>
      </c>
      <c r="FY51" s="258" t="e">
        <f t="shared" si="202"/>
        <v>#VALUE!</v>
      </c>
      <c r="FZ51" s="258" t="e">
        <f t="shared" si="202"/>
        <v>#VALUE!</v>
      </c>
      <c r="GA51" s="258" t="e">
        <f t="shared" si="202"/>
        <v>#VALUE!</v>
      </c>
      <c r="GD51" s="258" t="e">
        <f t="shared" ref="GD51:GI51" si="203">AVERAGE(GD3:GD48)</f>
        <v>#VALUE!</v>
      </c>
      <c r="GE51" s="258" t="e">
        <f t="shared" si="203"/>
        <v>#VALUE!</v>
      </c>
      <c r="GF51" s="258" t="e">
        <f t="shared" si="203"/>
        <v>#VALUE!</v>
      </c>
      <c r="GG51" s="258" t="e">
        <f t="shared" si="203"/>
        <v>#VALUE!</v>
      </c>
      <c r="GH51" s="258" t="e">
        <f t="shared" si="203"/>
        <v>#VALUE!</v>
      </c>
      <c r="GI51" s="258" t="e">
        <f t="shared" si="203"/>
        <v>#VALUE!</v>
      </c>
      <c r="GL51" s="258" t="e">
        <f t="shared" ref="GL51:GQ51" si="204">AVERAGE(GL3:GL48)</f>
        <v>#VALUE!</v>
      </c>
      <c r="GM51" s="258" t="e">
        <f t="shared" si="204"/>
        <v>#VALUE!</v>
      </c>
      <c r="GN51" s="258" t="e">
        <f t="shared" si="204"/>
        <v>#VALUE!</v>
      </c>
      <c r="GO51" s="258" t="e">
        <f t="shared" si="204"/>
        <v>#VALUE!</v>
      </c>
      <c r="GP51" s="258" t="e">
        <f t="shared" si="204"/>
        <v>#VALUE!</v>
      </c>
      <c r="GQ51" s="258" t="e">
        <f t="shared" si="204"/>
        <v>#VALUE!</v>
      </c>
      <c r="GT51" s="258" t="e">
        <f t="shared" ref="GT51:GY51" si="205">AVERAGE(GT3:GT48)</f>
        <v>#VALUE!</v>
      </c>
      <c r="GU51" s="258" t="e">
        <f t="shared" si="205"/>
        <v>#VALUE!</v>
      </c>
      <c r="GV51" s="258" t="e">
        <f t="shared" si="205"/>
        <v>#VALUE!</v>
      </c>
      <c r="GW51" s="258" t="e">
        <f t="shared" si="205"/>
        <v>#VALUE!</v>
      </c>
      <c r="GX51" s="258" t="e">
        <f t="shared" si="205"/>
        <v>#VALUE!</v>
      </c>
      <c r="GY51" s="258" t="e">
        <f t="shared" si="205"/>
        <v>#VALUE!</v>
      </c>
      <c r="HB51" s="258" t="e">
        <f t="shared" ref="HB51:HG51" si="206">AVERAGE(HB3:HB48)</f>
        <v>#VALUE!</v>
      </c>
      <c r="HC51" s="258" t="e">
        <f t="shared" si="206"/>
        <v>#VALUE!</v>
      </c>
      <c r="HD51" s="258" t="e">
        <f t="shared" si="206"/>
        <v>#VALUE!</v>
      </c>
      <c r="HE51" s="258" t="e">
        <f t="shared" si="206"/>
        <v>#VALUE!</v>
      </c>
      <c r="HF51" s="258" t="e">
        <f t="shared" si="206"/>
        <v>#VALUE!</v>
      </c>
      <c r="HG51" s="258" t="e">
        <f t="shared" si="206"/>
        <v>#VALUE!</v>
      </c>
      <c r="HJ51" s="258" t="e">
        <f t="shared" ref="HJ51:HO51" si="207">AVERAGE(HJ3:HJ48)</f>
        <v>#VALUE!</v>
      </c>
      <c r="HK51" s="258" t="e">
        <f t="shared" si="207"/>
        <v>#VALUE!</v>
      </c>
      <c r="HL51" s="258" t="e">
        <f t="shared" si="207"/>
        <v>#VALUE!</v>
      </c>
      <c r="HM51" s="258" t="e">
        <f t="shared" si="207"/>
        <v>#VALUE!</v>
      </c>
      <c r="HN51" s="258" t="e">
        <f t="shared" si="207"/>
        <v>#VALUE!</v>
      </c>
      <c r="HO51" s="258" t="e">
        <f t="shared" si="207"/>
        <v>#VALUE!</v>
      </c>
      <c r="HR51" s="258" t="e">
        <f t="shared" ref="HR51:HW51" si="208">AVERAGE(HR3:HR48)</f>
        <v>#VALUE!</v>
      </c>
      <c r="HS51" s="258" t="e">
        <f t="shared" si="208"/>
        <v>#VALUE!</v>
      </c>
      <c r="HT51" s="258" t="e">
        <f t="shared" si="208"/>
        <v>#VALUE!</v>
      </c>
      <c r="HU51" s="258" t="e">
        <f t="shared" si="208"/>
        <v>#VALUE!</v>
      </c>
      <c r="HV51" s="258" t="e">
        <f t="shared" si="208"/>
        <v>#VALUE!</v>
      </c>
      <c r="HW51" s="258" t="e">
        <f t="shared" si="208"/>
        <v>#VALUE!</v>
      </c>
      <c r="HZ51" s="258" t="e">
        <f t="shared" ref="HZ51:IE51" si="209">AVERAGE(HZ3:HZ48)</f>
        <v>#VALUE!</v>
      </c>
      <c r="IA51" s="258" t="e">
        <f t="shared" si="209"/>
        <v>#VALUE!</v>
      </c>
      <c r="IB51" s="258" t="e">
        <f t="shared" si="209"/>
        <v>#VALUE!</v>
      </c>
      <c r="IC51" s="258" t="e">
        <f t="shared" si="209"/>
        <v>#VALUE!</v>
      </c>
      <c r="ID51" s="258" t="e">
        <f t="shared" si="209"/>
        <v>#VALUE!</v>
      </c>
      <c r="IE51" s="258" t="e">
        <f t="shared" si="209"/>
        <v>#VALUE!</v>
      </c>
      <c r="IH51" s="258" t="e">
        <f t="shared" ref="IH51:IM51" si="210">AVERAGE(IH3:IH48)</f>
        <v>#VALUE!</v>
      </c>
      <c r="II51" s="258" t="e">
        <f t="shared" si="210"/>
        <v>#VALUE!</v>
      </c>
      <c r="IJ51" s="258" t="e">
        <f t="shared" si="210"/>
        <v>#VALUE!</v>
      </c>
      <c r="IK51" s="258" t="e">
        <f t="shared" si="210"/>
        <v>#VALUE!</v>
      </c>
      <c r="IL51" s="258" t="e">
        <f t="shared" si="210"/>
        <v>#VALUE!</v>
      </c>
      <c r="IM51" s="258" t="e">
        <f t="shared" si="210"/>
        <v>#VALUE!</v>
      </c>
      <c r="IP51" s="258" t="e">
        <f t="shared" ref="IP51:IU51" si="211">AVERAGE(IP3:IP48)</f>
        <v>#VALUE!</v>
      </c>
      <c r="IQ51" s="258" t="e">
        <f t="shared" si="211"/>
        <v>#VALUE!</v>
      </c>
      <c r="IR51" s="258" t="e">
        <f t="shared" si="211"/>
        <v>#VALUE!</v>
      </c>
      <c r="IS51" s="258" t="e">
        <f t="shared" si="211"/>
        <v>#VALUE!</v>
      </c>
      <c r="IT51" s="258" t="e">
        <f t="shared" si="211"/>
        <v>#VALUE!</v>
      </c>
      <c r="IU51" s="258" t="e">
        <f t="shared" si="211"/>
        <v>#VALUE!</v>
      </c>
      <c r="IX51" s="258" t="e">
        <f t="shared" ref="IX51:JC51" si="212">AVERAGE(IX3:IX48)</f>
        <v>#VALUE!</v>
      </c>
      <c r="IY51" s="258" t="e">
        <f t="shared" si="212"/>
        <v>#VALUE!</v>
      </c>
      <c r="IZ51" s="258" t="e">
        <f t="shared" si="212"/>
        <v>#VALUE!</v>
      </c>
      <c r="JA51" s="258" t="e">
        <f t="shared" si="212"/>
        <v>#VALUE!</v>
      </c>
      <c r="JB51" s="258" t="e">
        <f t="shared" si="212"/>
        <v>#VALUE!</v>
      </c>
      <c r="JC51" s="258" t="e">
        <f t="shared" si="212"/>
        <v>#VALUE!</v>
      </c>
      <c r="JF51" s="258" t="e">
        <f t="shared" ref="JF51:JK51" si="213">AVERAGE(JF3:JF48)</f>
        <v>#VALUE!</v>
      </c>
      <c r="JG51" s="258" t="e">
        <f t="shared" si="213"/>
        <v>#VALUE!</v>
      </c>
      <c r="JH51" s="258" t="e">
        <f t="shared" si="213"/>
        <v>#VALUE!</v>
      </c>
      <c r="JI51" s="258" t="e">
        <f t="shared" si="213"/>
        <v>#VALUE!</v>
      </c>
      <c r="JJ51" s="258" t="e">
        <f t="shared" si="213"/>
        <v>#VALUE!</v>
      </c>
      <c r="JK51" s="258" t="e">
        <f t="shared" si="213"/>
        <v>#VALUE!</v>
      </c>
      <c r="JN51" s="258" t="e">
        <f t="shared" ref="JN51:JS51" si="214">AVERAGE(JN3:JN48)</f>
        <v>#VALUE!</v>
      </c>
      <c r="JO51" s="258" t="e">
        <f t="shared" si="214"/>
        <v>#VALUE!</v>
      </c>
      <c r="JP51" s="258" t="e">
        <f t="shared" si="214"/>
        <v>#VALUE!</v>
      </c>
      <c r="JQ51" s="258" t="e">
        <f t="shared" si="214"/>
        <v>#VALUE!</v>
      </c>
      <c r="JR51" s="258" t="e">
        <f t="shared" si="214"/>
        <v>#VALUE!</v>
      </c>
      <c r="JS51" s="258" t="e">
        <f t="shared" si="214"/>
        <v>#VALUE!</v>
      </c>
      <c r="JV51" s="258" t="e">
        <f t="shared" ref="JV51:KA51" si="215">AVERAGE(JV3:JV48)</f>
        <v>#VALUE!</v>
      </c>
      <c r="JW51" s="258" t="e">
        <f t="shared" si="215"/>
        <v>#VALUE!</v>
      </c>
      <c r="JX51" s="258" t="e">
        <f t="shared" si="215"/>
        <v>#VALUE!</v>
      </c>
      <c r="JY51" s="258" t="e">
        <f t="shared" si="215"/>
        <v>#VALUE!</v>
      </c>
      <c r="JZ51" s="258" t="e">
        <f t="shared" si="215"/>
        <v>#VALUE!</v>
      </c>
      <c r="KA51" s="258" t="e">
        <f t="shared" si="215"/>
        <v>#VALUE!</v>
      </c>
      <c r="KD51" s="258" t="e">
        <f t="shared" ref="KD51:KI51" si="216">AVERAGE(KD3:KD48)</f>
        <v>#VALUE!</v>
      </c>
      <c r="KE51" s="258" t="e">
        <f t="shared" si="216"/>
        <v>#VALUE!</v>
      </c>
      <c r="KF51" s="258" t="e">
        <f t="shared" si="216"/>
        <v>#VALUE!</v>
      </c>
      <c r="KG51" s="258" t="e">
        <f t="shared" si="216"/>
        <v>#VALUE!</v>
      </c>
      <c r="KH51" s="258" t="e">
        <f t="shared" si="216"/>
        <v>#VALUE!</v>
      </c>
      <c r="KI51" s="258" t="e">
        <f t="shared" si="216"/>
        <v>#VALUE!</v>
      </c>
      <c r="KL51" s="258" t="e">
        <f t="shared" ref="KL51:KQ51" si="217">AVERAGE(KL3:KL48)</f>
        <v>#VALUE!</v>
      </c>
      <c r="KM51" s="258" t="e">
        <f t="shared" si="217"/>
        <v>#VALUE!</v>
      </c>
      <c r="KN51" s="258" t="e">
        <f t="shared" si="217"/>
        <v>#VALUE!</v>
      </c>
      <c r="KO51" s="258" t="e">
        <f t="shared" si="217"/>
        <v>#VALUE!</v>
      </c>
      <c r="KP51" s="258" t="e">
        <f t="shared" si="217"/>
        <v>#VALUE!</v>
      </c>
      <c r="KQ51" s="258" t="e">
        <f t="shared" si="217"/>
        <v>#VALUE!</v>
      </c>
      <c r="KT51" s="258" t="e">
        <f t="shared" ref="KT51:KY51" si="218">AVERAGE(KT3:KT48)</f>
        <v>#VALUE!</v>
      </c>
      <c r="KU51" s="258" t="e">
        <f t="shared" si="218"/>
        <v>#VALUE!</v>
      </c>
      <c r="KV51" s="258" t="e">
        <f t="shared" si="218"/>
        <v>#VALUE!</v>
      </c>
      <c r="KW51" s="258" t="e">
        <f t="shared" si="218"/>
        <v>#VALUE!</v>
      </c>
      <c r="KX51" s="258" t="e">
        <f t="shared" si="218"/>
        <v>#VALUE!</v>
      </c>
      <c r="KY51" s="258" t="e">
        <f t="shared" si="218"/>
        <v>#VALUE!</v>
      </c>
      <c r="LB51" s="258" t="e">
        <f t="shared" ref="LB51:LG51" si="219">AVERAGE(LB3:LB48)</f>
        <v>#VALUE!</v>
      </c>
      <c r="LC51" s="258" t="e">
        <f t="shared" si="219"/>
        <v>#VALUE!</v>
      </c>
      <c r="LD51" s="258" t="e">
        <f t="shared" si="219"/>
        <v>#VALUE!</v>
      </c>
      <c r="LE51" s="258" t="e">
        <f t="shared" si="219"/>
        <v>#VALUE!</v>
      </c>
      <c r="LF51" s="258" t="e">
        <f t="shared" si="219"/>
        <v>#VALUE!</v>
      </c>
      <c r="LG51" s="258" t="e">
        <f t="shared" si="219"/>
        <v>#VALUE!</v>
      </c>
      <c r="LJ51" s="258" t="e">
        <f t="shared" ref="LJ51:LO51" si="220">AVERAGE(LJ3:LJ48)</f>
        <v>#VALUE!</v>
      </c>
      <c r="LK51" s="258" t="e">
        <f t="shared" si="220"/>
        <v>#VALUE!</v>
      </c>
      <c r="LL51" s="258" t="e">
        <f t="shared" si="220"/>
        <v>#VALUE!</v>
      </c>
      <c r="LM51" s="258" t="e">
        <f t="shared" si="220"/>
        <v>#VALUE!</v>
      </c>
      <c r="LN51" s="258" t="e">
        <f t="shared" si="220"/>
        <v>#VALUE!</v>
      </c>
      <c r="LO51" s="258" t="e">
        <f t="shared" si="220"/>
        <v>#VALUE!</v>
      </c>
      <c r="LR51" s="258" t="e">
        <f t="shared" ref="LR51:LW51" si="221">AVERAGE(LR3:LR48)</f>
        <v>#VALUE!</v>
      </c>
      <c r="LS51" s="258" t="e">
        <f t="shared" si="221"/>
        <v>#VALUE!</v>
      </c>
      <c r="LT51" s="258" t="e">
        <f t="shared" si="221"/>
        <v>#VALUE!</v>
      </c>
      <c r="LU51" s="258" t="e">
        <f t="shared" si="221"/>
        <v>#VALUE!</v>
      </c>
      <c r="LV51" s="258" t="e">
        <f t="shared" si="221"/>
        <v>#VALUE!</v>
      </c>
      <c r="LW51" s="258" t="e">
        <f t="shared" si="221"/>
        <v>#VALUE!</v>
      </c>
      <c r="LZ51" s="258" t="e">
        <f t="shared" ref="LZ51:ME51" si="222">AVERAGE(LZ3:LZ48)</f>
        <v>#VALUE!</v>
      </c>
      <c r="MA51" s="258" t="e">
        <f t="shared" si="222"/>
        <v>#VALUE!</v>
      </c>
      <c r="MB51" s="258" t="e">
        <f t="shared" si="222"/>
        <v>#VALUE!</v>
      </c>
      <c r="MC51" s="258" t="e">
        <f t="shared" si="222"/>
        <v>#VALUE!</v>
      </c>
      <c r="MD51" s="258" t="e">
        <f t="shared" si="222"/>
        <v>#VALUE!</v>
      </c>
      <c r="ME51" s="258" t="e">
        <f t="shared" si="222"/>
        <v>#VALUE!</v>
      </c>
      <c r="MH51" s="258" t="e">
        <f t="shared" ref="MH51:MM51" si="223">AVERAGE(MH3:MH48)</f>
        <v>#VALUE!</v>
      </c>
      <c r="MI51" s="258" t="e">
        <f t="shared" si="223"/>
        <v>#VALUE!</v>
      </c>
      <c r="MJ51" s="258" t="e">
        <f t="shared" si="223"/>
        <v>#VALUE!</v>
      </c>
      <c r="MK51" s="258" t="e">
        <f t="shared" si="223"/>
        <v>#VALUE!</v>
      </c>
      <c r="ML51" s="258" t="e">
        <f t="shared" si="223"/>
        <v>#VALUE!</v>
      </c>
      <c r="MM51" s="258" t="e">
        <f t="shared" si="223"/>
        <v>#VALUE!</v>
      </c>
      <c r="MP51" s="258" t="e">
        <f t="shared" ref="MP51:MU51" si="224">AVERAGE(MP3:MP48)</f>
        <v>#VALUE!</v>
      </c>
      <c r="MQ51" s="258" t="e">
        <f t="shared" si="224"/>
        <v>#VALUE!</v>
      </c>
      <c r="MR51" s="258" t="e">
        <f t="shared" si="224"/>
        <v>#VALUE!</v>
      </c>
      <c r="MS51" s="258" t="e">
        <f t="shared" si="224"/>
        <v>#VALUE!</v>
      </c>
      <c r="MT51" s="258" t="e">
        <f t="shared" si="224"/>
        <v>#VALUE!</v>
      </c>
      <c r="MU51" s="258" t="e">
        <f t="shared" si="224"/>
        <v>#VALUE!</v>
      </c>
      <c r="MX51" s="258" t="e">
        <f t="shared" ref="MX51:NC51" si="225">AVERAGE(MX3:MX48)</f>
        <v>#VALUE!</v>
      </c>
      <c r="MY51" s="258" t="e">
        <f t="shared" si="225"/>
        <v>#VALUE!</v>
      </c>
      <c r="MZ51" s="258" t="e">
        <f t="shared" si="225"/>
        <v>#VALUE!</v>
      </c>
      <c r="NA51" s="258" t="e">
        <f t="shared" si="225"/>
        <v>#VALUE!</v>
      </c>
      <c r="NB51" s="258" t="e">
        <f t="shared" si="225"/>
        <v>#VALUE!</v>
      </c>
      <c r="NC51" s="258" t="e">
        <f t="shared" si="225"/>
        <v>#VALUE!</v>
      </c>
      <c r="NF51" s="258" t="e">
        <f t="shared" ref="NF51:NK51" si="226">AVERAGE(NF3:NF48)</f>
        <v>#VALUE!</v>
      </c>
      <c r="NG51" s="258" t="e">
        <f t="shared" si="226"/>
        <v>#VALUE!</v>
      </c>
      <c r="NH51" s="258" t="e">
        <f t="shared" si="226"/>
        <v>#VALUE!</v>
      </c>
      <c r="NI51" s="258" t="e">
        <f t="shared" si="226"/>
        <v>#VALUE!</v>
      </c>
      <c r="NJ51" s="258" t="e">
        <f t="shared" si="226"/>
        <v>#VALUE!</v>
      </c>
      <c r="NK51" s="258" t="e">
        <f t="shared" si="226"/>
        <v>#VALUE!</v>
      </c>
      <c r="NN51" s="258" t="e">
        <f t="shared" ref="NN51:NS51" si="227">AVERAGE(NN3:NN48)</f>
        <v>#VALUE!</v>
      </c>
      <c r="NO51" s="258" t="e">
        <f t="shared" si="227"/>
        <v>#VALUE!</v>
      </c>
      <c r="NP51" s="258" t="e">
        <f t="shared" si="227"/>
        <v>#VALUE!</v>
      </c>
      <c r="NQ51" s="258" t="e">
        <f t="shared" si="227"/>
        <v>#VALUE!</v>
      </c>
      <c r="NR51" s="258" t="e">
        <f t="shared" si="227"/>
        <v>#VALUE!</v>
      </c>
      <c r="NS51" s="258" t="e">
        <f t="shared" si="227"/>
        <v>#VALUE!</v>
      </c>
      <c r="NV51" s="258" t="e">
        <f t="shared" ref="NV51:OA51" si="228">AVERAGE(NV3:NV48)</f>
        <v>#VALUE!</v>
      </c>
      <c r="NW51" s="258" t="e">
        <f t="shared" si="228"/>
        <v>#VALUE!</v>
      </c>
      <c r="NX51" s="258" t="e">
        <f t="shared" si="228"/>
        <v>#VALUE!</v>
      </c>
      <c r="NY51" s="258" t="e">
        <f t="shared" si="228"/>
        <v>#VALUE!</v>
      </c>
      <c r="NZ51" s="258" t="e">
        <f t="shared" si="228"/>
        <v>#VALUE!</v>
      </c>
      <c r="OA51" s="258" t="e">
        <f t="shared" si="228"/>
        <v>#VALUE!</v>
      </c>
      <c r="OD51" s="258" t="e">
        <f t="shared" ref="OD51:OI51" si="229">AVERAGE(OD3:OD48)</f>
        <v>#VALUE!</v>
      </c>
      <c r="OE51" s="258" t="e">
        <f t="shared" si="229"/>
        <v>#VALUE!</v>
      </c>
      <c r="OF51" s="258" t="e">
        <f t="shared" si="229"/>
        <v>#VALUE!</v>
      </c>
      <c r="OG51" s="258" t="e">
        <f t="shared" si="229"/>
        <v>#VALUE!</v>
      </c>
      <c r="OH51" s="258" t="e">
        <f t="shared" si="229"/>
        <v>#VALUE!</v>
      </c>
      <c r="OI51" s="258" t="e">
        <f t="shared" si="229"/>
        <v>#VALUE!</v>
      </c>
      <c r="OL51" s="258" t="e">
        <f t="shared" ref="OL51:OQ51" si="230">AVERAGE(OL3:OL48)</f>
        <v>#VALUE!</v>
      </c>
      <c r="OM51" s="258" t="e">
        <f t="shared" si="230"/>
        <v>#VALUE!</v>
      </c>
      <c r="ON51" s="258" t="e">
        <f t="shared" si="230"/>
        <v>#VALUE!</v>
      </c>
      <c r="OO51" s="258" t="e">
        <f t="shared" si="230"/>
        <v>#VALUE!</v>
      </c>
      <c r="OP51" s="258" t="e">
        <f t="shared" si="230"/>
        <v>#VALUE!</v>
      </c>
      <c r="OQ51" s="258" t="e">
        <f t="shared" si="230"/>
        <v>#VALUE!</v>
      </c>
      <c r="OT51" s="248"/>
      <c r="OU51" s="258" t="e">
        <f t="shared" si="103"/>
        <v>#VALUE!</v>
      </c>
      <c r="OV51" s="258" t="e">
        <f t="shared" si="103"/>
        <v>#VALUE!</v>
      </c>
      <c r="OW51" s="258" t="e">
        <f t="shared" si="103"/>
        <v>#VALUE!</v>
      </c>
      <c r="OX51" s="258" t="e">
        <f t="shared" si="103"/>
        <v>#VALUE!</v>
      </c>
      <c r="OY51" s="258" t="e">
        <f t="shared" si="103"/>
        <v>#VALUE!</v>
      </c>
      <c r="PA51" s="258" t="e">
        <f t="shared" si="104"/>
        <v>#VALUE!</v>
      </c>
      <c r="PB51" s="258" t="e">
        <f t="shared" si="104"/>
        <v>#VALUE!</v>
      </c>
      <c r="PC51" s="258" t="e">
        <f t="shared" si="104"/>
        <v>#VALUE!</v>
      </c>
      <c r="PD51" s="258" t="e">
        <f t="shared" si="104"/>
        <v>#VALUE!</v>
      </c>
      <c r="PE51" s="258" t="e">
        <f t="shared" si="104"/>
        <v>#VALUE!</v>
      </c>
      <c r="PG51" s="258" t="e">
        <f t="shared" si="105"/>
        <v>#VALUE!</v>
      </c>
      <c r="PH51" s="258" t="e">
        <f t="shared" si="105"/>
        <v>#VALUE!</v>
      </c>
      <c r="PI51" s="258" t="e">
        <f t="shared" si="105"/>
        <v>#VALUE!</v>
      </c>
      <c r="PJ51" s="258" t="e">
        <f t="shared" si="105"/>
        <v>#VALUE!</v>
      </c>
      <c r="PK51" s="258" t="e">
        <f t="shared" si="105"/>
        <v>#VALUE!</v>
      </c>
      <c r="PM51" s="258" t="e">
        <f t="shared" si="106"/>
        <v>#VALUE!</v>
      </c>
      <c r="PN51" s="258" t="e">
        <f t="shared" si="106"/>
        <v>#VALUE!</v>
      </c>
      <c r="PO51" s="258" t="e">
        <f t="shared" si="106"/>
        <v>#VALUE!</v>
      </c>
      <c r="PP51" s="258" t="e">
        <f t="shared" si="106"/>
        <v>#VALUE!</v>
      </c>
      <c r="PQ51" s="258" t="e">
        <f t="shared" si="106"/>
        <v>#VALUE!</v>
      </c>
      <c r="PS51" s="258" t="e">
        <f t="shared" si="107"/>
        <v>#VALUE!</v>
      </c>
      <c r="PT51" s="258" t="e">
        <f t="shared" si="107"/>
        <v>#VALUE!</v>
      </c>
      <c r="PU51" s="258" t="e">
        <f t="shared" si="107"/>
        <v>#VALUE!</v>
      </c>
      <c r="PV51" s="258" t="e">
        <f t="shared" si="107"/>
        <v>#VALUE!</v>
      </c>
      <c r="PW51" s="258" t="e">
        <f t="shared" si="107"/>
        <v>#VALUE!</v>
      </c>
      <c r="PY51" s="258" t="e">
        <f t="shared" si="108"/>
        <v>#VALUE!</v>
      </c>
      <c r="PZ51" s="258" t="e">
        <f t="shared" si="108"/>
        <v>#VALUE!</v>
      </c>
      <c r="QA51" s="258" t="e">
        <f t="shared" si="108"/>
        <v>#VALUE!</v>
      </c>
      <c r="QB51" s="258" t="e">
        <f t="shared" si="108"/>
        <v>#VALUE!</v>
      </c>
      <c r="QC51" s="258" t="e">
        <f t="shared" si="108"/>
        <v>#VALUE!</v>
      </c>
      <c r="QE51" s="258" t="e">
        <f t="shared" si="109"/>
        <v>#VALUE!</v>
      </c>
      <c r="QF51" s="258" t="e">
        <f t="shared" si="109"/>
        <v>#VALUE!</v>
      </c>
      <c r="QG51" s="258" t="e">
        <f t="shared" si="109"/>
        <v>#VALUE!</v>
      </c>
      <c r="QH51" s="258" t="e">
        <f t="shared" si="109"/>
        <v>#VALUE!</v>
      </c>
      <c r="QI51" s="258" t="e">
        <f t="shared" si="109"/>
        <v>#VALUE!</v>
      </c>
      <c r="QK51" s="258" t="e">
        <f t="shared" si="110"/>
        <v>#VALUE!</v>
      </c>
      <c r="QL51" s="258" t="e">
        <f t="shared" si="110"/>
        <v>#VALUE!</v>
      </c>
      <c r="QM51" s="258" t="e">
        <f t="shared" si="110"/>
        <v>#VALUE!</v>
      </c>
      <c r="QN51" s="258" t="e">
        <f t="shared" si="110"/>
        <v>#VALUE!</v>
      </c>
      <c r="QO51" s="258" t="e">
        <f t="shared" si="110"/>
        <v>#VALUE!</v>
      </c>
      <c r="QQ51" s="258" t="e">
        <f t="shared" si="111"/>
        <v>#VALUE!</v>
      </c>
      <c r="QR51" s="258" t="e">
        <f t="shared" si="111"/>
        <v>#VALUE!</v>
      </c>
      <c r="QS51" s="258" t="e">
        <f t="shared" si="111"/>
        <v>#VALUE!</v>
      </c>
      <c r="QT51" s="258" t="e">
        <f t="shared" si="111"/>
        <v>#VALUE!</v>
      </c>
      <c r="QU51" s="258" t="e">
        <f t="shared" si="111"/>
        <v>#VALUE!</v>
      </c>
      <c r="QW51" s="258" t="e">
        <f t="shared" si="112"/>
        <v>#VALUE!</v>
      </c>
      <c r="QX51" s="258" t="e">
        <f t="shared" si="112"/>
        <v>#VALUE!</v>
      </c>
      <c r="QY51" s="258" t="e">
        <f t="shared" si="112"/>
        <v>#VALUE!</v>
      </c>
      <c r="QZ51" s="258" t="e">
        <f t="shared" si="112"/>
        <v>#VALUE!</v>
      </c>
      <c r="RA51" s="258" t="e">
        <f t="shared" si="112"/>
        <v>#VALUE!</v>
      </c>
      <c r="RC51" s="258" t="e">
        <f t="shared" si="113"/>
        <v>#VALUE!</v>
      </c>
      <c r="RD51" s="258" t="e">
        <f t="shared" si="113"/>
        <v>#VALUE!</v>
      </c>
      <c r="RE51" s="258" t="e">
        <f t="shared" si="113"/>
        <v>#VALUE!</v>
      </c>
      <c r="RF51" s="258" t="e">
        <f t="shared" si="113"/>
        <v>#VALUE!</v>
      </c>
      <c r="RG51" s="258" t="e">
        <f t="shared" si="113"/>
        <v>#VALUE!</v>
      </c>
      <c r="RI51" s="258" t="e">
        <f t="shared" si="114"/>
        <v>#VALUE!</v>
      </c>
      <c r="RJ51" s="258" t="e">
        <f t="shared" si="114"/>
        <v>#VALUE!</v>
      </c>
      <c r="RK51" s="258" t="e">
        <f t="shared" si="114"/>
        <v>#VALUE!</v>
      </c>
      <c r="RL51" s="258" t="e">
        <f t="shared" si="114"/>
        <v>#VALUE!</v>
      </c>
      <c r="RM51" s="258" t="e">
        <f t="shared" si="114"/>
        <v>#VALUE!</v>
      </c>
      <c r="RO51" s="258" t="e">
        <f t="shared" si="115"/>
        <v>#VALUE!</v>
      </c>
      <c r="RP51" s="258" t="e">
        <f t="shared" si="115"/>
        <v>#VALUE!</v>
      </c>
      <c r="RQ51" s="258" t="e">
        <f t="shared" si="115"/>
        <v>#VALUE!</v>
      </c>
      <c r="RR51" s="258" t="e">
        <f t="shared" si="115"/>
        <v>#VALUE!</v>
      </c>
      <c r="RS51" s="258" t="e">
        <f t="shared" si="115"/>
        <v>#VALUE!</v>
      </c>
      <c r="RU51" s="258" t="e">
        <f t="shared" si="116"/>
        <v>#VALUE!</v>
      </c>
      <c r="RV51" s="258" t="e">
        <f t="shared" si="116"/>
        <v>#VALUE!</v>
      </c>
      <c r="RW51" s="258" t="e">
        <f t="shared" si="116"/>
        <v>#VALUE!</v>
      </c>
      <c r="RX51" s="258" t="e">
        <f t="shared" si="116"/>
        <v>#VALUE!</v>
      </c>
      <c r="RY51" s="258" t="e">
        <f t="shared" si="116"/>
        <v>#VALUE!</v>
      </c>
      <c r="SA51" s="258" t="e">
        <f t="shared" si="117"/>
        <v>#VALUE!</v>
      </c>
      <c r="SB51" s="258" t="e">
        <f t="shared" si="117"/>
        <v>#VALUE!</v>
      </c>
      <c r="SC51" s="258" t="e">
        <f t="shared" si="117"/>
        <v>#VALUE!</v>
      </c>
      <c r="SD51" s="258" t="e">
        <f t="shared" si="117"/>
        <v>#VALUE!</v>
      </c>
      <c r="SE51" s="258" t="e">
        <f t="shared" si="117"/>
        <v>#VALUE!</v>
      </c>
      <c r="SG51" s="258" t="e">
        <f t="shared" si="118"/>
        <v>#VALUE!</v>
      </c>
      <c r="SH51" s="258" t="e">
        <f t="shared" si="118"/>
        <v>#VALUE!</v>
      </c>
      <c r="SI51" s="258" t="e">
        <f t="shared" si="118"/>
        <v>#VALUE!</v>
      </c>
      <c r="SJ51" s="258" t="e">
        <f t="shared" si="118"/>
        <v>#VALUE!</v>
      </c>
      <c r="SK51" s="258" t="e">
        <f t="shared" si="118"/>
        <v>#VALUE!</v>
      </c>
      <c r="SM51" s="258" t="e">
        <f t="shared" si="119"/>
        <v>#VALUE!</v>
      </c>
      <c r="SN51" s="258" t="e">
        <f t="shared" si="119"/>
        <v>#VALUE!</v>
      </c>
      <c r="SO51" s="258" t="e">
        <f t="shared" si="119"/>
        <v>#VALUE!</v>
      </c>
      <c r="SP51" s="258" t="e">
        <f t="shared" si="119"/>
        <v>#VALUE!</v>
      </c>
      <c r="SQ51" s="258" t="e">
        <f t="shared" si="119"/>
        <v>#VALUE!</v>
      </c>
      <c r="SS51" s="258" t="e">
        <f t="shared" si="120"/>
        <v>#VALUE!</v>
      </c>
      <c r="ST51" s="258" t="e">
        <f t="shared" si="120"/>
        <v>#VALUE!</v>
      </c>
      <c r="SU51" s="258" t="e">
        <f t="shared" si="120"/>
        <v>#VALUE!</v>
      </c>
      <c r="SV51" s="258" t="e">
        <f t="shared" si="120"/>
        <v>#VALUE!</v>
      </c>
      <c r="SW51" s="258" t="e">
        <f t="shared" si="120"/>
        <v>#VALUE!</v>
      </c>
      <c r="SY51" s="258" t="e">
        <f t="shared" si="178"/>
        <v>#VALUE!</v>
      </c>
      <c r="SZ51" s="258" t="e">
        <f t="shared" si="178"/>
        <v>#VALUE!</v>
      </c>
      <c r="TA51" s="258" t="e">
        <f t="shared" si="178"/>
        <v>#VALUE!</v>
      </c>
      <c r="TB51" s="258" t="e">
        <f t="shared" si="178"/>
        <v>#VALUE!</v>
      </c>
      <c r="TC51" s="258" t="e">
        <f t="shared" si="178"/>
        <v>#VALUE!</v>
      </c>
      <c r="TE51" s="258" t="e">
        <f t="shared" si="121"/>
        <v>#VALUE!</v>
      </c>
      <c r="TF51" s="258" t="e">
        <f t="shared" si="121"/>
        <v>#VALUE!</v>
      </c>
      <c r="TG51" s="258" t="e">
        <f t="shared" si="121"/>
        <v>#VALUE!</v>
      </c>
      <c r="TH51" s="258" t="e">
        <f t="shared" si="121"/>
        <v>#VALUE!</v>
      </c>
      <c r="TI51" s="258" t="e">
        <f t="shared" si="121"/>
        <v>#VALUE!</v>
      </c>
      <c r="TK51" s="258" t="e">
        <f t="shared" si="122"/>
        <v>#VALUE!</v>
      </c>
      <c r="TL51" s="258" t="e">
        <f t="shared" si="122"/>
        <v>#VALUE!</v>
      </c>
      <c r="TM51" s="258" t="e">
        <f t="shared" si="122"/>
        <v>#VALUE!</v>
      </c>
      <c r="TN51" s="258" t="e">
        <f t="shared" si="122"/>
        <v>#VALUE!</v>
      </c>
      <c r="TO51" s="258" t="e">
        <f t="shared" si="122"/>
        <v>#VALUE!</v>
      </c>
      <c r="TQ51" s="258" t="e">
        <f t="shared" si="123"/>
        <v>#VALUE!</v>
      </c>
      <c r="TR51" s="258" t="e">
        <f t="shared" si="123"/>
        <v>#VALUE!</v>
      </c>
      <c r="TS51" s="258" t="e">
        <f t="shared" si="123"/>
        <v>#VALUE!</v>
      </c>
      <c r="TT51" s="258" t="e">
        <f t="shared" si="123"/>
        <v>#VALUE!</v>
      </c>
      <c r="TU51" s="258" t="e">
        <f t="shared" si="123"/>
        <v>#VALUE!</v>
      </c>
      <c r="TW51" s="258" t="e">
        <f t="shared" si="124"/>
        <v>#VALUE!</v>
      </c>
      <c r="TX51" s="258" t="e">
        <f t="shared" si="124"/>
        <v>#VALUE!</v>
      </c>
      <c r="TY51" s="258" t="e">
        <f t="shared" si="124"/>
        <v>#VALUE!</v>
      </c>
      <c r="TZ51" s="258" t="e">
        <f t="shared" si="124"/>
        <v>#VALUE!</v>
      </c>
      <c r="UA51" s="258" t="e">
        <f t="shared" si="124"/>
        <v>#VALUE!</v>
      </c>
      <c r="UB51" s="258" t="e">
        <f>AVERAGE(UB5:UB50)</f>
        <v>#VALUE!</v>
      </c>
      <c r="UE51" s="258" t="e">
        <f t="shared" si="179"/>
        <v>#VALUE!</v>
      </c>
      <c r="UF51" s="258" t="e">
        <f t="shared" si="179"/>
        <v>#VALUE!</v>
      </c>
      <c r="UH51" s="258" t="e">
        <f t="shared" si="125"/>
        <v>#VALUE!</v>
      </c>
      <c r="UI51" s="258" t="e">
        <f t="shared" si="125"/>
        <v>#VALUE!</v>
      </c>
      <c r="UJ51" s="258" t="e">
        <f t="shared" si="125"/>
        <v>#VALUE!</v>
      </c>
      <c r="UK51" s="258" t="e">
        <f t="shared" si="125"/>
        <v>#VALUE!</v>
      </c>
      <c r="UL51" s="258" t="e">
        <f t="shared" si="125"/>
        <v>#VALUE!</v>
      </c>
      <c r="UM51" s="258" t="e">
        <f t="shared" si="125"/>
        <v>#VALUE!</v>
      </c>
      <c r="UP51" s="258" t="e">
        <f t="shared" si="126"/>
        <v>#VALUE!</v>
      </c>
      <c r="UQ51" s="258" t="e">
        <f t="shared" si="126"/>
        <v>#VALUE!</v>
      </c>
      <c r="UR51" s="258" t="e">
        <f t="shared" si="126"/>
        <v>#VALUE!</v>
      </c>
    </row>
    <row r="52" spans="1:564">
      <c r="A52" s="256"/>
      <c r="B52" s="257" t="s">
        <v>3330</v>
      </c>
      <c r="C52" s="258">
        <f t="shared" ref="C52:H52" si="231">MAX(C3:C48)</f>
        <v>142856.53599999999</v>
      </c>
      <c r="D52" s="258">
        <f t="shared" si="231"/>
        <v>143056.383</v>
      </c>
      <c r="E52" s="258">
        <f t="shared" si="231"/>
        <v>143500</v>
      </c>
      <c r="F52" s="258">
        <f t="shared" si="231"/>
        <v>143666.93100000001</v>
      </c>
      <c r="G52" s="258">
        <f t="shared" si="231"/>
        <v>144100</v>
      </c>
      <c r="H52" s="258">
        <f t="shared" si="231"/>
        <v>144300</v>
      </c>
      <c r="J52" s="258" t="e">
        <f t="shared" ref="J52:O52" si="232">MAX(J3:J48)</f>
        <v>#VALUE!</v>
      </c>
      <c r="K52" s="258" t="e">
        <f t="shared" si="232"/>
        <v>#VALUE!</v>
      </c>
      <c r="L52" s="258" t="e">
        <f t="shared" si="232"/>
        <v>#VALUE!</v>
      </c>
      <c r="M52" s="258" t="e">
        <f t="shared" si="232"/>
        <v>#VALUE!</v>
      </c>
      <c r="N52" s="258" t="e">
        <f t="shared" si="232"/>
        <v>#VALUE!</v>
      </c>
      <c r="O52" s="258" t="e">
        <f t="shared" si="232"/>
        <v>#VALUE!</v>
      </c>
      <c r="R52" s="258" t="e">
        <f t="shared" ref="R52:W52" si="233">MAX(R3:R48)</f>
        <v>#VALUE!</v>
      </c>
      <c r="S52" s="258" t="e">
        <f t="shared" si="233"/>
        <v>#VALUE!</v>
      </c>
      <c r="T52" s="258" t="e">
        <f t="shared" si="233"/>
        <v>#VALUE!</v>
      </c>
      <c r="U52" s="258" t="e">
        <f t="shared" si="233"/>
        <v>#VALUE!</v>
      </c>
      <c r="V52" s="258" t="e">
        <f t="shared" si="233"/>
        <v>#VALUE!</v>
      </c>
      <c r="W52" s="258" t="e">
        <f t="shared" si="233"/>
        <v>#VALUE!</v>
      </c>
      <c r="Z52" s="258" t="e">
        <f t="shared" ref="Z52:AE52" si="234">MAX(Z3:Z48)</f>
        <v>#VALUE!</v>
      </c>
      <c r="AA52" s="258" t="e">
        <f t="shared" si="234"/>
        <v>#VALUE!</v>
      </c>
      <c r="AB52" s="258" t="e">
        <f t="shared" si="234"/>
        <v>#VALUE!</v>
      </c>
      <c r="AC52" s="258" t="e">
        <f t="shared" si="234"/>
        <v>#VALUE!</v>
      </c>
      <c r="AD52" s="258" t="e">
        <f t="shared" si="234"/>
        <v>#VALUE!</v>
      </c>
      <c r="AE52" s="258" t="e">
        <f t="shared" si="234"/>
        <v>#VALUE!</v>
      </c>
      <c r="AH52" s="258" t="e">
        <f t="shared" ref="AH52:AM52" si="235">MAX(AH3:AH48)</f>
        <v>#VALUE!</v>
      </c>
      <c r="AI52" s="258" t="e">
        <f t="shared" si="235"/>
        <v>#VALUE!</v>
      </c>
      <c r="AJ52" s="258" t="e">
        <f t="shared" si="235"/>
        <v>#VALUE!</v>
      </c>
      <c r="AK52" s="258" t="e">
        <f t="shared" si="235"/>
        <v>#VALUE!</v>
      </c>
      <c r="AL52" s="258" t="e">
        <f t="shared" si="235"/>
        <v>#VALUE!</v>
      </c>
      <c r="AM52" s="258" t="e">
        <f t="shared" si="235"/>
        <v>#VALUE!</v>
      </c>
      <c r="AP52" s="258" t="e">
        <f t="shared" ref="AP52:AU52" si="236">MAX(AP3:AP48)</f>
        <v>#VALUE!</v>
      </c>
      <c r="AQ52" s="258" t="e">
        <f t="shared" si="236"/>
        <v>#VALUE!</v>
      </c>
      <c r="AR52" s="258" t="e">
        <f t="shared" si="236"/>
        <v>#VALUE!</v>
      </c>
      <c r="AS52" s="258" t="e">
        <f t="shared" si="236"/>
        <v>#VALUE!</v>
      </c>
      <c r="AT52" s="258" t="e">
        <f t="shared" si="236"/>
        <v>#VALUE!</v>
      </c>
      <c r="AU52" s="258" t="e">
        <f t="shared" si="236"/>
        <v>#VALUE!</v>
      </c>
      <c r="AX52" s="258" t="e">
        <f t="shared" ref="AX52:BC52" si="237">MAX(AX3:AX48)</f>
        <v>#VALUE!</v>
      </c>
      <c r="AY52" s="258" t="e">
        <f t="shared" si="237"/>
        <v>#VALUE!</v>
      </c>
      <c r="AZ52" s="258" t="e">
        <f t="shared" si="237"/>
        <v>#VALUE!</v>
      </c>
      <c r="BA52" s="258" t="e">
        <f t="shared" si="237"/>
        <v>#VALUE!</v>
      </c>
      <c r="BB52" s="258" t="e">
        <f t="shared" si="237"/>
        <v>#VALUE!</v>
      </c>
      <c r="BC52" s="258" t="e">
        <f t="shared" si="237"/>
        <v>#VALUE!</v>
      </c>
      <c r="BF52" s="258" t="e">
        <f t="shared" ref="BF52:BK52" si="238">MAX(BF3:BF48)</f>
        <v>#VALUE!</v>
      </c>
      <c r="BG52" s="258" t="e">
        <f t="shared" si="238"/>
        <v>#VALUE!</v>
      </c>
      <c r="BH52" s="258" t="e">
        <f t="shared" si="238"/>
        <v>#VALUE!</v>
      </c>
      <c r="BI52" s="258" t="e">
        <f t="shared" si="238"/>
        <v>#VALUE!</v>
      </c>
      <c r="BJ52" s="258" t="e">
        <f t="shared" si="238"/>
        <v>#VALUE!</v>
      </c>
      <c r="BK52" s="258" t="e">
        <f t="shared" si="238"/>
        <v>#VALUE!</v>
      </c>
      <c r="BN52" s="258" t="e">
        <f t="shared" ref="BN52:BS52" si="239">MAX(BN3:BN48)</f>
        <v>#VALUE!</v>
      </c>
      <c r="BO52" s="258" t="e">
        <f t="shared" si="239"/>
        <v>#VALUE!</v>
      </c>
      <c r="BP52" s="258" t="e">
        <f t="shared" si="239"/>
        <v>#VALUE!</v>
      </c>
      <c r="BQ52" s="258" t="e">
        <f t="shared" si="239"/>
        <v>#VALUE!</v>
      </c>
      <c r="BR52" s="258" t="e">
        <f t="shared" si="239"/>
        <v>#VALUE!</v>
      </c>
      <c r="BS52" s="258" t="e">
        <f t="shared" si="239"/>
        <v>#VALUE!</v>
      </c>
      <c r="BV52" s="258" t="e">
        <f t="shared" ref="BV52:CA52" si="240">MAX(BV3:BV48)</f>
        <v>#VALUE!</v>
      </c>
      <c r="BW52" s="258" t="e">
        <f t="shared" si="240"/>
        <v>#VALUE!</v>
      </c>
      <c r="BX52" s="258" t="e">
        <f t="shared" si="240"/>
        <v>#VALUE!</v>
      </c>
      <c r="BY52" s="258" t="e">
        <f t="shared" si="240"/>
        <v>#VALUE!</v>
      </c>
      <c r="BZ52" s="258" t="e">
        <f t="shared" si="240"/>
        <v>#VALUE!</v>
      </c>
      <c r="CA52" s="258" t="e">
        <f t="shared" si="240"/>
        <v>#VALUE!</v>
      </c>
      <c r="CD52" s="258" t="e">
        <f t="shared" ref="CD52:CI52" si="241">MAX(CD3:CD48)</f>
        <v>#VALUE!</v>
      </c>
      <c r="CE52" s="258" t="e">
        <f t="shared" si="241"/>
        <v>#VALUE!</v>
      </c>
      <c r="CF52" s="258" t="e">
        <f t="shared" si="241"/>
        <v>#VALUE!</v>
      </c>
      <c r="CG52" s="258" t="e">
        <f t="shared" si="241"/>
        <v>#VALUE!</v>
      </c>
      <c r="CH52" s="258" t="e">
        <f t="shared" si="241"/>
        <v>#VALUE!</v>
      </c>
      <c r="CI52" s="258" t="e">
        <f t="shared" si="241"/>
        <v>#VALUE!</v>
      </c>
      <c r="CL52" s="258" t="e">
        <f t="shared" ref="CL52:CQ52" si="242">AVERAGE(CL3:CL48)</f>
        <v>#VALUE!</v>
      </c>
      <c r="CM52" s="258" t="e">
        <f t="shared" si="242"/>
        <v>#VALUE!</v>
      </c>
      <c r="CN52" s="258" t="e">
        <f t="shared" si="242"/>
        <v>#VALUE!</v>
      </c>
      <c r="CO52" s="258" t="e">
        <f t="shared" si="242"/>
        <v>#VALUE!</v>
      </c>
      <c r="CP52" s="258" t="e">
        <f t="shared" si="242"/>
        <v>#VALUE!</v>
      </c>
      <c r="CQ52" s="258" t="e">
        <f t="shared" si="242"/>
        <v>#VALUE!</v>
      </c>
      <c r="CT52" s="258" t="e">
        <f t="shared" ref="CT52:CY52" si="243">AVERAGE(CT3:CT48)</f>
        <v>#VALUE!</v>
      </c>
      <c r="CU52" s="258" t="e">
        <f t="shared" si="243"/>
        <v>#VALUE!</v>
      </c>
      <c r="CV52" s="258" t="e">
        <f t="shared" si="243"/>
        <v>#VALUE!</v>
      </c>
      <c r="CW52" s="258" t="e">
        <f t="shared" si="243"/>
        <v>#VALUE!</v>
      </c>
      <c r="CX52" s="258" t="e">
        <f t="shared" si="243"/>
        <v>#VALUE!</v>
      </c>
      <c r="CY52" s="258" t="e">
        <f t="shared" si="243"/>
        <v>#VALUE!</v>
      </c>
      <c r="DB52" s="258" t="e">
        <f t="shared" ref="DB52:DG52" si="244">AVERAGE(DB3:DB48)</f>
        <v>#VALUE!</v>
      </c>
      <c r="DC52" s="258" t="e">
        <f t="shared" si="244"/>
        <v>#VALUE!</v>
      </c>
      <c r="DD52" s="258" t="e">
        <f t="shared" si="244"/>
        <v>#VALUE!</v>
      </c>
      <c r="DE52" s="258" t="e">
        <f t="shared" si="244"/>
        <v>#VALUE!</v>
      </c>
      <c r="DF52" s="258" t="e">
        <f t="shared" si="244"/>
        <v>#VALUE!</v>
      </c>
      <c r="DG52" s="258" t="e">
        <f t="shared" si="244"/>
        <v>#VALUE!</v>
      </c>
      <c r="DJ52" s="258" t="e">
        <f t="shared" ref="DJ52:DO52" si="245">AVERAGE(DJ3:DJ48)</f>
        <v>#VALUE!</v>
      </c>
      <c r="DK52" s="258" t="e">
        <f t="shared" si="245"/>
        <v>#VALUE!</v>
      </c>
      <c r="DL52" s="258" t="e">
        <f t="shared" si="245"/>
        <v>#VALUE!</v>
      </c>
      <c r="DM52" s="258" t="e">
        <f t="shared" si="245"/>
        <v>#VALUE!</v>
      </c>
      <c r="DN52" s="258" t="e">
        <f t="shared" si="245"/>
        <v>#VALUE!</v>
      </c>
      <c r="DO52" s="258" t="e">
        <f t="shared" si="245"/>
        <v>#VALUE!</v>
      </c>
      <c r="DR52" s="258" t="e">
        <f t="shared" ref="DR52:DW52" si="246">AVERAGE(DR3:DR48)</f>
        <v>#VALUE!</v>
      </c>
      <c r="DS52" s="258" t="e">
        <f t="shared" si="246"/>
        <v>#VALUE!</v>
      </c>
      <c r="DT52" s="258" t="e">
        <f t="shared" si="246"/>
        <v>#VALUE!</v>
      </c>
      <c r="DU52" s="258" t="e">
        <f t="shared" si="246"/>
        <v>#VALUE!</v>
      </c>
      <c r="DV52" s="258" t="e">
        <f t="shared" si="246"/>
        <v>#VALUE!</v>
      </c>
      <c r="DW52" s="258" t="e">
        <f t="shared" si="246"/>
        <v>#VALUE!</v>
      </c>
      <c r="DZ52" s="258" t="e">
        <f t="shared" ref="DZ52:EE52" si="247">AVERAGE(DZ3:DZ48)</f>
        <v>#VALUE!</v>
      </c>
      <c r="EA52" s="258" t="e">
        <f t="shared" si="247"/>
        <v>#VALUE!</v>
      </c>
      <c r="EB52" s="258" t="e">
        <f t="shared" si="247"/>
        <v>#VALUE!</v>
      </c>
      <c r="EC52" s="258" t="e">
        <f t="shared" si="247"/>
        <v>#VALUE!</v>
      </c>
      <c r="ED52" s="258" t="e">
        <f t="shared" si="247"/>
        <v>#VALUE!</v>
      </c>
      <c r="EE52" s="258" t="e">
        <f t="shared" si="247"/>
        <v>#VALUE!</v>
      </c>
      <c r="EH52" s="258" t="e">
        <f t="shared" ref="EH52:EM52" si="248">AVERAGE(EH3:EH48)</f>
        <v>#VALUE!</v>
      </c>
      <c r="EI52" s="258" t="e">
        <f t="shared" si="248"/>
        <v>#VALUE!</v>
      </c>
      <c r="EJ52" s="258" t="e">
        <f t="shared" si="248"/>
        <v>#VALUE!</v>
      </c>
      <c r="EK52" s="258" t="e">
        <f t="shared" si="248"/>
        <v>#VALUE!</v>
      </c>
      <c r="EL52" s="258" t="e">
        <f t="shared" si="248"/>
        <v>#VALUE!</v>
      </c>
      <c r="EM52" s="258" t="e">
        <f t="shared" si="248"/>
        <v>#VALUE!</v>
      </c>
      <c r="EP52" s="258" t="e">
        <f t="shared" ref="EP52:EU52" si="249">AVERAGE(EP3:EP48)</f>
        <v>#VALUE!</v>
      </c>
      <c r="EQ52" s="258" t="e">
        <f t="shared" si="249"/>
        <v>#VALUE!</v>
      </c>
      <c r="ER52" s="258" t="e">
        <f t="shared" si="249"/>
        <v>#VALUE!</v>
      </c>
      <c r="ES52" s="258" t="e">
        <f t="shared" si="249"/>
        <v>#VALUE!</v>
      </c>
      <c r="ET52" s="258" t="e">
        <f t="shared" si="249"/>
        <v>#VALUE!</v>
      </c>
      <c r="EU52" s="258" t="e">
        <f t="shared" si="249"/>
        <v>#VALUE!</v>
      </c>
      <c r="EX52" s="258" t="e">
        <f t="shared" ref="EX52:FC52" si="250">AVERAGE(EX3:EX48)</f>
        <v>#VALUE!</v>
      </c>
      <c r="EY52" s="258" t="e">
        <f t="shared" si="250"/>
        <v>#VALUE!</v>
      </c>
      <c r="EZ52" s="258" t="e">
        <f t="shared" si="250"/>
        <v>#VALUE!</v>
      </c>
      <c r="FA52" s="258" t="e">
        <f t="shared" si="250"/>
        <v>#VALUE!</v>
      </c>
      <c r="FB52" s="258" t="e">
        <f t="shared" si="250"/>
        <v>#VALUE!</v>
      </c>
      <c r="FC52" s="258" t="e">
        <f t="shared" si="250"/>
        <v>#VALUE!</v>
      </c>
      <c r="FF52" s="258" t="e">
        <f t="shared" ref="FF52:FK52" si="251">AVERAGE(FF3:FF48)</f>
        <v>#VALUE!</v>
      </c>
      <c r="FG52" s="258" t="e">
        <f t="shared" si="251"/>
        <v>#VALUE!</v>
      </c>
      <c r="FH52" s="258" t="e">
        <f t="shared" si="251"/>
        <v>#VALUE!</v>
      </c>
      <c r="FI52" s="258" t="e">
        <f t="shared" si="251"/>
        <v>#VALUE!</v>
      </c>
      <c r="FJ52" s="258" t="e">
        <f t="shared" si="251"/>
        <v>#VALUE!</v>
      </c>
      <c r="FK52" s="258" t="e">
        <f t="shared" si="251"/>
        <v>#VALUE!</v>
      </c>
      <c r="FN52" s="258" t="e">
        <f t="shared" ref="FN52:FS52" si="252">AVERAGE(FN3:FN48)</f>
        <v>#VALUE!</v>
      </c>
      <c r="FO52" s="258" t="e">
        <f t="shared" si="252"/>
        <v>#VALUE!</v>
      </c>
      <c r="FP52" s="258" t="e">
        <f t="shared" si="252"/>
        <v>#VALUE!</v>
      </c>
      <c r="FQ52" s="258" t="e">
        <f t="shared" si="252"/>
        <v>#VALUE!</v>
      </c>
      <c r="FR52" s="258" t="e">
        <f t="shared" si="252"/>
        <v>#VALUE!</v>
      </c>
      <c r="FS52" s="258" t="e">
        <f t="shared" si="252"/>
        <v>#VALUE!</v>
      </c>
      <c r="FV52" s="258" t="e">
        <f t="shared" ref="FV52:GA52" si="253">AVERAGE(FV3:FV48)</f>
        <v>#VALUE!</v>
      </c>
      <c r="FW52" s="258" t="e">
        <f t="shared" si="253"/>
        <v>#VALUE!</v>
      </c>
      <c r="FX52" s="258" t="e">
        <f t="shared" si="253"/>
        <v>#VALUE!</v>
      </c>
      <c r="FY52" s="258" t="e">
        <f t="shared" si="253"/>
        <v>#VALUE!</v>
      </c>
      <c r="FZ52" s="258" t="e">
        <f t="shared" si="253"/>
        <v>#VALUE!</v>
      </c>
      <c r="GA52" s="258" t="e">
        <f t="shared" si="253"/>
        <v>#VALUE!</v>
      </c>
      <c r="GD52" s="258" t="e">
        <f t="shared" ref="GD52:GI52" si="254">AVERAGE(GD3:GD48)</f>
        <v>#VALUE!</v>
      </c>
      <c r="GE52" s="258" t="e">
        <f t="shared" si="254"/>
        <v>#VALUE!</v>
      </c>
      <c r="GF52" s="258" t="e">
        <f t="shared" si="254"/>
        <v>#VALUE!</v>
      </c>
      <c r="GG52" s="258" t="e">
        <f t="shared" si="254"/>
        <v>#VALUE!</v>
      </c>
      <c r="GH52" s="258" t="e">
        <f t="shared" si="254"/>
        <v>#VALUE!</v>
      </c>
      <c r="GI52" s="258" t="e">
        <f t="shared" si="254"/>
        <v>#VALUE!</v>
      </c>
      <c r="GL52" s="258" t="e">
        <f t="shared" ref="GL52:GQ52" si="255">AVERAGE(GL3:GL48)</f>
        <v>#VALUE!</v>
      </c>
      <c r="GM52" s="258" t="e">
        <f t="shared" si="255"/>
        <v>#VALUE!</v>
      </c>
      <c r="GN52" s="258" t="e">
        <f t="shared" si="255"/>
        <v>#VALUE!</v>
      </c>
      <c r="GO52" s="258" t="e">
        <f t="shared" si="255"/>
        <v>#VALUE!</v>
      </c>
      <c r="GP52" s="258" t="e">
        <f t="shared" si="255"/>
        <v>#VALUE!</v>
      </c>
      <c r="GQ52" s="258" t="e">
        <f t="shared" si="255"/>
        <v>#VALUE!</v>
      </c>
      <c r="GT52" s="258" t="e">
        <f t="shared" ref="GT52:GY52" si="256">AVERAGE(GT3:GT48)</f>
        <v>#VALUE!</v>
      </c>
      <c r="GU52" s="258" t="e">
        <f t="shared" si="256"/>
        <v>#VALUE!</v>
      </c>
      <c r="GV52" s="258" t="e">
        <f t="shared" si="256"/>
        <v>#VALUE!</v>
      </c>
      <c r="GW52" s="258" t="e">
        <f t="shared" si="256"/>
        <v>#VALUE!</v>
      </c>
      <c r="GX52" s="258" t="e">
        <f t="shared" si="256"/>
        <v>#VALUE!</v>
      </c>
      <c r="GY52" s="258" t="e">
        <f t="shared" si="256"/>
        <v>#VALUE!</v>
      </c>
      <c r="HB52" s="258" t="e">
        <f t="shared" ref="HB52:HG52" si="257">AVERAGE(HB3:HB48)</f>
        <v>#VALUE!</v>
      </c>
      <c r="HC52" s="258" t="e">
        <f t="shared" si="257"/>
        <v>#VALUE!</v>
      </c>
      <c r="HD52" s="258" t="e">
        <f t="shared" si="257"/>
        <v>#VALUE!</v>
      </c>
      <c r="HE52" s="258" t="e">
        <f t="shared" si="257"/>
        <v>#VALUE!</v>
      </c>
      <c r="HF52" s="258" t="e">
        <f t="shared" si="257"/>
        <v>#VALUE!</v>
      </c>
      <c r="HG52" s="258" t="e">
        <f t="shared" si="257"/>
        <v>#VALUE!</v>
      </c>
      <c r="HJ52" s="258" t="e">
        <f t="shared" ref="HJ52:HO52" si="258">AVERAGE(HJ3:HJ48)</f>
        <v>#VALUE!</v>
      </c>
      <c r="HK52" s="258" t="e">
        <f t="shared" si="258"/>
        <v>#VALUE!</v>
      </c>
      <c r="HL52" s="258" t="e">
        <f t="shared" si="258"/>
        <v>#VALUE!</v>
      </c>
      <c r="HM52" s="258" t="e">
        <f t="shared" si="258"/>
        <v>#VALUE!</v>
      </c>
      <c r="HN52" s="258" t="e">
        <f t="shared" si="258"/>
        <v>#VALUE!</v>
      </c>
      <c r="HO52" s="258" t="e">
        <f t="shared" si="258"/>
        <v>#VALUE!</v>
      </c>
      <c r="HR52" s="258" t="e">
        <f t="shared" ref="HR52:HW52" si="259">AVERAGE(HR3:HR48)</f>
        <v>#VALUE!</v>
      </c>
      <c r="HS52" s="258" t="e">
        <f t="shared" si="259"/>
        <v>#VALUE!</v>
      </c>
      <c r="HT52" s="258" t="e">
        <f t="shared" si="259"/>
        <v>#VALUE!</v>
      </c>
      <c r="HU52" s="258" t="e">
        <f t="shared" si="259"/>
        <v>#VALUE!</v>
      </c>
      <c r="HV52" s="258" t="e">
        <f t="shared" si="259"/>
        <v>#VALUE!</v>
      </c>
      <c r="HW52" s="258" t="e">
        <f t="shared" si="259"/>
        <v>#VALUE!</v>
      </c>
      <c r="HZ52" s="258" t="e">
        <f t="shared" ref="HZ52:IE52" si="260">AVERAGE(HZ3:HZ48)</f>
        <v>#VALUE!</v>
      </c>
      <c r="IA52" s="258" t="e">
        <f t="shared" si="260"/>
        <v>#VALUE!</v>
      </c>
      <c r="IB52" s="258" t="e">
        <f t="shared" si="260"/>
        <v>#VALUE!</v>
      </c>
      <c r="IC52" s="258" t="e">
        <f t="shared" si="260"/>
        <v>#VALUE!</v>
      </c>
      <c r="ID52" s="258" t="e">
        <f t="shared" si="260"/>
        <v>#VALUE!</v>
      </c>
      <c r="IE52" s="258" t="e">
        <f t="shared" si="260"/>
        <v>#VALUE!</v>
      </c>
      <c r="IH52" s="258" t="e">
        <f t="shared" ref="IH52:IM52" si="261">AVERAGE(IH3:IH48)</f>
        <v>#VALUE!</v>
      </c>
      <c r="II52" s="258" t="e">
        <f t="shared" si="261"/>
        <v>#VALUE!</v>
      </c>
      <c r="IJ52" s="258" t="e">
        <f t="shared" si="261"/>
        <v>#VALUE!</v>
      </c>
      <c r="IK52" s="258" t="e">
        <f t="shared" si="261"/>
        <v>#VALUE!</v>
      </c>
      <c r="IL52" s="258" t="e">
        <f t="shared" si="261"/>
        <v>#VALUE!</v>
      </c>
      <c r="IM52" s="258" t="e">
        <f t="shared" si="261"/>
        <v>#VALUE!</v>
      </c>
      <c r="IP52" s="258" t="e">
        <f t="shared" ref="IP52:IU52" si="262">AVERAGE(IP3:IP48)</f>
        <v>#VALUE!</v>
      </c>
      <c r="IQ52" s="258" t="e">
        <f t="shared" si="262"/>
        <v>#VALUE!</v>
      </c>
      <c r="IR52" s="258" t="e">
        <f t="shared" si="262"/>
        <v>#VALUE!</v>
      </c>
      <c r="IS52" s="258" t="e">
        <f t="shared" si="262"/>
        <v>#VALUE!</v>
      </c>
      <c r="IT52" s="258" t="e">
        <f t="shared" si="262"/>
        <v>#VALUE!</v>
      </c>
      <c r="IU52" s="258" t="e">
        <f t="shared" si="262"/>
        <v>#VALUE!</v>
      </c>
      <c r="IX52" s="258" t="e">
        <f t="shared" ref="IX52:JC52" si="263">AVERAGE(IX3:IX48)</f>
        <v>#VALUE!</v>
      </c>
      <c r="IY52" s="258" t="e">
        <f t="shared" si="263"/>
        <v>#VALUE!</v>
      </c>
      <c r="IZ52" s="258" t="e">
        <f t="shared" si="263"/>
        <v>#VALUE!</v>
      </c>
      <c r="JA52" s="258" t="e">
        <f t="shared" si="263"/>
        <v>#VALUE!</v>
      </c>
      <c r="JB52" s="258" t="e">
        <f t="shared" si="263"/>
        <v>#VALUE!</v>
      </c>
      <c r="JC52" s="258" t="e">
        <f t="shared" si="263"/>
        <v>#VALUE!</v>
      </c>
      <c r="JF52" s="258" t="e">
        <f t="shared" ref="JF52:JK52" si="264">AVERAGE(JF3:JF48)</f>
        <v>#VALUE!</v>
      </c>
      <c r="JG52" s="258" t="e">
        <f t="shared" si="264"/>
        <v>#VALUE!</v>
      </c>
      <c r="JH52" s="258" t="e">
        <f t="shared" si="264"/>
        <v>#VALUE!</v>
      </c>
      <c r="JI52" s="258" t="e">
        <f t="shared" si="264"/>
        <v>#VALUE!</v>
      </c>
      <c r="JJ52" s="258" t="e">
        <f t="shared" si="264"/>
        <v>#VALUE!</v>
      </c>
      <c r="JK52" s="258" t="e">
        <f t="shared" si="264"/>
        <v>#VALUE!</v>
      </c>
      <c r="JN52" s="258" t="e">
        <f t="shared" ref="JN52:JS52" si="265">AVERAGE(JN3:JN48)</f>
        <v>#VALUE!</v>
      </c>
      <c r="JO52" s="258" t="e">
        <f t="shared" si="265"/>
        <v>#VALUE!</v>
      </c>
      <c r="JP52" s="258" t="e">
        <f t="shared" si="265"/>
        <v>#VALUE!</v>
      </c>
      <c r="JQ52" s="258" t="e">
        <f t="shared" si="265"/>
        <v>#VALUE!</v>
      </c>
      <c r="JR52" s="258" t="e">
        <f t="shared" si="265"/>
        <v>#VALUE!</v>
      </c>
      <c r="JS52" s="258" t="e">
        <f t="shared" si="265"/>
        <v>#VALUE!</v>
      </c>
      <c r="JV52" s="258" t="e">
        <f t="shared" ref="JV52:KA52" si="266">AVERAGE(JV3:JV48)</f>
        <v>#VALUE!</v>
      </c>
      <c r="JW52" s="258" t="e">
        <f t="shared" si="266"/>
        <v>#VALUE!</v>
      </c>
      <c r="JX52" s="258" t="e">
        <f t="shared" si="266"/>
        <v>#VALUE!</v>
      </c>
      <c r="JY52" s="258" t="e">
        <f t="shared" si="266"/>
        <v>#VALUE!</v>
      </c>
      <c r="JZ52" s="258" t="e">
        <f t="shared" si="266"/>
        <v>#VALUE!</v>
      </c>
      <c r="KA52" s="258" t="e">
        <f t="shared" si="266"/>
        <v>#VALUE!</v>
      </c>
      <c r="KD52" s="258" t="e">
        <f t="shared" ref="KD52:KI52" si="267">AVERAGE(KD3:KD48)</f>
        <v>#VALUE!</v>
      </c>
      <c r="KE52" s="258" t="e">
        <f t="shared" si="267"/>
        <v>#VALUE!</v>
      </c>
      <c r="KF52" s="258" t="e">
        <f t="shared" si="267"/>
        <v>#VALUE!</v>
      </c>
      <c r="KG52" s="258" t="e">
        <f t="shared" si="267"/>
        <v>#VALUE!</v>
      </c>
      <c r="KH52" s="258" t="e">
        <f t="shared" si="267"/>
        <v>#VALUE!</v>
      </c>
      <c r="KI52" s="258" t="e">
        <f t="shared" si="267"/>
        <v>#VALUE!</v>
      </c>
      <c r="KL52" s="258" t="e">
        <f t="shared" ref="KL52:KQ52" si="268">AVERAGE(KL3:KL48)</f>
        <v>#VALUE!</v>
      </c>
      <c r="KM52" s="258" t="e">
        <f t="shared" si="268"/>
        <v>#VALUE!</v>
      </c>
      <c r="KN52" s="258" t="e">
        <f t="shared" si="268"/>
        <v>#VALUE!</v>
      </c>
      <c r="KO52" s="258" t="e">
        <f t="shared" si="268"/>
        <v>#VALUE!</v>
      </c>
      <c r="KP52" s="258" t="e">
        <f t="shared" si="268"/>
        <v>#VALUE!</v>
      </c>
      <c r="KQ52" s="258" t="e">
        <f t="shared" si="268"/>
        <v>#VALUE!</v>
      </c>
      <c r="KT52" s="258" t="e">
        <f t="shared" ref="KT52:KY52" si="269">AVERAGE(KT3:KT48)</f>
        <v>#VALUE!</v>
      </c>
      <c r="KU52" s="258" t="e">
        <f t="shared" si="269"/>
        <v>#VALUE!</v>
      </c>
      <c r="KV52" s="258" t="e">
        <f t="shared" si="269"/>
        <v>#VALUE!</v>
      </c>
      <c r="KW52" s="258" t="e">
        <f t="shared" si="269"/>
        <v>#VALUE!</v>
      </c>
      <c r="KX52" s="258" t="e">
        <f t="shared" si="269"/>
        <v>#VALUE!</v>
      </c>
      <c r="KY52" s="258" t="e">
        <f t="shared" si="269"/>
        <v>#VALUE!</v>
      </c>
      <c r="LB52" s="258" t="e">
        <f t="shared" ref="LB52:LG52" si="270">AVERAGE(LB3:LB48)</f>
        <v>#VALUE!</v>
      </c>
      <c r="LC52" s="258" t="e">
        <f t="shared" si="270"/>
        <v>#VALUE!</v>
      </c>
      <c r="LD52" s="258" t="e">
        <f t="shared" si="270"/>
        <v>#VALUE!</v>
      </c>
      <c r="LE52" s="258" t="e">
        <f t="shared" si="270"/>
        <v>#VALUE!</v>
      </c>
      <c r="LF52" s="258" t="e">
        <f t="shared" si="270"/>
        <v>#VALUE!</v>
      </c>
      <c r="LG52" s="258" t="e">
        <f t="shared" si="270"/>
        <v>#VALUE!</v>
      </c>
      <c r="LJ52" s="258" t="e">
        <f t="shared" ref="LJ52:LO52" si="271">AVERAGE(LJ3:LJ48)</f>
        <v>#VALUE!</v>
      </c>
      <c r="LK52" s="258" t="e">
        <f t="shared" si="271"/>
        <v>#VALUE!</v>
      </c>
      <c r="LL52" s="258" t="e">
        <f t="shared" si="271"/>
        <v>#VALUE!</v>
      </c>
      <c r="LM52" s="258" t="e">
        <f t="shared" si="271"/>
        <v>#VALUE!</v>
      </c>
      <c r="LN52" s="258" t="e">
        <f t="shared" si="271"/>
        <v>#VALUE!</v>
      </c>
      <c r="LO52" s="258" t="e">
        <f t="shared" si="271"/>
        <v>#VALUE!</v>
      </c>
      <c r="LR52" s="258" t="e">
        <f t="shared" ref="LR52:LW52" si="272">AVERAGE(LR3:LR48)</f>
        <v>#VALUE!</v>
      </c>
      <c r="LS52" s="258" t="e">
        <f t="shared" si="272"/>
        <v>#VALUE!</v>
      </c>
      <c r="LT52" s="258" t="e">
        <f t="shared" si="272"/>
        <v>#VALUE!</v>
      </c>
      <c r="LU52" s="258" t="e">
        <f t="shared" si="272"/>
        <v>#VALUE!</v>
      </c>
      <c r="LV52" s="258" t="e">
        <f t="shared" si="272"/>
        <v>#VALUE!</v>
      </c>
      <c r="LW52" s="258" t="e">
        <f t="shared" si="272"/>
        <v>#VALUE!</v>
      </c>
      <c r="LZ52" s="258" t="e">
        <f t="shared" ref="LZ52:ME52" si="273">AVERAGE(LZ3:LZ48)</f>
        <v>#VALUE!</v>
      </c>
      <c r="MA52" s="258" t="e">
        <f t="shared" si="273"/>
        <v>#VALUE!</v>
      </c>
      <c r="MB52" s="258" t="e">
        <f t="shared" si="273"/>
        <v>#VALUE!</v>
      </c>
      <c r="MC52" s="258" t="e">
        <f t="shared" si="273"/>
        <v>#VALUE!</v>
      </c>
      <c r="MD52" s="258" t="e">
        <f t="shared" si="273"/>
        <v>#VALUE!</v>
      </c>
      <c r="ME52" s="258" t="e">
        <f t="shared" si="273"/>
        <v>#VALUE!</v>
      </c>
      <c r="MH52" s="258" t="e">
        <f t="shared" ref="MH52:MM52" si="274">AVERAGE(MH3:MH48)</f>
        <v>#VALUE!</v>
      </c>
      <c r="MI52" s="258" t="e">
        <f t="shared" si="274"/>
        <v>#VALUE!</v>
      </c>
      <c r="MJ52" s="258" t="e">
        <f t="shared" si="274"/>
        <v>#VALUE!</v>
      </c>
      <c r="MK52" s="258" t="e">
        <f t="shared" si="274"/>
        <v>#VALUE!</v>
      </c>
      <c r="ML52" s="258" t="e">
        <f t="shared" si="274"/>
        <v>#VALUE!</v>
      </c>
      <c r="MM52" s="258" t="e">
        <f t="shared" si="274"/>
        <v>#VALUE!</v>
      </c>
      <c r="MP52" s="258" t="e">
        <f t="shared" ref="MP52:MU52" si="275">AVERAGE(MP3:MP48)</f>
        <v>#VALUE!</v>
      </c>
      <c r="MQ52" s="258" t="e">
        <f t="shared" si="275"/>
        <v>#VALUE!</v>
      </c>
      <c r="MR52" s="258" t="e">
        <f t="shared" si="275"/>
        <v>#VALUE!</v>
      </c>
      <c r="MS52" s="258" t="e">
        <f t="shared" si="275"/>
        <v>#VALUE!</v>
      </c>
      <c r="MT52" s="258" t="e">
        <f t="shared" si="275"/>
        <v>#VALUE!</v>
      </c>
      <c r="MU52" s="258" t="e">
        <f t="shared" si="275"/>
        <v>#VALUE!</v>
      </c>
      <c r="MX52" s="258" t="e">
        <f t="shared" ref="MX52:NC52" si="276">AVERAGE(MX3:MX48)</f>
        <v>#VALUE!</v>
      </c>
      <c r="MY52" s="258" t="e">
        <f t="shared" si="276"/>
        <v>#VALUE!</v>
      </c>
      <c r="MZ52" s="258" t="e">
        <f t="shared" si="276"/>
        <v>#VALUE!</v>
      </c>
      <c r="NA52" s="258" t="e">
        <f t="shared" si="276"/>
        <v>#VALUE!</v>
      </c>
      <c r="NB52" s="258" t="e">
        <f t="shared" si="276"/>
        <v>#VALUE!</v>
      </c>
      <c r="NC52" s="258" t="e">
        <f t="shared" si="276"/>
        <v>#VALUE!</v>
      </c>
      <c r="NF52" s="258" t="e">
        <f t="shared" ref="NF52:NK52" si="277">AVERAGE(NF3:NF48)</f>
        <v>#VALUE!</v>
      </c>
      <c r="NG52" s="258" t="e">
        <f t="shared" si="277"/>
        <v>#VALUE!</v>
      </c>
      <c r="NH52" s="258" t="e">
        <f t="shared" si="277"/>
        <v>#VALUE!</v>
      </c>
      <c r="NI52" s="258" t="e">
        <f t="shared" si="277"/>
        <v>#VALUE!</v>
      </c>
      <c r="NJ52" s="258" t="e">
        <f t="shared" si="277"/>
        <v>#VALUE!</v>
      </c>
      <c r="NK52" s="258" t="e">
        <f t="shared" si="277"/>
        <v>#VALUE!</v>
      </c>
      <c r="NN52" s="258" t="e">
        <f t="shared" ref="NN52:NS52" si="278">AVERAGE(NN3:NN48)</f>
        <v>#VALUE!</v>
      </c>
      <c r="NO52" s="258" t="e">
        <f t="shared" si="278"/>
        <v>#VALUE!</v>
      </c>
      <c r="NP52" s="258" t="e">
        <f t="shared" si="278"/>
        <v>#VALUE!</v>
      </c>
      <c r="NQ52" s="258" t="e">
        <f t="shared" si="278"/>
        <v>#VALUE!</v>
      </c>
      <c r="NR52" s="258" t="e">
        <f t="shared" si="278"/>
        <v>#VALUE!</v>
      </c>
      <c r="NS52" s="258" t="e">
        <f t="shared" si="278"/>
        <v>#VALUE!</v>
      </c>
      <c r="NV52" s="258" t="e">
        <f t="shared" ref="NV52:OA52" si="279">AVERAGE(NV3:NV48)</f>
        <v>#VALUE!</v>
      </c>
      <c r="NW52" s="258" t="e">
        <f t="shared" si="279"/>
        <v>#VALUE!</v>
      </c>
      <c r="NX52" s="258" t="e">
        <f t="shared" si="279"/>
        <v>#VALUE!</v>
      </c>
      <c r="NY52" s="258" t="e">
        <f t="shared" si="279"/>
        <v>#VALUE!</v>
      </c>
      <c r="NZ52" s="258" t="e">
        <f t="shared" si="279"/>
        <v>#VALUE!</v>
      </c>
      <c r="OA52" s="258" t="e">
        <f t="shared" si="279"/>
        <v>#VALUE!</v>
      </c>
      <c r="OD52" s="258" t="e">
        <f t="shared" ref="OD52:OI52" si="280">AVERAGE(OD3:OD48)</f>
        <v>#VALUE!</v>
      </c>
      <c r="OE52" s="258" t="e">
        <f t="shared" si="280"/>
        <v>#VALUE!</v>
      </c>
      <c r="OF52" s="258" t="e">
        <f t="shared" si="280"/>
        <v>#VALUE!</v>
      </c>
      <c r="OG52" s="258" t="e">
        <f t="shared" si="280"/>
        <v>#VALUE!</v>
      </c>
      <c r="OH52" s="258" t="e">
        <f t="shared" si="280"/>
        <v>#VALUE!</v>
      </c>
      <c r="OI52" s="258" t="e">
        <f t="shared" si="280"/>
        <v>#VALUE!</v>
      </c>
      <c r="OL52" s="258" t="e">
        <f t="shared" ref="OL52:OQ52" si="281">AVERAGE(OL3:OL48)</f>
        <v>#VALUE!</v>
      </c>
      <c r="OM52" s="258" t="e">
        <f t="shared" si="281"/>
        <v>#VALUE!</v>
      </c>
      <c r="ON52" s="258" t="e">
        <f t="shared" si="281"/>
        <v>#VALUE!</v>
      </c>
      <c r="OO52" s="258" t="e">
        <f t="shared" si="281"/>
        <v>#VALUE!</v>
      </c>
      <c r="OP52" s="258" t="e">
        <f t="shared" si="281"/>
        <v>#VALUE!</v>
      </c>
      <c r="OQ52" s="258" t="e">
        <f t="shared" si="281"/>
        <v>#VALUE!</v>
      </c>
      <c r="OT52" s="248"/>
      <c r="OU52" s="258" t="e">
        <f t="shared" si="103"/>
        <v>#VALUE!</v>
      </c>
      <c r="OV52" s="258" t="e">
        <f t="shared" si="103"/>
        <v>#VALUE!</v>
      </c>
      <c r="OW52" s="258" t="e">
        <f t="shared" si="103"/>
        <v>#VALUE!</v>
      </c>
      <c r="OX52" s="258" t="e">
        <f t="shared" si="103"/>
        <v>#VALUE!</v>
      </c>
      <c r="OY52" s="258" t="e">
        <f t="shared" si="103"/>
        <v>#VALUE!</v>
      </c>
      <c r="PA52" s="258" t="e">
        <f t="shared" si="104"/>
        <v>#VALUE!</v>
      </c>
      <c r="PB52" s="258" t="e">
        <f t="shared" si="104"/>
        <v>#VALUE!</v>
      </c>
      <c r="PC52" s="258" t="e">
        <f t="shared" si="104"/>
        <v>#VALUE!</v>
      </c>
      <c r="PD52" s="258" t="e">
        <f t="shared" si="104"/>
        <v>#VALUE!</v>
      </c>
      <c r="PE52" s="258" t="e">
        <f t="shared" si="104"/>
        <v>#VALUE!</v>
      </c>
      <c r="PG52" s="258" t="e">
        <f t="shared" si="105"/>
        <v>#VALUE!</v>
      </c>
      <c r="PH52" s="258" t="e">
        <f t="shared" si="105"/>
        <v>#VALUE!</v>
      </c>
      <c r="PI52" s="258" t="e">
        <f t="shared" si="105"/>
        <v>#VALUE!</v>
      </c>
      <c r="PJ52" s="258" t="e">
        <f t="shared" si="105"/>
        <v>#VALUE!</v>
      </c>
      <c r="PK52" s="258" t="e">
        <f t="shared" si="105"/>
        <v>#VALUE!</v>
      </c>
      <c r="PM52" s="258" t="e">
        <f t="shared" si="106"/>
        <v>#VALUE!</v>
      </c>
      <c r="PN52" s="258" t="e">
        <f t="shared" si="106"/>
        <v>#VALUE!</v>
      </c>
      <c r="PO52" s="258" t="e">
        <f t="shared" si="106"/>
        <v>#VALUE!</v>
      </c>
      <c r="PP52" s="258" t="e">
        <f t="shared" si="106"/>
        <v>#VALUE!</v>
      </c>
      <c r="PQ52" s="258" t="e">
        <f t="shared" si="106"/>
        <v>#VALUE!</v>
      </c>
      <c r="PS52" s="258" t="e">
        <f t="shared" si="107"/>
        <v>#VALUE!</v>
      </c>
      <c r="PT52" s="258" t="e">
        <f t="shared" si="107"/>
        <v>#VALUE!</v>
      </c>
      <c r="PU52" s="258" t="e">
        <f t="shared" si="107"/>
        <v>#VALUE!</v>
      </c>
      <c r="PV52" s="258" t="e">
        <f t="shared" si="107"/>
        <v>#VALUE!</v>
      </c>
      <c r="PW52" s="258" t="e">
        <f t="shared" si="107"/>
        <v>#VALUE!</v>
      </c>
      <c r="PY52" s="258" t="e">
        <f t="shared" si="108"/>
        <v>#VALUE!</v>
      </c>
      <c r="PZ52" s="258" t="e">
        <f t="shared" si="108"/>
        <v>#VALUE!</v>
      </c>
      <c r="QA52" s="258" t="e">
        <f t="shared" si="108"/>
        <v>#VALUE!</v>
      </c>
      <c r="QB52" s="258" t="e">
        <f t="shared" si="108"/>
        <v>#VALUE!</v>
      </c>
      <c r="QC52" s="258" t="e">
        <f t="shared" si="108"/>
        <v>#VALUE!</v>
      </c>
      <c r="QE52" s="258" t="e">
        <f t="shared" si="109"/>
        <v>#VALUE!</v>
      </c>
      <c r="QF52" s="258" t="e">
        <f t="shared" si="109"/>
        <v>#VALUE!</v>
      </c>
      <c r="QG52" s="258" t="e">
        <f t="shared" si="109"/>
        <v>#VALUE!</v>
      </c>
      <c r="QH52" s="258" t="e">
        <f t="shared" si="109"/>
        <v>#VALUE!</v>
      </c>
      <c r="QI52" s="258" t="e">
        <f t="shared" si="109"/>
        <v>#VALUE!</v>
      </c>
      <c r="QK52" s="258" t="e">
        <f t="shared" si="110"/>
        <v>#VALUE!</v>
      </c>
      <c r="QL52" s="258" t="e">
        <f t="shared" si="110"/>
        <v>#VALUE!</v>
      </c>
      <c r="QM52" s="258" t="e">
        <f t="shared" si="110"/>
        <v>#VALUE!</v>
      </c>
      <c r="QN52" s="258" t="e">
        <f t="shared" si="110"/>
        <v>#VALUE!</v>
      </c>
      <c r="QO52" s="258" t="e">
        <f t="shared" si="110"/>
        <v>#VALUE!</v>
      </c>
      <c r="QQ52" s="258" t="e">
        <f t="shared" si="111"/>
        <v>#VALUE!</v>
      </c>
      <c r="QR52" s="258" t="e">
        <f t="shared" si="111"/>
        <v>#VALUE!</v>
      </c>
      <c r="QS52" s="258" t="e">
        <f t="shared" si="111"/>
        <v>#VALUE!</v>
      </c>
      <c r="QT52" s="258" t="e">
        <f t="shared" si="111"/>
        <v>#VALUE!</v>
      </c>
      <c r="QU52" s="258" t="e">
        <f t="shared" si="111"/>
        <v>#VALUE!</v>
      </c>
      <c r="QW52" s="258" t="e">
        <f t="shared" si="112"/>
        <v>#VALUE!</v>
      </c>
      <c r="QX52" s="258" t="e">
        <f t="shared" si="112"/>
        <v>#VALUE!</v>
      </c>
      <c r="QY52" s="258" t="e">
        <f t="shared" si="112"/>
        <v>#VALUE!</v>
      </c>
      <c r="QZ52" s="258" t="e">
        <f t="shared" si="112"/>
        <v>#VALUE!</v>
      </c>
      <c r="RA52" s="258" t="e">
        <f t="shared" si="112"/>
        <v>#VALUE!</v>
      </c>
      <c r="RC52" s="258" t="e">
        <f t="shared" si="113"/>
        <v>#VALUE!</v>
      </c>
      <c r="RD52" s="258" t="e">
        <f t="shared" si="113"/>
        <v>#VALUE!</v>
      </c>
      <c r="RE52" s="258" t="e">
        <f t="shared" si="113"/>
        <v>#VALUE!</v>
      </c>
      <c r="RF52" s="258" t="e">
        <f t="shared" si="113"/>
        <v>#VALUE!</v>
      </c>
      <c r="RG52" s="258" t="e">
        <f t="shared" si="113"/>
        <v>#VALUE!</v>
      </c>
      <c r="RI52" s="258" t="e">
        <f t="shared" si="114"/>
        <v>#VALUE!</v>
      </c>
      <c r="RJ52" s="258" t="e">
        <f t="shared" si="114"/>
        <v>#VALUE!</v>
      </c>
      <c r="RK52" s="258" t="e">
        <f t="shared" si="114"/>
        <v>#VALUE!</v>
      </c>
      <c r="RL52" s="258" t="e">
        <f t="shared" si="114"/>
        <v>#VALUE!</v>
      </c>
      <c r="RM52" s="258" t="e">
        <f t="shared" si="114"/>
        <v>#VALUE!</v>
      </c>
      <c r="RO52" s="258" t="e">
        <f t="shared" si="115"/>
        <v>#VALUE!</v>
      </c>
      <c r="RP52" s="258" t="e">
        <f t="shared" si="115"/>
        <v>#VALUE!</v>
      </c>
      <c r="RQ52" s="258" t="e">
        <f t="shared" si="115"/>
        <v>#VALUE!</v>
      </c>
      <c r="RR52" s="258" t="e">
        <f t="shared" si="115"/>
        <v>#VALUE!</v>
      </c>
      <c r="RS52" s="258" t="e">
        <f t="shared" si="115"/>
        <v>#VALUE!</v>
      </c>
      <c r="RU52" s="258" t="e">
        <f t="shared" si="116"/>
        <v>#VALUE!</v>
      </c>
      <c r="RV52" s="258" t="e">
        <f t="shared" si="116"/>
        <v>#VALUE!</v>
      </c>
      <c r="RW52" s="258" t="e">
        <f t="shared" si="116"/>
        <v>#VALUE!</v>
      </c>
      <c r="RX52" s="258" t="e">
        <f t="shared" si="116"/>
        <v>#VALUE!</v>
      </c>
      <c r="RY52" s="258" t="e">
        <f t="shared" si="116"/>
        <v>#VALUE!</v>
      </c>
      <c r="SA52" s="258" t="e">
        <f t="shared" si="117"/>
        <v>#VALUE!</v>
      </c>
      <c r="SB52" s="258" t="e">
        <f t="shared" si="117"/>
        <v>#VALUE!</v>
      </c>
      <c r="SC52" s="258" t="e">
        <f t="shared" si="117"/>
        <v>#VALUE!</v>
      </c>
      <c r="SD52" s="258" t="e">
        <f t="shared" si="117"/>
        <v>#VALUE!</v>
      </c>
      <c r="SE52" s="258" t="e">
        <f t="shared" si="117"/>
        <v>#VALUE!</v>
      </c>
      <c r="SG52" s="258" t="e">
        <f t="shared" si="118"/>
        <v>#VALUE!</v>
      </c>
      <c r="SH52" s="258" t="e">
        <f t="shared" si="118"/>
        <v>#VALUE!</v>
      </c>
      <c r="SI52" s="258" t="e">
        <f t="shared" si="118"/>
        <v>#VALUE!</v>
      </c>
      <c r="SJ52" s="258" t="e">
        <f t="shared" si="118"/>
        <v>#VALUE!</v>
      </c>
      <c r="SK52" s="258" t="e">
        <f t="shared" si="118"/>
        <v>#VALUE!</v>
      </c>
      <c r="SM52" s="258" t="e">
        <f t="shared" si="119"/>
        <v>#VALUE!</v>
      </c>
      <c r="SN52" s="258" t="e">
        <f t="shared" si="119"/>
        <v>#VALUE!</v>
      </c>
      <c r="SO52" s="258" t="e">
        <f t="shared" si="119"/>
        <v>#VALUE!</v>
      </c>
      <c r="SP52" s="258" t="e">
        <f t="shared" si="119"/>
        <v>#VALUE!</v>
      </c>
      <c r="SQ52" s="258" t="e">
        <f t="shared" si="119"/>
        <v>#VALUE!</v>
      </c>
      <c r="SS52" s="258" t="e">
        <f t="shared" si="120"/>
        <v>#VALUE!</v>
      </c>
      <c r="ST52" s="258" t="e">
        <f t="shared" si="120"/>
        <v>#VALUE!</v>
      </c>
      <c r="SU52" s="258" t="e">
        <f t="shared" si="120"/>
        <v>#VALUE!</v>
      </c>
      <c r="SV52" s="258" t="e">
        <f t="shared" si="120"/>
        <v>#VALUE!</v>
      </c>
      <c r="SW52" s="258" t="e">
        <f t="shared" si="120"/>
        <v>#VALUE!</v>
      </c>
      <c r="SY52" s="258" t="e">
        <f t="shared" si="178"/>
        <v>#VALUE!</v>
      </c>
      <c r="SZ52" s="258" t="e">
        <f t="shared" si="178"/>
        <v>#VALUE!</v>
      </c>
      <c r="TA52" s="258" t="e">
        <f t="shared" si="178"/>
        <v>#VALUE!</v>
      </c>
      <c r="TB52" s="258" t="e">
        <f t="shared" si="178"/>
        <v>#VALUE!</v>
      </c>
      <c r="TC52" s="258" t="e">
        <f t="shared" si="178"/>
        <v>#VALUE!</v>
      </c>
      <c r="TE52" s="258" t="e">
        <f t="shared" si="121"/>
        <v>#VALUE!</v>
      </c>
      <c r="TF52" s="258" t="e">
        <f t="shared" si="121"/>
        <v>#VALUE!</v>
      </c>
      <c r="TG52" s="258" t="e">
        <f t="shared" si="121"/>
        <v>#VALUE!</v>
      </c>
      <c r="TH52" s="258" t="e">
        <f t="shared" si="121"/>
        <v>#VALUE!</v>
      </c>
      <c r="TI52" s="258" t="e">
        <f t="shared" si="121"/>
        <v>#VALUE!</v>
      </c>
      <c r="TK52" s="258" t="e">
        <f t="shared" si="122"/>
        <v>#VALUE!</v>
      </c>
      <c r="TL52" s="258" t="e">
        <f t="shared" si="122"/>
        <v>#VALUE!</v>
      </c>
      <c r="TM52" s="258" t="e">
        <f t="shared" si="122"/>
        <v>#VALUE!</v>
      </c>
      <c r="TN52" s="258" t="e">
        <f t="shared" si="122"/>
        <v>#VALUE!</v>
      </c>
      <c r="TO52" s="258" t="e">
        <f t="shared" si="122"/>
        <v>#VALUE!</v>
      </c>
      <c r="TQ52" s="258" t="e">
        <f t="shared" si="123"/>
        <v>#VALUE!</v>
      </c>
      <c r="TR52" s="258" t="e">
        <f t="shared" si="123"/>
        <v>#VALUE!</v>
      </c>
      <c r="TS52" s="258" t="e">
        <f t="shared" si="123"/>
        <v>#VALUE!</v>
      </c>
      <c r="TT52" s="258" t="e">
        <f t="shared" si="123"/>
        <v>#VALUE!</v>
      </c>
      <c r="TU52" s="258" t="e">
        <f t="shared" si="123"/>
        <v>#VALUE!</v>
      </c>
      <c r="TW52" s="258" t="e">
        <f t="shared" si="124"/>
        <v>#VALUE!</v>
      </c>
      <c r="TX52" s="258" t="e">
        <f t="shared" si="124"/>
        <v>#VALUE!</v>
      </c>
      <c r="TY52" s="258" t="e">
        <f t="shared" si="124"/>
        <v>#VALUE!</v>
      </c>
      <c r="TZ52" s="258" t="e">
        <f t="shared" si="124"/>
        <v>#VALUE!</v>
      </c>
      <c r="UA52" s="258" t="e">
        <f t="shared" si="124"/>
        <v>#VALUE!</v>
      </c>
      <c r="UB52" s="258" t="e">
        <f>AVERAGE(UB6:UB51)</f>
        <v>#VALUE!</v>
      </c>
      <c r="UE52" s="258" t="e">
        <f t="shared" si="179"/>
        <v>#VALUE!</v>
      </c>
      <c r="UF52" s="258" t="e">
        <f t="shared" si="179"/>
        <v>#VALUE!</v>
      </c>
      <c r="UH52" s="258" t="e">
        <f t="shared" si="125"/>
        <v>#VALUE!</v>
      </c>
      <c r="UI52" s="258" t="e">
        <f t="shared" si="125"/>
        <v>#VALUE!</v>
      </c>
      <c r="UJ52" s="258" t="e">
        <f t="shared" si="125"/>
        <v>#VALUE!</v>
      </c>
      <c r="UK52" s="258" t="e">
        <f t="shared" si="125"/>
        <v>#VALUE!</v>
      </c>
      <c r="UL52" s="258" t="e">
        <f t="shared" si="125"/>
        <v>#VALUE!</v>
      </c>
      <c r="UM52" s="258" t="e">
        <f t="shared" si="125"/>
        <v>#VALUE!</v>
      </c>
      <c r="UP52" s="258" t="e">
        <f t="shared" si="126"/>
        <v>#VALUE!</v>
      </c>
      <c r="UQ52" s="258" t="e">
        <f t="shared" si="126"/>
        <v>#VALUE!</v>
      </c>
      <c r="UR52" s="258" t="e">
        <f t="shared" si="126"/>
        <v>#VALUE!</v>
      </c>
    </row>
    <row r="53" spans="1:564">
      <c r="OT53" s="253"/>
    </row>
    <row r="54" spans="1:564">
      <c r="OT54" s="253"/>
    </row>
    <row r="55" spans="1:564">
      <c r="OT55" s="253"/>
    </row>
    <row r="56" spans="1:564">
      <c r="OT56" s="253"/>
    </row>
  </sheetData>
  <mergeCells count="53">
    <mergeCell ref="CL1:CR1"/>
    <mergeCell ref="C1:H1"/>
    <mergeCell ref="J1:P1"/>
    <mergeCell ref="R1:X1"/>
    <mergeCell ref="Z1:AF1"/>
    <mergeCell ref="AH1:AN1"/>
    <mergeCell ref="AP1:AV1"/>
    <mergeCell ref="AX1:BD1"/>
    <mergeCell ref="BF1:BL1"/>
    <mergeCell ref="BN1:BT1"/>
    <mergeCell ref="BV1:CB1"/>
    <mergeCell ref="CD1:CJ1"/>
    <mergeCell ref="GD1:GJ1"/>
    <mergeCell ref="CT1:CZ1"/>
    <mergeCell ref="DB1:DH1"/>
    <mergeCell ref="DJ1:DP1"/>
    <mergeCell ref="DR1:DX1"/>
    <mergeCell ref="DZ1:EF1"/>
    <mergeCell ref="EH1:EN1"/>
    <mergeCell ref="EP1:EV1"/>
    <mergeCell ref="EX1:FD1"/>
    <mergeCell ref="FF1:FL1"/>
    <mergeCell ref="FN1:FT1"/>
    <mergeCell ref="FV1:GB1"/>
    <mergeCell ref="JV1:KB1"/>
    <mergeCell ref="GL1:GR1"/>
    <mergeCell ref="GT1:GZ1"/>
    <mergeCell ref="HB1:HH1"/>
    <mergeCell ref="HJ1:HP1"/>
    <mergeCell ref="HR1:HX1"/>
    <mergeCell ref="HZ1:IF1"/>
    <mergeCell ref="IH1:IN1"/>
    <mergeCell ref="IP1:IV1"/>
    <mergeCell ref="IX1:JD1"/>
    <mergeCell ref="JF1:JL1"/>
    <mergeCell ref="JN1:JT1"/>
    <mergeCell ref="NN1:NT1"/>
    <mergeCell ref="KD1:KJ1"/>
    <mergeCell ref="KL1:KR1"/>
    <mergeCell ref="KT1:KZ1"/>
    <mergeCell ref="LB1:LH1"/>
    <mergeCell ref="LJ1:LP1"/>
    <mergeCell ref="LR1:LX1"/>
    <mergeCell ref="LZ1:MF1"/>
    <mergeCell ref="MH1:MN1"/>
    <mergeCell ref="MP1:MV1"/>
    <mergeCell ref="MX1:ND1"/>
    <mergeCell ref="NF1:NL1"/>
    <mergeCell ref="NV1:OB1"/>
    <mergeCell ref="OD1:OJ1"/>
    <mergeCell ref="OL1:OR1"/>
    <mergeCell ref="TW1:UB1"/>
    <mergeCell ref="UH1:UM1"/>
  </mergeCells>
  <conditionalFormatting sqref="LJ2:LO2 LQ2">
    <cfRule type="containsBlanks" dxfId="1001" priority="4">
      <formula>LEN(TRIM(LJ2))=0</formula>
    </cfRule>
  </conditionalFormatting>
  <conditionalFormatting sqref="MX2:NC2 NE2">
    <cfRule type="containsBlanks" dxfId="1000" priority="3">
      <formula>LEN(TRIM(MX2))=0</formula>
    </cfRule>
  </conditionalFormatting>
  <conditionalFormatting sqref="NF2:NK2 NM2">
    <cfRule type="containsBlanks" dxfId="999" priority="2">
      <formula>LEN(TRIM(NF2))=0</formula>
    </cfRule>
  </conditionalFormatting>
  <conditionalFormatting sqref="TW2">
    <cfRule type="containsBlanks" dxfId="998" priority="1">
      <formula>LEN(TRIM(TW2))=0</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EED29-B62C-4CD7-90AE-4737B609FC17}">
  <sheetPr>
    <tabColor rgb="FF92D050"/>
  </sheetPr>
  <dimension ref="A1:A50"/>
  <sheetViews>
    <sheetView workbookViewId="0">
      <selection activeCell="E41" sqref="E41"/>
    </sheetView>
  </sheetViews>
  <sheetFormatPr baseColWidth="10" defaultRowHeight="14.5"/>
  <sheetData>
    <row r="1" spans="1:1">
      <c r="A1" s="409" t="s">
        <v>1182</v>
      </c>
    </row>
    <row r="2" spans="1:1">
      <c r="A2" s="410" t="s">
        <v>1182</v>
      </c>
    </row>
    <row r="3" spans="1:1">
      <c r="A3" s="410" t="s">
        <v>1182</v>
      </c>
    </row>
    <row r="4" spans="1:1">
      <c r="A4" s="410" t="s">
        <v>1182</v>
      </c>
    </row>
    <row r="5" spans="1:1">
      <c r="A5" s="411" t="s">
        <v>1182</v>
      </c>
    </row>
    <row r="6" spans="1:1">
      <c r="A6" s="410" t="s">
        <v>1182</v>
      </c>
    </row>
    <row r="7" spans="1:1">
      <c r="A7" s="410" t="s">
        <v>1182</v>
      </c>
    </row>
    <row r="8" spans="1:1">
      <c r="A8" s="410" t="s">
        <v>1182</v>
      </c>
    </row>
    <row r="9" spans="1:1">
      <c r="A9" s="411" t="s">
        <v>1182</v>
      </c>
    </row>
    <row r="10" spans="1:1">
      <c r="A10" s="411">
        <v>30.8</v>
      </c>
    </row>
    <row r="11" spans="1:1">
      <c r="A11" s="411" t="s">
        <v>1182</v>
      </c>
    </row>
    <row r="12" spans="1:1">
      <c r="A12" s="411" t="s">
        <v>1182</v>
      </c>
    </row>
    <row r="13" spans="1:1">
      <c r="A13" s="411">
        <v>42</v>
      </c>
    </row>
    <row r="14" spans="1:1">
      <c r="A14" s="411" t="s">
        <v>1182</v>
      </c>
    </row>
    <row r="15" spans="1:1">
      <c r="A15" s="411" t="s">
        <v>1182</v>
      </c>
    </row>
    <row r="16" spans="1:1">
      <c r="A16" s="411">
        <v>34.1</v>
      </c>
    </row>
    <row r="17" spans="1:1">
      <c r="A17" s="410" t="s">
        <v>1182</v>
      </c>
    </row>
    <row r="18" spans="1:1">
      <c r="A18" s="411">
        <v>34.6</v>
      </c>
    </row>
    <row r="19" spans="1:1">
      <c r="A19" s="411" t="s">
        <v>1182</v>
      </c>
    </row>
    <row r="20" spans="1:1">
      <c r="A20" s="411" t="s">
        <v>1182</v>
      </c>
    </row>
    <row r="21" spans="1:1">
      <c r="A21" s="410" t="s">
        <v>1182</v>
      </c>
    </row>
    <row r="22" spans="1:1">
      <c r="A22" s="410" t="s">
        <v>1182</v>
      </c>
    </row>
    <row r="23" spans="1:1">
      <c r="A23" s="410" t="s">
        <v>1182</v>
      </c>
    </row>
    <row r="24" spans="1:1">
      <c r="A24" s="411" t="s">
        <v>1182</v>
      </c>
    </row>
    <row r="25" spans="1:1">
      <c r="A25" s="411" t="s">
        <v>1182</v>
      </c>
    </row>
    <row r="26" spans="1:1">
      <c r="A26" s="411" t="s">
        <v>1182</v>
      </c>
    </row>
    <row r="27" spans="1:1">
      <c r="A27" s="410" t="s">
        <v>1182</v>
      </c>
    </row>
    <row r="28" spans="1:1">
      <c r="A28" s="411" t="s">
        <v>1182</v>
      </c>
    </row>
    <row r="29" spans="1:1">
      <c r="A29" s="410" t="s">
        <v>1182</v>
      </c>
    </row>
    <row r="30" spans="1:1">
      <c r="A30" s="411" t="s">
        <v>1182</v>
      </c>
    </row>
    <row r="31" spans="1:1">
      <c r="A31" s="410">
        <v>100</v>
      </c>
    </row>
    <row r="32" spans="1:1">
      <c r="A32" s="411" t="s">
        <v>1182</v>
      </c>
    </row>
    <row r="33" spans="1:1">
      <c r="A33" s="411" t="s">
        <v>1182</v>
      </c>
    </row>
    <row r="34" spans="1:1">
      <c r="A34" s="410" t="s">
        <v>1182</v>
      </c>
    </row>
    <row r="35" spans="1:1">
      <c r="A35" s="410" t="s">
        <v>1182</v>
      </c>
    </row>
    <row r="36" spans="1:1">
      <c r="A36" s="411" t="s">
        <v>1182</v>
      </c>
    </row>
    <row r="37" spans="1:1">
      <c r="A37" s="410">
        <v>70.2</v>
      </c>
    </row>
    <row r="38" spans="1:1">
      <c r="A38" s="411" t="s">
        <v>1182</v>
      </c>
    </row>
    <row r="39" spans="1:1">
      <c r="A39" s="410" t="s">
        <v>1182</v>
      </c>
    </row>
    <row r="40" spans="1:1">
      <c r="A40" s="411" t="s">
        <v>1182</v>
      </c>
    </row>
    <row r="41" spans="1:1">
      <c r="A41" s="411" t="s">
        <v>1182</v>
      </c>
    </row>
    <row r="42" spans="1:1">
      <c r="A42" s="410" t="s">
        <v>1182</v>
      </c>
    </row>
    <row r="43" spans="1:1">
      <c r="A43" s="411" t="s">
        <v>1182</v>
      </c>
    </row>
    <row r="44" spans="1:1">
      <c r="A44" s="411" t="s">
        <v>1182</v>
      </c>
    </row>
    <row r="45" spans="1:1">
      <c r="A45" s="411" t="s">
        <v>1182</v>
      </c>
    </row>
    <row r="46" spans="1:1" ht="15" thickBot="1">
      <c r="A46" s="412" t="s">
        <v>1182</v>
      </c>
    </row>
    <row r="47" spans="1:1">
      <c r="A47" s="258">
        <f t="shared" ref="A47" si="0">AVERAGE(A1:A46)</f>
        <v>51.949999999999996</v>
      </c>
    </row>
    <row r="48" spans="1:1">
      <c r="A48" s="258">
        <f t="shared" ref="A48" si="1">MEDIAN(A1:A46)</f>
        <v>38.299999999999997</v>
      </c>
    </row>
    <row r="49" spans="1:1">
      <c r="A49" s="258">
        <f t="shared" ref="A49" si="2">MIN(A1:A46)</f>
        <v>30.8</v>
      </c>
    </row>
    <row r="50" spans="1:1">
      <c r="A50" s="258">
        <f t="shared" ref="A50" si="3">MAX(A1:A46)</f>
        <v>100</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40E71-316A-4993-8499-CC3E90E9C86A}">
  <sheetPr>
    <tabColor rgb="FF92D050"/>
  </sheetPr>
  <dimension ref="A1:QE56"/>
  <sheetViews>
    <sheetView zoomScale="90" zoomScaleNormal="90" workbookViewId="0">
      <selection activeCell="A2" sqref="A2:XFD21"/>
    </sheetView>
  </sheetViews>
  <sheetFormatPr baseColWidth="10" defaultColWidth="8.81640625" defaultRowHeight="13"/>
  <cols>
    <col min="1" max="1" width="7.453125" style="247" bestFit="1" customWidth="1"/>
    <col min="2" max="2" width="24.36328125" style="259" bestFit="1" customWidth="1"/>
    <col min="3" max="3" width="16.453125" style="246" bestFit="1" customWidth="1"/>
    <col min="4" max="6" width="8.6328125" style="246" bestFit="1" customWidth="1"/>
    <col min="7" max="7" width="8.453125" style="246" bestFit="1" customWidth="1"/>
    <col min="8" max="8" width="8.6328125" style="246" bestFit="1" customWidth="1"/>
    <col min="9" max="9" width="9.81640625" style="241" customWidth="1"/>
    <col min="10" max="10" width="9.36328125" style="250" bestFit="1" customWidth="1"/>
    <col min="11" max="15" width="9.453125" style="250" bestFit="1" customWidth="1"/>
    <col min="16" max="16" width="21.453125" style="250" bestFit="1" customWidth="1"/>
    <col min="17" max="17" width="7.453125" style="251" customWidth="1"/>
    <col min="18" max="23" width="9.36328125" style="250" bestFit="1" customWidth="1"/>
    <col min="24" max="24" width="21.453125" style="250" bestFit="1" customWidth="1"/>
    <col min="25" max="25" width="8.81640625" style="251" customWidth="1"/>
    <col min="26" max="26" width="9.36328125" style="250" bestFit="1" customWidth="1"/>
    <col min="27" max="31" width="9.453125" style="250" bestFit="1" customWidth="1"/>
    <col min="32" max="32" width="21.453125" style="250" bestFit="1" customWidth="1"/>
    <col min="33" max="33" width="8.81640625" style="251" customWidth="1"/>
    <col min="34" max="34" width="11.81640625" style="250" bestFit="1" customWidth="1"/>
    <col min="35" max="39" width="12.1796875" style="250" bestFit="1" customWidth="1"/>
    <col min="40" max="40" width="21.453125" style="250" bestFit="1" customWidth="1"/>
    <col min="41" max="41" width="8.81640625" style="251" customWidth="1"/>
    <col min="42" max="42" width="9.36328125" style="250" bestFit="1" customWidth="1"/>
    <col min="43" max="47" width="9.453125" style="250" bestFit="1" customWidth="1"/>
    <col min="48" max="48" width="21.453125" style="250" bestFit="1" customWidth="1"/>
    <col min="49" max="49" width="8.81640625" style="251" customWidth="1"/>
    <col min="50" max="50" width="11.6328125" style="250" bestFit="1" customWidth="1"/>
    <col min="51" max="55" width="12" style="250" bestFit="1" customWidth="1"/>
    <col min="56" max="56" width="21.453125" style="250" bestFit="1" customWidth="1"/>
    <col min="57" max="57" width="8.81640625" style="251" customWidth="1"/>
    <col min="58" max="58" width="9.36328125" style="250" bestFit="1" customWidth="1"/>
    <col min="59" max="63" width="9.453125" style="250" bestFit="1" customWidth="1"/>
    <col min="64" max="64" width="21.453125" style="250" bestFit="1" customWidth="1"/>
    <col min="65" max="65" width="8.81640625" style="251" customWidth="1"/>
    <col min="66" max="66" width="9.36328125" style="250" bestFit="1" customWidth="1"/>
    <col min="67" max="71" width="9.453125" style="250" bestFit="1" customWidth="1"/>
    <col min="72" max="72" width="21.453125" style="250" bestFit="1" customWidth="1"/>
    <col min="73" max="73" width="8.81640625" style="251" customWidth="1"/>
    <col min="74" max="74" width="9.36328125" style="250" bestFit="1" customWidth="1"/>
    <col min="75" max="79" width="9.453125" style="250" bestFit="1" customWidth="1"/>
    <col min="80" max="80" width="21.453125" style="250" bestFit="1" customWidth="1"/>
    <col min="81" max="81" width="8.81640625" style="251" customWidth="1"/>
    <col min="82" max="82" width="9.36328125" style="250" bestFit="1" customWidth="1"/>
    <col min="83" max="87" width="9.453125" style="250" bestFit="1" customWidth="1"/>
    <col min="88" max="88" width="21.453125" style="250" bestFit="1" customWidth="1"/>
    <col min="89" max="89" width="8.81640625" style="251" customWidth="1"/>
    <col min="90" max="90" width="9.36328125" style="250" bestFit="1" customWidth="1"/>
    <col min="91" max="95" width="9.453125" style="250" bestFit="1" customWidth="1"/>
    <col min="96" max="96" width="21.453125" style="250" bestFit="1" customWidth="1"/>
    <col min="97" max="97" width="8.81640625" style="251" customWidth="1"/>
    <col min="98" max="98" width="9.36328125" style="250" bestFit="1" customWidth="1"/>
    <col min="99" max="103" width="9.453125" style="250" bestFit="1" customWidth="1"/>
    <col min="104" max="104" width="21.453125" style="250" bestFit="1" customWidth="1"/>
    <col min="105" max="105" width="8.81640625" style="251" customWidth="1"/>
    <col min="106" max="106" width="11.81640625" style="250" bestFit="1" customWidth="1"/>
    <col min="107" max="111" width="12.1796875" style="250" bestFit="1" customWidth="1"/>
    <col min="112" max="112" width="21.453125" style="250" bestFit="1" customWidth="1"/>
    <col min="113" max="113" width="8.81640625" style="251" customWidth="1"/>
    <col min="114" max="119" width="9.36328125" style="250" bestFit="1" customWidth="1"/>
    <col min="120" max="120" width="21.453125" style="250" bestFit="1" customWidth="1"/>
    <col min="121" max="121" width="8.81640625" style="251" customWidth="1"/>
    <col min="122" max="127" width="9.36328125" style="250" bestFit="1" customWidth="1"/>
    <col min="128" max="128" width="21.453125" style="250" bestFit="1" customWidth="1"/>
    <col min="129" max="129" width="8.81640625" style="251" customWidth="1"/>
    <col min="130" max="135" width="9.36328125" style="250" bestFit="1" customWidth="1"/>
    <col min="136" max="136" width="21.453125" style="250" bestFit="1" customWidth="1"/>
    <col min="137" max="137" width="8.81640625" style="251" customWidth="1"/>
    <col min="138" max="138" width="9.36328125" style="250" bestFit="1" customWidth="1"/>
    <col min="139" max="143" width="9.453125" style="250" bestFit="1" customWidth="1"/>
    <col min="144" max="144" width="21.453125" style="250" bestFit="1" customWidth="1"/>
    <col min="145" max="145" width="8.81640625" style="251" customWidth="1"/>
    <col min="146" max="146" width="9.36328125" style="250" bestFit="1" customWidth="1"/>
    <col min="147" max="151" width="9.453125" style="250" bestFit="1" customWidth="1"/>
    <col min="152" max="152" width="21.453125" style="250" bestFit="1" customWidth="1"/>
    <col min="153" max="153" width="8.81640625" style="251" customWidth="1"/>
    <col min="154" max="159" width="9.36328125" style="250" bestFit="1" customWidth="1"/>
    <col min="160" max="160" width="21.453125" style="250" bestFit="1" customWidth="1"/>
    <col min="161" max="161" width="8.81640625" style="251" hidden="1" customWidth="1"/>
    <col min="162" max="162" width="10.1796875" style="250" bestFit="1" customWidth="1"/>
    <col min="163" max="167" width="10.453125" style="250" bestFit="1" customWidth="1"/>
    <col min="168" max="168" width="21.453125" style="250" bestFit="1" customWidth="1"/>
    <col min="169" max="169" width="8.81640625" style="251" hidden="1" customWidth="1"/>
    <col min="170" max="175" width="9.36328125" style="250" bestFit="1" customWidth="1"/>
    <col min="176" max="176" width="21.453125" style="250" bestFit="1" customWidth="1"/>
    <col min="177" max="177" width="8.81640625" style="251" hidden="1" customWidth="1"/>
    <col min="178" max="178" width="9.36328125" style="250" bestFit="1" customWidth="1"/>
    <col min="179" max="183" width="9.453125" style="250" bestFit="1" customWidth="1"/>
    <col min="184" max="184" width="21.453125" style="250" bestFit="1" customWidth="1"/>
    <col min="185" max="185" width="8.81640625" style="251" customWidth="1"/>
    <col min="186" max="186" width="9.36328125" style="250" bestFit="1" customWidth="1"/>
    <col min="187" max="191" width="9.453125" style="250" bestFit="1" customWidth="1"/>
    <col min="192" max="192" width="21.453125" style="250" bestFit="1" customWidth="1"/>
    <col min="193" max="193" width="8.81640625" style="251" customWidth="1"/>
    <col min="194" max="194" width="9.36328125" style="250" bestFit="1" customWidth="1"/>
    <col min="195" max="199" width="9.453125" style="250" bestFit="1" customWidth="1"/>
    <col min="200" max="200" width="21.453125" style="250" bestFit="1" customWidth="1"/>
    <col min="201" max="201" width="8.81640625" style="251" customWidth="1"/>
    <col min="202" max="207" width="9.36328125" style="250" bestFit="1" customWidth="1"/>
    <col min="208" max="208" width="21.453125" style="250" bestFit="1" customWidth="1"/>
    <col min="209" max="209" width="8.81640625" style="251" customWidth="1"/>
    <col min="210" max="210" width="9.36328125" style="250" bestFit="1" customWidth="1"/>
    <col min="211" max="215" width="9.453125" style="250" bestFit="1" customWidth="1"/>
    <col min="216" max="216" width="21.453125" style="250" bestFit="1" customWidth="1"/>
    <col min="217" max="217" width="8.81640625" style="251" customWidth="1"/>
    <col min="218" max="218" width="9.36328125" style="250" bestFit="1" customWidth="1"/>
    <col min="219" max="223" width="9.453125" style="250" bestFit="1" customWidth="1"/>
    <col min="224" max="224" width="21.453125" style="250" bestFit="1" customWidth="1"/>
    <col min="225" max="225" width="8.81640625" style="251" customWidth="1"/>
    <col min="226" max="226" width="9.453125" style="250" bestFit="1" customWidth="1"/>
    <col min="227" max="231" width="9.81640625" style="250" bestFit="1" customWidth="1"/>
    <col min="232" max="232" width="21.453125" style="250" bestFit="1" customWidth="1"/>
    <col min="233" max="233" width="8.81640625" style="251" customWidth="1"/>
    <col min="234" max="234" width="12.1796875" style="250" bestFit="1" customWidth="1"/>
    <col min="235" max="239" width="12.453125" style="250" bestFit="1" customWidth="1"/>
    <col min="240" max="240" width="21.453125" style="250" bestFit="1" customWidth="1"/>
    <col min="241" max="241" width="8.81640625" style="251" customWidth="1"/>
    <col min="242" max="242" width="9.453125" style="250" bestFit="1" customWidth="1"/>
    <col min="243" max="247" width="9.81640625" style="250" bestFit="1" customWidth="1"/>
    <col min="248" max="248" width="21.453125" style="250" bestFit="1" customWidth="1"/>
    <col min="249" max="249" width="8.81640625" style="251" customWidth="1"/>
    <col min="250" max="250" width="12" style="250" bestFit="1" customWidth="1"/>
    <col min="251" max="255" width="12.453125" style="250" bestFit="1" customWidth="1"/>
    <col min="256" max="256" width="21.453125" style="250" bestFit="1" customWidth="1"/>
    <col min="257" max="257" width="8.81640625" style="251" customWidth="1"/>
    <col min="258" max="258" width="9.453125" style="250" bestFit="1" customWidth="1"/>
    <col min="259" max="263" width="9.81640625" style="250" bestFit="1" customWidth="1"/>
    <col min="264" max="264" width="21.453125" style="250" bestFit="1" customWidth="1"/>
    <col min="265" max="265" width="8.81640625" style="251" customWidth="1"/>
    <col min="266" max="266" width="9.453125" style="250" bestFit="1" customWidth="1"/>
    <col min="267" max="271" width="9.81640625" style="250" bestFit="1" customWidth="1"/>
    <col min="272" max="272" width="21.453125" style="250" bestFit="1" customWidth="1"/>
    <col min="273" max="273" width="8.81640625" style="251" customWidth="1"/>
    <col min="274" max="274" width="9.453125" style="250" bestFit="1" customWidth="1"/>
    <col min="275" max="279" width="9.81640625" style="250" bestFit="1" customWidth="1"/>
    <col min="280" max="280" width="21.453125" style="250" bestFit="1" customWidth="1"/>
    <col min="281" max="281" width="8.81640625" style="251" customWidth="1"/>
    <col min="282" max="282" width="9.453125" style="250" bestFit="1" customWidth="1"/>
    <col min="283" max="287" width="9.81640625" style="250" bestFit="1" customWidth="1"/>
    <col min="288" max="288" width="21.453125" style="250" bestFit="1" customWidth="1"/>
    <col min="289" max="289" width="8.81640625" style="251" customWidth="1"/>
    <col min="290" max="290" width="9.453125" style="250" bestFit="1" customWidth="1"/>
    <col min="291" max="295" width="9.81640625" style="250" bestFit="1" customWidth="1"/>
    <col min="296" max="296" width="21.453125" style="250" bestFit="1" customWidth="1"/>
    <col min="297" max="297" width="8.81640625" style="251" customWidth="1"/>
    <col min="298" max="298" width="9.453125" style="250" bestFit="1" customWidth="1"/>
    <col min="299" max="303" width="9.81640625" style="250" bestFit="1" customWidth="1"/>
    <col min="304" max="304" width="21.453125" style="250" bestFit="1" customWidth="1"/>
    <col min="305" max="305" width="8.81640625" style="251" customWidth="1"/>
    <col min="306" max="306" width="12.1796875" style="250" bestFit="1" customWidth="1"/>
    <col min="307" max="311" width="12.453125" style="250" bestFit="1" customWidth="1"/>
    <col min="312" max="312" width="21.453125" style="250" bestFit="1" customWidth="1"/>
    <col min="313" max="313" width="8.81640625" style="251" customWidth="1"/>
    <col min="314" max="314" width="9.36328125" style="250" bestFit="1" customWidth="1"/>
    <col min="315" max="319" width="9.453125" style="250" bestFit="1" customWidth="1"/>
    <col min="320" max="320" width="21.453125" style="250" bestFit="1" customWidth="1"/>
    <col min="321" max="321" width="8.81640625" style="251" customWidth="1"/>
    <col min="322" max="322" width="9.36328125" style="250" bestFit="1" customWidth="1"/>
    <col min="323" max="327" width="9.453125" style="250" bestFit="1" customWidth="1"/>
    <col min="328" max="328" width="21.453125" style="250" bestFit="1" customWidth="1"/>
    <col min="329" max="329" width="8.81640625" style="251" customWidth="1"/>
    <col min="330" max="330" width="9.36328125" style="250" bestFit="1" customWidth="1"/>
    <col min="331" max="335" width="9.453125" style="250" bestFit="1" customWidth="1"/>
    <col min="336" max="336" width="21.453125" style="250" bestFit="1" customWidth="1"/>
    <col min="337" max="337" width="8.81640625" style="251" customWidth="1"/>
    <col min="338" max="338" width="9.453125" style="250" bestFit="1" customWidth="1"/>
    <col min="339" max="343" width="9.81640625" style="250" bestFit="1" customWidth="1"/>
    <col min="344" max="344" width="21.453125" style="250" bestFit="1" customWidth="1"/>
    <col min="345" max="345" width="8.81640625" style="251" customWidth="1"/>
    <col min="346" max="346" width="9.453125" style="250" bestFit="1" customWidth="1"/>
    <col min="347" max="351" width="9.81640625" style="250" bestFit="1" customWidth="1"/>
    <col min="352" max="352" width="21.453125" style="250" bestFit="1" customWidth="1"/>
    <col min="353" max="353" width="8.81640625" style="251" customWidth="1"/>
    <col min="354" max="354" width="9.36328125" style="250" bestFit="1" customWidth="1"/>
    <col min="355" max="359" width="9.453125" style="250" bestFit="1" customWidth="1"/>
    <col min="360" max="360" width="21.453125" style="250" bestFit="1" customWidth="1"/>
    <col min="361" max="361" width="8.81640625" style="251" customWidth="1"/>
    <col min="362" max="362" width="10.453125" style="250" bestFit="1" customWidth="1"/>
    <col min="363" max="367" width="10.81640625" style="250" bestFit="1" customWidth="1"/>
    <col min="368" max="368" width="21.453125" style="250" bestFit="1" customWidth="1"/>
    <col min="369" max="369" width="8.81640625" style="251" customWidth="1"/>
    <col min="370" max="370" width="9.36328125" style="250" bestFit="1" customWidth="1"/>
    <col min="371" max="375" width="9.453125" style="250" bestFit="1" customWidth="1"/>
    <col min="376" max="376" width="21.453125" style="250" bestFit="1" customWidth="1"/>
    <col min="377" max="377" width="8.81640625" style="251" customWidth="1"/>
    <col min="378" max="378" width="9.453125" style="250" bestFit="1" customWidth="1"/>
    <col min="379" max="383" width="9.81640625" style="250" bestFit="1" customWidth="1"/>
    <col min="384" max="384" width="21.453125" style="250" bestFit="1" customWidth="1"/>
    <col min="385" max="385" width="8.81640625" style="251" customWidth="1"/>
    <col min="386" max="386" width="9.453125" style="250" bestFit="1" customWidth="1"/>
    <col min="387" max="391" width="9.81640625" style="250" bestFit="1" customWidth="1"/>
    <col min="392" max="392" width="21.453125" style="250" bestFit="1" customWidth="1"/>
    <col min="393" max="393" width="8.81640625" style="251" customWidth="1"/>
    <col min="394" max="394" width="9.453125" style="250" bestFit="1" customWidth="1"/>
    <col min="395" max="399" width="9.81640625" style="250" bestFit="1" customWidth="1"/>
    <col min="400" max="400" width="21.453125" style="250" bestFit="1" customWidth="1"/>
    <col min="401" max="401" width="8.81640625" style="251" customWidth="1"/>
    <col min="402" max="402" width="9.36328125" style="250" bestFit="1" customWidth="1"/>
    <col min="403" max="407" width="9.453125" style="250" bestFit="1" customWidth="1"/>
    <col min="408" max="408" width="21.453125" style="250" bestFit="1" customWidth="1"/>
    <col min="409" max="410" width="8.81640625" style="251" customWidth="1"/>
    <col min="411" max="447" width="8.81640625" style="253"/>
    <col min="448" max="16384" width="8.81640625" style="250"/>
  </cols>
  <sheetData>
    <row r="1" spans="1:447" s="237" customFormat="1" ht="15" customHeight="1">
      <c r="A1" s="232"/>
      <c r="B1" s="232"/>
      <c r="C1" s="418" t="s">
        <v>3244</v>
      </c>
      <c r="D1" s="418"/>
      <c r="E1" s="418"/>
      <c r="F1" s="418"/>
      <c r="G1" s="418"/>
      <c r="H1" s="418"/>
      <c r="I1" s="233"/>
      <c r="J1" s="419" t="s">
        <v>3245</v>
      </c>
      <c r="K1" s="419"/>
      <c r="L1" s="419"/>
      <c r="M1" s="419"/>
      <c r="N1" s="419"/>
      <c r="O1" s="419"/>
      <c r="P1" s="419"/>
      <c r="Q1" s="234"/>
      <c r="R1" s="417" t="s">
        <v>3246</v>
      </c>
      <c r="S1" s="417"/>
      <c r="T1" s="417"/>
      <c r="U1" s="417"/>
      <c r="V1" s="417"/>
      <c r="W1" s="417"/>
      <c r="X1" s="417"/>
      <c r="Y1" s="234"/>
      <c r="Z1" s="417" t="s">
        <v>3247</v>
      </c>
      <c r="AA1" s="417"/>
      <c r="AB1" s="417"/>
      <c r="AC1" s="417"/>
      <c r="AD1" s="417"/>
      <c r="AE1" s="417"/>
      <c r="AF1" s="417"/>
      <c r="AG1" s="234"/>
      <c r="AH1" s="417" t="s">
        <v>3248</v>
      </c>
      <c r="AI1" s="417"/>
      <c r="AJ1" s="417"/>
      <c r="AK1" s="417"/>
      <c r="AL1" s="417"/>
      <c r="AM1" s="417"/>
      <c r="AN1" s="417"/>
      <c r="AO1" s="234"/>
      <c r="AP1" s="417" t="s">
        <v>3249</v>
      </c>
      <c r="AQ1" s="417"/>
      <c r="AR1" s="417"/>
      <c r="AS1" s="417"/>
      <c r="AT1" s="417"/>
      <c r="AU1" s="417"/>
      <c r="AV1" s="417"/>
      <c r="AW1" s="234"/>
      <c r="AX1" s="417" t="s">
        <v>3250</v>
      </c>
      <c r="AY1" s="417"/>
      <c r="AZ1" s="417"/>
      <c r="BA1" s="417"/>
      <c r="BB1" s="417"/>
      <c r="BC1" s="417"/>
      <c r="BD1" s="417"/>
      <c r="BE1" s="234"/>
      <c r="BF1" s="417" t="s">
        <v>3251</v>
      </c>
      <c r="BG1" s="417"/>
      <c r="BH1" s="417"/>
      <c r="BI1" s="417"/>
      <c r="BJ1" s="417"/>
      <c r="BK1" s="417"/>
      <c r="BL1" s="417"/>
      <c r="BM1" s="234"/>
      <c r="BN1" s="420" t="s">
        <v>3252</v>
      </c>
      <c r="BO1" s="417"/>
      <c r="BP1" s="417"/>
      <c r="BQ1" s="417"/>
      <c r="BR1" s="417"/>
      <c r="BS1" s="417"/>
      <c r="BT1" s="417"/>
      <c r="BU1" s="234"/>
      <c r="BV1" s="417" t="s">
        <v>3253</v>
      </c>
      <c r="BW1" s="417"/>
      <c r="BX1" s="417"/>
      <c r="BY1" s="417"/>
      <c r="BZ1" s="417"/>
      <c r="CA1" s="417"/>
      <c r="CB1" s="417"/>
      <c r="CC1" s="234"/>
      <c r="CD1" s="417" t="s">
        <v>3254</v>
      </c>
      <c r="CE1" s="417"/>
      <c r="CF1" s="417"/>
      <c r="CG1" s="417"/>
      <c r="CH1" s="417"/>
      <c r="CI1" s="417"/>
      <c r="CJ1" s="417"/>
      <c r="CK1" s="234"/>
      <c r="CL1" s="417" t="s">
        <v>3255</v>
      </c>
      <c r="CM1" s="417"/>
      <c r="CN1" s="417"/>
      <c r="CO1" s="417"/>
      <c r="CP1" s="417"/>
      <c r="CQ1" s="417"/>
      <c r="CR1" s="417"/>
      <c r="CS1" s="234"/>
      <c r="CT1" s="417" t="s">
        <v>3256</v>
      </c>
      <c r="CU1" s="417"/>
      <c r="CV1" s="417"/>
      <c r="CW1" s="417"/>
      <c r="CX1" s="417"/>
      <c r="CY1" s="417"/>
      <c r="CZ1" s="417"/>
      <c r="DA1" s="234"/>
      <c r="DB1" s="417" t="s">
        <v>3257</v>
      </c>
      <c r="DC1" s="417"/>
      <c r="DD1" s="417"/>
      <c r="DE1" s="417"/>
      <c r="DF1" s="417"/>
      <c r="DG1" s="417"/>
      <c r="DH1" s="417"/>
      <c r="DI1" s="234"/>
      <c r="DJ1" s="417" t="s">
        <v>3258</v>
      </c>
      <c r="DK1" s="417"/>
      <c r="DL1" s="417"/>
      <c r="DM1" s="417"/>
      <c r="DN1" s="417"/>
      <c r="DO1" s="417"/>
      <c r="DP1" s="417"/>
      <c r="DQ1" s="234"/>
      <c r="DR1" s="417" t="s">
        <v>3259</v>
      </c>
      <c r="DS1" s="417"/>
      <c r="DT1" s="417"/>
      <c r="DU1" s="417"/>
      <c r="DV1" s="417"/>
      <c r="DW1" s="417"/>
      <c r="DX1" s="417"/>
      <c r="DY1" s="234"/>
      <c r="DZ1" s="417" t="s">
        <v>3260</v>
      </c>
      <c r="EA1" s="417"/>
      <c r="EB1" s="417"/>
      <c r="EC1" s="417"/>
      <c r="ED1" s="417"/>
      <c r="EE1" s="417"/>
      <c r="EF1" s="417"/>
      <c r="EG1" s="234"/>
      <c r="EH1" s="417" t="s">
        <v>3261</v>
      </c>
      <c r="EI1" s="417"/>
      <c r="EJ1" s="417"/>
      <c r="EK1" s="417"/>
      <c r="EL1" s="417"/>
      <c r="EM1" s="417"/>
      <c r="EN1" s="417"/>
      <c r="EO1" s="234"/>
      <c r="EP1" s="417" t="s">
        <v>3262</v>
      </c>
      <c r="EQ1" s="417"/>
      <c r="ER1" s="417"/>
      <c r="ES1" s="417"/>
      <c r="ET1" s="417"/>
      <c r="EU1" s="417"/>
      <c r="EV1" s="417"/>
      <c r="EW1" s="234"/>
      <c r="EX1" s="417" t="s">
        <v>3263</v>
      </c>
      <c r="EY1" s="417"/>
      <c r="EZ1" s="417"/>
      <c r="FA1" s="417"/>
      <c r="FB1" s="417"/>
      <c r="FC1" s="417"/>
      <c r="FD1" s="417"/>
      <c r="FE1" s="234"/>
      <c r="FF1" s="417" t="s">
        <v>3264</v>
      </c>
      <c r="FG1" s="417"/>
      <c r="FH1" s="417"/>
      <c r="FI1" s="417"/>
      <c r="FJ1" s="417"/>
      <c r="FK1" s="417"/>
      <c r="FL1" s="417"/>
      <c r="FM1" s="234"/>
      <c r="FN1" s="417" t="s">
        <v>3265</v>
      </c>
      <c r="FO1" s="417"/>
      <c r="FP1" s="417"/>
      <c r="FQ1" s="417"/>
      <c r="FR1" s="417"/>
      <c r="FS1" s="417"/>
      <c r="FT1" s="417"/>
      <c r="FU1" s="234"/>
      <c r="FV1" s="417" t="s">
        <v>3266</v>
      </c>
      <c r="FW1" s="417"/>
      <c r="FX1" s="417"/>
      <c r="FY1" s="417"/>
      <c r="FZ1" s="417"/>
      <c r="GA1" s="417"/>
      <c r="GB1" s="417"/>
      <c r="GC1" s="234"/>
      <c r="GD1" s="417" t="s">
        <v>3267</v>
      </c>
      <c r="GE1" s="417"/>
      <c r="GF1" s="417"/>
      <c r="GG1" s="417"/>
      <c r="GH1" s="417"/>
      <c r="GI1" s="417"/>
      <c r="GJ1" s="417"/>
      <c r="GK1" s="234"/>
      <c r="GL1" s="417" t="s">
        <v>3268</v>
      </c>
      <c r="GM1" s="417"/>
      <c r="GN1" s="417"/>
      <c r="GO1" s="417"/>
      <c r="GP1" s="417"/>
      <c r="GQ1" s="417"/>
      <c r="GR1" s="417"/>
      <c r="GS1" s="234"/>
      <c r="GT1" s="417" t="s">
        <v>3269</v>
      </c>
      <c r="GU1" s="417"/>
      <c r="GV1" s="417"/>
      <c r="GW1" s="417"/>
      <c r="GX1" s="417"/>
      <c r="GY1" s="417"/>
      <c r="GZ1" s="417"/>
      <c r="HA1" s="235"/>
      <c r="HB1" s="417" t="s">
        <v>3270</v>
      </c>
      <c r="HC1" s="417"/>
      <c r="HD1" s="417"/>
      <c r="HE1" s="417"/>
      <c r="HF1" s="417"/>
      <c r="HG1" s="417"/>
      <c r="HH1" s="417"/>
      <c r="HI1" s="234"/>
      <c r="HJ1" s="417" t="s">
        <v>3271</v>
      </c>
      <c r="HK1" s="417"/>
      <c r="HL1" s="417"/>
      <c r="HM1" s="417"/>
      <c r="HN1" s="417"/>
      <c r="HO1" s="417"/>
      <c r="HP1" s="417"/>
      <c r="HQ1" s="234"/>
      <c r="HR1" s="417" t="s">
        <v>3272</v>
      </c>
      <c r="HS1" s="417"/>
      <c r="HT1" s="417"/>
      <c r="HU1" s="417"/>
      <c r="HV1" s="417"/>
      <c r="HW1" s="417"/>
      <c r="HX1" s="417"/>
      <c r="HY1" s="234"/>
      <c r="HZ1" s="417" t="s">
        <v>3273</v>
      </c>
      <c r="IA1" s="417"/>
      <c r="IB1" s="417"/>
      <c r="IC1" s="417"/>
      <c r="ID1" s="417"/>
      <c r="IE1" s="417"/>
      <c r="IF1" s="417"/>
      <c r="IG1" s="234"/>
      <c r="IH1" s="417" t="s">
        <v>3274</v>
      </c>
      <c r="II1" s="417"/>
      <c r="IJ1" s="417"/>
      <c r="IK1" s="417"/>
      <c r="IL1" s="417"/>
      <c r="IM1" s="417"/>
      <c r="IN1" s="417"/>
      <c r="IO1" s="234"/>
      <c r="IP1" s="417" t="s">
        <v>3275</v>
      </c>
      <c r="IQ1" s="417"/>
      <c r="IR1" s="417"/>
      <c r="IS1" s="417"/>
      <c r="IT1" s="417"/>
      <c r="IU1" s="417"/>
      <c r="IV1" s="417"/>
      <c r="IW1" s="234"/>
      <c r="IX1" s="417" t="s">
        <v>3276</v>
      </c>
      <c r="IY1" s="417"/>
      <c r="IZ1" s="417"/>
      <c r="JA1" s="417"/>
      <c r="JB1" s="417"/>
      <c r="JC1" s="417"/>
      <c r="JD1" s="417"/>
      <c r="JE1" s="234"/>
      <c r="JF1" s="417" t="s">
        <v>3277</v>
      </c>
      <c r="JG1" s="417"/>
      <c r="JH1" s="417"/>
      <c r="JI1" s="417"/>
      <c r="JJ1" s="417"/>
      <c r="JK1" s="417"/>
      <c r="JL1" s="417"/>
      <c r="JM1" s="234"/>
      <c r="JN1" s="417" t="s">
        <v>3278</v>
      </c>
      <c r="JO1" s="417"/>
      <c r="JP1" s="417"/>
      <c r="JQ1" s="417"/>
      <c r="JR1" s="417"/>
      <c r="JS1" s="417"/>
      <c r="JT1" s="417"/>
      <c r="JU1" s="234"/>
      <c r="JV1" s="417" t="s">
        <v>3279</v>
      </c>
      <c r="JW1" s="417"/>
      <c r="JX1" s="417"/>
      <c r="JY1" s="417"/>
      <c r="JZ1" s="417"/>
      <c r="KA1" s="417"/>
      <c r="KB1" s="417"/>
      <c r="KC1" s="234"/>
      <c r="KD1" s="417" t="s">
        <v>3280</v>
      </c>
      <c r="KE1" s="417"/>
      <c r="KF1" s="417"/>
      <c r="KG1" s="417"/>
      <c r="KH1" s="417"/>
      <c r="KI1" s="417"/>
      <c r="KJ1" s="417"/>
      <c r="KK1" s="234"/>
      <c r="KL1" s="417" t="s">
        <v>3281</v>
      </c>
      <c r="KM1" s="417"/>
      <c r="KN1" s="417"/>
      <c r="KO1" s="417"/>
      <c r="KP1" s="417"/>
      <c r="KQ1" s="417"/>
      <c r="KR1" s="417"/>
      <c r="KS1" s="234"/>
      <c r="KT1" s="417" t="s">
        <v>3282</v>
      </c>
      <c r="KU1" s="417"/>
      <c r="KV1" s="417"/>
      <c r="KW1" s="417"/>
      <c r="KX1" s="417"/>
      <c r="KY1" s="417"/>
      <c r="KZ1" s="417"/>
      <c r="LA1" s="234"/>
      <c r="LB1" s="417" t="s">
        <v>3283</v>
      </c>
      <c r="LC1" s="417"/>
      <c r="LD1" s="417"/>
      <c r="LE1" s="417"/>
      <c r="LF1" s="417"/>
      <c r="LG1" s="417"/>
      <c r="LH1" s="417"/>
      <c r="LI1" s="234"/>
      <c r="LJ1" s="417" t="s">
        <v>3284</v>
      </c>
      <c r="LK1" s="417"/>
      <c r="LL1" s="417"/>
      <c r="LM1" s="417"/>
      <c r="LN1" s="417"/>
      <c r="LO1" s="417"/>
      <c r="LP1" s="417"/>
      <c r="LQ1" s="234"/>
      <c r="LR1" s="417" t="s">
        <v>3285</v>
      </c>
      <c r="LS1" s="417"/>
      <c r="LT1" s="417"/>
      <c r="LU1" s="417"/>
      <c r="LV1" s="417"/>
      <c r="LW1" s="417"/>
      <c r="LX1" s="417"/>
      <c r="LY1" s="234"/>
      <c r="LZ1" s="417" t="s">
        <v>3286</v>
      </c>
      <c r="MA1" s="417"/>
      <c r="MB1" s="417"/>
      <c r="MC1" s="417"/>
      <c r="MD1" s="417"/>
      <c r="ME1" s="417"/>
      <c r="MF1" s="417"/>
      <c r="MG1" s="234"/>
      <c r="MH1" s="417" t="s">
        <v>3287</v>
      </c>
      <c r="MI1" s="417"/>
      <c r="MJ1" s="417"/>
      <c r="MK1" s="417"/>
      <c r="ML1" s="417"/>
      <c r="MM1" s="417"/>
      <c r="MN1" s="417"/>
      <c r="MO1" s="234"/>
      <c r="MP1" s="417" t="s">
        <v>3288</v>
      </c>
      <c r="MQ1" s="417"/>
      <c r="MR1" s="417"/>
      <c r="MS1" s="417"/>
      <c r="MT1" s="417"/>
      <c r="MU1" s="417"/>
      <c r="MV1" s="417"/>
      <c r="MW1" s="234"/>
      <c r="MX1" s="417" t="s">
        <v>3289</v>
      </c>
      <c r="MY1" s="417"/>
      <c r="MZ1" s="417"/>
      <c r="NA1" s="417"/>
      <c r="NB1" s="417"/>
      <c r="NC1" s="417"/>
      <c r="ND1" s="417"/>
      <c r="NE1" s="234"/>
      <c r="NF1" s="417" t="s">
        <v>3290</v>
      </c>
      <c r="NG1" s="417"/>
      <c r="NH1" s="417"/>
      <c r="NI1" s="417"/>
      <c r="NJ1" s="417"/>
      <c r="NK1" s="417"/>
      <c r="NL1" s="417"/>
      <c r="NM1" s="234"/>
      <c r="NN1" s="417" t="s">
        <v>3291</v>
      </c>
      <c r="NO1" s="417"/>
      <c r="NP1" s="417"/>
      <c r="NQ1" s="417"/>
      <c r="NR1" s="417"/>
      <c r="NS1" s="417"/>
      <c r="NT1" s="417"/>
      <c r="NU1" s="234"/>
      <c r="NV1" s="417" t="s">
        <v>3292</v>
      </c>
      <c r="NW1" s="417"/>
      <c r="NX1" s="417"/>
      <c r="NY1" s="417"/>
      <c r="NZ1" s="417"/>
      <c r="OA1" s="417"/>
      <c r="OB1" s="417"/>
      <c r="OC1" s="234"/>
      <c r="OD1" s="417" t="s">
        <v>3293</v>
      </c>
      <c r="OE1" s="417"/>
      <c r="OF1" s="417"/>
      <c r="OG1" s="417"/>
      <c r="OH1" s="417"/>
      <c r="OI1" s="417"/>
      <c r="OJ1" s="417"/>
      <c r="OK1" s="234"/>
      <c r="OL1" s="417" t="s">
        <v>3294</v>
      </c>
      <c r="OM1" s="417"/>
      <c r="ON1" s="417"/>
      <c r="OO1" s="417"/>
      <c r="OP1" s="417"/>
      <c r="OQ1" s="417"/>
      <c r="OR1" s="417"/>
      <c r="OS1" s="234"/>
      <c r="OT1" s="234"/>
      <c r="OU1" s="236"/>
      <c r="OV1" s="236"/>
      <c r="OW1" s="236"/>
      <c r="OX1" s="236"/>
      <c r="OY1" s="236"/>
      <c r="OZ1" s="236"/>
      <c r="PA1" s="236"/>
      <c r="PB1" s="236"/>
      <c r="PC1" s="236"/>
      <c r="PD1" s="236"/>
      <c r="PE1" s="236"/>
      <c r="PF1" s="236"/>
      <c r="PG1" s="236"/>
      <c r="PH1" s="236"/>
      <c r="PI1" s="236"/>
      <c r="PJ1" s="236"/>
      <c r="PK1" s="236"/>
      <c r="PL1" s="236"/>
      <c r="PM1" s="236"/>
      <c r="PN1" s="236"/>
      <c r="PO1" s="236"/>
      <c r="PP1" s="236"/>
      <c r="PQ1" s="236"/>
      <c r="PR1" s="236"/>
      <c r="PS1" s="236"/>
      <c r="PT1" s="236"/>
      <c r="PU1" s="236"/>
      <c r="PV1" s="236"/>
      <c r="PW1" s="236"/>
      <c r="PX1" s="236"/>
      <c r="PY1" s="236"/>
      <c r="PZ1" s="236"/>
      <c r="QA1" s="236"/>
      <c r="QB1" s="236"/>
      <c r="QC1" s="236"/>
      <c r="QD1" s="236"/>
      <c r="QE1" s="236"/>
    </row>
    <row r="2" spans="1:447" s="240" customFormat="1" ht="15" customHeight="1">
      <c r="A2" s="238" t="s">
        <v>0</v>
      </c>
      <c r="B2" s="239" t="s">
        <v>1</v>
      </c>
      <c r="C2" s="240">
        <v>2011</v>
      </c>
      <c r="D2" s="240">
        <v>2012</v>
      </c>
      <c r="E2" s="240">
        <v>2013</v>
      </c>
      <c r="F2" s="240">
        <v>2014</v>
      </c>
      <c r="G2" s="240">
        <v>2015</v>
      </c>
      <c r="H2" s="240">
        <v>2016</v>
      </c>
      <c r="I2" s="241"/>
      <c r="J2" s="240" t="s">
        <v>3238</v>
      </c>
      <c r="K2" s="240" t="s">
        <v>3239</v>
      </c>
      <c r="L2" s="240" t="s">
        <v>3240</v>
      </c>
      <c r="M2" s="240" t="s">
        <v>3241</v>
      </c>
      <c r="N2" s="240" t="s">
        <v>3242</v>
      </c>
      <c r="O2" s="240" t="s">
        <v>3243</v>
      </c>
      <c r="P2" s="240" t="s">
        <v>3389</v>
      </c>
      <c r="Q2" s="241"/>
      <c r="R2" s="242" t="s">
        <v>3</v>
      </c>
      <c r="S2" s="242" t="s">
        <v>401</v>
      </c>
      <c r="T2" s="242" t="s">
        <v>355</v>
      </c>
      <c r="U2" s="242" t="s">
        <v>309</v>
      </c>
      <c r="V2" s="242" t="s">
        <v>152</v>
      </c>
      <c r="W2" s="242" t="s">
        <v>469</v>
      </c>
      <c r="X2" s="240" t="s">
        <v>3389</v>
      </c>
      <c r="Y2" s="241"/>
      <c r="Z2" s="242" t="s">
        <v>4</v>
      </c>
      <c r="AA2" s="242" t="s">
        <v>402</v>
      </c>
      <c r="AB2" s="242" t="s">
        <v>356</v>
      </c>
      <c r="AC2" s="242" t="s">
        <v>310</v>
      </c>
      <c r="AD2" s="242" t="s">
        <v>153</v>
      </c>
      <c r="AE2" s="242" t="s">
        <v>120</v>
      </c>
      <c r="AF2" s="240" t="s">
        <v>3389</v>
      </c>
      <c r="AG2" s="241"/>
      <c r="AH2" s="242" t="s">
        <v>3182</v>
      </c>
      <c r="AI2" s="242" t="s">
        <v>403</v>
      </c>
      <c r="AJ2" s="242" t="s">
        <v>357</v>
      </c>
      <c r="AK2" s="242" t="s">
        <v>311</v>
      </c>
      <c r="AL2" s="242" t="s">
        <v>154</v>
      </c>
      <c r="AM2" s="242" t="s">
        <v>121</v>
      </c>
      <c r="AN2" s="240" t="s">
        <v>3389</v>
      </c>
      <c r="AO2" s="241"/>
      <c r="AP2" s="242" t="s">
        <v>5</v>
      </c>
      <c r="AQ2" s="242" t="s">
        <v>404</v>
      </c>
      <c r="AR2" s="242" t="s">
        <v>358</v>
      </c>
      <c r="AS2" s="242" t="s">
        <v>312</v>
      </c>
      <c r="AT2" s="242" t="s">
        <v>155</v>
      </c>
      <c r="AU2" s="242" t="s">
        <v>122</v>
      </c>
      <c r="AV2" s="240" t="s">
        <v>3389</v>
      </c>
      <c r="AW2" s="241"/>
      <c r="AX2" s="242" t="s">
        <v>6</v>
      </c>
      <c r="AY2" s="242" t="s">
        <v>405</v>
      </c>
      <c r="AZ2" s="242" t="s">
        <v>359</v>
      </c>
      <c r="BA2" s="242" t="s">
        <v>313</v>
      </c>
      <c r="BB2" s="242" t="s">
        <v>156</v>
      </c>
      <c r="BC2" s="242" t="s">
        <v>123</v>
      </c>
      <c r="BD2" s="240" t="s">
        <v>3389</v>
      </c>
      <c r="BE2" s="241"/>
      <c r="BF2" s="242" t="s">
        <v>7</v>
      </c>
      <c r="BG2" s="242" t="s">
        <v>406</v>
      </c>
      <c r="BH2" s="242" t="s">
        <v>360</v>
      </c>
      <c r="BI2" s="242" t="s">
        <v>314</v>
      </c>
      <c r="BJ2" s="242" t="s">
        <v>157</v>
      </c>
      <c r="BK2" s="242" t="s">
        <v>124</v>
      </c>
      <c r="BL2" s="240" t="s">
        <v>3389</v>
      </c>
      <c r="BM2" s="241"/>
      <c r="BN2" s="242" t="s">
        <v>8</v>
      </c>
      <c r="BO2" s="242" t="s">
        <v>407</v>
      </c>
      <c r="BP2" s="242" t="s">
        <v>361</v>
      </c>
      <c r="BQ2" s="242" t="s">
        <v>315</v>
      </c>
      <c r="BR2" s="242" t="s">
        <v>158</v>
      </c>
      <c r="BS2" s="242" t="s">
        <v>125</v>
      </c>
      <c r="BT2" s="240" t="s">
        <v>3389</v>
      </c>
      <c r="BU2" s="241"/>
      <c r="BV2" s="242" t="s">
        <v>9</v>
      </c>
      <c r="BW2" s="242" t="s">
        <v>408</v>
      </c>
      <c r="BX2" s="242" t="s">
        <v>362</v>
      </c>
      <c r="BY2" s="242" t="s">
        <v>316</v>
      </c>
      <c r="BZ2" s="242" t="s">
        <v>159</v>
      </c>
      <c r="CA2" s="242" t="s">
        <v>126</v>
      </c>
      <c r="CB2" s="240" t="s">
        <v>3389</v>
      </c>
      <c r="CC2" s="241"/>
      <c r="CD2" s="242" t="s">
        <v>10</v>
      </c>
      <c r="CE2" s="242" t="s">
        <v>409</v>
      </c>
      <c r="CF2" s="242" t="s">
        <v>363</v>
      </c>
      <c r="CG2" s="242" t="s">
        <v>317</v>
      </c>
      <c r="CH2" s="242" t="s">
        <v>160</v>
      </c>
      <c r="CI2" s="242" t="s">
        <v>127</v>
      </c>
      <c r="CJ2" s="240" t="s">
        <v>3389</v>
      </c>
      <c r="CK2" s="241"/>
      <c r="CL2" s="242" t="s">
        <v>11</v>
      </c>
      <c r="CM2" s="242" t="s">
        <v>410</v>
      </c>
      <c r="CN2" s="242" t="s">
        <v>364</v>
      </c>
      <c r="CO2" s="242" t="s">
        <v>318</v>
      </c>
      <c r="CP2" s="242" t="s">
        <v>161</v>
      </c>
      <c r="CQ2" s="242" t="s">
        <v>128</v>
      </c>
      <c r="CR2" s="240" t="s">
        <v>3389</v>
      </c>
      <c r="CS2" s="241"/>
      <c r="CT2" s="242" t="s">
        <v>12</v>
      </c>
      <c r="CU2" s="242" t="s">
        <v>411</v>
      </c>
      <c r="CV2" s="242" t="s">
        <v>365</v>
      </c>
      <c r="CW2" s="242" t="s">
        <v>319</v>
      </c>
      <c r="CX2" s="242" t="s">
        <v>162</v>
      </c>
      <c r="CY2" s="242" t="s">
        <v>129</v>
      </c>
      <c r="CZ2" s="240" t="s">
        <v>3389</v>
      </c>
      <c r="DA2" s="241"/>
      <c r="DB2" s="242" t="s">
        <v>13</v>
      </c>
      <c r="DC2" s="242" t="s">
        <v>412</v>
      </c>
      <c r="DD2" s="242" t="s">
        <v>366</v>
      </c>
      <c r="DE2" s="242" t="s">
        <v>320</v>
      </c>
      <c r="DF2" s="242" t="s">
        <v>163</v>
      </c>
      <c r="DG2" s="242" t="s">
        <v>130</v>
      </c>
      <c r="DH2" s="240" t="s">
        <v>3389</v>
      </c>
      <c r="DI2" s="241"/>
      <c r="DJ2" s="242" t="s">
        <v>14</v>
      </c>
      <c r="DK2" s="242" t="s">
        <v>413</v>
      </c>
      <c r="DL2" s="242" t="s">
        <v>367</v>
      </c>
      <c r="DM2" s="242" t="s">
        <v>321</v>
      </c>
      <c r="DN2" s="242" t="s">
        <v>164</v>
      </c>
      <c r="DO2" s="242" t="s">
        <v>131</v>
      </c>
      <c r="DP2" s="240" t="s">
        <v>3389</v>
      </c>
      <c r="DQ2" s="241"/>
      <c r="DR2" s="242" t="s">
        <v>472</v>
      </c>
      <c r="DS2" s="242" t="s">
        <v>473</v>
      </c>
      <c r="DT2" s="242" t="s">
        <v>474</v>
      </c>
      <c r="DU2" s="242" t="s">
        <v>475</v>
      </c>
      <c r="DV2" s="242" t="s">
        <v>476</v>
      </c>
      <c r="DW2" s="242" t="s">
        <v>477</v>
      </c>
      <c r="DX2" s="240" t="s">
        <v>3389</v>
      </c>
      <c r="DY2" s="241"/>
      <c r="DZ2" s="242" t="s">
        <v>15</v>
      </c>
      <c r="EA2" s="242" t="s">
        <v>414</v>
      </c>
      <c r="EB2" s="242" t="s">
        <v>368</v>
      </c>
      <c r="EC2" s="242" t="s">
        <v>322</v>
      </c>
      <c r="ED2" s="242" t="s">
        <v>165</v>
      </c>
      <c r="EE2" s="242" t="s">
        <v>132</v>
      </c>
      <c r="EF2" s="240" t="s">
        <v>3389</v>
      </c>
      <c r="EG2" s="241"/>
      <c r="EH2" s="242" t="s">
        <v>16</v>
      </c>
      <c r="EI2" s="242" t="s">
        <v>415</v>
      </c>
      <c r="EJ2" s="242" t="s">
        <v>369</v>
      </c>
      <c r="EK2" s="242" t="s">
        <v>323</v>
      </c>
      <c r="EL2" s="242" t="s">
        <v>166</v>
      </c>
      <c r="EM2" s="242" t="s">
        <v>133</v>
      </c>
      <c r="EN2" s="240" t="s">
        <v>3389</v>
      </c>
      <c r="EO2" s="241"/>
      <c r="EP2" s="242" t="s">
        <v>17</v>
      </c>
      <c r="EQ2" s="242" t="s">
        <v>416</v>
      </c>
      <c r="ER2" s="242" t="s">
        <v>370</v>
      </c>
      <c r="ES2" s="242" t="s">
        <v>324</v>
      </c>
      <c r="ET2" s="242" t="s">
        <v>167</v>
      </c>
      <c r="EU2" s="242" t="s">
        <v>134</v>
      </c>
      <c r="EV2" s="240" t="s">
        <v>3389</v>
      </c>
      <c r="EW2" s="241"/>
      <c r="EX2" s="242" t="s">
        <v>18</v>
      </c>
      <c r="EY2" s="242" t="s">
        <v>417</v>
      </c>
      <c r="EZ2" s="242" t="s">
        <v>371</v>
      </c>
      <c r="FA2" s="242" t="s">
        <v>325</v>
      </c>
      <c r="FB2" s="242" t="s">
        <v>168</v>
      </c>
      <c r="FC2" s="242" t="s">
        <v>135</v>
      </c>
      <c r="FD2" s="240" t="s">
        <v>3389</v>
      </c>
      <c r="FE2" s="241"/>
      <c r="FF2" s="242" t="s">
        <v>478</v>
      </c>
      <c r="FG2" s="242" t="s">
        <v>479</v>
      </c>
      <c r="FH2" s="242" t="s">
        <v>480</v>
      </c>
      <c r="FI2" s="242" t="s">
        <v>481</v>
      </c>
      <c r="FJ2" s="242" t="s">
        <v>482</v>
      </c>
      <c r="FK2" s="242" t="s">
        <v>483</v>
      </c>
      <c r="FL2" s="240" t="s">
        <v>3389</v>
      </c>
      <c r="FM2" s="241"/>
      <c r="FN2" s="242" t="s">
        <v>484</v>
      </c>
      <c r="FO2" s="242" t="s">
        <v>485</v>
      </c>
      <c r="FP2" s="242" t="s">
        <v>486</v>
      </c>
      <c r="FQ2" s="242" t="s">
        <v>487</v>
      </c>
      <c r="FR2" s="242" t="s">
        <v>488</v>
      </c>
      <c r="FS2" s="242" t="s">
        <v>489</v>
      </c>
      <c r="FT2" s="240" t="s">
        <v>3389</v>
      </c>
      <c r="FU2" s="241"/>
      <c r="FV2" s="242" t="s">
        <v>19</v>
      </c>
      <c r="FW2" s="242" t="s">
        <v>418</v>
      </c>
      <c r="FX2" s="242" t="s">
        <v>372</v>
      </c>
      <c r="FY2" s="242" t="s">
        <v>326</v>
      </c>
      <c r="FZ2" s="242" t="s">
        <v>169</v>
      </c>
      <c r="GA2" s="242" t="s">
        <v>136</v>
      </c>
      <c r="GB2" s="240" t="s">
        <v>3389</v>
      </c>
      <c r="GC2" s="241"/>
      <c r="GD2" s="242" t="s">
        <v>20</v>
      </c>
      <c r="GE2" s="242" t="s">
        <v>419</v>
      </c>
      <c r="GF2" s="242" t="s">
        <v>373</v>
      </c>
      <c r="GG2" s="242" t="s">
        <v>327</v>
      </c>
      <c r="GH2" s="242" t="s">
        <v>170</v>
      </c>
      <c r="GI2" s="242" t="s">
        <v>137</v>
      </c>
      <c r="GJ2" s="240" t="s">
        <v>3389</v>
      </c>
      <c r="GK2" s="241"/>
      <c r="GL2" s="242" t="s">
        <v>21</v>
      </c>
      <c r="GM2" s="242" t="s">
        <v>420</v>
      </c>
      <c r="GN2" s="242" t="s">
        <v>374</v>
      </c>
      <c r="GO2" s="242" t="s">
        <v>328</v>
      </c>
      <c r="GP2" s="242" t="s">
        <v>171</v>
      </c>
      <c r="GQ2" s="242" t="s">
        <v>138</v>
      </c>
      <c r="GR2" s="240" t="s">
        <v>3389</v>
      </c>
      <c r="GS2" s="241"/>
      <c r="GT2" s="242" t="s">
        <v>22</v>
      </c>
      <c r="GU2" s="242" t="s">
        <v>421</v>
      </c>
      <c r="GV2" s="242" t="s">
        <v>375</v>
      </c>
      <c r="GW2" s="242" t="s">
        <v>329</v>
      </c>
      <c r="GX2" s="242" t="s">
        <v>172</v>
      </c>
      <c r="GY2" s="242" t="s">
        <v>1027</v>
      </c>
      <c r="GZ2" s="240" t="s">
        <v>3389</v>
      </c>
      <c r="HA2" s="243"/>
      <c r="HB2" s="240" t="s">
        <v>1028</v>
      </c>
      <c r="HC2" s="240" t="s">
        <v>422</v>
      </c>
      <c r="HD2" s="240" t="s">
        <v>376</v>
      </c>
      <c r="HE2" s="240" t="s">
        <v>330</v>
      </c>
      <c r="HF2" s="240" t="s">
        <v>173</v>
      </c>
      <c r="HG2" s="240" t="s">
        <v>93</v>
      </c>
      <c r="HH2" s="240" t="s">
        <v>3389</v>
      </c>
      <c r="HI2" s="241"/>
      <c r="HJ2" s="242" t="s">
        <v>1029</v>
      </c>
      <c r="HK2" s="242" t="s">
        <v>423</v>
      </c>
      <c r="HL2" s="242" t="s">
        <v>377</v>
      </c>
      <c r="HM2" s="242" t="s">
        <v>331</v>
      </c>
      <c r="HN2" s="242" t="s">
        <v>174</v>
      </c>
      <c r="HO2" s="242" t="s">
        <v>470</v>
      </c>
      <c r="HP2" s="240" t="s">
        <v>3389</v>
      </c>
      <c r="HQ2" s="241"/>
      <c r="HR2" s="242" t="s">
        <v>1030</v>
      </c>
      <c r="HS2" s="242" t="s">
        <v>424</v>
      </c>
      <c r="HT2" s="242" t="s">
        <v>378</v>
      </c>
      <c r="HU2" s="242" t="s">
        <v>332</v>
      </c>
      <c r="HV2" s="242" t="s">
        <v>175</v>
      </c>
      <c r="HW2" s="242" t="s">
        <v>94</v>
      </c>
      <c r="HX2" s="240" t="s">
        <v>3389</v>
      </c>
      <c r="HY2" s="241"/>
      <c r="HZ2" s="242" t="s">
        <v>2074</v>
      </c>
      <c r="IA2" s="242" t="s">
        <v>425</v>
      </c>
      <c r="IB2" s="242" t="s">
        <v>379</v>
      </c>
      <c r="IC2" s="242" t="s">
        <v>333</v>
      </c>
      <c r="ID2" s="242" t="s">
        <v>176</v>
      </c>
      <c r="IE2" s="242" t="s">
        <v>95</v>
      </c>
      <c r="IF2" s="240" t="s">
        <v>3389</v>
      </c>
      <c r="IG2" s="241"/>
      <c r="IH2" s="242" t="s">
        <v>2075</v>
      </c>
      <c r="II2" s="242" t="s">
        <v>426</v>
      </c>
      <c r="IJ2" s="242" t="s">
        <v>380</v>
      </c>
      <c r="IK2" s="242" t="s">
        <v>334</v>
      </c>
      <c r="IL2" s="242" t="s">
        <v>177</v>
      </c>
      <c r="IM2" s="242" t="s">
        <v>96</v>
      </c>
      <c r="IN2" s="240" t="s">
        <v>3389</v>
      </c>
      <c r="IO2" s="241"/>
      <c r="IP2" s="242" t="s">
        <v>2076</v>
      </c>
      <c r="IQ2" s="242" t="s">
        <v>427</v>
      </c>
      <c r="IR2" s="242" t="s">
        <v>381</v>
      </c>
      <c r="IS2" s="242" t="s">
        <v>335</v>
      </c>
      <c r="IT2" s="242" t="s">
        <v>178</v>
      </c>
      <c r="IU2" s="242" t="s">
        <v>97</v>
      </c>
      <c r="IV2" s="240" t="s">
        <v>3389</v>
      </c>
      <c r="IW2" s="241"/>
      <c r="IX2" s="242" t="s">
        <v>2077</v>
      </c>
      <c r="IY2" s="242" t="s">
        <v>428</v>
      </c>
      <c r="IZ2" s="242" t="s">
        <v>382</v>
      </c>
      <c r="JA2" s="242" t="s">
        <v>336</v>
      </c>
      <c r="JB2" s="242" t="s">
        <v>179</v>
      </c>
      <c r="JC2" s="242" t="s">
        <v>98</v>
      </c>
      <c r="JD2" s="240" t="s">
        <v>3389</v>
      </c>
      <c r="JE2" s="241"/>
      <c r="JF2" s="242" t="s">
        <v>2078</v>
      </c>
      <c r="JG2" s="242" t="s">
        <v>429</v>
      </c>
      <c r="JH2" s="242" t="s">
        <v>383</v>
      </c>
      <c r="JI2" s="242" t="s">
        <v>337</v>
      </c>
      <c r="JJ2" s="242" t="s">
        <v>180</v>
      </c>
      <c r="JK2" s="242" t="s">
        <v>99</v>
      </c>
      <c r="JL2" s="240" t="s">
        <v>3389</v>
      </c>
      <c r="JM2" s="241"/>
      <c r="JN2" s="242" t="s">
        <v>2079</v>
      </c>
      <c r="JO2" s="242" t="s">
        <v>430</v>
      </c>
      <c r="JP2" s="242" t="s">
        <v>384</v>
      </c>
      <c r="JQ2" s="242" t="s">
        <v>338</v>
      </c>
      <c r="JR2" s="242" t="s">
        <v>181</v>
      </c>
      <c r="JS2" s="242" t="s">
        <v>100</v>
      </c>
      <c r="JT2" s="240" t="s">
        <v>3389</v>
      </c>
      <c r="JU2" s="241"/>
      <c r="JV2" s="242" t="s">
        <v>2080</v>
      </c>
      <c r="JW2" s="242" t="s">
        <v>431</v>
      </c>
      <c r="JX2" s="242" t="s">
        <v>385</v>
      </c>
      <c r="JY2" s="242" t="s">
        <v>339</v>
      </c>
      <c r="JZ2" s="242" t="s">
        <v>182</v>
      </c>
      <c r="KA2" s="242" t="s">
        <v>101</v>
      </c>
      <c r="KB2" s="240" t="s">
        <v>3389</v>
      </c>
      <c r="KC2" s="241"/>
      <c r="KD2" s="242" t="s">
        <v>3185</v>
      </c>
      <c r="KE2" s="242" t="s">
        <v>432</v>
      </c>
      <c r="KF2" s="242" t="s">
        <v>386</v>
      </c>
      <c r="KG2" s="242" t="s">
        <v>340</v>
      </c>
      <c r="KH2" s="242" t="s">
        <v>183</v>
      </c>
      <c r="KI2" s="242" t="s">
        <v>102</v>
      </c>
      <c r="KJ2" s="240" t="s">
        <v>3389</v>
      </c>
      <c r="KK2" s="241"/>
      <c r="KL2" s="242" t="s">
        <v>3235</v>
      </c>
      <c r="KM2" s="242" t="s">
        <v>433</v>
      </c>
      <c r="KN2" s="242" t="s">
        <v>387</v>
      </c>
      <c r="KO2" s="242" t="s">
        <v>341</v>
      </c>
      <c r="KP2" s="242" t="s">
        <v>184</v>
      </c>
      <c r="KQ2" s="242" t="s">
        <v>103</v>
      </c>
      <c r="KR2" s="240" t="s">
        <v>3389</v>
      </c>
      <c r="KS2" s="241"/>
      <c r="KT2" s="242" t="s">
        <v>3186</v>
      </c>
      <c r="KU2" s="242" t="s">
        <v>434</v>
      </c>
      <c r="KV2" s="242" t="s">
        <v>388</v>
      </c>
      <c r="KW2" s="242" t="s">
        <v>342</v>
      </c>
      <c r="KX2" s="242" t="s">
        <v>185</v>
      </c>
      <c r="KY2" s="242" t="s">
        <v>104</v>
      </c>
      <c r="KZ2" s="240" t="s">
        <v>3389</v>
      </c>
      <c r="LA2" s="241"/>
      <c r="LB2" s="242" t="s">
        <v>2081</v>
      </c>
      <c r="LC2" s="242" t="s">
        <v>435</v>
      </c>
      <c r="LD2" s="242" t="s">
        <v>389</v>
      </c>
      <c r="LE2" s="242" t="s">
        <v>343</v>
      </c>
      <c r="LF2" s="242" t="s">
        <v>186</v>
      </c>
      <c r="LG2" s="242" t="s">
        <v>105</v>
      </c>
      <c r="LH2" s="240" t="s">
        <v>3389</v>
      </c>
      <c r="LI2" s="241"/>
      <c r="LJ2" s="244" t="s">
        <v>1031</v>
      </c>
      <c r="LK2" s="244" t="s">
        <v>1032</v>
      </c>
      <c r="LL2" s="244" t="s">
        <v>1033</v>
      </c>
      <c r="LM2" s="244" t="s">
        <v>1034</v>
      </c>
      <c r="LN2" s="244" t="s">
        <v>1035</v>
      </c>
      <c r="LO2" s="244" t="s">
        <v>1036</v>
      </c>
      <c r="LP2" s="240" t="s">
        <v>3389</v>
      </c>
      <c r="LQ2" s="245"/>
      <c r="LR2" s="242" t="s">
        <v>2082</v>
      </c>
      <c r="LS2" s="242" t="s">
        <v>436</v>
      </c>
      <c r="LT2" s="242" t="s">
        <v>390</v>
      </c>
      <c r="LU2" s="242" t="s">
        <v>344</v>
      </c>
      <c r="LV2" s="242" t="s">
        <v>187</v>
      </c>
      <c r="LW2" s="242" t="s">
        <v>106</v>
      </c>
      <c r="LX2" s="240" t="s">
        <v>3389</v>
      </c>
      <c r="LY2" s="241"/>
      <c r="LZ2" s="242" t="s">
        <v>2083</v>
      </c>
      <c r="MA2" s="242" t="s">
        <v>437</v>
      </c>
      <c r="MB2" s="242" t="s">
        <v>391</v>
      </c>
      <c r="MC2" s="242" t="s">
        <v>345</v>
      </c>
      <c r="MD2" s="242" t="s">
        <v>188</v>
      </c>
      <c r="ME2" s="242" t="s">
        <v>107</v>
      </c>
      <c r="MF2" s="240" t="s">
        <v>3389</v>
      </c>
      <c r="MG2" s="241"/>
      <c r="MH2" s="242" t="s">
        <v>2084</v>
      </c>
      <c r="MI2" s="242" t="s">
        <v>438</v>
      </c>
      <c r="MJ2" s="242" t="s">
        <v>392</v>
      </c>
      <c r="MK2" s="242" t="s">
        <v>346</v>
      </c>
      <c r="ML2" s="242" t="s">
        <v>189</v>
      </c>
      <c r="MM2" s="242" t="s">
        <v>108</v>
      </c>
      <c r="MN2" s="240" t="s">
        <v>3389</v>
      </c>
      <c r="MO2" s="241"/>
      <c r="MP2" s="242" t="s">
        <v>2085</v>
      </c>
      <c r="MQ2" s="242" t="s">
        <v>439</v>
      </c>
      <c r="MR2" s="242" t="s">
        <v>393</v>
      </c>
      <c r="MS2" s="242" t="s">
        <v>347</v>
      </c>
      <c r="MT2" s="242" t="s">
        <v>190</v>
      </c>
      <c r="MU2" s="242" t="s">
        <v>109</v>
      </c>
      <c r="MV2" s="240" t="s">
        <v>3389</v>
      </c>
      <c r="MW2" s="241"/>
      <c r="MX2" s="244" t="s">
        <v>2086</v>
      </c>
      <c r="MY2" s="244" t="s">
        <v>2088</v>
      </c>
      <c r="MZ2" s="244" t="s">
        <v>2087</v>
      </c>
      <c r="NA2" s="244" t="s">
        <v>2089</v>
      </c>
      <c r="NB2" s="244" t="s">
        <v>2090</v>
      </c>
      <c r="NC2" s="244" t="s">
        <v>2091</v>
      </c>
      <c r="ND2" s="240" t="s">
        <v>3389</v>
      </c>
      <c r="NE2" s="245"/>
      <c r="NF2" s="244" t="s">
        <v>2092</v>
      </c>
      <c r="NG2" s="244" t="s">
        <v>2093</v>
      </c>
      <c r="NH2" s="244" t="s">
        <v>2094</v>
      </c>
      <c r="NI2" s="244" t="s">
        <v>2095</v>
      </c>
      <c r="NJ2" s="244" t="s">
        <v>2096</v>
      </c>
      <c r="NK2" s="244" t="s">
        <v>2097</v>
      </c>
      <c r="NL2" s="240" t="s">
        <v>3389</v>
      </c>
      <c r="NM2" s="245"/>
      <c r="NN2" s="242" t="s">
        <v>2098</v>
      </c>
      <c r="NO2" s="242" t="s">
        <v>440</v>
      </c>
      <c r="NP2" s="242" t="s">
        <v>394</v>
      </c>
      <c r="NQ2" s="242" t="s">
        <v>348</v>
      </c>
      <c r="NR2" s="242" t="s">
        <v>191</v>
      </c>
      <c r="NS2" s="242" t="s">
        <v>110</v>
      </c>
      <c r="NT2" s="240" t="s">
        <v>3389</v>
      </c>
      <c r="NU2" s="241"/>
      <c r="NV2" s="242" t="s">
        <v>2099</v>
      </c>
      <c r="NW2" s="242" t="s">
        <v>441</v>
      </c>
      <c r="NX2" s="242" t="s">
        <v>395</v>
      </c>
      <c r="NY2" s="242" t="s">
        <v>349</v>
      </c>
      <c r="NZ2" s="242" t="s">
        <v>192</v>
      </c>
      <c r="OA2" s="242" t="s">
        <v>111</v>
      </c>
      <c r="OB2" s="240" t="s">
        <v>3389</v>
      </c>
      <c r="OC2" s="241"/>
      <c r="OD2" s="242" t="s">
        <v>2100</v>
      </c>
      <c r="OE2" s="242" t="s">
        <v>442</v>
      </c>
      <c r="OF2" s="242" t="s">
        <v>396</v>
      </c>
      <c r="OG2" s="242" t="s">
        <v>350</v>
      </c>
      <c r="OH2" s="242" t="s">
        <v>193</v>
      </c>
      <c r="OI2" s="242" t="s">
        <v>112</v>
      </c>
      <c r="OJ2" s="240" t="s">
        <v>3389</v>
      </c>
      <c r="OK2" s="241"/>
      <c r="OL2" s="242" t="s">
        <v>2101</v>
      </c>
      <c r="OM2" s="242" t="s">
        <v>443</v>
      </c>
      <c r="ON2" s="242" t="s">
        <v>397</v>
      </c>
      <c r="OO2" s="242" t="s">
        <v>351</v>
      </c>
      <c r="OP2" s="242" t="s">
        <v>194</v>
      </c>
      <c r="OQ2" s="242" t="s">
        <v>471</v>
      </c>
      <c r="OR2" s="240" t="s">
        <v>3389</v>
      </c>
      <c r="OS2" s="241"/>
      <c r="OT2" s="241"/>
      <c r="OU2" s="246"/>
      <c r="OV2" s="246"/>
      <c r="OW2" s="246"/>
      <c r="OX2" s="246"/>
      <c r="OY2" s="246"/>
      <c r="OZ2" s="246"/>
      <c r="PA2" s="246"/>
      <c r="PB2" s="246"/>
      <c r="PC2" s="246"/>
      <c r="PD2" s="246"/>
      <c r="PE2" s="246"/>
      <c r="PF2" s="246"/>
      <c r="PG2" s="246"/>
      <c r="PH2" s="246"/>
      <c r="PI2" s="246"/>
      <c r="PJ2" s="246"/>
      <c r="PK2" s="246"/>
      <c r="PL2" s="246"/>
      <c r="PM2" s="246"/>
      <c r="PN2" s="246"/>
      <c r="PO2" s="246"/>
      <c r="PP2" s="246"/>
      <c r="PQ2" s="246"/>
      <c r="PR2" s="246"/>
      <c r="PS2" s="246"/>
      <c r="PT2" s="246"/>
      <c r="PU2" s="246"/>
      <c r="PV2" s="246"/>
      <c r="PW2" s="246"/>
      <c r="PX2" s="246"/>
      <c r="PY2" s="246"/>
      <c r="PZ2" s="246"/>
      <c r="QA2" s="246"/>
      <c r="QB2" s="246"/>
      <c r="QC2" s="246"/>
      <c r="QD2" s="246"/>
      <c r="QE2" s="246"/>
    </row>
    <row r="3" spans="1:447">
      <c r="A3" s="247">
        <v>1</v>
      </c>
      <c r="B3" s="239" t="s">
        <v>24</v>
      </c>
      <c r="C3" s="247">
        <v>2907.3609999999999</v>
      </c>
      <c r="D3" s="248">
        <v>2903.0079999999998</v>
      </c>
      <c r="E3" s="248">
        <v>2897.77</v>
      </c>
      <c r="F3" s="248">
        <v>2892.3939999999998</v>
      </c>
      <c r="G3" s="248">
        <v>2885.7959999999998</v>
      </c>
      <c r="H3" s="248">
        <v>2875.5920000000001</v>
      </c>
      <c r="I3" s="249"/>
      <c r="J3" s="250">
        <f>'1_Police_raw'!C2/C3*100</f>
        <v>606.94217195594217</v>
      </c>
      <c r="K3" s="250">
        <f>'1_Police_raw'!D2/D3*100</f>
        <v>712.6401305129026</v>
      </c>
      <c r="L3" s="250">
        <f>'1_Police_raw'!E2/E3*100</f>
        <v>787.36407651400907</v>
      </c>
      <c r="M3" s="250">
        <f>'1_Police_raw'!F2/F3*100</f>
        <v>1079.5555515604028</v>
      </c>
      <c r="N3" s="250">
        <f>'1_Police_raw'!G2/G3*100</f>
        <v>1242.7766896897772</v>
      </c>
      <c r="O3" s="250">
        <f>'1_Police_raw'!H2/H3*100</f>
        <v>1175.6883452172631</v>
      </c>
      <c r="P3" s="250">
        <f>(O3*100/J3)-100</f>
        <v>93.706814181072616</v>
      </c>
      <c r="R3" s="250">
        <f>'1_Police_100K'!R3/'1_Police_100K'!J3*100</f>
        <v>4.3635951490422764</v>
      </c>
      <c r="S3" s="250">
        <f>'1_Police_100K'!S3/'1_Police_100K'!K3*100</f>
        <v>3.9394818252126838</v>
      </c>
      <c r="T3" s="250">
        <f>'1_Police_100K'!T3/'1_Police_100K'!L3*100</f>
        <v>2.2089761570827484</v>
      </c>
      <c r="U3" s="250">
        <f>'1_Police_100K'!U3/'1_Police_100K'!M3*100</f>
        <v>2.0016012810248198</v>
      </c>
      <c r="V3" s="250">
        <f>'1_Police_100K'!V3/'1_Police_100K'!N3*100</f>
        <v>1.8737452598706226</v>
      </c>
      <c r="W3" s="250">
        <f>'1_Police_100K'!W3/'1_Police_100K'!O3*100</f>
        <v>2.1267155702792238</v>
      </c>
      <c r="X3" s="250">
        <f>(W3*100/R3)-100</f>
        <v>-51.26230785305561</v>
      </c>
      <c r="Z3" s="250">
        <f>'1_Police_100K'!Z3/'1_Police_100K'!J3*100</f>
        <v>1.8871132267936075</v>
      </c>
      <c r="AA3" s="250">
        <f>'1_Police_100K'!AA3/'1_Police_100K'!K3*100</f>
        <v>1.6627996906419178</v>
      </c>
      <c r="AB3" s="250">
        <f>'1_Police_100K'!AB3/'1_Police_100K'!L3*100</f>
        <v>1.4332047685834504</v>
      </c>
      <c r="AC3" s="250">
        <f>'1_Police_100K'!AC3/'1_Police_100K'!M3*100</f>
        <v>0.81345076060848687</v>
      </c>
      <c r="AD3" s="250">
        <f>'1_Police_100K'!AD3/'1_Police_100K'!N3*100</f>
        <v>0.53535578853446353</v>
      </c>
      <c r="AE3" s="250">
        <f>'1_Police_100K'!AE3/'1_Police_100K'!O3*100</f>
        <v>0.60044959772834827</v>
      </c>
      <c r="AF3" s="250">
        <f>(AE3*100/Z3)-100</f>
        <v>-68.18158077623292</v>
      </c>
      <c r="AH3" s="250" t="e">
        <f>'1_Police_100K'!AH3/'1_Police_100K'!Z3*100</f>
        <v>#VALUE!</v>
      </c>
      <c r="AI3" s="250" t="e">
        <f>'1_Police_100K'!AI3/'1_Police_100K'!AA3*100</f>
        <v>#VALUE!</v>
      </c>
      <c r="AJ3" s="250" t="e">
        <f>'1_Police_100K'!AJ3/'1_Police_100K'!AB3*100</f>
        <v>#VALUE!</v>
      </c>
      <c r="AK3" s="250" t="e">
        <f>'1_Police_100K'!AK3/'1_Police_100K'!AC3*100</f>
        <v>#VALUE!</v>
      </c>
      <c r="AL3" s="250" t="e">
        <f>'1_Police_100K'!AL3/'1_Police_100K'!AD3*100</f>
        <v>#VALUE!</v>
      </c>
      <c r="AM3" s="250" t="e">
        <f>'1_Police_100K'!AM3/'1_Police_100K'!AE3*100</f>
        <v>#VALUE!</v>
      </c>
      <c r="AN3" s="250" t="e">
        <f>(AM3*100/AH3)-100</f>
        <v>#VALUE!</v>
      </c>
      <c r="AP3" s="250">
        <f>'1_Police_100K'!AP3/'1_Police_100K'!Z3*100</f>
        <v>36.636636636636638</v>
      </c>
      <c r="AQ3" s="250">
        <f>'1_Police_100K'!AQ3/'1_Police_100K'!AA3*100</f>
        <v>36.046511627906973</v>
      </c>
      <c r="AR3" s="250">
        <f>'1_Police_100K'!AR3/'1_Police_100K'!AB3*100</f>
        <v>32.721712538226299</v>
      </c>
      <c r="AS3" s="250">
        <f>'1_Police_100K'!AS3/'1_Police_100K'!AC3*100</f>
        <v>38.582677165354326</v>
      </c>
      <c r="AT3" s="250">
        <f>'1_Police_100K'!AT3/'1_Police_100K'!AD3*100</f>
        <v>28.124999999999993</v>
      </c>
      <c r="AU3" s="250">
        <f>'1_Police_100K'!AU3/'1_Police_100K'!AE3*100</f>
        <v>34.975369458128078</v>
      </c>
      <c r="AV3" s="250">
        <f>(AU3*100/AP3)-100</f>
        <v>-4.5344423806831884</v>
      </c>
      <c r="AX3" s="250" t="e">
        <f>'1_Police_100K'!AX3/'1_Police_100K'!AP3*100</f>
        <v>#VALUE!</v>
      </c>
      <c r="AY3" s="250" t="e">
        <f>'1_Police_100K'!AY3/'1_Police_100K'!AQ3*100</f>
        <v>#VALUE!</v>
      </c>
      <c r="AZ3" s="250" t="e">
        <f>'1_Police_100K'!AZ3/'1_Police_100K'!AR3*100</f>
        <v>#VALUE!</v>
      </c>
      <c r="BA3" s="250" t="e">
        <f>'1_Police_100K'!BA3/'1_Police_100K'!AS3*100</f>
        <v>#VALUE!</v>
      </c>
      <c r="BB3" s="250" t="e">
        <f>'1_Police_100K'!BB3/'1_Police_100K'!AT3*100</f>
        <v>#VALUE!</v>
      </c>
      <c r="BC3" s="250" t="e">
        <f>'1_Police_100K'!BC3/'1_Police_100K'!AU3*100</f>
        <v>#VALUE!</v>
      </c>
      <c r="BD3" s="250" t="e">
        <f>(BC3*100/AX3)-100</f>
        <v>#VALUE!</v>
      </c>
      <c r="BF3" s="250">
        <f>'1_Police_100K'!BF3/'1_Police_100K'!J3*100</f>
        <v>8.2511617363708485</v>
      </c>
      <c r="BG3" s="250">
        <f>'1_Police_100K'!BG3/'1_Police_100K'!K3*100</f>
        <v>7.4052590873936577</v>
      </c>
      <c r="BH3" s="250">
        <f>'1_Police_100K'!BH3/'1_Police_100K'!L3*100</f>
        <v>6.5962482468443202</v>
      </c>
      <c r="BI3" s="250">
        <f>'1_Police_100K'!BI3/'1_Police_100K'!M3*100</f>
        <v>3.7950360288230587</v>
      </c>
      <c r="BJ3" s="250">
        <f>'1_Police_100K'!BJ3/'1_Police_100K'!N3*100</f>
        <v>4.1768904751282623</v>
      </c>
      <c r="BK3" s="250">
        <f>'1_Police_100K'!BK3/'1_Police_100K'!O3*100</f>
        <v>3.6736867013724557</v>
      </c>
      <c r="BL3" s="250">
        <f t="shared" ref="BL3:BL48" si="0">(BK3*100/BF3)-100</f>
        <v>-55.476733837624757</v>
      </c>
      <c r="BN3" s="250">
        <f>'1_Police_100K'!BN3/'1_Police_100K'!BF3*100</f>
        <v>11.607142857142858</v>
      </c>
      <c r="BO3" s="250">
        <f>'1_Police_100K'!BO3/'1_Police_100K'!BG3*100</f>
        <v>10.182767624020888</v>
      </c>
      <c r="BP3" s="250">
        <f>'1_Police_100K'!BP3/'1_Police_100K'!BH3*100</f>
        <v>10.830564784053156</v>
      </c>
      <c r="BQ3" s="250">
        <f>'1_Police_100K'!BQ3/'1_Police_100K'!BI3*100</f>
        <v>11.139240506329115</v>
      </c>
      <c r="BR3" s="250">
        <f>'1_Police_100K'!BR3/'1_Police_100K'!BJ3*100</f>
        <v>11.281708945260348</v>
      </c>
      <c r="BS3" s="250">
        <f>'1_Police_100K'!BS3/'1_Police_100K'!BK3*100</f>
        <v>9.5008051529790656</v>
      </c>
      <c r="BT3" s="250">
        <f t="shared" ref="BT3:BT48" si="1">(BS3*100/BN3)-100</f>
        <v>-18.146909451257287</v>
      </c>
      <c r="BV3" s="250">
        <f>'1_Police_100K'!BV3/'1_Police_100K'!J3*100</f>
        <v>0.2493482942309872</v>
      </c>
      <c r="BW3" s="250">
        <f>'1_Police_100K'!BW3/'1_Police_100K'!K3*100</f>
        <v>0.21268368136117552</v>
      </c>
      <c r="BX3" s="250">
        <f>'1_Police_100K'!BX3/'1_Police_100K'!L3*100</f>
        <v>0.38131136044880781</v>
      </c>
      <c r="BY3" s="250">
        <f>'1_Police_100K'!BY3/'1_Police_100K'!M3*100</f>
        <v>0.31064851881505212</v>
      </c>
      <c r="BZ3" s="250">
        <f>'1_Police_100K'!BZ3/'1_Police_100K'!N3*100</f>
        <v>0.41545839839393267</v>
      </c>
      <c r="CA3" s="250">
        <f>'1_Police_100K'!CA3/'1_Police_100K'!O3*100</f>
        <v>0.35494557501183155</v>
      </c>
      <c r="CB3" s="250">
        <f t="shared" ref="CB3:CB48" si="2">(CA3*100/BV3)-100</f>
        <v>42.349309469517692</v>
      </c>
      <c r="CD3" s="250">
        <f>'1_Police_100K'!CD3/'1_Police_100K'!BV3*100</f>
        <v>2.2727272727272725</v>
      </c>
      <c r="CE3" s="250">
        <f>'1_Police_100K'!CE3/'1_Police_100K'!BW3*100</f>
        <v>31.818181818181824</v>
      </c>
      <c r="CF3" s="250">
        <f>'1_Police_100K'!CF3/'1_Police_100K'!BX3*100</f>
        <v>17.241379310344833</v>
      </c>
      <c r="CG3" s="250">
        <f>'1_Police_100K'!CG3/'1_Police_100K'!BY3*100</f>
        <v>12.371134020618554</v>
      </c>
      <c r="CH3" s="250">
        <f>'1_Police_100K'!CH3/'1_Police_100K'!BZ3*100</f>
        <v>11.409395973154362</v>
      </c>
      <c r="CI3" s="250">
        <f>'1_Police_100K'!CI3/'1_Police_100K'!CA3*100</f>
        <v>13.333333333333334</v>
      </c>
      <c r="CJ3" s="250">
        <f t="shared" ref="CJ3:CJ48" si="3">(CI3*100/CD3)-100</f>
        <v>486.66666666666674</v>
      </c>
      <c r="CL3" s="250">
        <f>'1_Police_100K'!CL3/'1_Police_100K'!BV3*100</f>
        <v>22.727272727272727</v>
      </c>
      <c r="CM3" s="250">
        <f>'1_Police_100K'!CM3/'1_Police_100K'!BW3*100</f>
        <v>20.454545454545457</v>
      </c>
      <c r="CN3" s="250">
        <f>'1_Police_100K'!CN3/'1_Police_100K'!BX3*100</f>
        <v>20.689655172413794</v>
      </c>
      <c r="CO3" s="250">
        <f>'1_Police_100K'!CO3/'1_Police_100K'!BY3*100</f>
        <v>13.402061855670103</v>
      </c>
      <c r="CP3" s="250">
        <f>'1_Police_100K'!CP3/'1_Police_100K'!BZ3*100</f>
        <v>15.436241610738255</v>
      </c>
      <c r="CQ3" s="250">
        <f>'1_Police_100K'!CQ3/'1_Police_100K'!CA3*100</f>
        <v>12.5</v>
      </c>
      <c r="CR3" s="250">
        <f t="shared" ref="CR3:CR48" si="4">(CQ3*100/CL3)-100</f>
        <v>-45</v>
      </c>
      <c r="CT3" s="250">
        <f>'1_Police_100K'!CT3/'1_Police_100K'!J3*100</f>
        <v>0.98039215686274506</v>
      </c>
      <c r="CU3" s="250">
        <f>'1_Police_100K'!CU3/'1_Police_100K'!K3*100</f>
        <v>1.0779195668986852</v>
      </c>
      <c r="CV3" s="250">
        <f>'1_Police_100K'!CV3/'1_Police_100K'!L3*100</f>
        <v>1.1789971949509115</v>
      </c>
      <c r="CW3" s="250">
        <f>'1_Police_100K'!CW3/'1_Police_100K'!M3*100</f>
        <v>0.80384307445956782</v>
      </c>
      <c r="CX3" s="250">
        <f>'1_Police_100K'!CX3/'1_Police_100K'!N3*100</f>
        <v>0.50747267454829348</v>
      </c>
      <c r="CY3" s="250">
        <f>'1_Police_100K'!CY3/'1_Police_100K'!O3*100</f>
        <v>0.40818741126360619</v>
      </c>
      <c r="CZ3" s="250">
        <f t="shared" ref="CZ3:CZ48" si="5">(CY3*100/CT3)-100</f>
        <v>-58.364884051112163</v>
      </c>
      <c r="DB3" s="250">
        <f>'1_Police_100K'!DB3/'1_Police_100K'!CT3*100</f>
        <v>53.179190751445084</v>
      </c>
      <c r="DC3" s="250">
        <f>'1_Police_100K'!DC3/'1_Police_100K'!CU3*100</f>
        <v>44.394618834080717</v>
      </c>
      <c r="DD3" s="250">
        <f>'1_Police_100K'!DD3/'1_Police_100K'!CV3*100</f>
        <v>35.687732342007436</v>
      </c>
      <c r="DE3" s="250">
        <f>'1_Police_100K'!DE3/'1_Police_100K'!CW3*100</f>
        <v>17.529880478087652</v>
      </c>
      <c r="DF3" s="250">
        <f>'1_Police_100K'!DF3/'1_Police_100K'!CX3*100</f>
        <v>26.923076923076927</v>
      </c>
      <c r="DG3" s="250">
        <f>'1_Police_100K'!DG3/'1_Police_100K'!CY3*100</f>
        <v>10.869565217391306</v>
      </c>
      <c r="DH3" s="250">
        <f>(DG3*100/DB3)-100</f>
        <v>-79.560491493383736</v>
      </c>
      <c r="DJ3" s="250">
        <f>'1_Police_100K'!DJ3/'1_Police_100K'!J3*100</f>
        <v>1.501756772072991</v>
      </c>
      <c r="DK3" s="250">
        <f>'1_Police_100K'!DK3/'1_Police_100K'!K3*100</f>
        <v>1.55645784996133</v>
      </c>
      <c r="DL3" s="250">
        <f>'1_Police_100K'!DL3/'1_Police_100K'!L3*100</f>
        <v>1.5997545582047683</v>
      </c>
      <c r="DM3" s="250">
        <f>'1_Police_100K'!DM3/'1_Police_100K'!M3*100</f>
        <v>0.94475580464371511</v>
      </c>
      <c r="DN3" s="250">
        <f>'1_Police_100K'!DN3/'1_Police_100K'!N3*100</f>
        <v>0.64409993308052649</v>
      </c>
      <c r="DO3" s="250">
        <f>'1_Police_100K'!DO3/'1_Police_100K'!O3*100</f>
        <v>0.45255560814008511</v>
      </c>
      <c r="DP3" s="250">
        <f t="shared" ref="DP3:DP48" si="6">(DO3*100/DJ3)-100</f>
        <v>-69.864919768905878</v>
      </c>
      <c r="DR3" s="250">
        <f>'1_Police_100K'!DR3/'1_Police_100K'!DJ3*100</f>
        <v>1.1320754716981134</v>
      </c>
      <c r="DS3" s="250">
        <f>'1_Police_100K'!DS3/'1_Police_100K'!DK3*100</f>
        <v>1.2422360248447206</v>
      </c>
      <c r="DT3" s="250">
        <f>'1_Police_100K'!DT3/'1_Police_100K'!DL3*100</f>
        <v>1.6438356164383563</v>
      </c>
      <c r="DU3" s="250">
        <f>'1_Police_100K'!DU3/'1_Police_100K'!DM3*100</f>
        <v>0.67796610169491522</v>
      </c>
      <c r="DV3" s="250">
        <f>'1_Police_100K'!DV3/'1_Police_100K'!DN3*100</f>
        <v>1.2987012987012987</v>
      </c>
      <c r="DW3" s="250">
        <f>'1_Police_100K'!DW3/'1_Police_100K'!DO3*100</f>
        <v>3.9215686274509811</v>
      </c>
      <c r="DX3" s="250">
        <f>(DW3*100/DR3)-100</f>
        <v>246.40522875816993</v>
      </c>
      <c r="DZ3" s="250">
        <f>'1_Police_100K'!DZ3/'1_Police_100K'!DR3*100</f>
        <v>20333.333333333336</v>
      </c>
      <c r="EA3" s="250">
        <f>'1_Police_100K'!EA3/'1_Police_100K'!DS3*100</f>
        <v>16925</v>
      </c>
      <c r="EB3" s="250">
        <f>'1_Police_100K'!EB3/'1_Police_100K'!DT3*100</f>
        <v>9533.3333333333339</v>
      </c>
      <c r="EC3" s="250">
        <f>'1_Police_100K'!EC3/'1_Police_100K'!DU3*100</f>
        <v>20049.999999999996</v>
      </c>
      <c r="ED3" s="250">
        <f>'1_Police_100K'!ED3/'1_Police_100K'!DV3*100</f>
        <v>9233.3333333333321</v>
      </c>
      <c r="EE3" s="250">
        <f>'1_Police_100K'!EE3/'1_Police_100K'!DW3*100</f>
        <v>4966.6666666666661</v>
      </c>
      <c r="EF3" s="250">
        <f t="shared" ref="EF3:EF48" si="7">(EE3*100/DZ3)-100</f>
        <v>-75.573770491803288</v>
      </c>
      <c r="EH3" s="250">
        <f>'1_Police_100K'!EH3/'1_Police_100K'!DR3*100</f>
        <v>34533.333333333328</v>
      </c>
      <c r="EI3" s="250">
        <f>'1_Police_100K'!EI3/'1_Police_100K'!DS3*100</f>
        <v>32375</v>
      </c>
      <c r="EJ3" s="250">
        <f>'1_Police_100K'!EJ3/'1_Police_100K'!DT3*100</f>
        <v>18333.333333333332</v>
      </c>
      <c r="EK3" s="250">
        <f>'1_Police_100K'!EK3/'1_Police_100K'!DU3*100</f>
        <v>47600.000000000007</v>
      </c>
      <c r="EL3" s="250">
        <f>'1_Police_100K'!EL3/'1_Police_100K'!DV3*100</f>
        <v>26400</v>
      </c>
      <c r="EM3" s="250">
        <f>'1_Police_100K'!EM3/'1_Police_100K'!DW3*100</f>
        <v>10066.666666666666</v>
      </c>
      <c r="EN3" s="250">
        <f t="shared" ref="EN3:EN48" si="8">(EM3*100/EH3)-100</f>
        <v>-70.849420849420852</v>
      </c>
      <c r="EP3" s="250">
        <f>'1_Police_100K'!EP3/'1_Police_100K'!EH3*100</f>
        <v>94.498069498069512</v>
      </c>
      <c r="EQ3" s="250">
        <f>'1_Police_100K'!EQ3/'1_Police_100K'!EI3*100</f>
        <v>95.598455598455615</v>
      </c>
      <c r="ER3" s="250">
        <f>'1_Police_100K'!ER3/'1_Police_100K'!EJ3*100</f>
        <v>115.81818181818181</v>
      </c>
      <c r="ES3" s="250">
        <f>'1_Police_100K'!ES3/'1_Police_100K'!EK3*100</f>
        <v>174.05462184873949</v>
      </c>
      <c r="ET3" s="250">
        <f>'1_Police_100K'!ET3/'1_Police_100K'!EL3*100</f>
        <v>175.12626262626264</v>
      </c>
      <c r="EU3" s="250">
        <f>'1_Police_100K'!EU3/'1_Police_100K'!EM3*100</f>
        <v>201.3245033112583</v>
      </c>
      <c r="EV3" s="250">
        <f t="shared" ref="EV3:EV48" si="9">(EU3*100/EP3)-100</f>
        <v>113.04615467871662</v>
      </c>
      <c r="EX3" s="250">
        <f>'1_Police_100K'!EX3/'1_Police_100K'!J3*100</f>
        <v>1.9097812535418792</v>
      </c>
      <c r="EY3" s="250">
        <f>'1_Police_100K'!EY3/'1_Police_100K'!K3*100</f>
        <v>2.2476798143851506</v>
      </c>
      <c r="EZ3" s="250">
        <f>'1_Police_100K'!EZ3/'1_Police_100K'!L3*100</f>
        <v>2.4675666199158486</v>
      </c>
      <c r="FA3" s="250">
        <f>'1_Police_100K'!FA3/'1_Police_100K'!M3*100</f>
        <v>1.7485988791032829</v>
      </c>
      <c r="FB3" s="250">
        <f>'1_Police_100K'!FB3/'1_Police_100K'!N3*100</f>
        <v>1.0958063796564801</v>
      </c>
      <c r="FC3" s="250">
        <f>'1_Police_100K'!FC3/'1_Police_100K'!O3*100</f>
        <v>1.6830336015144345</v>
      </c>
      <c r="FD3" s="250">
        <f t="shared" ref="FD3:FD48" si="10">(FC3*100/EX3)-100</f>
        <v>-11.872964592511238</v>
      </c>
      <c r="FF3" s="250">
        <f>'1_Police_100K'!FF3/'1_Police_100K'!EX3*100</f>
        <v>24.925816023738872</v>
      </c>
      <c r="FG3" s="250">
        <f>'1_Police_100K'!FG3/'1_Police_100K'!EY3*100</f>
        <v>17.419354838709676</v>
      </c>
      <c r="FH3" s="250">
        <f>'1_Police_100K'!FH3/'1_Police_100K'!EZ3*100</f>
        <v>19.182948490230906</v>
      </c>
      <c r="FI3" s="250">
        <f>'1_Police_100K'!FI3/'1_Police_100K'!FA3*100</f>
        <v>32.234432234432234</v>
      </c>
      <c r="FJ3" s="250">
        <f>'1_Police_100K'!FJ3/'1_Police_100K'!FB3*100</f>
        <v>31.043256997455472</v>
      </c>
      <c r="FK3" s="250">
        <f>'1_Police_100K'!FK3/'1_Police_100K'!FC3*100</f>
        <v>30.755711775043931</v>
      </c>
      <c r="FL3" s="250">
        <f>(FK3*100/FF3)-100</f>
        <v>23.388986526069118</v>
      </c>
      <c r="FN3" s="250">
        <f>'1_Police_100K'!FN3/'1_Police_100K'!J3*100</f>
        <v>3.9895727076957952</v>
      </c>
      <c r="FO3" s="250">
        <f>'1_Police_100K'!FO3/'1_Police_100K'!K3*100</f>
        <v>3.3014307811291568</v>
      </c>
      <c r="FP3" s="250">
        <f>'1_Police_100K'!FP3/'1_Police_100K'!L3*100</f>
        <v>2.3360799438990179</v>
      </c>
      <c r="FQ3" s="250">
        <f>'1_Police_100K'!FQ3/'1_Police_100K'!M3*100</f>
        <v>1.7710168134507609</v>
      </c>
      <c r="FR3" s="250">
        <f>'1_Police_100K'!FR3/'1_Police_100K'!N3*100</f>
        <v>1.7928842293107292</v>
      </c>
      <c r="FS3" s="250">
        <f>'1_Police_100K'!FS3/'1_Police_100K'!O3*100</f>
        <v>2.3870089919545667</v>
      </c>
      <c r="FT3" s="250">
        <f t="shared" ref="FT3:FT48" si="11">(FS3*100/FN3)-100</f>
        <v>-40.168805863593342</v>
      </c>
      <c r="FV3" s="250">
        <f>'1_Police_100K'!FV3/'1_Police_100K'!J3*100</f>
        <v>0.48736257508783865</v>
      </c>
      <c r="FW3" s="250">
        <f>'1_Police_100K'!FW3/'1_Police_100K'!K3*100</f>
        <v>0.5607115235885537</v>
      </c>
      <c r="FX3" s="250">
        <f>'1_Police_100K'!FX3/'1_Police_100K'!L3*100</f>
        <v>0.54786115007012626</v>
      </c>
      <c r="FY3" s="250">
        <f>'1_Police_100K'!FY3/'1_Police_100K'!M3*100</f>
        <v>1.044035228182546</v>
      </c>
      <c r="FZ3" s="250">
        <f>'1_Police_100K'!FZ3/'1_Police_100K'!N3*100</f>
        <v>0.98985054650903415</v>
      </c>
      <c r="GA3" s="250">
        <f>'1_Police_100K'!GA3/'1_Police_100K'!O3*100</f>
        <v>1.1210364410790346</v>
      </c>
      <c r="GB3" s="250">
        <f t="shared" ref="GB3:GB48" si="12">(GA3*100/FV3)-100</f>
        <v>130.02103534047257</v>
      </c>
      <c r="GD3" s="250">
        <f>'1_Police_100K'!GD3/'1_Police_100K'!J3*100</f>
        <v>1.6377649325626207</v>
      </c>
      <c r="GE3" s="250">
        <f>'1_Police_100K'!GE3/'1_Police_100K'!K3*100</f>
        <v>1.5902938901778807</v>
      </c>
      <c r="GF3" s="250">
        <f>'1_Police_100K'!GF3/'1_Police_100K'!L3*100</f>
        <v>1.4814165497896212</v>
      </c>
      <c r="GG3" s="250">
        <f>'1_Police_100K'!GG3/'1_Police_100K'!M3*100</f>
        <v>1.7197758206565255</v>
      </c>
      <c r="GH3" s="250">
        <f>'1_Police_100K'!GH3/'1_Police_100K'!N3*100</f>
        <v>1.7650011153245593</v>
      </c>
      <c r="GI3" s="250">
        <f>'1_Police_100K'!GI3/'1_Police_100K'!O3*100</f>
        <v>1.8960009465215335</v>
      </c>
      <c r="GJ3" s="250">
        <f t="shared" ref="GJ3:GJ48" si="13">(GI3*100/GD3)-100</f>
        <v>15.767587205255978</v>
      </c>
      <c r="GL3" s="250">
        <f>'1_Police_100K'!GL3/'1_Police_100K'!J3*100</f>
        <v>4.1935849484302397</v>
      </c>
      <c r="GM3" s="250">
        <f>'1_Police_100K'!GM3/'1_Police_100K'!K3*100</f>
        <v>5.3412606341840672</v>
      </c>
      <c r="GN3" s="250">
        <f>'1_Police_100K'!GN3/'1_Police_100K'!L3*100</f>
        <v>5.8467741935483879</v>
      </c>
      <c r="GO3" s="250">
        <f>'1_Police_100K'!GO3/'1_Police_100K'!M3*100</f>
        <v>5.6877502001601288</v>
      </c>
      <c r="GP3" s="250">
        <f>'1_Police_100K'!GP3/'1_Police_100K'!N3*100</f>
        <v>6.5079188043720722</v>
      </c>
      <c r="GQ3" s="250">
        <f>'1_Police_100K'!GQ3/'1_Police_100K'!O3*100</f>
        <v>9.6840984382394684</v>
      </c>
      <c r="GR3" s="250">
        <f t="shared" ref="GR3:GR48" si="14">(GQ3*100/GL3)-100</f>
        <v>130.92648789347788</v>
      </c>
      <c r="GT3" s="250">
        <f>'1_Police_100K'!GT3/'1_Police_100K'!GL3*100</f>
        <v>8.7837837837837842</v>
      </c>
      <c r="GU3" s="250">
        <f>'1_Police_100K'!GU3/'1_Police_100K'!GM3*100</f>
        <v>9.6832579185520355</v>
      </c>
      <c r="GV3" s="250">
        <f>'1_Police_100K'!GV3/'1_Police_100K'!GN3*100</f>
        <v>11.469265367316341</v>
      </c>
      <c r="GW3" s="250">
        <f>'1_Police_100K'!GW3/'1_Police_100K'!GO3*100</f>
        <v>6.6441441441441444</v>
      </c>
      <c r="GX3" s="250">
        <f>'1_Police_100K'!GX3/'1_Police_100K'!GP3*100</f>
        <v>2.9991431019708656</v>
      </c>
      <c r="GY3" s="250">
        <f>'1_Police_100K'!GY3/'1_Police_100K'!GQ3*100</f>
        <v>3.7874160048869885</v>
      </c>
      <c r="GZ3" s="250">
        <f t="shared" ref="GZ3:GZ48" si="15">(GY3*100/GT3)-100</f>
        <v>-56.881725482825054</v>
      </c>
      <c r="HA3" s="252"/>
      <c r="HB3" s="250">
        <f>'1_Police_raw'!GI2/C3*100</f>
        <v>463.20357189905212</v>
      </c>
      <c r="HC3" s="250">
        <f>'1_Police_raw'!GJ2/D3*100</f>
        <v>542.43736152294457</v>
      </c>
      <c r="HD3" s="250">
        <f>'1_Police_raw'!GK2/E3*100</f>
        <v>999.04409252632206</v>
      </c>
      <c r="HE3" s="250">
        <f>'1_Police_raw'!GL2/F3*100</f>
        <v>1023.1317033571498</v>
      </c>
      <c r="HF3" s="250">
        <f>'1_Police_raw'!GM2/G3*100</f>
        <v>1178.6349416244252</v>
      </c>
      <c r="HG3" s="250">
        <f>'1_Police_raw'!GN2/H3*100</f>
        <v>1086.0720157797073</v>
      </c>
      <c r="HH3" s="250">
        <f t="shared" ref="HH3:HH48" si="16">(HG3*100/HB3)-100</f>
        <v>134.46969791856429</v>
      </c>
      <c r="HJ3" s="250">
        <f>'1_Police_100K'!HJ3/'1_Police_100K'!HB3*100</f>
        <v>16.3956337714413</v>
      </c>
      <c r="HK3" s="250">
        <f>'1_Police_100K'!HK3/'1_Police_100K'!HC3*100</f>
        <v>15.209246205626471</v>
      </c>
      <c r="HL3" s="250">
        <f>'1_Police_100K'!HL3/'1_Police_100K'!HD3*100</f>
        <v>8.2245250431778931</v>
      </c>
      <c r="HM3" s="250">
        <f>'1_Police_100K'!HM3/'1_Police_100K'!HE3*100</f>
        <v>14.45950055756429</v>
      </c>
      <c r="HN3" s="250">
        <f>'1_Police_100K'!HN3/'1_Police_100K'!HF3*100</f>
        <v>15.017787316614237</v>
      </c>
      <c r="HO3" s="250">
        <f>'1_Police_100K'!HO3/'1_Police_100K'!HG3*100</f>
        <v>16.317120809452149</v>
      </c>
      <c r="HP3" s="250">
        <f t="shared" ref="HP3:HP48" si="17">(HO3*100/HJ3)-100</f>
        <v>-0.47886506300176279</v>
      </c>
      <c r="HR3" s="250">
        <f>'1_Police_100K'!HR3/'1_Police_100K'!HB3*100</f>
        <v>2.7400311873468475</v>
      </c>
      <c r="HS3" s="250">
        <f>'1_Police_100K'!HS3/'1_Police_100K'!HC3*100</f>
        <v>2.4957134692322347</v>
      </c>
      <c r="HT3" s="250">
        <f>'1_Police_100K'!HT3/'1_Police_100K'!HD3*100</f>
        <v>0.78756476683937826</v>
      </c>
      <c r="HU3" s="250">
        <f>'1_Police_100K'!HU3/'1_Police_100K'!HE3*100</f>
        <v>1.0340283175075187</v>
      </c>
      <c r="HV3" s="250">
        <f>'1_Police_100K'!HV3/'1_Police_100K'!HF3*100</f>
        <v>0.79675418222444372</v>
      </c>
      <c r="HW3" s="250">
        <f>'1_Police_100K'!HW3/'1_Police_100K'!HG3*100</f>
        <v>0.78127501520924725</v>
      </c>
      <c r="HX3" s="250">
        <f t="shared" ref="HX3:HX48" si="18">(HW3*100/HR3)-100</f>
        <v>-71.486637859558442</v>
      </c>
      <c r="HZ3" s="250" t="e">
        <f>'1_Police_100K'!HZ3/'1_Police_100K'!HR3*100</f>
        <v>#VALUE!</v>
      </c>
      <c r="IA3" s="250" t="e">
        <f>'1_Police_100K'!IA3/'1_Police_100K'!HS3*100</f>
        <v>#VALUE!</v>
      </c>
      <c r="IB3" s="250" t="e">
        <f>'1_Police_100K'!IB3/'1_Police_100K'!HT3*100</f>
        <v>#VALUE!</v>
      </c>
      <c r="IC3" s="250" t="e">
        <f>'1_Police_100K'!IC3/'1_Police_100K'!HU3*100</f>
        <v>#VALUE!</v>
      </c>
      <c r="ID3" s="250" t="e">
        <f>'1_Police_100K'!ID3/'1_Police_100K'!HV3*100</f>
        <v>#VALUE!</v>
      </c>
      <c r="IE3" s="250" t="e">
        <f>'1_Police_100K'!IE3/'1_Police_100K'!HW3*100</f>
        <v>#VALUE!</v>
      </c>
      <c r="IF3" s="250" t="e">
        <f>(IE3*100/HZ3)-100</f>
        <v>#VALUE!</v>
      </c>
      <c r="IH3" s="250">
        <f>'1_Police_100K'!IH3/'1_Police_100K'!HR3*100</f>
        <v>37.94037940379404</v>
      </c>
      <c r="II3" s="250">
        <f>'1_Police_100K'!II3/'1_Police_100K'!HS3*100</f>
        <v>39.694656488549619</v>
      </c>
      <c r="IJ3" s="250">
        <f>'1_Police_100K'!IJ3/'1_Police_100K'!HT3*100</f>
        <v>53.070175438596493</v>
      </c>
      <c r="IK3" s="250">
        <f>'1_Police_100K'!IK3/'1_Police_100K'!HU3*100</f>
        <v>35.947712418300647</v>
      </c>
      <c r="IL3" s="250">
        <f>'1_Police_100K'!IL3/'1_Police_100K'!HV3*100</f>
        <v>29.889298892988929</v>
      </c>
      <c r="IM3" s="250">
        <f>'1_Police_100K'!IM3/'1_Police_100K'!HW3*100</f>
        <v>32.786885245901637</v>
      </c>
      <c r="IN3" s="250">
        <f>(IM3*100/IH3)-100</f>
        <v>-13.583138173302117</v>
      </c>
      <c r="IP3" s="250" t="e">
        <f>'1_Police_100K'!IP3/'1_Police_100K'!IH3*100</f>
        <v>#VALUE!</v>
      </c>
      <c r="IQ3" s="250" t="e">
        <f>'1_Police_100K'!IQ3/'1_Police_100K'!II3*100</f>
        <v>#VALUE!</v>
      </c>
      <c r="IR3" s="250" t="e">
        <f>'1_Police_100K'!IR3/'1_Police_100K'!IJ3*100</f>
        <v>#VALUE!</v>
      </c>
      <c r="IS3" s="250" t="e">
        <f>'1_Police_100K'!IS3/'1_Police_100K'!IK3*100</f>
        <v>#VALUE!</v>
      </c>
      <c r="IT3" s="250" t="e">
        <f>'1_Police_100K'!IT3/'1_Police_100K'!IL3*100</f>
        <v>#VALUE!</v>
      </c>
      <c r="IU3" s="250" t="e">
        <f>'1_Police_100K'!IU3/'1_Police_100K'!IM3*100</f>
        <v>#VALUE!</v>
      </c>
      <c r="IV3" s="250" t="e">
        <f>(IU3*100/IP3)-100</f>
        <v>#VALUE!</v>
      </c>
      <c r="IX3" s="250">
        <f>'1_Police_100K'!IX3/'1_Police_100K'!HB3*100</f>
        <v>10.826464691468031</v>
      </c>
      <c r="IY3" s="250">
        <f>'1_Police_100K'!IY3/'1_Police_100K'!HC3*100</f>
        <v>10.16701593954404</v>
      </c>
      <c r="IZ3" s="250">
        <f>'1_Police_100K'!IZ3/'1_Police_100K'!HD3*100</f>
        <v>5.523316062176165</v>
      </c>
      <c r="JA3" s="250">
        <f>'1_Police_100K'!JA3/'1_Police_100K'!HE3*100</f>
        <v>6.6536005136349816</v>
      </c>
      <c r="JB3" s="250">
        <f>'1_Police_100K'!JB3/'1_Police_100K'!HF3*100</f>
        <v>5.727221944550613</v>
      </c>
      <c r="JC3" s="250">
        <f>'1_Police_100K'!JC3/'1_Police_100K'!HG3*100</f>
        <v>5.2928180333642851</v>
      </c>
      <c r="JD3" s="250">
        <f t="shared" ref="JD3:JD48" si="19">(JC3*100/IX3)-100</f>
        <v>-51.112221909933574</v>
      </c>
      <c r="JF3" s="250" t="e">
        <f>'1_Police_100K'!JF3/'1_Police_100K'!IX3*100</f>
        <v>#VALUE!</v>
      </c>
      <c r="JG3" s="250" t="e">
        <f>'1_Police_100K'!JG3/'1_Police_100K'!IY3*100</f>
        <v>#VALUE!</v>
      </c>
      <c r="JH3" s="250" t="e">
        <f>'1_Police_100K'!JH3/'1_Police_100K'!IZ3*100</f>
        <v>#VALUE!</v>
      </c>
      <c r="JI3" s="250" t="e">
        <f>'1_Police_100K'!JI3/'1_Police_100K'!JA3*100</f>
        <v>#VALUE!</v>
      </c>
      <c r="JJ3" s="250" t="e">
        <f>'1_Police_100K'!JJ3/'1_Police_100K'!JB3*100</f>
        <v>#VALUE!</v>
      </c>
      <c r="JK3" s="250" t="e">
        <f>'1_Police_100K'!JK3/'1_Police_100K'!JC3*100</f>
        <v>#VALUE!</v>
      </c>
      <c r="JL3" s="250" t="e">
        <f>(JK3*100/JF3)-100</f>
        <v>#VALUE!</v>
      </c>
      <c r="JN3" s="250">
        <f>'1_Police_100K'!JN3/'1_Police_100K'!HB3*100</f>
        <v>0.311873468478503</v>
      </c>
      <c r="JO3" s="250">
        <f>'1_Police_100K'!JO3/'1_Police_100K'!HC3*100</f>
        <v>0.2857687178510192</v>
      </c>
      <c r="JP3" s="250">
        <f>'1_Police_100K'!JP3/'1_Police_100K'!HD3*100</f>
        <v>0.30051813471502586</v>
      </c>
      <c r="JQ3" s="250">
        <f>'1_Police_100K'!JQ3/'1_Police_100K'!HE3*100</f>
        <v>0.34129692832764508</v>
      </c>
      <c r="JR3" s="250">
        <f>'1_Police_100K'!JR3/'1_Police_100K'!HF3*100</f>
        <v>0.46452826860318125</v>
      </c>
      <c r="JS3" s="250">
        <f>'1_Police_100K'!JS3/'1_Police_100K'!HG3*100</f>
        <v>0.38103166725369025</v>
      </c>
      <c r="JT3" s="250">
        <f t="shared" ref="JT3:JT48" si="20">(JS3*100/JN3)-100</f>
        <v>22.175082450129693</v>
      </c>
      <c r="JV3" s="250" t="e">
        <f>'1_Police_100K'!JV3/'1_Police_100K'!JN3*100</f>
        <v>#VALUE!</v>
      </c>
      <c r="JW3" s="250" t="e">
        <f>'1_Police_100K'!JW3/'1_Police_100K'!JO3*100</f>
        <v>#VALUE!</v>
      </c>
      <c r="JX3" s="250" t="e">
        <f>'1_Police_100K'!JX3/'1_Police_100K'!JP3*100</f>
        <v>#VALUE!</v>
      </c>
      <c r="JY3" s="250" t="e">
        <f>'1_Police_100K'!JY3/'1_Police_100K'!JQ3*100</f>
        <v>#VALUE!</v>
      </c>
      <c r="JZ3" s="250" t="e">
        <f>'1_Police_100K'!JZ3/'1_Police_100K'!JR3*100</f>
        <v>#VALUE!</v>
      </c>
      <c r="KA3" s="250" t="e">
        <f>'1_Police_100K'!KA3/'1_Police_100K'!JS3*100</f>
        <v>#VALUE!</v>
      </c>
      <c r="KB3" s="250" t="e">
        <f t="shared" ref="KB3:KB48" si="21">(KA3*100/JV3)-100</f>
        <v>#VALUE!</v>
      </c>
      <c r="KD3" s="250" t="e">
        <f>'1_Police_100K'!KD3/'1_Police_100K'!JN3*100</f>
        <v>#VALUE!</v>
      </c>
      <c r="KE3" s="250" t="e">
        <f>'1_Police_100K'!KE3/'1_Police_100K'!JO3*100</f>
        <v>#VALUE!</v>
      </c>
      <c r="KF3" s="250" t="e">
        <f>'1_Police_100K'!KF3/'1_Police_100K'!JP3*100</f>
        <v>#VALUE!</v>
      </c>
      <c r="KG3" s="250" t="e">
        <f>'1_Police_100K'!KG3/'1_Police_100K'!JQ3*100</f>
        <v>#VALUE!</v>
      </c>
      <c r="KH3" s="250" t="e">
        <f>'1_Police_100K'!KH3/'1_Police_100K'!JR3*100</f>
        <v>#VALUE!</v>
      </c>
      <c r="KI3" s="250" t="e">
        <f>'1_Police_100K'!KI3/'1_Police_100K'!JS3*100</f>
        <v>#VALUE!</v>
      </c>
      <c r="KJ3" s="250" t="e">
        <f t="shared" ref="KJ3:KJ48" si="22">(KI3*100/KD3)-100</f>
        <v>#VALUE!</v>
      </c>
      <c r="KL3" s="250">
        <f>'1_Police_100K'!KL3/'1_Police_100K'!HB3*100</f>
        <v>2.0420286626568651</v>
      </c>
      <c r="KM3" s="250">
        <f>'1_Police_100K'!KM3/'1_Police_100K'!HC3*100</f>
        <v>2.2416968311424394</v>
      </c>
      <c r="KN3" s="250">
        <f>'1_Police_100K'!KN3/'1_Police_100K'!HD3*100</f>
        <v>1.3333333333333335</v>
      </c>
      <c r="KO3" s="250">
        <f>'1_Police_100K'!KO3/'1_Police_100K'!HE3*100</f>
        <v>0.83127766701584838</v>
      </c>
      <c r="KP3" s="250">
        <f>'1_Police_100K'!KP3/'1_Police_100K'!HF3*100</f>
        <v>0.6820921412401143</v>
      </c>
      <c r="KQ3" s="250">
        <f>'1_Police_100K'!KQ3/'1_Police_100K'!HG3*100</f>
        <v>0.62437962281066894</v>
      </c>
      <c r="KR3" s="250">
        <f t="shared" ref="KR3:KR48" si="23">(KQ3*100/KL3)-100</f>
        <v>-69.423562253122626</v>
      </c>
      <c r="KT3" s="250">
        <f>'1_Police_100K'!KT3/'1_Police_100K'!KL3*100</f>
        <v>33.81818181818182</v>
      </c>
      <c r="KU3" s="250">
        <f>'1_Police_100K'!KU3/'1_Police_100K'!KM3*100</f>
        <v>32.011331444759215</v>
      </c>
      <c r="KV3" s="250">
        <f>'1_Police_100K'!KV3/'1_Police_100K'!KN3*100</f>
        <v>28.497409326424865</v>
      </c>
      <c r="KW3" s="250">
        <f>'1_Police_100K'!KW3/'1_Police_100K'!KO3*100</f>
        <v>21.951219512195124</v>
      </c>
      <c r="KX3" s="250">
        <f>'1_Police_100K'!KX3/'1_Police_100K'!KP3*100</f>
        <v>30.172413793103448</v>
      </c>
      <c r="KY3" s="250">
        <f>'1_Police_100K'!KY3/'1_Police_100K'!KQ3*100</f>
        <v>10.256410256410255</v>
      </c>
      <c r="KZ3" s="250">
        <f>(KY3*100/KT3)-100</f>
        <v>-69.67190515577613</v>
      </c>
      <c r="LB3" s="250" t="e">
        <f>'1_Police_100K'!LB3/'1_Police_100K'!HB3*100</f>
        <v>#VALUE!</v>
      </c>
      <c r="LC3" s="250" t="e">
        <f>'1_Police_100K'!LC3/'1_Police_100K'!HC3*100</f>
        <v>#VALUE!</v>
      </c>
      <c r="LD3" s="250" t="e">
        <f>'1_Police_100K'!LD3/'1_Police_100K'!HD3*100</f>
        <v>#VALUE!</v>
      </c>
      <c r="LE3" s="250" t="e">
        <f>'1_Police_100K'!LE3/'1_Police_100K'!HE3*100</f>
        <v>#VALUE!</v>
      </c>
      <c r="LF3" s="250" t="e">
        <f>'1_Police_100K'!LF3/'1_Police_100K'!HF3*100</f>
        <v>#VALUE!</v>
      </c>
      <c r="LG3" s="250" t="e">
        <f>'1_Police_100K'!LG3/'1_Police_100K'!HG3*100</f>
        <v>#VALUE!</v>
      </c>
      <c r="LH3" s="250" t="e">
        <f t="shared" ref="LH3:LH48" si="24">(LG3*100/LB3)-100</f>
        <v>#VALUE!</v>
      </c>
      <c r="LJ3" s="250" t="e">
        <f>'1_Police_100K'!LJ3/'1_Police_100K'!LB3*100</f>
        <v>#VALUE!</v>
      </c>
      <c r="LK3" s="250" t="e">
        <f>'1_Police_100K'!LK3/'1_Police_100K'!LC3*100</f>
        <v>#VALUE!</v>
      </c>
      <c r="LL3" s="250" t="e">
        <f>'1_Police_100K'!LL3/'1_Police_100K'!LD3*100</f>
        <v>#VALUE!</v>
      </c>
      <c r="LM3" s="250" t="e">
        <f>'1_Police_100K'!LM3/'1_Police_100K'!LE3*100</f>
        <v>#VALUE!</v>
      </c>
      <c r="LN3" s="250" t="e">
        <f>'1_Police_100K'!LN3/'1_Police_100K'!LF3*100</f>
        <v>#VALUE!</v>
      </c>
      <c r="LO3" s="250" t="e">
        <f>'1_Police_100K'!LO3/'1_Police_100K'!LG3*100</f>
        <v>#VALUE!</v>
      </c>
      <c r="LP3" s="250" t="e">
        <f>(LO3*100/LJ3)-100</f>
        <v>#VALUE!</v>
      </c>
      <c r="LR3" s="250">
        <f>'1_Police_100K'!LR3/'1_Police_100K'!LJ3*100</f>
        <v>20366.666666666668</v>
      </c>
      <c r="LS3" s="250">
        <f>'1_Police_100K'!LS3/'1_Police_100K'!LK3*100</f>
        <v>8185.7142857142844</v>
      </c>
      <c r="LT3" s="250">
        <f>'1_Police_100K'!LT3/'1_Police_100K'!LL3*100</f>
        <v>16950</v>
      </c>
      <c r="LU3" s="250">
        <f>'1_Police_100K'!LU3/'1_Police_100K'!LM3*100</f>
        <v>1233.3333333333333</v>
      </c>
      <c r="LV3" s="250">
        <f>'1_Police_100K'!LV3/'1_Police_100K'!LN3*100</f>
        <v>569.56521739130426</v>
      </c>
      <c r="LW3" s="250">
        <f>'1_Police_100K'!LW3/'1_Police_100K'!LO3*100</f>
        <v>1230</v>
      </c>
      <c r="LX3" s="250">
        <f>(LW3*100/LR3)-100</f>
        <v>-93.960720130932899</v>
      </c>
      <c r="LZ3" s="250">
        <f>'1_Police_100K'!LZ3/'1_Police_100K'!LJ3*100</f>
        <v>33000</v>
      </c>
      <c r="MA3" s="250">
        <f>'1_Police_100K'!MA3/'1_Police_100K'!LK3*100</f>
        <v>15742.857142857141</v>
      </c>
      <c r="MB3" s="250">
        <f>'1_Police_100K'!MB3/'1_Police_100K'!LL3*100</f>
        <v>32749.999999999993</v>
      </c>
      <c r="MC3" s="250">
        <f>'1_Police_100K'!MC3/'1_Police_100K'!LM3*100</f>
        <v>5633.3333333333339</v>
      </c>
      <c r="MD3" s="250">
        <f>'1_Police_100K'!MD3/'1_Police_100K'!LN3*100</f>
        <v>2286.9565217391305</v>
      </c>
      <c r="ME3" s="250">
        <f>'1_Police_100K'!ME3/'1_Police_100K'!LO3*100</f>
        <v>3519.9999999999995</v>
      </c>
      <c r="MF3" s="250">
        <f>(ME3*100/LZ3)-100</f>
        <v>-89.333333333333343</v>
      </c>
      <c r="MH3" s="250">
        <f>'1_Police_100K'!MH3/'1_Police_100K'!LZ3*100</f>
        <v>98.8888888888889</v>
      </c>
      <c r="MI3" s="250">
        <f>'1_Police_100K'!MI3/'1_Police_100K'!MA3*100</f>
        <v>116.15245009074411</v>
      </c>
      <c r="MJ3" s="250">
        <f>'1_Police_100K'!MJ3/'1_Police_100K'!MB3*100</f>
        <v>95.114503816793899</v>
      </c>
      <c r="MK3" s="250">
        <f>'1_Police_100K'!MK3/'1_Police_100K'!MC3*100</f>
        <v>116.96252465483232</v>
      </c>
      <c r="ML3" s="250">
        <f>'1_Police_100K'!ML3/'1_Police_100K'!MD3*100</f>
        <v>153.23193916349811</v>
      </c>
      <c r="MM3" s="250">
        <f>'1_Police_100K'!MM3/'1_Police_100K'!ME3*100</f>
        <v>234.09090909090909</v>
      </c>
      <c r="MN3" s="250">
        <f>(MM3*100/MH3)-100</f>
        <v>136.72114402451479</v>
      </c>
      <c r="MP3" s="250">
        <f>'1_Police_100K'!MP3/'1_Police_100K'!HB3*100</f>
        <v>2.806861216306527</v>
      </c>
      <c r="MQ3" s="250">
        <f>'1_Police_100K'!MQ3/'1_Police_100K'!HC3*100</f>
        <v>2.8386359306534574</v>
      </c>
      <c r="MR3" s="250">
        <f>'1_Police_100K'!MR3/'1_Police_100K'!HD3*100</f>
        <v>1.9205526770293608</v>
      </c>
      <c r="MS3" s="250">
        <f>'1_Police_100K'!MS3/'1_Police_100K'!HE3*100</f>
        <v>1.9903355523265636</v>
      </c>
      <c r="MT3" s="250">
        <f>'1_Police_100K'!MT3/'1_Police_100K'!HF3*100</f>
        <v>1.3377238114838446</v>
      </c>
      <c r="MU3" s="250">
        <f>'1_Police_100K'!MU3/'1_Police_100K'!HG3*100</f>
        <v>2.0812654093688963</v>
      </c>
      <c r="MV3" s="250">
        <f t="shared" ref="MV3:MV48" si="25">(MU3*100/MP3)-100</f>
        <v>-25.850790296373205</v>
      </c>
      <c r="MX3" s="250" t="e">
        <f>'1_Police_100K'!MX3/'1_Police_100K'!MP3*100</f>
        <v>#VALUE!</v>
      </c>
      <c r="MY3" s="250" t="e">
        <f>'1_Police_100K'!MY3/'1_Police_100K'!MQ3*100</f>
        <v>#VALUE!</v>
      </c>
      <c r="MZ3" s="250" t="e">
        <f>'1_Police_100K'!MZ3/'1_Police_100K'!MR3*100</f>
        <v>#VALUE!</v>
      </c>
      <c r="NA3" s="250" t="e">
        <f>'1_Police_100K'!NA3/'1_Police_100K'!MS3*100</f>
        <v>#VALUE!</v>
      </c>
      <c r="NB3" s="250" t="e">
        <f>'1_Police_100K'!NB3/'1_Police_100K'!MT3*100</f>
        <v>#VALUE!</v>
      </c>
      <c r="NC3" s="250" t="e">
        <f>'1_Police_100K'!NC3/'1_Police_100K'!MU3*100</f>
        <v>#VALUE!</v>
      </c>
      <c r="ND3" s="250" t="e">
        <f>(NC3*100/MX3)-100</f>
        <v>#VALUE!</v>
      </c>
      <c r="NF3" s="250">
        <f>'1_Police_100K'!NF3/'1_Police_100K'!HB3*100</f>
        <v>5.3909556694141232</v>
      </c>
      <c r="NG3" s="250">
        <f>'1_Police_100K'!NG3/'1_Police_100K'!HC3*100</f>
        <v>4.4579919984759</v>
      </c>
      <c r="NH3" s="250">
        <f>'1_Police_100K'!NH3/'1_Police_100K'!HD3*100</f>
        <v>1.941278065630397</v>
      </c>
      <c r="NI3" s="250">
        <f>'1_Police_100K'!NI3/'1_Police_100K'!HE3*100</f>
        <v>1.9328895346872574</v>
      </c>
      <c r="NJ3" s="250">
        <f>'1_Police_100K'!NJ3/'1_Police_100K'!HF3*100</f>
        <v>2.0492164760532741</v>
      </c>
      <c r="NK3" s="250">
        <f>'1_Police_100K'!NK3/'1_Police_100K'!HG3*100</f>
        <v>3.0290416573276557</v>
      </c>
      <c r="NL3" s="250">
        <f t="shared" ref="NL3:NL48" si="26">(NK3*100/NF3)-100</f>
        <v>-43.812528926678311</v>
      </c>
      <c r="NN3" s="250">
        <f>'1_Police_100K'!NN3/'1_Police_100K'!HB3*100</f>
        <v>0.97274819930199763</v>
      </c>
      <c r="NO3" s="250">
        <f>'1_Police_100K'!NO3/'1_Police_100K'!HC3*100</f>
        <v>0.77475074617387429</v>
      </c>
      <c r="NP3" s="250">
        <f>'1_Police_100K'!NP3/'1_Police_100K'!HD3*100</f>
        <v>0.3696027633851468</v>
      </c>
      <c r="NQ3" s="250">
        <f>'1_Police_100K'!NQ3/'1_Police_100K'!HE3*100</f>
        <v>0.88534450714696045</v>
      </c>
      <c r="NR3" s="250">
        <f>'1_Police_100K'!NR3/'1_Police_100K'!HF3*100</f>
        <v>1.0878193631846647</v>
      </c>
      <c r="NS3" s="250">
        <f>'1_Police_100K'!NS3/'1_Police_100K'!HG3*100</f>
        <v>1.2807787134577824</v>
      </c>
      <c r="NT3" s="250">
        <f t="shared" ref="NT3:NT48" si="27">(NS3*100/NN3)-100</f>
        <v>31.666007130808822</v>
      </c>
      <c r="NV3" s="250">
        <f>'1_Police_100K'!NV3/'1_Police_100K'!HB3*100</f>
        <v>2.9108190391326949</v>
      </c>
      <c r="NW3" s="250">
        <f>'1_Police_100K'!NW3/'1_Police_100K'!HC3*100</f>
        <v>2.9846954975550894</v>
      </c>
      <c r="NX3" s="250">
        <f>'1_Police_100K'!NX3/'1_Police_100K'!HD3*100</f>
        <v>1.7098445595854921</v>
      </c>
      <c r="NY3" s="250">
        <f>'1_Police_100K'!NY3/'1_Police_100K'!HE3*100</f>
        <v>0.807623424458487</v>
      </c>
      <c r="NZ3" s="250">
        <f>'1_Police_100K'!NZ3/'1_Police_100K'!HF3*100</f>
        <v>0.97021726986740375</v>
      </c>
      <c r="OA3" s="250">
        <f>'1_Police_100K'!OA3/'1_Police_100K'!HG3*100</f>
        <v>1.4408760526400051</v>
      </c>
      <c r="OB3" s="250">
        <f>(OA3*100/NV3)-100</f>
        <v>-50.49929132422718</v>
      </c>
      <c r="OD3" s="250">
        <f>'1_Police_100K'!OD3/'1_Police_100K'!HB3*100</f>
        <v>7.0171530407663179</v>
      </c>
      <c r="OE3" s="250">
        <f>'1_Police_100K'!OE3/'1_Police_100K'!HC3*100</f>
        <v>8.0015240998285364</v>
      </c>
      <c r="OF3" s="250">
        <f>'1_Police_100K'!OF3/'1_Police_100K'!HD3*100</f>
        <v>4.5699481865284977</v>
      </c>
      <c r="OG3" s="250">
        <f>'1_Police_100K'!OG3/'1_Police_100K'!HE3*100</f>
        <v>5.1802791200621767</v>
      </c>
      <c r="OH3" s="250">
        <f>'1_Police_100K'!OH3/'1_Police_100K'!HF3*100</f>
        <v>4.1601740510981093</v>
      </c>
      <c r="OI3" s="250">
        <f>'1_Police_100K'!OI3/'1_Police_100K'!HG3*100</f>
        <v>4.3642534661073933</v>
      </c>
      <c r="OJ3" s="250">
        <f t="shared" ref="OJ3:OJ48" si="28">(OI3*100/OD3)-100</f>
        <v>-37.805924414742577</v>
      </c>
      <c r="OL3" s="250">
        <f>'1_Police_100K'!OL3/'1_Police_100K'!OD3*100</f>
        <v>8.8888888888888893</v>
      </c>
      <c r="OM3" s="250">
        <f>'1_Police_100K'!OM3/'1_Police_100K'!OE3*100</f>
        <v>12.222222222222221</v>
      </c>
      <c r="ON3" s="250">
        <f>'1_Police_100K'!ON3/'1_Police_100K'!OF3*100</f>
        <v>14.436885865457294</v>
      </c>
      <c r="OO3" s="250">
        <f>'1_Police_100K'!OO3/'1_Police_100K'!OG3*100</f>
        <v>12.981082844096544</v>
      </c>
      <c r="OP3" s="250">
        <f>'1_Police_100K'!OP3/'1_Police_100K'!OH3*100</f>
        <v>8.0565371024734986</v>
      </c>
      <c r="OQ3" s="250">
        <f>'1_Police_100K'!OQ3/'1_Police_100K'!OI3*100</f>
        <v>11.371973587674248</v>
      </c>
      <c r="OR3" s="250">
        <f>(OQ3*100/OL3)-100</f>
        <v>27.934702861335268</v>
      </c>
    </row>
    <row r="4" spans="1:447">
      <c r="A4" s="247">
        <v>2</v>
      </c>
      <c r="B4" s="239" t="s">
        <v>25</v>
      </c>
      <c r="C4" s="248">
        <v>3262.65</v>
      </c>
      <c r="D4" s="248">
        <v>3274.2849999999999</v>
      </c>
      <c r="E4" s="254">
        <v>2894</v>
      </c>
      <c r="F4" s="254">
        <v>2906</v>
      </c>
      <c r="G4" s="248">
        <v>3010.598</v>
      </c>
      <c r="H4" s="248">
        <v>2998.5770000000002</v>
      </c>
      <c r="I4" s="249"/>
      <c r="J4" s="250">
        <f>'1_Police_raw'!C3/C4*100</f>
        <v>507.93066985425952</v>
      </c>
      <c r="K4" s="250">
        <f>'1_Police_raw'!D3/D4*100</f>
        <v>481.81511383401261</v>
      </c>
      <c r="L4" s="250">
        <f>'1_Police_raw'!E3/E4*100</f>
        <v>633.48306841741532</v>
      </c>
      <c r="M4" s="250">
        <f>'1_Police_raw'!F3/F4*100</f>
        <v>603.78527185134203</v>
      </c>
      <c r="N4" s="250">
        <f>'1_Police_raw'!G3/G4*100</f>
        <v>566.10015684591565</v>
      </c>
      <c r="O4" s="250">
        <f>'1_Police_raw'!H3/H4*100</f>
        <v>625.76348714740357</v>
      </c>
      <c r="P4" s="250">
        <f t="shared" ref="P4:P48" si="29">(O4*100/J4)-100</f>
        <v>23.198602542932449</v>
      </c>
      <c r="R4" s="250">
        <f>'1_Police_100K'!R4/'1_Police_100K'!J4*100</f>
        <v>5.7506637702148211</v>
      </c>
      <c r="S4" s="250">
        <f>'1_Police_100K'!S4/'1_Police_100K'!K4*100</f>
        <v>6.0851926977687629</v>
      </c>
      <c r="T4" s="250">
        <f>'1_Police_100K'!T4/'1_Police_100K'!L4*100</f>
        <v>5.72737686139748</v>
      </c>
      <c r="U4" s="250">
        <f>'1_Police_100K'!U4/'1_Police_100K'!M4*100</f>
        <v>4.8273110680496982</v>
      </c>
      <c r="V4" s="250">
        <f>'1_Police_100K'!V4/'1_Police_100K'!N4*100</f>
        <v>4.9580472921434025</v>
      </c>
      <c r="W4" s="250">
        <f>'1_Police_100K'!W4/'1_Police_100K'!O4*100</f>
        <v>3.7305478575996585</v>
      </c>
      <c r="X4" s="250">
        <f t="shared" ref="X4:X48" si="30">(W4*100/R4)-100</f>
        <v>-35.128395491981607</v>
      </c>
      <c r="Z4" s="250">
        <f>'1_Police_100K'!Z4/'1_Police_100K'!J4*100</f>
        <v>0.53705044653632639</v>
      </c>
      <c r="AA4" s="250">
        <f>'1_Police_100K'!AA4/'1_Police_100K'!K4*100</f>
        <v>0.47540567951318463</v>
      </c>
      <c r="AB4" s="250">
        <f>'1_Police_100K'!AB4/'1_Police_100K'!L4*100</f>
        <v>0.39818905798287241</v>
      </c>
      <c r="AC4" s="250">
        <f>'1_Police_100K'!AC4/'1_Police_100K'!M4*100</f>
        <v>0.46164367947110452</v>
      </c>
      <c r="AD4" s="250">
        <f>'1_Police_100K'!AD4/'1_Police_100K'!N4*100</f>
        <v>0.51047350818517867</v>
      </c>
      <c r="AE4" s="250">
        <f>'1_Police_100K'!AE4/'1_Police_100K'!O4*100</f>
        <v>0.54359411639309307</v>
      </c>
      <c r="AF4" s="250">
        <f t="shared" ref="AF4:AF48" si="31">(AE4*100/Z4)-100</f>
        <v>1.218446032206046</v>
      </c>
      <c r="AH4" s="250" t="e">
        <f>'1_Police_100K'!AH4/'1_Police_100K'!Z4*100</f>
        <v>#VALUE!</v>
      </c>
      <c r="AI4" s="250" t="e">
        <f>'1_Police_100K'!AI4/'1_Police_100K'!AA4*100</f>
        <v>#VALUE!</v>
      </c>
      <c r="AJ4" s="250" t="e">
        <f>'1_Police_100K'!AJ4/'1_Police_100K'!AB4*100</f>
        <v>#VALUE!</v>
      </c>
      <c r="AK4" s="250" t="e">
        <f>'1_Police_100K'!AK4/'1_Police_100K'!AC4*100</f>
        <v>#VALUE!</v>
      </c>
      <c r="AL4" s="250" t="e">
        <f>'1_Police_100K'!AL4/'1_Police_100K'!AD4*100</f>
        <v>#VALUE!</v>
      </c>
      <c r="AM4" s="250" t="e">
        <f>'1_Police_100K'!AM4/'1_Police_100K'!AE4*100</f>
        <v>#VALUE!</v>
      </c>
      <c r="AN4" s="250" t="e">
        <f>(AM4*100/AH4)-100</f>
        <v>#VALUE!</v>
      </c>
      <c r="AP4" s="250">
        <f>'1_Police_100K'!AP4/'1_Police_100K'!Z4*100</f>
        <v>67.415730337078656</v>
      </c>
      <c r="AQ4" s="250">
        <f>'1_Police_100K'!AQ4/'1_Police_100K'!AA4*100</f>
        <v>66.666666666666657</v>
      </c>
      <c r="AR4" s="250">
        <f>'1_Police_100K'!AR4/'1_Police_100K'!AB4*100</f>
        <v>65.753424657534239</v>
      </c>
      <c r="AS4" s="250">
        <f>'1_Police_100K'!AS4/'1_Police_100K'!AC4*100</f>
        <v>65.432098765432102</v>
      </c>
      <c r="AT4" s="250">
        <f>'1_Police_100K'!AT4/'1_Police_100K'!AD4*100</f>
        <v>59.770114942528743</v>
      </c>
      <c r="AU4" s="250">
        <f>'1_Police_100K'!AU4/'1_Police_100K'!AE4*100</f>
        <v>64.705882352941174</v>
      </c>
      <c r="AV4" s="250">
        <f t="shared" ref="AV4:AV48" si="32">(AU4*100/AP4)-100</f>
        <v>-4.0196078431372655</v>
      </c>
      <c r="AX4" s="250" t="e">
        <f>'1_Police_100K'!AX4/'1_Police_100K'!AP4*100</f>
        <v>#VALUE!</v>
      </c>
      <c r="AY4" s="250" t="e">
        <f>'1_Police_100K'!AY4/'1_Police_100K'!AQ4*100</f>
        <v>#VALUE!</v>
      </c>
      <c r="AZ4" s="250" t="e">
        <f>'1_Police_100K'!AZ4/'1_Police_100K'!AR4*100</f>
        <v>#VALUE!</v>
      </c>
      <c r="BA4" s="250" t="e">
        <f>'1_Police_100K'!BA4/'1_Police_100K'!AS4*100</f>
        <v>#VALUE!</v>
      </c>
      <c r="BB4" s="250" t="e">
        <f>'1_Police_100K'!BB4/'1_Police_100K'!AT4*100</f>
        <v>#VALUE!</v>
      </c>
      <c r="BC4" s="250" t="e">
        <f>'1_Police_100K'!BC4/'1_Police_100K'!AU4*100</f>
        <v>#VALUE!</v>
      </c>
      <c r="BD4" s="250" t="e">
        <f>(BC4*100/AX4)-100</f>
        <v>#VALUE!</v>
      </c>
      <c r="BF4" s="250">
        <f>'1_Police_100K'!BF4/'1_Police_100K'!J4*100</f>
        <v>8.2005792903692978</v>
      </c>
      <c r="BG4" s="250">
        <f>'1_Police_100K'!BG4/'1_Police_100K'!K4*100</f>
        <v>10.395537525354971</v>
      </c>
      <c r="BH4" s="250">
        <f>'1_Police_100K'!BH4/'1_Police_100K'!L4*100</f>
        <v>7.7019582174221348</v>
      </c>
      <c r="BI4" s="250">
        <f>'1_Police_100K'!BI4/'1_Police_100K'!M4*100</f>
        <v>7.5287814886583844</v>
      </c>
      <c r="BJ4" s="250">
        <f>'1_Police_100K'!BJ4/'1_Police_100K'!N4*100</f>
        <v>6.4249251892272499</v>
      </c>
      <c r="BK4" s="250">
        <f>'1_Police_100K'!BK4/'1_Police_100K'!O4*100</f>
        <v>6.123427840545725</v>
      </c>
      <c r="BL4" s="250">
        <f t="shared" si="0"/>
        <v>-25.32932584729673</v>
      </c>
      <c r="BN4" s="250">
        <f>'1_Police_100K'!BN4/'1_Police_100K'!BF4*100</f>
        <v>12.509197939661517</v>
      </c>
      <c r="BO4" s="250">
        <f>'1_Police_100K'!BO4/'1_Police_100K'!BG4*100</f>
        <v>10.365853658536583</v>
      </c>
      <c r="BP4" s="250">
        <f>'1_Police_100K'!BP4/'1_Police_100K'!BH4*100</f>
        <v>13.172804532577903</v>
      </c>
      <c r="BQ4" s="250">
        <f>'1_Police_100K'!BQ4/'1_Police_100K'!BI4*100</f>
        <v>16.351249053747157</v>
      </c>
      <c r="BR4" s="250">
        <f>'1_Police_100K'!BR4/'1_Police_100K'!BJ4*100</f>
        <v>15.799086757990866</v>
      </c>
      <c r="BS4" s="250">
        <f>'1_Police_100K'!BS4/'1_Police_100K'!BK4*100</f>
        <v>17.406440382941689</v>
      </c>
      <c r="BT4" s="250">
        <f t="shared" si="1"/>
        <v>39.149132237751502</v>
      </c>
      <c r="BV4" s="250">
        <f>'1_Police_100K'!BV4/'1_Police_100K'!J4*100</f>
        <v>0.4284335022930244</v>
      </c>
      <c r="BW4" s="250">
        <f>'1_Police_100K'!BW4/'1_Police_100K'!K4*100</f>
        <v>0.66556795131845847</v>
      </c>
      <c r="BX4" s="250">
        <f>'1_Police_100K'!BX4/'1_Police_100K'!L4*100</f>
        <v>0.6327387770686741</v>
      </c>
      <c r="BY4" s="250">
        <f>'1_Police_100K'!BY4/'1_Police_100K'!M4*100</f>
        <v>0.55283255442835977</v>
      </c>
      <c r="BZ4" s="250">
        <f>'1_Police_100K'!BZ4/'1_Police_100K'!N4*100</f>
        <v>0.70410139060024646</v>
      </c>
      <c r="CA4" s="250">
        <f>'1_Police_100K'!CA4/'1_Police_100K'!O4*100</f>
        <v>0.62886378170965684</v>
      </c>
      <c r="CB4" s="250">
        <f t="shared" si="2"/>
        <v>46.782120992851162</v>
      </c>
      <c r="CD4" s="250">
        <f>'1_Police_100K'!CD4/'1_Police_100K'!BV4*100</f>
        <v>21.126760563380284</v>
      </c>
      <c r="CE4" s="250">
        <f>'1_Police_100K'!CE4/'1_Police_100K'!BW4*100</f>
        <v>18.095238095238095</v>
      </c>
      <c r="CF4" s="250">
        <f>'1_Police_100K'!CF4/'1_Police_100K'!BX4*100</f>
        <v>16.379310344827587</v>
      </c>
      <c r="CG4" s="250">
        <f>'1_Police_100K'!CG4/'1_Police_100K'!BY4*100</f>
        <v>22.680412371134018</v>
      </c>
      <c r="CH4" s="250">
        <f>'1_Police_100K'!CH4/'1_Police_100K'!BZ4*100</f>
        <v>32.499999999999993</v>
      </c>
      <c r="CI4" s="250">
        <f>'1_Police_100K'!CI4/'1_Police_100K'!CA4*100</f>
        <v>21.186440677966097</v>
      </c>
      <c r="CJ4" s="250">
        <f t="shared" si="3"/>
        <v>0.28248587570618611</v>
      </c>
      <c r="CL4" s="250" t="e">
        <f>'1_Police_100K'!CL4/'1_Police_100K'!BV4*100</f>
        <v>#VALUE!</v>
      </c>
      <c r="CM4" s="250" t="e">
        <f>'1_Police_100K'!CM4/'1_Police_100K'!BW4*100</f>
        <v>#VALUE!</v>
      </c>
      <c r="CN4" s="250" t="e">
        <f>'1_Police_100K'!CN4/'1_Police_100K'!BX4*100</f>
        <v>#VALUE!</v>
      </c>
      <c r="CO4" s="250" t="e">
        <f>'1_Police_100K'!CO4/'1_Police_100K'!BY4*100</f>
        <v>#VALUE!</v>
      </c>
      <c r="CP4" s="250" t="e">
        <f>'1_Police_100K'!CP4/'1_Police_100K'!BZ4*100</f>
        <v>#VALUE!</v>
      </c>
      <c r="CQ4" s="250" t="e">
        <f>'1_Police_100K'!CQ4/'1_Police_100K'!CA4*100</f>
        <v>#VALUE!</v>
      </c>
      <c r="CR4" s="250" t="e">
        <f t="shared" si="4"/>
        <v>#VALUE!</v>
      </c>
      <c r="CT4" s="250">
        <f>'1_Police_100K'!CT4/'1_Police_100K'!J4*100</f>
        <v>2.0757904899831043</v>
      </c>
      <c r="CU4" s="250">
        <f>'1_Police_100K'!CU4/'1_Police_100K'!K4*100</f>
        <v>1.9650101419878299</v>
      </c>
      <c r="CV4" s="250">
        <f>'1_Police_100K'!CV4/'1_Police_100K'!L4*100</f>
        <v>1.4018436698849071</v>
      </c>
      <c r="CW4" s="250">
        <f>'1_Police_100K'!CW4/'1_Police_100K'!M4*100</f>
        <v>1.6470990539154222</v>
      </c>
      <c r="CX4" s="250">
        <f>'1_Police_100K'!CX4/'1_Police_100K'!N4*100</f>
        <v>1.7074458722055974</v>
      </c>
      <c r="CY4" s="250">
        <f>'1_Police_100K'!CY4/'1_Police_100K'!O4*100</f>
        <v>1.6414410573438498</v>
      </c>
      <c r="CZ4" s="250">
        <f t="shared" si="5"/>
        <v>-20.924531388656177</v>
      </c>
      <c r="DB4" s="250" t="e">
        <f>'1_Police_100K'!DB4/'1_Police_100K'!CT4*100</f>
        <v>#VALUE!</v>
      </c>
      <c r="DC4" s="250" t="e">
        <f>'1_Police_100K'!DC4/'1_Police_100K'!CU4*100</f>
        <v>#VALUE!</v>
      </c>
      <c r="DD4" s="250" t="e">
        <f>'1_Police_100K'!DD4/'1_Police_100K'!CV4*100</f>
        <v>#VALUE!</v>
      </c>
      <c r="DE4" s="250" t="e">
        <f>'1_Police_100K'!DE4/'1_Police_100K'!CW4*100</f>
        <v>#VALUE!</v>
      </c>
      <c r="DF4" s="250" t="e">
        <f>'1_Police_100K'!DF4/'1_Police_100K'!CX4*100</f>
        <v>#VALUE!</v>
      </c>
      <c r="DG4" s="250" t="e">
        <f>'1_Police_100K'!DG4/'1_Police_100K'!CY4*100</f>
        <v>#VALUE!</v>
      </c>
      <c r="DH4" s="250" t="e">
        <f t="shared" ref="DH4:DH48" si="33">(DG4*100/DB4)-100</f>
        <v>#VALUE!</v>
      </c>
      <c r="DJ4" s="250">
        <f>'1_Police_100K'!DJ4/'1_Police_100K'!J4*100</f>
        <v>25.706010137581465</v>
      </c>
      <c r="DK4" s="250">
        <f>'1_Police_100K'!DK4/'1_Police_100K'!K4*100</f>
        <v>25.475405679513187</v>
      </c>
      <c r="DL4" s="250">
        <f>'1_Police_100K'!DL4/'1_Police_100K'!L4*100</f>
        <v>25.413189330715102</v>
      </c>
      <c r="DM4" s="250">
        <f>'1_Police_100K'!DM4/'1_Police_100K'!M4*100</f>
        <v>26.330787643907446</v>
      </c>
      <c r="DN4" s="250">
        <f>'1_Police_100K'!DN4/'1_Police_100K'!N4*100</f>
        <v>31.103678929765888</v>
      </c>
      <c r="DO4" s="250">
        <f>'1_Police_100K'!DO4/'1_Police_100K'!O4*100</f>
        <v>30.254743125133231</v>
      </c>
      <c r="DP4" s="250">
        <f t="shared" si="6"/>
        <v>17.69521198819433</v>
      </c>
      <c r="DR4" s="250">
        <f>'1_Police_100K'!DR4/'1_Police_100K'!DJ4*100</f>
        <v>22.394366197183096</v>
      </c>
      <c r="DS4" s="250">
        <f>'1_Police_100K'!DS4/'1_Police_100K'!DK4*100</f>
        <v>27.74321970639463</v>
      </c>
      <c r="DT4" s="250">
        <f>'1_Police_100K'!DT4/'1_Police_100K'!DL4*100</f>
        <v>29.491307147456531</v>
      </c>
      <c r="DU4" s="250">
        <f>'1_Police_100K'!DU4/'1_Police_100K'!DM4*100</f>
        <v>32.316017316017323</v>
      </c>
      <c r="DV4" s="250">
        <f>'1_Police_100K'!DV4/'1_Police_100K'!DN4*100</f>
        <v>26.900584795321635</v>
      </c>
      <c r="DW4" s="250">
        <f>'1_Police_100K'!DW4/'1_Police_100K'!DO4*100</f>
        <v>22.881803769596619</v>
      </c>
      <c r="DX4" s="250">
        <f t="shared" ref="DX4:DX48" si="34">(DW4*100/DR4)-100</f>
        <v>2.1766080277584905</v>
      </c>
      <c r="DZ4" s="250">
        <f>'1_Police_100K'!DZ4/'1_Police_100K'!DR4*100</f>
        <v>5.5555555555555562</v>
      </c>
      <c r="EA4" s="250">
        <f>'1_Police_100K'!EA4/'1_Police_100K'!DS4*100</f>
        <v>5.4708520179372195</v>
      </c>
      <c r="EB4" s="250">
        <f>'1_Police_100K'!EB4/'1_Police_100K'!DT4*100</f>
        <v>3.7117903930131009</v>
      </c>
      <c r="EC4" s="250">
        <f>'1_Police_100K'!EC4/'1_Police_100K'!DU4*100</f>
        <v>3.4159410582719354</v>
      </c>
      <c r="ED4" s="250">
        <f>'1_Police_100K'!ED4/'1_Police_100K'!DV4*100</f>
        <v>3.9971949509116409</v>
      </c>
      <c r="EE4" s="250">
        <f>'1_Police_100K'!EE4/'1_Police_100K'!DW4*100</f>
        <v>3.7721324095458044</v>
      </c>
      <c r="EF4" s="250">
        <f t="shared" si="7"/>
        <v>-32.101616628175535</v>
      </c>
      <c r="EH4" s="250">
        <f>'1_Police_100K'!EH4/'1_Police_100K'!DR4*100</f>
        <v>253.66876310272542</v>
      </c>
      <c r="EI4" s="250">
        <f>'1_Police_100K'!EI4/'1_Police_100K'!DS4*100</f>
        <v>173.27354260089686</v>
      </c>
      <c r="EJ4" s="250">
        <f>'1_Police_100K'!EJ4/'1_Police_100K'!DT4*100</f>
        <v>152.91120815138282</v>
      </c>
      <c r="EK4" s="250">
        <f>'1_Police_100K'!EK4/'1_Police_100K'!DU4*100</f>
        <v>156.53047555257868</v>
      </c>
      <c r="EL4" s="250">
        <f>'1_Police_100K'!EL4/'1_Police_100K'!DV4*100</f>
        <v>176.43758765778401</v>
      </c>
      <c r="EM4" s="250">
        <f>'1_Police_100K'!EM4/'1_Police_100K'!DW4*100</f>
        <v>193.53348729792145</v>
      </c>
      <c r="EN4" s="250">
        <f t="shared" si="8"/>
        <v>-23.706220296604528</v>
      </c>
      <c r="EP4" s="250">
        <f>'1_Police_100K'!EP4/'1_Police_100K'!EH4*100</f>
        <v>37.231404958677686</v>
      </c>
      <c r="EQ4" s="250">
        <f>'1_Police_100K'!EQ4/'1_Police_100K'!EI4*100</f>
        <v>54.554865424430631</v>
      </c>
      <c r="ER4" s="250">
        <f>'1_Police_100K'!ER4/'1_Police_100K'!EJ4*100</f>
        <v>62.97001427891481</v>
      </c>
      <c r="ES4" s="250">
        <f>'1_Police_100K'!ES4/'1_Police_100K'!EK4*100</f>
        <v>61.703038083012416</v>
      </c>
      <c r="ET4" s="250">
        <f>'1_Police_100K'!ET4/'1_Police_100K'!EL4*100</f>
        <v>54.411764705882348</v>
      </c>
      <c r="EU4" s="250">
        <f>'1_Police_100K'!EU4/'1_Police_100K'!EM4*100</f>
        <v>49.721559268098652</v>
      </c>
      <c r="EV4" s="250">
        <f t="shared" si="9"/>
        <v>33.547362296114045</v>
      </c>
      <c r="EX4" s="250">
        <f>'1_Police_100K'!EX4/'1_Police_100K'!J4*100</f>
        <v>4.4472604392951967</v>
      </c>
      <c r="EY4" s="250">
        <f>'1_Police_100K'!EY4/'1_Police_100K'!K4*100</f>
        <v>5.6541582150101428</v>
      </c>
      <c r="EZ4" s="250">
        <f>'1_Police_100K'!EZ4/'1_Police_100K'!L4*100</f>
        <v>4.8709976545028093</v>
      </c>
      <c r="FA4" s="250">
        <f>'1_Police_100K'!FA4/'1_Police_100K'!M4*100</f>
        <v>5.5739199817622254</v>
      </c>
      <c r="FB4" s="250">
        <f>'1_Police_100K'!FB4/'1_Police_100K'!N4*100</f>
        <v>5.3394355453852027</v>
      </c>
      <c r="FC4" s="250">
        <f>'1_Police_100K'!FC4/'1_Police_100K'!O4*100</f>
        <v>5.1374973353229585</v>
      </c>
      <c r="FD4" s="250">
        <f t="shared" si="10"/>
        <v>15.520496392092369</v>
      </c>
      <c r="FF4" s="250" t="e">
        <f>'1_Police_100K'!FF4/'1_Police_100K'!EX4*100</f>
        <v>#VALUE!</v>
      </c>
      <c r="FG4" s="250" t="e">
        <f>'1_Police_100K'!FG4/'1_Police_100K'!EY4*100</f>
        <v>#VALUE!</v>
      </c>
      <c r="FH4" s="250" t="e">
        <f>'1_Police_100K'!FH4/'1_Police_100K'!EZ4*100</f>
        <v>#VALUE!</v>
      </c>
      <c r="FI4" s="250" t="e">
        <f>'1_Police_100K'!FI4/'1_Police_100K'!FA4*100</f>
        <v>#VALUE!</v>
      </c>
      <c r="FJ4" s="250" t="e">
        <f>'1_Police_100K'!FJ4/'1_Police_100K'!FB4*100</f>
        <v>#VALUE!</v>
      </c>
      <c r="FK4" s="250" t="e">
        <f>'1_Police_100K'!FK4/'1_Police_100K'!FC4*100</f>
        <v>#VALUE!</v>
      </c>
      <c r="FL4" s="250" t="e">
        <f t="shared" ref="FL4:FL48" si="35">(FK4*100/FF4)-100</f>
        <v>#VALUE!</v>
      </c>
      <c r="FN4" s="250" t="e">
        <f>'1_Police_100K'!FN4/'1_Police_100K'!J4*100</f>
        <v>#VALUE!</v>
      </c>
      <c r="FO4" s="250" t="e">
        <f>'1_Police_100K'!FO4/'1_Police_100K'!K4*100</f>
        <v>#VALUE!</v>
      </c>
      <c r="FP4" s="250" t="e">
        <f>'1_Police_100K'!FP4/'1_Police_100K'!L4*100</f>
        <v>#VALUE!</v>
      </c>
      <c r="FQ4" s="250" t="e">
        <f>'1_Police_100K'!FQ4/'1_Police_100K'!M4*100</f>
        <v>#VALUE!</v>
      </c>
      <c r="FR4" s="250" t="e">
        <f>'1_Police_100K'!FR4/'1_Police_100K'!N4*100</f>
        <v>#VALUE!</v>
      </c>
      <c r="FS4" s="250" t="e">
        <f>'1_Police_100K'!FS4/'1_Police_100K'!O4*100</f>
        <v>#VALUE!</v>
      </c>
      <c r="FT4" s="250" t="e">
        <f t="shared" si="11"/>
        <v>#VALUE!</v>
      </c>
      <c r="FV4" s="250" t="e">
        <f>'1_Police_100K'!FV4/'1_Police_100K'!J4*100</f>
        <v>#VALUE!</v>
      </c>
      <c r="FW4" s="250" t="e">
        <f>'1_Police_100K'!FW4/'1_Police_100K'!K4*100</f>
        <v>#VALUE!</v>
      </c>
      <c r="FX4" s="250" t="e">
        <f>'1_Police_100K'!FX4/'1_Police_100K'!L4*100</f>
        <v>#VALUE!</v>
      </c>
      <c r="FY4" s="250" t="e">
        <f>'1_Police_100K'!FY4/'1_Police_100K'!M4*100</f>
        <v>#VALUE!</v>
      </c>
      <c r="FZ4" s="250" t="e">
        <f>'1_Police_100K'!FZ4/'1_Police_100K'!N4*100</f>
        <v>#VALUE!</v>
      </c>
      <c r="GA4" s="250" t="e">
        <f>'1_Police_100K'!GA4/'1_Police_100K'!O4*100</f>
        <v>#VALUE!</v>
      </c>
      <c r="GB4" s="250" t="e">
        <f t="shared" si="12"/>
        <v>#VALUE!</v>
      </c>
      <c r="GD4" s="250">
        <f>'1_Police_100K'!GD4/'1_Police_100K'!J4*100</f>
        <v>0.76031860970311371</v>
      </c>
      <c r="GE4" s="250">
        <f>'1_Police_100K'!GE4/'1_Police_100K'!K4*100</f>
        <v>1.0078600405679514</v>
      </c>
      <c r="GF4" s="250">
        <f>'1_Police_100K'!GF4/'1_Police_100K'!L4*100</f>
        <v>0.99819996727213212</v>
      </c>
      <c r="GG4" s="250">
        <f>'1_Police_100K'!GG4/'1_Police_100K'!M4*100</f>
        <v>1.2424484212926024</v>
      </c>
      <c r="GH4" s="250">
        <f>'1_Police_100K'!GH4/'1_Police_100K'!N4*100</f>
        <v>1.5548905709088776</v>
      </c>
      <c r="GI4" s="250">
        <f>'1_Police_100K'!GI4/'1_Police_100K'!O4*100</f>
        <v>1.1031762950330419</v>
      </c>
      <c r="GJ4" s="250">
        <f t="shared" si="13"/>
        <v>45.093948899107687</v>
      </c>
      <c r="GL4" s="250">
        <f>'1_Police_100K'!GL4/'1_Police_100K'!J4*100</f>
        <v>9.2022688872797485</v>
      </c>
      <c r="GM4" s="250">
        <f>'1_Police_100K'!GM4/'1_Police_100K'!K4*100</f>
        <v>7.2198275862068977</v>
      </c>
      <c r="GN4" s="250">
        <f>'1_Police_100K'!GN4/'1_Police_100K'!L4*100</f>
        <v>6.6655757377406868</v>
      </c>
      <c r="GO4" s="250">
        <f>'1_Police_100K'!GO4/'1_Police_100K'!M4*100</f>
        <v>5.9614727003305594</v>
      </c>
      <c r="GP4" s="250">
        <f>'1_Police_100K'!GP4/'1_Police_100K'!N4*100</f>
        <v>5.4685208003285801</v>
      </c>
      <c r="GQ4" s="250">
        <f>'1_Police_100K'!GQ4/'1_Police_100K'!O4*100</f>
        <v>5.3719889149435094</v>
      </c>
      <c r="GR4" s="250">
        <f t="shared" si="14"/>
        <v>-41.623212919053216</v>
      </c>
      <c r="GT4" s="250">
        <f>'1_Police_100K'!GT4/'1_Police_100K'!GL4*100</f>
        <v>49.442622950819676</v>
      </c>
      <c r="GU4" s="250">
        <f>'1_Police_100K'!GU4/'1_Police_100K'!GM4*100</f>
        <v>45.215100965759433</v>
      </c>
      <c r="GV4" s="250">
        <f>'1_Police_100K'!GV4/'1_Police_100K'!GN4*100</f>
        <v>43.126022913256961</v>
      </c>
      <c r="GW4" s="250">
        <f>'1_Police_100K'!GW4/'1_Police_100K'!GO4*100</f>
        <v>54.588910133843214</v>
      </c>
      <c r="GX4" s="250">
        <f>'1_Police_100K'!GX4/'1_Police_100K'!GP4*100</f>
        <v>51.394849785407729</v>
      </c>
      <c r="GY4" s="250">
        <f>'1_Police_100K'!GY4/'1_Police_100K'!GQ4*100</f>
        <v>52.281746031746032</v>
      </c>
      <c r="GZ4" s="250">
        <f t="shared" si="15"/>
        <v>5.7422582207064892</v>
      </c>
      <c r="HA4" s="252"/>
      <c r="HB4" s="250">
        <f>'1_Police_raw'!GI3/C4*100</f>
        <v>364.48898901199942</v>
      </c>
      <c r="HC4" s="250">
        <f>'1_Police_raw'!GJ3/D4*100</f>
        <v>357.91020024219029</v>
      </c>
      <c r="HD4" s="250">
        <f>'1_Police_raw'!GK3/E4*100</f>
        <v>395.50794747753974</v>
      </c>
      <c r="HE4" s="250">
        <f>'1_Police_raw'!GL3/F4*100</f>
        <v>376.63454920853405</v>
      </c>
      <c r="HF4" s="250">
        <f>'1_Police_raw'!GM3/G4*100</f>
        <v>364.4458675651814</v>
      </c>
      <c r="HG4" s="250">
        <f>'1_Police_raw'!GN3/H4*100</f>
        <v>373.31040690300762</v>
      </c>
      <c r="HH4" s="250">
        <f t="shared" si="16"/>
        <v>2.4202151935837435</v>
      </c>
      <c r="HJ4" s="250" t="e">
        <f>'1_Police_100K'!HJ4/'1_Police_100K'!HB4*100</f>
        <v>#VALUE!</v>
      </c>
      <c r="HK4" s="250" t="e">
        <f>'1_Police_100K'!HK4/'1_Police_100K'!HC4*100</f>
        <v>#VALUE!</v>
      </c>
      <c r="HL4" s="250" t="e">
        <f>'1_Police_100K'!HL4/'1_Police_100K'!HD4*100</f>
        <v>#VALUE!</v>
      </c>
      <c r="HM4" s="250" t="e">
        <f>'1_Police_100K'!HM4/'1_Police_100K'!HE4*100</f>
        <v>#VALUE!</v>
      </c>
      <c r="HN4" s="250" t="e">
        <f>'1_Police_100K'!HN4/'1_Police_100K'!HF4*100</f>
        <v>#VALUE!</v>
      </c>
      <c r="HO4" s="250" t="e">
        <f>'1_Police_100K'!HO4/'1_Police_100K'!HG4*100</f>
        <v>#VALUE!</v>
      </c>
      <c r="HP4" s="250" t="e">
        <f t="shared" si="17"/>
        <v>#VALUE!</v>
      </c>
      <c r="HR4" s="250" t="e">
        <f>'1_Police_100K'!HR4/'1_Police_100K'!HB4*100</f>
        <v>#VALUE!</v>
      </c>
      <c r="HS4" s="250" t="e">
        <f>'1_Police_100K'!HS4/'1_Police_100K'!HC4*100</f>
        <v>#VALUE!</v>
      </c>
      <c r="HT4" s="250" t="e">
        <f>'1_Police_100K'!HT4/'1_Police_100K'!HD4*100</f>
        <v>#VALUE!</v>
      </c>
      <c r="HU4" s="250" t="e">
        <f>'1_Police_100K'!HU4/'1_Police_100K'!HE4*100</f>
        <v>#VALUE!</v>
      </c>
      <c r="HV4" s="250" t="e">
        <f>'1_Police_100K'!HV4/'1_Police_100K'!HF4*100</f>
        <v>#VALUE!</v>
      </c>
      <c r="HW4" s="250" t="e">
        <f>'1_Police_100K'!HW4/'1_Police_100K'!HG4*100</f>
        <v>#VALUE!</v>
      </c>
      <c r="HX4" s="250" t="e">
        <f t="shared" si="18"/>
        <v>#VALUE!</v>
      </c>
      <c r="HZ4" s="250" t="e">
        <f>'1_Police_100K'!HZ4/'1_Police_100K'!HR4*100</f>
        <v>#VALUE!</v>
      </c>
      <c r="IA4" s="250" t="e">
        <f>'1_Police_100K'!IA4/'1_Police_100K'!HS4*100</f>
        <v>#VALUE!</v>
      </c>
      <c r="IB4" s="250" t="e">
        <f>'1_Police_100K'!IB4/'1_Police_100K'!HT4*100</f>
        <v>#VALUE!</v>
      </c>
      <c r="IC4" s="250" t="e">
        <f>'1_Police_100K'!IC4/'1_Police_100K'!HU4*100</f>
        <v>#VALUE!</v>
      </c>
      <c r="ID4" s="250" t="e">
        <f>'1_Police_100K'!ID4/'1_Police_100K'!HV4*100</f>
        <v>#VALUE!</v>
      </c>
      <c r="IE4" s="250" t="e">
        <f>'1_Police_100K'!IE4/'1_Police_100K'!HW4*100</f>
        <v>#VALUE!</v>
      </c>
      <c r="IF4" s="250" t="e">
        <f>(IE4*100/HZ4)-100</f>
        <v>#VALUE!</v>
      </c>
      <c r="IH4" s="250" t="e">
        <f>'1_Police_100K'!IH4/'1_Police_100K'!HR4*100</f>
        <v>#VALUE!</v>
      </c>
      <c r="II4" s="250" t="e">
        <f>'1_Police_100K'!II4/'1_Police_100K'!HS4*100</f>
        <v>#VALUE!</v>
      </c>
      <c r="IJ4" s="250" t="e">
        <f>'1_Police_100K'!IJ4/'1_Police_100K'!HT4*100</f>
        <v>#VALUE!</v>
      </c>
      <c r="IK4" s="250" t="e">
        <f>'1_Police_100K'!IK4/'1_Police_100K'!HU4*100</f>
        <v>#VALUE!</v>
      </c>
      <c r="IL4" s="250" t="e">
        <f>'1_Police_100K'!IL4/'1_Police_100K'!HV4*100</f>
        <v>#VALUE!</v>
      </c>
      <c r="IM4" s="250" t="e">
        <f>'1_Police_100K'!IM4/'1_Police_100K'!HW4*100</f>
        <v>#VALUE!</v>
      </c>
      <c r="IN4" s="250" t="e">
        <f t="shared" ref="IN4:IN48" si="36">(IM4*100/IH4)-100</f>
        <v>#VALUE!</v>
      </c>
      <c r="IP4" s="250" t="e">
        <f>'1_Police_100K'!IP4/'1_Police_100K'!IH4*100</f>
        <v>#VALUE!</v>
      </c>
      <c r="IQ4" s="250" t="e">
        <f>'1_Police_100K'!IQ4/'1_Police_100K'!II4*100</f>
        <v>#VALUE!</v>
      </c>
      <c r="IR4" s="250" t="e">
        <f>'1_Police_100K'!IR4/'1_Police_100K'!IJ4*100</f>
        <v>#VALUE!</v>
      </c>
      <c r="IS4" s="250" t="e">
        <f>'1_Police_100K'!IS4/'1_Police_100K'!IK4*100</f>
        <v>#VALUE!</v>
      </c>
      <c r="IT4" s="250" t="e">
        <f>'1_Police_100K'!IT4/'1_Police_100K'!IL4*100</f>
        <v>#VALUE!</v>
      </c>
      <c r="IU4" s="250" t="e">
        <f>'1_Police_100K'!IU4/'1_Police_100K'!IM4*100</f>
        <v>#VALUE!</v>
      </c>
      <c r="IV4" s="250" t="e">
        <f>(IU4*100/IP4)-100</f>
        <v>#VALUE!</v>
      </c>
      <c r="IX4" s="250" t="e">
        <f>'1_Police_100K'!IX4/'1_Police_100K'!HB4*100</f>
        <v>#VALUE!</v>
      </c>
      <c r="IY4" s="250" t="e">
        <f>'1_Police_100K'!IY4/'1_Police_100K'!HC4*100</f>
        <v>#VALUE!</v>
      </c>
      <c r="IZ4" s="250" t="e">
        <f>'1_Police_100K'!IZ4/'1_Police_100K'!HD4*100</f>
        <v>#VALUE!</v>
      </c>
      <c r="JA4" s="250" t="e">
        <f>'1_Police_100K'!JA4/'1_Police_100K'!HE4*100</f>
        <v>#VALUE!</v>
      </c>
      <c r="JB4" s="250" t="e">
        <f>'1_Police_100K'!JB4/'1_Police_100K'!HF4*100</f>
        <v>#VALUE!</v>
      </c>
      <c r="JC4" s="250" t="e">
        <f>'1_Police_100K'!JC4/'1_Police_100K'!HG4*100</f>
        <v>#VALUE!</v>
      </c>
      <c r="JD4" s="250" t="e">
        <f t="shared" si="19"/>
        <v>#VALUE!</v>
      </c>
      <c r="JF4" s="250" t="e">
        <f>'1_Police_100K'!JF4/'1_Police_100K'!IX4*100</f>
        <v>#VALUE!</v>
      </c>
      <c r="JG4" s="250" t="e">
        <f>'1_Police_100K'!JG4/'1_Police_100K'!IY4*100</f>
        <v>#VALUE!</v>
      </c>
      <c r="JH4" s="250" t="e">
        <f>'1_Police_100K'!JH4/'1_Police_100K'!IZ4*100</f>
        <v>#VALUE!</v>
      </c>
      <c r="JI4" s="250" t="e">
        <f>'1_Police_100K'!JI4/'1_Police_100K'!JA4*100</f>
        <v>#VALUE!</v>
      </c>
      <c r="JJ4" s="250" t="e">
        <f>'1_Police_100K'!JJ4/'1_Police_100K'!JB4*100</f>
        <v>#VALUE!</v>
      </c>
      <c r="JK4" s="250" t="e">
        <f>'1_Police_100K'!JK4/'1_Police_100K'!JC4*100</f>
        <v>#VALUE!</v>
      </c>
      <c r="JL4" s="250" t="e">
        <f>(JK4*100/JF4)-100</f>
        <v>#VALUE!</v>
      </c>
      <c r="JN4" s="250" t="e">
        <f>'1_Police_100K'!JN4/'1_Police_100K'!HB4*100</f>
        <v>#VALUE!</v>
      </c>
      <c r="JO4" s="250" t="e">
        <f>'1_Police_100K'!JO4/'1_Police_100K'!HC4*100</f>
        <v>#VALUE!</v>
      </c>
      <c r="JP4" s="250" t="e">
        <f>'1_Police_100K'!JP4/'1_Police_100K'!HD4*100</f>
        <v>#VALUE!</v>
      </c>
      <c r="JQ4" s="250" t="e">
        <f>'1_Police_100K'!JQ4/'1_Police_100K'!HE4*100</f>
        <v>#VALUE!</v>
      </c>
      <c r="JR4" s="250" t="e">
        <f>'1_Police_100K'!JR4/'1_Police_100K'!HF4*100</f>
        <v>#VALUE!</v>
      </c>
      <c r="JS4" s="250" t="e">
        <f>'1_Police_100K'!JS4/'1_Police_100K'!HG4*100</f>
        <v>#VALUE!</v>
      </c>
      <c r="JT4" s="250" t="e">
        <f t="shared" si="20"/>
        <v>#VALUE!</v>
      </c>
      <c r="JV4" s="250" t="e">
        <f>'1_Police_100K'!JV4/'1_Police_100K'!JN4*100</f>
        <v>#VALUE!</v>
      </c>
      <c r="JW4" s="250" t="e">
        <f>'1_Police_100K'!JW4/'1_Police_100K'!JO4*100</f>
        <v>#VALUE!</v>
      </c>
      <c r="JX4" s="250" t="e">
        <f>'1_Police_100K'!JX4/'1_Police_100K'!JP4*100</f>
        <v>#VALUE!</v>
      </c>
      <c r="JY4" s="250" t="e">
        <f>'1_Police_100K'!JY4/'1_Police_100K'!JQ4*100</f>
        <v>#VALUE!</v>
      </c>
      <c r="JZ4" s="250" t="e">
        <f>'1_Police_100K'!JZ4/'1_Police_100K'!JR4*100</f>
        <v>#VALUE!</v>
      </c>
      <c r="KA4" s="250" t="e">
        <f>'1_Police_100K'!KA4/'1_Police_100K'!JS4*100</f>
        <v>#VALUE!</v>
      </c>
      <c r="KB4" s="250" t="e">
        <f t="shared" si="21"/>
        <v>#VALUE!</v>
      </c>
      <c r="KD4" s="250" t="e">
        <f>'1_Police_100K'!KD4/'1_Police_100K'!JN4*100</f>
        <v>#VALUE!</v>
      </c>
      <c r="KE4" s="250" t="e">
        <f>'1_Police_100K'!KE4/'1_Police_100K'!JO4*100</f>
        <v>#VALUE!</v>
      </c>
      <c r="KF4" s="250" t="e">
        <f>'1_Police_100K'!KF4/'1_Police_100K'!JP4*100</f>
        <v>#VALUE!</v>
      </c>
      <c r="KG4" s="250" t="e">
        <f>'1_Police_100K'!KG4/'1_Police_100K'!JQ4*100</f>
        <v>#VALUE!</v>
      </c>
      <c r="KH4" s="250" t="e">
        <f>'1_Police_100K'!KH4/'1_Police_100K'!JR4*100</f>
        <v>#VALUE!</v>
      </c>
      <c r="KI4" s="250" t="e">
        <f>'1_Police_100K'!KI4/'1_Police_100K'!JS4*100</f>
        <v>#VALUE!</v>
      </c>
      <c r="KJ4" s="250" t="e">
        <f t="shared" si="22"/>
        <v>#VALUE!</v>
      </c>
      <c r="KL4" s="250" t="e">
        <f>'1_Police_100K'!KL4/'1_Police_100K'!HB4*100</f>
        <v>#VALUE!</v>
      </c>
      <c r="KM4" s="250" t="e">
        <f>'1_Police_100K'!KM4/'1_Police_100K'!HC4*100</f>
        <v>#VALUE!</v>
      </c>
      <c r="KN4" s="250" t="e">
        <f>'1_Police_100K'!KN4/'1_Police_100K'!HD4*100</f>
        <v>#VALUE!</v>
      </c>
      <c r="KO4" s="250" t="e">
        <f>'1_Police_100K'!KO4/'1_Police_100K'!HE4*100</f>
        <v>#VALUE!</v>
      </c>
      <c r="KP4" s="250" t="e">
        <f>'1_Police_100K'!KP4/'1_Police_100K'!HF4*100</f>
        <v>#VALUE!</v>
      </c>
      <c r="KQ4" s="250" t="e">
        <f>'1_Police_100K'!KQ4/'1_Police_100K'!HG4*100</f>
        <v>#VALUE!</v>
      </c>
      <c r="KR4" s="250" t="e">
        <f t="shared" si="23"/>
        <v>#VALUE!</v>
      </c>
      <c r="KT4" s="250" t="e">
        <f>'1_Police_100K'!KT4/'1_Police_100K'!KL4*100</f>
        <v>#VALUE!</v>
      </c>
      <c r="KU4" s="250" t="e">
        <f>'1_Police_100K'!KU4/'1_Police_100K'!KM4*100</f>
        <v>#VALUE!</v>
      </c>
      <c r="KV4" s="250" t="e">
        <f>'1_Police_100K'!KV4/'1_Police_100K'!KN4*100</f>
        <v>#VALUE!</v>
      </c>
      <c r="KW4" s="250" t="e">
        <f>'1_Police_100K'!KW4/'1_Police_100K'!KO4*100</f>
        <v>#VALUE!</v>
      </c>
      <c r="KX4" s="250" t="e">
        <f>'1_Police_100K'!KX4/'1_Police_100K'!KP4*100</f>
        <v>#VALUE!</v>
      </c>
      <c r="KY4" s="250" t="e">
        <f>'1_Police_100K'!KY4/'1_Police_100K'!KQ4*100</f>
        <v>#VALUE!</v>
      </c>
      <c r="KZ4" s="250" t="e">
        <f t="shared" ref="KZ4:KZ48" si="37">(KY4*100/KT4)-100</f>
        <v>#VALUE!</v>
      </c>
      <c r="LB4" s="250" t="e">
        <f>'1_Police_100K'!LB4/'1_Police_100K'!HB4*100</f>
        <v>#VALUE!</v>
      </c>
      <c r="LC4" s="250" t="e">
        <f>'1_Police_100K'!LC4/'1_Police_100K'!HC4*100</f>
        <v>#VALUE!</v>
      </c>
      <c r="LD4" s="250" t="e">
        <f>'1_Police_100K'!LD4/'1_Police_100K'!HD4*100</f>
        <v>#VALUE!</v>
      </c>
      <c r="LE4" s="250" t="e">
        <f>'1_Police_100K'!LE4/'1_Police_100K'!HE4*100</f>
        <v>#VALUE!</v>
      </c>
      <c r="LF4" s="250" t="e">
        <f>'1_Police_100K'!LF4/'1_Police_100K'!HF4*100</f>
        <v>#VALUE!</v>
      </c>
      <c r="LG4" s="250" t="e">
        <f>'1_Police_100K'!LG4/'1_Police_100K'!HG4*100</f>
        <v>#VALUE!</v>
      </c>
      <c r="LH4" s="250" t="e">
        <f t="shared" si="24"/>
        <v>#VALUE!</v>
      </c>
      <c r="LJ4" s="250" t="e">
        <f>'1_Police_100K'!LJ4/'1_Police_100K'!LB4*100</f>
        <v>#VALUE!</v>
      </c>
      <c r="LK4" s="250" t="e">
        <f>'1_Police_100K'!LK4/'1_Police_100K'!LC4*100</f>
        <v>#VALUE!</v>
      </c>
      <c r="LL4" s="250" t="e">
        <f>'1_Police_100K'!LL4/'1_Police_100K'!LD4*100</f>
        <v>#VALUE!</v>
      </c>
      <c r="LM4" s="250" t="e">
        <f>'1_Police_100K'!LM4/'1_Police_100K'!LE4*100</f>
        <v>#VALUE!</v>
      </c>
      <c r="LN4" s="250" t="e">
        <f>'1_Police_100K'!LN4/'1_Police_100K'!LF4*100</f>
        <v>#VALUE!</v>
      </c>
      <c r="LO4" s="250" t="e">
        <f>'1_Police_100K'!LO4/'1_Police_100K'!LG4*100</f>
        <v>#VALUE!</v>
      </c>
      <c r="LP4" s="250" t="e">
        <f t="shared" ref="LP4:LP48" si="38">(LO4*100/LJ4)-100</f>
        <v>#VALUE!</v>
      </c>
      <c r="LR4" s="250" t="e">
        <f>'1_Police_100K'!LR4/'1_Police_100K'!LJ4*100</f>
        <v>#VALUE!</v>
      </c>
      <c r="LS4" s="250" t="e">
        <f>'1_Police_100K'!LS4/'1_Police_100K'!LK4*100</f>
        <v>#VALUE!</v>
      </c>
      <c r="LT4" s="250" t="e">
        <f>'1_Police_100K'!LT4/'1_Police_100K'!LL4*100</f>
        <v>#VALUE!</v>
      </c>
      <c r="LU4" s="250" t="e">
        <f>'1_Police_100K'!LU4/'1_Police_100K'!LM4*100</f>
        <v>#VALUE!</v>
      </c>
      <c r="LV4" s="250" t="e">
        <f>'1_Police_100K'!LV4/'1_Police_100K'!LN4*100</f>
        <v>#VALUE!</v>
      </c>
      <c r="LW4" s="250" t="e">
        <f>'1_Police_100K'!LW4/'1_Police_100K'!LO4*100</f>
        <v>#VALUE!</v>
      </c>
      <c r="LX4" s="250" t="e">
        <f t="shared" ref="LX4:LX48" si="39">(LW4*100/LR4)-100</f>
        <v>#VALUE!</v>
      </c>
      <c r="LZ4" s="250" t="e">
        <f>'1_Police_100K'!LZ4/'1_Police_100K'!LJ4*100</f>
        <v>#VALUE!</v>
      </c>
      <c r="MA4" s="250" t="e">
        <f>'1_Police_100K'!MA4/'1_Police_100K'!LK4*100</f>
        <v>#VALUE!</v>
      </c>
      <c r="MB4" s="250" t="e">
        <f>'1_Police_100K'!MB4/'1_Police_100K'!LL4*100</f>
        <v>#VALUE!</v>
      </c>
      <c r="MC4" s="250" t="e">
        <f>'1_Police_100K'!MC4/'1_Police_100K'!LM4*100</f>
        <v>#VALUE!</v>
      </c>
      <c r="MD4" s="250" t="e">
        <f>'1_Police_100K'!MD4/'1_Police_100K'!LN4*100</f>
        <v>#VALUE!</v>
      </c>
      <c r="ME4" s="250" t="e">
        <f>'1_Police_100K'!ME4/'1_Police_100K'!LO4*100</f>
        <v>#VALUE!</v>
      </c>
      <c r="MF4" s="250" t="e">
        <f t="shared" ref="MF4:MF48" si="40">(ME4*100/LZ4)-100</f>
        <v>#VALUE!</v>
      </c>
      <c r="MH4" s="250" t="e">
        <f>'1_Police_100K'!MH4/'1_Police_100K'!LZ4*100</f>
        <v>#VALUE!</v>
      </c>
      <c r="MI4" s="250" t="e">
        <f>'1_Police_100K'!MI4/'1_Police_100K'!MA4*100</f>
        <v>#VALUE!</v>
      </c>
      <c r="MJ4" s="250" t="e">
        <f>'1_Police_100K'!MJ4/'1_Police_100K'!MB4*100</f>
        <v>#VALUE!</v>
      </c>
      <c r="MK4" s="250" t="e">
        <f>'1_Police_100K'!MK4/'1_Police_100K'!MC4*100</f>
        <v>#VALUE!</v>
      </c>
      <c r="ML4" s="250" t="e">
        <f>'1_Police_100K'!ML4/'1_Police_100K'!MD4*100</f>
        <v>#VALUE!</v>
      </c>
      <c r="MM4" s="250" t="e">
        <f>'1_Police_100K'!MM4/'1_Police_100K'!ME4*100</f>
        <v>#VALUE!</v>
      </c>
      <c r="MN4" s="250" t="e">
        <f t="shared" ref="MN4:MN48" si="41">(MM4*100/MH4)-100</f>
        <v>#VALUE!</v>
      </c>
      <c r="MP4" s="250" t="e">
        <f>'1_Police_100K'!MP4/'1_Police_100K'!HB4*100</f>
        <v>#VALUE!</v>
      </c>
      <c r="MQ4" s="250" t="e">
        <f>'1_Police_100K'!MQ4/'1_Police_100K'!HC4*100</f>
        <v>#VALUE!</v>
      </c>
      <c r="MR4" s="250" t="e">
        <f>'1_Police_100K'!MR4/'1_Police_100K'!HD4*100</f>
        <v>#VALUE!</v>
      </c>
      <c r="MS4" s="250" t="e">
        <f>'1_Police_100K'!MS4/'1_Police_100K'!HE4*100</f>
        <v>#VALUE!</v>
      </c>
      <c r="MT4" s="250" t="e">
        <f>'1_Police_100K'!MT4/'1_Police_100K'!HF4*100</f>
        <v>#VALUE!</v>
      </c>
      <c r="MU4" s="250" t="e">
        <f>'1_Police_100K'!MU4/'1_Police_100K'!HG4*100</f>
        <v>#VALUE!</v>
      </c>
      <c r="MV4" s="250" t="e">
        <f t="shared" si="25"/>
        <v>#VALUE!</v>
      </c>
      <c r="MX4" s="250" t="e">
        <f>'1_Police_100K'!MX4/'1_Police_100K'!MP4*100</f>
        <v>#VALUE!</v>
      </c>
      <c r="MY4" s="250" t="e">
        <f>'1_Police_100K'!MY4/'1_Police_100K'!MQ4*100</f>
        <v>#VALUE!</v>
      </c>
      <c r="MZ4" s="250" t="e">
        <f>'1_Police_100K'!MZ4/'1_Police_100K'!MR4*100</f>
        <v>#VALUE!</v>
      </c>
      <c r="NA4" s="250" t="e">
        <f>'1_Police_100K'!NA4/'1_Police_100K'!MS4*100</f>
        <v>#VALUE!</v>
      </c>
      <c r="NB4" s="250" t="e">
        <f>'1_Police_100K'!NB4/'1_Police_100K'!MT4*100</f>
        <v>#VALUE!</v>
      </c>
      <c r="NC4" s="250" t="e">
        <f>'1_Police_100K'!NC4/'1_Police_100K'!MU4*100</f>
        <v>#VALUE!</v>
      </c>
      <c r="ND4" s="250" t="e">
        <f>(NC4*100/MX4)-100</f>
        <v>#VALUE!</v>
      </c>
      <c r="NF4" s="250" t="e">
        <f>'1_Police_100K'!NF4/'1_Police_100K'!HB4*100</f>
        <v>#VALUE!</v>
      </c>
      <c r="NG4" s="250" t="e">
        <f>'1_Police_100K'!NG4/'1_Police_100K'!HC4*100</f>
        <v>#VALUE!</v>
      </c>
      <c r="NH4" s="250" t="e">
        <f>'1_Police_100K'!NH4/'1_Police_100K'!HD4*100</f>
        <v>#VALUE!</v>
      </c>
      <c r="NI4" s="250" t="e">
        <f>'1_Police_100K'!NI4/'1_Police_100K'!HE4*100</f>
        <v>#VALUE!</v>
      </c>
      <c r="NJ4" s="250" t="e">
        <f>'1_Police_100K'!NJ4/'1_Police_100K'!HF4*100</f>
        <v>#VALUE!</v>
      </c>
      <c r="NK4" s="250" t="e">
        <f>'1_Police_100K'!NK4/'1_Police_100K'!HG4*100</f>
        <v>#VALUE!</v>
      </c>
      <c r="NL4" s="250" t="e">
        <f t="shared" si="26"/>
        <v>#VALUE!</v>
      </c>
      <c r="NN4" s="250" t="e">
        <f>'1_Police_100K'!NN4/'1_Police_100K'!HB4*100</f>
        <v>#VALUE!</v>
      </c>
      <c r="NO4" s="250" t="e">
        <f>'1_Police_100K'!NO4/'1_Police_100K'!HC4*100</f>
        <v>#VALUE!</v>
      </c>
      <c r="NP4" s="250" t="e">
        <f>'1_Police_100K'!NP4/'1_Police_100K'!HD4*100</f>
        <v>#VALUE!</v>
      </c>
      <c r="NQ4" s="250" t="e">
        <f>'1_Police_100K'!NQ4/'1_Police_100K'!HE4*100</f>
        <v>#VALUE!</v>
      </c>
      <c r="NR4" s="250" t="e">
        <f>'1_Police_100K'!NR4/'1_Police_100K'!HF4*100</f>
        <v>#VALUE!</v>
      </c>
      <c r="NS4" s="250" t="e">
        <f>'1_Police_100K'!NS4/'1_Police_100K'!HG4*100</f>
        <v>#VALUE!</v>
      </c>
      <c r="NT4" s="250" t="e">
        <f t="shared" si="27"/>
        <v>#VALUE!</v>
      </c>
      <c r="NV4" s="250" t="e">
        <f>'1_Police_100K'!NV4/'1_Police_100K'!HB4*100</f>
        <v>#VALUE!</v>
      </c>
      <c r="NW4" s="250" t="e">
        <f>'1_Police_100K'!NW4/'1_Police_100K'!HC4*100</f>
        <v>#VALUE!</v>
      </c>
      <c r="NX4" s="250" t="e">
        <f>'1_Police_100K'!NX4/'1_Police_100K'!HD4*100</f>
        <v>#VALUE!</v>
      </c>
      <c r="NY4" s="250" t="e">
        <f>'1_Police_100K'!NY4/'1_Police_100K'!HE4*100</f>
        <v>#VALUE!</v>
      </c>
      <c r="NZ4" s="250" t="e">
        <f>'1_Police_100K'!NZ4/'1_Police_100K'!HF4*100</f>
        <v>#VALUE!</v>
      </c>
      <c r="OA4" s="250" t="e">
        <f>'1_Police_100K'!OA4/'1_Police_100K'!HG4*100</f>
        <v>#VALUE!</v>
      </c>
      <c r="OB4" s="250" t="e">
        <f t="shared" ref="OB4:OB48" si="42">(OA4*100/NV4)-100</f>
        <v>#VALUE!</v>
      </c>
      <c r="OD4" s="250" t="e">
        <f>'1_Police_100K'!OD4/'1_Police_100K'!HB4*100</f>
        <v>#VALUE!</v>
      </c>
      <c r="OE4" s="250" t="e">
        <f>'1_Police_100K'!OE4/'1_Police_100K'!HC4*100</f>
        <v>#VALUE!</v>
      </c>
      <c r="OF4" s="250" t="e">
        <f>'1_Police_100K'!OF4/'1_Police_100K'!HD4*100</f>
        <v>#VALUE!</v>
      </c>
      <c r="OG4" s="250" t="e">
        <f>'1_Police_100K'!OG4/'1_Police_100K'!HE4*100</f>
        <v>#VALUE!</v>
      </c>
      <c r="OH4" s="250" t="e">
        <f>'1_Police_100K'!OH4/'1_Police_100K'!HF4*100</f>
        <v>#VALUE!</v>
      </c>
      <c r="OI4" s="250" t="e">
        <f>'1_Police_100K'!OI4/'1_Police_100K'!HG4*100</f>
        <v>#VALUE!</v>
      </c>
      <c r="OJ4" s="250" t="e">
        <f t="shared" si="28"/>
        <v>#VALUE!</v>
      </c>
      <c r="OL4" s="250" t="e">
        <f>'1_Police_100K'!OL4/'1_Police_100K'!OD4*100</f>
        <v>#VALUE!</v>
      </c>
      <c r="OM4" s="250" t="e">
        <f>'1_Police_100K'!OM4/'1_Police_100K'!OE4*100</f>
        <v>#VALUE!</v>
      </c>
      <c r="ON4" s="250" t="e">
        <f>'1_Police_100K'!ON4/'1_Police_100K'!OF4*100</f>
        <v>#VALUE!</v>
      </c>
      <c r="OO4" s="250" t="e">
        <f>'1_Police_100K'!OO4/'1_Police_100K'!OG4*100</f>
        <v>#VALUE!</v>
      </c>
      <c r="OP4" s="250" t="e">
        <f>'1_Police_100K'!OP4/'1_Police_100K'!OH4*100</f>
        <v>#VALUE!</v>
      </c>
      <c r="OQ4" s="250" t="e">
        <f>'1_Police_100K'!OQ4/'1_Police_100K'!OI4*100</f>
        <v>#VALUE!</v>
      </c>
      <c r="OR4" s="250" t="e">
        <f t="shared" ref="OR4:OR48" si="43">(OQ4*100/OL4)-100</f>
        <v>#VALUE!</v>
      </c>
    </row>
    <row r="5" spans="1:447">
      <c r="A5" s="247">
        <v>3</v>
      </c>
      <c r="B5" s="239" t="s">
        <v>26</v>
      </c>
      <c r="C5" s="248">
        <v>8375.1640000000007</v>
      </c>
      <c r="D5" s="248">
        <v>8408.1209999999992</v>
      </c>
      <c r="E5" s="248">
        <v>8451.86</v>
      </c>
      <c r="F5" s="248">
        <v>8507.7860000000001</v>
      </c>
      <c r="G5" s="248">
        <v>8584.9259999999995</v>
      </c>
      <c r="H5" s="248">
        <v>8700.4709999999995</v>
      </c>
      <c r="I5" s="249"/>
      <c r="J5" s="250">
        <f>'1_Police_raw'!C4/C5*100</f>
        <v>6447.7185163180084</v>
      </c>
      <c r="K5" s="250">
        <f>'1_Police_raw'!D4/D5*100</f>
        <v>6517.8296078279554</v>
      </c>
      <c r="L5" s="250">
        <f>'1_Police_raw'!E4/E5*100</f>
        <v>6464.8018306029671</v>
      </c>
      <c r="M5" s="250">
        <f>'1_Police_raw'!F4/F5*100</f>
        <v>6202.459723363987</v>
      </c>
      <c r="N5" s="250">
        <f>'1_Police_raw'!G4/G5*100</f>
        <v>6032.3175761794573</v>
      </c>
      <c r="O5" s="250">
        <f>'1_Police_raw'!H4/H5*100</f>
        <v>6181.1826049417323</v>
      </c>
      <c r="P5" s="250">
        <f t="shared" si="29"/>
        <v>-4.133801913059969</v>
      </c>
      <c r="R5" s="250">
        <f>'1_Police_100K'!R5/'1_Police_100K'!J5*100</f>
        <v>6.588988661258095</v>
      </c>
      <c r="S5" s="250">
        <f>'1_Police_100K'!S5/'1_Police_100K'!K5*100</f>
        <v>6.1327270371715272</v>
      </c>
      <c r="T5" s="250">
        <f>'1_Police_100K'!T5/'1_Police_100K'!L5*100</f>
        <v>5.8298377001295778</v>
      </c>
      <c r="U5" s="250">
        <f>'1_Police_100K'!U5/'1_Police_100K'!M5*100</f>
        <v>5.7074960393562915</v>
      </c>
      <c r="V5" s="250">
        <f>'1_Police_100K'!V5/'1_Police_100K'!N5*100</f>
        <v>5.9866375731361154</v>
      </c>
      <c r="W5" s="250">
        <f>'1_Police_100K'!W5/'1_Police_100K'!O5*100</f>
        <v>5.8591425681304301</v>
      </c>
      <c r="X5" s="250">
        <f t="shared" si="30"/>
        <v>-11.076754425440285</v>
      </c>
      <c r="Z5" s="250">
        <f>'1_Police_100K'!Z5/'1_Police_100K'!J5*100</f>
        <v>3.4258815163507136E-2</v>
      </c>
      <c r="AA5" s="250">
        <f>'1_Police_100K'!AA5/'1_Police_100K'!K5*100</f>
        <v>3.5947133991573413E-2</v>
      </c>
      <c r="AB5" s="250">
        <f>'1_Police_100K'!AB5/'1_Police_100K'!L5*100</f>
        <v>3.056391335222073E-2</v>
      </c>
      <c r="AC5" s="250">
        <f>'1_Police_100K'!AC5/'1_Police_100K'!M5*100</f>
        <v>2.0655988720693134E-2</v>
      </c>
      <c r="AD5" s="250">
        <f>'1_Police_100K'!AD5/'1_Police_100K'!N5*100</f>
        <v>2.6647614266128564E-2</v>
      </c>
      <c r="AE5" s="250">
        <f>'1_Police_100K'!AE5/'1_Police_100K'!O5*100</f>
        <v>2.7519933357134364E-2</v>
      </c>
      <c r="AF5" s="250">
        <f t="shared" si="31"/>
        <v>-19.670504581696989</v>
      </c>
      <c r="AH5" s="250">
        <f>'1_Police_100K'!AH5/'1_Police_100K'!Z5*100</f>
        <v>11.351351351351353</v>
      </c>
      <c r="AI5" s="250">
        <f>'1_Police_100K'!AI5/'1_Police_100K'!AA5*100</f>
        <v>5.5837563451776644</v>
      </c>
      <c r="AJ5" s="250">
        <f>'1_Police_100K'!AJ5/'1_Police_100K'!AB5*100</f>
        <v>7.7844311377245523</v>
      </c>
      <c r="AK5" s="250">
        <f>'1_Police_100K'!AK5/'1_Police_100K'!AC5*100</f>
        <v>12.844036697247708</v>
      </c>
      <c r="AL5" s="250">
        <f>'1_Police_100K'!AL5/'1_Police_100K'!AD5*100</f>
        <v>9.4202898550724647</v>
      </c>
      <c r="AM5" s="250">
        <f>'1_Police_100K'!AM5/'1_Police_100K'!AE5*100</f>
        <v>13.513513513513512</v>
      </c>
      <c r="AN5" s="250">
        <f>(AM5*100/AH5)-100</f>
        <v>19.047619047619023</v>
      </c>
      <c r="AP5" s="250">
        <f>'1_Police_100K'!AP5/'1_Police_100K'!Z5*100</f>
        <v>43.243243243243242</v>
      </c>
      <c r="AQ5" s="250">
        <f>'1_Police_100K'!AQ5/'1_Police_100K'!AA5*100</f>
        <v>44.670050761421315</v>
      </c>
      <c r="AR5" s="250">
        <f>'1_Police_100K'!AR5/'1_Police_100K'!AB5*100</f>
        <v>37.125748502994014</v>
      </c>
      <c r="AS5" s="250">
        <f>'1_Police_100K'!AS5/'1_Police_100K'!AC5*100</f>
        <v>36.697247706422012</v>
      </c>
      <c r="AT5" s="250">
        <f>'1_Police_100K'!AT5/'1_Police_100K'!AD5*100</f>
        <v>29.710144927536231</v>
      </c>
      <c r="AU5" s="250">
        <f>'1_Police_100K'!AU5/'1_Police_100K'!AE5*100</f>
        <v>33.108108108108105</v>
      </c>
      <c r="AV5" s="250">
        <f t="shared" si="32"/>
        <v>-23.437500000000014</v>
      </c>
      <c r="AX5" s="250">
        <f>'1_Police_100K'!AX5/'1_Police_100K'!AP5*100</f>
        <v>12.5</v>
      </c>
      <c r="AY5" s="250">
        <f>'1_Police_100K'!AY5/'1_Police_100K'!AQ5*100</f>
        <v>2.2727272727272729</v>
      </c>
      <c r="AZ5" s="250">
        <f>'1_Police_100K'!AZ5/'1_Police_100K'!AR5*100</f>
        <v>6.4516129032258061</v>
      </c>
      <c r="BA5" s="250">
        <f>'1_Police_100K'!BA5/'1_Police_100K'!AS5*100</f>
        <v>20</v>
      </c>
      <c r="BB5" s="250">
        <f>'1_Police_100K'!BB5/'1_Police_100K'!AT5*100</f>
        <v>12.195121951219512</v>
      </c>
      <c r="BC5" s="250">
        <f>'1_Police_100K'!BC5/'1_Police_100K'!AU5*100</f>
        <v>16.326530612244902</v>
      </c>
      <c r="BD5" s="250">
        <f>(BC5*100/AX5)-100</f>
        <v>30.612244897959215</v>
      </c>
      <c r="BF5" s="250">
        <f>'1_Police_100K'!BF5/'1_Police_100K'!J5*100</f>
        <v>7.4786067588012743</v>
      </c>
      <c r="BG5" s="250">
        <f>'1_Police_100K'!BG5/'1_Police_100K'!K5*100</f>
        <v>7.5412342822525176</v>
      </c>
      <c r="BH5" s="250">
        <f>'1_Police_100K'!BH5/'1_Police_100K'!L5*100</f>
        <v>7.2321173654272721</v>
      </c>
      <c r="BI5" s="250">
        <f>'1_Police_100K'!BI5/'1_Police_100K'!M5*100</f>
        <v>7.1361703417902866</v>
      </c>
      <c r="BJ5" s="250">
        <f>'1_Police_100K'!BJ5/'1_Police_100K'!N5*100</f>
        <v>7.3027979994979422</v>
      </c>
      <c r="BK5" s="250">
        <f>'1_Police_100K'!BK5/'1_Police_100K'!O5*100</f>
        <v>7.4785418898012619</v>
      </c>
      <c r="BL5" s="250">
        <f t="shared" si="0"/>
        <v>-8.6739418323134032E-4</v>
      </c>
      <c r="BN5" s="250">
        <f>'1_Police_100K'!BN5/'1_Police_100K'!BF5*100</f>
        <v>9.649622384548719</v>
      </c>
      <c r="BO5" s="250">
        <f>'1_Police_100K'!BO5/'1_Police_100K'!BG5*100</f>
        <v>9.7512582268679822</v>
      </c>
      <c r="BP5" s="250">
        <f>'1_Police_100K'!BP5/'1_Police_100K'!BH5*100</f>
        <v>9.4493369774268654</v>
      </c>
      <c r="BQ5" s="250">
        <f>'1_Police_100K'!BQ5/'1_Police_100K'!BI5*100</f>
        <v>9.6661975197174499</v>
      </c>
      <c r="BR5" s="250">
        <f>'1_Police_100K'!BR5/'1_Police_100K'!BJ5*100</f>
        <v>9.1514847034559352</v>
      </c>
      <c r="BS5" s="250">
        <f>'1_Police_100K'!BS5/'1_Police_100K'!BK5*100</f>
        <v>9.4308660086028997</v>
      </c>
      <c r="BT5" s="250">
        <f t="shared" si="1"/>
        <v>-2.2669941602699311</v>
      </c>
      <c r="BV5" s="250">
        <f>'1_Police_100K'!BV5/'1_Police_100K'!J5*100</f>
        <v>0.69443544250352296</v>
      </c>
      <c r="BW5" s="250">
        <f>'1_Police_100K'!BW5/'1_Police_100K'!K5*100</f>
        <v>0.69266660219295773</v>
      </c>
      <c r="BX5" s="250">
        <f>'1_Police_100K'!BX5/'1_Police_100K'!L5*100</f>
        <v>0.65337227944567677</v>
      </c>
      <c r="BY5" s="250">
        <f>'1_Police_100K'!BY5/'1_Police_100K'!M5*100</f>
        <v>0.63976713689045894</v>
      </c>
      <c r="BZ5" s="250">
        <f>'1_Police_100K'!BZ5/'1_Police_100K'!N5*100</f>
        <v>0.62911541506555702</v>
      </c>
      <c r="CA5" s="250">
        <f>'1_Police_100K'!CA5/'1_Police_100K'!O5*100</f>
        <v>0.78078513626085921</v>
      </c>
      <c r="CB5" s="250">
        <f t="shared" si="2"/>
        <v>12.434517087151434</v>
      </c>
      <c r="CD5" s="250">
        <f>'1_Police_100K'!CD5/'1_Police_100K'!BV5*100</f>
        <v>39.653333333333336</v>
      </c>
      <c r="CE5" s="250">
        <f>'1_Police_100K'!CE5/'1_Police_100K'!BW5*100</f>
        <v>36.643835616438352</v>
      </c>
      <c r="CF5" s="250">
        <f>'1_Police_100K'!CF5/'1_Police_100K'!BX5*100</f>
        <v>37.619047619047613</v>
      </c>
      <c r="CG5" s="250">
        <f>'1_Police_100K'!CG5/'1_Police_100K'!BY5*100</f>
        <v>37.796208530805686</v>
      </c>
      <c r="CH5" s="250">
        <f>'1_Police_100K'!CH5/'1_Police_100K'!BZ5*100</f>
        <v>38.275015346838551</v>
      </c>
      <c r="CI5" s="250">
        <f>'1_Police_100K'!CI5/'1_Police_100K'!CA5*100</f>
        <v>34.889259347463685</v>
      </c>
      <c r="CJ5" s="250">
        <f t="shared" si="3"/>
        <v>-12.014308975797704</v>
      </c>
      <c r="CL5" s="250">
        <f>'1_Police_100K'!CL5/'1_Police_100K'!BV5*100</f>
        <v>18.533333333333335</v>
      </c>
      <c r="CM5" s="250">
        <f>'1_Police_100K'!CM5/'1_Police_100K'!BW5*100</f>
        <v>19.204425711275029</v>
      </c>
      <c r="CN5" s="250">
        <f>'1_Police_100K'!CN5/'1_Police_100K'!BX5*100</f>
        <v>19.915966386554622</v>
      </c>
      <c r="CO5" s="250">
        <f>'1_Police_100K'!CO5/'1_Police_100K'!BY5*100</f>
        <v>18.21682464454976</v>
      </c>
      <c r="CP5" s="250">
        <f>'1_Police_100K'!CP5/'1_Police_100K'!BZ5*100</f>
        <v>18.907305095150399</v>
      </c>
      <c r="CQ5" s="250">
        <f>'1_Police_100K'!CQ5/'1_Police_100K'!CA5*100</f>
        <v>14.170040485829963</v>
      </c>
      <c r="CR5" s="250">
        <f t="shared" si="4"/>
        <v>-23.542947018903078</v>
      </c>
      <c r="CT5" s="250">
        <f>'1_Police_100K'!CT5/'1_Police_100K'!J5*100</f>
        <v>0.75295320245848663</v>
      </c>
      <c r="CU5" s="250">
        <f>'1_Police_100K'!CU5/'1_Police_100K'!K5*100</f>
        <v>0.74667853956100705</v>
      </c>
      <c r="CV5" s="250">
        <f>'1_Police_100K'!CV5/'1_Police_100K'!L5*100</f>
        <v>0.68393619279789741</v>
      </c>
      <c r="CW5" s="250">
        <f>'1_Police_100K'!CW5/'1_Police_100K'!M5*100</f>
        <v>0.65966510767644759</v>
      </c>
      <c r="CX5" s="250">
        <f>'1_Police_100K'!CX5/'1_Police_100K'!N5*100</f>
        <v>0.65962500241373323</v>
      </c>
      <c r="CY5" s="250">
        <f>'1_Police_100K'!CY5/'1_Police_100K'!O5*100</f>
        <v>0.57698887302154001</v>
      </c>
      <c r="CZ5" s="250">
        <f t="shared" si="5"/>
        <v>-23.369889239118848</v>
      </c>
      <c r="DB5" s="250">
        <f>'1_Police_100K'!DB5/'1_Police_100K'!CT5*100</f>
        <v>5.2385636989670443</v>
      </c>
      <c r="DC5" s="250">
        <f>'1_Police_100K'!DC5/'1_Police_100K'!CU5*100</f>
        <v>5.3030303030303028</v>
      </c>
      <c r="DD5" s="250">
        <f>'1_Police_100K'!DD5/'1_Police_100K'!CV5*100</f>
        <v>5.5927214343055924</v>
      </c>
      <c r="DE5" s="250">
        <f>'1_Police_100K'!DE5/'1_Police_100K'!CW5*100</f>
        <v>5.3720195346164896</v>
      </c>
      <c r="DF5" s="250">
        <f>'1_Police_100K'!DF5/'1_Police_100K'!CX5*100</f>
        <v>6.3524590163934427</v>
      </c>
      <c r="DG5" s="250">
        <f>'1_Police_100K'!DG5/'1_Police_100K'!CY5*100</f>
        <v>5.4141153722204312</v>
      </c>
      <c r="DH5" s="250">
        <f t="shared" si="33"/>
        <v>3.3511413307430473</v>
      </c>
      <c r="DJ5" s="250">
        <f>'1_Police_100K'!DJ5/'1_Police_100K'!J5*100</f>
        <v>43.945541446684956</v>
      </c>
      <c r="DK5" s="250">
        <f>'1_Police_100K'!DK5/'1_Police_100K'!K5*100</f>
        <v>43.758427960666175</v>
      </c>
      <c r="DL5" s="250">
        <f>'1_Police_100K'!DL5/'1_Police_100K'!L5*100</f>
        <v>45.059261048763169</v>
      </c>
      <c r="DM5" s="250">
        <f>'1_Police_100K'!DM5/'1_Police_100K'!M5*100</f>
        <v>44.902139884629669</v>
      </c>
      <c r="DN5" s="250">
        <f>'1_Police_100K'!DN5/'1_Police_100K'!N5*100</f>
        <v>42.920230945990305</v>
      </c>
      <c r="DO5" s="250">
        <f>'1_Police_100K'!DO5/'1_Police_100K'!O5*100</f>
        <v>42.118514221111511</v>
      </c>
      <c r="DP5" s="250">
        <f t="shared" si="6"/>
        <v>-4.1574802936266195</v>
      </c>
      <c r="DR5" s="250">
        <f>'1_Police_100K'!DR5/'1_Police_100K'!DJ5*100</f>
        <v>38.710289116721235</v>
      </c>
      <c r="DS5" s="250">
        <f>'1_Police_100K'!DS5/'1_Police_100K'!DK5*100</f>
        <v>38.910711902855624</v>
      </c>
      <c r="DT5" s="250">
        <f>'1_Police_100K'!DT5/'1_Police_100K'!DL5*100</f>
        <v>39.50008529581401</v>
      </c>
      <c r="DU5" s="250">
        <f>'1_Police_100K'!DU5/'1_Police_100K'!DM5*100</f>
        <v>39.309966447909851</v>
      </c>
      <c r="DV5" s="250">
        <f>'1_Police_100K'!DV5/'1_Police_100K'!DN5*100</f>
        <v>38.823778180689331</v>
      </c>
      <c r="DW5" s="250">
        <f>'1_Police_100K'!DW5/'1_Police_100K'!DO5*100</f>
        <v>37.937397907377161</v>
      </c>
      <c r="DX5" s="250">
        <f t="shared" si="34"/>
        <v>-1.9966040734379789</v>
      </c>
      <c r="DZ5" s="250">
        <f>'1_Police_100K'!DZ5/'1_Police_100K'!DR5*100</f>
        <v>7.1214743694414508</v>
      </c>
      <c r="EA5" s="250">
        <f>'1_Police_100K'!EA5/'1_Police_100K'!DS5*100</f>
        <v>6.0110812230069346</v>
      </c>
      <c r="EB5" s="250">
        <f>'1_Police_100K'!EB5/'1_Police_100K'!DT5*100</f>
        <v>6.4771208226221093</v>
      </c>
      <c r="EC5" s="250">
        <f>'1_Police_100K'!EC5/'1_Police_100K'!DU5*100</f>
        <v>5.5763718153806519</v>
      </c>
      <c r="ED5" s="250">
        <f>'1_Police_100K'!ED5/'1_Police_100K'!DV5*100</f>
        <v>5.8729459753864708</v>
      </c>
      <c r="EE5" s="250">
        <f>'1_Police_100K'!EE5/'1_Police_100K'!DW5*100</f>
        <v>5.5718475073313787</v>
      </c>
      <c r="EF5" s="250">
        <f t="shared" si="7"/>
        <v>-21.759916299910969</v>
      </c>
      <c r="EH5" s="250">
        <f>'1_Police_100K'!EH5/'1_Police_100K'!DR5*100</f>
        <v>91.74205066239945</v>
      </c>
      <c r="EI5" s="250">
        <f>'1_Police_100K'!EI5/'1_Police_100K'!DS5*100</f>
        <v>91.348286911510954</v>
      </c>
      <c r="EJ5" s="250">
        <f>'1_Police_100K'!EJ5/'1_Police_100K'!DT5*100</f>
        <v>91.211311053984602</v>
      </c>
      <c r="EK5" s="250">
        <f>'1_Police_100K'!EK5/'1_Police_100K'!DU5*100</f>
        <v>91.780380704937585</v>
      </c>
      <c r="EL5" s="250">
        <f>'1_Police_100K'!EL5/'1_Police_100K'!DV5*100</f>
        <v>91.72364243168704</v>
      </c>
      <c r="EM5" s="250">
        <f>'1_Police_100K'!EM5/'1_Police_100K'!DW5*100</f>
        <v>93.682213843504172</v>
      </c>
      <c r="EN5" s="250">
        <f t="shared" si="8"/>
        <v>2.1148025001580919</v>
      </c>
      <c r="EP5" s="250">
        <f>'1_Police_100K'!EP5/'1_Police_100K'!EH5*100</f>
        <v>25.107680624606949</v>
      </c>
      <c r="EQ5" s="250">
        <f>'1_Police_100K'!EQ5/'1_Police_100K'!EI5*100</f>
        <v>25.323212651634247</v>
      </c>
      <c r="ER5" s="250">
        <f>'1_Police_100K'!ER5/'1_Police_100K'!EJ5*100</f>
        <v>31.531064338297458</v>
      </c>
      <c r="ES5" s="250">
        <f>'1_Police_100K'!ES5/'1_Police_100K'!EK5*100</f>
        <v>31.725291564799317</v>
      </c>
      <c r="ET5" s="250">
        <f>'1_Police_100K'!ET5/'1_Police_100K'!EL5*100</f>
        <v>31.172933090762079</v>
      </c>
      <c r="EU5" s="250">
        <f>'1_Police_100K'!EU5/'1_Police_100K'!EM5*100</f>
        <v>30.515632957777971</v>
      </c>
      <c r="EV5" s="250">
        <f t="shared" si="9"/>
        <v>21.539035859293676</v>
      </c>
      <c r="EX5" s="250">
        <f>'1_Police_100K'!EX5/'1_Police_100K'!J5*100</f>
        <v>5.3940041517980326</v>
      </c>
      <c r="EY5" s="250">
        <f>'1_Police_100K'!EY5/'1_Police_100K'!K5*100</f>
        <v>6.6270457477460063</v>
      </c>
      <c r="EZ5" s="250">
        <f>'1_Police_100K'!EZ5/'1_Police_100K'!L5*100</f>
        <v>6.4272066413370519</v>
      </c>
      <c r="FA5" s="250">
        <f>'1_Police_100K'!FA5/'1_Police_100K'!M5*100</f>
        <v>5.6972627972377827</v>
      </c>
      <c r="FB5" s="250">
        <f>'1_Police_100K'!FB5/'1_Police_100K'!N5*100</f>
        <v>5.7415953810801934</v>
      </c>
      <c r="FC5" s="250">
        <f>'1_Police_100K'!FC5/'1_Police_100K'!O5*100</f>
        <v>5.6419582292038566</v>
      </c>
      <c r="FD5" s="250">
        <f t="shared" si="10"/>
        <v>4.5968462468307791</v>
      </c>
      <c r="FF5" s="250" t="e">
        <f>'1_Police_100K'!FF5/'1_Police_100K'!EX5*100</f>
        <v>#VALUE!</v>
      </c>
      <c r="FG5" s="250" t="e">
        <f>'1_Police_100K'!FG5/'1_Police_100K'!EY5*100</f>
        <v>#VALUE!</v>
      </c>
      <c r="FH5" s="250" t="e">
        <f>'1_Police_100K'!FH5/'1_Police_100K'!EZ5*100</f>
        <v>#VALUE!</v>
      </c>
      <c r="FI5" s="250" t="e">
        <f>'1_Police_100K'!FI5/'1_Police_100K'!FA5*100</f>
        <v>#VALUE!</v>
      </c>
      <c r="FJ5" s="250" t="e">
        <f>'1_Police_100K'!FJ5/'1_Police_100K'!FB5*100</f>
        <v>#VALUE!</v>
      </c>
      <c r="FK5" s="250" t="e">
        <f>'1_Police_100K'!FK5/'1_Police_100K'!FC5*100</f>
        <v>#VALUE!</v>
      </c>
      <c r="FL5" s="250" t="e">
        <f t="shared" si="35"/>
        <v>#VALUE!</v>
      </c>
      <c r="FN5" s="250">
        <f>'1_Police_100K'!FN5/'1_Police_100K'!J5*100</f>
        <v>0.78091580294329521</v>
      </c>
      <c r="FO5" s="250">
        <f>'1_Police_100K'!FO5/'1_Police_100K'!K5*100</f>
        <v>0.85397252325159179</v>
      </c>
      <c r="FP5" s="250">
        <f>'1_Police_100K'!FP5/'1_Police_100K'!L5*100</f>
        <v>0.78038638643035474</v>
      </c>
      <c r="FQ5" s="250">
        <f>'1_Police_100K'!FQ5/'1_Police_100K'!M5*100</f>
        <v>0.90071481091242633</v>
      </c>
      <c r="FR5" s="250">
        <f>'1_Police_100K'!FR5/'1_Police_100K'!N5*100</f>
        <v>0.86083379998841392</v>
      </c>
      <c r="FS5" s="250">
        <f>'1_Police_100K'!FS5/'1_Police_100K'!O5*100</f>
        <v>0.89309621563727259</v>
      </c>
      <c r="FT5" s="250">
        <f t="shared" si="11"/>
        <v>14.365237874706338</v>
      </c>
      <c r="FV5" s="250">
        <f>'1_Police_100K'!FV5/'1_Police_100K'!J5*100</f>
        <v>9.9443155366504513E-2</v>
      </c>
      <c r="FW5" s="250">
        <f>'1_Police_100K'!FW5/'1_Police_100K'!K5*100</f>
        <v>7.4631359403824996E-2</v>
      </c>
      <c r="FX5" s="250">
        <f>'1_Police_100K'!FX5/'1_Police_100K'!L5*100</f>
        <v>6.1493861594887227E-2</v>
      </c>
      <c r="FY5" s="250">
        <f>'1_Police_100K'!FY5/'1_Police_100K'!M5*100</f>
        <v>8.0728910046011682E-2</v>
      </c>
      <c r="FZ5" s="250">
        <f>'1_Police_100K'!FZ5/'1_Police_100K'!N5*100</f>
        <v>8.8246084924788068E-2</v>
      </c>
      <c r="GA5" s="250">
        <f>'1_Police_100K'!GA5/'1_Police_100K'!O5*100</f>
        <v>0.10450136855884803</v>
      </c>
      <c r="GB5" s="250">
        <f t="shared" si="12"/>
        <v>5.0865373023423643</v>
      </c>
      <c r="GD5" s="250">
        <f>'1_Police_100K'!GD5/'1_Police_100K'!J5*100</f>
        <v>0.1233317345886257</v>
      </c>
      <c r="GE5" s="250">
        <f>'1_Police_100K'!GE5/'1_Police_100K'!K5*100</f>
        <v>9.6163145246493331E-2</v>
      </c>
      <c r="GF5" s="250">
        <f>'1_Police_100K'!GF5/'1_Police_100K'!L5*100</f>
        <v>9.9561490201245981E-2</v>
      </c>
      <c r="GG5" s="250">
        <f>'1_Police_100K'!GG5/'1_Police_100K'!M5*100</f>
        <v>7.9591883143955183E-2</v>
      </c>
      <c r="GH5" s="250">
        <f>'1_Police_100K'!GH5/'1_Police_100K'!N5*100</f>
        <v>6.7584528935833318E-2</v>
      </c>
      <c r="GI5" s="250">
        <f>'1_Police_100K'!GI5/'1_Police_100K'!O5*100</f>
        <v>6.9729560871117452E-2</v>
      </c>
      <c r="GJ5" s="250">
        <f t="shared" si="13"/>
        <v>-43.461785319325038</v>
      </c>
      <c r="GL5" s="250">
        <f>'1_Police_100K'!GL5/'1_Police_100K'!J5*100</f>
        <v>4.7947526606136579</v>
      </c>
      <c r="GM5" s="250">
        <f>'1_Police_100K'!GM5/'1_Police_100K'!K5*100</f>
        <v>4.3423043025252417</v>
      </c>
      <c r="GN5" s="250">
        <f>'1_Police_100K'!GN5/'1_Police_100K'!L5*100</f>
        <v>5.1660334263061953</v>
      </c>
      <c r="GO5" s="250">
        <f>'1_Police_100K'!GO5/'1_Police_100K'!M5*100</f>
        <v>5.7325106312015341</v>
      </c>
      <c r="GP5" s="250">
        <f>'1_Police_100K'!GP5/'1_Police_100K'!N5*100</f>
        <v>6.3542974105470478</v>
      </c>
      <c r="GQ5" s="250">
        <f>'1_Police_100K'!GQ5/'1_Police_100K'!O5*100</f>
        <v>6.7377350351065095</v>
      </c>
      <c r="GR5" s="250">
        <f t="shared" si="14"/>
        <v>40.523099146561151</v>
      </c>
      <c r="GT5" s="250" t="e">
        <f>'1_Police_100K'!GT5/'1_Police_100K'!GL5*100</f>
        <v>#VALUE!</v>
      </c>
      <c r="GU5" s="250" t="e">
        <f>'1_Police_100K'!GU5/'1_Police_100K'!GM5*100</f>
        <v>#VALUE!</v>
      </c>
      <c r="GV5" s="250" t="e">
        <f>'1_Police_100K'!GV5/'1_Police_100K'!GN5*100</f>
        <v>#VALUE!</v>
      </c>
      <c r="GW5" s="250" t="e">
        <f>'1_Police_100K'!GW5/'1_Police_100K'!GO5*100</f>
        <v>#VALUE!</v>
      </c>
      <c r="GX5" s="250" t="e">
        <f>'1_Police_100K'!GX5/'1_Police_100K'!GP5*100</f>
        <v>#VALUE!</v>
      </c>
      <c r="GY5" s="250" t="e">
        <f>'1_Police_100K'!GY5/'1_Police_100K'!GQ5*100</f>
        <v>#VALUE!</v>
      </c>
      <c r="GZ5" s="250" t="e">
        <f t="shared" si="15"/>
        <v>#VALUE!</v>
      </c>
      <c r="HA5" s="252"/>
      <c r="HB5" s="250">
        <f>'1_Police_raw'!GI4/C5*100</f>
        <v>3092.8110780875454</v>
      </c>
      <c r="HC5" s="250">
        <f>'1_Police_raw'!GJ4/D5*100</f>
        <v>3091.3327722091535</v>
      </c>
      <c r="HD5" s="250">
        <f>'1_Police_raw'!GK4/E5*100</f>
        <v>3105.1389871578563</v>
      </c>
      <c r="HE5" s="250">
        <f>'1_Police_raw'!GL4/F5*100</f>
        <v>3006.8339753726759</v>
      </c>
      <c r="HF5" s="250">
        <f>'1_Police_raw'!GM4/G5*100</f>
        <v>2918.84868896948</v>
      </c>
      <c r="HG5" s="250">
        <f>'1_Police_raw'!GN4/H5*100</f>
        <v>3105.1192515899425</v>
      </c>
      <c r="HH5" s="250">
        <f t="shared" si="16"/>
        <v>0.39796072865880205</v>
      </c>
      <c r="HJ5" s="250">
        <f>'1_Police_100K'!HJ5/'1_Police_100K'!HB5*100</f>
        <v>14.904180243062527</v>
      </c>
      <c r="HK5" s="250">
        <f>'1_Police_100K'!HK5/'1_Police_100K'!HC5*100</f>
        <v>14.218826344725169</v>
      </c>
      <c r="HL5" s="250">
        <f>'1_Police_100K'!HL5/'1_Police_100K'!HD5*100</f>
        <v>13.487932571768239</v>
      </c>
      <c r="HM5" s="250">
        <f>'1_Police_100K'!HM5/'1_Police_100K'!HE5*100</f>
        <v>13.231827687977644</v>
      </c>
      <c r="HN5" s="250">
        <f>'1_Police_100K'!HN5/'1_Police_100K'!HF5*100</f>
        <v>13.88533049193674</v>
      </c>
      <c r="HO5" s="250">
        <f>'1_Police_100K'!HO5/'1_Police_100K'!HG5*100</f>
        <v>13.263991708617118</v>
      </c>
      <c r="HP5" s="250">
        <f t="shared" si="17"/>
        <v>-11.004889284057541</v>
      </c>
      <c r="HR5" s="250">
        <f>'1_Police_100K'!HR5/'1_Police_100K'!HB5*100</f>
        <v>7.1806908905600944E-2</v>
      </c>
      <c r="HS5" s="250">
        <f>'1_Police_100K'!HS5/'1_Police_100K'!HC5*100</f>
        <v>7.4637488794758469E-2</v>
      </c>
      <c r="HT5" s="250">
        <f>'1_Police_100K'!HT5/'1_Police_100K'!HD5*100</f>
        <v>6.7062436652669921E-2</v>
      </c>
      <c r="HU5" s="250">
        <f>'1_Police_100K'!HU5/'1_Police_100K'!HE5*100</f>
        <v>4.3781639075112885E-2</v>
      </c>
      <c r="HV5" s="250">
        <f>'1_Police_100K'!HV5/'1_Police_100K'!HF5*100</f>
        <v>6.46497539717696E-2</v>
      </c>
      <c r="HW5" s="250">
        <f>'1_Police_100K'!HW5/'1_Police_100K'!HG5*100</f>
        <v>6.4776428782943443E-2</v>
      </c>
      <c r="HX5" s="250">
        <f t="shared" si="18"/>
        <v>-9.7908129312458385</v>
      </c>
      <c r="HZ5" s="250" t="e">
        <f>'1_Police_100K'!HZ5/'1_Police_100K'!HR5*100</f>
        <v>#VALUE!</v>
      </c>
      <c r="IA5" s="250" t="e">
        <f>'1_Police_100K'!IA5/'1_Police_100K'!HS5*100</f>
        <v>#VALUE!</v>
      </c>
      <c r="IB5" s="250" t="e">
        <f>'1_Police_100K'!IB5/'1_Police_100K'!HT5*100</f>
        <v>#VALUE!</v>
      </c>
      <c r="IC5" s="250" t="e">
        <f>'1_Police_100K'!IC5/'1_Police_100K'!HU5*100</f>
        <v>#VALUE!</v>
      </c>
      <c r="ID5" s="250" t="e">
        <f>'1_Police_100K'!ID5/'1_Police_100K'!HV5*100</f>
        <v>#VALUE!</v>
      </c>
      <c r="IE5" s="250" t="e">
        <f>'1_Police_100K'!IE5/'1_Police_100K'!HW5*100</f>
        <v>#VALUE!</v>
      </c>
      <c r="IF5" s="250" t="e">
        <f>(IE5*100/HZ5)-100</f>
        <v>#VALUE!</v>
      </c>
      <c r="IH5" s="250" t="e">
        <f>'1_Police_100K'!IH5/'1_Police_100K'!HR5*100</f>
        <v>#VALUE!</v>
      </c>
      <c r="II5" s="250" t="e">
        <f>'1_Police_100K'!II5/'1_Police_100K'!HS5*100</f>
        <v>#VALUE!</v>
      </c>
      <c r="IJ5" s="250" t="e">
        <f>'1_Police_100K'!IJ5/'1_Police_100K'!HT5*100</f>
        <v>#VALUE!</v>
      </c>
      <c r="IK5" s="250" t="e">
        <f>'1_Police_100K'!IK5/'1_Police_100K'!HU5*100</f>
        <v>#VALUE!</v>
      </c>
      <c r="IL5" s="250" t="e">
        <f>'1_Police_100K'!IL5/'1_Police_100K'!HV5*100</f>
        <v>#VALUE!</v>
      </c>
      <c r="IM5" s="250" t="e">
        <f>'1_Police_100K'!IM5/'1_Police_100K'!HW5*100</f>
        <v>#VALUE!</v>
      </c>
      <c r="IN5" s="250" t="e">
        <f t="shared" si="36"/>
        <v>#VALUE!</v>
      </c>
      <c r="IP5" s="250" t="e">
        <f>'1_Police_100K'!IP5/'1_Police_100K'!IH5*100</f>
        <v>#VALUE!</v>
      </c>
      <c r="IQ5" s="250" t="e">
        <f>'1_Police_100K'!IQ5/'1_Police_100K'!II5*100</f>
        <v>#VALUE!</v>
      </c>
      <c r="IR5" s="250" t="e">
        <f>'1_Police_100K'!IR5/'1_Police_100K'!IJ5*100</f>
        <v>#VALUE!</v>
      </c>
      <c r="IS5" s="250" t="e">
        <f>'1_Police_100K'!IS5/'1_Police_100K'!IK5*100</f>
        <v>#VALUE!</v>
      </c>
      <c r="IT5" s="250" t="e">
        <f>'1_Police_100K'!IT5/'1_Police_100K'!IL5*100</f>
        <v>#VALUE!</v>
      </c>
      <c r="IU5" s="250" t="e">
        <f>'1_Police_100K'!IU5/'1_Police_100K'!IM5*100</f>
        <v>#VALUE!</v>
      </c>
      <c r="IV5" s="250" t="e">
        <f t="shared" ref="IV5:IV48" si="44">(IU5*100/IP5)-100</f>
        <v>#VALUE!</v>
      </c>
      <c r="IX5" s="250">
        <f>'1_Police_100K'!IX5/'1_Police_100K'!HB5*100</f>
        <v>14.614250196889911</v>
      </c>
      <c r="IY5" s="250">
        <f>'1_Police_100K'!IY5/'1_Police_100K'!HC5*100</f>
        <v>15.015600774075399</v>
      </c>
      <c r="IZ5" s="250">
        <f>'1_Police_100K'!IZ5/'1_Police_100K'!HD5*100</f>
        <v>14.319354371632587</v>
      </c>
      <c r="JA5" s="250">
        <f>'1_Police_100K'!JA5/'1_Police_100K'!HE5*100</f>
        <v>14.688739909700372</v>
      </c>
      <c r="JB5" s="250">
        <f>'1_Police_100K'!JB5/'1_Police_100K'!HF5*100</f>
        <v>15.303235281206476</v>
      </c>
      <c r="JC5" s="250">
        <f>'1_Police_100K'!JC5/'1_Police_100K'!HG5*100</f>
        <v>14.949659461060117</v>
      </c>
      <c r="JD5" s="250">
        <f t="shared" si="19"/>
        <v>2.2950836317390042</v>
      </c>
      <c r="JF5" s="250">
        <f>'1_Police_100K'!JF5/'1_Police_100K'!IX5*100</f>
        <v>9.7899881125346706</v>
      </c>
      <c r="JG5" s="250">
        <f>'1_Police_100K'!JG5/'1_Police_100K'!IY5*100</f>
        <v>9.8618975633503307</v>
      </c>
      <c r="JH5" s="250">
        <f>'1_Police_100K'!JH5/'1_Police_100K'!IZ5*100</f>
        <v>9.5715806279936153</v>
      </c>
      <c r="JI5" s="250">
        <f>'1_Police_100K'!JI5/'1_Police_100K'!JA5*100</f>
        <v>10.197998722588887</v>
      </c>
      <c r="JJ5" s="250">
        <f>'1_Police_100K'!JJ5/'1_Police_100K'!JB5*100</f>
        <v>9.5913630792500069</v>
      </c>
      <c r="JK5" s="250">
        <f>'1_Police_100K'!JK5/'1_Police_100K'!JC5*100</f>
        <v>9.8940279290878461</v>
      </c>
      <c r="JL5" s="250">
        <f>(JK5*100/JF5)-100</f>
        <v>1.062716474803139</v>
      </c>
      <c r="JN5" s="250">
        <f>'1_Police_100K'!JN5/'1_Police_100K'!HB5*100</f>
        <v>1.1230446129375973</v>
      </c>
      <c r="JO5" s="250">
        <f>'1_Police_100K'!JO5/'1_Police_100K'!HC5*100</f>
        <v>1.1364904221634868</v>
      </c>
      <c r="JP5" s="250">
        <f>'1_Police_100K'!JP5/'1_Police_100K'!HD5*100</f>
        <v>1.0657592915768055</v>
      </c>
      <c r="JQ5" s="250">
        <f>'1_Police_100K'!JQ5/'1_Police_100K'!HE5*100</f>
        <v>1.0921955319273695</v>
      </c>
      <c r="JR5" s="250">
        <f>'1_Police_100K'!JR5/'1_Police_100K'!HF5*100</f>
        <v>1.0671200130895797</v>
      </c>
      <c r="JS5" s="250">
        <f>'1_Police_100K'!JS5/'1_Police_100K'!HG5*100</f>
        <v>1.3070032573289905</v>
      </c>
      <c r="JT5" s="250">
        <f t="shared" si="20"/>
        <v>16.380350546378068</v>
      </c>
      <c r="JV5" s="250">
        <f>'1_Police_100K'!JV5/'1_Police_100K'!JN5*100</f>
        <v>41.285665177036783</v>
      </c>
      <c r="JW5" s="250">
        <f>'1_Police_100K'!JW5/'1_Police_100K'!JO5*100</f>
        <v>38.761002031144216</v>
      </c>
      <c r="JX5" s="250">
        <f>'1_Police_100K'!JX5/'1_Police_100K'!JP5*100</f>
        <v>38.612799427958528</v>
      </c>
      <c r="JY5" s="250">
        <f>'1_Police_100K'!JY5/'1_Police_100K'!JQ5*100</f>
        <v>39.477451682176088</v>
      </c>
      <c r="JZ5" s="250">
        <f>'1_Police_100K'!JZ5/'1_Police_100K'!JR5*100</f>
        <v>39.902767389678381</v>
      </c>
      <c r="KA5" s="250">
        <f>'1_Police_100K'!KA5/'1_Police_100K'!JS5*100</f>
        <v>36.646842254318891</v>
      </c>
      <c r="KB5" s="250">
        <f t="shared" si="21"/>
        <v>-11.23591663795699</v>
      </c>
      <c r="KD5" s="250">
        <f>'1_Police_100K'!KD5/'1_Police_100K'!JN5*100</f>
        <v>23.513234788587141</v>
      </c>
      <c r="KE5" s="250">
        <f>'1_Police_100K'!KE5/'1_Police_100K'!JO5*100</f>
        <v>24.949221394719025</v>
      </c>
      <c r="KF5" s="250">
        <f>'1_Police_100K'!KF5/'1_Police_100K'!JP5*100</f>
        <v>25.813371469431534</v>
      </c>
      <c r="KG5" s="250">
        <f>'1_Police_100K'!KG5/'1_Police_100K'!JQ5*100</f>
        <v>25.053686471009311</v>
      </c>
      <c r="KH5" s="250">
        <f>'1_Police_100K'!KH5/'1_Police_100K'!JR5*100</f>
        <v>24.794315632011969</v>
      </c>
      <c r="KI5" s="250">
        <f>'1_Police_100K'!KI5/'1_Police_100K'!JS5*100</f>
        <v>18.011894647408667</v>
      </c>
      <c r="KJ5" s="250">
        <f t="shared" si="22"/>
        <v>-23.396781389894997</v>
      </c>
      <c r="KL5" s="250">
        <f>'1_Police_100K'!KL5/'1_Police_100K'!HB5*100</f>
        <v>0.8114952823632966</v>
      </c>
      <c r="KM5" s="250">
        <f>'1_Police_100K'!KM5/'1_Police_100K'!HC5*100</f>
        <v>0.88103015123709738</v>
      </c>
      <c r="KN5" s="250">
        <f>'1_Police_100K'!KN5/'1_Police_100K'!HD5*100</f>
        <v>0.76550247292735163</v>
      </c>
      <c r="KO5" s="250">
        <f>'1_Police_100K'!KO5/'1_Police_100K'!HE5*100</f>
        <v>0.87367824404354733</v>
      </c>
      <c r="KP5" s="250">
        <f>'1_Police_100K'!KP5/'1_Police_100K'!HF5*100</f>
        <v>0.95537969758281749</v>
      </c>
      <c r="KQ5" s="250">
        <f>'1_Police_100K'!KQ5/'1_Police_100K'!HG5*100</f>
        <v>0.76843352087651762</v>
      </c>
      <c r="KR5" s="250">
        <f t="shared" si="23"/>
        <v>-5.3064709583241552</v>
      </c>
      <c r="KT5" s="250" t="e">
        <f>'1_Police_100K'!KT5/'1_Police_100K'!KL5*100</f>
        <v>#VALUE!</v>
      </c>
      <c r="KU5" s="250" t="e">
        <f>'1_Police_100K'!KU5/'1_Police_100K'!KM5*100</f>
        <v>#VALUE!</v>
      </c>
      <c r="KV5" s="250" t="e">
        <f>'1_Police_100K'!KV5/'1_Police_100K'!KN5*100</f>
        <v>#VALUE!</v>
      </c>
      <c r="KW5" s="250" t="e">
        <f>'1_Police_100K'!KW5/'1_Police_100K'!KO5*100</f>
        <v>#VALUE!</v>
      </c>
      <c r="KX5" s="250" t="e">
        <f>'1_Police_100K'!KX5/'1_Police_100K'!KP5*100</f>
        <v>#VALUE!</v>
      </c>
      <c r="KY5" s="250" t="e">
        <f>'1_Police_100K'!KY5/'1_Police_100K'!KQ5*100</f>
        <v>#VALUE!</v>
      </c>
      <c r="KZ5" s="250" t="e">
        <f t="shared" si="37"/>
        <v>#VALUE!</v>
      </c>
      <c r="LB5" s="250">
        <f>'1_Police_100K'!LB5/'1_Police_100K'!HB5*100</f>
        <v>19.862717544049293</v>
      </c>
      <c r="LC5" s="250">
        <f>'1_Police_100K'!LC5/'1_Police_100K'!HC5*100</f>
        <v>19.678520177129382</v>
      </c>
      <c r="LD5" s="250">
        <f>'1_Police_100K'!LD5/'1_Police_100K'!HD5*100</f>
        <v>20.759253473148352</v>
      </c>
      <c r="LE5" s="250">
        <f>'1_Police_100K'!LE5/'1_Police_100K'!HE5*100</f>
        <v>20.215780935441629</v>
      </c>
      <c r="LF5" s="250">
        <f>'1_Police_100K'!LF5/'1_Police_100K'!HF5*100</f>
        <v>19.627186418762797</v>
      </c>
      <c r="LG5" s="250">
        <f>'1_Police_100K'!LG5/'1_Police_100K'!HG5*100</f>
        <v>23.638584542493341</v>
      </c>
      <c r="LH5" s="250">
        <f t="shared" si="24"/>
        <v>19.009820736112047</v>
      </c>
      <c r="LJ5" s="250">
        <f>'1_Police_100K'!LJ5/'1_Police_100K'!LB5*100</f>
        <v>38.505344995140909</v>
      </c>
      <c r="LK5" s="250">
        <f>'1_Police_100K'!LK5/'1_Police_100K'!LC5*100</f>
        <v>35.013392246182718</v>
      </c>
      <c r="LL5" s="250">
        <f>'1_Police_100K'!LL5/'1_Police_100K'!LD5*100</f>
        <v>36.124520475027992</v>
      </c>
      <c r="LM5" s="250">
        <f>'1_Police_100K'!LM5/'1_Police_100K'!LE5*100</f>
        <v>34.858358309968096</v>
      </c>
      <c r="LN5" s="250">
        <f>'1_Police_100K'!LN5/'1_Police_100K'!LF5*100</f>
        <v>33.514293847342522</v>
      </c>
      <c r="LO5" s="250">
        <f>'1_Police_100K'!LO5/'1_Police_100K'!LG5*100</f>
        <v>38.486110676145437</v>
      </c>
      <c r="LP5" s="250">
        <f t="shared" si="38"/>
        <v>-4.995233518333464E-2</v>
      </c>
      <c r="LR5" s="250">
        <f>'1_Police_100K'!LR5/'1_Police_100K'!LJ5*100</f>
        <v>11.740951996365656</v>
      </c>
      <c r="LS5" s="250">
        <f>'1_Police_100K'!LS5/'1_Police_100K'!LK5*100</f>
        <v>9.9447205315763014</v>
      </c>
      <c r="LT5" s="250">
        <f>'1_Police_100K'!LT5/'1_Police_100K'!LL5*100</f>
        <v>12.006503734566335</v>
      </c>
      <c r="LU5" s="250">
        <f>'1_Police_100K'!LU5/'1_Police_100K'!LM5*100</f>
        <v>10.950241304709602</v>
      </c>
      <c r="LV5" s="250">
        <f>'1_Police_100K'!LV5/'1_Police_100K'!LN5*100</f>
        <v>11.611963841533701</v>
      </c>
      <c r="LW5" s="250">
        <f>'1_Police_100K'!LW5/'1_Police_100K'!LO5*100</f>
        <v>8.2472129546749144</v>
      </c>
      <c r="LX5" s="250">
        <f t="shared" si="39"/>
        <v>-29.756863351218939</v>
      </c>
      <c r="LZ5" s="250">
        <f>'1_Police_100K'!LZ5/'1_Police_100K'!LJ5*100</f>
        <v>69.082832769673416</v>
      </c>
      <c r="MA5" s="250">
        <f>'1_Police_100K'!MA5/'1_Police_100K'!LK5*100</f>
        <v>63.275448098721313</v>
      </c>
      <c r="MB5" s="250">
        <f>'1_Police_100K'!MB5/'1_Police_100K'!LL5*100</f>
        <v>64.773131446572833</v>
      </c>
      <c r="MC5" s="250">
        <f>'1_Police_100K'!MC5/'1_Police_100K'!LM5*100</f>
        <v>66.156321073944639</v>
      </c>
      <c r="MD5" s="250">
        <f>'1_Police_100K'!MD5/'1_Police_100K'!LN5*100</f>
        <v>65.418916459382402</v>
      </c>
      <c r="ME5" s="250">
        <f>'1_Police_100K'!ME5/'1_Police_100K'!LO5*100</f>
        <v>80.014647245504108</v>
      </c>
      <c r="MF5" s="250">
        <f t="shared" si="40"/>
        <v>15.824212814604849</v>
      </c>
      <c r="MH5" s="250">
        <f>'1_Police_100K'!MH5/'1_Police_100K'!LZ5*100</f>
        <v>17.280432558819232</v>
      </c>
      <c r="MI5" s="250">
        <f>'1_Police_100K'!MI5/'1_Police_100K'!MA5*100</f>
        <v>19.837627956230147</v>
      </c>
      <c r="MJ5" s="250">
        <f>'1_Police_100K'!MJ5/'1_Police_100K'!MB5*100</f>
        <v>22.019140257295263</v>
      </c>
      <c r="MK5" s="250">
        <f>'1_Police_100K'!MK5/'1_Police_100K'!MC5*100</f>
        <v>25.406674492705012</v>
      </c>
      <c r="ML5" s="250">
        <f>'1_Police_100K'!ML5/'1_Police_100K'!MD5*100</f>
        <v>24.733376611332655</v>
      </c>
      <c r="MM5" s="250">
        <f>'1_Police_100K'!MM5/'1_Police_100K'!ME5*100</f>
        <v>23.487236855486625</v>
      </c>
      <c r="MN5" s="250">
        <f t="shared" si="41"/>
        <v>35.918107232215618</v>
      </c>
      <c r="MP5" s="250">
        <f>'1_Police_100K'!MP5/'1_Police_100K'!HB5*100</f>
        <v>7.7702024491560744</v>
      </c>
      <c r="MQ5" s="250">
        <f>'1_Police_100K'!MQ5/'1_Police_100K'!HC5*100</f>
        <v>7.6784278420916978</v>
      </c>
      <c r="MR5" s="250">
        <f>'1_Police_100K'!MR5/'1_Police_100K'!HD5*100</f>
        <v>8.5980902447016874</v>
      </c>
      <c r="MS5" s="250">
        <f>'1_Police_100K'!MS5/'1_Police_100K'!HE5*100</f>
        <v>7.9764673689971284</v>
      </c>
      <c r="MT5" s="250">
        <f>'1_Police_100K'!MT5/'1_Police_100K'!HF5*100</f>
        <v>7.6003368172367409</v>
      </c>
      <c r="MU5" s="250">
        <f>'1_Police_100K'!MU5/'1_Police_100K'!HG5*100</f>
        <v>8.4797897542197234</v>
      </c>
      <c r="MV5" s="250">
        <f t="shared" si="25"/>
        <v>9.1321598080204183</v>
      </c>
      <c r="MX5" s="250" t="e">
        <f>'1_Police_100K'!MX5/'1_Police_100K'!MP5*100</f>
        <v>#VALUE!</v>
      </c>
      <c r="MY5" s="250" t="e">
        <f>'1_Police_100K'!MY5/'1_Police_100K'!MQ5*100</f>
        <v>#VALUE!</v>
      </c>
      <c r="MZ5" s="250" t="e">
        <f>'1_Police_100K'!MZ5/'1_Police_100K'!MR5*100</f>
        <v>#VALUE!</v>
      </c>
      <c r="NA5" s="250" t="e">
        <f>'1_Police_100K'!NA5/'1_Police_100K'!MS5*100</f>
        <v>#VALUE!</v>
      </c>
      <c r="NB5" s="250" t="e">
        <f>'1_Police_100K'!NB5/'1_Police_100K'!MT5*100</f>
        <v>#VALUE!</v>
      </c>
      <c r="NC5" s="250" t="e">
        <f>'1_Police_100K'!NC5/'1_Police_100K'!MU5*100</f>
        <v>#VALUE!</v>
      </c>
      <c r="ND5" s="250" t="e">
        <f>(NC5*100/MX5)-100</f>
        <v>#VALUE!</v>
      </c>
      <c r="NF5" s="250">
        <f>'1_Police_100K'!NF5/'1_Police_100K'!HB5*100</f>
        <v>1.502540265917198</v>
      </c>
      <c r="NG5" s="250">
        <f>'1_Police_100K'!NG5/'1_Police_100K'!HC5*100</f>
        <v>1.6666474302004828</v>
      </c>
      <c r="NH5" s="250">
        <f>'1_Police_100K'!NH5/'1_Police_100K'!HD5*100</f>
        <v>1.5169065926947671</v>
      </c>
      <c r="NI5" s="250">
        <f>'1_Police_100K'!NI5/'1_Police_100K'!HE5*100</f>
        <v>1.7192111486816646</v>
      </c>
      <c r="NJ5" s="250">
        <f>'1_Police_100K'!NJ5/'1_Police_100K'!HF5*100</f>
        <v>1.710824044919607</v>
      </c>
      <c r="NK5" s="250">
        <f>'1_Police_100K'!NK5/'1_Police_100K'!HG5*100</f>
        <v>1.765250222090613</v>
      </c>
      <c r="NL5" s="250">
        <f t="shared" si="26"/>
        <v>17.484387083167348</v>
      </c>
      <c r="NN5" s="250">
        <f>'1_Police_100K'!NN5/'1_Police_100K'!HB5*100</f>
        <v>0.23240730731812778</v>
      </c>
      <c r="NO5" s="250">
        <f>'1_Police_100K'!NO5/'1_Police_100K'!HC5*100</f>
        <v>0.1827464287500529</v>
      </c>
      <c r="NP5" s="250">
        <f>'1_Police_100K'!NP5/'1_Police_100K'!HD5*100</f>
        <v>0.16346468934088293</v>
      </c>
      <c r="NQ5" s="250">
        <f>'1_Police_100K'!NQ5/'1_Police_100K'!HE5*100</f>
        <v>0.20327189570588122</v>
      </c>
      <c r="NR5" s="250">
        <f>'1_Police_100K'!NR5/'1_Police_100K'!HF5*100</f>
        <v>0.21150845435208573</v>
      </c>
      <c r="NS5" s="250">
        <f>'1_Police_100K'!NS5/'1_Police_100K'!HG5*100</f>
        <v>0.26169677228309152</v>
      </c>
      <c r="NT5" s="250">
        <f t="shared" si="27"/>
        <v>12.602643739110675</v>
      </c>
      <c r="NV5" s="250">
        <f>'1_Police_100K'!NV5/'1_Police_100K'!HB5*100</f>
        <v>0.25402659171981407</v>
      </c>
      <c r="NW5" s="250">
        <f>'1_Police_100K'!NW5/'1_Police_100K'!HC5*100</f>
        <v>0.1931341204895296</v>
      </c>
      <c r="NX5" s="250">
        <f>'1_Police_100K'!NX5/'1_Police_100K'!HD5*100</f>
        <v>0.20156834652989994</v>
      </c>
      <c r="NY5" s="250">
        <f>'1_Police_100K'!NY5/'1_Police_100K'!HE5*100</f>
        <v>0.1434630494693431</v>
      </c>
      <c r="NZ5" s="250">
        <f>'1_Police_100K'!NZ5/'1_Police_100K'!HF5*100</f>
        <v>0.16002809470789883</v>
      </c>
      <c r="OA5" s="250">
        <f>'1_Police_100K'!OA5/'1_Police_100K'!HG5*100</f>
        <v>0.16212614746816703</v>
      </c>
      <c r="OB5" s="250">
        <f t="shared" si="42"/>
        <v>-36.177489777531342</v>
      </c>
      <c r="OD5" s="250">
        <f>'1_Police_100K'!OD5/'1_Police_100K'!HB5*100</f>
        <v>9.6804206495050735</v>
      </c>
      <c r="OE5" s="250">
        <f>'1_Police_100K'!OE5/'1_Police_100K'!HC5*100</f>
        <v>8.7679812867656963</v>
      </c>
      <c r="OF5" s="250">
        <f>'1_Police_100K'!OF5/'1_Police_100K'!HD5*100</f>
        <v>10.161102262595163</v>
      </c>
      <c r="OG5" s="250">
        <f>'1_Police_100K'!OG5/'1_Police_100K'!HE5*100</f>
        <v>11.077145593495299</v>
      </c>
      <c r="OH5" s="250">
        <f>'1_Police_100K'!OH5/'1_Police_100K'!HF5*100</f>
        <v>12.293430068520758</v>
      </c>
      <c r="OI5" s="250">
        <f>'1_Police_100K'!OI5/'1_Police_100K'!HG5*100</f>
        <v>12.383772579212321</v>
      </c>
      <c r="OJ5" s="250">
        <f t="shared" si="28"/>
        <v>27.925975818472935</v>
      </c>
      <c r="OL5" s="250" t="e">
        <f>'1_Police_100K'!OL5/'1_Police_100K'!OD5*100</f>
        <v>#VALUE!</v>
      </c>
      <c r="OM5" s="250" t="e">
        <f>'1_Police_100K'!OM5/'1_Police_100K'!OE5*100</f>
        <v>#VALUE!</v>
      </c>
      <c r="ON5" s="250" t="e">
        <f>'1_Police_100K'!ON5/'1_Police_100K'!OF5*100</f>
        <v>#VALUE!</v>
      </c>
      <c r="OO5" s="250" t="e">
        <f>'1_Police_100K'!OO5/'1_Police_100K'!OG5*100</f>
        <v>#VALUE!</v>
      </c>
      <c r="OP5" s="250" t="e">
        <f>'1_Police_100K'!OP5/'1_Police_100K'!OH5*100</f>
        <v>#VALUE!</v>
      </c>
      <c r="OQ5" s="250" t="e">
        <f>'1_Police_100K'!OQ5/'1_Police_100K'!OI5*100</f>
        <v>#VALUE!</v>
      </c>
      <c r="OR5" s="250" t="e">
        <f t="shared" si="43"/>
        <v>#VALUE!</v>
      </c>
    </row>
    <row r="6" spans="1:447">
      <c r="A6" s="247">
        <v>4</v>
      </c>
      <c r="B6" s="239" t="s">
        <v>27</v>
      </c>
      <c r="C6" s="248">
        <v>9111.0779999999995</v>
      </c>
      <c r="D6" s="248">
        <v>9235.0849999999991</v>
      </c>
      <c r="E6" s="248">
        <v>9356.4830000000002</v>
      </c>
      <c r="F6" s="248">
        <v>9477.1190000000006</v>
      </c>
      <c r="G6" s="248">
        <v>9593.0380000000005</v>
      </c>
      <c r="H6" s="248">
        <v>9705.643</v>
      </c>
      <c r="I6" s="249"/>
      <c r="J6" s="250">
        <f>'1_Police_raw'!C5/C6*100</f>
        <v>266.30218729331483</v>
      </c>
      <c r="K6" s="250">
        <f>'1_Police_raw'!D5/D6*100</f>
        <v>237.10664276506392</v>
      </c>
      <c r="L6" s="250">
        <f>'1_Police_raw'!E5/E6*100</f>
        <v>239.20312792744883</v>
      </c>
      <c r="M6" s="250">
        <f>'1_Police_raw'!F5/F6*100</f>
        <v>259.64641786179953</v>
      </c>
      <c r="N6" s="250">
        <f>'1_Police_raw'!G5/G6*100</f>
        <v>280.57847785029099</v>
      </c>
      <c r="O6" s="250">
        <f>'1_Police_raw'!H5/H6*100</f>
        <v>274.18070085619263</v>
      </c>
      <c r="P6" s="250">
        <f t="shared" si="29"/>
        <v>2.958486238117203</v>
      </c>
      <c r="R6" s="250">
        <f>'1_Police_100K'!R6/'1_Police_100K'!J6*100</f>
        <v>11.911140419568889</v>
      </c>
      <c r="S6" s="250">
        <f>'1_Police_100K'!S6/'1_Police_100K'!K6*100</f>
        <v>13.207288669680779</v>
      </c>
      <c r="T6" s="250">
        <f>'1_Police_100K'!T6/'1_Police_100K'!L6*100</f>
        <v>12.716143157142218</v>
      </c>
      <c r="U6" s="250">
        <f>'1_Police_100K'!U6/'1_Police_100K'!M6*100</f>
        <v>10.708335026618442</v>
      </c>
      <c r="V6" s="250">
        <f>'1_Police_100K'!V6/'1_Police_100K'!N6*100</f>
        <v>8.2478823004904154</v>
      </c>
      <c r="W6" s="250">
        <f>'1_Police_100K'!W6/'1_Police_100K'!O6*100</f>
        <v>7.538236067791515</v>
      </c>
      <c r="X6" s="250">
        <f t="shared" si="30"/>
        <v>-36.712726050925411</v>
      </c>
      <c r="Z6" s="250">
        <f>'1_Police_100K'!Z6/'1_Police_100K'!J6*100</f>
        <v>4.4635865309318712</v>
      </c>
      <c r="AA6" s="250">
        <f>'1_Police_100K'!AA6/'1_Police_100K'!K6*100</f>
        <v>5.0280860391834503</v>
      </c>
      <c r="AB6" s="250">
        <f>'1_Police_100K'!AB6/'1_Police_100K'!L6*100</f>
        <v>5.1025423350163077</v>
      </c>
      <c r="AC6" s="250">
        <f>'1_Police_100K'!AC6/'1_Police_100K'!M6*100</f>
        <v>4.3158450847319871</v>
      </c>
      <c r="AD6" s="250">
        <f>'1_Police_100K'!AD6/'1_Police_100K'!N6*100</f>
        <v>3.2397087234358746</v>
      </c>
      <c r="AE6" s="250">
        <f>'1_Police_100K'!AE6/'1_Police_100K'!O6*100</f>
        <v>2.8822667318026385</v>
      </c>
      <c r="AF6" s="250">
        <f t="shared" si="31"/>
        <v>-35.42711199101808</v>
      </c>
      <c r="AH6" s="250" t="e">
        <f>'1_Police_100K'!AH6/'1_Police_100K'!Z6*100</f>
        <v>#VALUE!</v>
      </c>
      <c r="AI6" s="250" t="e">
        <f>'1_Police_100K'!AI6/'1_Police_100K'!AA6*100</f>
        <v>#VALUE!</v>
      </c>
      <c r="AJ6" s="250" t="e">
        <f>'1_Police_100K'!AJ6/'1_Police_100K'!AB6*100</f>
        <v>#VALUE!</v>
      </c>
      <c r="AK6" s="250" t="e">
        <f>'1_Police_100K'!AK6/'1_Police_100K'!AC6*100</f>
        <v>#VALUE!</v>
      </c>
      <c r="AL6" s="250" t="e">
        <f>'1_Police_100K'!AL6/'1_Police_100K'!AD6*100</f>
        <v>#VALUE!</v>
      </c>
      <c r="AM6" s="250" t="e">
        <f>'1_Police_100K'!AM6/'1_Police_100K'!AE6*100</f>
        <v>#VALUE!</v>
      </c>
      <c r="AN6" s="250" t="e">
        <f t="shared" ref="AN6:AN48" si="45">(AM6*100/AH6)-100</f>
        <v>#VALUE!</v>
      </c>
      <c r="AP6" s="250">
        <f>'1_Police_100K'!AP6/'1_Police_100K'!Z6*100</f>
        <v>92.890120036934448</v>
      </c>
      <c r="AQ6" s="250">
        <f>'1_Police_100K'!AQ6/'1_Police_100K'!AA6*100</f>
        <v>92.552225249772917</v>
      </c>
      <c r="AR6" s="250">
        <f>'1_Police_100K'!AR6/'1_Police_100K'!AB6*100</f>
        <v>93.87040280210158</v>
      </c>
      <c r="AS6" s="250">
        <f>'1_Police_100K'!AS6/'1_Police_100K'!AC6*100</f>
        <v>92.561205273069675</v>
      </c>
      <c r="AT6" s="250">
        <f>'1_Police_100K'!AT6/'1_Police_100K'!AD6*100</f>
        <v>90.825688073394488</v>
      </c>
      <c r="AU6" s="250">
        <f>'1_Police_100K'!AU6/'1_Police_100K'!AE6*100</f>
        <v>91.395045632333776</v>
      </c>
      <c r="AV6" s="250">
        <f t="shared" si="32"/>
        <v>-1.6095085290084796</v>
      </c>
      <c r="AX6" s="250" t="e">
        <f>'1_Police_100K'!AX6/'1_Police_100K'!AP6*100</f>
        <v>#VALUE!</v>
      </c>
      <c r="AY6" s="250" t="e">
        <f>'1_Police_100K'!AY6/'1_Police_100K'!AQ6*100</f>
        <v>#VALUE!</v>
      </c>
      <c r="AZ6" s="250" t="e">
        <f>'1_Police_100K'!AZ6/'1_Police_100K'!AR6*100</f>
        <v>#VALUE!</v>
      </c>
      <c r="BA6" s="250" t="e">
        <f>'1_Police_100K'!BA6/'1_Police_100K'!AS6*100</f>
        <v>#VALUE!</v>
      </c>
      <c r="BB6" s="250" t="e">
        <f>'1_Police_100K'!BB6/'1_Police_100K'!AT6*100</f>
        <v>#VALUE!</v>
      </c>
      <c r="BC6" s="250" t="e">
        <f>'1_Police_100K'!BC6/'1_Police_100K'!AU6*100</f>
        <v>#VALUE!</v>
      </c>
      <c r="BD6" s="250" t="e">
        <f t="shared" ref="BD6:BD48" si="46">(BC6*100/AX6)-100</f>
        <v>#VALUE!</v>
      </c>
      <c r="BF6" s="250" t="e">
        <f>'1_Police_100K'!BF6/'1_Police_100K'!J6*100</f>
        <v>#VALUE!</v>
      </c>
      <c r="BG6" s="250" t="e">
        <f>'1_Police_100K'!BG6/'1_Police_100K'!K6*100</f>
        <v>#VALUE!</v>
      </c>
      <c r="BH6" s="250" t="e">
        <f>'1_Police_100K'!BH6/'1_Police_100K'!L6*100</f>
        <v>#VALUE!</v>
      </c>
      <c r="BI6" s="250" t="e">
        <f>'1_Police_100K'!BI6/'1_Police_100K'!M6*100</f>
        <v>#VALUE!</v>
      </c>
      <c r="BJ6" s="250" t="e">
        <f>'1_Police_100K'!BJ6/'1_Police_100K'!N6*100</f>
        <v>#VALUE!</v>
      </c>
      <c r="BK6" s="250" t="e">
        <f>'1_Police_100K'!BK6/'1_Police_100K'!O6*100</f>
        <v>#VALUE!</v>
      </c>
      <c r="BL6" s="250" t="e">
        <f t="shared" si="0"/>
        <v>#VALUE!</v>
      </c>
      <c r="BN6" s="250" t="e">
        <f>'1_Police_100K'!BN6/'1_Police_100K'!BF6*100</f>
        <v>#VALUE!</v>
      </c>
      <c r="BO6" s="250" t="e">
        <f>'1_Police_100K'!BO6/'1_Police_100K'!BG6*100</f>
        <v>#VALUE!</v>
      </c>
      <c r="BP6" s="250" t="e">
        <f>'1_Police_100K'!BP6/'1_Police_100K'!BH6*100</f>
        <v>#VALUE!</v>
      </c>
      <c r="BQ6" s="250" t="e">
        <f>'1_Police_100K'!BQ6/'1_Police_100K'!BI6*100</f>
        <v>#VALUE!</v>
      </c>
      <c r="BR6" s="250" t="e">
        <f>'1_Police_100K'!BR6/'1_Police_100K'!BJ6*100</f>
        <v>#VALUE!</v>
      </c>
      <c r="BS6" s="250" t="e">
        <f>'1_Police_100K'!BS6/'1_Police_100K'!BK6*100</f>
        <v>#VALUE!</v>
      </c>
      <c r="BT6" s="250" t="e">
        <f t="shared" si="1"/>
        <v>#VALUE!</v>
      </c>
      <c r="BV6" s="250" t="e">
        <f>'1_Police_100K'!BV6/'1_Police_100K'!J6*100</f>
        <v>#VALUE!</v>
      </c>
      <c r="BW6" s="250" t="e">
        <f>'1_Police_100K'!BW6/'1_Police_100K'!K6*100</f>
        <v>#VALUE!</v>
      </c>
      <c r="BX6" s="250" t="e">
        <f>'1_Police_100K'!BX6/'1_Police_100K'!L6*100</f>
        <v>#VALUE!</v>
      </c>
      <c r="BY6" s="250" t="e">
        <f>'1_Police_100K'!BY6/'1_Police_100K'!M6*100</f>
        <v>#VALUE!</v>
      </c>
      <c r="BZ6" s="250" t="e">
        <f>'1_Police_100K'!BZ6/'1_Police_100K'!N6*100</f>
        <v>#VALUE!</v>
      </c>
      <c r="CA6" s="250" t="e">
        <f>'1_Police_100K'!CA6/'1_Police_100K'!O6*100</f>
        <v>#VALUE!</v>
      </c>
      <c r="CB6" s="250" t="e">
        <f t="shared" si="2"/>
        <v>#VALUE!</v>
      </c>
      <c r="CD6" s="250" t="e">
        <f>'1_Police_100K'!CD6/'1_Police_100K'!BV6*100</f>
        <v>#VALUE!</v>
      </c>
      <c r="CE6" s="250" t="e">
        <f>'1_Police_100K'!CE6/'1_Police_100K'!BW6*100</f>
        <v>#VALUE!</v>
      </c>
      <c r="CF6" s="250" t="e">
        <f>'1_Police_100K'!CF6/'1_Police_100K'!BX6*100</f>
        <v>#VALUE!</v>
      </c>
      <c r="CG6" s="250" t="e">
        <f>'1_Police_100K'!CG6/'1_Police_100K'!BY6*100</f>
        <v>#VALUE!</v>
      </c>
      <c r="CH6" s="250" t="e">
        <f>'1_Police_100K'!CH6/'1_Police_100K'!BZ6*100</f>
        <v>#VALUE!</v>
      </c>
      <c r="CI6" s="250" t="e">
        <f>'1_Police_100K'!CI6/'1_Police_100K'!CA6*100</f>
        <v>#VALUE!</v>
      </c>
      <c r="CJ6" s="250" t="e">
        <f t="shared" si="3"/>
        <v>#VALUE!</v>
      </c>
      <c r="CL6" s="250" t="e">
        <f>'1_Police_100K'!CL6/'1_Police_100K'!BV6*100</f>
        <v>#VALUE!</v>
      </c>
      <c r="CM6" s="250" t="e">
        <f>'1_Police_100K'!CM6/'1_Police_100K'!BW6*100</f>
        <v>#VALUE!</v>
      </c>
      <c r="CN6" s="250" t="e">
        <f>'1_Police_100K'!CN6/'1_Police_100K'!BX6*100</f>
        <v>#VALUE!</v>
      </c>
      <c r="CO6" s="250" t="e">
        <f>'1_Police_100K'!CO6/'1_Police_100K'!BY6*100</f>
        <v>#VALUE!</v>
      </c>
      <c r="CP6" s="250" t="e">
        <f>'1_Police_100K'!CP6/'1_Police_100K'!BZ6*100</f>
        <v>#VALUE!</v>
      </c>
      <c r="CQ6" s="250" t="e">
        <f>'1_Police_100K'!CQ6/'1_Police_100K'!CA6*100</f>
        <v>#VALUE!</v>
      </c>
      <c r="CR6" s="250" t="e">
        <f t="shared" si="4"/>
        <v>#VALUE!</v>
      </c>
      <c r="CT6" s="250">
        <f>'1_Police_100K'!CT6/'1_Police_100K'!J6*100</f>
        <v>1.8917693607550592</v>
      </c>
      <c r="CU6" s="250">
        <f>'1_Police_100K'!CU6/'1_Police_100K'!K6*100</f>
        <v>1.7536648856007673</v>
      </c>
      <c r="CV6" s="250">
        <f>'1_Police_100K'!CV6/'1_Police_100K'!L6*100</f>
        <v>1.6040391403422543</v>
      </c>
      <c r="CW6" s="250">
        <f>'1_Police_100K'!CW6/'1_Police_100K'!M6*100</f>
        <v>1.6296175884910797</v>
      </c>
      <c r="CX6" s="250">
        <f>'1_Police_100K'!CX6/'1_Police_100K'!N6*100</f>
        <v>2.0396790013374946</v>
      </c>
      <c r="CY6" s="250">
        <f>'1_Police_100K'!CY6/'1_Police_100K'!O6*100</f>
        <v>1.8413438051933411</v>
      </c>
      <c r="CZ6" s="250">
        <f t="shared" si="5"/>
        <v>-2.6655234304879372</v>
      </c>
      <c r="DB6" s="250" t="e">
        <f>'1_Police_100K'!DB6/'1_Police_100K'!CT6*100</f>
        <v>#VALUE!</v>
      </c>
      <c r="DC6" s="250" t="e">
        <f>'1_Police_100K'!DC6/'1_Police_100K'!CU6*100</f>
        <v>#VALUE!</v>
      </c>
      <c r="DD6" s="250" t="e">
        <f>'1_Police_100K'!DD6/'1_Police_100K'!CV6*100</f>
        <v>#VALUE!</v>
      </c>
      <c r="DE6" s="250" t="e">
        <f>'1_Police_100K'!DE6/'1_Police_100K'!CW6*100</f>
        <v>#VALUE!</v>
      </c>
      <c r="DF6" s="250" t="e">
        <f>'1_Police_100K'!DF6/'1_Police_100K'!CX6*100</f>
        <v>#VALUE!</v>
      </c>
      <c r="DG6" s="250" t="e">
        <f>'1_Police_100K'!DG6/'1_Police_100K'!CY6*100</f>
        <v>#VALUE!</v>
      </c>
      <c r="DH6" s="250" t="e">
        <f t="shared" si="33"/>
        <v>#VALUE!</v>
      </c>
      <c r="DJ6" s="250">
        <f>'1_Police_100K'!DJ6/'1_Police_100K'!J6*100</f>
        <v>20.685817912047145</v>
      </c>
      <c r="DK6" s="250">
        <f>'1_Police_100K'!DK6/'1_Police_100K'!K6*100</f>
        <v>19.34511576928346</v>
      </c>
      <c r="DL6" s="250">
        <f>'1_Police_100K'!DL6/'1_Police_100K'!L6*100</f>
        <v>22.983780885572578</v>
      </c>
      <c r="DM6" s="250">
        <f>'1_Police_100K'!DM6/'1_Police_100K'!M6*100</f>
        <v>23.818425651237455</v>
      </c>
      <c r="DN6" s="250">
        <f>'1_Police_100K'!DN6/'1_Police_100K'!N6*100</f>
        <v>23.547332441670385</v>
      </c>
      <c r="DO6" s="250">
        <f>'1_Police_100K'!DO6/'1_Police_100K'!O6*100</f>
        <v>27.03017549133817</v>
      </c>
      <c r="DP6" s="250">
        <f t="shared" si="6"/>
        <v>30.67008327283088</v>
      </c>
      <c r="DR6" s="250" t="e">
        <f>'1_Police_100K'!DR6/'1_Police_100K'!DJ6*100</f>
        <v>#VALUE!</v>
      </c>
      <c r="DS6" s="250" t="e">
        <f>'1_Police_100K'!DS6/'1_Police_100K'!DK6*100</f>
        <v>#VALUE!</v>
      </c>
      <c r="DT6" s="250" t="e">
        <f>'1_Police_100K'!DT6/'1_Police_100K'!DL6*100</f>
        <v>#VALUE!</v>
      </c>
      <c r="DU6" s="250" t="e">
        <f>'1_Police_100K'!DU6/'1_Police_100K'!DM6*100</f>
        <v>#VALUE!</v>
      </c>
      <c r="DV6" s="250" t="e">
        <f>'1_Police_100K'!DV6/'1_Police_100K'!DN6*100</f>
        <v>#VALUE!</v>
      </c>
      <c r="DW6" s="250" t="e">
        <f>'1_Police_100K'!DW6/'1_Police_100K'!DO6*100</f>
        <v>#VALUE!</v>
      </c>
      <c r="DX6" s="250" t="e">
        <f t="shared" si="34"/>
        <v>#VALUE!</v>
      </c>
      <c r="DZ6" s="250" t="e">
        <f>'1_Police_100K'!DZ6/'1_Police_100K'!DR6*100</f>
        <v>#VALUE!</v>
      </c>
      <c r="EA6" s="250" t="e">
        <f>'1_Police_100K'!EA6/'1_Police_100K'!DS6*100</f>
        <v>#VALUE!</v>
      </c>
      <c r="EB6" s="250" t="e">
        <f>'1_Police_100K'!EB6/'1_Police_100K'!DT6*100</f>
        <v>#VALUE!</v>
      </c>
      <c r="EC6" s="250" t="e">
        <f>'1_Police_100K'!EC6/'1_Police_100K'!DU6*100</f>
        <v>#VALUE!</v>
      </c>
      <c r="ED6" s="250" t="e">
        <f>'1_Police_100K'!ED6/'1_Police_100K'!DV6*100</f>
        <v>#VALUE!</v>
      </c>
      <c r="EE6" s="250" t="e">
        <f>'1_Police_100K'!EE6/'1_Police_100K'!DW6*100</f>
        <v>#VALUE!</v>
      </c>
      <c r="EF6" s="250" t="e">
        <f t="shared" si="7"/>
        <v>#VALUE!</v>
      </c>
      <c r="EH6" s="250" t="e">
        <f>'1_Police_100K'!EH6/'1_Police_100K'!DR6*100</f>
        <v>#VALUE!</v>
      </c>
      <c r="EI6" s="250" t="e">
        <f>'1_Police_100K'!EI6/'1_Police_100K'!DS6*100</f>
        <v>#VALUE!</v>
      </c>
      <c r="EJ6" s="250" t="e">
        <f>'1_Police_100K'!EJ6/'1_Police_100K'!DT6*100</f>
        <v>#VALUE!</v>
      </c>
      <c r="EK6" s="250" t="e">
        <f>'1_Police_100K'!EK6/'1_Police_100K'!DU6*100</f>
        <v>#VALUE!</v>
      </c>
      <c r="EL6" s="250" t="e">
        <f>'1_Police_100K'!EL6/'1_Police_100K'!DV6*100</f>
        <v>#VALUE!</v>
      </c>
      <c r="EM6" s="250" t="e">
        <f>'1_Police_100K'!EM6/'1_Police_100K'!DW6*100</f>
        <v>#VALUE!</v>
      </c>
      <c r="EN6" s="250" t="e">
        <f t="shared" si="8"/>
        <v>#VALUE!</v>
      </c>
      <c r="EP6" s="250" t="e">
        <f>'1_Police_100K'!EP6/'1_Police_100K'!EH6*100</f>
        <v>#VALUE!</v>
      </c>
      <c r="EQ6" s="250" t="e">
        <f>'1_Police_100K'!EQ6/'1_Police_100K'!EI6*100</f>
        <v>#VALUE!</v>
      </c>
      <c r="ER6" s="250" t="e">
        <f>'1_Police_100K'!ER6/'1_Police_100K'!EJ6*100</f>
        <v>#VALUE!</v>
      </c>
      <c r="ES6" s="250" t="e">
        <f>'1_Police_100K'!ES6/'1_Police_100K'!EK6*100</f>
        <v>#VALUE!</v>
      </c>
      <c r="ET6" s="250" t="e">
        <f>'1_Police_100K'!ET6/'1_Police_100K'!EL6*100</f>
        <v>#VALUE!</v>
      </c>
      <c r="EU6" s="250" t="e">
        <f>'1_Police_100K'!EU6/'1_Police_100K'!EM6*100</f>
        <v>#VALUE!</v>
      </c>
      <c r="EV6" s="250" t="e">
        <f t="shared" si="9"/>
        <v>#VALUE!</v>
      </c>
      <c r="EX6" s="250">
        <f>'1_Police_100K'!EX6/'1_Police_100K'!J6*100</f>
        <v>6.5449449779499638</v>
      </c>
      <c r="EY6" s="250">
        <f>'1_Police_100K'!EY6/'1_Police_100K'!K6*100</f>
        <v>7.8366899575284297</v>
      </c>
      <c r="EZ6" s="250">
        <f>'1_Police_100K'!EZ6/'1_Police_100K'!L6*100</f>
        <v>10.558062642419907</v>
      </c>
      <c r="FA6" s="250">
        <f>'1_Police_100K'!FA6/'1_Police_100K'!M6*100</f>
        <v>10.850570975738613</v>
      </c>
      <c r="FB6" s="250">
        <f>'1_Police_100K'!FB6/'1_Police_100K'!N6*100</f>
        <v>13.597860008916632</v>
      </c>
      <c r="FC6" s="250">
        <f>'1_Police_100K'!FC6/'1_Police_100K'!O6*100</f>
        <v>16.433054000225471</v>
      </c>
      <c r="FD6" s="250">
        <f t="shared" si="10"/>
        <v>151.08009395936443</v>
      </c>
      <c r="FF6" s="250" t="e">
        <f>'1_Police_100K'!FF6/'1_Police_100K'!EX6*100</f>
        <v>#VALUE!</v>
      </c>
      <c r="FG6" s="250" t="e">
        <f>'1_Police_100K'!FG6/'1_Police_100K'!EY6*100</f>
        <v>#VALUE!</v>
      </c>
      <c r="FH6" s="250" t="e">
        <f>'1_Police_100K'!FH6/'1_Police_100K'!EZ6*100</f>
        <v>#VALUE!</v>
      </c>
      <c r="FI6" s="250" t="e">
        <f>'1_Police_100K'!FI6/'1_Police_100K'!FA6*100</f>
        <v>#VALUE!</v>
      </c>
      <c r="FJ6" s="250" t="e">
        <f>'1_Police_100K'!FJ6/'1_Police_100K'!FB6*100</f>
        <v>#VALUE!</v>
      </c>
      <c r="FK6" s="250" t="e">
        <f>'1_Police_100K'!FK6/'1_Police_100K'!FC6*100</f>
        <v>#VALUE!</v>
      </c>
      <c r="FL6" s="250" t="e">
        <f t="shared" si="35"/>
        <v>#VALUE!</v>
      </c>
      <c r="FN6" s="250" t="e">
        <f>'1_Police_100K'!FN6/'1_Police_100K'!J6*100</f>
        <v>#VALUE!</v>
      </c>
      <c r="FO6" s="250" t="e">
        <f>'1_Police_100K'!FO6/'1_Police_100K'!K6*100</f>
        <v>#VALUE!</v>
      </c>
      <c r="FP6" s="250" t="e">
        <f>'1_Police_100K'!FP6/'1_Police_100K'!L6*100</f>
        <v>#VALUE!</v>
      </c>
      <c r="FQ6" s="250" t="e">
        <f>'1_Police_100K'!FQ6/'1_Police_100K'!M6*100</f>
        <v>#VALUE!</v>
      </c>
      <c r="FR6" s="250" t="e">
        <f>'1_Police_100K'!FR6/'1_Police_100K'!N6*100</f>
        <v>#VALUE!</v>
      </c>
      <c r="FS6" s="250" t="e">
        <f>'1_Police_100K'!FS6/'1_Police_100K'!O6*100</f>
        <v>#VALUE!</v>
      </c>
      <c r="FT6" s="250" t="e">
        <f t="shared" si="11"/>
        <v>#VALUE!</v>
      </c>
      <c r="FV6" s="250" t="e">
        <f>'1_Police_100K'!FV6/'1_Police_100K'!J6*100</f>
        <v>#VALUE!</v>
      </c>
      <c r="FW6" s="250" t="e">
        <f>'1_Police_100K'!FW6/'1_Police_100K'!K6*100</f>
        <v>#VALUE!</v>
      </c>
      <c r="FX6" s="250" t="e">
        <f>'1_Police_100K'!FX6/'1_Police_100K'!L6*100</f>
        <v>#VALUE!</v>
      </c>
      <c r="FY6" s="250" t="e">
        <f>'1_Police_100K'!FY6/'1_Police_100K'!M6*100</f>
        <v>#VALUE!</v>
      </c>
      <c r="FZ6" s="250" t="e">
        <f>'1_Police_100K'!FZ6/'1_Police_100K'!N6*100</f>
        <v>#VALUE!</v>
      </c>
      <c r="GA6" s="250" t="e">
        <f>'1_Police_100K'!GA6/'1_Police_100K'!O6*100</f>
        <v>#VALUE!</v>
      </c>
      <c r="GB6" s="250" t="e">
        <f t="shared" si="12"/>
        <v>#VALUE!</v>
      </c>
      <c r="GD6" s="250" t="e">
        <f>'1_Police_100K'!GD6/'1_Police_100K'!J6*100</f>
        <v>#VALUE!</v>
      </c>
      <c r="GE6" s="250" t="e">
        <f>'1_Police_100K'!GE6/'1_Police_100K'!K6*100</f>
        <v>#VALUE!</v>
      </c>
      <c r="GF6" s="250" t="e">
        <f>'1_Police_100K'!GF6/'1_Police_100K'!L6*100</f>
        <v>#VALUE!</v>
      </c>
      <c r="GG6" s="250" t="e">
        <f>'1_Police_100K'!GG6/'1_Police_100K'!M6*100</f>
        <v>#VALUE!</v>
      </c>
      <c r="GH6" s="250" t="e">
        <f>'1_Police_100K'!GH6/'1_Police_100K'!N6*100</f>
        <v>#VALUE!</v>
      </c>
      <c r="GI6" s="250" t="e">
        <f>'1_Police_100K'!GI6/'1_Police_100K'!O6*100</f>
        <v>#VALUE!</v>
      </c>
      <c r="GJ6" s="250" t="e">
        <f t="shared" si="13"/>
        <v>#VALUE!</v>
      </c>
      <c r="GL6" s="250">
        <f>'1_Police_100K'!GL6/'1_Police_100K'!J6*100</f>
        <v>10.921979969500885</v>
      </c>
      <c r="GM6" s="250">
        <f>'1_Police_100K'!GM6/'1_Police_100K'!K6*100</f>
        <v>11.001507055761063</v>
      </c>
      <c r="GN6" s="250">
        <f>'1_Police_100K'!GN6/'1_Police_100K'!L6*100</f>
        <v>11.255082435994817</v>
      </c>
      <c r="GO6" s="250">
        <f>'1_Police_100K'!GO6/'1_Police_100K'!M6*100</f>
        <v>12.244483277116268</v>
      </c>
      <c r="GP6" s="250">
        <f>'1_Police_100K'!GP6/'1_Police_100K'!N6*100</f>
        <v>10.956308515381185</v>
      </c>
      <c r="GQ6" s="250">
        <f>'1_Police_100K'!GQ6/'1_Police_100K'!O6*100</f>
        <v>11.60046597271805</v>
      </c>
      <c r="GR6" s="250">
        <f t="shared" si="14"/>
        <v>6.2121154324747465</v>
      </c>
      <c r="GT6" s="250" t="e">
        <f>'1_Police_100K'!GT6/'1_Police_100K'!GL6*100</f>
        <v>#VALUE!</v>
      </c>
      <c r="GU6" s="250" t="e">
        <f>'1_Police_100K'!GU6/'1_Police_100K'!GM6*100</f>
        <v>#VALUE!</v>
      </c>
      <c r="GV6" s="250" t="e">
        <f>'1_Police_100K'!GV6/'1_Police_100K'!GN6*100</f>
        <v>#VALUE!</v>
      </c>
      <c r="GW6" s="250" t="e">
        <f>'1_Police_100K'!GW6/'1_Police_100K'!GO6*100</f>
        <v>#VALUE!</v>
      </c>
      <c r="GX6" s="250" t="e">
        <f>'1_Police_100K'!GX6/'1_Police_100K'!GP6*100</f>
        <v>#VALUE!</v>
      </c>
      <c r="GY6" s="250" t="e">
        <f>'1_Police_100K'!GY6/'1_Police_100K'!GQ6*100</f>
        <v>#VALUE!</v>
      </c>
      <c r="GZ6" s="250" t="e">
        <f t="shared" si="15"/>
        <v>#VALUE!</v>
      </c>
      <c r="HA6" s="252"/>
      <c r="HB6" s="250">
        <f>'1_Police_raw'!GI5/C6*100</f>
        <v>204.27879115950932</v>
      </c>
      <c r="HC6" s="250">
        <f>'1_Police_raw'!GJ5/D6*100</f>
        <v>184.4054494354952</v>
      </c>
      <c r="HD6" s="250">
        <f>'1_Police_raw'!GK5/E6*100</f>
        <v>158.61729241639193</v>
      </c>
      <c r="HE6" s="250">
        <f>'1_Police_raw'!GL5/F6*100</f>
        <v>164.18491737837203</v>
      </c>
      <c r="HF6" s="250">
        <f>'1_Police_raw'!GM5/G6*100</f>
        <v>170.14422334196945</v>
      </c>
      <c r="HG6" s="250">
        <f>'1_Police_raw'!GN5/H6*100</f>
        <v>171.8175704587527</v>
      </c>
      <c r="HH6" s="250">
        <f t="shared" si="16"/>
        <v>-15.890646560273382</v>
      </c>
      <c r="HJ6" s="250">
        <f>'1_Police_100K'!HJ6/'1_Police_100K'!HB6*100</f>
        <v>8.4569095207393108</v>
      </c>
      <c r="HK6" s="250">
        <f>'1_Police_100K'!HK6/'1_Police_100K'!HC6*100</f>
        <v>10.751614797416325</v>
      </c>
      <c r="HL6" s="250">
        <f>'1_Police_100K'!HL6/'1_Police_100K'!HD6*100</f>
        <v>14.062394717337106</v>
      </c>
      <c r="HM6" s="250">
        <f>'1_Police_100K'!HM6/'1_Police_100K'!HE6*100</f>
        <v>12.712082262210798</v>
      </c>
      <c r="HN6" s="250">
        <f>'1_Police_100K'!HN6/'1_Police_100K'!HF6*100</f>
        <v>10.678838377649798</v>
      </c>
      <c r="HO6" s="250">
        <f>'1_Police_100K'!HO6/'1_Police_100K'!HG6*100</f>
        <v>9.5886303669944848</v>
      </c>
      <c r="HP6" s="250">
        <f t="shared" si="17"/>
        <v>13.382203551779725</v>
      </c>
      <c r="HR6" s="250">
        <f>'1_Police_100K'!HR6/'1_Police_100K'!HB6*100</f>
        <v>4.9914033956587156</v>
      </c>
      <c r="HS6" s="250">
        <f>'1_Police_100K'!HS6/'1_Police_100K'!HC6*100</f>
        <v>5.8896065766294772</v>
      </c>
      <c r="HT6" s="250">
        <f>'1_Police_100K'!HT6/'1_Police_100K'!HD6*100</f>
        <v>6.9334950475035377</v>
      </c>
      <c r="HU6" s="250">
        <f>'1_Police_100K'!HU6/'1_Police_100K'!HE6*100</f>
        <v>6.0861182519280206</v>
      </c>
      <c r="HV6" s="250">
        <f>'1_Police_100K'!HV6/'1_Police_100K'!HF6*100</f>
        <v>5.5079034432054899</v>
      </c>
      <c r="HW6" s="250">
        <f>'1_Police_100K'!HW6/'1_Police_100K'!HG6*100</f>
        <v>4.4195250659630609</v>
      </c>
      <c r="HX6" s="250">
        <f t="shared" si="18"/>
        <v>-11.457265309252449</v>
      </c>
      <c r="HZ6" s="250" t="e">
        <f>'1_Police_100K'!HZ6/'1_Police_100K'!HR6*100</f>
        <v>#VALUE!</v>
      </c>
      <c r="IA6" s="250" t="e">
        <f>'1_Police_100K'!IA6/'1_Police_100K'!HS6*100</f>
        <v>#VALUE!</v>
      </c>
      <c r="IB6" s="250" t="e">
        <f>'1_Police_100K'!IB6/'1_Police_100K'!HT6*100</f>
        <v>#VALUE!</v>
      </c>
      <c r="IC6" s="250" t="e">
        <f>'1_Police_100K'!IC6/'1_Police_100K'!HU6*100</f>
        <v>#VALUE!</v>
      </c>
      <c r="ID6" s="250" t="e">
        <f>'1_Police_100K'!ID6/'1_Police_100K'!HV6*100</f>
        <v>#VALUE!</v>
      </c>
      <c r="IE6" s="250" t="e">
        <f>'1_Police_100K'!IE6/'1_Police_100K'!HW6*100</f>
        <v>#VALUE!</v>
      </c>
      <c r="IF6" s="250" t="e">
        <f>(IE6*100/HZ6)-100</f>
        <v>#VALUE!</v>
      </c>
      <c r="IH6" s="250">
        <f>'1_Police_100K'!IH6/'1_Police_100K'!HR6*100</f>
        <v>70.075349838536056</v>
      </c>
      <c r="II6" s="250">
        <f>'1_Police_100K'!II6/'1_Police_100K'!HS6*100</f>
        <v>69.391824526420734</v>
      </c>
      <c r="IJ6" s="250">
        <f>'1_Police_100K'!IJ6/'1_Police_100K'!HT6*100</f>
        <v>70.553935860058303</v>
      </c>
      <c r="IK6" s="250">
        <f>'1_Police_100K'!IK6/'1_Police_100K'!HU6*100</f>
        <v>71.805702217529046</v>
      </c>
      <c r="IL6" s="250">
        <f>'1_Police_100K'!IL6/'1_Police_100K'!HV6*100</f>
        <v>62.068965517241381</v>
      </c>
      <c r="IM6" s="250">
        <f>'1_Police_100K'!IM6/'1_Police_100K'!HW6*100</f>
        <v>61.058344640434193</v>
      </c>
      <c r="IN6" s="250">
        <f t="shared" si="36"/>
        <v>-12.867584990839688</v>
      </c>
      <c r="IP6" s="250" t="e">
        <f>'1_Police_100K'!IP6/'1_Police_100K'!IH6*100</f>
        <v>#VALUE!</v>
      </c>
      <c r="IQ6" s="250" t="e">
        <f>'1_Police_100K'!IQ6/'1_Police_100K'!II6*100</f>
        <v>#VALUE!</v>
      </c>
      <c r="IR6" s="250" t="e">
        <f>'1_Police_100K'!IR6/'1_Police_100K'!IJ6*100</f>
        <v>#VALUE!</v>
      </c>
      <c r="IS6" s="250" t="e">
        <f>'1_Police_100K'!IS6/'1_Police_100K'!IK6*100</f>
        <v>#VALUE!</v>
      </c>
      <c r="IT6" s="250" t="e">
        <f>'1_Police_100K'!IT6/'1_Police_100K'!IL6*100</f>
        <v>#VALUE!</v>
      </c>
      <c r="IU6" s="250" t="e">
        <f>'1_Police_100K'!IU6/'1_Police_100K'!IM6*100</f>
        <v>#VALUE!</v>
      </c>
      <c r="IV6" s="250" t="e">
        <f t="shared" si="44"/>
        <v>#VALUE!</v>
      </c>
      <c r="IX6" s="250" t="e">
        <f>'1_Police_100K'!IX6/'1_Police_100K'!HB6*100</f>
        <v>#VALUE!</v>
      </c>
      <c r="IY6" s="250" t="e">
        <f>'1_Police_100K'!IY6/'1_Police_100K'!HC6*100</f>
        <v>#VALUE!</v>
      </c>
      <c r="IZ6" s="250" t="e">
        <f>'1_Police_100K'!IZ6/'1_Police_100K'!HD6*100</f>
        <v>#VALUE!</v>
      </c>
      <c r="JA6" s="250" t="e">
        <f>'1_Police_100K'!JA6/'1_Police_100K'!HE6*100</f>
        <v>#VALUE!</v>
      </c>
      <c r="JB6" s="250" t="e">
        <f>'1_Police_100K'!JB6/'1_Police_100K'!HF6*100</f>
        <v>#VALUE!</v>
      </c>
      <c r="JC6" s="250" t="e">
        <f>'1_Police_100K'!JC6/'1_Police_100K'!HG6*100</f>
        <v>#VALUE!</v>
      </c>
      <c r="JD6" s="250" t="e">
        <f t="shared" si="19"/>
        <v>#VALUE!</v>
      </c>
      <c r="JF6" s="250" t="e">
        <f>'1_Police_100K'!JF6/'1_Police_100K'!IX6*100</f>
        <v>#VALUE!</v>
      </c>
      <c r="JG6" s="250" t="e">
        <f>'1_Police_100K'!JG6/'1_Police_100K'!IY6*100</f>
        <v>#VALUE!</v>
      </c>
      <c r="JH6" s="250" t="e">
        <f>'1_Police_100K'!JH6/'1_Police_100K'!IZ6*100</f>
        <v>#VALUE!</v>
      </c>
      <c r="JI6" s="250" t="e">
        <f>'1_Police_100K'!JI6/'1_Police_100K'!JA6*100</f>
        <v>#VALUE!</v>
      </c>
      <c r="JJ6" s="250" t="e">
        <f>'1_Police_100K'!JJ6/'1_Police_100K'!JB6*100</f>
        <v>#VALUE!</v>
      </c>
      <c r="JK6" s="250" t="e">
        <f>'1_Police_100K'!JK6/'1_Police_100K'!JC6*100</f>
        <v>#VALUE!</v>
      </c>
      <c r="JL6" s="250" t="e">
        <f t="shared" ref="JL6:JL48" si="47">(JK6*100/JF6)-100</f>
        <v>#VALUE!</v>
      </c>
      <c r="JN6" s="250" t="e">
        <f>'1_Police_100K'!JN6/'1_Police_100K'!HB6*100</f>
        <v>#VALUE!</v>
      </c>
      <c r="JO6" s="250" t="e">
        <f>'1_Police_100K'!JO6/'1_Police_100K'!HC6*100</f>
        <v>#VALUE!</v>
      </c>
      <c r="JP6" s="250" t="e">
        <f>'1_Police_100K'!JP6/'1_Police_100K'!HD6*100</f>
        <v>#VALUE!</v>
      </c>
      <c r="JQ6" s="250" t="e">
        <f>'1_Police_100K'!JQ6/'1_Police_100K'!HE6*100</f>
        <v>#VALUE!</v>
      </c>
      <c r="JR6" s="250" t="e">
        <f>'1_Police_100K'!JR6/'1_Police_100K'!HF6*100</f>
        <v>#VALUE!</v>
      </c>
      <c r="JS6" s="250" t="e">
        <f>'1_Police_100K'!JS6/'1_Police_100K'!HG6*100</f>
        <v>#VALUE!</v>
      </c>
      <c r="JT6" s="250" t="e">
        <f t="shared" si="20"/>
        <v>#VALUE!</v>
      </c>
      <c r="JV6" s="250" t="e">
        <f>'1_Police_100K'!JV6/'1_Police_100K'!JN6*100</f>
        <v>#VALUE!</v>
      </c>
      <c r="JW6" s="250" t="e">
        <f>'1_Police_100K'!JW6/'1_Police_100K'!JO6*100</f>
        <v>#VALUE!</v>
      </c>
      <c r="JX6" s="250" t="e">
        <f>'1_Police_100K'!JX6/'1_Police_100K'!JP6*100</f>
        <v>#VALUE!</v>
      </c>
      <c r="JY6" s="250" t="e">
        <f>'1_Police_100K'!JY6/'1_Police_100K'!JQ6*100</f>
        <v>#VALUE!</v>
      </c>
      <c r="JZ6" s="250" t="e">
        <f>'1_Police_100K'!JZ6/'1_Police_100K'!JR6*100</f>
        <v>#VALUE!</v>
      </c>
      <c r="KA6" s="250" t="e">
        <f>'1_Police_100K'!KA6/'1_Police_100K'!JS6*100</f>
        <v>#VALUE!</v>
      </c>
      <c r="KB6" s="250" t="e">
        <f t="shared" si="21"/>
        <v>#VALUE!</v>
      </c>
      <c r="KD6" s="250" t="e">
        <f>'1_Police_100K'!KD6/'1_Police_100K'!JN6*100</f>
        <v>#VALUE!</v>
      </c>
      <c r="KE6" s="250" t="e">
        <f>'1_Police_100K'!KE6/'1_Police_100K'!JO6*100</f>
        <v>#VALUE!</v>
      </c>
      <c r="KF6" s="250" t="e">
        <f>'1_Police_100K'!KF6/'1_Police_100K'!JP6*100</f>
        <v>#VALUE!</v>
      </c>
      <c r="KG6" s="250" t="e">
        <f>'1_Police_100K'!KG6/'1_Police_100K'!JQ6*100</f>
        <v>#VALUE!</v>
      </c>
      <c r="KH6" s="250" t="e">
        <f>'1_Police_100K'!KH6/'1_Police_100K'!JR6*100</f>
        <v>#VALUE!</v>
      </c>
      <c r="KI6" s="250" t="e">
        <f>'1_Police_100K'!KI6/'1_Police_100K'!JS6*100</f>
        <v>#VALUE!</v>
      </c>
      <c r="KJ6" s="250" t="e">
        <f t="shared" si="22"/>
        <v>#VALUE!</v>
      </c>
      <c r="KL6" s="250">
        <f>'1_Police_100K'!KL6/'1_Police_100K'!HB6*100</f>
        <v>1.7999140339565871</v>
      </c>
      <c r="KM6" s="250">
        <f>'1_Police_100K'!KM6/'1_Police_100K'!HC6*100</f>
        <v>1.5971814445096888</v>
      </c>
      <c r="KN6" s="250">
        <f>'1_Police_100K'!KN6/'1_Police_100K'!HD6*100</f>
        <v>1.745165420119938</v>
      </c>
      <c r="KO6" s="250">
        <f>'1_Police_100K'!KO6/'1_Police_100K'!HE6*100</f>
        <v>1.9280205655526996</v>
      </c>
      <c r="KP6" s="250">
        <f>'1_Police_100K'!KP6/'1_Police_100K'!HF6*100</f>
        <v>2.285259159416738</v>
      </c>
      <c r="KQ6" s="250">
        <f>'1_Police_100K'!KQ6/'1_Police_100K'!HG6*100</f>
        <v>2.7224754137682901</v>
      </c>
      <c r="KR6" s="250">
        <f t="shared" si="23"/>
        <v>51.255857913598277</v>
      </c>
      <c r="KT6" s="250" t="e">
        <f>'1_Police_100K'!KT6/'1_Police_100K'!KL6*100</f>
        <v>#VALUE!</v>
      </c>
      <c r="KU6" s="250" t="e">
        <f>'1_Police_100K'!KU6/'1_Police_100K'!KM6*100</f>
        <v>#VALUE!</v>
      </c>
      <c r="KV6" s="250" t="e">
        <f>'1_Police_100K'!KV6/'1_Police_100K'!KN6*100</f>
        <v>#VALUE!</v>
      </c>
      <c r="KW6" s="250" t="e">
        <f>'1_Police_100K'!KW6/'1_Police_100K'!KO6*100</f>
        <v>#VALUE!</v>
      </c>
      <c r="KX6" s="250" t="e">
        <f>'1_Police_100K'!KX6/'1_Police_100K'!KP6*100</f>
        <v>#VALUE!</v>
      </c>
      <c r="KY6" s="250" t="e">
        <f>'1_Police_100K'!KY6/'1_Police_100K'!KQ6*100</f>
        <v>#VALUE!</v>
      </c>
      <c r="KZ6" s="250" t="e">
        <f t="shared" si="37"/>
        <v>#VALUE!</v>
      </c>
      <c r="LB6" s="250">
        <f>'1_Police_100K'!LB6/'1_Police_100K'!HB6*100</f>
        <v>9.665807006232539</v>
      </c>
      <c r="LC6" s="250">
        <f>'1_Police_100K'!LC6/'1_Police_100K'!HC6*100</f>
        <v>9.248385202583675</v>
      </c>
      <c r="LD6" s="250">
        <f>'1_Police_100K'!LD6/'1_Police_100K'!HD6*100</f>
        <v>11.178492015362847</v>
      </c>
      <c r="LE6" s="250">
        <f>'1_Police_100K'!LE6/'1_Police_100K'!HE6*100</f>
        <v>12.024421593830334</v>
      </c>
      <c r="LF6" s="250">
        <f>'1_Police_100K'!LF6/'1_Police_100K'!HF6*100</f>
        <v>13.405219948535718</v>
      </c>
      <c r="LG6" s="250">
        <f>'1_Police_100K'!LG6/'1_Police_100K'!HG6*100</f>
        <v>16.124970016790598</v>
      </c>
      <c r="LH6" s="250">
        <f t="shared" si="24"/>
        <v>66.82487045720211</v>
      </c>
      <c r="LJ6" s="250" t="e">
        <f>'1_Police_100K'!LJ6/'1_Police_100K'!LB6*100</f>
        <v>#VALUE!</v>
      </c>
      <c r="LK6" s="250" t="e">
        <f>'1_Police_100K'!LK6/'1_Police_100K'!LC6*100</f>
        <v>#VALUE!</v>
      </c>
      <c r="LL6" s="250" t="e">
        <f>'1_Police_100K'!LL6/'1_Police_100K'!LD6*100</f>
        <v>#VALUE!</v>
      </c>
      <c r="LM6" s="250" t="e">
        <f>'1_Police_100K'!LM6/'1_Police_100K'!LE6*100</f>
        <v>#VALUE!</v>
      </c>
      <c r="LN6" s="250" t="e">
        <f>'1_Police_100K'!LN6/'1_Police_100K'!LF6*100</f>
        <v>#VALUE!</v>
      </c>
      <c r="LO6" s="250" t="e">
        <f>'1_Police_100K'!LO6/'1_Police_100K'!LG6*100</f>
        <v>#VALUE!</v>
      </c>
      <c r="LP6" s="250" t="e">
        <f t="shared" si="38"/>
        <v>#VALUE!</v>
      </c>
      <c r="LR6" s="250" t="e">
        <f>'1_Police_100K'!LR6/'1_Police_100K'!LJ6*100</f>
        <v>#VALUE!</v>
      </c>
      <c r="LS6" s="250" t="e">
        <f>'1_Police_100K'!LS6/'1_Police_100K'!LK6*100</f>
        <v>#VALUE!</v>
      </c>
      <c r="LT6" s="250" t="e">
        <f>'1_Police_100K'!LT6/'1_Police_100K'!LL6*100</f>
        <v>#VALUE!</v>
      </c>
      <c r="LU6" s="250" t="e">
        <f>'1_Police_100K'!LU6/'1_Police_100K'!LM6*100</f>
        <v>#VALUE!</v>
      </c>
      <c r="LV6" s="250" t="e">
        <f>'1_Police_100K'!LV6/'1_Police_100K'!LN6*100</f>
        <v>#VALUE!</v>
      </c>
      <c r="LW6" s="250" t="e">
        <f>'1_Police_100K'!LW6/'1_Police_100K'!LO6*100</f>
        <v>#VALUE!</v>
      </c>
      <c r="LX6" s="250" t="e">
        <f t="shared" si="39"/>
        <v>#VALUE!</v>
      </c>
      <c r="LZ6" s="250" t="e">
        <f>'1_Police_100K'!LZ6/'1_Police_100K'!LJ6*100</f>
        <v>#VALUE!</v>
      </c>
      <c r="MA6" s="250" t="e">
        <f>'1_Police_100K'!MA6/'1_Police_100K'!LK6*100</f>
        <v>#VALUE!</v>
      </c>
      <c r="MB6" s="250" t="e">
        <f>'1_Police_100K'!MB6/'1_Police_100K'!LL6*100</f>
        <v>#VALUE!</v>
      </c>
      <c r="MC6" s="250" t="e">
        <f>'1_Police_100K'!MC6/'1_Police_100K'!LM6*100</f>
        <v>#VALUE!</v>
      </c>
      <c r="MD6" s="250" t="e">
        <f>'1_Police_100K'!MD6/'1_Police_100K'!LN6*100</f>
        <v>#VALUE!</v>
      </c>
      <c r="ME6" s="250" t="e">
        <f>'1_Police_100K'!ME6/'1_Police_100K'!LO6*100</f>
        <v>#VALUE!</v>
      </c>
      <c r="MF6" s="250" t="e">
        <f t="shared" si="40"/>
        <v>#VALUE!</v>
      </c>
      <c r="MH6" s="250" t="e">
        <f>'1_Police_100K'!MH6/'1_Police_100K'!LZ6*100</f>
        <v>#VALUE!</v>
      </c>
      <c r="MI6" s="250" t="e">
        <f>'1_Police_100K'!MI6/'1_Police_100K'!MA6*100</f>
        <v>#VALUE!</v>
      </c>
      <c r="MJ6" s="250" t="e">
        <f>'1_Police_100K'!MJ6/'1_Police_100K'!MB6*100</f>
        <v>#VALUE!</v>
      </c>
      <c r="MK6" s="250" t="e">
        <f>'1_Police_100K'!MK6/'1_Police_100K'!MC6*100</f>
        <v>#VALUE!</v>
      </c>
      <c r="ML6" s="250" t="e">
        <f>'1_Police_100K'!ML6/'1_Police_100K'!MD6*100</f>
        <v>#VALUE!</v>
      </c>
      <c r="MM6" s="250" t="e">
        <f>'1_Police_100K'!MM6/'1_Police_100K'!ME6*100</f>
        <v>#VALUE!</v>
      </c>
      <c r="MN6" s="250" t="e">
        <f t="shared" si="41"/>
        <v>#VALUE!</v>
      </c>
      <c r="MP6" s="250">
        <f>'1_Police_100K'!MP6/'1_Police_100K'!HB6*100</f>
        <v>2.3586933161401249</v>
      </c>
      <c r="MQ6" s="250">
        <f>'1_Police_100K'!MQ6/'1_Police_100K'!HC6*100</f>
        <v>3.4586024662360542</v>
      </c>
      <c r="MR6" s="250">
        <f>'1_Police_100K'!MR6/'1_Police_100K'!HD6*100</f>
        <v>5.248972441210161</v>
      </c>
      <c r="MS6" s="250">
        <f>'1_Police_100K'!MS6/'1_Police_100K'!HE6*100</f>
        <v>5.9383033419023148</v>
      </c>
      <c r="MT6" s="250">
        <f>'1_Police_100K'!MT6/'1_Police_100K'!HF6*100</f>
        <v>6.7026099742678591</v>
      </c>
      <c r="MU6" s="250">
        <f>'1_Police_100K'!MU6/'1_Police_100K'!HG6*100</f>
        <v>8.293355720796356</v>
      </c>
      <c r="MV6" s="250">
        <f t="shared" si="25"/>
        <v>251.60805620834111</v>
      </c>
      <c r="MX6" s="250" t="e">
        <f>'1_Police_100K'!MX6/'1_Police_100K'!MP6*100</f>
        <v>#VALUE!</v>
      </c>
      <c r="MY6" s="250" t="e">
        <f>'1_Police_100K'!MY6/'1_Police_100K'!MQ6*100</f>
        <v>#VALUE!</v>
      </c>
      <c r="MZ6" s="250" t="e">
        <f>'1_Police_100K'!MZ6/'1_Police_100K'!MR6*100</f>
        <v>#VALUE!</v>
      </c>
      <c r="NA6" s="250" t="e">
        <f>'1_Police_100K'!NA6/'1_Police_100K'!MS6*100</f>
        <v>#VALUE!</v>
      </c>
      <c r="NB6" s="250" t="e">
        <f>'1_Police_100K'!NB6/'1_Police_100K'!MT6*100</f>
        <v>#VALUE!</v>
      </c>
      <c r="NC6" s="250" t="e">
        <f>'1_Police_100K'!NC6/'1_Police_100K'!MU6*100</f>
        <v>#VALUE!</v>
      </c>
      <c r="ND6" s="250" t="e">
        <f>(NC6*100/MX6)-100</f>
        <v>#VALUE!</v>
      </c>
      <c r="NF6" s="250" t="e">
        <f>'1_Police_100K'!NF6/'1_Police_100K'!HB6*100</f>
        <v>#VALUE!</v>
      </c>
      <c r="NG6" s="250" t="e">
        <f>'1_Police_100K'!NG6/'1_Police_100K'!HC6*100</f>
        <v>#VALUE!</v>
      </c>
      <c r="NH6" s="250" t="e">
        <f>'1_Police_100K'!NH6/'1_Police_100K'!HD6*100</f>
        <v>#VALUE!</v>
      </c>
      <c r="NI6" s="250" t="e">
        <f>'1_Police_100K'!NI6/'1_Police_100K'!HE6*100</f>
        <v>#VALUE!</v>
      </c>
      <c r="NJ6" s="250" t="e">
        <f>'1_Police_100K'!NJ6/'1_Police_100K'!HF6*100</f>
        <v>#VALUE!</v>
      </c>
      <c r="NK6" s="250" t="e">
        <f>'1_Police_100K'!NK6/'1_Police_100K'!HG6*100</f>
        <v>#VALUE!</v>
      </c>
      <c r="NL6" s="250" t="e">
        <f t="shared" si="26"/>
        <v>#VALUE!</v>
      </c>
      <c r="NN6" s="250" t="e">
        <f>'1_Police_100K'!NN6/'1_Police_100K'!HB6*100</f>
        <v>#VALUE!</v>
      </c>
      <c r="NO6" s="250" t="e">
        <f>'1_Police_100K'!NO6/'1_Police_100K'!HC6*100</f>
        <v>#VALUE!</v>
      </c>
      <c r="NP6" s="250" t="e">
        <f>'1_Police_100K'!NP6/'1_Police_100K'!HD6*100</f>
        <v>#VALUE!</v>
      </c>
      <c r="NQ6" s="250" t="e">
        <f>'1_Police_100K'!NQ6/'1_Police_100K'!HE6*100</f>
        <v>#VALUE!</v>
      </c>
      <c r="NR6" s="250" t="e">
        <f>'1_Police_100K'!NR6/'1_Police_100K'!HF6*100</f>
        <v>#VALUE!</v>
      </c>
      <c r="NS6" s="250" t="e">
        <f>'1_Police_100K'!NS6/'1_Police_100K'!HG6*100</f>
        <v>#VALUE!</v>
      </c>
      <c r="NT6" s="250" t="e">
        <f t="shared" si="27"/>
        <v>#VALUE!</v>
      </c>
      <c r="NV6" s="250">
        <f>'1_Police_100K'!NV6/'1_Police_100K'!HB6*100</f>
        <v>0.15581345368579413</v>
      </c>
      <c r="NW6" s="250">
        <f>'1_Police_100K'!NW6/'1_Police_100K'!HC6*100</f>
        <v>0.21139166177334118</v>
      </c>
      <c r="NX6" s="250">
        <f>'1_Police_100K'!NX6/'1_Police_100K'!HD6*100</f>
        <v>0.24930934573141969</v>
      </c>
      <c r="NY6" s="250">
        <f>'1_Police_100K'!NY6/'1_Police_100K'!HE6*100</f>
        <v>8.9974293059125965E-2</v>
      </c>
      <c r="NZ6" s="250">
        <f>'1_Police_100K'!NZ6/'1_Police_100K'!HF6*100</f>
        <v>0.14704080382306089</v>
      </c>
      <c r="OA6" s="250">
        <f>'1_Police_100K'!OA6/'1_Police_100K'!HG6*100</f>
        <v>0.22187574958023509</v>
      </c>
      <c r="OB6" s="250">
        <f t="shared" si="42"/>
        <v>42.398325903011568</v>
      </c>
      <c r="OD6" s="250">
        <f>'1_Police_100K'!OD6/'1_Police_100K'!HB6*100</f>
        <v>12.577906726842899</v>
      </c>
      <c r="OE6" s="250">
        <f>'1_Police_100K'!OE6/'1_Police_100K'!HC6*100</f>
        <v>12.806811509101584</v>
      </c>
      <c r="OF6" s="250">
        <f>'1_Police_100K'!OF6/'1_Police_100K'!HD6*100</f>
        <v>15.100060642813826</v>
      </c>
      <c r="OG6" s="250">
        <f>'1_Police_100K'!OG6/'1_Police_100K'!HE6*100</f>
        <v>16.098971722365039</v>
      </c>
      <c r="OH6" s="250">
        <f>'1_Police_100K'!OH6/'1_Police_100K'!HF6*100</f>
        <v>15.445411101580689</v>
      </c>
      <c r="OI6" s="250">
        <f>'1_Police_100K'!OI6/'1_Police_100K'!HG6*100</f>
        <v>15.42935955864716</v>
      </c>
      <c r="OJ6" s="250">
        <f t="shared" si="28"/>
        <v>22.670328964348954</v>
      </c>
      <c r="OL6" s="250" t="e">
        <f>'1_Police_100K'!OL6/'1_Police_100K'!OD6*100</f>
        <v>#VALUE!</v>
      </c>
      <c r="OM6" s="250" t="e">
        <f>'1_Police_100K'!OM6/'1_Police_100K'!OE6*100</f>
        <v>#VALUE!</v>
      </c>
      <c r="ON6" s="250" t="e">
        <f>'1_Police_100K'!ON6/'1_Police_100K'!OF6*100</f>
        <v>#VALUE!</v>
      </c>
      <c r="OO6" s="250" t="e">
        <f>'1_Police_100K'!OO6/'1_Police_100K'!OG6*100</f>
        <v>#VALUE!</v>
      </c>
      <c r="OP6" s="250" t="e">
        <f>'1_Police_100K'!OP6/'1_Police_100K'!OH6*100</f>
        <v>#VALUE!</v>
      </c>
      <c r="OQ6" s="250" t="e">
        <f>'1_Police_100K'!OQ6/'1_Police_100K'!OI6*100</f>
        <v>#VALUE!</v>
      </c>
      <c r="OR6" s="250" t="e">
        <f t="shared" si="43"/>
        <v>#VALUE!</v>
      </c>
    </row>
    <row r="7" spans="1:447">
      <c r="A7" s="247">
        <v>5</v>
      </c>
      <c r="B7" s="239" t="s">
        <v>28</v>
      </c>
      <c r="C7" s="248">
        <v>11000.638000000001</v>
      </c>
      <c r="D7" s="248">
        <v>11075.888999999999</v>
      </c>
      <c r="E7" s="248">
        <v>11137.974</v>
      </c>
      <c r="F7" s="248">
        <v>11180.84</v>
      </c>
      <c r="G7" s="248">
        <v>11237.273999999999</v>
      </c>
      <c r="H7" s="248">
        <v>11311.117</v>
      </c>
      <c r="I7" s="249"/>
      <c r="J7" s="250">
        <f>'1_Police_raw'!C6/C7*100</f>
        <v>9665.5393987148746</v>
      </c>
      <c r="K7" s="250">
        <f>'1_Police_raw'!D6/D7*100</f>
        <v>9391.8691312273004</v>
      </c>
      <c r="L7" s="250">
        <f>'1_Police_raw'!E6/E7*100</f>
        <v>8958.5861845251202</v>
      </c>
      <c r="M7" s="250">
        <f>'1_Police_raw'!F6/F7*100</f>
        <v>8742.7599357472245</v>
      </c>
      <c r="N7" s="250">
        <f>'1_Police_raw'!G6/G7*100</f>
        <v>8191.3994443848223</v>
      </c>
      <c r="O7" s="250">
        <f>'1_Police_raw'!H6/H7*100</f>
        <v>7857.1815674791451</v>
      </c>
      <c r="P7" s="250">
        <f t="shared" si="29"/>
        <v>-18.709331746929379</v>
      </c>
      <c r="R7" s="250">
        <f>'1_Police_100K'!R7/'1_Police_100K'!J7*100</f>
        <v>12.709177622638066</v>
      </c>
      <c r="S7" s="250">
        <f>'1_Police_100K'!S7/'1_Police_100K'!K7*100</f>
        <v>11.035316126290937</v>
      </c>
      <c r="T7" s="250">
        <f>'1_Police_100K'!T7/'1_Police_100K'!L7*100</f>
        <v>12.631225540060434</v>
      </c>
      <c r="U7" s="250">
        <f>'1_Police_100K'!U7/'1_Police_100K'!M7*100</f>
        <v>13.343133704478911</v>
      </c>
      <c r="V7" s="250">
        <f>'1_Police_100K'!V7/'1_Police_100K'!N7*100</f>
        <v>12.622407630718421</v>
      </c>
      <c r="W7" s="250">
        <f>'1_Police_100K'!W7/'1_Police_100K'!O7*100</f>
        <v>13.354374476081169</v>
      </c>
      <c r="X7" s="250">
        <f t="shared" si="30"/>
        <v>5.0766215769449445</v>
      </c>
      <c r="Z7" s="250">
        <f>'1_Police_100K'!Z7/'1_Police_100K'!J7*100</f>
        <v>0.10082095721598726</v>
      </c>
      <c r="AA7" s="250">
        <f>'1_Police_100K'!AA7/'1_Police_100K'!K7*100</f>
        <v>0.10016986578968368</v>
      </c>
      <c r="AB7" s="250">
        <f>'1_Police_100K'!AB7/'1_Police_100K'!L7*100</f>
        <v>0.10152284263959394</v>
      </c>
      <c r="AC7" s="250">
        <f>'1_Police_100K'!AC7/'1_Police_100K'!M7*100</f>
        <v>0.10833604429194875</v>
      </c>
      <c r="AD7" s="250">
        <f>'1_Police_100K'!AD7/'1_Police_100K'!N7*100</f>
        <v>0.12026203435126943</v>
      </c>
      <c r="AE7" s="250">
        <f>'1_Police_100K'!AE7/'1_Police_100K'!O7*100</f>
        <v>0.11814545393171194</v>
      </c>
      <c r="AF7" s="250">
        <f t="shared" si="31"/>
        <v>17.183428122598229</v>
      </c>
      <c r="AH7" s="250">
        <f>'1_Police_100K'!AH7/'1_Police_100K'!Z7*100</f>
        <v>10.541044776119403</v>
      </c>
      <c r="AI7" s="250">
        <f>'1_Police_100K'!AI7/'1_Police_100K'!AA7*100</f>
        <v>9.6928982725527817</v>
      </c>
      <c r="AJ7" s="250">
        <f>'1_Police_100K'!AJ7/'1_Police_100K'!AB7*100</f>
        <v>10.069101678183612</v>
      </c>
      <c r="AK7" s="250">
        <f>'1_Police_100K'!AK7/'1_Police_100K'!AC7*100</f>
        <v>10.292728989612844</v>
      </c>
      <c r="AL7" s="250">
        <f>'1_Police_100K'!AL7/'1_Police_100K'!AD7*100</f>
        <v>8.9430894308943092</v>
      </c>
      <c r="AM7" s="250">
        <f>'1_Police_100K'!AM7/'1_Police_100K'!AE7*100</f>
        <v>7.9999999999999991</v>
      </c>
      <c r="AN7" s="250">
        <f t="shared" si="45"/>
        <v>-24.106194690265497</v>
      </c>
      <c r="AP7" s="250">
        <f>'1_Police_100K'!AP7/'1_Police_100K'!Z7*100</f>
        <v>19.96268656716418</v>
      </c>
      <c r="AQ7" s="250">
        <f>'1_Police_100K'!AQ7/'1_Police_100K'!AA7*100</f>
        <v>19.769673704414586</v>
      </c>
      <c r="AR7" s="250">
        <f>'1_Police_100K'!AR7/'1_Police_100K'!AB7*100</f>
        <v>20.138203356367224</v>
      </c>
      <c r="AS7" s="250">
        <f>'1_Police_100K'!AS7/'1_Police_100K'!AC7*100</f>
        <v>19.830028328611899</v>
      </c>
      <c r="AT7" s="250">
        <f>'1_Police_100K'!AT7/'1_Police_100K'!AD7*100</f>
        <v>20.505871725383919</v>
      </c>
      <c r="AU7" s="250">
        <f>'1_Police_100K'!AU7/'1_Police_100K'!AE7*100</f>
        <v>16.476190476190474</v>
      </c>
      <c r="AV7" s="250">
        <f t="shared" si="32"/>
        <v>-17.465064530485108</v>
      </c>
      <c r="AX7" s="250">
        <f>'1_Police_100K'!AX7/'1_Police_100K'!AP7*100</f>
        <v>10.2803738317757</v>
      </c>
      <c r="AY7" s="250">
        <f>'1_Police_100K'!AY7/'1_Police_100K'!AQ7*100</f>
        <v>10.679611650485436</v>
      </c>
      <c r="AZ7" s="250">
        <f>'1_Police_100K'!AZ7/'1_Police_100K'!AR7*100</f>
        <v>11.274509803921569</v>
      </c>
      <c r="BA7" s="250">
        <f>'1_Police_100K'!BA7/'1_Police_100K'!AS7*100</f>
        <v>10.476190476190474</v>
      </c>
      <c r="BB7" s="250">
        <f>'1_Police_100K'!BB7/'1_Police_100K'!AT7*100</f>
        <v>8.8105726872246706</v>
      </c>
      <c r="BC7" s="250">
        <f>'1_Police_100K'!BC7/'1_Police_100K'!AU7*100</f>
        <v>8.0924855491329488</v>
      </c>
      <c r="BD7" s="250">
        <f t="shared" si="46"/>
        <v>-21.282186022070391</v>
      </c>
      <c r="BF7" s="250">
        <f>'1_Police_100K'!BF7/'1_Police_100K'!J7*100</f>
        <v>8.0400951403734329</v>
      </c>
      <c r="BG7" s="250">
        <f>'1_Police_100K'!BG7/'1_Police_100K'!K7*100</f>
        <v>7.5931065443991876</v>
      </c>
      <c r="BH7" s="250">
        <f>'1_Police_100K'!BH7/'1_Police_100K'!L7*100</f>
        <v>7.6084004389635265</v>
      </c>
      <c r="BI7" s="250">
        <f>'1_Police_100K'!BI7/'1_Police_100K'!M7*100</f>
        <v>7.8237242637957101</v>
      </c>
      <c r="BJ7" s="250">
        <f>'1_Police_100K'!BJ7/'1_Police_100K'!N7*100</f>
        <v>8.0977522841095499</v>
      </c>
      <c r="BK7" s="250">
        <f>'1_Police_100K'!BK7/'1_Police_100K'!O7*100</f>
        <v>8.3718993850810417</v>
      </c>
      <c r="BL7" s="250">
        <f t="shared" si="0"/>
        <v>4.1268696316968914</v>
      </c>
      <c r="BN7" s="250" t="e">
        <f>'1_Police_100K'!BN7/'1_Police_100K'!BF7*100</f>
        <v>#VALUE!</v>
      </c>
      <c r="BO7" s="250" t="e">
        <f>'1_Police_100K'!BO7/'1_Police_100K'!BG7*100</f>
        <v>#VALUE!</v>
      </c>
      <c r="BP7" s="250" t="e">
        <f>'1_Police_100K'!BP7/'1_Police_100K'!BH7*100</f>
        <v>#VALUE!</v>
      </c>
      <c r="BQ7" s="250" t="e">
        <f>'1_Police_100K'!BQ7/'1_Police_100K'!BI7*100</f>
        <v>#VALUE!</v>
      </c>
      <c r="BR7" s="250" t="e">
        <f>'1_Police_100K'!BR7/'1_Police_100K'!BJ7*100</f>
        <v>#VALUE!</v>
      </c>
      <c r="BS7" s="250" t="e">
        <f>'1_Police_100K'!BS7/'1_Police_100K'!BK7*100</f>
        <v>#VALUE!</v>
      </c>
      <c r="BT7" s="250" t="e">
        <f t="shared" si="1"/>
        <v>#VALUE!</v>
      </c>
      <c r="BV7" s="250">
        <f>'1_Police_100K'!BV7/'1_Police_100K'!J7*100</f>
        <v>0.68016526360636187</v>
      </c>
      <c r="BW7" s="250">
        <f>'1_Police_100K'!BW7/'1_Police_100K'!K7*100</f>
        <v>0.68119354029337653</v>
      </c>
      <c r="BX7" s="250">
        <f>'1_Police_100K'!BX7/'1_Police_100K'!L7*100</f>
        <v>0.72098255671198286</v>
      </c>
      <c r="BY7" s="250">
        <f>'1_Police_100K'!BY7/'1_Police_100K'!M7*100</f>
        <v>0.70556534228665779</v>
      </c>
      <c r="BZ7" s="250">
        <f>'1_Police_100K'!BZ7/'1_Police_100K'!N7*100</f>
        <v>0.72798183576138786</v>
      </c>
      <c r="CA7" s="250">
        <f>'1_Police_100K'!CA7/'1_Police_100K'!O7*100</f>
        <v>0.81014025553173885</v>
      </c>
      <c r="CB7" s="250">
        <f t="shared" si="2"/>
        <v>19.109325171389301</v>
      </c>
      <c r="CD7" s="250">
        <f>'1_Police_100K'!CD7/'1_Police_100K'!BV7*100</f>
        <v>47.469579646017692</v>
      </c>
      <c r="CE7" s="250">
        <f>'1_Police_100K'!CE7/'1_Police_100K'!BW7*100</f>
        <v>48.856900931414053</v>
      </c>
      <c r="CF7" s="250">
        <f>'1_Police_100K'!CF7/'1_Police_100K'!BX7*100</f>
        <v>47.678621073116481</v>
      </c>
      <c r="CG7" s="250">
        <f>'1_Police_100K'!CG7/'1_Police_100K'!BY7*100</f>
        <v>46.222995505292161</v>
      </c>
      <c r="CH7" s="250">
        <f>'1_Police_100K'!CH7/'1_Police_100K'!BZ7*100</f>
        <v>47.574988807640644</v>
      </c>
      <c r="CI7" s="250">
        <f>'1_Police_100K'!CI7/'1_Police_100K'!CA7*100</f>
        <v>45.736111111111114</v>
      </c>
      <c r="CJ7" s="250">
        <f t="shared" si="3"/>
        <v>-3.6517461242191587</v>
      </c>
      <c r="CL7" s="250">
        <f>'1_Police_100K'!CL7/'1_Police_100K'!BV7*100</f>
        <v>33.91869469026549</v>
      </c>
      <c r="CM7" s="250">
        <f>'1_Police_100K'!CM7/'1_Police_100K'!BW7*100</f>
        <v>32.218458933107534</v>
      </c>
      <c r="CN7" s="250">
        <f>'1_Police_100K'!CN7/'1_Police_100K'!BX7*100</f>
        <v>33.402835696413682</v>
      </c>
      <c r="CO7" s="250">
        <f>'1_Police_100K'!CO7/'1_Police_100K'!BY7*100</f>
        <v>34.913730607510516</v>
      </c>
      <c r="CP7" s="250">
        <f>'1_Police_100K'!CP7/'1_Police_100K'!BZ7*100</f>
        <v>34.338158483808378</v>
      </c>
      <c r="CQ7" s="250">
        <f>'1_Police_100K'!CQ7/'1_Police_100K'!CA7*100</f>
        <v>33.569444444444443</v>
      </c>
      <c r="CR7" s="250">
        <f t="shared" si="4"/>
        <v>-1.0296688861711374</v>
      </c>
      <c r="CT7" s="250">
        <f>'1_Police_100K'!CT7/'1_Police_100K'!J7*100</f>
        <v>2.5716868042107799</v>
      </c>
      <c r="CU7" s="250">
        <f>'1_Police_100K'!CU7/'1_Police_100K'!K7*100</f>
        <v>2.4619484288616111</v>
      </c>
      <c r="CV7" s="250">
        <f>'1_Police_100K'!CV7/'1_Police_100K'!L7*100</f>
        <v>2.2946367276171196</v>
      </c>
      <c r="CW7" s="250">
        <f>'1_Police_100K'!CW7/'1_Police_100K'!M7*100</f>
        <v>2.2432415290215793</v>
      </c>
      <c r="CX7" s="250">
        <f>'1_Police_100K'!CX7/'1_Police_100K'!N7*100</f>
        <v>2.4328346858738281</v>
      </c>
      <c r="CY7" s="250">
        <f>'1_Police_100K'!CY7/'1_Police_100K'!O7*100</f>
        <v>2.3055241438674066</v>
      </c>
      <c r="CZ7" s="250">
        <f t="shared" si="5"/>
        <v>-10.349730764553797</v>
      </c>
      <c r="DB7" s="250">
        <f>'1_Police_100K'!DB7/'1_Police_100K'!CT7*100</f>
        <v>6.5645114101813924</v>
      </c>
      <c r="DC7" s="250">
        <f>'1_Police_100K'!DC7/'1_Police_100K'!CU7*100</f>
        <v>6.3686060132760636</v>
      </c>
      <c r="DD7" s="250">
        <f>'1_Police_100K'!DD7/'1_Police_100K'!CV7*100</f>
        <v>5.8569182389937113</v>
      </c>
      <c r="DE7" s="250">
        <f>'1_Police_100K'!DE7/'1_Police_100K'!CW7*100</f>
        <v>6.0014593214155409</v>
      </c>
      <c r="DF7" s="250">
        <f>'1_Police_100K'!DF7/'1_Police_100K'!CX7*100</f>
        <v>5.8721086005179952</v>
      </c>
      <c r="DG7" s="250">
        <f>'1_Police_100K'!DG7/'1_Police_100K'!CY7*100</f>
        <v>5.6759394826744751</v>
      </c>
      <c r="DH7" s="250">
        <f t="shared" si="33"/>
        <v>-13.535994866712613</v>
      </c>
      <c r="DJ7" s="250">
        <f>'1_Police_100K'!DJ7/'1_Police_100K'!J7*100</f>
        <v>0.15405291783562236</v>
      </c>
      <c r="DK7" s="250">
        <f>'1_Police_100K'!DK7/'1_Police_100K'!K7*100</f>
        <v>0.17601825744809096</v>
      </c>
      <c r="DL7" s="250">
        <f>'1_Police_100K'!DL7/'1_Police_100K'!L7*100</f>
        <v>0.20935954419951794</v>
      </c>
      <c r="DM7" s="250">
        <f>'1_Police_100K'!DM7/'1_Police_100K'!M7*100</f>
        <v>0.19150620860673095</v>
      </c>
      <c r="DN7" s="250">
        <f>'1_Police_100K'!DN7/'1_Police_100K'!N7*100</f>
        <v>0.20347858205955519</v>
      </c>
      <c r="DO7" s="250">
        <f>'1_Police_100K'!DO7/'1_Police_100K'!O7*100</f>
        <v>0.2396664922614728</v>
      </c>
      <c r="DP7" s="250">
        <f t="shared" si="6"/>
        <v>55.574133634522838</v>
      </c>
      <c r="DR7" s="250" t="e">
        <f>'1_Police_100K'!DR7/'1_Police_100K'!DJ7*100</f>
        <v>#VALUE!</v>
      </c>
      <c r="DS7" s="250" t="e">
        <f>'1_Police_100K'!DS7/'1_Police_100K'!DK7*100</f>
        <v>#VALUE!</v>
      </c>
      <c r="DT7" s="250" t="e">
        <f>'1_Police_100K'!DT7/'1_Police_100K'!DL7*100</f>
        <v>#VALUE!</v>
      </c>
      <c r="DU7" s="250" t="e">
        <f>'1_Police_100K'!DU7/'1_Police_100K'!DM7*100</f>
        <v>#VALUE!</v>
      </c>
      <c r="DV7" s="250" t="e">
        <f>'1_Police_100K'!DV7/'1_Police_100K'!DN7*100</f>
        <v>#VALUE!</v>
      </c>
      <c r="DW7" s="250" t="e">
        <f>'1_Police_100K'!DW7/'1_Police_100K'!DO7*100</f>
        <v>#VALUE!</v>
      </c>
      <c r="DX7" s="250" t="e">
        <f t="shared" si="34"/>
        <v>#VALUE!</v>
      </c>
      <c r="DZ7" s="250" t="e">
        <f>'1_Police_100K'!DZ7/'1_Police_100K'!DR7*100</f>
        <v>#VALUE!</v>
      </c>
      <c r="EA7" s="250" t="e">
        <f>'1_Police_100K'!EA7/'1_Police_100K'!DS7*100</f>
        <v>#VALUE!</v>
      </c>
      <c r="EB7" s="250" t="e">
        <f>'1_Police_100K'!EB7/'1_Police_100K'!DT7*100</f>
        <v>#VALUE!</v>
      </c>
      <c r="EC7" s="250" t="e">
        <f>'1_Police_100K'!EC7/'1_Police_100K'!DU7*100</f>
        <v>#VALUE!</v>
      </c>
      <c r="ED7" s="250" t="e">
        <f>'1_Police_100K'!ED7/'1_Police_100K'!DV7*100</f>
        <v>#VALUE!</v>
      </c>
      <c r="EE7" s="250" t="e">
        <f>'1_Police_100K'!EE7/'1_Police_100K'!DW7*100</f>
        <v>#VALUE!</v>
      </c>
      <c r="EF7" s="250" t="e">
        <f t="shared" si="7"/>
        <v>#VALUE!</v>
      </c>
      <c r="EH7" s="250" t="e">
        <f>'1_Police_100K'!EH7/'1_Police_100K'!DR7*100</f>
        <v>#VALUE!</v>
      </c>
      <c r="EI7" s="250" t="e">
        <f>'1_Police_100K'!EI7/'1_Police_100K'!DS7*100</f>
        <v>#VALUE!</v>
      </c>
      <c r="EJ7" s="250" t="e">
        <f>'1_Police_100K'!EJ7/'1_Police_100K'!DT7*100</f>
        <v>#VALUE!</v>
      </c>
      <c r="EK7" s="250" t="e">
        <f>'1_Police_100K'!EK7/'1_Police_100K'!DU7*100</f>
        <v>#VALUE!</v>
      </c>
      <c r="EL7" s="250" t="e">
        <f>'1_Police_100K'!EL7/'1_Police_100K'!DV7*100</f>
        <v>#VALUE!</v>
      </c>
      <c r="EM7" s="250" t="e">
        <f>'1_Police_100K'!EM7/'1_Police_100K'!DW7*100</f>
        <v>#VALUE!</v>
      </c>
      <c r="EN7" s="250" t="e">
        <f t="shared" si="8"/>
        <v>#VALUE!</v>
      </c>
      <c r="EP7" s="250">
        <f>'1_Police_100K'!EP7/'1_Police_100K'!EH7*100</f>
        <v>71.746100031752874</v>
      </c>
      <c r="EQ7" s="250">
        <f>'1_Police_100K'!EQ7/'1_Police_100K'!EI7*100</f>
        <v>73.828601543971985</v>
      </c>
      <c r="ER7" s="250">
        <f>'1_Police_100K'!ER7/'1_Police_100K'!EJ7*100</f>
        <v>75.527848379930759</v>
      </c>
      <c r="ES7" s="250">
        <f>'1_Police_100K'!ES7/'1_Police_100K'!EK7*100</f>
        <v>75.380181823836139</v>
      </c>
      <c r="ET7" s="250">
        <f>'1_Police_100K'!ET7/'1_Police_100K'!EL7*100</f>
        <v>75.698226386586825</v>
      </c>
      <c r="EU7" s="250">
        <f>'1_Police_100K'!EU7/'1_Police_100K'!EM7*100</f>
        <v>74.509312840251511</v>
      </c>
      <c r="EV7" s="250">
        <f t="shared" si="9"/>
        <v>3.8513770187866925</v>
      </c>
      <c r="EX7" s="250">
        <f>'1_Police_100K'!EX7/'1_Police_100K'!J7*100</f>
        <v>1.3954109535574655</v>
      </c>
      <c r="EY7" s="250">
        <f>'1_Police_100K'!EY7/'1_Police_100K'!K7*100</f>
        <v>2.1335604619349704</v>
      </c>
      <c r="EZ7" s="250">
        <f>'1_Police_100K'!EZ7/'1_Police_100K'!L7*100</f>
        <v>2.1586382108728661</v>
      </c>
      <c r="FA7" s="250">
        <f>'1_Police_100K'!FA7/'1_Police_100K'!M7*100</f>
        <v>2.2829340551644273</v>
      </c>
      <c r="FB7" s="250">
        <f>'1_Police_100K'!FB7/'1_Police_100K'!N7*100</f>
        <v>2.5840584905865347</v>
      </c>
      <c r="FC7" s="250">
        <f>'1_Police_100K'!FC7/'1_Police_100K'!O7*100</f>
        <v>2.6771759860925921</v>
      </c>
      <c r="FD7" s="250">
        <f t="shared" si="10"/>
        <v>91.855738215856064</v>
      </c>
      <c r="FF7" s="250">
        <f>'1_Police_100K'!FF7/'1_Police_100K'!EX7*100</f>
        <v>29.062478937790658</v>
      </c>
      <c r="FG7" s="250">
        <f>'1_Police_100K'!FG7/'1_Police_100K'!EY7*100</f>
        <v>52.757502027575022</v>
      </c>
      <c r="FH7" s="250">
        <f>'1_Police_100K'!FH7/'1_Police_100K'!EZ7*100</f>
        <v>45.020660197780771</v>
      </c>
      <c r="FI7" s="250">
        <f>'1_Police_100K'!FI7/'1_Police_100K'!FA7*100</f>
        <v>49.610145187309563</v>
      </c>
      <c r="FJ7" s="250">
        <f>'1_Police_100K'!FJ7/'1_Police_100K'!FB7*100</f>
        <v>53.666022029765415</v>
      </c>
      <c r="FK7" s="250">
        <f>'1_Police_100K'!FK7/'1_Police_100K'!FC7*100</f>
        <v>54.54545454545454</v>
      </c>
      <c r="FL7" s="250">
        <f t="shared" si="35"/>
        <v>87.683420475628253</v>
      </c>
      <c r="FN7" s="250">
        <f>'1_Police_100K'!FN7/'1_Police_100K'!J7*100</f>
        <v>0.10514722963383745</v>
      </c>
      <c r="FO7" s="250">
        <f>'1_Police_100K'!FO7/'1_Police_100K'!K7*100</f>
        <v>0.16409785115450096</v>
      </c>
      <c r="FP7" s="250">
        <f>'1_Police_100K'!FP7/'1_Police_100K'!L7*100</f>
        <v>0.14592029504762957</v>
      </c>
      <c r="FQ7" s="250">
        <f>'1_Police_100K'!FQ7/'1_Police_100K'!M7*100</f>
        <v>0.13902614182507872</v>
      </c>
      <c r="FR7" s="250">
        <f>'1_Police_100K'!FR7/'1_Police_100K'!N7*100</f>
        <v>0.12884441981987851</v>
      </c>
      <c r="FS7" s="250">
        <f>'1_Police_100K'!FS7/'1_Police_100K'!O7*100</f>
        <v>0.10745610333789035</v>
      </c>
      <c r="FT7" s="250">
        <f t="shared" si="11"/>
        <v>2.1958483472111112</v>
      </c>
      <c r="FV7" s="250">
        <f>'1_Police_100K'!FV7/'1_Police_100K'!J7*100</f>
        <v>7.7402656519363358E-2</v>
      </c>
      <c r="FW7" s="250">
        <f>'1_Police_100K'!FW7/'1_Police_100K'!K7*100</f>
        <v>8.4980960996238336E-2</v>
      </c>
      <c r="FX7" s="250">
        <f>'1_Police_100K'!FX7/'1_Police_100K'!L7*100</f>
        <v>9.2503044181979452E-2</v>
      </c>
      <c r="FY7" s="250">
        <f>'1_Police_100K'!FY7/'1_Police_100K'!M7*100</f>
        <v>8.6955276343868224E-2</v>
      </c>
      <c r="FZ7" s="250">
        <f>'1_Police_100K'!FZ7/'1_Police_100K'!N7*100</f>
        <v>9.1907570967636798E-2</v>
      </c>
      <c r="GA7" s="250">
        <f>'1_Police_100K'!GA7/'1_Police_100K'!O7*100</f>
        <v>9.4178804705564653E-2</v>
      </c>
      <c r="GB7" s="250">
        <f t="shared" si="12"/>
        <v>21.673866170219242</v>
      </c>
      <c r="GD7" s="250">
        <f>'1_Police_100K'!GD7/'1_Police_100K'!J7*100</f>
        <v>9.0287424372525894E-3</v>
      </c>
      <c r="GE7" s="250">
        <f>'1_Police_100K'!GE7/'1_Police_100K'!K7*100</f>
        <v>8.4596431760961249E-3</v>
      </c>
      <c r="GF7" s="250">
        <f>'1_Police_100K'!GF7/'1_Police_100K'!L7*100</f>
        <v>8.3182585775777845E-3</v>
      </c>
      <c r="GG7" s="250">
        <f>'1_Police_100K'!GG7/'1_Police_100K'!M7*100</f>
        <v>7.1610227577303233E-3</v>
      </c>
      <c r="GH7" s="250">
        <f>'1_Police_100K'!GH7/'1_Police_100K'!N7*100</f>
        <v>6.6269052352551355E-3</v>
      </c>
      <c r="GI7" s="250">
        <f>'1_Police_100K'!GI7/'1_Police_100K'!O7*100</f>
        <v>7.7638441155124969E-3</v>
      </c>
      <c r="GJ7" s="250">
        <f t="shared" si="13"/>
        <v>-14.00968441098864</v>
      </c>
      <c r="GL7" s="250">
        <f>'1_Police_100K'!GL7/'1_Police_100K'!J7*100</f>
        <v>4.5278202828817857</v>
      </c>
      <c r="GM7" s="250">
        <f>'1_Police_100K'!GM7/'1_Police_100K'!K7*100</f>
        <v>4.2558734437380847</v>
      </c>
      <c r="GN7" s="250">
        <f>'1_Police_100K'!GN7/'1_Police_100K'!L7*100</f>
        <v>4.8558586096481786</v>
      </c>
      <c r="GO7" s="250">
        <f>'1_Police_100K'!GO7/'1_Police_100K'!M7*100</f>
        <v>5.6400215239884037</v>
      </c>
      <c r="GP7" s="250">
        <f>'1_Police_100K'!GP7/'1_Police_100K'!N7*100</f>
        <v>5.6968571087138358</v>
      </c>
      <c r="GQ7" s="250">
        <f>'1_Police_100K'!GQ7/'1_Police_100K'!O7*100</f>
        <v>6.1697806432738673</v>
      </c>
      <c r="GR7" s="250">
        <f t="shared" si="14"/>
        <v>36.263814767556028</v>
      </c>
      <c r="GT7" s="250">
        <f>'1_Police_100K'!GT7/'1_Police_100K'!GL7*100</f>
        <v>31.807324013875327</v>
      </c>
      <c r="GU7" s="250">
        <f>'1_Police_100K'!GU7/'1_Police_100K'!GM7*100</f>
        <v>29.032549524519435</v>
      </c>
      <c r="GV7" s="250">
        <f>'1_Police_100K'!GV7/'1_Police_100K'!GN7*100</f>
        <v>26.756377445719476</v>
      </c>
      <c r="GW7" s="250">
        <f>'1_Police_100K'!GW7/'1_Police_100K'!GO7*100</f>
        <v>25.741855909453676</v>
      </c>
      <c r="GX7" s="250">
        <f>'1_Police_100K'!GX7/'1_Police_100K'!GP7*100</f>
        <v>26.178988920459968</v>
      </c>
      <c r="GY7" s="250">
        <f>'1_Police_100K'!GY7/'1_Police_100K'!GQ7*100</f>
        <v>25.324166104353218</v>
      </c>
      <c r="GZ7" s="250">
        <f t="shared" si="15"/>
        <v>-20.382594608380003</v>
      </c>
      <c r="HA7" s="252"/>
      <c r="HB7" s="250">
        <f>'1_Police_raw'!GI6/C7*100</f>
        <v>2507.4545676350772</v>
      </c>
      <c r="HC7" s="250">
        <f>'1_Police_raw'!GJ6/D7*100</f>
        <v>2265.7504061299278</v>
      </c>
      <c r="HD7" s="250">
        <f>'1_Police_raw'!GK6/E7*100</f>
        <v>2278.4484862327745</v>
      </c>
      <c r="HE7" s="250">
        <f>'1_Police_raw'!GL6/F7*100</f>
        <v>2351.3975694133892</v>
      </c>
      <c r="HF7" s="250">
        <f>'1_Police_raw'!GM6/G7*100</f>
        <v>2382.3660435796087</v>
      </c>
      <c r="HG7" s="250">
        <f>'1_Police_raw'!GN6/H7*100</f>
        <v>2618.3974580052527</v>
      </c>
      <c r="HH7" s="250">
        <f t="shared" si="16"/>
        <v>4.4245224540523651</v>
      </c>
      <c r="HJ7" s="250">
        <f>'1_Police_100K'!HJ7/'1_Police_100K'!HB7*100</f>
        <v>2.1752055569251291E-2</v>
      </c>
      <c r="HK7" s="250">
        <f>'1_Police_100K'!HK7/'1_Police_100K'!HC7*100</f>
        <v>2.8690745640600597E-2</v>
      </c>
      <c r="HL7" s="250">
        <f>'1_Police_100K'!HL7/'1_Police_100K'!HD7*100</f>
        <v>2.5219388981491331E-2</v>
      </c>
      <c r="HM7" s="250">
        <f>'1_Police_100K'!HM7/'1_Police_100K'!HE7*100</f>
        <v>3.4232767605151655E-2</v>
      </c>
      <c r="HN7" s="250">
        <f>'1_Police_100K'!HN7/'1_Police_100K'!HF7*100</f>
        <v>7.8068678024600963E-2</v>
      </c>
      <c r="HO7" s="250">
        <f>'1_Police_100K'!HO7/'1_Police_100K'!HG7*100</f>
        <v>0.17017253604348853</v>
      </c>
      <c r="HP7" s="250">
        <f t="shared" si="17"/>
        <v>682.32852753486179</v>
      </c>
      <c r="HR7" s="250">
        <f>'1_Police_100K'!HR7/'1_Police_100K'!HB7*100</f>
        <v>0.26755028350179089</v>
      </c>
      <c r="HS7" s="250">
        <f>'1_Police_100K'!HS7/'1_Police_100K'!HC7*100</f>
        <v>0.2673818100672638</v>
      </c>
      <c r="HT7" s="250">
        <f>'1_Police_100K'!HT7/'1_Police_100K'!HD7*100</f>
        <v>0.26480358430565898</v>
      </c>
      <c r="HU7" s="250">
        <f>'1_Police_100K'!HU7/'1_Police_100K'!HE7*100</f>
        <v>0.24761701901059699</v>
      </c>
      <c r="HV7" s="250">
        <f>'1_Police_100K'!HV7/'1_Police_100K'!HF7*100</f>
        <v>0.23756784317534074</v>
      </c>
      <c r="HW7" s="250">
        <f>'1_Police_100K'!HW7/'1_Police_100K'!HG7*100</f>
        <v>0.21170273829219707</v>
      </c>
      <c r="HX7" s="250">
        <f t="shared" si="18"/>
        <v>-20.873663252619949</v>
      </c>
      <c r="HZ7" s="250">
        <f>'1_Police_100K'!HZ7/'1_Police_100K'!HR7*100</f>
        <v>41.327913279132794</v>
      </c>
      <c r="IA7" s="250">
        <f>'1_Police_100K'!IA7/'1_Police_100K'!HS7*100</f>
        <v>26.229508196721312</v>
      </c>
      <c r="IB7" s="250">
        <f>'1_Police_100K'!IB7/'1_Police_100K'!HT7*100</f>
        <v>31.398809523809529</v>
      </c>
      <c r="IC7" s="250">
        <f>'1_Police_100K'!IC7/'1_Police_100K'!HU7*100</f>
        <v>25.652841781874042</v>
      </c>
      <c r="ID7" s="250">
        <f>'1_Police_100K'!ID7/'1_Police_100K'!HV7*100</f>
        <v>26.886792452830189</v>
      </c>
      <c r="IE7" s="250">
        <f>'1_Police_100K'!IE7/'1_Police_100K'!HW7*100</f>
        <v>16.746411483253588</v>
      </c>
      <c r="IF7" s="250">
        <f>(IE7*100/HZ7)-100</f>
        <v>-59.479174837242134</v>
      </c>
      <c r="IH7" s="250">
        <f>'1_Police_100K'!IH7/'1_Police_100K'!HR7*100</f>
        <v>20.325203252032519</v>
      </c>
      <c r="II7" s="250">
        <f>'1_Police_100K'!II7/'1_Police_100K'!HS7*100</f>
        <v>18.777943368107302</v>
      </c>
      <c r="IJ7" s="250">
        <f>'1_Police_100K'!IJ7/'1_Police_100K'!HT7*100</f>
        <v>19.791666666666668</v>
      </c>
      <c r="IK7" s="250">
        <f>'1_Police_100K'!IK7/'1_Police_100K'!HU7*100</f>
        <v>18.894009216589861</v>
      </c>
      <c r="IL7" s="250">
        <f>'1_Police_100K'!IL7/'1_Police_100K'!HV7*100</f>
        <v>20.283018867924525</v>
      </c>
      <c r="IM7" s="250">
        <f>'1_Police_100K'!IM7/'1_Police_100K'!HW7*100</f>
        <v>18.500797448165869</v>
      </c>
      <c r="IN7" s="250">
        <f t="shared" si="36"/>
        <v>-8.9760765550239228</v>
      </c>
      <c r="IP7" s="250">
        <f>'1_Police_100K'!IP7/'1_Police_100K'!IH7*100</f>
        <v>85.333333333333329</v>
      </c>
      <c r="IQ7" s="250">
        <f>'1_Police_100K'!IQ7/'1_Police_100K'!II7*100</f>
        <v>21.428571428571431</v>
      </c>
      <c r="IR7" s="250">
        <f>'1_Police_100K'!IR7/'1_Police_100K'!IJ7*100</f>
        <v>80.451127819548887</v>
      </c>
      <c r="IS7" s="250">
        <f>'1_Police_100K'!IS7/'1_Police_100K'!IK7*100</f>
        <v>31.707317073170731</v>
      </c>
      <c r="IT7" s="250">
        <f>'1_Police_100K'!IT7/'1_Police_100K'!IL7*100</f>
        <v>30.232558139534888</v>
      </c>
      <c r="IU7" s="250">
        <f>'1_Police_100K'!IU7/'1_Police_100K'!IM7*100</f>
        <v>10.344827586206897</v>
      </c>
      <c r="IV7" s="250">
        <f t="shared" si="44"/>
        <v>-87.877155172413794</v>
      </c>
      <c r="IX7" s="250">
        <f>'1_Police_100K'!IX7/'1_Police_100K'!HB7*100</f>
        <v>13.956118853231631</v>
      </c>
      <c r="IY7" s="250">
        <f>'1_Police_100K'!IY7/'1_Police_100K'!HC7*100</f>
        <v>12.411935350186491</v>
      </c>
      <c r="IZ7" s="250">
        <f>'1_Police_100K'!IZ7/'1_Police_100K'!HD7*100</f>
        <v>11.772726018922421</v>
      </c>
      <c r="JA7" s="250">
        <f>'1_Police_100K'!JA7/'1_Police_100K'!HE7*100</f>
        <v>11.296052581531042</v>
      </c>
      <c r="JB7" s="250">
        <f>'1_Police_100K'!JB7/'1_Police_100K'!HF7*100</f>
        <v>11.301281596336375</v>
      </c>
      <c r="JC7" s="250">
        <f>'1_Police_100K'!JC7/'1_Police_100K'!HG7*100</f>
        <v>10.353513184995105</v>
      </c>
      <c r="JD7" s="250">
        <f t="shared" si="19"/>
        <v>-25.813807593092548</v>
      </c>
      <c r="JF7" s="250" t="e">
        <f>'1_Police_100K'!JF7/'1_Police_100K'!IX7*100</f>
        <v>#VALUE!</v>
      </c>
      <c r="JG7" s="250" t="e">
        <f>'1_Police_100K'!JG7/'1_Police_100K'!IY7*100</f>
        <v>#VALUE!</v>
      </c>
      <c r="JH7" s="250" t="e">
        <f>'1_Police_100K'!JH7/'1_Police_100K'!IZ7*100</f>
        <v>#VALUE!</v>
      </c>
      <c r="JI7" s="250" t="e">
        <f>'1_Police_100K'!JI7/'1_Police_100K'!JA7*100</f>
        <v>#VALUE!</v>
      </c>
      <c r="JJ7" s="250" t="e">
        <f>'1_Police_100K'!JJ7/'1_Police_100K'!JB7*100</f>
        <v>#VALUE!</v>
      </c>
      <c r="JK7" s="250" t="e">
        <f>'1_Police_100K'!JK7/'1_Police_100K'!JC7*100</f>
        <v>#VALUE!</v>
      </c>
      <c r="JL7" s="250" t="e">
        <f t="shared" si="47"/>
        <v>#VALUE!</v>
      </c>
      <c r="JN7" s="250">
        <f>'1_Police_100K'!JN7/'1_Police_100K'!HB7*100</f>
        <v>0.52966255311126897</v>
      </c>
      <c r="JO7" s="250">
        <f>'1_Police_100K'!JO7/'1_Police_100K'!HC7*100</f>
        <v>0.51483949121744399</v>
      </c>
      <c r="JP7" s="250">
        <f>'1_Police_100K'!JP7/'1_Police_100K'!HD7*100</f>
        <v>0.49926509124296126</v>
      </c>
      <c r="JQ7" s="250">
        <f>'1_Police_100K'!JQ7/'1_Police_100K'!HE7*100</f>
        <v>0.47545510562710636</v>
      </c>
      <c r="JR7" s="250">
        <f>'1_Police_100K'!JR7/'1_Police_100K'!HF7*100</f>
        <v>0.43255277106453549</v>
      </c>
      <c r="JS7" s="250">
        <f>'1_Police_100K'!JS7/'1_Police_100K'!HG7*100</f>
        <v>0.38018705473207953</v>
      </c>
      <c r="JT7" s="250">
        <f t="shared" si="20"/>
        <v>-28.220892245668793</v>
      </c>
      <c r="JV7" s="250">
        <f>'1_Police_100K'!JV7/'1_Police_100K'!JN7*100</f>
        <v>42.91581108829569</v>
      </c>
      <c r="JW7" s="250">
        <f>'1_Police_100K'!JW7/'1_Police_100K'!JO7*100</f>
        <v>44.969040247678024</v>
      </c>
      <c r="JX7" s="250">
        <f>'1_Police_100K'!JX7/'1_Police_100K'!JP7*100</f>
        <v>41.988950276243095</v>
      </c>
      <c r="JY7" s="250">
        <f>'1_Police_100K'!JY7/'1_Police_100K'!JQ7*100</f>
        <v>38.32</v>
      </c>
      <c r="JZ7" s="250">
        <f>'1_Police_100K'!JZ7/'1_Police_100K'!JR7*100</f>
        <v>40.58721934369602</v>
      </c>
      <c r="KA7" s="250">
        <f>'1_Police_100K'!KA7/'1_Police_100K'!JS7*100</f>
        <v>37.300177619893432</v>
      </c>
      <c r="KB7" s="250">
        <f t="shared" si="21"/>
        <v>-13.085232053166976</v>
      </c>
      <c r="KD7" s="250">
        <f>'1_Police_100K'!KD7/'1_Police_100K'!JN7*100</f>
        <v>37.713894592744687</v>
      </c>
      <c r="KE7" s="250">
        <f>'1_Police_100K'!KE7/'1_Police_100K'!JO7*100</f>
        <v>36.919504643962853</v>
      </c>
      <c r="KF7" s="250">
        <f>'1_Police_100K'!KF7/'1_Police_100K'!JP7*100</f>
        <v>35.911602209944746</v>
      </c>
      <c r="KG7" s="250">
        <f>'1_Police_100K'!KG7/'1_Police_100K'!JQ7*100</f>
        <v>40</v>
      </c>
      <c r="KH7" s="250">
        <f>'1_Police_100K'!KH7/'1_Police_100K'!JR7*100</f>
        <v>41.278065630397236</v>
      </c>
      <c r="KI7" s="250">
        <f>'1_Police_100K'!KI7/'1_Police_100K'!JS7*100</f>
        <v>40.674955595026653</v>
      </c>
      <c r="KJ7" s="250">
        <f t="shared" si="22"/>
        <v>7.851379535996287</v>
      </c>
      <c r="KL7" s="250">
        <f>'1_Police_100K'!KL7/'1_Police_100K'!HB7*100</f>
        <v>2.7121187952261487</v>
      </c>
      <c r="KM7" s="250">
        <f>'1_Police_100K'!KM7/'1_Police_100K'!HC7*100</f>
        <v>2.6574803149606305</v>
      </c>
      <c r="KN7" s="250">
        <f>'1_Police_100K'!KN7/'1_Police_100K'!HD7*100</f>
        <v>2.4084516477324223</v>
      </c>
      <c r="KO7" s="250">
        <f>'1_Police_100K'!KO7/'1_Police_100K'!HE7*100</f>
        <v>2.1977436802507357</v>
      </c>
      <c r="KP7" s="250">
        <f>'1_Police_100K'!KP7/'1_Police_100K'!HF7*100</f>
        <v>2.1470754128488343</v>
      </c>
      <c r="KQ7" s="250">
        <f>'1_Police_100K'!KQ7/'1_Police_100K'!HG7*100</f>
        <v>1.8570415639666407</v>
      </c>
      <c r="KR7" s="250">
        <f t="shared" si="23"/>
        <v>-31.528015393890882</v>
      </c>
      <c r="KT7" s="250">
        <f>'1_Police_100K'!KT7/'1_Police_100K'!KL7*100</f>
        <v>12.672102660072184</v>
      </c>
      <c r="KU7" s="250">
        <f>'1_Police_100K'!KU7/'1_Police_100K'!KM7*100</f>
        <v>14.859799070325383</v>
      </c>
      <c r="KV7" s="250">
        <f>'1_Police_100K'!KV7/'1_Police_100K'!KN7*100</f>
        <v>12.859947643979059</v>
      </c>
      <c r="KW7" s="250">
        <f>'1_Police_100K'!KW7/'1_Police_100K'!KO7*100</f>
        <v>17.133956386292841</v>
      </c>
      <c r="KX7" s="250">
        <f>'1_Police_100K'!KX7/'1_Police_100K'!KP7*100</f>
        <v>15.257480862908837</v>
      </c>
      <c r="KY7" s="250">
        <f>'1_Police_100K'!KY7/'1_Police_100K'!KQ7*100</f>
        <v>12.636363636363637</v>
      </c>
      <c r="KZ7" s="250">
        <f t="shared" si="37"/>
        <v>-0.28202915228231973</v>
      </c>
      <c r="LB7" s="250">
        <f>'1_Police_100K'!LB7/'1_Police_100K'!HB7*100</f>
        <v>19.365492539044936</v>
      </c>
      <c r="LC7" s="250">
        <f>'1_Police_100K'!LC7/'1_Police_100K'!HC7*100</f>
        <v>18.945455704676593</v>
      </c>
      <c r="LD7" s="250">
        <f>'1_Police_100K'!LD7/'1_Police_100K'!HD7*100</f>
        <v>18.001915097350782</v>
      </c>
      <c r="LE7" s="250">
        <f>'1_Police_100K'!LE7/'1_Police_100K'!HE7*100</f>
        <v>17.346884437783849</v>
      </c>
      <c r="LF7" s="250">
        <f>'1_Police_100K'!LF7/'1_Police_100K'!HF7*100</f>
        <v>15.910321874544753</v>
      </c>
      <c r="LG7" s="250">
        <f>'1_Police_100K'!LG7/'1_Police_100K'!HG7*100</f>
        <v>13.773508457980215</v>
      </c>
      <c r="LH7" s="250">
        <f t="shared" si="24"/>
        <v>-28.876023007367849</v>
      </c>
      <c r="LJ7" s="250" t="e">
        <f>'1_Police_100K'!LJ7/'1_Police_100K'!LB7*100</f>
        <v>#VALUE!</v>
      </c>
      <c r="LK7" s="250" t="e">
        <f>'1_Police_100K'!LK7/'1_Police_100K'!LC7*100</f>
        <v>#VALUE!</v>
      </c>
      <c r="LL7" s="250" t="e">
        <f>'1_Police_100K'!LL7/'1_Police_100K'!LD7*100</f>
        <v>#VALUE!</v>
      </c>
      <c r="LM7" s="250" t="e">
        <f>'1_Police_100K'!LM7/'1_Police_100K'!LE7*100</f>
        <v>#VALUE!</v>
      </c>
      <c r="LN7" s="250" t="e">
        <f>'1_Police_100K'!LN7/'1_Police_100K'!LF7*100</f>
        <v>#VALUE!</v>
      </c>
      <c r="LO7" s="250" t="e">
        <f>'1_Police_100K'!LO7/'1_Police_100K'!LG7*100</f>
        <v>#VALUE!</v>
      </c>
      <c r="LP7" s="250" t="e">
        <f t="shared" si="38"/>
        <v>#VALUE!</v>
      </c>
      <c r="LR7" s="250" t="e">
        <f>'1_Police_100K'!LR7/'1_Police_100K'!LJ7*100</f>
        <v>#VALUE!</v>
      </c>
      <c r="LS7" s="250" t="e">
        <f>'1_Police_100K'!LS7/'1_Police_100K'!LK7*100</f>
        <v>#VALUE!</v>
      </c>
      <c r="LT7" s="250" t="e">
        <f>'1_Police_100K'!LT7/'1_Police_100K'!LL7*100</f>
        <v>#VALUE!</v>
      </c>
      <c r="LU7" s="250" t="e">
        <f>'1_Police_100K'!LU7/'1_Police_100K'!LM7*100</f>
        <v>#VALUE!</v>
      </c>
      <c r="LV7" s="250" t="e">
        <f>'1_Police_100K'!LV7/'1_Police_100K'!LN7*100</f>
        <v>#VALUE!</v>
      </c>
      <c r="LW7" s="250" t="e">
        <f>'1_Police_100K'!LW7/'1_Police_100K'!LO7*100</f>
        <v>#VALUE!</v>
      </c>
      <c r="LX7" s="250" t="e">
        <f t="shared" si="39"/>
        <v>#VALUE!</v>
      </c>
      <c r="LZ7" s="250" t="e">
        <f>'1_Police_100K'!LZ7/'1_Police_100K'!LJ7*100</f>
        <v>#VALUE!</v>
      </c>
      <c r="MA7" s="250" t="e">
        <f>'1_Police_100K'!MA7/'1_Police_100K'!LK7*100</f>
        <v>#VALUE!</v>
      </c>
      <c r="MB7" s="250" t="e">
        <f>'1_Police_100K'!MB7/'1_Police_100K'!LL7*100</f>
        <v>#VALUE!</v>
      </c>
      <c r="MC7" s="250" t="e">
        <f>'1_Police_100K'!MC7/'1_Police_100K'!LM7*100</f>
        <v>#VALUE!</v>
      </c>
      <c r="MD7" s="250" t="e">
        <f>'1_Police_100K'!MD7/'1_Police_100K'!LN7*100</f>
        <v>#VALUE!</v>
      </c>
      <c r="ME7" s="250" t="e">
        <f>'1_Police_100K'!ME7/'1_Police_100K'!LO7*100</f>
        <v>#VALUE!</v>
      </c>
      <c r="MF7" s="250" t="e">
        <f t="shared" si="40"/>
        <v>#VALUE!</v>
      </c>
      <c r="MH7" s="250">
        <f>'1_Police_100K'!MH7/'1_Police_100K'!LZ7*100</f>
        <v>54.331936458434861</v>
      </c>
      <c r="MI7" s="250">
        <f>'1_Police_100K'!MI7/'1_Police_100K'!MA7*100</f>
        <v>55.35585909417685</v>
      </c>
      <c r="MJ7" s="250">
        <f>'1_Police_100K'!MJ7/'1_Police_100K'!MB7*100</f>
        <v>57.731363951073163</v>
      </c>
      <c r="MK7" s="250">
        <f>'1_Police_100K'!MK7/'1_Police_100K'!MC7*100</f>
        <v>56.979778212654928</v>
      </c>
      <c r="ML7" s="250">
        <f>'1_Police_100K'!ML7/'1_Police_100K'!MD7*100</f>
        <v>53.866333541536534</v>
      </c>
      <c r="MM7" s="250">
        <f>'1_Police_100K'!MM7/'1_Police_100K'!ME7*100</f>
        <v>54.454597372929747</v>
      </c>
      <c r="MN7" s="250">
        <f t="shared" si="41"/>
        <v>0.22576208854385982</v>
      </c>
      <c r="MP7" s="250">
        <f>'1_Police_100K'!MP7/'1_Police_100K'!HB7*100</f>
        <v>1.732188691831378</v>
      </c>
      <c r="MQ7" s="250">
        <f>'1_Police_100K'!MQ7/'1_Police_100K'!HC7*100</f>
        <v>1.668446555516593</v>
      </c>
      <c r="MR7" s="250">
        <f>'1_Police_100K'!MR7/'1_Police_100K'!HD7*100</f>
        <v>1.8284057011581214</v>
      </c>
      <c r="MS7" s="250">
        <f>'1_Police_100K'!MS7/'1_Police_100K'!HE7*100</f>
        <v>1.538192357724814</v>
      </c>
      <c r="MT7" s="250">
        <f>'1_Police_100K'!MT7/'1_Police_100K'!HF7*100</f>
        <v>1.4754606612304966</v>
      </c>
      <c r="MU7" s="250">
        <f>'1_Police_100K'!MU7/'1_Police_100K'!HG7*100</f>
        <v>1.289462133234291</v>
      </c>
      <c r="MV7" s="250">
        <f t="shared" si="25"/>
        <v>-25.558795106150285</v>
      </c>
      <c r="MX7" s="250">
        <f>'1_Police_100K'!MX7/'1_Police_100K'!MP7*100</f>
        <v>11.008790288823777</v>
      </c>
      <c r="MY7" s="250">
        <f>'1_Police_100K'!MY7/'1_Police_100K'!MQ7*100</f>
        <v>17.315500358251732</v>
      </c>
      <c r="MZ7" s="250">
        <f>'1_Police_100K'!MZ7/'1_Police_100K'!MR7*100</f>
        <v>18.642241379310345</v>
      </c>
      <c r="NA7" s="250">
        <f>'1_Police_100K'!NA7/'1_Police_100K'!MS7*100</f>
        <v>16.518298714144414</v>
      </c>
      <c r="NB7" s="250">
        <f>'1_Police_100K'!NB7/'1_Police_100K'!MT7*100</f>
        <v>21.468354430379748</v>
      </c>
      <c r="NC7" s="250">
        <f>'1_Police_100K'!NC7/'1_Police_100K'!MU7*100</f>
        <v>23.749672689185651</v>
      </c>
      <c r="ND7" s="250">
        <f>(NC7*100/MX7)-100</f>
        <v>115.73371883826812</v>
      </c>
      <c r="NF7" s="250">
        <f>'1_Police_100K'!NF7/'1_Police_100K'!HB7*100</f>
        <v>0.21026987050276252</v>
      </c>
      <c r="NG7" s="250">
        <f>'1_Police_100K'!NG7/'1_Police_100K'!HC7*100</f>
        <v>0.25223947209028025</v>
      </c>
      <c r="NH7" s="250">
        <f>'1_Police_100K'!NH7/'1_Police_100K'!HD7*100</f>
        <v>0.20648374728596031</v>
      </c>
      <c r="NI7" s="250">
        <f>'1_Police_100K'!NI7/'1_Police_100K'!HE7*100</f>
        <v>0.16127437182871446</v>
      </c>
      <c r="NJ7" s="250">
        <f>'1_Police_100K'!NJ7/'1_Police_100K'!HF7*100</f>
        <v>0.15763149342766319</v>
      </c>
      <c r="NK7" s="250">
        <f>'1_Police_100K'!NK7/'1_Police_100K'!HG7*100</f>
        <v>0.15092683256237971</v>
      </c>
      <c r="NL7" s="250">
        <f t="shared" si="26"/>
        <v>-28.222321057454195</v>
      </c>
      <c r="NN7" s="250">
        <f>'1_Police_100K'!NN7/'1_Police_100K'!HB7*100</f>
        <v>0.17909192418683562</v>
      </c>
      <c r="NO7" s="250">
        <f>'1_Police_100K'!NO7/'1_Police_100K'!HC7*100</f>
        <v>0.23550320379992989</v>
      </c>
      <c r="NP7" s="250">
        <f>'1_Police_100K'!NP7/'1_Police_100K'!HD7*100</f>
        <v>0.27426085517371823</v>
      </c>
      <c r="NQ7" s="250">
        <f>'1_Police_100K'!NQ7/'1_Police_100K'!HE7*100</f>
        <v>0.26739595140468458</v>
      </c>
      <c r="NR7" s="250">
        <f>'1_Police_100K'!NR7/'1_Police_100K'!HF7*100</f>
        <v>0.27006533115687315</v>
      </c>
      <c r="NS7" s="250">
        <f>'1_Police_100K'!NS7/'1_Police_100K'!HG7*100</f>
        <v>0.21204038221291827</v>
      </c>
      <c r="NT7" s="250">
        <f t="shared" si="27"/>
        <v>18.397511878709594</v>
      </c>
      <c r="NV7" s="250">
        <f>'1_Police_100K'!NV7/'1_Police_100K'!HB7*100</f>
        <v>1.9939384271813684E-2</v>
      </c>
      <c r="NW7" s="250">
        <f>'1_Police_100K'!NW7/'1_Police_100K'!HC7*100</f>
        <v>1.9924128917083745E-2</v>
      </c>
      <c r="NX7" s="250">
        <f>'1_Police_100K'!NX7/'1_Police_100K'!HD7*100</f>
        <v>1.5762118113432082E-2</v>
      </c>
      <c r="NY7" s="250">
        <f>'1_Police_100K'!NY7/'1_Police_100K'!HE7*100</f>
        <v>8.3680098590370698E-3</v>
      </c>
      <c r="NZ7" s="250">
        <f>'1_Police_100K'!NZ7/'1_Police_100K'!HF7*100</f>
        <v>8.2177555815369438E-3</v>
      </c>
      <c r="OA7" s="250">
        <f>'1_Police_100K'!OA7/'1_Police_100K'!HG7*100</f>
        <v>1.0804605463078638E-2</v>
      </c>
      <c r="OB7" s="250">
        <f t="shared" si="42"/>
        <v>-45.812742681568004</v>
      </c>
      <c r="OD7" s="250">
        <f>'1_Police_100K'!OD7/'1_Police_100K'!HB7*100</f>
        <v>15.899665018344233</v>
      </c>
      <c r="OE7" s="250">
        <f>'1_Police_100K'!OE7/'1_Police_100K'!HC7*100</f>
        <v>15.966399948994232</v>
      </c>
      <c r="OF7" s="250">
        <f>'1_Police_100K'!OF7/'1_Police_100K'!HD7*100</f>
        <v>17.471913875786626</v>
      </c>
      <c r="OG7" s="250">
        <f>'1_Police_100K'!OG7/'1_Police_100K'!HE7*100</f>
        <v>19.433561805360092</v>
      </c>
      <c r="OH7" s="250">
        <f>'1_Police_100K'!OH7/'1_Police_100K'!HF7*100</f>
        <v>18.11678924818742</v>
      </c>
      <c r="OI7" s="250">
        <f>'1_Police_100K'!OI7/'1_Police_100K'!HG7*100</f>
        <v>17.488266873754934</v>
      </c>
      <c r="OJ7" s="250">
        <f t="shared" si="28"/>
        <v>9.9914171372657989</v>
      </c>
      <c r="OL7" s="250">
        <f>'1_Police_100K'!OL7/'1_Police_100K'!OD7*100</f>
        <v>28.296509109150193</v>
      </c>
      <c r="OM7" s="250">
        <f>'1_Police_100K'!OM7/'1_Police_100K'!OE7*100</f>
        <v>25.781172007587106</v>
      </c>
      <c r="ON7" s="250">
        <f>'1_Police_100K'!ON7/'1_Police_100K'!OF7*100</f>
        <v>24.269830172083267</v>
      </c>
      <c r="OO7" s="250">
        <f>'1_Police_100K'!OO7/'1_Police_100K'!OG7*100</f>
        <v>23.579033899632034</v>
      </c>
      <c r="OP7" s="250">
        <f>'1_Police_100K'!OP7/'1_Police_100K'!OH7*100</f>
        <v>24.211871920166598</v>
      </c>
      <c r="OQ7" s="250">
        <f>'1_Police_100K'!OQ7/'1_Police_100K'!OI7*100</f>
        <v>23.610387103002221</v>
      </c>
      <c r="OR7" s="250">
        <f t="shared" si="43"/>
        <v>-16.560777826239445</v>
      </c>
    </row>
    <row r="8" spans="1:447">
      <c r="A8" s="247">
        <v>6</v>
      </c>
      <c r="B8" s="239" t="s">
        <v>29</v>
      </c>
      <c r="C8" s="248">
        <v>3843.183</v>
      </c>
      <c r="D8" s="248">
        <v>3839.2649999999999</v>
      </c>
      <c r="E8" s="254">
        <v>3542.6</v>
      </c>
      <c r="F8" s="254">
        <v>3482.1</v>
      </c>
      <c r="G8" s="254">
        <v>3429.4</v>
      </c>
      <c r="H8" s="254">
        <v>3386.3</v>
      </c>
      <c r="I8" s="249"/>
      <c r="J8" s="250" t="e">
        <f>'1_Police_raw'!C7/C8*100</f>
        <v>#VALUE!</v>
      </c>
      <c r="K8" s="250" t="e">
        <f>'1_Police_raw'!D7/D8*100</f>
        <v>#VALUE!</v>
      </c>
      <c r="L8" s="250" t="e">
        <f>'1_Police_raw'!E7/E8*100</f>
        <v>#VALUE!</v>
      </c>
      <c r="M8" s="250" t="e">
        <f>'1_Police_raw'!F7/F8*100</f>
        <v>#VALUE!</v>
      </c>
      <c r="N8" s="250" t="e">
        <f>'1_Police_raw'!G7/G8*100</f>
        <v>#VALUE!</v>
      </c>
      <c r="O8" s="250" t="e">
        <f>'1_Police_raw'!H7/H8*100</f>
        <v>#VALUE!</v>
      </c>
      <c r="P8" s="250" t="e">
        <f t="shared" si="29"/>
        <v>#VALUE!</v>
      </c>
      <c r="R8" s="250" t="e">
        <f>'1_Police_100K'!R8/'1_Police_100K'!J8*100</f>
        <v>#VALUE!</v>
      </c>
      <c r="S8" s="250" t="e">
        <f>'1_Police_100K'!S8/'1_Police_100K'!K8*100</f>
        <v>#VALUE!</v>
      </c>
      <c r="T8" s="250" t="e">
        <f>'1_Police_100K'!T8/'1_Police_100K'!L8*100</f>
        <v>#VALUE!</v>
      </c>
      <c r="U8" s="250" t="e">
        <f>'1_Police_100K'!U8/'1_Police_100K'!M8*100</f>
        <v>#VALUE!</v>
      </c>
      <c r="V8" s="250" t="e">
        <f>'1_Police_100K'!V8/'1_Police_100K'!N8*100</f>
        <v>#VALUE!</v>
      </c>
      <c r="W8" s="250" t="e">
        <f>'1_Police_100K'!W8/'1_Police_100K'!O8*100</f>
        <v>#VALUE!</v>
      </c>
      <c r="X8" s="250" t="e">
        <f t="shared" si="30"/>
        <v>#VALUE!</v>
      </c>
      <c r="Z8" s="250" t="e">
        <f>'1_Police_100K'!Z8/'1_Police_100K'!J8*100</f>
        <v>#VALUE!</v>
      </c>
      <c r="AA8" s="250" t="e">
        <f>'1_Police_100K'!AA8/'1_Police_100K'!K8*100</f>
        <v>#VALUE!</v>
      </c>
      <c r="AB8" s="250" t="e">
        <f>'1_Police_100K'!AB8/'1_Police_100K'!L8*100</f>
        <v>#VALUE!</v>
      </c>
      <c r="AC8" s="250" t="e">
        <f>'1_Police_100K'!AC8/'1_Police_100K'!M8*100</f>
        <v>#VALUE!</v>
      </c>
      <c r="AD8" s="250" t="e">
        <f>'1_Police_100K'!AD8/'1_Police_100K'!N8*100</f>
        <v>#VALUE!</v>
      </c>
      <c r="AE8" s="250" t="e">
        <f>'1_Police_100K'!AE8/'1_Police_100K'!O8*100</f>
        <v>#VALUE!</v>
      </c>
      <c r="AF8" s="250" t="e">
        <f t="shared" si="31"/>
        <v>#VALUE!</v>
      </c>
      <c r="AH8" s="250" t="e">
        <f>'1_Police_100K'!AH8/'1_Police_100K'!Z8*100</f>
        <v>#VALUE!</v>
      </c>
      <c r="AI8" s="250" t="e">
        <f>'1_Police_100K'!AI8/'1_Police_100K'!AA8*100</f>
        <v>#VALUE!</v>
      </c>
      <c r="AJ8" s="250" t="e">
        <f>'1_Police_100K'!AJ8/'1_Police_100K'!AB8*100</f>
        <v>#VALUE!</v>
      </c>
      <c r="AK8" s="250" t="e">
        <f>'1_Police_100K'!AK8/'1_Police_100K'!AC8*100</f>
        <v>#VALUE!</v>
      </c>
      <c r="AL8" s="250" t="e">
        <f>'1_Police_100K'!AL8/'1_Police_100K'!AD8*100</f>
        <v>#VALUE!</v>
      </c>
      <c r="AM8" s="250" t="e">
        <f>'1_Police_100K'!AM8/'1_Police_100K'!AE8*100</f>
        <v>#VALUE!</v>
      </c>
      <c r="AN8" s="250" t="e">
        <f t="shared" si="45"/>
        <v>#VALUE!</v>
      </c>
      <c r="AP8" s="250" t="e">
        <f>'1_Police_100K'!AP8/'1_Police_100K'!Z8*100</f>
        <v>#VALUE!</v>
      </c>
      <c r="AQ8" s="250" t="e">
        <f>'1_Police_100K'!AQ8/'1_Police_100K'!AA8*100</f>
        <v>#VALUE!</v>
      </c>
      <c r="AR8" s="250" t="e">
        <f>'1_Police_100K'!AR8/'1_Police_100K'!AB8*100</f>
        <v>#VALUE!</v>
      </c>
      <c r="AS8" s="250" t="e">
        <f>'1_Police_100K'!AS8/'1_Police_100K'!AC8*100</f>
        <v>#VALUE!</v>
      </c>
      <c r="AT8" s="250" t="e">
        <f>'1_Police_100K'!AT8/'1_Police_100K'!AD8*100</f>
        <v>#VALUE!</v>
      </c>
      <c r="AU8" s="250" t="e">
        <f>'1_Police_100K'!AU8/'1_Police_100K'!AE8*100</f>
        <v>#VALUE!</v>
      </c>
      <c r="AV8" s="250" t="e">
        <f t="shared" si="32"/>
        <v>#VALUE!</v>
      </c>
      <c r="AX8" s="250" t="e">
        <f>'1_Police_100K'!AX8/'1_Police_100K'!AP8*100</f>
        <v>#VALUE!</v>
      </c>
      <c r="AY8" s="250" t="e">
        <f>'1_Police_100K'!AY8/'1_Police_100K'!AQ8*100</f>
        <v>#VALUE!</v>
      </c>
      <c r="AZ8" s="250" t="e">
        <f>'1_Police_100K'!AZ8/'1_Police_100K'!AR8*100</f>
        <v>#VALUE!</v>
      </c>
      <c r="BA8" s="250" t="e">
        <f>'1_Police_100K'!BA8/'1_Police_100K'!AS8*100</f>
        <v>#VALUE!</v>
      </c>
      <c r="BB8" s="250" t="e">
        <f>'1_Police_100K'!BB8/'1_Police_100K'!AT8*100</f>
        <v>#VALUE!</v>
      </c>
      <c r="BC8" s="250" t="e">
        <f>'1_Police_100K'!BC8/'1_Police_100K'!AU8*100</f>
        <v>#VALUE!</v>
      </c>
      <c r="BD8" s="250" t="e">
        <f t="shared" si="46"/>
        <v>#VALUE!</v>
      </c>
      <c r="BF8" s="250" t="e">
        <f>'1_Police_100K'!BF8/'1_Police_100K'!J8*100</f>
        <v>#VALUE!</v>
      </c>
      <c r="BG8" s="250" t="e">
        <f>'1_Police_100K'!BG8/'1_Police_100K'!K8*100</f>
        <v>#VALUE!</v>
      </c>
      <c r="BH8" s="250" t="e">
        <f>'1_Police_100K'!BH8/'1_Police_100K'!L8*100</f>
        <v>#VALUE!</v>
      </c>
      <c r="BI8" s="250" t="e">
        <f>'1_Police_100K'!BI8/'1_Police_100K'!M8*100</f>
        <v>#VALUE!</v>
      </c>
      <c r="BJ8" s="250" t="e">
        <f>'1_Police_100K'!BJ8/'1_Police_100K'!N8*100</f>
        <v>#VALUE!</v>
      </c>
      <c r="BK8" s="250" t="e">
        <f>'1_Police_100K'!BK8/'1_Police_100K'!O8*100</f>
        <v>#VALUE!</v>
      </c>
      <c r="BL8" s="250" t="e">
        <f t="shared" si="0"/>
        <v>#VALUE!</v>
      </c>
      <c r="BN8" s="250" t="e">
        <f>'1_Police_100K'!BN8/'1_Police_100K'!BF8*100</f>
        <v>#VALUE!</v>
      </c>
      <c r="BO8" s="250" t="e">
        <f>'1_Police_100K'!BO8/'1_Police_100K'!BG8*100</f>
        <v>#VALUE!</v>
      </c>
      <c r="BP8" s="250" t="e">
        <f>'1_Police_100K'!BP8/'1_Police_100K'!BH8*100</f>
        <v>#VALUE!</v>
      </c>
      <c r="BQ8" s="250" t="e">
        <f>'1_Police_100K'!BQ8/'1_Police_100K'!BI8*100</f>
        <v>#VALUE!</v>
      </c>
      <c r="BR8" s="250" t="e">
        <f>'1_Police_100K'!BR8/'1_Police_100K'!BJ8*100</f>
        <v>#VALUE!</v>
      </c>
      <c r="BS8" s="250" t="e">
        <f>'1_Police_100K'!BS8/'1_Police_100K'!BK8*100</f>
        <v>#VALUE!</v>
      </c>
      <c r="BT8" s="250" t="e">
        <f t="shared" si="1"/>
        <v>#VALUE!</v>
      </c>
      <c r="BV8" s="250" t="e">
        <f>'1_Police_100K'!BV8/'1_Police_100K'!J8*100</f>
        <v>#VALUE!</v>
      </c>
      <c r="BW8" s="250" t="e">
        <f>'1_Police_100K'!BW8/'1_Police_100K'!K8*100</f>
        <v>#VALUE!</v>
      </c>
      <c r="BX8" s="250" t="e">
        <f>'1_Police_100K'!BX8/'1_Police_100K'!L8*100</f>
        <v>#VALUE!</v>
      </c>
      <c r="BY8" s="250" t="e">
        <f>'1_Police_100K'!BY8/'1_Police_100K'!M8*100</f>
        <v>#VALUE!</v>
      </c>
      <c r="BZ8" s="250" t="e">
        <f>'1_Police_100K'!BZ8/'1_Police_100K'!N8*100</f>
        <v>#VALUE!</v>
      </c>
      <c r="CA8" s="250" t="e">
        <f>'1_Police_100K'!CA8/'1_Police_100K'!O8*100</f>
        <v>#VALUE!</v>
      </c>
      <c r="CB8" s="250" t="e">
        <f t="shared" si="2"/>
        <v>#VALUE!</v>
      </c>
      <c r="CD8" s="250" t="e">
        <f>'1_Police_100K'!CD8/'1_Police_100K'!BV8*100</f>
        <v>#VALUE!</v>
      </c>
      <c r="CE8" s="250" t="e">
        <f>'1_Police_100K'!CE8/'1_Police_100K'!BW8*100</f>
        <v>#VALUE!</v>
      </c>
      <c r="CF8" s="250" t="e">
        <f>'1_Police_100K'!CF8/'1_Police_100K'!BX8*100</f>
        <v>#VALUE!</v>
      </c>
      <c r="CG8" s="250" t="e">
        <f>'1_Police_100K'!CG8/'1_Police_100K'!BY8*100</f>
        <v>#VALUE!</v>
      </c>
      <c r="CH8" s="250" t="e">
        <f>'1_Police_100K'!CH8/'1_Police_100K'!BZ8*100</f>
        <v>#VALUE!</v>
      </c>
      <c r="CI8" s="250" t="e">
        <f>'1_Police_100K'!CI8/'1_Police_100K'!CA8*100</f>
        <v>#VALUE!</v>
      </c>
      <c r="CJ8" s="250" t="e">
        <f t="shared" si="3"/>
        <v>#VALUE!</v>
      </c>
      <c r="CL8" s="250" t="e">
        <f>'1_Police_100K'!CL8/'1_Police_100K'!BV8*100</f>
        <v>#VALUE!</v>
      </c>
      <c r="CM8" s="250" t="e">
        <f>'1_Police_100K'!CM8/'1_Police_100K'!BW8*100</f>
        <v>#VALUE!</v>
      </c>
      <c r="CN8" s="250" t="e">
        <f>'1_Police_100K'!CN8/'1_Police_100K'!BX8*100</f>
        <v>#VALUE!</v>
      </c>
      <c r="CO8" s="250" t="e">
        <f>'1_Police_100K'!CO8/'1_Police_100K'!BY8*100</f>
        <v>#VALUE!</v>
      </c>
      <c r="CP8" s="250" t="e">
        <f>'1_Police_100K'!CP8/'1_Police_100K'!BZ8*100</f>
        <v>#VALUE!</v>
      </c>
      <c r="CQ8" s="250" t="e">
        <f>'1_Police_100K'!CQ8/'1_Police_100K'!CA8*100</f>
        <v>#VALUE!</v>
      </c>
      <c r="CR8" s="250" t="e">
        <f t="shared" si="4"/>
        <v>#VALUE!</v>
      </c>
      <c r="CT8" s="250" t="e">
        <f>'1_Police_100K'!CT8/'1_Police_100K'!J8*100</f>
        <v>#VALUE!</v>
      </c>
      <c r="CU8" s="250" t="e">
        <f>'1_Police_100K'!CU8/'1_Police_100K'!K8*100</f>
        <v>#VALUE!</v>
      </c>
      <c r="CV8" s="250" t="e">
        <f>'1_Police_100K'!CV8/'1_Police_100K'!L8*100</f>
        <v>#VALUE!</v>
      </c>
      <c r="CW8" s="250" t="e">
        <f>'1_Police_100K'!CW8/'1_Police_100K'!M8*100</f>
        <v>#VALUE!</v>
      </c>
      <c r="CX8" s="250" t="e">
        <f>'1_Police_100K'!CX8/'1_Police_100K'!N8*100</f>
        <v>#VALUE!</v>
      </c>
      <c r="CY8" s="250" t="e">
        <f>'1_Police_100K'!CY8/'1_Police_100K'!O8*100</f>
        <v>#VALUE!</v>
      </c>
      <c r="CZ8" s="250" t="e">
        <f t="shared" si="5"/>
        <v>#VALUE!</v>
      </c>
      <c r="DB8" s="250">
        <f>'1_Police_100K'!DB8/'1_Police_100K'!CT8*100</f>
        <v>0</v>
      </c>
      <c r="DC8" s="250">
        <f>'1_Police_100K'!DC8/'1_Police_100K'!CU8*100</f>
        <v>0</v>
      </c>
      <c r="DD8" s="250">
        <f>'1_Police_100K'!DD8/'1_Police_100K'!CV8*100</f>
        <v>0</v>
      </c>
      <c r="DE8" s="250">
        <f>'1_Police_100K'!DE8/'1_Police_100K'!CW8*100</f>
        <v>0</v>
      </c>
      <c r="DF8" s="250" t="e">
        <f>'1_Police_100K'!DF8/'1_Police_100K'!CX8*100</f>
        <v>#DIV/0!</v>
      </c>
      <c r="DG8" s="250">
        <f>'1_Police_100K'!DG8/'1_Police_100K'!CY8*100</f>
        <v>0</v>
      </c>
      <c r="DH8" s="250" t="e">
        <f t="shared" si="33"/>
        <v>#DIV/0!</v>
      </c>
      <c r="DJ8" s="250" t="e">
        <f>'1_Police_100K'!DJ8/'1_Police_100K'!J8*100</f>
        <v>#VALUE!</v>
      </c>
      <c r="DK8" s="250" t="e">
        <f>'1_Police_100K'!DK8/'1_Police_100K'!K8*100</f>
        <v>#VALUE!</v>
      </c>
      <c r="DL8" s="250" t="e">
        <f>'1_Police_100K'!DL8/'1_Police_100K'!L8*100</f>
        <v>#VALUE!</v>
      </c>
      <c r="DM8" s="250" t="e">
        <f>'1_Police_100K'!DM8/'1_Police_100K'!M8*100</f>
        <v>#VALUE!</v>
      </c>
      <c r="DN8" s="250" t="e">
        <f>'1_Police_100K'!DN8/'1_Police_100K'!N8*100</f>
        <v>#VALUE!</v>
      </c>
      <c r="DO8" s="250" t="e">
        <f>'1_Police_100K'!DO8/'1_Police_100K'!O8*100</f>
        <v>#VALUE!</v>
      </c>
      <c r="DP8" s="250" t="e">
        <f t="shared" si="6"/>
        <v>#VALUE!</v>
      </c>
      <c r="DR8" s="250" t="e">
        <f>'1_Police_100K'!DR8/'1_Police_100K'!DJ8*100</f>
        <v>#VALUE!</v>
      </c>
      <c r="DS8" s="250" t="e">
        <f>'1_Police_100K'!DS8/'1_Police_100K'!DK8*100</f>
        <v>#VALUE!</v>
      </c>
      <c r="DT8" s="250" t="e">
        <f>'1_Police_100K'!DT8/'1_Police_100K'!DL8*100</f>
        <v>#VALUE!</v>
      </c>
      <c r="DU8" s="250" t="e">
        <f>'1_Police_100K'!DU8/'1_Police_100K'!DM8*100</f>
        <v>#VALUE!</v>
      </c>
      <c r="DV8" s="250" t="e">
        <f>'1_Police_100K'!DV8/'1_Police_100K'!DN8*100</f>
        <v>#VALUE!</v>
      </c>
      <c r="DW8" s="250" t="e">
        <f>'1_Police_100K'!DW8/'1_Police_100K'!DO8*100</f>
        <v>#VALUE!</v>
      </c>
      <c r="DX8" s="250" t="e">
        <f t="shared" si="34"/>
        <v>#VALUE!</v>
      </c>
      <c r="DZ8" s="250" t="e">
        <f>'1_Police_100K'!DZ8/'1_Police_100K'!DR8*100</f>
        <v>#VALUE!</v>
      </c>
      <c r="EA8" s="250" t="e">
        <f>'1_Police_100K'!EA8/'1_Police_100K'!DS8*100</f>
        <v>#VALUE!</v>
      </c>
      <c r="EB8" s="250" t="e">
        <f>'1_Police_100K'!EB8/'1_Police_100K'!DT8*100</f>
        <v>#VALUE!</v>
      </c>
      <c r="EC8" s="250" t="e">
        <f>'1_Police_100K'!EC8/'1_Police_100K'!DU8*100</f>
        <v>#VALUE!</v>
      </c>
      <c r="ED8" s="250" t="e">
        <f>'1_Police_100K'!ED8/'1_Police_100K'!DV8*100</f>
        <v>#VALUE!</v>
      </c>
      <c r="EE8" s="250" t="e">
        <f>'1_Police_100K'!EE8/'1_Police_100K'!DW8*100</f>
        <v>#VALUE!</v>
      </c>
      <c r="EF8" s="250" t="e">
        <f t="shared" si="7"/>
        <v>#VALUE!</v>
      </c>
      <c r="EH8" s="250" t="e">
        <f>'1_Police_100K'!EH8/'1_Police_100K'!DR8*100</f>
        <v>#VALUE!</v>
      </c>
      <c r="EI8" s="250" t="e">
        <f>'1_Police_100K'!EI8/'1_Police_100K'!DS8*100</f>
        <v>#VALUE!</v>
      </c>
      <c r="EJ8" s="250" t="e">
        <f>'1_Police_100K'!EJ8/'1_Police_100K'!DT8*100</f>
        <v>#VALUE!</v>
      </c>
      <c r="EK8" s="250" t="e">
        <f>'1_Police_100K'!EK8/'1_Police_100K'!DU8*100</f>
        <v>#VALUE!</v>
      </c>
      <c r="EL8" s="250" t="e">
        <f>'1_Police_100K'!EL8/'1_Police_100K'!DV8*100</f>
        <v>#VALUE!</v>
      </c>
      <c r="EM8" s="250" t="e">
        <f>'1_Police_100K'!EM8/'1_Police_100K'!DW8*100</f>
        <v>#VALUE!</v>
      </c>
      <c r="EN8" s="250" t="e">
        <f t="shared" si="8"/>
        <v>#VALUE!</v>
      </c>
      <c r="EP8" s="250" t="e">
        <f>'1_Police_100K'!EP8/'1_Police_100K'!EH8*100</f>
        <v>#VALUE!</v>
      </c>
      <c r="EQ8" s="250" t="e">
        <f>'1_Police_100K'!EQ8/'1_Police_100K'!EI8*100</f>
        <v>#VALUE!</v>
      </c>
      <c r="ER8" s="250">
        <f>'1_Police_100K'!ER8/'1_Police_100K'!EJ8*100</f>
        <v>1.2261694801377341</v>
      </c>
      <c r="ES8" s="250" t="e">
        <f>'1_Police_100K'!ES8/'1_Police_100K'!EK8*100</f>
        <v>#VALUE!</v>
      </c>
      <c r="ET8" s="250">
        <f>'1_Police_100K'!ET8/'1_Police_100K'!EL8*100</f>
        <v>41.760961810466753</v>
      </c>
      <c r="EU8" s="250" t="e">
        <f>'1_Police_100K'!EU8/'1_Police_100K'!EM8*100</f>
        <v>#VALUE!</v>
      </c>
      <c r="EV8" s="250" t="e">
        <f t="shared" si="9"/>
        <v>#VALUE!</v>
      </c>
      <c r="EX8" s="250" t="e">
        <f>'1_Police_100K'!EX8/'1_Police_100K'!J8*100</f>
        <v>#VALUE!</v>
      </c>
      <c r="EY8" s="250" t="e">
        <f>'1_Police_100K'!EY8/'1_Police_100K'!K8*100</f>
        <v>#VALUE!</v>
      </c>
      <c r="EZ8" s="250" t="e">
        <f>'1_Police_100K'!EZ8/'1_Police_100K'!L8*100</f>
        <v>#VALUE!</v>
      </c>
      <c r="FA8" s="250" t="e">
        <f>'1_Police_100K'!FA8/'1_Police_100K'!M8*100</f>
        <v>#VALUE!</v>
      </c>
      <c r="FB8" s="250" t="e">
        <f>'1_Police_100K'!FB8/'1_Police_100K'!N8*100</f>
        <v>#VALUE!</v>
      </c>
      <c r="FC8" s="250" t="e">
        <f>'1_Police_100K'!FC8/'1_Police_100K'!O8*100</f>
        <v>#VALUE!</v>
      </c>
      <c r="FD8" s="250" t="e">
        <f t="shared" si="10"/>
        <v>#VALUE!</v>
      </c>
      <c r="FF8" s="250" t="e">
        <f>'1_Police_100K'!FF8/'1_Police_100K'!EX8*100</f>
        <v>#VALUE!</v>
      </c>
      <c r="FG8" s="250" t="e">
        <f>'1_Police_100K'!FG8/'1_Police_100K'!EY8*100</f>
        <v>#VALUE!</v>
      </c>
      <c r="FH8" s="250" t="e">
        <f>'1_Police_100K'!FH8/'1_Police_100K'!EZ8*100</f>
        <v>#VALUE!</v>
      </c>
      <c r="FI8" s="250" t="e">
        <f>'1_Police_100K'!FI8/'1_Police_100K'!FA8*100</f>
        <v>#VALUE!</v>
      </c>
      <c r="FJ8" s="250" t="e">
        <f>'1_Police_100K'!FJ8/'1_Police_100K'!FB8*100</f>
        <v>#VALUE!</v>
      </c>
      <c r="FK8" s="250" t="e">
        <f>'1_Police_100K'!FK8/'1_Police_100K'!FC8*100</f>
        <v>#VALUE!</v>
      </c>
      <c r="FL8" s="250" t="e">
        <f t="shared" si="35"/>
        <v>#VALUE!</v>
      </c>
      <c r="FN8" s="250" t="e">
        <f>'1_Police_100K'!FN8/'1_Police_100K'!J8*100</f>
        <v>#VALUE!</v>
      </c>
      <c r="FO8" s="250" t="e">
        <f>'1_Police_100K'!FO8/'1_Police_100K'!K8*100</f>
        <v>#VALUE!</v>
      </c>
      <c r="FP8" s="250" t="e">
        <f>'1_Police_100K'!FP8/'1_Police_100K'!L8*100</f>
        <v>#VALUE!</v>
      </c>
      <c r="FQ8" s="250" t="e">
        <f>'1_Police_100K'!FQ8/'1_Police_100K'!M8*100</f>
        <v>#VALUE!</v>
      </c>
      <c r="FR8" s="250" t="e">
        <f>'1_Police_100K'!FR8/'1_Police_100K'!N8*100</f>
        <v>#VALUE!</v>
      </c>
      <c r="FS8" s="250" t="e">
        <f>'1_Police_100K'!FS8/'1_Police_100K'!O8*100</f>
        <v>#VALUE!</v>
      </c>
      <c r="FT8" s="250" t="e">
        <f t="shared" si="11"/>
        <v>#VALUE!</v>
      </c>
      <c r="FV8" s="250" t="e">
        <f>'1_Police_100K'!FV8/'1_Police_100K'!J8*100</f>
        <v>#VALUE!</v>
      </c>
      <c r="FW8" s="250" t="e">
        <f>'1_Police_100K'!FW8/'1_Police_100K'!K8*100</f>
        <v>#VALUE!</v>
      </c>
      <c r="FX8" s="250" t="e">
        <f>'1_Police_100K'!FX8/'1_Police_100K'!L8*100</f>
        <v>#VALUE!</v>
      </c>
      <c r="FY8" s="250" t="e">
        <f>'1_Police_100K'!FY8/'1_Police_100K'!M8*100</f>
        <v>#VALUE!</v>
      </c>
      <c r="FZ8" s="250" t="e">
        <f>'1_Police_100K'!FZ8/'1_Police_100K'!N8*100</f>
        <v>#VALUE!</v>
      </c>
      <c r="GA8" s="250" t="e">
        <f>'1_Police_100K'!GA8/'1_Police_100K'!O8*100</f>
        <v>#VALUE!</v>
      </c>
      <c r="GB8" s="250" t="e">
        <f t="shared" si="12"/>
        <v>#VALUE!</v>
      </c>
      <c r="GD8" s="250" t="e">
        <f>'1_Police_100K'!GD8/'1_Police_100K'!J8*100</f>
        <v>#VALUE!</v>
      </c>
      <c r="GE8" s="250" t="e">
        <f>'1_Police_100K'!GE8/'1_Police_100K'!K8*100</f>
        <v>#VALUE!</v>
      </c>
      <c r="GF8" s="250" t="e">
        <f>'1_Police_100K'!GF8/'1_Police_100K'!L8*100</f>
        <v>#VALUE!</v>
      </c>
      <c r="GG8" s="250" t="e">
        <f>'1_Police_100K'!GG8/'1_Police_100K'!M8*100</f>
        <v>#VALUE!</v>
      </c>
      <c r="GH8" s="250" t="e">
        <f>'1_Police_100K'!GH8/'1_Police_100K'!N8*100</f>
        <v>#VALUE!</v>
      </c>
      <c r="GI8" s="250" t="e">
        <f>'1_Police_100K'!GI8/'1_Police_100K'!O8*100</f>
        <v>#VALUE!</v>
      </c>
      <c r="GJ8" s="250" t="e">
        <f t="shared" si="13"/>
        <v>#VALUE!</v>
      </c>
      <c r="GL8" s="250" t="e">
        <f>'1_Police_100K'!GL8/'1_Police_100K'!J8*100</f>
        <v>#VALUE!</v>
      </c>
      <c r="GM8" s="250" t="e">
        <f>'1_Police_100K'!GM8/'1_Police_100K'!K8*100</f>
        <v>#VALUE!</v>
      </c>
      <c r="GN8" s="250" t="e">
        <f>'1_Police_100K'!GN8/'1_Police_100K'!L8*100</f>
        <v>#VALUE!</v>
      </c>
      <c r="GO8" s="250" t="e">
        <f>'1_Police_100K'!GO8/'1_Police_100K'!M8*100</f>
        <v>#VALUE!</v>
      </c>
      <c r="GP8" s="250" t="e">
        <f>'1_Police_100K'!GP8/'1_Police_100K'!N8*100</f>
        <v>#VALUE!</v>
      </c>
      <c r="GQ8" s="250" t="e">
        <f>'1_Police_100K'!GQ8/'1_Police_100K'!O8*100</f>
        <v>#VALUE!</v>
      </c>
      <c r="GR8" s="250" t="e">
        <f t="shared" si="14"/>
        <v>#VALUE!</v>
      </c>
      <c r="GT8" s="250" t="e">
        <f>'1_Police_100K'!GT8/'1_Police_100K'!GL8*100</f>
        <v>#VALUE!</v>
      </c>
      <c r="GU8" s="250" t="e">
        <f>'1_Police_100K'!GU8/'1_Police_100K'!GM8*100</f>
        <v>#VALUE!</v>
      </c>
      <c r="GV8" s="250" t="e">
        <f>'1_Police_100K'!GV8/'1_Police_100K'!GN8*100</f>
        <v>#VALUE!</v>
      </c>
      <c r="GW8" s="250" t="e">
        <f>'1_Police_100K'!GW8/'1_Police_100K'!GO8*100</f>
        <v>#VALUE!</v>
      </c>
      <c r="GX8" s="250" t="e">
        <f>'1_Police_100K'!GX8/'1_Police_100K'!GP8*100</f>
        <v>#VALUE!</v>
      </c>
      <c r="GY8" s="250" t="e">
        <f>'1_Police_100K'!GY8/'1_Police_100K'!GQ8*100</f>
        <v>#VALUE!</v>
      </c>
      <c r="GZ8" s="250" t="e">
        <f t="shared" si="15"/>
        <v>#VALUE!</v>
      </c>
      <c r="HA8" s="252"/>
      <c r="HB8" s="250">
        <f>'1_Police_raw'!GI7/C8*100</f>
        <v>757.52312601299491</v>
      </c>
      <c r="HC8" s="250">
        <f>'1_Police_raw'!GJ7/D8*100</f>
        <v>761.94271559790741</v>
      </c>
      <c r="HD8" s="250">
        <f>'1_Police_raw'!GK7/E8*100</f>
        <v>776.40715858409078</v>
      </c>
      <c r="HE8" s="250">
        <f>'1_Police_raw'!GL7/F8*100</f>
        <v>742.54042101030984</v>
      </c>
      <c r="HF8" s="250">
        <f>'1_Police_raw'!GM7/G8*100</f>
        <v>646.93532396337559</v>
      </c>
      <c r="HG8" s="250">
        <f>'1_Police_raw'!GN7/H8*100</f>
        <v>637.53949738652796</v>
      </c>
      <c r="HH8" s="250">
        <f t="shared" si="16"/>
        <v>-15.838939367827123</v>
      </c>
      <c r="HJ8" s="250" t="e">
        <f>'1_Police_100K'!HJ8/'1_Police_100K'!HB8*100</f>
        <v>#VALUE!</v>
      </c>
      <c r="HK8" s="250" t="e">
        <f>'1_Police_100K'!HK8/'1_Police_100K'!HC8*100</f>
        <v>#VALUE!</v>
      </c>
      <c r="HL8" s="250" t="e">
        <f>'1_Police_100K'!HL8/'1_Police_100K'!HD8*100</f>
        <v>#VALUE!</v>
      </c>
      <c r="HM8" s="250" t="e">
        <f>'1_Police_100K'!HM8/'1_Police_100K'!HE8*100</f>
        <v>#VALUE!</v>
      </c>
      <c r="HN8" s="250" t="e">
        <f>'1_Police_100K'!HN8/'1_Police_100K'!HF8*100</f>
        <v>#VALUE!</v>
      </c>
      <c r="HO8" s="250" t="e">
        <f>'1_Police_100K'!HO8/'1_Police_100K'!HG8*100</f>
        <v>#VALUE!</v>
      </c>
      <c r="HP8" s="250" t="e">
        <f t="shared" si="17"/>
        <v>#VALUE!</v>
      </c>
      <c r="HR8" s="250" t="e">
        <f>'1_Police_100K'!HR8/'1_Police_100K'!HB8*100</f>
        <v>#VALUE!</v>
      </c>
      <c r="HS8" s="250" t="e">
        <f>'1_Police_100K'!HS8/'1_Police_100K'!HC8*100</f>
        <v>#VALUE!</v>
      </c>
      <c r="HT8" s="250" t="e">
        <f>'1_Police_100K'!HT8/'1_Police_100K'!HD8*100</f>
        <v>#VALUE!</v>
      </c>
      <c r="HU8" s="250" t="e">
        <f>'1_Police_100K'!HU8/'1_Police_100K'!HE8*100</f>
        <v>#VALUE!</v>
      </c>
      <c r="HV8" s="250" t="e">
        <f>'1_Police_100K'!HV8/'1_Police_100K'!HF8*100</f>
        <v>#VALUE!</v>
      </c>
      <c r="HW8" s="250" t="e">
        <f>'1_Police_100K'!HW8/'1_Police_100K'!HG8*100</f>
        <v>#VALUE!</v>
      </c>
      <c r="HX8" s="250" t="e">
        <f t="shared" si="18"/>
        <v>#VALUE!</v>
      </c>
      <c r="HZ8" s="250" t="e">
        <f>'1_Police_100K'!HZ8/'1_Police_100K'!HR8*100</f>
        <v>#VALUE!</v>
      </c>
      <c r="IA8" s="250" t="e">
        <f>'1_Police_100K'!IA8/'1_Police_100K'!HS8*100</f>
        <v>#VALUE!</v>
      </c>
      <c r="IB8" s="250" t="e">
        <f>'1_Police_100K'!IB8/'1_Police_100K'!HT8*100</f>
        <v>#VALUE!</v>
      </c>
      <c r="IC8" s="250" t="e">
        <f>'1_Police_100K'!IC8/'1_Police_100K'!HU8*100</f>
        <v>#VALUE!</v>
      </c>
      <c r="ID8" s="250" t="e">
        <f>'1_Police_100K'!ID8/'1_Police_100K'!HV8*100</f>
        <v>#VALUE!</v>
      </c>
      <c r="IE8" s="250" t="e">
        <f>'1_Police_100K'!IE8/'1_Police_100K'!HW8*100</f>
        <v>#VALUE!</v>
      </c>
      <c r="IF8" s="250" t="e">
        <f t="shared" ref="IF8:IF48" si="48">(IE8*100/HZ8)-100</f>
        <v>#VALUE!</v>
      </c>
      <c r="IH8" s="250" t="e">
        <f>'1_Police_100K'!IH8/'1_Police_100K'!HR8*100</f>
        <v>#VALUE!</v>
      </c>
      <c r="II8" s="250" t="e">
        <f>'1_Police_100K'!II8/'1_Police_100K'!HS8*100</f>
        <v>#VALUE!</v>
      </c>
      <c r="IJ8" s="250" t="e">
        <f>'1_Police_100K'!IJ8/'1_Police_100K'!HT8*100</f>
        <v>#VALUE!</v>
      </c>
      <c r="IK8" s="250" t="e">
        <f>'1_Police_100K'!IK8/'1_Police_100K'!HU8*100</f>
        <v>#VALUE!</v>
      </c>
      <c r="IL8" s="250" t="e">
        <f>'1_Police_100K'!IL8/'1_Police_100K'!HV8*100</f>
        <v>#VALUE!</v>
      </c>
      <c r="IM8" s="250" t="e">
        <f>'1_Police_100K'!IM8/'1_Police_100K'!HW8*100</f>
        <v>#VALUE!</v>
      </c>
      <c r="IN8" s="250" t="e">
        <f t="shared" si="36"/>
        <v>#VALUE!</v>
      </c>
      <c r="IP8" s="250" t="e">
        <f>'1_Police_100K'!IP8/'1_Police_100K'!IH8*100</f>
        <v>#VALUE!</v>
      </c>
      <c r="IQ8" s="250" t="e">
        <f>'1_Police_100K'!IQ8/'1_Police_100K'!II8*100</f>
        <v>#VALUE!</v>
      </c>
      <c r="IR8" s="250" t="e">
        <f>'1_Police_100K'!IR8/'1_Police_100K'!IJ8*100</f>
        <v>#VALUE!</v>
      </c>
      <c r="IS8" s="250" t="e">
        <f>'1_Police_100K'!IS8/'1_Police_100K'!IK8*100</f>
        <v>#VALUE!</v>
      </c>
      <c r="IT8" s="250" t="e">
        <f>'1_Police_100K'!IT8/'1_Police_100K'!IL8*100</f>
        <v>#VALUE!</v>
      </c>
      <c r="IU8" s="250" t="e">
        <f>'1_Police_100K'!IU8/'1_Police_100K'!IM8*100</f>
        <v>#VALUE!</v>
      </c>
      <c r="IV8" s="250" t="e">
        <f t="shared" si="44"/>
        <v>#VALUE!</v>
      </c>
      <c r="IX8" s="250" t="e">
        <f>'1_Police_100K'!IX8/'1_Police_100K'!HB8*100</f>
        <v>#VALUE!</v>
      </c>
      <c r="IY8" s="250" t="e">
        <f>'1_Police_100K'!IY8/'1_Police_100K'!HC8*100</f>
        <v>#VALUE!</v>
      </c>
      <c r="IZ8" s="250" t="e">
        <f>'1_Police_100K'!IZ8/'1_Police_100K'!HD8*100</f>
        <v>#VALUE!</v>
      </c>
      <c r="JA8" s="250" t="e">
        <f>'1_Police_100K'!JA8/'1_Police_100K'!HE8*100</f>
        <v>#VALUE!</v>
      </c>
      <c r="JB8" s="250" t="e">
        <f>'1_Police_100K'!JB8/'1_Police_100K'!HF8*100</f>
        <v>#VALUE!</v>
      </c>
      <c r="JC8" s="250" t="e">
        <f>'1_Police_100K'!JC8/'1_Police_100K'!HG8*100</f>
        <v>#VALUE!</v>
      </c>
      <c r="JD8" s="250" t="e">
        <f t="shared" si="19"/>
        <v>#VALUE!</v>
      </c>
      <c r="JF8" s="250" t="e">
        <f>'1_Police_100K'!JF8/'1_Police_100K'!IX8*100</f>
        <v>#VALUE!</v>
      </c>
      <c r="JG8" s="250" t="e">
        <f>'1_Police_100K'!JG8/'1_Police_100K'!IY8*100</f>
        <v>#VALUE!</v>
      </c>
      <c r="JH8" s="250" t="e">
        <f>'1_Police_100K'!JH8/'1_Police_100K'!IZ8*100</f>
        <v>#VALUE!</v>
      </c>
      <c r="JI8" s="250" t="e">
        <f>'1_Police_100K'!JI8/'1_Police_100K'!JA8*100</f>
        <v>#VALUE!</v>
      </c>
      <c r="JJ8" s="250" t="e">
        <f>'1_Police_100K'!JJ8/'1_Police_100K'!JB8*100</f>
        <v>#VALUE!</v>
      </c>
      <c r="JK8" s="250" t="e">
        <f>'1_Police_100K'!JK8/'1_Police_100K'!JC8*100</f>
        <v>#VALUE!</v>
      </c>
      <c r="JL8" s="250" t="e">
        <f t="shared" si="47"/>
        <v>#VALUE!</v>
      </c>
      <c r="JN8" s="250" t="e">
        <f>'1_Police_100K'!JN8/'1_Police_100K'!HB8*100</f>
        <v>#VALUE!</v>
      </c>
      <c r="JO8" s="250" t="e">
        <f>'1_Police_100K'!JO8/'1_Police_100K'!HC8*100</f>
        <v>#VALUE!</v>
      </c>
      <c r="JP8" s="250" t="e">
        <f>'1_Police_100K'!JP8/'1_Police_100K'!HD8*100</f>
        <v>#VALUE!</v>
      </c>
      <c r="JQ8" s="250" t="e">
        <f>'1_Police_100K'!JQ8/'1_Police_100K'!HE8*100</f>
        <v>#VALUE!</v>
      </c>
      <c r="JR8" s="250" t="e">
        <f>'1_Police_100K'!JR8/'1_Police_100K'!HF8*100</f>
        <v>#VALUE!</v>
      </c>
      <c r="JS8" s="250" t="e">
        <f>'1_Police_100K'!JS8/'1_Police_100K'!HG8*100</f>
        <v>#VALUE!</v>
      </c>
      <c r="JT8" s="250" t="e">
        <f t="shared" si="20"/>
        <v>#VALUE!</v>
      </c>
      <c r="JV8" s="250" t="e">
        <f>'1_Police_100K'!JV8/'1_Police_100K'!JN8*100</f>
        <v>#VALUE!</v>
      </c>
      <c r="JW8" s="250" t="e">
        <f>'1_Police_100K'!JW8/'1_Police_100K'!JO8*100</f>
        <v>#VALUE!</v>
      </c>
      <c r="JX8" s="250" t="e">
        <f>'1_Police_100K'!JX8/'1_Police_100K'!JP8*100</f>
        <v>#VALUE!</v>
      </c>
      <c r="JY8" s="250" t="e">
        <f>'1_Police_100K'!JY8/'1_Police_100K'!JQ8*100</f>
        <v>#VALUE!</v>
      </c>
      <c r="JZ8" s="250" t="e">
        <f>'1_Police_100K'!JZ8/'1_Police_100K'!JR8*100</f>
        <v>#VALUE!</v>
      </c>
      <c r="KA8" s="250" t="e">
        <f>'1_Police_100K'!KA8/'1_Police_100K'!JS8*100</f>
        <v>#VALUE!</v>
      </c>
      <c r="KB8" s="250" t="e">
        <f t="shared" si="21"/>
        <v>#VALUE!</v>
      </c>
      <c r="KD8" s="250" t="e">
        <f>'1_Police_100K'!KD8/'1_Police_100K'!JN8*100</f>
        <v>#VALUE!</v>
      </c>
      <c r="KE8" s="250" t="e">
        <f>'1_Police_100K'!KE8/'1_Police_100K'!JO8*100</f>
        <v>#VALUE!</v>
      </c>
      <c r="KF8" s="250" t="e">
        <f>'1_Police_100K'!KF8/'1_Police_100K'!JP8*100</f>
        <v>#VALUE!</v>
      </c>
      <c r="KG8" s="250" t="e">
        <f>'1_Police_100K'!KG8/'1_Police_100K'!JQ8*100</f>
        <v>#VALUE!</v>
      </c>
      <c r="KH8" s="250" t="e">
        <f>'1_Police_100K'!KH8/'1_Police_100K'!JR8*100</f>
        <v>#VALUE!</v>
      </c>
      <c r="KI8" s="250" t="e">
        <f>'1_Police_100K'!KI8/'1_Police_100K'!JS8*100</f>
        <v>#VALUE!</v>
      </c>
      <c r="KJ8" s="250" t="e">
        <f t="shared" si="22"/>
        <v>#VALUE!</v>
      </c>
      <c r="KL8" s="250" t="e">
        <f>'1_Police_100K'!KL8/'1_Police_100K'!HB8*100</f>
        <v>#VALUE!</v>
      </c>
      <c r="KM8" s="250" t="e">
        <f>'1_Police_100K'!KM8/'1_Police_100K'!HC8*100</f>
        <v>#VALUE!</v>
      </c>
      <c r="KN8" s="250" t="e">
        <f>'1_Police_100K'!KN8/'1_Police_100K'!HD8*100</f>
        <v>#VALUE!</v>
      </c>
      <c r="KO8" s="250" t="e">
        <f>'1_Police_100K'!KO8/'1_Police_100K'!HE8*100</f>
        <v>#VALUE!</v>
      </c>
      <c r="KP8" s="250" t="e">
        <f>'1_Police_100K'!KP8/'1_Police_100K'!HF8*100</f>
        <v>#VALUE!</v>
      </c>
      <c r="KQ8" s="250" t="e">
        <f>'1_Police_100K'!KQ8/'1_Police_100K'!HG8*100</f>
        <v>#VALUE!</v>
      </c>
      <c r="KR8" s="250" t="e">
        <f t="shared" si="23"/>
        <v>#VALUE!</v>
      </c>
      <c r="KT8" s="250" t="e">
        <f>'1_Police_100K'!KT8/'1_Police_100K'!KL8*100</f>
        <v>#VALUE!</v>
      </c>
      <c r="KU8" s="250" t="e">
        <f>'1_Police_100K'!KU8/'1_Police_100K'!KM8*100</f>
        <v>#VALUE!</v>
      </c>
      <c r="KV8" s="250" t="e">
        <f>'1_Police_100K'!KV8/'1_Police_100K'!KN8*100</f>
        <v>#VALUE!</v>
      </c>
      <c r="KW8" s="250" t="e">
        <f>'1_Police_100K'!KW8/'1_Police_100K'!KO8*100</f>
        <v>#VALUE!</v>
      </c>
      <c r="KX8" s="250" t="e">
        <f>'1_Police_100K'!KX8/'1_Police_100K'!KP8*100</f>
        <v>#VALUE!</v>
      </c>
      <c r="KY8" s="250" t="e">
        <f>'1_Police_100K'!KY8/'1_Police_100K'!KQ8*100</f>
        <v>#VALUE!</v>
      </c>
      <c r="KZ8" s="250" t="e">
        <f t="shared" si="37"/>
        <v>#VALUE!</v>
      </c>
      <c r="LB8" s="250" t="e">
        <f>'1_Police_100K'!LB8/'1_Police_100K'!HB8*100</f>
        <v>#VALUE!</v>
      </c>
      <c r="LC8" s="250" t="e">
        <f>'1_Police_100K'!LC8/'1_Police_100K'!HC8*100</f>
        <v>#VALUE!</v>
      </c>
      <c r="LD8" s="250" t="e">
        <f>'1_Police_100K'!LD8/'1_Police_100K'!HD8*100</f>
        <v>#VALUE!</v>
      </c>
      <c r="LE8" s="250" t="e">
        <f>'1_Police_100K'!LE8/'1_Police_100K'!HE8*100</f>
        <v>#VALUE!</v>
      </c>
      <c r="LF8" s="250" t="e">
        <f>'1_Police_100K'!LF8/'1_Police_100K'!HF8*100</f>
        <v>#VALUE!</v>
      </c>
      <c r="LG8" s="250" t="e">
        <f>'1_Police_100K'!LG8/'1_Police_100K'!HG8*100</f>
        <v>#VALUE!</v>
      </c>
      <c r="LH8" s="250" t="e">
        <f t="shared" si="24"/>
        <v>#VALUE!</v>
      </c>
      <c r="LJ8" s="250" t="e">
        <f>'1_Police_100K'!LJ8/'1_Police_100K'!LB8*100</f>
        <v>#VALUE!</v>
      </c>
      <c r="LK8" s="250" t="e">
        <f>'1_Police_100K'!LK8/'1_Police_100K'!LC8*100</f>
        <v>#VALUE!</v>
      </c>
      <c r="LL8" s="250" t="e">
        <f>'1_Police_100K'!LL8/'1_Police_100K'!LD8*100</f>
        <v>#VALUE!</v>
      </c>
      <c r="LM8" s="250" t="e">
        <f>'1_Police_100K'!LM8/'1_Police_100K'!LE8*100</f>
        <v>#VALUE!</v>
      </c>
      <c r="LN8" s="250" t="e">
        <f>'1_Police_100K'!LN8/'1_Police_100K'!LF8*100</f>
        <v>#VALUE!</v>
      </c>
      <c r="LO8" s="250" t="e">
        <f>'1_Police_100K'!LO8/'1_Police_100K'!LG8*100</f>
        <v>#VALUE!</v>
      </c>
      <c r="LP8" s="250" t="e">
        <f t="shared" si="38"/>
        <v>#VALUE!</v>
      </c>
      <c r="LR8" s="250" t="e">
        <f>'1_Police_100K'!LR8/'1_Police_100K'!LJ8*100</f>
        <v>#VALUE!</v>
      </c>
      <c r="LS8" s="250" t="e">
        <f>'1_Police_100K'!LS8/'1_Police_100K'!LK8*100</f>
        <v>#VALUE!</v>
      </c>
      <c r="LT8" s="250" t="e">
        <f>'1_Police_100K'!LT8/'1_Police_100K'!LL8*100</f>
        <v>#VALUE!</v>
      </c>
      <c r="LU8" s="250" t="e">
        <f>'1_Police_100K'!LU8/'1_Police_100K'!LM8*100</f>
        <v>#VALUE!</v>
      </c>
      <c r="LV8" s="250" t="e">
        <f>'1_Police_100K'!LV8/'1_Police_100K'!LN8*100</f>
        <v>#VALUE!</v>
      </c>
      <c r="LW8" s="250" t="e">
        <f>'1_Police_100K'!LW8/'1_Police_100K'!LO8*100</f>
        <v>#VALUE!</v>
      </c>
      <c r="LX8" s="250" t="e">
        <f t="shared" si="39"/>
        <v>#VALUE!</v>
      </c>
      <c r="LZ8" s="250" t="e">
        <f>'1_Police_100K'!LZ8/'1_Police_100K'!LJ8*100</f>
        <v>#VALUE!</v>
      </c>
      <c r="MA8" s="250" t="e">
        <f>'1_Police_100K'!MA8/'1_Police_100K'!LK8*100</f>
        <v>#VALUE!</v>
      </c>
      <c r="MB8" s="250" t="e">
        <f>'1_Police_100K'!MB8/'1_Police_100K'!LL8*100</f>
        <v>#VALUE!</v>
      </c>
      <c r="MC8" s="250" t="e">
        <f>'1_Police_100K'!MC8/'1_Police_100K'!LM8*100</f>
        <v>#VALUE!</v>
      </c>
      <c r="MD8" s="250" t="e">
        <f>'1_Police_100K'!MD8/'1_Police_100K'!LN8*100</f>
        <v>#VALUE!</v>
      </c>
      <c r="ME8" s="250" t="e">
        <f>'1_Police_100K'!ME8/'1_Police_100K'!LO8*100</f>
        <v>#VALUE!</v>
      </c>
      <c r="MF8" s="250" t="e">
        <f t="shared" si="40"/>
        <v>#VALUE!</v>
      </c>
      <c r="MH8" s="250" t="e">
        <f>'1_Police_100K'!MH8/'1_Police_100K'!LZ8*100</f>
        <v>#VALUE!</v>
      </c>
      <c r="MI8" s="250" t="e">
        <f>'1_Police_100K'!MI8/'1_Police_100K'!MA8*100</f>
        <v>#VALUE!</v>
      </c>
      <c r="MJ8" s="250" t="e">
        <f>'1_Police_100K'!MJ8/'1_Police_100K'!MB8*100</f>
        <v>#VALUE!</v>
      </c>
      <c r="MK8" s="250" t="e">
        <f>'1_Police_100K'!MK8/'1_Police_100K'!MC8*100</f>
        <v>#VALUE!</v>
      </c>
      <c r="ML8" s="250" t="e">
        <f>'1_Police_100K'!ML8/'1_Police_100K'!MD8*100</f>
        <v>#VALUE!</v>
      </c>
      <c r="MM8" s="250" t="e">
        <f>'1_Police_100K'!MM8/'1_Police_100K'!ME8*100</f>
        <v>#VALUE!</v>
      </c>
      <c r="MN8" s="250" t="e">
        <f t="shared" si="41"/>
        <v>#VALUE!</v>
      </c>
      <c r="MP8" s="250" t="e">
        <f>'1_Police_100K'!MP8/'1_Police_100K'!HB8*100</f>
        <v>#VALUE!</v>
      </c>
      <c r="MQ8" s="250" t="e">
        <f>'1_Police_100K'!MQ8/'1_Police_100K'!HC8*100</f>
        <v>#VALUE!</v>
      </c>
      <c r="MR8" s="250" t="e">
        <f>'1_Police_100K'!MR8/'1_Police_100K'!HD8*100</f>
        <v>#VALUE!</v>
      </c>
      <c r="MS8" s="250" t="e">
        <f>'1_Police_100K'!MS8/'1_Police_100K'!HE8*100</f>
        <v>#VALUE!</v>
      </c>
      <c r="MT8" s="250" t="e">
        <f>'1_Police_100K'!MT8/'1_Police_100K'!HF8*100</f>
        <v>#VALUE!</v>
      </c>
      <c r="MU8" s="250" t="e">
        <f>'1_Police_100K'!MU8/'1_Police_100K'!HG8*100</f>
        <v>#VALUE!</v>
      </c>
      <c r="MV8" s="250" t="e">
        <f t="shared" si="25"/>
        <v>#VALUE!</v>
      </c>
      <c r="MX8" s="250" t="e">
        <f>'1_Police_100K'!MX8/'1_Police_100K'!MP8*100</f>
        <v>#VALUE!</v>
      </c>
      <c r="MY8" s="250" t="e">
        <f>'1_Police_100K'!MY8/'1_Police_100K'!MQ8*100</f>
        <v>#VALUE!</v>
      </c>
      <c r="MZ8" s="250" t="e">
        <f>'1_Police_100K'!MZ8/'1_Police_100K'!MR8*100</f>
        <v>#VALUE!</v>
      </c>
      <c r="NA8" s="250" t="e">
        <f>'1_Police_100K'!NA8/'1_Police_100K'!MS8*100</f>
        <v>#VALUE!</v>
      </c>
      <c r="NB8" s="250" t="e">
        <f>'1_Police_100K'!NB8/'1_Police_100K'!MT8*100</f>
        <v>#VALUE!</v>
      </c>
      <c r="NC8" s="250" t="e">
        <f>'1_Police_100K'!NC8/'1_Police_100K'!MU8*100</f>
        <v>#VALUE!</v>
      </c>
      <c r="ND8" s="250" t="e">
        <f t="shared" ref="ND8:ND48" si="49">(NC8*100/MX8)-100</f>
        <v>#VALUE!</v>
      </c>
      <c r="NF8" s="250" t="e">
        <f>'1_Police_100K'!NF8/'1_Police_100K'!HB8*100</f>
        <v>#VALUE!</v>
      </c>
      <c r="NG8" s="250" t="e">
        <f>'1_Police_100K'!NG8/'1_Police_100K'!HC8*100</f>
        <v>#VALUE!</v>
      </c>
      <c r="NH8" s="250" t="e">
        <f>'1_Police_100K'!NH8/'1_Police_100K'!HD8*100</f>
        <v>#VALUE!</v>
      </c>
      <c r="NI8" s="250" t="e">
        <f>'1_Police_100K'!NI8/'1_Police_100K'!HE8*100</f>
        <v>#VALUE!</v>
      </c>
      <c r="NJ8" s="250" t="e">
        <f>'1_Police_100K'!NJ8/'1_Police_100K'!HF8*100</f>
        <v>#VALUE!</v>
      </c>
      <c r="NK8" s="250" t="e">
        <f>'1_Police_100K'!NK8/'1_Police_100K'!HG8*100</f>
        <v>#VALUE!</v>
      </c>
      <c r="NL8" s="250" t="e">
        <f t="shared" si="26"/>
        <v>#VALUE!</v>
      </c>
      <c r="NN8" s="250" t="e">
        <f>'1_Police_100K'!NN8/'1_Police_100K'!HB8*100</f>
        <v>#VALUE!</v>
      </c>
      <c r="NO8" s="250" t="e">
        <f>'1_Police_100K'!NO8/'1_Police_100K'!HC8*100</f>
        <v>#VALUE!</v>
      </c>
      <c r="NP8" s="250" t="e">
        <f>'1_Police_100K'!NP8/'1_Police_100K'!HD8*100</f>
        <v>#VALUE!</v>
      </c>
      <c r="NQ8" s="250" t="e">
        <f>'1_Police_100K'!NQ8/'1_Police_100K'!HE8*100</f>
        <v>#VALUE!</v>
      </c>
      <c r="NR8" s="250" t="e">
        <f>'1_Police_100K'!NR8/'1_Police_100K'!HF8*100</f>
        <v>#VALUE!</v>
      </c>
      <c r="NS8" s="250" t="e">
        <f>'1_Police_100K'!NS8/'1_Police_100K'!HG8*100</f>
        <v>#VALUE!</v>
      </c>
      <c r="NT8" s="250" t="e">
        <f t="shared" si="27"/>
        <v>#VALUE!</v>
      </c>
      <c r="NV8" s="250" t="e">
        <f>'1_Police_100K'!NV8/'1_Police_100K'!HB8*100</f>
        <v>#VALUE!</v>
      </c>
      <c r="NW8" s="250" t="e">
        <f>'1_Police_100K'!NW8/'1_Police_100K'!HC8*100</f>
        <v>#VALUE!</v>
      </c>
      <c r="NX8" s="250" t="e">
        <f>'1_Police_100K'!NX8/'1_Police_100K'!HD8*100</f>
        <v>#VALUE!</v>
      </c>
      <c r="NY8" s="250" t="e">
        <f>'1_Police_100K'!NY8/'1_Police_100K'!HE8*100</f>
        <v>#VALUE!</v>
      </c>
      <c r="NZ8" s="250" t="e">
        <f>'1_Police_100K'!NZ8/'1_Police_100K'!HF8*100</f>
        <v>#VALUE!</v>
      </c>
      <c r="OA8" s="250" t="e">
        <f>'1_Police_100K'!OA8/'1_Police_100K'!HG8*100</f>
        <v>#VALUE!</v>
      </c>
      <c r="OB8" s="250" t="e">
        <f t="shared" si="42"/>
        <v>#VALUE!</v>
      </c>
      <c r="OD8" s="250" t="e">
        <f>'1_Police_100K'!OD8/'1_Police_100K'!HB8*100</f>
        <v>#VALUE!</v>
      </c>
      <c r="OE8" s="250" t="e">
        <f>'1_Police_100K'!OE8/'1_Police_100K'!HC8*100</f>
        <v>#VALUE!</v>
      </c>
      <c r="OF8" s="250" t="e">
        <f>'1_Police_100K'!OF8/'1_Police_100K'!HD8*100</f>
        <v>#VALUE!</v>
      </c>
      <c r="OG8" s="250" t="e">
        <f>'1_Police_100K'!OG8/'1_Police_100K'!HE8*100</f>
        <v>#VALUE!</v>
      </c>
      <c r="OH8" s="250" t="e">
        <f>'1_Police_100K'!OH8/'1_Police_100K'!HF8*100</f>
        <v>#VALUE!</v>
      </c>
      <c r="OI8" s="250" t="e">
        <f>'1_Police_100K'!OI8/'1_Police_100K'!HG8*100</f>
        <v>#VALUE!</v>
      </c>
      <c r="OJ8" s="250" t="e">
        <f t="shared" si="28"/>
        <v>#VALUE!</v>
      </c>
      <c r="OL8" s="250" t="e">
        <f>'1_Police_100K'!OL8/'1_Police_100K'!OD8*100</f>
        <v>#VALUE!</v>
      </c>
      <c r="OM8" s="250" t="e">
        <f>'1_Police_100K'!OM8/'1_Police_100K'!OE8*100</f>
        <v>#VALUE!</v>
      </c>
      <c r="ON8" s="250" t="e">
        <f>'1_Police_100K'!ON8/'1_Police_100K'!OF8*100</f>
        <v>#VALUE!</v>
      </c>
      <c r="OO8" s="250" t="e">
        <f>'1_Police_100K'!OO8/'1_Police_100K'!OG8*100</f>
        <v>#VALUE!</v>
      </c>
      <c r="OP8" s="250" t="e">
        <f>'1_Police_100K'!OP8/'1_Police_100K'!OH8*100</f>
        <v>#VALUE!</v>
      </c>
      <c r="OQ8" s="250" t="e">
        <f>'1_Police_100K'!OQ8/'1_Police_100K'!OI8*100</f>
        <v>#VALUE!</v>
      </c>
      <c r="OR8" s="250" t="e">
        <f t="shared" si="43"/>
        <v>#VALUE!</v>
      </c>
    </row>
    <row r="9" spans="1:447">
      <c r="A9" s="247">
        <v>7</v>
      </c>
      <c r="B9" s="239" t="s">
        <v>30</v>
      </c>
      <c r="C9" s="248">
        <v>7369.4309999999996</v>
      </c>
      <c r="D9" s="248">
        <v>7327.2240000000002</v>
      </c>
      <c r="E9" s="248">
        <v>7284.5519999999997</v>
      </c>
      <c r="F9" s="248">
        <v>7245.6769999999997</v>
      </c>
      <c r="G9" s="248">
        <v>7202.1980000000003</v>
      </c>
      <c r="H9" s="248">
        <v>7153.7839999999997</v>
      </c>
      <c r="I9" s="249"/>
      <c r="J9" s="250">
        <f>'1_Police_raw'!C8/C9*100</f>
        <v>1745.0736698667783</v>
      </c>
      <c r="K9" s="250">
        <f>'1_Police_raw'!D8/D9*100</f>
        <v>1645.3434479415396</v>
      </c>
      <c r="L9" s="250">
        <f>'1_Police_raw'!E8/E9*100</f>
        <v>1675.8751945212277</v>
      </c>
      <c r="M9" s="250">
        <f>'1_Police_raw'!F8/F9*100</f>
        <v>1573.4071502221257</v>
      </c>
      <c r="N9" s="250">
        <f>'1_Police_raw'!G8/G9*100</f>
        <v>1555.5945559952668</v>
      </c>
      <c r="O9" s="250">
        <f>'1_Police_raw'!H8/H9*100</f>
        <v>1450.6029256684294</v>
      </c>
      <c r="P9" s="250">
        <f t="shared" si="29"/>
        <v>-16.874401882462024</v>
      </c>
      <c r="R9" s="250">
        <f>'1_Police_100K'!R9/'1_Police_100K'!J9*100</f>
        <v>11.726878275610018</v>
      </c>
      <c r="S9" s="250">
        <f>'1_Police_100K'!S9/'1_Police_100K'!K9*100</f>
        <v>11.421888219778033</v>
      </c>
      <c r="T9" s="250">
        <f>'1_Police_100K'!T9/'1_Police_100K'!L9*100</f>
        <v>10.613532110091745</v>
      </c>
      <c r="U9" s="250">
        <f>'1_Police_100K'!U9/'1_Police_100K'!M9*100</f>
        <v>11.1259254061261</v>
      </c>
      <c r="V9" s="250">
        <f>'1_Police_100K'!V9/'1_Police_100K'!N9*100</f>
        <v>9.9404660960218525</v>
      </c>
      <c r="W9" s="250">
        <f>'1_Police_100K'!W9/'1_Police_100K'!O9*100</f>
        <v>14.014242625731162</v>
      </c>
      <c r="X9" s="250">
        <f t="shared" si="30"/>
        <v>19.505313318366134</v>
      </c>
      <c r="Z9" s="250">
        <f>'1_Police_100K'!Z9/'1_Police_100K'!J9*100</f>
        <v>0.14696505497581683</v>
      </c>
      <c r="AA9" s="250">
        <f>'1_Police_100K'!AA9/'1_Police_100K'!K9*100</f>
        <v>0.15428258597521527</v>
      </c>
      <c r="AB9" s="250">
        <f>'1_Police_100K'!AB9/'1_Police_100K'!L9*100</f>
        <v>0.14416775884665795</v>
      </c>
      <c r="AC9" s="250">
        <f>'1_Police_100K'!AC9/'1_Police_100K'!M9*100</f>
        <v>0.14297743938809165</v>
      </c>
      <c r="AD9" s="250">
        <f>'1_Police_100K'!AD9/'1_Police_100K'!N9*100</f>
        <v>0.14459508912234353</v>
      </c>
      <c r="AE9" s="250">
        <f>'1_Police_100K'!AE9/'1_Police_100K'!O9*100</f>
        <v>0.15129176182629395</v>
      </c>
      <c r="AF9" s="250">
        <f t="shared" si="31"/>
        <v>2.9440378538891991</v>
      </c>
      <c r="AH9" s="250" t="e">
        <f>'1_Police_100K'!AH9/'1_Police_100K'!Z9*100</f>
        <v>#VALUE!</v>
      </c>
      <c r="AI9" s="250">
        <f>'1_Police_100K'!AI9/'1_Police_100K'!AA9*100</f>
        <v>9.1397849462365599</v>
      </c>
      <c r="AJ9" s="250">
        <f>'1_Police_100K'!AJ9/'1_Police_100K'!AB9*100</f>
        <v>10.795454545454547</v>
      </c>
      <c r="AK9" s="250">
        <f>'1_Police_100K'!AK9/'1_Police_100K'!AC9*100</f>
        <v>11.042944785276072</v>
      </c>
      <c r="AL9" s="250">
        <f>'1_Police_100K'!AL9/'1_Police_100K'!AD9*100</f>
        <v>17.283950617283949</v>
      </c>
      <c r="AM9" s="250">
        <f>'1_Police_100K'!AM9/'1_Police_100K'!AE9*100</f>
        <v>10.828025477707005</v>
      </c>
      <c r="AN9" s="250" t="e">
        <f t="shared" si="45"/>
        <v>#VALUE!</v>
      </c>
      <c r="AP9" s="250">
        <f>'1_Police_100K'!AP9/'1_Police_100K'!Z9*100</f>
        <v>67.724867724867721</v>
      </c>
      <c r="AQ9" s="250">
        <f>'1_Police_100K'!AQ9/'1_Police_100K'!AA9*100</f>
        <v>75.806451612903231</v>
      </c>
      <c r="AR9" s="250">
        <f>'1_Police_100K'!AR9/'1_Police_100K'!AB9*100</f>
        <v>61.931818181818187</v>
      </c>
      <c r="AS9" s="250">
        <f>'1_Police_100K'!AS9/'1_Police_100K'!AC9*100</f>
        <v>71.779141104294482</v>
      </c>
      <c r="AT9" s="250">
        <f>'1_Police_100K'!AT9/'1_Police_100K'!AD9*100</f>
        <v>79.629629629629633</v>
      </c>
      <c r="AU9" s="250">
        <f>'1_Police_100K'!AU9/'1_Police_100K'!AE9*100</f>
        <v>51.592356687898089</v>
      </c>
      <c r="AV9" s="250">
        <f t="shared" si="32"/>
        <v>-23.820660828025467</v>
      </c>
      <c r="AX9" s="250">
        <f>'1_Police_100K'!AX9/'1_Police_100K'!AP9*100</f>
        <v>0</v>
      </c>
      <c r="AY9" s="250" t="e">
        <f>'1_Police_100K'!AY9/'1_Police_100K'!AQ9*100</f>
        <v>#VALUE!</v>
      </c>
      <c r="AZ9" s="250" t="e">
        <f>'1_Police_100K'!AZ9/'1_Police_100K'!AR9*100</f>
        <v>#VALUE!</v>
      </c>
      <c r="BA9" s="250" t="e">
        <f>'1_Police_100K'!BA9/'1_Police_100K'!AS9*100</f>
        <v>#VALUE!</v>
      </c>
      <c r="BB9" s="250" t="e">
        <f>'1_Police_100K'!BB9/'1_Police_100K'!AT9*100</f>
        <v>#VALUE!</v>
      </c>
      <c r="BC9" s="250" t="e">
        <f>'1_Police_100K'!BC9/'1_Police_100K'!AU9*100</f>
        <v>#VALUE!</v>
      </c>
      <c r="BD9" s="250" t="e">
        <f t="shared" si="46"/>
        <v>#VALUE!</v>
      </c>
      <c r="BF9" s="250">
        <f>'1_Police_100K'!BF9/'1_Police_100K'!J9*100</f>
        <v>1.1376183885165081</v>
      </c>
      <c r="BG9" s="250">
        <f>'1_Police_100K'!BG9/'1_Police_100K'!K9*100</f>
        <v>1.1679025863070058</v>
      </c>
      <c r="BH9" s="250">
        <f>'1_Police_100K'!BH9/'1_Police_100K'!L9*100</f>
        <v>1.1500655307994758</v>
      </c>
      <c r="BI9" s="250">
        <f>'1_Police_100K'!BI9/'1_Police_100K'!M9*100</f>
        <v>1.2420616820462438</v>
      </c>
      <c r="BJ9" s="250">
        <f>'1_Police_100K'!BJ9/'1_Police_100K'!N9*100</f>
        <v>1.1969260155127326</v>
      </c>
      <c r="BK9" s="250">
        <f>'1_Police_100K'!BK9/'1_Police_100K'!O9*100</f>
        <v>1.130351825619381</v>
      </c>
      <c r="BL9" s="250">
        <f t="shared" si="0"/>
        <v>-0.638752236292774</v>
      </c>
      <c r="BN9" s="250">
        <f>'1_Police_100K'!BN9/'1_Police_100K'!BF9*100</f>
        <v>2.6657552973342447</v>
      </c>
      <c r="BO9" s="250">
        <f>'1_Police_100K'!BO9/'1_Police_100K'!BG9*100</f>
        <v>2.5568181818181821</v>
      </c>
      <c r="BP9" s="250">
        <f>'1_Police_100K'!BP9/'1_Police_100K'!BH9*100</f>
        <v>3.133903133903134</v>
      </c>
      <c r="BQ9" s="250">
        <f>'1_Police_100K'!BQ9/'1_Police_100K'!BI9*100</f>
        <v>1.6949152542372881</v>
      </c>
      <c r="BR9" s="250">
        <f>'1_Police_100K'!BR9/'1_Police_100K'!BJ9*100</f>
        <v>1.8642803877703205</v>
      </c>
      <c r="BS9" s="250">
        <f>'1_Police_100K'!BS9/'1_Police_100K'!BK9*100</f>
        <v>3.0690537084398981</v>
      </c>
      <c r="BT9" s="250">
        <f t="shared" si="1"/>
        <v>15.128860908912088</v>
      </c>
      <c r="BV9" s="250">
        <f>'1_Police_100K'!BV9/'1_Police_100K'!J9*100</f>
        <v>0.43078645744234151</v>
      </c>
      <c r="BW9" s="250">
        <f>'1_Police_100K'!BW9/'1_Police_100K'!K9*100</f>
        <v>0.48607309344879651</v>
      </c>
      <c r="BX9" s="250">
        <f>'1_Police_100K'!BX9/'1_Police_100K'!L9*100</f>
        <v>0.45052424639580607</v>
      </c>
      <c r="BY9" s="250">
        <f>'1_Police_100K'!BY9/'1_Police_100K'!M9*100</f>
        <v>0.4850706992737096</v>
      </c>
      <c r="BZ9" s="250">
        <f>'1_Police_100K'!BZ9/'1_Police_100K'!N9*100</f>
        <v>0.45074395065915729</v>
      </c>
      <c r="CA9" s="250">
        <f>'1_Police_100K'!CA9/'1_Police_100K'!O9*100</f>
        <v>0.42207510624150801</v>
      </c>
      <c r="CB9" s="250">
        <f t="shared" si="2"/>
        <v>-2.0221970886815797</v>
      </c>
      <c r="CD9" s="250">
        <f>'1_Police_100K'!CD9/'1_Police_100K'!BV9*100</f>
        <v>33.754512635379058</v>
      </c>
      <c r="CE9" s="250">
        <f>'1_Police_100K'!CE9/'1_Police_100K'!BW9*100</f>
        <v>38.56655290102389</v>
      </c>
      <c r="CF9" s="250">
        <f>'1_Police_100K'!CF9/'1_Police_100K'!BX9*100</f>
        <v>35.272727272727273</v>
      </c>
      <c r="CG9" s="250">
        <f>'1_Police_100K'!CG9/'1_Police_100K'!BY9*100</f>
        <v>33.453887884267637</v>
      </c>
      <c r="CH9" s="250">
        <f>'1_Police_100K'!CH9/'1_Police_100K'!BZ9*100</f>
        <v>29.900990099009899</v>
      </c>
      <c r="CI9" s="250">
        <f>'1_Police_100K'!CI9/'1_Police_100K'!CA9*100</f>
        <v>35.388127853881279</v>
      </c>
      <c r="CJ9" s="250">
        <f t="shared" si="3"/>
        <v>4.8396942836910739</v>
      </c>
      <c r="CL9" s="250">
        <f>'1_Police_100K'!CL9/'1_Police_100K'!BV9*100</f>
        <v>19.133574007220215</v>
      </c>
      <c r="CM9" s="250">
        <f>'1_Police_100K'!CM9/'1_Police_100K'!BW9*100</f>
        <v>18.25938566552901</v>
      </c>
      <c r="CN9" s="250">
        <f>'1_Police_100K'!CN9/'1_Police_100K'!BX9*100</f>
        <v>20.727272727272727</v>
      </c>
      <c r="CO9" s="250">
        <f>'1_Police_100K'!CO9/'1_Police_100K'!BY9*100</f>
        <v>20.433996383363471</v>
      </c>
      <c r="CP9" s="250">
        <f>'1_Police_100K'!CP9/'1_Police_100K'!BZ9*100</f>
        <v>21.386138613861387</v>
      </c>
      <c r="CQ9" s="250">
        <f>'1_Police_100K'!CQ9/'1_Police_100K'!CA9*100</f>
        <v>17.808219178082194</v>
      </c>
      <c r="CR9" s="250">
        <f t="shared" si="4"/>
        <v>-6.9268544843628774</v>
      </c>
      <c r="CT9" s="250">
        <f>'1_Police_100K'!CT9/'1_Police_100K'!J9*100</f>
        <v>2.4175362747080134</v>
      </c>
      <c r="CU9" s="250">
        <f>'1_Police_100K'!CU9/'1_Police_100K'!K9*100</f>
        <v>2.4652034705287087</v>
      </c>
      <c r="CV9" s="250">
        <f>'1_Police_100K'!CV9/'1_Police_100K'!L9*100</f>
        <v>2.4492136304062915</v>
      </c>
      <c r="CW9" s="250">
        <f>'1_Police_100K'!CW9/'1_Police_100K'!M9*100</f>
        <v>2.0525595593137083</v>
      </c>
      <c r="CX9" s="250">
        <f>'1_Police_100K'!CX9/'1_Police_100K'!N9*100</f>
        <v>1.750314628203183</v>
      </c>
      <c r="CY9" s="250">
        <f>'1_Police_100K'!CY9/'1_Police_100K'!O9*100</f>
        <v>1.6208454993109962</v>
      </c>
      <c r="CZ9" s="250">
        <f t="shared" si="5"/>
        <v>-32.954656512578723</v>
      </c>
      <c r="DB9" s="250">
        <f>'1_Police_100K'!DB9/'1_Police_100K'!CT9*100</f>
        <v>3.2807976841428119</v>
      </c>
      <c r="DC9" s="250">
        <f>'1_Police_100K'!DC9/'1_Police_100K'!CU9*100</f>
        <v>3.3647375504710628</v>
      </c>
      <c r="DD9" s="250">
        <f>'1_Police_100K'!DD9/'1_Police_100K'!CV9*100</f>
        <v>2.8762541806020065</v>
      </c>
      <c r="DE9" s="250">
        <f>'1_Police_100K'!DE9/'1_Police_100K'!CW9*100</f>
        <v>2.7777777777777777</v>
      </c>
      <c r="DF9" s="250">
        <f>'1_Police_100K'!DF9/'1_Police_100K'!CX9*100</f>
        <v>2.1927587965323814</v>
      </c>
      <c r="DG9" s="250">
        <f>'1_Police_100K'!DG9/'1_Police_100K'!CY9*100</f>
        <v>2.4970273483947683</v>
      </c>
      <c r="DH9" s="250">
        <f t="shared" si="33"/>
        <v>-23.889627194516351</v>
      </c>
      <c r="DJ9" s="250">
        <f>'1_Police_100K'!DJ9/'1_Police_100K'!J9*100</f>
        <v>55.076126343291698</v>
      </c>
      <c r="DK9" s="250">
        <f>'1_Police_100K'!DK9/'1_Police_100K'!K9*100</f>
        <v>53.322052456079241</v>
      </c>
      <c r="DL9" s="250">
        <f>'1_Police_100K'!DL9/'1_Police_100K'!L9*100</f>
        <v>54.05226081258192</v>
      </c>
      <c r="DM9" s="250">
        <f>'1_Police_100K'!DM9/'1_Police_100K'!M9*100</f>
        <v>52.87182905862953</v>
      </c>
      <c r="DN9" s="250">
        <f>'1_Police_100K'!DN9/'1_Police_100K'!N9*100</f>
        <v>48.517900336495984</v>
      </c>
      <c r="DO9" s="250">
        <f>'1_Police_100K'!DO9/'1_Police_100K'!O9*100</f>
        <v>44.404613916914812</v>
      </c>
      <c r="DP9" s="250">
        <f t="shared" si="6"/>
        <v>-19.375931342485714</v>
      </c>
      <c r="DR9" s="250">
        <f>'1_Police_100K'!DR9/'1_Police_100K'!DJ9*100</f>
        <v>51.538211749424676</v>
      </c>
      <c r="DS9" s="250">
        <f>'1_Police_100K'!DS9/'1_Police_100K'!DK9*100</f>
        <v>48.506626843382485</v>
      </c>
      <c r="DT9" s="250">
        <f>'1_Police_100K'!DT9/'1_Police_100K'!DL9*100</f>
        <v>48.057950808492585</v>
      </c>
      <c r="DU9" s="250">
        <f>'1_Police_100K'!DU9/'1_Police_100K'!DM9*100</f>
        <v>46.804698387417872</v>
      </c>
      <c r="DV9" s="250">
        <f>'1_Police_100K'!DV9/'1_Police_100K'!DN9*100</f>
        <v>44.909672909231396</v>
      </c>
      <c r="DW9" s="250">
        <f>'1_Police_100K'!DW9/'1_Police_100K'!DO9*100</f>
        <v>41.527777777777779</v>
      </c>
      <c r="DX9" s="250">
        <f t="shared" si="34"/>
        <v>-19.423324232352002</v>
      </c>
      <c r="DZ9" s="250">
        <f>'1_Police_100K'!DZ9/'1_Police_100K'!DR9*100</f>
        <v>8.85930309007232</v>
      </c>
      <c r="EA9" s="250">
        <f>'1_Police_100K'!EA9/'1_Police_100K'!DS9*100</f>
        <v>9.8229747931498945</v>
      </c>
      <c r="EB9" s="250">
        <f>'1_Police_100K'!EB9/'1_Police_100K'!DT9*100</f>
        <v>11.251261352169525</v>
      </c>
      <c r="EC9" s="250">
        <f>'1_Police_100K'!EC9/'1_Police_100K'!DU9*100</f>
        <v>13.125620303416985</v>
      </c>
      <c r="ED9" s="250">
        <f>'1_Police_100K'!ED9/'1_Police_100K'!DV9*100</f>
        <v>16.422251351794198</v>
      </c>
      <c r="EE9" s="250">
        <f>'1_Police_100K'!EE9/'1_Police_100K'!DW9*100</f>
        <v>16.680602006688964</v>
      </c>
      <c r="EF9" s="250">
        <f t="shared" si="7"/>
        <v>88.283455674760063</v>
      </c>
      <c r="EH9" s="250">
        <f>'1_Police_100K'!EH9/'1_Police_100K'!DR9*100</f>
        <v>55.533640149024755</v>
      </c>
      <c r="EI9" s="250">
        <f>'1_Police_100K'!EI9/'1_Police_100K'!DS9*100</f>
        <v>53.816304278109172</v>
      </c>
      <c r="EJ9" s="250">
        <f>'1_Police_100K'!EJ9/'1_Police_100K'!DT9*100</f>
        <v>54.121468213925326</v>
      </c>
      <c r="EK9" s="250">
        <f>'1_Police_100K'!EK9/'1_Police_100K'!DU9*100</f>
        <v>54.327945555082934</v>
      </c>
      <c r="EL9" s="250">
        <f>'1_Police_100K'!EL9/'1_Police_100K'!DV9*100</f>
        <v>49.299524823857119</v>
      </c>
      <c r="EM9" s="250">
        <f>'1_Police_100K'!EM9/'1_Police_100K'!DW9*100</f>
        <v>53.098871237458191</v>
      </c>
      <c r="EN9" s="250">
        <f t="shared" si="8"/>
        <v>-4.3843135530695463</v>
      </c>
      <c r="EP9" s="250">
        <f>'1_Police_100K'!EP9/'1_Police_100K'!EH9*100</f>
        <v>78.561562746645606</v>
      </c>
      <c r="EQ9" s="250">
        <f>'1_Police_100K'!EQ9/'1_Police_100K'!EI9*100</f>
        <v>88.481020201418275</v>
      </c>
      <c r="ER9" s="250">
        <f>'1_Police_100K'!ER9/'1_Police_100K'!EJ9*100</f>
        <v>84.029598555031171</v>
      </c>
      <c r="ES9" s="250">
        <f>'1_Police_100K'!ES9/'1_Police_100K'!EK9*100</f>
        <v>78.606380896457239</v>
      </c>
      <c r="ET9" s="250">
        <f>'1_Police_100K'!ET9/'1_Police_100K'!EL9*100</f>
        <v>88.309098462816763</v>
      </c>
      <c r="EU9" s="250">
        <f>'1_Police_100K'!EU9/'1_Police_100K'!EM9*100</f>
        <v>86.969786438342695</v>
      </c>
      <c r="EV9" s="250">
        <f t="shared" si="9"/>
        <v>10.702719495044789</v>
      </c>
      <c r="EX9" s="250">
        <f>'1_Police_100K'!EX9/'1_Police_100K'!J9*100</f>
        <v>1.9579788805772849</v>
      </c>
      <c r="EY9" s="250">
        <f>'1_Police_100K'!EY9/'1_Police_100K'!K9*100</f>
        <v>1.8945237976741487</v>
      </c>
      <c r="EZ9" s="250">
        <f>'1_Police_100K'!EZ9/'1_Police_100K'!L9*100</f>
        <v>2.384501965923985</v>
      </c>
      <c r="FA9" s="250">
        <f>'1_Police_100K'!FA9/'1_Police_100K'!M9*100</f>
        <v>2.8411283814602997</v>
      </c>
      <c r="FB9" s="250">
        <f>'1_Police_100K'!FB9/'1_Police_100K'!N9*100</f>
        <v>3.6345135981863139</v>
      </c>
      <c r="FC9" s="250">
        <f>'1_Police_100K'!FC9/'1_Police_100K'!O9*100</f>
        <v>3.4739286712343289</v>
      </c>
      <c r="FD9" s="250">
        <f t="shared" si="10"/>
        <v>77.424215638632717</v>
      </c>
      <c r="FF9" s="250">
        <f>'1_Police_100K'!FF9/'1_Police_100K'!EX9*100</f>
        <v>0.75456711675933275</v>
      </c>
      <c r="FG9" s="250">
        <f>'1_Police_100K'!FG9/'1_Police_100K'!EY9*100</f>
        <v>1.0507880910683014</v>
      </c>
      <c r="FH9" s="250">
        <f>'1_Police_100K'!FH9/'1_Police_100K'!EZ9*100</f>
        <v>1.4428031604259703</v>
      </c>
      <c r="FI9" s="250">
        <f>'1_Police_100K'!FI9/'1_Police_100K'!FA9*100</f>
        <v>1.6363075023155296</v>
      </c>
      <c r="FJ9" s="250">
        <f>'1_Police_100K'!FJ9/'1_Police_100K'!FB9*100</f>
        <v>2.6768172888015718</v>
      </c>
      <c r="FK9" s="250">
        <f>'1_Police_100K'!FK9/'1_Police_100K'!FC9*100</f>
        <v>3.1067961165048539</v>
      </c>
      <c r="FL9" s="250">
        <f t="shared" si="35"/>
        <v>311.73224322943281</v>
      </c>
      <c r="FN9" s="250" t="e">
        <f>'1_Police_100K'!FN9/'1_Police_100K'!J9*100</f>
        <v>#VALUE!</v>
      </c>
      <c r="FO9" s="250" t="e">
        <f>'1_Police_100K'!FO9/'1_Police_100K'!K9*100</f>
        <v>#VALUE!</v>
      </c>
      <c r="FP9" s="250" t="e">
        <f>'1_Police_100K'!FP9/'1_Police_100K'!L9*100</f>
        <v>#VALUE!</v>
      </c>
      <c r="FQ9" s="250" t="e">
        <f>'1_Police_100K'!FQ9/'1_Police_100K'!M9*100</f>
        <v>#VALUE!</v>
      </c>
      <c r="FR9" s="250" t="e">
        <f>'1_Police_100K'!FR9/'1_Police_100K'!N9*100</f>
        <v>#VALUE!</v>
      </c>
      <c r="FS9" s="250" t="e">
        <f>'1_Police_100K'!FS9/'1_Police_100K'!O9*100</f>
        <v>#VALUE!</v>
      </c>
      <c r="FT9" s="250" t="e">
        <f t="shared" si="11"/>
        <v>#VALUE!</v>
      </c>
      <c r="FV9" s="250">
        <f>'1_Police_100K'!FV9/'1_Police_100K'!J9*100</f>
        <v>1.0108707485109095E-2</v>
      </c>
      <c r="FW9" s="250">
        <f>'1_Police_100K'!FW9/'1_Police_100K'!K9*100</f>
        <v>1.0783191492891388E-2</v>
      </c>
      <c r="FX9" s="250">
        <f>'1_Police_100K'!FX9/'1_Police_100K'!L9*100</f>
        <v>1.6382699868938404E-2</v>
      </c>
      <c r="FY9" s="250">
        <f>'1_Police_100K'!FY9/'1_Police_100K'!M9*100</f>
        <v>7.8944598435142614E-3</v>
      </c>
      <c r="FZ9" s="250">
        <f>'1_Police_100K'!FZ9/'1_Police_100K'!N9*100</f>
        <v>1.8743807849192676E-2</v>
      </c>
      <c r="GA9" s="250">
        <f>'1_Police_100K'!GA9/'1_Police_100K'!O9*100</f>
        <v>2.9872895647230013E-2</v>
      </c>
      <c r="GB9" s="250">
        <f t="shared" si="12"/>
        <v>195.51647123269805</v>
      </c>
      <c r="GD9" s="250">
        <f>'1_Police_100K'!GD9/'1_Police_100K'!J9*100</f>
        <v>0.11974930405436927</v>
      </c>
      <c r="GE9" s="250">
        <f>'1_Police_100K'!GE9/'1_Police_100K'!K9*100</f>
        <v>0.11363824880970155</v>
      </c>
      <c r="GF9" s="250">
        <f>'1_Police_100K'!GF9/'1_Police_100K'!L9*100</f>
        <v>7.6179554390563578E-2</v>
      </c>
      <c r="GG9" s="250">
        <f>'1_Police_100K'!GG9/'1_Police_100K'!M9*100</f>
        <v>8.77162204834918E-2</v>
      </c>
      <c r="GH9" s="250">
        <f>'1_Police_100K'!GH9/'1_Police_100K'!N9*100</f>
        <v>7.4975231396770703E-2</v>
      </c>
      <c r="GI9" s="250">
        <f>'1_Police_100K'!GI9/'1_Police_100K'!O9*100</f>
        <v>0.13780077669528684</v>
      </c>
      <c r="GJ9" s="250">
        <f t="shared" si="13"/>
        <v>15.074386263423904</v>
      </c>
      <c r="GL9" s="250">
        <f>'1_Police_100K'!GL9/'1_Police_100K'!J9*100</f>
        <v>2.2200276823066516</v>
      </c>
      <c r="GM9" s="250">
        <f>'1_Police_100K'!GM9/'1_Police_100K'!K9*100</f>
        <v>2.455249755304501</v>
      </c>
      <c r="GN9" s="250">
        <f>'1_Police_100K'!GN9/'1_Police_100K'!L9*100</f>
        <v>2.5</v>
      </c>
      <c r="GO9" s="250">
        <f>'1_Police_100K'!GO9/'1_Police_100K'!M9*100</f>
        <v>2.8411283814602997</v>
      </c>
      <c r="GP9" s="250">
        <f>'1_Police_100K'!GP9/'1_Police_100K'!N9*100</f>
        <v>3.5800672991958016</v>
      </c>
      <c r="GQ9" s="250">
        <f>'1_Police_100K'!GQ9/'1_Police_100K'!O9*100</f>
        <v>4.5647711832557603</v>
      </c>
      <c r="GR9" s="250">
        <f t="shared" si="14"/>
        <v>105.61775961788345</v>
      </c>
      <c r="GT9" s="250" t="e">
        <f>'1_Police_100K'!GT9/'1_Police_100K'!GL9*100</f>
        <v>#VALUE!</v>
      </c>
      <c r="GU9" s="250" t="e">
        <f>'1_Police_100K'!GU9/'1_Police_100K'!GM9*100</f>
        <v>#VALUE!</v>
      </c>
      <c r="GV9" s="250" t="e">
        <f>'1_Police_100K'!GV9/'1_Police_100K'!GN9*100</f>
        <v>#VALUE!</v>
      </c>
      <c r="GW9" s="250" t="e">
        <f>'1_Police_100K'!GW9/'1_Police_100K'!GO9*100</f>
        <v>#VALUE!</v>
      </c>
      <c r="GX9" s="250" t="e">
        <f>'1_Police_100K'!GX9/'1_Police_100K'!GP9*100</f>
        <v>#VALUE!</v>
      </c>
      <c r="GY9" s="250" t="e">
        <f>'1_Police_100K'!GY9/'1_Police_100K'!GQ9*100</f>
        <v>#VALUE!</v>
      </c>
      <c r="GZ9" s="250" t="e">
        <f t="shared" si="15"/>
        <v>#VALUE!</v>
      </c>
      <c r="HA9" s="252"/>
      <c r="HB9" s="250">
        <f>'1_Police_raw'!GI8/C9*100</f>
        <v>695.80677259886147</v>
      </c>
      <c r="HC9" s="250">
        <f>'1_Police_raw'!GJ8/D9*100</f>
        <v>628.76472726915404</v>
      </c>
      <c r="HD9" s="250">
        <f>'1_Police_raw'!GK8/E9*100</f>
        <v>612.13098622948951</v>
      </c>
      <c r="HE9" s="250">
        <f>'1_Police_raw'!GL8/F9*100</f>
        <v>569.9536427030904</v>
      </c>
      <c r="HF9" s="250">
        <f>'1_Police_raw'!GM8/G9*100</f>
        <v>566.84084497538117</v>
      </c>
      <c r="HG9" s="250">
        <f>'1_Police_raw'!GN8/H9*100</f>
        <v>620.37098128766536</v>
      </c>
      <c r="HH9" s="250">
        <f t="shared" si="16"/>
        <v>-10.841485636801281</v>
      </c>
      <c r="HJ9" s="250">
        <f>'1_Police_100K'!HJ9/'1_Police_100K'!HB9*100</f>
        <v>24.110224857148431</v>
      </c>
      <c r="HK9" s="250">
        <f>'1_Police_100K'!HK9/'1_Police_100K'!HC9*100</f>
        <v>22.428425690781619</v>
      </c>
      <c r="HL9" s="250">
        <f>'1_Police_100K'!HL9/'1_Police_100K'!HD9*100</f>
        <v>21.928191787580456</v>
      </c>
      <c r="HM9" s="250">
        <f>'1_Police_100K'!HM9/'1_Police_100K'!HE9*100</f>
        <v>23.074315325568449</v>
      </c>
      <c r="HN9" s="250">
        <f>'1_Police_100K'!HN9/'1_Police_100K'!HF9*100</f>
        <v>25.156154317207591</v>
      </c>
      <c r="HO9" s="250">
        <f>'1_Police_100K'!HO9/'1_Police_100K'!HG9*100</f>
        <v>27.55295178008112</v>
      </c>
      <c r="HP9" s="250">
        <f t="shared" si="17"/>
        <v>14.279115783161004</v>
      </c>
      <c r="HR9" s="250">
        <f>'1_Police_100K'!HR9/'1_Police_100K'!HB9*100</f>
        <v>0.22427209080094385</v>
      </c>
      <c r="HS9" s="250">
        <f>'1_Police_100K'!HS9/'1_Police_100K'!HC9*100</f>
        <v>0.23442078530963081</v>
      </c>
      <c r="HT9" s="250">
        <f>'1_Police_100K'!HT9/'1_Police_100K'!HD9*100</f>
        <v>0.2040770559081429</v>
      </c>
      <c r="HU9" s="250">
        <f>'1_Police_100K'!HU9/'1_Police_100K'!HE9*100</f>
        <v>0.27362762428263554</v>
      </c>
      <c r="HV9" s="250">
        <f>'1_Police_100K'!HV9/'1_Police_100K'!HF9*100</f>
        <v>0.30863441518677276</v>
      </c>
      <c r="HW9" s="250">
        <f>'1_Police_100K'!HW9/'1_Police_100K'!HG9*100</f>
        <v>0.28165840468679587</v>
      </c>
      <c r="HX9" s="250">
        <f t="shared" si="18"/>
        <v>25.587808844563781</v>
      </c>
      <c r="HZ9" s="250" t="e">
        <f>'1_Police_100K'!HZ9/'1_Police_100K'!HR9*100</f>
        <v>#VALUE!</v>
      </c>
      <c r="IA9" s="250">
        <f>'1_Police_100K'!IA9/'1_Police_100K'!HS9*100</f>
        <v>12.037037037037035</v>
      </c>
      <c r="IB9" s="250">
        <f>'1_Police_100K'!IB9/'1_Police_100K'!HT9*100</f>
        <v>16.483516483516482</v>
      </c>
      <c r="IC9" s="250">
        <f>'1_Police_100K'!IC9/'1_Police_100K'!HU9*100</f>
        <v>9.7345132743362814</v>
      </c>
      <c r="ID9" s="250">
        <f>'1_Police_100K'!ID9/'1_Police_100K'!HV9*100</f>
        <v>17.460317460317459</v>
      </c>
      <c r="IE9" s="250">
        <f>'1_Police_100K'!IE9/'1_Police_100K'!HW9*100</f>
        <v>8.7999999999999989</v>
      </c>
      <c r="IF9" s="250" t="e">
        <f t="shared" si="48"/>
        <v>#VALUE!</v>
      </c>
      <c r="IH9" s="250" t="e">
        <f>'1_Police_100K'!IH9/'1_Police_100K'!HR9*100</f>
        <v>#VALUE!</v>
      </c>
      <c r="II9" s="250" t="e">
        <f>'1_Police_100K'!II9/'1_Police_100K'!HS9*100</f>
        <v>#VALUE!</v>
      </c>
      <c r="IJ9" s="250" t="e">
        <f>'1_Police_100K'!IJ9/'1_Police_100K'!HT9*100</f>
        <v>#VALUE!</v>
      </c>
      <c r="IK9" s="250" t="e">
        <f>'1_Police_100K'!IK9/'1_Police_100K'!HU9*100</f>
        <v>#VALUE!</v>
      </c>
      <c r="IL9" s="250" t="e">
        <f>'1_Police_100K'!IL9/'1_Police_100K'!HV9*100</f>
        <v>#VALUE!</v>
      </c>
      <c r="IM9" s="250" t="e">
        <f>'1_Police_100K'!IM9/'1_Police_100K'!HW9*100</f>
        <v>#VALUE!</v>
      </c>
      <c r="IN9" s="250" t="e">
        <f t="shared" si="36"/>
        <v>#VALUE!</v>
      </c>
      <c r="IP9" s="250" t="e">
        <f>'1_Police_100K'!IP9/'1_Police_100K'!IH9*100</f>
        <v>#VALUE!</v>
      </c>
      <c r="IQ9" s="250" t="e">
        <f>'1_Police_100K'!IQ9/'1_Police_100K'!II9*100</f>
        <v>#VALUE!</v>
      </c>
      <c r="IR9" s="250" t="e">
        <f>'1_Police_100K'!IR9/'1_Police_100K'!IJ9*100</f>
        <v>#VALUE!</v>
      </c>
      <c r="IS9" s="250" t="e">
        <f>'1_Police_100K'!IS9/'1_Police_100K'!IK9*100</f>
        <v>#VALUE!</v>
      </c>
      <c r="IT9" s="250" t="e">
        <f>'1_Police_100K'!IT9/'1_Police_100K'!IL9*100</f>
        <v>#VALUE!</v>
      </c>
      <c r="IU9" s="250" t="e">
        <f>'1_Police_100K'!IU9/'1_Police_100K'!IM9*100</f>
        <v>#VALUE!</v>
      </c>
      <c r="IV9" s="250" t="e">
        <f t="shared" si="44"/>
        <v>#VALUE!</v>
      </c>
      <c r="IX9" s="250">
        <f>'1_Police_100K'!IX9/'1_Police_100K'!HB9*100</f>
        <v>1.3339313922421359</v>
      </c>
      <c r="IY9" s="250">
        <f>'1_Police_100K'!IY9/'1_Police_100K'!HC9*100</f>
        <v>1.3197021987801438</v>
      </c>
      <c r="IZ9" s="250">
        <f>'1_Police_100K'!IZ9/'1_Police_100K'!HD9*100</f>
        <v>1.2939830907582246</v>
      </c>
      <c r="JA9" s="250">
        <f>'1_Police_100K'!JA9/'1_Police_100K'!HE9*100</f>
        <v>1.3899314720197593</v>
      </c>
      <c r="JB9" s="250">
        <f>'1_Police_100K'!JB9/'1_Police_100K'!HF9*100</f>
        <v>1.2100428658909981</v>
      </c>
      <c r="JC9" s="250">
        <f>'1_Police_100K'!JC9/'1_Police_100K'!HG9*100</f>
        <v>1.462370437133844</v>
      </c>
      <c r="JD9" s="250">
        <f t="shared" si="19"/>
        <v>9.6286095101054343</v>
      </c>
      <c r="JF9" s="250">
        <f>'1_Police_100K'!JF9/'1_Police_100K'!IX9*100</f>
        <v>3.5087719298245612</v>
      </c>
      <c r="JG9" s="250">
        <f>'1_Police_100K'!JG9/'1_Police_100K'!IY9*100</f>
        <v>2.7960526315789473</v>
      </c>
      <c r="JH9" s="250">
        <f>'1_Police_100K'!JH9/'1_Police_100K'!IZ9*100</f>
        <v>3.9861351819757362</v>
      </c>
      <c r="JI9" s="250">
        <f>'1_Police_100K'!JI9/'1_Police_100K'!JA9*100</f>
        <v>2.4390243902439024</v>
      </c>
      <c r="JJ9" s="250">
        <f>'1_Police_100K'!JJ9/'1_Police_100K'!JB9*100</f>
        <v>1.6194331983805668</v>
      </c>
      <c r="JK9" s="250">
        <f>'1_Police_100K'!JK9/'1_Police_100K'!JC9*100</f>
        <v>2.7734976887519269</v>
      </c>
      <c r="JL9" s="250">
        <f t="shared" si="47"/>
        <v>-20.955315870570075</v>
      </c>
      <c r="JN9" s="250">
        <f>'1_Police_100K'!JN9/'1_Police_100K'!HB9*100</f>
        <v>0.69426838543596547</v>
      </c>
      <c r="JO9" s="250">
        <f>'1_Police_100K'!JO9/'1_Police_100K'!HC9*100</f>
        <v>0.77272036639100516</v>
      </c>
      <c r="JP9" s="250">
        <f>'1_Police_100K'!JP9/'1_Police_100K'!HD9*100</f>
        <v>0.73333183826332671</v>
      </c>
      <c r="JQ9" s="250">
        <f>'1_Police_100K'!JQ9/'1_Police_100K'!HE9*100</f>
        <v>0.80635397244351903</v>
      </c>
      <c r="JR9" s="250">
        <f>'1_Police_100K'!JR9/'1_Police_100K'!HF9*100</f>
        <v>0.70300061236987132</v>
      </c>
      <c r="JS9" s="250">
        <f>'1_Police_100K'!JS9/'1_Police_100K'!HG9*100</f>
        <v>0.62640829202343395</v>
      </c>
      <c r="JT9" s="250">
        <f t="shared" si="20"/>
        <v>-9.7743314885235293</v>
      </c>
      <c r="JV9" s="250">
        <f>'1_Police_100K'!JV9/'1_Police_100K'!JN9*100</f>
        <v>26.40449438202247</v>
      </c>
      <c r="JW9" s="250">
        <f>'1_Police_100K'!JW9/'1_Police_100K'!JO9*100</f>
        <v>37.359550561797747</v>
      </c>
      <c r="JX9" s="250">
        <f>'1_Police_100K'!JX9/'1_Police_100K'!JP9*100</f>
        <v>33.027522935779821</v>
      </c>
      <c r="JY9" s="250">
        <f>'1_Police_100K'!JY9/'1_Police_100K'!JQ9*100</f>
        <v>33.033033033033036</v>
      </c>
      <c r="JZ9" s="250">
        <f>'1_Police_100K'!JZ9/'1_Police_100K'!JR9*100</f>
        <v>26.132404181184665</v>
      </c>
      <c r="KA9" s="250">
        <f>'1_Police_100K'!KA9/'1_Police_100K'!JS9*100</f>
        <v>32.374100719424462</v>
      </c>
      <c r="KB9" s="250">
        <f t="shared" si="21"/>
        <v>22.608296341650089</v>
      </c>
      <c r="KD9" s="250">
        <f>'1_Police_100K'!KD9/'1_Police_100K'!JN9*100</f>
        <v>18.820224719101123</v>
      </c>
      <c r="KE9" s="250">
        <f>'1_Police_100K'!KE9/'1_Police_100K'!JO9*100</f>
        <v>18.820224719101123</v>
      </c>
      <c r="KF9" s="250">
        <f>'1_Police_100K'!KF9/'1_Police_100K'!JP9*100</f>
        <v>21.712538226299692</v>
      </c>
      <c r="KG9" s="250">
        <f>'1_Police_100K'!KG9/'1_Police_100K'!JQ9*100</f>
        <v>21.321321321321324</v>
      </c>
      <c r="KH9" s="250">
        <f>'1_Police_100K'!KH9/'1_Police_100K'!JR9*100</f>
        <v>24.041811846689896</v>
      </c>
      <c r="KI9" s="250">
        <f>'1_Police_100K'!KI9/'1_Police_100K'!JS9*100</f>
        <v>20.14388489208633</v>
      </c>
      <c r="KJ9" s="250">
        <f t="shared" si="22"/>
        <v>7.0331794266079726</v>
      </c>
      <c r="KL9" s="250">
        <f>'1_Police_100K'!KL9/'1_Police_100K'!HB9*100</f>
        <v>2.474793767186068</v>
      </c>
      <c r="KM9" s="250">
        <f>'1_Police_100K'!KM9/'1_Police_100K'!HC9*100</f>
        <v>2.439712617481713</v>
      </c>
      <c r="KN9" s="250">
        <f>'1_Police_100K'!KN9/'1_Police_100K'!HD9*100</f>
        <v>2.4892915610773469</v>
      </c>
      <c r="KO9" s="250">
        <f>'1_Police_100K'!KO9/'1_Police_100K'!HE9*100</f>
        <v>2.2447151124779041</v>
      </c>
      <c r="KP9" s="250">
        <f>'1_Police_100K'!KP9/'1_Police_100K'!HF9*100</f>
        <v>1.9791794243723206</v>
      </c>
      <c r="KQ9" s="250">
        <f>'1_Police_100K'!KQ9/'1_Police_100K'!HG9*100</f>
        <v>1.9716088328075712</v>
      </c>
      <c r="KR9" s="250">
        <f t="shared" si="23"/>
        <v>-20.332398644701485</v>
      </c>
      <c r="KT9" s="250" t="e">
        <f>'1_Police_100K'!KT9/'1_Police_100K'!KL9*100</f>
        <v>#VALUE!</v>
      </c>
      <c r="KU9" s="250" t="e">
        <f>'1_Police_100K'!KU9/'1_Police_100K'!KM9*100</f>
        <v>#VALUE!</v>
      </c>
      <c r="KV9" s="250" t="e">
        <f>'1_Police_100K'!KV9/'1_Police_100K'!KN9*100</f>
        <v>#VALUE!</v>
      </c>
      <c r="KW9" s="250" t="e">
        <f>'1_Police_100K'!KW9/'1_Police_100K'!KO9*100</f>
        <v>#VALUE!</v>
      </c>
      <c r="KX9" s="250" t="e">
        <f>'1_Police_100K'!KX9/'1_Police_100K'!KP9*100</f>
        <v>#VALUE!</v>
      </c>
      <c r="KY9" s="250" t="e">
        <f>'1_Police_100K'!KY9/'1_Police_100K'!KQ9*100</f>
        <v>#VALUE!</v>
      </c>
      <c r="KZ9" s="250" t="e">
        <f t="shared" si="37"/>
        <v>#VALUE!</v>
      </c>
      <c r="LB9" s="250">
        <f>'1_Police_100K'!LB9/'1_Police_100K'!HB9*100</f>
        <v>45.427774635801626</v>
      </c>
      <c r="LC9" s="250">
        <f>'1_Police_100K'!LC9/'1_Police_100K'!HC9*100</f>
        <v>43.14861843676065</v>
      </c>
      <c r="LD9" s="250">
        <f>'1_Police_100K'!LD9/'1_Police_100K'!HD9*100</f>
        <v>41.407458904263187</v>
      </c>
      <c r="LE9" s="250">
        <f>'1_Police_100K'!LE9/'1_Police_100K'!HE9*100</f>
        <v>38.583916507252347</v>
      </c>
      <c r="LF9" s="250">
        <f>'1_Police_100K'!LF9/'1_Police_100K'!HF9*100</f>
        <v>34.941824862216777</v>
      </c>
      <c r="LG9" s="250">
        <f>'1_Police_100K'!LG9/'1_Police_100K'!HG9*100</f>
        <v>30.9215863001352</v>
      </c>
      <c r="LH9" s="250">
        <f t="shared" si="24"/>
        <v>-31.932421193782403</v>
      </c>
      <c r="LJ9" s="250" t="e">
        <f>'1_Police_100K'!LJ9/'1_Police_100K'!LB9*100</f>
        <v>#VALUE!</v>
      </c>
      <c r="LK9" s="250" t="e">
        <f>'1_Police_100K'!LK9/'1_Police_100K'!LC9*100</f>
        <v>#VALUE!</v>
      </c>
      <c r="LL9" s="250" t="e">
        <f>'1_Police_100K'!LL9/'1_Police_100K'!LD9*100</f>
        <v>#VALUE!</v>
      </c>
      <c r="LM9" s="250" t="e">
        <f>'1_Police_100K'!LM9/'1_Police_100K'!LE9*100</f>
        <v>#VALUE!</v>
      </c>
      <c r="LN9" s="250" t="e">
        <f>'1_Police_100K'!LN9/'1_Police_100K'!LF9*100</f>
        <v>#VALUE!</v>
      </c>
      <c r="LO9" s="250" t="e">
        <f>'1_Police_100K'!LO9/'1_Police_100K'!LG9*100</f>
        <v>#VALUE!</v>
      </c>
      <c r="LP9" s="250" t="e">
        <f t="shared" si="38"/>
        <v>#VALUE!</v>
      </c>
      <c r="LR9" s="250" t="e">
        <f>'1_Police_100K'!LR9/'1_Police_100K'!LJ9*100</f>
        <v>#VALUE!</v>
      </c>
      <c r="LS9" s="250" t="e">
        <f>'1_Police_100K'!LS9/'1_Police_100K'!LK9*100</f>
        <v>#VALUE!</v>
      </c>
      <c r="LT9" s="250" t="e">
        <f>'1_Police_100K'!LT9/'1_Police_100K'!LL9*100</f>
        <v>#VALUE!</v>
      </c>
      <c r="LU9" s="250" t="e">
        <f>'1_Police_100K'!LU9/'1_Police_100K'!LM9*100</f>
        <v>#VALUE!</v>
      </c>
      <c r="LV9" s="250" t="e">
        <f>'1_Police_100K'!LV9/'1_Police_100K'!LN9*100</f>
        <v>#VALUE!</v>
      </c>
      <c r="LW9" s="250" t="e">
        <f>'1_Police_100K'!LW9/'1_Police_100K'!LO9*100</f>
        <v>#VALUE!</v>
      </c>
      <c r="LX9" s="250" t="e">
        <f t="shared" si="39"/>
        <v>#VALUE!</v>
      </c>
      <c r="LZ9" s="250" t="e">
        <f>'1_Police_100K'!LZ9/'1_Police_100K'!LJ9*100</f>
        <v>#VALUE!</v>
      </c>
      <c r="MA9" s="250" t="e">
        <f>'1_Police_100K'!MA9/'1_Police_100K'!LK9*100</f>
        <v>#VALUE!</v>
      </c>
      <c r="MB9" s="250" t="e">
        <f>'1_Police_100K'!MB9/'1_Police_100K'!LL9*100</f>
        <v>#VALUE!</v>
      </c>
      <c r="MC9" s="250" t="e">
        <f>'1_Police_100K'!MC9/'1_Police_100K'!LM9*100</f>
        <v>#VALUE!</v>
      </c>
      <c r="MD9" s="250" t="e">
        <f>'1_Police_100K'!MD9/'1_Police_100K'!LN9*100</f>
        <v>#VALUE!</v>
      </c>
      <c r="ME9" s="250" t="e">
        <f>'1_Police_100K'!ME9/'1_Police_100K'!LO9*100</f>
        <v>#VALUE!</v>
      </c>
      <c r="MF9" s="250" t="e">
        <f t="shared" si="40"/>
        <v>#VALUE!</v>
      </c>
      <c r="MH9" s="250" t="e">
        <f>'1_Police_100K'!MH9/'1_Police_100K'!LZ9*100</f>
        <v>#VALUE!</v>
      </c>
      <c r="MI9" s="250" t="e">
        <f>'1_Police_100K'!MI9/'1_Police_100K'!MA9*100</f>
        <v>#VALUE!</v>
      </c>
      <c r="MJ9" s="250" t="e">
        <f>'1_Police_100K'!MJ9/'1_Police_100K'!MB9*100</f>
        <v>#VALUE!</v>
      </c>
      <c r="MK9" s="250" t="e">
        <f>'1_Police_100K'!MK9/'1_Police_100K'!MC9*100</f>
        <v>#VALUE!</v>
      </c>
      <c r="ML9" s="250" t="e">
        <f>'1_Police_100K'!ML9/'1_Police_100K'!MD9*100</f>
        <v>#VALUE!</v>
      </c>
      <c r="MM9" s="250" t="e">
        <f>'1_Police_100K'!MM9/'1_Police_100K'!ME9*100</f>
        <v>#VALUE!</v>
      </c>
      <c r="MN9" s="250" t="e">
        <f t="shared" si="41"/>
        <v>#VALUE!</v>
      </c>
      <c r="MP9" s="250">
        <f>'1_Police_100K'!MP9/'1_Police_100K'!HB9*100</f>
        <v>1.0355520018721844</v>
      </c>
      <c r="MQ9" s="250">
        <f>'1_Police_100K'!MQ9/'1_Police_100K'!HC9*100</f>
        <v>0.90295413600746666</v>
      </c>
      <c r="MR9" s="250">
        <f>'1_Police_100K'!MR9/'1_Police_100K'!HD9*100</f>
        <v>0.8858289789419389</v>
      </c>
      <c r="MS9" s="250">
        <f>'1_Police_100K'!MS9/'1_Police_100K'!HE9*100</f>
        <v>1.0606097295203041</v>
      </c>
      <c r="MT9" s="250">
        <f>'1_Police_100K'!MT9/'1_Police_100K'!HF9*100</f>
        <v>0.97734231475811362</v>
      </c>
      <c r="MU9" s="250">
        <f>'1_Police_100K'!MU9/'1_Police_100K'!HG9*100</f>
        <v>1.0860748084722851</v>
      </c>
      <c r="MV9" s="250">
        <f t="shared" si="25"/>
        <v>4.8788285386692394</v>
      </c>
      <c r="MX9" s="250">
        <f>'1_Police_100K'!MX9/'1_Police_100K'!MP9*100</f>
        <v>0.18832391713747645</v>
      </c>
      <c r="MY9" s="250">
        <f>'1_Police_100K'!MY9/'1_Police_100K'!MQ9*100</f>
        <v>0.48076923076923078</v>
      </c>
      <c r="MZ9" s="250">
        <f>'1_Police_100K'!MZ9/'1_Police_100K'!MR9*100</f>
        <v>0</v>
      </c>
      <c r="NA9" s="250">
        <f>'1_Police_100K'!NA9/'1_Police_100K'!MS9*100</f>
        <v>0</v>
      </c>
      <c r="NB9" s="250">
        <f>'1_Police_100K'!NB9/'1_Police_100K'!MT9*100</f>
        <v>0.75187969924812026</v>
      </c>
      <c r="NC9" s="250">
        <f>'1_Police_100K'!NC9/'1_Police_100K'!MU9*100</f>
        <v>1.0373443983402488</v>
      </c>
      <c r="ND9" s="250">
        <f t="shared" si="49"/>
        <v>450.82987551867211</v>
      </c>
      <c r="NF9" s="250" t="e">
        <f>'1_Police_100K'!NF9/'1_Police_100K'!HB9*100</f>
        <v>#VALUE!</v>
      </c>
      <c r="NG9" s="250" t="e">
        <f>'1_Police_100K'!NG9/'1_Police_100K'!HC9*100</f>
        <v>#VALUE!</v>
      </c>
      <c r="NH9" s="250" t="e">
        <f>'1_Police_100K'!NH9/'1_Police_100K'!HD9*100</f>
        <v>#VALUE!</v>
      </c>
      <c r="NI9" s="250" t="e">
        <f>'1_Police_100K'!NI9/'1_Police_100K'!HE9*100</f>
        <v>#VALUE!</v>
      </c>
      <c r="NJ9" s="250" t="e">
        <f>'1_Police_100K'!NJ9/'1_Police_100K'!HF9*100</f>
        <v>#VALUE!</v>
      </c>
      <c r="NK9" s="250" t="e">
        <f>'1_Police_100K'!NK9/'1_Police_100K'!HG9*100</f>
        <v>#VALUE!</v>
      </c>
      <c r="NL9" s="250" t="e">
        <f t="shared" si="26"/>
        <v>#VALUE!</v>
      </c>
      <c r="NN9" s="250">
        <f>'1_Police_100K'!NN9/'1_Police_100K'!HB9*100</f>
        <v>0</v>
      </c>
      <c r="NO9" s="250">
        <f>'1_Police_100K'!NO9/'1_Police_100K'!HC9*100</f>
        <v>0</v>
      </c>
      <c r="NP9" s="250">
        <f>'1_Police_100K'!NP9/'1_Police_100K'!HD9*100</f>
        <v>0</v>
      </c>
      <c r="NQ9" s="250">
        <f>'1_Police_100K'!NQ9/'1_Police_100K'!HE9*100</f>
        <v>2.4214834007312883E-3</v>
      </c>
      <c r="NR9" s="250">
        <f>'1_Police_100K'!NR9/'1_Police_100K'!HF9*100</f>
        <v>0</v>
      </c>
      <c r="NS9" s="250">
        <f>'1_Police_100K'!NS9/'1_Police_100K'!HG9*100</f>
        <v>9.0130689499774673E-3</v>
      </c>
      <c r="NT9" s="250" t="e">
        <f t="shared" si="27"/>
        <v>#DIV/0!</v>
      </c>
      <c r="NV9" s="250">
        <f>'1_Police_100K'!NV9/'1_Police_100K'!HB9*100</f>
        <v>0.2106207461434951</v>
      </c>
      <c r="NW9" s="250">
        <f>'1_Police_100K'!NW9/'1_Police_100K'!HC9*100</f>
        <v>0.19100952877081026</v>
      </c>
      <c r="NX9" s="250">
        <f>'1_Police_100K'!NX9/'1_Police_100K'!HD9*100</f>
        <v>0.1726805857684286</v>
      </c>
      <c r="NY9" s="250">
        <f>'1_Police_100K'!NY9/'1_Police_100K'!HE9*100</f>
        <v>0.18403273845557788</v>
      </c>
      <c r="NZ9" s="250">
        <f>'1_Police_100K'!NZ9/'1_Police_100K'!HF9*100</f>
        <v>0.17146356399265153</v>
      </c>
      <c r="OA9" s="250">
        <f>'1_Police_100K'!OA9/'1_Police_100K'!HG9*100</f>
        <v>0.29968454258675081</v>
      </c>
      <c r="OB9" s="250">
        <f t="shared" si="42"/>
        <v>42.286336020563169</v>
      </c>
      <c r="OD9" s="250">
        <f>'1_Police_100K'!OD9/'1_Police_100K'!HB9*100</f>
        <v>3.8925834194668179</v>
      </c>
      <c r="OE9" s="250">
        <f>'1_Police_100K'!OE9/'1_Police_100K'!HC9*100</f>
        <v>4.4040719758633413</v>
      </c>
      <c r="OF9" s="250">
        <f>'1_Police_100K'!OF9/'1_Police_100K'!HD9*100</f>
        <v>5.1467784979031643</v>
      </c>
      <c r="OG9" s="250">
        <f>'1_Police_100K'!OG9/'1_Police_100K'!HE9*100</f>
        <v>6.0004358670121327</v>
      </c>
      <c r="OH9" s="250">
        <f>'1_Police_100K'!OH9/'1_Police_100K'!HF9*100</f>
        <v>7.0691977954684626</v>
      </c>
      <c r="OI9" s="250">
        <f>'1_Police_100K'!OI9/'1_Police_100K'!HG9*100</f>
        <v>8.5353762956286641</v>
      </c>
      <c r="OJ9" s="250">
        <f t="shared" si="28"/>
        <v>119.27279073694939</v>
      </c>
      <c r="OL9" s="250" t="e">
        <f>'1_Police_100K'!OL9/'1_Police_100K'!OD9*100</f>
        <v>#VALUE!</v>
      </c>
      <c r="OM9" s="250" t="e">
        <f>'1_Police_100K'!OM9/'1_Police_100K'!OE9*100</f>
        <v>#VALUE!</v>
      </c>
      <c r="ON9" s="250" t="e">
        <f>'1_Police_100K'!ON9/'1_Police_100K'!OF9*100</f>
        <v>#VALUE!</v>
      </c>
      <c r="OO9" s="250" t="e">
        <f>'1_Police_100K'!OO9/'1_Police_100K'!OG9*100</f>
        <v>#VALUE!</v>
      </c>
      <c r="OP9" s="250" t="e">
        <f>'1_Police_100K'!OP9/'1_Police_100K'!OH9*100</f>
        <v>#VALUE!</v>
      </c>
      <c r="OQ9" s="250" t="e">
        <f>'1_Police_100K'!OQ9/'1_Police_100K'!OI9*100</f>
        <v>#VALUE!</v>
      </c>
      <c r="OR9" s="250" t="e">
        <f t="shared" si="43"/>
        <v>#VALUE!</v>
      </c>
    </row>
    <row r="10" spans="1:447">
      <c r="A10" s="247">
        <v>8</v>
      </c>
      <c r="B10" s="239" t="s">
        <v>31</v>
      </c>
      <c r="C10" s="248">
        <v>4289.857</v>
      </c>
      <c r="D10" s="248">
        <v>4275.9840000000004</v>
      </c>
      <c r="E10" s="248">
        <v>4262.1400000000003</v>
      </c>
      <c r="F10" s="248">
        <v>4246.8090000000002</v>
      </c>
      <c r="G10" s="248">
        <v>4225.3159999999998</v>
      </c>
      <c r="H10" s="248">
        <v>4190.6689999999999</v>
      </c>
      <c r="I10" s="249"/>
      <c r="J10" s="250" t="e">
        <f>'1_Police_raw'!C9/C10*100</f>
        <v>#VALUE!</v>
      </c>
      <c r="K10" s="250" t="e">
        <f>'1_Police_raw'!D9/D10*100</f>
        <v>#VALUE!</v>
      </c>
      <c r="L10" s="250" t="e">
        <f>'1_Police_raw'!E9/E10*100</f>
        <v>#VALUE!</v>
      </c>
      <c r="M10" s="250" t="e">
        <f>'1_Police_raw'!F9/F10*100</f>
        <v>#VALUE!</v>
      </c>
      <c r="N10" s="250" t="e">
        <f>'1_Police_raw'!G9/G10*100</f>
        <v>#VALUE!</v>
      </c>
      <c r="O10" s="250" t="e">
        <f>'1_Police_raw'!H9/H10*100</f>
        <v>#VALUE!</v>
      </c>
      <c r="P10" s="250" t="e">
        <f t="shared" si="29"/>
        <v>#VALUE!</v>
      </c>
      <c r="R10" s="250" t="e">
        <f>'1_Police_100K'!R10/'1_Police_100K'!J10*100</f>
        <v>#VALUE!</v>
      </c>
      <c r="S10" s="250" t="e">
        <f>'1_Police_100K'!S10/'1_Police_100K'!K10*100</f>
        <v>#VALUE!</v>
      </c>
      <c r="T10" s="250" t="e">
        <f>'1_Police_100K'!T10/'1_Police_100K'!L10*100</f>
        <v>#VALUE!</v>
      </c>
      <c r="U10" s="250" t="e">
        <f>'1_Police_100K'!U10/'1_Police_100K'!M10*100</f>
        <v>#VALUE!</v>
      </c>
      <c r="V10" s="250" t="e">
        <f>'1_Police_100K'!V10/'1_Police_100K'!N10*100</f>
        <v>#VALUE!</v>
      </c>
      <c r="W10" s="250" t="e">
        <f>'1_Police_100K'!W10/'1_Police_100K'!O10*100</f>
        <v>#VALUE!</v>
      </c>
      <c r="X10" s="250" t="e">
        <f t="shared" si="30"/>
        <v>#VALUE!</v>
      </c>
      <c r="Z10" s="250" t="e">
        <f>'1_Police_100K'!Z10/'1_Police_100K'!J10*100</f>
        <v>#VALUE!</v>
      </c>
      <c r="AA10" s="250" t="e">
        <f>'1_Police_100K'!AA10/'1_Police_100K'!K10*100</f>
        <v>#VALUE!</v>
      </c>
      <c r="AB10" s="250" t="e">
        <f>'1_Police_100K'!AB10/'1_Police_100K'!L10*100</f>
        <v>#VALUE!</v>
      </c>
      <c r="AC10" s="250" t="e">
        <f>'1_Police_100K'!AC10/'1_Police_100K'!M10*100</f>
        <v>#VALUE!</v>
      </c>
      <c r="AD10" s="250" t="e">
        <f>'1_Police_100K'!AD10/'1_Police_100K'!N10*100</f>
        <v>#VALUE!</v>
      </c>
      <c r="AE10" s="250" t="e">
        <f>'1_Police_100K'!AE10/'1_Police_100K'!O10*100</f>
        <v>#VALUE!</v>
      </c>
      <c r="AF10" s="250" t="e">
        <f t="shared" si="31"/>
        <v>#VALUE!</v>
      </c>
      <c r="AH10" s="250" t="e">
        <f>'1_Police_100K'!AH10/'1_Police_100K'!Z10*100</f>
        <v>#VALUE!</v>
      </c>
      <c r="AI10" s="250" t="e">
        <f>'1_Police_100K'!AI10/'1_Police_100K'!AA10*100</f>
        <v>#VALUE!</v>
      </c>
      <c r="AJ10" s="250" t="e">
        <f>'1_Police_100K'!AJ10/'1_Police_100K'!AB10*100</f>
        <v>#VALUE!</v>
      </c>
      <c r="AK10" s="250" t="e">
        <f>'1_Police_100K'!AK10/'1_Police_100K'!AC10*100</f>
        <v>#VALUE!</v>
      </c>
      <c r="AL10" s="250" t="e">
        <f>'1_Police_100K'!AL10/'1_Police_100K'!AD10*100</f>
        <v>#VALUE!</v>
      </c>
      <c r="AM10" s="250" t="e">
        <f>'1_Police_100K'!AM10/'1_Police_100K'!AE10*100</f>
        <v>#VALUE!</v>
      </c>
      <c r="AN10" s="250" t="e">
        <f t="shared" si="45"/>
        <v>#VALUE!</v>
      </c>
      <c r="AP10" s="250" t="e">
        <f>'1_Police_100K'!AP10/'1_Police_100K'!Z10*100</f>
        <v>#VALUE!</v>
      </c>
      <c r="AQ10" s="250" t="e">
        <f>'1_Police_100K'!AQ10/'1_Police_100K'!AA10*100</f>
        <v>#VALUE!</v>
      </c>
      <c r="AR10" s="250" t="e">
        <f>'1_Police_100K'!AR10/'1_Police_100K'!AB10*100</f>
        <v>#VALUE!</v>
      </c>
      <c r="AS10" s="250" t="e">
        <f>'1_Police_100K'!AS10/'1_Police_100K'!AC10*100</f>
        <v>#VALUE!</v>
      </c>
      <c r="AT10" s="250" t="e">
        <f>'1_Police_100K'!AT10/'1_Police_100K'!AD10*100</f>
        <v>#VALUE!</v>
      </c>
      <c r="AU10" s="250" t="e">
        <f>'1_Police_100K'!AU10/'1_Police_100K'!AE10*100</f>
        <v>#VALUE!</v>
      </c>
      <c r="AV10" s="250" t="e">
        <f t="shared" si="32"/>
        <v>#VALUE!</v>
      </c>
      <c r="AX10" s="250" t="e">
        <f>'1_Police_100K'!AX10/'1_Police_100K'!AP10*100</f>
        <v>#VALUE!</v>
      </c>
      <c r="AY10" s="250" t="e">
        <f>'1_Police_100K'!AY10/'1_Police_100K'!AQ10*100</f>
        <v>#VALUE!</v>
      </c>
      <c r="AZ10" s="250" t="e">
        <f>'1_Police_100K'!AZ10/'1_Police_100K'!AR10*100</f>
        <v>#VALUE!</v>
      </c>
      <c r="BA10" s="250" t="e">
        <f>'1_Police_100K'!BA10/'1_Police_100K'!AS10*100</f>
        <v>#VALUE!</v>
      </c>
      <c r="BB10" s="250" t="e">
        <f>'1_Police_100K'!BB10/'1_Police_100K'!AT10*100</f>
        <v>#VALUE!</v>
      </c>
      <c r="BC10" s="250" t="e">
        <f>'1_Police_100K'!BC10/'1_Police_100K'!AU10*100</f>
        <v>#VALUE!</v>
      </c>
      <c r="BD10" s="250" t="e">
        <f t="shared" si="46"/>
        <v>#VALUE!</v>
      </c>
      <c r="BF10" s="250" t="e">
        <f>'1_Police_100K'!BF10/'1_Police_100K'!J10*100</f>
        <v>#VALUE!</v>
      </c>
      <c r="BG10" s="250" t="e">
        <f>'1_Police_100K'!BG10/'1_Police_100K'!K10*100</f>
        <v>#VALUE!</v>
      </c>
      <c r="BH10" s="250" t="e">
        <f>'1_Police_100K'!BH10/'1_Police_100K'!L10*100</f>
        <v>#VALUE!</v>
      </c>
      <c r="BI10" s="250" t="e">
        <f>'1_Police_100K'!BI10/'1_Police_100K'!M10*100</f>
        <v>#VALUE!</v>
      </c>
      <c r="BJ10" s="250" t="e">
        <f>'1_Police_100K'!BJ10/'1_Police_100K'!N10*100</f>
        <v>#VALUE!</v>
      </c>
      <c r="BK10" s="250" t="e">
        <f>'1_Police_100K'!BK10/'1_Police_100K'!O10*100</f>
        <v>#VALUE!</v>
      </c>
      <c r="BL10" s="250" t="e">
        <f t="shared" si="0"/>
        <v>#VALUE!</v>
      </c>
      <c r="BN10" s="250" t="e">
        <f>'1_Police_100K'!BN10/'1_Police_100K'!BF10*100</f>
        <v>#VALUE!</v>
      </c>
      <c r="BO10" s="250" t="e">
        <f>'1_Police_100K'!BO10/'1_Police_100K'!BG10*100</f>
        <v>#VALUE!</v>
      </c>
      <c r="BP10" s="250" t="e">
        <f>'1_Police_100K'!BP10/'1_Police_100K'!BH10*100</f>
        <v>#VALUE!</v>
      </c>
      <c r="BQ10" s="250" t="e">
        <f>'1_Police_100K'!BQ10/'1_Police_100K'!BI10*100</f>
        <v>#VALUE!</v>
      </c>
      <c r="BR10" s="250" t="e">
        <f>'1_Police_100K'!BR10/'1_Police_100K'!BJ10*100</f>
        <v>#VALUE!</v>
      </c>
      <c r="BS10" s="250" t="e">
        <f>'1_Police_100K'!BS10/'1_Police_100K'!BK10*100</f>
        <v>#VALUE!</v>
      </c>
      <c r="BT10" s="250" t="e">
        <f t="shared" si="1"/>
        <v>#VALUE!</v>
      </c>
      <c r="BV10" s="250" t="e">
        <f>'1_Police_100K'!BV10/'1_Police_100K'!J10*100</f>
        <v>#VALUE!</v>
      </c>
      <c r="BW10" s="250" t="e">
        <f>'1_Police_100K'!BW10/'1_Police_100K'!K10*100</f>
        <v>#VALUE!</v>
      </c>
      <c r="BX10" s="250" t="e">
        <f>'1_Police_100K'!BX10/'1_Police_100K'!L10*100</f>
        <v>#VALUE!</v>
      </c>
      <c r="BY10" s="250" t="e">
        <f>'1_Police_100K'!BY10/'1_Police_100K'!M10*100</f>
        <v>#VALUE!</v>
      </c>
      <c r="BZ10" s="250" t="e">
        <f>'1_Police_100K'!BZ10/'1_Police_100K'!N10*100</f>
        <v>#VALUE!</v>
      </c>
      <c r="CA10" s="250" t="e">
        <f>'1_Police_100K'!CA10/'1_Police_100K'!O10*100</f>
        <v>#VALUE!</v>
      </c>
      <c r="CB10" s="250" t="e">
        <f t="shared" si="2"/>
        <v>#VALUE!</v>
      </c>
      <c r="CD10" s="250" t="e">
        <f>'1_Police_100K'!CD10/'1_Police_100K'!BV10*100</f>
        <v>#VALUE!</v>
      </c>
      <c r="CE10" s="250" t="e">
        <f>'1_Police_100K'!CE10/'1_Police_100K'!BW10*100</f>
        <v>#VALUE!</v>
      </c>
      <c r="CF10" s="250" t="e">
        <f>'1_Police_100K'!CF10/'1_Police_100K'!BX10*100</f>
        <v>#VALUE!</v>
      </c>
      <c r="CG10" s="250" t="e">
        <f>'1_Police_100K'!CG10/'1_Police_100K'!BY10*100</f>
        <v>#VALUE!</v>
      </c>
      <c r="CH10" s="250" t="e">
        <f>'1_Police_100K'!CH10/'1_Police_100K'!BZ10*100</f>
        <v>#VALUE!</v>
      </c>
      <c r="CI10" s="250" t="e">
        <f>'1_Police_100K'!CI10/'1_Police_100K'!CA10*100</f>
        <v>#VALUE!</v>
      </c>
      <c r="CJ10" s="250" t="e">
        <f t="shared" si="3"/>
        <v>#VALUE!</v>
      </c>
      <c r="CL10" s="250" t="e">
        <f>'1_Police_100K'!CL10/'1_Police_100K'!BV10*100</f>
        <v>#VALUE!</v>
      </c>
      <c r="CM10" s="250" t="e">
        <f>'1_Police_100K'!CM10/'1_Police_100K'!BW10*100</f>
        <v>#VALUE!</v>
      </c>
      <c r="CN10" s="250" t="e">
        <f>'1_Police_100K'!CN10/'1_Police_100K'!BX10*100</f>
        <v>#VALUE!</v>
      </c>
      <c r="CO10" s="250" t="e">
        <f>'1_Police_100K'!CO10/'1_Police_100K'!BY10*100</f>
        <v>#VALUE!</v>
      </c>
      <c r="CP10" s="250" t="e">
        <f>'1_Police_100K'!CP10/'1_Police_100K'!BZ10*100</f>
        <v>#VALUE!</v>
      </c>
      <c r="CQ10" s="250" t="e">
        <f>'1_Police_100K'!CQ10/'1_Police_100K'!CA10*100</f>
        <v>#VALUE!</v>
      </c>
      <c r="CR10" s="250" t="e">
        <f t="shared" si="4"/>
        <v>#VALUE!</v>
      </c>
      <c r="CT10" s="250" t="e">
        <f>'1_Police_100K'!CT10/'1_Police_100K'!J10*100</f>
        <v>#VALUE!</v>
      </c>
      <c r="CU10" s="250" t="e">
        <f>'1_Police_100K'!CU10/'1_Police_100K'!K10*100</f>
        <v>#VALUE!</v>
      </c>
      <c r="CV10" s="250" t="e">
        <f>'1_Police_100K'!CV10/'1_Police_100K'!L10*100</f>
        <v>#VALUE!</v>
      </c>
      <c r="CW10" s="250" t="e">
        <f>'1_Police_100K'!CW10/'1_Police_100K'!M10*100</f>
        <v>#VALUE!</v>
      </c>
      <c r="CX10" s="250" t="e">
        <f>'1_Police_100K'!CX10/'1_Police_100K'!N10*100</f>
        <v>#VALUE!</v>
      </c>
      <c r="CY10" s="250" t="e">
        <f>'1_Police_100K'!CY10/'1_Police_100K'!O10*100</f>
        <v>#VALUE!</v>
      </c>
      <c r="CZ10" s="250" t="e">
        <f t="shared" si="5"/>
        <v>#VALUE!</v>
      </c>
      <c r="DB10" s="250" t="e">
        <f>'1_Police_100K'!DB10/'1_Police_100K'!CT10*100</f>
        <v>#VALUE!</v>
      </c>
      <c r="DC10" s="250" t="e">
        <f>'1_Police_100K'!DC10/'1_Police_100K'!CU10*100</f>
        <v>#VALUE!</v>
      </c>
      <c r="DD10" s="250" t="e">
        <f>'1_Police_100K'!DD10/'1_Police_100K'!CV10*100</f>
        <v>#VALUE!</v>
      </c>
      <c r="DE10" s="250" t="e">
        <f>'1_Police_100K'!DE10/'1_Police_100K'!CW10*100</f>
        <v>#VALUE!</v>
      </c>
      <c r="DF10" s="250" t="e">
        <f>'1_Police_100K'!DF10/'1_Police_100K'!CX10*100</f>
        <v>#VALUE!</v>
      </c>
      <c r="DG10" s="250" t="e">
        <f>'1_Police_100K'!DG10/'1_Police_100K'!CY10*100</f>
        <v>#VALUE!</v>
      </c>
      <c r="DH10" s="250" t="e">
        <f t="shared" si="33"/>
        <v>#VALUE!</v>
      </c>
      <c r="DJ10" s="250" t="e">
        <f>'1_Police_100K'!DJ10/'1_Police_100K'!J10*100</f>
        <v>#VALUE!</v>
      </c>
      <c r="DK10" s="250" t="e">
        <f>'1_Police_100K'!DK10/'1_Police_100K'!K10*100</f>
        <v>#VALUE!</v>
      </c>
      <c r="DL10" s="250" t="e">
        <f>'1_Police_100K'!DL10/'1_Police_100K'!L10*100</f>
        <v>#VALUE!</v>
      </c>
      <c r="DM10" s="250" t="e">
        <f>'1_Police_100K'!DM10/'1_Police_100K'!M10*100</f>
        <v>#VALUE!</v>
      </c>
      <c r="DN10" s="250" t="e">
        <f>'1_Police_100K'!DN10/'1_Police_100K'!N10*100</f>
        <v>#VALUE!</v>
      </c>
      <c r="DO10" s="250" t="e">
        <f>'1_Police_100K'!DO10/'1_Police_100K'!O10*100</f>
        <v>#VALUE!</v>
      </c>
      <c r="DP10" s="250" t="e">
        <f t="shared" si="6"/>
        <v>#VALUE!</v>
      </c>
      <c r="DR10" s="250" t="e">
        <f>'1_Police_100K'!DR10/'1_Police_100K'!DJ10*100</f>
        <v>#VALUE!</v>
      </c>
      <c r="DS10" s="250" t="e">
        <f>'1_Police_100K'!DS10/'1_Police_100K'!DK10*100</f>
        <v>#VALUE!</v>
      </c>
      <c r="DT10" s="250" t="e">
        <f>'1_Police_100K'!DT10/'1_Police_100K'!DL10*100</f>
        <v>#VALUE!</v>
      </c>
      <c r="DU10" s="250" t="e">
        <f>'1_Police_100K'!DU10/'1_Police_100K'!DM10*100</f>
        <v>#VALUE!</v>
      </c>
      <c r="DV10" s="250" t="e">
        <f>'1_Police_100K'!DV10/'1_Police_100K'!DN10*100</f>
        <v>#VALUE!</v>
      </c>
      <c r="DW10" s="250" t="e">
        <f>'1_Police_100K'!DW10/'1_Police_100K'!DO10*100</f>
        <v>#VALUE!</v>
      </c>
      <c r="DX10" s="250" t="e">
        <f t="shared" si="34"/>
        <v>#VALUE!</v>
      </c>
      <c r="DZ10" s="250" t="e">
        <f>'1_Police_100K'!DZ10/'1_Police_100K'!DR10*100</f>
        <v>#VALUE!</v>
      </c>
      <c r="EA10" s="250" t="e">
        <f>'1_Police_100K'!EA10/'1_Police_100K'!DS10*100</f>
        <v>#VALUE!</v>
      </c>
      <c r="EB10" s="250" t="e">
        <f>'1_Police_100K'!EB10/'1_Police_100K'!DT10*100</f>
        <v>#VALUE!</v>
      </c>
      <c r="EC10" s="250" t="e">
        <f>'1_Police_100K'!EC10/'1_Police_100K'!DU10*100</f>
        <v>#VALUE!</v>
      </c>
      <c r="ED10" s="250" t="e">
        <f>'1_Police_100K'!ED10/'1_Police_100K'!DV10*100</f>
        <v>#VALUE!</v>
      </c>
      <c r="EE10" s="250" t="e">
        <f>'1_Police_100K'!EE10/'1_Police_100K'!DW10*100</f>
        <v>#VALUE!</v>
      </c>
      <c r="EF10" s="250" t="e">
        <f t="shared" si="7"/>
        <v>#VALUE!</v>
      </c>
      <c r="EH10" s="250" t="e">
        <f>'1_Police_100K'!EH10/'1_Police_100K'!DR10*100</f>
        <v>#VALUE!</v>
      </c>
      <c r="EI10" s="250" t="e">
        <f>'1_Police_100K'!EI10/'1_Police_100K'!DS10*100</f>
        <v>#VALUE!</v>
      </c>
      <c r="EJ10" s="250" t="e">
        <f>'1_Police_100K'!EJ10/'1_Police_100K'!DT10*100</f>
        <v>#VALUE!</v>
      </c>
      <c r="EK10" s="250" t="e">
        <f>'1_Police_100K'!EK10/'1_Police_100K'!DU10*100</f>
        <v>#VALUE!</v>
      </c>
      <c r="EL10" s="250" t="e">
        <f>'1_Police_100K'!EL10/'1_Police_100K'!DV10*100</f>
        <v>#VALUE!</v>
      </c>
      <c r="EM10" s="250" t="e">
        <f>'1_Police_100K'!EM10/'1_Police_100K'!DW10*100</f>
        <v>#VALUE!</v>
      </c>
      <c r="EN10" s="250" t="e">
        <f t="shared" si="8"/>
        <v>#VALUE!</v>
      </c>
      <c r="EP10" s="250" t="e">
        <f>'1_Police_100K'!EP10/'1_Police_100K'!EH10*100</f>
        <v>#VALUE!</v>
      </c>
      <c r="EQ10" s="250" t="e">
        <f>'1_Police_100K'!EQ10/'1_Police_100K'!EI10*100</f>
        <v>#VALUE!</v>
      </c>
      <c r="ER10" s="250" t="e">
        <f>'1_Police_100K'!ER10/'1_Police_100K'!EJ10*100</f>
        <v>#VALUE!</v>
      </c>
      <c r="ES10" s="250" t="e">
        <f>'1_Police_100K'!ES10/'1_Police_100K'!EK10*100</f>
        <v>#VALUE!</v>
      </c>
      <c r="ET10" s="250" t="e">
        <f>'1_Police_100K'!ET10/'1_Police_100K'!EL10*100</f>
        <v>#VALUE!</v>
      </c>
      <c r="EU10" s="250" t="e">
        <f>'1_Police_100K'!EU10/'1_Police_100K'!EM10*100</f>
        <v>#VALUE!</v>
      </c>
      <c r="EV10" s="250" t="e">
        <f t="shared" si="9"/>
        <v>#VALUE!</v>
      </c>
      <c r="EX10" s="250" t="e">
        <f>'1_Police_100K'!EX10/'1_Police_100K'!J10*100</f>
        <v>#VALUE!</v>
      </c>
      <c r="EY10" s="250" t="e">
        <f>'1_Police_100K'!EY10/'1_Police_100K'!K10*100</f>
        <v>#VALUE!</v>
      </c>
      <c r="EZ10" s="250" t="e">
        <f>'1_Police_100K'!EZ10/'1_Police_100K'!L10*100</f>
        <v>#VALUE!</v>
      </c>
      <c r="FA10" s="250" t="e">
        <f>'1_Police_100K'!FA10/'1_Police_100K'!M10*100</f>
        <v>#VALUE!</v>
      </c>
      <c r="FB10" s="250" t="e">
        <f>'1_Police_100K'!FB10/'1_Police_100K'!N10*100</f>
        <v>#VALUE!</v>
      </c>
      <c r="FC10" s="250" t="e">
        <f>'1_Police_100K'!FC10/'1_Police_100K'!O10*100</f>
        <v>#VALUE!</v>
      </c>
      <c r="FD10" s="250" t="e">
        <f t="shared" si="10"/>
        <v>#VALUE!</v>
      </c>
      <c r="FF10" s="250" t="e">
        <f>'1_Police_100K'!FF10/'1_Police_100K'!EX10*100</f>
        <v>#VALUE!</v>
      </c>
      <c r="FG10" s="250" t="e">
        <f>'1_Police_100K'!FG10/'1_Police_100K'!EY10*100</f>
        <v>#VALUE!</v>
      </c>
      <c r="FH10" s="250" t="e">
        <f>'1_Police_100K'!FH10/'1_Police_100K'!EZ10*100</f>
        <v>#VALUE!</v>
      </c>
      <c r="FI10" s="250" t="e">
        <f>'1_Police_100K'!FI10/'1_Police_100K'!FA10*100</f>
        <v>#VALUE!</v>
      </c>
      <c r="FJ10" s="250" t="e">
        <f>'1_Police_100K'!FJ10/'1_Police_100K'!FB10*100</f>
        <v>#VALUE!</v>
      </c>
      <c r="FK10" s="250" t="e">
        <f>'1_Police_100K'!FK10/'1_Police_100K'!FC10*100</f>
        <v>#VALUE!</v>
      </c>
      <c r="FL10" s="250" t="e">
        <f t="shared" si="35"/>
        <v>#VALUE!</v>
      </c>
      <c r="FN10" s="250" t="e">
        <f>'1_Police_100K'!FN10/'1_Police_100K'!J10*100</f>
        <v>#VALUE!</v>
      </c>
      <c r="FO10" s="250" t="e">
        <f>'1_Police_100K'!FO10/'1_Police_100K'!K10*100</f>
        <v>#VALUE!</v>
      </c>
      <c r="FP10" s="250" t="e">
        <f>'1_Police_100K'!FP10/'1_Police_100K'!L10*100</f>
        <v>#VALUE!</v>
      </c>
      <c r="FQ10" s="250" t="e">
        <f>'1_Police_100K'!FQ10/'1_Police_100K'!M10*100</f>
        <v>#VALUE!</v>
      </c>
      <c r="FR10" s="250" t="e">
        <f>'1_Police_100K'!FR10/'1_Police_100K'!N10*100</f>
        <v>#VALUE!</v>
      </c>
      <c r="FS10" s="250" t="e">
        <f>'1_Police_100K'!FS10/'1_Police_100K'!O10*100</f>
        <v>#VALUE!</v>
      </c>
      <c r="FT10" s="250" t="e">
        <f t="shared" si="11"/>
        <v>#VALUE!</v>
      </c>
      <c r="FV10" s="250" t="e">
        <f>'1_Police_100K'!FV10/'1_Police_100K'!J10*100</f>
        <v>#VALUE!</v>
      </c>
      <c r="FW10" s="250" t="e">
        <f>'1_Police_100K'!FW10/'1_Police_100K'!K10*100</f>
        <v>#VALUE!</v>
      </c>
      <c r="FX10" s="250" t="e">
        <f>'1_Police_100K'!FX10/'1_Police_100K'!L10*100</f>
        <v>#VALUE!</v>
      </c>
      <c r="FY10" s="250" t="e">
        <f>'1_Police_100K'!FY10/'1_Police_100K'!M10*100</f>
        <v>#VALUE!</v>
      </c>
      <c r="FZ10" s="250" t="e">
        <f>'1_Police_100K'!FZ10/'1_Police_100K'!N10*100</f>
        <v>#VALUE!</v>
      </c>
      <c r="GA10" s="250" t="e">
        <f>'1_Police_100K'!GA10/'1_Police_100K'!O10*100</f>
        <v>#VALUE!</v>
      </c>
      <c r="GB10" s="250" t="e">
        <f t="shared" si="12"/>
        <v>#VALUE!</v>
      </c>
      <c r="GD10" s="250" t="e">
        <f>'1_Police_100K'!GD10/'1_Police_100K'!J10*100</f>
        <v>#VALUE!</v>
      </c>
      <c r="GE10" s="250" t="e">
        <f>'1_Police_100K'!GE10/'1_Police_100K'!K10*100</f>
        <v>#VALUE!</v>
      </c>
      <c r="GF10" s="250" t="e">
        <f>'1_Police_100K'!GF10/'1_Police_100K'!L10*100</f>
        <v>#VALUE!</v>
      </c>
      <c r="GG10" s="250" t="e">
        <f>'1_Police_100K'!GG10/'1_Police_100K'!M10*100</f>
        <v>#VALUE!</v>
      </c>
      <c r="GH10" s="250" t="e">
        <f>'1_Police_100K'!GH10/'1_Police_100K'!N10*100</f>
        <v>#VALUE!</v>
      </c>
      <c r="GI10" s="250" t="e">
        <f>'1_Police_100K'!GI10/'1_Police_100K'!O10*100</f>
        <v>#VALUE!</v>
      </c>
      <c r="GJ10" s="250" t="e">
        <f t="shared" si="13"/>
        <v>#VALUE!</v>
      </c>
      <c r="GL10" s="250" t="e">
        <f>'1_Police_100K'!GL10/'1_Police_100K'!J10*100</f>
        <v>#VALUE!</v>
      </c>
      <c r="GM10" s="250" t="e">
        <f>'1_Police_100K'!GM10/'1_Police_100K'!K10*100</f>
        <v>#VALUE!</v>
      </c>
      <c r="GN10" s="250" t="e">
        <f>'1_Police_100K'!GN10/'1_Police_100K'!L10*100</f>
        <v>#VALUE!</v>
      </c>
      <c r="GO10" s="250" t="e">
        <f>'1_Police_100K'!GO10/'1_Police_100K'!M10*100</f>
        <v>#VALUE!</v>
      </c>
      <c r="GP10" s="250" t="e">
        <f>'1_Police_100K'!GP10/'1_Police_100K'!N10*100</f>
        <v>#VALUE!</v>
      </c>
      <c r="GQ10" s="250" t="e">
        <f>'1_Police_100K'!GQ10/'1_Police_100K'!O10*100</f>
        <v>#VALUE!</v>
      </c>
      <c r="GR10" s="250" t="e">
        <f t="shared" si="14"/>
        <v>#VALUE!</v>
      </c>
      <c r="GT10" s="250" t="e">
        <f>'1_Police_100K'!GT10/'1_Police_100K'!GL10*100</f>
        <v>#VALUE!</v>
      </c>
      <c r="GU10" s="250" t="e">
        <f>'1_Police_100K'!GU10/'1_Police_100K'!GM10*100</f>
        <v>#VALUE!</v>
      </c>
      <c r="GV10" s="250" t="e">
        <f>'1_Police_100K'!GV10/'1_Police_100K'!GN10*100</f>
        <v>#VALUE!</v>
      </c>
      <c r="GW10" s="250" t="e">
        <f>'1_Police_100K'!GW10/'1_Police_100K'!GO10*100</f>
        <v>#VALUE!</v>
      </c>
      <c r="GX10" s="250" t="e">
        <f>'1_Police_100K'!GX10/'1_Police_100K'!GP10*100</f>
        <v>#VALUE!</v>
      </c>
      <c r="GY10" s="250" t="e">
        <f>'1_Police_100K'!GY10/'1_Police_100K'!GQ10*100</f>
        <v>#VALUE!</v>
      </c>
      <c r="GZ10" s="250" t="e">
        <f t="shared" si="15"/>
        <v>#VALUE!</v>
      </c>
      <c r="HA10" s="252"/>
      <c r="HB10" s="250">
        <f>'1_Police_raw'!GI9/C10*100</f>
        <v>1672.7364105610047</v>
      </c>
      <c r="HC10" s="250">
        <f>'1_Police_raw'!GJ9/D10*100</f>
        <v>1569.7439466564888</v>
      </c>
      <c r="HD10" s="250">
        <f>'1_Police_raw'!GK9/E10*100</f>
        <v>1390.2640457610496</v>
      </c>
      <c r="HE10" s="250">
        <f>'1_Police_raw'!GL9/F10*100</f>
        <v>1266.9512568142341</v>
      </c>
      <c r="HF10" s="250">
        <f>'1_Police_raw'!GM9/G10*100</f>
        <v>1425.6685180469344</v>
      </c>
      <c r="HG10" s="250">
        <f>'1_Police_raw'!GN9/H10*100</f>
        <v>1497.469735739091</v>
      </c>
      <c r="HH10" s="250">
        <f t="shared" si="16"/>
        <v>-10.47784179954165</v>
      </c>
      <c r="HJ10" s="250">
        <f>'1_Police_100K'!HJ10/'1_Police_100K'!HB10*100</f>
        <v>2.3119373449650213</v>
      </c>
      <c r="HK10" s="250">
        <f>'1_Police_100K'!HK10/'1_Police_100K'!HC10*100</f>
        <v>2.3256160424302017</v>
      </c>
      <c r="HL10" s="250">
        <f>'1_Police_100K'!HL10/'1_Police_100K'!HD10*100</f>
        <v>2.2225972491772845</v>
      </c>
      <c r="HM10" s="250">
        <f>'1_Police_100K'!HM10/'1_Police_100K'!HE10*100</f>
        <v>2.3176284731902235</v>
      </c>
      <c r="HN10" s="250">
        <f>'1_Police_100K'!HN10/'1_Police_100K'!HF10*100</f>
        <v>2.196251597802088</v>
      </c>
      <c r="HO10" s="250">
        <f>'1_Police_100K'!HO10/'1_Police_100K'!HG10*100</f>
        <v>2.334512541033241</v>
      </c>
      <c r="HP10" s="250">
        <f t="shared" si="17"/>
        <v>0.97646227815749853</v>
      </c>
      <c r="HR10" s="250">
        <f>'1_Police_100K'!HR10/'1_Police_100K'!HB10*100</f>
        <v>0.27035313135817612</v>
      </c>
      <c r="HS10" s="250">
        <f>'1_Police_100K'!HS10/'1_Police_100K'!HC10*100</f>
        <v>0.22794314829713058</v>
      </c>
      <c r="HT10" s="250">
        <f>'1_Police_100K'!HT10/'1_Police_100K'!HD10*100</f>
        <v>0.22614125390262424</v>
      </c>
      <c r="HU10" s="250">
        <f>'1_Police_100K'!HU10/'1_Police_100K'!HE10*100</f>
        <v>0.3048043862094601</v>
      </c>
      <c r="HV10" s="250">
        <f>'1_Police_100K'!HV10/'1_Police_100K'!HF10*100</f>
        <v>0.20418665648500139</v>
      </c>
      <c r="HW10" s="250">
        <f>'1_Police_100K'!HW10/'1_Police_100K'!HG10*100</f>
        <v>0.23584153998151511</v>
      </c>
      <c r="HX10" s="250">
        <f t="shared" si="18"/>
        <v>-12.765375123744548</v>
      </c>
      <c r="HZ10" s="250" t="e">
        <f>'1_Police_100K'!HZ10/'1_Police_100K'!HR10*100</f>
        <v>#VALUE!</v>
      </c>
      <c r="IA10" s="250" t="e">
        <f>'1_Police_100K'!IA10/'1_Police_100K'!HS10*100</f>
        <v>#VALUE!</v>
      </c>
      <c r="IB10" s="250" t="e">
        <f>'1_Police_100K'!IB10/'1_Police_100K'!HT10*100</f>
        <v>#VALUE!</v>
      </c>
      <c r="IC10" s="250" t="e">
        <f>'1_Police_100K'!IC10/'1_Police_100K'!HU10*100</f>
        <v>#VALUE!</v>
      </c>
      <c r="ID10" s="250" t="e">
        <f>'1_Police_100K'!ID10/'1_Police_100K'!HV10*100</f>
        <v>#VALUE!</v>
      </c>
      <c r="IE10" s="250" t="e">
        <f>'1_Police_100K'!IE10/'1_Police_100K'!HW10*100</f>
        <v>#VALUE!</v>
      </c>
      <c r="IF10" s="250" t="e">
        <f t="shared" si="48"/>
        <v>#VALUE!</v>
      </c>
      <c r="IH10" s="250" t="e">
        <f>'1_Police_100K'!IH10/'1_Police_100K'!HR10*100</f>
        <v>#VALUE!</v>
      </c>
      <c r="II10" s="250" t="e">
        <f>'1_Police_100K'!II10/'1_Police_100K'!HS10*100</f>
        <v>#VALUE!</v>
      </c>
      <c r="IJ10" s="250" t="e">
        <f>'1_Police_100K'!IJ10/'1_Police_100K'!HT10*100</f>
        <v>#VALUE!</v>
      </c>
      <c r="IK10" s="250" t="e">
        <f>'1_Police_100K'!IK10/'1_Police_100K'!HU10*100</f>
        <v>#VALUE!</v>
      </c>
      <c r="IL10" s="250" t="e">
        <f>'1_Police_100K'!IL10/'1_Police_100K'!HV10*100</f>
        <v>#VALUE!</v>
      </c>
      <c r="IM10" s="250" t="e">
        <f>'1_Police_100K'!IM10/'1_Police_100K'!HW10*100</f>
        <v>#VALUE!</v>
      </c>
      <c r="IN10" s="250" t="e">
        <f t="shared" si="36"/>
        <v>#VALUE!</v>
      </c>
      <c r="IP10" s="250" t="e">
        <f>'1_Police_100K'!IP10/'1_Police_100K'!IH10*100</f>
        <v>#VALUE!</v>
      </c>
      <c r="IQ10" s="250" t="e">
        <f>'1_Police_100K'!IQ10/'1_Police_100K'!II10*100</f>
        <v>#VALUE!</v>
      </c>
      <c r="IR10" s="250" t="e">
        <f>'1_Police_100K'!IR10/'1_Police_100K'!IJ10*100</f>
        <v>#VALUE!</v>
      </c>
      <c r="IS10" s="250" t="e">
        <f>'1_Police_100K'!IS10/'1_Police_100K'!IK10*100</f>
        <v>#VALUE!</v>
      </c>
      <c r="IT10" s="250" t="e">
        <f>'1_Police_100K'!IT10/'1_Police_100K'!IL10*100</f>
        <v>#VALUE!</v>
      </c>
      <c r="IU10" s="250" t="e">
        <f>'1_Police_100K'!IU10/'1_Police_100K'!IM10*100</f>
        <v>#VALUE!</v>
      </c>
      <c r="IV10" s="250" t="e">
        <f t="shared" si="44"/>
        <v>#VALUE!</v>
      </c>
      <c r="IX10" s="250">
        <f>'1_Police_100K'!IX10/'1_Police_100K'!HB10*100</f>
        <v>2.4749853674851585</v>
      </c>
      <c r="IY10" s="250">
        <f>'1_Police_100K'!IY10/'1_Police_100K'!HC10*100</f>
        <v>2.5356812967432436</v>
      </c>
      <c r="IZ10" s="250">
        <f>'1_Police_100K'!IZ10/'1_Police_100K'!HD10*100</f>
        <v>3.0613450341743311</v>
      </c>
      <c r="JA10" s="250">
        <f>'1_Police_100K'!JA10/'1_Police_100K'!HE10*100</f>
        <v>2.999721215500418</v>
      </c>
      <c r="JB10" s="250">
        <f>'1_Police_100K'!JB10/'1_Police_100K'!HF10*100</f>
        <v>2.7822507013728646</v>
      </c>
      <c r="JC10" s="250">
        <f>'1_Police_100K'!JC10/'1_Police_100K'!HG10*100</f>
        <v>2.7775121904579789</v>
      </c>
      <c r="JD10" s="250">
        <f t="shared" si="19"/>
        <v>12.223378244866907</v>
      </c>
      <c r="JF10" s="250">
        <f>'1_Police_100K'!JF10/'1_Police_100K'!IX10*100</f>
        <v>56.418918918918912</v>
      </c>
      <c r="JG10" s="250">
        <f>'1_Police_100K'!JG10/'1_Police_100K'!IY10*100</f>
        <v>58.519388954171568</v>
      </c>
      <c r="JH10" s="250">
        <f>'1_Police_100K'!JH10/'1_Police_100K'!IZ10*100</f>
        <v>50.661521499448739</v>
      </c>
      <c r="JI10" s="250">
        <f>'1_Police_100K'!JI10/'1_Police_100K'!JA10*100</f>
        <v>48.884758364312262</v>
      </c>
      <c r="JJ10" s="250">
        <f>'1_Police_100K'!JJ10/'1_Police_100K'!JB10*100</f>
        <v>55.310262529832933</v>
      </c>
      <c r="JK10" s="250">
        <f>'1_Police_100K'!JK10/'1_Police_100K'!JC10*100</f>
        <v>60.298336201950654</v>
      </c>
      <c r="JL10" s="250">
        <f t="shared" si="47"/>
        <v>6.8760929088466725</v>
      </c>
      <c r="JN10" s="250">
        <f>'1_Police_100K'!JN10/'1_Police_100K'!HB10*100</f>
        <v>0.5323448256640374</v>
      </c>
      <c r="JO10" s="250">
        <f>'1_Police_100K'!JO10/'1_Police_100K'!HC10*100</f>
        <v>0.52292839903459365</v>
      </c>
      <c r="JP10" s="250">
        <f>'1_Police_100K'!JP10/'1_Police_100K'!HD10*100</f>
        <v>0.59910556071217624</v>
      </c>
      <c r="JQ10" s="250">
        <f>'1_Police_100K'!JQ10/'1_Police_100K'!HE10*100</f>
        <v>0.70811262893783089</v>
      </c>
      <c r="JR10" s="250">
        <f>'1_Police_100K'!JR10/'1_Police_100K'!HF10*100</f>
        <v>0.63082056475041071</v>
      </c>
      <c r="JS10" s="250">
        <f>'1_Police_100K'!JS10/'1_Police_100K'!HG10*100</f>
        <v>0.66290595021831267</v>
      </c>
      <c r="JT10" s="250">
        <f t="shared" si="20"/>
        <v>24.525667999386613</v>
      </c>
      <c r="JV10" s="250">
        <f>'1_Police_100K'!JV10/'1_Police_100K'!JN10*100</f>
        <v>53.664921465968597</v>
      </c>
      <c r="JW10" s="250">
        <f>'1_Police_100K'!JW10/'1_Police_100K'!JO10*100</f>
        <v>52.706552706552714</v>
      </c>
      <c r="JX10" s="250">
        <f>'1_Police_100K'!JX10/'1_Police_100K'!JP10*100</f>
        <v>56.056338028169009</v>
      </c>
      <c r="JY10" s="250">
        <f>'1_Police_100K'!JY10/'1_Police_100K'!JQ10*100</f>
        <v>64.30446194225722</v>
      </c>
      <c r="JZ10" s="250">
        <f>'1_Police_100K'!JZ10/'1_Police_100K'!JR10*100</f>
        <v>65</v>
      </c>
      <c r="KA10" s="250">
        <f>'1_Police_100K'!KA10/'1_Police_100K'!JS10*100</f>
        <v>55.769230769230774</v>
      </c>
      <c r="KB10" s="250">
        <f t="shared" si="21"/>
        <v>3.9212007504690263</v>
      </c>
      <c r="KD10" s="250">
        <f>'1_Police_100K'!KD10/'1_Police_100K'!JN10*100</f>
        <v>26.439790575916234</v>
      </c>
      <c r="KE10" s="250">
        <f>'1_Police_100K'!KE10/'1_Police_100K'!JO10*100</f>
        <v>27.065527065527068</v>
      </c>
      <c r="KF10" s="250">
        <f>'1_Police_100K'!KF10/'1_Police_100K'!JP10*100</f>
        <v>9.8591549295774623</v>
      </c>
      <c r="KG10" s="250">
        <f>'1_Police_100K'!KG10/'1_Police_100K'!JQ10*100</f>
        <v>11.811023622047244</v>
      </c>
      <c r="KH10" s="250">
        <f>'1_Police_100K'!KH10/'1_Police_100K'!JR10*100</f>
        <v>16.842105263157897</v>
      </c>
      <c r="KI10" s="250">
        <f>'1_Police_100K'!KI10/'1_Police_100K'!JS10*100</f>
        <v>10.576923076923078</v>
      </c>
      <c r="KJ10" s="250">
        <f t="shared" si="22"/>
        <v>-59.996191926884997</v>
      </c>
      <c r="KL10" s="250">
        <f>'1_Police_100K'!KL10/'1_Police_100K'!HB10*100</f>
        <v>1.5343236990997522</v>
      </c>
      <c r="KM10" s="250">
        <f>'1_Police_100K'!KM10/'1_Police_100K'!HC10*100</f>
        <v>1.969547987247102</v>
      </c>
      <c r="KN10" s="250">
        <f>'1_Police_100K'!KN10/'1_Police_100K'!HD10*100</f>
        <v>2.1432790481815882</v>
      </c>
      <c r="KO10" s="250">
        <f>'1_Police_100K'!KO10/'1_Police_100K'!HE10*100</f>
        <v>2.4310008363534985</v>
      </c>
      <c r="KP10" s="250">
        <f>'1_Police_100K'!KP10/'1_Police_100K'!HF10*100</f>
        <v>2.5830442072411559</v>
      </c>
      <c r="KQ10" s="250">
        <f>'1_Police_100K'!KQ10/'1_Police_100K'!HG10*100</f>
        <v>1.9727826114669982</v>
      </c>
      <c r="KR10" s="250">
        <f t="shared" si="23"/>
        <v>28.576689040552964</v>
      </c>
      <c r="KT10" s="250" t="e">
        <f>'1_Police_100K'!KT10/'1_Police_100K'!KL10*100</f>
        <v>#VALUE!</v>
      </c>
      <c r="KU10" s="250" t="e">
        <f>'1_Police_100K'!KU10/'1_Police_100K'!KM10*100</f>
        <v>#VALUE!</v>
      </c>
      <c r="KV10" s="250" t="e">
        <f>'1_Police_100K'!KV10/'1_Police_100K'!KN10*100</f>
        <v>#VALUE!</v>
      </c>
      <c r="KW10" s="250" t="e">
        <f>'1_Police_100K'!KW10/'1_Police_100K'!KO10*100</f>
        <v>#VALUE!</v>
      </c>
      <c r="KX10" s="250" t="e">
        <f>'1_Police_100K'!KX10/'1_Police_100K'!KP10*100</f>
        <v>#VALUE!</v>
      </c>
      <c r="KY10" s="250" t="e">
        <f>'1_Police_100K'!KY10/'1_Police_100K'!KQ10*100</f>
        <v>#VALUE!</v>
      </c>
      <c r="KZ10" s="250" t="e">
        <f t="shared" si="37"/>
        <v>#VALUE!</v>
      </c>
      <c r="LB10" s="250">
        <f>'1_Police_100K'!LB10/'1_Police_100K'!HB10*100</f>
        <v>41.442069176955876</v>
      </c>
      <c r="LC10" s="250">
        <f>'1_Police_100K'!LC10/'1_Police_100K'!HC10*100</f>
        <v>49.158249158249156</v>
      </c>
      <c r="LD10" s="250">
        <f>'1_Police_100K'!LD10/'1_Police_100K'!HD10*100</f>
        <v>55.990211796472863</v>
      </c>
      <c r="LE10" s="250">
        <f>'1_Police_100K'!LE10/'1_Police_100K'!HE10*100</f>
        <v>52.727441687575492</v>
      </c>
      <c r="LF10" s="250">
        <f>'1_Police_100K'!LF10/'1_Police_100K'!HF10*100</f>
        <v>48.979896744633869</v>
      </c>
      <c r="LG10" s="250">
        <f>'1_Police_100K'!LG10/'1_Police_100K'!HG10*100</f>
        <v>46.177136118813138</v>
      </c>
      <c r="LH10" s="250">
        <f t="shared" si="24"/>
        <v>11.425749331286355</v>
      </c>
      <c r="LJ10" s="250">
        <f>'1_Police_100K'!LJ10/'1_Police_100K'!LB10*100</f>
        <v>59.139821104310982</v>
      </c>
      <c r="LK10" s="250">
        <f>'1_Police_100K'!LK10/'1_Police_100K'!LC10*100</f>
        <v>56.209843617408175</v>
      </c>
      <c r="LL10" s="250">
        <f>'1_Police_100K'!LL10/'1_Police_100K'!LD10*100</f>
        <v>56.081019983723671</v>
      </c>
      <c r="LM10" s="250">
        <f>'1_Police_100K'!LM10/'1_Police_100K'!LE10*100</f>
        <v>56.940430031723658</v>
      </c>
      <c r="LN10" s="250">
        <f>'1_Police_100K'!LN10/'1_Police_100K'!LF10*100</f>
        <v>48.605321132011518</v>
      </c>
      <c r="LO10" s="250">
        <f>'1_Police_100K'!LO10/'1_Police_100K'!LG10*100</f>
        <v>45.130788874318455</v>
      </c>
      <c r="LP10" s="250">
        <f t="shared" si="38"/>
        <v>-23.687985469694524</v>
      </c>
      <c r="LR10" s="250" t="e">
        <f>'1_Police_100K'!LR10/'1_Police_100K'!LJ10*100</f>
        <v>#VALUE!</v>
      </c>
      <c r="LS10" s="250" t="e">
        <f>'1_Police_100K'!LS10/'1_Police_100K'!LK10*100</f>
        <v>#VALUE!</v>
      </c>
      <c r="LT10" s="250" t="e">
        <f>'1_Police_100K'!LT10/'1_Police_100K'!LL10*100</f>
        <v>#VALUE!</v>
      </c>
      <c r="LU10" s="250" t="e">
        <f>'1_Police_100K'!LU10/'1_Police_100K'!LM10*100</f>
        <v>#VALUE!</v>
      </c>
      <c r="LV10" s="250" t="e">
        <f>'1_Police_100K'!LV10/'1_Police_100K'!LN10*100</f>
        <v>#VALUE!</v>
      </c>
      <c r="LW10" s="250" t="e">
        <f>'1_Police_100K'!LW10/'1_Police_100K'!LO10*100</f>
        <v>#VALUE!</v>
      </c>
      <c r="LX10" s="250" t="e">
        <f t="shared" si="39"/>
        <v>#VALUE!</v>
      </c>
      <c r="LZ10" s="250">
        <f>'1_Police_100K'!LZ10/'1_Police_100K'!LJ10*100</f>
        <v>93.154034229828852</v>
      </c>
      <c r="MA10" s="250">
        <f>'1_Police_100K'!MA10/'1_Police_100K'!LK10*100</f>
        <v>92.909904566776277</v>
      </c>
      <c r="MB10" s="250">
        <f>'1_Police_100K'!MB10/'1_Police_100K'!LL10*100</f>
        <v>92.239062667956588</v>
      </c>
      <c r="MC10" s="250">
        <f>'1_Police_100K'!MC10/'1_Police_100K'!LM10*100</f>
        <v>94.651479509718953</v>
      </c>
      <c r="MD10" s="250">
        <f>'1_Police_100K'!MD10/'1_Police_100K'!LN10*100</f>
        <v>96.185761104525497</v>
      </c>
      <c r="ME10" s="250">
        <f>'1_Police_100K'!ME10/'1_Police_100K'!LO10*100</f>
        <v>94.34928888209204</v>
      </c>
      <c r="MF10" s="250">
        <f t="shared" si="40"/>
        <v>1.2830948891749188</v>
      </c>
      <c r="MH10" s="250" t="e">
        <f>'1_Police_100K'!MH10/'1_Police_100K'!LZ10*100</f>
        <v>#VALUE!</v>
      </c>
      <c r="MI10" s="250" t="e">
        <f>'1_Police_100K'!MI10/'1_Police_100K'!MA10*100</f>
        <v>#VALUE!</v>
      </c>
      <c r="MJ10" s="250" t="e">
        <f>'1_Police_100K'!MJ10/'1_Police_100K'!MB10*100</f>
        <v>#VALUE!</v>
      </c>
      <c r="MK10" s="250" t="e">
        <f>'1_Police_100K'!MK10/'1_Police_100K'!MC10*100</f>
        <v>#VALUE!</v>
      </c>
      <c r="ML10" s="250" t="e">
        <f>'1_Police_100K'!ML10/'1_Police_100K'!MD10*100</f>
        <v>#VALUE!</v>
      </c>
      <c r="MM10" s="250" t="e">
        <f>'1_Police_100K'!MM10/'1_Police_100K'!ME10*100</f>
        <v>#VALUE!</v>
      </c>
      <c r="MN10" s="250" t="e">
        <f t="shared" si="41"/>
        <v>#VALUE!</v>
      </c>
      <c r="MP10" s="250">
        <f>'1_Police_100K'!MP10/'1_Police_100K'!HB10*100</f>
        <v>7.8792608489645755</v>
      </c>
      <c r="MQ10" s="250">
        <f>'1_Police_100K'!MQ10/'1_Police_100K'!HC10*100</f>
        <v>5.8713983492744548</v>
      </c>
      <c r="MR10" s="250">
        <f>'1_Police_100K'!MR10/'1_Police_100K'!HD10*100</f>
        <v>5.5134587798498007</v>
      </c>
      <c r="MS10" s="250">
        <f>'1_Police_100K'!MS10/'1_Police_100K'!HE10*100</f>
        <v>5.6184369482390109</v>
      </c>
      <c r="MT10" s="250">
        <f>'1_Police_100K'!MT10/'1_Police_100K'!HF10*100</f>
        <v>7.6578296452464345</v>
      </c>
      <c r="MU10" s="250">
        <f>'1_Police_100K'!MU10/'1_Police_100K'!HG10*100</f>
        <v>9.4288810275042216</v>
      </c>
      <c r="MV10" s="250">
        <f t="shared" si="25"/>
        <v>19.667075481366808</v>
      </c>
      <c r="MX10" s="250" t="e">
        <f>'1_Police_100K'!MX10/'1_Police_100K'!MP10*100</f>
        <v>#VALUE!</v>
      </c>
      <c r="MY10" s="250" t="e">
        <f>'1_Police_100K'!MY10/'1_Police_100K'!MQ10*100</f>
        <v>#VALUE!</v>
      </c>
      <c r="MZ10" s="250" t="e">
        <f>'1_Police_100K'!MZ10/'1_Police_100K'!MR10*100</f>
        <v>#VALUE!</v>
      </c>
      <c r="NA10" s="250" t="e">
        <f>'1_Police_100K'!NA10/'1_Police_100K'!MS10*100</f>
        <v>#VALUE!</v>
      </c>
      <c r="NB10" s="250" t="e">
        <f>'1_Police_100K'!NB10/'1_Police_100K'!MT10*100</f>
        <v>#VALUE!</v>
      </c>
      <c r="NC10" s="250" t="e">
        <f>'1_Police_100K'!NC10/'1_Police_100K'!MU10*100</f>
        <v>#VALUE!</v>
      </c>
      <c r="ND10" s="250" t="e">
        <f t="shared" si="49"/>
        <v>#VALUE!</v>
      </c>
      <c r="NF10" s="250">
        <f>'1_Police_100K'!NF10/'1_Police_100K'!HB10*100</f>
        <v>2.5655676022185681</v>
      </c>
      <c r="NG10" s="250">
        <f>'1_Police_100K'!NG10/'1_Police_100K'!HC10*100</f>
        <v>2.0663865796609162</v>
      </c>
      <c r="NH10" s="250">
        <f>'1_Police_100K'!NH10/'1_Police_100K'!HD10*100</f>
        <v>2.0318960425280563</v>
      </c>
      <c r="NI10" s="250">
        <f>'1_Police_100K'!NI10/'1_Police_100K'!HE10*100</f>
        <v>2.2488616299600404</v>
      </c>
      <c r="NJ10" s="250">
        <f>'1_Police_100K'!NJ10/'1_Police_100K'!HF10*100</f>
        <v>2.4419396072311956</v>
      </c>
      <c r="NK10" s="250">
        <f>'1_Police_100K'!NK10/'1_Police_100K'!HG10*100</f>
        <v>2.6978359945182775</v>
      </c>
      <c r="NL10" s="250">
        <f t="shared" si="26"/>
        <v>5.1555216157754131</v>
      </c>
      <c r="NN10" s="250">
        <f>'1_Police_100K'!NN10/'1_Police_100K'!HB10*100</f>
        <v>1.8116446946681904E-2</v>
      </c>
      <c r="NO10" s="250">
        <f>'1_Police_100K'!NO10/'1_Police_100K'!HC10*100</f>
        <v>2.3837191978784898E-2</v>
      </c>
      <c r="NP10" s="250">
        <f>'1_Police_100K'!NP10/'1_Police_100K'!HD10*100</f>
        <v>3.3752425955615559E-3</v>
      </c>
      <c r="NQ10" s="250">
        <f>'1_Police_100K'!NQ10/'1_Police_100K'!HE10*100</f>
        <v>1.8585633305454881E-2</v>
      </c>
      <c r="NR10" s="250">
        <f>'1_Police_100K'!NR10/'1_Police_100K'!HF10*100</f>
        <v>2.4900811766463585E-2</v>
      </c>
      <c r="NS10" s="250">
        <f>'1_Police_100K'!NS10/'1_Police_100K'!HG10*100</f>
        <v>6.6928004589348888E-2</v>
      </c>
      <c r="NT10" s="250">
        <f t="shared" si="27"/>
        <v>269.43228871711517</v>
      </c>
      <c r="NV10" s="250">
        <f>'1_Police_100K'!NV10/'1_Police_100K'!HB10*100</f>
        <v>2.320298782017336</v>
      </c>
      <c r="NW10" s="250">
        <f>'1_Police_100K'!NW10/'1_Police_100K'!HC10*100</f>
        <v>1.9829564077351689</v>
      </c>
      <c r="NX10" s="250">
        <f>'1_Police_100K'!NX10/'1_Police_100K'!HD10*100</f>
        <v>2.3542317104041852</v>
      </c>
      <c r="NY10" s="250">
        <f>'1_Police_100K'!NY10/'1_Police_100K'!HE10*100</f>
        <v>1.8492705138927608</v>
      </c>
      <c r="NZ10" s="250">
        <f>'1_Police_100K'!NZ10/'1_Police_100K'!HF10*100</f>
        <v>2.3423363601653415</v>
      </c>
      <c r="OA10" s="250">
        <f>'1_Police_100K'!OA10/'1_Police_100K'!HG10*100</f>
        <v>2.2086241514485132</v>
      </c>
      <c r="OB10" s="250">
        <f t="shared" si="42"/>
        <v>-4.8129418260405856</v>
      </c>
      <c r="OD10" s="250">
        <f>'1_Police_100K'!OD10/'1_Police_100K'!HB10*100</f>
        <v>2.0206806209760582</v>
      </c>
      <c r="OE10" s="250">
        <f>'1_Police_100K'!OE10/'1_Police_100K'!HC10*100</f>
        <v>1.638806948541462</v>
      </c>
      <c r="OF10" s="250">
        <f>'1_Police_100K'!OF10/'1_Police_100K'!HD10*100</f>
        <v>1.8580710488566365</v>
      </c>
      <c r="OG10" s="250">
        <f>'1_Police_100K'!OG10/'1_Police_100K'!HE10*100</f>
        <v>2.1689434067465845</v>
      </c>
      <c r="OH10" s="250">
        <f>'1_Police_100K'!OH10/'1_Police_100K'!HF10*100</f>
        <v>1.8991019107222891</v>
      </c>
      <c r="OI10" s="250">
        <f>'1_Police_100K'!OI10/'1_Police_100K'!HG10*100</f>
        <v>2.216591771042483</v>
      </c>
      <c r="OJ10" s="250">
        <f t="shared" si="28"/>
        <v>9.695305038942422</v>
      </c>
      <c r="OL10" s="250">
        <f>'1_Police_100K'!OL10/'1_Police_100K'!OD10*100</f>
        <v>100</v>
      </c>
      <c r="OM10" s="250">
        <f>'1_Police_100K'!OM10/'1_Police_100K'!OE10*100</f>
        <v>100</v>
      </c>
      <c r="ON10" s="250">
        <f>'1_Police_100K'!ON10/'1_Police_100K'!OF10*100</f>
        <v>100</v>
      </c>
      <c r="OO10" s="250">
        <f>'1_Police_100K'!OO10/'1_Police_100K'!OG10*100</f>
        <v>100</v>
      </c>
      <c r="OP10" s="250">
        <f>'1_Police_100K'!OP10/'1_Police_100K'!OH10*100</f>
        <v>100</v>
      </c>
      <c r="OQ10" s="250">
        <f>'1_Police_100K'!OQ10/'1_Police_100K'!OI10*100</f>
        <v>100</v>
      </c>
      <c r="OR10" s="250">
        <f t="shared" si="43"/>
        <v>0</v>
      </c>
    </row>
    <row r="11" spans="1:447">
      <c r="A11" s="247">
        <v>9</v>
      </c>
      <c r="B11" s="239" t="s">
        <v>33</v>
      </c>
      <c r="C11" s="248">
        <v>839.75099999999998</v>
      </c>
      <c r="D11" s="248">
        <v>862.01099999999997</v>
      </c>
      <c r="E11" s="248">
        <v>865.87800000000004</v>
      </c>
      <c r="F11" s="248">
        <v>858</v>
      </c>
      <c r="G11" s="248">
        <v>847.00800000000004</v>
      </c>
      <c r="H11" s="248">
        <v>848.31899999999996</v>
      </c>
      <c r="I11" s="249"/>
      <c r="J11" s="250">
        <f>'1_Police_raw'!C10/C11*100</f>
        <v>1005.2979990497183</v>
      </c>
      <c r="K11" s="250">
        <f>'1_Police_raw'!D10/D11*100</f>
        <v>926.55430151123369</v>
      </c>
      <c r="L11" s="250">
        <f>'1_Police_raw'!E10/E11*100</f>
        <v>819.86145854265851</v>
      </c>
      <c r="M11" s="250">
        <f>'1_Police_raw'!F10/F11*100</f>
        <v>796.38694638694631</v>
      </c>
      <c r="N11" s="250">
        <f>'1_Police_raw'!G10/G11*100</f>
        <v>698.34051154180349</v>
      </c>
      <c r="O11" s="250" t="e">
        <f>'1_Police_raw'!H10/H11*100</f>
        <v>#VALUE!</v>
      </c>
      <c r="P11" s="250" t="e">
        <f t="shared" si="29"/>
        <v>#VALUE!</v>
      </c>
      <c r="R11" s="250">
        <f>'1_Police_100K'!R11/'1_Police_100K'!J11*100</f>
        <v>6.325515280739161</v>
      </c>
      <c r="S11" s="250">
        <f>'1_Police_100K'!S11/'1_Police_100K'!K11*100</f>
        <v>6.6107424564918</v>
      </c>
      <c r="T11" s="250">
        <f>'1_Police_100K'!T11/'1_Police_100K'!L11*100</f>
        <v>5.5782504578109586</v>
      </c>
      <c r="U11" s="250">
        <f>'1_Police_100K'!U11/'1_Police_100K'!M11*100</f>
        <v>6.4247036440801999</v>
      </c>
      <c r="V11" s="250">
        <f>'1_Police_100K'!V11/'1_Police_100K'!N11*100</f>
        <v>6.4243448858833485</v>
      </c>
      <c r="W11" s="250" t="e">
        <f>'1_Police_100K'!W11/'1_Police_100K'!O11*100</f>
        <v>#VALUE!</v>
      </c>
      <c r="X11" s="250" t="e">
        <f t="shared" si="30"/>
        <v>#VALUE!</v>
      </c>
      <c r="Z11" s="250">
        <f>'1_Police_100K'!Z11/'1_Police_100K'!J11*100</f>
        <v>0.24875621890547264</v>
      </c>
      <c r="AA11" s="250">
        <f>'1_Police_100K'!AA11/'1_Police_100K'!K11*100</f>
        <v>0.38813071240766239</v>
      </c>
      <c r="AB11" s="250">
        <f>'1_Police_100K'!AB11/'1_Police_100K'!L11*100</f>
        <v>0.26764333004648533</v>
      </c>
      <c r="AC11" s="250">
        <f>'1_Police_100K'!AC11/'1_Police_100K'!M11*100</f>
        <v>0.29269720474169475</v>
      </c>
      <c r="AD11" s="250">
        <f>'1_Police_100K'!AD11/'1_Police_100K'!N11*100</f>
        <v>0.38884192730346578</v>
      </c>
      <c r="AE11" s="250" t="e">
        <f>'1_Police_100K'!AE11/'1_Police_100K'!O11*100</f>
        <v>#VALUE!</v>
      </c>
      <c r="AF11" s="250" t="e">
        <f t="shared" si="31"/>
        <v>#VALUE!</v>
      </c>
      <c r="AH11" s="250" t="e">
        <f>'1_Police_100K'!AH11/'1_Police_100K'!Z11*100</f>
        <v>#VALUE!</v>
      </c>
      <c r="AI11" s="250" t="e">
        <f>'1_Police_100K'!AI11/'1_Police_100K'!AA11*100</f>
        <v>#VALUE!</v>
      </c>
      <c r="AJ11" s="250" t="e">
        <f>'1_Police_100K'!AJ11/'1_Police_100K'!AB11*100</f>
        <v>#VALUE!</v>
      </c>
      <c r="AK11" s="250" t="e">
        <f>'1_Police_100K'!AK11/'1_Police_100K'!AC11*100</f>
        <v>#VALUE!</v>
      </c>
      <c r="AL11" s="250" t="e">
        <f>'1_Police_100K'!AL11/'1_Police_100K'!AD11*100</f>
        <v>#VALUE!</v>
      </c>
      <c r="AM11" s="250" t="e">
        <f>'1_Police_100K'!AM11/'1_Police_100K'!AE11*100</f>
        <v>#VALUE!</v>
      </c>
      <c r="AN11" s="250" t="e">
        <f t="shared" si="45"/>
        <v>#VALUE!</v>
      </c>
      <c r="AP11" s="250">
        <f>'1_Police_100K'!AP11/'1_Police_100K'!Z11*100</f>
        <v>38.095238095238102</v>
      </c>
      <c r="AQ11" s="250">
        <f>'1_Police_100K'!AQ11/'1_Police_100K'!AA11*100</f>
        <v>61.29032258064516</v>
      </c>
      <c r="AR11" s="250">
        <f>'1_Police_100K'!AR11/'1_Police_100K'!AB11*100</f>
        <v>57.894736842105267</v>
      </c>
      <c r="AS11" s="250">
        <f>'1_Police_100K'!AS11/'1_Police_100K'!AC11*100</f>
        <v>50</v>
      </c>
      <c r="AT11" s="250">
        <f>'1_Police_100K'!AT11/'1_Police_100K'!AD11*100</f>
        <v>52.173913043478258</v>
      </c>
      <c r="AU11" s="250">
        <f>'1_Police_100K'!AU11/'1_Police_100K'!AE11*100</f>
        <v>61.111111111111114</v>
      </c>
      <c r="AV11" s="250">
        <f t="shared" si="32"/>
        <v>60.416666666666657</v>
      </c>
      <c r="AX11" s="250">
        <f>'1_Police_100K'!AX11/'1_Police_100K'!AP11*100</f>
        <v>37.499999999999993</v>
      </c>
      <c r="AY11" s="250">
        <f>'1_Police_100K'!AY11/'1_Police_100K'!AQ11*100</f>
        <v>63.15789473684211</v>
      </c>
      <c r="AZ11" s="250">
        <f>'1_Police_100K'!AZ11/'1_Police_100K'!AR11*100</f>
        <v>54.54545454545454</v>
      </c>
      <c r="BA11" s="250">
        <f>'1_Police_100K'!BA11/'1_Police_100K'!AS11*100</f>
        <v>30</v>
      </c>
      <c r="BB11" s="250">
        <f>'1_Police_100K'!BB11/'1_Police_100K'!AT11*100</f>
        <v>50</v>
      </c>
      <c r="BC11" s="250">
        <f>'1_Police_100K'!BC11/'1_Police_100K'!AU11*100</f>
        <v>54.54545454545454</v>
      </c>
      <c r="BD11" s="250">
        <f t="shared" si="46"/>
        <v>45.454545454545467</v>
      </c>
      <c r="BF11" s="250">
        <f>'1_Police_100K'!BF11/'1_Police_100K'!J11*100</f>
        <v>1.9426676143094057</v>
      </c>
      <c r="BG11" s="250">
        <f>'1_Police_100K'!BG11/'1_Police_100K'!K11*100</f>
        <v>1.8530111431075498</v>
      </c>
      <c r="BH11" s="250">
        <f>'1_Police_100K'!BH11/'1_Police_100K'!L11*100</f>
        <v>1.8594168192703195</v>
      </c>
      <c r="BI11" s="250">
        <f>'1_Police_100K'!BI11/'1_Police_100K'!M11*100</f>
        <v>1.961071271769355</v>
      </c>
      <c r="BJ11" s="250">
        <f>'1_Police_100K'!BJ11/'1_Police_100K'!N11*100</f>
        <v>2.3837700760777687</v>
      </c>
      <c r="BK11" s="250" t="e">
        <f>'1_Police_100K'!BK11/'1_Police_100K'!O11*100</f>
        <v>#VALUE!</v>
      </c>
      <c r="BL11" s="250" t="e">
        <f t="shared" si="0"/>
        <v>#VALUE!</v>
      </c>
      <c r="BN11" s="250">
        <f>'1_Police_100K'!BN11/'1_Police_100K'!BF11*100</f>
        <v>77.439024390243887</v>
      </c>
      <c r="BO11" s="250">
        <f>'1_Police_100K'!BO11/'1_Police_100K'!BG11*100</f>
        <v>86.486486486486484</v>
      </c>
      <c r="BP11" s="250">
        <f>'1_Police_100K'!BP11/'1_Police_100K'!BH11*100</f>
        <v>84.090909090909079</v>
      </c>
      <c r="BQ11" s="250">
        <f>'1_Police_100K'!BQ11/'1_Police_100K'!BI11*100</f>
        <v>82.835820895522374</v>
      </c>
      <c r="BR11" s="250">
        <f>'1_Police_100K'!BR11/'1_Police_100K'!BJ11*100</f>
        <v>83.687943262411352</v>
      </c>
      <c r="BS11" s="250">
        <f>'1_Police_100K'!BS11/'1_Police_100K'!BK11*100</f>
        <v>84.137931034482776</v>
      </c>
      <c r="BT11" s="250">
        <f t="shared" si="1"/>
        <v>8.6505566114580859</v>
      </c>
      <c r="BV11" s="250">
        <f>'1_Police_100K'!BV11/'1_Police_100K'!J11*100</f>
        <v>0.78180525941719969</v>
      </c>
      <c r="BW11" s="250">
        <f>'1_Police_100K'!BW11/'1_Police_100K'!K11*100</f>
        <v>0.60097658695379996</v>
      </c>
      <c r="BX11" s="250">
        <f>'1_Police_100K'!BX11/'1_Police_100K'!L11*100</f>
        <v>0.49302718692773628</v>
      </c>
      <c r="BY11" s="250">
        <f>'1_Police_100K'!BY11/'1_Police_100K'!M11*100</f>
        <v>0.5853944094833895</v>
      </c>
      <c r="BZ11" s="250">
        <f>'1_Police_100K'!BZ11/'1_Police_100K'!N11*100</f>
        <v>0.65934065934065955</v>
      </c>
      <c r="CA11" s="250" t="e">
        <f>'1_Police_100K'!CA11/'1_Police_100K'!O11*100</f>
        <v>#VALUE!</v>
      </c>
      <c r="CB11" s="250" t="e">
        <f t="shared" si="2"/>
        <v>#VALUE!</v>
      </c>
      <c r="CD11" s="250">
        <f>'1_Police_100K'!CD11/'1_Police_100K'!BV11*100</f>
        <v>57.575757575757571</v>
      </c>
      <c r="CE11" s="250">
        <f>'1_Police_100K'!CE11/'1_Police_100K'!BW11*100</f>
        <v>52.083333333333329</v>
      </c>
      <c r="CF11" s="250">
        <f>'1_Police_100K'!CF11/'1_Police_100K'!BX11*100</f>
        <v>51.428571428571423</v>
      </c>
      <c r="CG11" s="250">
        <f>'1_Police_100K'!CG11/'1_Police_100K'!BY11*100</f>
        <v>34.999999999999993</v>
      </c>
      <c r="CH11" s="250">
        <f>'1_Police_100K'!CH11/'1_Police_100K'!BZ11*100</f>
        <v>51.282051282051277</v>
      </c>
      <c r="CI11" s="250" t="e">
        <f>'1_Police_100K'!CI11/'1_Police_100K'!CA11*100</f>
        <v>#DIV/0!</v>
      </c>
      <c r="CJ11" s="250" t="e">
        <f t="shared" si="3"/>
        <v>#DIV/0!</v>
      </c>
      <c r="CL11" s="250" t="e">
        <f>'1_Police_100K'!CL11/'1_Police_100K'!BV11*100</f>
        <v>#VALUE!</v>
      </c>
      <c r="CM11" s="250">
        <f>'1_Police_100K'!CM11/'1_Police_100K'!BW11*100</f>
        <v>20.833333333333332</v>
      </c>
      <c r="CN11" s="250">
        <f>'1_Police_100K'!CN11/'1_Police_100K'!BX11*100</f>
        <v>14.285714285714283</v>
      </c>
      <c r="CO11" s="250">
        <f>'1_Police_100K'!CO11/'1_Police_100K'!BY11*100</f>
        <v>17.499999999999996</v>
      </c>
      <c r="CP11" s="250">
        <f>'1_Police_100K'!CP11/'1_Police_100K'!BZ11*100</f>
        <v>28.205128205128201</v>
      </c>
      <c r="CQ11" s="250" t="e">
        <f>'1_Police_100K'!CQ11/'1_Police_100K'!CA11*100</f>
        <v>#DIV/0!</v>
      </c>
      <c r="CR11" s="250" t="e">
        <f t="shared" si="4"/>
        <v>#DIV/0!</v>
      </c>
      <c r="CT11" s="250">
        <f>'1_Police_100K'!CT11/'1_Police_100K'!J11*100</f>
        <v>1.6228381900023694</v>
      </c>
      <c r="CU11" s="250">
        <f>'1_Police_100K'!CU11/'1_Police_100K'!K11*100</f>
        <v>2.166019782145987</v>
      </c>
      <c r="CV11" s="250">
        <f>'1_Police_100K'!CV11/'1_Police_100K'!L11*100</f>
        <v>2.0988871672066485</v>
      </c>
      <c r="CW11" s="250">
        <f>'1_Police_100K'!CW11/'1_Police_100K'!M11*100</f>
        <v>1.5220254646568125</v>
      </c>
      <c r="CX11" s="250">
        <f>'1_Police_100K'!CX11/'1_Police_100K'!N11*100</f>
        <v>1.5722738799661882</v>
      </c>
      <c r="CY11" s="250" t="e">
        <f>'1_Police_100K'!CY11/'1_Police_100K'!O11*100</f>
        <v>#VALUE!</v>
      </c>
      <c r="CZ11" s="250" t="e">
        <f t="shared" si="5"/>
        <v>#VALUE!</v>
      </c>
      <c r="DB11" s="250" t="e">
        <f>'1_Police_100K'!DB11/'1_Police_100K'!CT11*100</f>
        <v>#VALUE!</v>
      </c>
      <c r="DC11" s="250" t="e">
        <f>'1_Police_100K'!DC11/'1_Police_100K'!CU11*100</f>
        <v>#VALUE!</v>
      </c>
      <c r="DD11" s="250" t="e">
        <f>'1_Police_100K'!DD11/'1_Police_100K'!CV11*100</f>
        <v>#VALUE!</v>
      </c>
      <c r="DE11" s="250" t="e">
        <f>'1_Police_100K'!DE11/'1_Police_100K'!CW11*100</f>
        <v>#VALUE!</v>
      </c>
      <c r="DF11" s="250" t="e">
        <f>'1_Police_100K'!DF11/'1_Police_100K'!CX11*100</f>
        <v>#VALUE!</v>
      </c>
      <c r="DG11" s="250" t="e">
        <f>'1_Police_100K'!DG11/'1_Police_100K'!CY11*100</f>
        <v>#VALUE!</v>
      </c>
      <c r="DH11" s="250" t="e">
        <f t="shared" si="33"/>
        <v>#VALUE!</v>
      </c>
      <c r="DJ11" s="250">
        <f>'1_Police_100K'!DJ11/'1_Police_100K'!J11*100</f>
        <v>60.009476427386879</v>
      </c>
      <c r="DK11" s="250">
        <f>'1_Police_100K'!DK11/'1_Police_100K'!K11*100</f>
        <v>56.379116063603362</v>
      </c>
      <c r="DL11" s="250">
        <f>'1_Police_100K'!DL11/'1_Police_100K'!L11*100</f>
        <v>55.233131426961535</v>
      </c>
      <c r="DM11" s="250">
        <f>'1_Police_100K'!DM11/'1_Police_100K'!M11*100</f>
        <v>48.280403922142547</v>
      </c>
      <c r="DN11" s="250">
        <f>'1_Police_100K'!DN11/'1_Police_100K'!N11*100</f>
        <v>48.453085376162313</v>
      </c>
      <c r="DO11" s="250" t="e">
        <f>'1_Police_100K'!DO11/'1_Police_100K'!O11*100</f>
        <v>#VALUE!</v>
      </c>
      <c r="DP11" s="250" t="e">
        <f t="shared" si="6"/>
        <v>#VALUE!</v>
      </c>
      <c r="DR11" s="250" t="e">
        <f>'1_Police_100K'!DR11/'1_Police_100K'!DJ11*100</f>
        <v>#VALUE!</v>
      </c>
      <c r="DS11" s="250" t="e">
        <f>'1_Police_100K'!DS11/'1_Police_100K'!DK11*100</f>
        <v>#VALUE!</v>
      </c>
      <c r="DT11" s="250" t="e">
        <f>'1_Police_100K'!DT11/'1_Police_100K'!DL11*100</f>
        <v>#VALUE!</v>
      </c>
      <c r="DU11" s="250" t="e">
        <f>'1_Police_100K'!DU11/'1_Police_100K'!DM11*100</f>
        <v>#VALUE!</v>
      </c>
      <c r="DV11" s="250" t="e">
        <f>'1_Police_100K'!DV11/'1_Police_100K'!DN11*100</f>
        <v>#VALUE!</v>
      </c>
      <c r="DW11" s="250" t="e">
        <f>'1_Police_100K'!DW11/'1_Police_100K'!DO11*100</f>
        <v>#VALUE!</v>
      </c>
      <c r="DX11" s="250" t="e">
        <f t="shared" si="34"/>
        <v>#VALUE!</v>
      </c>
      <c r="DZ11" s="250" t="e">
        <f>'1_Police_100K'!DZ11/'1_Police_100K'!DR11*100</f>
        <v>#VALUE!</v>
      </c>
      <c r="EA11" s="250" t="e">
        <f>'1_Police_100K'!EA11/'1_Police_100K'!DS11*100</f>
        <v>#VALUE!</v>
      </c>
      <c r="EB11" s="250" t="e">
        <f>'1_Police_100K'!EB11/'1_Police_100K'!DT11*100</f>
        <v>#VALUE!</v>
      </c>
      <c r="EC11" s="250" t="e">
        <f>'1_Police_100K'!EC11/'1_Police_100K'!DU11*100</f>
        <v>#VALUE!</v>
      </c>
      <c r="ED11" s="250" t="e">
        <f>'1_Police_100K'!ED11/'1_Police_100K'!DV11*100</f>
        <v>#VALUE!</v>
      </c>
      <c r="EE11" s="250" t="e">
        <f>'1_Police_100K'!EE11/'1_Police_100K'!DW11*100</f>
        <v>#VALUE!</v>
      </c>
      <c r="EF11" s="250" t="e">
        <f t="shared" si="7"/>
        <v>#VALUE!</v>
      </c>
      <c r="EH11" s="250" t="e">
        <f>'1_Police_100K'!EH11/'1_Police_100K'!DR11*100</f>
        <v>#VALUE!</v>
      </c>
      <c r="EI11" s="250" t="e">
        <f>'1_Police_100K'!EI11/'1_Police_100K'!DS11*100</f>
        <v>#VALUE!</v>
      </c>
      <c r="EJ11" s="250" t="e">
        <f>'1_Police_100K'!EJ11/'1_Police_100K'!DT11*100</f>
        <v>#VALUE!</v>
      </c>
      <c r="EK11" s="250" t="e">
        <f>'1_Police_100K'!EK11/'1_Police_100K'!DU11*100</f>
        <v>#VALUE!</v>
      </c>
      <c r="EL11" s="250" t="e">
        <f>'1_Police_100K'!EL11/'1_Police_100K'!DV11*100</f>
        <v>#VALUE!</v>
      </c>
      <c r="EM11" s="250" t="e">
        <f>'1_Police_100K'!EM11/'1_Police_100K'!DW11*100</f>
        <v>#VALUE!</v>
      </c>
      <c r="EN11" s="250" t="e">
        <f t="shared" si="8"/>
        <v>#VALUE!</v>
      </c>
      <c r="EP11" s="250">
        <f>'1_Police_100K'!EP11/'1_Police_100K'!EH11*100</f>
        <v>58.0349215744303</v>
      </c>
      <c r="EQ11" s="250">
        <f>'1_Police_100K'!EQ11/'1_Police_100K'!EI11*100</f>
        <v>68.066373179817134</v>
      </c>
      <c r="ER11" s="250">
        <f>'1_Police_100K'!ER11/'1_Police_100K'!EJ11*100</f>
        <v>66.704035874439469</v>
      </c>
      <c r="ES11" s="250">
        <f>'1_Police_100K'!ES11/'1_Police_100K'!EK11*100</f>
        <v>69.652807543934856</v>
      </c>
      <c r="ET11" s="250">
        <f>'1_Police_100K'!ET11/'1_Police_100K'!EL11*100</f>
        <v>69.917864476386043</v>
      </c>
      <c r="EU11" s="250">
        <f>'1_Police_100K'!EU11/'1_Police_100K'!EM11*100</f>
        <v>64.493183165382334</v>
      </c>
      <c r="EV11" s="250">
        <f t="shared" si="9"/>
        <v>11.128233511385474</v>
      </c>
      <c r="EX11" s="250">
        <f>'1_Police_100K'!EX11/'1_Police_100K'!J11*100</f>
        <v>2.3217247097844109</v>
      </c>
      <c r="EY11" s="250">
        <f>'1_Police_100K'!EY11/'1_Police_100K'!K11*100</f>
        <v>2.929760861399775</v>
      </c>
      <c r="EZ11" s="250">
        <f>'1_Police_100K'!EZ11/'1_Police_100K'!L11*100</f>
        <v>2.9159036484011827</v>
      </c>
      <c r="FA11" s="250">
        <f>'1_Police_100K'!FA11/'1_Police_100K'!M11*100</f>
        <v>2.1805941753256262</v>
      </c>
      <c r="FB11" s="250">
        <f>'1_Police_100K'!FB11/'1_Police_100K'!N11*100</f>
        <v>2.2823330515638212</v>
      </c>
      <c r="FC11" s="250" t="e">
        <f>'1_Police_100K'!FC11/'1_Police_100K'!O11*100</f>
        <v>#VALUE!</v>
      </c>
      <c r="FD11" s="250" t="e">
        <f t="shared" si="10"/>
        <v>#VALUE!</v>
      </c>
      <c r="FF11" s="250" t="e">
        <f>'1_Police_100K'!FF11/'1_Police_100K'!EX11*100</f>
        <v>#VALUE!</v>
      </c>
      <c r="FG11" s="250" t="e">
        <f>'1_Police_100K'!FG11/'1_Police_100K'!EY11*100</f>
        <v>#VALUE!</v>
      </c>
      <c r="FH11" s="250" t="e">
        <f>'1_Police_100K'!FH11/'1_Police_100K'!EZ11*100</f>
        <v>#VALUE!</v>
      </c>
      <c r="FI11" s="250" t="e">
        <f>'1_Police_100K'!FI11/'1_Police_100K'!FA11*100</f>
        <v>#VALUE!</v>
      </c>
      <c r="FJ11" s="250" t="e">
        <f>'1_Police_100K'!FJ11/'1_Police_100K'!FB11*100</f>
        <v>#VALUE!</v>
      </c>
      <c r="FK11" s="250" t="e">
        <f>'1_Police_100K'!FK11/'1_Police_100K'!FC11*100</f>
        <v>#VALUE!</v>
      </c>
      <c r="FL11" s="250" t="e">
        <f t="shared" si="35"/>
        <v>#VALUE!</v>
      </c>
      <c r="FN11" s="250">
        <f>'1_Police_100K'!FN11/'1_Police_100K'!J11*100</f>
        <v>8.0668088130774702</v>
      </c>
      <c r="FO11" s="250">
        <f>'1_Police_100K'!FO11/'1_Police_100K'!K11*100</f>
        <v>7.3369224990609734</v>
      </c>
      <c r="FP11" s="250">
        <f>'1_Police_100K'!FP11/'1_Police_100K'!L11*100</f>
        <v>5.2683476545992391</v>
      </c>
      <c r="FQ11" s="250">
        <f>'1_Police_100K'!FQ11/'1_Police_100K'!M11*100</f>
        <v>4.1123957266208118</v>
      </c>
      <c r="FR11" s="250">
        <f>'1_Police_100K'!FR11/'1_Police_100K'!N11*100</f>
        <v>5.9340659340659352</v>
      </c>
      <c r="FS11" s="250" t="e">
        <f>'1_Police_100K'!FS11/'1_Police_100K'!O11*100</f>
        <v>#VALUE!</v>
      </c>
      <c r="FT11" s="250" t="e">
        <f t="shared" si="11"/>
        <v>#VALUE!</v>
      </c>
      <c r="FV11" s="250">
        <f>'1_Police_100K'!FV11/'1_Police_100K'!J11*100</f>
        <v>5.9227671167969669E-2</v>
      </c>
      <c r="FW11" s="250">
        <f>'1_Police_100K'!FW11/'1_Police_100K'!K11*100</f>
        <v>7.5122073369224995E-2</v>
      </c>
      <c r="FX11" s="250">
        <f>'1_Police_100K'!FX11/'1_Police_100K'!L11*100</f>
        <v>8.4518946330469066E-2</v>
      </c>
      <c r="FY11" s="250">
        <f>'1_Police_100K'!FY11/'1_Police_100K'!M11*100</f>
        <v>1.6683740670276601</v>
      </c>
      <c r="FZ11" s="250">
        <f>'1_Police_100K'!FZ11/'1_Police_100K'!N11*100</f>
        <v>0.10143702451394761</v>
      </c>
      <c r="GA11" s="250" t="e">
        <f>'1_Police_100K'!GA11/'1_Police_100K'!O11*100</f>
        <v>#VALUE!</v>
      </c>
      <c r="GB11" s="250" t="e">
        <f t="shared" si="12"/>
        <v>#VALUE!</v>
      </c>
      <c r="GD11" s="250">
        <f>'1_Police_100K'!GD11/'1_Police_100K'!J11*100</f>
        <v>0.11845534233593934</v>
      </c>
      <c r="GE11" s="250">
        <f>'1_Police_100K'!GE11/'1_Police_100K'!K11*100</f>
        <v>6.2601727807687482E-2</v>
      </c>
      <c r="GF11" s="250">
        <f>'1_Police_100K'!GF11/'1_Police_100K'!L11*100</f>
        <v>0.16903789266093813</v>
      </c>
      <c r="GG11" s="250">
        <f>'1_Police_100K'!GG11/'1_Police_100K'!M11*100</f>
        <v>0.19025318308210157</v>
      </c>
      <c r="GH11" s="250">
        <f>'1_Police_100K'!GH11/'1_Police_100K'!N11*100</f>
        <v>0.4564666103127642</v>
      </c>
      <c r="GI11" s="250" t="e">
        <f>'1_Police_100K'!GI11/'1_Police_100K'!O11*100</f>
        <v>#VALUE!</v>
      </c>
      <c r="GJ11" s="250" t="e">
        <f t="shared" si="13"/>
        <v>#VALUE!</v>
      </c>
      <c r="GL11" s="250">
        <f>'1_Police_100K'!GL11/'1_Police_100K'!J11*100</f>
        <v>11.134802179578299</v>
      </c>
      <c r="GM11" s="250">
        <f>'1_Police_100K'!GM11/'1_Police_100K'!K11*100</f>
        <v>12.895955928383623</v>
      </c>
      <c r="GN11" s="250">
        <f>'1_Police_100K'!GN11/'1_Police_100K'!L11*100</f>
        <v>14.030145090857864</v>
      </c>
      <c r="GO11" s="250">
        <f>'1_Police_100K'!GO11/'1_Police_100K'!M11*100</f>
        <v>15.805649056051518</v>
      </c>
      <c r="GP11" s="250">
        <f>'1_Police_100K'!GP11/'1_Police_100K'!N11*100</f>
        <v>15.959425190194427</v>
      </c>
      <c r="GQ11" s="250" t="e">
        <f>'1_Police_100K'!GQ11/'1_Police_100K'!O11*100</f>
        <v>#VALUE!</v>
      </c>
      <c r="GR11" s="250" t="e">
        <f t="shared" si="14"/>
        <v>#VALUE!</v>
      </c>
      <c r="GT11" s="250">
        <f>'1_Police_100K'!GT11/'1_Police_100K'!GL11*100</f>
        <v>13.723404255319146</v>
      </c>
      <c r="GU11" s="250">
        <f>'1_Police_100K'!GU11/'1_Police_100K'!GM11*100</f>
        <v>15.922330097087379</v>
      </c>
      <c r="GV11" s="250">
        <f>'1_Police_100K'!GV11/'1_Police_100K'!GN11*100</f>
        <v>16.164658634538153</v>
      </c>
      <c r="GW11" s="250">
        <f>'1_Police_100K'!GW11/'1_Police_100K'!GO11*100</f>
        <v>12.777777777777777</v>
      </c>
      <c r="GX11" s="250">
        <f>'1_Police_100K'!GX11/'1_Police_100K'!GP11*100</f>
        <v>13.983050847457623</v>
      </c>
      <c r="GY11" s="250">
        <f>'1_Police_100K'!GY11/'1_Police_100K'!GQ11*100</f>
        <v>15.789473684210526</v>
      </c>
      <c r="GZ11" s="250">
        <f t="shared" si="15"/>
        <v>15.055079559363534</v>
      </c>
      <c r="HA11" s="252"/>
      <c r="HB11" s="250" t="e">
        <f>'1_Police_raw'!GI10/C11*100</f>
        <v>#VALUE!</v>
      </c>
      <c r="HC11" s="250">
        <f>'1_Police_raw'!GJ10/D11*100</f>
        <v>558.11352755359269</v>
      </c>
      <c r="HD11" s="250">
        <f>'1_Police_raw'!GK10/E11*100</f>
        <v>512.77431693610413</v>
      </c>
      <c r="HE11" s="250">
        <f>'1_Police_raw'!GL10/F11*100</f>
        <v>508.04195804195808</v>
      </c>
      <c r="HF11" s="250">
        <f>'1_Police_raw'!GM10/G11*100</f>
        <v>573.66636442631</v>
      </c>
      <c r="HG11" s="250">
        <f>'1_Police_raw'!GN10/H11*100</f>
        <v>593.29096719512359</v>
      </c>
      <c r="HH11" s="250" t="e">
        <f t="shared" si="16"/>
        <v>#VALUE!</v>
      </c>
      <c r="HJ11" s="250" t="e">
        <f>'1_Police_100K'!HJ11/'1_Police_100K'!HB11*100</f>
        <v>#VALUE!</v>
      </c>
      <c r="HK11" s="250" t="e">
        <f>'1_Police_100K'!HK11/'1_Police_100K'!HC11*100</f>
        <v>#VALUE!</v>
      </c>
      <c r="HL11" s="250" t="e">
        <f>'1_Police_100K'!HL11/'1_Police_100K'!HD11*100</f>
        <v>#VALUE!</v>
      </c>
      <c r="HM11" s="250" t="e">
        <f>'1_Police_100K'!HM11/'1_Police_100K'!HE11*100</f>
        <v>#VALUE!</v>
      </c>
      <c r="HN11" s="250" t="e">
        <f>'1_Police_100K'!HN11/'1_Police_100K'!HF11*100</f>
        <v>#VALUE!</v>
      </c>
      <c r="HO11" s="250" t="e">
        <f>'1_Police_100K'!HO11/'1_Police_100K'!HG11*100</f>
        <v>#VALUE!</v>
      </c>
      <c r="HP11" s="250" t="e">
        <f t="shared" si="17"/>
        <v>#VALUE!</v>
      </c>
      <c r="HR11" s="250" t="e">
        <f>'1_Police_100K'!HR11/'1_Police_100K'!HB11*100</f>
        <v>#VALUE!</v>
      </c>
      <c r="HS11" s="250" t="e">
        <f>'1_Police_100K'!HS11/'1_Police_100K'!HC11*100</f>
        <v>#VALUE!</v>
      </c>
      <c r="HT11" s="250" t="e">
        <f>'1_Police_100K'!HT11/'1_Police_100K'!HD11*100</f>
        <v>#VALUE!</v>
      </c>
      <c r="HU11" s="250" t="e">
        <f>'1_Police_100K'!HU11/'1_Police_100K'!HE11*100</f>
        <v>#VALUE!</v>
      </c>
      <c r="HV11" s="250" t="e">
        <f>'1_Police_100K'!HV11/'1_Police_100K'!HF11*100</f>
        <v>#VALUE!</v>
      </c>
      <c r="HW11" s="250" t="e">
        <f>'1_Police_100K'!HW11/'1_Police_100K'!HG11*100</f>
        <v>#VALUE!</v>
      </c>
      <c r="HX11" s="250" t="e">
        <f t="shared" si="18"/>
        <v>#VALUE!</v>
      </c>
      <c r="HZ11" s="250" t="e">
        <f>'1_Police_100K'!HZ11/'1_Police_100K'!HR11*100</f>
        <v>#VALUE!</v>
      </c>
      <c r="IA11" s="250" t="e">
        <f>'1_Police_100K'!IA11/'1_Police_100K'!HS11*100</f>
        <v>#VALUE!</v>
      </c>
      <c r="IB11" s="250" t="e">
        <f>'1_Police_100K'!IB11/'1_Police_100K'!HT11*100</f>
        <v>#VALUE!</v>
      </c>
      <c r="IC11" s="250" t="e">
        <f>'1_Police_100K'!IC11/'1_Police_100K'!HU11*100</f>
        <v>#VALUE!</v>
      </c>
      <c r="ID11" s="250" t="e">
        <f>'1_Police_100K'!ID11/'1_Police_100K'!HV11*100</f>
        <v>#VALUE!</v>
      </c>
      <c r="IE11" s="250" t="e">
        <f>'1_Police_100K'!IE11/'1_Police_100K'!HW11*100</f>
        <v>#VALUE!</v>
      </c>
      <c r="IF11" s="250" t="e">
        <f t="shared" si="48"/>
        <v>#VALUE!</v>
      </c>
      <c r="IH11" s="250" t="e">
        <f>'1_Police_100K'!IH11/'1_Police_100K'!HR11*100</f>
        <v>#VALUE!</v>
      </c>
      <c r="II11" s="250" t="e">
        <f>'1_Police_100K'!II11/'1_Police_100K'!HS11*100</f>
        <v>#VALUE!</v>
      </c>
      <c r="IJ11" s="250" t="e">
        <f>'1_Police_100K'!IJ11/'1_Police_100K'!HT11*100</f>
        <v>#VALUE!</v>
      </c>
      <c r="IK11" s="250" t="e">
        <f>'1_Police_100K'!IK11/'1_Police_100K'!HU11*100</f>
        <v>#VALUE!</v>
      </c>
      <c r="IL11" s="250" t="e">
        <f>'1_Police_100K'!IL11/'1_Police_100K'!HV11*100</f>
        <v>#VALUE!</v>
      </c>
      <c r="IM11" s="250" t="e">
        <f>'1_Police_100K'!IM11/'1_Police_100K'!HW11*100</f>
        <v>#VALUE!</v>
      </c>
      <c r="IN11" s="250" t="e">
        <f t="shared" si="36"/>
        <v>#VALUE!</v>
      </c>
      <c r="IP11" s="250" t="e">
        <f>'1_Police_100K'!IP11/'1_Police_100K'!IH11*100</f>
        <v>#VALUE!</v>
      </c>
      <c r="IQ11" s="250" t="e">
        <f>'1_Police_100K'!IQ11/'1_Police_100K'!II11*100</f>
        <v>#VALUE!</v>
      </c>
      <c r="IR11" s="250" t="e">
        <f>'1_Police_100K'!IR11/'1_Police_100K'!IJ11*100</f>
        <v>#VALUE!</v>
      </c>
      <c r="IS11" s="250" t="e">
        <f>'1_Police_100K'!IS11/'1_Police_100K'!IK11*100</f>
        <v>#VALUE!</v>
      </c>
      <c r="IT11" s="250" t="e">
        <f>'1_Police_100K'!IT11/'1_Police_100K'!IL11*100</f>
        <v>#VALUE!</v>
      </c>
      <c r="IU11" s="250" t="e">
        <f>'1_Police_100K'!IU11/'1_Police_100K'!IM11*100</f>
        <v>#VALUE!</v>
      </c>
      <c r="IV11" s="250" t="e">
        <f t="shared" si="44"/>
        <v>#VALUE!</v>
      </c>
      <c r="IX11" s="250" t="e">
        <f>'1_Police_100K'!IX11/'1_Police_100K'!HB11*100</f>
        <v>#VALUE!</v>
      </c>
      <c r="IY11" s="250" t="e">
        <f>'1_Police_100K'!IY11/'1_Police_100K'!HC11*100</f>
        <v>#VALUE!</v>
      </c>
      <c r="IZ11" s="250" t="e">
        <f>'1_Police_100K'!IZ11/'1_Police_100K'!HD11*100</f>
        <v>#VALUE!</v>
      </c>
      <c r="JA11" s="250" t="e">
        <f>'1_Police_100K'!JA11/'1_Police_100K'!HE11*100</f>
        <v>#VALUE!</v>
      </c>
      <c r="JB11" s="250" t="e">
        <f>'1_Police_100K'!JB11/'1_Police_100K'!HF11*100</f>
        <v>#VALUE!</v>
      </c>
      <c r="JC11" s="250" t="e">
        <f>'1_Police_100K'!JC11/'1_Police_100K'!HG11*100</f>
        <v>#VALUE!</v>
      </c>
      <c r="JD11" s="250" t="e">
        <f t="shared" si="19"/>
        <v>#VALUE!</v>
      </c>
      <c r="JF11" s="250" t="e">
        <f>'1_Police_100K'!JF11/'1_Police_100K'!IX11*100</f>
        <v>#VALUE!</v>
      </c>
      <c r="JG11" s="250" t="e">
        <f>'1_Police_100K'!JG11/'1_Police_100K'!IY11*100</f>
        <v>#VALUE!</v>
      </c>
      <c r="JH11" s="250" t="e">
        <f>'1_Police_100K'!JH11/'1_Police_100K'!IZ11*100</f>
        <v>#VALUE!</v>
      </c>
      <c r="JI11" s="250" t="e">
        <f>'1_Police_100K'!JI11/'1_Police_100K'!JA11*100</f>
        <v>#VALUE!</v>
      </c>
      <c r="JJ11" s="250" t="e">
        <f>'1_Police_100K'!JJ11/'1_Police_100K'!JB11*100</f>
        <v>#VALUE!</v>
      </c>
      <c r="JK11" s="250" t="e">
        <f>'1_Police_100K'!JK11/'1_Police_100K'!JC11*100</f>
        <v>#VALUE!</v>
      </c>
      <c r="JL11" s="250" t="e">
        <f t="shared" si="47"/>
        <v>#VALUE!</v>
      </c>
      <c r="JN11" s="250" t="e">
        <f>'1_Police_100K'!JN11/'1_Police_100K'!HB11*100</f>
        <v>#VALUE!</v>
      </c>
      <c r="JO11" s="250" t="e">
        <f>'1_Police_100K'!JO11/'1_Police_100K'!HC11*100</f>
        <v>#VALUE!</v>
      </c>
      <c r="JP11" s="250" t="e">
        <f>'1_Police_100K'!JP11/'1_Police_100K'!HD11*100</f>
        <v>#VALUE!</v>
      </c>
      <c r="JQ11" s="250" t="e">
        <f>'1_Police_100K'!JQ11/'1_Police_100K'!HE11*100</f>
        <v>#VALUE!</v>
      </c>
      <c r="JR11" s="250" t="e">
        <f>'1_Police_100K'!JR11/'1_Police_100K'!HF11*100</f>
        <v>#VALUE!</v>
      </c>
      <c r="JS11" s="250" t="e">
        <f>'1_Police_100K'!JS11/'1_Police_100K'!HG11*100</f>
        <v>#VALUE!</v>
      </c>
      <c r="JT11" s="250" t="e">
        <f t="shared" si="20"/>
        <v>#VALUE!</v>
      </c>
      <c r="JV11" s="250" t="e">
        <f>'1_Police_100K'!JV11/'1_Police_100K'!JN11*100</f>
        <v>#VALUE!</v>
      </c>
      <c r="JW11" s="250" t="e">
        <f>'1_Police_100K'!JW11/'1_Police_100K'!JO11*100</f>
        <v>#VALUE!</v>
      </c>
      <c r="JX11" s="250" t="e">
        <f>'1_Police_100K'!JX11/'1_Police_100K'!JP11*100</f>
        <v>#VALUE!</v>
      </c>
      <c r="JY11" s="250" t="e">
        <f>'1_Police_100K'!JY11/'1_Police_100K'!JQ11*100</f>
        <v>#VALUE!</v>
      </c>
      <c r="JZ11" s="250" t="e">
        <f>'1_Police_100K'!JZ11/'1_Police_100K'!JR11*100</f>
        <v>#VALUE!</v>
      </c>
      <c r="KA11" s="250" t="e">
        <f>'1_Police_100K'!KA11/'1_Police_100K'!JS11*100</f>
        <v>#VALUE!</v>
      </c>
      <c r="KB11" s="250" t="e">
        <f t="shared" si="21"/>
        <v>#VALUE!</v>
      </c>
      <c r="KD11" s="250" t="e">
        <f>'1_Police_100K'!KD11/'1_Police_100K'!JN11*100</f>
        <v>#VALUE!</v>
      </c>
      <c r="KE11" s="250" t="e">
        <f>'1_Police_100K'!KE11/'1_Police_100K'!JO11*100</f>
        <v>#VALUE!</v>
      </c>
      <c r="KF11" s="250" t="e">
        <f>'1_Police_100K'!KF11/'1_Police_100K'!JP11*100</f>
        <v>#VALUE!</v>
      </c>
      <c r="KG11" s="250" t="e">
        <f>'1_Police_100K'!KG11/'1_Police_100K'!JQ11*100</f>
        <v>#VALUE!</v>
      </c>
      <c r="KH11" s="250" t="e">
        <f>'1_Police_100K'!KH11/'1_Police_100K'!JR11*100</f>
        <v>#VALUE!</v>
      </c>
      <c r="KI11" s="250" t="e">
        <f>'1_Police_100K'!KI11/'1_Police_100K'!JS11*100</f>
        <v>#VALUE!</v>
      </c>
      <c r="KJ11" s="250" t="e">
        <f t="shared" si="22"/>
        <v>#VALUE!</v>
      </c>
      <c r="KL11" s="250" t="e">
        <f>'1_Police_100K'!KL11/'1_Police_100K'!HB11*100</f>
        <v>#VALUE!</v>
      </c>
      <c r="KM11" s="250" t="e">
        <f>'1_Police_100K'!KM11/'1_Police_100K'!HC11*100</f>
        <v>#VALUE!</v>
      </c>
      <c r="KN11" s="250" t="e">
        <f>'1_Police_100K'!KN11/'1_Police_100K'!HD11*100</f>
        <v>#VALUE!</v>
      </c>
      <c r="KO11" s="250" t="e">
        <f>'1_Police_100K'!KO11/'1_Police_100K'!HE11*100</f>
        <v>#VALUE!</v>
      </c>
      <c r="KP11" s="250" t="e">
        <f>'1_Police_100K'!KP11/'1_Police_100K'!HF11*100</f>
        <v>#VALUE!</v>
      </c>
      <c r="KQ11" s="250" t="e">
        <f>'1_Police_100K'!KQ11/'1_Police_100K'!HG11*100</f>
        <v>#VALUE!</v>
      </c>
      <c r="KR11" s="250" t="e">
        <f t="shared" si="23"/>
        <v>#VALUE!</v>
      </c>
      <c r="KT11" s="250" t="e">
        <f>'1_Police_100K'!KT11/'1_Police_100K'!KL11*100</f>
        <v>#VALUE!</v>
      </c>
      <c r="KU11" s="250" t="e">
        <f>'1_Police_100K'!KU11/'1_Police_100K'!KM11*100</f>
        <v>#VALUE!</v>
      </c>
      <c r="KV11" s="250" t="e">
        <f>'1_Police_100K'!KV11/'1_Police_100K'!KN11*100</f>
        <v>#VALUE!</v>
      </c>
      <c r="KW11" s="250" t="e">
        <f>'1_Police_100K'!KW11/'1_Police_100K'!KO11*100</f>
        <v>#VALUE!</v>
      </c>
      <c r="KX11" s="250" t="e">
        <f>'1_Police_100K'!KX11/'1_Police_100K'!KP11*100</f>
        <v>#VALUE!</v>
      </c>
      <c r="KY11" s="250" t="e">
        <f>'1_Police_100K'!KY11/'1_Police_100K'!KQ11*100</f>
        <v>#VALUE!</v>
      </c>
      <c r="KZ11" s="250" t="e">
        <f t="shared" si="37"/>
        <v>#VALUE!</v>
      </c>
      <c r="LB11" s="250" t="e">
        <f>'1_Police_100K'!LB11/'1_Police_100K'!HB11*100</f>
        <v>#VALUE!</v>
      </c>
      <c r="LC11" s="250" t="e">
        <f>'1_Police_100K'!LC11/'1_Police_100K'!HC11*100</f>
        <v>#VALUE!</v>
      </c>
      <c r="LD11" s="250" t="e">
        <f>'1_Police_100K'!LD11/'1_Police_100K'!HD11*100</f>
        <v>#VALUE!</v>
      </c>
      <c r="LE11" s="250" t="e">
        <f>'1_Police_100K'!LE11/'1_Police_100K'!HE11*100</f>
        <v>#VALUE!</v>
      </c>
      <c r="LF11" s="250" t="e">
        <f>'1_Police_100K'!LF11/'1_Police_100K'!HF11*100</f>
        <v>#VALUE!</v>
      </c>
      <c r="LG11" s="250" t="e">
        <f>'1_Police_100K'!LG11/'1_Police_100K'!HG11*100</f>
        <v>#VALUE!</v>
      </c>
      <c r="LH11" s="250" t="e">
        <f t="shared" si="24"/>
        <v>#VALUE!</v>
      </c>
      <c r="LJ11" s="250" t="e">
        <f>'1_Police_100K'!LJ11/'1_Police_100K'!LB11*100</f>
        <v>#VALUE!</v>
      </c>
      <c r="LK11" s="250" t="e">
        <f>'1_Police_100K'!LK11/'1_Police_100K'!LC11*100</f>
        <v>#VALUE!</v>
      </c>
      <c r="LL11" s="250" t="e">
        <f>'1_Police_100K'!LL11/'1_Police_100K'!LD11*100</f>
        <v>#VALUE!</v>
      </c>
      <c r="LM11" s="250" t="e">
        <f>'1_Police_100K'!LM11/'1_Police_100K'!LE11*100</f>
        <v>#VALUE!</v>
      </c>
      <c r="LN11" s="250" t="e">
        <f>'1_Police_100K'!LN11/'1_Police_100K'!LF11*100</f>
        <v>#VALUE!</v>
      </c>
      <c r="LO11" s="250" t="e">
        <f>'1_Police_100K'!LO11/'1_Police_100K'!LG11*100</f>
        <v>#VALUE!</v>
      </c>
      <c r="LP11" s="250" t="e">
        <f t="shared" si="38"/>
        <v>#VALUE!</v>
      </c>
      <c r="LR11" s="250" t="e">
        <f>'1_Police_100K'!LR11/'1_Police_100K'!LJ11*100</f>
        <v>#VALUE!</v>
      </c>
      <c r="LS11" s="250" t="e">
        <f>'1_Police_100K'!LS11/'1_Police_100K'!LK11*100</f>
        <v>#VALUE!</v>
      </c>
      <c r="LT11" s="250" t="e">
        <f>'1_Police_100K'!LT11/'1_Police_100K'!LL11*100</f>
        <v>#VALUE!</v>
      </c>
      <c r="LU11" s="250" t="e">
        <f>'1_Police_100K'!LU11/'1_Police_100K'!LM11*100</f>
        <v>#VALUE!</v>
      </c>
      <c r="LV11" s="250" t="e">
        <f>'1_Police_100K'!LV11/'1_Police_100K'!LN11*100</f>
        <v>#VALUE!</v>
      </c>
      <c r="LW11" s="250" t="e">
        <f>'1_Police_100K'!LW11/'1_Police_100K'!LO11*100</f>
        <v>#VALUE!</v>
      </c>
      <c r="LX11" s="250" t="e">
        <f t="shared" si="39"/>
        <v>#VALUE!</v>
      </c>
      <c r="LZ11" s="250" t="e">
        <f>'1_Police_100K'!LZ11/'1_Police_100K'!LJ11*100</f>
        <v>#VALUE!</v>
      </c>
      <c r="MA11" s="250" t="e">
        <f>'1_Police_100K'!MA11/'1_Police_100K'!LK11*100</f>
        <v>#VALUE!</v>
      </c>
      <c r="MB11" s="250" t="e">
        <f>'1_Police_100K'!MB11/'1_Police_100K'!LL11*100</f>
        <v>#VALUE!</v>
      </c>
      <c r="MC11" s="250" t="e">
        <f>'1_Police_100K'!MC11/'1_Police_100K'!LM11*100</f>
        <v>#VALUE!</v>
      </c>
      <c r="MD11" s="250" t="e">
        <f>'1_Police_100K'!MD11/'1_Police_100K'!LN11*100</f>
        <v>#VALUE!</v>
      </c>
      <c r="ME11" s="250" t="e">
        <f>'1_Police_100K'!ME11/'1_Police_100K'!LO11*100</f>
        <v>#VALUE!</v>
      </c>
      <c r="MF11" s="250" t="e">
        <f t="shared" si="40"/>
        <v>#VALUE!</v>
      </c>
      <c r="MH11" s="250" t="e">
        <f>'1_Police_100K'!MH11/'1_Police_100K'!LZ11*100</f>
        <v>#VALUE!</v>
      </c>
      <c r="MI11" s="250" t="e">
        <f>'1_Police_100K'!MI11/'1_Police_100K'!MA11*100</f>
        <v>#VALUE!</v>
      </c>
      <c r="MJ11" s="250" t="e">
        <f>'1_Police_100K'!MJ11/'1_Police_100K'!MB11*100</f>
        <v>#VALUE!</v>
      </c>
      <c r="MK11" s="250" t="e">
        <f>'1_Police_100K'!MK11/'1_Police_100K'!MC11*100</f>
        <v>#VALUE!</v>
      </c>
      <c r="ML11" s="250" t="e">
        <f>'1_Police_100K'!ML11/'1_Police_100K'!MD11*100</f>
        <v>#VALUE!</v>
      </c>
      <c r="MM11" s="250" t="e">
        <f>'1_Police_100K'!MM11/'1_Police_100K'!ME11*100</f>
        <v>#VALUE!</v>
      </c>
      <c r="MN11" s="250" t="e">
        <f t="shared" si="41"/>
        <v>#VALUE!</v>
      </c>
      <c r="MP11" s="250" t="e">
        <f>'1_Police_100K'!MP11/'1_Police_100K'!HB11*100</f>
        <v>#VALUE!</v>
      </c>
      <c r="MQ11" s="250" t="e">
        <f>'1_Police_100K'!MQ11/'1_Police_100K'!HC11*100</f>
        <v>#VALUE!</v>
      </c>
      <c r="MR11" s="250" t="e">
        <f>'1_Police_100K'!MR11/'1_Police_100K'!HD11*100</f>
        <v>#VALUE!</v>
      </c>
      <c r="MS11" s="250" t="e">
        <f>'1_Police_100K'!MS11/'1_Police_100K'!HE11*100</f>
        <v>#VALUE!</v>
      </c>
      <c r="MT11" s="250" t="e">
        <f>'1_Police_100K'!MT11/'1_Police_100K'!HF11*100</f>
        <v>#VALUE!</v>
      </c>
      <c r="MU11" s="250" t="e">
        <f>'1_Police_100K'!MU11/'1_Police_100K'!HG11*100</f>
        <v>#VALUE!</v>
      </c>
      <c r="MV11" s="250" t="e">
        <f t="shared" si="25"/>
        <v>#VALUE!</v>
      </c>
      <c r="MX11" s="250" t="e">
        <f>'1_Police_100K'!MX11/'1_Police_100K'!MP11*100</f>
        <v>#VALUE!</v>
      </c>
      <c r="MY11" s="250" t="e">
        <f>'1_Police_100K'!MY11/'1_Police_100K'!MQ11*100</f>
        <v>#VALUE!</v>
      </c>
      <c r="MZ11" s="250" t="e">
        <f>'1_Police_100K'!MZ11/'1_Police_100K'!MR11*100</f>
        <v>#VALUE!</v>
      </c>
      <c r="NA11" s="250" t="e">
        <f>'1_Police_100K'!NA11/'1_Police_100K'!MS11*100</f>
        <v>#VALUE!</v>
      </c>
      <c r="NB11" s="250" t="e">
        <f>'1_Police_100K'!NB11/'1_Police_100K'!MT11*100</f>
        <v>#VALUE!</v>
      </c>
      <c r="NC11" s="250" t="e">
        <f>'1_Police_100K'!NC11/'1_Police_100K'!MU11*100</f>
        <v>#VALUE!</v>
      </c>
      <c r="ND11" s="250" t="e">
        <f t="shared" si="49"/>
        <v>#VALUE!</v>
      </c>
      <c r="NF11" s="250" t="e">
        <f>'1_Police_100K'!NF11/'1_Police_100K'!HB11*100</f>
        <v>#VALUE!</v>
      </c>
      <c r="NG11" s="250" t="e">
        <f>'1_Police_100K'!NG11/'1_Police_100K'!HC11*100</f>
        <v>#VALUE!</v>
      </c>
      <c r="NH11" s="250" t="e">
        <f>'1_Police_100K'!NH11/'1_Police_100K'!HD11*100</f>
        <v>#VALUE!</v>
      </c>
      <c r="NI11" s="250" t="e">
        <f>'1_Police_100K'!NI11/'1_Police_100K'!HE11*100</f>
        <v>#VALUE!</v>
      </c>
      <c r="NJ11" s="250" t="e">
        <f>'1_Police_100K'!NJ11/'1_Police_100K'!HF11*100</f>
        <v>#VALUE!</v>
      </c>
      <c r="NK11" s="250" t="e">
        <f>'1_Police_100K'!NK11/'1_Police_100K'!HG11*100</f>
        <v>#VALUE!</v>
      </c>
      <c r="NL11" s="250" t="e">
        <f t="shared" si="26"/>
        <v>#VALUE!</v>
      </c>
      <c r="NN11" s="250" t="e">
        <f>'1_Police_100K'!NN11/'1_Police_100K'!HB11*100</f>
        <v>#VALUE!</v>
      </c>
      <c r="NO11" s="250" t="e">
        <f>'1_Police_100K'!NO11/'1_Police_100K'!HC11*100</f>
        <v>#VALUE!</v>
      </c>
      <c r="NP11" s="250" t="e">
        <f>'1_Police_100K'!NP11/'1_Police_100K'!HD11*100</f>
        <v>#VALUE!</v>
      </c>
      <c r="NQ11" s="250" t="e">
        <f>'1_Police_100K'!NQ11/'1_Police_100K'!HE11*100</f>
        <v>#VALUE!</v>
      </c>
      <c r="NR11" s="250" t="e">
        <f>'1_Police_100K'!NR11/'1_Police_100K'!HF11*100</f>
        <v>#VALUE!</v>
      </c>
      <c r="NS11" s="250" t="e">
        <f>'1_Police_100K'!NS11/'1_Police_100K'!HG11*100</f>
        <v>#VALUE!</v>
      </c>
      <c r="NT11" s="250" t="e">
        <f t="shared" si="27"/>
        <v>#VALUE!</v>
      </c>
      <c r="NV11" s="250" t="e">
        <f>'1_Police_100K'!NV11/'1_Police_100K'!HB11*100</f>
        <v>#VALUE!</v>
      </c>
      <c r="NW11" s="250" t="e">
        <f>'1_Police_100K'!NW11/'1_Police_100K'!HC11*100</f>
        <v>#VALUE!</v>
      </c>
      <c r="NX11" s="250" t="e">
        <f>'1_Police_100K'!NX11/'1_Police_100K'!HD11*100</f>
        <v>#VALUE!</v>
      </c>
      <c r="NY11" s="250" t="e">
        <f>'1_Police_100K'!NY11/'1_Police_100K'!HE11*100</f>
        <v>#VALUE!</v>
      </c>
      <c r="NZ11" s="250" t="e">
        <f>'1_Police_100K'!NZ11/'1_Police_100K'!HF11*100</f>
        <v>#VALUE!</v>
      </c>
      <c r="OA11" s="250" t="e">
        <f>'1_Police_100K'!OA11/'1_Police_100K'!HG11*100</f>
        <v>#VALUE!</v>
      </c>
      <c r="OB11" s="250" t="e">
        <f t="shared" si="42"/>
        <v>#VALUE!</v>
      </c>
      <c r="OD11" s="250" t="e">
        <f>'1_Police_100K'!OD11/'1_Police_100K'!HB11*100</f>
        <v>#VALUE!</v>
      </c>
      <c r="OE11" s="250" t="e">
        <f>'1_Police_100K'!OE11/'1_Police_100K'!HC11*100</f>
        <v>#VALUE!</v>
      </c>
      <c r="OF11" s="250" t="e">
        <f>'1_Police_100K'!OF11/'1_Police_100K'!HD11*100</f>
        <v>#VALUE!</v>
      </c>
      <c r="OG11" s="250" t="e">
        <f>'1_Police_100K'!OG11/'1_Police_100K'!HE11*100</f>
        <v>#VALUE!</v>
      </c>
      <c r="OH11" s="250" t="e">
        <f>'1_Police_100K'!OH11/'1_Police_100K'!HF11*100</f>
        <v>#VALUE!</v>
      </c>
      <c r="OI11" s="250" t="e">
        <f>'1_Police_100K'!OI11/'1_Police_100K'!HG11*100</f>
        <v>#VALUE!</v>
      </c>
      <c r="OJ11" s="250" t="e">
        <f t="shared" si="28"/>
        <v>#VALUE!</v>
      </c>
      <c r="OL11" s="250" t="e">
        <f>'1_Police_100K'!OL11/'1_Police_100K'!OD11*100</f>
        <v>#VALUE!</v>
      </c>
      <c r="OM11" s="250" t="e">
        <f>'1_Police_100K'!OM11/'1_Police_100K'!OE11*100</f>
        <v>#VALUE!</v>
      </c>
      <c r="ON11" s="250" t="e">
        <f>'1_Police_100K'!ON11/'1_Police_100K'!OF11*100</f>
        <v>#VALUE!</v>
      </c>
      <c r="OO11" s="250" t="e">
        <f>'1_Police_100K'!OO11/'1_Police_100K'!OG11*100</f>
        <v>#VALUE!</v>
      </c>
      <c r="OP11" s="250" t="e">
        <f>'1_Police_100K'!OP11/'1_Police_100K'!OH11*100</f>
        <v>#VALUE!</v>
      </c>
      <c r="OQ11" s="250" t="e">
        <f>'1_Police_100K'!OQ11/'1_Police_100K'!OI11*100</f>
        <v>#VALUE!</v>
      </c>
      <c r="OR11" s="250" t="e">
        <f t="shared" si="43"/>
        <v>#VALUE!</v>
      </c>
    </row>
    <row r="12" spans="1:447">
      <c r="A12" s="247">
        <v>10</v>
      </c>
      <c r="B12" s="239" t="s">
        <v>34</v>
      </c>
      <c r="C12" s="248">
        <v>10486.731</v>
      </c>
      <c r="D12" s="248">
        <v>10505.445</v>
      </c>
      <c r="E12" s="248">
        <v>10516.125</v>
      </c>
      <c r="F12" s="248">
        <v>10512.419</v>
      </c>
      <c r="G12" s="248">
        <v>10538.275</v>
      </c>
      <c r="H12" s="248">
        <v>10553.843000000001</v>
      </c>
      <c r="I12" s="249"/>
      <c r="J12" s="250">
        <f>'1_Police_raw'!C11/C12*100</f>
        <v>3024.5555073358896</v>
      </c>
      <c r="K12" s="250">
        <f>'1_Police_raw'!D11/D12*100</f>
        <v>2898.7634507629136</v>
      </c>
      <c r="L12" s="250">
        <f>'1_Police_raw'!E11/E12*100</f>
        <v>3093.9723519832637</v>
      </c>
      <c r="M12" s="250">
        <f>'1_Police_raw'!F11/F12*100</f>
        <v>2745.8951170039932</v>
      </c>
      <c r="N12" s="250">
        <f>'1_Police_raw'!G11/G12*100</f>
        <v>2349.7963376359035</v>
      </c>
      <c r="O12" s="250">
        <f>'1_Police_raw'!H11/H12*100</f>
        <v>2067.1332707905544</v>
      </c>
      <c r="P12" s="250">
        <f t="shared" si="29"/>
        <v>-31.654973242288364</v>
      </c>
      <c r="R12" s="250">
        <f>'1_Police_100K'!R12/'1_Police_100K'!J12*100</f>
        <v>2.1108087913058009</v>
      </c>
      <c r="S12" s="250">
        <f>'1_Police_100K'!S12/'1_Police_100K'!K12*100</f>
        <v>2.2293516523932118</v>
      </c>
      <c r="T12" s="250">
        <f>'1_Police_100K'!T12/'1_Police_100K'!L12*100</f>
        <v>1.9396617962540645</v>
      </c>
      <c r="U12" s="250">
        <f>'1_Police_100K'!U12/'1_Police_100K'!M12*100</f>
        <v>2.2510912492205364</v>
      </c>
      <c r="V12" s="250">
        <f>'1_Police_100K'!V12/'1_Police_100K'!N12*100</f>
        <v>2.6769993700227759</v>
      </c>
      <c r="W12" s="250">
        <f>'1_Police_100K'!W12/'1_Police_100K'!O12*100</f>
        <v>2.9821875487023402</v>
      </c>
      <c r="X12" s="250">
        <f t="shared" si="30"/>
        <v>41.281747592944299</v>
      </c>
      <c r="Z12" s="250">
        <f>'1_Police_100K'!Z12/'1_Police_100K'!J12*100</f>
        <v>5.4228396132128112E-2</v>
      </c>
      <c r="AA12" s="250">
        <f>'1_Police_100K'!AA12/'1_Police_100K'!K12*100</f>
        <v>6.2063258550937847E-2</v>
      </c>
      <c r="AB12" s="250">
        <f>'1_Police_100K'!AB12/'1_Police_100K'!L12*100</f>
        <v>5.5629660136584651E-2</v>
      </c>
      <c r="AC12" s="250">
        <f>'1_Police_100K'!AC12/'1_Police_100K'!M12*100</f>
        <v>5.6121388484722506E-2</v>
      </c>
      <c r="AD12" s="250">
        <f>'1_Police_100K'!AD12/'1_Police_100K'!N12*100</f>
        <v>6.2997722390036662E-2</v>
      </c>
      <c r="AE12" s="250">
        <f>'1_Police_100K'!AE12/'1_Police_100K'!O12*100</f>
        <v>6.1880620823058098E-2</v>
      </c>
      <c r="AF12" s="250">
        <f t="shared" si="31"/>
        <v>14.111102737180815</v>
      </c>
      <c r="AH12" s="250" t="e">
        <f>'1_Police_100K'!AH12/'1_Police_100K'!Z12*100</f>
        <v>#VALUE!</v>
      </c>
      <c r="AI12" s="250" t="e">
        <f>'1_Police_100K'!AI12/'1_Police_100K'!AA12*100</f>
        <v>#VALUE!</v>
      </c>
      <c r="AJ12" s="250" t="e">
        <f>'1_Police_100K'!AJ12/'1_Police_100K'!AB12*100</f>
        <v>#VALUE!</v>
      </c>
      <c r="AK12" s="250" t="e">
        <f>'1_Police_100K'!AK12/'1_Police_100K'!AC12*100</f>
        <v>#VALUE!</v>
      </c>
      <c r="AL12" s="250" t="e">
        <f>'1_Police_100K'!AL12/'1_Police_100K'!AD12*100</f>
        <v>#VALUE!</v>
      </c>
      <c r="AM12" s="250" t="e">
        <f>'1_Police_100K'!AM12/'1_Police_100K'!AE12*100</f>
        <v>#VALUE!</v>
      </c>
      <c r="AN12" s="250" t="e">
        <f t="shared" si="45"/>
        <v>#VALUE!</v>
      </c>
      <c r="AP12" s="250" t="e">
        <f>'1_Police_100K'!AP12/'1_Police_100K'!Z12*100</f>
        <v>#VALUE!</v>
      </c>
      <c r="AQ12" s="250" t="e">
        <f>'1_Police_100K'!AQ12/'1_Police_100K'!AA12*100</f>
        <v>#VALUE!</v>
      </c>
      <c r="AR12" s="250" t="e">
        <f>'1_Police_100K'!AR12/'1_Police_100K'!AB12*100</f>
        <v>#VALUE!</v>
      </c>
      <c r="AS12" s="250" t="e">
        <f>'1_Police_100K'!AS12/'1_Police_100K'!AC12*100</f>
        <v>#VALUE!</v>
      </c>
      <c r="AT12" s="250" t="e">
        <f>'1_Police_100K'!AT12/'1_Police_100K'!AD12*100</f>
        <v>#VALUE!</v>
      </c>
      <c r="AU12" s="250" t="e">
        <f>'1_Police_100K'!AU12/'1_Police_100K'!AE12*100</f>
        <v>#VALUE!</v>
      </c>
      <c r="AV12" s="250" t="e">
        <f t="shared" si="32"/>
        <v>#VALUE!</v>
      </c>
      <c r="AX12" s="250" t="e">
        <f>'1_Police_100K'!AX12/'1_Police_100K'!AP12*100</f>
        <v>#VALUE!</v>
      </c>
      <c r="AY12" s="250" t="e">
        <f>'1_Police_100K'!AY12/'1_Police_100K'!AQ12*100</f>
        <v>#VALUE!</v>
      </c>
      <c r="AZ12" s="250" t="e">
        <f>'1_Police_100K'!AZ12/'1_Police_100K'!AR12*100</f>
        <v>#VALUE!</v>
      </c>
      <c r="BA12" s="250" t="e">
        <f>'1_Police_100K'!BA12/'1_Police_100K'!AS12*100</f>
        <v>#VALUE!</v>
      </c>
      <c r="BB12" s="250" t="e">
        <f>'1_Police_100K'!BB12/'1_Police_100K'!AT12*100</f>
        <v>#VALUE!</v>
      </c>
      <c r="BC12" s="250" t="e">
        <f>'1_Police_100K'!BC12/'1_Police_100K'!AU12*100</f>
        <v>#VALUE!</v>
      </c>
      <c r="BD12" s="250" t="e">
        <f t="shared" si="46"/>
        <v>#VALUE!</v>
      </c>
      <c r="BF12" s="250">
        <f>'1_Police_100K'!BF12/'1_Police_100K'!J12*100</f>
        <v>1.6596411467414096</v>
      </c>
      <c r="BG12" s="250">
        <f>'1_Police_100K'!BG12/'1_Police_100K'!K12*100</f>
        <v>1.7206956338990178</v>
      </c>
      <c r="BH12" s="250">
        <f>'1_Police_100K'!BH12/'1_Police_100K'!L12*100</f>
        <v>1.6529078022903443</v>
      </c>
      <c r="BI12" s="250">
        <f>'1_Police_100K'!BI12/'1_Police_100K'!M12*100</f>
        <v>1.8010808563708169</v>
      </c>
      <c r="BJ12" s="250">
        <f>'1_Police_100K'!BJ12/'1_Police_100K'!N12*100</f>
        <v>2.1116351947275751</v>
      </c>
      <c r="BK12" s="250">
        <f>'1_Police_100K'!BK12/'1_Police_100K'!O12*100</f>
        <v>2.3147935937514319</v>
      </c>
      <c r="BL12" s="250">
        <f t="shared" si="0"/>
        <v>39.475548572435002</v>
      </c>
      <c r="BN12" s="250" t="e">
        <f>'1_Police_100K'!BN12/'1_Police_100K'!BF12*100</f>
        <v>#VALUE!</v>
      </c>
      <c r="BO12" s="250" t="e">
        <f>'1_Police_100K'!BO12/'1_Police_100K'!BG12*100</f>
        <v>#VALUE!</v>
      </c>
      <c r="BP12" s="250" t="e">
        <f>'1_Police_100K'!BP12/'1_Police_100K'!BH12*100</f>
        <v>#VALUE!</v>
      </c>
      <c r="BQ12" s="250" t="e">
        <f>'1_Police_100K'!BQ12/'1_Police_100K'!BI12*100</f>
        <v>#VALUE!</v>
      </c>
      <c r="BR12" s="250" t="e">
        <f>'1_Police_100K'!BR12/'1_Police_100K'!BJ12*100</f>
        <v>#VALUE!</v>
      </c>
      <c r="BS12" s="250">
        <f>'1_Police_100K'!BS12/'1_Police_100K'!BK12*100</f>
        <v>0</v>
      </c>
      <c r="BT12" s="250" t="e">
        <f t="shared" si="1"/>
        <v>#VALUE!</v>
      </c>
      <c r="BV12" s="250" t="e">
        <f>'1_Police_100K'!BV12/'1_Police_100K'!J12*100</f>
        <v>#VALUE!</v>
      </c>
      <c r="BW12" s="250">
        <f>'1_Police_100K'!BW12/'1_Police_100K'!K12*100</f>
        <v>0.46563862764671887</v>
      </c>
      <c r="BX12" s="250" t="e">
        <f>'1_Police_100K'!BX12/'1_Police_100K'!L12*100</f>
        <v>#VALUE!</v>
      </c>
      <c r="BY12" s="250" t="e">
        <f>'1_Police_100K'!BY12/'1_Police_100K'!M12*100</f>
        <v>#VALUE!</v>
      </c>
      <c r="BZ12" s="250" t="e">
        <f>'1_Police_100K'!BZ12/'1_Police_100K'!N12*100</f>
        <v>#VALUE!</v>
      </c>
      <c r="CA12" s="250" t="e">
        <f>'1_Police_100K'!CA12/'1_Police_100K'!O12*100</f>
        <v>#VALUE!</v>
      </c>
      <c r="CB12" s="250" t="e">
        <f t="shared" si="2"/>
        <v>#VALUE!</v>
      </c>
      <c r="CD12" s="250" t="e">
        <f>'1_Police_100K'!CD12/'1_Police_100K'!BV12*100</f>
        <v>#VALUE!</v>
      </c>
      <c r="CE12" s="250">
        <f>'1_Police_100K'!CE12/'1_Police_100K'!BW12*100</f>
        <v>47.179125528913964</v>
      </c>
      <c r="CF12" s="250" t="e">
        <f>'1_Police_100K'!CF12/'1_Police_100K'!BX12*100</f>
        <v>#VALUE!</v>
      </c>
      <c r="CG12" s="250" t="e">
        <f>'1_Police_100K'!CG12/'1_Police_100K'!BY12*100</f>
        <v>#VALUE!</v>
      </c>
      <c r="CH12" s="250" t="e">
        <f>'1_Police_100K'!CH12/'1_Police_100K'!BZ12*100</f>
        <v>#VALUE!</v>
      </c>
      <c r="CI12" s="250" t="e">
        <f>'1_Police_100K'!CI12/'1_Police_100K'!CA12*100</f>
        <v>#VALUE!</v>
      </c>
      <c r="CJ12" s="250" t="e">
        <f t="shared" si="3"/>
        <v>#VALUE!</v>
      </c>
      <c r="CL12" s="250" t="e">
        <f>'1_Police_100K'!CL12/'1_Police_100K'!BV12*100</f>
        <v>#VALUE!</v>
      </c>
      <c r="CM12" s="250">
        <f>'1_Police_100K'!CM12/'1_Police_100K'!BW12*100</f>
        <v>49.576868829337087</v>
      </c>
      <c r="CN12" s="250" t="e">
        <f>'1_Police_100K'!CN12/'1_Police_100K'!BX12*100</f>
        <v>#VALUE!</v>
      </c>
      <c r="CO12" s="250" t="e">
        <f>'1_Police_100K'!CO12/'1_Police_100K'!BY12*100</f>
        <v>#VALUE!</v>
      </c>
      <c r="CP12" s="250" t="e">
        <f>'1_Police_100K'!CP12/'1_Police_100K'!BZ12*100</f>
        <v>#VALUE!</v>
      </c>
      <c r="CQ12" s="250" t="e">
        <f>'1_Police_100K'!CQ12/'1_Police_100K'!CA12*100</f>
        <v>#VALUE!</v>
      </c>
      <c r="CR12" s="250" t="e">
        <f t="shared" si="4"/>
        <v>#VALUE!</v>
      </c>
      <c r="CT12" s="250">
        <f>'1_Police_100K'!CT12/'1_Police_100K'!J12*100</f>
        <v>1.223607008074356</v>
      </c>
      <c r="CU12" s="250">
        <f>'1_Police_100K'!CU12/'1_Police_100K'!K12*100</f>
        <v>1.1217359323280618</v>
      </c>
      <c r="CV12" s="250">
        <f>'1_Police_100K'!CV12/'1_Police_100K'!L12*100</f>
        <v>0.93771322141834124</v>
      </c>
      <c r="CW12" s="250">
        <f>'1_Police_100K'!CW12/'1_Police_100K'!M12*100</f>
        <v>0.88235294117647056</v>
      </c>
      <c r="CX12" s="250">
        <f>'1_Police_100K'!CX12/'1_Police_100K'!N12*100</f>
        <v>0.81654740174778284</v>
      </c>
      <c r="CY12" s="250">
        <f>'1_Police_100K'!CY12/'1_Police_100K'!O12*100</f>
        <v>0.75448519907224909</v>
      </c>
      <c r="CZ12" s="250">
        <f t="shared" si="5"/>
        <v>-38.339254834800634</v>
      </c>
      <c r="DB12" s="250" t="e">
        <f>'1_Police_100K'!DB12/'1_Police_100K'!CT12*100</f>
        <v>#VALUE!</v>
      </c>
      <c r="DC12" s="250" t="e">
        <f>'1_Police_100K'!DC12/'1_Police_100K'!CU12*100</f>
        <v>#VALUE!</v>
      </c>
      <c r="DD12" s="250" t="e">
        <f>'1_Police_100K'!DD12/'1_Police_100K'!CV12*100</f>
        <v>#VALUE!</v>
      </c>
      <c r="DE12" s="250" t="e">
        <f>'1_Police_100K'!DE12/'1_Police_100K'!CW12*100</f>
        <v>#VALUE!</v>
      </c>
      <c r="DF12" s="250" t="e">
        <f>'1_Police_100K'!DF12/'1_Police_100K'!CX12*100</f>
        <v>#VALUE!</v>
      </c>
      <c r="DG12" s="250" t="e">
        <f>'1_Police_100K'!DG12/'1_Police_100K'!CY12*100</f>
        <v>#VALUE!</v>
      </c>
      <c r="DH12" s="250" t="e">
        <f t="shared" si="33"/>
        <v>#VALUE!</v>
      </c>
      <c r="DJ12" s="250">
        <f>'1_Police_100K'!DJ12/'1_Police_100K'!J12*100</f>
        <v>57.994747412328131</v>
      </c>
      <c r="DK12" s="250">
        <f>'1_Police_100K'!DK12/'1_Police_100K'!K12*100</f>
        <v>57.440038354437043</v>
      </c>
      <c r="DL12" s="250">
        <f>'1_Police_100K'!DL12/'1_Police_100K'!L12*100</f>
        <v>57.767867570674255</v>
      </c>
      <c r="DM12" s="250">
        <f>'1_Police_100K'!DM12/'1_Police_100K'!M12*100</f>
        <v>53.007690708792353</v>
      </c>
      <c r="DN12" s="250">
        <f>'1_Police_100K'!DN12/'1_Police_100K'!N12*100</f>
        <v>48.164585588059509</v>
      </c>
      <c r="DO12" s="250">
        <f>'1_Police_100K'!DO12/'1_Police_100K'!O12*100</f>
        <v>45.582640423171775</v>
      </c>
      <c r="DP12" s="250">
        <f t="shared" si="6"/>
        <v>-21.402122680023723</v>
      </c>
      <c r="DR12" s="250" t="e">
        <f>'1_Police_100K'!DR12/'1_Police_100K'!DJ12*100</f>
        <v>#VALUE!</v>
      </c>
      <c r="DS12" s="250" t="e">
        <f>'1_Police_100K'!DS12/'1_Police_100K'!DK12*100</f>
        <v>#VALUE!</v>
      </c>
      <c r="DT12" s="250" t="e">
        <f>'1_Police_100K'!DT12/'1_Police_100K'!DL12*100</f>
        <v>#VALUE!</v>
      </c>
      <c r="DU12" s="250" t="e">
        <f>'1_Police_100K'!DU12/'1_Police_100K'!DM12*100</f>
        <v>#VALUE!</v>
      </c>
      <c r="DV12" s="250" t="e">
        <f>'1_Police_100K'!DV12/'1_Police_100K'!DN12*100</f>
        <v>#VALUE!</v>
      </c>
      <c r="DW12" s="250" t="e">
        <f>'1_Police_100K'!DW12/'1_Police_100K'!DO12*100</f>
        <v>#VALUE!</v>
      </c>
      <c r="DX12" s="250" t="e">
        <f t="shared" si="34"/>
        <v>#VALUE!</v>
      </c>
      <c r="DZ12" s="250" t="e">
        <f>'1_Police_100K'!DZ12/'1_Police_100K'!DR12*100</f>
        <v>#VALUE!</v>
      </c>
      <c r="EA12" s="250" t="e">
        <f>'1_Police_100K'!EA12/'1_Police_100K'!DS12*100</f>
        <v>#VALUE!</v>
      </c>
      <c r="EB12" s="250" t="e">
        <f>'1_Police_100K'!EB12/'1_Police_100K'!DT12*100</f>
        <v>#VALUE!</v>
      </c>
      <c r="EC12" s="250" t="e">
        <f>'1_Police_100K'!EC12/'1_Police_100K'!DU12*100</f>
        <v>#VALUE!</v>
      </c>
      <c r="ED12" s="250" t="e">
        <f>'1_Police_100K'!ED12/'1_Police_100K'!DV12*100</f>
        <v>#VALUE!</v>
      </c>
      <c r="EE12" s="250" t="e">
        <f>'1_Police_100K'!EE12/'1_Police_100K'!DW12*100</f>
        <v>#VALUE!</v>
      </c>
      <c r="EF12" s="250" t="e">
        <f t="shared" si="7"/>
        <v>#VALUE!</v>
      </c>
      <c r="EH12" s="250" t="e">
        <f>'1_Police_100K'!EH12/'1_Police_100K'!DR12*100</f>
        <v>#VALUE!</v>
      </c>
      <c r="EI12" s="250" t="e">
        <f>'1_Police_100K'!EI12/'1_Police_100K'!DS12*100</f>
        <v>#VALUE!</v>
      </c>
      <c r="EJ12" s="250" t="e">
        <f>'1_Police_100K'!EJ12/'1_Police_100K'!DT12*100</f>
        <v>#VALUE!</v>
      </c>
      <c r="EK12" s="250" t="e">
        <f>'1_Police_100K'!EK12/'1_Police_100K'!DU12*100</f>
        <v>#VALUE!</v>
      </c>
      <c r="EL12" s="250" t="e">
        <f>'1_Police_100K'!EL12/'1_Police_100K'!DV12*100</f>
        <v>#VALUE!</v>
      </c>
      <c r="EM12" s="250" t="e">
        <f>'1_Police_100K'!EM12/'1_Police_100K'!DW12*100</f>
        <v>#VALUE!</v>
      </c>
      <c r="EN12" s="250" t="e">
        <f t="shared" si="8"/>
        <v>#VALUE!</v>
      </c>
      <c r="EP12" s="250">
        <f>'1_Police_100K'!EP12/'1_Police_100K'!EH12*100</f>
        <v>16.034320954551546</v>
      </c>
      <c r="EQ12" s="250">
        <f>'1_Police_100K'!EQ12/'1_Police_100K'!EI12*100</f>
        <v>17.492889800914426</v>
      </c>
      <c r="ER12" s="250">
        <f>'1_Police_100K'!ER12/'1_Police_100K'!EJ12*100</f>
        <v>17.820274429340856</v>
      </c>
      <c r="ES12" s="250">
        <f>'1_Police_100K'!ES12/'1_Police_100K'!EK12*100</f>
        <v>18.004624371247768</v>
      </c>
      <c r="ET12" s="250">
        <f>'1_Police_100K'!ET12/'1_Police_100K'!EL12*100</f>
        <v>19.999419886297716</v>
      </c>
      <c r="EU12" s="250">
        <f>'1_Police_100K'!EU12/'1_Police_100K'!EM12*100</f>
        <v>21.598157335223245</v>
      </c>
      <c r="EV12" s="250">
        <f t="shared" si="9"/>
        <v>34.699544785476775</v>
      </c>
      <c r="EX12" s="250">
        <f>'1_Police_100K'!EX12/'1_Police_100K'!J12*100</f>
        <v>2.8573950822411458</v>
      </c>
      <c r="EY12" s="250">
        <f>'1_Police_100K'!EY12/'1_Police_100K'!K12*100</f>
        <v>3.2069300688278264</v>
      </c>
      <c r="EZ12" s="250">
        <f>'1_Police_100K'!EZ12/'1_Police_100K'!L12*100</f>
        <v>3.3617526109058731</v>
      </c>
      <c r="FA12" s="250">
        <f>'1_Police_100K'!FA12/'1_Police_100K'!M12*100</f>
        <v>3.7251437677544521</v>
      </c>
      <c r="FB12" s="250">
        <f>'1_Police_100K'!FB12/'1_Police_100K'!N12*100</f>
        <v>4.2987868900124386</v>
      </c>
      <c r="FC12" s="250">
        <f>'1_Police_100K'!FC12/'1_Police_100K'!O12*100</f>
        <v>4.5085761956711066</v>
      </c>
      <c r="FD12" s="250">
        <f t="shared" si="10"/>
        <v>57.786237671231902</v>
      </c>
      <c r="FF12" s="250">
        <f>'1_Police_100K'!FF12/'1_Police_100K'!EX12*100</f>
        <v>1.4785391150833058</v>
      </c>
      <c r="FG12" s="250">
        <f>'1_Police_100K'!FG12/'1_Police_100K'!EY12*100</f>
        <v>1.8226500102396066</v>
      </c>
      <c r="FH12" s="250">
        <f>'1_Police_100K'!FH12/'1_Police_100K'!EZ12*100</f>
        <v>2.7518742000365695</v>
      </c>
      <c r="FI12" s="250">
        <f>'1_Police_100K'!FI12/'1_Police_100K'!FA12*100</f>
        <v>6.2215195759322972</v>
      </c>
      <c r="FJ12" s="250">
        <f>'1_Police_100K'!FJ12/'1_Police_100K'!FB12*100</f>
        <v>6.6416157820573041</v>
      </c>
      <c r="FK12" s="250">
        <f>'1_Police_100K'!FK12/'1_Police_100K'!FC12*100</f>
        <v>6.4558763725091506</v>
      </c>
      <c r="FL12" s="250">
        <f t="shared" si="35"/>
        <v>336.63886241828675</v>
      </c>
      <c r="FN12" s="250">
        <f>'1_Police_100K'!FN12/'1_Police_100K'!J12*100</f>
        <v>0.22101224237570821</v>
      </c>
      <c r="FO12" s="250">
        <f>'1_Police_100K'!FO12/'1_Police_100K'!K12*100</f>
        <v>0.24201387064572061</v>
      </c>
      <c r="FP12" s="250">
        <f>'1_Police_100K'!FP12/'1_Police_100K'!L12*100</f>
        <v>0.19823829164694529</v>
      </c>
      <c r="FQ12" s="250">
        <f>'1_Police_100K'!FQ12/'1_Police_100K'!M12*100</f>
        <v>0.27852837247973394</v>
      </c>
      <c r="FR12" s="250">
        <f>'1_Police_100K'!FR12/'1_Police_100K'!N12*100</f>
        <v>0.30610431776697306</v>
      </c>
      <c r="FS12" s="250">
        <f>'1_Police_100K'!FS12/'1_Police_100K'!O12*100</f>
        <v>0.45058259458567484</v>
      </c>
      <c r="FT12" s="250">
        <f t="shared" si="11"/>
        <v>103.87223338502224</v>
      </c>
      <c r="FV12" s="250">
        <f>'1_Police_100K'!FV12/'1_Police_100K'!J12*100</f>
        <v>8.0081468706747344E-2</v>
      </c>
      <c r="FW12" s="250">
        <f>'1_Police_100K'!FW12/'1_Police_100K'!K12*100</f>
        <v>0.1297089266011664</v>
      </c>
      <c r="FX12" s="250">
        <f>'1_Police_100K'!FX12/'1_Police_100K'!L12*100</f>
        <v>0.1336955920409631</v>
      </c>
      <c r="FY12" s="250">
        <f>'1_Police_100K'!FY12/'1_Police_100K'!M12*100</f>
        <v>0.19919628628836694</v>
      </c>
      <c r="FZ12" s="250">
        <f>'1_Police_100K'!FZ12/'1_Police_100K'!N12*100</f>
        <v>0.19020466183145687</v>
      </c>
      <c r="GA12" s="250">
        <f>'1_Police_100K'!GA12/'1_Police_100K'!O12*100</f>
        <v>0.26264885727120219</v>
      </c>
      <c r="GB12" s="250">
        <f t="shared" si="12"/>
        <v>227.97707323900823</v>
      </c>
      <c r="GD12" s="250">
        <f>'1_Police_100K'!GD12/'1_Police_100K'!J12*100</f>
        <v>8.4180126553943066E-2</v>
      </c>
      <c r="GE12" s="250">
        <f>'1_Police_100K'!GE12/'1_Police_100K'!K12*100</f>
        <v>9.5886092576052129E-2</v>
      </c>
      <c r="GF12" s="250">
        <f>'1_Police_100K'!GF12/'1_Police_100K'!L12*100</f>
        <v>8.6671625185176085E-2</v>
      </c>
      <c r="GG12" s="250">
        <f>'1_Police_100K'!GG12/'1_Police_100K'!M12*100</f>
        <v>6.4089239936257189E-2</v>
      </c>
      <c r="GH12" s="250">
        <f>'1_Police_100K'!GH12/'1_Police_100K'!N12*100</f>
        <v>7.6727995218634409E-2</v>
      </c>
      <c r="GI12" s="250">
        <f>'1_Police_100K'!GI12/'1_Police_100K'!O12*100</f>
        <v>4.4920746967849583E-2</v>
      </c>
      <c r="GJ12" s="250">
        <f t="shared" si="13"/>
        <v>-46.637349209656826</v>
      </c>
      <c r="GL12" s="250">
        <f>'1_Police_100K'!GL12/'1_Police_100K'!J12*100</f>
        <v>1.208788783549879</v>
      </c>
      <c r="GM12" s="250">
        <f>'1_Police_100K'!GM12/'1_Police_100K'!K12*100</f>
        <v>1.3240161824200074</v>
      </c>
      <c r="GN12" s="250">
        <f>'1_Police_100K'!GN12/'1_Police_100K'!L12*100</f>
        <v>1.5726904470657661</v>
      </c>
      <c r="GO12" s="250">
        <f>'1_Police_100K'!GO12/'1_Police_100K'!M12*100</f>
        <v>1.9389593293147644</v>
      </c>
      <c r="GP12" s="250">
        <f>'1_Police_100K'!GP12/'1_Police_100K'!N12*100</f>
        <v>2.240861291937907</v>
      </c>
      <c r="GQ12" s="250">
        <f>'1_Police_100K'!GQ12/'1_Police_100K'!O12*100</f>
        <v>2.5517734527552922</v>
      </c>
      <c r="GR12" s="250">
        <f t="shared" si="14"/>
        <v>111.10168190520747</v>
      </c>
      <c r="GT12" s="250">
        <f>'1_Police_100K'!GT12/'1_Police_100K'!GL12*100</f>
        <v>80.777256129368809</v>
      </c>
      <c r="GU12" s="250">
        <f>'1_Police_100K'!GU12/'1_Police_100K'!GM12*100</f>
        <v>80.877976190476204</v>
      </c>
      <c r="GV12" s="250">
        <f>'1_Police_100K'!GV12/'1_Police_100K'!GN12*100</f>
        <v>77.135040062536646</v>
      </c>
      <c r="GW12" s="250">
        <f>'1_Police_100K'!GW12/'1_Police_100K'!GO12*100</f>
        <v>78.863676969805269</v>
      </c>
      <c r="GX12" s="250">
        <f>'1_Police_100K'!GX12/'1_Police_100K'!GP12*100</f>
        <v>81.366011894034941</v>
      </c>
      <c r="GY12" s="250">
        <f>'1_Police_100K'!GY12/'1_Police_100K'!GQ12*100</f>
        <v>81.04903897970182</v>
      </c>
      <c r="GZ12" s="250">
        <f t="shared" si="15"/>
        <v>0.33645962162633225</v>
      </c>
      <c r="HA12" s="252"/>
      <c r="HB12" s="250">
        <f>'1_Police_raw'!GI11/C12*100</f>
        <v>1096.3855180417997</v>
      </c>
      <c r="HC12" s="250">
        <f>'1_Police_raw'!GJ11/D12*100</f>
        <v>1075.8611367724072</v>
      </c>
      <c r="HD12" s="250">
        <f>'1_Police_raw'!GK11/E12*100</f>
        <v>1118.9482818053229</v>
      </c>
      <c r="HE12" s="250">
        <f>'1_Police_raw'!GL11/F12*100</f>
        <v>1090.2152967837374</v>
      </c>
      <c r="HF12" s="250">
        <f>'1_Police_raw'!GM11/G12*100</f>
        <v>966.1068818188935</v>
      </c>
      <c r="HG12" s="250">
        <f>'1_Police_raw'!GN11/H12*100</f>
        <v>884.78670755287897</v>
      </c>
      <c r="HH12" s="250">
        <f t="shared" si="16"/>
        <v>-19.29967215061788</v>
      </c>
      <c r="HJ12" s="250">
        <f>'1_Police_100K'!HJ12/'1_Police_100K'!HB12*100</f>
        <v>5.3429006305718634</v>
      </c>
      <c r="HK12" s="250">
        <f>'1_Police_100K'!HK12/'1_Police_100K'!HC12*100</f>
        <v>5.5342228199320491</v>
      </c>
      <c r="HL12" s="250">
        <f>'1_Police_100K'!HL12/'1_Police_100K'!HD12*100</f>
        <v>4.8542534205829853</v>
      </c>
      <c r="HM12" s="250">
        <f>'1_Police_100K'!HM12/'1_Police_100K'!HE12*100</f>
        <v>5.2919516962166684</v>
      </c>
      <c r="HN12" s="250">
        <f>'1_Police_100K'!HN12/'1_Police_100K'!HF12*100</f>
        <v>5.835322312913144</v>
      </c>
      <c r="HO12" s="250">
        <f>'1_Police_100K'!HO12/'1_Police_100K'!HG12*100</f>
        <v>6.4661219331969706</v>
      </c>
      <c r="HP12" s="250">
        <f t="shared" si="17"/>
        <v>21.022687492971144</v>
      </c>
      <c r="HR12" s="250">
        <f>'1_Police_100K'!HR12/'1_Police_100K'!HB12*100</f>
        <v>0.14350945857795172</v>
      </c>
      <c r="HS12" s="250">
        <f>'1_Police_100K'!HS12/'1_Police_100K'!HC12*100</f>
        <v>0.17960787089467722</v>
      </c>
      <c r="HT12" s="250">
        <f>'1_Police_100K'!HT12/'1_Police_100K'!HD12*100</f>
        <v>0.15806917651058042</v>
      </c>
      <c r="HU12" s="250">
        <f>'1_Police_100K'!HU12/'1_Police_100K'!HE12*100</f>
        <v>0.12651821862348178</v>
      </c>
      <c r="HV12" s="250">
        <f>'1_Police_100K'!HV12/'1_Police_100K'!HF12*100</f>
        <v>0.15322509355570618</v>
      </c>
      <c r="HW12" s="250">
        <f>'1_Police_100K'!HW12/'1_Police_100K'!HG12*100</f>
        <v>0.16170659355957978</v>
      </c>
      <c r="HX12" s="250">
        <f t="shared" si="18"/>
        <v>12.680094512198082</v>
      </c>
      <c r="HZ12" s="250" t="e">
        <f>'1_Police_100K'!HZ12/'1_Police_100K'!HR12*100</f>
        <v>#VALUE!</v>
      </c>
      <c r="IA12" s="250" t="e">
        <f>'1_Police_100K'!IA12/'1_Police_100K'!HS12*100</f>
        <v>#VALUE!</v>
      </c>
      <c r="IB12" s="250" t="e">
        <f>'1_Police_100K'!IB12/'1_Police_100K'!HT12*100</f>
        <v>#VALUE!</v>
      </c>
      <c r="IC12" s="250" t="e">
        <f>'1_Police_100K'!IC12/'1_Police_100K'!HU12*100</f>
        <v>#VALUE!</v>
      </c>
      <c r="ID12" s="250" t="e">
        <f>'1_Police_100K'!ID12/'1_Police_100K'!HV12*100</f>
        <v>#VALUE!</v>
      </c>
      <c r="IE12" s="250" t="e">
        <f>'1_Police_100K'!IE12/'1_Police_100K'!HW12*100</f>
        <v>#VALUE!</v>
      </c>
      <c r="IF12" s="250" t="e">
        <f t="shared" si="48"/>
        <v>#VALUE!</v>
      </c>
      <c r="IH12" s="250" t="e">
        <f>'1_Police_100K'!IH12/'1_Police_100K'!HR12*100</f>
        <v>#VALUE!</v>
      </c>
      <c r="II12" s="250" t="e">
        <f>'1_Police_100K'!II12/'1_Police_100K'!HS12*100</f>
        <v>#VALUE!</v>
      </c>
      <c r="IJ12" s="250" t="e">
        <f>'1_Police_100K'!IJ12/'1_Police_100K'!HT12*100</f>
        <v>#VALUE!</v>
      </c>
      <c r="IK12" s="250" t="e">
        <f>'1_Police_100K'!IK12/'1_Police_100K'!HU12*100</f>
        <v>#VALUE!</v>
      </c>
      <c r="IL12" s="250" t="e">
        <f>'1_Police_100K'!IL12/'1_Police_100K'!HV12*100</f>
        <v>#VALUE!</v>
      </c>
      <c r="IM12" s="250" t="e">
        <f>'1_Police_100K'!IM12/'1_Police_100K'!HW12*100</f>
        <v>#VALUE!</v>
      </c>
      <c r="IN12" s="250" t="e">
        <f t="shared" si="36"/>
        <v>#VALUE!</v>
      </c>
      <c r="IP12" s="250" t="e">
        <f>'1_Police_100K'!IP12/'1_Police_100K'!IH12*100</f>
        <v>#VALUE!</v>
      </c>
      <c r="IQ12" s="250" t="e">
        <f>'1_Police_100K'!IQ12/'1_Police_100K'!II12*100</f>
        <v>#VALUE!</v>
      </c>
      <c r="IR12" s="250" t="e">
        <f>'1_Police_100K'!IR12/'1_Police_100K'!IJ12*100</f>
        <v>#VALUE!</v>
      </c>
      <c r="IS12" s="250" t="e">
        <f>'1_Police_100K'!IS12/'1_Police_100K'!IK12*100</f>
        <v>#VALUE!</v>
      </c>
      <c r="IT12" s="250" t="e">
        <f>'1_Police_100K'!IT12/'1_Police_100K'!IL12*100</f>
        <v>#VALUE!</v>
      </c>
      <c r="IU12" s="250" t="e">
        <f>'1_Police_100K'!IU12/'1_Police_100K'!IM12*100</f>
        <v>#VALUE!</v>
      </c>
      <c r="IV12" s="250" t="e">
        <f t="shared" si="44"/>
        <v>#VALUE!</v>
      </c>
      <c r="IX12" s="250">
        <f>'1_Police_100K'!IX12/'1_Police_100K'!HB12*100</f>
        <v>3.7582083061535112</v>
      </c>
      <c r="IY12" s="250">
        <f>'1_Police_100K'!IY12/'1_Police_100K'!HC12*100</f>
        <v>4.1292114949037373</v>
      </c>
      <c r="IZ12" s="250">
        <f>'1_Police_100K'!IZ12/'1_Police_100K'!HD12*100</f>
        <v>3.844650293192827</v>
      </c>
      <c r="JA12" s="250">
        <f>'1_Police_100K'!JA12/'1_Police_100K'!HE12*100</f>
        <v>3.859241937735586</v>
      </c>
      <c r="JB12" s="250">
        <f>'1_Police_100K'!JB12/'1_Police_100K'!HF12*100</f>
        <v>4.2529785583090236</v>
      </c>
      <c r="JC12" s="250">
        <f>'1_Police_100K'!JC12/'1_Police_100K'!HG12*100</f>
        <v>5.0161171141263026</v>
      </c>
      <c r="JD12" s="250">
        <f t="shared" si="19"/>
        <v>33.470970885598632</v>
      </c>
      <c r="JF12" s="250" t="e">
        <f>'1_Police_100K'!JF12/'1_Police_100K'!IX12*100</f>
        <v>#VALUE!</v>
      </c>
      <c r="JG12" s="250" t="e">
        <f>'1_Police_100K'!JG12/'1_Police_100K'!IY12*100</f>
        <v>#VALUE!</v>
      </c>
      <c r="JH12" s="250" t="e">
        <f>'1_Police_100K'!JH12/'1_Police_100K'!IZ12*100</f>
        <v>#VALUE!</v>
      </c>
      <c r="JI12" s="250" t="e">
        <f>'1_Police_100K'!JI12/'1_Police_100K'!JA12*100</f>
        <v>#VALUE!</v>
      </c>
      <c r="JJ12" s="250" t="e">
        <f>'1_Police_100K'!JJ12/'1_Police_100K'!JB12*100</f>
        <v>#VALUE!</v>
      </c>
      <c r="JK12" s="250" t="e">
        <f>'1_Police_100K'!JK12/'1_Police_100K'!JC12*100</f>
        <v>#VALUE!</v>
      </c>
      <c r="JL12" s="250" t="e">
        <f t="shared" si="47"/>
        <v>#VALUE!</v>
      </c>
      <c r="JN12" s="250">
        <f>'1_Police_100K'!JN12/'1_Police_100K'!HB12*100</f>
        <v>0.79582517938682307</v>
      </c>
      <c r="JO12" s="250">
        <f>'1_Police_100K'!JO12/'1_Police_100K'!HC12*100</f>
        <v>0.84937712344280847</v>
      </c>
      <c r="JP12" s="250">
        <f>'1_Police_100K'!JP12/'1_Police_100K'!HD12*100</f>
        <v>0.81074190532846091</v>
      </c>
      <c r="JQ12" s="250">
        <f>'1_Police_100K'!JQ12/'1_Police_100K'!HE12*100</f>
        <v>0.8166969147005444</v>
      </c>
      <c r="JR12" s="250">
        <f>'1_Police_100K'!JR12/'1_Police_100K'!HF12*100</f>
        <v>0.91640392491970424</v>
      </c>
      <c r="JS12" s="250">
        <f>'1_Police_100K'!JS12/'1_Police_100K'!HG12*100</f>
        <v>1.1373006778826074</v>
      </c>
      <c r="JT12" s="250">
        <f t="shared" si="20"/>
        <v>42.908355671642425</v>
      </c>
      <c r="JV12" s="250">
        <f>'1_Police_100K'!JV12/'1_Police_100K'!JN12*100</f>
        <v>44.262295081967217</v>
      </c>
      <c r="JW12" s="250">
        <f>'1_Police_100K'!JW12/'1_Police_100K'!JO12*100</f>
        <v>42.083333333333329</v>
      </c>
      <c r="JX12" s="250">
        <f>'1_Police_100K'!JX12/'1_Police_100K'!JP12*100</f>
        <v>38.364779874213838</v>
      </c>
      <c r="JY12" s="250">
        <f>'1_Police_100K'!JY12/'1_Police_100K'!JQ12*100</f>
        <v>41.666666666666671</v>
      </c>
      <c r="JZ12" s="250">
        <f>'1_Police_100K'!JZ12/'1_Police_100K'!JR12*100</f>
        <v>41.479099678456592</v>
      </c>
      <c r="KA12" s="250">
        <f>'1_Police_100K'!KA12/'1_Police_100K'!JS12*100</f>
        <v>43.596986817325799</v>
      </c>
      <c r="KB12" s="250">
        <f t="shared" si="21"/>
        <v>-1.503103857152837</v>
      </c>
      <c r="KD12" s="250">
        <f>'1_Police_100K'!KD12/'1_Police_100K'!JN12*100</f>
        <v>53.989071038251367</v>
      </c>
      <c r="KE12" s="250">
        <f>'1_Police_100K'!KE12/'1_Police_100K'!JO12*100</f>
        <v>57.187499999999993</v>
      </c>
      <c r="KF12" s="250">
        <f>'1_Police_100K'!KF12/'1_Police_100K'!JP12*100</f>
        <v>60.691823899371066</v>
      </c>
      <c r="KG12" s="250">
        <f>'1_Police_100K'!KG12/'1_Police_100K'!JQ12*100</f>
        <v>55.982905982905983</v>
      </c>
      <c r="KH12" s="250">
        <f>'1_Police_100K'!KH12/'1_Police_100K'!JR12*100</f>
        <v>57.341907824222936</v>
      </c>
      <c r="KI12" s="250">
        <f>'1_Police_100K'!KI12/'1_Police_100K'!JS12*100</f>
        <v>54.048964218455744</v>
      </c>
      <c r="KJ12" s="250">
        <f t="shared" si="22"/>
        <v>0.11093574875910406</v>
      </c>
      <c r="KL12" s="250">
        <f>'1_Police_100K'!KL12/'1_Police_100K'!HB12*100</f>
        <v>1.873450750163079</v>
      </c>
      <c r="KM12" s="250">
        <f>'1_Police_100K'!KM12/'1_Police_100K'!HC12*100</f>
        <v>1.6766350509626275</v>
      </c>
      <c r="KN12" s="250">
        <f>'1_Police_100K'!KN12/'1_Police_100K'!HD12*100</f>
        <v>1.6877708846774875</v>
      </c>
      <c r="KO12" s="250">
        <f>'1_Police_100K'!KO12/'1_Police_100K'!HE12*100</f>
        <v>1.4763367304202148</v>
      </c>
      <c r="KP12" s="250">
        <f>'1_Police_100K'!KP12/'1_Police_100K'!HF12*100</f>
        <v>1.464478298022807</v>
      </c>
      <c r="KQ12" s="250">
        <f>'1_Police_100K'!KQ12/'1_Police_100K'!HG12*100</f>
        <v>1.5838678932093939</v>
      </c>
      <c r="KR12" s="250">
        <f t="shared" si="23"/>
        <v>-15.457190797701926</v>
      </c>
      <c r="KT12" s="250" t="e">
        <f>'1_Police_100K'!KT12/'1_Police_100K'!KL12*100</f>
        <v>#VALUE!</v>
      </c>
      <c r="KU12" s="250" t="e">
        <f>'1_Police_100K'!KU12/'1_Police_100K'!KM12*100</f>
        <v>#VALUE!</v>
      </c>
      <c r="KV12" s="250" t="e">
        <f>'1_Police_100K'!KV12/'1_Police_100K'!KN12*100</f>
        <v>#VALUE!</v>
      </c>
      <c r="KW12" s="250" t="e">
        <f>'1_Police_100K'!KW12/'1_Police_100K'!KO12*100</f>
        <v>#VALUE!</v>
      </c>
      <c r="KX12" s="250" t="e">
        <f>'1_Police_100K'!KX12/'1_Police_100K'!KP12*100</f>
        <v>#VALUE!</v>
      </c>
      <c r="KY12" s="250" t="e">
        <f>'1_Police_100K'!KY12/'1_Police_100K'!KQ12*100</f>
        <v>#VALUE!</v>
      </c>
      <c r="KZ12" s="250" t="e">
        <f t="shared" si="37"/>
        <v>#VALUE!</v>
      </c>
      <c r="LB12" s="250">
        <f>'1_Police_100K'!LB12/'1_Police_100K'!HB12*100</f>
        <v>25.864753207218961</v>
      </c>
      <c r="LC12" s="250">
        <f>'1_Police_100K'!LC12/'1_Police_100K'!HC12*100</f>
        <v>26.731490656851641</v>
      </c>
      <c r="LD12" s="250">
        <f>'1_Police_100K'!LD12/'1_Police_100K'!HD12*100</f>
        <v>26.208039432310699</v>
      </c>
      <c r="LE12" s="250">
        <f>'1_Police_100K'!LE12/'1_Police_100K'!HE12*100</f>
        <v>25.35512355158453</v>
      </c>
      <c r="LF12" s="250">
        <f>'1_Police_100K'!LF12/'1_Police_100K'!HF12*100</f>
        <v>21.751087799943029</v>
      </c>
      <c r="LG12" s="250">
        <f>'1_Police_100K'!LG12/'1_Police_100K'!HG12*100</f>
        <v>22.857387635335567</v>
      </c>
      <c r="LH12" s="250">
        <f t="shared" si="24"/>
        <v>-11.627273408678903</v>
      </c>
      <c r="LJ12" s="250" t="e">
        <f>'1_Police_100K'!LJ12/'1_Police_100K'!LB12*100</f>
        <v>#VALUE!</v>
      </c>
      <c r="LK12" s="250" t="e">
        <f>'1_Police_100K'!LK12/'1_Police_100K'!LC12*100</f>
        <v>#VALUE!</v>
      </c>
      <c r="LL12" s="250" t="e">
        <f>'1_Police_100K'!LL12/'1_Police_100K'!LD12*100</f>
        <v>#VALUE!</v>
      </c>
      <c r="LM12" s="250" t="e">
        <f>'1_Police_100K'!LM12/'1_Police_100K'!LE12*100</f>
        <v>#VALUE!</v>
      </c>
      <c r="LN12" s="250" t="e">
        <f>'1_Police_100K'!LN12/'1_Police_100K'!LF12*100</f>
        <v>#VALUE!</v>
      </c>
      <c r="LO12" s="250" t="e">
        <f>'1_Police_100K'!LO12/'1_Police_100K'!LG12*100</f>
        <v>#VALUE!</v>
      </c>
      <c r="LP12" s="250" t="e">
        <f t="shared" si="38"/>
        <v>#VALUE!</v>
      </c>
      <c r="LR12" s="250" t="e">
        <f>'1_Police_100K'!LR12/'1_Police_100K'!LJ12*100</f>
        <v>#VALUE!</v>
      </c>
      <c r="LS12" s="250" t="e">
        <f>'1_Police_100K'!LS12/'1_Police_100K'!LK12*100</f>
        <v>#VALUE!</v>
      </c>
      <c r="LT12" s="250" t="e">
        <f>'1_Police_100K'!LT12/'1_Police_100K'!LL12*100</f>
        <v>#VALUE!</v>
      </c>
      <c r="LU12" s="250" t="e">
        <f>'1_Police_100K'!LU12/'1_Police_100K'!LM12*100</f>
        <v>#VALUE!</v>
      </c>
      <c r="LV12" s="250" t="e">
        <f>'1_Police_100K'!LV12/'1_Police_100K'!LN12*100</f>
        <v>#VALUE!</v>
      </c>
      <c r="LW12" s="250" t="e">
        <f>'1_Police_100K'!LW12/'1_Police_100K'!LO12*100</f>
        <v>#VALUE!</v>
      </c>
      <c r="LX12" s="250" t="e">
        <f t="shared" si="39"/>
        <v>#VALUE!</v>
      </c>
      <c r="LZ12" s="250" t="e">
        <f>'1_Police_100K'!LZ12/'1_Police_100K'!LJ12*100</f>
        <v>#VALUE!</v>
      </c>
      <c r="MA12" s="250" t="e">
        <f>'1_Police_100K'!MA12/'1_Police_100K'!LK12*100</f>
        <v>#VALUE!</v>
      </c>
      <c r="MB12" s="250" t="e">
        <f>'1_Police_100K'!MB12/'1_Police_100K'!LL12*100</f>
        <v>#VALUE!</v>
      </c>
      <c r="MC12" s="250" t="e">
        <f>'1_Police_100K'!MC12/'1_Police_100K'!LM12*100</f>
        <v>#VALUE!</v>
      </c>
      <c r="MD12" s="250" t="e">
        <f>'1_Police_100K'!MD12/'1_Police_100K'!LN12*100</f>
        <v>#VALUE!</v>
      </c>
      <c r="ME12" s="250" t="e">
        <f>'1_Police_100K'!ME12/'1_Police_100K'!LO12*100</f>
        <v>#VALUE!</v>
      </c>
      <c r="MF12" s="250" t="e">
        <f t="shared" si="40"/>
        <v>#VALUE!</v>
      </c>
      <c r="MH12" s="250">
        <f>'1_Police_100K'!MH12/'1_Police_100K'!LZ12*100</f>
        <v>17.27462478878839</v>
      </c>
      <c r="MI12" s="250">
        <f>'1_Police_100K'!MI12/'1_Police_100K'!MA12*100</f>
        <v>18.583610648918469</v>
      </c>
      <c r="MJ12" s="250">
        <f>'1_Police_100K'!MJ12/'1_Police_100K'!MB12*100</f>
        <v>18.270079435127979</v>
      </c>
      <c r="MK12" s="250">
        <f>'1_Police_100K'!MK12/'1_Police_100K'!MC12*100</f>
        <v>20.243228302929801</v>
      </c>
      <c r="ML12" s="250">
        <f>'1_Police_100K'!ML12/'1_Police_100K'!MD12*100</f>
        <v>23.357546408393866</v>
      </c>
      <c r="MM12" s="250">
        <f>'1_Police_100K'!MM12/'1_Police_100K'!ME12*100</f>
        <v>27.813163481953289</v>
      </c>
      <c r="MN12" s="250">
        <f t="shared" si="41"/>
        <v>61.005890559224412</v>
      </c>
      <c r="MP12" s="250">
        <f>'1_Police_100K'!MP12/'1_Police_100K'!HB12*100</f>
        <v>4.0956729723853016</v>
      </c>
      <c r="MQ12" s="250">
        <f>'1_Police_100K'!MQ12/'1_Police_100K'!HC12*100</f>
        <v>4.356596828992072</v>
      </c>
      <c r="MR12" s="250">
        <f>'1_Police_100K'!MR12/'1_Police_100K'!HD12*100</f>
        <v>4.6409450157219343</v>
      </c>
      <c r="MS12" s="250">
        <f>'1_Police_100K'!MS12/'1_Police_100K'!HE12*100</f>
        <v>4.5930476057517797</v>
      </c>
      <c r="MT12" s="250">
        <f>'1_Police_100K'!MT12/'1_Police_100K'!HF12*100</f>
        <v>4.71363605111432</v>
      </c>
      <c r="MU12" s="250">
        <f>'1_Police_100K'!MU12/'1_Police_100K'!HG12*100</f>
        <v>5.6072564495229118</v>
      </c>
      <c r="MV12" s="250">
        <f t="shared" si="25"/>
        <v>36.906840153726222</v>
      </c>
      <c r="MX12" s="250">
        <f>'1_Police_100K'!MX12/'1_Police_100K'!MP12*100</f>
        <v>1.0193246973879804</v>
      </c>
      <c r="MY12" s="250">
        <f>'1_Police_100K'!MY12/'1_Police_100K'!MQ12*100</f>
        <v>0.85296506904955316</v>
      </c>
      <c r="MZ12" s="250">
        <f>'1_Police_100K'!MZ12/'1_Police_100K'!MR12*100</f>
        <v>1.0437648782274309</v>
      </c>
      <c r="NA12" s="250">
        <f>'1_Police_100K'!NA12/'1_Police_100K'!MS12*100</f>
        <v>1.6337386018237083</v>
      </c>
      <c r="NB12" s="250">
        <f>'1_Police_100K'!NB12/'1_Police_100K'!MT12*100</f>
        <v>2.6463846634715562</v>
      </c>
      <c r="NC12" s="250">
        <f>'1_Police_100K'!NC12/'1_Police_100K'!MU12*100</f>
        <v>3.724216959511077</v>
      </c>
      <c r="ND12" s="250">
        <f t="shared" si="49"/>
        <v>265.36120129870136</v>
      </c>
      <c r="NF12" s="250">
        <f>'1_Police_100K'!NF12/'1_Police_100K'!HB12*100</f>
        <v>0.3800826266579691</v>
      </c>
      <c r="NG12" s="250">
        <f>'1_Police_100K'!NG12/'1_Police_100K'!HC12*100</f>
        <v>0.38133493771234422</v>
      </c>
      <c r="NH12" s="250">
        <f>'1_Police_100K'!NH12/'1_Police_100K'!HD12*100</f>
        <v>0.26004929038837421</v>
      </c>
      <c r="NI12" s="250">
        <f>'1_Police_100K'!NI12/'1_Police_100K'!HE12*100</f>
        <v>0.37519195867653221</v>
      </c>
      <c r="NJ12" s="250">
        <f>'1_Police_100K'!NJ12/'1_Police_100K'!HF12*100</f>
        <v>0.53530561530679399</v>
      </c>
      <c r="NK12" s="250">
        <f>'1_Police_100K'!NK12/'1_Police_100K'!HG12*100</f>
        <v>0.90598528577089077</v>
      </c>
      <c r="NL12" s="250">
        <f t="shared" si="26"/>
        <v>138.36535064418345</v>
      </c>
      <c r="NN12" s="250">
        <f>'1_Police_100K'!NN12/'1_Police_100K'!HB12*100</f>
        <v>8.784518373559469E-2</v>
      </c>
      <c r="NO12" s="250">
        <f>'1_Police_100K'!NO12/'1_Police_100K'!HC12*100</f>
        <v>0.11325028312570783</v>
      </c>
      <c r="NP12" s="250">
        <f>'1_Police_100K'!NP12/'1_Police_100K'!HD12*100</f>
        <v>0.1495708336874309</v>
      </c>
      <c r="NQ12" s="250">
        <f>'1_Police_100K'!NQ12/'1_Police_100K'!HE12*100</f>
        <v>0.18148820326678769</v>
      </c>
      <c r="NR12" s="250">
        <f>'1_Police_100K'!NR12/'1_Police_100K'!HF12*100</f>
        <v>0.22689100391902645</v>
      </c>
      <c r="NS12" s="250">
        <f>'1_Police_100K'!NS12/'1_Police_100K'!HG12*100</f>
        <v>0.23345720129793637</v>
      </c>
      <c r="NT12" s="250">
        <f t="shared" si="27"/>
        <v>165.75981900227958</v>
      </c>
      <c r="NV12" s="250">
        <f>'1_Police_100K'!NV12/'1_Police_100K'!HB12*100</f>
        <v>0.16960208741030658</v>
      </c>
      <c r="NW12" s="250">
        <f>'1_Police_100K'!NW12/'1_Police_100K'!HC12*100</f>
        <v>0.18403171007927516</v>
      </c>
      <c r="NX12" s="250">
        <f>'1_Police_100K'!NX12/'1_Police_100K'!HD12*100</f>
        <v>0.13512365088807682</v>
      </c>
      <c r="NY12" s="250">
        <f>'1_Police_100K'!NY12/'1_Police_100K'!HE12*100</f>
        <v>0.10993996928661179</v>
      </c>
      <c r="NZ12" s="250">
        <f>'1_Police_100K'!NZ12/'1_Police_100K'!HF12*100</f>
        <v>0.16894048776654785</v>
      </c>
      <c r="OA12" s="250">
        <f>'1_Police_100K'!OA12/'1_Police_100K'!HG12*100</f>
        <v>0.1060195547178702</v>
      </c>
      <c r="OB12" s="250">
        <f t="shared" si="42"/>
        <v>-37.489239468271144</v>
      </c>
      <c r="OD12" s="250">
        <f>'1_Police_100K'!OD12/'1_Police_100K'!HB12*100</f>
        <v>2.4196564470537076</v>
      </c>
      <c r="OE12" s="250">
        <f>'1_Police_100K'!OE12/'1_Police_100K'!HC12*100</f>
        <v>2.5012386749716868</v>
      </c>
      <c r="OF12" s="250">
        <f>'1_Police_100K'!OF12/'1_Police_100K'!HD12*100</f>
        <v>3.032208719299736</v>
      </c>
      <c r="OG12" s="250">
        <f>'1_Police_100K'!OG12/'1_Police_100K'!HE12*100</f>
        <v>3.4805598213039231</v>
      </c>
      <c r="OH12" s="250">
        <f>'1_Police_100K'!OH12/'1_Police_100K'!HF12*100</f>
        <v>3.748121519285736</v>
      </c>
      <c r="OI12" s="250">
        <f>'1_Police_100K'!OI12/'1_Police_100K'!HG12*100</f>
        <v>4.5481318069373211</v>
      </c>
      <c r="OJ12" s="250">
        <f t="shared" si="28"/>
        <v>87.966015277720516</v>
      </c>
      <c r="OL12" s="250">
        <f>'1_Police_100K'!OL12/'1_Police_100K'!OD12*100</f>
        <v>79.906542056074755</v>
      </c>
      <c r="OM12" s="250">
        <f>'1_Police_100K'!OM12/'1_Police_100K'!OE12*100</f>
        <v>80.54474708171206</v>
      </c>
      <c r="ON12" s="250">
        <f>'1_Police_100K'!ON12/'1_Police_100K'!OF12*100</f>
        <v>75.504484304932731</v>
      </c>
      <c r="OO12" s="250">
        <f>'1_Police_100K'!OO12/'1_Police_100K'!OG12*100</f>
        <v>78.465780897468036</v>
      </c>
      <c r="OP12" s="250">
        <f>'1_Police_100K'!OP12/'1_Police_100K'!OH12*100</f>
        <v>79.297693920335405</v>
      </c>
      <c r="OQ12" s="250">
        <f>'1_Police_100K'!OQ12/'1_Police_100K'!OI12*100</f>
        <v>77.442900871203193</v>
      </c>
      <c r="OR12" s="250">
        <f t="shared" si="43"/>
        <v>-3.0831532956872252</v>
      </c>
    </row>
    <row r="13" spans="1:447">
      <c r="A13" s="247">
        <v>11</v>
      </c>
      <c r="B13" s="239" t="s">
        <v>35</v>
      </c>
      <c r="C13" s="248">
        <v>5560.6279999999997</v>
      </c>
      <c r="D13" s="248">
        <v>5580.5159999999996</v>
      </c>
      <c r="E13" s="248">
        <v>5602.6279999999997</v>
      </c>
      <c r="F13" s="248">
        <v>5627.2349999999997</v>
      </c>
      <c r="G13" s="248">
        <v>5659.7150000000001</v>
      </c>
      <c r="H13" s="248">
        <v>5707.2510000000002</v>
      </c>
      <c r="I13" s="249"/>
      <c r="J13" s="250">
        <f>'1_Police_raw'!C12/C13*100</f>
        <v>8394.1597963395507</v>
      </c>
      <c r="K13" s="250">
        <f>'1_Police_raw'!D12/D13*100</f>
        <v>7898.4989918495003</v>
      </c>
      <c r="L13" s="250">
        <f>'1_Police_raw'!E12/E13*100</f>
        <v>7662.4041431985133</v>
      </c>
      <c r="M13" s="250">
        <f>'1_Police_raw'!F12/F13*100</f>
        <v>7217.8432214044733</v>
      </c>
      <c r="N13" s="250">
        <f>'1_Police_raw'!G12/G13*100</f>
        <v>6865.0983309230223</v>
      </c>
      <c r="O13" s="250">
        <f>'1_Police_raw'!H12/H13*100</f>
        <v>7033.2809964026465</v>
      </c>
      <c r="P13" s="250">
        <f t="shared" si="29"/>
        <v>-16.212209833440909</v>
      </c>
      <c r="R13" s="250">
        <f>'1_Police_100K'!R13/'1_Police_100K'!J13*100</f>
        <v>4.7775340211839719E-2</v>
      </c>
      <c r="S13" s="250">
        <f>'1_Police_100K'!S13/'1_Police_100K'!K13*100</f>
        <v>4.7870011366291793E-2</v>
      </c>
      <c r="T13" s="250">
        <f>'1_Police_100K'!T13/'1_Police_100K'!L13*100</f>
        <v>4.9849055197346358E-2</v>
      </c>
      <c r="U13" s="250">
        <f>'1_Police_100K'!U13/'1_Police_100K'!M13*100</f>
        <v>4.7025223739120804E-2</v>
      </c>
      <c r="V13" s="250">
        <f>'1_Police_100K'!V13/'1_Police_100K'!N13*100</f>
        <v>4.2980864507328631E-2</v>
      </c>
      <c r="W13" s="250">
        <f>'1_Police_100K'!W13/'1_Police_100K'!O13*100</f>
        <v>5.1070360008669512E-2</v>
      </c>
      <c r="X13" s="250">
        <f t="shared" si="30"/>
        <v>6.8969049350970693</v>
      </c>
      <c r="Z13" s="250">
        <f>'1_Police_100K'!Z13/'1_Police_100K'!J13*100</f>
        <v>4.3490556336338387E-2</v>
      </c>
      <c r="AA13" s="250">
        <f>'1_Police_100K'!AA13/'1_Police_100K'!K13*100</f>
        <v>4.3559441622407699E-2</v>
      </c>
      <c r="AB13" s="250">
        <f>'1_Police_100K'!AB13/'1_Police_100K'!L13*100</f>
        <v>4.8684357646006482E-2</v>
      </c>
      <c r="AC13" s="250">
        <f>'1_Police_100K'!AC13/'1_Police_100K'!M13*100</f>
        <v>5.1703125577043804E-2</v>
      </c>
      <c r="AD13" s="250">
        <f>'1_Police_100K'!AD13/'1_Police_100K'!N13*100</f>
        <v>5.0187236999575342E-2</v>
      </c>
      <c r="AE13" s="250">
        <f>'1_Police_100K'!AE13/'1_Police_100K'!O13*100</f>
        <v>6.2280926839840864E-2</v>
      </c>
      <c r="AF13" s="250">
        <f t="shared" si="31"/>
        <v>43.205633789058368</v>
      </c>
      <c r="AH13" s="250" t="e">
        <f>'1_Police_100K'!AH13/'1_Police_100K'!Z13*100</f>
        <v>#VALUE!</v>
      </c>
      <c r="AI13" s="250" t="e">
        <f>'1_Police_100K'!AI13/'1_Police_100K'!AA13*100</f>
        <v>#VALUE!</v>
      </c>
      <c r="AJ13" s="250" t="e">
        <f>'1_Police_100K'!AJ13/'1_Police_100K'!AB13*100</f>
        <v>#VALUE!</v>
      </c>
      <c r="AK13" s="250" t="e">
        <f>'1_Police_100K'!AK13/'1_Police_100K'!AC13*100</f>
        <v>#VALUE!</v>
      </c>
      <c r="AL13" s="250" t="e">
        <f>'1_Police_100K'!AL13/'1_Police_100K'!AD13*100</f>
        <v>#VALUE!</v>
      </c>
      <c r="AM13" s="250" t="e">
        <f>'1_Police_100K'!AM13/'1_Police_100K'!AE13*100</f>
        <v>#VALUE!</v>
      </c>
      <c r="AN13" s="250" t="e">
        <f t="shared" si="45"/>
        <v>#VALUE!</v>
      </c>
      <c r="AP13" s="250">
        <f>'1_Police_100K'!AP13/'1_Police_100K'!Z13*100</f>
        <v>27.093596059113302</v>
      </c>
      <c r="AQ13" s="250">
        <f>'1_Police_100K'!AQ13/'1_Police_100K'!AA13*100</f>
        <v>26.041666666666668</v>
      </c>
      <c r="AR13" s="250">
        <f>'1_Police_100K'!AR13/'1_Police_100K'!AB13*100</f>
        <v>21.05263157894737</v>
      </c>
      <c r="AS13" s="250">
        <f>'1_Police_100K'!AS13/'1_Police_100K'!AC13*100</f>
        <v>29.523809523809518</v>
      </c>
      <c r="AT13" s="250">
        <f>'1_Police_100K'!AT13/'1_Police_100K'!AD13*100</f>
        <v>27.69230769230769</v>
      </c>
      <c r="AU13" s="250">
        <f>'1_Police_100K'!AU13/'1_Police_100K'!AE13*100</f>
        <v>22.4</v>
      </c>
      <c r="AV13" s="250">
        <f t="shared" si="32"/>
        <v>-17.323636363636368</v>
      </c>
      <c r="AX13" s="250" t="e">
        <f>'1_Police_100K'!AX13/'1_Police_100K'!AP13*100</f>
        <v>#VALUE!</v>
      </c>
      <c r="AY13" s="250" t="e">
        <f>'1_Police_100K'!AY13/'1_Police_100K'!AQ13*100</f>
        <v>#VALUE!</v>
      </c>
      <c r="AZ13" s="250" t="e">
        <f>'1_Police_100K'!AZ13/'1_Police_100K'!AR13*100</f>
        <v>#VALUE!</v>
      </c>
      <c r="BA13" s="250" t="e">
        <f>'1_Police_100K'!BA13/'1_Police_100K'!AS13*100</f>
        <v>#VALUE!</v>
      </c>
      <c r="BB13" s="250" t="e">
        <f>'1_Police_100K'!BB13/'1_Police_100K'!AT13*100</f>
        <v>#VALUE!</v>
      </c>
      <c r="BC13" s="250" t="e">
        <f>'1_Police_100K'!BC13/'1_Police_100K'!AU13*100</f>
        <v>#VALUE!</v>
      </c>
      <c r="BD13" s="250" t="e">
        <f t="shared" si="46"/>
        <v>#VALUE!</v>
      </c>
      <c r="BF13" s="250">
        <f>'1_Police_100K'!BF13/'1_Police_100K'!J13*100</f>
        <v>2.6657782881431462</v>
      </c>
      <c r="BG13" s="250">
        <f>'1_Police_100K'!BG13/'1_Police_100K'!K13*100</f>
        <v>2.6662008226382046</v>
      </c>
      <c r="BH13" s="250">
        <f>'1_Police_100K'!BH13/'1_Police_100K'!L13*100</f>
        <v>2.7216652379710036</v>
      </c>
      <c r="BI13" s="250">
        <f>'1_Police_100K'!BI13/'1_Police_100K'!M13*100</f>
        <v>2.9165486932650526</v>
      </c>
      <c r="BJ13" s="250">
        <f>'1_Police_100K'!BJ13/'1_Police_100K'!N13*100</f>
        <v>3.1424931475118711</v>
      </c>
      <c r="BK13" s="250">
        <f>'1_Police_100K'!BK13/'1_Police_100K'!O13*100</f>
        <v>3.8512033920683995</v>
      </c>
      <c r="BL13" s="250">
        <f t="shared" si="0"/>
        <v>44.468255638429838</v>
      </c>
      <c r="BN13" s="250">
        <f>'1_Police_100K'!BN13/'1_Police_100K'!BF13*100</f>
        <v>13.630153499959818</v>
      </c>
      <c r="BO13" s="250">
        <f>'1_Police_100K'!BO13/'1_Police_100K'!BG13*100</f>
        <v>14.099727705922396</v>
      </c>
      <c r="BP13" s="250">
        <f>'1_Police_100K'!BP13/'1_Police_100K'!BH13*100</f>
        <v>12.863745292707979</v>
      </c>
      <c r="BQ13" s="250">
        <f>'1_Police_100K'!BQ13/'1_Police_100K'!BI13*100</f>
        <v>12.941077156846193</v>
      </c>
      <c r="BR13" s="250">
        <f>'1_Police_100K'!BR13/'1_Police_100K'!BJ13*100</f>
        <v>11.957411957411958</v>
      </c>
      <c r="BS13" s="250">
        <f>'1_Police_100K'!BS13/'1_Police_100K'!BK13*100</f>
        <v>11.210298208163527</v>
      </c>
      <c r="BT13" s="250">
        <f t="shared" si="1"/>
        <v>-17.753690681498384</v>
      </c>
      <c r="BV13" s="250">
        <f>'1_Police_100K'!BV13/'1_Police_100K'!J13*100</f>
        <v>0.30164878483529289</v>
      </c>
      <c r="BW13" s="250">
        <f>'1_Police_100K'!BW13/'1_Police_100K'!K13*100</f>
        <v>0.32125088196525681</v>
      </c>
      <c r="BX13" s="250">
        <f>'1_Police_100K'!BX13/'1_Police_100K'!L13*100</f>
        <v>0.30841191159479708</v>
      </c>
      <c r="BY13" s="250">
        <f>'1_Police_100K'!BY13/'1_Police_100K'!M13*100</f>
        <v>0.34099442344859848</v>
      </c>
      <c r="BZ13" s="250">
        <f>'1_Police_100K'!BZ13/'1_Police_100K'!N13*100</f>
        <v>0.4153959000887929</v>
      </c>
      <c r="CA13" s="250">
        <f>'1_Police_100K'!CA13/'1_Police_100K'!O13*100</f>
        <v>0.6208162787395336</v>
      </c>
      <c r="CB13" s="250">
        <f t="shared" si="2"/>
        <v>105.80765113259562</v>
      </c>
      <c r="CD13" s="250">
        <f>'1_Police_100K'!CD13/'1_Police_100K'!BV13*100</f>
        <v>43.678977272727273</v>
      </c>
      <c r="CE13" s="250">
        <f>'1_Police_100K'!CE13/'1_Police_100K'!BW13*100</f>
        <v>41.807909604519772</v>
      </c>
      <c r="CF13" s="250">
        <f>'1_Police_100K'!CF13/'1_Police_100K'!BX13*100</f>
        <v>45.166163141993962</v>
      </c>
      <c r="CG13" s="250">
        <f>'1_Police_100K'!CG13/'1_Police_100K'!BY13*100</f>
        <v>43.393501805054157</v>
      </c>
      <c r="CH13" s="250">
        <f>'1_Police_100K'!CH13/'1_Police_100K'!BZ13*100</f>
        <v>49.256505576208184</v>
      </c>
      <c r="CI13" s="250">
        <f>'1_Police_100K'!CI13/'1_Police_100K'!CA13*100</f>
        <v>52.608346709470311</v>
      </c>
      <c r="CJ13" s="250">
        <f t="shared" si="3"/>
        <v>20.443174255177567</v>
      </c>
      <c r="CL13" s="250">
        <f>'1_Police_100K'!CL13/'1_Police_100K'!BV13*100</f>
        <v>9.9431818181818183</v>
      </c>
      <c r="CM13" s="250">
        <f>'1_Police_100K'!CM13/'1_Police_100K'!BW13*100</f>
        <v>13.912429378531071</v>
      </c>
      <c r="CN13" s="250">
        <f>'1_Police_100K'!CN13/'1_Police_100K'!BX13*100</f>
        <v>10.422960725075528</v>
      </c>
      <c r="CO13" s="250">
        <f>'1_Police_100K'!CO13/'1_Police_100K'!BY13*100</f>
        <v>10.036101083032491</v>
      </c>
      <c r="CP13" s="250">
        <f>'1_Police_100K'!CP13/'1_Police_100K'!BZ13*100</f>
        <v>11.462205700123915</v>
      </c>
      <c r="CQ13" s="250">
        <f>'1_Police_100K'!CQ13/'1_Police_100K'!CA13*100</f>
        <v>8.1861958266452657</v>
      </c>
      <c r="CR13" s="250">
        <f t="shared" si="4"/>
        <v>-17.670259114881901</v>
      </c>
      <c r="CT13" s="250">
        <f>'1_Police_100K'!CT13/'1_Police_100K'!J13*100</f>
        <v>0.48096699002502308</v>
      </c>
      <c r="CU13" s="250">
        <f>'1_Police_100K'!CU13/'1_Police_100K'!K13*100</f>
        <v>0.48573314850820254</v>
      </c>
      <c r="CV13" s="250">
        <f>'1_Police_100K'!CV13/'1_Police_100K'!L13*100</f>
        <v>0.5276079907569603</v>
      </c>
      <c r="CW13" s="250">
        <f>'1_Police_100K'!CW13/'1_Police_100K'!M13*100</f>
        <v>0.38555759358881242</v>
      </c>
      <c r="CX13" s="250">
        <f>'1_Police_100K'!CX13/'1_Police_100K'!N13*100</f>
        <v>0.37267240602761587</v>
      </c>
      <c r="CY13" s="250">
        <f>'1_Police_100K'!CY13/'1_Police_100K'!O13*100</f>
        <v>0.40856288006935609</v>
      </c>
      <c r="CZ13" s="250">
        <f t="shared" si="5"/>
        <v>-15.053862626185648</v>
      </c>
      <c r="DB13" s="250" t="e">
        <f>'1_Police_100K'!DB13/'1_Police_100K'!CT13*100</f>
        <v>#VALUE!</v>
      </c>
      <c r="DC13" s="250" t="e">
        <f>'1_Police_100K'!DC13/'1_Police_100K'!CU13*100</f>
        <v>#VALUE!</v>
      </c>
      <c r="DD13" s="250" t="e">
        <f>'1_Police_100K'!DD13/'1_Police_100K'!CV13*100</f>
        <v>#VALUE!</v>
      </c>
      <c r="DE13" s="250" t="e">
        <f>'1_Police_100K'!DE13/'1_Police_100K'!CW13*100</f>
        <v>#VALUE!</v>
      </c>
      <c r="DF13" s="250" t="e">
        <f>'1_Police_100K'!DF13/'1_Police_100K'!CX13*100</f>
        <v>#VALUE!</v>
      </c>
      <c r="DG13" s="250" t="e">
        <f>'1_Police_100K'!DG13/'1_Police_100K'!CY13*100</f>
        <v>#VALUE!</v>
      </c>
      <c r="DH13" s="250" t="e">
        <f t="shared" si="33"/>
        <v>#VALUE!</v>
      </c>
      <c r="DJ13" s="250">
        <f>'1_Police_100K'!DJ13/'1_Police_100K'!J13*100</f>
        <v>64.28054193946457</v>
      </c>
      <c r="DK13" s="250">
        <f>'1_Police_100K'!DK13/'1_Police_100K'!K13*100</f>
        <v>64.410121217758643</v>
      </c>
      <c r="DL13" s="250">
        <f>'1_Police_100K'!DL13/'1_Police_100K'!L13*100</f>
        <v>64.460185978905002</v>
      </c>
      <c r="DM13" s="250">
        <f>'1_Police_100K'!DM13/'1_Police_100K'!M13*100</f>
        <v>60.917114965592809</v>
      </c>
      <c r="DN13" s="250">
        <f>'1_Police_100K'!DN13/'1_Police_100K'!N13*100</f>
        <v>56.748896524212135</v>
      </c>
      <c r="DO13" s="250">
        <f>'1_Police_100K'!DO13/'1_Police_100K'!O13*100</f>
        <v>54.245192535257225</v>
      </c>
      <c r="DP13" s="250">
        <f t="shared" si="6"/>
        <v>-15.611799623061685</v>
      </c>
      <c r="DR13" s="250">
        <f>'1_Police_100K'!DR13/'1_Police_100K'!DJ13*100</f>
        <v>35.600467936048744</v>
      </c>
      <c r="DS13" s="250">
        <f>'1_Police_100K'!DS13/'1_Police_100K'!DK13*100</f>
        <v>32.551029393635197</v>
      </c>
      <c r="DT13" s="250">
        <f>'1_Police_100K'!DT13/'1_Police_100K'!DL13*100</f>
        <v>32.363899177884178</v>
      </c>
      <c r="DU13" s="250">
        <f>'1_Police_100K'!DU13/'1_Police_100K'!DM13*100</f>
        <v>31.970221158820483</v>
      </c>
      <c r="DV13" s="250">
        <f>'1_Police_100K'!DV13/'1_Police_100K'!DN13*100</f>
        <v>32.781242205038666</v>
      </c>
      <c r="DW13" s="250">
        <f>'1_Police_100K'!DW13/'1_Police_100K'!DO13*100</f>
        <v>31.869075611727531</v>
      </c>
      <c r="DX13" s="250">
        <f t="shared" si="34"/>
        <v>-10.481301344196197</v>
      </c>
      <c r="DZ13" s="250">
        <f>'1_Police_100K'!DZ13/'1_Police_100K'!DR13*100</f>
        <v>14.105564709406831</v>
      </c>
      <c r="EA13" s="250">
        <f>'1_Police_100K'!EA13/'1_Police_100K'!DS13*100</f>
        <v>12.409375202891336</v>
      </c>
      <c r="EB13" s="250">
        <f>'1_Police_100K'!EB13/'1_Police_100K'!DT13*100</f>
        <v>11.829073571612009</v>
      </c>
      <c r="EC13" s="250">
        <f>'1_Police_100K'!EC13/'1_Police_100K'!DU13*100</f>
        <v>11.952921544335162</v>
      </c>
      <c r="ED13" s="250">
        <f>'1_Police_100K'!ED13/'1_Police_100K'!DV13*100</f>
        <v>12.344876246869857</v>
      </c>
      <c r="EE13" s="250">
        <f>'1_Police_100K'!EE13/'1_Police_100K'!DW13*100</f>
        <v>13.324110501059186</v>
      </c>
      <c r="EF13" s="250">
        <f t="shared" si="7"/>
        <v>-5.5400419936856764</v>
      </c>
      <c r="EH13" s="250">
        <f>'1_Police_100K'!EH13/'1_Police_100K'!DR13*100</f>
        <v>85.878520071899345</v>
      </c>
      <c r="EI13" s="250">
        <f>'1_Police_100K'!EI13/'1_Police_100K'!DS13*100</f>
        <v>87.573311403034168</v>
      </c>
      <c r="EJ13" s="250">
        <f>'1_Police_100K'!EJ13/'1_Police_100K'!DT13*100</f>
        <v>88.15976060474101</v>
      </c>
      <c r="EK13" s="250">
        <f>'1_Police_100K'!EK13/'1_Police_100K'!DU13*100</f>
        <v>88.034436550276851</v>
      </c>
      <c r="EL13" s="250">
        <f>'1_Police_100K'!EL13/'1_Police_100K'!DV13*100</f>
        <v>87.634371411574278</v>
      </c>
      <c r="EM13" s="250">
        <f>'1_Police_100K'!EM13/'1_Police_100K'!DW13*100</f>
        <v>86.660037755969611</v>
      </c>
      <c r="EN13" s="250">
        <f t="shared" si="8"/>
        <v>0.91002695833132918</v>
      </c>
      <c r="EP13" s="250">
        <f>'1_Police_100K'!EP13/'1_Police_100K'!EH13*100</f>
        <v>63.523088998386598</v>
      </c>
      <c r="EQ13" s="250">
        <f>'1_Police_100K'!EQ13/'1_Police_100K'!EI13*100</f>
        <v>65.766711973310265</v>
      </c>
      <c r="ER13" s="250">
        <f>'1_Police_100K'!ER13/'1_Police_100K'!EJ13*100</f>
        <v>65.584193527958959</v>
      </c>
      <c r="ES13" s="250">
        <f>'1_Police_100K'!ES13/'1_Police_100K'!EK13*100</f>
        <v>66.181771184858633</v>
      </c>
      <c r="ET13" s="250">
        <f>'1_Police_100K'!ET13/'1_Police_100K'!EL13*100</f>
        <v>65.391598124496795</v>
      </c>
      <c r="EU13" s="250">
        <f>'1_Police_100K'!EU13/'1_Police_100K'!EM13*100</f>
        <v>66.318012504988701</v>
      </c>
      <c r="EV13" s="250">
        <f t="shared" si="9"/>
        <v>4.3998545263960551</v>
      </c>
      <c r="EX13" s="250">
        <f>'1_Police_100K'!EX13/'1_Police_100K'!J13*100</f>
        <v>2.1404637850066845</v>
      </c>
      <c r="EY13" s="250">
        <f>'1_Police_100K'!EY13/'1_Police_100K'!K13*100</f>
        <v>2.1294214534787432</v>
      </c>
      <c r="EZ13" s="250">
        <f>'1_Police_100K'!EZ13/'1_Police_100K'!L13*100</f>
        <v>2.7966717602772913</v>
      </c>
      <c r="FA13" s="250">
        <f>'1_Police_100K'!FA13/'1_Police_100K'!M13*100</f>
        <v>3.9104797311437465</v>
      </c>
      <c r="FB13" s="250">
        <f>'1_Police_100K'!FB13/'1_Police_100K'!N13*100</f>
        <v>7.7864854778725761</v>
      </c>
      <c r="FC13" s="250">
        <f>'1_Police_100K'!FC13/'1_Police_100K'!O13*100</f>
        <v>9.4664517559484516</v>
      </c>
      <c r="FD13" s="250">
        <f t="shared" si="10"/>
        <v>342.26171086183024</v>
      </c>
      <c r="FF13" s="250">
        <f>'1_Police_100K'!FF13/'1_Police_100K'!EX13*100</f>
        <v>6.4758282454208782</v>
      </c>
      <c r="FG13" s="250">
        <f>'1_Police_100K'!FG13/'1_Police_100K'!EY13*100</f>
        <v>15.192840400596634</v>
      </c>
      <c r="FH13" s="250">
        <f>'1_Police_100K'!FH13/'1_Police_100K'!EZ13*100</f>
        <v>20.906213559886723</v>
      </c>
      <c r="FI13" s="250">
        <f>'1_Police_100K'!FI13/'1_Police_100K'!FA13*100</f>
        <v>39.224327897752318</v>
      </c>
      <c r="FJ13" s="250">
        <f>'1_Police_100K'!FJ13/'1_Police_100K'!FB13*100</f>
        <v>53.837509089707147</v>
      </c>
      <c r="FK13" s="250">
        <f>'1_Police_100K'!FK13/'1_Police_100K'!FC13*100</f>
        <v>58.788389168136</v>
      </c>
      <c r="FL13" s="250">
        <f t="shared" si="35"/>
        <v>807.81266797348815</v>
      </c>
      <c r="FN13" s="250">
        <f>'1_Police_100K'!FN13/'1_Police_100K'!J13*100</f>
        <v>0.6868508552428616</v>
      </c>
      <c r="FO13" s="250">
        <f>'1_Police_100K'!FO13/'1_Police_100K'!K13*100</f>
        <v>0.54131681099512907</v>
      </c>
      <c r="FP13" s="250">
        <f>'1_Police_100K'!FP13/'1_Police_100K'!L13*100</f>
        <v>0.54368081696545045</v>
      </c>
      <c r="FQ13" s="250">
        <f>'1_Police_100K'!FQ13/'1_Police_100K'!M13*100</f>
        <v>0.556177907993057</v>
      </c>
      <c r="FR13" s="250">
        <f>'1_Police_100K'!FR13/'1_Police_100K'!N13*100</f>
        <v>0.61665958897939754</v>
      </c>
      <c r="FS13" s="250">
        <f>'1_Police_100K'!FS13/'1_Police_100K'!O13*100</f>
        <v>0.72445174100102894</v>
      </c>
      <c r="FT13" s="250">
        <f t="shared" si="11"/>
        <v>5.4743887222608265</v>
      </c>
      <c r="FV13" s="250">
        <f>'1_Police_100K'!FV13/'1_Police_100K'!J13*100</f>
        <v>4.28478387550132E-4</v>
      </c>
      <c r="FW13" s="250">
        <f>'1_Police_100K'!FW13/'1_Police_100K'!K13*100</f>
        <v>4.5374418356674688E-4</v>
      </c>
      <c r="FX13" s="250">
        <f>'1_Police_100K'!FX13/'1_Police_100K'!L13*100</f>
        <v>1.3976370616078416E-3</v>
      </c>
      <c r="FY13" s="250">
        <f>'1_Police_100K'!FY13/'1_Police_100K'!M13*100</f>
        <v>2.4620535989068484E-4</v>
      </c>
      <c r="FZ13" s="250">
        <f>'1_Police_100K'!FZ13/'1_Police_100K'!N13*100</f>
        <v>4.3752975845783642E-3</v>
      </c>
      <c r="GA13" s="250">
        <f>'1_Police_100K'!GA13/'1_Police_100K'!O13*100</f>
        <v>9.9649482943745373E-4</v>
      </c>
      <c r="GB13" s="250">
        <f t="shared" si="12"/>
        <v>132.56594927343068</v>
      </c>
      <c r="GD13" s="250">
        <f>'1_Police_100K'!GD13/'1_Police_100K'!J13*100</f>
        <v>1.4996743564254619E-3</v>
      </c>
      <c r="GE13" s="250">
        <f>'1_Police_100K'!GE13/'1_Police_100K'!K13*100</f>
        <v>1.588104642483614E-3</v>
      </c>
      <c r="GF13" s="250">
        <f>'1_Police_100K'!GF13/'1_Police_100K'!L13*100</f>
        <v>1.8635160821437889E-3</v>
      </c>
      <c r="GG13" s="250">
        <f>'1_Police_100K'!GG13/'1_Police_100K'!M13*100</f>
        <v>2.2158482390161635E-3</v>
      </c>
      <c r="GH13" s="250">
        <f>'1_Police_100K'!GH13/'1_Police_100K'!N13*100</f>
        <v>5.4047793691850378E-3</v>
      </c>
      <c r="GI13" s="250">
        <f>'1_Police_100K'!GI13/'1_Police_100K'!O13*100</f>
        <v>1.320355649004626E-2</v>
      </c>
      <c r="GJ13" s="250">
        <f t="shared" si="13"/>
        <v>780.4282365351304</v>
      </c>
      <c r="GL13" s="250">
        <f>'1_Police_100K'!GL13/'1_Police_100K'!J13*100</f>
        <v>4.5894320090494638</v>
      </c>
      <c r="GM13" s="250">
        <f>'1_Police_100K'!GM13/'1_Police_100K'!K13*100</f>
        <v>4.9344679962883724</v>
      </c>
      <c r="GN13" s="250">
        <f>'1_Police_100K'!GN13/'1_Police_100K'!L13*100</f>
        <v>5.6699806194327458</v>
      </c>
      <c r="GO13" s="250">
        <f>'1_Police_100K'!GO13/'1_Police_100K'!M13*100</f>
        <v>6.5916561003533047</v>
      </c>
      <c r="GP13" s="250">
        <f>'1_Police_100K'!GP13/'1_Police_100K'!N13*100</f>
        <v>6.0456317801026911</v>
      </c>
      <c r="GQ13" s="250">
        <f>'1_Police_100K'!GQ13/'1_Police_100K'!O13*100</f>
        <v>5.6102658897328652</v>
      </c>
      <c r="GR13" s="250">
        <f t="shared" si="14"/>
        <v>22.243142041771534</v>
      </c>
      <c r="GT13" s="250">
        <f>'1_Police_100K'!GT13/'1_Police_100K'!GL13*100</f>
        <v>16.693119223228461</v>
      </c>
      <c r="GU13" s="250">
        <f>'1_Police_100K'!GU13/'1_Police_100K'!GM13*100</f>
        <v>16.809195402298851</v>
      </c>
      <c r="GV13" s="250">
        <f>'1_Police_100K'!GV13/'1_Police_100K'!GN13*100</f>
        <v>17.016556427426977</v>
      </c>
      <c r="GW13" s="250">
        <f>'1_Police_100K'!GW13/'1_Police_100K'!GO13*100</f>
        <v>18.806260038098085</v>
      </c>
      <c r="GX13" s="250">
        <f>'1_Police_100K'!GX13/'1_Police_100K'!GP13*100</f>
        <v>18.693060876968929</v>
      </c>
      <c r="GY13" s="250">
        <f>'1_Police_100K'!GY13/'1_Police_100K'!GQ13*100</f>
        <v>18.956483126110125</v>
      </c>
      <c r="GZ13" s="250">
        <f t="shared" si="15"/>
        <v>13.558663738123883</v>
      </c>
      <c r="HA13" s="252"/>
      <c r="HB13" s="250" t="e">
        <f>'1_Police_raw'!GI12/C13*100</f>
        <v>#VALUE!</v>
      </c>
      <c r="HC13" s="250" t="e">
        <f>'1_Police_raw'!GJ12/D13*100</f>
        <v>#VALUE!</v>
      </c>
      <c r="HD13" s="250" t="e">
        <f>'1_Police_raw'!GK12/E13*100</f>
        <v>#VALUE!</v>
      </c>
      <c r="HE13" s="250" t="e">
        <f>'1_Police_raw'!GL12/F13*100</f>
        <v>#VALUE!</v>
      </c>
      <c r="HF13" s="250" t="e">
        <f>'1_Police_raw'!GM12/G13*100</f>
        <v>#VALUE!</v>
      </c>
      <c r="HG13" s="250" t="e">
        <f>'1_Police_raw'!GN12/H13*100</f>
        <v>#VALUE!</v>
      </c>
      <c r="HH13" s="250" t="e">
        <f t="shared" si="16"/>
        <v>#VALUE!</v>
      </c>
      <c r="HJ13" s="250" t="e">
        <f>'1_Police_100K'!HJ13/'1_Police_100K'!HB13*100</f>
        <v>#VALUE!</v>
      </c>
      <c r="HK13" s="250" t="e">
        <f>'1_Police_100K'!HK13/'1_Police_100K'!HC13*100</f>
        <v>#VALUE!</v>
      </c>
      <c r="HL13" s="250" t="e">
        <f>'1_Police_100K'!HL13/'1_Police_100K'!HD13*100</f>
        <v>#VALUE!</v>
      </c>
      <c r="HM13" s="250" t="e">
        <f>'1_Police_100K'!HM13/'1_Police_100K'!HE13*100</f>
        <v>#VALUE!</v>
      </c>
      <c r="HN13" s="250" t="e">
        <f>'1_Police_100K'!HN13/'1_Police_100K'!HF13*100</f>
        <v>#VALUE!</v>
      </c>
      <c r="HO13" s="250" t="e">
        <f>'1_Police_100K'!HO13/'1_Police_100K'!HG13*100</f>
        <v>#VALUE!</v>
      </c>
      <c r="HP13" s="250" t="e">
        <f t="shared" si="17"/>
        <v>#VALUE!</v>
      </c>
      <c r="HR13" s="250" t="e">
        <f>'1_Police_100K'!HR13/'1_Police_100K'!HB13*100</f>
        <v>#VALUE!</v>
      </c>
      <c r="HS13" s="250" t="e">
        <f>'1_Police_100K'!HS13/'1_Police_100K'!HC13*100</f>
        <v>#VALUE!</v>
      </c>
      <c r="HT13" s="250" t="e">
        <f>'1_Police_100K'!HT13/'1_Police_100K'!HD13*100</f>
        <v>#VALUE!</v>
      </c>
      <c r="HU13" s="250" t="e">
        <f>'1_Police_100K'!HU13/'1_Police_100K'!HE13*100</f>
        <v>#VALUE!</v>
      </c>
      <c r="HV13" s="250" t="e">
        <f>'1_Police_100K'!HV13/'1_Police_100K'!HF13*100</f>
        <v>#VALUE!</v>
      </c>
      <c r="HW13" s="250" t="e">
        <f>'1_Police_100K'!HW13/'1_Police_100K'!HG13*100</f>
        <v>#VALUE!</v>
      </c>
      <c r="HX13" s="250" t="e">
        <f t="shared" si="18"/>
        <v>#VALUE!</v>
      </c>
      <c r="HZ13" s="250" t="e">
        <f>'1_Police_100K'!HZ13/'1_Police_100K'!HR13*100</f>
        <v>#VALUE!</v>
      </c>
      <c r="IA13" s="250" t="e">
        <f>'1_Police_100K'!IA13/'1_Police_100K'!HS13*100</f>
        <v>#VALUE!</v>
      </c>
      <c r="IB13" s="250" t="e">
        <f>'1_Police_100K'!IB13/'1_Police_100K'!HT13*100</f>
        <v>#VALUE!</v>
      </c>
      <c r="IC13" s="250" t="e">
        <f>'1_Police_100K'!IC13/'1_Police_100K'!HU13*100</f>
        <v>#VALUE!</v>
      </c>
      <c r="ID13" s="250" t="e">
        <f>'1_Police_100K'!ID13/'1_Police_100K'!HV13*100</f>
        <v>#VALUE!</v>
      </c>
      <c r="IE13" s="250" t="e">
        <f>'1_Police_100K'!IE13/'1_Police_100K'!HW13*100</f>
        <v>#VALUE!</v>
      </c>
      <c r="IF13" s="250" t="e">
        <f t="shared" si="48"/>
        <v>#VALUE!</v>
      </c>
      <c r="IH13" s="250" t="e">
        <f>'1_Police_100K'!IH13/'1_Police_100K'!HR13*100</f>
        <v>#VALUE!</v>
      </c>
      <c r="II13" s="250" t="e">
        <f>'1_Police_100K'!II13/'1_Police_100K'!HS13*100</f>
        <v>#VALUE!</v>
      </c>
      <c r="IJ13" s="250" t="e">
        <f>'1_Police_100K'!IJ13/'1_Police_100K'!HT13*100</f>
        <v>#VALUE!</v>
      </c>
      <c r="IK13" s="250" t="e">
        <f>'1_Police_100K'!IK13/'1_Police_100K'!HU13*100</f>
        <v>#VALUE!</v>
      </c>
      <c r="IL13" s="250" t="e">
        <f>'1_Police_100K'!IL13/'1_Police_100K'!HV13*100</f>
        <v>#VALUE!</v>
      </c>
      <c r="IM13" s="250" t="e">
        <f>'1_Police_100K'!IM13/'1_Police_100K'!HW13*100</f>
        <v>#VALUE!</v>
      </c>
      <c r="IN13" s="250" t="e">
        <f t="shared" si="36"/>
        <v>#VALUE!</v>
      </c>
      <c r="IP13" s="250" t="e">
        <f>'1_Police_100K'!IP13/'1_Police_100K'!IH13*100</f>
        <v>#VALUE!</v>
      </c>
      <c r="IQ13" s="250" t="e">
        <f>'1_Police_100K'!IQ13/'1_Police_100K'!II13*100</f>
        <v>#VALUE!</v>
      </c>
      <c r="IR13" s="250" t="e">
        <f>'1_Police_100K'!IR13/'1_Police_100K'!IJ13*100</f>
        <v>#VALUE!</v>
      </c>
      <c r="IS13" s="250" t="e">
        <f>'1_Police_100K'!IS13/'1_Police_100K'!IK13*100</f>
        <v>#VALUE!</v>
      </c>
      <c r="IT13" s="250" t="e">
        <f>'1_Police_100K'!IT13/'1_Police_100K'!IL13*100</f>
        <v>#VALUE!</v>
      </c>
      <c r="IU13" s="250" t="e">
        <f>'1_Police_100K'!IU13/'1_Police_100K'!IM13*100</f>
        <v>#VALUE!</v>
      </c>
      <c r="IV13" s="250" t="e">
        <f t="shared" si="44"/>
        <v>#VALUE!</v>
      </c>
      <c r="IX13" s="250" t="e">
        <f>'1_Police_100K'!IX13/'1_Police_100K'!HB13*100</f>
        <v>#VALUE!</v>
      </c>
      <c r="IY13" s="250" t="e">
        <f>'1_Police_100K'!IY13/'1_Police_100K'!HC13*100</f>
        <v>#VALUE!</v>
      </c>
      <c r="IZ13" s="250" t="e">
        <f>'1_Police_100K'!IZ13/'1_Police_100K'!HD13*100</f>
        <v>#VALUE!</v>
      </c>
      <c r="JA13" s="250" t="e">
        <f>'1_Police_100K'!JA13/'1_Police_100K'!HE13*100</f>
        <v>#VALUE!</v>
      </c>
      <c r="JB13" s="250" t="e">
        <f>'1_Police_100K'!JB13/'1_Police_100K'!HF13*100</f>
        <v>#VALUE!</v>
      </c>
      <c r="JC13" s="250" t="e">
        <f>'1_Police_100K'!JC13/'1_Police_100K'!HG13*100</f>
        <v>#VALUE!</v>
      </c>
      <c r="JD13" s="250" t="e">
        <f t="shared" si="19"/>
        <v>#VALUE!</v>
      </c>
      <c r="JF13" s="250" t="e">
        <f>'1_Police_100K'!JF13/'1_Police_100K'!IX13*100</f>
        <v>#VALUE!</v>
      </c>
      <c r="JG13" s="250" t="e">
        <f>'1_Police_100K'!JG13/'1_Police_100K'!IY13*100</f>
        <v>#VALUE!</v>
      </c>
      <c r="JH13" s="250" t="e">
        <f>'1_Police_100K'!JH13/'1_Police_100K'!IZ13*100</f>
        <v>#VALUE!</v>
      </c>
      <c r="JI13" s="250" t="e">
        <f>'1_Police_100K'!JI13/'1_Police_100K'!JA13*100</f>
        <v>#VALUE!</v>
      </c>
      <c r="JJ13" s="250" t="e">
        <f>'1_Police_100K'!JJ13/'1_Police_100K'!JB13*100</f>
        <v>#VALUE!</v>
      </c>
      <c r="JK13" s="250" t="e">
        <f>'1_Police_100K'!JK13/'1_Police_100K'!JC13*100</f>
        <v>#VALUE!</v>
      </c>
      <c r="JL13" s="250" t="e">
        <f t="shared" si="47"/>
        <v>#VALUE!</v>
      </c>
      <c r="JN13" s="250" t="e">
        <f>'1_Police_100K'!JN13/'1_Police_100K'!HB13*100</f>
        <v>#VALUE!</v>
      </c>
      <c r="JO13" s="250" t="e">
        <f>'1_Police_100K'!JO13/'1_Police_100K'!HC13*100</f>
        <v>#VALUE!</v>
      </c>
      <c r="JP13" s="250" t="e">
        <f>'1_Police_100K'!JP13/'1_Police_100K'!HD13*100</f>
        <v>#VALUE!</v>
      </c>
      <c r="JQ13" s="250" t="e">
        <f>'1_Police_100K'!JQ13/'1_Police_100K'!HE13*100</f>
        <v>#VALUE!</v>
      </c>
      <c r="JR13" s="250" t="e">
        <f>'1_Police_100K'!JR13/'1_Police_100K'!HF13*100</f>
        <v>#VALUE!</v>
      </c>
      <c r="JS13" s="250" t="e">
        <f>'1_Police_100K'!JS13/'1_Police_100K'!HG13*100</f>
        <v>#VALUE!</v>
      </c>
      <c r="JT13" s="250" t="e">
        <f t="shared" si="20"/>
        <v>#VALUE!</v>
      </c>
      <c r="JV13" s="250" t="e">
        <f>'1_Police_100K'!JV13/'1_Police_100K'!JN13*100</f>
        <v>#VALUE!</v>
      </c>
      <c r="JW13" s="250" t="e">
        <f>'1_Police_100K'!JW13/'1_Police_100K'!JO13*100</f>
        <v>#VALUE!</v>
      </c>
      <c r="JX13" s="250" t="e">
        <f>'1_Police_100K'!JX13/'1_Police_100K'!JP13*100</f>
        <v>#VALUE!</v>
      </c>
      <c r="JY13" s="250" t="e">
        <f>'1_Police_100K'!JY13/'1_Police_100K'!JQ13*100</f>
        <v>#VALUE!</v>
      </c>
      <c r="JZ13" s="250" t="e">
        <f>'1_Police_100K'!JZ13/'1_Police_100K'!JR13*100</f>
        <v>#VALUE!</v>
      </c>
      <c r="KA13" s="250" t="e">
        <f>'1_Police_100K'!KA13/'1_Police_100K'!JS13*100</f>
        <v>#VALUE!</v>
      </c>
      <c r="KB13" s="250" t="e">
        <f t="shared" si="21"/>
        <v>#VALUE!</v>
      </c>
      <c r="KD13" s="250" t="e">
        <f>'1_Police_100K'!KD13/'1_Police_100K'!JN13*100</f>
        <v>#VALUE!</v>
      </c>
      <c r="KE13" s="250" t="e">
        <f>'1_Police_100K'!KE13/'1_Police_100K'!JO13*100</f>
        <v>#VALUE!</v>
      </c>
      <c r="KF13" s="250" t="e">
        <f>'1_Police_100K'!KF13/'1_Police_100K'!JP13*100</f>
        <v>#VALUE!</v>
      </c>
      <c r="KG13" s="250" t="e">
        <f>'1_Police_100K'!KG13/'1_Police_100K'!JQ13*100</f>
        <v>#VALUE!</v>
      </c>
      <c r="KH13" s="250" t="e">
        <f>'1_Police_100K'!KH13/'1_Police_100K'!JR13*100</f>
        <v>#VALUE!</v>
      </c>
      <c r="KI13" s="250" t="e">
        <f>'1_Police_100K'!KI13/'1_Police_100K'!JS13*100</f>
        <v>#VALUE!</v>
      </c>
      <c r="KJ13" s="250" t="e">
        <f t="shared" si="22"/>
        <v>#VALUE!</v>
      </c>
      <c r="KL13" s="250" t="e">
        <f>'1_Police_100K'!KL13/'1_Police_100K'!HB13*100</f>
        <v>#VALUE!</v>
      </c>
      <c r="KM13" s="250" t="e">
        <f>'1_Police_100K'!KM13/'1_Police_100K'!HC13*100</f>
        <v>#VALUE!</v>
      </c>
      <c r="KN13" s="250" t="e">
        <f>'1_Police_100K'!KN13/'1_Police_100K'!HD13*100</f>
        <v>#VALUE!</v>
      </c>
      <c r="KO13" s="250" t="e">
        <f>'1_Police_100K'!KO13/'1_Police_100K'!HE13*100</f>
        <v>#VALUE!</v>
      </c>
      <c r="KP13" s="250" t="e">
        <f>'1_Police_100K'!KP13/'1_Police_100K'!HF13*100</f>
        <v>#VALUE!</v>
      </c>
      <c r="KQ13" s="250" t="e">
        <f>'1_Police_100K'!KQ13/'1_Police_100K'!HG13*100</f>
        <v>#VALUE!</v>
      </c>
      <c r="KR13" s="250" t="e">
        <f t="shared" si="23"/>
        <v>#VALUE!</v>
      </c>
      <c r="KT13" s="250" t="e">
        <f>'1_Police_100K'!KT13/'1_Police_100K'!KL13*100</f>
        <v>#VALUE!</v>
      </c>
      <c r="KU13" s="250" t="e">
        <f>'1_Police_100K'!KU13/'1_Police_100K'!KM13*100</f>
        <v>#VALUE!</v>
      </c>
      <c r="KV13" s="250" t="e">
        <f>'1_Police_100K'!KV13/'1_Police_100K'!KN13*100</f>
        <v>#VALUE!</v>
      </c>
      <c r="KW13" s="250" t="e">
        <f>'1_Police_100K'!KW13/'1_Police_100K'!KO13*100</f>
        <v>#VALUE!</v>
      </c>
      <c r="KX13" s="250" t="e">
        <f>'1_Police_100K'!KX13/'1_Police_100K'!KP13*100</f>
        <v>#VALUE!</v>
      </c>
      <c r="KY13" s="250" t="e">
        <f>'1_Police_100K'!KY13/'1_Police_100K'!KQ13*100</f>
        <v>#VALUE!</v>
      </c>
      <c r="KZ13" s="250" t="e">
        <f t="shared" si="37"/>
        <v>#VALUE!</v>
      </c>
      <c r="LB13" s="250" t="e">
        <f>'1_Police_100K'!LB13/'1_Police_100K'!HB13*100</f>
        <v>#VALUE!</v>
      </c>
      <c r="LC13" s="250" t="e">
        <f>'1_Police_100K'!LC13/'1_Police_100K'!HC13*100</f>
        <v>#VALUE!</v>
      </c>
      <c r="LD13" s="250" t="e">
        <f>'1_Police_100K'!LD13/'1_Police_100K'!HD13*100</f>
        <v>#VALUE!</v>
      </c>
      <c r="LE13" s="250" t="e">
        <f>'1_Police_100K'!LE13/'1_Police_100K'!HE13*100</f>
        <v>#VALUE!</v>
      </c>
      <c r="LF13" s="250" t="e">
        <f>'1_Police_100K'!LF13/'1_Police_100K'!HF13*100</f>
        <v>#VALUE!</v>
      </c>
      <c r="LG13" s="250" t="e">
        <f>'1_Police_100K'!LG13/'1_Police_100K'!HG13*100</f>
        <v>#VALUE!</v>
      </c>
      <c r="LH13" s="250" t="e">
        <f t="shared" si="24"/>
        <v>#VALUE!</v>
      </c>
      <c r="LJ13" s="250" t="e">
        <f>'1_Police_100K'!LJ13/'1_Police_100K'!LB13*100</f>
        <v>#VALUE!</v>
      </c>
      <c r="LK13" s="250" t="e">
        <f>'1_Police_100K'!LK13/'1_Police_100K'!LC13*100</f>
        <v>#VALUE!</v>
      </c>
      <c r="LL13" s="250" t="e">
        <f>'1_Police_100K'!LL13/'1_Police_100K'!LD13*100</f>
        <v>#VALUE!</v>
      </c>
      <c r="LM13" s="250" t="e">
        <f>'1_Police_100K'!LM13/'1_Police_100K'!LE13*100</f>
        <v>#VALUE!</v>
      </c>
      <c r="LN13" s="250" t="e">
        <f>'1_Police_100K'!LN13/'1_Police_100K'!LF13*100</f>
        <v>#VALUE!</v>
      </c>
      <c r="LO13" s="250" t="e">
        <f>'1_Police_100K'!LO13/'1_Police_100K'!LG13*100</f>
        <v>#VALUE!</v>
      </c>
      <c r="LP13" s="250" t="e">
        <f t="shared" si="38"/>
        <v>#VALUE!</v>
      </c>
      <c r="LR13" s="250" t="e">
        <f>'1_Police_100K'!LR13/'1_Police_100K'!LJ13*100</f>
        <v>#VALUE!</v>
      </c>
      <c r="LS13" s="250" t="e">
        <f>'1_Police_100K'!LS13/'1_Police_100K'!LK13*100</f>
        <v>#VALUE!</v>
      </c>
      <c r="LT13" s="250" t="e">
        <f>'1_Police_100K'!LT13/'1_Police_100K'!LL13*100</f>
        <v>#VALUE!</v>
      </c>
      <c r="LU13" s="250" t="e">
        <f>'1_Police_100K'!LU13/'1_Police_100K'!LM13*100</f>
        <v>#VALUE!</v>
      </c>
      <c r="LV13" s="250" t="e">
        <f>'1_Police_100K'!LV13/'1_Police_100K'!LN13*100</f>
        <v>#VALUE!</v>
      </c>
      <c r="LW13" s="250" t="e">
        <f>'1_Police_100K'!LW13/'1_Police_100K'!LO13*100</f>
        <v>#VALUE!</v>
      </c>
      <c r="LX13" s="250" t="e">
        <f t="shared" si="39"/>
        <v>#VALUE!</v>
      </c>
      <c r="LZ13" s="250" t="e">
        <f>'1_Police_100K'!LZ13/'1_Police_100K'!LJ13*100</f>
        <v>#VALUE!</v>
      </c>
      <c r="MA13" s="250" t="e">
        <f>'1_Police_100K'!MA13/'1_Police_100K'!LK13*100</f>
        <v>#VALUE!</v>
      </c>
      <c r="MB13" s="250" t="e">
        <f>'1_Police_100K'!MB13/'1_Police_100K'!LL13*100</f>
        <v>#VALUE!</v>
      </c>
      <c r="MC13" s="250" t="e">
        <f>'1_Police_100K'!MC13/'1_Police_100K'!LM13*100</f>
        <v>#VALUE!</v>
      </c>
      <c r="MD13" s="250" t="e">
        <f>'1_Police_100K'!MD13/'1_Police_100K'!LN13*100</f>
        <v>#VALUE!</v>
      </c>
      <c r="ME13" s="250" t="e">
        <f>'1_Police_100K'!ME13/'1_Police_100K'!LO13*100</f>
        <v>#VALUE!</v>
      </c>
      <c r="MF13" s="250" t="e">
        <f t="shared" si="40"/>
        <v>#VALUE!</v>
      </c>
      <c r="MH13" s="250" t="e">
        <f>'1_Police_100K'!MH13/'1_Police_100K'!LZ13*100</f>
        <v>#VALUE!</v>
      </c>
      <c r="MI13" s="250" t="e">
        <f>'1_Police_100K'!MI13/'1_Police_100K'!MA13*100</f>
        <v>#VALUE!</v>
      </c>
      <c r="MJ13" s="250" t="e">
        <f>'1_Police_100K'!MJ13/'1_Police_100K'!MB13*100</f>
        <v>#VALUE!</v>
      </c>
      <c r="MK13" s="250" t="e">
        <f>'1_Police_100K'!MK13/'1_Police_100K'!MC13*100</f>
        <v>#VALUE!</v>
      </c>
      <c r="ML13" s="250" t="e">
        <f>'1_Police_100K'!ML13/'1_Police_100K'!MD13*100</f>
        <v>#VALUE!</v>
      </c>
      <c r="MM13" s="250" t="e">
        <f>'1_Police_100K'!MM13/'1_Police_100K'!ME13*100</f>
        <v>#VALUE!</v>
      </c>
      <c r="MN13" s="250" t="e">
        <f t="shared" si="41"/>
        <v>#VALUE!</v>
      </c>
      <c r="MP13" s="250" t="e">
        <f>'1_Police_100K'!MP13/'1_Police_100K'!HB13*100</f>
        <v>#VALUE!</v>
      </c>
      <c r="MQ13" s="250" t="e">
        <f>'1_Police_100K'!MQ13/'1_Police_100K'!HC13*100</f>
        <v>#VALUE!</v>
      </c>
      <c r="MR13" s="250" t="e">
        <f>'1_Police_100K'!MR13/'1_Police_100K'!HD13*100</f>
        <v>#VALUE!</v>
      </c>
      <c r="MS13" s="250" t="e">
        <f>'1_Police_100K'!MS13/'1_Police_100K'!HE13*100</f>
        <v>#VALUE!</v>
      </c>
      <c r="MT13" s="250" t="e">
        <f>'1_Police_100K'!MT13/'1_Police_100K'!HF13*100</f>
        <v>#VALUE!</v>
      </c>
      <c r="MU13" s="250" t="e">
        <f>'1_Police_100K'!MU13/'1_Police_100K'!HG13*100</f>
        <v>#VALUE!</v>
      </c>
      <c r="MV13" s="250" t="e">
        <f t="shared" si="25"/>
        <v>#VALUE!</v>
      </c>
      <c r="MX13" s="250" t="e">
        <f>'1_Police_100K'!MX13/'1_Police_100K'!MP13*100</f>
        <v>#VALUE!</v>
      </c>
      <c r="MY13" s="250" t="e">
        <f>'1_Police_100K'!MY13/'1_Police_100K'!MQ13*100</f>
        <v>#VALUE!</v>
      </c>
      <c r="MZ13" s="250" t="e">
        <f>'1_Police_100K'!MZ13/'1_Police_100K'!MR13*100</f>
        <v>#VALUE!</v>
      </c>
      <c r="NA13" s="250" t="e">
        <f>'1_Police_100K'!NA13/'1_Police_100K'!MS13*100</f>
        <v>#VALUE!</v>
      </c>
      <c r="NB13" s="250" t="e">
        <f>'1_Police_100K'!NB13/'1_Police_100K'!MT13*100</f>
        <v>#VALUE!</v>
      </c>
      <c r="NC13" s="250" t="e">
        <f>'1_Police_100K'!NC13/'1_Police_100K'!MU13*100</f>
        <v>#VALUE!</v>
      </c>
      <c r="ND13" s="250" t="e">
        <f t="shared" si="49"/>
        <v>#VALUE!</v>
      </c>
      <c r="NF13" s="250" t="e">
        <f>'1_Police_100K'!NF13/'1_Police_100K'!HB13*100</f>
        <v>#VALUE!</v>
      </c>
      <c r="NG13" s="250" t="e">
        <f>'1_Police_100K'!NG13/'1_Police_100K'!HC13*100</f>
        <v>#VALUE!</v>
      </c>
      <c r="NH13" s="250" t="e">
        <f>'1_Police_100K'!NH13/'1_Police_100K'!HD13*100</f>
        <v>#VALUE!</v>
      </c>
      <c r="NI13" s="250" t="e">
        <f>'1_Police_100K'!NI13/'1_Police_100K'!HE13*100</f>
        <v>#VALUE!</v>
      </c>
      <c r="NJ13" s="250" t="e">
        <f>'1_Police_100K'!NJ13/'1_Police_100K'!HF13*100</f>
        <v>#VALUE!</v>
      </c>
      <c r="NK13" s="250" t="e">
        <f>'1_Police_100K'!NK13/'1_Police_100K'!HG13*100</f>
        <v>#VALUE!</v>
      </c>
      <c r="NL13" s="250" t="e">
        <f t="shared" si="26"/>
        <v>#VALUE!</v>
      </c>
      <c r="NN13" s="250" t="e">
        <f>'1_Police_100K'!NN13/'1_Police_100K'!HB13*100</f>
        <v>#VALUE!</v>
      </c>
      <c r="NO13" s="250" t="e">
        <f>'1_Police_100K'!NO13/'1_Police_100K'!HC13*100</f>
        <v>#VALUE!</v>
      </c>
      <c r="NP13" s="250" t="e">
        <f>'1_Police_100K'!NP13/'1_Police_100K'!HD13*100</f>
        <v>#VALUE!</v>
      </c>
      <c r="NQ13" s="250" t="e">
        <f>'1_Police_100K'!NQ13/'1_Police_100K'!HE13*100</f>
        <v>#VALUE!</v>
      </c>
      <c r="NR13" s="250" t="e">
        <f>'1_Police_100K'!NR13/'1_Police_100K'!HF13*100</f>
        <v>#VALUE!</v>
      </c>
      <c r="NS13" s="250" t="e">
        <f>'1_Police_100K'!NS13/'1_Police_100K'!HG13*100</f>
        <v>#VALUE!</v>
      </c>
      <c r="NT13" s="250" t="e">
        <f t="shared" si="27"/>
        <v>#VALUE!</v>
      </c>
      <c r="NV13" s="250" t="e">
        <f>'1_Police_100K'!NV13/'1_Police_100K'!HB13*100</f>
        <v>#VALUE!</v>
      </c>
      <c r="NW13" s="250" t="e">
        <f>'1_Police_100K'!NW13/'1_Police_100K'!HC13*100</f>
        <v>#VALUE!</v>
      </c>
      <c r="NX13" s="250" t="e">
        <f>'1_Police_100K'!NX13/'1_Police_100K'!HD13*100</f>
        <v>#VALUE!</v>
      </c>
      <c r="NY13" s="250" t="e">
        <f>'1_Police_100K'!NY13/'1_Police_100K'!HE13*100</f>
        <v>#VALUE!</v>
      </c>
      <c r="NZ13" s="250" t="e">
        <f>'1_Police_100K'!NZ13/'1_Police_100K'!HF13*100</f>
        <v>#VALUE!</v>
      </c>
      <c r="OA13" s="250" t="e">
        <f>'1_Police_100K'!OA13/'1_Police_100K'!HG13*100</f>
        <v>#VALUE!</v>
      </c>
      <c r="OB13" s="250" t="e">
        <f t="shared" si="42"/>
        <v>#VALUE!</v>
      </c>
      <c r="OD13" s="250" t="e">
        <f>'1_Police_100K'!OD13/'1_Police_100K'!HB13*100</f>
        <v>#VALUE!</v>
      </c>
      <c r="OE13" s="250" t="e">
        <f>'1_Police_100K'!OE13/'1_Police_100K'!HC13*100</f>
        <v>#VALUE!</v>
      </c>
      <c r="OF13" s="250" t="e">
        <f>'1_Police_100K'!OF13/'1_Police_100K'!HD13*100</f>
        <v>#VALUE!</v>
      </c>
      <c r="OG13" s="250" t="e">
        <f>'1_Police_100K'!OG13/'1_Police_100K'!HE13*100</f>
        <v>#VALUE!</v>
      </c>
      <c r="OH13" s="250" t="e">
        <f>'1_Police_100K'!OH13/'1_Police_100K'!HF13*100</f>
        <v>#VALUE!</v>
      </c>
      <c r="OI13" s="250" t="e">
        <f>'1_Police_100K'!OI13/'1_Police_100K'!HG13*100</f>
        <v>#VALUE!</v>
      </c>
      <c r="OJ13" s="250" t="e">
        <f t="shared" si="28"/>
        <v>#VALUE!</v>
      </c>
      <c r="OL13" s="250" t="e">
        <f>'1_Police_100K'!OL13/'1_Police_100K'!OD13*100</f>
        <v>#VALUE!</v>
      </c>
      <c r="OM13" s="250" t="e">
        <f>'1_Police_100K'!OM13/'1_Police_100K'!OE13*100</f>
        <v>#VALUE!</v>
      </c>
      <c r="ON13" s="250" t="e">
        <f>'1_Police_100K'!ON13/'1_Police_100K'!OF13*100</f>
        <v>#VALUE!</v>
      </c>
      <c r="OO13" s="250" t="e">
        <f>'1_Police_100K'!OO13/'1_Police_100K'!OG13*100</f>
        <v>#VALUE!</v>
      </c>
      <c r="OP13" s="250" t="e">
        <f>'1_Police_100K'!OP13/'1_Police_100K'!OH13*100</f>
        <v>#VALUE!</v>
      </c>
      <c r="OQ13" s="250" t="e">
        <f>'1_Police_100K'!OQ13/'1_Police_100K'!OI13*100</f>
        <v>#VALUE!</v>
      </c>
      <c r="OR13" s="250" t="e">
        <f t="shared" si="43"/>
        <v>#VALUE!</v>
      </c>
    </row>
    <row r="14" spans="1:447">
      <c r="A14" s="247">
        <v>12</v>
      </c>
      <c r="B14" s="239" t="s">
        <v>36</v>
      </c>
      <c r="C14" s="248">
        <v>1329.66</v>
      </c>
      <c r="D14" s="248">
        <v>1325.2170000000001</v>
      </c>
      <c r="E14" s="248">
        <v>1320.174</v>
      </c>
      <c r="F14" s="248">
        <v>1315.819</v>
      </c>
      <c r="G14" s="248">
        <v>1314.87</v>
      </c>
      <c r="H14" s="248">
        <v>1315.944</v>
      </c>
      <c r="I14" s="249"/>
      <c r="J14" s="250">
        <f>'1_Police_raw'!C13/C14*100</f>
        <v>3201.3447046613414</v>
      </c>
      <c r="K14" s="250">
        <f>'1_Police_raw'!D13/D14*100</f>
        <v>3079.9484159952672</v>
      </c>
      <c r="L14" s="250">
        <f>'1_Police_raw'!E13/E14*100</f>
        <v>3001.9527728920584</v>
      </c>
      <c r="M14" s="250">
        <f>'1_Police_raw'!F13/F14*100</f>
        <v>2871.7475579847987</v>
      </c>
      <c r="N14" s="250">
        <f>'1_Police_raw'!G13/G14*100</f>
        <v>2477.4312289427853</v>
      </c>
      <c r="O14" s="250">
        <f>'1_Police_raw'!H13/H14*100</f>
        <v>2202.677317575824</v>
      </c>
      <c r="P14" s="250">
        <f t="shared" si="29"/>
        <v>-31.195246973292214</v>
      </c>
      <c r="R14" s="250">
        <f>'1_Police_100K'!R14/'1_Police_100K'!J14*100</f>
        <v>8.9599924824394499</v>
      </c>
      <c r="S14" s="250">
        <f>'1_Police_100K'!S14/'1_Police_100K'!K14*100</f>
        <v>9.0969227753822022</v>
      </c>
      <c r="T14" s="250">
        <f>'1_Police_100K'!T14/'1_Police_100K'!L14*100</f>
        <v>9.2957533244177526</v>
      </c>
      <c r="U14" s="250">
        <f>'1_Police_100K'!U14/'1_Police_100K'!M14*100</f>
        <v>8.8046153439013413</v>
      </c>
      <c r="V14" s="250">
        <f>'1_Police_100K'!V14/'1_Police_100K'!N14*100</f>
        <v>12.319263238679969</v>
      </c>
      <c r="W14" s="250">
        <f>'1_Police_100K'!W14/'1_Police_100K'!O14*100</f>
        <v>12.888980887324914</v>
      </c>
      <c r="X14" s="250">
        <f t="shared" si="30"/>
        <v>43.850353809847803</v>
      </c>
      <c r="Z14" s="250">
        <f>'1_Police_100K'!Z14/'1_Police_100K'!J14*100</f>
        <v>0.23492376723753147</v>
      </c>
      <c r="AA14" s="250">
        <f>'1_Police_100K'!AA14/'1_Police_100K'!K14*100</f>
        <v>0.19600156801254406</v>
      </c>
      <c r="AB14" s="250">
        <f>'1_Police_100K'!AB14/'1_Police_100K'!L14*100</f>
        <v>0.15644318841311092</v>
      </c>
      <c r="AC14" s="250">
        <f>'1_Police_100K'!AC14/'1_Police_100K'!M14*100</f>
        <v>0.14555270331066239</v>
      </c>
      <c r="AD14" s="250">
        <f>'1_Police_100K'!AD14/'1_Police_100K'!N14*100</f>
        <v>0.15349194167306218</v>
      </c>
      <c r="AE14" s="250">
        <f>'1_Police_100K'!AE14/'1_Police_100K'!O14*100</f>
        <v>0.15179741944386946</v>
      </c>
      <c r="AF14" s="250">
        <f t="shared" si="31"/>
        <v>-35.384392465328105</v>
      </c>
      <c r="AH14" s="250" t="e">
        <f>'1_Police_100K'!AH14/'1_Police_100K'!Z14*100</f>
        <v>#VALUE!</v>
      </c>
      <c r="AI14" s="250" t="e">
        <f>'1_Police_100K'!AI14/'1_Police_100K'!AA14*100</f>
        <v>#VALUE!</v>
      </c>
      <c r="AJ14" s="250" t="e">
        <f>'1_Police_100K'!AJ14/'1_Police_100K'!AB14*100</f>
        <v>#VALUE!</v>
      </c>
      <c r="AK14" s="250" t="e">
        <f>'1_Police_100K'!AK14/'1_Police_100K'!AC14*100</f>
        <v>#VALUE!</v>
      </c>
      <c r="AL14" s="250" t="e">
        <f>'1_Police_100K'!AL14/'1_Police_100K'!AD14*100</f>
        <v>#VALUE!</v>
      </c>
      <c r="AM14" s="250" t="e">
        <f>'1_Police_100K'!AM14/'1_Police_100K'!AE14*100</f>
        <v>#VALUE!</v>
      </c>
      <c r="AN14" s="250" t="e">
        <f t="shared" si="45"/>
        <v>#VALUE!</v>
      </c>
      <c r="AP14" s="250">
        <f>'1_Police_100K'!AP14/'1_Police_100K'!Z14*100</f>
        <v>64.999999999999986</v>
      </c>
      <c r="AQ14" s="250">
        <f>'1_Police_100K'!AQ14/'1_Police_100K'!AA14*100</f>
        <v>80.000000000000014</v>
      </c>
      <c r="AR14" s="250">
        <f>'1_Police_100K'!AR14/'1_Police_100K'!AB14*100</f>
        <v>83.870967741935488</v>
      </c>
      <c r="AS14" s="250">
        <f>'1_Police_100K'!AS14/'1_Police_100K'!AC14*100</f>
        <v>76.363636363636374</v>
      </c>
      <c r="AT14" s="250">
        <f>'1_Police_100K'!AT14/'1_Police_100K'!AD14*100</f>
        <v>90</v>
      </c>
      <c r="AU14" s="250">
        <f>'1_Police_100K'!AU14/'1_Police_100K'!AE14*100</f>
        <v>75</v>
      </c>
      <c r="AV14" s="250">
        <f t="shared" si="32"/>
        <v>15.384615384615415</v>
      </c>
      <c r="AX14" s="250">
        <f>'1_Police_100K'!AX14/'1_Police_100K'!AP14*100</f>
        <v>13.846153846153847</v>
      </c>
      <c r="AY14" s="250">
        <f>'1_Police_100K'!AY14/'1_Police_100K'!AQ14*100</f>
        <v>3.125</v>
      </c>
      <c r="AZ14" s="250">
        <f>'1_Police_100K'!AZ14/'1_Police_100K'!AR14*100</f>
        <v>5.7692307692307692</v>
      </c>
      <c r="BA14" s="250">
        <f>'1_Police_100K'!BA14/'1_Police_100K'!AS14*100</f>
        <v>4.7619047619047628</v>
      </c>
      <c r="BB14" s="250">
        <f>'1_Police_100K'!BB14/'1_Police_100K'!AT14*100</f>
        <v>0</v>
      </c>
      <c r="BC14" s="250">
        <f>'1_Police_100K'!BC14/'1_Police_100K'!AU14*100</f>
        <v>12.121212121212119</v>
      </c>
      <c r="BD14" s="250">
        <f t="shared" si="46"/>
        <v>-12.457912457912471</v>
      </c>
      <c r="BF14" s="250">
        <f>'1_Police_100K'!BF14/'1_Police_100K'!J14*100</f>
        <v>12.918457960391855</v>
      </c>
      <c r="BG14" s="250">
        <f>'1_Police_100K'!BG14/'1_Police_100K'!K14*100</f>
        <v>14.43796550372403</v>
      </c>
      <c r="BH14" s="250">
        <f>'1_Police_100K'!BH14/'1_Police_100K'!L14*100</f>
        <v>15.205268602861393</v>
      </c>
      <c r="BI14" s="250">
        <f>'1_Police_100K'!BI14/'1_Police_100K'!M14*100</f>
        <v>15.288326673194488</v>
      </c>
      <c r="BJ14" s="250">
        <f>'1_Police_100K'!BJ14/'1_Police_100K'!N14*100</f>
        <v>18.99309286262471</v>
      </c>
      <c r="BK14" s="250">
        <f>'1_Police_100K'!BK14/'1_Police_100K'!O14*100</f>
        <v>20.930794176499003</v>
      </c>
      <c r="BL14" s="250">
        <f t="shared" si="0"/>
        <v>62.022388745414247</v>
      </c>
      <c r="BN14" s="250">
        <f>'1_Police_100K'!BN14/'1_Police_100K'!BF14*100</f>
        <v>1.8912529550827424</v>
      </c>
      <c r="BO14" s="250">
        <f>'1_Police_100K'!BO14/'1_Police_100K'!BG14*100</f>
        <v>1.6799592737145768</v>
      </c>
      <c r="BP14" s="250">
        <f>'1_Police_100K'!BP14/'1_Police_100K'!BH14*100</f>
        <v>1.6428808496515104</v>
      </c>
      <c r="BQ14" s="250">
        <f>'1_Police_100K'!BQ14/'1_Police_100K'!BI14*100</f>
        <v>1.3328717327332524</v>
      </c>
      <c r="BR14" s="250">
        <f>'1_Police_100K'!BR14/'1_Police_100K'!BJ14*100</f>
        <v>1.5839663811217068</v>
      </c>
      <c r="BS14" s="250">
        <f>'1_Police_100K'!BS14/'1_Police_100K'!BK14*100</f>
        <v>1.532882808636888</v>
      </c>
      <c r="BT14" s="250">
        <f t="shared" si="1"/>
        <v>-18.948821493324559</v>
      </c>
      <c r="BV14" s="250">
        <f>'1_Police_100K'!BV14/'1_Police_100K'!J14*100</f>
        <v>0.42286278102755664</v>
      </c>
      <c r="BW14" s="250">
        <f>'1_Police_100K'!BW14/'1_Police_100K'!K14*100</f>
        <v>0.60760486083888665</v>
      </c>
      <c r="BX14" s="250">
        <f>'1_Police_100K'!BX14/'1_Police_100K'!L14*100</f>
        <v>0.6055865357926874</v>
      </c>
      <c r="BY14" s="250">
        <f>'1_Police_100K'!BY14/'1_Police_100K'!M14*100</f>
        <v>0.52663614470585118</v>
      </c>
      <c r="BZ14" s="250">
        <f>'1_Police_100K'!BZ14/'1_Police_100K'!N14*100</f>
        <v>0.87183422870299321</v>
      </c>
      <c r="CA14" s="250">
        <f>'1_Police_100K'!CA14/'1_Police_100K'!O14*100</f>
        <v>0.9349341061201959</v>
      </c>
      <c r="CB14" s="250">
        <f t="shared" si="2"/>
        <v>121.09633386232429</v>
      </c>
      <c r="CD14" s="250">
        <f>'1_Police_100K'!CD14/'1_Police_100K'!BV14*100</f>
        <v>50.555555555555557</v>
      </c>
      <c r="CE14" s="250">
        <f>'1_Police_100K'!CE14/'1_Police_100K'!BW14*100</f>
        <v>57.661290322580648</v>
      </c>
      <c r="CF14" s="250">
        <f>'1_Police_100K'!CF14/'1_Police_100K'!BX14*100</f>
        <v>56.250000000000014</v>
      </c>
      <c r="CG14" s="250">
        <f>'1_Police_100K'!CG14/'1_Police_100K'!BY14*100</f>
        <v>73.869346733668337</v>
      </c>
      <c r="CH14" s="250">
        <f>'1_Police_100K'!CH14/'1_Police_100K'!BZ14*100</f>
        <v>56.690140845070417</v>
      </c>
      <c r="CI14" s="250">
        <f>'1_Police_100K'!CI14/'1_Police_100K'!CA14*100</f>
        <v>56.08856088560885</v>
      </c>
      <c r="CJ14" s="250">
        <f t="shared" si="3"/>
        <v>10.944406147358166</v>
      </c>
      <c r="CL14" s="250">
        <f>'1_Police_100K'!CL14/'1_Police_100K'!BV14*100</f>
        <v>25</v>
      </c>
      <c r="CM14" s="250">
        <f>'1_Police_100K'!CM14/'1_Police_100K'!BW14*100</f>
        <v>23.387096774193548</v>
      </c>
      <c r="CN14" s="250">
        <f>'1_Police_100K'!CN14/'1_Police_100K'!BX14*100</f>
        <v>21.25</v>
      </c>
      <c r="CO14" s="250">
        <f>'1_Police_100K'!CO14/'1_Police_100K'!BY14*100</f>
        <v>12.562814070351761</v>
      </c>
      <c r="CP14" s="250">
        <f>'1_Police_100K'!CP14/'1_Police_100K'!BZ14*100</f>
        <v>10.915492957746478</v>
      </c>
      <c r="CQ14" s="250">
        <f>'1_Police_100K'!CQ14/'1_Police_100K'!CA14*100</f>
        <v>20.664206642066425</v>
      </c>
      <c r="CR14" s="250">
        <f t="shared" si="4"/>
        <v>-17.3431734317343</v>
      </c>
      <c r="CT14" s="250">
        <f>'1_Police_100K'!CT14/'1_Police_100K'!J14*100</f>
        <v>1.2333497779970402</v>
      </c>
      <c r="CU14" s="250">
        <f>'1_Police_100K'!CU14/'1_Police_100K'!K14*100</f>
        <v>1.1196589572716582</v>
      </c>
      <c r="CV14" s="250">
        <f>'1_Police_100K'!CV14/'1_Police_100K'!L14*100</f>
        <v>1.2010799626554969</v>
      </c>
      <c r="CW14" s="250">
        <f>'1_Police_100K'!CW14/'1_Police_100K'!M14*100</f>
        <v>0.95270860348797215</v>
      </c>
      <c r="CX14" s="250">
        <f>'1_Police_100K'!CX14/'1_Police_100K'!N14*100</f>
        <v>1.034535686876439</v>
      </c>
      <c r="CY14" s="250">
        <f>'1_Police_100K'!CY14/'1_Police_100K'!O14*100</f>
        <v>0.85558545504726413</v>
      </c>
      <c r="CZ14" s="250">
        <f t="shared" si="5"/>
        <v>-30.629131304767839</v>
      </c>
      <c r="DB14" s="250" t="e">
        <f>'1_Police_100K'!DB14/'1_Police_100K'!CT14*100</f>
        <v>#VALUE!</v>
      </c>
      <c r="DC14" s="250" t="e">
        <f>'1_Police_100K'!DC14/'1_Police_100K'!CU14*100</f>
        <v>#VALUE!</v>
      </c>
      <c r="DD14" s="250" t="e">
        <f>'1_Police_100K'!DD14/'1_Police_100K'!CV14*100</f>
        <v>#VALUE!</v>
      </c>
      <c r="DE14" s="250" t="e">
        <f>'1_Police_100K'!DE14/'1_Police_100K'!CW14*100</f>
        <v>#VALUE!</v>
      </c>
      <c r="DF14" s="250" t="e">
        <f>'1_Police_100K'!DF14/'1_Police_100K'!CX14*100</f>
        <v>#VALUE!</v>
      </c>
      <c r="DG14" s="250" t="e">
        <f>'1_Police_100K'!DG14/'1_Police_100K'!CY14*100</f>
        <v>#VALUE!</v>
      </c>
      <c r="DH14" s="250" t="e">
        <f t="shared" si="33"/>
        <v>#VALUE!</v>
      </c>
      <c r="DJ14" s="250">
        <f>'1_Police_100K'!DJ14/'1_Police_100K'!J14*100</f>
        <v>47.395870040171971</v>
      </c>
      <c r="DK14" s="250">
        <f>'1_Police_100K'!DK14/'1_Police_100K'!K14*100</f>
        <v>45.638965111720893</v>
      </c>
      <c r="DL14" s="250">
        <f>'1_Police_100K'!DL14/'1_Police_100K'!L14*100</f>
        <v>41.545759632610832</v>
      </c>
      <c r="DM14" s="250">
        <f>'1_Police_100K'!DM14/'1_Police_100K'!M14*100</f>
        <v>41.64924444914918</v>
      </c>
      <c r="DN14" s="250">
        <f>'1_Police_100K'!DN14/'1_Police_100K'!N14*100</f>
        <v>34.854950115118953</v>
      </c>
      <c r="DO14" s="250">
        <f>'1_Police_100K'!DO14/'1_Police_100K'!O14*100</f>
        <v>30.987373214655349</v>
      </c>
      <c r="DP14" s="250">
        <f t="shared" si="6"/>
        <v>-34.620098357956181</v>
      </c>
      <c r="DR14" s="250" t="e">
        <f>'1_Police_100K'!DR14/'1_Police_100K'!DJ14*100</f>
        <v>#VALUE!</v>
      </c>
      <c r="DS14" s="250" t="e">
        <f>'1_Police_100K'!DS14/'1_Police_100K'!DK14*100</f>
        <v>#VALUE!</v>
      </c>
      <c r="DT14" s="250" t="e">
        <f>'1_Police_100K'!DT14/'1_Police_100K'!DL14*100</f>
        <v>#VALUE!</v>
      </c>
      <c r="DU14" s="250" t="e">
        <f>'1_Police_100K'!DU14/'1_Police_100K'!DM14*100</f>
        <v>#VALUE!</v>
      </c>
      <c r="DV14" s="250" t="e">
        <f>'1_Police_100K'!DV14/'1_Police_100K'!DN14*100</f>
        <v>#VALUE!</v>
      </c>
      <c r="DW14" s="250" t="e">
        <f>'1_Police_100K'!DW14/'1_Police_100K'!DO14*100</f>
        <v>#VALUE!</v>
      </c>
      <c r="DX14" s="250" t="e">
        <f t="shared" si="34"/>
        <v>#VALUE!</v>
      </c>
      <c r="DZ14" s="250" t="e">
        <f>'1_Police_100K'!DZ14/'1_Police_100K'!DR14*100</f>
        <v>#VALUE!</v>
      </c>
      <c r="EA14" s="250" t="e">
        <f>'1_Police_100K'!EA14/'1_Police_100K'!DS14*100</f>
        <v>#VALUE!</v>
      </c>
      <c r="EB14" s="250" t="e">
        <f>'1_Police_100K'!EB14/'1_Police_100K'!DT14*100</f>
        <v>#VALUE!</v>
      </c>
      <c r="EC14" s="250" t="e">
        <f>'1_Police_100K'!EC14/'1_Police_100K'!DU14*100</f>
        <v>#VALUE!</v>
      </c>
      <c r="ED14" s="250" t="e">
        <f>'1_Police_100K'!ED14/'1_Police_100K'!DV14*100</f>
        <v>#VALUE!</v>
      </c>
      <c r="EE14" s="250" t="e">
        <f>'1_Police_100K'!EE14/'1_Police_100K'!DW14*100</f>
        <v>#VALUE!</v>
      </c>
      <c r="EF14" s="250" t="e">
        <f t="shared" si="7"/>
        <v>#VALUE!</v>
      </c>
      <c r="EH14" s="250" t="e">
        <f>'1_Police_100K'!EH14/'1_Police_100K'!DR14*100</f>
        <v>#VALUE!</v>
      </c>
      <c r="EI14" s="250" t="e">
        <f>'1_Police_100K'!EI14/'1_Police_100K'!DS14*100</f>
        <v>#VALUE!</v>
      </c>
      <c r="EJ14" s="250" t="e">
        <f>'1_Police_100K'!EJ14/'1_Police_100K'!DT14*100</f>
        <v>#VALUE!</v>
      </c>
      <c r="EK14" s="250" t="e">
        <f>'1_Police_100K'!EK14/'1_Police_100K'!DU14*100</f>
        <v>#VALUE!</v>
      </c>
      <c r="EL14" s="250" t="e">
        <f>'1_Police_100K'!EL14/'1_Police_100K'!DV14*100</f>
        <v>#VALUE!</v>
      </c>
      <c r="EM14" s="250" t="e">
        <f>'1_Police_100K'!EM14/'1_Police_100K'!DW14*100</f>
        <v>#VALUE!</v>
      </c>
      <c r="EN14" s="250" t="e">
        <f t="shared" si="8"/>
        <v>#VALUE!</v>
      </c>
      <c r="EP14" s="250" t="e">
        <f>'1_Police_100K'!EP14/'1_Police_100K'!EH14*100</f>
        <v>#VALUE!</v>
      </c>
      <c r="EQ14" s="250" t="e">
        <f>'1_Police_100K'!EQ14/'1_Police_100K'!EI14*100</f>
        <v>#VALUE!</v>
      </c>
      <c r="ER14" s="250" t="e">
        <f>'1_Police_100K'!ER14/'1_Police_100K'!EJ14*100</f>
        <v>#VALUE!</v>
      </c>
      <c r="ES14" s="250" t="e">
        <f>'1_Police_100K'!ES14/'1_Police_100K'!EK14*100</f>
        <v>#VALUE!</v>
      </c>
      <c r="ET14" s="250" t="e">
        <f>'1_Police_100K'!ET14/'1_Police_100K'!EL14*100</f>
        <v>#VALUE!</v>
      </c>
      <c r="EU14" s="250" t="e">
        <f>'1_Police_100K'!EU14/'1_Police_100K'!EM14*100</f>
        <v>#VALUE!</v>
      </c>
      <c r="EV14" s="250" t="e">
        <f t="shared" si="9"/>
        <v>#VALUE!</v>
      </c>
      <c r="EX14" s="250">
        <f>'1_Police_100K'!EX14/'1_Police_100K'!J14*100</f>
        <v>3.9161791998496494</v>
      </c>
      <c r="EY14" s="250">
        <f>'1_Police_100K'!EY14/'1_Police_100K'!K14*100</f>
        <v>3.9273814190513519</v>
      </c>
      <c r="EZ14" s="250">
        <f>'1_Police_100K'!EZ14/'1_Police_100K'!L14*100</f>
        <v>6.0407256945320578</v>
      </c>
      <c r="FA14" s="250">
        <f>'1_Police_100K'!FA14/'1_Police_100K'!M14*100</f>
        <v>5.2372509063963806</v>
      </c>
      <c r="FB14" s="250">
        <f>'1_Police_100K'!FB14/'1_Police_100K'!N14*100</f>
        <v>4.2333077513430544</v>
      </c>
      <c r="FC14" s="250">
        <f>'1_Police_100K'!FC14/'1_Police_100K'!O14*100</f>
        <v>5.3301593872904167</v>
      </c>
      <c r="FD14" s="250">
        <f t="shared" si="10"/>
        <v>36.106115560162635</v>
      </c>
      <c r="FF14" s="250" t="e">
        <f>'1_Police_100K'!FF14/'1_Police_100K'!EX14*100</f>
        <v>#VALUE!</v>
      </c>
      <c r="FG14" s="250" t="e">
        <f>'1_Police_100K'!FG14/'1_Police_100K'!EY14*100</f>
        <v>#VALUE!</v>
      </c>
      <c r="FH14" s="250" t="e">
        <f>'1_Police_100K'!FH14/'1_Police_100K'!EZ14*100</f>
        <v>#VALUE!</v>
      </c>
      <c r="FI14" s="250" t="e">
        <f>'1_Police_100K'!FI14/'1_Police_100K'!FA14*100</f>
        <v>#VALUE!</v>
      </c>
      <c r="FJ14" s="250" t="e">
        <f>'1_Police_100K'!FJ14/'1_Police_100K'!FB14*100</f>
        <v>#VALUE!</v>
      </c>
      <c r="FK14" s="250" t="e">
        <f>'1_Police_100K'!FK14/'1_Police_100K'!FC14*100</f>
        <v>#VALUE!</v>
      </c>
      <c r="FL14" s="250" t="e">
        <f t="shared" si="35"/>
        <v>#VALUE!</v>
      </c>
      <c r="FN14" s="250">
        <f>'1_Police_100K'!FN14/'1_Police_100K'!J14*100</f>
        <v>1.6585617966969719</v>
      </c>
      <c r="FO14" s="250">
        <f>'1_Police_100K'!FO14/'1_Police_100K'!K14*100</f>
        <v>1.4847118776950214</v>
      </c>
      <c r="FP14" s="250">
        <f>'1_Police_100K'!FP14/'1_Police_100K'!L14*100</f>
        <v>2.1649718654588574</v>
      </c>
      <c r="FQ14" s="250">
        <f>'1_Police_100K'!FQ14/'1_Police_100K'!M14*100</f>
        <v>2.8131367930769842</v>
      </c>
      <c r="FR14" s="250">
        <f>'1_Police_100K'!FR14/'1_Police_100K'!N14*100</f>
        <v>3.2079815809669996</v>
      </c>
      <c r="FS14" s="250">
        <f>'1_Police_100K'!FS14/'1_Police_100K'!O14*100</f>
        <v>2.4046091216449321</v>
      </c>
      <c r="FT14" s="250">
        <f t="shared" si="11"/>
        <v>44.98158141793175</v>
      </c>
      <c r="FV14" s="250">
        <f>'1_Police_100K'!FV14/'1_Police_100K'!J14*100</f>
        <v>0.18793901379002514</v>
      </c>
      <c r="FW14" s="250">
        <f>'1_Police_100K'!FW14/'1_Police_100K'!K14*100</f>
        <v>0.12740101920815367</v>
      </c>
      <c r="FX14" s="250">
        <f>'1_Police_100K'!FX14/'1_Police_100K'!L14*100</f>
        <v>8.5791425903964061E-2</v>
      </c>
      <c r="FY14" s="250">
        <f>'1_Police_100K'!FY14/'1_Police_100K'!M14*100</f>
        <v>0.1217349882234631</v>
      </c>
      <c r="FZ14" s="250">
        <f>'1_Police_100K'!FZ14/'1_Police_100K'!N14*100</f>
        <v>7.9815809669992327E-2</v>
      </c>
      <c r="GA14" s="250">
        <f>'1_Police_100K'!GA14/'1_Police_100K'!O14*100</f>
        <v>0.23459601186779827</v>
      </c>
      <c r="GB14" s="250">
        <f t="shared" si="12"/>
        <v>24.82560546470711</v>
      </c>
      <c r="GD14" s="250">
        <f>'1_Police_100K'!GD14/'1_Police_100K'!J14*100</f>
        <v>0.253717668616534</v>
      </c>
      <c r="GE14" s="250">
        <f>'1_Police_100K'!GE14/'1_Police_100K'!K14*100</f>
        <v>0.27440219521756176</v>
      </c>
      <c r="GF14" s="250">
        <f>'1_Police_100K'!GF14/'1_Police_100K'!L14*100</f>
        <v>0.64848224874466953</v>
      </c>
      <c r="GG14" s="250">
        <f>'1_Police_100K'!GG14/'1_Police_100K'!M14*100</f>
        <v>0.69071373752877985</v>
      </c>
      <c r="GH14" s="250">
        <f>'1_Police_100K'!GH14/'1_Police_100K'!N14*100</f>
        <v>0.99155794320798152</v>
      </c>
      <c r="GI14" s="250">
        <f>'1_Police_100K'!GI14/'1_Police_100K'!O14*100</f>
        <v>1.2316290623059409</v>
      </c>
      <c r="GJ14" s="250">
        <f t="shared" si="13"/>
        <v>385.43291014052755</v>
      </c>
      <c r="GL14" s="250">
        <f>'1_Police_100K'!GL14/'1_Police_100K'!J14*100</f>
        <v>2.144853994878662</v>
      </c>
      <c r="GM14" s="250">
        <f>'1_Police_100K'!GM14/'1_Police_100K'!K14*100</f>
        <v>2.1217169737357899</v>
      </c>
      <c r="GN14" s="250">
        <f>'1_Police_100K'!GN14/'1_Police_100K'!L14*100</f>
        <v>2.5712194998864519</v>
      </c>
      <c r="GO14" s="250">
        <f>'1_Police_100K'!GO14/'1_Police_100K'!M14*100</f>
        <v>3.1492312170852408</v>
      </c>
      <c r="GP14" s="250">
        <f>'1_Police_100K'!GP14/'1_Police_100K'!N14*100</f>
        <v>4.1412125863392175</v>
      </c>
      <c r="GQ14" s="250">
        <f>'1_Police_100K'!GQ14/'1_Police_100K'!O14*100</f>
        <v>4.4883736976471393</v>
      </c>
      <c r="GR14" s="250">
        <f t="shared" si="14"/>
        <v>109.2624350358661</v>
      </c>
      <c r="GT14" s="250">
        <f>'1_Police_100K'!GT14/'1_Police_100K'!GL14*100</f>
        <v>100</v>
      </c>
      <c r="GU14" s="250">
        <f>'1_Police_100K'!GU14/'1_Police_100K'!GM14*100</f>
        <v>100</v>
      </c>
      <c r="GV14" s="250">
        <f>'1_Police_100K'!GV14/'1_Police_100K'!GN14*100</f>
        <v>100</v>
      </c>
      <c r="GW14" s="250">
        <f>'1_Police_100K'!GW14/'1_Police_100K'!GO14*100</f>
        <v>100</v>
      </c>
      <c r="GX14" s="250">
        <f>'1_Police_100K'!GX14/'1_Police_100K'!GP14*100</f>
        <v>100</v>
      </c>
      <c r="GY14" s="250">
        <f>'1_Police_100K'!GY14/'1_Police_100K'!GQ14*100</f>
        <v>100</v>
      </c>
      <c r="GZ14" s="250">
        <f t="shared" si="15"/>
        <v>0</v>
      </c>
      <c r="HA14" s="252"/>
      <c r="HB14" s="250" t="e">
        <f>'1_Police_raw'!GI13/C14*100</f>
        <v>#VALUE!</v>
      </c>
      <c r="HC14" s="250" t="e">
        <f>'1_Police_raw'!GJ13/D14*100</f>
        <v>#VALUE!</v>
      </c>
      <c r="HD14" s="250" t="e">
        <f>'1_Police_raw'!GK13/E14*100</f>
        <v>#VALUE!</v>
      </c>
      <c r="HE14" s="250" t="e">
        <f>'1_Police_raw'!GL13/F14*100</f>
        <v>#VALUE!</v>
      </c>
      <c r="HF14" s="250" t="e">
        <f>'1_Police_raw'!GM13/G14*100</f>
        <v>#VALUE!</v>
      </c>
      <c r="HG14" s="250" t="e">
        <f>'1_Police_raw'!GN13/H14*100</f>
        <v>#VALUE!</v>
      </c>
      <c r="HH14" s="250" t="e">
        <f t="shared" si="16"/>
        <v>#VALUE!</v>
      </c>
      <c r="HJ14" s="250" t="e">
        <f>'1_Police_100K'!HJ14/'1_Police_100K'!HB14*100</f>
        <v>#VALUE!</v>
      </c>
      <c r="HK14" s="250" t="e">
        <f>'1_Police_100K'!HK14/'1_Police_100K'!HC14*100</f>
        <v>#VALUE!</v>
      </c>
      <c r="HL14" s="250" t="e">
        <f>'1_Police_100K'!HL14/'1_Police_100K'!HD14*100</f>
        <v>#VALUE!</v>
      </c>
      <c r="HM14" s="250" t="e">
        <f>'1_Police_100K'!HM14/'1_Police_100K'!HE14*100</f>
        <v>#VALUE!</v>
      </c>
      <c r="HN14" s="250" t="e">
        <f>'1_Police_100K'!HN14/'1_Police_100K'!HF14*100</f>
        <v>#VALUE!</v>
      </c>
      <c r="HO14" s="250" t="e">
        <f>'1_Police_100K'!HO14/'1_Police_100K'!HG14*100</f>
        <v>#VALUE!</v>
      </c>
      <c r="HP14" s="250" t="e">
        <f t="shared" si="17"/>
        <v>#VALUE!</v>
      </c>
      <c r="HR14" s="250" t="e">
        <f>'1_Police_100K'!HR14/'1_Police_100K'!HB14*100</f>
        <v>#VALUE!</v>
      </c>
      <c r="HS14" s="250" t="e">
        <f>'1_Police_100K'!HS14/'1_Police_100K'!HC14*100</f>
        <v>#VALUE!</v>
      </c>
      <c r="HT14" s="250" t="e">
        <f>'1_Police_100K'!HT14/'1_Police_100K'!HD14*100</f>
        <v>#VALUE!</v>
      </c>
      <c r="HU14" s="250" t="e">
        <f>'1_Police_100K'!HU14/'1_Police_100K'!HE14*100</f>
        <v>#VALUE!</v>
      </c>
      <c r="HV14" s="250" t="e">
        <f>'1_Police_100K'!HV14/'1_Police_100K'!HF14*100</f>
        <v>#VALUE!</v>
      </c>
      <c r="HW14" s="250" t="e">
        <f>'1_Police_100K'!HW14/'1_Police_100K'!HG14*100</f>
        <v>#VALUE!</v>
      </c>
      <c r="HX14" s="250" t="e">
        <f t="shared" si="18"/>
        <v>#VALUE!</v>
      </c>
      <c r="HZ14" s="250" t="e">
        <f>'1_Police_100K'!HZ14/'1_Police_100K'!HR14*100</f>
        <v>#VALUE!</v>
      </c>
      <c r="IA14" s="250" t="e">
        <f>'1_Police_100K'!IA14/'1_Police_100K'!HS14*100</f>
        <v>#VALUE!</v>
      </c>
      <c r="IB14" s="250" t="e">
        <f>'1_Police_100K'!IB14/'1_Police_100K'!HT14*100</f>
        <v>#VALUE!</v>
      </c>
      <c r="IC14" s="250" t="e">
        <f>'1_Police_100K'!IC14/'1_Police_100K'!HU14*100</f>
        <v>#VALUE!</v>
      </c>
      <c r="ID14" s="250" t="e">
        <f>'1_Police_100K'!ID14/'1_Police_100K'!HV14*100</f>
        <v>#VALUE!</v>
      </c>
      <c r="IE14" s="250" t="e">
        <f>'1_Police_100K'!IE14/'1_Police_100K'!HW14*100</f>
        <v>#VALUE!</v>
      </c>
      <c r="IF14" s="250" t="e">
        <f t="shared" si="48"/>
        <v>#VALUE!</v>
      </c>
      <c r="IH14" s="250" t="e">
        <f>'1_Police_100K'!IH14/'1_Police_100K'!HR14*100</f>
        <v>#VALUE!</v>
      </c>
      <c r="II14" s="250" t="e">
        <f>'1_Police_100K'!II14/'1_Police_100K'!HS14*100</f>
        <v>#VALUE!</v>
      </c>
      <c r="IJ14" s="250" t="e">
        <f>'1_Police_100K'!IJ14/'1_Police_100K'!HT14*100</f>
        <v>#VALUE!</v>
      </c>
      <c r="IK14" s="250" t="e">
        <f>'1_Police_100K'!IK14/'1_Police_100K'!HU14*100</f>
        <v>#VALUE!</v>
      </c>
      <c r="IL14" s="250" t="e">
        <f>'1_Police_100K'!IL14/'1_Police_100K'!HV14*100</f>
        <v>#VALUE!</v>
      </c>
      <c r="IM14" s="250" t="e">
        <f>'1_Police_100K'!IM14/'1_Police_100K'!HW14*100</f>
        <v>#VALUE!</v>
      </c>
      <c r="IN14" s="250" t="e">
        <f t="shared" si="36"/>
        <v>#VALUE!</v>
      </c>
      <c r="IP14" s="250" t="e">
        <f>'1_Police_100K'!IP14/'1_Police_100K'!IH14*100</f>
        <v>#VALUE!</v>
      </c>
      <c r="IQ14" s="250" t="e">
        <f>'1_Police_100K'!IQ14/'1_Police_100K'!II14*100</f>
        <v>#VALUE!</v>
      </c>
      <c r="IR14" s="250" t="e">
        <f>'1_Police_100K'!IR14/'1_Police_100K'!IJ14*100</f>
        <v>#VALUE!</v>
      </c>
      <c r="IS14" s="250" t="e">
        <f>'1_Police_100K'!IS14/'1_Police_100K'!IK14*100</f>
        <v>#VALUE!</v>
      </c>
      <c r="IT14" s="250" t="e">
        <f>'1_Police_100K'!IT14/'1_Police_100K'!IL14*100</f>
        <v>#VALUE!</v>
      </c>
      <c r="IU14" s="250" t="e">
        <f>'1_Police_100K'!IU14/'1_Police_100K'!IM14*100</f>
        <v>#VALUE!</v>
      </c>
      <c r="IV14" s="250" t="e">
        <f t="shared" si="44"/>
        <v>#VALUE!</v>
      </c>
      <c r="IX14" s="250" t="e">
        <f>'1_Police_100K'!IX14/'1_Police_100K'!HB14*100</f>
        <v>#VALUE!</v>
      </c>
      <c r="IY14" s="250" t="e">
        <f>'1_Police_100K'!IY14/'1_Police_100K'!HC14*100</f>
        <v>#VALUE!</v>
      </c>
      <c r="IZ14" s="250" t="e">
        <f>'1_Police_100K'!IZ14/'1_Police_100K'!HD14*100</f>
        <v>#VALUE!</v>
      </c>
      <c r="JA14" s="250" t="e">
        <f>'1_Police_100K'!JA14/'1_Police_100K'!HE14*100</f>
        <v>#VALUE!</v>
      </c>
      <c r="JB14" s="250" t="e">
        <f>'1_Police_100K'!JB14/'1_Police_100K'!HF14*100</f>
        <v>#VALUE!</v>
      </c>
      <c r="JC14" s="250" t="e">
        <f>'1_Police_100K'!JC14/'1_Police_100K'!HG14*100</f>
        <v>#VALUE!</v>
      </c>
      <c r="JD14" s="250" t="e">
        <f t="shared" si="19"/>
        <v>#VALUE!</v>
      </c>
      <c r="JF14" s="250" t="e">
        <f>'1_Police_100K'!JF14/'1_Police_100K'!IX14*100</f>
        <v>#VALUE!</v>
      </c>
      <c r="JG14" s="250" t="e">
        <f>'1_Police_100K'!JG14/'1_Police_100K'!IY14*100</f>
        <v>#VALUE!</v>
      </c>
      <c r="JH14" s="250" t="e">
        <f>'1_Police_100K'!JH14/'1_Police_100K'!IZ14*100</f>
        <v>#VALUE!</v>
      </c>
      <c r="JI14" s="250" t="e">
        <f>'1_Police_100K'!JI14/'1_Police_100K'!JA14*100</f>
        <v>#VALUE!</v>
      </c>
      <c r="JJ14" s="250" t="e">
        <f>'1_Police_100K'!JJ14/'1_Police_100K'!JB14*100</f>
        <v>#VALUE!</v>
      </c>
      <c r="JK14" s="250" t="e">
        <f>'1_Police_100K'!JK14/'1_Police_100K'!JC14*100</f>
        <v>#VALUE!</v>
      </c>
      <c r="JL14" s="250" t="e">
        <f t="shared" si="47"/>
        <v>#VALUE!</v>
      </c>
      <c r="JN14" s="250" t="e">
        <f>'1_Police_100K'!JN14/'1_Police_100K'!HB14*100</f>
        <v>#VALUE!</v>
      </c>
      <c r="JO14" s="250" t="e">
        <f>'1_Police_100K'!JO14/'1_Police_100K'!HC14*100</f>
        <v>#VALUE!</v>
      </c>
      <c r="JP14" s="250" t="e">
        <f>'1_Police_100K'!JP14/'1_Police_100K'!HD14*100</f>
        <v>#VALUE!</v>
      </c>
      <c r="JQ14" s="250" t="e">
        <f>'1_Police_100K'!JQ14/'1_Police_100K'!HE14*100</f>
        <v>#VALUE!</v>
      </c>
      <c r="JR14" s="250" t="e">
        <f>'1_Police_100K'!JR14/'1_Police_100K'!HF14*100</f>
        <v>#VALUE!</v>
      </c>
      <c r="JS14" s="250" t="e">
        <f>'1_Police_100K'!JS14/'1_Police_100K'!HG14*100</f>
        <v>#VALUE!</v>
      </c>
      <c r="JT14" s="250" t="e">
        <f t="shared" si="20"/>
        <v>#VALUE!</v>
      </c>
      <c r="JV14" s="250" t="e">
        <f>'1_Police_100K'!JV14/'1_Police_100K'!JN14*100</f>
        <v>#VALUE!</v>
      </c>
      <c r="JW14" s="250" t="e">
        <f>'1_Police_100K'!JW14/'1_Police_100K'!JO14*100</f>
        <v>#VALUE!</v>
      </c>
      <c r="JX14" s="250" t="e">
        <f>'1_Police_100K'!JX14/'1_Police_100K'!JP14*100</f>
        <v>#VALUE!</v>
      </c>
      <c r="JY14" s="250" t="e">
        <f>'1_Police_100K'!JY14/'1_Police_100K'!JQ14*100</f>
        <v>#VALUE!</v>
      </c>
      <c r="JZ14" s="250" t="e">
        <f>'1_Police_100K'!JZ14/'1_Police_100K'!JR14*100</f>
        <v>#VALUE!</v>
      </c>
      <c r="KA14" s="250" t="e">
        <f>'1_Police_100K'!KA14/'1_Police_100K'!JS14*100</f>
        <v>#VALUE!</v>
      </c>
      <c r="KB14" s="250" t="e">
        <f t="shared" si="21"/>
        <v>#VALUE!</v>
      </c>
      <c r="KD14" s="250" t="e">
        <f>'1_Police_100K'!KD14/'1_Police_100K'!JN14*100</f>
        <v>#VALUE!</v>
      </c>
      <c r="KE14" s="250" t="e">
        <f>'1_Police_100K'!KE14/'1_Police_100K'!JO14*100</f>
        <v>#VALUE!</v>
      </c>
      <c r="KF14" s="250" t="e">
        <f>'1_Police_100K'!KF14/'1_Police_100K'!JP14*100</f>
        <v>#VALUE!</v>
      </c>
      <c r="KG14" s="250" t="e">
        <f>'1_Police_100K'!KG14/'1_Police_100K'!JQ14*100</f>
        <v>#VALUE!</v>
      </c>
      <c r="KH14" s="250" t="e">
        <f>'1_Police_100K'!KH14/'1_Police_100K'!JR14*100</f>
        <v>#VALUE!</v>
      </c>
      <c r="KI14" s="250" t="e">
        <f>'1_Police_100K'!KI14/'1_Police_100K'!JS14*100</f>
        <v>#VALUE!</v>
      </c>
      <c r="KJ14" s="250" t="e">
        <f t="shared" si="22"/>
        <v>#VALUE!</v>
      </c>
      <c r="KL14" s="250" t="e">
        <f>'1_Police_100K'!KL14/'1_Police_100K'!HB14*100</f>
        <v>#VALUE!</v>
      </c>
      <c r="KM14" s="250" t="e">
        <f>'1_Police_100K'!KM14/'1_Police_100K'!HC14*100</f>
        <v>#VALUE!</v>
      </c>
      <c r="KN14" s="250" t="e">
        <f>'1_Police_100K'!KN14/'1_Police_100K'!HD14*100</f>
        <v>#VALUE!</v>
      </c>
      <c r="KO14" s="250" t="e">
        <f>'1_Police_100K'!KO14/'1_Police_100K'!HE14*100</f>
        <v>#VALUE!</v>
      </c>
      <c r="KP14" s="250" t="e">
        <f>'1_Police_100K'!KP14/'1_Police_100K'!HF14*100</f>
        <v>#VALUE!</v>
      </c>
      <c r="KQ14" s="250" t="e">
        <f>'1_Police_100K'!KQ14/'1_Police_100K'!HG14*100</f>
        <v>#VALUE!</v>
      </c>
      <c r="KR14" s="250" t="e">
        <f t="shared" si="23"/>
        <v>#VALUE!</v>
      </c>
      <c r="KT14" s="250" t="e">
        <f>'1_Police_100K'!KT14/'1_Police_100K'!KL14*100</f>
        <v>#VALUE!</v>
      </c>
      <c r="KU14" s="250" t="e">
        <f>'1_Police_100K'!KU14/'1_Police_100K'!KM14*100</f>
        <v>#VALUE!</v>
      </c>
      <c r="KV14" s="250" t="e">
        <f>'1_Police_100K'!KV14/'1_Police_100K'!KN14*100</f>
        <v>#VALUE!</v>
      </c>
      <c r="KW14" s="250" t="e">
        <f>'1_Police_100K'!KW14/'1_Police_100K'!KO14*100</f>
        <v>#VALUE!</v>
      </c>
      <c r="KX14" s="250" t="e">
        <f>'1_Police_100K'!KX14/'1_Police_100K'!KP14*100</f>
        <v>#VALUE!</v>
      </c>
      <c r="KY14" s="250" t="e">
        <f>'1_Police_100K'!KY14/'1_Police_100K'!KQ14*100</f>
        <v>#VALUE!</v>
      </c>
      <c r="KZ14" s="250" t="e">
        <f t="shared" si="37"/>
        <v>#VALUE!</v>
      </c>
      <c r="LB14" s="250" t="e">
        <f>'1_Police_100K'!LB14/'1_Police_100K'!HB14*100</f>
        <v>#VALUE!</v>
      </c>
      <c r="LC14" s="250" t="e">
        <f>'1_Police_100K'!LC14/'1_Police_100K'!HC14*100</f>
        <v>#VALUE!</v>
      </c>
      <c r="LD14" s="250" t="e">
        <f>'1_Police_100K'!LD14/'1_Police_100K'!HD14*100</f>
        <v>#VALUE!</v>
      </c>
      <c r="LE14" s="250" t="e">
        <f>'1_Police_100K'!LE14/'1_Police_100K'!HE14*100</f>
        <v>#VALUE!</v>
      </c>
      <c r="LF14" s="250" t="e">
        <f>'1_Police_100K'!LF14/'1_Police_100K'!HF14*100</f>
        <v>#VALUE!</v>
      </c>
      <c r="LG14" s="250" t="e">
        <f>'1_Police_100K'!LG14/'1_Police_100K'!HG14*100</f>
        <v>#VALUE!</v>
      </c>
      <c r="LH14" s="250" t="e">
        <f t="shared" si="24"/>
        <v>#VALUE!</v>
      </c>
      <c r="LJ14" s="250" t="e">
        <f>'1_Police_100K'!LJ14/'1_Police_100K'!LB14*100</f>
        <v>#VALUE!</v>
      </c>
      <c r="LK14" s="250" t="e">
        <f>'1_Police_100K'!LK14/'1_Police_100K'!LC14*100</f>
        <v>#VALUE!</v>
      </c>
      <c r="LL14" s="250" t="e">
        <f>'1_Police_100K'!LL14/'1_Police_100K'!LD14*100</f>
        <v>#VALUE!</v>
      </c>
      <c r="LM14" s="250" t="e">
        <f>'1_Police_100K'!LM14/'1_Police_100K'!LE14*100</f>
        <v>#VALUE!</v>
      </c>
      <c r="LN14" s="250" t="e">
        <f>'1_Police_100K'!LN14/'1_Police_100K'!LF14*100</f>
        <v>#VALUE!</v>
      </c>
      <c r="LO14" s="250" t="e">
        <f>'1_Police_100K'!LO14/'1_Police_100K'!LG14*100</f>
        <v>#VALUE!</v>
      </c>
      <c r="LP14" s="250" t="e">
        <f t="shared" si="38"/>
        <v>#VALUE!</v>
      </c>
      <c r="LR14" s="250" t="e">
        <f>'1_Police_100K'!LR14/'1_Police_100K'!LJ14*100</f>
        <v>#VALUE!</v>
      </c>
      <c r="LS14" s="250" t="e">
        <f>'1_Police_100K'!LS14/'1_Police_100K'!LK14*100</f>
        <v>#VALUE!</v>
      </c>
      <c r="LT14" s="250" t="e">
        <f>'1_Police_100K'!LT14/'1_Police_100K'!LL14*100</f>
        <v>#VALUE!</v>
      </c>
      <c r="LU14" s="250" t="e">
        <f>'1_Police_100K'!LU14/'1_Police_100K'!LM14*100</f>
        <v>#VALUE!</v>
      </c>
      <c r="LV14" s="250" t="e">
        <f>'1_Police_100K'!LV14/'1_Police_100K'!LN14*100</f>
        <v>#VALUE!</v>
      </c>
      <c r="LW14" s="250" t="e">
        <f>'1_Police_100K'!LW14/'1_Police_100K'!LO14*100</f>
        <v>#VALUE!</v>
      </c>
      <c r="LX14" s="250" t="e">
        <f t="shared" si="39"/>
        <v>#VALUE!</v>
      </c>
      <c r="LZ14" s="250" t="e">
        <f>'1_Police_100K'!LZ14/'1_Police_100K'!LJ14*100</f>
        <v>#VALUE!</v>
      </c>
      <c r="MA14" s="250" t="e">
        <f>'1_Police_100K'!MA14/'1_Police_100K'!LK14*100</f>
        <v>#VALUE!</v>
      </c>
      <c r="MB14" s="250" t="e">
        <f>'1_Police_100K'!MB14/'1_Police_100K'!LL14*100</f>
        <v>#VALUE!</v>
      </c>
      <c r="MC14" s="250" t="e">
        <f>'1_Police_100K'!MC14/'1_Police_100K'!LM14*100</f>
        <v>#VALUE!</v>
      </c>
      <c r="MD14" s="250" t="e">
        <f>'1_Police_100K'!MD14/'1_Police_100K'!LN14*100</f>
        <v>#VALUE!</v>
      </c>
      <c r="ME14" s="250" t="e">
        <f>'1_Police_100K'!ME14/'1_Police_100K'!LO14*100</f>
        <v>#VALUE!</v>
      </c>
      <c r="MF14" s="250" t="e">
        <f t="shared" si="40"/>
        <v>#VALUE!</v>
      </c>
      <c r="MH14" s="250" t="e">
        <f>'1_Police_100K'!MH14/'1_Police_100K'!LZ14*100</f>
        <v>#VALUE!</v>
      </c>
      <c r="MI14" s="250" t="e">
        <f>'1_Police_100K'!MI14/'1_Police_100K'!MA14*100</f>
        <v>#VALUE!</v>
      </c>
      <c r="MJ14" s="250" t="e">
        <f>'1_Police_100K'!MJ14/'1_Police_100K'!MB14*100</f>
        <v>#VALUE!</v>
      </c>
      <c r="MK14" s="250" t="e">
        <f>'1_Police_100K'!MK14/'1_Police_100K'!MC14*100</f>
        <v>#VALUE!</v>
      </c>
      <c r="ML14" s="250" t="e">
        <f>'1_Police_100K'!ML14/'1_Police_100K'!MD14*100</f>
        <v>#VALUE!</v>
      </c>
      <c r="MM14" s="250" t="e">
        <f>'1_Police_100K'!MM14/'1_Police_100K'!ME14*100</f>
        <v>#VALUE!</v>
      </c>
      <c r="MN14" s="250" t="e">
        <f t="shared" si="41"/>
        <v>#VALUE!</v>
      </c>
      <c r="MP14" s="250" t="e">
        <f>'1_Police_100K'!MP14/'1_Police_100K'!HB14*100</f>
        <v>#VALUE!</v>
      </c>
      <c r="MQ14" s="250" t="e">
        <f>'1_Police_100K'!MQ14/'1_Police_100K'!HC14*100</f>
        <v>#VALUE!</v>
      </c>
      <c r="MR14" s="250" t="e">
        <f>'1_Police_100K'!MR14/'1_Police_100K'!HD14*100</f>
        <v>#VALUE!</v>
      </c>
      <c r="MS14" s="250" t="e">
        <f>'1_Police_100K'!MS14/'1_Police_100K'!HE14*100</f>
        <v>#VALUE!</v>
      </c>
      <c r="MT14" s="250" t="e">
        <f>'1_Police_100K'!MT14/'1_Police_100K'!HF14*100</f>
        <v>#VALUE!</v>
      </c>
      <c r="MU14" s="250" t="e">
        <f>'1_Police_100K'!MU14/'1_Police_100K'!HG14*100</f>
        <v>#VALUE!</v>
      </c>
      <c r="MV14" s="250" t="e">
        <f t="shared" si="25"/>
        <v>#VALUE!</v>
      </c>
      <c r="MX14" s="250" t="e">
        <f>'1_Police_100K'!MX14/'1_Police_100K'!MP14*100</f>
        <v>#VALUE!</v>
      </c>
      <c r="MY14" s="250" t="e">
        <f>'1_Police_100K'!MY14/'1_Police_100K'!MQ14*100</f>
        <v>#VALUE!</v>
      </c>
      <c r="MZ14" s="250" t="e">
        <f>'1_Police_100K'!MZ14/'1_Police_100K'!MR14*100</f>
        <v>#VALUE!</v>
      </c>
      <c r="NA14" s="250" t="e">
        <f>'1_Police_100K'!NA14/'1_Police_100K'!MS14*100</f>
        <v>#VALUE!</v>
      </c>
      <c r="NB14" s="250" t="e">
        <f>'1_Police_100K'!NB14/'1_Police_100K'!MT14*100</f>
        <v>#VALUE!</v>
      </c>
      <c r="NC14" s="250" t="e">
        <f>'1_Police_100K'!NC14/'1_Police_100K'!MU14*100</f>
        <v>#VALUE!</v>
      </c>
      <c r="ND14" s="250" t="e">
        <f t="shared" si="49"/>
        <v>#VALUE!</v>
      </c>
      <c r="NF14" s="250" t="e">
        <f>'1_Police_100K'!NF14/'1_Police_100K'!HB14*100</f>
        <v>#VALUE!</v>
      </c>
      <c r="NG14" s="250" t="e">
        <f>'1_Police_100K'!NG14/'1_Police_100K'!HC14*100</f>
        <v>#VALUE!</v>
      </c>
      <c r="NH14" s="250" t="e">
        <f>'1_Police_100K'!NH14/'1_Police_100K'!HD14*100</f>
        <v>#VALUE!</v>
      </c>
      <c r="NI14" s="250" t="e">
        <f>'1_Police_100K'!NI14/'1_Police_100K'!HE14*100</f>
        <v>#VALUE!</v>
      </c>
      <c r="NJ14" s="250" t="e">
        <f>'1_Police_100K'!NJ14/'1_Police_100K'!HF14*100</f>
        <v>#VALUE!</v>
      </c>
      <c r="NK14" s="250" t="e">
        <f>'1_Police_100K'!NK14/'1_Police_100K'!HG14*100</f>
        <v>#VALUE!</v>
      </c>
      <c r="NL14" s="250" t="e">
        <f t="shared" si="26"/>
        <v>#VALUE!</v>
      </c>
      <c r="NN14" s="250" t="e">
        <f>'1_Police_100K'!NN14/'1_Police_100K'!HB14*100</f>
        <v>#VALUE!</v>
      </c>
      <c r="NO14" s="250" t="e">
        <f>'1_Police_100K'!NO14/'1_Police_100K'!HC14*100</f>
        <v>#VALUE!</v>
      </c>
      <c r="NP14" s="250" t="e">
        <f>'1_Police_100K'!NP14/'1_Police_100K'!HD14*100</f>
        <v>#VALUE!</v>
      </c>
      <c r="NQ14" s="250" t="e">
        <f>'1_Police_100K'!NQ14/'1_Police_100K'!HE14*100</f>
        <v>#VALUE!</v>
      </c>
      <c r="NR14" s="250" t="e">
        <f>'1_Police_100K'!NR14/'1_Police_100K'!HF14*100</f>
        <v>#VALUE!</v>
      </c>
      <c r="NS14" s="250" t="e">
        <f>'1_Police_100K'!NS14/'1_Police_100K'!HG14*100</f>
        <v>#VALUE!</v>
      </c>
      <c r="NT14" s="250" t="e">
        <f t="shared" si="27"/>
        <v>#VALUE!</v>
      </c>
      <c r="NV14" s="250" t="e">
        <f>'1_Police_100K'!NV14/'1_Police_100K'!HB14*100</f>
        <v>#VALUE!</v>
      </c>
      <c r="NW14" s="250" t="e">
        <f>'1_Police_100K'!NW14/'1_Police_100K'!HC14*100</f>
        <v>#VALUE!</v>
      </c>
      <c r="NX14" s="250" t="e">
        <f>'1_Police_100K'!NX14/'1_Police_100K'!HD14*100</f>
        <v>#VALUE!</v>
      </c>
      <c r="NY14" s="250" t="e">
        <f>'1_Police_100K'!NY14/'1_Police_100K'!HE14*100</f>
        <v>#VALUE!</v>
      </c>
      <c r="NZ14" s="250" t="e">
        <f>'1_Police_100K'!NZ14/'1_Police_100K'!HF14*100</f>
        <v>#VALUE!</v>
      </c>
      <c r="OA14" s="250" t="e">
        <f>'1_Police_100K'!OA14/'1_Police_100K'!HG14*100</f>
        <v>#VALUE!</v>
      </c>
      <c r="OB14" s="250" t="e">
        <f t="shared" si="42"/>
        <v>#VALUE!</v>
      </c>
      <c r="OD14" s="250" t="e">
        <f>'1_Police_100K'!OD14/'1_Police_100K'!HB14*100</f>
        <v>#VALUE!</v>
      </c>
      <c r="OE14" s="250" t="e">
        <f>'1_Police_100K'!OE14/'1_Police_100K'!HC14*100</f>
        <v>#VALUE!</v>
      </c>
      <c r="OF14" s="250" t="e">
        <f>'1_Police_100K'!OF14/'1_Police_100K'!HD14*100</f>
        <v>#VALUE!</v>
      </c>
      <c r="OG14" s="250" t="e">
        <f>'1_Police_100K'!OG14/'1_Police_100K'!HE14*100</f>
        <v>#VALUE!</v>
      </c>
      <c r="OH14" s="250" t="e">
        <f>'1_Police_100K'!OH14/'1_Police_100K'!HF14*100</f>
        <v>#VALUE!</v>
      </c>
      <c r="OI14" s="250" t="e">
        <f>'1_Police_100K'!OI14/'1_Police_100K'!HG14*100</f>
        <v>#VALUE!</v>
      </c>
      <c r="OJ14" s="250" t="e">
        <f t="shared" si="28"/>
        <v>#VALUE!</v>
      </c>
      <c r="OL14" s="250" t="e">
        <f>'1_Police_100K'!OL14/'1_Police_100K'!OD14*100</f>
        <v>#VALUE!</v>
      </c>
      <c r="OM14" s="250" t="e">
        <f>'1_Police_100K'!OM14/'1_Police_100K'!OE14*100</f>
        <v>#VALUE!</v>
      </c>
      <c r="ON14" s="250" t="e">
        <f>'1_Police_100K'!ON14/'1_Police_100K'!OF14*100</f>
        <v>#VALUE!</v>
      </c>
      <c r="OO14" s="250" t="e">
        <f>'1_Police_100K'!OO14/'1_Police_100K'!OG14*100</f>
        <v>#VALUE!</v>
      </c>
      <c r="OP14" s="250" t="e">
        <f>'1_Police_100K'!OP14/'1_Police_100K'!OH14*100</f>
        <v>#VALUE!</v>
      </c>
      <c r="OQ14" s="250" t="e">
        <f>'1_Police_100K'!OQ14/'1_Police_100K'!OI14*100</f>
        <v>#VALUE!</v>
      </c>
      <c r="OR14" s="250" t="e">
        <f t="shared" si="43"/>
        <v>#VALUE!</v>
      </c>
    </row>
    <row r="15" spans="1:447">
      <c r="A15" s="247">
        <v>13</v>
      </c>
      <c r="B15" s="239" t="s">
        <v>37</v>
      </c>
      <c r="C15" s="248">
        <v>5375.2759999999998</v>
      </c>
      <c r="D15" s="248">
        <v>5401.2669999999998</v>
      </c>
      <c r="E15" s="248">
        <v>5426.674</v>
      </c>
      <c r="F15" s="248">
        <v>5451.27</v>
      </c>
      <c r="G15" s="248">
        <v>5471.7529999999997</v>
      </c>
      <c r="H15" s="248">
        <v>5487.308</v>
      </c>
      <c r="I15" s="249"/>
      <c r="J15" s="250">
        <f>'1_Police_raw'!C14/C15*100</f>
        <v>8525.1622428318096</v>
      </c>
      <c r="K15" s="250">
        <f>'1_Police_raw'!D14/D15*100</f>
        <v>7876.318648939221</v>
      </c>
      <c r="L15" s="250">
        <f>'1_Police_raw'!E14/E15*100</f>
        <v>7827.7412647231058</v>
      </c>
      <c r="M15" s="250">
        <f>'1_Police_raw'!F14/F15*100</f>
        <v>7666.0668064506071</v>
      </c>
      <c r="N15" s="250">
        <f>'1_Police_raw'!G14/G15*100</f>
        <v>7552.1135548333423</v>
      </c>
      <c r="O15" s="250">
        <f>'1_Police_raw'!H14/H15*100</f>
        <v>7503.2238030013987</v>
      </c>
      <c r="P15" s="250">
        <f t="shared" si="29"/>
        <v>-11.987319545615506</v>
      </c>
      <c r="R15" s="250">
        <f>'1_Police_100K'!R15/'1_Police_100K'!J15*100</f>
        <v>11.691191072141686</v>
      </c>
      <c r="S15" s="250">
        <f>'1_Police_100K'!S15/'1_Police_100K'!K15*100</f>
        <v>11.171756918440792</v>
      </c>
      <c r="T15" s="250">
        <f>'1_Police_100K'!T15/'1_Police_100K'!L15*100</f>
        <v>10.546722349606627</v>
      </c>
      <c r="U15" s="250">
        <f>'1_Police_100K'!U15/'1_Police_100K'!M15*100</f>
        <v>10.801439585736231</v>
      </c>
      <c r="V15" s="250">
        <f>'1_Police_100K'!V15/'1_Police_100K'!N15*100</f>
        <v>10.794152451522507</v>
      </c>
      <c r="W15" s="250">
        <f>'1_Police_100K'!W15/'1_Police_100K'!O15*100</f>
        <v>10.783411257514118</v>
      </c>
      <c r="X15" s="250">
        <f t="shared" si="30"/>
        <v>-7.7646478363583498</v>
      </c>
      <c r="Z15" s="250">
        <f>'1_Police_100K'!Z15/'1_Police_100K'!J15*100</f>
        <v>9.6017248189311108E-2</v>
      </c>
      <c r="AA15" s="250">
        <f>'1_Police_100K'!AA15/'1_Police_100K'!K15*100</f>
        <v>0.10742299980489914</v>
      </c>
      <c r="AB15" s="250">
        <f>'1_Police_100K'!AB15/'1_Police_100K'!L15*100</f>
        <v>8.7573507601474629E-2</v>
      </c>
      <c r="AC15" s="250">
        <f>'1_Police_100K'!AC15/'1_Police_100K'!M15*100</f>
        <v>0.10528885038932943</v>
      </c>
      <c r="AD15" s="250">
        <f>'1_Police_100K'!AD15/'1_Police_100K'!N15*100</f>
        <v>0.10042760379737339</v>
      </c>
      <c r="AE15" s="250">
        <f>'1_Police_100K'!AE15/'1_Police_100K'!O15*100</f>
        <v>9.9095269901026184E-2</v>
      </c>
      <c r="AF15" s="250">
        <f t="shared" si="31"/>
        <v>3.2056966532162363</v>
      </c>
      <c r="AH15" s="250" t="e">
        <f>'1_Police_100K'!AH15/'1_Police_100K'!Z15*100</f>
        <v>#VALUE!</v>
      </c>
      <c r="AI15" s="250" t="e">
        <f>'1_Police_100K'!AI15/'1_Police_100K'!AA15*100</f>
        <v>#VALUE!</v>
      </c>
      <c r="AJ15" s="250" t="e">
        <f>'1_Police_100K'!AJ15/'1_Police_100K'!AB15*100</f>
        <v>#VALUE!</v>
      </c>
      <c r="AK15" s="250" t="e">
        <f>'1_Police_100K'!AK15/'1_Police_100K'!AC15*100</f>
        <v>#VALUE!</v>
      </c>
      <c r="AL15" s="250" t="e">
        <f>'1_Police_100K'!AL15/'1_Police_100K'!AD15*100</f>
        <v>#VALUE!</v>
      </c>
      <c r="AM15" s="250" t="e">
        <f>'1_Police_100K'!AM15/'1_Police_100K'!AE15*100</f>
        <v>#VALUE!</v>
      </c>
      <c r="AN15" s="250" t="e">
        <f t="shared" si="45"/>
        <v>#VALUE!</v>
      </c>
      <c r="AP15" s="250">
        <f>'1_Police_100K'!AP15/'1_Police_100K'!Z15*100</f>
        <v>30.45454545454545</v>
      </c>
      <c r="AQ15" s="250">
        <f>'1_Police_100K'!AQ15/'1_Police_100K'!AA15*100</f>
        <v>23.413566739606129</v>
      </c>
      <c r="AR15" s="250">
        <f>'1_Police_100K'!AR15/'1_Police_100K'!AB15*100</f>
        <v>29.032258064516132</v>
      </c>
      <c r="AS15" s="250">
        <f>'1_Police_100K'!AS15/'1_Police_100K'!AC15*100</f>
        <v>25.681818181818176</v>
      </c>
      <c r="AT15" s="250">
        <f>'1_Police_100K'!AT15/'1_Police_100K'!AD15*100</f>
        <v>27.951807228915658</v>
      </c>
      <c r="AU15" s="250">
        <f>'1_Police_100K'!AU15/'1_Police_100K'!AE15*100</f>
        <v>23.774509803921568</v>
      </c>
      <c r="AV15" s="250">
        <f t="shared" si="32"/>
        <v>-21.934445419959019</v>
      </c>
      <c r="AX15" s="250" t="e">
        <f>'1_Police_100K'!AX15/'1_Police_100K'!AP15*100</f>
        <v>#VALUE!</v>
      </c>
      <c r="AY15" s="250" t="e">
        <f>'1_Police_100K'!AY15/'1_Police_100K'!AQ15*100</f>
        <v>#VALUE!</v>
      </c>
      <c r="AZ15" s="250" t="e">
        <f>'1_Police_100K'!AZ15/'1_Police_100K'!AR15*100</f>
        <v>#VALUE!</v>
      </c>
      <c r="BA15" s="250" t="e">
        <f>'1_Police_100K'!BA15/'1_Police_100K'!AS15*100</f>
        <v>#VALUE!</v>
      </c>
      <c r="BB15" s="250" t="e">
        <f>'1_Police_100K'!BB15/'1_Police_100K'!AT15*100</f>
        <v>#VALUE!</v>
      </c>
      <c r="BC15" s="250" t="e">
        <f>'1_Police_100K'!BC15/'1_Police_100K'!AU15*100</f>
        <v>#VALUE!</v>
      </c>
      <c r="BD15" s="250" t="e">
        <f t="shared" si="46"/>
        <v>#VALUE!</v>
      </c>
      <c r="BF15" s="250">
        <f>'1_Police_100K'!BF15/'1_Police_100K'!J15*100</f>
        <v>8.7661565386654914</v>
      </c>
      <c r="BG15" s="250">
        <f>'1_Police_100K'!BG15/'1_Police_100K'!K15*100</f>
        <v>8.986627364422537</v>
      </c>
      <c r="BH15" s="250">
        <f>'1_Police_100K'!BH15/'1_Police_100K'!L15*100</f>
        <v>8.3606804367375585</v>
      </c>
      <c r="BI15" s="250">
        <f>'1_Police_100K'!BI15/'1_Police_100K'!M15*100</f>
        <v>7.879434694590544</v>
      </c>
      <c r="BJ15" s="250">
        <f>'1_Police_100K'!BJ15/'1_Police_100K'!N15*100</f>
        <v>8.1973124121258465</v>
      </c>
      <c r="BK15" s="250">
        <f>'1_Police_100K'!BK15/'1_Police_100K'!O15*100</f>
        <v>8.2018337482542965</v>
      </c>
      <c r="BL15" s="250">
        <f t="shared" si="0"/>
        <v>-6.4375166918603099</v>
      </c>
      <c r="BN15" s="250">
        <f>'1_Police_100K'!BN15/'1_Police_100K'!BF15*100</f>
        <v>5.1106519628587792</v>
      </c>
      <c r="BO15" s="250">
        <f>'1_Police_100K'!BO15/'1_Police_100K'!BG15*100</f>
        <v>4.9017812769741838</v>
      </c>
      <c r="BP15" s="250">
        <f>'1_Police_100K'!BP15/'1_Police_100K'!BH15*100</f>
        <v>5.0429396029846538</v>
      </c>
      <c r="BQ15" s="250">
        <f>'1_Police_100K'!BQ15/'1_Police_100K'!BI15*100</f>
        <v>4.9957482993197289</v>
      </c>
      <c r="BR15" s="250">
        <f>'1_Police_100K'!BR15/'1_Police_100K'!BJ15*100</f>
        <v>4.6141583515380526</v>
      </c>
      <c r="BS15" s="250">
        <f>'1_Police_100K'!BS15/'1_Police_100K'!BK15*100</f>
        <v>4.7143830140069296</v>
      </c>
      <c r="BT15" s="250">
        <f t="shared" si="1"/>
        <v>-7.7537846781917352</v>
      </c>
      <c r="BV15" s="250">
        <f>'1_Police_100K'!BV15/'1_Police_100K'!J15*100</f>
        <v>0.68936019779553126</v>
      </c>
      <c r="BW15" s="250">
        <f>'1_Police_100K'!BW15/'1_Police_100K'!K15*100</f>
        <v>0.76018814303948334</v>
      </c>
      <c r="BX15" s="250">
        <f>'1_Police_100K'!BX15/'1_Police_100K'!L15*100</f>
        <v>0.70341301266990919</v>
      </c>
      <c r="BY15" s="250">
        <f>'1_Police_100K'!BY15/'1_Police_100K'!M15*100</f>
        <v>0.67600227806785385</v>
      </c>
      <c r="BZ15" s="250">
        <f>'1_Police_100K'!BZ15/'1_Police_100K'!N15*100</f>
        <v>0.67492189636355282</v>
      </c>
      <c r="CA15" s="250">
        <f>'1_Police_100K'!CA15/'1_Police_100K'!O15*100</f>
        <v>0.7743032363835084</v>
      </c>
      <c r="CB15" s="250">
        <f t="shared" si="2"/>
        <v>12.322010881918047</v>
      </c>
      <c r="CD15" s="250">
        <f>'1_Police_100K'!CD15/'1_Police_100K'!BV15*100</f>
        <v>32.890155112377336</v>
      </c>
      <c r="CE15" s="250">
        <f>'1_Police_100K'!CE15/'1_Police_100K'!BW15*100</f>
        <v>31.199752628324056</v>
      </c>
      <c r="CF15" s="250">
        <f>'1_Police_100K'!CF15/'1_Police_100K'!BX15*100</f>
        <v>32.630522088353416</v>
      </c>
      <c r="CG15" s="250">
        <f>'1_Police_100K'!CG15/'1_Police_100K'!BY15*100</f>
        <v>35.716814159292035</v>
      </c>
      <c r="CH15" s="250">
        <f>'1_Police_100K'!CH15/'1_Police_100K'!BZ15*100</f>
        <v>37.719612764431695</v>
      </c>
      <c r="CI15" s="250">
        <f>'1_Police_100K'!CI15/'1_Police_100K'!CA15*100</f>
        <v>36.386449184441659</v>
      </c>
      <c r="CJ15" s="250">
        <f t="shared" si="3"/>
        <v>10.63021460409162</v>
      </c>
      <c r="CL15" s="250">
        <f>'1_Police_100K'!CL15/'1_Police_100K'!BV15*100</f>
        <v>53.244697689142143</v>
      </c>
      <c r="CM15" s="250">
        <f>'1_Police_100K'!CM15/'1_Police_100K'!BW15*100</f>
        <v>48.45392702535559</v>
      </c>
      <c r="CN15" s="250">
        <f>'1_Police_100K'!CN15/'1_Police_100K'!BX15*100</f>
        <v>55.455153949129844</v>
      </c>
      <c r="CO15" s="250">
        <f>'1_Police_100K'!CO15/'1_Police_100K'!BY15*100</f>
        <v>50.123893805309741</v>
      </c>
      <c r="CP15" s="250">
        <f>'1_Police_100K'!CP15/'1_Police_100K'!BZ15*100</f>
        <v>43.922552886339183</v>
      </c>
      <c r="CQ15" s="250">
        <f>'1_Police_100K'!CQ15/'1_Police_100K'!CA15*100</f>
        <v>38.958594730238403</v>
      </c>
      <c r="CR15" s="250">
        <f t="shared" si="4"/>
        <v>-26.831034035182469</v>
      </c>
      <c r="CT15" s="250">
        <f>'1_Police_100K'!CT15/'1_Police_100K'!J15*100</f>
        <v>0.35395449218877867</v>
      </c>
      <c r="CU15" s="250">
        <f>'1_Police_100K'!CU15/'1_Police_100K'!K15*100</f>
        <v>0.37985901025102192</v>
      </c>
      <c r="CV15" s="250">
        <f>'1_Police_100K'!CV15/'1_Police_100K'!L15*100</f>
        <v>0.35876888598023476</v>
      </c>
      <c r="CW15" s="250">
        <f>'1_Police_100K'!CW15/'1_Police_100K'!M15*100</f>
        <v>0.40416560978994875</v>
      </c>
      <c r="CX15" s="250">
        <f>'1_Police_100K'!CX15/'1_Police_100K'!N15*100</f>
        <v>0.37509105032753914</v>
      </c>
      <c r="CY15" s="250">
        <f>'1_Police_100K'!CY15/'1_Police_100K'!O15*100</f>
        <v>0.40633918270690389</v>
      </c>
      <c r="CZ15" s="250">
        <f t="shared" si="5"/>
        <v>14.799837740210478</v>
      </c>
      <c r="DB15" s="250" t="e">
        <f>'1_Police_100K'!DB15/'1_Police_100K'!CT15*100</f>
        <v>#VALUE!</v>
      </c>
      <c r="DC15" s="250" t="e">
        <f>'1_Police_100K'!DC15/'1_Police_100K'!CU15*100</f>
        <v>#VALUE!</v>
      </c>
      <c r="DD15" s="250" t="e">
        <f>'1_Police_100K'!DD15/'1_Police_100K'!CV15*100</f>
        <v>#VALUE!</v>
      </c>
      <c r="DE15" s="250" t="e">
        <f>'1_Police_100K'!DE15/'1_Police_100K'!CW15*100</f>
        <v>#VALUE!</v>
      </c>
      <c r="DF15" s="250" t="e">
        <f>'1_Police_100K'!DF15/'1_Police_100K'!CX15*100</f>
        <v>#VALUE!</v>
      </c>
      <c r="DG15" s="250" t="e">
        <f>'1_Police_100K'!DG15/'1_Police_100K'!CY15*100</f>
        <v>#VALUE!</v>
      </c>
      <c r="DH15" s="250" t="e">
        <f t="shared" si="33"/>
        <v>#VALUE!</v>
      </c>
      <c r="DJ15" s="250">
        <f>'1_Police_100K'!DJ15/'1_Police_100K'!J15*100</f>
        <v>33.004401517945411</v>
      </c>
      <c r="DK15" s="250">
        <f>'1_Police_100K'!DK15/'1_Police_100K'!K15*100</f>
        <v>32.614751034857242</v>
      </c>
      <c r="DL15" s="250">
        <f>'1_Police_100K'!DL15/'1_Police_100K'!L15*100</f>
        <v>33.286172331479854</v>
      </c>
      <c r="DM15" s="250">
        <f>'1_Police_100K'!DM15/'1_Police_100K'!M15*100</f>
        <v>34.252616667225013</v>
      </c>
      <c r="DN15" s="250">
        <f>'1_Police_100K'!DN15/'1_Police_100K'!N15*100</f>
        <v>33.533381893508022</v>
      </c>
      <c r="DO15" s="250">
        <f>'1_Police_100K'!DO15/'1_Police_100K'!O15*100</f>
        <v>31.922278219685467</v>
      </c>
      <c r="DP15" s="250">
        <f t="shared" si="6"/>
        <v>-3.2787241958366167</v>
      </c>
      <c r="DR15" s="250">
        <f>'1_Police_100K'!DR15/'1_Police_100K'!DJ15*100</f>
        <v>2.0510040134088849</v>
      </c>
      <c r="DS15" s="250">
        <f>'1_Police_100K'!DS15/'1_Police_100K'!DK15*100</f>
        <v>2.3409009009009005</v>
      </c>
      <c r="DT15" s="250">
        <f>'1_Police_100K'!DT15/'1_Police_100K'!DL15*100</f>
        <v>2.1599066445065245</v>
      </c>
      <c r="DU15" s="250">
        <f>'1_Police_100K'!DU15/'1_Police_100K'!DM15*100</f>
        <v>2.5722888620311446</v>
      </c>
      <c r="DV15" s="250">
        <f>'1_Police_100K'!DV15/'1_Police_100K'!DN15*100</f>
        <v>2.5553687279445194</v>
      </c>
      <c r="DW15" s="250">
        <f>'1_Police_100K'!DW15/'1_Police_100K'!DO15*100</f>
        <v>2.5617809970174696</v>
      </c>
      <c r="DX15" s="250">
        <f t="shared" si="34"/>
        <v>24.90375349191271</v>
      </c>
      <c r="DZ15" s="250">
        <f>'1_Police_100K'!DZ15/'1_Police_100K'!DR15*100</f>
        <v>386.29916183107667</v>
      </c>
      <c r="EA15" s="250">
        <f>'1_Police_100K'!EA15/'1_Police_100K'!DS15*100</f>
        <v>271.39778325123149</v>
      </c>
      <c r="EB15" s="250">
        <f>'1_Police_100K'!EB15/'1_Police_100K'!DT15*100</f>
        <v>260.74001309757699</v>
      </c>
      <c r="EC15" s="250">
        <f>'1_Police_100K'!EC15/'1_Police_100K'!DU15*100</f>
        <v>211.10809342748502</v>
      </c>
      <c r="ED15" s="250">
        <f>'1_Police_100K'!ED15/'1_Police_100K'!DV15*100</f>
        <v>209.9689353290031</v>
      </c>
      <c r="EE15" s="250">
        <f>'1_Police_100K'!EE15/'1_Police_100K'!DW15*100</f>
        <v>198.99019899019899</v>
      </c>
      <c r="EF15" s="250">
        <f t="shared" si="7"/>
        <v>-48.488058310306492</v>
      </c>
      <c r="EH15" s="250">
        <f>'1_Police_100K'!EH15/'1_Police_100K'!DR15*100</f>
        <v>833.36557059961308</v>
      </c>
      <c r="EI15" s="250">
        <f>'1_Police_100K'!EI15/'1_Police_100K'!DS15*100</f>
        <v>748.39901477832507</v>
      </c>
      <c r="EJ15" s="250">
        <f>'1_Police_100K'!EJ15/'1_Police_100K'!DT15*100</f>
        <v>750.39292730844784</v>
      </c>
      <c r="EK15" s="250">
        <f>'1_Police_100K'!EK15/'1_Police_100K'!DU15*100</f>
        <v>671.34709397066808</v>
      </c>
      <c r="EL15" s="250">
        <f>'1_Police_100K'!EL15/'1_Police_100K'!DV15*100</f>
        <v>696.55464558034453</v>
      </c>
      <c r="EM15" s="250">
        <f>'1_Police_100K'!EM15/'1_Police_100K'!DW15*100</f>
        <v>730.53163053163053</v>
      </c>
      <c r="EN15" s="250">
        <f t="shared" si="8"/>
        <v>-12.339595454368578</v>
      </c>
      <c r="EP15" s="250">
        <f>'1_Police_100K'!EP15/'1_Police_100K'!EH15*100</f>
        <v>25.80944644307764</v>
      </c>
      <c r="EQ15" s="250">
        <f>'1_Police_100K'!EQ15/'1_Police_100K'!EI15*100</f>
        <v>25.839229883166038</v>
      </c>
      <c r="ER15" s="250">
        <f>'1_Police_100K'!ER15/'1_Police_100K'!EJ15*100</f>
        <v>25.086180564646334</v>
      </c>
      <c r="ES15" s="250">
        <f>'1_Police_100K'!ES15/'1_Police_100K'!EK15*100</f>
        <v>25.741332578178728</v>
      </c>
      <c r="ET15" s="250">
        <f>'1_Police_100K'!ET15/'1_Police_100K'!EL15*100</f>
        <v>24.265153050881821</v>
      </c>
      <c r="EU15" s="250">
        <f>'1_Police_100K'!EU15/'1_Police_100K'!EM15*100</f>
        <v>21.547343171931534</v>
      </c>
      <c r="EV15" s="250">
        <f t="shared" si="9"/>
        <v>-16.513733762349815</v>
      </c>
      <c r="EX15" s="250">
        <f>'1_Police_100K'!EX15/'1_Police_100K'!J15*100</f>
        <v>3.8830248051831857</v>
      </c>
      <c r="EY15" s="250">
        <f>'1_Police_100K'!EY15/'1_Police_100K'!K15*100</f>
        <v>4.9235933346026641</v>
      </c>
      <c r="EZ15" s="250">
        <f>'1_Police_100K'!EZ15/'1_Police_100K'!L15*100</f>
        <v>5.3756479733324545</v>
      </c>
      <c r="FA15" s="250">
        <f>'1_Police_100K'!FA15/'1_Police_100K'!M15*100</f>
        <v>5.626971174784277</v>
      </c>
      <c r="FB15" s="250">
        <f>'1_Police_100K'!FB15/'1_Police_100K'!N15*100</f>
        <v>6.1771446133295251</v>
      </c>
      <c r="FC15" s="250">
        <f>'1_Police_100K'!FC15/'1_Police_100K'!O15*100</f>
        <v>6.0878013236990718</v>
      </c>
      <c r="FD15" s="250">
        <f t="shared" si="10"/>
        <v>56.779872113432788</v>
      </c>
      <c r="FF15" s="250" t="e">
        <f>'1_Police_100K'!FF15/'1_Police_100K'!EX15*100</f>
        <v>#VALUE!</v>
      </c>
      <c r="FG15" s="250" t="e">
        <f>'1_Police_100K'!FG15/'1_Police_100K'!EY15*100</f>
        <v>#VALUE!</v>
      </c>
      <c r="FH15" s="250" t="e">
        <f>'1_Police_100K'!FH15/'1_Police_100K'!EZ15*100</f>
        <v>#VALUE!</v>
      </c>
      <c r="FI15" s="250" t="e">
        <f>'1_Police_100K'!FI15/'1_Police_100K'!FA15*100</f>
        <v>#VALUE!</v>
      </c>
      <c r="FJ15" s="250" t="e">
        <f>'1_Police_100K'!FJ15/'1_Police_100K'!FB15*100</f>
        <v>#VALUE!</v>
      </c>
      <c r="FK15" s="250" t="e">
        <f>'1_Police_100K'!FK15/'1_Police_100K'!FC15*100</f>
        <v>#VALUE!</v>
      </c>
      <c r="FL15" s="250" t="e">
        <f t="shared" si="35"/>
        <v>#VALUE!</v>
      </c>
      <c r="FN15" s="250">
        <f>'1_Police_100K'!FN15/'1_Police_100K'!J15*100</f>
        <v>1.0605541504546634</v>
      </c>
      <c r="FO15" s="250">
        <f>'1_Police_100K'!FO15/'1_Police_100K'!K15*100</f>
        <v>0.93366335935461586</v>
      </c>
      <c r="FP15" s="250">
        <f>'1_Police_100K'!FP15/'1_Police_100K'!L15*100</f>
        <v>0.88891818468593597</v>
      </c>
      <c r="FQ15" s="250">
        <f>'1_Police_100K'!FQ15/'1_Police_100K'!M15*100</f>
        <v>0.79445223475584947</v>
      </c>
      <c r="FR15" s="250">
        <f>'1_Police_100K'!FR15/'1_Police_100K'!N15*100</f>
        <v>0.66427415041877091</v>
      </c>
      <c r="FS15" s="250">
        <f>'1_Police_100K'!FS15/'1_Police_100K'!O15*100</f>
        <v>0.63148946505555892</v>
      </c>
      <c r="FT15" s="250">
        <f t="shared" si="11"/>
        <v>-40.456650442145069</v>
      </c>
      <c r="FV15" s="250">
        <f>'1_Police_100K'!FV15/'1_Police_100K'!J15*100</f>
        <v>2.3131427972879495E-2</v>
      </c>
      <c r="FW15" s="250">
        <f>'1_Police_100K'!FW15/'1_Police_100K'!K15*100</f>
        <v>5.3123846730650348E-2</v>
      </c>
      <c r="FX15" s="250">
        <f>'1_Police_100K'!FX15/'1_Police_100K'!L15*100</f>
        <v>4.21388652168386E-2</v>
      </c>
      <c r="FY15" s="250">
        <f>'1_Police_100K'!FY15/'1_Police_100K'!M15*100</f>
        <v>4.9772911093137542E-2</v>
      </c>
      <c r="FZ15" s="250">
        <f>'1_Police_100K'!FZ15/'1_Police_100K'!N15*100</f>
        <v>4.1865001101073725E-2</v>
      </c>
      <c r="GA15" s="250">
        <f>'1_Police_100K'!GA15/'1_Police_100K'!O15*100</f>
        <v>8.9622927925192789E-2</v>
      </c>
      <c r="GB15" s="250">
        <f t="shared" si="12"/>
        <v>287.45090891176898</v>
      </c>
      <c r="GD15" s="250">
        <f>'1_Police_100K'!GD15/'1_Police_100K'!J15*100</f>
        <v>1.0911050930603535E-3</v>
      </c>
      <c r="GE15" s="250">
        <f>'1_Police_100K'!GE15/'1_Police_100K'!K15*100</f>
        <v>1.8804901497575346E-3</v>
      </c>
      <c r="GF15" s="250">
        <f>'1_Police_100K'!GF15/'1_Police_100K'!L15*100</f>
        <v>2.3541265484267374E-3</v>
      </c>
      <c r="GG15" s="250">
        <f>'1_Police_100K'!GG15/'1_Police_100K'!M15*100</f>
        <v>9.5717136717572216E-4</v>
      </c>
      <c r="GH15" s="250">
        <f>'1_Police_100K'!GH15/'1_Police_100K'!N15*100</f>
        <v>2.1779480341599044E-3</v>
      </c>
      <c r="GI15" s="250">
        <f>'1_Police_100K'!GI15/'1_Police_100K'!O15*100</f>
        <v>1.2144028174145363E-3</v>
      </c>
      <c r="GJ15" s="250">
        <f t="shared" si="13"/>
        <v>11.300261096605723</v>
      </c>
      <c r="GL15" s="250">
        <f>'1_Police_100K'!GL15/'1_Police_100K'!J15*100</f>
        <v>4.4503994535745699</v>
      </c>
      <c r="GM15" s="250">
        <f>'1_Police_100K'!GM15/'1_Police_100K'!K15*100</f>
        <v>4.7252016238032439</v>
      </c>
      <c r="GN15" s="250">
        <f>'1_Police_100K'!GN15/'1_Police_100K'!L15*100</f>
        <v>5.3335091081156172</v>
      </c>
      <c r="GO15" s="250">
        <f>'1_Police_100K'!GO15/'1_Police_100K'!M15*100</f>
        <v>5.2120373871136012</v>
      </c>
      <c r="GP15" s="250">
        <f>'1_Police_100K'!GP15/'1_Police_100K'!N15*100</f>
        <v>5.6626648888157529</v>
      </c>
      <c r="GQ15" s="250">
        <f>'1_Police_100K'!GQ15/'1_Police_100K'!O15*100</f>
        <v>6.0919302932782804</v>
      </c>
      <c r="GR15" s="250">
        <f t="shared" si="14"/>
        <v>36.88502249804182</v>
      </c>
      <c r="GT15" s="250">
        <f>'1_Police_100K'!GT15/'1_Police_100K'!GL15*100</f>
        <v>40.703147984701388</v>
      </c>
      <c r="GU15" s="250">
        <f>'1_Police_100K'!GU15/'1_Police_100K'!GM15*100</f>
        <v>43.826484926872951</v>
      </c>
      <c r="GV15" s="250">
        <f>'1_Police_100K'!GV15/'1_Police_100K'!GN15*100</f>
        <v>43.599929378531066</v>
      </c>
      <c r="GW15" s="250">
        <f>'1_Police_100K'!GW15/'1_Police_100K'!GO15*100</f>
        <v>37.188375189385255</v>
      </c>
      <c r="GX15" s="250">
        <f>'1_Police_100K'!GX15/'1_Police_100K'!GP15*100</f>
        <v>35.17094017094017</v>
      </c>
      <c r="GY15" s="250">
        <f>'1_Police_100K'!GY15/'1_Police_100K'!GQ15*100</f>
        <v>37.361454429471337</v>
      </c>
      <c r="GZ15" s="250">
        <f t="shared" si="15"/>
        <v>-8.2099142712157231</v>
      </c>
      <c r="HA15" s="252"/>
      <c r="HB15" s="250">
        <f>'1_Police_raw'!GI14/C15*100</f>
        <v>5632.4921734251411</v>
      </c>
      <c r="HC15" s="250">
        <f>'1_Police_raw'!GJ14/D15*100</f>
        <v>5240.4741331987479</v>
      </c>
      <c r="HD15" s="250">
        <f>'1_Police_raw'!GK14/E15*100</f>
        <v>5092.640538200747</v>
      </c>
      <c r="HE15" s="250">
        <f>'1_Police_raw'!GL14/F15*100</f>
        <v>4830.1404993698707</v>
      </c>
      <c r="HF15" s="250">
        <f>'1_Police_raw'!GM14/G15*100</f>
        <v>4788.11817711801</v>
      </c>
      <c r="HG15" s="250">
        <f>'1_Police_raw'!GN14/H15*100</f>
        <v>4708.3925305450321</v>
      </c>
      <c r="HH15" s="250">
        <f t="shared" si="16"/>
        <v>-16.406585476321396</v>
      </c>
      <c r="HJ15" s="250">
        <f>'1_Police_100K'!HJ15/'1_Police_100K'!HB15*100</f>
        <v>17.480727436071898</v>
      </c>
      <c r="HK15" s="250">
        <f>'1_Police_100K'!HK15/'1_Police_100K'!HC15*100</f>
        <v>16.848140977629551</v>
      </c>
      <c r="HL15" s="250">
        <f>'1_Police_100K'!HL15/'1_Police_100K'!HD15*100</f>
        <v>15.939296789344374</v>
      </c>
      <c r="HM15" s="250">
        <f>'1_Police_100K'!HM15/'1_Police_100K'!HE15*100</f>
        <v>16.701607267645006</v>
      </c>
      <c r="HN15" s="250">
        <f>'1_Police_100K'!HN15/'1_Police_100K'!HF15*100</f>
        <v>16.692367000771007</v>
      </c>
      <c r="HO15" s="250">
        <f>'1_Police_100K'!HO15/'1_Police_100K'!HG15*100</f>
        <v>16.67569785264201</v>
      </c>
      <c r="HP15" s="250">
        <f t="shared" si="17"/>
        <v>-4.6052407508436346</v>
      </c>
      <c r="HR15" s="250">
        <f>'1_Police_100K'!HR15/'1_Police_100K'!HB15*100</f>
        <v>0.15292540014929221</v>
      </c>
      <c r="HS15" s="250">
        <f>'1_Police_100K'!HS15/'1_Police_100K'!HC15*100</f>
        <v>0.16816697991888416</v>
      </c>
      <c r="HT15" s="250">
        <f>'1_Police_100K'!HT15/'1_Police_100K'!HD15*100</f>
        <v>0.14003423058969969</v>
      </c>
      <c r="HU15" s="250">
        <f>'1_Police_100K'!HU15/'1_Police_100K'!HE15*100</f>
        <v>0.17394342660954643</v>
      </c>
      <c r="HV15" s="250">
        <f>'1_Police_100K'!HV15/'1_Police_100K'!HF15*100</f>
        <v>0.15038512332343487</v>
      </c>
      <c r="HW15" s="250">
        <f>'1_Police_100K'!HW15/'1_Police_100K'!HG15*100</f>
        <v>0.16294839838367575</v>
      </c>
      <c r="HX15" s="250">
        <f t="shared" si="18"/>
        <v>6.5541749275128183</v>
      </c>
      <c r="HZ15" s="250" t="e">
        <f>'1_Police_100K'!HZ15/'1_Police_100K'!HR15*100</f>
        <v>#VALUE!</v>
      </c>
      <c r="IA15" s="250" t="e">
        <f>'1_Police_100K'!IA15/'1_Police_100K'!HS15*100</f>
        <v>#VALUE!</v>
      </c>
      <c r="IB15" s="250" t="e">
        <f>'1_Police_100K'!IB15/'1_Police_100K'!HT15*100</f>
        <v>#VALUE!</v>
      </c>
      <c r="IC15" s="250" t="e">
        <f>'1_Police_100K'!IC15/'1_Police_100K'!HU15*100</f>
        <v>#VALUE!</v>
      </c>
      <c r="ID15" s="250" t="e">
        <f>'1_Police_100K'!ID15/'1_Police_100K'!HV15*100</f>
        <v>#VALUE!</v>
      </c>
      <c r="IE15" s="250" t="e">
        <f>'1_Police_100K'!IE15/'1_Police_100K'!HW15*100</f>
        <v>#VALUE!</v>
      </c>
      <c r="IF15" s="250" t="e">
        <f t="shared" si="48"/>
        <v>#VALUE!</v>
      </c>
      <c r="IH15" s="250">
        <f>'1_Police_100K'!IH15/'1_Police_100K'!HR15*100</f>
        <v>27.645788336933041</v>
      </c>
      <c r="II15" s="250">
        <f>'1_Police_100K'!II15/'1_Police_100K'!HS15*100</f>
        <v>21.848739495798313</v>
      </c>
      <c r="IJ15" s="250">
        <f>'1_Police_100K'!IJ15/'1_Police_100K'!HT15*100</f>
        <v>30.749354005167962</v>
      </c>
      <c r="IK15" s="250">
        <f>'1_Police_100K'!IK15/'1_Police_100K'!HU15*100</f>
        <v>23.799126637554583</v>
      </c>
      <c r="IL15" s="250">
        <f>'1_Police_100K'!IL15/'1_Police_100K'!HV15*100</f>
        <v>26.142131979695431</v>
      </c>
      <c r="IM15" s="250">
        <f>'1_Police_100K'!IM15/'1_Police_100K'!HW15*100</f>
        <v>23.277909738717341</v>
      </c>
      <c r="IN15" s="250">
        <f t="shared" si="36"/>
        <v>-15.799435866983359</v>
      </c>
      <c r="IP15" s="250" t="e">
        <f>'1_Police_100K'!IP15/'1_Police_100K'!IH15*100</f>
        <v>#VALUE!</v>
      </c>
      <c r="IQ15" s="250" t="e">
        <f>'1_Police_100K'!IQ15/'1_Police_100K'!II15*100</f>
        <v>#VALUE!</v>
      </c>
      <c r="IR15" s="250" t="e">
        <f>'1_Police_100K'!IR15/'1_Police_100K'!IJ15*100</f>
        <v>#VALUE!</v>
      </c>
      <c r="IS15" s="250" t="e">
        <f>'1_Police_100K'!IS15/'1_Police_100K'!IK15*100</f>
        <v>#VALUE!</v>
      </c>
      <c r="IT15" s="250" t="e">
        <f>'1_Police_100K'!IT15/'1_Police_100K'!IL15*100</f>
        <v>#VALUE!</v>
      </c>
      <c r="IU15" s="250" t="e">
        <f>'1_Police_100K'!IU15/'1_Police_100K'!IM15*100</f>
        <v>#VALUE!</v>
      </c>
      <c r="IV15" s="250" t="e">
        <f t="shared" si="44"/>
        <v>#VALUE!</v>
      </c>
      <c r="IX15" s="250">
        <f>'1_Police_100K'!IX15/'1_Police_100K'!HB15*100</f>
        <v>10.957121435318832</v>
      </c>
      <c r="IY15" s="250">
        <f>'1_Police_100K'!IY15/'1_Police_100K'!HC15*100</f>
        <v>11.389073385808967</v>
      </c>
      <c r="IZ15" s="250">
        <f>'1_Police_100K'!IZ15/'1_Police_100K'!HD15*100</f>
        <v>10.874544526905026</v>
      </c>
      <c r="JA15" s="250">
        <f>'1_Police_100K'!JA15/'1_Police_100K'!HE15*100</f>
        <v>10.343557257010909</v>
      </c>
      <c r="JB15" s="250">
        <f>'1_Police_100K'!JB15/'1_Police_100K'!HF15*100</f>
        <v>9.8757986824125723</v>
      </c>
      <c r="JC15" s="250">
        <f>'1_Police_100K'!JC15/'1_Police_100K'!HG15*100</f>
        <v>9.5922806582960476</v>
      </c>
      <c r="JD15" s="250">
        <f t="shared" si="19"/>
        <v>-12.456198327997001</v>
      </c>
      <c r="JF15" s="250">
        <f>'1_Police_100K'!JF15/'1_Police_100K'!IX15*100</f>
        <v>6.6678724302164341</v>
      </c>
      <c r="JG15" s="250">
        <f>'1_Police_100K'!JG15/'1_Police_100K'!IY15*100</f>
        <v>5.996215528740267</v>
      </c>
      <c r="JH15" s="250">
        <f>'1_Police_100K'!JH15/'1_Police_100K'!IZ15*100</f>
        <v>6.5883605630053559</v>
      </c>
      <c r="JI15" s="250">
        <f>'1_Police_100K'!JI15/'1_Police_100K'!JA15*100</f>
        <v>6.2529832935560874</v>
      </c>
      <c r="JJ15" s="250">
        <f>'1_Police_100K'!JJ15/'1_Police_100K'!JB15*100</f>
        <v>6.2688413078766327</v>
      </c>
      <c r="JK15" s="250">
        <f>'1_Police_100K'!JK15/'1_Police_100K'!JC15*100</f>
        <v>6.4842835814873103</v>
      </c>
      <c r="JL15" s="250">
        <f t="shared" si="47"/>
        <v>-2.7533347503345169</v>
      </c>
      <c r="JN15" s="250">
        <f>'1_Police_100K'!JN15/'1_Police_100K'!HB15*100</f>
        <v>0.69790792767916721</v>
      </c>
      <c r="JO15" s="250">
        <f>'1_Police_100K'!JO15/'1_Police_100K'!HC15*100</f>
        <v>1.0203072227011289</v>
      </c>
      <c r="JP15" s="250">
        <f>'1_Police_100K'!JP15/'1_Police_100K'!HD15*100</f>
        <v>0.88652161484435221</v>
      </c>
      <c r="JQ15" s="250">
        <f>'1_Police_100K'!JQ15/'1_Police_100K'!HE15*100</f>
        <v>0.85490535654604594</v>
      </c>
      <c r="JR15" s="250">
        <f>'1_Police_100K'!JR15/'1_Police_100K'!HF15*100</f>
        <v>0.86147011000251916</v>
      </c>
      <c r="JS15" s="250">
        <f>'1_Police_100K'!JS15/'1_Police_100K'!HG15*100</f>
        <v>0.85073771887724303</v>
      </c>
      <c r="JT15" s="250">
        <f t="shared" si="20"/>
        <v>21.898274132849892</v>
      </c>
      <c r="JV15" s="250">
        <f>'1_Police_100K'!JV15/'1_Police_100K'!JN15*100</f>
        <v>30.477993374349268</v>
      </c>
      <c r="JW15" s="250">
        <f>'1_Police_100K'!JW15/'1_Police_100K'!JO15*100</f>
        <v>26.696675900277008</v>
      </c>
      <c r="JX15" s="250">
        <f>'1_Police_100K'!JX15/'1_Police_100K'!JP15*100</f>
        <v>32.653061224489797</v>
      </c>
      <c r="JY15" s="250">
        <f>'1_Police_100K'!JY15/'1_Police_100K'!JQ15*100</f>
        <v>31.852509995557526</v>
      </c>
      <c r="JZ15" s="250">
        <f>'1_Police_100K'!JZ15/'1_Police_100K'!JR15*100</f>
        <v>35.932653965440849</v>
      </c>
      <c r="KA15" s="250">
        <f>'1_Police_100K'!KA15/'1_Police_100K'!JS15*100</f>
        <v>37.579617834394902</v>
      </c>
      <c r="KB15" s="250">
        <f t="shared" si="21"/>
        <v>23.300826838627998</v>
      </c>
      <c r="KD15" s="250">
        <f>'1_Police_100K'!KD15/'1_Police_100K'!JN15*100</f>
        <v>51.206814955040237</v>
      </c>
      <c r="KE15" s="250">
        <f>'1_Police_100K'!KE15/'1_Police_100K'!JO15*100</f>
        <v>49.272853185595572</v>
      </c>
      <c r="KF15" s="250">
        <f>'1_Police_100K'!KF15/'1_Police_100K'!JP15*100</f>
        <v>43.836734693877553</v>
      </c>
      <c r="KG15" s="250">
        <f>'1_Police_100K'!KG15/'1_Police_100K'!JQ15*100</f>
        <v>51.532652154597955</v>
      </c>
      <c r="KH15" s="250">
        <f>'1_Police_100K'!KH15/'1_Police_100K'!JR15*100</f>
        <v>45.680106335844037</v>
      </c>
      <c r="KI15" s="250">
        <f>'1_Police_100K'!KI15/'1_Police_100K'!JS15*100</f>
        <v>40.673339399454051</v>
      </c>
      <c r="KJ15" s="250">
        <f t="shared" si="22"/>
        <v>-20.570456422323105</v>
      </c>
      <c r="KL15" s="250">
        <f>'1_Police_100K'!KL15/'1_Police_100K'!HB15*100</f>
        <v>0.4634002946208573</v>
      </c>
      <c r="KM15" s="250">
        <f>'1_Police_100K'!KM15/'1_Police_100K'!HC15*100</f>
        <v>0.5129799471475206</v>
      </c>
      <c r="KN15" s="250">
        <f>'1_Police_100K'!KN15/'1_Police_100K'!HD15*100</f>
        <v>0.49464287652744054</v>
      </c>
      <c r="KO15" s="250">
        <f>'1_Police_100K'!KO15/'1_Police_100K'!HE15*100</f>
        <v>0.5913316926442439</v>
      </c>
      <c r="KP15" s="250">
        <f>'1_Police_100K'!KP15/'1_Police_100K'!HF15*100</f>
        <v>0.59543348320953915</v>
      </c>
      <c r="KQ15" s="250">
        <f>'1_Police_100K'!KQ15/'1_Police_100K'!HG15*100</f>
        <v>0.57089997058413711</v>
      </c>
      <c r="KR15" s="250">
        <f t="shared" si="23"/>
        <v>23.198016317886328</v>
      </c>
      <c r="KT15" s="250" t="e">
        <f>'1_Police_100K'!KT15/'1_Police_100K'!KL15*100</f>
        <v>#VALUE!</v>
      </c>
      <c r="KU15" s="250" t="e">
        <f>'1_Police_100K'!KU15/'1_Police_100K'!KM15*100</f>
        <v>#VALUE!</v>
      </c>
      <c r="KV15" s="250" t="e">
        <f>'1_Police_100K'!KV15/'1_Police_100K'!KN15*100</f>
        <v>#VALUE!</v>
      </c>
      <c r="KW15" s="250" t="e">
        <f>'1_Police_100K'!KW15/'1_Police_100K'!KO15*100</f>
        <v>#VALUE!</v>
      </c>
      <c r="KX15" s="250" t="e">
        <f>'1_Police_100K'!KX15/'1_Police_100K'!KP15*100</f>
        <v>#VALUE!</v>
      </c>
      <c r="KY15" s="250" t="e">
        <f>'1_Police_100K'!KY15/'1_Police_100K'!KQ15*100</f>
        <v>#VALUE!</v>
      </c>
      <c r="KZ15" s="250" t="e">
        <f t="shared" si="37"/>
        <v>#VALUE!</v>
      </c>
      <c r="LB15" s="250">
        <f>'1_Police_100K'!LB15/'1_Police_100K'!HB15*100</f>
        <v>22.257086424320093</v>
      </c>
      <c r="LC15" s="250">
        <f>'1_Police_100K'!LC15/'1_Police_100K'!HC15*100</f>
        <v>21.237087178327656</v>
      </c>
      <c r="LD15" s="250">
        <f>'1_Police_100K'!LD15/'1_Police_100K'!HD15*100</f>
        <v>21.875734998787816</v>
      </c>
      <c r="LE15" s="250">
        <f>'1_Police_100K'!LE15/'1_Police_100K'!HE15*100</f>
        <v>22.251465986084526</v>
      </c>
      <c r="LF15" s="250">
        <f>'1_Police_100K'!LF15/'1_Police_100K'!HF15*100</f>
        <v>21.179492660137253</v>
      </c>
      <c r="LG15" s="250">
        <f>'1_Police_100K'!LG15/'1_Police_100K'!HG15*100</f>
        <v>20.544270873651126</v>
      </c>
      <c r="LH15" s="250">
        <f t="shared" si="24"/>
        <v>-7.6955964406796369</v>
      </c>
      <c r="LJ15" s="250">
        <f>'1_Police_100K'!LJ15/'1_Police_100K'!LB15*100</f>
        <v>2.8922921675125397</v>
      </c>
      <c r="LK15" s="250">
        <f>'1_Police_100K'!LK15/'1_Police_100K'!LC15*100</f>
        <v>3.7746207080117111</v>
      </c>
      <c r="LL15" s="250">
        <f>'1_Police_100K'!LL15/'1_Police_100K'!LD15*100</f>
        <v>4.1732830488289006</v>
      </c>
      <c r="LM15" s="250">
        <f>'1_Police_100K'!LM15/'1_Police_100K'!LE15*100</f>
        <v>3.3828875727525647</v>
      </c>
      <c r="LN15" s="250">
        <f>'1_Police_100K'!LN15/'1_Police_100K'!LF15*100</f>
        <v>3.5142100236082827</v>
      </c>
      <c r="LO15" s="250">
        <f>'1_Police_100K'!LO15/'1_Police_100K'!LG15*100</f>
        <v>3.5889899960436331</v>
      </c>
      <c r="LP15" s="250">
        <f t="shared" si="38"/>
        <v>24.088086133091977</v>
      </c>
      <c r="LR15" s="250">
        <f>'1_Police_100K'!LR15/'1_Police_100K'!LJ15*100</f>
        <v>255.97742432016415</v>
      </c>
      <c r="LS15" s="250">
        <f>'1_Police_100K'!LS15/'1_Police_100K'!LK15*100</f>
        <v>190.17188188629353</v>
      </c>
      <c r="LT15" s="250">
        <f>'1_Police_100K'!LT15/'1_Police_100K'!LL15*100</f>
        <v>132.89734443123265</v>
      </c>
      <c r="LU15" s="250">
        <f>'1_Police_100K'!LU15/'1_Police_100K'!LM15*100</f>
        <v>168.31483350151365</v>
      </c>
      <c r="LV15" s="250">
        <f>'1_Police_100K'!LV15/'1_Police_100K'!LN15*100</f>
        <v>173.79487179487177</v>
      </c>
      <c r="LW15" s="250">
        <f>'1_Police_100K'!LW15/'1_Police_100K'!LO15*100</f>
        <v>154.17322834645668</v>
      </c>
      <c r="LX15" s="250">
        <f t="shared" si="39"/>
        <v>-39.770771287383418</v>
      </c>
      <c r="LZ15" s="250">
        <f>'1_Police_100K'!LZ15/'1_Police_100K'!LJ15*100</f>
        <v>475.21806054386866</v>
      </c>
      <c r="MA15" s="250">
        <f>'1_Police_100K'!MA15/'1_Police_100K'!LK15*100</f>
        <v>404.27501101806973</v>
      </c>
      <c r="MB15" s="250">
        <f>'1_Police_100K'!MB15/'1_Police_100K'!LL15*100</f>
        <v>352.3186682520809</v>
      </c>
      <c r="MC15" s="250">
        <f>'1_Police_100K'!MC15/'1_Police_100K'!LM15*100</f>
        <v>424.26841574167514</v>
      </c>
      <c r="MD15" s="250">
        <f>'1_Police_100K'!MD15/'1_Police_100K'!LN15*100</f>
        <v>376.05128205128204</v>
      </c>
      <c r="ME15" s="250">
        <f>'1_Police_100K'!ME15/'1_Police_100K'!LO15*100</f>
        <v>369.5538057742782</v>
      </c>
      <c r="MF15" s="250">
        <f t="shared" si="40"/>
        <v>-22.23489878492029</v>
      </c>
      <c r="MH15" s="250">
        <f>'1_Police_100K'!MH15/'1_Police_100K'!LZ15*100</f>
        <v>27.82336428417188</v>
      </c>
      <c r="MI15" s="250">
        <f>'1_Police_100K'!MI15/'1_Police_100K'!MA15*100</f>
        <v>35.462771176278203</v>
      </c>
      <c r="MJ15" s="250">
        <f>'1_Police_100K'!MJ15/'1_Police_100K'!MB15*100</f>
        <v>37.315783552705589</v>
      </c>
      <c r="MK15" s="250">
        <f>'1_Police_100K'!MK15/'1_Police_100K'!MC15*100</f>
        <v>31.276013794743729</v>
      </c>
      <c r="ML15" s="250">
        <f>'1_Police_100K'!ML15/'1_Police_100K'!MD15*100</f>
        <v>32.006000272739669</v>
      </c>
      <c r="MM15" s="250">
        <f>'1_Police_100K'!MM15/'1_Police_100K'!ME15*100</f>
        <v>31.406250000000004</v>
      </c>
      <c r="MN15" s="250">
        <f t="shared" si="41"/>
        <v>12.877255529685712</v>
      </c>
      <c r="MP15" s="250">
        <f>'1_Police_100K'!MP15/'1_Police_100K'!HB15*100</f>
        <v>5.5548582715135995</v>
      </c>
      <c r="MQ15" s="250">
        <f>'1_Police_100K'!MQ15/'1_Police_100K'!HC15*100</f>
        <v>6.0419993499427669</v>
      </c>
      <c r="MR15" s="250">
        <f>'1_Police_100K'!MR15/'1_Police_100K'!HD15*100</f>
        <v>7.1410220689605257</v>
      </c>
      <c r="MS15" s="250">
        <f>'1_Police_100K'!MS15/'1_Police_100K'!HE15*100</f>
        <v>6.860131255127154</v>
      </c>
      <c r="MT15" s="250">
        <f>'1_Police_100K'!MT15/'1_Police_100K'!HF15*100</f>
        <v>8.4501935158820434</v>
      </c>
      <c r="MU15" s="250">
        <f>'1_Police_100K'!MU15/'1_Police_100K'!HG15*100</f>
        <v>8.9126194051802887</v>
      </c>
      <c r="MV15" s="250">
        <f t="shared" si="25"/>
        <v>60.447287213175997</v>
      </c>
      <c r="MX15" s="250" t="e">
        <f>'1_Police_100K'!MX15/'1_Police_100K'!MP15*100</f>
        <v>#VALUE!</v>
      </c>
      <c r="MY15" s="250" t="e">
        <f>'1_Police_100K'!MY15/'1_Police_100K'!MQ15*100</f>
        <v>#VALUE!</v>
      </c>
      <c r="MZ15" s="250" t="e">
        <f>'1_Police_100K'!MZ15/'1_Police_100K'!MR15*100</f>
        <v>#VALUE!</v>
      </c>
      <c r="NA15" s="250" t="e">
        <f>'1_Police_100K'!NA15/'1_Police_100K'!MS15*100</f>
        <v>#VALUE!</v>
      </c>
      <c r="NB15" s="250" t="e">
        <f>'1_Police_100K'!NB15/'1_Police_100K'!MT15*100</f>
        <v>#VALUE!</v>
      </c>
      <c r="NC15" s="250" t="e">
        <f>'1_Police_100K'!NC15/'1_Police_100K'!MU15*100</f>
        <v>#VALUE!</v>
      </c>
      <c r="ND15" s="250" t="e">
        <f t="shared" si="49"/>
        <v>#VALUE!</v>
      </c>
      <c r="NF15" s="250">
        <f>'1_Police_100K'!NF15/'1_Police_100K'!HB15*100</f>
        <v>1.7175206928214244</v>
      </c>
      <c r="NG15" s="250">
        <f>'1_Police_100K'!NG15/'1_Police_100K'!HC15*100</f>
        <v>1.413167898478018</v>
      </c>
      <c r="NH15" s="250">
        <f>'1_Police_100K'!NH15/'1_Police_100K'!HD15*100</f>
        <v>1.4050462981390284</v>
      </c>
      <c r="NI15" s="250">
        <f>'1_Police_100K'!NI15/'1_Police_100K'!HE15*100</f>
        <v>1.1526600431440466</v>
      </c>
      <c r="NJ15" s="250">
        <f>'1_Police_100K'!NJ15/'1_Police_100K'!HF15*100</f>
        <v>1.1859050207256652</v>
      </c>
      <c r="NK15" s="250">
        <f>'1_Police_100K'!NK15/'1_Police_100K'!HG15*100</f>
        <v>1.1003855026242046</v>
      </c>
      <c r="NL15" s="250">
        <f t="shared" si="26"/>
        <v>-35.931747010478958</v>
      </c>
      <c r="NN15" s="250" t="e">
        <f>'1_Police_100K'!NN15/'1_Police_100K'!HB15*100</f>
        <v>#VALUE!</v>
      </c>
      <c r="NO15" s="250" t="e">
        <f>'1_Police_100K'!NO15/'1_Police_100K'!HC15*100</f>
        <v>#VALUE!</v>
      </c>
      <c r="NP15" s="250" t="e">
        <f>'1_Police_100K'!NP15/'1_Police_100K'!HD15*100</f>
        <v>#VALUE!</v>
      </c>
      <c r="NQ15" s="250" t="e">
        <f>'1_Police_100K'!NQ15/'1_Police_100K'!HE15*100</f>
        <v>#VALUE!</v>
      </c>
      <c r="NR15" s="250" t="e">
        <f>'1_Police_100K'!NR15/'1_Police_100K'!HF15*100</f>
        <v>#VALUE!</v>
      </c>
      <c r="NS15" s="250" t="e">
        <f>'1_Police_100K'!NS15/'1_Police_100K'!HG15*100</f>
        <v>#VALUE!</v>
      </c>
      <c r="NT15" s="250" t="e">
        <f t="shared" si="27"/>
        <v>#VALUE!</v>
      </c>
      <c r="NV15" s="250" t="e">
        <f>'1_Police_100K'!NV15/'1_Police_100K'!HB15*100</f>
        <v>#VALUE!</v>
      </c>
      <c r="NW15" s="250" t="e">
        <f>'1_Police_100K'!NW15/'1_Police_100K'!HC15*100</f>
        <v>#VALUE!</v>
      </c>
      <c r="NX15" s="250" t="e">
        <f>'1_Police_100K'!NX15/'1_Police_100K'!HD15*100</f>
        <v>#VALUE!</v>
      </c>
      <c r="NY15" s="250" t="e">
        <f>'1_Police_100K'!NY15/'1_Police_100K'!HE15*100</f>
        <v>#VALUE!</v>
      </c>
      <c r="NZ15" s="250" t="e">
        <f>'1_Police_100K'!NZ15/'1_Police_100K'!HF15*100</f>
        <v>#VALUE!</v>
      </c>
      <c r="OA15" s="250" t="e">
        <f>'1_Police_100K'!OA15/'1_Police_100K'!HG15*100</f>
        <v>#VALUE!</v>
      </c>
      <c r="OB15" s="250" t="e">
        <f t="shared" si="42"/>
        <v>#VALUE!</v>
      </c>
      <c r="OD15" s="250">
        <f>'1_Police_100K'!OD15/'1_Police_100K'!HB15*100</f>
        <v>6.3720017703674845</v>
      </c>
      <c r="OE15" s="250">
        <f>'1_Police_100K'!OE15/'1_Police_100K'!HC15*100</f>
        <v>6.754589262750307</v>
      </c>
      <c r="OF15" s="250">
        <f>'1_Police_100K'!OF15/'1_Police_100K'!HD15*100</f>
        <v>7.4905648770991569</v>
      </c>
      <c r="OG15" s="250">
        <f>'1_Police_100K'!OG15/'1_Police_100K'!HE15*100</f>
        <v>7.8274541974295868</v>
      </c>
      <c r="OH15" s="250">
        <f>'1_Police_100K'!OH15/'1_Police_100K'!HF15*100</f>
        <v>8.4032458758597528</v>
      </c>
      <c r="OI15" s="250">
        <f>'1_Police_100K'!OI15/'1_Police_100K'!HG15*100</f>
        <v>8.9335201498660801</v>
      </c>
      <c r="OJ15" s="250">
        <f t="shared" si="28"/>
        <v>40.19958675169778</v>
      </c>
      <c r="OL15" s="250">
        <f>'1_Police_100K'!OL15/'1_Police_100K'!OD15*100</f>
        <v>38.798465685258137</v>
      </c>
      <c r="OM15" s="250">
        <f>'1_Police_100K'!OM15/'1_Police_100K'!OE15*100</f>
        <v>40.577436058371255</v>
      </c>
      <c r="ON15" s="250">
        <f>'1_Police_100K'!ON15/'1_Police_100K'!OF15*100</f>
        <v>40.717839717888019</v>
      </c>
      <c r="OO15" s="250">
        <f>'1_Police_100K'!OO15/'1_Police_100K'!OG15*100</f>
        <v>37.166424065987385</v>
      </c>
      <c r="OP15" s="250">
        <f>'1_Police_100K'!OP15/'1_Police_100K'!OH15*100</f>
        <v>34.016170058139537</v>
      </c>
      <c r="OQ15" s="250">
        <f>'1_Police_100K'!OQ15/'1_Police_100K'!OI15*100</f>
        <v>36.042632468263939</v>
      </c>
      <c r="OR15" s="250">
        <f t="shared" si="43"/>
        <v>-7.1029438105881297</v>
      </c>
    </row>
    <row r="16" spans="1:447">
      <c r="A16" s="247">
        <v>14</v>
      </c>
      <c r="B16" s="239" t="s">
        <v>38</v>
      </c>
      <c r="C16" s="248">
        <v>64978.720999999998</v>
      </c>
      <c r="D16" s="248">
        <v>65276.983</v>
      </c>
      <c r="E16" s="248">
        <v>65600.350000000006</v>
      </c>
      <c r="F16" s="248">
        <v>66165.98</v>
      </c>
      <c r="G16" s="248">
        <v>66458.153000000006</v>
      </c>
      <c r="H16" s="248">
        <v>66638.391000000003</v>
      </c>
      <c r="I16" s="249"/>
      <c r="J16" s="250">
        <f>'1_Police_raw'!C15/C16*100</f>
        <v>5549.578299640586</v>
      </c>
      <c r="K16" s="250">
        <f>'1_Police_raw'!D15/D16*100</f>
        <v>5479.0430495232904</v>
      </c>
      <c r="L16" s="250">
        <f>'1_Police_raw'!E15/E16*100</f>
        <v>5509.1946917966134</v>
      </c>
      <c r="M16" s="250">
        <f>'1_Police_raw'!F15/F16*100</f>
        <v>5548.8878121354819</v>
      </c>
      <c r="N16" s="250">
        <f>'1_Police_raw'!G15/G16*100</f>
        <v>5540.1629955018461</v>
      </c>
      <c r="O16" s="250">
        <f>'1_Police_raw'!H15/H16*100</f>
        <v>5504.0224485612198</v>
      </c>
      <c r="P16" s="250">
        <f t="shared" si="29"/>
        <v>-0.82088851836394383</v>
      </c>
      <c r="R16" s="250" t="e">
        <f>'1_Police_100K'!R16/'1_Police_100K'!J16*100</f>
        <v>#VALUE!</v>
      </c>
      <c r="S16" s="250" t="e">
        <f>'1_Police_100K'!S16/'1_Police_100K'!K16*100</f>
        <v>#VALUE!</v>
      </c>
      <c r="T16" s="250" t="e">
        <f>'1_Police_100K'!T16/'1_Police_100K'!L16*100</f>
        <v>#VALUE!</v>
      </c>
      <c r="U16" s="250" t="e">
        <f>'1_Police_100K'!U16/'1_Police_100K'!M16*100</f>
        <v>#VALUE!</v>
      </c>
      <c r="V16" s="250" t="e">
        <f>'1_Police_100K'!V16/'1_Police_100K'!N16*100</f>
        <v>#VALUE!</v>
      </c>
      <c r="W16" s="250" t="e">
        <f>'1_Police_100K'!W16/'1_Police_100K'!O16*100</f>
        <v>#VALUE!</v>
      </c>
      <c r="X16" s="250" t="e">
        <f t="shared" si="30"/>
        <v>#VALUE!</v>
      </c>
      <c r="Z16" s="250">
        <f>'1_Police_100K'!Z16/'1_Police_100K'!J16*100</f>
        <v>6.4585993796527769E-2</v>
      </c>
      <c r="AA16" s="250">
        <f>'1_Police_100K'!AA16/'1_Police_100K'!K16*100</f>
        <v>7.0179284305507475E-2</v>
      </c>
      <c r="AB16" s="250">
        <f>'1_Police_100K'!AB16/'1_Police_100K'!L16*100</f>
        <v>6.6767181758088087E-2</v>
      </c>
      <c r="AC16" s="250">
        <f>'1_Police_100K'!AC16/'1_Police_100K'!M16*100</f>
        <v>7.0598309780589605E-2</v>
      </c>
      <c r="AD16" s="250">
        <f>'1_Police_100K'!AD16/'1_Police_100K'!N16*100</f>
        <v>8.6450165539980819E-2</v>
      </c>
      <c r="AE16" s="250">
        <f>'1_Police_100K'!AE16/'1_Police_100K'!O16*100</f>
        <v>9.3707603920833035E-2</v>
      </c>
      <c r="AF16" s="250">
        <f t="shared" si="31"/>
        <v>45.089667917861902</v>
      </c>
      <c r="AH16" s="250" t="e">
        <f>'1_Police_100K'!AH16/'1_Police_100K'!Z16*100</f>
        <v>#VALUE!</v>
      </c>
      <c r="AI16" s="250" t="e">
        <f>'1_Police_100K'!AI16/'1_Police_100K'!AA16*100</f>
        <v>#VALUE!</v>
      </c>
      <c r="AJ16" s="250" t="e">
        <f>'1_Police_100K'!AJ16/'1_Police_100K'!AB16*100</f>
        <v>#VALUE!</v>
      </c>
      <c r="AK16" s="250" t="e">
        <f>'1_Police_100K'!AK16/'1_Police_100K'!AC16*100</f>
        <v>#VALUE!</v>
      </c>
      <c r="AL16" s="250" t="e">
        <f>'1_Police_100K'!AL16/'1_Police_100K'!AD16*100</f>
        <v>#VALUE!</v>
      </c>
      <c r="AM16" s="250" t="e">
        <f>'1_Police_100K'!AM16/'1_Police_100K'!AE16*100</f>
        <v>#VALUE!</v>
      </c>
      <c r="AN16" s="250" t="e">
        <f t="shared" si="45"/>
        <v>#VALUE!</v>
      </c>
      <c r="AP16" s="250">
        <f>'1_Police_100K'!AP16/'1_Police_100K'!Z16*100</f>
        <v>43.022756547874621</v>
      </c>
      <c r="AQ16" s="250">
        <f>'1_Police_100K'!AQ16/'1_Police_100K'!AA16*100</f>
        <v>37.848605577689248</v>
      </c>
      <c r="AR16" s="250">
        <f>'1_Police_100K'!AR16/'1_Police_100K'!AB16*100</f>
        <v>37.712391214256108</v>
      </c>
      <c r="AS16" s="250">
        <f>'1_Police_100K'!AS16/'1_Police_100K'!AC16*100</f>
        <v>35.262345679012348</v>
      </c>
      <c r="AT16" s="250">
        <f>'1_Police_100K'!AT16/'1_Police_100K'!AD16*100</f>
        <v>31.85673892554194</v>
      </c>
      <c r="AU16" s="250">
        <f>'1_Police_100K'!AU16/'1_Police_100K'!AE16*100</f>
        <v>30.317137038114627</v>
      </c>
      <c r="AV16" s="250">
        <f t="shared" si="32"/>
        <v>-29.532323191847325</v>
      </c>
      <c r="AX16" s="250" t="e">
        <f>'1_Police_100K'!AX16/'1_Police_100K'!AP16*100</f>
        <v>#VALUE!</v>
      </c>
      <c r="AY16" s="250" t="e">
        <f>'1_Police_100K'!AY16/'1_Police_100K'!AQ16*100</f>
        <v>#VALUE!</v>
      </c>
      <c r="AZ16" s="250" t="e">
        <f>'1_Police_100K'!AZ16/'1_Police_100K'!AR16*100</f>
        <v>#VALUE!</v>
      </c>
      <c r="BA16" s="250" t="e">
        <f>'1_Police_100K'!BA16/'1_Police_100K'!AS16*100</f>
        <v>#VALUE!</v>
      </c>
      <c r="BB16" s="250" t="e">
        <f>'1_Police_100K'!BB16/'1_Police_100K'!AT16*100</f>
        <v>#VALUE!</v>
      </c>
      <c r="BC16" s="250" t="e">
        <f>'1_Police_100K'!BC16/'1_Police_100K'!AU16*100</f>
        <v>#VALUE!</v>
      </c>
      <c r="BD16" s="250" t="e">
        <f t="shared" si="46"/>
        <v>#VALUE!</v>
      </c>
      <c r="BF16" s="250">
        <f>'1_Police_100K'!BF16/'1_Police_100K'!J16*100</f>
        <v>7.043284262952902</v>
      </c>
      <c r="BG16" s="250">
        <f>'1_Police_100K'!BG16/'1_Police_100K'!K16*100</f>
        <v>7.2852527880188589</v>
      </c>
      <c r="BH16" s="250">
        <f>'1_Police_100K'!BH16/'1_Police_100K'!L16*100</f>
        <v>7.2575068807828114</v>
      </c>
      <c r="BI16" s="250">
        <f>'1_Police_100K'!BI16/'1_Police_100K'!M16*100</f>
        <v>7.5246304211167372</v>
      </c>
      <c r="BJ16" s="250">
        <f>'1_Police_100K'!BJ16/'1_Police_100K'!N16*100</f>
        <v>8.1040715502092677</v>
      </c>
      <c r="BK16" s="250">
        <f>'1_Police_100K'!BK16/'1_Police_100K'!O16*100</f>
        <v>8.2576929117027369</v>
      </c>
      <c r="BL16" s="250">
        <f t="shared" si="0"/>
        <v>17.242079169479581</v>
      </c>
      <c r="BN16" s="250" t="e">
        <f>'1_Police_100K'!BN16/'1_Police_100K'!BF16*100</f>
        <v>#VALUE!</v>
      </c>
      <c r="BO16" s="250" t="e">
        <f>'1_Police_100K'!BO16/'1_Police_100K'!BG16*100</f>
        <v>#VALUE!</v>
      </c>
      <c r="BP16" s="250" t="e">
        <f>'1_Police_100K'!BP16/'1_Police_100K'!BH16*100</f>
        <v>#VALUE!</v>
      </c>
      <c r="BQ16" s="250" t="e">
        <f>'1_Police_100K'!BQ16/'1_Police_100K'!BI16*100</f>
        <v>#VALUE!</v>
      </c>
      <c r="BR16" s="250" t="e">
        <f>'1_Police_100K'!BR16/'1_Police_100K'!BJ16*100</f>
        <v>#VALUE!</v>
      </c>
      <c r="BS16" s="250" t="e">
        <f>'1_Police_100K'!BS16/'1_Police_100K'!BK16*100</f>
        <v>#VALUE!</v>
      </c>
      <c r="BT16" s="250" t="e">
        <f t="shared" si="1"/>
        <v>#VALUE!</v>
      </c>
      <c r="BV16" s="250">
        <f>'1_Police_100K'!BV16/'1_Police_100K'!J16*100</f>
        <v>1.158776443444272</v>
      </c>
      <c r="BW16" s="250">
        <f>'1_Police_100K'!BW16/'1_Police_100K'!K16*100</f>
        <v>1.1936909103008091</v>
      </c>
      <c r="BX16" s="250">
        <f>'1_Police_100K'!BX16/'1_Police_100K'!L16*100</f>
        <v>1.1907690289926736</v>
      </c>
      <c r="BY16" s="250">
        <f>'1_Police_100K'!BY16/'1_Police_100K'!M16*100</f>
        <v>1.2500422173534567</v>
      </c>
      <c r="BZ16" s="250">
        <f>'1_Police_100K'!BZ16/'1_Police_100K'!N16*100</f>
        <v>1.3179372550510742</v>
      </c>
      <c r="CA16" s="250">
        <f>'1_Police_100K'!CA16/'1_Police_100K'!O16*100</f>
        <v>1.3771228030379039</v>
      </c>
      <c r="CB16" s="250">
        <f t="shared" si="2"/>
        <v>18.842837272790362</v>
      </c>
      <c r="CD16" s="250">
        <f>'1_Police_100K'!CD16/'1_Police_100K'!BV16*100</f>
        <v>26.918106542861249</v>
      </c>
      <c r="CE16" s="250">
        <f>'1_Police_100K'!CE16/'1_Police_100K'!BW16*100</f>
        <v>27.435410957299794</v>
      </c>
      <c r="CF16" s="250">
        <f>'1_Police_100K'!CF16/'1_Police_100K'!BX16*100</f>
        <v>28.021377948181708</v>
      </c>
      <c r="CG16" s="250">
        <f>'1_Police_100K'!CG16/'1_Police_100K'!BY16*100</f>
        <v>28.386534480880265</v>
      </c>
      <c r="CH16" s="250">
        <f>'1_Police_100K'!CH16/'1_Police_100K'!BZ16*100</f>
        <v>28.337970118495626</v>
      </c>
      <c r="CI16" s="250">
        <f>'1_Police_100K'!CI16/'1_Police_100K'!CA16*100</f>
        <v>30.158384478321125</v>
      </c>
      <c r="CJ16" s="250">
        <f t="shared" si="3"/>
        <v>12.037540345939391</v>
      </c>
      <c r="CL16" s="250">
        <f>'1_Police_100K'!CL16/'1_Police_100K'!BV16*100</f>
        <v>20.305844062604699</v>
      </c>
      <c r="CM16" s="250">
        <f>'1_Police_100K'!CM16/'1_Police_100K'!BW16*100</f>
        <v>24.666807204928208</v>
      </c>
      <c r="CN16" s="250">
        <f>'1_Police_100K'!CN16/'1_Police_100K'!BX16*100</f>
        <v>25.943999070523986</v>
      </c>
      <c r="CO16" s="250">
        <f>'1_Police_100K'!CO16/'1_Police_100K'!BY16*100</f>
        <v>26.438609870356245</v>
      </c>
      <c r="CP16" s="250">
        <f>'1_Police_100K'!CP16/'1_Police_100K'!BZ16*100</f>
        <v>26.707882534775891</v>
      </c>
      <c r="CQ16" s="250">
        <f>'1_Police_100K'!CQ16/'1_Police_100K'!CA16*100</f>
        <v>26.915462284696108</v>
      </c>
      <c r="CR16" s="250">
        <f t="shared" si="4"/>
        <v>32.550324929677288</v>
      </c>
      <c r="CT16" s="250">
        <f>'1_Police_100K'!CT16/'1_Police_100K'!J16*100</f>
        <v>3.4927739393157879</v>
      </c>
      <c r="CU16" s="250">
        <f>'1_Police_100K'!CU16/'1_Police_100K'!K16*100</f>
        <v>3.621027391170383</v>
      </c>
      <c r="CV16" s="250">
        <f>'1_Police_100K'!CV16/'1_Police_100K'!L16*100</f>
        <v>3.6300539201024002</v>
      </c>
      <c r="CW16" s="250">
        <f>'1_Police_100K'!CW16/'1_Police_100K'!M16*100</f>
        <v>3.2953776628255222</v>
      </c>
      <c r="CX16" s="250">
        <f>'1_Police_100K'!CX16/'1_Police_100K'!N16*100</f>
        <v>3.0356420208099646</v>
      </c>
      <c r="CY16" s="250">
        <f>'1_Police_100K'!CY16/'1_Police_100K'!O16*100</f>
        <v>2.9179953497908282</v>
      </c>
      <c r="CZ16" s="250">
        <f t="shared" si="5"/>
        <v>-16.456220743491784</v>
      </c>
      <c r="DB16" s="250">
        <f>'1_Police_100K'!DB16/'1_Police_100K'!CT16*100</f>
        <v>5.1432700018261075</v>
      </c>
      <c r="DC16" s="250">
        <f>'1_Police_100K'!DC16/'1_Police_100K'!CU16*100</f>
        <v>4.8004756462921216</v>
      </c>
      <c r="DD16" s="250">
        <f>'1_Police_100K'!DD16/'1_Police_100K'!CV16*100</f>
        <v>4.7228489542045251</v>
      </c>
      <c r="DE16" s="250">
        <f>'1_Police_100K'!DE16/'1_Police_100K'!CW16*100</f>
        <v>4.5599186702923413</v>
      </c>
      <c r="DF16" s="250">
        <f>'1_Police_100K'!DF16/'1_Police_100K'!CX16*100</f>
        <v>4.7079243797475145</v>
      </c>
      <c r="DG16" s="250">
        <f>'1_Police_100K'!DG16/'1_Police_100K'!CY16*100</f>
        <v>3.918673967073421</v>
      </c>
      <c r="DH16" s="250">
        <f t="shared" si="33"/>
        <v>-23.809678168128372</v>
      </c>
      <c r="DJ16" s="250">
        <f>'1_Police_100K'!DJ16/'1_Police_100K'!J16*100</f>
        <v>48.312098157399589</v>
      </c>
      <c r="DK16" s="250">
        <f>'1_Police_100K'!DK16/'1_Police_100K'!K16*100</f>
        <v>49.283779861844664</v>
      </c>
      <c r="DL16" s="250">
        <f>'1_Police_100K'!DL16/'1_Police_100K'!L16*100</f>
        <v>50.725570834501234</v>
      </c>
      <c r="DM16" s="250">
        <f>'1_Police_100K'!DM16/'1_Police_100K'!M16*100</f>
        <v>50.902007802856396</v>
      </c>
      <c r="DN16" s="250">
        <f>'1_Police_100K'!DN16/'1_Police_100K'!N16*100</f>
        <v>50.066351792150222</v>
      </c>
      <c r="DO16" s="250">
        <f>'1_Police_100K'!DO16/'1_Police_100K'!O16*100</f>
        <v>49.880936541657768</v>
      </c>
      <c r="DP16" s="250">
        <f t="shared" si="6"/>
        <v>3.247299215088816</v>
      </c>
      <c r="DR16" s="250" t="e">
        <f>'1_Police_100K'!DR16/'1_Police_100K'!DJ16*100</f>
        <v>#VALUE!</v>
      </c>
      <c r="DS16" s="250" t="e">
        <f>'1_Police_100K'!DS16/'1_Police_100K'!DK16*100</f>
        <v>#VALUE!</v>
      </c>
      <c r="DT16" s="250" t="e">
        <f>'1_Police_100K'!DT16/'1_Police_100K'!DL16*100</f>
        <v>#VALUE!</v>
      </c>
      <c r="DU16" s="250" t="e">
        <f>'1_Police_100K'!DU16/'1_Police_100K'!DM16*100</f>
        <v>#VALUE!</v>
      </c>
      <c r="DV16" s="250" t="e">
        <f>'1_Police_100K'!DV16/'1_Police_100K'!DN16*100</f>
        <v>#VALUE!</v>
      </c>
      <c r="DW16" s="250" t="e">
        <f>'1_Police_100K'!DW16/'1_Police_100K'!DO16*100</f>
        <v>#VALUE!</v>
      </c>
      <c r="DX16" s="250" t="e">
        <f t="shared" si="34"/>
        <v>#VALUE!</v>
      </c>
      <c r="DZ16" s="250" t="e">
        <f>'1_Police_100K'!DZ16/'1_Police_100K'!DR16*100</f>
        <v>#VALUE!</v>
      </c>
      <c r="EA16" s="250" t="e">
        <f>'1_Police_100K'!EA16/'1_Police_100K'!DS16*100</f>
        <v>#VALUE!</v>
      </c>
      <c r="EB16" s="250" t="e">
        <f>'1_Police_100K'!EB16/'1_Police_100K'!DT16*100</f>
        <v>#VALUE!</v>
      </c>
      <c r="EC16" s="250" t="e">
        <f>'1_Police_100K'!EC16/'1_Police_100K'!DU16*100</f>
        <v>#VALUE!</v>
      </c>
      <c r="ED16" s="250" t="e">
        <f>'1_Police_100K'!ED16/'1_Police_100K'!DV16*100</f>
        <v>#VALUE!</v>
      </c>
      <c r="EE16" s="250" t="e">
        <f>'1_Police_100K'!EE16/'1_Police_100K'!DW16*100</f>
        <v>#VALUE!</v>
      </c>
      <c r="EF16" s="250" t="e">
        <f t="shared" si="7"/>
        <v>#VALUE!</v>
      </c>
      <c r="EH16" s="250" t="e">
        <f>'1_Police_100K'!EH16/'1_Police_100K'!DR16*100</f>
        <v>#VALUE!</v>
      </c>
      <c r="EI16" s="250" t="e">
        <f>'1_Police_100K'!EI16/'1_Police_100K'!DS16*100</f>
        <v>#VALUE!</v>
      </c>
      <c r="EJ16" s="250" t="e">
        <f>'1_Police_100K'!EJ16/'1_Police_100K'!DT16*100</f>
        <v>#VALUE!</v>
      </c>
      <c r="EK16" s="250" t="e">
        <f>'1_Police_100K'!EK16/'1_Police_100K'!DU16*100</f>
        <v>#VALUE!</v>
      </c>
      <c r="EL16" s="250" t="e">
        <f>'1_Police_100K'!EL16/'1_Police_100K'!DV16*100</f>
        <v>#VALUE!</v>
      </c>
      <c r="EM16" s="250" t="e">
        <f>'1_Police_100K'!EM16/'1_Police_100K'!DW16*100</f>
        <v>#VALUE!</v>
      </c>
      <c r="EN16" s="250" t="e">
        <f t="shared" si="8"/>
        <v>#VALUE!</v>
      </c>
      <c r="EP16" s="250">
        <f>'1_Police_100K'!EP16/'1_Police_100K'!EH16*100</f>
        <v>63.549932729342594</v>
      </c>
      <c r="EQ16" s="250">
        <f>'1_Police_100K'!EQ16/'1_Police_100K'!EI16*100</f>
        <v>65.188327616782232</v>
      </c>
      <c r="ER16" s="250">
        <f>'1_Police_100K'!ER16/'1_Police_100K'!EJ16*100</f>
        <v>64.737247541596503</v>
      </c>
      <c r="ES16" s="250">
        <f>'1_Police_100K'!ES16/'1_Police_100K'!EK16*100</f>
        <v>62.039730844057331</v>
      </c>
      <c r="ET16" s="250">
        <f>'1_Police_100K'!ET16/'1_Police_100K'!EL16*100</f>
        <v>61.302954608533291</v>
      </c>
      <c r="EU16" s="250">
        <f>'1_Police_100K'!EU16/'1_Police_100K'!EM16*100</f>
        <v>63.206365431059531</v>
      </c>
      <c r="EV16" s="250">
        <f t="shared" si="9"/>
        <v>-0.54062574660197527</v>
      </c>
      <c r="EX16" s="250">
        <f>'1_Police_100K'!EX16/'1_Police_100K'!J16*100</f>
        <v>5.6842330031932491</v>
      </c>
      <c r="EY16" s="250">
        <f>'1_Police_100K'!EY16/'1_Police_100K'!K16*100</f>
        <v>4.6428209947340378</v>
      </c>
      <c r="EZ16" s="250">
        <f>'1_Police_100K'!EZ16/'1_Police_100K'!L16*100</f>
        <v>5.1059600431759264</v>
      </c>
      <c r="FA16" s="250">
        <f>'1_Police_100K'!FA16/'1_Police_100K'!M16*100</f>
        <v>5.1188677251328887</v>
      </c>
      <c r="FB16" s="250">
        <f>'1_Police_100K'!FB16/'1_Police_100K'!N16*100</f>
        <v>5.4841399389987204</v>
      </c>
      <c r="FC16" s="250">
        <f>'1_Police_100K'!FC16/'1_Police_100K'!O16*100</f>
        <v>5.7966482286890875</v>
      </c>
      <c r="FD16" s="250">
        <f t="shared" si="10"/>
        <v>1.9776674431306276</v>
      </c>
      <c r="FF16" s="250" t="e">
        <f>'1_Police_100K'!FF16/'1_Police_100K'!EX16*100</f>
        <v>#VALUE!</v>
      </c>
      <c r="FG16" s="250" t="e">
        <f>'1_Police_100K'!FG16/'1_Police_100K'!EY16*100</f>
        <v>#VALUE!</v>
      </c>
      <c r="FH16" s="250" t="e">
        <f>'1_Police_100K'!FH16/'1_Police_100K'!EZ16*100</f>
        <v>#VALUE!</v>
      </c>
      <c r="FI16" s="250" t="e">
        <f>'1_Police_100K'!FI16/'1_Police_100K'!FA16*100</f>
        <v>#VALUE!</v>
      </c>
      <c r="FJ16" s="250" t="e">
        <f>'1_Police_100K'!FJ16/'1_Police_100K'!FB16*100</f>
        <v>#VALUE!</v>
      </c>
      <c r="FK16" s="250" t="e">
        <f>'1_Police_100K'!FK16/'1_Police_100K'!FC16*100</f>
        <v>#VALUE!</v>
      </c>
      <c r="FL16" s="250" t="e">
        <f t="shared" si="35"/>
        <v>#VALUE!</v>
      </c>
      <c r="FN16" s="250" t="e">
        <f>'1_Police_100K'!FN16/'1_Police_100K'!J16*100</f>
        <v>#VALUE!</v>
      </c>
      <c r="FO16" s="250" t="e">
        <f>'1_Police_100K'!FO16/'1_Police_100K'!K16*100</f>
        <v>#VALUE!</v>
      </c>
      <c r="FP16" s="250" t="e">
        <f>'1_Police_100K'!FP16/'1_Police_100K'!L16*100</f>
        <v>#VALUE!</v>
      </c>
      <c r="FQ16" s="250" t="e">
        <f>'1_Police_100K'!FQ16/'1_Police_100K'!M16*100</f>
        <v>#VALUE!</v>
      </c>
      <c r="FR16" s="250" t="e">
        <f>'1_Police_100K'!FR16/'1_Police_100K'!N16*100</f>
        <v>#VALUE!</v>
      </c>
      <c r="FS16" s="250" t="e">
        <f>'1_Police_100K'!FS16/'1_Police_100K'!O16*100</f>
        <v>#VALUE!</v>
      </c>
      <c r="FT16" s="250" t="e">
        <f t="shared" si="11"/>
        <v>#VALUE!</v>
      </c>
      <c r="FV16" s="250" t="e">
        <f>'1_Police_100K'!FV16/'1_Police_100K'!J16*100</f>
        <v>#VALUE!</v>
      </c>
      <c r="FW16" s="250" t="e">
        <f>'1_Police_100K'!FW16/'1_Police_100K'!K16*100</f>
        <v>#VALUE!</v>
      </c>
      <c r="FX16" s="250" t="e">
        <f>'1_Police_100K'!FX16/'1_Police_100K'!L16*100</f>
        <v>#VALUE!</v>
      </c>
      <c r="FY16" s="250" t="e">
        <f>'1_Police_100K'!FY16/'1_Police_100K'!M16*100</f>
        <v>#VALUE!</v>
      </c>
      <c r="FZ16" s="250" t="e">
        <f>'1_Police_100K'!FZ16/'1_Police_100K'!N16*100</f>
        <v>#VALUE!</v>
      </c>
      <c r="GA16" s="250" t="e">
        <f>'1_Police_100K'!GA16/'1_Police_100K'!O16*100</f>
        <v>#VALUE!</v>
      </c>
      <c r="GB16" s="250" t="e">
        <f t="shared" si="12"/>
        <v>#VALUE!</v>
      </c>
      <c r="GD16" s="250" t="e">
        <f>'1_Police_100K'!GD16/'1_Police_100K'!J16*100</f>
        <v>#VALUE!</v>
      </c>
      <c r="GE16" s="250" t="e">
        <f>'1_Police_100K'!GE16/'1_Police_100K'!K16*100</f>
        <v>#VALUE!</v>
      </c>
      <c r="GF16" s="250" t="e">
        <f>'1_Police_100K'!GF16/'1_Police_100K'!L16*100</f>
        <v>#VALUE!</v>
      </c>
      <c r="GG16" s="250" t="e">
        <f>'1_Police_100K'!GG16/'1_Police_100K'!M16*100</f>
        <v>#VALUE!</v>
      </c>
      <c r="GH16" s="250" t="e">
        <f>'1_Police_100K'!GH16/'1_Police_100K'!N16*100</f>
        <v>#VALUE!</v>
      </c>
      <c r="GI16" s="250" t="e">
        <f>'1_Police_100K'!GI16/'1_Police_100K'!O16*100</f>
        <v>#VALUE!</v>
      </c>
      <c r="GJ16" s="250" t="e">
        <f t="shared" si="13"/>
        <v>#VALUE!</v>
      </c>
      <c r="GL16" s="250">
        <f>'1_Police_100K'!GL16/'1_Police_100K'!J16*100</f>
        <v>5.3706761840187802</v>
      </c>
      <c r="GM16" s="250">
        <f>'1_Police_100K'!GM16/'1_Police_100K'!K16*100</f>
        <v>5.5186081350931646</v>
      </c>
      <c r="GN16" s="250">
        <f>'1_Police_100K'!GN16/'1_Police_100K'!L16*100</f>
        <v>5.7643071445311636</v>
      </c>
      <c r="GO16" s="250">
        <f>'1_Police_100K'!GO16/'1_Police_100K'!M16*100</f>
        <v>5.8861885519611183</v>
      </c>
      <c r="GP16" s="250">
        <f>'1_Police_100K'!GP16/'1_Police_100K'!N16*100</f>
        <v>5.9035169437435666</v>
      </c>
      <c r="GQ16" s="250">
        <f>'1_Police_100K'!GQ16/'1_Police_100K'!O16*100</f>
        <v>5.9664779245933257</v>
      </c>
      <c r="GR16" s="250">
        <f t="shared" si="14"/>
        <v>11.093607586088311</v>
      </c>
      <c r="GT16" s="250">
        <f>'1_Police_100K'!GT16/'1_Police_100K'!GL16*100</f>
        <v>3.3159669332727488</v>
      </c>
      <c r="GU16" s="250">
        <f>'1_Police_100K'!GU16/'1_Police_100K'!GM16*100</f>
        <v>3.2384889753566801</v>
      </c>
      <c r="GV16" s="250">
        <f>'1_Police_100K'!GV16/'1_Police_100K'!GN16*100</f>
        <v>3.3385335413416541</v>
      </c>
      <c r="GW16" s="250">
        <f>'1_Police_100K'!GW16/'1_Police_100K'!GO16*100</f>
        <v>3.375595761417796</v>
      </c>
      <c r="GX16" s="250">
        <f>'1_Police_100K'!GX16/'1_Police_100K'!GP16*100</f>
        <v>3.6897143461798581</v>
      </c>
      <c r="GY16" s="250">
        <f>'1_Police_100K'!GY16/'1_Police_100K'!GQ16*100</f>
        <v>4.2963287911605832</v>
      </c>
      <c r="GZ16" s="250">
        <f t="shared" si="15"/>
        <v>29.564886430283252</v>
      </c>
      <c r="HA16" s="252"/>
      <c r="HB16" s="250">
        <f>'1_Police_raw'!GI15/C16*100</f>
        <v>1955.8664443395248</v>
      </c>
      <c r="HC16" s="250">
        <f>'1_Police_raw'!GJ15/D16*100</f>
        <v>1909.9090409861622</v>
      </c>
      <c r="HD16" s="250">
        <f>'1_Police_raw'!GK15/E16*100</f>
        <v>1794.6337176554696</v>
      </c>
      <c r="HE16" s="250">
        <f>'1_Police_raw'!GL15/F16*100</f>
        <v>1786.7671573820867</v>
      </c>
      <c r="HF16" s="250">
        <f>'1_Police_raw'!GM15/G16*100</f>
        <v>1748.3919542572903</v>
      </c>
      <c r="HG16" s="250">
        <f>'1_Police_raw'!GN15/H16*100</f>
        <v>1697.901139299717</v>
      </c>
      <c r="HH16" s="250">
        <f t="shared" si="16"/>
        <v>-13.189310844121565</v>
      </c>
      <c r="HJ16" s="250" t="e">
        <f>'1_Police_100K'!HJ16/'1_Police_100K'!HB16*100</f>
        <v>#VALUE!</v>
      </c>
      <c r="HK16" s="250" t="e">
        <f>'1_Police_100K'!HK16/'1_Police_100K'!HC16*100</f>
        <v>#VALUE!</v>
      </c>
      <c r="HL16" s="250" t="e">
        <f>'1_Police_100K'!HL16/'1_Police_100K'!HD16*100</f>
        <v>#VALUE!</v>
      </c>
      <c r="HM16" s="250" t="e">
        <f>'1_Police_100K'!HM16/'1_Police_100K'!HE16*100</f>
        <v>#VALUE!</v>
      </c>
      <c r="HN16" s="250" t="e">
        <f>'1_Police_100K'!HN16/'1_Police_100K'!HF16*100</f>
        <v>#VALUE!</v>
      </c>
      <c r="HO16" s="250" t="e">
        <f>'1_Police_100K'!HO16/'1_Police_100K'!HG16*100</f>
        <v>#VALUE!</v>
      </c>
      <c r="HP16" s="250" t="e">
        <f t="shared" si="17"/>
        <v>#VALUE!</v>
      </c>
      <c r="HR16" s="250">
        <f>'1_Police_100K'!HR16/'1_Police_100K'!HB16*100</f>
        <v>0.18640377623048915</v>
      </c>
      <c r="HS16" s="250">
        <f>'1_Police_100K'!HS16/'1_Police_100K'!HC16*100</f>
        <v>0.18400119993807806</v>
      </c>
      <c r="HT16" s="250">
        <f>'1_Police_100K'!HT16/'1_Police_100K'!HD16*100</f>
        <v>0.19493988716420649</v>
      </c>
      <c r="HU16" s="250">
        <f>'1_Police_100K'!HU16/'1_Police_100K'!HE16*100</f>
        <v>0.20892684346219695</v>
      </c>
      <c r="HV16" s="250">
        <f>'1_Police_100K'!HV16/'1_Police_100K'!HF16*100</f>
        <v>0.21653273938873394</v>
      </c>
      <c r="HW16" s="250">
        <f>'1_Police_100K'!HW16/'1_Police_100K'!HG16*100</f>
        <v>0.2359795449041675</v>
      </c>
      <c r="HX16" s="250">
        <f t="shared" si="18"/>
        <v>26.595903621811658</v>
      </c>
      <c r="HZ16" s="250" t="e">
        <f>'1_Police_100K'!HZ16/'1_Police_100K'!HR16*100</f>
        <v>#VALUE!</v>
      </c>
      <c r="IA16" s="250" t="e">
        <f>'1_Police_100K'!IA16/'1_Police_100K'!HS16*100</f>
        <v>#VALUE!</v>
      </c>
      <c r="IB16" s="250" t="e">
        <f>'1_Police_100K'!IB16/'1_Police_100K'!HT16*100</f>
        <v>#VALUE!</v>
      </c>
      <c r="IC16" s="250" t="e">
        <f>'1_Police_100K'!IC16/'1_Police_100K'!HU16*100</f>
        <v>#VALUE!</v>
      </c>
      <c r="ID16" s="250" t="e">
        <f>'1_Police_100K'!ID16/'1_Police_100K'!HV16*100</f>
        <v>#VALUE!</v>
      </c>
      <c r="IE16" s="250" t="e">
        <f>'1_Police_100K'!IE16/'1_Police_100K'!HW16*100</f>
        <v>#VALUE!</v>
      </c>
      <c r="IF16" s="250" t="e">
        <f t="shared" si="48"/>
        <v>#VALUE!</v>
      </c>
      <c r="IH16" s="250" t="e">
        <f>'1_Police_100K'!IH16/'1_Police_100K'!HR16*100</f>
        <v>#VALUE!</v>
      </c>
      <c r="II16" s="250" t="e">
        <f>'1_Police_100K'!II16/'1_Police_100K'!HS16*100</f>
        <v>#VALUE!</v>
      </c>
      <c r="IJ16" s="250" t="e">
        <f>'1_Police_100K'!IJ16/'1_Police_100K'!HT16*100</f>
        <v>#VALUE!</v>
      </c>
      <c r="IK16" s="250" t="e">
        <f>'1_Police_100K'!IK16/'1_Police_100K'!HU16*100</f>
        <v>#VALUE!</v>
      </c>
      <c r="IL16" s="250" t="e">
        <f>'1_Police_100K'!IL16/'1_Police_100K'!HV16*100</f>
        <v>#VALUE!</v>
      </c>
      <c r="IM16" s="250" t="e">
        <f>'1_Police_100K'!IM16/'1_Police_100K'!HW16*100</f>
        <v>#VALUE!</v>
      </c>
      <c r="IN16" s="250" t="e">
        <f t="shared" si="36"/>
        <v>#VALUE!</v>
      </c>
      <c r="IP16" s="250" t="e">
        <f>'1_Police_100K'!IP16/'1_Police_100K'!IH16*100</f>
        <v>#VALUE!</v>
      </c>
      <c r="IQ16" s="250" t="e">
        <f>'1_Police_100K'!IQ16/'1_Police_100K'!II16*100</f>
        <v>#VALUE!</v>
      </c>
      <c r="IR16" s="250" t="e">
        <f>'1_Police_100K'!IR16/'1_Police_100K'!IJ16*100</f>
        <v>#VALUE!</v>
      </c>
      <c r="IS16" s="250" t="e">
        <f>'1_Police_100K'!IS16/'1_Police_100K'!IK16*100</f>
        <v>#VALUE!</v>
      </c>
      <c r="IT16" s="250" t="e">
        <f>'1_Police_100K'!IT16/'1_Police_100K'!IL16*100</f>
        <v>#VALUE!</v>
      </c>
      <c r="IU16" s="250" t="e">
        <f>'1_Police_100K'!IU16/'1_Police_100K'!IM16*100</f>
        <v>#VALUE!</v>
      </c>
      <c r="IV16" s="250" t="e">
        <f t="shared" si="44"/>
        <v>#VALUE!</v>
      </c>
      <c r="IX16" s="250">
        <f>'1_Police_100K'!IX16/'1_Police_100K'!HB16*100</f>
        <v>15.301554728668018</v>
      </c>
      <c r="IY16" s="250">
        <f>'1_Police_100K'!IY16/'1_Police_100K'!HC16*100</f>
        <v>15.756726992430604</v>
      </c>
      <c r="IZ16" s="250">
        <f>'1_Police_100K'!IZ16/'1_Police_100K'!HD16*100</f>
        <v>16.887740107331609</v>
      </c>
      <c r="JA16" s="250">
        <f>'1_Police_100K'!JA16/'1_Police_100K'!HE16*100</f>
        <v>17.195017560005148</v>
      </c>
      <c r="JB16" s="250">
        <f>'1_Police_100K'!JB16/'1_Police_100K'!HF16*100</f>
        <v>17.973938615206002</v>
      </c>
      <c r="JC16" s="250">
        <f>'1_Police_100K'!JC16/'1_Police_100K'!HG16*100</f>
        <v>18.63045249740599</v>
      </c>
      <c r="JD16" s="250">
        <f t="shared" si="19"/>
        <v>21.755291065300455</v>
      </c>
      <c r="JF16" s="250" t="e">
        <f>'1_Police_100K'!JF16/'1_Police_100K'!IX16*100</f>
        <v>#VALUE!</v>
      </c>
      <c r="JG16" s="250" t="e">
        <f>'1_Police_100K'!JG16/'1_Police_100K'!IY16*100</f>
        <v>#VALUE!</v>
      </c>
      <c r="JH16" s="250" t="e">
        <f>'1_Police_100K'!JH16/'1_Police_100K'!IZ16*100</f>
        <v>#VALUE!</v>
      </c>
      <c r="JI16" s="250" t="e">
        <f>'1_Police_100K'!JI16/'1_Police_100K'!JA16*100</f>
        <v>#VALUE!</v>
      </c>
      <c r="JJ16" s="250" t="e">
        <f>'1_Police_100K'!JJ16/'1_Police_100K'!JB16*100</f>
        <v>#VALUE!</v>
      </c>
      <c r="JK16" s="250" t="e">
        <f>'1_Police_100K'!JK16/'1_Police_100K'!JC16*100</f>
        <v>#VALUE!</v>
      </c>
      <c r="JL16" s="250" t="e">
        <f t="shared" si="47"/>
        <v>#VALUE!</v>
      </c>
      <c r="JN16" s="250">
        <f>'1_Police_100K'!JN16/'1_Police_100K'!HB16*100</f>
        <v>2.2284260644253622</v>
      </c>
      <c r="JO16" s="250">
        <f>'1_Police_100K'!JO16/'1_Police_100K'!HC16*100</f>
        <v>2.3489429556175305</v>
      </c>
      <c r="JP16" s="250">
        <f>'1_Police_100K'!JP16/'1_Police_100K'!HD16*100</f>
        <v>2.4474087010293166</v>
      </c>
      <c r="JQ16" s="250">
        <f>'1_Police_100K'!JQ16/'1_Police_100K'!HE16*100</f>
        <v>2.5204866726666175</v>
      </c>
      <c r="JR16" s="250">
        <f>'1_Police_100K'!JR16/'1_Police_100K'!HF16*100</f>
        <v>2.6248139978604907</v>
      </c>
      <c r="JS16" s="250">
        <f>'1_Police_100K'!JS16/'1_Police_100K'!HG16*100</f>
        <v>2.6979444148856246</v>
      </c>
      <c r="JT16" s="250">
        <f t="shared" si="20"/>
        <v>21.069505421591629</v>
      </c>
      <c r="JV16" s="250">
        <f>'1_Police_100K'!JV16/'1_Police_100K'!JN16*100</f>
        <v>27.749726351470638</v>
      </c>
      <c r="JW16" s="250">
        <f>'1_Police_100K'!JW16/'1_Police_100K'!JO16*100</f>
        <v>27.621649308519718</v>
      </c>
      <c r="JX16" s="250">
        <f>'1_Police_100K'!JX16/'1_Police_100K'!JP16*100</f>
        <v>29.556103147884631</v>
      </c>
      <c r="JY16" s="250">
        <f>'1_Police_100K'!JY16/'1_Police_100K'!JQ16*100</f>
        <v>29.931539029465061</v>
      </c>
      <c r="JZ16" s="250">
        <f>'1_Police_100K'!JZ16/'1_Police_100K'!JR16*100</f>
        <v>30.869864585724127</v>
      </c>
      <c r="KA16" s="250">
        <f>'1_Police_100K'!KA16/'1_Police_100K'!JS16*100</f>
        <v>32.283954661599942</v>
      </c>
      <c r="KB16" s="250">
        <f t="shared" si="21"/>
        <v>16.339722607351064</v>
      </c>
      <c r="KD16" s="250">
        <f>'1_Police_100K'!KD16/'1_Police_100K'!JN16*100</f>
        <v>19.14127326012499</v>
      </c>
      <c r="KE16" s="250">
        <f>'1_Police_100K'!KE16/'1_Police_100K'!JO16*100</f>
        <v>23.76643332764214</v>
      </c>
      <c r="KF16" s="250">
        <f>'1_Police_100K'!KF16/'1_Police_100K'!JP16*100</f>
        <v>25.106722659910456</v>
      </c>
      <c r="KG16" s="250">
        <f>'1_Police_100K'!KG16/'1_Police_100K'!JQ16*100</f>
        <v>26.122558560977243</v>
      </c>
      <c r="KH16" s="250">
        <f>'1_Police_100K'!KH16/'1_Police_100K'!JR16*100</f>
        <v>27.246794976884491</v>
      </c>
      <c r="KI16" s="250">
        <f>'1_Police_100K'!KI16/'1_Police_100K'!JS16*100</f>
        <v>27.655113673589724</v>
      </c>
      <c r="KJ16" s="250">
        <f t="shared" si="22"/>
        <v>44.478965937969917</v>
      </c>
      <c r="KL16" s="250">
        <f>'1_Police_100K'!KL16/'1_Police_100K'!HB16*100</f>
        <v>1.7976279745722901</v>
      </c>
      <c r="KM16" s="250">
        <f>'1_Police_100K'!KM16/'1_Police_100K'!HC16*100</f>
        <v>1.776967124423793</v>
      </c>
      <c r="KN16" s="250">
        <f>'1_Police_100K'!KN16/'1_Police_100K'!HD16*100</f>
        <v>1.9153374795928946</v>
      </c>
      <c r="KO16" s="250">
        <f>'1_Police_100K'!KO16/'1_Police_100K'!HE16*100</f>
        <v>1.7325702569377246</v>
      </c>
      <c r="KP16" s="250">
        <f>'1_Police_100K'!KP16/'1_Police_100K'!HF16*100</f>
        <v>1.6011029743990484</v>
      </c>
      <c r="KQ16" s="250">
        <f>'1_Police_100K'!KQ16/'1_Police_100K'!HG16*100</f>
        <v>1.5968833023702242</v>
      </c>
      <c r="KR16" s="250">
        <f t="shared" si="23"/>
        <v>-11.167197831900069</v>
      </c>
      <c r="KT16" s="250">
        <f>'1_Police_100K'!KT16/'1_Police_100K'!KL16*100</f>
        <v>14.536461524993435</v>
      </c>
      <c r="KU16" s="250">
        <f>'1_Police_100K'!KU16/'1_Police_100K'!KM16*100</f>
        <v>14.864132887966056</v>
      </c>
      <c r="KV16" s="250">
        <f>'1_Police_100K'!KV16/'1_Police_100K'!KN16*100</f>
        <v>13.982881724244978</v>
      </c>
      <c r="KW16" s="250">
        <f>'1_Police_100K'!KW16/'1_Police_100K'!KO16*100</f>
        <v>15.158912268710637</v>
      </c>
      <c r="KX16" s="250">
        <f>'1_Police_100K'!KX16/'1_Police_100K'!KP16*100</f>
        <v>15.663298215437543</v>
      </c>
      <c r="KY16" s="250">
        <f>'1_Police_100K'!KY16/'1_Police_100K'!KQ16*100</f>
        <v>12.425282266991369</v>
      </c>
      <c r="KZ16" s="250">
        <f t="shared" si="37"/>
        <v>-14.523336744449026</v>
      </c>
      <c r="LB16" s="250">
        <f>'1_Police_100K'!LB16/'1_Police_100K'!HB16*100</f>
        <v>17.949290933883706</v>
      </c>
      <c r="LC16" s="250">
        <f>'1_Police_100K'!LC16/'1_Police_100K'!HC16*100</f>
        <v>18.124920291546452</v>
      </c>
      <c r="LD16" s="250">
        <f>'1_Police_100K'!LD16/'1_Police_100K'!HD16*100</f>
        <v>19.281720839286294</v>
      </c>
      <c r="LE16" s="250">
        <f>'1_Police_100K'!LE16/'1_Police_100K'!HE16*100</f>
        <v>18.676198918655562</v>
      </c>
      <c r="LF16" s="250">
        <f>'1_Police_100K'!LF16/'1_Police_100K'!HF16*100</f>
        <v>18.437814396328925</v>
      </c>
      <c r="LG16" s="250">
        <f>'1_Police_100K'!LG16/'1_Police_100K'!HG16*100</f>
        <v>18.208782681399327</v>
      </c>
      <c r="LH16" s="250">
        <f t="shared" si="24"/>
        <v>1.4456935846182546</v>
      </c>
      <c r="LJ16" s="250" t="e">
        <f>'1_Police_100K'!LJ16/'1_Police_100K'!LB16*100</f>
        <v>#VALUE!</v>
      </c>
      <c r="LK16" s="250" t="e">
        <f>'1_Police_100K'!LK16/'1_Police_100K'!LC16*100</f>
        <v>#VALUE!</v>
      </c>
      <c r="LL16" s="250" t="e">
        <f>'1_Police_100K'!LL16/'1_Police_100K'!LD16*100</f>
        <v>#VALUE!</v>
      </c>
      <c r="LM16" s="250" t="e">
        <f>'1_Police_100K'!LM16/'1_Police_100K'!LE16*100</f>
        <v>#VALUE!</v>
      </c>
      <c r="LN16" s="250" t="e">
        <f>'1_Police_100K'!LN16/'1_Police_100K'!LF16*100</f>
        <v>#VALUE!</v>
      </c>
      <c r="LO16" s="250" t="e">
        <f>'1_Police_100K'!LO16/'1_Police_100K'!LG16*100</f>
        <v>#VALUE!</v>
      </c>
      <c r="LP16" s="250" t="e">
        <f t="shared" si="38"/>
        <v>#VALUE!</v>
      </c>
      <c r="LR16" s="250" t="e">
        <f>'1_Police_100K'!LR16/'1_Police_100K'!LJ16*100</f>
        <v>#VALUE!</v>
      </c>
      <c r="LS16" s="250" t="e">
        <f>'1_Police_100K'!LS16/'1_Police_100K'!LK16*100</f>
        <v>#VALUE!</v>
      </c>
      <c r="LT16" s="250" t="e">
        <f>'1_Police_100K'!LT16/'1_Police_100K'!LL16*100</f>
        <v>#VALUE!</v>
      </c>
      <c r="LU16" s="250" t="e">
        <f>'1_Police_100K'!LU16/'1_Police_100K'!LM16*100</f>
        <v>#VALUE!</v>
      </c>
      <c r="LV16" s="250" t="e">
        <f>'1_Police_100K'!LV16/'1_Police_100K'!LN16*100</f>
        <v>#VALUE!</v>
      </c>
      <c r="LW16" s="250" t="e">
        <f>'1_Police_100K'!LW16/'1_Police_100K'!LO16*100</f>
        <v>#VALUE!</v>
      </c>
      <c r="LX16" s="250" t="e">
        <f t="shared" si="39"/>
        <v>#VALUE!</v>
      </c>
      <c r="LZ16" s="250" t="e">
        <f>'1_Police_100K'!LZ16/'1_Police_100K'!LJ16*100</f>
        <v>#VALUE!</v>
      </c>
      <c r="MA16" s="250" t="e">
        <f>'1_Police_100K'!MA16/'1_Police_100K'!LK16*100</f>
        <v>#VALUE!</v>
      </c>
      <c r="MB16" s="250" t="e">
        <f>'1_Police_100K'!MB16/'1_Police_100K'!LL16*100</f>
        <v>#VALUE!</v>
      </c>
      <c r="MC16" s="250" t="e">
        <f>'1_Police_100K'!MC16/'1_Police_100K'!LM16*100</f>
        <v>#VALUE!</v>
      </c>
      <c r="MD16" s="250" t="e">
        <f>'1_Police_100K'!MD16/'1_Police_100K'!LN16*100</f>
        <v>#VALUE!</v>
      </c>
      <c r="ME16" s="250" t="e">
        <f>'1_Police_100K'!ME16/'1_Police_100K'!LO16*100</f>
        <v>#VALUE!</v>
      </c>
      <c r="MF16" s="250" t="e">
        <f t="shared" si="40"/>
        <v>#VALUE!</v>
      </c>
      <c r="MH16" s="250">
        <f>'1_Police_100K'!MH16/'1_Police_100K'!LZ16*100</f>
        <v>50.937293729372932</v>
      </c>
      <c r="MI16" s="250">
        <f>'1_Police_100K'!MI16/'1_Police_100K'!MA16*100</f>
        <v>52.512458015937483</v>
      </c>
      <c r="MJ16" s="250">
        <f>'1_Police_100K'!MJ16/'1_Police_100K'!MB16*100</f>
        <v>52.733547895316335</v>
      </c>
      <c r="MK16" s="250">
        <f>'1_Police_100K'!MK16/'1_Police_100K'!MC16*100</f>
        <v>51.793769682526182</v>
      </c>
      <c r="ML16" s="250">
        <f>'1_Police_100K'!ML16/'1_Police_100K'!MD16*100</f>
        <v>50.640590531138642</v>
      </c>
      <c r="MM16" s="250">
        <f>'1_Police_100K'!MM16/'1_Police_100K'!ME16*100</f>
        <v>51.54136879012794</v>
      </c>
      <c r="MN16" s="250">
        <f t="shared" si="41"/>
        <v>1.1859190320640778</v>
      </c>
      <c r="MP16" s="250">
        <f>'1_Police_100K'!MP16/'1_Police_100K'!HB16*100</f>
        <v>4.2401547883109325</v>
      </c>
      <c r="MQ16" s="250">
        <f>'1_Police_100K'!MQ16/'1_Police_100K'!HC16*100</f>
        <v>4.3739186721113059</v>
      </c>
      <c r="MR16" s="250">
        <f>'1_Police_100K'!MR16/'1_Police_100K'!HD16*100</f>
        <v>4.4681581196072999</v>
      </c>
      <c r="MS16" s="250">
        <f>'1_Police_100K'!MS16/'1_Police_100K'!HE16*100</f>
        <v>4.5849714776795079</v>
      </c>
      <c r="MT16" s="250">
        <f>'1_Police_100K'!MT16/'1_Police_100K'!HF16*100</f>
        <v>4.9778432616233586</v>
      </c>
      <c r="MU16" s="250">
        <f>'1_Police_100K'!MU16/'1_Police_100K'!HG16*100</f>
        <v>5.2545662483848208</v>
      </c>
      <c r="MV16" s="250">
        <f t="shared" si="25"/>
        <v>23.923925203635775</v>
      </c>
      <c r="MX16" s="250" t="e">
        <f>'1_Police_100K'!MX16/'1_Police_100K'!MP16*100</f>
        <v>#VALUE!</v>
      </c>
      <c r="MY16" s="250" t="e">
        <f>'1_Police_100K'!MY16/'1_Police_100K'!MQ16*100</f>
        <v>#VALUE!</v>
      </c>
      <c r="MZ16" s="250" t="e">
        <f>'1_Police_100K'!MZ16/'1_Police_100K'!MR16*100</f>
        <v>#VALUE!</v>
      </c>
      <c r="NA16" s="250" t="e">
        <f>'1_Police_100K'!NA16/'1_Police_100K'!MS16*100</f>
        <v>#VALUE!</v>
      </c>
      <c r="NB16" s="250" t="e">
        <f>'1_Police_100K'!NB16/'1_Police_100K'!MT16*100</f>
        <v>#VALUE!</v>
      </c>
      <c r="NC16" s="250" t="e">
        <f>'1_Police_100K'!NC16/'1_Police_100K'!MU16*100</f>
        <v>#VALUE!</v>
      </c>
      <c r="ND16" s="250" t="e">
        <f t="shared" si="49"/>
        <v>#VALUE!</v>
      </c>
      <c r="NF16" s="250" t="e">
        <f>'1_Police_100K'!NF16/'1_Police_100K'!HB16*100</f>
        <v>#VALUE!</v>
      </c>
      <c r="NG16" s="250" t="e">
        <f>'1_Police_100K'!NG16/'1_Police_100K'!HC16*100</f>
        <v>#VALUE!</v>
      </c>
      <c r="NH16" s="250" t="e">
        <f>'1_Police_100K'!NH16/'1_Police_100K'!HD16*100</f>
        <v>#VALUE!</v>
      </c>
      <c r="NI16" s="250" t="e">
        <f>'1_Police_100K'!NI16/'1_Police_100K'!HE16*100</f>
        <v>#VALUE!</v>
      </c>
      <c r="NJ16" s="250" t="e">
        <f>'1_Police_100K'!NJ16/'1_Police_100K'!HF16*100</f>
        <v>#VALUE!</v>
      </c>
      <c r="NK16" s="250" t="e">
        <f>'1_Police_100K'!NK16/'1_Police_100K'!HG16*100</f>
        <v>#VALUE!</v>
      </c>
      <c r="NL16" s="250" t="e">
        <f t="shared" si="26"/>
        <v>#VALUE!</v>
      </c>
      <c r="NN16" s="250" t="e">
        <f>'1_Police_100K'!NN16/'1_Police_100K'!HB16*100</f>
        <v>#VALUE!</v>
      </c>
      <c r="NO16" s="250" t="e">
        <f>'1_Police_100K'!NO16/'1_Police_100K'!HC16*100</f>
        <v>#VALUE!</v>
      </c>
      <c r="NP16" s="250" t="e">
        <f>'1_Police_100K'!NP16/'1_Police_100K'!HD16*100</f>
        <v>#VALUE!</v>
      </c>
      <c r="NQ16" s="250" t="e">
        <f>'1_Police_100K'!NQ16/'1_Police_100K'!HE16*100</f>
        <v>#VALUE!</v>
      </c>
      <c r="NR16" s="250" t="e">
        <f>'1_Police_100K'!NR16/'1_Police_100K'!HF16*100</f>
        <v>#VALUE!</v>
      </c>
      <c r="NS16" s="250" t="e">
        <f>'1_Police_100K'!NS16/'1_Police_100K'!HG16*100</f>
        <v>#VALUE!</v>
      </c>
      <c r="NT16" s="250" t="e">
        <f t="shared" si="27"/>
        <v>#VALUE!</v>
      </c>
      <c r="NV16" s="250" t="e">
        <f>'1_Police_100K'!NV16/'1_Police_100K'!HB16*100</f>
        <v>#VALUE!</v>
      </c>
      <c r="NW16" s="250" t="e">
        <f>'1_Police_100K'!NW16/'1_Police_100K'!HC16*100</f>
        <v>#VALUE!</v>
      </c>
      <c r="NX16" s="250" t="e">
        <f>'1_Police_100K'!NX16/'1_Police_100K'!HD16*100</f>
        <v>#VALUE!</v>
      </c>
      <c r="NY16" s="250" t="e">
        <f>'1_Police_100K'!NY16/'1_Police_100K'!HE16*100</f>
        <v>#VALUE!</v>
      </c>
      <c r="NZ16" s="250" t="e">
        <f>'1_Police_100K'!NZ16/'1_Police_100K'!HF16*100</f>
        <v>#VALUE!</v>
      </c>
      <c r="OA16" s="250" t="e">
        <f>'1_Police_100K'!OA16/'1_Police_100K'!HG16*100</f>
        <v>#VALUE!</v>
      </c>
      <c r="OB16" s="250" t="e">
        <f t="shared" si="42"/>
        <v>#VALUE!</v>
      </c>
      <c r="OD16" s="250">
        <f>'1_Police_100K'!OD16/'1_Police_100K'!HB16*100</f>
        <v>15.545949042290601</v>
      </c>
      <c r="OE16" s="250">
        <f>'1_Police_100K'!OE16/'1_Police_100K'!HC16*100</f>
        <v>15.847845284989301</v>
      </c>
      <c r="OF16" s="250">
        <f>'1_Police_100K'!OF16/'1_Police_100K'!HD16*100</f>
        <v>17.607021573347513</v>
      </c>
      <c r="OG16" s="250">
        <f>'1_Police_100K'!OG16/'1_Police_100K'!HE16*100</f>
        <v>18.099493162086631</v>
      </c>
      <c r="OH16" s="250">
        <f>'1_Police_100K'!OH16/'1_Police_100K'!HF16*100</f>
        <v>17.384842191869005</v>
      </c>
      <c r="OI16" s="250">
        <f>'1_Police_100K'!OI16/'1_Police_100K'!HG16*100</f>
        <v>16.986461667906958</v>
      </c>
      <c r="OJ16" s="250">
        <f t="shared" si="28"/>
        <v>9.266160732275921</v>
      </c>
      <c r="OL16" s="250">
        <f>'1_Police_100K'!OL16/'1_Police_100K'!OD16*100</f>
        <v>6.2432619841779999</v>
      </c>
      <c r="OM16" s="250">
        <f>'1_Police_100K'!OM16/'1_Police_100K'!OE16*100</f>
        <v>5.9940277356007687</v>
      </c>
      <c r="ON16" s="250">
        <f>'1_Police_100K'!ON16/'1_Police_100K'!OF16*100</f>
        <v>6.1615649950551177</v>
      </c>
      <c r="OO16" s="250">
        <f>'1_Police_100K'!OO16/'1_Police_100K'!OG16*100</f>
        <v>5.9739786333174436</v>
      </c>
      <c r="OP16" s="250">
        <f>'1_Police_100K'!OP16/'1_Police_100K'!OH16*100</f>
        <v>6.2162443132032692</v>
      </c>
      <c r="OQ16" s="250">
        <f>'1_Police_100K'!OQ16/'1_Police_100K'!OI16*100</f>
        <v>7.0361197539985643</v>
      </c>
      <c r="OR16" s="250">
        <f t="shared" si="43"/>
        <v>12.699415334962168</v>
      </c>
    </row>
    <row r="17" spans="1:408">
      <c r="A17" s="247">
        <v>15</v>
      </c>
      <c r="B17" s="239" t="s">
        <v>32</v>
      </c>
      <c r="C17" s="248">
        <v>4469.25</v>
      </c>
      <c r="D17" s="248">
        <v>4497.6170000000002</v>
      </c>
      <c r="E17" s="254">
        <v>4046</v>
      </c>
      <c r="F17" s="248">
        <v>4490.4979999999996</v>
      </c>
      <c r="G17" s="248">
        <v>3729.5</v>
      </c>
      <c r="H17" s="248">
        <v>3720.4</v>
      </c>
      <c r="I17" s="249"/>
      <c r="J17" s="250">
        <f>'1_Police_raw'!C16/C17*100</f>
        <v>721.84370979470827</v>
      </c>
      <c r="K17" s="250">
        <f>'1_Police_raw'!D16/D17*100</f>
        <v>861.25608294347876</v>
      </c>
      <c r="L17" s="250">
        <f>'1_Police_raw'!E16/E17*100</f>
        <v>1063.4700939199211</v>
      </c>
      <c r="M17" s="250">
        <f>'1_Police_raw'!F16/F17*100</f>
        <v>813.40644177995409</v>
      </c>
      <c r="N17" s="250">
        <f>'1_Police_raw'!G16/G17*100</f>
        <v>941.03767261026951</v>
      </c>
      <c r="O17" s="250">
        <f>'1_Police_raw'!H16/H17*100</f>
        <v>967.55725190839689</v>
      </c>
      <c r="P17" s="250">
        <f t="shared" si="29"/>
        <v>34.039715076767692</v>
      </c>
      <c r="R17" s="250">
        <f>'1_Police_100K'!R17/'1_Police_100K'!J17*100</f>
        <v>8.5304237314404396</v>
      </c>
      <c r="S17" s="250">
        <f>'1_Police_100K'!S17/'1_Police_100K'!K17*100</f>
        <v>7.9409334985543163</v>
      </c>
      <c r="T17" s="250">
        <f>'1_Police_100K'!T17/'1_Police_100K'!L17*100</f>
        <v>8.2318490285395551</v>
      </c>
      <c r="U17" s="250">
        <f>'1_Police_100K'!U17/'1_Police_100K'!M17*100</f>
        <v>9.456277719980287</v>
      </c>
      <c r="V17" s="250">
        <f>'1_Police_100K'!V17/'1_Police_100K'!N17*100</f>
        <v>9.0637109642124454</v>
      </c>
      <c r="W17" s="250">
        <f>'1_Police_100K'!W17/'1_Police_100K'!O17*100</f>
        <v>8.6590549212434382</v>
      </c>
      <c r="X17" s="250">
        <f t="shared" si="30"/>
        <v>1.5079109063352263</v>
      </c>
      <c r="Z17" s="250">
        <f>'1_Police_100K'!Z17/'1_Police_100K'!J17*100</f>
        <v>1.236787452341837</v>
      </c>
      <c r="AA17" s="250">
        <f>'1_Police_100K'!AA17/'1_Police_100K'!K17*100</f>
        <v>1.1901073936389921</v>
      </c>
      <c r="AB17" s="250">
        <f>'1_Police_100K'!AB17/'1_Police_100K'!L17*100</f>
        <v>0.68095193827275247</v>
      </c>
      <c r="AC17" s="250">
        <f>'1_Police_100K'!AC17/'1_Police_100K'!M17*100</f>
        <v>0.55850626950665283</v>
      </c>
      <c r="AD17" s="250">
        <f>'1_Police_100K'!AD17/'1_Police_100K'!N17*100</f>
        <v>0.66959197629359468</v>
      </c>
      <c r="AE17" s="250">
        <f>'1_Police_100K'!AE17/'1_Police_100K'!O17*100</f>
        <v>0.55837986498874903</v>
      </c>
      <c r="AF17" s="250">
        <f t="shared" si="31"/>
        <v>-54.85239893633576</v>
      </c>
      <c r="AH17" s="250" t="e">
        <f>'1_Police_100K'!AH17/'1_Police_100K'!Z17*100</f>
        <v>#VALUE!</v>
      </c>
      <c r="AI17" s="250" t="e">
        <f>'1_Police_100K'!AI17/'1_Police_100K'!AA17*100</f>
        <v>#VALUE!</v>
      </c>
      <c r="AJ17" s="250" t="e">
        <f>'1_Police_100K'!AJ17/'1_Police_100K'!AB17*100</f>
        <v>#VALUE!</v>
      </c>
      <c r="AK17" s="250" t="e">
        <f>'1_Police_100K'!AK17/'1_Police_100K'!AC17*100</f>
        <v>#VALUE!</v>
      </c>
      <c r="AL17" s="250" t="e">
        <f>'1_Police_100K'!AL17/'1_Police_100K'!AD17*100</f>
        <v>#VALUE!</v>
      </c>
      <c r="AM17" s="250" t="e">
        <f>'1_Police_100K'!AM17/'1_Police_100K'!AE17*100</f>
        <v>#VALUE!</v>
      </c>
      <c r="AN17" s="250" t="e">
        <f t="shared" si="45"/>
        <v>#VALUE!</v>
      </c>
      <c r="AP17" s="250">
        <f>'1_Police_100K'!AP17/'1_Police_100K'!Z17*100</f>
        <v>25.563909774436087</v>
      </c>
      <c r="AQ17" s="250">
        <f>'1_Police_100K'!AQ17/'1_Police_100K'!AA17*100</f>
        <v>22.993492407809111</v>
      </c>
      <c r="AR17" s="250">
        <f>'1_Police_100K'!AR17/'1_Police_100K'!AB17*100</f>
        <v>40.955631399317411</v>
      </c>
      <c r="AS17" s="250">
        <f>'1_Police_100K'!AS17/'1_Police_100K'!AC17*100</f>
        <v>52.941176470588239</v>
      </c>
      <c r="AT17" s="250">
        <f>'1_Police_100K'!AT17/'1_Police_100K'!AD17*100</f>
        <v>47.234042553191486</v>
      </c>
      <c r="AU17" s="250">
        <f>'1_Police_100K'!AU17/'1_Police_100K'!AE17*100</f>
        <v>56.716417910447767</v>
      </c>
      <c r="AV17" s="250">
        <f t="shared" si="32"/>
        <v>121.86128182616332</v>
      </c>
      <c r="AX17" s="250" t="e">
        <f>'1_Police_100K'!AX17/'1_Police_100K'!AP17*100</f>
        <v>#VALUE!</v>
      </c>
      <c r="AY17" s="250" t="e">
        <f>'1_Police_100K'!AY17/'1_Police_100K'!AQ17*100</f>
        <v>#VALUE!</v>
      </c>
      <c r="AZ17" s="250" t="e">
        <f>'1_Police_100K'!AZ17/'1_Police_100K'!AR17*100</f>
        <v>#VALUE!</v>
      </c>
      <c r="BA17" s="250" t="e">
        <f>'1_Police_100K'!BA17/'1_Police_100K'!AS17*100</f>
        <v>#VALUE!</v>
      </c>
      <c r="BB17" s="250" t="e">
        <f>'1_Police_100K'!BB17/'1_Police_100K'!AT17*100</f>
        <v>#VALUE!</v>
      </c>
      <c r="BC17" s="250" t="e">
        <f>'1_Police_100K'!BC17/'1_Police_100K'!AU17*100</f>
        <v>#VALUE!</v>
      </c>
      <c r="BD17" s="250" t="e">
        <f t="shared" si="46"/>
        <v>#VALUE!</v>
      </c>
      <c r="BF17" s="250">
        <f>'1_Police_100K'!BF17/'1_Police_100K'!J17*100</f>
        <v>1.2615851957471871</v>
      </c>
      <c r="BG17" s="250">
        <f>'1_Police_100K'!BG17/'1_Police_100K'!K17*100</f>
        <v>10.346964064436182</v>
      </c>
      <c r="BH17" s="250">
        <f>'1_Police_100K'!BH17/'1_Police_100K'!L17*100</f>
        <v>9.0313284372966436</v>
      </c>
      <c r="BI17" s="250">
        <f>'1_Police_100K'!BI17/'1_Police_100K'!M17*100</f>
        <v>10.666374637244704</v>
      </c>
      <c r="BJ17" s="250">
        <f>'1_Police_100K'!BJ17/'1_Police_100K'!N17*100</f>
        <v>13.018577615682696</v>
      </c>
      <c r="BK17" s="250">
        <f>'1_Police_100K'!BK17/'1_Police_100K'!O17*100</f>
        <v>12.778842681334556</v>
      </c>
      <c r="BL17" s="250">
        <f t="shared" si="0"/>
        <v>912.9195177949241</v>
      </c>
      <c r="BN17" s="250">
        <f>'1_Police_100K'!BN17/'1_Police_100K'!BF17*100</f>
        <v>32.432432432432435</v>
      </c>
      <c r="BO17" s="250">
        <f>'1_Police_100K'!BO17/'1_Police_100K'!BG17*100</f>
        <v>3.0189620758483033</v>
      </c>
      <c r="BP17" s="250">
        <f>'1_Police_100K'!BP17/'1_Police_100K'!BH17*100</f>
        <v>4.3746783324755532</v>
      </c>
      <c r="BQ17" s="250">
        <f>'1_Police_100K'!BQ17/'1_Police_100K'!BI17*100</f>
        <v>5.8521560574948657</v>
      </c>
      <c r="BR17" s="250">
        <f>'1_Police_100K'!BR17/'1_Police_100K'!BJ17*100</f>
        <v>3.8739330269205516</v>
      </c>
      <c r="BS17" s="250">
        <f>'1_Police_100K'!BS17/'1_Police_100K'!BK17*100</f>
        <v>5.4347826086956523</v>
      </c>
      <c r="BT17" s="250">
        <f t="shared" si="1"/>
        <v>-83.242753623188406</v>
      </c>
      <c r="BV17" s="250">
        <f>'1_Police_100K'!BV17/'1_Police_100K'!J17*100</f>
        <v>1.2429868881931745</v>
      </c>
      <c r="BW17" s="250">
        <f>'1_Police_100K'!BW17/'1_Police_100K'!K17*100</f>
        <v>1.0016522098306484</v>
      </c>
      <c r="BX17" s="250">
        <f>'1_Police_100K'!BX17/'1_Police_100K'!L17*100</f>
        <v>0.90406247094914927</v>
      </c>
      <c r="BY17" s="250">
        <f>'1_Police_100K'!BY17/'1_Police_100K'!M17*100</f>
        <v>0.93905711000383307</v>
      </c>
      <c r="BZ17" s="250">
        <f>'1_Police_100K'!BZ17/'1_Police_100K'!N17*100</f>
        <v>0.78071575108274449</v>
      </c>
      <c r="CA17" s="250">
        <f>'1_Police_100K'!CA17/'1_Police_100K'!O17*100</f>
        <v>0.94174514542878573</v>
      </c>
      <c r="CB17" s="250">
        <f t="shared" si="2"/>
        <v>-24.235311379855233</v>
      </c>
      <c r="CD17" s="250">
        <f>'1_Police_100K'!CD17/'1_Police_100K'!BV17*100</f>
        <v>19.451371571072318</v>
      </c>
      <c r="CE17" s="250">
        <f>'1_Police_100K'!CE17/'1_Police_100K'!BW17*100</f>
        <v>20.36082474226804</v>
      </c>
      <c r="CF17" s="250">
        <f>'1_Police_100K'!CF17/'1_Police_100K'!BX17*100</f>
        <v>18.251928020565554</v>
      </c>
      <c r="CG17" s="250">
        <f>'1_Police_100K'!CG17/'1_Police_100K'!BY17*100</f>
        <v>18.950437317784257</v>
      </c>
      <c r="CH17" s="250">
        <f>'1_Police_100K'!CH17/'1_Police_100K'!BZ17*100</f>
        <v>14.963503649635038</v>
      </c>
      <c r="CI17" s="250">
        <f>'1_Police_100K'!CI17/'1_Police_100K'!CA17*100</f>
        <v>16.814159292035399</v>
      </c>
      <c r="CJ17" s="250">
        <f t="shared" si="3"/>
        <v>-13.557975947356468</v>
      </c>
      <c r="CL17" s="250" t="e">
        <f>'1_Police_100K'!CL17/'1_Police_100K'!BV17*100</f>
        <v>#VALUE!</v>
      </c>
      <c r="CM17" s="250" t="e">
        <f>'1_Police_100K'!CM17/'1_Police_100K'!BW17*100</f>
        <v>#VALUE!</v>
      </c>
      <c r="CN17" s="250" t="e">
        <f>'1_Police_100K'!CN17/'1_Police_100K'!BX17*100</f>
        <v>#VALUE!</v>
      </c>
      <c r="CO17" s="250" t="e">
        <f>'1_Police_100K'!CO17/'1_Police_100K'!BY17*100</f>
        <v>#VALUE!</v>
      </c>
      <c r="CP17" s="250" t="e">
        <f>'1_Police_100K'!CP17/'1_Police_100K'!BZ17*100</f>
        <v>#VALUE!</v>
      </c>
      <c r="CQ17" s="250" t="e">
        <f>'1_Police_100K'!CQ17/'1_Police_100K'!CA17*100</f>
        <v>#VALUE!</v>
      </c>
      <c r="CR17" s="250" t="e">
        <f t="shared" si="4"/>
        <v>#VALUE!</v>
      </c>
      <c r="CT17" s="250">
        <f>'1_Police_100K'!CT17/'1_Police_100K'!J17*100</f>
        <v>2.3123895725488985</v>
      </c>
      <c r="CU17" s="250">
        <f>'1_Police_100K'!CU17/'1_Police_100K'!K17*100</f>
        <v>2.1375464684014864</v>
      </c>
      <c r="CV17" s="250">
        <f>'1_Police_100K'!CV17/'1_Police_100K'!L17*100</f>
        <v>2.463512131635214</v>
      </c>
      <c r="CW17" s="250">
        <f>'1_Police_100K'!CW17/'1_Police_100K'!M17*100</f>
        <v>2.0752340798335434</v>
      </c>
      <c r="CX17" s="250">
        <f>'1_Police_100K'!CX17/'1_Police_100K'!N17*100</f>
        <v>2.2623660816047408</v>
      </c>
      <c r="CY17" s="250">
        <f>'1_Police_100K'!CY17/'1_Police_100K'!O17*100</f>
        <v>1.5779092702169626</v>
      </c>
      <c r="CZ17" s="250">
        <f t="shared" si="5"/>
        <v>-31.762827122695143</v>
      </c>
      <c r="DB17" s="250">
        <f>'1_Police_100K'!DB17/'1_Police_100K'!CT17*100</f>
        <v>0</v>
      </c>
      <c r="DC17" s="250">
        <f>'1_Police_100K'!DC17/'1_Police_100K'!CU17*100</f>
        <v>0</v>
      </c>
      <c r="DD17" s="250">
        <f>'1_Police_100K'!DD17/'1_Police_100K'!CV17*100</f>
        <v>0</v>
      </c>
      <c r="DE17" s="250">
        <f>'1_Police_100K'!DE17/'1_Police_100K'!CW17*100</f>
        <v>0</v>
      </c>
      <c r="DF17" s="250">
        <f>'1_Police_100K'!DF17/'1_Police_100K'!CX17*100</f>
        <v>0</v>
      </c>
      <c r="DG17" s="250">
        <f>'1_Police_100K'!DG17/'1_Police_100K'!CY17*100</f>
        <v>0</v>
      </c>
      <c r="DH17" s="250" t="e">
        <f t="shared" si="33"/>
        <v>#DIV/0!</v>
      </c>
      <c r="DJ17" s="250">
        <f>'1_Police_100K'!DJ17/'1_Police_100K'!J17*100</f>
        <v>35.284089147887542</v>
      </c>
      <c r="DK17" s="250">
        <f>'1_Police_100K'!DK17/'1_Police_100K'!K17*100</f>
        <v>35.476042957455597</v>
      </c>
      <c r="DL17" s="250">
        <f>'1_Police_100K'!DL17/'1_Police_100K'!L17*100</f>
        <v>28.16538068234637</v>
      </c>
      <c r="DM17" s="250">
        <f>'1_Police_100K'!DM17/'1_Police_100K'!M17*100</f>
        <v>26.249794666812683</v>
      </c>
      <c r="DN17" s="250">
        <f>'1_Police_100K'!DN17/'1_Police_100K'!N17*100</f>
        <v>26.293594711648055</v>
      </c>
      <c r="DO17" s="250">
        <f>'1_Police_100K'!DO17/'1_Police_100K'!O17*100</f>
        <v>26.796677500902856</v>
      </c>
      <c r="DP17" s="250">
        <f t="shared" si="6"/>
        <v>-24.054501198574442</v>
      </c>
      <c r="DR17" s="250" t="e">
        <f>'1_Police_100K'!DR17/'1_Police_100K'!DJ17*100</f>
        <v>#VALUE!</v>
      </c>
      <c r="DS17" s="250" t="e">
        <f>'1_Police_100K'!DS17/'1_Police_100K'!DK17*100</f>
        <v>#VALUE!</v>
      </c>
      <c r="DT17" s="250" t="e">
        <f>'1_Police_100K'!DT17/'1_Police_100K'!DL17*100</f>
        <v>#VALUE!</v>
      </c>
      <c r="DU17" s="250" t="e">
        <f>'1_Police_100K'!DU17/'1_Police_100K'!DM17*100</f>
        <v>#VALUE!</v>
      </c>
      <c r="DV17" s="250" t="e">
        <f>'1_Police_100K'!DV17/'1_Police_100K'!DN17*100</f>
        <v>#VALUE!</v>
      </c>
      <c r="DW17" s="250" t="e">
        <f>'1_Police_100K'!DW17/'1_Police_100K'!DO17*100</f>
        <v>#VALUE!</v>
      </c>
      <c r="DX17" s="250" t="e">
        <f t="shared" si="34"/>
        <v>#VALUE!</v>
      </c>
      <c r="DZ17" s="250" t="e">
        <f>'1_Police_100K'!DZ17/'1_Police_100K'!DR17*100</f>
        <v>#VALUE!</v>
      </c>
      <c r="EA17" s="250" t="e">
        <f>'1_Police_100K'!EA17/'1_Police_100K'!DS17*100</f>
        <v>#VALUE!</v>
      </c>
      <c r="EB17" s="250" t="e">
        <f>'1_Police_100K'!EB17/'1_Police_100K'!DT17*100</f>
        <v>#VALUE!</v>
      </c>
      <c r="EC17" s="250" t="e">
        <f>'1_Police_100K'!EC17/'1_Police_100K'!DU17*100</f>
        <v>#VALUE!</v>
      </c>
      <c r="ED17" s="250" t="e">
        <f>'1_Police_100K'!ED17/'1_Police_100K'!DV17*100</f>
        <v>#VALUE!</v>
      </c>
      <c r="EE17" s="250" t="e">
        <f>'1_Police_100K'!EE17/'1_Police_100K'!DW17*100</f>
        <v>#VALUE!</v>
      </c>
      <c r="EF17" s="250" t="e">
        <f t="shared" si="7"/>
        <v>#VALUE!</v>
      </c>
      <c r="EH17" s="250" t="e">
        <f>'1_Police_100K'!EH17/'1_Police_100K'!DR17*100</f>
        <v>#VALUE!</v>
      </c>
      <c r="EI17" s="250" t="e">
        <f>'1_Police_100K'!EI17/'1_Police_100K'!DS17*100</f>
        <v>#VALUE!</v>
      </c>
      <c r="EJ17" s="250" t="e">
        <f>'1_Police_100K'!EJ17/'1_Police_100K'!DT17*100</f>
        <v>#VALUE!</v>
      </c>
      <c r="EK17" s="250" t="e">
        <f>'1_Police_100K'!EK17/'1_Police_100K'!DU17*100</f>
        <v>#VALUE!</v>
      </c>
      <c r="EL17" s="250" t="e">
        <f>'1_Police_100K'!EL17/'1_Police_100K'!DV17*100</f>
        <v>#VALUE!</v>
      </c>
      <c r="EM17" s="250" t="e">
        <f>'1_Police_100K'!EM17/'1_Police_100K'!DW17*100</f>
        <v>#VALUE!</v>
      </c>
      <c r="EN17" s="250" t="e">
        <f t="shared" si="8"/>
        <v>#VALUE!</v>
      </c>
      <c r="EP17" s="250">
        <f>'1_Police_100K'!EP17/'1_Police_100K'!EH17*100</f>
        <v>0</v>
      </c>
      <c r="EQ17" s="250">
        <f>'1_Police_100K'!EQ17/'1_Police_100K'!EI17*100</f>
        <v>162.88071065989851</v>
      </c>
      <c r="ER17" s="250">
        <f>'1_Police_100K'!ER17/'1_Police_100K'!EJ17*100</f>
        <v>157.61503564484772</v>
      </c>
      <c r="ES17" s="250">
        <f>'1_Police_100K'!ES17/'1_Police_100K'!EK17*100</f>
        <v>183.79501385041556</v>
      </c>
      <c r="ET17" s="250">
        <f>'1_Police_100K'!ET17/'1_Police_100K'!EL17*100</f>
        <v>173.79361544172235</v>
      </c>
      <c r="EU17" s="250">
        <f>'1_Police_100K'!EU17/'1_Police_100K'!EM17*100</f>
        <v>130.14416775884669</v>
      </c>
      <c r="EV17" s="250" t="e">
        <f t="shared" si="9"/>
        <v>#DIV/0!</v>
      </c>
      <c r="EX17" s="250">
        <f>'1_Police_100K'!EX17/'1_Police_100K'!J17*100</f>
        <v>5.5329964973187451</v>
      </c>
      <c r="EY17" s="250">
        <f>'1_Police_100K'!EY17/'1_Police_100K'!K17*100</f>
        <v>4.8430400660883928</v>
      </c>
      <c r="EZ17" s="250">
        <f>'1_Police_100K'!EZ17/'1_Police_100K'!L17*100</f>
        <v>3.6162498837965971</v>
      </c>
      <c r="FA17" s="250">
        <f>'1_Police_100K'!FA17/'1_Police_100K'!M17*100</f>
        <v>4.5282812243333508</v>
      </c>
      <c r="FB17" s="250">
        <f>'1_Police_100K'!FB17/'1_Police_100K'!N17*100</f>
        <v>4.3309778892181443</v>
      </c>
      <c r="FC17" s="250">
        <f>'1_Police_100K'!FC17/'1_Police_100K'!O17*100</f>
        <v>3.8253187765647136</v>
      </c>
      <c r="FD17" s="250">
        <f t="shared" si="10"/>
        <v>-30.863524341314175</v>
      </c>
      <c r="FF17" s="250" t="e">
        <f>'1_Police_100K'!FF17/'1_Police_100K'!EX17*100</f>
        <v>#VALUE!</v>
      </c>
      <c r="FG17" s="250" t="e">
        <f>'1_Police_100K'!FG17/'1_Police_100K'!EY17*100</f>
        <v>#VALUE!</v>
      </c>
      <c r="FH17" s="250" t="e">
        <f>'1_Police_100K'!FH17/'1_Police_100K'!EZ17*100</f>
        <v>#VALUE!</v>
      </c>
      <c r="FI17" s="250" t="e">
        <f>'1_Police_100K'!FI17/'1_Police_100K'!FA17*100</f>
        <v>#VALUE!</v>
      </c>
      <c r="FJ17" s="250" t="e">
        <f>'1_Police_100K'!FJ17/'1_Police_100K'!FB17*100</f>
        <v>#VALUE!</v>
      </c>
      <c r="FK17" s="250" t="e">
        <f>'1_Police_100K'!FK17/'1_Police_100K'!FC17*100</f>
        <v>#VALUE!</v>
      </c>
      <c r="FL17" s="250" t="e">
        <f t="shared" si="35"/>
        <v>#VALUE!</v>
      </c>
      <c r="FN17" s="250">
        <f>'1_Police_100K'!FN17/'1_Police_100K'!J17*100</f>
        <v>3.8250519202752553</v>
      </c>
      <c r="FO17" s="250">
        <f>'1_Police_100K'!FO17/'1_Police_100K'!K17*100</f>
        <v>2.839735646427096</v>
      </c>
      <c r="FP17" s="250">
        <f>'1_Police_100K'!FP17/'1_Police_100K'!L17*100</f>
        <v>3.8928139815933807</v>
      </c>
      <c r="FQ17" s="250">
        <f>'1_Police_100K'!FQ17/'1_Police_100K'!M17*100</f>
        <v>3.6248152001314127</v>
      </c>
      <c r="FR17" s="250">
        <f>'1_Police_100K'!FR17/'1_Police_100K'!N17*100</f>
        <v>4.1457715979028951</v>
      </c>
      <c r="FS17" s="250">
        <f>'1_Police_100K'!FS17/'1_Police_100K'!O17*100</f>
        <v>3.7975386837792042</v>
      </c>
      <c r="FT17" s="250">
        <f t="shared" si="11"/>
        <v>-0.71929053695227196</v>
      </c>
      <c r="FV17" s="250" t="e">
        <f>'1_Police_100K'!FV17/'1_Police_100K'!J17*100</f>
        <v>#VALUE!</v>
      </c>
      <c r="FW17" s="250" t="e">
        <f>'1_Police_100K'!FW17/'1_Police_100K'!K17*100</f>
        <v>#VALUE!</v>
      </c>
      <c r="FX17" s="250" t="e">
        <f>'1_Police_100K'!FX17/'1_Police_100K'!L17*100</f>
        <v>#VALUE!</v>
      </c>
      <c r="FY17" s="250" t="e">
        <f>'1_Police_100K'!FY17/'1_Police_100K'!M17*100</f>
        <v>#VALUE!</v>
      </c>
      <c r="FZ17" s="250" t="e">
        <f>'1_Police_100K'!FZ17/'1_Police_100K'!N17*100</f>
        <v>#VALUE!</v>
      </c>
      <c r="GA17" s="250" t="e">
        <f>'1_Police_100K'!GA17/'1_Police_100K'!O17*100</f>
        <v>#VALUE!</v>
      </c>
      <c r="GB17" s="250" t="e">
        <f t="shared" si="12"/>
        <v>#VALUE!</v>
      </c>
      <c r="GD17" s="250">
        <f>'1_Police_100K'!GD17/'1_Police_100K'!J17*100</f>
        <v>1.5839558600167385</v>
      </c>
      <c r="GE17" s="250">
        <f>'1_Police_100K'!GE17/'1_Police_100K'!K17*100</f>
        <v>1.0223048327137545</v>
      </c>
      <c r="GF17" s="250">
        <f>'1_Police_100K'!GF17/'1_Police_100K'!L17*100</f>
        <v>1.4943757553221158</v>
      </c>
      <c r="GG17" s="250">
        <f>'1_Police_100K'!GG17/'1_Police_100K'!M17*100</f>
        <v>1.0485681432404315</v>
      </c>
      <c r="GH17" s="250">
        <f>'1_Police_100K'!GH17/'1_Police_100K'!N17*100</f>
        <v>1.4816503305219968</v>
      </c>
      <c r="GI17" s="250">
        <f>'1_Police_100K'!GI17/'1_Police_100K'!O17*100</f>
        <v>1.3973386671111481</v>
      </c>
      <c r="GJ17" s="250">
        <f t="shared" si="13"/>
        <v>-11.781716752108125</v>
      </c>
      <c r="GL17" s="250">
        <f>'1_Police_100K'!GL17/'1_Police_100K'!J17*100</f>
        <v>11.704534887325254</v>
      </c>
      <c r="GM17" s="250">
        <f>'1_Police_100K'!GM17/'1_Police_100K'!K17*100</f>
        <v>8.1732755059892597</v>
      </c>
      <c r="GN17" s="250">
        <f>'1_Police_100K'!GN17/'1_Police_100K'!L17*100</f>
        <v>24.71646369805708</v>
      </c>
      <c r="GO17" s="250">
        <f>'1_Police_100K'!GO17/'1_Police_100K'!M17*100</f>
        <v>20.018616875650221</v>
      </c>
      <c r="GP17" s="250">
        <f>'1_Police_100K'!GP17/'1_Police_100K'!N17*100</f>
        <v>14.605653065876451</v>
      </c>
      <c r="GQ17" s="250">
        <f>'1_Police_100K'!GQ17/'1_Police_100K'!O17*100</f>
        <v>13.228880184459818</v>
      </c>
      <c r="GR17" s="250">
        <f t="shared" si="14"/>
        <v>13.023544393765405</v>
      </c>
      <c r="GT17" s="250">
        <f>'1_Police_100K'!GT17/'1_Police_100K'!GL17*100</f>
        <v>29.104872881355931</v>
      </c>
      <c r="GU17" s="250">
        <f>'1_Police_100K'!GU17/'1_Police_100K'!GM17*100</f>
        <v>38.439671509791538</v>
      </c>
      <c r="GV17" s="250">
        <f>'1_Police_100K'!GV17/'1_Police_100K'!GN17*100</f>
        <v>33.267512929007992</v>
      </c>
      <c r="GW17" s="250">
        <f>'1_Police_100K'!GW17/'1_Police_100K'!GO17*100</f>
        <v>37.431619256017512</v>
      </c>
      <c r="GX17" s="250">
        <f>'1_Police_100K'!GX17/'1_Police_100K'!GP17*100</f>
        <v>41.201716738197426</v>
      </c>
      <c r="GY17" s="250">
        <f>'1_Police_100K'!GY17/'1_Police_100K'!GQ17*100</f>
        <v>51.931961360772796</v>
      </c>
      <c r="GZ17" s="250">
        <f t="shared" si="15"/>
        <v>78.430469607168419</v>
      </c>
      <c r="HA17" s="252"/>
      <c r="HB17" s="250">
        <f>'1_Police_raw'!GI16/C17*100</f>
        <v>391.29607876041842</v>
      </c>
      <c r="HC17" s="250">
        <f>'1_Police_raw'!GJ16/D17*100</f>
        <v>331.77569366177687</v>
      </c>
      <c r="HD17" s="250">
        <f>'1_Police_raw'!GK16/E17*100</f>
        <v>591.72021749876421</v>
      </c>
      <c r="HE17" s="250">
        <f>'1_Police_raw'!GL16/F17*100</f>
        <v>493.73143023335058</v>
      </c>
      <c r="HF17" s="250">
        <f>'1_Police_raw'!GM16/G17*100</f>
        <v>567.79729186217992</v>
      </c>
      <c r="HG17" s="250">
        <f>'1_Police_raw'!GN16/H17*100</f>
        <v>570.87947532523378</v>
      </c>
      <c r="HH17" s="250">
        <f t="shared" si="16"/>
        <v>45.894504522947216</v>
      </c>
      <c r="HJ17" s="250">
        <f>'1_Police_100K'!HJ17/'1_Police_100K'!HB17*100</f>
        <v>4.6145928636779514</v>
      </c>
      <c r="HK17" s="250">
        <f>'1_Police_100K'!HK17/'1_Police_100K'!HC17*100</f>
        <v>4.2621632488942502</v>
      </c>
      <c r="HL17" s="250">
        <f>'1_Police_100K'!HL17/'1_Police_100K'!HD17*100</f>
        <v>2.4560377594920846</v>
      </c>
      <c r="HM17" s="250">
        <f>'1_Police_100K'!HM17/'1_Police_100K'!HE17*100</f>
        <v>3.3647557620314821</v>
      </c>
      <c r="HN17" s="250">
        <f>'1_Police_100K'!HN17/'1_Police_100K'!HF17*100</f>
        <v>3.5086890819795991</v>
      </c>
      <c r="HO17" s="250">
        <f>'1_Police_100K'!HO17/'1_Police_100K'!HG17*100</f>
        <v>3.7854889589905363</v>
      </c>
      <c r="HP17" s="250">
        <f t="shared" si="17"/>
        <v>-17.967000105543391</v>
      </c>
      <c r="HR17" s="250">
        <f>'1_Police_100K'!HR17/'1_Police_100K'!HB17*100</f>
        <v>1.8241079597438241</v>
      </c>
      <c r="HS17" s="250">
        <f>'1_Police_100K'!HS17/'1_Police_100K'!HC17*100</f>
        <v>2.0439619353973999</v>
      </c>
      <c r="HT17" s="250">
        <f>'1_Police_100K'!HT17/'1_Police_100K'!HD17*100</f>
        <v>1.1235955056179776</v>
      </c>
      <c r="HU17" s="250">
        <f>'1_Police_100K'!HU17/'1_Police_100K'!HE17*100</f>
        <v>1.0509223760768571</v>
      </c>
      <c r="HV17" s="250">
        <f>'1_Police_100K'!HV17/'1_Police_100K'!HF17*100</f>
        <v>1.0578012844729883</v>
      </c>
      <c r="HW17" s="250">
        <f>'1_Police_100K'!HW17/'1_Police_100K'!HG17*100</f>
        <v>1.0028720749564481</v>
      </c>
      <c r="HX17" s="250">
        <f t="shared" si="18"/>
        <v>-45.021232455052136</v>
      </c>
      <c r="HZ17" s="250" t="e">
        <f>'1_Police_100K'!HZ17/'1_Police_100K'!HR17*100</f>
        <v>#VALUE!</v>
      </c>
      <c r="IA17" s="250" t="e">
        <f>'1_Police_100K'!IA17/'1_Police_100K'!HS17*100</f>
        <v>#VALUE!</v>
      </c>
      <c r="IB17" s="250" t="e">
        <f>'1_Police_100K'!IB17/'1_Police_100K'!HT17*100</f>
        <v>#VALUE!</v>
      </c>
      <c r="IC17" s="250" t="e">
        <f>'1_Police_100K'!IC17/'1_Police_100K'!HU17*100</f>
        <v>#VALUE!</v>
      </c>
      <c r="ID17" s="250" t="e">
        <f>'1_Police_100K'!ID17/'1_Police_100K'!HV17*100</f>
        <v>#VALUE!</v>
      </c>
      <c r="IE17" s="250" t="e">
        <f>'1_Police_100K'!IE17/'1_Police_100K'!HW17*100</f>
        <v>#VALUE!</v>
      </c>
      <c r="IF17" s="250" t="e">
        <f t="shared" si="48"/>
        <v>#VALUE!</v>
      </c>
      <c r="IH17" s="250">
        <f>'1_Police_100K'!IH17/'1_Police_100K'!HR17*100</f>
        <v>72.727272727272734</v>
      </c>
      <c r="II17" s="250">
        <f>'1_Police_100K'!II17/'1_Police_100K'!HS17*100</f>
        <v>67.868852459016395</v>
      </c>
      <c r="IJ17" s="250">
        <f>'1_Police_100K'!IJ17/'1_Police_100K'!HT17*100</f>
        <v>59.107806691449817</v>
      </c>
      <c r="IK17" s="250">
        <f>'1_Police_100K'!IK17/'1_Police_100K'!HU17*100</f>
        <v>52.789699570815451</v>
      </c>
      <c r="IL17" s="250">
        <f>'1_Police_100K'!IL17/'1_Police_100K'!HV17*100</f>
        <v>53.571428571428584</v>
      </c>
      <c r="IM17" s="250">
        <f>'1_Police_100K'!IM17/'1_Police_100K'!HW17*100</f>
        <v>51.643192488262912</v>
      </c>
      <c r="IN17" s="250">
        <f t="shared" si="36"/>
        <v>-28.990610328638496</v>
      </c>
      <c r="IP17" s="250">
        <f>'1_Police_100K'!IP17/'1_Police_100K'!IH17*100</f>
        <v>16.810344827586203</v>
      </c>
      <c r="IQ17" s="250">
        <f>'1_Police_100K'!IQ17/'1_Police_100K'!II17*100</f>
        <v>20.772946859903385</v>
      </c>
      <c r="IR17" s="250">
        <f>'1_Police_100K'!IR17/'1_Police_100K'!IJ17*100</f>
        <v>14.465408805031446</v>
      </c>
      <c r="IS17" s="250">
        <f>'1_Police_100K'!IS17/'1_Police_100K'!IK17*100</f>
        <v>25.203252032520325</v>
      </c>
      <c r="IT17" s="250">
        <f>'1_Police_100K'!IT17/'1_Police_100K'!IL17*100</f>
        <v>24.166666666666668</v>
      </c>
      <c r="IU17" s="250" t="e">
        <f>'1_Police_100K'!IU17/'1_Police_100K'!IM17*100</f>
        <v>#VALUE!</v>
      </c>
      <c r="IV17" s="250" t="e">
        <f t="shared" si="44"/>
        <v>#VALUE!</v>
      </c>
      <c r="IX17" s="250" t="e">
        <f>'1_Police_100K'!IX17/'1_Police_100K'!HB17*100</f>
        <v>#VALUE!</v>
      </c>
      <c r="IY17" s="250">
        <f>'1_Police_100K'!IY17/'1_Police_100K'!HC17*100</f>
        <v>33.581289371397936</v>
      </c>
      <c r="IZ17" s="250">
        <f>'1_Police_100K'!IZ17/'1_Police_100K'!HD17*100</f>
        <v>20.446096654275092</v>
      </c>
      <c r="JA17" s="250">
        <f>'1_Police_100K'!JA17/'1_Police_100K'!HE17*100</f>
        <v>22.105453069324792</v>
      </c>
      <c r="JB17" s="250">
        <f>'1_Police_100K'!JB17/'1_Police_100K'!HF17*100</f>
        <v>25.127502833396299</v>
      </c>
      <c r="JC17" s="250">
        <f>'1_Police_100K'!JC17/'1_Police_100K'!HG17*100</f>
        <v>25.674466782805222</v>
      </c>
      <c r="JD17" s="250" t="e">
        <f t="shared" si="19"/>
        <v>#VALUE!</v>
      </c>
      <c r="JF17" s="250" t="e">
        <f>'1_Police_100K'!JF17/'1_Police_100K'!IX17*100</f>
        <v>#VALUE!</v>
      </c>
      <c r="JG17" s="250">
        <f>'1_Police_100K'!JG17/'1_Police_100K'!IY17*100</f>
        <v>2.4146876870884055</v>
      </c>
      <c r="JH17" s="250">
        <f>'1_Police_100K'!JH17/'1_Police_100K'!IZ17*100</f>
        <v>3.4729315628192037</v>
      </c>
      <c r="JI17" s="250">
        <f>'1_Police_100K'!JI17/'1_Police_100K'!JA17*100</f>
        <v>4.6521118139155266</v>
      </c>
      <c r="JJ17" s="250">
        <f>'1_Police_100K'!JJ17/'1_Police_100K'!JB17*100</f>
        <v>3.7398985153166695</v>
      </c>
      <c r="JK17" s="250">
        <f>'1_Police_100K'!JK17/'1_Police_100K'!JC17*100</f>
        <v>3.4109664404914719</v>
      </c>
      <c r="JL17" s="250" t="e">
        <f t="shared" si="47"/>
        <v>#VALUE!</v>
      </c>
      <c r="JN17" s="250">
        <f>'1_Police_100K'!JN17/'1_Police_100K'!HB17*100</f>
        <v>0.72621225983531557</v>
      </c>
      <c r="JO17" s="250">
        <f>'1_Police_100K'!JO17/'1_Police_100K'!HC17*100</f>
        <v>2.8213376223026407</v>
      </c>
      <c r="JP17" s="250">
        <f>'1_Police_100K'!JP17/'1_Police_100K'!HD17*100</f>
        <v>1.5245812622697466</v>
      </c>
      <c r="JQ17" s="250">
        <f>'1_Police_100K'!JQ17/'1_Police_100K'!HE17*100</f>
        <v>1.4478372648955842</v>
      </c>
      <c r="JR17" s="250">
        <f>'1_Police_100K'!JR17/'1_Police_100K'!HF17*100</f>
        <v>1.4686437476388363</v>
      </c>
      <c r="JS17" s="250">
        <f>'1_Police_100K'!JS17/'1_Police_100K'!HG17*100</f>
        <v>1.4077875606196151</v>
      </c>
      <c r="JT17" s="250">
        <f t="shared" si="20"/>
        <v>93.853455591463216</v>
      </c>
      <c r="JV17" s="250">
        <f>'1_Police_100K'!JV17/'1_Police_100K'!JN17*100</f>
        <v>29.133858267716541</v>
      </c>
      <c r="JW17" s="250">
        <f>'1_Police_100K'!JW17/'1_Police_100K'!JO17*100</f>
        <v>8.0760095011876469</v>
      </c>
      <c r="JX17" s="250">
        <f>'1_Police_100K'!JX17/'1_Police_100K'!JP17*100</f>
        <v>5.7534246575342456</v>
      </c>
      <c r="JY17" s="250">
        <f>'1_Police_100K'!JY17/'1_Police_100K'!JQ17*100</f>
        <v>4.3613707165109039</v>
      </c>
      <c r="JZ17" s="250">
        <f>'1_Police_100K'!JZ17/'1_Police_100K'!JR17*100</f>
        <v>3.5369774919614154</v>
      </c>
      <c r="KA17" s="250">
        <f>'1_Police_100K'!KA17/'1_Police_100K'!JS17*100</f>
        <v>4.3478260869565206</v>
      </c>
      <c r="KB17" s="250">
        <f t="shared" si="21"/>
        <v>-85.076380728554653</v>
      </c>
      <c r="KD17" s="250" t="e">
        <f>'1_Police_100K'!KD17/'1_Police_100K'!JN17*100</f>
        <v>#VALUE!</v>
      </c>
      <c r="KE17" s="250" t="e">
        <f>'1_Police_100K'!KE17/'1_Police_100K'!JO17*100</f>
        <v>#VALUE!</v>
      </c>
      <c r="KF17" s="250" t="e">
        <f>'1_Police_100K'!KF17/'1_Police_100K'!JP17*100</f>
        <v>#VALUE!</v>
      </c>
      <c r="KG17" s="250" t="e">
        <f>'1_Police_100K'!KG17/'1_Police_100K'!JQ17*100</f>
        <v>#VALUE!</v>
      </c>
      <c r="KH17" s="250" t="e">
        <f>'1_Police_100K'!KH17/'1_Police_100K'!JR17*100</f>
        <v>#VALUE!</v>
      </c>
      <c r="KI17" s="250" t="e">
        <f>'1_Police_100K'!KI17/'1_Police_100K'!JS17*100</f>
        <v>#VALUE!</v>
      </c>
      <c r="KJ17" s="250" t="e">
        <f t="shared" si="22"/>
        <v>#VALUE!</v>
      </c>
      <c r="KL17" s="250">
        <f>'1_Police_100K'!KL17/'1_Police_100K'!HB17*100</f>
        <v>3.1736047575480328</v>
      </c>
      <c r="KM17" s="250">
        <f>'1_Police_100K'!KM17/'1_Police_100K'!HC17*100</f>
        <v>3.5786087655810213</v>
      </c>
      <c r="KN17" s="250">
        <f>'1_Police_100K'!KN17/'1_Police_100K'!HD17*100</f>
        <v>3.0909318741907188</v>
      </c>
      <c r="KO17" s="250">
        <f>'1_Police_100K'!KO17/'1_Police_100K'!HE17*100</f>
        <v>3.946596905868025</v>
      </c>
      <c r="KP17" s="250">
        <f>'1_Police_100K'!KP17/'1_Police_100K'!HF17*100</f>
        <v>3.8014733660748012</v>
      </c>
      <c r="KQ17" s="250">
        <f>'1_Police_100K'!KQ17/'1_Police_100K'!HG17*100</f>
        <v>3.7431140825839258</v>
      </c>
      <c r="KR17" s="250">
        <f t="shared" si="23"/>
        <v>17.945187524734592</v>
      </c>
      <c r="KT17" s="250">
        <f>'1_Police_100K'!KT17/'1_Police_100K'!KL17*100</f>
        <v>57.477477477477478</v>
      </c>
      <c r="KU17" s="250">
        <f>'1_Police_100K'!KU17/'1_Police_100K'!KM17*100</f>
        <v>61.048689138576783</v>
      </c>
      <c r="KV17" s="250">
        <f>'1_Police_100K'!KV17/'1_Police_100K'!KN17*100</f>
        <v>54.72972972972974</v>
      </c>
      <c r="KW17" s="250">
        <f>'1_Police_100K'!KW17/'1_Police_100K'!KO17*100</f>
        <v>32.800000000000004</v>
      </c>
      <c r="KX17" s="250">
        <f>'1_Police_100K'!KX17/'1_Police_100K'!KP17*100</f>
        <v>45.590062111801245</v>
      </c>
      <c r="KY17" s="250">
        <f>'1_Police_100K'!KY17/'1_Police_100K'!KQ17*100</f>
        <v>50.062893081761004</v>
      </c>
      <c r="KZ17" s="250">
        <f t="shared" si="37"/>
        <v>-12.899982255870356</v>
      </c>
      <c r="LB17" s="250">
        <f>'1_Police_100K'!LB17/'1_Police_100K'!HB17*100</f>
        <v>23.187328453796887</v>
      </c>
      <c r="LC17" s="250">
        <f>'1_Police_100K'!LC17/'1_Police_100K'!HC17*100</f>
        <v>17.055354510119287</v>
      </c>
      <c r="LD17" s="250">
        <f>'1_Police_100K'!LD17/'1_Police_100K'!HD17*100</f>
        <v>12.998621611461509</v>
      </c>
      <c r="LE17" s="250">
        <f>'1_Police_100K'!LE17/'1_Police_100K'!HE17*100</f>
        <v>14.915881105949214</v>
      </c>
      <c r="LF17" s="250">
        <f>'1_Police_100K'!LF17/'1_Police_100K'!HF17*100</f>
        <v>14.233094068757083</v>
      </c>
      <c r="LG17" s="250">
        <f>'1_Police_100K'!LG17/'1_Police_100K'!HG17*100</f>
        <v>13.762418192946937</v>
      </c>
      <c r="LH17" s="250">
        <f t="shared" si="24"/>
        <v>-40.646813968370886</v>
      </c>
      <c r="LJ17" s="250" t="e">
        <f>'1_Police_100K'!LJ17/'1_Police_100K'!LB17*100</f>
        <v>#VALUE!</v>
      </c>
      <c r="LK17" s="250" t="e">
        <f>'1_Police_100K'!LK17/'1_Police_100K'!LC17*100</f>
        <v>#VALUE!</v>
      </c>
      <c r="LL17" s="250" t="e">
        <f>'1_Police_100K'!LL17/'1_Police_100K'!LD17*100</f>
        <v>#VALUE!</v>
      </c>
      <c r="LM17" s="250" t="e">
        <f>'1_Police_100K'!LM17/'1_Police_100K'!LE17*100</f>
        <v>#VALUE!</v>
      </c>
      <c r="LN17" s="250" t="e">
        <f>'1_Police_100K'!LN17/'1_Police_100K'!LF17*100</f>
        <v>#VALUE!</v>
      </c>
      <c r="LO17" s="250" t="e">
        <f>'1_Police_100K'!LO17/'1_Police_100K'!LG17*100</f>
        <v>#VALUE!</v>
      </c>
      <c r="LP17" s="250" t="e">
        <f t="shared" si="38"/>
        <v>#VALUE!</v>
      </c>
      <c r="LR17" s="250" t="e">
        <f>'1_Police_100K'!LR17/'1_Police_100K'!LJ17*100</f>
        <v>#VALUE!</v>
      </c>
      <c r="LS17" s="250" t="e">
        <f>'1_Police_100K'!LS17/'1_Police_100K'!LK17*100</f>
        <v>#VALUE!</v>
      </c>
      <c r="LT17" s="250" t="e">
        <f>'1_Police_100K'!LT17/'1_Police_100K'!LL17*100</f>
        <v>#VALUE!</v>
      </c>
      <c r="LU17" s="250" t="e">
        <f>'1_Police_100K'!LU17/'1_Police_100K'!LM17*100</f>
        <v>#VALUE!</v>
      </c>
      <c r="LV17" s="250" t="e">
        <f>'1_Police_100K'!LV17/'1_Police_100K'!LN17*100</f>
        <v>#VALUE!</v>
      </c>
      <c r="LW17" s="250" t="e">
        <f>'1_Police_100K'!LW17/'1_Police_100K'!LO17*100</f>
        <v>#VALUE!</v>
      </c>
      <c r="LX17" s="250" t="e">
        <f t="shared" si="39"/>
        <v>#VALUE!</v>
      </c>
      <c r="LZ17" s="250" t="e">
        <f>'1_Police_100K'!LZ17/'1_Police_100K'!LJ17*100</f>
        <v>#VALUE!</v>
      </c>
      <c r="MA17" s="250" t="e">
        <f>'1_Police_100K'!MA17/'1_Police_100K'!LK17*100</f>
        <v>#VALUE!</v>
      </c>
      <c r="MB17" s="250" t="e">
        <f>'1_Police_100K'!MB17/'1_Police_100K'!LL17*100</f>
        <v>#VALUE!</v>
      </c>
      <c r="MC17" s="250" t="e">
        <f>'1_Police_100K'!MC17/'1_Police_100K'!LM17*100</f>
        <v>#VALUE!</v>
      </c>
      <c r="MD17" s="250" t="e">
        <f>'1_Police_100K'!MD17/'1_Police_100K'!LN17*100</f>
        <v>#VALUE!</v>
      </c>
      <c r="ME17" s="250" t="e">
        <f>'1_Police_100K'!ME17/'1_Police_100K'!LO17*100</f>
        <v>#VALUE!</v>
      </c>
      <c r="MF17" s="250" t="e">
        <f t="shared" si="40"/>
        <v>#VALUE!</v>
      </c>
      <c r="MH17" s="250" t="e">
        <f>'1_Police_100K'!MH17/'1_Police_100K'!LZ17*100</f>
        <v>#VALUE!</v>
      </c>
      <c r="MI17" s="250" t="e">
        <f>'1_Police_100K'!MI17/'1_Police_100K'!MA17*100</f>
        <v>#VALUE!</v>
      </c>
      <c r="MJ17" s="250" t="e">
        <f>'1_Police_100K'!MJ17/'1_Police_100K'!MB17*100</f>
        <v>#VALUE!</v>
      </c>
      <c r="MK17" s="250" t="e">
        <f>'1_Police_100K'!MK17/'1_Police_100K'!MC17*100</f>
        <v>#VALUE!</v>
      </c>
      <c r="ML17" s="250" t="e">
        <f>'1_Police_100K'!ML17/'1_Police_100K'!MD17*100</f>
        <v>#VALUE!</v>
      </c>
      <c r="MM17" s="250" t="e">
        <f>'1_Police_100K'!MM17/'1_Police_100K'!ME17*100</f>
        <v>#VALUE!</v>
      </c>
      <c r="MN17" s="250" t="e">
        <f t="shared" si="41"/>
        <v>#VALUE!</v>
      </c>
      <c r="MP17" s="250" t="e">
        <f>'1_Police_100K'!MP17/'1_Police_100K'!HB17*100</f>
        <v>#VALUE!</v>
      </c>
      <c r="MQ17" s="250">
        <f>'1_Police_100K'!MQ17/'1_Police_100K'!HC17*100</f>
        <v>8.8728052539874014</v>
      </c>
      <c r="MR17" s="250">
        <f>'1_Police_100K'!MR17/'1_Police_100K'!HD17*100</f>
        <v>6.4575414560795279</v>
      </c>
      <c r="MS17" s="250">
        <f>'1_Police_100K'!MS17/'1_Police_100K'!HE17*100</f>
        <v>8.0690992738261684</v>
      </c>
      <c r="MT17" s="250">
        <f>'1_Police_100K'!MT17/'1_Police_100K'!HF17*100</f>
        <v>7.3384964110313557</v>
      </c>
      <c r="MU17" s="250">
        <f>'1_Police_100K'!MU17/'1_Police_100K'!HG17*100</f>
        <v>8.4090588069118137</v>
      </c>
      <c r="MV17" s="250" t="e">
        <f t="shared" si="25"/>
        <v>#VALUE!</v>
      </c>
      <c r="MX17" s="250" t="e">
        <f>'1_Police_100K'!MX17/'1_Police_100K'!MP17*100</f>
        <v>#VALUE!</v>
      </c>
      <c r="MY17" s="250" t="e">
        <f>'1_Police_100K'!MY17/'1_Police_100K'!MQ17*100</f>
        <v>#VALUE!</v>
      </c>
      <c r="MZ17" s="250" t="e">
        <f>'1_Police_100K'!MZ17/'1_Police_100K'!MR17*100</f>
        <v>#VALUE!</v>
      </c>
      <c r="NA17" s="250" t="e">
        <f>'1_Police_100K'!NA17/'1_Police_100K'!MS17*100</f>
        <v>#VALUE!</v>
      </c>
      <c r="NB17" s="250" t="e">
        <f>'1_Police_100K'!NB17/'1_Police_100K'!MT17*100</f>
        <v>#VALUE!</v>
      </c>
      <c r="NC17" s="250" t="e">
        <f>'1_Police_100K'!NC17/'1_Police_100K'!MU17*100</f>
        <v>#VALUE!</v>
      </c>
      <c r="ND17" s="250" t="e">
        <f t="shared" si="49"/>
        <v>#VALUE!</v>
      </c>
      <c r="NF17" s="250" t="e">
        <f>'1_Police_100K'!NF17/'1_Police_100K'!HB17*100</f>
        <v>#VALUE!</v>
      </c>
      <c r="NG17" s="250">
        <f>'1_Police_100K'!NG17/'1_Police_100K'!HC17*100</f>
        <v>8.2562659160970391</v>
      </c>
      <c r="NH17" s="250">
        <f>'1_Police_100K'!NH17/'1_Police_100K'!HD17*100</f>
        <v>5.9813708700555539</v>
      </c>
      <c r="NI17" s="250">
        <f>'1_Police_100K'!NI17/'1_Police_100K'!HE17*100</f>
        <v>6.0529520544855888</v>
      </c>
      <c r="NJ17" s="250">
        <f>'1_Police_100K'!NJ17/'1_Police_100K'!HF17*100</f>
        <v>7.2865508122402725</v>
      </c>
      <c r="NK17" s="250">
        <f>'1_Police_100K'!NK17/'1_Police_100K'!HG17*100</f>
        <v>5.8053580677056367</v>
      </c>
      <c r="NL17" s="250" t="e">
        <f t="shared" si="26"/>
        <v>#VALUE!</v>
      </c>
      <c r="NN17" s="250" t="e">
        <f>'1_Police_100K'!NN17/'1_Police_100K'!HB17*100</f>
        <v>#VALUE!</v>
      </c>
      <c r="NO17" s="250" t="e">
        <f>'1_Police_100K'!NO17/'1_Police_100K'!HC17*100</f>
        <v>#VALUE!</v>
      </c>
      <c r="NP17" s="250" t="e">
        <f>'1_Police_100K'!NP17/'1_Police_100K'!HD17*100</f>
        <v>#VALUE!</v>
      </c>
      <c r="NQ17" s="250" t="e">
        <f>'1_Police_100K'!NQ17/'1_Police_100K'!HE17*100</f>
        <v>#VALUE!</v>
      </c>
      <c r="NR17" s="250" t="e">
        <f>'1_Police_100K'!NR17/'1_Police_100K'!HF17*100</f>
        <v>#VALUE!</v>
      </c>
      <c r="NS17" s="250" t="e">
        <f>'1_Police_100K'!NS17/'1_Police_100K'!HG17*100</f>
        <v>#VALUE!</v>
      </c>
      <c r="NT17" s="250" t="e">
        <f t="shared" si="27"/>
        <v>#VALUE!</v>
      </c>
      <c r="NV17" s="250" t="e">
        <f>'1_Police_100K'!NV17/'1_Police_100K'!HB17*100</f>
        <v>#VALUE!</v>
      </c>
      <c r="NW17" s="250">
        <f>'1_Police_100K'!NW17/'1_Police_100K'!HC17*100</f>
        <v>1.9233346736362418</v>
      </c>
      <c r="NX17" s="250">
        <f>'1_Police_100K'!NX17/'1_Police_100K'!HD17*100</f>
        <v>1.4285117580719269</v>
      </c>
      <c r="NY17" s="250">
        <f>'1_Police_100K'!NY17/'1_Police_100K'!HE17*100</f>
        <v>1.3486085426909025</v>
      </c>
      <c r="NZ17" s="250">
        <f>'1_Police_100K'!NZ17/'1_Police_100K'!HF17*100</f>
        <v>1.511144692104269</v>
      </c>
      <c r="OA17" s="250">
        <f>'1_Police_100K'!OA17/'1_Police_100K'!HG17*100</f>
        <v>1.6290785818541365</v>
      </c>
      <c r="OB17" s="250" t="e">
        <f t="shared" si="42"/>
        <v>#VALUE!</v>
      </c>
      <c r="OD17" s="250">
        <f>'1_Police_100K'!OD17/'1_Police_100K'!HB17*100</f>
        <v>10.572964318389753</v>
      </c>
      <c r="OE17" s="250">
        <f>'1_Police_100K'!OE17/'1_Police_100K'!HC17*100</f>
        <v>8.1557431979627406</v>
      </c>
      <c r="OF17" s="250">
        <f>'1_Police_100K'!OF17/'1_Police_100K'!HD17*100</f>
        <v>14.869888475836431</v>
      </c>
      <c r="OG17" s="250">
        <f>'1_Police_100K'!OG17/'1_Police_100K'!HE17*100</f>
        <v>12.42163186144062</v>
      </c>
      <c r="OH17" s="250">
        <f>'1_Police_100K'!OH17/'1_Police_100K'!HF17*100</f>
        <v>9.5013222516055897</v>
      </c>
      <c r="OI17" s="250">
        <f>'1_Police_100K'!OI17/'1_Police_100K'!HG17*100</f>
        <v>8.2819341776919817</v>
      </c>
      <c r="OJ17" s="250">
        <f t="shared" si="28"/>
        <v>-21.668758842900274</v>
      </c>
      <c r="OL17" s="250" t="e">
        <f>'1_Police_100K'!OL17/'1_Police_100K'!OD17*100</f>
        <v>#VALUE!</v>
      </c>
      <c r="OM17" s="250">
        <f>'1_Police_100K'!OM17/'1_Police_100K'!OE17*100</f>
        <v>9.1207888249794582</v>
      </c>
      <c r="ON17" s="250">
        <f>'1_Police_100K'!ON17/'1_Police_100K'!OF17*100</f>
        <v>4.6629213483146064</v>
      </c>
      <c r="OO17" s="250">
        <f>'1_Police_100K'!OO17/'1_Police_100K'!OG17*100</f>
        <v>6.8264342774146698</v>
      </c>
      <c r="OP17" s="250">
        <f>'1_Police_100K'!OP17/'1_Police_100K'!OH17*100</f>
        <v>9.890656063618291</v>
      </c>
      <c r="OQ17" s="250">
        <f>'1_Police_100K'!OQ17/'1_Police_100K'!OI17*100</f>
        <v>11.995451961341672</v>
      </c>
      <c r="OR17" s="250" t="e">
        <f t="shared" si="43"/>
        <v>#VALUE!</v>
      </c>
    </row>
    <row r="18" spans="1:408">
      <c r="A18" s="247">
        <v>16</v>
      </c>
      <c r="B18" s="239" t="s">
        <v>39</v>
      </c>
      <c r="C18" s="248">
        <v>80222.065000000002</v>
      </c>
      <c r="D18" s="248">
        <v>80327.899999999994</v>
      </c>
      <c r="E18" s="248">
        <v>80523.745999999999</v>
      </c>
      <c r="F18" s="248">
        <v>80767.463000000003</v>
      </c>
      <c r="G18" s="248">
        <v>81197.536999999997</v>
      </c>
      <c r="H18" s="248">
        <v>82175.683999999994</v>
      </c>
      <c r="I18" s="249"/>
      <c r="J18" s="250">
        <f>'1_Police_raw'!C17/C18*100</f>
        <v>7467.6200369561666</v>
      </c>
      <c r="K18" s="250">
        <f>'1_Police_raw'!D17/D18*100</f>
        <v>7465.6999622796066</v>
      </c>
      <c r="L18" s="250">
        <f>'1_Police_raw'!E17/E18*100</f>
        <v>7403.6073781266969</v>
      </c>
      <c r="M18" s="250">
        <f>'1_Police_raw'!F17/F18*100</f>
        <v>7530.3392902164078</v>
      </c>
      <c r="N18" s="250">
        <f>'1_Police_raw'!G17/G18*100</f>
        <v>7796.602254080688</v>
      </c>
      <c r="O18" s="250">
        <f>'1_Police_raw'!H17/H18*100</f>
        <v>7754.7586947983309</v>
      </c>
      <c r="P18" s="250">
        <f t="shared" si="29"/>
        <v>3.8451160667141124</v>
      </c>
      <c r="R18" s="250" t="e">
        <f>'1_Police_100K'!R18/'1_Police_100K'!J18*100</f>
        <v>#VALUE!</v>
      </c>
      <c r="S18" s="250" t="e">
        <f>'1_Police_100K'!S18/'1_Police_100K'!K18*100</f>
        <v>#VALUE!</v>
      </c>
      <c r="T18" s="250" t="e">
        <f>'1_Police_100K'!T18/'1_Police_100K'!L18*100</f>
        <v>#VALUE!</v>
      </c>
      <c r="U18" s="250" t="e">
        <f>'1_Police_100K'!U18/'1_Police_100K'!M18*100</f>
        <v>#VALUE!</v>
      </c>
      <c r="V18" s="250" t="e">
        <f>'1_Police_100K'!V18/'1_Police_100K'!N18*100</f>
        <v>#VALUE!</v>
      </c>
      <c r="W18" s="250" t="e">
        <f>'1_Police_100K'!W18/'1_Police_100K'!O18*100</f>
        <v>#VALUE!</v>
      </c>
      <c r="X18" s="250" t="e">
        <f t="shared" si="30"/>
        <v>#VALUE!</v>
      </c>
      <c r="Z18" s="250">
        <f>'1_Police_100K'!Z18/'1_Police_100K'!J18*100</f>
        <v>3.7541654293277937E-2</v>
      </c>
      <c r="AA18" s="250">
        <f>'1_Police_100K'!AA18/'1_Police_100K'!K18*100</f>
        <v>3.6801488734442327E-2</v>
      </c>
      <c r="AB18" s="250">
        <f>'1_Police_100K'!AB18/'1_Police_100K'!L18*100</f>
        <v>3.7137294935539786E-2</v>
      </c>
      <c r="AC18" s="250">
        <f>'1_Police_100K'!AC18/'1_Police_100K'!M18*100</f>
        <v>3.7322856188293972E-2</v>
      </c>
      <c r="AD18" s="250">
        <f>'1_Police_100K'!AD18/'1_Police_100K'!N18*100</f>
        <v>3.4846348296991347E-2</v>
      </c>
      <c r="AE18" s="250">
        <f>'1_Police_100K'!AE18/'1_Police_100K'!O18*100</f>
        <v>3.9293680402402428E-2</v>
      </c>
      <c r="AF18" s="250">
        <f t="shared" si="31"/>
        <v>4.6668857356086306</v>
      </c>
      <c r="AH18" s="250">
        <f>'1_Police_100K'!AH18/'1_Police_100K'!Z18*100</f>
        <v>5.8692752334370839</v>
      </c>
      <c r="AI18" s="250">
        <f>'1_Police_100K'!AI18/'1_Police_100K'!AA18*100</f>
        <v>6.2981422745808802</v>
      </c>
      <c r="AJ18" s="250">
        <f>'1_Police_100K'!AJ18/'1_Police_100K'!AB18*100</f>
        <v>6.1878952122854551</v>
      </c>
      <c r="AK18" s="250">
        <f>'1_Police_100K'!AK18/'1_Police_100K'!AC18*100</f>
        <v>4.933920704845816</v>
      </c>
      <c r="AL18" s="250">
        <f>'1_Police_100K'!AL18/'1_Police_100K'!AD18*100</f>
        <v>5.8476881233000908</v>
      </c>
      <c r="AM18" s="250">
        <f>'1_Police_100K'!AM18/'1_Police_100K'!AE18*100</f>
        <v>6.2699680511182105</v>
      </c>
      <c r="AN18" s="250">
        <f t="shared" si="45"/>
        <v>6.8269556588246445</v>
      </c>
      <c r="AP18" s="250">
        <f>'1_Police_100K'!AP18/'1_Police_100K'!Z18*100</f>
        <v>30.635838150289018</v>
      </c>
      <c r="AQ18" s="250">
        <f>'1_Police_100K'!AQ18/'1_Police_100K'!AA18*100</f>
        <v>28.047122791119168</v>
      </c>
      <c r="AR18" s="250">
        <f>'1_Police_100K'!AR18/'1_Police_100K'!AB18*100</f>
        <v>28.139114724480574</v>
      </c>
      <c r="AS18" s="250">
        <f>'1_Police_100K'!AS18/'1_Police_100K'!AC18*100</f>
        <v>28.546255506607928</v>
      </c>
      <c r="AT18" s="250">
        <f>'1_Police_100K'!AT18/'1_Police_100K'!AD18*100</f>
        <v>29.691749773345421</v>
      </c>
      <c r="AU18" s="250">
        <f>'1_Police_100K'!AU18/'1_Police_100K'!AE18*100</f>
        <v>29.832268370607029</v>
      </c>
      <c r="AV18" s="250">
        <f t="shared" si="32"/>
        <v>-2.6229730544336576</v>
      </c>
      <c r="AX18" s="250" t="e">
        <f>'1_Police_100K'!AX18/'1_Police_100K'!AP18*100</f>
        <v>#VALUE!</v>
      </c>
      <c r="AY18" s="250" t="e">
        <f>'1_Police_100K'!AY18/'1_Police_100K'!AQ18*100</f>
        <v>#VALUE!</v>
      </c>
      <c r="AZ18" s="250" t="e">
        <f>'1_Police_100K'!AZ18/'1_Police_100K'!AR18*100</f>
        <v>#VALUE!</v>
      </c>
      <c r="BA18" s="250" t="e">
        <f>'1_Police_100K'!BA18/'1_Police_100K'!AS18*100</f>
        <v>#VALUE!</v>
      </c>
      <c r="BB18" s="250" t="e">
        <f>'1_Police_100K'!BB18/'1_Police_100K'!AT18*100</f>
        <v>#VALUE!</v>
      </c>
      <c r="BC18" s="250" t="e">
        <f>'1_Police_100K'!BC18/'1_Police_100K'!AU18*100</f>
        <v>#VALUE!</v>
      </c>
      <c r="BD18" s="250" t="e">
        <f t="shared" si="46"/>
        <v>#VALUE!</v>
      </c>
      <c r="BF18" s="250">
        <f>'1_Police_100K'!BF18/'1_Police_100K'!J18*100</f>
        <v>8.6505386117333281</v>
      </c>
      <c r="BG18" s="250">
        <f>'1_Police_100K'!BG18/'1_Police_100K'!K18*100</f>
        <v>8.7471485933060311</v>
      </c>
      <c r="BH18" s="250">
        <f>'1_Police_100K'!BH18/'1_Police_100K'!L18*100</f>
        <v>8.5758971239899182</v>
      </c>
      <c r="BI18" s="250">
        <f>'1_Police_100K'!BI18/'1_Police_100K'!M18*100</f>
        <v>8.3037271557813259</v>
      </c>
      <c r="BJ18" s="250">
        <f>'1_Police_100K'!BJ18/'1_Police_100K'!N18*100</f>
        <v>8.0156710631090125</v>
      </c>
      <c r="BK18" s="250">
        <f>'1_Police_100K'!BK18/'1_Police_100K'!O18*100</f>
        <v>8.6421459873211965</v>
      </c>
      <c r="BL18" s="250">
        <f t="shared" si="0"/>
        <v>-9.7018518601245773E-2</v>
      </c>
      <c r="BN18" s="250">
        <f>'1_Police_100K'!BN18/'1_Police_100K'!BF18*100</f>
        <v>26.839834357982813</v>
      </c>
      <c r="BO18" s="250">
        <f>'1_Police_100K'!BO18/'1_Police_100K'!BG18*100</f>
        <v>25.940675219703756</v>
      </c>
      <c r="BP18" s="250">
        <f>'1_Police_100K'!BP18/'1_Police_100K'!BH18*100</f>
        <v>25.010268627289907</v>
      </c>
      <c r="BQ18" s="250">
        <f>'1_Police_100K'!BQ18/'1_Police_100K'!BI18*100</f>
        <v>24.899512511929796</v>
      </c>
      <c r="BR18" s="250">
        <f>'1_Police_100K'!BR18/'1_Police_100K'!BJ18*100</f>
        <v>25.105233286825733</v>
      </c>
      <c r="BS18" s="250">
        <f>'1_Police_100K'!BS18/'1_Police_100K'!BK18*100</f>
        <v>25.427120349068407</v>
      </c>
      <c r="BT18" s="250">
        <f t="shared" si="1"/>
        <v>-5.2634974943287318</v>
      </c>
      <c r="BV18" s="250">
        <f>'1_Police_100K'!BV18/'1_Police_100K'!J18*100</f>
        <v>0.41624663915392557</v>
      </c>
      <c r="BW18" s="250">
        <f>'1_Police_100K'!BW18/'1_Police_100K'!K18*100</f>
        <v>0.4109193868975361</v>
      </c>
      <c r="BX18" s="250">
        <f>'1_Police_100K'!BX18/'1_Police_100K'!L18*100</f>
        <v>0.41991645953762546</v>
      </c>
      <c r="BY18" s="250">
        <f>'1_Police_100K'!BY18/'1_Police_100K'!M18*100</f>
        <v>0.37551397025746525</v>
      </c>
      <c r="BZ18" s="250">
        <f>'1_Police_100K'!BZ18/'1_Police_100K'!N18*100</f>
        <v>0.35271265236786942</v>
      </c>
      <c r="CA18" s="250">
        <f>'1_Police_100K'!CA18/'1_Police_100K'!O18*100</f>
        <v>0.38760140013551925</v>
      </c>
      <c r="CB18" s="250">
        <f t="shared" si="2"/>
        <v>-6.8817946678515938</v>
      </c>
      <c r="CD18" s="250">
        <f>'1_Police_100K'!CD18/'1_Police_100K'!BV18*100</f>
        <v>32.739813923644533</v>
      </c>
      <c r="CE18" s="250">
        <f>'1_Police_100K'!CE18/'1_Police_100K'!BW18*100</f>
        <v>34.869942782940392</v>
      </c>
      <c r="CF18" s="250">
        <f>'1_Police_100K'!CF18/'1_Police_100K'!BX18*100</f>
        <v>30.981864664056879</v>
      </c>
      <c r="CG18" s="250">
        <f>'1_Police_100K'!CG18/'1_Police_100K'!BY18*100</f>
        <v>34.76071631857787</v>
      </c>
      <c r="CH18" s="250">
        <f>'1_Police_100K'!CH18/'1_Police_100K'!BZ18*100</f>
        <v>33.597563706390787</v>
      </c>
      <c r="CI18" s="250">
        <f>'1_Police_100K'!CI18/'1_Police_100K'!CA18*100</f>
        <v>32.392712550607285</v>
      </c>
      <c r="CJ18" s="250">
        <f t="shared" si="3"/>
        <v>-1.0601812638482215</v>
      </c>
      <c r="CL18" s="250">
        <f>'1_Police_100K'!CL18/'1_Police_100K'!BV18*100</f>
        <v>29.744145011228753</v>
      </c>
      <c r="CM18" s="250">
        <f>'1_Police_100K'!CM18/'1_Police_100K'!BW18*100</f>
        <v>30.389968753804332</v>
      </c>
      <c r="CN18" s="250">
        <f>'1_Police_100K'!CN18/'1_Police_100K'!BX18*100</f>
        <v>27.210993049452743</v>
      </c>
      <c r="CO18" s="250">
        <f>'1_Police_100K'!CO18/'1_Police_100K'!BY18*100</f>
        <v>29.418976312448002</v>
      </c>
      <c r="CP18" s="250">
        <f>'1_Police_100K'!CP18/'1_Police_100K'!BZ18*100</f>
        <v>29.334049890277214</v>
      </c>
      <c r="CQ18" s="250">
        <f>'1_Police_100K'!CQ18/'1_Police_100K'!CA18*100</f>
        <v>27.218623481781378</v>
      </c>
      <c r="CR18" s="250">
        <f t="shared" si="4"/>
        <v>-8.4908190452069192</v>
      </c>
      <c r="CT18" s="250">
        <f>'1_Police_100K'!CT18/'1_Police_100K'!J18*100</f>
        <v>0.80159527826478438</v>
      </c>
      <c r="CU18" s="250">
        <f>'1_Police_100K'!CU18/'1_Police_100K'!K18*100</f>
        <v>0.81225071035043972</v>
      </c>
      <c r="CV18" s="250">
        <f>'1_Police_100K'!CV18/'1_Police_100K'!L18*100</f>
        <v>0.79229583965008399</v>
      </c>
      <c r="CW18" s="250">
        <f>'1_Police_100K'!CW18/'1_Police_100K'!M18*100</f>
        <v>0.74769025778091125</v>
      </c>
      <c r="CX18" s="250">
        <f>'1_Police_100K'!CX18/'1_Police_100K'!N18*100</f>
        <v>0.70555167408586383</v>
      </c>
      <c r="CY18" s="250">
        <f>'1_Police_100K'!CY18/'1_Police_100K'!O18*100</f>
        <v>0.67491289953152023</v>
      </c>
      <c r="CZ18" s="250">
        <f t="shared" si="5"/>
        <v>-15.80378305215244</v>
      </c>
      <c r="DB18" s="250">
        <f>'1_Police_100K'!DB18/'1_Police_100K'!CT18*100</f>
        <v>7.2634888902771699</v>
      </c>
      <c r="DC18" s="250">
        <f>'1_Police_100K'!DC18/'1_Police_100K'!CU18*100</f>
        <v>6.4954527724743887</v>
      </c>
      <c r="DD18" s="250">
        <f>'1_Police_100K'!DD18/'1_Police_100K'!CV18*100</f>
        <v>5.2229326332726433</v>
      </c>
      <c r="DE18" s="250">
        <f>'1_Police_100K'!DE18/'1_Police_100K'!CW18*100</f>
        <v>4.862012094557449</v>
      </c>
      <c r="DF18" s="250">
        <f>'1_Police_100K'!DF18/'1_Police_100K'!CX18*100</f>
        <v>4.8717145032015399</v>
      </c>
      <c r="DG18" s="250">
        <f>'1_Police_100K'!DG18/'1_Police_100K'!CY18*100</f>
        <v>4.4316305889464989</v>
      </c>
      <c r="DH18" s="250">
        <f t="shared" si="33"/>
        <v>-38.98757668813078</v>
      </c>
      <c r="DJ18" s="250">
        <f>'1_Police_100K'!DJ18/'1_Police_100K'!J18*100</f>
        <v>40.060534039630561</v>
      </c>
      <c r="DK18" s="250">
        <f>'1_Police_100K'!DK18/'1_Police_100K'!K18*100</f>
        <v>39.615560343102601</v>
      </c>
      <c r="DL18" s="250">
        <f>'1_Police_100K'!DL18/'1_Police_100K'!L18*100</f>
        <v>39.255781357614701</v>
      </c>
      <c r="DM18" s="250">
        <f>'1_Police_100K'!DM18/'1_Police_100K'!M18*100</f>
        <v>40.047046528941486</v>
      </c>
      <c r="DN18" s="250">
        <f>'1_Police_100K'!DN18/'1_Police_100K'!N18*100</f>
        <v>39.162540839019819</v>
      </c>
      <c r="DO18" s="250">
        <f>'1_Police_100K'!DO18/'1_Police_100K'!O18*100</f>
        <v>37.185521094774657</v>
      </c>
      <c r="DP18" s="250">
        <f t="shared" si="6"/>
        <v>-7.176671539155592</v>
      </c>
      <c r="DR18" s="250">
        <f>'1_Police_100K'!DR18/'1_Police_100K'!DJ18*100</f>
        <v>46.3885965153519</v>
      </c>
      <c r="DS18" s="250">
        <f>'1_Police_100K'!DS18/'1_Police_100K'!DK18*100</f>
        <v>46.234701217841348</v>
      </c>
      <c r="DT18" s="250">
        <f>'1_Police_100K'!DT18/'1_Police_100K'!DL18*100</f>
        <v>46.327367851174451</v>
      </c>
      <c r="DU18" s="250">
        <f>'1_Police_100K'!DU18/'1_Police_100K'!DM18*100</f>
        <v>45.897358732874963</v>
      </c>
      <c r="DV18" s="250">
        <f>'1_Police_100K'!DV18/'1_Police_100K'!DN18*100</f>
        <v>45.769575632562031</v>
      </c>
      <c r="DW18" s="250">
        <f>'1_Police_100K'!DW18/'1_Police_100K'!DO18*100</f>
        <v>45.715181564251701</v>
      </c>
      <c r="DX18" s="250">
        <f t="shared" si="34"/>
        <v>-1.4516820979426228</v>
      </c>
      <c r="DZ18" s="250">
        <f>'1_Police_100K'!DZ18/'1_Police_100K'!DR18*100</f>
        <v>7.0564521561980422</v>
      </c>
      <c r="EA18" s="250">
        <f>'1_Police_100K'!EA18/'1_Police_100K'!DS18*100</f>
        <v>6.4192763099198302</v>
      </c>
      <c r="EB18" s="250">
        <f>'1_Police_100K'!EB18/'1_Police_100K'!DT18*100</f>
        <v>8.0882827675387716</v>
      </c>
      <c r="EC18" s="250">
        <f>'1_Police_100K'!EC18/'1_Police_100K'!DU18*100</f>
        <v>5.7505215060881127</v>
      </c>
      <c r="ED18" s="250">
        <f>'1_Police_100K'!ED18/'1_Police_100K'!DV18*100</f>
        <v>5.4751797549921166</v>
      </c>
      <c r="EE18" s="250">
        <f>'1_Police_100K'!EE18/'1_Police_100K'!DW18*100</f>
        <v>5.5047895629344978</v>
      </c>
      <c r="EF18" s="250">
        <f t="shared" si="7"/>
        <v>-21.989273914379766</v>
      </c>
      <c r="EH18" s="250">
        <f>'1_Police_100K'!EH18/'1_Police_100K'!DR18*100</f>
        <v>37.83804419197704</v>
      </c>
      <c r="EI18" s="250">
        <f>'1_Police_100K'!EI18/'1_Police_100K'!DS18*100</f>
        <v>39.166134086410921</v>
      </c>
      <c r="EJ18" s="250">
        <f>'1_Police_100K'!EJ18/'1_Police_100K'!DT18*100</f>
        <v>40.354252636511042</v>
      </c>
      <c r="EK18" s="250">
        <f>'1_Police_100K'!EK18/'1_Police_100K'!DU18*100</f>
        <v>39.902193009134848</v>
      </c>
      <c r="EL18" s="250">
        <f>'1_Police_100K'!EL18/'1_Police_100K'!DV18*100</f>
        <v>40.884203327813708</v>
      </c>
      <c r="EM18" s="250">
        <f>'1_Police_100K'!EM18/'1_Police_100K'!DW18*100</f>
        <v>39.945794904979543</v>
      </c>
      <c r="EN18" s="250">
        <f t="shared" si="8"/>
        <v>5.5704536479436229</v>
      </c>
      <c r="EP18" s="250">
        <f>'1_Police_100K'!EP18/'1_Police_100K'!EH18*100</f>
        <v>51.208209988059153</v>
      </c>
      <c r="EQ18" s="250">
        <f>'1_Police_100K'!EQ18/'1_Police_100K'!EI18*100</f>
        <v>53.271069312500138</v>
      </c>
      <c r="ER18" s="250">
        <f>'1_Police_100K'!ER18/'1_Police_100K'!EJ18*100</f>
        <v>42.376577070762487</v>
      </c>
      <c r="ES18" s="250">
        <f>'1_Police_100K'!ES18/'1_Police_100K'!EK18*100</f>
        <v>56.78173751829857</v>
      </c>
      <c r="ET18" s="250">
        <f>'1_Police_100K'!ET18/'1_Police_100K'!EL18*100</f>
        <v>58.59431076738035</v>
      </c>
      <c r="EU18" s="250">
        <f>'1_Police_100K'!EU18/'1_Police_100K'!EM18*100</f>
        <v>58.662676495736378</v>
      </c>
      <c r="EV18" s="250">
        <f t="shared" si="9"/>
        <v>14.557170636145017</v>
      </c>
      <c r="EX18" s="250">
        <f>'1_Police_100K'!EX18/'1_Police_100K'!J18*100</f>
        <v>10.650428774434415</v>
      </c>
      <c r="EY18" s="250">
        <f>'1_Police_100K'!EY18/'1_Police_100K'!K18*100</f>
        <v>10.948167762762964</v>
      </c>
      <c r="EZ18" s="250">
        <f>'1_Police_100K'!EZ18/'1_Police_100K'!L18*100</f>
        <v>10.977089945723188</v>
      </c>
      <c r="FA18" s="250">
        <f>'1_Police_100K'!FA18/'1_Police_100K'!M18*100</f>
        <v>10.628908212738306</v>
      </c>
      <c r="FB18" s="250">
        <f>'1_Police_100K'!FB18/'1_Police_100K'!N18*100</f>
        <v>10.142372448701547</v>
      </c>
      <c r="FC18" s="250">
        <f>'1_Police_100K'!FC18/'1_Police_100K'!O18*100</f>
        <v>9.0430388200848455</v>
      </c>
      <c r="FD18" s="250">
        <f t="shared" si="10"/>
        <v>-15.092255799203059</v>
      </c>
      <c r="FF18" s="250">
        <f>'1_Police_100K'!FF18/'1_Police_100K'!EX18*100</f>
        <v>22.971068894555611</v>
      </c>
      <c r="FG18" s="250">
        <f>'1_Police_100K'!FG18/'1_Police_100K'!EY18*100</f>
        <v>21.850811647267758</v>
      </c>
      <c r="FH18" s="250">
        <f>'1_Police_100K'!FH18/'1_Police_100K'!EZ18*100</f>
        <v>24.869158350103984</v>
      </c>
      <c r="FI18" s="250">
        <f>'1_Police_100K'!FI18/'1_Police_100K'!FA18*100</f>
        <v>25.773253286761534</v>
      </c>
      <c r="FJ18" s="250">
        <f>'1_Police_100K'!FJ18/'1_Police_100K'!FB18*100</f>
        <v>25.589881603169708</v>
      </c>
      <c r="FK18" s="250">
        <f>'1_Police_100K'!FK18/'1_Police_100K'!FC18*100</f>
        <v>27.676956981970253</v>
      </c>
      <c r="FL18" s="250">
        <f t="shared" si="35"/>
        <v>20.486151989775223</v>
      </c>
      <c r="FN18" s="250">
        <f>'1_Police_100K'!FN18/'1_Police_100K'!J18*100</f>
        <v>0.78385104593319055</v>
      </c>
      <c r="FO18" s="250">
        <f>'1_Police_100K'!FO18/'1_Police_100K'!K18*100</f>
        <v>0.75663994237157006</v>
      </c>
      <c r="FP18" s="250">
        <f>'1_Police_100K'!FP18/'1_Police_100K'!L18*100</f>
        <v>0.75777526468290213</v>
      </c>
      <c r="FQ18" s="250">
        <f>'1_Police_100K'!FQ18/'1_Police_100K'!M18*100</f>
        <v>0.74854523069799983</v>
      </c>
      <c r="FR18" s="250">
        <f>'1_Police_100K'!FR18/'1_Police_100K'!N18*100</f>
        <v>0.71774631637293418</v>
      </c>
      <c r="FS18" s="250">
        <f>'1_Police_100K'!FS18/'1_Police_100K'!O18*100</f>
        <v>0.78220159478360685</v>
      </c>
      <c r="FT18" s="250">
        <f t="shared" si="11"/>
        <v>-0.21042915719019106</v>
      </c>
      <c r="FV18" s="250">
        <f>'1_Police_100K'!FV18/'1_Police_100K'!J18*100</f>
        <v>0.14303887756296074</v>
      </c>
      <c r="FW18" s="250">
        <f>'1_Police_100K'!FW18/'1_Police_100K'!K18*100</f>
        <v>0.12794645358376802</v>
      </c>
      <c r="FX18" s="250">
        <f>'1_Police_100K'!FX18/'1_Police_100K'!L18*100</f>
        <v>0.1364384629655287</v>
      </c>
      <c r="FY18" s="250">
        <f>'1_Police_100K'!FY18/'1_Police_100K'!M18*100</f>
        <v>0.13380326152437724</v>
      </c>
      <c r="FZ18" s="250">
        <f>'1_Police_100K'!FZ18/'1_Police_100K'!N18*100</f>
        <v>0.15229086306948941</v>
      </c>
      <c r="GA18" s="250">
        <f>'1_Police_100K'!GA18/'1_Police_100K'!O18*100</f>
        <v>0.18110557728599302</v>
      </c>
      <c r="GB18" s="250">
        <f t="shared" si="12"/>
        <v>26.612834476610502</v>
      </c>
      <c r="GD18" s="250">
        <f>'1_Police_100K'!GD18/'1_Police_100K'!J18*100</f>
        <v>1.852878446666897E-2</v>
      </c>
      <c r="GE18" s="250">
        <f>'1_Police_100K'!GE18/'1_Police_100K'!K18*100</f>
        <v>2.114376425703347E-2</v>
      </c>
      <c r="GF18" s="250">
        <f>'1_Police_100K'!GF18/'1_Police_100K'!L18*100</f>
        <v>1.8920898232741137E-2</v>
      </c>
      <c r="GG18" s="250">
        <f>'1_Police_100K'!GG18/'1_Police_100K'!M18*100</f>
        <v>3.4922355305698857E-2</v>
      </c>
      <c r="GH18" s="250">
        <f>'1_Police_100K'!GH18/'1_Police_100K'!N18*100</f>
        <v>1.6996677591823522E-2</v>
      </c>
      <c r="GI18" s="250">
        <f>'1_Police_100K'!GI18/'1_Police_100K'!O18*100</f>
        <v>1.7669602289578732E-2</v>
      </c>
      <c r="GJ18" s="250">
        <f t="shared" si="13"/>
        <v>-4.6370131760979945</v>
      </c>
      <c r="GL18" s="250">
        <f>'1_Police_100K'!GL18/'1_Police_100K'!J18*100</f>
        <v>3.9474323361341845</v>
      </c>
      <c r="GM18" s="250">
        <f>'1_Police_100K'!GM18/'1_Police_100K'!K18*100</f>
        <v>3.954450862425464</v>
      </c>
      <c r="GN18" s="250">
        <f>'1_Police_100K'!GN18/'1_Police_100K'!L18*100</f>
        <v>4.2525892947302264</v>
      </c>
      <c r="GO18" s="250">
        <f>'1_Police_100K'!GO18/'1_Police_100K'!M18*100</f>
        <v>4.5500014468772445</v>
      </c>
      <c r="GP18" s="250">
        <f>'1_Police_100K'!GP18/'1_Police_100K'!N18*100</f>
        <v>4.4640604778435833</v>
      </c>
      <c r="GQ18" s="250">
        <f>'1_Police_100K'!GQ18/'1_Police_100K'!O18*100</f>
        <v>4.7484153065832917</v>
      </c>
      <c r="GR18" s="250">
        <f t="shared" si="14"/>
        <v>20.291240032591148</v>
      </c>
      <c r="GT18" s="250">
        <f>'1_Police_100K'!GT18/'1_Police_100K'!GL18*100</f>
        <v>26.359745938311391</v>
      </c>
      <c r="GU18" s="250">
        <f>'1_Police_100K'!GU18/'1_Police_100K'!GM18*100</f>
        <v>25.082858950031621</v>
      </c>
      <c r="GV18" s="250">
        <f>'1_Police_100K'!GV18/'1_Police_100K'!GN18*100</f>
        <v>23.208756532886309</v>
      </c>
      <c r="GW18" s="250">
        <f>'1_Police_100K'!GW18/'1_Police_100K'!GO18*100</f>
        <v>22.256390613368797</v>
      </c>
      <c r="GX18" s="250">
        <f>'1_Police_100K'!GX18/'1_Police_100K'!GP18*100</f>
        <v>22.341155822281355</v>
      </c>
      <c r="GY18" s="250">
        <f>'1_Police_100K'!GY18/'1_Police_100K'!GQ18*100</f>
        <v>21.786287897314558</v>
      </c>
      <c r="GZ18" s="250">
        <f t="shared" si="15"/>
        <v>-17.350159791751807</v>
      </c>
      <c r="HA18" s="252"/>
      <c r="HB18" s="250">
        <f>'1_Police_raw'!GI17/C18*100</f>
        <v>2633.7429733328358</v>
      </c>
      <c r="HC18" s="250">
        <f>'1_Police_raw'!GJ17/D18*100</f>
        <v>2606.9622136268968</v>
      </c>
      <c r="HD18" s="250">
        <f>'1_Police_raw'!GK17/E18*100</f>
        <v>2801.2767811373305</v>
      </c>
      <c r="HE18" s="250">
        <f>'1_Police_raw'!GL17/F18*100</f>
        <v>2661.3489147232467</v>
      </c>
      <c r="HF18" s="250">
        <f>'1_Police_raw'!GM17/G18*100</f>
        <v>2917.6205184647411</v>
      </c>
      <c r="HG18" s="250">
        <f>'1_Police_raw'!GN17/H18*100</f>
        <v>2872.8766042275965</v>
      </c>
      <c r="HH18" s="250">
        <f t="shared" si="16"/>
        <v>9.0796115382569837</v>
      </c>
      <c r="HJ18" s="250" t="e">
        <f>'1_Police_100K'!HJ18/'1_Police_100K'!HB18*100</f>
        <v>#VALUE!</v>
      </c>
      <c r="HK18" s="250" t="e">
        <f>'1_Police_100K'!HK18/'1_Police_100K'!HC18*100</f>
        <v>#VALUE!</v>
      </c>
      <c r="HL18" s="250" t="e">
        <f>'1_Police_100K'!HL18/'1_Police_100K'!HD18*100</f>
        <v>#VALUE!</v>
      </c>
      <c r="HM18" s="250" t="e">
        <f>'1_Police_100K'!HM18/'1_Police_100K'!HE18*100</f>
        <v>#VALUE!</v>
      </c>
      <c r="HN18" s="250" t="e">
        <f>'1_Police_100K'!HN18/'1_Police_100K'!HF18*100</f>
        <v>#VALUE!</v>
      </c>
      <c r="HO18" s="250" t="e">
        <f>'1_Police_100K'!HO18/'1_Police_100K'!HG18*100</f>
        <v>#VALUE!</v>
      </c>
      <c r="HP18" s="250" t="e">
        <f t="shared" si="17"/>
        <v>#VALUE!</v>
      </c>
      <c r="HR18" s="250">
        <f>'1_Police_100K'!HR18/'1_Police_100K'!HB18*100</f>
        <v>0.13162359910319885</v>
      </c>
      <c r="HS18" s="250">
        <f>'1_Police_100K'!HS18/'1_Police_100K'!HC18*100</f>
        <v>0.12673593369619099</v>
      </c>
      <c r="HT18" s="250">
        <f>'1_Police_100K'!HT18/'1_Police_100K'!HD18*100</f>
        <v>0.12071678193796762</v>
      </c>
      <c r="HU18" s="250">
        <f>'1_Police_100K'!HU18/'1_Police_100K'!HE18*100</f>
        <v>0.13151871315429048</v>
      </c>
      <c r="HV18" s="250">
        <f>'1_Police_100K'!HV18/'1_Police_100K'!HF18*100</f>
        <v>0.11004476082254555</v>
      </c>
      <c r="HW18" s="250">
        <f>'1_Police_100K'!HW18/'1_Police_100K'!HG18*100</f>
        <v>0.12279704473811062</v>
      </c>
      <c r="HX18" s="250">
        <f t="shared" si="18"/>
        <v>-6.70590564703204</v>
      </c>
      <c r="HZ18" s="250">
        <f>'1_Police_100K'!HZ18/'1_Police_100K'!HR18*100</f>
        <v>5.7892844300611292</v>
      </c>
      <c r="IA18" s="250">
        <f>'1_Police_100K'!IA18/'1_Police_100K'!HS18*100</f>
        <v>6.3677467972871122</v>
      </c>
      <c r="IB18" s="250">
        <f>'1_Police_100K'!IB18/'1_Police_100K'!HT18*100</f>
        <v>5.9493206022769014</v>
      </c>
      <c r="IC18" s="250">
        <f>'1_Police_100K'!IC18/'1_Police_100K'!HU18*100</f>
        <v>5.3767244428723018</v>
      </c>
      <c r="ID18" s="250">
        <f>'1_Police_100K'!ID18/'1_Police_100K'!HV18*100</f>
        <v>6.1756808592251637</v>
      </c>
      <c r="IE18" s="250">
        <f>'1_Police_100K'!IE18/'1_Police_100K'!HW18*100</f>
        <v>5.6571231459123839</v>
      </c>
      <c r="IF18" s="250">
        <f t="shared" si="48"/>
        <v>-2.2828604423457222</v>
      </c>
      <c r="IH18" s="250" t="e">
        <f>'1_Police_100K'!IH18/'1_Police_100K'!HR18*100</f>
        <v>#VALUE!</v>
      </c>
      <c r="II18" s="250" t="e">
        <f>'1_Police_100K'!II18/'1_Police_100K'!HS18*100</f>
        <v>#VALUE!</v>
      </c>
      <c r="IJ18" s="250">
        <f>'1_Police_100K'!IJ18/'1_Police_100K'!HT18*100</f>
        <v>27.102460521483657</v>
      </c>
      <c r="IK18" s="250">
        <f>'1_Police_100K'!IK18/'1_Police_100K'!HU18*100</f>
        <v>27.732578705341353</v>
      </c>
      <c r="IL18" s="250">
        <f>'1_Police_100K'!IL18/'1_Police_100K'!HV18*100</f>
        <v>27.617951668584578</v>
      </c>
      <c r="IM18" s="250">
        <f>'1_Police_100K'!IM18/'1_Police_100K'!HW18*100</f>
        <v>28.492583649534321</v>
      </c>
      <c r="IN18" s="250" t="e">
        <f t="shared" si="36"/>
        <v>#VALUE!</v>
      </c>
      <c r="IP18" s="250" t="e">
        <f>'1_Police_100K'!IP18/'1_Police_100K'!IH18*100</f>
        <v>#VALUE!</v>
      </c>
      <c r="IQ18" s="250" t="e">
        <f>'1_Police_100K'!IQ18/'1_Police_100K'!II18*100</f>
        <v>#VALUE!</v>
      </c>
      <c r="IR18" s="250" t="e">
        <f>'1_Police_100K'!IR18/'1_Police_100K'!IJ18*100</f>
        <v>#VALUE!</v>
      </c>
      <c r="IS18" s="250" t="e">
        <f>'1_Police_100K'!IS18/'1_Police_100K'!IK18*100</f>
        <v>#VALUE!</v>
      </c>
      <c r="IT18" s="250" t="e">
        <f>'1_Police_100K'!IT18/'1_Police_100K'!IL18*100</f>
        <v>#VALUE!</v>
      </c>
      <c r="IU18" s="250" t="e">
        <f>'1_Police_100K'!IU18/'1_Police_100K'!IM18*100</f>
        <v>#VALUE!</v>
      </c>
      <c r="IV18" s="250" t="e">
        <f t="shared" si="44"/>
        <v>#VALUE!</v>
      </c>
      <c r="IX18" s="250">
        <f>'1_Police_100K'!IX18/'1_Police_100K'!HB18*100</f>
        <v>20.993751073790147</v>
      </c>
      <c r="IY18" s="250">
        <f>'1_Police_100K'!IY18/'1_Police_100K'!HC18*100</f>
        <v>21.18108912678273</v>
      </c>
      <c r="IZ18" s="250">
        <f>'1_Police_100K'!IZ18/'1_Police_100K'!HD18*100</f>
        <v>19.195165299533226</v>
      </c>
      <c r="JA18" s="250">
        <f>'1_Police_100K'!JA18/'1_Police_100K'!HE18*100</f>
        <v>19.880260748526172</v>
      </c>
      <c r="JB18" s="250">
        <f>'1_Police_100K'!JB18/'1_Police_100K'!HF18*100</f>
        <v>18.052574971422978</v>
      </c>
      <c r="JC18" s="250">
        <f>'1_Police_100K'!JC18/'1_Police_100K'!HG18*100</f>
        <v>19.660404116221322</v>
      </c>
      <c r="JD18" s="250">
        <f t="shared" si="19"/>
        <v>-6.3511611282914231</v>
      </c>
      <c r="JF18" s="250">
        <f>'1_Police_100K'!JF18/'1_Police_100K'!IX18*100</f>
        <v>34.561338248058341</v>
      </c>
      <c r="JG18" s="250">
        <f>'1_Police_100K'!JG18/'1_Police_100K'!IY18*100</f>
        <v>33.182657471305824</v>
      </c>
      <c r="JH18" s="250">
        <f>'1_Police_100K'!JH18/'1_Police_100K'!IZ18*100</f>
        <v>31.911109879348892</v>
      </c>
      <c r="JI18" s="250">
        <f>'1_Police_100K'!JI18/'1_Police_100K'!JA18*100</f>
        <v>31.367547568957736</v>
      </c>
      <c r="JJ18" s="250">
        <f>'1_Police_100K'!JJ18/'1_Police_100K'!JB18*100</f>
        <v>31.453076189229122</v>
      </c>
      <c r="JK18" s="250">
        <f>'1_Police_100K'!JK18/'1_Police_100K'!JC18*100</f>
        <v>32.224266606915094</v>
      </c>
      <c r="JL18" s="250">
        <f t="shared" si="47"/>
        <v>-6.7620982277054793</v>
      </c>
      <c r="JN18" s="250">
        <f>'1_Police_100K'!JN18/'1_Police_100K'!HB18*100</f>
        <v>0.97484763420661158</v>
      </c>
      <c r="JO18" s="250">
        <f>'1_Police_100K'!JO18/'1_Police_100K'!HC18*100</f>
        <v>0.95577231082489145</v>
      </c>
      <c r="JP18" s="250">
        <f>'1_Police_100K'!JP18/'1_Police_100K'!HD18*100</f>
        <v>0.85734184572102667</v>
      </c>
      <c r="JQ18" s="250">
        <f>'1_Police_100K'!JQ18/'1_Police_100K'!HE18*100</f>
        <v>0.87108467813970103</v>
      </c>
      <c r="JR18" s="250">
        <f>'1_Police_100K'!JR18/'1_Police_100K'!HF18*100</f>
        <v>0.76550124185533697</v>
      </c>
      <c r="JS18" s="250">
        <f>'1_Police_100K'!JS18/'1_Police_100K'!HG18*100</f>
        <v>0.84102632744918471</v>
      </c>
      <c r="JT18" s="250">
        <f t="shared" si="20"/>
        <v>-13.727407449302433</v>
      </c>
      <c r="JV18" s="250">
        <f>'1_Police_100K'!JV18/'1_Police_100K'!JN18*100</f>
        <v>33.480603971452148</v>
      </c>
      <c r="JW18" s="250">
        <f>'1_Police_100K'!JW18/'1_Police_100K'!JO18*100</f>
        <v>35.60329752685486</v>
      </c>
      <c r="JX18" s="250">
        <f>'1_Police_100K'!JX18/'1_Police_100K'!JP18*100</f>
        <v>34.877708257924397</v>
      </c>
      <c r="JY18" s="250">
        <f>'1_Police_100K'!JY18/'1_Police_100K'!JQ18*100</f>
        <v>30.949583422345654</v>
      </c>
      <c r="JZ18" s="250">
        <f>'1_Police_100K'!JZ18/'1_Police_100K'!JR18*100</f>
        <v>34.662255307416594</v>
      </c>
      <c r="KA18" s="250">
        <f>'1_Police_100K'!KA18/'1_Police_100K'!JS18*100</f>
        <v>34.041803072273993</v>
      </c>
      <c r="KB18" s="250">
        <f t="shared" si="21"/>
        <v>1.6761916878810297</v>
      </c>
      <c r="KD18" s="250">
        <f>'1_Police_100K'!KD18/'1_Police_100K'!JN18*100</f>
        <v>31.761907073845702</v>
      </c>
      <c r="KE18" s="250">
        <f>'1_Police_100K'!KE18/'1_Police_100K'!JO18*100</f>
        <v>31.856107919060705</v>
      </c>
      <c r="KF18" s="250">
        <f>'1_Police_100K'!KF18/'1_Police_100K'!JP18*100</f>
        <v>32.700760122033202</v>
      </c>
      <c r="KG18" s="250">
        <f>'1_Police_100K'!KG18/'1_Police_100K'!JQ18*100</f>
        <v>31.622516556291387</v>
      </c>
      <c r="KH18" s="250">
        <f>'1_Police_100K'!KH18/'1_Police_100K'!JR18*100</f>
        <v>32.136752136752136</v>
      </c>
      <c r="KI18" s="250">
        <f>'1_Police_100K'!KI18/'1_Police_100K'!JS18*100</f>
        <v>29.821203727020901</v>
      </c>
      <c r="KJ18" s="250">
        <f t="shared" si="22"/>
        <v>-6.1101600175099975</v>
      </c>
      <c r="KL18" s="250">
        <f>'1_Police_100K'!KL18/'1_Police_100K'!HB18*100</f>
        <v>1.5249121681071427</v>
      </c>
      <c r="KM18" s="250">
        <f>'1_Police_100K'!KM18/'1_Police_100K'!HC18*100</f>
        <v>1.5125222169906376</v>
      </c>
      <c r="KN18" s="250">
        <f>'1_Police_100K'!KN18/'1_Police_100K'!HD18*100</f>
        <v>1.3587841962536569</v>
      </c>
      <c r="KO18" s="250">
        <f>'1_Police_100K'!KO18/'1_Police_100K'!HE18*100</f>
        <v>1.3693856815339724</v>
      </c>
      <c r="KP18" s="250">
        <f>'1_Police_100K'!KP18/'1_Police_100K'!HF18*100</f>
        <v>1.2098592001134638</v>
      </c>
      <c r="KQ18" s="250">
        <f>'1_Police_100K'!KQ18/'1_Police_100K'!HG18*100</f>
        <v>1.1911186264352089</v>
      </c>
      <c r="KR18" s="250">
        <f t="shared" si="23"/>
        <v>-21.889361804114145</v>
      </c>
      <c r="KT18" s="250">
        <f>'1_Police_100K'!KT18/'1_Police_100K'!KL18*100</f>
        <v>6.0181880256991214</v>
      </c>
      <c r="KU18" s="250">
        <f>'1_Police_100K'!KU18/'1_Police_100K'!KM18*100</f>
        <v>5.9891393572014913</v>
      </c>
      <c r="KV18" s="250">
        <f>'1_Police_100K'!KV18/'1_Police_100K'!KN18*100</f>
        <v>5.4094616639477975</v>
      </c>
      <c r="KW18" s="250">
        <f>'1_Police_100K'!KW18/'1_Police_100K'!KO18*100</f>
        <v>4.6781042976048921</v>
      </c>
      <c r="KX18" s="250">
        <f>'1_Police_100K'!KX18/'1_Police_100K'!KP18*100</f>
        <v>4.8670713837136281</v>
      </c>
      <c r="KY18" s="250">
        <f>'1_Police_100K'!KY18/'1_Police_100K'!KQ18*100</f>
        <v>4.7475106685633</v>
      </c>
      <c r="KZ18" s="250">
        <f t="shared" si="37"/>
        <v>-21.113952434017037</v>
      </c>
      <c r="LB18" s="250">
        <f>'1_Police_100K'!LB18/'1_Police_100K'!HB18*100</f>
        <v>23.861545793984689</v>
      </c>
      <c r="LC18" s="250">
        <f>'1_Police_100K'!LC18/'1_Police_100K'!HC18*100</f>
        <v>22.969383769204981</v>
      </c>
      <c r="LD18" s="250">
        <f>'1_Police_100K'!LD18/'1_Police_100K'!HD18*100</f>
        <v>20.561264320986943</v>
      </c>
      <c r="LE18" s="250">
        <f>'1_Police_100K'!LE18/'1_Police_100K'!HE18*100</f>
        <v>21.261974855594595</v>
      </c>
      <c r="LF18" s="250">
        <f>'1_Police_100K'!LF18/'1_Police_100K'!HF18*100</f>
        <v>19.374758340523321</v>
      </c>
      <c r="LG18" s="250">
        <f>'1_Police_100K'!LG18/'1_Police_100K'!HG18*100</f>
        <v>18.742624341008959</v>
      </c>
      <c r="LH18" s="250">
        <f t="shared" si="24"/>
        <v>-21.452597820658255</v>
      </c>
      <c r="LJ18" s="250">
        <f>'1_Police_100K'!LJ18/'1_Police_100K'!LB18*100</f>
        <v>21.158885029861729</v>
      </c>
      <c r="LK18" s="250">
        <f>'1_Police_100K'!LK18/'1_Police_100K'!LC18*100</f>
        <v>21.673950013097553</v>
      </c>
      <c r="LL18" s="250">
        <f>'1_Police_100K'!LL18/'1_Police_100K'!LD18*100</f>
        <v>21.756191798602412</v>
      </c>
      <c r="LM18" s="250">
        <f>'1_Police_100K'!LM18/'1_Police_100K'!LE18*100</f>
        <v>21.979226610244034</v>
      </c>
      <c r="LN18" s="250">
        <f>'1_Police_100K'!LN18/'1_Police_100K'!LF18*100</f>
        <v>21.620279088007493</v>
      </c>
      <c r="LO18" s="250">
        <f>'1_Police_100K'!LO18/'1_Police_100K'!LG18*100</f>
        <v>21.884301330916635</v>
      </c>
      <c r="LP18" s="250">
        <f t="shared" si="38"/>
        <v>3.4284240404497694</v>
      </c>
      <c r="LR18" s="250">
        <f>'1_Police_100K'!LR18/'1_Police_100K'!LJ18*100</f>
        <v>18.637156195511558</v>
      </c>
      <c r="LS18" s="250">
        <f>'1_Police_100K'!LS18/'1_Police_100K'!LK18*100</f>
        <v>17.121809444332538</v>
      </c>
      <c r="LT18" s="250">
        <f>'1_Police_100K'!LT18/'1_Police_100K'!LL18*100</f>
        <v>15.826767751845793</v>
      </c>
      <c r="LU18" s="250">
        <f>'1_Police_100K'!LU18/'1_Police_100K'!LM18*100</f>
        <v>15.264158644513248</v>
      </c>
      <c r="LV18" s="250">
        <f>'1_Police_100K'!LV18/'1_Police_100K'!LN18*100</f>
        <v>14.70534886533113</v>
      </c>
      <c r="LW18" s="250">
        <f>'1_Police_100K'!LW18/'1_Police_100K'!LO18*100</f>
        <v>14.545661086613034</v>
      </c>
      <c r="LX18" s="250">
        <f t="shared" si="39"/>
        <v>-21.953430373051717</v>
      </c>
      <c r="LZ18" s="250">
        <f>'1_Police_100K'!LZ18/'1_Police_100K'!LJ18*100</f>
        <v>66.239196055271208</v>
      </c>
      <c r="MA18" s="250">
        <f>'1_Police_100K'!MA18/'1_Police_100K'!LK18*100</f>
        <v>66.134307885624395</v>
      </c>
      <c r="MB18" s="250">
        <f>'1_Police_100K'!MB18/'1_Police_100K'!LL18*100</f>
        <v>67.026410980625329</v>
      </c>
      <c r="MC18" s="250">
        <f>'1_Police_100K'!MC18/'1_Police_100K'!LM18*100</f>
        <v>66.260166648415648</v>
      </c>
      <c r="MD18" s="250">
        <f>'1_Police_100K'!MD18/'1_Police_100K'!LN18*100</f>
        <v>67.528920956104642</v>
      </c>
      <c r="ME18" s="250">
        <f>'1_Police_100K'!ME18/'1_Police_100K'!LO18*100</f>
        <v>67.418132248303777</v>
      </c>
      <c r="MF18" s="250">
        <f t="shared" si="40"/>
        <v>1.779816578765292</v>
      </c>
      <c r="MH18" s="250">
        <f>'1_Police_100K'!MH18/'1_Police_100K'!LZ18*100</f>
        <v>32.383243702236058</v>
      </c>
      <c r="MI18" s="250">
        <f>'1_Police_100K'!MI18/'1_Police_100K'!MA18*100</f>
        <v>33.108039508608051</v>
      </c>
      <c r="MJ18" s="250">
        <f>'1_Police_100K'!MJ18/'1_Police_100K'!MB18*100</f>
        <v>33.434861679949144</v>
      </c>
      <c r="MK18" s="250">
        <f>'1_Police_100K'!MK18/'1_Police_100K'!MC18*100</f>
        <v>32.680779458826002</v>
      </c>
      <c r="ML18" s="250">
        <f>'1_Police_100K'!ML18/'1_Police_100K'!MD18*100</f>
        <v>33.578559384000123</v>
      </c>
      <c r="MM18" s="250">
        <f>'1_Police_100K'!MM18/'1_Police_100K'!ME18*100</f>
        <v>33.451281344300966</v>
      </c>
      <c r="MN18" s="250">
        <f t="shared" si="41"/>
        <v>3.2981181622369746</v>
      </c>
      <c r="MP18" s="250">
        <f>'1_Police_100K'!MP18/'1_Police_100K'!HB18*100</f>
        <v>12.535810753567583</v>
      </c>
      <c r="MQ18" s="250">
        <f>'1_Police_100K'!MQ18/'1_Police_100K'!HC18*100</f>
        <v>12.507174858341319</v>
      </c>
      <c r="MR18" s="250">
        <f>'1_Police_100K'!MR18/'1_Police_100K'!HD18*100</f>
        <v>11.857154320202262</v>
      </c>
      <c r="MS18" s="250">
        <f>'1_Police_100K'!MS18/'1_Police_100K'!HE18*100</f>
        <v>12.29972123801584</v>
      </c>
      <c r="MT18" s="250">
        <f>'1_Police_100K'!MT18/'1_Police_100K'!HF18*100</f>
        <v>11.030984754980507</v>
      </c>
      <c r="MU18" s="250">
        <f>'1_Police_100K'!MU18/'1_Police_100K'!HG18*100</f>
        <v>10.107183733013215</v>
      </c>
      <c r="MV18" s="250">
        <f t="shared" si="25"/>
        <v>-19.373513754291494</v>
      </c>
      <c r="MX18" s="250" t="e">
        <f>'1_Police_100K'!MX18/'1_Police_100K'!MP18*100</f>
        <v>#VALUE!</v>
      </c>
      <c r="MY18" s="250" t="e">
        <f>'1_Police_100K'!MY18/'1_Police_100K'!MQ18*100</f>
        <v>#VALUE!</v>
      </c>
      <c r="MZ18" s="250" t="e">
        <f>'1_Police_100K'!MZ18/'1_Police_100K'!MR18*100</f>
        <v>#VALUE!</v>
      </c>
      <c r="NA18" s="250" t="e">
        <f>'1_Police_100K'!NA18/'1_Police_100K'!MS18*100</f>
        <v>#VALUE!</v>
      </c>
      <c r="NB18" s="250" t="e">
        <f>'1_Police_100K'!NB18/'1_Police_100K'!MT18*100</f>
        <v>#VALUE!</v>
      </c>
      <c r="NC18" s="250" t="e">
        <f>'1_Police_100K'!NC18/'1_Police_100K'!MU18*100</f>
        <v>#VALUE!</v>
      </c>
      <c r="ND18" s="250" t="e">
        <f t="shared" si="49"/>
        <v>#VALUE!</v>
      </c>
      <c r="NF18" s="250">
        <f>'1_Police_100K'!NF18/'1_Police_100K'!HB18*100</f>
        <v>1.8335011167417548</v>
      </c>
      <c r="NG18" s="250">
        <f>'1_Police_100K'!NG18/'1_Police_100K'!HC18*100</f>
        <v>1.8204322774552344</v>
      </c>
      <c r="NH18" s="250">
        <f>'1_Police_100K'!NH18/'1_Police_100K'!HD18*100</f>
        <v>1.6514215365300158</v>
      </c>
      <c r="NI18" s="250">
        <f>'1_Police_100K'!NI18/'1_Police_100K'!HE18*100</f>
        <v>1.6663379086524148</v>
      </c>
      <c r="NJ18" s="250">
        <f>'1_Police_100K'!NJ18/'1_Police_100K'!HF18*100</f>
        <v>1.530369314776137</v>
      </c>
      <c r="NK18" s="250">
        <f>'1_Police_100K'!NK18/'1_Police_100K'!HG18*100</f>
        <v>1.6793840747609079</v>
      </c>
      <c r="NL18" s="250">
        <f t="shared" si="26"/>
        <v>-8.4056148411145983</v>
      </c>
      <c r="NN18" s="250">
        <f>'1_Police_100K'!NN18/'1_Police_100K'!HB18*100</f>
        <v>0.33556681684346629</v>
      </c>
      <c r="NO18" s="250">
        <f>'1_Police_100K'!NO18/'1_Police_100K'!HC18*100</f>
        <v>0.31087073412291</v>
      </c>
      <c r="NP18" s="250">
        <f>'1_Police_100K'!NP18/'1_Police_100K'!HD18*100</f>
        <v>0.32961045674211875</v>
      </c>
      <c r="NQ18" s="250">
        <f>'1_Police_100K'!NQ18/'1_Police_100K'!HE18*100</f>
        <v>0.36896884118382656</v>
      </c>
      <c r="NR18" s="250">
        <f>'1_Police_100K'!NR18/'1_Police_100K'!HF18*100</f>
        <v>0.39758787962698749</v>
      </c>
      <c r="NS18" s="250">
        <f>'1_Police_100K'!NS18/'1_Police_100K'!HG18*100</f>
        <v>0.45387041544286144</v>
      </c>
      <c r="NT18" s="250">
        <f t="shared" si="27"/>
        <v>35.25485616016104</v>
      </c>
      <c r="NV18" s="250">
        <f>'1_Police_100K'!NV18/'1_Police_100K'!HB18*100</f>
        <v>5.3671758857615055E-2</v>
      </c>
      <c r="NW18" s="250">
        <f>'1_Police_100K'!NW18/'1_Police_100K'!HC18*100</f>
        <v>6.4370775667846797E-2</v>
      </c>
      <c r="NX18" s="250">
        <f>'1_Police_100K'!NX18/'1_Police_100K'!HD18*100</f>
        <v>5.4395700124086038E-2</v>
      </c>
      <c r="NY18" s="250">
        <f>'1_Police_100K'!NY18/'1_Police_100K'!HE18*100</f>
        <v>7.4575343893288862E-2</v>
      </c>
      <c r="NZ18" s="250">
        <f>'1_Police_100K'!NZ18/'1_Police_100K'!HF18*100</f>
        <v>4.6727867368836946E-2</v>
      </c>
      <c r="OA18" s="250">
        <f>'1_Police_100K'!OA18/'1_Police_100K'!HG18*100</f>
        <v>3.8927383275034026E-2</v>
      </c>
      <c r="OB18" s="250">
        <f t="shared" si="42"/>
        <v>-27.471385131417335</v>
      </c>
      <c r="OD18" s="250">
        <f>'1_Police_100K'!OD18/'1_Police_100K'!HB18*100</f>
        <v>9.2925503693364817</v>
      </c>
      <c r="OE18" s="250">
        <f>'1_Police_100K'!OE18/'1_Police_100K'!HC18*100</f>
        <v>9.4586837990982371</v>
      </c>
      <c r="OF18" s="250">
        <f>'1_Police_100K'!OF18/'1_Police_100K'!HD18*100</f>
        <v>9.3448886883099789</v>
      </c>
      <c r="OG18" s="250">
        <f>'1_Police_100K'!OG18/'1_Police_100K'!HE18*100</f>
        <v>10.612215655332582</v>
      </c>
      <c r="OH18" s="250">
        <f>'1_Police_100K'!OH18/'1_Police_100K'!HF18*100</f>
        <v>9.7816158133519302</v>
      </c>
      <c r="OI18" s="250">
        <f>'1_Police_100K'!OI18/'1_Police_100K'!HG18*100</f>
        <v>10.408775646961248</v>
      </c>
      <c r="OJ18" s="250">
        <f t="shared" si="28"/>
        <v>12.012044414718289</v>
      </c>
      <c r="OL18" s="250">
        <f>'1_Police_100K'!OL18/'1_Police_100K'!OD18*100</f>
        <v>30.983971436866202</v>
      </c>
      <c r="OM18" s="250">
        <f>'1_Police_100K'!OM18/'1_Police_100K'!OE18*100</f>
        <v>29.348330943678182</v>
      </c>
      <c r="ON18" s="250">
        <f>'1_Police_100K'!ON18/'1_Police_100K'!OF18*100</f>
        <v>27.33737523245664</v>
      </c>
      <c r="OO18" s="250">
        <f>'1_Police_100K'!OO18/'1_Police_100K'!OG18*100</f>
        <v>26.378939985094906</v>
      </c>
      <c r="OP18" s="250">
        <f>'1_Police_100K'!OP18/'1_Police_100K'!OH18*100</f>
        <v>26.2775644068528</v>
      </c>
      <c r="OQ18" s="250">
        <f>'1_Police_100K'!OQ18/'1_Police_100K'!OI18*100</f>
        <v>25.779816140413704</v>
      </c>
      <c r="OR18" s="250">
        <f t="shared" si="43"/>
        <v>-16.796282255348146</v>
      </c>
    </row>
    <row r="19" spans="1:408">
      <c r="A19" s="247">
        <v>17</v>
      </c>
      <c r="B19" s="239" t="s">
        <v>40</v>
      </c>
      <c r="C19" s="248">
        <v>11123.392</v>
      </c>
      <c r="D19" s="248">
        <v>11086.406000000001</v>
      </c>
      <c r="E19" s="248">
        <v>11003.615</v>
      </c>
      <c r="F19" s="248">
        <v>10926.807000000001</v>
      </c>
      <c r="G19" s="248">
        <v>10858.018</v>
      </c>
      <c r="H19" s="248">
        <v>10783.748</v>
      </c>
      <c r="I19" s="249"/>
      <c r="J19" s="250">
        <f>'1_Police_raw'!C18/C19*100</f>
        <v>1744.3510037226056</v>
      </c>
      <c r="K19" s="250">
        <f>'1_Police_raw'!D18/D19*100</f>
        <v>1752.0917058242319</v>
      </c>
      <c r="L19" s="250">
        <f>'1_Police_raw'!E18/E19*100</f>
        <v>1815.7669093293432</v>
      </c>
      <c r="M19" s="250">
        <f>'1_Police_raw'!F18/F19*100</f>
        <v>1740.7921637126012</v>
      </c>
      <c r="N19" s="250">
        <f>'1_Police_raw'!G18/G19*100</f>
        <v>1815.0089638827271</v>
      </c>
      <c r="O19" s="250">
        <f>'1_Police_raw'!H18/H19*100</f>
        <v>1903.0118285405038</v>
      </c>
      <c r="P19" s="250">
        <f t="shared" si="29"/>
        <v>9.0956937267385598</v>
      </c>
      <c r="R19" s="250">
        <f>'1_Police_100K'!R19/'1_Police_100K'!J19*100</f>
        <v>2.2666481129304081</v>
      </c>
      <c r="S19" s="250">
        <f>'1_Police_100K'!S19/'1_Police_100K'!K19*100</f>
        <v>3.6866003583122255</v>
      </c>
      <c r="T19" s="250">
        <f>'1_Police_100K'!T19/'1_Police_100K'!L19*100</f>
        <v>5.8558558558558557E-2</v>
      </c>
      <c r="U19" s="250">
        <f>'1_Police_100K'!U19/'1_Police_100K'!M19*100</f>
        <v>8.0961869062577227E-2</v>
      </c>
      <c r="V19" s="250">
        <f>'1_Police_100K'!V19/'1_Police_100K'!N19*100</f>
        <v>8.5247166039152791E-2</v>
      </c>
      <c r="W19" s="250">
        <f>'1_Police_100K'!W19/'1_Police_100K'!O19*100</f>
        <v>7.9428504600031202E-2</v>
      </c>
      <c r="X19" s="250">
        <f t="shared" si="30"/>
        <v>-96.495772583890712</v>
      </c>
      <c r="Z19" s="250">
        <f>'1_Police_100K'!Z19/'1_Police_100K'!J19*100</f>
        <v>0.11286856224005443</v>
      </c>
      <c r="AA19" s="250">
        <f>'1_Police_100K'!AA19/'1_Police_100K'!K19*100</f>
        <v>0.12201149070241553</v>
      </c>
      <c r="AB19" s="250">
        <f>'1_Police_100K'!AB19/'1_Police_100K'!L19*100</f>
        <v>0.18218218218218216</v>
      </c>
      <c r="AC19" s="250">
        <f>'1_Police_100K'!AC19/'1_Police_100K'!M19*100</f>
        <v>0.15298638894292191</v>
      </c>
      <c r="AD19" s="250">
        <f>'1_Police_100K'!AD19/'1_Police_100K'!N19*100</f>
        <v>0.14207861006525466</v>
      </c>
      <c r="AE19" s="250">
        <f>'1_Police_100K'!AE19/'1_Police_100K'!O19*100</f>
        <v>0.11110244815219086</v>
      </c>
      <c r="AF19" s="250">
        <f t="shared" si="31"/>
        <v>-1.564752888503449</v>
      </c>
      <c r="AH19" s="250" t="e">
        <f>'1_Police_100K'!AH19/'1_Police_100K'!Z19*100</f>
        <v>#VALUE!</v>
      </c>
      <c r="AI19" s="250" t="e">
        <f>'1_Police_100K'!AI19/'1_Police_100K'!AA19*100</f>
        <v>#VALUE!</v>
      </c>
      <c r="AJ19" s="250" t="e">
        <f>'1_Police_100K'!AJ19/'1_Police_100K'!AB19*100</f>
        <v>#VALUE!</v>
      </c>
      <c r="AK19" s="250" t="e">
        <f>'1_Police_100K'!AK19/'1_Police_100K'!AC19*100</f>
        <v>#VALUE!</v>
      </c>
      <c r="AL19" s="250" t="e">
        <f>'1_Police_100K'!AL19/'1_Police_100K'!AD19*100</f>
        <v>#VALUE!</v>
      </c>
      <c r="AM19" s="250" t="e">
        <f>'1_Police_100K'!AM19/'1_Police_100K'!AE19*100</f>
        <v>#VALUE!</v>
      </c>
      <c r="AN19" s="250" t="e">
        <f t="shared" si="45"/>
        <v>#VALUE!</v>
      </c>
      <c r="AP19" s="250">
        <f>'1_Police_100K'!AP19/'1_Police_100K'!Z19*100</f>
        <v>47.945205479452049</v>
      </c>
      <c r="AQ19" s="250">
        <f>'1_Police_100K'!AQ19/'1_Police_100K'!AA19*100</f>
        <v>48.52320675105485</v>
      </c>
      <c r="AR19" s="250">
        <f>'1_Police_100K'!AR19/'1_Police_100K'!AB19*100</f>
        <v>40.109890109890109</v>
      </c>
      <c r="AS19" s="250">
        <f>'1_Police_100K'!AS19/'1_Police_100K'!AC19*100</f>
        <v>37.113402061855666</v>
      </c>
      <c r="AT19" s="250">
        <f>'1_Police_100K'!AT19/'1_Police_100K'!AD19*100</f>
        <v>33.214285714285715</v>
      </c>
      <c r="AU19" s="250">
        <f>'1_Police_100K'!AU19/'1_Police_100K'!AE19*100</f>
        <v>37.280701754385973</v>
      </c>
      <c r="AV19" s="250">
        <f t="shared" si="32"/>
        <v>-22.243107769423531</v>
      </c>
      <c r="AX19" s="250" t="e">
        <f>'1_Police_100K'!AX19/'1_Police_100K'!AP19*100</f>
        <v>#VALUE!</v>
      </c>
      <c r="AY19" s="250" t="e">
        <f>'1_Police_100K'!AY19/'1_Police_100K'!AQ19*100</f>
        <v>#VALUE!</v>
      </c>
      <c r="AZ19" s="250" t="e">
        <f>'1_Police_100K'!AZ19/'1_Police_100K'!AR19*100</f>
        <v>#VALUE!</v>
      </c>
      <c r="BA19" s="250" t="e">
        <f>'1_Police_100K'!BA19/'1_Police_100K'!AS19*100</f>
        <v>#VALUE!</v>
      </c>
      <c r="BB19" s="250" t="e">
        <f>'1_Police_100K'!BB19/'1_Police_100K'!AT19*100</f>
        <v>#VALUE!</v>
      </c>
      <c r="BC19" s="250" t="e">
        <f>'1_Police_100K'!BC19/'1_Police_100K'!AU19*100</f>
        <v>#VALUE!</v>
      </c>
      <c r="BD19" s="250" t="e">
        <f t="shared" si="46"/>
        <v>#VALUE!</v>
      </c>
      <c r="BF19" s="250">
        <f>'1_Police_100K'!BF19/'1_Police_100K'!J19*100</f>
        <v>8.030675510614282</v>
      </c>
      <c r="BG19" s="250">
        <f>'1_Police_100K'!BG19/'1_Police_100K'!K19*100</f>
        <v>7.7593130289738674</v>
      </c>
      <c r="BH19" s="250">
        <f>'1_Police_100K'!BH19/'1_Police_100K'!L19*100</f>
        <v>2.9019019019019021</v>
      </c>
      <c r="BI19" s="250">
        <f>'1_Police_100K'!BI19/'1_Police_100K'!M19*100</f>
        <v>3.0797053829128402</v>
      </c>
      <c r="BJ19" s="250">
        <f>'1_Police_100K'!BJ19/'1_Police_100K'!N19*100</f>
        <v>3.0014106376285046</v>
      </c>
      <c r="BK19" s="250">
        <f>'1_Police_100K'!BK19/'1_Police_100K'!O19*100</f>
        <v>2.9919694370809293</v>
      </c>
      <c r="BL19" s="250">
        <f t="shared" si="0"/>
        <v>-62.743240800523047</v>
      </c>
      <c r="BN19" s="250" t="e">
        <f>'1_Police_100K'!BN19/'1_Police_100K'!BF19*100</f>
        <v>#VALUE!</v>
      </c>
      <c r="BO19" s="250" t="e">
        <f>'1_Police_100K'!BO19/'1_Police_100K'!BG19*100</f>
        <v>#VALUE!</v>
      </c>
      <c r="BP19" s="250" t="e">
        <f>'1_Police_100K'!BP19/'1_Police_100K'!BH19*100</f>
        <v>#VALUE!</v>
      </c>
      <c r="BQ19" s="250" t="e">
        <f>'1_Police_100K'!BQ19/'1_Police_100K'!BI19*100</f>
        <v>#VALUE!</v>
      </c>
      <c r="BR19" s="250" t="e">
        <f>'1_Police_100K'!BR19/'1_Police_100K'!BJ19*100</f>
        <v>#VALUE!</v>
      </c>
      <c r="BS19" s="250" t="e">
        <f>'1_Police_100K'!BS19/'1_Police_100K'!BK19*100</f>
        <v>#VALUE!</v>
      </c>
      <c r="BT19" s="250" t="e">
        <f t="shared" si="1"/>
        <v>#VALUE!</v>
      </c>
      <c r="BV19" s="250">
        <f>'1_Police_100K'!BV19/'1_Police_100K'!J19*100</f>
        <v>0.29634439857548533</v>
      </c>
      <c r="BW19" s="250">
        <f>'1_Police_100K'!BW19/'1_Police_100K'!K19*100</f>
        <v>0.3789048825188937</v>
      </c>
      <c r="BX19" s="250">
        <f>'1_Police_100K'!BX19/'1_Police_100K'!L19*100</f>
        <v>0.7307307307307308</v>
      </c>
      <c r="BY19" s="250">
        <f>'1_Police_100K'!BY19/'1_Police_100K'!M19*100</f>
        <v>0.61247128219417191</v>
      </c>
      <c r="BZ19" s="250">
        <f>'1_Police_100K'!BZ19/'1_Police_100K'!N19*100</f>
        <v>0.57541837076428148</v>
      </c>
      <c r="CA19" s="250">
        <f>'1_Police_100K'!CA19/'1_Police_100K'!O19*100</f>
        <v>0.58085139560268206</v>
      </c>
      <c r="CB19" s="250">
        <f t="shared" si="2"/>
        <v>96.005525461189592</v>
      </c>
      <c r="CD19" s="250">
        <f>'1_Police_100K'!CD19/'1_Police_100K'!BV19*100</f>
        <v>31.65217391304348</v>
      </c>
      <c r="CE19" s="250">
        <f>'1_Police_100K'!CE19/'1_Police_100K'!BW19*100</f>
        <v>25.815217391304344</v>
      </c>
      <c r="CF19" s="250">
        <f>'1_Police_100K'!CF19/'1_Police_100K'!BX19*100</f>
        <v>18.150684931506849</v>
      </c>
      <c r="CG19" s="250">
        <f>'1_Police_100K'!CG19/'1_Police_100K'!BY19*100</f>
        <v>20.515021459227466</v>
      </c>
      <c r="CH19" s="250">
        <f>'1_Police_100K'!CH19/'1_Police_100K'!BZ19*100</f>
        <v>18.518518518518515</v>
      </c>
      <c r="CI19" s="250">
        <f>'1_Police_100K'!CI19/'1_Police_100K'!CA19*100</f>
        <v>21.812080536912752</v>
      </c>
      <c r="CJ19" s="250">
        <f t="shared" si="3"/>
        <v>-31.088207094918502</v>
      </c>
      <c r="CL19" s="250" t="e">
        <f>'1_Police_100K'!CL19/'1_Police_100K'!BV19*100</f>
        <v>#VALUE!</v>
      </c>
      <c r="CM19" s="250" t="e">
        <f>'1_Police_100K'!CM19/'1_Police_100K'!BW19*100</f>
        <v>#VALUE!</v>
      </c>
      <c r="CN19" s="250" t="e">
        <f>'1_Police_100K'!CN19/'1_Police_100K'!BX19*100</f>
        <v>#VALUE!</v>
      </c>
      <c r="CO19" s="250" t="e">
        <f>'1_Police_100K'!CO19/'1_Police_100K'!BY19*100</f>
        <v>#VALUE!</v>
      </c>
      <c r="CP19" s="250" t="e">
        <f>'1_Police_100K'!CP19/'1_Police_100K'!BZ19*100</f>
        <v>#VALUE!</v>
      </c>
      <c r="CQ19" s="250" t="e">
        <f>'1_Police_100K'!CQ19/'1_Police_100K'!CA19*100</f>
        <v>#VALUE!</v>
      </c>
      <c r="CR19" s="250" t="e">
        <f t="shared" si="4"/>
        <v>#VALUE!</v>
      </c>
      <c r="CT19" s="250">
        <f>'1_Police_100K'!CT19/'1_Police_100K'!J19*100</f>
        <v>2.3418938210904443</v>
      </c>
      <c r="CU19" s="250">
        <f>'1_Police_100K'!CU19/'1_Police_100K'!K19*100</f>
        <v>2.009843289882828</v>
      </c>
      <c r="CV19" s="250">
        <f>'1_Police_100K'!CV19/'1_Police_100K'!L19*100</f>
        <v>2.7597597597597598</v>
      </c>
      <c r="CW19" s="250">
        <f>'1_Police_100K'!CW19/'1_Police_100K'!M19*100</f>
        <v>2.2669323337521625</v>
      </c>
      <c r="CX19" s="250">
        <f>'1_Police_100K'!CX19/'1_Police_100K'!N19*100</f>
        <v>2.4229477252199683</v>
      </c>
      <c r="CY19" s="250">
        <f>'1_Police_100K'!CY19/'1_Police_100K'!O19*100</f>
        <v>2.5017542491813503</v>
      </c>
      <c r="CZ19" s="250">
        <f t="shared" si="5"/>
        <v>6.8261176766959863</v>
      </c>
      <c r="DB19" s="250" t="e">
        <f>'1_Police_100K'!DB19/'1_Police_100K'!CT19*100</f>
        <v>#VALUE!</v>
      </c>
      <c r="DC19" s="250" t="e">
        <f>'1_Police_100K'!DC19/'1_Police_100K'!CU19*100</f>
        <v>#VALUE!</v>
      </c>
      <c r="DD19" s="250" t="e">
        <f>'1_Police_100K'!DD19/'1_Police_100K'!CV19*100</f>
        <v>#VALUE!</v>
      </c>
      <c r="DE19" s="250" t="e">
        <f>'1_Police_100K'!DE19/'1_Police_100K'!CW19*100</f>
        <v>#VALUE!</v>
      </c>
      <c r="DF19" s="250" t="e">
        <f>'1_Police_100K'!DF19/'1_Police_100K'!CX19*100</f>
        <v>#VALUE!</v>
      </c>
      <c r="DG19" s="250">
        <f>'1_Police_100K'!DG19/'1_Police_100K'!CY19*100</f>
        <v>0</v>
      </c>
      <c r="DH19" s="250" t="e">
        <f t="shared" si="33"/>
        <v>#VALUE!</v>
      </c>
      <c r="DJ19" s="250">
        <f>'1_Police_100K'!DJ19/'1_Police_100K'!J19*100</f>
        <v>50.775391561142293</v>
      </c>
      <c r="DK19" s="250">
        <f>'1_Police_100K'!DK19/'1_Police_100K'!K19*100</f>
        <v>46.832849405901847</v>
      </c>
      <c r="DL19" s="250">
        <f>'1_Police_100K'!DL19/'1_Police_100K'!L19*100</f>
        <v>56.498498498498506</v>
      </c>
      <c r="DM19" s="250">
        <f>'1_Police_100K'!DM19/'1_Police_100K'!M19*100</f>
        <v>54.049407769185073</v>
      </c>
      <c r="DN19" s="250">
        <f>'1_Police_100K'!DN19/'1_Police_100K'!N19*100</f>
        <v>55.560855313232594</v>
      </c>
      <c r="DO19" s="250">
        <f>'1_Police_100K'!DO19/'1_Police_100K'!O19*100</f>
        <v>54.228715109932949</v>
      </c>
      <c r="DP19" s="250">
        <f t="shared" si="6"/>
        <v>6.80117561404181</v>
      </c>
      <c r="DR19" s="250">
        <f>'1_Police_100K'!DR19/'1_Police_100K'!DJ19*100</f>
        <v>2.3152659358505883</v>
      </c>
      <c r="DS19" s="250">
        <f>'1_Police_100K'!DS19/'1_Police_100K'!DK19*100</f>
        <v>1.7588215895350117</v>
      </c>
      <c r="DT19" s="250">
        <f>'1_Police_100K'!DT19/'1_Police_100K'!DL19*100</f>
        <v>2.5796392757166648</v>
      </c>
      <c r="DU19" s="250">
        <f>'1_Police_100K'!DU19/'1_Police_100K'!DM19*100</f>
        <v>2.2702292600842342</v>
      </c>
      <c r="DV19" s="250">
        <f>'1_Police_100K'!DV19/'1_Police_100K'!DN19*100</f>
        <v>2.0411704537152042</v>
      </c>
      <c r="DW19" s="250">
        <f>'1_Police_100K'!DW19/'1_Police_100K'!DO19*100</f>
        <v>2.2689287062164154</v>
      </c>
      <c r="DX19" s="250">
        <f t="shared" si="34"/>
        <v>-2.0013782830156543</v>
      </c>
      <c r="DZ19" s="250">
        <f>'1_Police_100K'!DZ19/'1_Police_100K'!DR19*100</f>
        <v>731.47742218325311</v>
      </c>
      <c r="EA19" s="250">
        <f>'1_Police_100K'!EA19/'1_Police_100K'!DS19*100</f>
        <v>983.375</v>
      </c>
      <c r="EB19" s="250" t="e">
        <f>'1_Police_100K'!EB19/'1_Police_100K'!DT19*100</f>
        <v>#VALUE!</v>
      </c>
      <c r="EC19" s="250" t="e">
        <f>'1_Police_100K'!EC19/'1_Police_100K'!DU19*100</f>
        <v>#VALUE!</v>
      </c>
      <c r="ED19" s="250" t="e">
        <f>'1_Police_100K'!ED19/'1_Police_100K'!DV19*100</f>
        <v>#VALUE!</v>
      </c>
      <c r="EE19" s="250" t="e">
        <f>'1_Police_100K'!EE19/'1_Police_100K'!DW19*100</f>
        <v>#VALUE!</v>
      </c>
      <c r="EF19" s="250" t="e">
        <f t="shared" si="7"/>
        <v>#VALUE!</v>
      </c>
      <c r="EH19" s="250">
        <f>'1_Police_100K'!EH19/'1_Police_100K'!DR19*100</f>
        <v>2439.6755808855769</v>
      </c>
      <c r="EI19" s="250">
        <f>'1_Police_100K'!EI19/'1_Police_100K'!DS19*100</f>
        <v>3138.7500000000005</v>
      </c>
      <c r="EJ19" s="250">
        <f>'1_Police_100K'!EJ19/'1_Police_100K'!DT19*100</f>
        <v>798.66071428571422</v>
      </c>
      <c r="EK19" s="250">
        <f>'1_Police_100K'!EK19/'1_Police_100K'!DU19*100</f>
        <v>1073.0505569837189</v>
      </c>
      <c r="EL19" s="250">
        <f>'1_Police_100K'!EL19/'1_Police_100K'!DV19*100</f>
        <v>1122.2371364653245</v>
      </c>
      <c r="EM19" s="250">
        <f>'1_Police_100K'!EM19/'1_Police_100K'!DW19*100</f>
        <v>983.60396039603961</v>
      </c>
      <c r="EN19" s="250">
        <f t="shared" si="8"/>
        <v>-59.683001785056945</v>
      </c>
      <c r="EP19" s="250" t="e">
        <f>'1_Police_100K'!EP19/'1_Police_100K'!EH19*100</f>
        <v>#VALUE!</v>
      </c>
      <c r="EQ19" s="250" t="e">
        <f>'1_Police_100K'!EQ19/'1_Police_100K'!EI19*100</f>
        <v>#VALUE!</v>
      </c>
      <c r="ER19" s="250" t="e">
        <f>'1_Police_100K'!ER19/'1_Police_100K'!EJ19*100</f>
        <v>#VALUE!</v>
      </c>
      <c r="ES19" s="250" t="e">
        <f>'1_Police_100K'!ES19/'1_Police_100K'!EK19*100</f>
        <v>#VALUE!</v>
      </c>
      <c r="ET19" s="250" t="e">
        <f>'1_Police_100K'!ET19/'1_Police_100K'!EL19*100</f>
        <v>#VALUE!</v>
      </c>
      <c r="EU19" s="250" t="e">
        <f>'1_Police_100K'!EU19/'1_Police_100K'!EM19*100</f>
        <v>#VALUE!</v>
      </c>
      <c r="EV19" s="250" t="e">
        <f t="shared" si="9"/>
        <v>#VALUE!</v>
      </c>
      <c r="EX19" s="250">
        <f>'1_Police_100K'!EX19/'1_Police_100K'!J19*100</f>
        <v>0.98901721889801097</v>
      </c>
      <c r="EY19" s="250">
        <f>'1_Police_100K'!EY19/'1_Police_100K'!K19*100</f>
        <v>1.1274479520602954</v>
      </c>
      <c r="EZ19" s="250">
        <f>'1_Police_100K'!EZ19/'1_Police_100K'!L19*100</f>
        <v>1.5305305305305303</v>
      </c>
      <c r="FA19" s="250">
        <f>'1_Police_100K'!FA19/'1_Police_100K'!M19*100</f>
        <v>1.6839017312171096</v>
      </c>
      <c r="FB19" s="250">
        <f>'1_Police_100K'!FB19/'1_Police_100K'!N19*100</f>
        <v>1.745537209373129</v>
      </c>
      <c r="FC19" s="250">
        <f>'1_Police_100K'!FC19/'1_Police_100K'!O19*100</f>
        <v>2.1932987681272418</v>
      </c>
      <c r="FD19" s="250">
        <f t="shared" si="10"/>
        <v>121.76547851927927</v>
      </c>
      <c r="FF19" s="250" t="e">
        <f>'1_Police_100K'!FF19/'1_Police_100K'!EX19*100</f>
        <v>#VALUE!</v>
      </c>
      <c r="FG19" s="250" t="e">
        <f>'1_Police_100K'!FG19/'1_Police_100K'!EY19*100</f>
        <v>#VALUE!</v>
      </c>
      <c r="FH19" s="250" t="e">
        <f>'1_Police_100K'!FH19/'1_Police_100K'!EZ19*100</f>
        <v>#VALUE!</v>
      </c>
      <c r="FI19" s="250" t="e">
        <f>'1_Police_100K'!FI19/'1_Police_100K'!FA19*100</f>
        <v>#VALUE!</v>
      </c>
      <c r="FJ19" s="250" t="e">
        <f>'1_Police_100K'!FJ19/'1_Police_100K'!FB19*100</f>
        <v>#VALUE!</v>
      </c>
      <c r="FK19" s="250" t="e">
        <f>'1_Police_100K'!FK19/'1_Police_100K'!FC19*100</f>
        <v>#VALUE!</v>
      </c>
      <c r="FL19" s="250" t="e">
        <f t="shared" si="35"/>
        <v>#VALUE!</v>
      </c>
      <c r="FN19" s="250">
        <f>'1_Police_100K'!FN19/'1_Police_100K'!J19*100</f>
        <v>0.47930485334817624</v>
      </c>
      <c r="FO19" s="250">
        <f>'1_Police_100K'!FO19/'1_Police_100K'!K19*100</f>
        <v>0.50091637322130922</v>
      </c>
      <c r="FP19" s="250">
        <f>'1_Police_100K'!FP19/'1_Police_100K'!L19*100</f>
        <v>0.66116116116116108</v>
      </c>
      <c r="FQ19" s="250">
        <f>'1_Police_100K'!FQ19/'1_Police_100K'!M19*100</f>
        <v>0.76966348251696792</v>
      </c>
      <c r="FR19" s="250">
        <f>'1_Police_100K'!FR19/'1_Police_100K'!N19*100</f>
        <v>0.65609872433705108</v>
      </c>
      <c r="FS19" s="250">
        <f>'1_Police_100K'!FS19/'1_Police_100K'!O19*100</f>
        <v>0.5672072353032902</v>
      </c>
      <c r="FT19" s="250">
        <f t="shared" si="11"/>
        <v>18.339555992615828</v>
      </c>
      <c r="FV19" s="250" t="e">
        <f>'1_Police_100K'!FV19/'1_Police_100K'!J19*100</f>
        <v>#VALUE!</v>
      </c>
      <c r="FW19" s="250" t="e">
        <f>'1_Police_100K'!FW19/'1_Police_100K'!K19*100</f>
        <v>#VALUE!</v>
      </c>
      <c r="FX19" s="250" t="e">
        <f>'1_Police_100K'!FX19/'1_Police_100K'!L19*100</f>
        <v>#VALUE!</v>
      </c>
      <c r="FY19" s="250" t="e">
        <f>'1_Police_100K'!FY19/'1_Police_100K'!M19*100</f>
        <v>#VALUE!</v>
      </c>
      <c r="FZ19" s="250" t="e">
        <f>'1_Police_100K'!FZ19/'1_Police_100K'!N19*100</f>
        <v>#VALUE!</v>
      </c>
      <c r="GA19" s="250" t="e">
        <f>'1_Police_100K'!GA19/'1_Police_100K'!O19*100</f>
        <v>#VALUE!</v>
      </c>
      <c r="GB19" s="250" t="e">
        <f t="shared" si="12"/>
        <v>#VALUE!</v>
      </c>
      <c r="GD19" s="250">
        <f>'1_Police_100K'!GD19/'1_Police_100K'!J19*100</f>
        <v>5.8753498152357087E-2</v>
      </c>
      <c r="GE19" s="250">
        <f>'1_Police_100K'!GE19/'1_Police_100K'!K19*100</f>
        <v>7.3103931138156122E-2</v>
      </c>
      <c r="GF19" s="250">
        <f>'1_Police_100K'!GF19/'1_Police_100K'!L19*100</f>
        <v>6.6066066066066076E-2</v>
      </c>
      <c r="GG19" s="250">
        <f>'1_Police_100K'!GG19/'1_Police_100K'!M19*100</f>
        <v>7.5178878415250269E-2</v>
      </c>
      <c r="GH19" s="250">
        <f>'1_Police_100K'!GH19/'1_Police_100K'!N19*100</f>
        <v>5.7846291240853692E-2</v>
      </c>
      <c r="GI19" s="250">
        <f>'1_Police_100K'!GI19/'1_Police_100K'!O19*100</f>
        <v>5.5551224076095432E-2</v>
      </c>
      <c r="GJ19" s="250">
        <f t="shared" si="13"/>
        <v>-5.4503547481677685</v>
      </c>
      <c r="GL19" s="250">
        <f>'1_Police_100K'!GL19/'1_Police_100K'!J19*100</f>
        <v>4.101921857847457</v>
      </c>
      <c r="GM19" s="250">
        <f>'1_Police_100K'!GM19/'1_Police_100K'!K19*100</f>
        <v>3.9290788904676592</v>
      </c>
      <c r="GN19" s="250">
        <f>'1_Police_100K'!GN19/'1_Police_100K'!L19*100</f>
        <v>5.7187187187187183</v>
      </c>
      <c r="GO19" s="250">
        <f>'1_Police_100K'!GO19/'1_Police_100K'!M19*100</f>
        <v>6.2203950308338554</v>
      </c>
      <c r="GP19" s="250">
        <f>'1_Police_100K'!GP19/'1_Police_100K'!N19*100</f>
        <v>6.1246029410272271</v>
      </c>
      <c r="GQ19" s="250">
        <f>'1_Police_100K'!GQ19/'1_Police_100K'!O19*100</f>
        <v>5.9761422111336362</v>
      </c>
      <c r="GR19" s="250">
        <f t="shared" si="14"/>
        <v>45.691273950052874</v>
      </c>
      <c r="GT19" s="250" t="e">
        <f>'1_Police_100K'!GT19/'1_Police_100K'!GL19*100</f>
        <v>#VALUE!</v>
      </c>
      <c r="GU19" s="250" t="e">
        <f>'1_Police_100K'!GU19/'1_Police_100K'!GM19*100</f>
        <v>#VALUE!</v>
      </c>
      <c r="GV19" s="250" t="e">
        <f>'1_Police_100K'!GV19/'1_Police_100K'!GN19*100</f>
        <v>#VALUE!</v>
      </c>
      <c r="GW19" s="250" t="e">
        <f>'1_Police_100K'!GW19/'1_Police_100K'!GO19*100</f>
        <v>#VALUE!</v>
      </c>
      <c r="GX19" s="250" t="e">
        <f>'1_Police_100K'!GX19/'1_Police_100K'!GP19*100</f>
        <v>#VALUE!</v>
      </c>
      <c r="GY19" s="250" t="e">
        <f>'1_Police_100K'!GY19/'1_Police_100K'!GQ19*100</f>
        <v>#VALUE!</v>
      </c>
      <c r="GZ19" s="250" t="e">
        <f t="shared" si="15"/>
        <v>#VALUE!</v>
      </c>
      <c r="HA19" s="252"/>
      <c r="HB19" s="250">
        <f>'1_Police_raw'!GI18/C19*100</f>
        <v>1214.4496930432731</v>
      </c>
      <c r="HC19" s="250">
        <f>'1_Police_raw'!GJ18/D19*100</f>
        <v>1138.9173371424426</v>
      </c>
      <c r="HD19" s="250">
        <f>'1_Police_raw'!GK18/E19*100</f>
        <v>1086.5156587176123</v>
      </c>
      <c r="HE19" s="250">
        <f>'1_Police_raw'!GL18/F19*100</f>
        <v>1004.1542785554828</v>
      </c>
      <c r="HF19" s="250">
        <f>'1_Police_raw'!GM18/G19*100</f>
        <v>1022.4702150981882</v>
      </c>
      <c r="HG19" s="250">
        <f>'1_Police_raw'!GN18/H19*100</f>
        <v>1138.073701277144</v>
      </c>
      <c r="HH19" s="250">
        <f t="shared" si="16"/>
        <v>-6.2889382906211182</v>
      </c>
      <c r="HJ19" s="250">
        <f>'1_Police_100K'!HJ19/'1_Police_100K'!HB19*100</f>
        <v>3.0831754115835603</v>
      </c>
      <c r="HK19" s="250">
        <f>'1_Police_100K'!HK19/'1_Police_100K'!HC19*100</f>
        <v>4.5452025501920561</v>
      </c>
      <c r="HL19" s="250">
        <f>'1_Police_100K'!HL19/'1_Police_100K'!HD19*100</f>
        <v>0.12379136137040384</v>
      </c>
      <c r="HM19" s="250">
        <f>'1_Police_100K'!HM19/'1_Police_100K'!HE19*100</f>
        <v>0.16860793642113703</v>
      </c>
      <c r="HN19" s="250">
        <f>'1_Police_100K'!HN19/'1_Police_100K'!HF19*100</f>
        <v>0.21077283372365344</v>
      </c>
      <c r="HO19" s="250">
        <f>'1_Police_100K'!HO19/'1_Police_100K'!HG19*100</f>
        <v>0.16622259160575914</v>
      </c>
      <c r="HP19" s="250">
        <f t="shared" si="17"/>
        <v>-94.608720899198374</v>
      </c>
      <c r="HR19" s="250">
        <f>'1_Police_100K'!HR19/'1_Police_100K'!HB19*100</f>
        <v>0.18062300130285447</v>
      </c>
      <c r="HS19" s="250">
        <f>'1_Police_100K'!HS19/'1_Police_100K'!HC19*100</f>
        <v>0.22571575654377696</v>
      </c>
      <c r="HT19" s="250">
        <f>'1_Police_100K'!HT19/'1_Police_100K'!HD19*100</f>
        <v>0.40984977751012086</v>
      </c>
      <c r="HU19" s="250">
        <f>'1_Police_100K'!HU19/'1_Police_100K'!HE19*100</f>
        <v>0.29164616029602081</v>
      </c>
      <c r="HV19" s="250">
        <f>'1_Police_100K'!HV19/'1_Police_100K'!HF19*100</f>
        <v>0.35308953341740223</v>
      </c>
      <c r="HW19" s="250">
        <f>'1_Police_100K'!HW19/'1_Police_100K'!HG19*100</f>
        <v>0.21511158913686476</v>
      </c>
      <c r="HX19" s="250">
        <f t="shared" si="18"/>
        <v>19.094239152954017</v>
      </c>
      <c r="HZ19" s="250" t="e">
        <f>'1_Police_100K'!HZ19/'1_Police_100K'!HR19*100</f>
        <v>#VALUE!</v>
      </c>
      <c r="IA19" s="250" t="e">
        <f>'1_Police_100K'!IA19/'1_Police_100K'!HS19*100</f>
        <v>#VALUE!</v>
      </c>
      <c r="IB19" s="250" t="e">
        <f>'1_Police_100K'!IB19/'1_Police_100K'!HT19*100</f>
        <v>#VALUE!</v>
      </c>
      <c r="IC19" s="250" t="e">
        <f>'1_Police_100K'!IC19/'1_Police_100K'!HU19*100</f>
        <v>#VALUE!</v>
      </c>
      <c r="ID19" s="250" t="e">
        <f>'1_Police_100K'!ID19/'1_Police_100K'!HV19*100</f>
        <v>#VALUE!</v>
      </c>
      <c r="IE19" s="250" t="e">
        <f>'1_Police_100K'!IE19/'1_Police_100K'!HW19*100</f>
        <v>#VALUE!</v>
      </c>
      <c r="IF19" s="250" t="e">
        <f t="shared" si="48"/>
        <v>#VALUE!</v>
      </c>
      <c r="IH19" s="250" t="e">
        <f>'1_Police_100K'!IH19/'1_Police_100K'!HR19*100</f>
        <v>#VALUE!</v>
      </c>
      <c r="II19" s="250" t="e">
        <f>'1_Police_100K'!II19/'1_Police_100K'!HS19*100</f>
        <v>#VALUE!</v>
      </c>
      <c r="IJ19" s="250" t="e">
        <f>'1_Police_100K'!IJ19/'1_Police_100K'!HT19*100</f>
        <v>#VALUE!</v>
      </c>
      <c r="IK19" s="250" t="e">
        <f>'1_Police_100K'!IK19/'1_Police_100K'!HU19*100</f>
        <v>#VALUE!</v>
      </c>
      <c r="IL19" s="250" t="e">
        <f>'1_Police_100K'!IL19/'1_Police_100K'!HV19*100</f>
        <v>#VALUE!</v>
      </c>
      <c r="IM19" s="250" t="e">
        <f>'1_Police_100K'!IM19/'1_Police_100K'!HW19*100</f>
        <v>#VALUE!</v>
      </c>
      <c r="IN19" s="250" t="e">
        <f t="shared" si="36"/>
        <v>#VALUE!</v>
      </c>
      <c r="IP19" s="250" t="e">
        <f>'1_Police_100K'!IP19/'1_Police_100K'!IH19*100</f>
        <v>#VALUE!</v>
      </c>
      <c r="IQ19" s="250" t="e">
        <f>'1_Police_100K'!IQ19/'1_Police_100K'!II19*100</f>
        <v>#VALUE!</v>
      </c>
      <c r="IR19" s="250" t="e">
        <f>'1_Police_100K'!IR19/'1_Police_100K'!IJ19*100</f>
        <v>#VALUE!</v>
      </c>
      <c r="IS19" s="250" t="e">
        <f>'1_Police_100K'!IS19/'1_Police_100K'!IK19*100</f>
        <v>#VALUE!</v>
      </c>
      <c r="IT19" s="250" t="e">
        <f>'1_Police_100K'!IT19/'1_Police_100K'!IL19*100</f>
        <v>#VALUE!</v>
      </c>
      <c r="IU19" s="250" t="e">
        <f>'1_Police_100K'!IU19/'1_Police_100K'!IM19*100</f>
        <v>#VALUE!</v>
      </c>
      <c r="IV19" s="250" t="e">
        <f t="shared" si="44"/>
        <v>#VALUE!</v>
      </c>
      <c r="IX19" s="250">
        <f>'1_Police_100K'!IX19/'1_Police_100K'!HB19*100</f>
        <v>12.369714556437286</v>
      </c>
      <c r="IY19" s="250">
        <f>'1_Police_100K'!IY19/'1_Police_100K'!HC19*100</f>
        <v>11.943927454163861</v>
      </c>
      <c r="IZ19" s="250">
        <f>'1_Police_100K'!IZ19/'1_Police_100K'!HD19*100</f>
        <v>5.1883636120311829</v>
      </c>
      <c r="JA19" s="250">
        <f>'1_Police_100K'!JA19/'1_Police_100K'!HE19*100</f>
        <v>5.6497329614844789</v>
      </c>
      <c r="JB19" s="250">
        <f>'1_Police_100K'!JB19/'1_Police_100K'!HF19*100</f>
        <v>5.6125022518465153</v>
      </c>
      <c r="JC19" s="250">
        <f>'1_Police_100K'!JC19/'1_Police_100K'!HG19*100</f>
        <v>4.9801592151686265</v>
      </c>
      <c r="JD19" s="250">
        <f t="shared" si="19"/>
        <v>-59.73909347344707</v>
      </c>
      <c r="JF19" s="250" t="e">
        <f>'1_Police_100K'!JF19/'1_Police_100K'!IX19*100</f>
        <v>#VALUE!</v>
      </c>
      <c r="JG19" s="250" t="e">
        <f>'1_Police_100K'!JG19/'1_Police_100K'!IY19*100</f>
        <v>#VALUE!</v>
      </c>
      <c r="JH19" s="250" t="e">
        <f>'1_Police_100K'!JH19/'1_Police_100K'!IZ19*100</f>
        <v>#VALUE!</v>
      </c>
      <c r="JI19" s="250" t="e">
        <f>'1_Police_100K'!JI19/'1_Police_100K'!JA19*100</f>
        <v>#VALUE!</v>
      </c>
      <c r="JJ19" s="250" t="e">
        <f>'1_Police_100K'!JJ19/'1_Police_100K'!JB19*100</f>
        <v>#VALUE!</v>
      </c>
      <c r="JK19" s="250" t="e">
        <f>'1_Police_100K'!JK19/'1_Police_100K'!JC19*100</f>
        <v>#VALUE!</v>
      </c>
      <c r="JL19" s="250" t="e">
        <f t="shared" si="47"/>
        <v>#VALUE!</v>
      </c>
      <c r="JN19" s="250">
        <f>'1_Police_100K'!JN19/'1_Police_100K'!HB19*100</f>
        <v>0.49523273717872801</v>
      </c>
      <c r="JO19" s="250">
        <f>'1_Police_100K'!JO19/'1_Police_100K'!HC19*100</f>
        <v>0.86405575575179194</v>
      </c>
      <c r="JP19" s="250">
        <f>'1_Police_100K'!JP19/'1_Police_100K'!HD19*100</f>
        <v>1.4746227709190673</v>
      </c>
      <c r="JQ19" s="250">
        <f>'1_Police_100K'!JQ19/'1_Police_100K'!HE19*100</f>
        <v>1.262281037531215</v>
      </c>
      <c r="JR19" s="250">
        <f>'1_Police_100K'!JR19/'1_Police_100K'!HF19*100</f>
        <v>1.118717348225545</v>
      </c>
      <c r="JS19" s="250">
        <f>'1_Police_100K'!JS19/'1_Police_100K'!HG19*100</f>
        <v>1.0421504640380683</v>
      </c>
      <c r="JT19" s="250">
        <f t="shared" si="20"/>
        <v>110.43650506124749</v>
      </c>
      <c r="JV19" s="250">
        <f>'1_Police_100K'!JV19/'1_Police_100K'!JN19*100</f>
        <v>25.411061285500747</v>
      </c>
      <c r="JW19" s="250">
        <f>'1_Police_100K'!JW19/'1_Police_100K'!JO19*100</f>
        <v>14.298808432630613</v>
      </c>
      <c r="JX19" s="250">
        <f>'1_Police_100K'!JX19/'1_Police_100K'!JP19*100</f>
        <v>12.024957458876914</v>
      </c>
      <c r="JY19" s="250">
        <f>'1_Police_100K'!JY19/'1_Police_100K'!JQ19*100</f>
        <v>14.079422382671481</v>
      </c>
      <c r="JZ19" s="250">
        <f>'1_Police_100K'!JZ19/'1_Police_100K'!JR19*100</f>
        <v>14.573268921095009</v>
      </c>
      <c r="KA19" s="250">
        <f>'1_Police_100K'!KA19/'1_Police_100K'!JS19*100</f>
        <v>18.295543393275999</v>
      </c>
      <c r="KB19" s="250">
        <f t="shared" si="21"/>
        <v>-28.001655705284449</v>
      </c>
      <c r="KD19" s="250" t="e">
        <f>'1_Police_100K'!KD19/'1_Police_100K'!JN19*100</f>
        <v>#VALUE!</v>
      </c>
      <c r="KE19" s="250" t="e">
        <f>'1_Police_100K'!KE19/'1_Police_100K'!JO19*100</f>
        <v>#VALUE!</v>
      </c>
      <c r="KF19" s="250" t="e">
        <f>'1_Police_100K'!KF19/'1_Police_100K'!JP19*100</f>
        <v>#VALUE!</v>
      </c>
      <c r="KG19" s="250" t="e">
        <f>'1_Police_100K'!KG19/'1_Police_100K'!JQ19*100</f>
        <v>#VALUE!</v>
      </c>
      <c r="KH19" s="250" t="e">
        <f>'1_Police_100K'!KH19/'1_Police_100K'!JR19*100</f>
        <v>#VALUE!</v>
      </c>
      <c r="KI19" s="250" t="e">
        <f>'1_Police_100K'!KI19/'1_Police_100K'!JS19*100</f>
        <v>#VALUE!</v>
      </c>
      <c r="KJ19" s="250" t="e">
        <f t="shared" si="22"/>
        <v>#VALUE!</v>
      </c>
      <c r="KL19" s="250">
        <f>'1_Police_100K'!KL19/'1_Police_100K'!HB19*100</f>
        <v>0.97566031031623845</v>
      </c>
      <c r="KM19" s="250">
        <f>'1_Police_100K'!KM19/'1_Police_100K'!HC19*100</f>
        <v>1.0826436462994495</v>
      </c>
      <c r="KN19" s="250">
        <f>'1_Police_100K'!KN19/'1_Police_100K'!HD19*100</f>
        <v>2.507611495868046</v>
      </c>
      <c r="KO19" s="250">
        <f>'1_Police_100K'!KO19/'1_Police_100K'!HE19*100</f>
        <v>1.344306520114471</v>
      </c>
      <c r="KP19" s="250">
        <f>'1_Police_100K'!KP19/'1_Police_100K'!HF19*100</f>
        <v>2.1635741307872456</v>
      </c>
      <c r="KQ19" s="250">
        <f>'1_Police_100K'!KQ19/'1_Police_100K'!HG19*100</f>
        <v>2.8681545218248639</v>
      </c>
      <c r="KR19" s="250">
        <f t="shared" si="23"/>
        <v>193.97060549641668</v>
      </c>
      <c r="KT19" s="250" t="e">
        <f>'1_Police_100K'!KT19/'1_Police_100K'!KL19*100</f>
        <v>#VALUE!</v>
      </c>
      <c r="KU19" s="250" t="e">
        <f>'1_Police_100K'!KU19/'1_Police_100K'!KM19*100</f>
        <v>#VALUE!</v>
      </c>
      <c r="KV19" s="250" t="e">
        <f>'1_Police_100K'!KV19/'1_Police_100K'!KN19*100</f>
        <v>#VALUE!</v>
      </c>
      <c r="KW19" s="250" t="e">
        <f>'1_Police_100K'!KW19/'1_Police_100K'!KO19*100</f>
        <v>#VALUE!</v>
      </c>
      <c r="KX19" s="250" t="e">
        <f>'1_Police_100K'!KX19/'1_Police_100K'!KP19*100</f>
        <v>#VALUE!</v>
      </c>
      <c r="KY19" s="250" t="e">
        <f>'1_Police_100K'!KY19/'1_Police_100K'!KQ19*100</f>
        <v>#VALUE!</v>
      </c>
      <c r="KZ19" s="250" t="e">
        <f t="shared" si="37"/>
        <v>#VALUE!</v>
      </c>
      <c r="LB19" s="250">
        <f>'1_Police_100K'!LB19/'1_Police_100K'!HB19*100</f>
        <v>20.943385052706383</v>
      </c>
      <c r="LC19" s="250">
        <f>'1_Police_100K'!LC19/'1_Police_100K'!HC19*100</f>
        <v>19.827347245871778</v>
      </c>
      <c r="LD19" s="250">
        <f>'1_Police_100K'!LD19/'1_Police_100K'!HD19*100</f>
        <v>21.686908227106965</v>
      </c>
      <c r="LE19" s="250">
        <f>'1_Police_100K'!LE19/'1_Police_100K'!HE19*100</f>
        <v>21.131587101948558</v>
      </c>
      <c r="LF19" s="250">
        <f>'1_Police_100K'!LF19/'1_Police_100K'!HF19*100</f>
        <v>17.659881102504055</v>
      </c>
      <c r="LG19" s="250">
        <f>'1_Police_100K'!LG19/'1_Police_100K'!HG19*100</f>
        <v>14.454846936696896</v>
      </c>
      <c r="LH19" s="250">
        <f t="shared" si="24"/>
        <v>-30.981324650625254</v>
      </c>
      <c r="LJ19" s="250">
        <f>'1_Police_100K'!LJ19/'1_Police_100K'!LB19*100</f>
        <v>2.2656581365757105</v>
      </c>
      <c r="LK19" s="250">
        <f>'1_Police_100K'!LK19/'1_Police_100K'!LC19*100</f>
        <v>3.2115038945476329</v>
      </c>
      <c r="LL19" s="250">
        <f>'1_Police_100K'!LL19/'1_Police_100K'!LD19*100</f>
        <v>23.997223079296511</v>
      </c>
      <c r="LM19" s="250">
        <f>'1_Police_100K'!LM19/'1_Police_100K'!LE19*100</f>
        <v>18.364530320020702</v>
      </c>
      <c r="LN19" s="250">
        <f>'1_Police_100K'!LN19/'1_Police_100K'!LF19*100</f>
        <v>20.412118739161482</v>
      </c>
      <c r="LO19" s="250">
        <f>'1_Police_100K'!LO19/'1_Police_100K'!LG19*100</f>
        <v>23.838782412626834</v>
      </c>
      <c r="LP19" s="250">
        <f t="shared" si="38"/>
        <v>952.17914511394451</v>
      </c>
      <c r="LR19" s="250">
        <f>'1_Police_100K'!LR19/'1_Police_100K'!LJ19*100</f>
        <v>181.27925117004679</v>
      </c>
      <c r="LS19" s="250">
        <f>'1_Police_100K'!LS19/'1_Police_100K'!LK19*100</f>
        <v>142.78606965174129</v>
      </c>
      <c r="LT19" s="250" t="e">
        <f>'1_Police_100K'!LT19/'1_Police_100K'!LL19*100</f>
        <v>#VALUE!</v>
      </c>
      <c r="LU19" s="250" t="e">
        <f>'1_Police_100K'!LU19/'1_Police_100K'!LM19*100</f>
        <v>#VALUE!</v>
      </c>
      <c r="LV19" s="250" t="e">
        <f>'1_Police_100K'!LV19/'1_Police_100K'!LN19*100</f>
        <v>#VALUE!</v>
      </c>
      <c r="LW19" s="250" t="e">
        <f>'1_Police_100K'!LW19/'1_Police_100K'!LO19*100</f>
        <v>#VALUE!</v>
      </c>
      <c r="LX19" s="250" t="e">
        <f t="shared" si="39"/>
        <v>#VALUE!</v>
      </c>
      <c r="LZ19" s="250">
        <f>'1_Police_100K'!LZ19/'1_Police_100K'!LJ19*100</f>
        <v>970.98283931357253</v>
      </c>
      <c r="MA19" s="250">
        <f>'1_Police_100K'!MA19/'1_Police_100K'!LK19*100</f>
        <v>811.19402985074635</v>
      </c>
      <c r="MB19" s="250">
        <f>'1_Police_100K'!MB19/'1_Police_100K'!LL19*100</f>
        <v>101.49469623915141</v>
      </c>
      <c r="MC19" s="250">
        <f>'1_Police_100K'!MC19/'1_Police_100K'!LM19*100</f>
        <v>111.60169093471114</v>
      </c>
      <c r="MD19" s="250">
        <f>'1_Police_100K'!MD19/'1_Police_100K'!LN19*100</f>
        <v>130.80959520239881</v>
      </c>
      <c r="ME19" s="250">
        <f>'1_Police_100K'!ME19/'1_Police_100K'!LO19*100</f>
        <v>181.46133837786712</v>
      </c>
      <c r="MF19" s="250">
        <f t="shared" si="40"/>
        <v>-81.311581314233166</v>
      </c>
      <c r="MH19" s="250" t="e">
        <f>'1_Police_100K'!MH19/'1_Police_100K'!LZ19*100</f>
        <v>#VALUE!</v>
      </c>
      <c r="MI19" s="250" t="e">
        <f>'1_Police_100K'!MI19/'1_Police_100K'!MA19*100</f>
        <v>#VALUE!</v>
      </c>
      <c r="MJ19" s="250" t="e">
        <f>'1_Police_100K'!MJ19/'1_Police_100K'!MB19*100</f>
        <v>#VALUE!</v>
      </c>
      <c r="MK19" s="250" t="e">
        <f>'1_Police_100K'!MK19/'1_Police_100K'!MC19*100</f>
        <v>#VALUE!</v>
      </c>
      <c r="ML19" s="250" t="e">
        <f>'1_Police_100K'!ML19/'1_Police_100K'!MD19*100</f>
        <v>#VALUE!</v>
      </c>
      <c r="MM19" s="250" t="e">
        <f>'1_Police_100K'!MM19/'1_Police_100K'!ME19*100</f>
        <v>#VALUE!</v>
      </c>
      <c r="MN19" s="250" t="e">
        <f t="shared" si="41"/>
        <v>#VALUE!</v>
      </c>
      <c r="MP19" s="250">
        <f>'1_Police_100K'!MP19/'1_Police_100K'!HB19*100</f>
        <v>0.56703778277863326</v>
      </c>
      <c r="MQ19" s="250">
        <f>'1_Police_100K'!MQ19/'1_Police_100K'!HC19*100</f>
        <v>0.61774838633033691</v>
      </c>
      <c r="MR19" s="250">
        <f>'1_Police_100K'!MR19/'1_Police_100K'!HD19*100</f>
        <v>1.9028739670112753</v>
      </c>
      <c r="MS19" s="250">
        <f>'1_Police_100K'!MS19/'1_Police_100K'!HE19*100</f>
        <v>2.1162574506480012</v>
      </c>
      <c r="MT19" s="250">
        <f>'1_Police_100K'!MT19/'1_Police_100K'!HF19*100</f>
        <v>1.4384795532336516</v>
      </c>
      <c r="MU19" s="250">
        <f>'1_Police_100K'!MU19/'1_Police_100K'!HG19*100</f>
        <v>1.7640779942473948</v>
      </c>
      <c r="MV19" s="250">
        <f t="shared" si="25"/>
        <v>211.10413588367106</v>
      </c>
      <c r="MX19" s="250" t="e">
        <f>'1_Police_100K'!MX19/'1_Police_100K'!MP19*100</f>
        <v>#VALUE!</v>
      </c>
      <c r="MY19" s="250" t="e">
        <f>'1_Police_100K'!MY19/'1_Police_100K'!MQ19*100</f>
        <v>#VALUE!</v>
      </c>
      <c r="MZ19" s="250" t="e">
        <f>'1_Police_100K'!MZ19/'1_Police_100K'!MR19*100</f>
        <v>#VALUE!</v>
      </c>
      <c r="NA19" s="250" t="e">
        <f>'1_Police_100K'!NA19/'1_Police_100K'!MS19*100</f>
        <v>#VALUE!</v>
      </c>
      <c r="NB19" s="250" t="e">
        <f>'1_Police_100K'!NB19/'1_Police_100K'!MT19*100</f>
        <v>#VALUE!</v>
      </c>
      <c r="NC19" s="250" t="e">
        <f>'1_Police_100K'!NC19/'1_Police_100K'!MU19*100</f>
        <v>#VALUE!</v>
      </c>
      <c r="ND19" s="250" t="e">
        <f t="shared" si="49"/>
        <v>#VALUE!</v>
      </c>
      <c r="NF19" s="250">
        <f>'1_Police_100K'!NF19/'1_Police_100K'!HB19*100</f>
        <v>0.81058273125666236</v>
      </c>
      <c r="NG19" s="250">
        <f>'1_Police_100K'!NG19/'1_Police_100K'!HC19*100</f>
        <v>0.9883974181285391</v>
      </c>
      <c r="NH19" s="250">
        <f>'1_Police_100K'!NH19/'1_Police_100K'!HD19*100</f>
        <v>1.3884706748302051</v>
      </c>
      <c r="NI19" s="250">
        <f>'1_Police_100K'!NI19/'1_Police_100K'!HE19*100</f>
        <v>1.7152439802409725</v>
      </c>
      <c r="NJ19" s="250">
        <f>'1_Police_100K'!NJ19/'1_Police_100K'!HF19*100</f>
        <v>1.4564943253467844</v>
      </c>
      <c r="NK19" s="250">
        <f>'1_Police_100K'!NK19/'1_Police_100K'!HG19*100</f>
        <v>1.2686694859321912</v>
      </c>
      <c r="NL19" s="250">
        <f t="shared" si="26"/>
        <v>56.513263484573372</v>
      </c>
      <c r="NN19" s="250" t="e">
        <f>'1_Police_100K'!NN19/'1_Police_100K'!HB19*100</f>
        <v>#VALUE!</v>
      </c>
      <c r="NO19" s="250" t="e">
        <f>'1_Police_100K'!NO19/'1_Police_100K'!HC19*100</f>
        <v>#VALUE!</v>
      </c>
      <c r="NP19" s="250" t="e">
        <f>'1_Police_100K'!NP19/'1_Police_100K'!HD19*100</f>
        <v>#VALUE!</v>
      </c>
      <c r="NQ19" s="250" t="e">
        <f>'1_Police_100K'!NQ19/'1_Police_100K'!HE19*100</f>
        <v>#VALUE!</v>
      </c>
      <c r="NR19" s="250" t="e">
        <f>'1_Police_100K'!NR19/'1_Police_100K'!HF19*100</f>
        <v>#VALUE!</v>
      </c>
      <c r="NS19" s="250" t="e">
        <f>'1_Police_100K'!NS19/'1_Police_100K'!HG19*100</f>
        <v>#VALUE!</v>
      </c>
      <c r="NT19" s="250" t="e">
        <f t="shared" si="27"/>
        <v>#VALUE!</v>
      </c>
      <c r="NV19" s="250">
        <f>'1_Police_100K'!NV19/'1_Police_100K'!HB19*100</f>
        <v>0.1117789885111927</v>
      </c>
      <c r="NW19" s="250">
        <f>'1_Police_100K'!NW19/'1_Police_100K'!HC19*100</f>
        <v>0.16710885835346295</v>
      </c>
      <c r="NX19" s="250">
        <f>'1_Police_100K'!NX19/'1_Police_100K'!HD19*100</f>
        <v>0.11040851149252236</v>
      </c>
      <c r="NY19" s="250">
        <f>'1_Police_100K'!NY19/'1_Police_100K'!HE19*100</f>
        <v>0.19321558119611379</v>
      </c>
      <c r="NZ19" s="250">
        <f>'1_Police_100K'!NZ19/'1_Police_100K'!HF19*100</f>
        <v>0.12880562060889933</v>
      </c>
      <c r="OA19" s="250">
        <f>'1_Police_100K'!OA19/'1_Police_100K'!HG19*100</f>
        <v>0.10348171144084026</v>
      </c>
      <c r="OB19" s="250">
        <f t="shared" si="42"/>
        <v>-7.4229308932435174</v>
      </c>
      <c r="OD19" s="250">
        <f>'1_Police_100K'!OD19/'1_Police_100K'!HB19*100</f>
        <v>7.3130107781594216</v>
      </c>
      <c r="OE19" s="250">
        <f>'1_Police_100K'!OE19/'1_Police_100K'!HC19*100</f>
        <v>7.7590781293311695</v>
      </c>
      <c r="OF19" s="250">
        <f>'1_Police_100K'!OF19/'1_Police_100K'!HD19*100</f>
        <v>11.999397771755497</v>
      </c>
      <c r="OG19" s="250">
        <f>'1_Police_100K'!OG19/'1_Police_100K'!HE19*100</f>
        <v>14.099269061810757</v>
      </c>
      <c r="OH19" s="250">
        <f>'1_Police_100K'!OH19/'1_Police_100K'!HF19*100</f>
        <v>14.025400828679519</v>
      </c>
      <c r="OI19" s="250">
        <f>'1_Police_100K'!OI19/'1_Police_100K'!HG19*100</f>
        <v>13.142177352986712</v>
      </c>
      <c r="OJ19" s="250">
        <f t="shared" si="28"/>
        <v>79.709530748078663</v>
      </c>
      <c r="OL19" s="250" t="e">
        <f>'1_Police_100K'!OL19/'1_Police_100K'!OD19*100</f>
        <v>#VALUE!</v>
      </c>
      <c r="OM19" s="250" t="e">
        <f>'1_Police_100K'!OM19/'1_Police_100K'!OE19*100</f>
        <v>#VALUE!</v>
      </c>
      <c r="ON19" s="250" t="e">
        <f>'1_Police_100K'!ON19/'1_Police_100K'!OF19*100</f>
        <v>#VALUE!</v>
      </c>
      <c r="OO19" s="250" t="e">
        <f>'1_Police_100K'!OO19/'1_Police_100K'!OG19*100</f>
        <v>#VALUE!</v>
      </c>
      <c r="OP19" s="250" t="e">
        <f>'1_Police_100K'!OP19/'1_Police_100K'!OH19*100</f>
        <v>#VALUE!</v>
      </c>
      <c r="OQ19" s="250" t="e">
        <f>'1_Police_100K'!OQ19/'1_Police_100K'!OI19*100</f>
        <v>#VALUE!</v>
      </c>
      <c r="OR19" s="250" t="e">
        <f t="shared" si="43"/>
        <v>#VALUE!</v>
      </c>
    </row>
    <row r="20" spans="1:408">
      <c r="A20" s="247">
        <v>18</v>
      </c>
      <c r="B20" s="239" t="s">
        <v>41</v>
      </c>
      <c r="C20" s="248">
        <v>9985.7219999999998</v>
      </c>
      <c r="D20" s="248">
        <v>9931.9249999999993</v>
      </c>
      <c r="E20" s="248">
        <v>9908.7980000000007</v>
      </c>
      <c r="F20" s="248">
        <v>9877.3649999999998</v>
      </c>
      <c r="G20" s="248">
        <v>9855.5709999999999</v>
      </c>
      <c r="H20" s="248">
        <v>9830.4850000000006</v>
      </c>
      <c r="I20" s="249"/>
      <c r="J20" s="250">
        <f>'1_Police_raw'!C19/C20*100</f>
        <v>4520.1638900021453</v>
      </c>
      <c r="K20" s="250">
        <f>'1_Police_raw'!D19/D20*100</f>
        <v>4754.7278095636048</v>
      </c>
      <c r="L20" s="250">
        <f>'1_Police_raw'!E19/E20*100</f>
        <v>3813.0659238385924</v>
      </c>
      <c r="M20" s="250">
        <f>'1_Police_raw'!F19/F20*100</f>
        <v>3336.6692432647774</v>
      </c>
      <c r="N20" s="250">
        <f>'1_Police_raw'!G19/G20*100</f>
        <v>2842.1793115792075</v>
      </c>
      <c r="O20" s="250">
        <f>'1_Police_raw'!H19/H20*100</f>
        <v>2957.9313736809527</v>
      </c>
      <c r="P20" s="250">
        <f t="shared" si="29"/>
        <v>-34.561413133196169</v>
      </c>
      <c r="R20" s="250">
        <f>'1_Police_100K'!R20/'1_Police_100K'!J20*100</f>
        <v>3.1018829300065804</v>
      </c>
      <c r="S20" s="250">
        <f>'1_Police_100K'!S20/'1_Police_100K'!K20*100</f>
        <v>2.7706485740180762</v>
      </c>
      <c r="T20" s="250">
        <f>'1_Police_100K'!T20/'1_Police_100K'!L20*100</f>
        <v>3.9181746239701032</v>
      </c>
      <c r="U20" s="250">
        <f>'1_Police_100K'!U20/'1_Police_100K'!M20*100</f>
        <v>5.3514374573314125</v>
      </c>
      <c r="V20" s="250">
        <f>'1_Police_100K'!V20/'1_Police_100K'!N20*100</f>
        <v>6.3170934587113052</v>
      </c>
      <c r="W20" s="250">
        <f>'1_Police_100K'!W20/'1_Police_100K'!O20*100</f>
        <v>6.8196121453062277</v>
      </c>
      <c r="X20" s="250">
        <f t="shared" si="30"/>
        <v>119.85394997778852</v>
      </c>
      <c r="Z20" s="250">
        <f>'1_Police_100K'!Z20/'1_Police_100K'!J20*100</f>
        <v>6.0925491447168745E-2</v>
      </c>
      <c r="AA20" s="250">
        <f>'1_Police_100K'!AA20/'1_Police_100K'!K20*100</f>
        <v>4.6798634581014575E-2</v>
      </c>
      <c r="AB20" s="250">
        <f>'1_Police_100K'!AB20/'1_Police_100K'!L20*100</f>
        <v>6.4314809080298227E-2</v>
      </c>
      <c r="AC20" s="250">
        <f>'1_Police_100K'!AC20/'1_Police_100K'!M20*100</f>
        <v>7.1303952059470543E-2</v>
      </c>
      <c r="AD20" s="250">
        <f>'1_Police_100K'!AD20/'1_Police_100K'!N20*100</f>
        <v>6.6044774787317975E-2</v>
      </c>
      <c r="AE20" s="250">
        <f>'1_Police_100K'!AE20/'1_Police_100K'!O20*100</f>
        <v>6.8436854105695374E-2</v>
      </c>
      <c r="AF20" s="250">
        <f t="shared" si="31"/>
        <v>12.328768271061165</v>
      </c>
      <c r="AH20" s="250">
        <f>'1_Police_100K'!AH20/'1_Police_100K'!Z20*100</f>
        <v>6.9090909090909092</v>
      </c>
      <c r="AI20" s="250">
        <f>'1_Police_100K'!AI20/'1_Police_100K'!AA20*100</f>
        <v>5.4298642533936645</v>
      </c>
      <c r="AJ20" s="250">
        <f>'1_Police_100K'!AJ20/'1_Police_100K'!AB20*100</f>
        <v>4.1152263374485605</v>
      </c>
      <c r="AK20" s="250">
        <f>'1_Police_100K'!AK20/'1_Police_100K'!AC20*100</f>
        <v>3.4042553191489358</v>
      </c>
      <c r="AL20" s="250">
        <f>'1_Police_100K'!AL20/'1_Police_100K'!AD20*100</f>
        <v>5.4054054054054053</v>
      </c>
      <c r="AM20" s="250">
        <f>'1_Police_100K'!AM20/'1_Police_100K'!AE20*100</f>
        <v>5.0251256281407048</v>
      </c>
      <c r="AN20" s="250">
        <f t="shared" si="45"/>
        <v>-27.267918540068749</v>
      </c>
      <c r="AP20" s="250">
        <f>'1_Police_100K'!AP20/'1_Police_100K'!Z20*100</f>
        <v>51.636363636363626</v>
      </c>
      <c r="AQ20" s="250">
        <f>'1_Police_100K'!AQ20/'1_Police_100K'!AA20*100</f>
        <v>51.131221719457024</v>
      </c>
      <c r="AR20" s="250">
        <f>'1_Police_100K'!AR20/'1_Police_100K'!AB20*100</f>
        <v>56.790123456790134</v>
      </c>
      <c r="AS20" s="250">
        <f>'1_Police_100K'!AS20/'1_Police_100K'!AC20*100</f>
        <v>54.893617021276583</v>
      </c>
      <c r="AT20" s="250">
        <f>'1_Police_100K'!AT20/'1_Police_100K'!AD20*100</f>
        <v>53.513513513513523</v>
      </c>
      <c r="AU20" s="250">
        <f>'1_Police_100K'!AU20/'1_Police_100K'!AE20*100</f>
        <v>50.753768844221113</v>
      </c>
      <c r="AV20" s="250">
        <f t="shared" si="32"/>
        <v>-1.7092504777407811</v>
      </c>
      <c r="AX20" s="250">
        <f>'1_Police_100K'!AX20/'1_Police_100K'!AP20*100</f>
        <v>8.4507042253521139</v>
      </c>
      <c r="AY20" s="250">
        <f>'1_Police_100K'!AY20/'1_Police_100K'!AQ20*100</f>
        <v>7.9646017699115044</v>
      </c>
      <c r="AZ20" s="250">
        <f>'1_Police_100K'!AZ20/'1_Police_100K'!AR20*100</f>
        <v>5.7971014492753614</v>
      </c>
      <c r="BA20" s="250">
        <f>'1_Police_100K'!BA20/'1_Police_100K'!AS20*100</f>
        <v>2.3255813953488373</v>
      </c>
      <c r="BB20" s="250">
        <f>'1_Police_100K'!BB20/'1_Police_100K'!AT20*100</f>
        <v>6.0606060606060597</v>
      </c>
      <c r="BC20" s="250">
        <f>'1_Police_100K'!BC20/'1_Police_100K'!AU20*100</f>
        <v>5.9405940594059397</v>
      </c>
      <c r="BD20" s="250">
        <f t="shared" si="46"/>
        <v>-29.702970297029722</v>
      </c>
      <c r="BF20" s="250">
        <f>'1_Police_100K'!BF20/'1_Police_100K'!J20*100</f>
        <v>3.1550542679968361</v>
      </c>
      <c r="BG20" s="250">
        <f>'1_Police_100K'!BG20/'1_Police_100K'!K20*100</f>
        <v>2.962925317002516</v>
      </c>
      <c r="BH20" s="250">
        <f>'1_Police_100K'!BH20/'1_Police_100K'!L20*100</f>
        <v>3.5460486092915051</v>
      </c>
      <c r="BI20" s="250">
        <f>'1_Police_100K'!BI20/'1_Police_100K'!M20*100</f>
        <v>4.0955776378669508</v>
      </c>
      <c r="BJ20" s="250">
        <f>'1_Police_100K'!BJ20/'1_Police_100K'!N20*100</f>
        <v>4.5013976502340123</v>
      </c>
      <c r="BK20" s="250">
        <f>'1_Police_100K'!BK20/'1_Police_100K'!O20*100</f>
        <v>3.9923790920252147</v>
      </c>
      <c r="BL20" s="250">
        <f t="shared" si="0"/>
        <v>26.539157583492255</v>
      </c>
      <c r="BN20" s="250">
        <f>'1_Police_100K'!BN20/'1_Police_100K'!BF20*100</f>
        <v>47.686257987500873</v>
      </c>
      <c r="BO20" s="250">
        <f>'1_Police_100K'!BO20/'1_Police_100K'!BG20*100</f>
        <v>47.048313321898213</v>
      </c>
      <c r="BP20" s="250">
        <f>'1_Police_100K'!BP20/'1_Police_100K'!BH20*100</f>
        <v>51.970443349753694</v>
      </c>
      <c r="BQ20" s="250">
        <f>'1_Police_100K'!BQ20/'1_Police_100K'!BI20*100</f>
        <v>46.895836420210394</v>
      </c>
      <c r="BR20" s="250">
        <f>'1_Police_100K'!BR20/'1_Police_100K'!BJ20*100</f>
        <v>47.069553493536361</v>
      </c>
      <c r="BS20" s="250">
        <f>'1_Police_100K'!BS20/'1_Police_100K'!BK20*100</f>
        <v>46.136618141097422</v>
      </c>
      <c r="BT20" s="250">
        <f t="shared" si="1"/>
        <v>-3.2496570538406075</v>
      </c>
      <c r="BV20" s="250">
        <f>'1_Police_100K'!BV20/'1_Police_100K'!J20*100</f>
        <v>0.22863675335810232</v>
      </c>
      <c r="BW20" s="250">
        <f>'1_Police_100K'!BW20/'1_Police_100K'!K20*100</f>
        <v>0.25707485240430633</v>
      </c>
      <c r="BX20" s="250">
        <f>'1_Police_100K'!BX20/'1_Police_100K'!L20*100</f>
        <v>0.32607343533714989</v>
      </c>
      <c r="BY20" s="250">
        <f>'1_Police_100K'!BY20/'1_Police_100K'!M20*100</f>
        <v>0.38018660395964504</v>
      </c>
      <c r="BZ20" s="250">
        <f>'1_Police_100K'!BZ20/'1_Police_100K'!N20*100</f>
        <v>0.48480434681717727</v>
      </c>
      <c r="CA20" s="250">
        <f>'1_Police_100K'!CA20/'1_Police_100K'!O20*100</f>
        <v>0.49109461137152266</v>
      </c>
      <c r="CB20" s="250">
        <f t="shared" si="2"/>
        <v>114.79250564861971</v>
      </c>
      <c r="CD20" s="250">
        <f>'1_Police_100K'!CD20/'1_Police_100K'!BV20*100</f>
        <v>18.992248062015506</v>
      </c>
      <c r="CE20" s="250">
        <f>'1_Police_100K'!CE20/'1_Police_100K'!BW20*100</f>
        <v>15.815485996705107</v>
      </c>
      <c r="CF20" s="250">
        <f>'1_Police_100K'!CF20/'1_Police_100K'!BX20*100</f>
        <v>40.746753246753251</v>
      </c>
      <c r="CG20" s="250">
        <f>'1_Police_100K'!CG20/'1_Police_100K'!BY20*100</f>
        <v>31.205107741420591</v>
      </c>
      <c r="CH20" s="250">
        <f>'1_Police_100K'!CH20/'1_Police_100K'!BZ20*100</f>
        <v>30.633284241531666</v>
      </c>
      <c r="CI20" s="250">
        <f>'1_Police_100K'!CI20/'1_Police_100K'!CA20*100</f>
        <v>28.29131652661065</v>
      </c>
      <c r="CJ20" s="250">
        <f t="shared" si="3"/>
        <v>48.962442119705031</v>
      </c>
      <c r="CL20" s="250">
        <f>'1_Police_100K'!CL20/'1_Police_100K'!BV20*100</f>
        <v>6.8798449612403099</v>
      </c>
      <c r="CM20" s="250">
        <f>'1_Police_100K'!CM20/'1_Police_100K'!BW20*100</f>
        <v>6.2602965403624378</v>
      </c>
      <c r="CN20" s="250">
        <f>'1_Police_100K'!CN20/'1_Police_100K'!BX20*100</f>
        <v>5.7629870129870131</v>
      </c>
      <c r="CO20" s="250">
        <f>'1_Police_100K'!CO20/'1_Police_100K'!BY20*100</f>
        <v>6.5442936951316835</v>
      </c>
      <c r="CP20" s="250">
        <f>'1_Police_100K'!CP20/'1_Police_100K'!BZ20*100</f>
        <v>5.2282768777614139</v>
      </c>
      <c r="CQ20" s="250">
        <f>'1_Police_100K'!CQ20/'1_Police_100K'!CA20*100</f>
        <v>7.4229691876750703</v>
      </c>
      <c r="CR20" s="250">
        <f t="shared" si="4"/>
        <v>7.8944253757841238</v>
      </c>
      <c r="CT20" s="250">
        <f>'1_Police_100K'!CT20/'1_Police_100K'!J20*100</f>
        <v>0.70584951182065314</v>
      </c>
      <c r="CU20" s="250">
        <f>'1_Police_100K'!CU20/'1_Police_100K'!K20*100</f>
        <v>0.6395107530980273</v>
      </c>
      <c r="CV20" s="250">
        <f>'1_Police_100K'!CV20/'1_Police_100K'!L20*100</f>
        <v>0.60424160135934513</v>
      </c>
      <c r="CW20" s="250">
        <f>'1_Police_100K'!CW20/'1_Police_100K'!M20*100</f>
        <v>0.59076082833952825</v>
      </c>
      <c r="CX20" s="250">
        <f>'1_Police_100K'!CX20/'1_Police_100K'!N20*100</f>
        <v>0.51122225673210453</v>
      </c>
      <c r="CY20" s="250">
        <f>'1_Police_100K'!CY20/'1_Police_100K'!O20*100</f>
        <v>0.38895518589719341</v>
      </c>
      <c r="CZ20" s="250">
        <f t="shared" si="5"/>
        <v>-44.895451596483966</v>
      </c>
      <c r="DB20" s="250">
        <f>'1_Police_100K'!DB20/'1_Police_100K'!CT20*100</f>
        <v>4.5825486503452604</v>
      </c>
      <c r="DC20" s="250">
        <f>'1_Police_100K'!DC20/'1_Police_100K'!CU20*100</f>
        <v>3.2781456953642389</v>
      </c>
      <c r="DD20" s="250">
        <f>'1_Police_100K'!DD20/'1_Police_100K'!CV20*100</f>
        <v>2.5405168637757334</v>
      </c>
      <c r="DE20" s="250">
        <f>'1_Police_100K'!DE20/'1_Police_100K'!CW20*100</f>
        <v>2.2598870056497176</v>
      </c>
      <c r="DF20" s="250">
        <f>'1_Police_100K'!DF20/'1_Police_100K'!CX20*100</f>
        <v>5.4469273743016773</v>
      </c>
      <c r="DG20" s="250">
        <f>'1_Police_100K'!DG20/'1_Police_100K'!CY20*100</f>
        <v>2.8293545534924842</v>
      </c>
      <c r="DH20" s="250">
        <f t="shared" si="33"/>
        <v>-38.258057483376341</v>
      </c>
      <c r="DJ20" s="250">
        <f>'1_Police_100K'!DJ20/'1_Police_100K'!J20*100</f>
        <v>40.69313270015131</v>
      </c>
      <c r="DK20" s="250">
        <f>'1_Police_100K'!DK20/'1_Police_100K'!K20*100</f>
        <v>39.43388475253898</v>
      </c>
      <c r="DL20" s="250">
        <f>'1_Police_100K'!DL20/'1_Police_100K'!L20*100</f>
        <v>44.653269071458247</v>
      </c>
      <c r="DM20" s="250">
        <f>'1_Police_100K'!DM20/'1_Police_100K'!M20*100</f>
        <v>43.311537586285368</v>
      </c>
      <c r="DN20" s="250">
        <f>'1_Police_100K'!DN20/'1_Police_100K'!N20*100</f>
        <v>40.137730130340252</v>
      </c>
      <c r="DO20" s="250">
        <f>'1_Police_100K'!DO20/'1_Police_100K'!O20*100</f>
        <v>32.01813060778116</v>
      </c>
      <c r="DP20" s="250">
        <f t="shared" si="6"/>
        <v>-21.318098452365888</v>
      </c>
      <c r="DR20" s="250" t="e">
        <f>'1_Police_100K'!DR20/'1_Police_100K'!DJ20*100</f>
        <v>#VALUE!</v>
      </c>
      <c r="DS20" s="250" t="e">
        <f>'1_Police_100K'!DS20/'1_Police_100K'!DK20*100</f>
        <v>#VALUE!</v>
      </c>
      <c r="DT20" s="250" t="e">
        <f>'1_Police_100K'!DT20/'1_Police_100K'!DL20*100</f>
        <v>#VALUE!</v>
      </c>
      <c r="DU20" s="250" t="e">
        <f>'1_Police_100K'!DU20/'1_Police_100K'!DM20*100</f>
        <v>#VALUE!</v>
      </c>
      <c r="DV20" s="250" t="e">
        <f>'1_Police_100K'!DV20/'1_Police_100K'!DN20*100</f>
        <v>#VALUE!</v>
      </c>
      <c r="DW20" s="250" t="e">
        <f>'1_Police_100K'!DW20/'1_Police_100K'!DO20*100</f>
        <v>#VALUE!</v>
      </c>
      <c r="DX20" s="250" t="e">
        <f t="shared" si="34"/>
        <v>#VALUE!</v>
      </c>
      <c r="DZ20" s="250" t="e">
        <f>'1_Police_100K'!DZ20/'1_Police_100K'!DR20*100</f>
        <v>#VALUE!</v>
      </c>
      <c r="EA20" s="250" t="e">
        <f>'1_Police_100K'!EA20/'1_Police_100K'!DS20*100</f>
        <v>#VALUE!</v>
      </c>
      <c r="EB20" s="250" t="e">
        <f>'1_Police_100K'!EB20/'1_Police_100K'!DT20*100</f>
        <v>#VALUE!</v>
      </c>
      <c r="EC20" s="250" t="e">
        <f>'1_Police_100K'!EC20/'1_Police_100K'!DU20*100</f>
        <v>#VALUE!</v>
      </c>
      <c r="ED20" s="250" t="e">
        <f>'1_Police_100K'!ED20/'1_Police_100K'!DV20*100</f>
        <v>#VALUE!</v>
      </c>
      <c r="EE20" s="250" t="e">
        <f>'1_Police_100K'!EE20/'1_Police_100K'!DW20*100</f>
        <v>#VALUE!</v>
      </c>
      <c r="EF20" s="250" t="e">
        <f t="shared" si="7"/>
        <v>#VALUE!</v>
      </c>
      <c r="EH20" s="250" t="e">
        <f>'1_Police_100K'!EH20/'1_Police_100K'!DR20*100</f>
        <v>#VALUE!</v>
      </c>
      <c r="EI20" s="250" t="e">
        <f>'1_Police_100K'!EI20/'1_Police_100K'!DS20*100</f>
        <v>#VALUE!</v>
      </c>
      <c r="EJ20" s="250" t="e">
        <f>'1_Police_100K'!EJ20/'1_Police_100K'!DT20*100</f>
        <v>#VALUE!</v>
      </c>
      <c r="EK20" s="250" t="e">
        <f>'1_Police_100K'!EK20/'1_Police_100K'!DU20*100</f>
        <v>#VALUE!</v>
      </c>
      <c r="EL20" s="250" t="e">
        <f>'1_Police_100K'!EL20/'1_Police_100K'!DV20*100</f>
        <v>#VALUE!</v>
      </c>
      <c r="EM20" s="250" t="e">
        <f>'1_Police_100K'!EM20/'1_Police_100K'!DW20*100</f>
        <v>#VALUE!</v>
      </c>
      <c r="EN20" s="250" t="e">
        <f t="shared" si="8"/>
        <v>#VALUE!</v>
      </c>
      <c r="EP20" s="250" t="e">
        <f>'1_Police_100K'!EP20/'1_Police_100K'!EH20*100</f>
        <v>#VALUE!</v>
      </c>
      <c r="EQ20" s="250" t="e">
        <f>'1_Police_100K'!EQ20/'1_Police_100K'!EI20*100</f>
        <v>#VALUE!</v>
      </c>
      <c r="ER20" s="250" t="e">
        <f>'1_Police_100K'!ER20/'1_Police_100K'!EJ20*100</f>
        <v>#VALUE!</v>
      </c>
      <c r="ES20" s="250" t="e">
        <f>'1_Police_100K'!ES20/'1_Police_100K'!EK20*100</f>
        <v>#VALUE!</v>
      </c>
      <c r="ET20" s="250" t="e">
        <f>'1_Police_100K'!ET20/'1_Police_100K'!EL20*100</f>
        <v>#VALUE!</v>
      </c>
      <c r="EU20" s="250" t="e">
        <f>'1_Police_100K'!EU20/'1_Police_100K'!EM20*100</f>
        <v>#VALUE!</v>
      </c>
      <c r="EV20" s="250" t="e">
        <f t="shared" si="9"/>
        <v>#VALUE!</v>
      </c>
      <c r="EX20" s="250">
        <f>'1_Police_100K'!EX20/'1_Police_100K'!J20*100</f>
        <v>6.1824973248170574</v>
      </c>
      <c r="EY20" s="250">
        <f>'1_Police_100K'!EY20/'1_Police_100K'!K20*100</f>
        <v>7.8162190091394983</v>
      </c>
      <c r="EZ20" s="250">
        <f>'1_Police_100K'!EZ20/'1_Police_100K'!L20*100</f>
        <v>9.8841010086573569</v>
      </c>
      <c r="FA20" s="250">
        <f>'1_Police_100K'!FA20/'1_Police_100K'!M20*100</f>
        <v>10.122733823864067</v>
      </c>
      <c r="FB20" s="250">
        <f>'1_Police_100K'!FB20/'1_Police_100K'!N20*100</f>
        <v>11.41539307350962</v>
      </c>
      <c r="FC20" s="250">
        <f>'1_Police_100K'!FC20/'1_Police_100K'!O20*100</f>
        <v>14.919578098831069</v>
      </c>
      <c r="FD20" s="250">
        <f t="shared" si="10"/>
        <v>141.3196046028624</v>
      </c>
      <c r="FF20" s="250" t="e">
        <f>'1_Police_100K'!FF20/'1_Police_100K'!EX20*100</f>
        <v>#VALUE!</v>
      </c>
      <c r="FG20" s="250" t="e">
        <f>'1_Police_100K'!FG20/'1_Police_100K'!EY20*100</f>
        <v>#VALUE!</v>
      </c>
      <c r="FH20" s="250">
        <f>'1_Police_100K'!FH20/'1_Police_100K'!EZ20*100</f>
        <v>0.66943365912438069</v>
      </c>
      <c r="FI20" s="250">
        <f>'1_Police_100K'!FI20/'1_Police_100K'!FA20*100</f>
        <v>4.1903962592170734</v>
      </c>
      <c r="FJ20" s="250">
        <f>'1_Police_100K'!FJ20/'1_Police_100K'!FB20*100</f>
        <v>6.8051038278709024</v>
      </c>
      <c r="FK20" s="250">
        <f>'1_Police_100K'!FK20/'1_Police_100K'!FC20*100</f>
        <v>7.8579166954797959</v>
      </c>
      <c r="FL20" s="250" t="e">
        <f t="shared" si="35"/>
        <v>#VALUE!</v>
      </c>
      <c r="FN20" s="250">
        <f>'1_Police_100K'!FN20/'1_Police_100K'!J20*100</f>
        <v>5.1955043633729243</v>
      </c>
      <c r="FO20" s="250">
        <f>'1_Police_100K'!FO20/'1_Police_100K'!K20*100</f>
        <v>5.2581759967473891</v>
      </c>
      <c r="FP20" s="250">
        <f>'1_Police_100K'!FP20/'1_Police_100K'!L20*100</f>
        <v>6.7808453030339129</v>
      </c>
      <c r="FQ20" s="250">
        <f>'1_Police_100K'!FQ20/'1_Police_100K'!M20*100</f>
        <v>8.6905863612227883</v>
      </c>
      <c r="FR20" s="250">
        <f>'1_Police_100K'!FR20/'1_Police_100K'!N20*100</f>
        <v>8.092805403533573</v>
      </c>
      <c r="FS20" s="250">
        <f>'1_Police_100K'!FS20/'1_Police_100K'!O20*100</f>
        <v>6.391451927408788</v>
      </c>
      <c r="FT20" s="250">
        <f t="shared" si="11"/>
        <v>23.018892496116649</v>
      </c>
      <c r="FV20" s="250">
        <f>'1_Police_100K'!FV20/'1_Police_100K'!J20*100</f>
        <v>2.8801141411388853E-3</v>
      </c>
      <c r="FW20" s="250">
        <f>'1_Police_100K'!FW20/'1_Police_100K'!K20*100</f>
        <v>3.3881364402544491E-3</v>
      </c>
      <c r="FX20" s="250">
        <f>'1_Police_100K'!FX20/'1_Police_100K'!L20*100</f>
        <v>4.2347199394435044E-3</v>
      </c>
      <c r="FY20" s="250">
        <f>'1_Police_100K'!FY20/'1_Police_100K'!M20*100</f>
        <v>6.3718425244633234E-3</v>
      </c>
      <c r="FZ20" s="250">
        <f>'1_Police_100K'!FZ20/'1_Police_100K'!N20*100</f>
        <v>9.638967131122082E-3</v>
      </c>
      <c r="GA20" s="250">
        <f>'1_Police_100K'!GA20/'1_Police_100K'!O20*100</f>
        <v>2.3041553894882369E-2</v>
      </c>
      <c r="GB20" s="250">
        <f t="shared" si="12"/>
        <v>700.02224792976551</v>
      </c>
      <c r="GD20" s="250">
        <f>'1_Police_100K'!GD20/'1_Police_100K'!J20*100</f>
        <v>0.16350186432003827</v>
      </c>
      <c r="GE20" s="250">
        <f>'1_Police_100K'!GE20/'1_Police_100K'!K20*100</f>
        <v>0.17533606078316774</v>
      </c>
      <c r="GF20" s="250">
        <f>'1_Police_100K'!GF20/'1_Police_100K'!L20*100</f>
        <v>0.2924603458178171</v>
      </c>
      <c r="GG20" s="250">
        <f>'1_Police_100K'!GG20/'1_Police_100K'!M20*100</f>
        <v>0.99158006523553077</v>
      </c>
      <c r="GH20" s="250">
        <f>'1_Police_100K'!GH20/'1_Police_100K'!N20*100</f>
        <v>0.27167607358458906</v>
      </c>
      <c r="GI20" s="250">
        <f>'1_Police_100K'!GI20/'1_Police_100K'!O20*100</f>
        <v>0.33840132884424251</v>
      </c>
      <c r="GJ20" s="250">
        <f t="shared" si="13"/>
        <v>106.97092981267559</v>
      </c>
      <c r="GL20" s="250">
        <f>'1_Police_100K'!GL20/'1_Police_100K'!J20*100</f>
        <v>1.3268464300985221</v>
      </c>
      <c r="GM20" s="250">
        <f>'1_Police_100K'!GM20/'1_Police_100K'!K20*100</f>
        <v>1.1051677551054981</v>
      </c>
      <c r="GN20" s="250">
        <f>'1_Police_100K'!GN20/'1_Police_100K'!L20*100</f>
        <v>1.4675951290133897</v>
      </c>
      <c r="GO20" s="250">
        <f>'1_Police_100K'!GO20/'1_Police_100K'!M20*100</f>
        <v>1.9749677615110373</v>
      </c>
      <c r="GP20" s="250">
        <f>'1_Police_100K'!GP20/'1_Police_100K'!N20*100</f>
        <v>2.3651169349512515</v>
      </c>
      <c r="GQ20" s="250">
        <f>'1_Police_100K'!GQ20/'1_Police_100K'!O20*100</f>
        <v>2.2260892292772176</v>
      </c>
      <c r="GR20" s="250">
        <f t="shared" si="14"/>
        <v>67.772937303070137</v>
      </c>
      <c r="GT20" s="250">
        <f>'1_Police_100K'!GT20/'1_Police_100K'!GL20*100</f>
        <v>11.8049757889464</v>
      </c>
      <c r="GU20" s="250">
        <f>'1_Police_100K'!GU20/'1_Police_100K'!GM20*100</f>
        <v>10.634221115156159</v>
      </c>
      <c r="GV20" s="250">
        <f>'1_Police_100K'!GV20/'1_Police_100K'!GN20*100</f>
        <v>8.6744815148782681</v>
      </c>
      <c r="GW20" s="250">
        <f>'1_Police_100K'!GW20/'1_Police_100K'!GO20*100</f>
        <v>6.7137809187279158</v>
      </c>
      <c r="GX20" s="250">
        <f>'1_Police_100K'!GX20/'1_Police_100K'!GP20*100</f>
        <v>6.8226415094339634</v>
      </c>
      <c r="GY20" s="250">
        <f>'1_Police_100K'!GY20/'1_Police_100K'!GQ20*100</f>
        <v>7.2145836551830671</v>
      </c>
      <c r="GZ20" s="250">
        <f t="shared" si="15"/>
        <v>-38.885231243435094</v>
      </c>
      <c r="HA20" s="252"/>
      <c r="HB20" s="250">
        <f>'1_Police_raw'!GI19/C20*100</f>
        <v>1130.5642195927346</v>
      </c>
      <c r="HC20" s="250">
        <f>'1_Police_raw'!GJ19/D20*100</f>
        <v>1009.2605411337682</v>
      </c>
      <c r="HD20" s="250">
        <f>'1_Police_raw'!GK19/E20*100</f>
        <v>1046.2621197848619</v>
      </c>
      <c r="HE20" s="250">
        <f>'1_Police_raw'!GL19/F20*100</f>
        <v>1068.9895533879735</v>
      </c>
      <c r="HF20" s="250">
        <f>'1_Police_raw'!GM19/G20*100</f>
        <v>1004.3761036270755</v>
      </c>
      <c r="HG20" s="250">
        <f>'1_Police_raw'!GN19/H20*100</f>
        <v>998.28238382948552</v>
      </c>
      <c r="HH20" s="250">
        <f t="shared" si="16"/>
        <v>-11.700514970383665</v>
      </c>
      <c r="HJ20" s="250">
        <f>'1_Police_100K'!HJ20/'1_Police_100K'!HB20*100</f>
        <v>9.8587182780459699</v>
      </c>
      <c r="HK20" s="250">
        <f>'1_Police_100K'!HK20/'1_Police_100K'!HC20*100</f>
        <v>10.16470635181915</v>
      </c>
      <c r="HL20" s="250">
        <f>'1_Police_100K'!HL20/'1_Police_100K'!HD20*100</f>
        <v>11.576896365460296</v>
      </c>
      <c r="HM20" s="250">
        <f>'1_Police_100K'!HM20/'1_Police_100K'!HE20*100</f>
        <v>14.973292419593134</v>
      </c>
      <c r="HN20" s="250">
        <f>'1_Police_100K'!HN20/'1_Police_100K'!HF20*100</f>
        <v>16.283956479133625</v>
      </c>
      <c r="HO20" s="250">
        <f>'1_Police_100K'!HO20/'1_Police_100K'!HG20*100</f>
        <v>18.666951985000406</v>
      </c>
      <c r="HP20" s="250">
        <f t="shared" si="17"/>
        <v>89.344613148842882</v>
      </c>
      <c r="HR20" s="250">
        <f>'1_Police_100K'!HR20/'1_Police_100K'!HB20*100</f>
        <v>0.25687585809823288</v>
      </c>
      <c r="HS20" s="250">
        <f>'1_Police_100K'!HS20/'1_Police_100K'!HC20*100</f>
        <v>0.24341823042927402</v>
      </c>
      <c r="HT20" s="250">
        <f>'1_Police_100K'!HT20/'1_Police_100K'!HD20*100</f>
        <v>0.27394089050081022</v>
      </c>
      <c r="HU20" s="250">
        <f>'1_Police_100K'!HU20/'1_Police_100K'!HE20*100</f>
        <v>0.2216160927378111</v>
      </c>
      <c r="HV20" s="250">
        <f>'1_Police_100K'!HV20/'1_Police_100K'!HF20*100</f>
        <v>0.19497509774010727</v>
      </c>
      <c r="HW20" s="250">
        <f>'1_Police_100K'!HW20/'1_Police_100K'!HG20*100</f>
        <v>0.20787478601124965</v>
      </c>
      <c r="HX20" s="250">
        <f t="shared" si="18"/>
        <v>-19.075779425034398</v>
      </c>
      <c r="HZ20" s="250">
        <f>'1_Police_100K'!HZ20/'1_Police_100K'!HR20*100</f>
        <v>6.5517241379310347</v>
      </c>
      <c r="IA20" s="250">
        <f>'1_Police_100K'!IA20/'1_Police_100K'!HS20*100</f>
        <v>7.7868852459016384</v>
      </c>
      <c r="IB20" s="250">
        <f>'1_Police_100K'!IB20/'1_Police_100K'!HT20*100</f>
        <v>5.9859154929577461</v>
      </c>
      <c r="IC20" s="250">
        <f>'1_Police_100K'!IC20/'1_Police_100K'!HU20*100</f>
        <v>2.5641025641025643</v>
      </c>
      <c r="ID20" s="250">
        <f>'1_Police_100K'!ID20/'1_Police_100K'!HV20*100</f>
        <v>6.2176165803108807</v>
      </c>
      <c r="IE20" s="250">
        <f>'1_Police_100K'!IE20/'1_Police_100K'!HW20*100</f>
        <v>4.4117647058823533</v>
      </c>
      <c r="IF20" s="250">
        <f t="shared" si="48"/>
        <v>-32.662538699690401</v>
      </c>
      <c r="IH20" s="250">
        <f>'1_Police_100K'!IH20/'1_Police_100K'!HR20*100</f>
        <v>54.137931034482754</v>
      </c>
      <c r="II20" s="250">
        <f>'1_Police_100K'!II20/'1_Police_100K'!HS20*100</f>
        <v>53.688524590163937</v>
      </c>
      <c r="IJ20" s="250">
        <f>'1_Police_100K'!IJ20/'1_Police_100K'!HT20*100</f>
        <v>59.859154929577464</v>
      </c>
      <c r="IK20" s="250">
        <f>'1_Police_100K'!IK20/'1_Police_100K'!HU20*100</f>
        <v>54.27350427350428</v>
      </c>
      <c r="IL20" s="250">
        <f>'1_Police_100K'!IL20/'1_Police_100K'!HV20*100</f>
        <v>57.512953367875653</v>
      </c>
      <c r="IM20" s="250">
        <f>'1_Police_100K'!IM20/'1_Police_100K'!HW20*100</f>
        <v>51.470588235294116</v>
      </c>
      <c r="IN20" s="250">
        <f t="shared" si="36"/>
        <v>-4.9269389284376075</v>
      </c>
      <c r="IP20" s="250">
        <f>'1_Police_100K'!IP20/'1_Police_100K'!IH20*100</f>
        <v>8.2802547770700627</v>
      </c>
      <c r="IQ20" s="250">
        <f>'1_Police_100K'!IQ20/'1_Police_100K'!II20*100</f>
        <v>12.977099236641221</v>
      </c>
      <c r="IR20" s="250">
        <f>'1_Police_100K'!IR20/'1_Police_100K'!IJ20*100</f>
        <v>7.6470588235294121</v>
      </c>
      <c r="IS20" s="250">
        <f>'1_Police_100K'!IS20/'1_Police_100K'!IK20*100</f>
        <v>1.5748031496062989</v>
      </c>
      <c r="IT20" s="250">
        <f>'1_Police_100K'!IT20/'1_Police_100K'!IL20*100</f>
        <v>7.2072072072072055</v>
      </c>
      <c r="IU20" s="250">
        <f>'1_Police_100K'!IU20/'1_Police_100K'!IM20*100</f>
        <v>4.7619047619047628</v>
      </c>
      <c r="IV20" s="250">
        <f t="shared" si="44"/>
        <v>-42.490842490842475</v>
      </c>
      <c r="IX20" s="250">
        <f>'1_Police_100K'!IX20/'1_Police_100K'!HB20*100</f>
        <v>5.0126223481996544</v>
      </c>
      <c r="IY20" s="250">
        <f>'1_Police_100K'!IY20/'1_Police_100K'!HC20*100</f>
        <v>5.1965801733856081</v>
      </c>
      <c r="IZ20" s="250">
        <f>'1_Police_100K'!IZ20/'1_Police_100K'!HD20*100</f>
        <v>5.2781850451423722</v>
      </c>
      <c r="JA20" s="250">
        <f>'1_Police_100K'!JA20/'1_Police_100K'!HE20*100</f>
        <v>4.925749138159639</v>
      </c>
      <c r="JB20" s="250">
        <f>'1_Police_100K'!JB20/'1_Police_100K'!HF20*100</f>
        <v>4.9925747825472033</v>
      </c>
      <c r="JC20" s="250">
        <f>'1_Police_100K'!JC20/'1_Police_100K'!HG20*100</f>
        <v>4.7006195483818365</v>
      </c>
      <c r="JD20" s="250">
        <f t="shared" si="19"/>
        <v>-6.2243428318488441</v>
      </c>
      <c r="JF20" s="250" t="e">
        <f>'1_Police_100K'!JF20/'1_Police_100K'!IX20*100</f>
        <v>#VALUE!</v>
      </c>
      <c r="JG20" s="250" t="e">
        <f>'1_Police_100K'!JG20/'1_Police_100K'!IY20*100</f>
        <v>#VALUE!</v>
      </c>
      <c r="JH20" s="250" t="e">
        <f>'1_Police_100K'!JH20/'1_Police_100K'!IZ20*100</f>
        <v>#VALUE!</v>
      </c>
      <c r="JI20" s="250" t="e">
        <f>'1_Police_100K'!JI20/'1_Police_100K'!JA20*100</f>
        <v>#VALUE!</v>
      </c>
      <c r="JJ20" s="250">
        <f>'1_Police_100K'!JJ20/'1_Police_100K'!JB20*100</f>
        <v>80.089032780250918</v>
      </c>
      <c r="JK20" s="250" t="e">
        <f>'1_Police_100K'!JK20/'1_Police_100K'!JC20*100</f>
        <v>#VALUE!</v>
      </c>
      <c r="JL20" s="250" t="e">
        <f t="shared" si="47"/>
        <v>#VALUE!</v>
      </c>
      <c r="JN20" s="250">
        <f>'1_Police_100K'!JN20/'1_Police_100K'!HB20*100</f>
        <v>0.45883342929270554</v>
      </c>
      <c r="JO20" s="250">
        <f>'1_Police_100K'!JO20/'1_Police_100K'!HC20*100</f>
        <v>0.55966240684763413</v>
      </c>
      <c r="JP20" s="250">
        <f>'1_Police_100K'!JP20/'1_Police_100K'!HD20*100</f>
        <v>0.56427965120765489</v>
      </c>
      <c r="JQ20" s="250">
        <f>'1_Police_100K'!JQ20/'1_Police_100K'!HE20*100</f>
        <v>0.58339962874569085</v>
      </c>
      <c r="JR20" s="250">
        <f>'1_Police_100K'!JR20/'1_Police_100K'!HF20*100</f>
        <v>0.6798872579227575</v>
      </c>
      <c r="JS20" s="250">
        <f>'1_Police_100K'!JS20/'1_Police_100K'!HG20*100</f>
        <v>0.71227684030325256</v>
      </c>
      <c r="JT20" s="250">
        <f t="shared" si="20"/>
        <v>55.236474683466611</v>
      </c>
      <c r="JV20" s="250">
        <f>'1_Police_100K'!JV20/'1_Police_100K'!JN20*100</f>
        <v>43.822393822393821</v>
      </c>
      <c r="JW20" s="250">
        <f>'1_Police_100K'!JW20/'1_Police_100K'!JO20*100</f>
        <v>45.276292335115862</v>
      </c>
      <c r="JX20" s="250">
        <f>'1_Police_100K'!JX20/'1_Police_100K'!JP20*100</f>
        <v>37.094017094017097</v>
      </c>
      <c r="JY20" s="250">
        <f>'1_Police_100K'!JY20/'1_Police_100K'!JQ20*100</f>
        <v>37.012987012987011</v>
      </c>
      <c r="JZ20" s="250">
        <f>'1_Police_100K'!JZ20/'1_Police_100K'!JR20*100</f>
        <v>37.592867756315009</v>
      </c>
      <c r="KA20" s="250">
        <f>'1_Police_100K'!KA20/'1_Police_100K'!JS20*100</f>
        <v>36.194563662374826</v>
      </c>
      <c r="KB20" s="250">
        <f t="shared" si="21"/>
        <v>-17.406237986298848</v>
      </c>
      <c r="KD20" s="250">
        <f>'1_Police_100K'!KD20/'1_Police_100K'!JN20*100</f>
        <v>4.2471042471042475</v>
      </c>
      <c r="KE20" s="250">
        <f>'1_Police_100K'!KE20/'1_Police_100K'!JO20*100</f>
        <v>3.7433155080213902</v>
      </c>
      <c r="KF20" s="250">
        <f>'1_Police_100K'!KF20/'1_Police_100K'!JP20*100</f>
        <v>3.9316239316239314</v>
      </c>
      <c r="KG20" s="250">
        <f>'1_Police_100K'!KG20/'1_Police_100K'!JQ20*100</f>
        <v>4.707792207792207</v>
      </c>
      <c r="KH20" s="250">
        <f>'1_Police_100K'!KH20/'1_Police_100K'!JR20*100</f>
        <v>4.1604754829123332</v>
      </c>
      <c r="KI20" s="250">
        <f>'1_Police_100K'!KI20/'1_Police_100K'!JS20*100</f>
        <v>5.8655221745350508</v>
      </c>
      <c r="KJ20" s="250">
        <f t="shared" si="22"/>
        <v>38.10638574587071</v>
      </c>
      <c r="KL20" s="250">
        <f>'1_Police_100K'!KL20/'1_Police_100K'!HB20*100</f>
        <v>1.4278754594977632</v>
      </c>
      <c r="KM20" s="250">
        <f>'1_Police_100K'!KM20/'1_Police_100K'!HC20*100</f>
        <v>1.3657358912199842</v>
      </c>
      <c r="KN20" s="250">
        <f>'1_Police_100K'!KN20/'1_Police_100K'!HD20*100</f>
        <v>1.5086040589551664</v>
      </c>
      <c r="KO20" s="250">
        <f>'1_Police_100K'!KO20/'1_Police_100K'!HE20*100</f>
        <v>1.2918134636511722</v>
      </c>
      <c r="KP20" s="250">
        <f>'1_Police_100K'!KP20/'1_Police_100K'!HF20*100</f>
        <v>1.0849909584086801</v>
      </c>
      <c r="KQ20" s="250">
        <f>'1_Police_100K'!KQ20/'1_Police_100K'!HG20*100</f>
        <v>1.016956060976604</v>
      </c>
      <c r="KR20" s="250">
        <f t="shared" si="23"/>
        <v>-28.778378099284282</v>
      </c>
      <c r="KT20" s="250">
        <f>'1_Police_100K'!KT20/'1_Police_100K'!KL20*100</f>
        <v>2.1091811414392061</v>
      </c>
      <c r="KU20" s="250">
        <f>'1_Police_100K'!KU20/'1_Police_100K'!KM20*100</f>
        <v>0.80350620891161439</v>
      </c>
      <c r="KV20" s="250">
        <f>'1_Police_100K'!KV20/'1_Police_100K'!KN20*100</f>
        <v>2.1739130434782603</v>
      </c>
      <c r="KW20" s="250">
        <f>'1_Police_100K'!KW20/'1_Police_100K'!KO20*100</f>
        <v>1.6862170087976542</v>
      </c>
      <c r="KX20" s="250">
        <f>'1_Police_100K'!KX20/'1_Police_100K'!KP20*100</f>
        <v>2.0484171322160143</v>
      </c>
      <c r="KY20" s="250">
        <f>'1_Police_100K'!KY20/'1_Police_100K'!KQ20*100</f>
        <v>2.5050100200400798</v>
      </c>
      <c r="KZ20" s="250">
        <f t="shared" si="37"/>
        <v>18.766945656017896</v>
      </c>
      <c r="LB20" s="250">
        <f>'1_Police_100K'!LB20/'1_Police_100K'!HB20*100</f>
        <v>25.060454404535186</v>
      </c>
      <c r="LC20" s="250">
        <f>'1_Police_100K'!LC20/'1_Police_100K'!HC20*100</f>
        <v>24.975309011462603</v>
      </c>
      <c r="LD20" s="250">
        <f>'1_Police_100K'!LD20/'1_Police_100K'!HD20*100</f>
        <v>25.009645806003544</v>
      </c>
      <c r="LE20" s="250">
        <f>'1_Police_100K'!LE20/'1_Police_100K'!HE20*100</f>
        <v>21.958934727431146</v>
      </c>
      <c r="LF20" s="250">
        <f>'1_Police_100K'!LF20/'1_Police_100K'!HF20*100</f>
        <v>19.80664127612717</v>
      </c>
      <c r="LG20" s="250">
        <f>'1_Police_100K'!LG20/'1_Police_100K'!HG20*100</f>
        <v>18.076954430586127</v>
      </c>
      <c r="LH20" s="250">
        <f t="shared" si="24"/>
        <v>-27.866613514738404</v>
      </c>
      <c r="LJ20" s="250" t="e">
        <f>'1_Police_100K'!LJ20/'1_Police_100K'!LB20*100</f>
        <v>#VALUE!</v>
      </c>
      <c r="LK20" s="250" t="e">
        <f>'1_Police_100K'!LK20/'1_Police_100K'!LC20*100</f>
        <v>#VALUE!</v>
      </c>
      <c r="LL20" s="250" t="e">
        <f>'1_Police_100K'!LL20/'1_Police_100K'!LD20*100</f>
        <v>#VALUE!</v>
      </c>
      <c r="LM20" s="250" t="e">
        <f>'1_Police_100K'!LM20/'1_Police_100K'!LE20*100</f>
        <v>#VALUE!</v>
      </c>
      <c r="LN20" s="250" t="e">
        <f>'1_Police_100K'!LN20/'1_Police_100K'!LF20*100</f>
        <v>#VALUE!</v>
      </c>
      <c r="LO20" s="250" t="e">
        <f>'1_Police_100K'!LO20/'1_Police_100K'!LG20*100</f>
        <v>#VALUE!</v>
      </c>
      <c r="LP20" s="250" t="e">
        <f t="shared" si="38"/>
        <v>#VALUE!</v>
      </c>
      <c r="LR20" s="250" t="e">
        <f>'1_Police_100K'!LR20/'1_Police_100K'!LJ20*100</f>
        <v>#VALUE!</v>
      </c>
      <c r="LS20" s="250" t="e">
        <f>'1_Police_100K'!LS20/'1_Police_100K'!LK20*100</f>
        <v>#VALUE!</v>
      </c>
      <c r="LT20" s="250" t="e">
        <f>'1_Police_100K'!LT20/'1_Police_100K'!LL20*100</f>
        <v>#VALUE!</v>
      </c>
      <c r="LU20" s="250" t="e">
        <f>'1_Police_100K'!LU20/'1_Police_100K'!LM20*100</f>
        <v>#VALUE!</v>
      </c>
      <c r="LV20" s="250" t="e">
        <f>'1_Police_100K'!LV20/'1_Police_100K'!LN20*100</f>
        <v>#VALUE!</v>
      </c>
      <c r="LW20" s="250" t="e">
        <f>'1_Police_100K'!LW20/'1_Police_100K'!LO20*100</f>
        <v>#VALUE!</v>
      </c>
      <c r="LX20" s="250" t="e">
        <f t="shared" si="39"/>
        <v>#VALUE!</v>
      </c>
      <c r="LZ20" s="250" t="e">
        <f>'1_Police_100K'!LZ20/'1_Police_100K'!LJ20*100</f>
        <v>#VALUE!</v>
      </c>
      <c r="MA20" s="250" t="e">
        <f>'1_Police_100K'!MA20/'1_Police_100K'!LK20*100</f>
        <v>#VALUE!</v>
      </c>
      <c r="MB20" s="250" t="e">
        <f>'1_Police_100K'!MB20/'1_Police_100K'!LL20*100</f>
        <v>#VALUE!</v>
      </c>
      <c r="MC20" s="250" t="e">
        <f>'1_Police_100K'!MC20/'1_Police_100K'!LM20*100</f>
        <v>#VALUE!</v>
      </c>
      <c r="MD20" s="250" t="e">
        <f>'1_Police_100K'!MD20/'1_Police_100K'!LN20*100</f>
        <v>#VALUE!</v>
      </c>
      <c r="ME20" s="250" t="e">
        <f>'1_Police_100K'!ME20/'1_Police_100K'!LO20*100</f>
        <v>#VALUE!</v>
      </c>
      <c r="MF20" s="250" t="e">
        <f t="shared" si="40"/>
        <v>#VALUE!</v>
      </c>
      <c r="MH20" s="250" t="e">
        <f>'1_Police_100K'!MH20/'1_Police_100K'!LZ20*100</f>
        <v>#VALUE!</v>
      </c>
      <c r="MI20" s="250" t="e">
        <f>'1_Police_100K'!MI20/'1_Police_100K'!MA20*100</f>
        <v>#VALUE!</v>
      </c>
      <c r="MJ20" s="250" t="e">
        <f>'1_Police_100K'!MJ20/'1_Police_100K'!MB20*100</f>
        <v>#VALUE!</v>
      </c>
      <c r="MK20" s="250" t="e">
        <f>'1_Police_100K'!MK20/'1_Police_100K'!MC20*100</f>
        <v>#VALUE!</v>
      </c>
      <c r="ML20" s="250" t="e">
        <f>'1_Police_100K'!ML20/'1_Police_100K'!MD20*100</f>
        <v>#VALUE!</v>
      </c>
      <c r="MM20" s="250" t="e">
        <f>'1_Police_100K'!MM20/'1_Police_100K'!ME20*100</f>
        <v>#VALUE!</v>
      </c>
      <c r="MN20" s="250" t="e">
        <f t="shared" si="41"/>
        <v>#VALUE!</v>
      </c>
      <c r="MP20" s="250">
        <f>'1_Police_100K'!MP20/'1_Police_100K'!HB20*100</f>
        <v>5.3660480977899816</v>
      </c>
      <c r="MQ20" s="250">
        <f>'1_Police_100K'!MQ20/'1_Police_100K'!HC20*100</f>
        <v>4.831452827741697</v>
      </c>
      <c r="MR20" s="250">
        <f>'1_Police_100K'!MR20/'1_Police_100K'!HD20*100</f>
        <v>4.8045759703680835</v>
      </c>
      <c r="MS20" s="250">
        <f>'1_Police_100K'!MS20/'1_Police_100K'!HE20*100</f>
        <v>3.9568890404212596</v>
      </c>
      <c r="MT20" s="250">
        <f>'1_Police_100K'!MT20/'1_Police_100K'!HF20*100</f>
        <v>4.1773162132401236</v>
      </c>
      <c r="MU20" s="250">
        <f>'1_Police_100K'!MU20/'1_Police_100K'!HG20*100</f>
        <v>3.664302600472813</v>
      </c>
      <c r="MV20" s="250">
        <f t="shared" si="25"/>
        <v>-31.713198732192424</v>
      </c>
      <c r="MX20" s="250" t="e">
        <f>'1_Police_100K'!MX20/'1_Police_100K'!MP20*100</f>
        <v>#VALUE!</v>
      </c>
      <c r="MY20" s="250" t="e">
        <f>'1_Police_100K'!MY20/'1_Police_100K'!MQ20*100</f>
        <v>#VALUE!</v>
      </c>
      <c r="MZ20" s="250">
        <f>'1_Police_100K'!MZ20/'1_Police_100K'!MR20*100</f>
        <v>0.58221240714715927</v>
      </c>
      <c r="NA20" s="250">
        <f>'1_Police_100K'!NA20/'1_Police_100K'!MS20*100</f>
        <v>5.0502632838678796</v>
      </c>
      <c r="NB20" s="250">
        <f>'1_Police_100K'!NB20/'1_Police_100K'!MT20*100</f>
        <v>7.8355501813784754</v>
      </c>
      <c r="NC20" s="250">
        <f>'1_Police_100K'!NC20/'1_Police_100K'!MU20*100</f>
        <v>14.377085650723023</v>
      </c>
      <c r="ND20" s="250" t="e">
        <f t="shared" si="49"/>
        <v>#VALUE!</v>
      </c>
      <c r="NF20" s="250">
        <f>'1_Police_100K'!NF20/'1_Police_100K'!HB20*100</f>
        <v>7.8409141237433007</v>
      </c>
      <c r="NG20" s="250">
        <f>'1_Police_100K'!NG20/'1_Police_100K'!HC20*100</f>
        <v>7.684633725396302</v>
      </c>
      <c r="NH20" s="250">
        <f>'1_Police_100K'!NH20/'1_Police_100K'!HD20*100</f>
        <v>7.0732695424029641</v>
      </c>
      <c r="NI20" s="250">
        <f>'1_Police_100K'!NI20/'1_Police_100K'!HE20*100</f>
        <v>7.1201272871917274</v>
      </c>
      <c r="NJ20" s="250">
        <f>'1_Police_100K'!NJ20/'1_Police_100K'!HF20*100</f>
        <v>7.0544616969905132</v>
      </c>
      <c r="NK20" s="250">
        <f>'1_Police_100K'!NK20/'1_Police_100K'!HG20*100</f>
        <v>6.8598679383712406</v>
      </c>
      <c r="NL20" s="250">
        <f t="shared" si="26"/>
        <v>-12.511885347670443</v>
      </c>
      <c r="NN20" s="250">
        <f>'1_Police_100K'!NN20/'1_Police_100K'!HB20*100</f>
        <v>7.0862305682271136E-3</v>
      </c>
      <c r="NO20" s="250">
        <f>'1_Police_100K'!NO20/'1_Police_100K'!HC20*100</f>
        <v>1.1971388381767574E-2</v>
      </c>
      <c r="NP20" s="250">
        <f>'1_Police_100K'!NP20/'1_Police_100K'!HD20*100</f>
        <v>1.736245080638938E-2</v>
      </c>
      <c r="NQ20" s="250">
        <f>'1_Police_100K'!NQ20/'1_Police_100K'!HE20*100</f>
        <v>1.2312005152100616E-2</v>
      </c>
      <c r="NR20" s="250">
        <f>'1_Police_100K'!NR20/'1_Police_100K'!HF20*100</f>
        <v>1.0102336670471881E-2</v>
      </c>
      <c r="NS20" s="250">
        <f>'1_Police_100K'!NS20/'1_Police_100K'!HG20*100</f>
        <v>5.1968696502812411E-2</v>
      </c>
      <c r="NT20" s="250">
        <f t="shared" si="27"/>
        <v>633.37574896062586</v>
      </c>
      <c r="NV20" s="250">
        <f>'1_Police_100K'!NV20/'1_Police_100K'!HB20*100</f>
        <v>0.22321626289915406</v>
      </c>
      <c r="NW20" s="250">
        <f>'1_Police_100K'!NW20/'1_Police_100K'!HC20*100</f>
        <v>0.28631570546394119</v>
      </c>
      <c r="NX20" s="250">
        <f>'1_Police_100K'!NX20/'1_Police_100K'!HD20*100</f>
        <v>0.42248630295547496</v>
      </c>
      <c r="NY20" s="250">
        <f>'1_Police_100K'!NY20/'1_Police_100K'!HE20*100</f>
        <v>1.6337083759518125</v>
      </c>
      <c r="NZ20" s="250">
        <f>'1_Police_100K'!NZ20/'1_Police_100K'!HF20*100</f>
        <v>0.33236687645852486</v>
      </c>
      <c r="OA20" s="250">
        <f>'1_Police_100K'!OA20/'1_Police_100K'!HG20*100</f>
        <v>0.25169153012146406</v>
      </c>
      <c r="OB20" s="250">
        <f t="shared" si="42"/>
        <v>12.75680671850273</v>
      </c>
      <c r="OD20" s="250">
        <f>'1_Police_100K'!OD20/'1_Police_100K'!HB20*100</f>
        <v>4.8939279861818497</v>
      </c>
      <c r="OE20" s="250">
        <f>'1_Police_100K'!OE20/'1_Police_100K'!HC20*100</f>
        <v>4.7456578776723619</v>
      </c>
      <c r="OF20" s="250">
        <f>'1_Police_100K'!OF20/'1_Police_100K'!HD20*100</f>
        <v>4.9155027394089048</v>
      </c>
      <c r="OG20" s="250">
        <f>'1_Police_100K'!OG20/'1_Police_100K'!HE20*100</f>
        <v>5.6824639163541306</v>
      </c>
      <c r="OH20" s="250">
        <f>'1_Police_100K'!OH20/'1_Police_100K'!HF20*100</f>
        <v>6.0209926556012414</v>
      </c>
      <c r="OI20" s="250">
        <f>'1_Police_100K'!OI20/'1_Police_100K'!HG20*100</f>
        <v>6.2240156517485925</v>
      </c>
      <c r="OJ20" s="250">
        <f t="shared" si="28"/>
        <v>27.178325249621253</v>
      </c>
      <c r="OL20" s="250">
        <f>'1_Police_100K'!OL20/'1_Police_100K'!OD20*100</f>
        <v>8.9773755656108598</v>
      </c>
      <c r="OM20" s="250">
        <f>'1_Police_100K'!OM20/'1_Police_100K'!OE20*100</f>
        <v>8.7450073575783076</v>
      </c>
      <c r="ON20" s="250">
        <f>'1_Police_100K'!ON20/'1_Police_100K'!OF20*100</f>
        <v>6.1224489795918373</v>
      </c>
      <c r="OO20" s="250">
        <f>'1_Police_100K'!OO20/'1_Police_100K'!OG20*100</f>
        <v>5.6833333333333327</v>
      </c>
      <c r="OP20" s="250">
        <f>'1_Police_100K'!OP20/'1_Police_100K'!OH20*100</f>
        <v>6.4765100671140923</v>
      </c>
      <c r="OQ20" s="250">
        <f>'1_Police_100K'!OQ20/'1_Police_100K'!OI20*100</f>
        <v>7.2036673215455149</v>
      </c>
      <c r="OR20" s="250">
        <f t="shared" si="43"/>
        <v>-19.757536388026267</v>
      </c>
    </row>
    <row r="21" spans="1:408">
      <c r="A21" s="247">
        <v>19</v>
      </c>
      <c r="B21" s="239" t="s">
        <v>42</v>
      </c>
      <c r="C21" s="248">
        <v>318.452</v>
      </c>
      <c r="D21" s="248">
        <v>319.57499999999999</v>
      </c>
      <c r="E21" s="248">
        <v>321.85700000000003</v>
      </c>
      <c r="F21" s="248">
        <v>325.67099999999999</v>
      </c>
      <c r="G21" s="248">
        <v>329.1</v>
      </c>
      <c r="H21" s="248">
        <v>332.529</v>
      </c>
      <c r="I21" s="249"/>
      <c r="J21" s="250">
        <f>'1_Police_raw'!C20/C21*100</f>
        <v>17905.681232964467</v>
      </c>
      <c r="K21" s="250">
        <f>'1_Police_raw'!D20/D21*100</f>
        <v>19349.761401861848</v>
      </c>
      <c r="L21" s="250">
        <f>'1_Police_raw'!E20/E21*100</f>
        <v>16546.168018716387</v>
      </c>
      <c r="M21" s="250">
        <f>'1_Police_raw'!F20/F21*100</f>
        <v>20277.826395349908</v>
      </c>
      <c r="N21" s="250">
        <f>'1_Police_raw'!G20/G21*100</f>
        <v>21385.293223944089</v>
      </c>
      <c r="O21" s="250">
        <f>'1_Police_raw'!H20/H21*100</f>
        <v>25794.141262867299</v>
      </c>
      <c r="P21" s="250">
        <f t="shared" si="29"/>
        <v>44.055626408562034</v>
      </c>
      <c r="R21" s="250">
        <f>'1_Police_100K'!R21/'1_Police_100K'!J21*100</f>
        <v>3.8231528735027442</v>
      </c>
      <c r="S21" s="250">
        <f>'1_Police_100K'!S21/'1_Police_100K'!K21*100</f>
        <v>3.394407878778078</v>
      </c>
      <c r="T21" s="250">
        <f>'1_Police_100K'!T21/'1_Police_100K'!L21*100</f>
        <v>4.0897568303445677</v>
      </c>
      <c r="U21" s="250">
        <f>'1_Police_100K'!U21/'1_Police_100K'!M21*100</f>
        <v>2.692348460758037</v>
      </c>
      <c r="V21" s="250">
        <f>'1_Police_100K'!V21/'1_Police_100K'!N21*100</f>
        <v>2.6286250159848814</v>
      </c>
      <c r="W21" s="250">
        <f>'1_Police_100K'!W21/'1_Police_100K'!O21*100</f>
        <v>3.0114371655416039</v>
      </c>
      <c r="X21" s="250">
        <f t="shared" si="30"/>
        <v>-21.231578616354213</v>
      </c>
      <c r="Z21" s="6">
        <f>'1_Police_100K'!Z21/'1_Police_100K'!J21*100</f>
        <v>1.05224391013837E-2</v>
      </c>
      <c r="AA21" s="405">
        <f>'1_Police_100K'!AA21/'1_Police_100K'!K21*100</f>
        <v>1.1320083445186539E-2</v>
      </c>
      <c r="AB21" s="405">
        <f>'1_Police_100K'!AB21/'1_Police_100K'!L21*100</f>
        <v>1.1266547741996053E-2</v>
      </c>
      <c r="AC21" s="405">
        <f>'1_Police_100K'!AC21/'1_Police_100K'!M21*100</f>
        <v>1.0599797089598573E-2</v>
      </c>
      <c r="AD21" s="405">
        <f>'1_Police_100K'!AD21/'1_Police_100K'!N21*100</f>
        <v>5.6835135480754195E-3</v>
      </c>
      <c r="AE21" s="405">
        <f>'1_Police_100K'!AE21/'1_Police_100K'!O21*100</f>
        <v>8.1610763293810413E-3</v>
      </c>
      <c r="AF21" s="250">
        <f t="shared" si="31"/>
        <v>-22.441211103727269</v>
      </c>
      <c r="AH21" s="250">
        <f>'1_Police_100K'!AH21/'1_Police_100K'!Z21*100</f>
        <v>0</v>
      </c>
      <c r="AI21" s="250">
        <f>'1_Police_100K'!AI21/'1_Police_100K'!AA21*100</f>
        <v>0</v>
      </c>
      <c r="AJ21" s="250">
        <f>'1_Police_100K'!AJ21/'1_Police_100K'!AB21*100</f>
        <v>0</v>
      </c>
      <c r="AK21" s="250">
        <f>'1_Police_100K'!AK21/'1_Police_100K'!AC21*100</f>
        <v>0</v>
      </c>
      <c r="AL21" s="405">
        <f>'1_Police_100K'!AL21/'1_Police_100K'!AD21*100</f>
        <v>0</v>
      </c>
      <c r="AM21" s="250">
        <f>'1_Police_100K'!AM21/'1_Police_100K'!AE21*100</f>
        <v>0</v>
      </c>
      <c r="AN21" s="250" t="e">
        <f t="shared" si="45"/>
        <v>#DIV/0!</v>
      </c>
      <c r="AP21" s="250">
        <f>'1_Police_100K'!AP21/'1_Police_100K'!Z21*100</f>
        <v>50</v>
      </c>
      <c r="AQ21" s="250">
        <f>'1_Police_100K'!AQ21/'1_Police_100K'!AA21*100</f>
        <v>14.285714285714288</v>
      </c>
      <c r="AR21" s="250">
        <f>'1_Police_100K'!AR21/'1_Police_100K'!AB21*100</f>
        <v>16.666666666666668</v>
      </c>
      <c r="AS21" s="250">
        <f>'1_Police_100K'!AS21/'1_Police_100K'!AC21*100</f>
        <v>28.571428571428566</v>
      </c>
      <c r="AT21" s="250">
        <f>'1_Police_100K'!AT21/'1_Police_100K'!AD21*100</f>
        <v>75</v>
      </c>
      <c r="AU21" s="250">
        <f>'1_Police_100K'!AU21/'1_Police_100K'!AE21*100</f>
        <v>14.285714285714288</v>
      </c>
      <c r="AV21" s="250">
        <f t="shared" si="32"/>
        <v>-71.428571428571416</v>
      </c>
      <c r="AX21" s="250">
        <f>'1_Police_100K'!AX21/'1_Police_100K'!AP21*100</f>
        <v>0</v>
      </c>
      <c r="AY21" s="250">
        <f>'1_Police_100K'!AY21/'1_Police_100K'!AQ21*100</f>
        <v>0</v>
      </c>
      <c r="AZ21" s="250">
        <f>'1_Police_100K'!AZ21/'1_Police_100K'!AR21*100</f>
        <v>0</v>
      </c>
      <c r="BA21" s="250">
        <f>'1_Police_100K'!BA21/'1_Police_100K'!AS21*100</f>
        <v>0</v>
      </c>
      <c r="BB21" s="250">
        <f>'1_Police_100K'!BB21/'1_Police_100K'!AT21*100</f>
        <v>0</v>
      </c>
      <c r="BC21" s="250">
        <f>'1_Police_100K'!BC21/'1_Police_100K'!AU21*100</f>
        <v>0</v>
      </c>
      <c r="BD21" s="250" t="e">
        <f t="shared" si="46"/>
        <v>#DIV/0!</v>
      </c>
      <c r="BF21" s="250">
        <f>'1_Police_100K'!BF21/'1_Police_100K'!J21*100</f>
        <v>0.49806211746549511</v>
      </c>
      <c r="BG21" s="250">
        <f>'1_Police_100K'!BG21/'1_Police_100K'!K21*100</f>
        <v>0.49484936203244012</v>
      </c>
      <c r="BH21" s="250">
        <f>'1_Police_100K'!BH21/'1_Police_100K'!L21*100</f>
        <v>0.5520608393578067</v>
      </c>
      <c r="BI21" s="250">
        <f>'1_Police_100K'!BI21/'1_Police_100K'!M21*100</f>
        <v>0.49364769302987627</v>
      </c>
      <c r="BJ21" s="250">
        <f>'1_Police_100K'!BJ21/'1_Police_100K'!N21*100</f>
        <v>0.46746898932920333</v>
      </c>
      <c r="BK21" s="250">
        <f>'1_Police_100K'!BK21/'1_Police_100K'!O21*100</f>
        <v>0.34742867802222144</v>
      </c>
      <c r="BL21" s="250">
        <f t="shared" si="0"/>
        <v>-30.24390616371447</v>
      </c>
      <c r="BN21" s="250">
        <f>'1_Police_100K'!BN21/'1_Police_100K'!BF21*100</f>
        <v>21.12676056338028</v>
      </c>
      <c r="BO21" s="250">
        <f>'1_Police_100K'!BO21/'1_Police_100K'!BG21*100</f>
        <v>24.183006535947715</v>
      </c>
      <c r="BP21" s="250">
        <f>'1_Police_100K'!BP21/'1_Police_100K'!BH21*100</f>
        <v>31.292517006802722</v>
      </c>
      <c r="BQ21" s="250">
        <f>'1_Police_100K'!BQ21/'1_Police_100K'!BI21*100</f>
        <v>30.981595092024538</v>
      </c>
      <c r="BR21" s="250">
        <f>'1_Police_100K'!BR21/'1_Police_100K'!BJ21*100</f>
        <v>25.83586626139817</v>
      </c>
      <c r="BS21" s="250">
        <f>'1_Police_100K'!BS21/'1_Police_100K'!BK21*100</f>
        <v>24.832214765100673</v>
      </c>
      <c r="BT21" s="250">
        <f t="shared" si="1"/>
        <v>17.539149888143186</v>
      </c>
      <c r="BV21" s="250">
        <f>'1_Police_100K'!BV21/'1_Police_100K'!J21*100</f>
        <v>0.49981585731572575</v>
      </c>
      <c r="BW21" s="250">
        <f>'1_Police_100K'!BW21/'1_Police_100K'!K21*100</f>
        <v>0.44148325436227498</v>
      </c>
      <c r="BX21" s="250">
        <f>'1_Police_100K'!BX21/'1_Police_100K'!L21*100</f>
        <v>0.84874659656370288</v>
      </c>
      <c r="BY21" s="250">
        <f>'1_Police_100K'!BY21/'1_Police_100K'!M21*100</f>
        <v>0.48456215266736324</v>
      </c>
      <c r="BZ21" s="250">
        <f>'1_Police_100K'!BZ21/'1_Police_100K'!N21*100</f>
        <v>0.50867446255275006</v>
      </c>
      <c r="CA21" s="250">
        <f>'1_Police_100K'!CA21/'1_Police_100K'!O21*100</f>
        <v>0.39756100404556205</v>
      </c>
      <c r="CB21" s="250">
        <f t="shared" si="2"/>
        <v>-20.458505222168441</v>
      </c>
      <c r="CD21" s="250">
        <f>'1_Police_100K'!CD21/'1_Police_100K'!BV21*100</f>
        <v>44.912280701754383</v>
      </c>
      <c r="CE21" s="250">
        <f>'1_Police_100K'!CE21/'1_Police_100K'!BW21*100</f>
        <v>44.688644688644693</v>
      </c>
      <c r="CF21" s="250">
        <f>'1_Police_100K'!CF21/'1_Police_100K'!BX21*100</f>
        <v>39.823008849557525</v>
      </c>
      <c r="CG21" s="250">
        <f>'1_Police_100K'!CG21/'1_Police_100K'!BY21*100</f>
        <v>40.3125</v>
      </c>
      <c r="CH21" s="250">
        <f>'1_Police_100K'!CH21/'1_Police_100K'!BZ21*100</f>
        <v>49.720670391061446</v>
      </c>
      <c r="CI21" s="250">
        <f>'1_Police_100K'!CI21/'1_Police_100K'!CA21*100</f>
        <v>54.252199413489741</v>
      </c>
      <c r="CJ21" s="250">
        <f t="shared" si="3"/>
        <v>20.79591275659827</v>
      </c>
      <c r="CL21" s="250">
        <f>'1_Police_100K'!CL21/'1_Police_100K'!BV21*100</f>
        <v>39.999999999999993</v>
      </c>
      <c r="CM21" s="250">
        <f>'1_Police_100K'!CM21/'1_Police_100K'!BW21*100</f>
        <v>44.322344322344321</v>
      </c>
      <c r="CN21" s="250">
        <f>'1_Police_100K'!CN21/'1_Police_100K'!BX21*100</f>
        <v>46.23893805309735</v>
      </c>
      <c r="CO21" s="250">
        <f>'1_Police_100K'!CO21/'1_Police_100K'!BY21*100</f>
        <v>44.687500000000007</v>
      </c>
      <c r="CP21" s="250">
        <f>'1_Police_100K'!CP21/'1_Police_100K'!BZ21*100</f>
        <v>36.592178770949722</v>
      </c>
      <c r="CQ21" s="250">
        <f>'1_Police_100K'!CQ21/'1_Police_100K'!CA21*100</f>
        <v>31.085043988269796</v>
      </c>
      <c r="CR21" s="250">
        <f t="shared" si="4"/>
        <v>-22.287390029325493</v>
      </c>
      <c r="CT21" s="250">
        <f>'1_Police_100K'!CT21/'1_Police_100K'!J21*100</f>
        <v>7.3657073709685897E-2</v>
      </c>
      <c r="CU21" s="250">
        <f>'1_Police_100K'!CU21/'1_Police_100K'!K21*100</f>
        <v>8.0857738894189568E-2</v>
      </c>
      <c r="CV21" s="250">
        <f>'1_Police_100K'!CV21/'1_Police_100K'!L21*100</f>
        <v>9.2010139892967788E-2</v>
      </c>
      <c r="CW21" s="250">
        <f>'1_Police_100K'!CW21/'1_Police_100K'!M21*100</f>
        <v>7.7227093081361012E-2</v>
      </c>
      <c r="CX21" s="250">
        <f>'1_Police_100K'!CX21/'1_Police_100K'!N21*100</f>
        <v>7.5306554511999316E-2</v>
      </c>
      <c r="CY21" s="250">
        <f>'1_Police_100K'!CY21/'1_Police_100K'!O21*100</f>
        <v>5.8293402352721721E-2</v>
      </c>
      <c r="CZ21" s="250">
        <f t="shared" si="5"/>
        <v>-20.858378677272725</v>
      </c>
      <c r="DB21" s="250" t="e">
        <f>'1_Police_100K'!DB21/'1_Police_100K'!CT21*100</f>
        <v>#VALUE!</v>
      </c>
      <c r="DC21" s="250" t="e">
        <f>'1_Police_100K'!DC21/'1_Police_100K'!CU21*100</f>
        <v>#VALUE!</v>
      </c>
      <c r="DD21" s="250" t="e">
        <f>'1_Police_100K'!DD21/'1_Police_100K'!CV21*100</f>
        <v>#VALUE!</v>
      </c>
      <c r="DE21" s="250" t="e">
        <f>'1_Police_100K'!DE21/'1_Police_100K'!CW21*100</f>
        <v>#VALUE!</v>
      </c>
      <c r="DF21" s="250" t="e">
        <f>'1_Police_100K'!DF21/'1_Police_100K'!CX21*100</f>
        <v>#VALUE!</v>
      </c>
      <c r="DG21" s="250" t="e">
        <f>'1_Police_100K'!DG21/'1_Police_100K'!CY21*100</f>
        <v>#VALUE!</v>
      </c>
      <c r="DH21" s="250" t="e">
        <f t="shared" si="33"/>
        <v>#VALUE!</v>
      </c>
      <c r="DJ21" s="250">
        <f>'1_Police_100K'!DJ21/'1_Police_100K'!J21*100</f>
        <v>10.703074305957454</v>
      </c>
      <c r="DK21" s="250">
        <f>'1_Police_100K'!DK21/'1_Police_100K'!K21*100</f>
        <v>8.9283115286964119</v>
      </c>
      <c r="DL21" s="250">
        <f>'1_Police_100K'!DL21/'1_Police_100K'!L21*100</f>
        <v>9.7530748286545865</v>
      </c>
      <c r="DM21" s="250">
        <f>'1_Police_100K'!DM21/'1_Police_100K'!M21*100</f>
        <v>7.2881176274625608</v>
      </c>
      <c r="DN21" s="250">
        <f>'1_Police_100K'!DN21/'1_Police_100K'!N21*100</f>
        <v>7.5377598431350261</v>
      </c>
      <c r="DO21" s="250">
        <f>'1_Police_100K'!DO21/'1_Police_100K'!O21*100</f>
        <v>5.2580648922154989</v>
      </c>
      <c r="DP21" s="250">
        <f t="shared" si="6"/>
        <v>-50.873321609205313</v>
      </c>
      <c r="DR21" s="250" t="e">
        <f>'1_Police_100K'!DR21/'1_Police_100K'!DJ21*100</f>
        <v>#VALUE!</v>
      </c>
      <c r="DS21" s="250" t="e">
        <f>'1_Police_100K'!DS21/'1_Police_100K'!DK21*100</f>
        <v>#VALUE!</v>
      </c>
      <c r="DT21" s="250" t="e">
        <f>'1_Police_100K'!DT21/'1_Police_100K'!DL21*100</f>
        <v>#VALUE!</v>
      </c>
      <c r="DU21" s="250" t="e">
        <f>'1_Police_100K'!DU21/'1_Police_100K'!DM21*100</f>
        <v>#VALUE!</v>
      </c>
      <c r="DV21" s="250" t="e">
        <f>'1_Police_100K'!DV21/'1_Police_100K'!DN21*100</f>
        <v>#VALUE!</v>
      </c>
      <c r="DW21" s="250" t="e">
        <f>'1_Police_100K'!DW21/'1_Police_100K'!DO21*100</f>
        <v>#VALUE!</v>
      </c>
      <c r="DX21" s="250" t="e">
        <f t="shared" si="34"/>
        <v>#VALUE!</v>
      </c>
      <c r="DZ21" s="250" t="e">
        <f>'1_Police_100K'!DZ21/'1_Police_100K'!DR21*100</f>
        <v>#VALUE!</v>
      </c>
      <c r="EA21" s="250" t="e">
        <f>'1_Police_100K'!EA21/'1_Police_100K'!DS21*100</f>
        <v>#VALUE!</v>
      </c>
      <c r="EB21" s="250" t="e">
        <f>'1_Police_100K'!EB21/'1_Police_100K'!DT21*100</f>
        <v>#VALUE!</v>
      </c>
      <c r="EC21" s="250" t="e">
        <f>'1_Police_100K'!EC21/'1_Police_100K'!DU21*100</f>
        <v>#VALUE!</v>
      </c>
      <c r="ED21" s="250" t="e">
        <f>'1_Police_100K'!ED21/'1_Police_100K'!DV21*100</f>
        <v>#VALUE!</v>
      </c>
      <c r="EE21" s="250" t="e">
        <f>'1_Police_100K'!EE21/'1_Police_100K'!DW21*100</f>
        <v>#VALUE!</v>
      </c>
      <c r="EF21" s="250" t="e">
        <f t="shared" si="7"/>
        <v>#VALUE!</v>
      </c>
      <c r="EH21" s="250" t="e">
        <f>'1_Police_100K'!EH21/'1_Police_100K'!DR21*100</f>
        <v>#VALUE!</v>
      </c>
      <c r="EI21" s="250" t="e">
        <f>'1_Police_100K'!EI21/'1_Police_100K'!DS21*100</f>
        <v>#VALUE!</v>
      </c>
      <c r="EJ21" s="250" t="e">
        <f>'1_Police_100K'!EJ21/'1_Police_100K'!DT21*100</f>
        <v>#VALUE!</v>
      </c>
      <c r="EK21" s="250" t="e">
        <f>'1_Police_100K'!EK21/'1_Police_100K'!DU21*100</f>
        <v>#VALUE!</v>
      </c>
      <c r="EL21" s="250" t="e">
        <f>'1_Police_100K'!EL21/'1_Police_100K'!DV21*100</f>
        <v>#VALUE!</v>
      </c>
      <c r="EM21" s="250" t="e">
        <f>'1_Police_100K'!EM21/'1_Police_100K'!DW21*100</f>
        <v>#VALUE!</v>
      </c>
      <c r="EN21" s="250" t="e">
        <f t="shared" si="8"/>
        <v>#VALUE!</v>
      </c>
      <c r="EP21" s="250" t="e">
        <f>'1_Police_100K'!EP21/'1_Police_100K'!EH21*100</f>
        <v>#VALUE!</v>
      </c>
      <c r="EQ21" s="250" t="e">
        <f>'1_Police_100K'!EQ21/'1_Police_100K'!EI21*100</f>
        <v>#VALUE!</v>
      </c>
      <c r="ER21" s="250" t="e">
        <f>'1_Police_100K'!ER21/'1_Police_100K'!EJ21*100</f>
        <v>#VALUE!</v>
      </c>
      <c r="ES21" s="250" t="e">
        <f>'1_Police_100K'!ES21/'1_Police_100K'!EK21*100</f>
        <v>#VALUE!</v>
      </c>
      <c r="ET21" s="250" t="e">
        <f>'1_Police_100K'!ET21/'1_Police_100K'!EL21*100</f>
        <v>#VALUE!</v>
      </c>
      <c r="EU21" s="250" t="e">
        <f>'1_Police_100K'!EU21/'1_Police_100K'!EM21*100</f>
        <v>#VALUE!</v>
      </c>
      <c r="EV21" s="250" t="e">
        <f t="shared" si="9"/>
        <v>#VALUE!</v>
      </c>
      <c r="EX21" s="250">
        <f>'1_Police_100K'!EX21/'1_Police_100K'!J21*100</f>
        <v>0.74533943634801214</v>
      </c>
      <c r="EY21" s="250">
        <f>'1_Police_100K'!EY21/'1_Police_100K'!K21*100</f>
        <v>0.6436276015977489</v>
      </c>
      <c r="EZ21" s="250">
        <f>'1_Police_100K'!EZ21/'1_Police_100K'!L21*100</f>
        <v>0.75861421462773437</v>
      </c>
      <c r="FA21" s="250">
        <f>'1_Police_100K'!FA21/'1_Police_100K'!M21*100</f>
        <v>0.52241857084450105</v>
      </c>
      <c r="FB21" s="250">
        <f>'1_Police_100K'!FB21/'1_Police_100K'!N21*100</f>
        <v>0.54703817900225926</v>
      </c>
      <c r="FC21" s="250">
        <f>'1_Police_100K'!FC21/'1_Police_100K'!O21*100</f>
        <v>0.48033763538642693</v>
      </c>
      <c r="FD21" s="250">
        <f t="shared" si="10"/>
        <v>-35.554512217954226</v>
      </c>
      <c r="FF21" s="250" t="e">
        <f>'1_Police_100K'!FF21/'1_Police_100K'!EX21*100</f>
        <v>#VALUE!</v>
      </c>
      <c r="FG21" s="250" t="e">
        <f>'1_Police_100K'!FG21/'1_Police_100K'!EY21*100</f>
        <v>#VALUE!</v>
      </c>
      <c r="FH21" s="250" t="e">
        <f>'1_Police_100K'!FH21/'1_Police_100K'!EZ21*100</f>
        <v>#VALUE!</v>
      </c>
      <c r="FI21" s="250" t="e">
        <f>'1_Police_100K'!FI21/'1_Police_100K'!FA21*100</f>
        <v>#VALUE!</v>
      </c>
      <c r="FJ21" s="250" t="e">
        <f>'1_Police_100K'!FJ21/'1_Police_100K'!FB21*100</f>
        <v>#VALUE!</v>
      </c>
      <c r="FK21" s="250" t="e">
        <f>'1_Police_100K'!FK21/'1_Police_100K'!FC21*100</f>
        <v>#VALUE!</v>
      </c>
      <c r="FL21" s="250" t="e">
        <f t="shared" si="35"/>
        <v>#VALUE!</v>
      </c>
      <c r="FN21" s="250">
        <f>'1_Police_100K'!FN21/'1_Police_100K'!J21*100</f>
        <v>0.44720366180880722</v>
      </c>
      <c r="FO21" s="250">
        <f>'1_Police_100K'!FO21/'1_Police_100K'!K21*100</f>
        <v>0.4010543849151802</v>
      </c>
      <c r="FP21" s="250">
        <f>'1_Police_100K'!FP21/'1_Police_100K'!L21*100</f>
        <v>0.37742934935686784</v>
      </c>
      <c r="FQ21" s="250">
        <f>'1_Police_100K'!FQ21/'1_Police_100K'!M21*100</f>
        <v>0.41490634322142977</v>
      </c>
      <c r="FR21" s="250">
        <f>'1_Police_100K'!FR21/'1_Police_100K'!N21*100</f>
        <v>0.29696358288694069</v>
      </c>
      <c r="FS21" s="250">
        <f>'1_Police_100K'!FS21/'1_Police_100K'!O21*100</f>
        <v>0.25415923425786668</v>
      </c>
      <c r="FT21" s="250">
        <f t="shared" si="11"/>
        <v>-43.167005111302672</v>
      </c>
      <c r="FV21" s="250" t="e">
        <f>'1_Police_100K'!FV21/'1_Police_100K'!J21*100</f>
        <v>#VALUE!</v>
      </c>
      <c r="FW21" s="250" t="e">
        <f>'1_Police_100K'!FW21/'1_Police_100K'!K21*100</f>
        <v>#VALUE!</v>
      </c>
      <c r="FX21" s="250" t="e">
        <f>'1_Police_100K'!FX21/'1_Police_100K'!L21*100</f>
        <v>#VALUE!</v>
      </c>
      <c r="FY21" s="250" t="e">
        <f>'1_Police_100K'!FY21/'1_Police_100K'!M21*100</f>
        <v>#VALUE!</v>
      </c>
      <c r="FZ21" s="250" t="e">
        <f>'1_Police_100K'!FZ21/'1_Police_100K'!N21*100</f>
        <v>#VALUE!</v>
      </c>
      <c r="GA21" s="250" t="e">
        <f>'1_Police_100K'!GA21/'1_Police_100K'!O21*100</f>
        <v>#VALUE!</v>
      </c>
      <c r="GB21" s="250" t="e">
        <f t="shared" si="12"/>
        <v>#VALUE!</v>
      </c>
      <c r="GD21" s="250" t="e">
        <f>'1_Police_100K'!GD21/'1_Police_100K'!J21*100</f>
        <v>#VALUE!</v>
      </c>
      <c r="GE21" s="250" t="e">
        <f>'1_Police_100K'!GE21/'1_Police_100K'!K21*100</f>
        <v>#VALUE!</v>
      </c>
      <c r="GF21" s="250" t="e">
        <f>'1_Police_100K'!GF21/'1_Police_100K'!L21*100</f>
        <v>#VALUE!</v>
      </c>
      <c r="GG21" s="250" t="e">
        <f>'1_Police_100K'!GG21/'1_Police_100K'!M21*100</f>
        <v>#VALUE!</v>
      </c>
      <c r="GH21" s="250" t="e">
        <f>'1_Police_100K'!GH21/'1_Police_100K'!N21*100</f>
        <v>#VALUE!</v>
      </c>
      <c r="GI21" s="250" t="e">
        <f>'1_Police_100K'!GI21/'1_Police_100K'!O21*100</f>
        <v>#VALUE!</v>
      </c>
      <c r="GJ21" s="250" t="e">
        <f t="shared" si="13"/>
        <v>#VALUE!</v>
      </c>
      <c r="GL21" s="250">
        <f>'1_Police_100K'!GL21/'1_Police_100K'!J21*100</f>
        <v>3.190052787569492</v>
      </c>
      <c r="GM21" s="250">
        <f>'1_Police_100K'!GM21/'1_Police_100K'!K21*100</f>
        <v>3.3135501398838882</v>
      </c>
      <c r="GN21" s="250">
        <f>'1_Police_100K'!GN21/'1_Police_100K'!L21*100</f>
        <v>4.0991456201295646</v>
      </c>
      <c r="GO21" s="250">
        <f>'1_Police_100K'!GO21/'1_Police_100K'!M21*100</f>
        <v>3.5963597268280871</v>
      </c>
      <c r="GP21" s="250">
        <f>'1_Police_100K'!GP21/'1_Police_100K'!N21*100</f>
        <v>2.7152985975930322</v>
      </c>
      <c r="GQ21" s="250">
        <f>'1_Police_100K'!GQ21/'1_Police_100K'!O21*100</f>
        <v>2.1836708521329555</v>
      </c>
      <c r="GR21" s="250">
        <f t="shared" si="14"/>
        <v>-31.547501011834385</v>
      </c>
      <c r="GT21" s="250">
        <f>'1_Police_100K'!GT21/'1_Police_100K'!GL21*100</f>
        <v>4.5629466739967013</v>
      </c>
      <c r="GU21" s="250">
        <f>'1_Police_100K'!GU21/'1_Police_100K'!GM21*100</f>
        <v>4.4899951195705228</v>
      </c>
      <c r="GV21" s="250">
        <f>'1_Police_100K'!GV21/'1_Police_100K'!GN21*100</f>
        <v>8.0622995877233183</v>
      </c>
      <c r="GW21" s="250">
        <f>'1_Police_100K'!GW21/'1_Police_100K'!GO21*100</f>
        <v>9.810526315789474</v>
      </c>
      <c r="GX21" s="250">
        <f>'1_Police_100K'!GX21/'1_Police_100K'!GP21*100</f>
        <v>9.942438513867085</v>
      </c>
      <c r="GY21" s="250">
        <f>'1_Police_100K'!GY21/'1_Police_100K'!GQ21*100</f>
        <v>11.959423384943941</v>
      </c>
      <c r="GZ21" s="250">
        <f t="shared" si="15"/>
        <v>162.09868840015696</v>
      </c>
      <c r="HA21" s="252"/>
      <c r="HB21" s="250">
        <f>'1_Police_raw'!GI20/C21*100</f>
        <v>1223.1042668910857</v>
      </c>
      <c r="HC21" s="250">
        <f>'1_Police_raw'!GJ20/D21*100</f>
        <v>1161.229758272706</v>
      </c>
      <c r="HD21" s="250" t="e">
        <f>'1_Police_raw'!GK20/E21*100</f>
        <v>#VALUE!</v>
      </c>
      <c r="HE21" s="250">
        <f>'1_Police_raw'!GL20/F21*100</f>
        <v>1131.2029624989639</v>
      </c>
      <c r="HF21" s="250">
        <f>'1_Police_raw'!GM20/G21*100</f>
        <v>1176.8459434822241</v>
      </c>
      <c r="HG21" s="250">
        <f>'1_Police_raw'!GN20/H21*100</f>
        <v>1155.6886767770632</v>
      </c>
      <c r="HH21" s="250">
        <f t="shared" si="16"/>
        <v>-5.5118432613583224</v>
      </c>
      <c r="HJ21" s="250" t="e">
        <f>'1_Police_100K'!HJ21/'1_Police_100K'!HB21*100</f>
        <v>#VALUE!</v>
      </c>
      <c r="HK21" s="250" t="e">
        <f>'1_Police_100K'!HK21/'1_Police_100K'!HC21*100</f>
        <v>#VALUE!</v>
      </c>
      <c r="HL21" s="250" t="e">
        <f>'1_Police_100K'!HL21/'1_Police_100K'!HD21*100</f>
        <v>#VALUE!</v>
      </c>
      <c r="HM21" s="250" t="e">
        <f>'1_Police_100K'!HM21/'1_Police_100K'!HE21*100</f>
        <v>#VALUE!</v>
      </c>
      <c r="HN21" s="250" t="e">
        <f>'1_Police_100K'!HN21/'1_Police_100K'!HF21*100</f>
        <v>#VALUE!</v>
      </c>
      <c r="HO21" s="250" t="e">
        <f>'1_Police_100K'!HO21/'1_Police_100K'!HG21*100</f>
        <v>#VALUE!</v>
      </c>
      <c r="HP21" s="250" t="e">
        <f t="shared" si="17"/>
        <v>#VALUE!</v>
      </c>
      <c r="HR21" s="250" t="e">
        <f>'1_Police_100K'!HR21/'1_Police_100K'!HB21*100</f>
        <v>#VALUE!</v>
      </c>
      <c r="HS21" s="250" t="e">
        <f>'1_Police_100K'!HS21/'1_Police_100K'!HC21*100</f>
        <v>#VALUE!</v>
      </c>
      <c r="HT21" s="250" t="e">
        <f>'1_Police_100K'!HT21/'1_Police_100K'!HD21*100</f>
        <v>#VALUE!</v>
      </c>
      <c r="HU21" s="250" t="e">
        <f>'1_Police_100K'!HU21/'1_Police_100K'!HE21*100</f>
        <v>#VALUE!</v>
      </c>
      <c r="HV21" s="250" t="e">
        <f>'1_Police_100K'!HV21/'1_Police_100K'!HF21*100</f>
        <v>#VALUE!</v>
      </c>
      <c r="HW21" s="250" t="e">
        <f>'1_Police_100K'!HW21/'1_Police_100K'!HG21*100</f>
        <v>#VALUE!</v>
      </c>
      <c r="HX21" s="250" t="e">
        <f t="shared" si="18"/>
        <v>#VALUE!</v>
      </c>
      <c r="HZ21" s="250" t="e">
        <f>'1_Police_100K'!HZ21/'1_Police_100K'!HR21*100</f>
        <v>#VALUE!</v>
      </c>
      <c r="IA21" s="250" t="e">
        <f>'1_Police_100K'!IA21/'1_Police_100K'!HS21*100</f>
        <v>#VALUE!</v>
      </c>
      <c r="IB21" s="250" t="e">
        <f>'1_Police_100K'!IB21/'1_Police_100K'!HT21*100</f>
        <v>#VALUE!</v>
      </c>
      <c r="IC21" s="250" t="e">
        <f>'1_Police_100K'!IC21/'1_Police_100K'!HU21*100</f>
        <v>#VALUE!</v>
      </c>
      <c r="ID21" s="250" t="e">
        <f>'1_Police_100K'!ID21/'1_Police_100K'!HV21*100</f>
        <v>#VALUE!</v>
      </c>
      <c r="IE21" s="250" t="e">
        <f>'1_Police_100K'!IE21/'1_Police_100K'!HW21*100</f>
        <v>#VALUE!</v>
      </c>
      <c r="IF21" s="250" t="e">
        <f t="shared" si="48"/>
        <v>#VALUE!</v>
      </c>
      <c r="IH21" s="250" t="e">
        <f>'1_Police_100K'!IH21/'1_Police_100K'!HR21*100</f>
        <v>#VALUE!</v>
      </c>
      <c r="II21" s="250" t="e">
        <f>'1_Police_100K'!II21/'1_Police_100K'!HS21*100</f>
        <v>#VALUE!</v>
      </c>
      <c r="IJ21" s="250" t="e">
        <f>'1_Police_100K'!IJ21/'1_Police_100K'!HT21*100</f>
        <v>#VALUE!</v>
      </c>
      <c r="IK21" s="250" t="e">
        <f>'1_Police_100K'!IK21/'1_Police_100K'!HU21*100</f>
        <v>#VALUE!</v>
      </c>
      <c r="IL21" s="250" t="e">
        <f>'1_Police_100K'!IL21/'1_Police_100K'!HV21*100</f>
        <v>#VALUE!</v>
      </c>
      <c r="IM21" s="250" t="e">
        <f>'1_Police_100K'!IM21/'1_Police_100K'!HW21*100</f>
        <v>#VALUE!</v>
      </c>
      <c r="IN21" s="250" t="e">
        <f t="shared" si="36"/>
        <v>#VALUE!</v>
      </c>
      <c r="IP21" s="250" t="e">
        <f>'1_Police_100K'!IP21/'1_Police_100K'!IH21*100</f>
        <v>#VALUE!</v>
      </c>
      <c r="IQ21" s="250" t="e">
        <f>'1_Police_100K'!IQ21/'1_Police_100K'!II21*100</f>
        <v>#VALUE!</v>
      </c>
      <c r="IR21" s="250" t="e">
        <f>'1_Police_100K'!IR21/'1_Police_100K'!IJ21*100</f>
        <v>#VALUE!</v>
      </c>
      <c r="IS21" s="250" t="e">
        <f>'1_Police_100K'!IS21/'1_Police_100K'!IK21*100</f>
        <v>#VALUE!</v>
      </c>
      <c r="IT21" s="250" t="e">
        <f>'1_Police_100K'!IT21/'1_Police_100K'!IL21*100</f>
        <v>#VALUE!</v>
      </c>
      <c r="IU21" s="250" t="e">
        <f>'1_Police_100K'!IU21/'1_Police_100K'!IM21*100</f>
        <v>#VALUE!</v>
      </c>
      <c r="IV21" s="250" t="e">
        <f t="shared" si="44"/>
        <v>#VALUE!</v>
      </c>
      <c r="IX21" s="250">
        <f>'1_Police_100K'!IX21/'1_Police_100K'!HB21*100</f>
        <v>24.698331193838253</v>
      </c>
      <c r="IY21" s="250">
        <f>'1_Police_100K'!IY21/'1_Police_100K'!HC21*100</f>
        <v>26.219347884667204</v>
      </c>
      <c r="IZ21" s="250" t="e">
        <f>'1_Police_100K'!IZ21/'1_Police_100K'!HD21*100</f>
        <v>#VALUE!</v>
      </c>
      <c r="JA21" s="250">
        <f>'1_Police_100K'!JA21/'1_Police_100K'!HE21*100</f>
        <v>28.990228013029313</v>
      </c>
      <c r="JB21" s="250">
        <f>'1_Police_100K'!JB21/'1_Police_100K'!HF21*100</f>
        <v>34.701781564678548</v>
      </c>
      <c r="JC21" s="250">
        <f>'1_Police_100K'!JC21/'1_Police_100K'!HG21*100</f>
        <v>37.756960707780372</v>
      </c>
      <c r="JD21" s="250">
        <f t="shared" si="19"/>
        <v>52.872517626615974</v>
      </c>
      <c r="JF21" s="250" t="e">
        <f>'1_Police_100K'!JF21/'1_Police_100K'!IX21*100</f>
        <v>#VALUE!</v>
      </c>
      <c r="JG21" s="250" t="e">
        <f>'1_Police_100K'!JG21/'1_Police_100K'!IY21*100</f>
        <v>#VALUE!</v>
      </c>
      <c r="JH21" s="250" t="e">
        <f>'1_Police_100K'!JH21/'1_Police_100K'!IZ21*100</f>
        <v>#VALUE!</v>
      </c>
      <c r="JI21" s="250" t="e">
        <f>'1_Police_100K'!JI21/'1_Police_100K'!JA21*100</f>
        <v>#VALUE!</v>
      </c>
      <c r="JJ21" s="250" t="e">
        <f>'1_Police_100K'!JJ21/'1_Police_100K'!JB21*100</f>
        <v>#VALUE!</v>
      </c>
      <c r="JK21" s="250" t="e">
        <f>'1_Police_100K'!JK21/'1_Police_100K'!JC21*100</f>
        <v>#VALUE!</v>
      </c>
      <c r="JL21" s="250" t="e">
        <f t="shared" si="47"/>
        <v>#VALUE!</v>
      </c>
      <c r="JN21" s="250" t="e">
        <f>'1_Police_100K'!JN21/'1_Police_100K'!HB21*100</f>
        <v>#VALUE!</v>
      </c>
      <c r="JO21" s="250" t="e">
        <f>'1_Police_100K'!JO21/'1_Police_100K'!HC21*100</f>
        <v>#VALUE!</v>
      </c>
      <c r="JP21" s="250" t="e">
        <f>'1_Police_100K'!JP21/'1_Police_100K'!HD21*100</f>
        <v>#VALUE!</v>
      </c>
      <c r="JQ21" s="250" t="e">
        <f>'1_Police_100K'!JQ21/'1_Police_100K'!HE21*100</f>
        <v>#VALUE!</v>
      </c>
      <c r="JR21" s="250" t="e">
        <f>'1_Police_100K'!JR21/'1_Police_100K'!HF21*100</f>
        <v>#VALUE!</v>
      </c>
      <c r="JS21" s="250" t="e">
        <f>'1_Police_100K'!JS21/'1_Police_100K'!HG21*100</f>
        <v>#VALUE!</v>
      </c>
      <c r="JT21" s="250" t="e">
        <f t="shared" si="20"/>
        <v>#VALUE!</v>
      </c>
      <c r="JV21" s="250" t="e">
        <f>'1_Police_100K'!JV21/'1_Police_100K'!JN21*100</f>
        <v>#VALUE!</v>
      </c>
      <c r="JW21" s="250" t="e">
        <f>'1_Police_100K'!JW21/'1_Police_100K'!JO21*100</f>
        <v>#VALUE!</v>
      </c>
      <c r="JX21" s="250" t="e">
        <f>'1_Police_100K'!JX21/'1_Police_100K'!JP21*100</f>
        <v>#VALUE!</v>
      </c>
      <c r="JY21" s="250" t="e">
        <f>'1_Police_100K'!JY21/'1_Police_100K'!JQ21*100</f>
        <v>#VALUE!</v>
      </c>
      <c r="JZ21" s="250" t="e">
        <f>'1_Police_100K'!JZ21/'1_Police_100K'!JR21*100</f>
        <v>#VALUE!</v>
      </c>
      <c r="KA21" s="250" t="e">
        <f>'1_Police_100K'!KA21/'1_Police_100K'!JS21*100</f>
        <v>#VALUE!</v>
      </c>
      <c r="KB21" s="250" t="e">
        <f t="shared" si="21"/>
        <v>#VALUE!</v>
      </c>
      <c r="KD21" s="250" t="e">
        <f>'1_Police_100K'!KD21/'1_Police_100K'!JN21*100</f>
        <v>#VALUE!</v>
      </c>
      <c r="KE21" s="250" t="e">
        <f>'1_Police_100K'!KE21/'1_Police_100K'!JO21*100</f>
        <v>#VALUE!</v>
      </c>
      <c r="KF21" s="250" t="e">
        <f>'1_Police_100K'!KF21/'1_Police_100K'!JP21*100</f>
        <v>#VALUE!</v>
      </c>
      <c r="KG21" s="250" t="e">
        <f>'1_Police_100K'!KG21/'1_Police_100K'!JQ21*100</f>
        <v>#VALUE!</v>
      </c>
      <c r="KH21" s="250" t="e">
        <f>'1_Police_100K'!KH21/'1_Police_100K'!JR21*100</f>
        <v>#VALUE!</v>
      </c>
      <c r="KI21" s="250" t="e">
        <f>'1_Police_100K'!KI21/'1_Police_100K'!JS21*100</f>
        <v>#VALUE!</v>
      </c>
      <c r="KJ21" s="250" t="e">
        <f t="shared" si="22"/>
        <v>#VALUE!</v>
      </c>
      <c r="KL21" s="250" t="e">
        <f>'1_Police_100K'!KL21/'1_Police_100K'!HB21*100</f>
        <v>#VALUE!</v>
      </c>
      <c r="KM21" s="250" t="e">
        <f>'1_Police_100K'!KM21/'1_Police_100K'!HC21*100</f>
        <v>#VALUE!</v>
      </c>
      <c r="KN21" s="250" t="e">
        <f>'1_Police_100K'!KN21/'1_Police_100K'!HD21*100</f>
        <v>#VALUE!</v>
      </c>
      <c r="KO21" s="250" t="e">
        <f>'1_Police_100K'!KO21/'1_Police_100K'!HE21*100</f>
        <v>#VALUE!</v>
      </c>
      <c r="KP21" s="250" t="e">
        <f>'1_Police_100K'!KP21/'1_Police_100K'!HF21*100</f>
        <v>#VALUE!</v>
      </c>
      <c r="KQ21" s="250" t="e">
        <f>'1_Police_100K'!KQ21/'1_Police_100K'!HG21*100</f>
        <v>#VALUE!</v>
      </c>
      <c r="KR21" s="250" t="e">
        <f t="shared" si="23"/>
        <v>#VALUE!</v>
      </c>
      <c r="KT21" s="250" t="e">
        <f>'1_Police_100K'!KT21/'1_Police_100K'!KL21*100</f>
        <v>#VALUE!</v>
      </c>
      <c r="KU21" s="250" t="e">
        <f>'1_Police_100K'!KU21/'1_Police_100K'!KM21*100</f>
        <v>#VALUE!</v>
      </c>
      <c r="KV21" s="250" t="e">
        <f>'1_Police_100K'!KV21/'1_Police_100K'!KN21*100</f>
        <v>#VALUE!</v>
      </c>
      <c r="KW21" s="250" t="e">
        <f>'1_Police_100K'!KW21/'1_Police_100K'!KO21*100</f>
        <v>#VALUE!</v>
      </c>
      <c r="KX21" s="250" t="e">
        <f>'1_Police_100K'!KX21/'1_Police_100K'!KP21*100</f>
        <v>#VALUE!</v>
      </c>
      <c r="KY21" s="250" t="e">
        <f>'1_Police_100K'!KY21/'1_Police_100K'!KQ21*100</f>
        <v>#VALUE!</v>
      </c>
      <c r="KZ21" s="250" t="e">
        <f t="shared" si="37"/>
        <v>#VALUE!</v>
      </c>
      <c r="LB21" s="250" t="e">
        <f>'1_Police_100K'!LB21/'1_Police_100K'!HB21*100</f>
        <v>#VALUE!</v>
      </c>
      <c r="LC21" s="250" t="e">
        <f>'1_Police_100K'!LC21/'1_Police_100K'!HC21*100</f>
        <v>#VALUE!</v>
      </c>
      <c r="LD21" s="250" t="e">
        <f>'1_Police_100K'!LD21/'1_Police_100K'!HD21*100</f>
        <v>#VALUE!</v>
      </c>
      <c r="LE21" s="250" t="e">
        <f>'1_Police_100K'!LE21/'1_Police_100K'!HE21*100</f>
        <v>#VALUE!</v>
      </c>
      <c r="LF21" s="250" t="e">
        <f>'1_Police_100K'!LF21/'1_Police_100K'!HF21*100</f>
        <v>#VALUE!</v>
      </c>
      <c r="LG21" s="250" t="e">
        <f>'1_Police_100K'!LG21/'1_Police_100K'!HG21*100</f>
        <v>#VALUE!</v>
      </c>
      <c r="LH21" s="250" t="e">
        <f t="shared" si="24"/>
        <v>#VALUE!</v>
      </c>
      <c r="LJ21" s="250" t="e">
        <f>'1_Police_100K'!LJ21/'1_Police_100K'!LB21*100</f>
        <v>#VALUE!</v>
      </c>
      <c r="LK21" s="250" t="e">
        <f>'1_Police_100K'!LK21/'1_Police_100K'!LC21*100</f>
        <v>#VALUE!</v>
      </c>
      <c r="LL21" s="250" t="e">
        <f>'1_Police_100K'!LL21/'1_Police_100K'!LD21*100</f>
        <v>#VALUE!</v>
      </c>
      <c r="LM21" s="250" t="e">
        <f>'1_Police_100K'!LM21/'1_Police_100K'!LE21*100</f>
        <v>#VALUE!</v>
      </c>
      <c r="LN21" s="250" t="e">
        <f>'1_Police_100K'!LN21/'1_Police_100K'!LF21*100</f>
        <v>#VALUE!</v>
      </c>
      <c r="LO21" s="250" t="e">
        <f>'1_Police_100K'!LO21/'1_Police_100K'!LG21*100</f>
        <v>#VALUE!</v>
      </c>
      <c r="LP21" s="250" t="e">
        <f t="shared" si="38"/>
        <v>#VALUE!</v>
      </c>
      <c r="LR21" s="250" t="e">
        <f>'1_Police_100K'!LR21/'1_Police_100K'!LJ21*100</f>
        <v>#VALUE!</v>
      </c>
      <c r="LS21" s="250" t="e">
        <f>'1_Police_100K'!LS21/'1_Police_100K'!LK21*100</f>
        <v>#VALUE!</v>
      </c>
      <c r="LT21" s="250" t="e">
        <f>'1_Police_100K'!LT21/'1_Police_100K'!LL21*100</f>
        <v>#VALUE!</v>
      </c>
      <c r="LU21" s="250" t="e">
        <f>'1_Police_100K'!LU21/'1_Police_100K'!LM21*100</f>
        <v>#VALUE!</v>
      </c>
      <c r="LV21" s="250" t="e">
        <f>'1_Police_100K'!LV21/'1_Police_100K'!LN21*100</f>
        <v>#VALUE!</v>
      </c>
      <c r="LW21" s="250" t="e">
        <f>'1_Police_100K'!LW21/'1_Police_100K'!LO21*100</f>
        <v>#VALUE!</v>
      </c>
      <c r="LX21" s="250" t="e">
        <f t="shared" si="39"/>
        <v>#VALUE!</v>
      </c>
      <c r="LZ21" s="250" t="e">
        <f>'1_Police_100K'!LZ21/'1_Police_100K'!LJ21*100</f>
        <v>#VALUE!</v>
      </c>
      <c r="MA21" s="250" t="e">
        <f>'1_Police_100K'!MA21/'1_Police_100K'!LK21*100</f>
        <v>#VALUE!</v>
      </c>
      <c r="MB21" s="250" t="e">
        <f>'1_Police_100K'!MB21/'1_Police_100K'!LL21*100</f>
        <v>#VALUE!</v>
      </c>
      <c r="MC21" s="250" t="e">
        <f>'1_Police_100K'!MC21/'1_Police_100K'!LM21*100</f>
        <v>#VALUE!</v>
      </c>
      <c r="MD21" s="250" t="e">
        <f>'1_Police_100K'!MD21/'1_Police_100K'!LN21*100</f>
        <v>#VALUE!</v>
      </c>
      <c r="ME21" s="250" t="e">
        <f>'1_Police_100K'!ME21/'1_Police_100K'!LO21*100</f>
        <v>#VALUE!</v>
      </c>
      <c r="MF21" s="250" t="e">
        <f t="shared" si="40"/>
        <v>#VALUE!</v>
      </c>
      <c r="MH21" s="250" t="e">
        <f>'1_Police_100K'!MH21/'1_Police_100K'!LZ21*100</f>
        <v>#VALUE!</v>
      </c>
      <c r="MI21" s="250" t="e">
        <f>'1_Police_100K'!MI21/'1_Police_100K'!MA21*100</f>
        <v>#VALUE!</v>
      </c>
      <c r="MJ21" s="250" t="e">
        <f>'1_Police_100K'!MJ21/'1_Police_100K'!MB21*100</f>
        <v>#VALUE!</v>
      </c>
      <c r="MK21" s="250" t="e">
        <f>'1_Police_100K'!MK21/'1_Police_100K'!MC21*100</f>
        <v>#VALUE!</v>
      </c>
      <c r="ML21" s="250" t="e">
        <f>'1_Police_100K'!ML21/'1_Police_100K'!MD21*100</f>
        <v>#VALUE!</v>
      </c>
      <c r="MM21" s="250" t="e">
        <f>'1_Police_100K'!MM21/'1_Police_100K'!ME21*100</f>
        <v>#VALUE!</v>
      </c>
      <c r="MN21" s="250" t="e">
        <f t="shared" si="41"/>
        <v>#VALUE!</v>
      </c>
      <c r="MP21" s="250" t="e">
        <f>'1_Police_100K'!MP21/'1_Police_100K'!HB21*100</f>
        <v>#VALUE!</v>
      </c>
      <c r="MQ21" s="250" t="e">
        <f>'1_Police_100K'!MQ21/'1_Police_100K'!HC21*100</f>
        <v>#VALUE!</v>
      </c>
      <c r="MR21" s="250" t="e">
        <f>'1_Police_100K'!MR21/'1_Police_100K'!HD21*100</f>
        <v>#VALUE!</v>
      </c>
      <c r="MS21" s="250" t="e">
        <f>'1_Police_100K'!MS21/'1_Police_100K'!HE21*100</f>
        <v>#VALUE!</v>
      </c>
      <c r="MT21" s="250" t="e">
        <f>'1_Police_100K'!MT21/'1_Police_100K'!HF21*100</f>
        <v>#VALUE!</v>
      </c>
      <c r="MU21" s="250" t="e">
        <f>'1_Police_100K'!MU21/'1_Police_100K'!HG21*100</f>
        <v>#VALUE!</v>
      </c>
      <c r="MV21" s="250" t="e">
        <f t="shared" si="25"/>
        <v>#VALUE!</v>
      </c>
      <c r="MX21" s="250" t="e">
        <f>'1_Police_100K'!MX21/'1_Police_100K'!MP21*100</f>
        <v>#VALUE!</v>
      </c>
      <c r="MY21" s="250" t="e">
        <f>'1_Police_100K'!MY21/'1_Police_100K'!MQ21*100</f>
        <v>#VALUE!</v>
      </c>
      <c r="MZ21" s="250" t="e">
        <f>'1_Police_100K'!MZ21/'1_Police_100K'!MR21*100</f>
        <v>#VALUE!</v>
      </c>
      <c r="NA21" s="250" t="e">
        <f>'1_Police_100K'!NA21/'1_Police_100K'!MS21*100</f>
        <v>#VALUE!</v>
      </c>
      <c r="NB21" s="250" t="e">
        <f>'1_Police_100K'!NB21/'1_Police_100K'!MT21*100</f>
        <v>#VALUE!</v>
      </c>
      <c r="NC21" s="250" t="e">
        <f>'1_Police_100K'!NC21/'1_Police_100K'!MU21*100</f>
        <v>#VALUE!</v>
      </c>
      <c r="ND21" s="250" t="e">
        <f t="shared" si="49"/>
        <v>#VALUE!</v>
      </c>
      <c r="NF21" s="250" t="e">
        <f>'1_Police_100K'!NF21/'1_Police_100K'!HB21*100</f>
        <v>#VALUE!</v>
      </c>
      <c r="NG21" s="250" t="e">
        <f>'1_Police_100K'!NG21/'1_Police_100K'!HC21*100</f>
        <v>#VALUE!</v>
      </c>
      <c r="NH21" s="250" t="e">
        <f>'1_Police_100K'!NH21/'1_Police_100K'!HD21*100</f>
        <v>#VALUE!</v>
      </c>
      <c r="NI21" s="250" t="e">
        <f>'1_Police_100K'!NI21/'1_Police_100K'!HE21*100</f>
        <v>#VALUE!</v>
      </c>
      <c r="NJ21" s="250" t="e">
        <f>'1_Police_100K'!NJ21/'1_Police_100K'!HF21*100</f>
        <v>#VALUE!</v>
      </c>
      <c r="NK21" s="250" t="e">
        <f>'1_Police_100K'!NK21/'1_Police_100K'!HG21*100</f>
        <v>#VALUE!</v>
      </c>
      <c r="NL21" s="250" t="e">
        <f t="shared" si="26"/>
        <v>#VALUE!</v>
      </c>
      <c r="NN21" s="250" t="e">
        <f>'1_Police_100K'!NN21/'1_Police_100K'!HB21*100</f>
        <v>#VALUE!</v>
      </c>
      <c r="NO21" s="250" t="e">
        <f>'1_Police_100K'!NO21/'1_Police_100K'!HC21*100</f>
        <v>#VALUE!</v>
      </c>
      <c r="NP21" s="250" t="e">
        <f>'1_Police_100K'!NP21/'1_Police_100K'!HD21*100</f>
        <v>#VALUE!</v>
      </c>
      <c r="NQ21" s="250" t="e">
        <f>'1_Police_100K'!NQ21/'1_Police_100K'!HE21*100</f>
        <v>#VALUE!</v>
      </c>
      <c r="NR21" s="250" t="e">
        <f>'1_Police_100K'!NR21/'1_Police_100K'!HF21*100</f>
        <v>#VALUE!</v>
      </c>
      <c r="NS21" s="250" t="e">
        <f>'1_Police_100K'!NS21/'1_Police_100K'!HG21*100</f>
        <v>#VALUE!</v>
      </c>
      <c r="NT21" s="250" t="e">
        <f t="shared" si="27"/>
        <v>#VALUE!</v>
      </c>
      <c r="NV21" s="250" t="e">
        <f>'1_Police_100K'!NV21/'1_Police_100K'!HB21*100</f>
        <v>#VALUE!</v>
      </c>
      <c r="NW21" s="250" t="e">
        <f>'1_Police_100K'!NW21/'1_Police_100K'!HC21*100</f>
        <v>#VALUE!</v>
      </c>
      <c r="NX21" s="250" t="e">
        <f>'1_Police_100K'!NX21/'1_Police_100K'!HD21*100</f>
        <v>#VALUE!</v>
      </c>
      <c r="NY21" s="250" t="e">
        <f>'1_Police_100K'!NY21/'1_Police_100K'!HE21*100</f>
        <v>#VALUE!</v>
      </c>
      <c r="NZ21" s="250" t="e">
        <f>'1_Police_100K'!NZ21/'1_Police_100K'!HF21*100</f>
        <v>#VALUE!</v>
      </c>
      <c r="OA21" s="250" t="e">
        <f>'1_Police_100K'!OA21/'1_Police_100K'!HG21*100</f>
        <v>#VALUE!</v>
      </c>
      <c r="OB21" s="250" t="e">
        <f t="shared" si="42"/>
        <v>#VALUE!</v>
      </c>
      <c r="OD21" s="250">
        <f>'1_Police_100K'!OD21/'1_Police_100K'!HB21*100</f>
        <v>35.147625160462134</v>
      </c>
      <c r="OE21" s="250">
        <f>'1_Police_100K'!OE21/'1_Police_100K'!HC21*100</f>
        <v>37.968202640797628</v>
      </c>
      <c r="OF21" s="250" t="e">
        <f>'1_Police_100K'!OF21/'1_Police_100K'!HD21*100</f>
        <v>#VALUE!</v>
      </c>
      <c r="OG21" s="250">
        <f>'1_Police_100K'!OG21/'1_Police_100K'!HE21*100</f>
        <v>43.376764386536372</v>
      </c>
      <c r="OH21" s="250">
        <f>'1_Police_100K'!OH21/'1_Police_100K'!HF21*100</f>
        <v>39.969016266460109</v>
      </c>
      <c r="OI21" s="250">
        <f>'1_Police_100K'!OI21/'1_Police_100K'!HG21*100</f>
        <v>31.74603174603175</v>
      </c>
      <c r="OJ21" s="250">
        <f t="shared" si="28"/>
        <v>-9.678017786125892</v>
      </c>
      <c r="OL21" s="250" t="e">
        <f>'1_Police_100K'!OL21/'1_Police_100K'!OD21*100</f>
        <v>#VALUE!</v>
      </c>
      <c r="OM21" s="250" t="e">
        <f>'1_Police_100K'!OM21/'1_Police_100K'!OE21*100</f>
        <v>#VALUE!</v>
      </c>
      <c r="ON21" s="250" t="e">
        <f>'1_Police_100K'!ON21/'1_Police_100K'!OF21*100</f>
        <v>#VALUE!</v>
      </c>
      <c r="OO21" s="250" t="e">
        <f>'1_Police_100K'!OO21/'1_Police_100K'!OG21*100</f>
        <v>#VALUE!</v>
      </c>
      <c r="OP21" s="250" t="e">
        <f>'1_Police_100K'!OP21/'1_Police_100K'!OH21*100</f>
        <v>#VALUE!</v>
      </c>
      <c r="OQ21" s="250" t="e">
        <f>'1_Police_100K'!OQ21/'1_Police_100K'!OI21*100</f>
        <v>#VALUE!</v>
      </c>
      <c r="OR21" s="250" t="e">
        <f t="shared" si="43"/>
        <v>#VALUE!</v>
      </c>
    </row>
    <row r="22" spans="1:408">
      <c r="A22" s="247">
        <v>20</v>
      </c>
      <c r="B22" s="239" t="s">
        <v>43</v>
      </c>
      <c r="C22" s="248">
        <v>4570.8810000000003</v>
      </c>
      <c r="D22" s="248">
        <v>4589.2870000000003</v>
      </c>
      <c r="E22" s="248">
        <v>4609.7790000000005</v>
      </c>
      <c r="F22" s="248">
        <v>4637.8519999999999</v>
      </c>
      <c r="G22" s="248">
        <v>4677.6270000000004</v>
      </c>
      <c r="H22" s="248">
        <v>4726.2860000000001</v>
      </c>
      <c r="I22" s="249"/>
      <c r="J22" s="250" t="e">
        <f>'1_Police_raw'!C21/C22*100</f>
        <v>#VALUE!</v>
      </c>
      <c r="K22" s="250" t="e">
        <f>'1_Police_raw'!D21/D22*100</f>
        <v>#VALUE!</v>
      </c>
      <c r="L22" s="250" t="e">
        <f>'1_Police_raw'!E21/E22*100</f>
        <v>#VALUE!</v>
      </c>
      <c r="M22" s="250" t="e">
        <f>'1_Police_raw'!F21/F22*100</f>
        <v>#VALUE!</v>
      </c>
      <c r="N22" s="250" t="e">
        <f>'1_Police_raw'!G21/G22*100</f>
        <v>#VALUE!</v>
      </c>
      <c r="O22" s="250" t="e">
        <f>'1_Police_raw'!H21/H22*100</f>
        <v>#VALUE!</v>
      </c>
      <c r="P22" s="250" t="e">
        <f t="shared" si="29"/>
        <v>#VALUE!</v>
      </c>
      <c r="R22" s="250" t="e">
        <f>'1_Police_100K'!R22/'1_Police_100K'!J22*100</f>
        <v>#VALUE!</v>
      </c>
      <c r="S22" s="250" t="e">
        <f>'1_Police_100K'!S22/'1_Police_100K'!K22*100</f>
        <v>#VALUE!</v>
      </c>
      <c r="T22" s="250" t="e">
        <f>'1_Police_100K'!T22/'1_Police_100K'!L22*100</f>
        <v>#VALUE!</v>
      </c>
      <c r="U22" s="250" t="e">
        <f>'1_Police_100K'!U22/'1_Police_100K'!M22*100</f>
        <v>#VALUE!</v>
      </c>
      <c r="V22" s="250" t="e">
        <f>'1_Police_100K'!V22/'1_Police_100K'!N22*100</f>
        <v>#VALUE!</v>
      </c>
      <c r="W22" s="250" t="e">
        <f>'1_Police_100K'!W22/'1_Police_100K'!O22*100</f>
        <v>#VALUE!</v>
      </c>
      <c r="X22" s="250" t="e">
        <f t="shared" si="30"/>
        <v>#VALUE!</v>
      </c>
      <c r="Z22" s="250" t="e">
        <f>'1_Police_100K'!Z22/'1_Police_100K'!J22*100</f>
        <v>#VALUE!</v>
      </c>
      <c r="AA22" s="250" t="e">
        <f>'1_Police_100K'!AA22/'1_Police_100K'!K22*100</f>
        <v>#VALUE!</v>
      </c>
      <c r="AB22" s="250" t="e">
        <f>'1_Police_100K'!AB22/'1_Police_100K'!L22*100</f>
        <v>#VALUE!</v>
      </c>
      <c r="AC22" s="250" t="e">
        <f>'1_Police_100K'!AC22/'1_Police_100K'!M22*100</f>
        <v>#VALUE!</v>
      </c>
      <c r="AD22" s="250" t="e">
        <f>'1_Police_100K'!AD22/'1_Police_100K'!N22*100</f>
        <v>#VALUE!</v>
      </c>
      <c r="AE22" s="250" t="e">
        <f>'1_Police_100K'!AE22/'1_Police_100K'!O22*100</f>
        <v>#VALUE!</v>
      </c>
      <c r="AF22" s="250" t="e">
        <f t="shared" si="31"/>
        <v>#VALUE!</v>
      </c>
      <c r="AH22" s="250" t="e">
        <f>'1_Police_100K'!AH22/'1_Police_100K'!Z22*100</f>
        <v>#VALUE!</v>
      </c>
      <c r="AI22" s="250" t="e">
        <f>'1_Police_100K'!AI22/'1_Police_100K'!AA22*100</f>
        <v>#VALUE!</v>
      </c>
      <c r="AJ22" s="250" t="e">
        <f>'1_Police_100K'!AJ22/'1_Police_100K'!AB22*100</f>
        <v>#VALUE!</v>
      </c>
      <c r="AK22" s="250" t="e">
        <f>'1_Police_100K'!AK22/'1_Police_100K'!AC22*100</f>
        <v>#VALUE!</v>
      </c>
      <c r="AL22" s="250" t="e">
        <f>'1_Police_100K'!AL22/'1_Police_100K'!AD22*100</f>
        <v>#VALUE!</v>
      </c>
      <c r="AM22" s="250" t="e">
        <f>'1_Police_100K'!AM22/'1_Police_100K'!AE22*100</f>
        <v>#VALUE!</v>
      </c>
      <c r="AN22" s="250" t="e">
        <f t="shared" si="45"/>
        <v>#VALUE!</v>
      </c>
      <c r="AP22" s="250" t="e">
        <f>'1_Police_100K'!AP22/'1_Police_100K'!Z22*100</f>
        <v>#VALUE!</v>
      </c>
      <c r="AQ22" s="250" t="e">
        <f>'1_Police_100K'!AQ22/'1_Police_100K'!AA22*100</f>
        <v>#VALUE!</v>
      </c>
      <c r="AR22" s="250" t="e">
        <f>'1_Police_100K'!AR22/'1_Police_100K'!AB22*100</f>
        <v>#VALUE!</v>
      </c>
      <c r="AS22" s="250" t="e">
        <f>'1_Police_100K'!AS22/'1_Police_100K'!AC22*100</f>
        <v>#VALUE!</v>
      </c>
      <c r="AT22" s="250" t="e">
        <f>'1_Police_100K'!AT22/'1_Police_100K'!AD22*100</f>
        <v>#VALUE!</v>
      </c>
      <c r="AU22" s="250" t="e">
        <f>'1_Police_100K'!AU22/'1_Police_100K'!AE22*100</f>
        <v>#VALUE!</v>
      </c>
      <c r="AV22" s="250" t="e">
        <f t="shared" si="32"/>
        <v>#VALUE!</v>
      </c>
      <c r="AX22" s="250" t="e">
        <f>'1_Police_100K'!AX22/'1_Police_100K'!AP22*100</f>
        <v>#VALUE!</v>
      </c>
      <c r="AY22" s="250" t="e">
        <f>'1_Police_100K'!AY22/'1_Police_100K'!AQ22*100</f>
        <v>#VALUE!</v>
      </c>
      <c r="AZ22" s="250" t="e">
        <f>'1_Police_100K'!AZ22/'1_Police_100K'!AR22*100</f>
        <v>#VALUE!</v>
      </c>
      <c r="BA22" s="250" t="e">
        <f>'1_Police_100K'!BA22/'1_Police_100K'!AS22*100</f>
        <v>#VALUE!</v>
      </c>
      <c r="BB22" s="250" t="e">
        <f>'1_Police_100K'!BB22/'1_Police_100K'!AT22*100</f>
        <v>#VALUE!</v>
      </c>
      <c r="BC22" s="250" t="e">
        <f>'1_Police_100K'!BC22/'1_Police_100K'!AU22*100</f>
        <v>#VALUE!</v>
      </c>
      <c r="BD22" s="250" t="e">
        <f t="shared" si="46"/>
        <v>#VALUE!</v>
      </c>
      <c r="BF22" s="250" t="e">
        <f>'1_Police_100K'!BF22/'1_Police_100K'!J22*100</f>
        <v>#VALUE!</v>
      </c>
      <c r="BG22" s="250" t="e">
        <f>'1_Police_100K'!BG22/'1_Police_100K'!K22*100</f>
        <v>#VALUE!</v>
      </c>
      <c r="BH22" s="250" t="e">
        <f>'1_Police_100K'!BH22/'1_Police_100K'!L22*100</f>
        <v>#VALUE!</v>
      </c>
      <c r="BI22" s="250" t="e">
        <f>'1_Police_100K'!BI22/'1_Police_100K'!M22*100</f>
        <v>#VALUE!</v>
      </c>
      <c r="BJ22" s="250" t="e">
        <f>'1_Police_100K'!BJ22/'1_Police_100K'!N22*100</f>
        <v>#VALUE!</v>
      </c>
      <c r="BK22" s="250" t="e">
        <f>'1_Police_100K'!BK22/'1_Police_100K'!O22*100</f>
        <v>#VALUE!</v>
      </c>
      <c r="BL22" s="250" t="e">
        <f t="shared" si="0"/>
        <v>#VALUE!</v>
      </c>
      <c r="BN22" s="250" t="e">
        <f>'1_Police_100K'!BN22/'1_Police_100K'!BF22*100</f>
        <v>#VALUE!</v>
      </c>
      <c r="BO22" s="250" t="e">
        <f>'1_Police_100K'!BO22/'1_Police_100K'!BG22*100</f>
        <v>#VALUE!</v>
      </c>
      <c r="BP22" s="250" t="e">
        <f>'1_Police_100K'!BP22/'1_Police_100K'!BH22*100</f>
        <v>#VALUE!</v>
      </c>
      <c r="BQ22" s="250" t="e">
        <f>'1_Police_100K'!BQ22/'1_Police_100K'!BI22*100</f>
        <v>#VALUE!</v>
      </c>
      <c r="BR22" s="250" t="e">
        <f>'1_Police_100K'!BR22/'1_Police_100K'!BJ22*100</f>
        <v>#VALUE!</v>
      </c>
      <c r="BS22" s="250" t="e">
        <f>'1_Police_100K'!BS22/'1_Police_100K'!BK22*100</f>
        <v>#VALUE!</v>
      </c>
      <c r="BT22" s="250" t="e">
        <f t="shared" si="1"/>
        <v>#VALUE!</v>
      </c>
      <c r="BV22" s="250" t="e">
        <f>'1_Police_100K'!BV22/'1_Police_100K'!J22*100</f>
        <v>#VALUE!</v>
      </c>
      <c r="BW22" s="250" t="e">
        <f>'1_Police_100K'!BW22/'1_Police_100K'!K22*100</f>
        <v>#VALUE!</v>
      </c>
      <c r="BX22" s="250" t="e">
        <f>'1_Police_100K'!BX22/'1_Police_100K'!L22*100</f>
        <v>#VALUE!</v>
      </c>
      <c r="BY22" s="250" t="e">
        <f>'1_Police_100K'!BY22/'1_Police_100K'!M22*100</f>
        <v>#VALUE!</v>
      </c>
      <c r="BZ22" s="250" t="e">
        <f>'1_Police_100K'!BZ22/'1_Police_100K'!N22*100</f>
        <v>#VALUE!</v>
      </c>
      <c r="CA22" s="250" t="e">
        <f>'1_Police_100K'!CA22/'1_Police_100K'!O22*100</f>
        <v>#VALUE!</v>
      </c>
      <c r="CB22" s="250" t="e">
        <f t="shared" si="2"/>
        <v>#VALUE!</v>
      </c>
      <c r="CD22" s="250">
        <f>'1_Police_100K'!CD22/'1_Police_100K'!BV22*100</f>
        <v>24.66814159292035</v>
      </c>
      <c r="CE22" s="250">
        <f>'1_Police_100K'!CE22/'1_Police_100K'!BW22*100</f>
        <v>24.891067538126361</v>
      </c>
      <c r="CF22" s="250">
        <f>'1_Police_100K'!CF22/'1_Police_100K'!BX22*100</f>
        <v>21.991001124859398</v>
      </c>
      <c r="CG22" s="250">
        <f>'1_Police_100K'!CG22/'1_Police_100K'!BY22*100</f>
        <v>25.671321160042964</v>
      </c>
      <c r="CH22" s="250">
        <f>'1_Police_100K'!CH22/'1_Police_100K'!BZ22*100</f>
        <v>24.915824915824917</v>
      </c>
      <c r="CI22" s="250">
        <f>'1_Police_100K'!CI22/'1_Police_100K'!CA22*100</f>
        <v>23.094170403587441</v>
      </c>
      <c r="CJ22" s="250">
        <f t="shared" si="3"/>
        <v>-6.3805827585513413</v>
      </c>
      <c r="CL22" s="250">
        <f>'1_Police_100K'!CL22/'1_Police_100K'!BV22*100</f>
        <v>8.019911504424778</v>
      </c>
      <c r="CM22" s="250">
        <f>'1_Police_100K'!CM22/'1_Police_100K'!BW22*100</f>
        <v>7.0806100217864927</v>
      </c>
      <c r="CN22" s="250">
        <f>'1_Police_100K'!CN22/'1_Police_100K'!BX22*100</f>
        <v>4.893138357705288</v>
      </c>
      <c r="CO22" s="250">
        <f>'1_Police_100K'!CO22/'1_Police_100K'!BY22*100</f>
        <v>6.7669172932330834</v>
      </c>
      <c r="CP22" s="250">
        <f>'1_Police_100K'!CP22/'1_Police_100K'!BZ22*100</f>
        <v>6.1568061568061569</v>
      </c>
      <c r="CQ22" s="250">
        <f>'1_Police_100K'!CQ22/'1_Police_100K'!CA22*100</f>
        <v>7.1300448430493271</v>
      </c>
      <c r="CR22" s="250">
        <f t="shared" si="4"/>
        <v>-11.095716715633216</v>
      </c>
      <c r="CT22" s="250" t="e">
        <f>'1_Police_100K'!CT22/'1_Police_100K'!J22*100</f>
        <v>#VALUE!</v>
      </c>
      <c r="CU22" s="250" t="e">
        <f>'1_Police_100K'!CU22/'1_Police_100K'!K22*100</f>
        <v>#VALUE!</v>
      </c>
      <c r="CV22" s="250" t="e">
        <f>'1_Police_100K'!CV22/'1_Police_100K'!L22*100</f>
        <v>#VALUE!</v>
      </c>
      <c r="CW22" s="250" t="e">
        <f>'1_Police_100K'!CW22/'1_Police_100K'!M22*100</f>
        <v>#VALUE!</v>
      </c>
      <c r="CX22" s="250" t="e">
        <f>'1_Police_100K'!CX22/'1_Police_100K'!N22*100</f>
        <v>#VALUE!</v>
      </c>
      <c r="CY22" s="250" t="e">
        <f>'1_Police_100K'!CY22/'1_Police_100K'!O22*100</f>
        <v>#VALUE!</v>
      </c>
      <c r="CZ22" s="250" t="e">
        <f t="shared" si="5"/>
        <v>#VALUE!</v>
      </c>
      <c r="DB22" s="250" t="e">
        <f>'1_Police_100K'!DB22/'1_Police_100K'!CT22*100</f>
        <v>#VALUE!</v>
      </c>
      <c r="DC22" s="250" t="e">
        <f>'1_Police_100K'!DC22/'1_Police_100K'!CU22*100</f>
        <v>#VALUE!</v>
      </c>
      <c r="DD22" s="250" t="e">
        <f>'1_Police_100K'!DD22/'1_Police_100K'!CV22*100</f>
        <v>#VALUE!</v>
      </c>
      <c r="DE22" s="250" t="e">
        <f>'1_Police_100K'!DE22/'1_Police_100K'!CW22*100</f>
        <v>#VALUE!</v>
      </c>
      <c r="DF22" s="250" t="e">
        <f>'1_Police_100K'!DF22/'1_Police_100K'!CX22*100</f>
        <v>#VALUE!</v>
      </c>
      <c r="DG22" s="250" t="e">
        <f>'1_Police_100K'!DG22/'1_Police_100K'!CY22*100</f>
        <v>#VALUE!</v>
      </c>
      <c r="DH22" s="250" t="e">
        <f t="shared" si="33"/>
        <v>#VALUE!</v>
      </c>
      <c r="DJ22" s="250" t="e">
        <f>'1_Police_100K'!DJ22/'1_Police_100K'!J22*100</f>
        <v>#VALUE!</v>
      </c>
      <c r="DK22" s="250" t="e">
        <f>'1_Police_100K'!DK22/'1_Police_100K'!K22*100</f>
        <v>#VALUE!</v>
      </c>
      <c r="DL22" s="250" t="e">
        <f>'1_Police_100K'!DL22/'1_Police_100K'!L22*100</f>
        <v>#VALUE!</v>
      </c>
      <c r="DM22" s="250" t="e">
        <f>'1_Police_100K'!DM22/'1_Police_100K'!M22*100</f>
        <v>#VALUE!</v>
      </c>
      <c r="DN22" s="250" t="e">
        <f>'1_Police_100K'!DN22/'1_Police_100K'!N22*100</f>
        <v>#VALUE!</v>
      </c>
      <c r="DO22" s="250" t="e">
        <f>'1_Police_100K'!DO22/'1_Police_100K'!O22*100</f>
        <v>#VALUE!</v>
      </c>
      <c r="DP22" s="250" t="e">
        <f t="shared" si="6"/>
        <v>#VALUE!</v>
      </c>
      <c r="DR22" s="250" t="e">
        <f>'1_Police_100K'!DR22/'1_Police_100K'!DJ22*100</f>
        <v>#VALUE!</v>
      </c>
      <c r="DS22" s="250" t="e">
        <f>'1_Police_100K'!DS22/'1_Police_100K'!DK22*100</f>
        <v>#VALUE!</v>
      </c>
      <c r="DT22" s="250" t="e">
        <f>'1_Police_100K'!DT22/'1_Police_100K'!DL22*100</f>
        <v>#VALUE!</v>
      </c>
      <c r="DU22" s="250" t="e">
        <f>'1_Police_100K'!DU22/'1_Police_100K'!DM22*100</f>
        <v>#VALUE!</v>
      </c>
      <c r="DV22" s="250" t="e">
        <f>'1_Police_100K'!DV22/'1_Police_100K'!DN22*100</f>
        <v>#VALUE!</v>
      </c>
      <c r="DW22" s="250" t="e">
        <f>'1_Police_100K'!DW22/'1_Police_100K'!DO22*100</f>
        <v>#VALUE!</v>
      </c>
      <c r="DX22" s="250" t="e">
        <f t="shared" si="34"/>
        <v>#VALUE!</v>
      </c>
      <c r="DZ22" s="250" t="e">
        <f>'1_Police_100K'!DZ22/'1_Police_100K'!DR22*100</f>
        <v>#VALUE!</v>
      </c>
      <c r="EA22" s="250" t="e">
        <f>'1_Police_100K'!EA22/'1_Police_100K'!DS22*100</f>
        <v>#VALUE!</v>
      </c>
      <c r="EB22" s="250" t="e">
        <f>'1_Police_100K'!EB22/'1_Police_100K'!DT22*100</f>
        <v>#VALUE!</v>
      </c>
      <c r="EC22" s="250" t="e">
        <f>'1_Police_100K'!EC22/'1_Police_100K'!DU22*100</f>
        <v>#VALUE!</v>
      </c>
      <c r="ED22" s="250" t="e">
        <f>'1_Police_100K'!ED22/'1_Police_100K'!DV22*100</f>
        <v>#VALUE!</v>
      </c>
      <c r="EE22" s="250" t="e">
        <f>'1_Police_100K'!EE22/'1_Police_100K'!DW22*100</f>
        <v>#VALUE!</v>
      </c>
      <c r="EF22" s="250" t="e">
        <f t="shared" si="7"/>
        <v>#VALUE!</v>
      </c>
      <c r="EH22" s="250" t="e">
        <f>'1_Police_100K'!EH22/'1_Police_100K'!DR22*100</f>
        <v>#VALUE!</v>
      </c>
      <c r="EI22" s="250" t="e">
        <f>'1_Police_100K'!EI22/'1_Police_100K'!DS22*100</f>
        <v>#VALUE!</v>
      </c>
      <c r="EJ22" s="250" t="e">
        <f>'1_Police_100K'!EJ22/'1_Police_100K'!DT22*100</f>
        <v>#VALUE!</v>
      </c>
      <c r="EK22" s="250" t="e">
        <f>'1_Police_100K'!EK22/'1_Police_100K'!DU22*100</f>
        <v>#VALUE!</v>
      </c>
      <c r="EL22" s="250" t="e">
        <f>'1_Police_100K'!EL22/'1_Police_100K'!DV22*100</f>
        <v>#VALUE!</v>
      </c>
      <c r="EM22" s="250" t="e">
        <f>'1_Police_100K'!EM22/'1_Police_100K'!DW22*100</f>
        <v>#VALUE!</v>
      </c>
      <c r="EN22" s="250" t="e">
        <f t="shared" si="8"/>
        <v>#VALUE!</v>
      </c>
      <c r="EP22" s="250" t="e">
        <f>'1_Police_100K'!EP22/'1_Police_100K'!EH22*100</f>
        <v>#VALUE!</v>
      </c>
      <c r="EQ22" s="250" t="e">
        <f>'1_Police_100K'!EQ22/'1_Police_100K'!EI22*100</f>
        <v>#VALUE!</v>
      </c>
      <c r="ER22" s="250" t="e">
        <f>'1_Police_100K'!ER22/'1_Police_100K'!EJ22*100</f>
        <v>#VALUE!</v>
      </c>
      <c r="ES22" s="250" t="e">
        <f>'1_Police_100K'!ES22/'1_Police_100K'!EK22*100</f>
        <v>#VALUE!</v>
      </c>
      <c r="ET22" s="250" t="e">
        <f>'1_Police_100K'!ET22/'1_Police_100K'!EL22*100</f>
        <v>#VALUE!</v>
      </c>
      <c r="EU22" s="250" t="e">
        <f>'1_Police_100K'!EU22/'1_Police_100K'!EM22*100</f>
        <v>#VALUE!</v>
      </c>
      <c r="EV22" s="250" t="e">
        <f t="shared" si="9"/>
        <v>#VALUE!</v>
      </c>
      <c r="EX22" s="250" t="e">
        <f>'1_Police_100K'!EX22/'1_Police_100K'!J22*100</f>
        <v>#VALUE!</v>
      </c>
      <c r="EY22" s="250" t="e">
        <f>'1_Police_100K'!EY22/'1_Police_100K'!K22*100</f>
        <v>#VALUE!</v>
      </c>
      <c r="EZ22" s="250" t="e">
        <f>'1_Police_100K'!EZ22/'1_Police_100K'!L22*100</f>
        <v>#VALUE!</v>
      </c>
      <c r="FA22" s="250" t="e">
        <f>'1_Police_100K'!FA22/'1_Police_100K'!M22*100</f>
        <v>#VALUE!</v>
      </c>
      <c r="FB22" s="250" t="e">
        <f>'1_Police_100K'!FB22/'1_Police_100K'!N22*100</f>
        <v>#VALUE!</v>
      </c>
      <c r="FC22" s="250" t="e">
        <f>'1_Police_100K'!FC22/'1_Police_100K'!O22*100</f>
        <v>#VALUE!</v>
      </c>
      <c r="FD22" s="250" t="e">
        <f t="shared" si="10"/>
        <v>#VALUE!</v>
      </c>
      <c r="FF22" s="250" t="e">
        <f>'1_Police_100K'!FF22/'1_Police_100K'!EX22*100</f>
        <v>#VALUE!</v>
      </c>
      <c r="FG22" s="250" t="e">
        <f>'1_Police_100K'!FG22/'1_Police_100K'!EY22*100</f>
        <v>#VALUE!</v>
      </c>
      <c r="FH22" s="250" t="e">
        <f>'1_Police_100K'!FH22/'1_Police_100K'!EZ22*100</f>
        <v>#VALUE!</v>
      </c>
      <c r="FI22" s="250" t="e">
        <f>'1_Police_100K'!FI22/'1_Police_100K'!FA22*100</f>
        <v>#VALUE!</v>
      </c>
      <c r="FJ22" s="250" t="e">
        <f>'1_Police_100K'!FJ22/'1_Police_100K'!FB22*100</f>
        <v>#VALUE!</v>
      </c>
      <c r="FK22" s="250" t="e">
        <f>'1_Police_100K'!FK22/'1_Police_100K'!FC22*100</f>
        <v>#VALUE!</v>
      </c>
      <c r="FL22" s="250" t="e">
        <f t="shared" si="35"/>
        <v>#VALUE!</v>
      </c>
      <c r="FN22" s="250" t="e">
        <f>'1_Police_100K'!FN22/'1_Police_100K'!J22*100</f>
        <v>#VALUE!</v>
      </c>
      <c r="FO22" s="250" t="e">
        <f>'1_Police_100K'!FO22/'1_Police_100K'!K22*100</f>
        <v>#VALUE!</v>
      </c>
      <c r="FP22" s="250" t="e">
        <f>'1_Police_100K'!FP22/'1_Police_100K'!L22*100</f>
        <v>#VALUE!</v>
      </c>
      <c r="FQ22" s="250" t="e">
        <f>'1_Police_100K'!FQ22/'1_Police_100K'!M22*100</f>
        <v>#VALUE!</v>
      </c>
      <c r="FR22" s="250" t="e">
        <f>'1_Police_100K'!FR22/'1_Police_100K'!N22*100</f>
        <v>#VALUE!</v>
      </c>
      <c r="FS22" s="250" t="e">
        <f>'1_Police_100K'!FS22/'1_Police_100K'!O22*100</f>
        <v>#VALUE!</v>
      </c>
      <c r="FT22" s="250" t="e">
        <f t="shared" si="11"/>
        <v>#VALUE!</v>
      </c>
      <c r="FV22" s="250" t="e">
        <f>'1_Police_100K'!FV22/'1_Police_100K'!J22*100</f>
        <v>#VALUE!</v>
      </c>
      <c r="FW22" s="250" t="e">
        <f>'1_Police_100K'!FW22/'1_Police_100K'!K22*100</f>
        <v>#VALUE!</v>
      </c>
      <c r="FX22" s="250" t="e">
        <f>'1_Police_100K'!FX22/'1_Police_100K'!L22*100</f>
        <v>#VALUE!</v>
      </c>
      <c r="FY22" s="250" t="e">
        <f>'1_Police_100K'!FY22/'1_Police_100K'!M22*100</f>
        <v>#VALUE!</v>
      </c>
      <c r="FZ22" s="250" t="e">
        <f>'1_Police_100K'!FZ22/'1_Police_100K'!N22*100</f>
        <v>#VALUE!</v>
      </c>
      <c r="GA22" s="250" t="e">
        <f>'1_Police_100K'!GA22/'1_Police_100K'!O22*100</f>
        <v>#VALUE!</v>
      </c>
      <c r="GB22" s="250" t="e">
        <f t="shared" si="12"/>
        <v>#VALUE!</v>
      </c>
      <c r="GD22" s="250" t="e">
        <f>'1_Police_100K'!GD22/'1_Police_100K'!J22*100</f>
        <v>#VALUE!</v>
      </c>
      <c r="GE22" s="250" t="e">
        <f>'1_Police_100K'!GE22/'1_Police_100K'!K22*100</f>
        <v>#VALUE!</v>
      </c>
      <c r="GF22" s="250" t="e">
        <f>'1_Police_100K'!GF22/'1_Police_100K'!L22*100</f>
        <v>#VALUE!</v>
      </c>
      <c r="GG22" s="250" t="e">
        <f>'1_Police_100K'!GG22/'1_Police_100K'!M22*100</f>
        <v>#VALUE!</v>
      </c>
      <c r="GH22" s="250" t="e">
        <f>'1_Police_100K'!GH22/'1_Police_100K'!N22*100</f>
        <v>#VALUE!</v>
      </c>
      <c r="GI22" s="250" t="e">
        <f>'1_Police_100K'!GI22/'1_Police_100K'!O22*100</f>
        <v>#VALUE!</v>
      </c>
      <c r="GJ22" s="250" t="e">
        <f t="shared" si="13"/>
        <v>#VALUE!</v>
      </c>
      <c r="GL22" s="250" t="e">
        <f>'1_Police_100K'!GL22/'1_Police_100K'!J22*100</f>
        <v>#VALUE!</v>
      </c>
      <c r="GM22" s="250" t="e">
        <f>'1_Police_100K'!GM22/'1_Police_100K'!K22*100</f>
        <v>#VALUE!</v>
      </c>
      <c r="GN22" s="250" t="e">
        <f>'1_Police_100K'!GN22/'1_Police_100K'!L22*100</f>
        <v>#VALUE!</v>
      </c>
      <c r="GO22" s="250" t="e">
        <f>'1_Police_100K'!GO22/'1_Police_100K'!M22*100</f>
        <v>#VALUE!</v>
      </c>
      <c r="GP22" s="250" t="e">
        <f>'1_Police_100K'!GP22/'1_Police_100K'!N22*100</f>
        <v>#VALUE!</v>
      </c>
      <c r="GQ22" s="250" t="e">
        <f>'1_Police_100K'!GQ22/'1_Police_100K'!O22*100</f>
        <v>#VALUE!</v>
      </c>
      <c r="GR22" s="250" t="e">
        <f t="shared" si="14"/>
        <v>#VALUE!</v>
      </c>
      <c r="GT22" s="250">
        <f>'1_Police_100K'!GT22/'1_Police_100K'!GL22*100</f>
        <v>21.722057819257913</v>
      </c>
      <c r="GU22" s="250">
        <f>'1_Police_100K'!GU22/'1_Police_100K'!GM22*100</f>
        <v>21.117216117216117</v>
      </c>
      <c r="GV22" s="250">
        <f>'1_Police_100K'!GV22/'1_Police_100K'!GN22*100</f>
        <v>21.148450244698203</v>
      </c>
      <c r="GW22" s="250">
        <f>'1_Police_100K'!GW22/'1_Police_100K'!GO22*100</f>
        <v>22.461072937023257</v>
      </c>
      <c r="GX22" s="250">
        <f>'1_Police_100K'!GX22/'1_Police_100K'!GP22*100</f>
        <v>22.374277552647314</v>
      </c>
      <c r="GY22" s="250">
        <f>'1_Police_100K'!GY22/'1_Police_100K'!GQ22*100</f>
        <v>22.619864081301827</v>
      </c>
      <c r="GZ22" s="250">
        <f t="shared" si="15"/>
        <v>4.1331547384426557</v>
      </c>
      <c r="HA22" s="252"/>
      <c r="HB22" s="250" t="e">
        <f>'1_Police_raw'!GI21/C22*100</f>
        <v>#VALUE!</v>
      </c>
      <c r="HC22" s="250" t="e">
        <f>'1_Police_raw'!GJ21/D22*100</f>
        <v>#VALUE!</v>
      </c>
      <c r="HD22" s="250" t="e">
        <f>'1_Police_raw'!GK21/E22*100</f>
        <v>#VALUE!</v>
      </c>
      <c r="HE22" s="250" t="e">
        <f>'1_Police_raw'!GL21/F22*100</f>
        <v>#VALUE!</v>
      </c>
      <c r="HF22" s="250" t="e">
        <f>'1_Police_raw'!GM21/G22*100</f>
        <v>#VALUE!</v>
      </c>
      <c r="HG22" s="250" t="e">
        <f>'1_Police_raw'!GN21/H22*100</f>
        <v>#VALUE!</v>
      </c>
      <c r="HH22" s="250" t="e">
        <f t="shared" si="16"/>
        <v>#VALUE!</v>
      </c>
      <c r="HJ22" s="250" t="e">
        <f>'1_Police_100K'!HJ22/'1_Police_100K'!HB22*100</f>
        <v>#VALUE!</v>
      </c>
      <c r="HK22" s="250" t="e">
        <f>'1_Police_100K'!HK22/'1_Police_100K'!HC22*100</f>
        <v>#VALUE!</v>
      </c>
      <c r="HL22" s="250" t="e">
        <f>'1_Police_100K'!HL22/'1_Police_100K'!HD22*100</f>
        <v>#VALUE!</v>
      </c>
      <c r="HM22" s="250" t="e">
        <f>'1_Police_100K'!HM22/'1_Police_100K'!HE22*100</f>
        <v>#VALUE!</v>
      </c>
      <c r="HN22" s="250" t="e">
        <f>'1_Police_100K'!HN22/'1_Police_100K'!HF22*100</f>
        <v>#VALUE!</v>
      </c>
      <c r="HO22" s="250" t="e">
        <f>'1_Police_100K'!HO22/'1_Police_100K'!HG22*100</f>
        <v>#VALUE!</v>
      </c>
      <c r="HP22" s="250" t="e">
        <f t="shared" si="17"/>
        <v>#VALUE!</v>
      </c>
      <c r="HR22" s="250" t="e">
        <f>'1_Police_100K'!HR22/'1_Police_100K'!HB22*100</f>
        <v>#VALUE!</v>
      </c>
      <c r="HS22" s="250" t="e">
        <f>'1_Police_100K'!HS22/'1_Police_100K'!HC22*100</f>
        <v>#VALUE!</v>
      </c>
      <c r="HT22" s="250" t="e">
        <f>'1_Police_100K'!HT22/'1_Police_100K'!HD22*100</f>
        <v>#VALUE!</v>
      </c>
      <c r="HU22" s="250" t="e">
        <f>'1_Police_100K'!HU22/'1_Police_100K'!HE22*100</f>
        <v>#VALUE!</v>
      </c>
      <c r="HV22" s="250" t="e">
        <f>'1_Police_100K'!HV22/'1_Police_100K'!HF22*100</f>
        <v>#VALUE!</v>
      </c>
      <c r="HW22" s="250" t="e">
        <f>'1_Police_100K'!HW22/'1_Police_100K'!HG22*100</f>
        <v>#VALUE!</v>
      </c>
      <c r="HX22" s="250" t="e">
        <f t="shared" si="18"/>
        <v>#VALUE!</v>
      </c>
      <c r="HZ22" s="250" t="e">
        <f>'1_Police_100K'!HZ22/'1_Police_100K'!HR22*100</f>
        <v>#VALUE!</v>
      </c>
      <c r="IA22" s="250" t="e">
        <f>'1_Police_100K'!IA22/'1_Police_100K'!HS22*100</f>
        <v>#VALUE!</v>
      </c>
      <c r="IB22" s="250" t="e">
        <f>'1_Police_100K'!IB22/'1_Police_100K'!HT22*100</f>
        <v>#VALUE!</v>
      </c>
      <c r="IC22" s="250" t="e">
        <f>'1_Police_100K'!IC22/'1_Police_100K'!HU22*100</f>
        <v>#VALUE!</v>
      </c>
      <c r="ID22" s="250" t="e">
        <f>'1_Police_100K'!ID22/'1_Police_100K'!HV22*100</f>
        <v>#VALUE!</v>
      </c>
      <c r="IE22" s="250" t="e">
        <f>'1_Police_100K'!IE22/'1_Police_100K'!HW22*100</f>
        <v>#VALUE!</v>
      </c>
      <c r="IF22" s="250" t="e">
        <f t="shared" si="48"/>
        <v>#VALUE!</v>
      </c>
      <c r="IH22" s="250" t="e">
        <f>'1_Police_100K'!IH22/'1_Police_100K'!HR22*100</f>
        <v>#VALUE!</v>
      </c>
      <c r="II22" s="250" t="e">
        <f>'1_Police_100K'!II22/'1_Police_100K'!HS22*100</f>
        <v>#VALUE!</v>
      </c>
      <c r="IJ22" s="250" t="e">
        <f>'1_Police_100K'!IJ22/'1_Police_100K'!HT22*100</f>
        <v>#VALUE!</v>
      </c>
      <c r="IK22" s="250" t="e">
        <f>'1_Police_100K'!IK22/'1_Police_100K'!HU22*100</f>
        <v>#VALUE!</v>
      </c>
      <c r="IL22" s="250" t="e">
        <f>'1_Police_100K'!IL22/'1_Police_100K'!HV22*100</f>
        <v>#VALUE!</v>
      </c>
      <c r="IM22" s="250" t="e">
        <f>'1_Police_100K'!IM22/'1_Police_100K'!HW22*100</f>
        <v>#VALUE!</v>
      </c>
      <c r="IN22" s="250" t="e">
        <f t="shared" si="36"/>
        <v>#VALUE!</v>
      </c>
      <c r="IP22" s="250" t="e">
        <f>'1_Police_100K'!IP22/'1_Police_100K'!IH22*100</f>
        <v>#VALUE!</v>
      </c>
      <c r="IQ22" s="250" t="e">
        <f>'1_Police_100K'!IQ22/'1_Police_100K'!II22*100</f>
        <v>#VALUE!</v>
      </c>
      <c r="IR22" s="250" t="e">
        <f>'1_Police_100K'!IR22/'1_Police_100K'!IJ22*100</f>
        <v>#VALUE!</v>
      </c>
      <c r="IS22" s="250" t="e">
        <f>'1_Police_100K'!IS22/'1_Police_100K'!IK22*100</f>
        <v>#VALUE!</v>
      </c>
      <c r="IT22" s="250" t="e">
        <f>'1_Police_100K'!IT22/'1_Police_100K'!IL22*100</f>
        <v>#VALUE!</v>
      </c>
      <c r="IU22" s="250" t="e">
        <f>'1_Police_100K'!IU22/'1_Police_100K'!IM22*100</f>
        <v>#VALUE!</v>
      </c>
      <c r="IV22" s="250" t="e">
        <f t="shared" si="44"/>
        <v>#VALUE!</v>
      </c>
      <c r="IX22" s="250" t="e">
        <f>'1_Police_100K'!IX22/'1_Police_100K'!HB22*100</f>
        <v>#VALUE!</v>
      </c>
      <c r="IY22" s="250" t="e">
        <f>'1_Police_100K'!IY22/'1_Police_100K'!HC22*100</f>
        <v>#VALUE!</v>
      </c>
      <c r="IZ22" s="250" t="e">
        <f>'1_Police_100K'!IZ22/'1_Police_100K'!HD22*100</f>
        <v>#VALUE!</v>
      </c>
      <c r="JA22" s="250" t="e">
        <f>'1_Police_100K'!JA22/'1_Police_100K'!HE22*100</f>
        <v>#VALUE!</v>
      </c>
      <c r="JB22" s="250" t="e">
        <f>'1_Police_100K'!JB22/'1_Police_100K'!HF22*100</f>
        <v>#VALUE!</v>
      </c>
      <c r="JC22" s="250" t="e">
        <f>'1_Police_100K'!JC22/'1_Police_100K'!HG22*100</f>
        <v>#VALUE!</v>
      </c>
      <c r="JD22" s="250" t="e">
        <f t="shared" si="19"/>
        <v>#VALUE!</v>
      </c>
      <c r="JF22" s="250" t="e">
        <f>'1_Police_100K'!JF22/'1_Police_100K'!IX22*100</f>
        <v>#VALUE!</v>
      </c>
      <c r="JG22" s="250" t="e">
        <f>'1_Police_100K'!JG22/'1_Police_100K'!IY22*100</f>
        <v>#VALUE!</v>
      </c>
      <c r="JH22" s="250" t="e">
        <f>'1_Police_100K'!JH22/'1_Police_100K'!IZ22*100</f>
        <v>#VALUE!</v>
      </c>
      <c r="JI22" s="250" t="e">
        <f>'1_Police_100K'!JI22/'1_Police_100K'!JA22*100</f>
        <v>#VALUE!</v>
      </c>
      <c r="JJ22" s="250" t="e">
        <f>'1_Police_100K'!JJ22/'1_Police_100K'!JB22*100</f>
        <v>#VALUE!</v>
      </c>
      <c r="JK22" s="250" t="e">
        <f>'1_Police_100K'!JK22/'1_Police_100K'!JC22*100</f>
        <v>#VALUE!</v>
      </c>
      <c r="JL22" s="250" t="e">
        <f t="shared" si="47"/>
        <v>#VALUE!</v>
      </c>
      <c r="JN22" s="250" t="e">
        <f>'1_Police_100K'!JN22/'1_Police_100K'!HB22*100</f>
        <v>#VALUE!</v>
      </c>
      <c r="JO22" s="250" t="e">
        <f>'1_Police_100K'!JO22/'1_Police_100K'!HC22*100</f>
        <v>#VALUE!</v>
      </c>
      <c r="JP22" s="250" t="e">
        <f>'1_Police_100K'!JP22/'1_Police_100K'!HD22*100</f>
        <v>#VALUE!</v>
      </c>
      <c r="JQ22" s="250" t="e">
        <f>'1_Police_100K'!JQ22/'1_Police_100K'!HE22*100</f>
        <v>#VALUE!</v>
      </c>
      <c r="JR22" s="250" t="e">
        <f>'1_Police_100K'!JR22/'1_Police_100K'!HF22*100</f>
        <v>#VALUE!</v>
      </c>
      <c r="JS22" s="250" t="e">
        <f>'1_Police_100K'!JS22/'1_Police_100K'!HG22*100</f>
        <v>#VALUE!</v>
      </c>
      <c r="JT22" s="250" t="e">
        <f t="shared" si="20"/>
        <v>#VALUE!</v>
      </c>
      <c r="JV22" s="250">
        <f>'1_Police_100K'!JV22/'1_Police_100K'!JN22*100</f>
        <v>25.296108291032148</v>
      </c>
      <c r="JW22" s="250">
        <f>'1_Police_100K'!JW22/'1_Police_100K'!JO22*100</f>
        <v>24.292237442922378</v>
      </c>
      <c r="JX22" s="250">
        <f>'1_Police_100K'!JX22/'1_Police_100K'!JP22*100</f>
        <v>22.681451612903224</v>
      </c>
      <c r="JY22" s="250">
        <f>'1_Police_100K'!JY22/'1_Police_100K'!JQ22*100</f>
        <v>29.108485499462944</v>
      </c>
      <c r="JZ22" s="250">
        <f>'1_Police_100K'!JZ22/'1_Police_100K'!JR22*100</f>
        <v>26.082365364308341</v>
      </c>
      <c r="KA22" s="250">
        <f>'1_Police_100K'!KA22/'1_Police_100K'!JS22*100</f>
        <v>23.608017817371937</v>
      </c>
      <c r="KB22" s="250">
        <f t="shared" si="21"/>
        <v>-6.6733208691182853</v>
      </c>
      <c r="KD22" s="250">
        <f>'1_Police_100K'!KD22/'1_Police_100K'!JN22*100</f>
        <v>9.0524534686971254</v>
      </c>
      <c r="KE22" s="250">
        <f>'1_Police_100K'!KE22/'1_Police_100K'!JO22*100</f>
        <v>8.1278538812785399</v>
      </c>
      <c r="KF22" s="250">
        <f>'1_Police_100K'!KF22/'1_Police_100K'!JP22*100</f>
        <v>4.838709677419355</v>
      </c>
      <c r="KG22" s="250">
        <f>'1_Police_100K'!KG22/'1_Police_100K'!JQ22*100</f>
        <v>8.2706766917293244</v>
      </c>
      <c r="KH22" s="250">
        <f>'1_Police_100K'!KH22/'1_Police_100K'!JR22*100</f>
        <v>6.6525871172122493</v>
      </c>
      <c r="KI22" s="250">
        <f>'1_Police_100K'!KI22/'1_Police_100K'!JS22*100</f>
        <v>8.0178173719376389</v>
      </c>
      <c r="KJ22" s="250">
        <f t="shared" si="22"/>
        <v>-11.429344545511341</v>
      </c>
      <c r="KL22" s="250" t="e">
        <f>'1_Police_100K'!KL22/'1_Police_100K'!HB22*100</f>
        <v>#VALUE!</v>
      </c>
      <c r="KM22" s="250" t="e">
        <f>'1_Police_100K'!KM22/'1_Police_100K'!HC22*100</f>
        <v>#VALUE!</v>
      </c>
      <c r="KN22" s="250" t="e">
        <f>'1_Police_100K'!KN22/'1_Police_100K'!HD22*100</f>
        <v>#VALUE!</v>
      </c>
      <c r="KO22" s="250" t="e">
        <f>'1_Police_100K'!KO22/'1_Police_100K'!HE22*100</f>
        <v>#VALUE!</v>
      </c>
      <c r="KP22" s="250" t="e">
        <f>'1_Police_100K'!KP22/'1_Police_100K'!HF22*100</f>
        <v>#VALUE!</v>
      </c>
      <c r="KQ22" s="250" t="e">
        <f>'1_Police_100K'!KQ22/'1_Police_100K'!HG22*100</f>
        <v>#VALUE!</v>
      </c>
      <c r="KR22" s="250" t="e">
        <f t="shared" si="23"/>
        <v>#VALUE!</v>
      </c>
      <c r="KT22" s="250" t="e">
        <f>'1_Police_100K'!KT22/'1_Police_100K'!KL22*100</f>
        <v>#VALUE!</v>
      </c>
      <c r="KU22" s="250" t="e">
        <f>'1_Police_100K'!KU22/'1_Police_100K'!KM22*100</f>
        <v>#VALUE!</v>
      </c>
      <c r="KV22" s="250" t="e">
        <f>'1_Police_100K'!KV22/'1_Police_100K'!KN22*100</f>
        <v>#VALUE!</v>
      </c>
      <c r="KW22" s="250" t="e">
        <f>'1_Police_100K'!KW22/'1_Police_100K'!KO22*100</f>
        <v>#VALUE!</v>
      </c>
      <c r="KX22" s="250" t="e">
        <f>'1_Police_100K'!KX22/'1_Police_100K'!KP22*100</f>
        <v>#VALUE!</v>
      </c>
      <c r="KY22" s="250" t="e">
        <f>'1_Police_100K'!KY22/'1_Police_100K'!KQ22*100</f>
        <v>#VALUE!</v>
      </c>
      <c r="KZ22" s="250" t="e">
        <f t="shared" si="37"/>
        <v>#VALUE!</v>
      </c>
      <c r="LB22" s="250" t="e">
        <f>'1_Police_100K'!LB22/'1_Police_100K'!HB22*100</f>
        <v>#VALUE!</v>
      </c>
      <c r="LC22" s="250" t="e">
        <f>'1_Police_100K'!LC22/'1_Police_100K'!HC22*100</f>
        <v>#VALUE!</v>
      </c>
      <c r="LD22" s="250" t="e">
        <f>'1_Police_100K'!LD22/'1_Police_100K'!HD22*100</f>
        <v>#VALUE!</v>
      </c>
      <c r="LE22" s="250" t="e">
        <f>'1_Police_100K'!LE22/'1_Police_100K'!HE22*100</f>
        <v>#VALUE!</v>
      </c>
      <c r="LF22" s="250" t="e">
        <f>'1_Police_100K'!LF22/'1_Police_100K'!HF22*100</f>
        <v>#VALUE!</v>
      </c>
      <c r="LG22" s="250" t="e">
        <f>'1_Police_100K'!LG22/'1_Police_100K'!HG22*100</f>
        <v>#VALUE!</v>
      </c>
      <c r="LH22" s="250" t="e">
        <f t="shared" si="24"/>
        <v>#VALUE!</v>
      </c>
      <c r="LJ22" s="250" t="e">
        <f>'1_Police_100K'!LJ22/'1_Police_100K'!LB22*100</f>
        <v>#VALUE!</v>
      </c>
      <c r="LK22" s="250" t="e">
        <f>'1_Police_100K'!LK22/'1_Police_100K'!LC22*100</f>
        <v>#VALUE!</v>
      </c>
      <c r="LL22" s="250" t="e">
        <f>'1_Police_100K'!LL22/'1_Police_100K'!LD22*100</f>
        <v>#VALUE!</v>
      </c>
      <c r="LM22" s="250" t="e">
        <f>'1_Police_100K'!LM22/'1_Police_100K'!LE22*100</f>
        <v>#VALUE!</v>
      </c>
      <c r="LN22" s="250" t="e">
        <f>'1_Police_100K'!LN22/'1_Police_100K'!LF22*100</f>
        <v>#VALUE!</v>
      </c>
      <c r="LO22" s="250" t="e">
        <f>'1_Police_100K'!LO22/'1_Police_100K'!LG22*100</f>
        <v>#VALUE!</v>
      </c>
      <c r="LP22" s="250" t="e">
        <f t="shared" si="38"/>
        <v>#VALUE!</v>
      </c>
      <c r="LR22" s="250" t="e">
        <f>'1_Police_100K'!LR22/'1_Police_100K'!LJ22*100</f>
        <v>#VALUE!</v>
      </c>
      <c r="LS22" s="250" t="e">
        <f>'1_Police_100K'!LS22/'1_Police_100K'!LK22*100</f>
        <v>#VALUE!</v>
      </c>
      <c r="LT22" s="250" t="e">
        <f>'1_Police_100K'!LT22/'1_Police_100K'!LL22*100</f>
        <v>#VALUE!</v>
      </c>
      <c r="LU22" s="250" t="e">
        <f>'1_Police_100K'!LU22/'1_Police_100K'!LM22*100</f>
        <v>#VALUE!</v>
      </c>
      <c r="LV22" s="250" t="e">
        <f>'1_Police_100K'!LV22/'1_Police_100K'!LN22*100</f>
        <v>#VALUE!</v>
      </c>
      <c r="LW22" s="250" t="e">
        <f>'1_Police_100K'!LW22/'1_Police_100K'!LO22*100</f>
        <v>#VALUE!</v>
      </c>
      <c r="LX22" s="250" t="e">
        <f t="shared" si="39"/>
        <v>#VALUE!</v>
      </c>
      <c r="LZ22" s="250" t="e">
        <f>'1_Police_100K'!LZ22/'1_Police_100K'!LJ22*100</f>
        <v>#VALUE!</v>
      </c>
      <c r="MA22" s="250" t="e">
        <f>'1_Police_100K'!MA22/'1_Police_100K'!LK22*100</f>
        <v>#VALUE!</v>
      </c>
      <c r="MB22" s="250" t="e">
        <f>'1_Police_100K'!MB22/'1_Police_100K'!LL22*100</f>
        <v>#VALUE!</v>
      </c>
      <c r="MC22" s="250" t="e">
        <f>'1_Police_100K'!MC22/'1_Police_100K'!LM22*100</f>
        <v>#VALUE!</v>
      </c>
      <c r="MD22" s="250" t="e">
        <f>'1_Police_100K'!MD22/'1_Police_100K'!LN22*100</f>
        <v>#VALUE!</v>
      </c>
      <c r="ME22" s="250" t="e">
        <f>'1_Police_100K'!ME22/'1_Police_100K'!LO22*100</f>
        <v>#VALUE!</v>
      </c>
      <c r="MF22" s="250" t="e">
        <f t="shared" si="40"/>
        <v>#VALUE!</v>
      </c>
      <c r="MH22" s="250" t="e">
        <f>'1_Police_100K'!MH22/'1_Police_100K'!LZ22*100</f>
        <v>#VALUE!</v>
      </c>
      <c r="MI22" s="250" t="e">
        <f>'1_Police_100K'!MI22/'1_Police_100K'!MA22*100</f>
        <v>#VALUE!</v>
      </c>
      <c r="MJ22" s="250" t="e">
        <f>'1_Police_100K'!MJ22/'1_Police_100K'!MB22*100</f>
        <v>#VALUE!</v>
      </c>
      <c r="MK22" s="250" t="e">
        <f>'1_Police_100K'!MK22/'1_Police_100K'!MC22*100</f>
        <v>#VALUE!</v>
      </c>
      <c r="ML22" s="250" t="e">
        <f>'1_Police_100K'!ML22/'1_Police_100K'!MD22*100</f>
        <v>#VALUE!</v>
      </c>
      <c r="MM22" s="250" t="e">
        <f>'1_Police_100K'!MM22/'1_Police_100K'!ME22*100</f>
        <v>#VALUE!</v>
      </c>
      <c r="MN22" s="250" t="e">
        <f t="shared" si="41"/>
        <v>#VALUE!</v>
      </c>
      <c r="MP22" s="250" t="e">
        <f>'1_Police_100K'!MP22/'1_Police_100K'!HB22*100</f>
        <v>#VALUE!</v>
      </c>
      <c r="MQ22" s="250" t="e">
        <f>'1_Police_100K'!MQ22/'1_Police_100K'!HC22*100</f>
        <v>#VALUE!</v>
      </c>
      <c r="MR22" s="250" t="e">
        <f>'1_Police_100K'!MR22/'1_Police_100K'!HD22*100</f>
        <v>#VALUE!</v>
      </c>
      <c r="MS22" s="250" t="e">
        <f>'1_Police_100K'!MS22/'1_Police_100K'!HE22*100</f>
        <v>#VALUE!</v>
      </c>
      <c r="MT22" s="250" t="e">
        <f>'1_Police_100K'!MT22/'1_Police_100K'!HF22*100</f>
        <v>#VALUE!</v>
      </c>
      <c r="MU22" s="250" t="e">
        <f>'1_Police_100K'!MU22/'1_Police_100K'!HG22*100</f>
        <v>#VALUE!</v>
      </c>
      <c r="MV22" s="250" t="e">
        <f t="shared" si="25"/>
        <v>#VALUE!</v>
      </c>
      <c r="MX22" s="250" t="e">
        <f>'1_Police_100K'!MX22/'1_Police_100K'!MP22*100</f>
        <v>#VALUE!</v>
      </c>
      <c r="MY22" s="250" t="e">
        <f>'1_Police_100K'!MY22/'1_Police_100K'!MQ22*100</f>
        <v>#VALUE!</v>
      </c>
      <c r="MZ22" s="250" t="e">
        <f>'1_Police_100K'!MZ22/'1_Police_100K'!MR22*100</f>
        <v>#VALUE!</v>
      </c>
      <c r="NA22" s="250" t="e">
        <f>'1_Police_100K'!NA22/'1_Police_100K'!MS22*100</f>
        <v>#VALUE!</v>
      </c>
      <c r="NB22" s="250" t="e">
        <f>'1_Police_100K'!NB22/'1_Police_100K'!MT22*100</f>
        <v>#VALUE!</v>
      </c>
      <c r="NC22" s="250" t="e">
        <f>'1_Police_100K'!NC22/'1_Police_100K'!MU22*100</f>
        <v>#VALUE!</v>
      </c>
      <c r="ND22" s="250" t="e">
        <f t="shared" si="49"/>
        <v>#VALUE!</v>
      </c>
      <c r="NF22" s="250" t="e">
        <f>'1_Police_100K'!NF22/'1_Police_100K'!HB22*100</f>
        <v>#VALUE!</v>
      </c>
      <c r="NG22" s="250" t="e">
        <f>'1_Police_100K'!NG22/'1_Police_100K'!HC22*100</f>
        <v>#VALUE!</v>
      </c>
      <c r="NH22" s="250" t="e">
        <f>'1_Police_100K'!NH22/'1_Police_100K'!HD22*100</f>
        <v>#VALUE!</v>
      </c>
      <c r="NI22" s="250" t="e">
        <f>'1_Police_100K'!NI22/'1_Police_100K'!HE22*100</f>
        <v>#VALUE!</v>
      </c>
      <c r="NJ22" s="250" t="e">
        <f>'1_Police_100K'!NJ22/'1_Police_100K'!HF22*100</f>
        <v>#VALUE!</v>
      </c>
      <c r="NK22" s="250" t="e">
        <f>'1_Police_100K'!NK22/'1_Police_100K'!HG22*100</f>
        <v>#VALUE!</v>
      </c>
      <c r="NL22" s="250" t="e">
        <f t="shared" si="26"/>
        <v>#VALUE!</v>
      </c>
      <c r="NN22" s="250" t="e">
        <f>'1_Police_100K'!NN22/'1_Police_100K'!HB22*100</f>
        <v>#VALUE!</v>
      </c>
      <c r="NO22" s="250" t="e">
        <f>'1_Police_100K'!NO22/'1_Police_100K'!HC22*100</f>
        <v>#VALUE!</v>
      </c>
      <c r="NP22" s="250" t="e">
        <f>'1_Police_100K'!NP22/'1_Police_100K'!HD22*100</f>
        <v>#VALUE!</v>
      </c>
      <c r="NQ22" s="250" t="e">
        <f>'1_Police_100K'!NQ22/'1_Police_100K'!HE22*100</f>
        <v>#VALUE!</v>
      </c>
      <c r="NR22" s="250" t="e">
        <f>'1_Police_100K'!NR22/'1_Police_100K'!HF22*100</f>
        <v>#VALUE!</v>
      </c>
      <c r="NS22" s="250" t="e">
        <f>'1_Police_100K'!NS22/'1_Police_100K'!HG22*100</f>
        <v>#VALUE!</v>
      </c>
      <c r="NT22" s="250" t="e">
        <f t="shared" si="27"/>
        <v>#VALUE!</v>
      </c>
      <c r="NV22" s="250" t="e">
        <f>'1_Police_100K'!NV22/'1_Police_100K'!HB22*100</f>
        <v>#VALUE!</v>
      </c>
      <c r="NW22" s="250" t="e">
        <f>'1_Police_100K'!NW22/'1_Police_100K'!HC22*100</f>
        <v>#VALUE!</v>
      </c>
      <c r="NX22" s="250" t="e">
        <f>'1_Police_100K'!NX22/'1_Police_100K'!HD22*100</f>
        <v>#VALUE!</v>
      </c>
      <c r="NY22" s="250" t="e">
        <f>'1_Police_100K'!NY22/'1_Police_100K'!HE22*100</f>
        <v>#VALUE!</v>
      </c>
      <c r="NZ22" s="250" t="e">
        <f>'1_Police_100K'!NZ22/'1_Police_100K'!HF22*100</f>
        <v>#VALUE!</v>
      </c>
      <c r="OA22" s="250" t="e">
        <f>'1_Police_100K'!OA22/'1_Police_100K'!HG22*100</f>
        <v>#VALUE!</v>
      </c>
      <c r="OB22" s="250" t="e">
        <f t="shared" si="42"/>
        <v>#VALUE!</v>
      </c>
      <c r="OD22" s="250" t="e">
        <f>'1_Police_100K'!OD22/'1_Police_100K'!HB22*100</f>
        <v>#VALUE!</v>
      </c>
      <c r="OE22" s="250" t="e">
        <f>'1_Police_100K'!OE22/'1_Police_100K'!HC22*100</f>
        <v>#VALUE!</v>
      </c>
      <c r="OF22" s="250" t="e">
        <f>'1_Police_100K'!OF22/'1_Police_100K'!HD22*100</f>
        <v>#VALUE!</v>
      </c>
      <c r="OG22" s="250" t="e">
        <f>'1_Police_100K'!OG22/'1_Police_100K'!HE22*100</f>
        <v>#VALUE!</v>
      </c>
      <c r="OH22" s="250" t="e">
        <f>'1_Police_100K'!OH22/'1_Police_100K'!HF22*100</f>
        <v>#VALUE!</v>
      </c>
      <c r="OI22" s="250" t="e">
        <f>'1_Police_100K'!OI22/'1_Police_100K'!HG22*100</f>
        <v>#VALUE!</v>
      </c>
      <c r="OJ22" s="250" t="e">
        <f t="shared" si="28"/>
        <v>#VALUE!</v>
      </c>
      <c r="OL22" s="250">
        <f>'1_Police_100K'!OL22/'1_Police_100K'!OD22*100</f>
        <v>23.255687087447495</v>
      </c>
      <c r="OM22" s="250">
        <f>'1_Police_100K'!OM22/'1_Police_100K'!OE22*100</f>
        <v>22.778392867548508</v>
      </c>
      <c r="ON22" s="250">
        <f>'1_Police_100K'!ON22/'1_Police_100K'!OF22*100</f>
        <v>22.658101534239741</v>
      </c>
      <c r="OO22" s="250">
        <f>'1_Police_100K'!OO22/'1_Police_100K'!OG22*100</f>
        <v>23.773219580081076</v>
      </c>
      <c r="OP22" s="250">
        <f>'1_Police_100K'!OP22/'1_Police_100K'!OH22*100</f>
        <v>23.725577547253867</v>
      </c>
      <c r="OQ22" s="250">
        <f>'1_Police_100K'!OQ22/'1_Police_100K'!OI22*100</f>
        <v>23.853211009174309</v>
      </c>
      <c r="OR22" s="250">
        <f t="shared" si="43"/>
        <v>2.569366879937661</v>
      </c>
    </row>
    <row r="23" spans="1:408">
      <c r="A23" s="247">
        <v>21</v>
      </c>
      <c r="B23" s="239" t="s">
        <v>44</v>
      </c>
      <c r="C23" s="248">
        <v>59364.69</v>
      </c>
      <c r="D23" s="248">
        <v>59394.207000000002</v>
      </c>
      <c r="E23" s="248">
        <v>59685.226999999999</v>
      </c>
      <c r="F23" s="248">
        <v>60782.667999999998</v>
      </c>
      <c r="G23" s="248">
        <v>60795.612000000001</v>
      </c>
      <c r="H23" s="248">
        <v>60665.550999999999</v>
      </c>
      <c r="I23" s="249"/>
      <c r="J23" s="250">
        <f>'1_Police_raw'!C22/C23*100</f>
        <v>4654.3020775481182</v>
      </c>
      <c r="K23" s="250">
        <f>'1_Police_raw'!D22/D23*100</f>
        <v>4745.9746368867254</v>
      </c>
      <c r="L23" s="250">
        <f>'1_Police_raw'!E22/E23*100</f>
        <v>4845.6798195640613</v>
      </c>
      <c r="M23" s="250">
        <f>'1_Police_raw'!F22/F23*100</f>
        <v>4627.8587178831967</v>
      </c>
      <c r="N23" s="250">
        <f>'1_Police_raw'!G22/G23*100</f>
        <v>4420.1364401101837</v>
      </c>
      <c r="O23" s="250">
        <f>'1_Police_raw'!H22/H23*100</f>
        <v>4100.167160766413</v>
      </c>
      <c r="P23" s="250">
        <f t="shared" si="29"/>
        <v>-11.905864886913889</v>
      </c>
      <c r="R23" s="250">
        <f>'1_Police_100K'!R23/'1_Police_100K'!J23*100</f>
        <v>4.6507217485845159E-2</v>
      </c>
      <c r="S23" s="250">
        <f>'1_Police_100K'!S23/'1_Police_100K'!K23*100</f>
        <v>4.2961025729078048E-2</v>
      </c>
      <c r="T23" s="250">
        <f>'1_Police_100K'!T23/'1_Police_100K'!L23*100</f>
        <v>3.6270531835257788E-2</v>
      </c>
      <c r="U23" s="250">
        <f>'1_Police_100K'!U23/'1_Police_100K'!M23*100</f>
        <v>3.8642898380908779E-2</v>
      </c>
      <c r="V23" s="250">
        <f>'1_Police_100K'!V23/'1_Police_100K'!N23*100</f>
        <v>4.1715523942887321E-2</v>
      </c>
      <c r="W23" s="250">
        <f>'1_Police_100K'!W23/'1_Police_100K'!O23*100</f>
        <v>4.6072407653165628E-2</v>
      </c>
      <c r="X23" s="250">
        <f t="shared" si="30"/>
        <v>-0.93492979409457178</v>
      </c>
      <c r="Z23" s="250">
        <f>'1_Police_100K'!Z23/'1_Police_100K'!J23*100</f>
        <v>7.0683732101054927E-2</v>
      </c>
      <c r="AA23" s="250">
        <f>'1_Police_100K'!AA23/'1_Police_100K'!K23*100</f>
        <v>6.5878302872748082E-2</v>
      </c>
      <c r="AB23" s="250">
        <f>'1_Police_100K'!AB23/'1_Police_100K'!L23*100</f>
        <v>5.9678682504914149E-2</v>
      </c>
      <c r="AC23" s="250">
        <f>'1_Police_100K'!AC23/'1_Police_100K'!M23*100</f>
        <v>6.1430476910957092E-2</v>
      </c>
      <c r="AD23" s="250">
        <f>'1_Police_100K'!AD23/'1_Police_100K'!N23*100</f>
        <v>6.2256977302810435E-2</v>
      </c>
      <c r="AE23" s="250">
        <f>'1_Police_100K'!AE23/'1_Police_100K'!O23*100</f>
        <v>5.9580548116920998E-2</v>
      </c>
      <c r="AF23" s="250">
        <f t="shared" si="31"/>
        <v>-15.708259388822256</v>
      </c>
      <c r="AH23" s="250" t="e">
        <f>'1_Police_100K'!AH23/'1_Police_100K'!Z23*100</f>
        <v>#VALUE!</v>
      </c>
      <c r="AI23" s="250" t="e">
        <f>'1_Police_100K'!AI23/'1_Police_100K'!AA23*100</f>
        <v>#VALUE!</v>
      </c>
      <c r="AJ23" s="250" t="e">
        <f>'1_Police_100K'!AJ23/'1_Police_100K'!AB23*100</f>
        <v>#VALUE!</v>
      </c>
      <c r="AK23" s="250" t="e">
        <f>'1_Police_100K'!AK23/'1_Police_100K'!AC23*100</f>
        <v>#VALUE!</v>
      </c>
      <c r="AL23" s="250" t="e">
        <f>'1_Police_100K'!AL23/'1_Police_100K'!AD23*100</f>
        <v>#VALUE!</v>
      </c>
      <c r="AM23" s="250" t="e">
        <f>'1_Police_100K'!AM23/'1_Police_100K'!AE23*100</f>
        <v>#VALUE!</v>
      </c>
      <c r="AN23" s="250" t="e">
        <f t="shared" si="45"/>
        <v>#VALUE!</v>
      </c>
      <c r="AP23" s="250">
        <f>'1_Police_100K'!AP23/'1_Police_100K'!Z23*100</f>
        <v>28.161802355350741</v>
      </c>
      <c r="AQ23" s="250">
        <f>'1_Police_100K'!AQ23/'1_Police_100K'!AA23*100</f>
        <v>28.432956381260098</v>
      </c>
      <c r="AR23" s="250">
        <f>'1_Police_100K'!AR23/'1_Police_100K'!AB23*100</f>
        <v>29.084588644264198</v>
      </c>
      <c r="AS23" s="250">
        <f>'1_Police_100K'!AS23/'1_Police_100K'!AC23*100</f>
        <v>27.488425925925924</v>
      </c>
      <c r="AT23" s="250">
        <f>'1_Police_100K'!AT23/'1_Police_100K'!AD23*100</f>
        <v>28.03347280334728</v>
      </c>
      <c r="AU23" s="250">
        <f>'1_Police_100K'!AU23/'1_Police_100K'!AE23*100</f>
        <v>26.990553306342775</v>
      </c>
      <c r="AV23" s="250">
        <f t="shared" si="32"/>
        <v>-4.1589988958410089</v>
      </c>
      <c r="AX23" s="250" t="e">
        <f>'1_Police_100K'!AX23/'1_Police_100K'!AP23*100</f>
        <v>#VALUE!</v>
      </c>
      <c r="AY23" s="250" t="e">
        <f>'1_Police_100K'!AY23/'1_Police_100K'!AQ23*100</f>
        <v>#VALUE!</v>
      </c>
      <c r="AZ23" s="250" t="e">
        <f>'1_Police_100K'!AZ23/'1_Police_100K'!AR23*100</f>
        <v>#VALUE!</v>
      </c>
      <c r="BA23" s="250" t="e">
        <f>'1_Police_100K'!BA23/'1_Police_100K'!AS23*100</f>
        <v>#VALUE!</v>
      </c>
      <c r="BB23" s="250" t="e">
        <f>'1_Police_100K'!BB23/'1_Police_100K'!AT23*100</f>
        <v>#VALUE!</v>
      </c>
      <c r="BC23" s="250" t="e">
        <f>'1_Police_100K'!BC23/'1_Police_100K'!AU23*100</f>
        <v>#VALUE!</v>
      </c>
      <c r="BD23" s="250" t="e">
        <f t="shared" si="46"/>
        <v>#VALUE!</v>
      </c>
      <c r="BF23" s="250">
        <f>'1_Police_100K'!BF23/'1_Police_100K'!J23*100</f>
        <v>2.4791785196734577</v>
      </c>
      <c r="BG23" s="250">
        <f>'1_Police_100K'!BG23/'1_Police_100K'!K23*100</f>
        <v>2.4665162971640044</v>
      </c>
      <c r="BH23" s="250">
        <f>'1_Police_100K'!BH23/'1_Police_100K'!L23*100</f>
        <v>2.2929960531161018</v>
      </c>
      <c r="BI23" s="250">
        <f>'1_Police_100K'!BI23/'1_Police_100K'!M23*100</f>
        <v>2.3526308454938185</v>
      </c>
      <c r="BJ23" s="250">
        <f>'1_Police_100K'!BJ23/'1_Police_100K'!N23*100</f>
        <v>2.3831807175293394</v>
      </c>
      <c r="BK23" s="250">
        <f>'1_Police_100K'!BK23/'1_Police_100K'!O23*100</f>
        <v>2.5389273652010198</v>
      </c>
      <c r="BL23" s="250">
        <f t="shared" si="0"/>
        <v>2.4100259442160592</v>
      </c>
      <c r="BN23" s="250" t="e">
        <f>'1_Police_100K'!BN23/'1_Police_100K'!BF23*100</f>
        <v>#VALUE!</v>
      </c>
      <c r="BO23" s="250" t="e">
        <f>'1_Police_100K'!BO23/'1_Police_100K'!BG23*100</f>
        <v>#VALUE!</v>
      </c>
      <c r="BP23" s="250" t="e">
        <f>'1_Police_100K'!BP23/'1_Police_100K'!BH23*100</f>
        <v>#VALUE!</v>
      </c>
      <c r="BQ23" s="250" t="e">
        <f>'1_Police_100K'!BQ23/'1_Police_100K'!BI23*100</f>
        <v>#VALUE!</v>
      </c>
      <c r="BR23" s="250" t="e">
        <f>'1_Police_100K'!BR23/'1_Police_100K'!BJ23*100</f>
        <v>#VALUE!</v>
      </c>
      <c r="BS23" s="250" t="e">
        <f>'1_Police_100K'!BS23/'1_Police_100K'!BK23*100</f>
        <v>#VALUE!</v>
      </c>
      <c r="BT23" s="250" t="e">
        <f t="shared" si="1"/>
        <v>#VALUE!</v>
      </c>
      <c r="BV23" s="250">
        <f>'1_Police_100K'!BV23/'1_Police_100K'!J23*100</f>
        <v>0.16710025146470592</v>
      </c>
      <c r="BW23" s="250">
        <f>'1_Police_100K'!BW23/'1_Police_100K'!K23*100</f>
        <v>0.1663453754282799</v>
      </c>
      <c r="BX23" s="250">
        <f>'1_Police_100K'!BX23/'1_Police_100K'!L23*100</f>
        <v>0.15517840503015914</v>
      </c>
      <c r="BY23" s="250">
        <f>'1_Police_100K'!BY23/'1_Police_100K'!M23*100</f>
        <v>0.15133653947334741</v>
      </c>
      <c r="BZ23" s="250">
        <f>'1_Police_100K'!BZ23/'1_Police_100K'!N23*100</f>
        <v>0.14885111130379061</v>
      </c>
      <c r="CA23" s="250">
        <f>'1_Police_100K'!CA23/'1_Police_100K'!O23*100</f>
        <v>0.16266052475105419</v>
      </c>
      <c r="CB23" s="250">
        <f t="shared" si="2"/>
        <v>-2.6569240170111073</v>
      </c>
      <c r="CD23" s="250" t="e">
        <f>'1_Police_100K'!CD23/'1_Police_100K'!BV23*100</f>
        <v>#VALUE!</v>
      </c>
      <c r="CE23" s="250" t="e">
        <f>'1_Police_100K'!CE23/'1_Police_100K'!BW23*100</f>
        <v>#VALUE!</v>
      </c>
      <c r="CF23" s="250" t="e">
        <f>'1_Police_100K'!CF23/'1_Police_100K'!BX23*100</f>
        <v>#VALUE!</v>
      </c>
      <c r="CG23" s="250" t="e">
        <f>'1_Police_100K'!CG23/'1_Police_100K'!BY23*100</f>
        <v>#VALUE!</v>
      </c>
      <c r="CH23" s="250" t="e">
        <f>'1_Police_100K'!CH23/'1_Police_100K'!BZ23*100</f>
        <v>#VALUE!</v>
      </c>
      <c r="CI23" s="250" t="e">
        <f>'1_Police_100K'!CI23/'1_Police_100K'!CA23*100</f>
        <v>#VALUE!</v>
      </c>
      <c r="CJ23" s="250" t="e">
        <f t="shared" si="3"/>
        <v>#VALUE!</v>
      </c>
      <c r="CL23" s="250">
        <f>'1_Police_100K'!CL23/'1_Police_100K'!BV23*100</f>
        <v>10.5912930474334</v>
      </c>
      <c r="CM23" s="250">
        <f>'1_Police_100K'!CM23/'1_Police_100K'!BW23*100</f>
        <v>11.900191938579658</v>
      </c>
      <c r="CN23" s="250">
        <f>'1_Police_100K'!CN23/'1_Police_100K'!BX23*100</f>
        <v>11.653297682709448</v>
      </c>
      <c r="CO23" s="250">
        <f>'1_Police_100K'!CO23/'1_Police_100K'!BY23*100</f>
        <v>11.604416255579046</v>
      </c>
      <c r="CP23" s="250">
        <f>'1_Police_100K'!CP23/'1_Police_100K'!BZ23*100</f>
        <v>12.625000000000004</v>
      </c>
      <c r="CQ23" s="250">
        <f>'1_Police_100K'!CQ23/'1_Police_100K'!CA23*100</f>
        <v>11.319822046465644</v>
      </c>
      <c r="CR23" s="250">
        <f t="shared" si="4"/>
        <v>6.8785652117216216</v>
      </c>
      <c r="CT23" s="250">
        <f>'1_Police_100K'!CT23/'1_Police_100K'!J23*100</f>
        <v>1.4675651064852413</v>
      </c>
      <c r="CU23" s="250">
        <f>'1_Police_100K'!CU23/'1_Police_100K'!K23*100</f>
        <v>1.5123629131761571</v>
      </c>
      <c r="CV23" s="250">
        <f>'1_Police_100K'!CV23/'1_Police_100K'!L23*100</f>
        <v>1.5128511438702281</v>
      </c>
      <c r="CW23" s="250">
        <f>'1_Police_100K'!CW23/'1_Police_100K'!M23*100</f>
        <v>1.3948415463416159</v>
      </c>
      <c r="CX23" s="250">
        <f>'1_Police_100K'!CX23/'1_Police_100K'!N23*100</f>
        <v>1.3049776928003325</v>
      </c>
      <c r="CY23" s="250">
        <f>'1_Police_100K'!CY23/'1_Police_100K'!O23*100</f>
        <v>1.3233957374580332</v>
      </c>
      <c r="CZ23" s="250">
        <f t="shared" si="5"/>
        <v>-9.8237119695826038</v>
      </c>
      <c r="DB23" s="250" t="e">
        <f>'1_Police_100K'!DB23/'1_Police_100K'!CT23*100</f>
        <v>#VALUE!</v>
      </c>
      <c r="DC23" s="250" t="e">
        <f>'1_Police_100K'!DC23/'1_Police_100K'!CU23*100</f>
        <v>#VALUE!</v>
      </c>
      <c r="DD23" s="250" t="e">
        <f>'1_Police_100K'!DD23/'1_Police_100K'!CV23*100</f>
        <v>#VALUE!</v>
      </c>
      <c r="DE23" s="250" t="e">
        <f>'1_Police_100K'!DE23/'1_Police_100K'!CW23*100</f>
        <v>#VALUE!</v>
      </c>
      <c r="DF23" s="250" t="e">
        <f>'1_Police_100K'!DF23/'1_Police_100K'!CX23*100</f>
        <v>#VALUE!</v>
      </c>
      <c r="DG23" s="250" t="e">
        <f>'1_Police_100K'!DG23/'1_Police_100K'!CY23*100</f>
        <v>#VALUE!</v>
      </c>
      <c r="DH23" s="250" t="e">
        <f t="shared" si="33"/>
        <v>#VALUE!</v>
      </c>
      <c r="DJ23" s="250">
        <f>'1_Police_100K'!DJ23/'1_Police_100K'!J23*100</f>
        <v>52.848304676201195</v>
      </c>
      <c r="DK23" s="250">
        <f>'1_Police_100K'!DK23/'1_Police_100K'!K23*100</f>
        <v>53.945106380865283</v>
      </c>
      <c r="DL23" s="250">
        <f>'1_Police_100K'!DL23/'1_Police_100K'!L23*100</f>
        <v>53.758425810511525</v>
      </c>
      <c r="DM23" s="250">
        <f>'1_Police_100K'!DM23/'1_Police_100K'!M23*100</f>
        <v>55.927792171595804</v>
      </c>
      <c r="DN23" s="250">
        <f>'1_Police_100K'!DN23/'1_Police_100K'!N23*100</f>
        <v>54.461905093275696</v>
      </c>
      <c r="DO23" s="250">
        <f>'1_Police_100K'!DO23/'1_Police_100K'!O23*100</f>
        <v>54.138295216389551</v>
      </c>
      <c r="DP23" s="250">
        <f t="shared" si="6"/>
        <v>2.4409307887775356</v>
      </c>
      <c r="DR23" s="250" t="e">
        <f>'1_Police_100K'!DR23/'1_Police_100K'!DJ23*100</f>
        <v>#VALUE!</v>
      </c>
      <c r="DS23" s="250" t="e">
        <f>'1_Police_100K'!DS23/'1_Police_100K'!DK23*100</f>
        <v>#VALUE!</v>
      </c>
      <c r="DT23" s="250" t="e">
        <f>'1_Police_100K'!DT23/'1_Police_100K'!DL23*100</f>
        <v>#VALUE!</v>
      </c>
      <c r="DU23" s="250" t="e">
        <f>'1_Police_100K'!DU23/'1_Police_100K'!DM23*100</f>
        <v>#VALUE!</v>
      </c>
      <c r="DV23" s="250" t="e">
        <f>'1_Police_100K'!DV23/'1_Police_100K'!DN23*100</f>
        <v>#VALUE!</v>
      </c>
      <c r="DW23" s="250" t="e">
        <f>'1_Police_100K'!DW23/'1_Police_100K'!DO23*100</f>
        <v>#VALUE!</v>
      </c>
      <c r="DX23" s="250" t="e">
        <f t="shared" si="34"/>
        <v>#VALUE!</v>
      </c>
      <c r="DZ23" s="250" t="e">
        <f>'1_Police_100K'!DZ23/'1_Police_100K'!DR23*100</f>
        <v>#VALUE!</v>
      </c>
      <c r="EA23" s="250" t="e">
        <f>'1_Police_100K'!EA23/'1_Police_100K'!DS23*100</f>
        <v>#VALUE!</v>
      </c>
      <c r="EB23" s="250" t="e">
        <f>'1_Police_100K'!EB23/'1_Police_100K'!DT23*100</f>
        <v>#VALUE!</v>
      </c>
      <c r="EC23" s="250" t="e">
        <f>'1_Police_100K'!EC23/'1_Police_100K'!DU23*100</f>
        <v>#VALUE!</v>
      </c>
      <c r="ED23" s="250" t="e">
        <f>'1_Police_100K'!ED23/'1_Police_100K'!DV23*100</f>
        <v>#VALUE!</v>
      </c>
      <c r="EE23" s="250" t="e">
        <f>'1_Police_100K'!EE23/'1_Police_100K'!DW23*100</f>
        <v>#VALUE!</v>
      </c>
      <c r="EF23" s="250" t="e">
        <f t="shared" si="7"/>
        <v>#VALUE!</v>
      </c>
      <c r="EH23" s="250" t="e">
        <f>'1_Police_100K'!EH23/'1_Police_100K'!DR23*100</f>
        <v>#VALUE!</v>
      </c>
      <c r="EI23" s="250" t="e">
        <f>'1_Police_100K'!EI23/'1_Police_100K'!DS23*100</f>
        <v>#VALUE!</v>
      </c>
      <c r="EJ23" s="250" t="e">
        <f>'1_Police_100K'!EJ23/'1_Police_100K'!DT23*100</f>
        <v>#VALUE!</v>
      </c>
      <c r="EK23" s="250" t="e">
        <f>'1_Police_100K'!EK23/'1_Police_100K'!DU23*100</f>
        <v>#VALUE!</v>
      </c>
      <c r="EL23" s="250" t="e">
        <f>'1_Police_100K'!EL23/'1_Police_100K'!DV23*100</f>
        <v>#VALUE!</v>
      </c>
      <c r="EM23" s="250" t="e">
        <f>'1_Police_100K'!EM23/'1_Police_100K'!DW23*100</f>
        <v>#VALUE!</v>
      </c>
      <c r="EN23" s="250" t="e">
        <f t="shared" si="8"/>
        <v>#VALUE!</v>
      </c>
      <c r="EP23" s="250" t="e">
        <f>'1_Police_100K'!EP23/'1_Police_100K'!EH23*100</f>
        <v>#VALUE!</v>
      </c>
      <c r="EQ23" s="250" t="e">
        <f>'1_Police_100K'!EQ23/'1_Police_100K'!EI23*100</f>
        <v>#VALUE!</v>
      </c>
      <c r="ER23" s="250" t="e">
        <f>'1_Police_100K'!ER23/'1_Police_100K'!EJ23*100</f>
        <v>#VALUE!</v>
      </c>
      <c r="ES23" s="250" t="e">
        <f>'1_Police_100K'!ES23/'1_Police_100K'!EK23*100</f>
        <v>#VALUE!</v>
      </c>
      <c r="ET23" s="250" t="e">
        <f>'1_Police_100K'!ET23/'1_Police_100K'!EL23*100</f>
        <v>#VALUE!</v>
      </c>
      <c r="EU23" s="250" t="e">
        <f>'1_Police_100K'!EU23/'1_Police_100K'!EM23*100</f>
        <v>#VALUE!</v>
      </c>
      <c r="EV23" s="250" t="e">
        <f t="shared" si="9"/>
        <v>#VALUE!</v>
      </c>
      <c r="EX23" s="250">
        <f>'1_Police_100K'!EX23/'1_Police_100K'!J23*100</f>
        <v>3.8252457825011259</v>
      </c>
      <c r="EY23" s="250">
        <f>'1_Police_100K'!EY23/'1_Police_100K'!K23*100</f>
        <v>4.1423865328713925</v>
      </c>
      <c r="EZ23" s="250">
        <f>'1_Police_100K'!EZ23/'1_Police_100K'!L23*100</f>
        <v>4.8619109280104276</v>
      </c>
      <c r="FA23" s="250">
        <f>'1_Police_100K'!FA23/'1_Police_100K'!M23*100</f>
        <v>4.7374344812679698</v>
      </c>
      <c r="FB23" s="250">
        <f>'1_Police_100K'!FB23/'1_Police_100K'!N23*100</f>
        <v>5.3962249125406698</v>
      </c>
      <c r="FC23" s="250">
        <f>'1_Police_100K'!FC23/'1_Police_100K'!O23*100</f>
        <v>6.0892767476257221</v>
      </c>
      <c r="FD23" s="250">
        <f t="shared" si="10"/>
        <v>59.186548887435578</v>
      </c>
      <c r="FF23" s="250" t="e">
        <f>'1_Police_100K'!FF23/'1_Police_100K'!EX23*100</f>
        <v>#VALUE!</v>
      </c>
      <c r="FG23" s="250" t="e">
        <f>'1_Police_100K'!FG23/'1_Police_100K'!EY23*100</f>
        <v>#VALUE!</v>
      </c>
      <c r="FH23" s="250" t="e">
        <f>'1_Police_100K'!FH23/'1_Police_100K'!EZ23*100</f>
        <v>#VALUE!</v>
      </c>
      <c r="FI23" s="250" t="e">
        <f>'1_Police_100K'!FI23/'1_Police_100K'!FA23*100</f>
        <v>#VALUE!</v>
      </c>
      <c r="FJ23" s="250" t="e">
        <f>'1_Police_100K'!FJ23/'1_Police_100K'!FB23*100</f>
        <v>#VALUE!</v>
      </c>
      <c r="FK23" s="250" t="e">
        <f>'1_Police_100K'!FK23/'1_Police_100K'!FC23*100</f>
        <v>#VALUE!</v>
      </c>
      <c r="FL23" s="250" t="e">
        <f t="shared" si="35"/>
        <v>#VALUE!</v>
      </c>
      <c r="FN23" s="250" t="e">
        <f>'1_Police_100K'!FN23/'1_Police_100K'!J23*100</f>
        <v>#VALUE!</v>
      </c>
      <c r="FO23" s="250" t="e">
        <f>'1_Police_100K'!FO23/'1_Police_100K'!K23*100</f>
        <v>#VALUE!</v>
      </c>
      <c r="FP23" s="250" t="e">
        <f>'1_Police_100K'!FP23/'1_Police_100K'!L23*100</f>
        <v>#VALUE!</v>
      </c>
      <c r="FQ23" s="250" t="e">
        <f>'1_Police_100K'!FQ23/'1_Police_100K'!M23*100</f>
        <v>#VALUE!</v>
      </c>
      <c r="FR23" s="250" t="e">
        <f>'1_Police_100K'!FR23/'1_Police_100K'!N23*100</f>
        <v>#VALUE!</v>
      </c>
      <c r="FS23" s="250" t="e">
        <f>'1_Police_100K'!FS23/'1_Police_100K'!O23*100</f>
        <v>#VALUE!</v>
      </c>
      <c r="FT23" s="250" t="e">
        <f t="shared" si="11"/>
        <v>#VALUE!</v>
      </c>
      <c r="FV23" s="250">
        <f>'1_Police_100K'!FV23/'1_Police_100K'!J23*100</f>
        <v>4.8859722650498809E-2</v>
      </c>
      <c r="FW23" s="250">
        <f>'1_Police_100K'!FW23/'1_Police_100K'!K23*100</f>
        <v>5.9776489144092906E-2</v>
      </c>
      <c r="FX23" s="250">
        <f>'1_Police_100K'!FX23/'1_Police_100K'!L23*100</f>
        <v>6.5383770925140583E-2</v>
      </c>
      <c r="FY23" s="250">
        <f>'1_Police_100K'!FY23/'1_Police_100K'!M23*100</f>
        <v>5.7022271391883782E-2</v>
      </c>
      <c r="FZ23" s="250">
        <f>'1_Police_100K'!FZ23/'1_Police_100K'!N23*100</f>
        <v>6.7652830087572835E-2</v>
      </c>
      <c r="GA23" s="250">
        <f>'1_Police_100K'!GA23/'1_Police_100K'!O23*100</f>
        <v>7.0153884253729509E-2</v>
      </c>
      <c r="GB23" s="250">
        <f t="shared" si="12"/>
        <v>43.582240029381978</v>
      </c>
      <c r="GD23" s="250" t="e">
        <f>'1_Police_100K'!GD23/'1_Police_100K'!J23*100</f>
        <v>#VALUE!</v>
      </c>
      <c r="GE23" s="250" t="e">
        <f>'1_Police_100K'!GE23/'1_Police_100K'!K23*100</f>
        <v>#VALUE!</v>
      </c>
      <c r="GF23" s="250" t="e">
        <f>'1_Police_100K'!GF23/'1_Police_100K'!L23*100</f>
        <v>#VALUE!</v>
      </c>
      <c r="GG23" s="250" t="e">
        <f>'1_Police_100K'!GG23/'1_Police_100K'!M23*100</f>
        <v>#VALUE!</v>
      </c>
      <c r="GH23" s="250" t="e">
        <f>'1_Police_100K'!GH23/'1_Police_100K'!N23*100</f>
        <v>#VALUE!</v>
      </c>
      <c r="GI23" s="250" t="e">
        <f>'1_Police_100K'!GI23/'1_Police_100K'!O23*100</f>
        <v>#VALUE!</v>
      </c>
      <c r="GJ23" s="250" t="e">
        <f t="shared" si="13"/>
        <v>#VALUE!</v>
      </c>
      <c r="GL23" s="250">
        <f>'1_Police_100K'!GL23/'1_Police_100K'!J23*100</f>
        <v>1.231771704212649</v>
      </c>
      <c r="GM23" s="250">
        <f>'1_Police_100K'!GM23/'1_Police_100K'!K23*100</f>
        <v>1.2009220833862511</v>
      </c>
      <c r="GN23" s="250">
        <f>'1_Police_100K'!GN23/'1_Police_100K'!L23*100</f>
        <v>1.1610027816628083</v>
      </c>
      <c r="GO23" s="250">
        <f>'1_Police_100K'!GO23/'1_Police_100K'!M23*100</f>
        <v>1.1818967797347681</v>
      </c>
      <c r="GP23" s="250">
        <f>'1_Police_100K'!GP23/'1_Police_100K'!N23*100</f>
        <v>1.2136947487932828</v>
      </c>
      <c r="GQ23" s="250">
        <f>'1_Police_100K'!GQ23/'1_Police_100K'!O23*100</f>
        <v>1.4526477362406924</v>
      </c>
      <c r="GR23" s="250">
        <f t="shared" si="14"/>
        <v>17.931572163303414</v>
      </c>
      <c r="GT23" s="250" t="e">
        <f>'1_Police_100K'!GT23/'1_Police_100K'!GL23*100</f>
        <v>#VALUE!</v>
      </c>
      <c r="GU23" s="250" t="e">
        <f>'1_Police_100K'!GU23/'1_Police_100K'!GM23*100</f>
        <v>#VALUE!</v>
      </c>
      <c r="GV23" s="250" t="e">
        <f>'1_Police_100K'!GV23/'1_Police_100K'!GN23*100</f>
        <v>#VALUE!</v>
      </c>
      <c r="GW23" s="250" t="e">
        <f>'1_Police_100K'!GW23/'1_Police_100K'!GO23*100</f>
        <v>#VALUE!</v>
      </c>
      <c r="GX23" s="250" t="e">
        <f>'1_Police_100K'!GX23/'1_Police_100K'!GP23*100</f>
        <v>#VALUE!</v>
      </c>
      <c r="GY23" s="250" t="e">
        <f>'1_Police_100K'!GY23/'1_Police_100K'!GQ23*100</f>
        <v>#VALUE!</v>
      </c>
      <c r="GZ23" s="250" t="e">
        <f t="shared" si="15"/>
        <v>#VALUE!</v>
      </c>
      <c r="HA23" s="252"/>
      <c r="HB23" s="250">
        <f>'1_Police_raw'!GI22/C23*100</f>
        <v>1518.0926574366006</v>
      </c>
      <c r="HC23" s="250">
        <f>'1_Police_raw'!GJ22/D23*100</f>
        <v>1572.8234236716048</v>
      </c>
      <c r="HD23" s="250">
        <f>'1_Police_raw'!GK22/E23*100</f>
        <v>1639.9401480034585</v>
      </c>
      <c r="HE23" s="250">
        <f>'1_Police_raw'!GL22/F23*100</f>
        <v>1616.1251756833049</v>
      </c>
      <c r="HF23" s="250">
        <f>'1_Police_raw'!GM22/G23*100</f>
        <v>1586.3315924840101</v>
      </c>
      <c r="HG23" s="250">
        <f>'1_Police_raw'!GN22/H23*100</f>
        <v>1474.5386553894482</v>
      </c>
      <c r="HH23" s="250">
        <f t="shared" si="16"/>
        <v>-2.8689949743052097</v>
      </c>
      <c r="HJ23" s="250">
        <f>'1_Police_100K'!HJ23/'1_Police_100K'!HB23*100</f>
        <v>0.14114341702442604</v>
      </c>
      <c r="HK23" s="250">
        <f>'1_Police_100K'!HK23/'1_Police_100K'!HC23*100</f>
        <v>0.12374674308420559</v>
      </c>
      <c r="HL23" s="250">
        <f>'1_Police_100K'!HL23/'1_Police_100K'!HD23*100</f>
        <v>0.1099303025535297</v>
      </c>
      <c r="HM23" s="250">
        <f>'1_Police_100K'!HM23/'1_Police_100K'!HE23*100</f>
        <v>0.11035055643555489</v>
      </c>
      <c r="HN23" s="250">
        <f>'1_Police_100K'!HN23/'1_Police_100K'!HF23*100</f>
        <v>0.12183488521598475</v>
      </c>
      <c r="HO23" s="250">
        <f>'1_Police_100K'!HO23/'1_Police_100K'!HG23*100</f>
        <v>0.12956423267008521</v>
      </c>
      <c r="HP23" s="250">
        <f t="shared" si="17"/>
        <v>-8.2038430119181243</v>
      </c>
      <c r="HR23" s="250">
        <f>'1_Police_100K'!HR23/'1_Police_100K'!HB23*100</f>
        <v>0.23301979225730712</v>
      </c>
      <c r="HS23" s="250">
        <f>'1_Police_100K'!HS23/'1_Police_100K'!HC23*100</f>
        <v>0.23989312392015977</v>
      </c>
      <c r="HT23" s="250">
        <f>'1_Police_100K'!HT23/'1_Police_100K'!HD23*100</f>
        <v>0.22272124495045986</v>
      </c>
      <c r="HU23" s="250">
        <f>'1_Police_100K'!HU23/'1_Police_100K'!HE23*100</f>
        <v>0.2248748885296501</v>
      </c>
      <c r="HV23" s="250">
        <f>'1_Police_100K'!HV23/'1_Police_100K'!HF23*100</f>
        <v>0.23589307563094919</v>
      </c>
      <c r="HW23" s="250">
        <f>'1_Police_100K'!HW23/'1_Police_100K'!HG23*100</f>
        <v>0.22413829724203696</v>
      </c>
      <c r="HX23" s="250">
        <f t="shared" si="18"/>
        <v>-3.811476668669826</v>
      </c>
      <c r="HZ23" s="250" t="e">
        <f>'1_Police_100K'!HZ23/'1_Police_100K'!HR23*100</f>
        <v>#VALUE!</v>
      </c>
      <c r="IA23" s="250" t="e">
        <f>'1_Police_100K'!IA23/'1_Police_100K'!HS23*100</f>
        <v>#VALUE!</v>
      </c>
      <c r="IB23" s="250" t="e">
        <f>'1_Police_100K'!IB23/'1_Police_100K'!HT23*100</f>
        <v>#VALUE!</v>
      </c>
      <c r="IC23" s="250" t="e">
        <f>'1_Police_100K'!IC23/'1_Police_100K'!HU23*100</f>
        <v>#VALUE!</v>
      </c>
      <c r="ID23" s="250" t="e">
        <f>'1_Police_100K'!ID23/'1_Police_100K'!HV23*100</f>
        <v>#VALUE!</v>
      </c>
      <c r="IE23" s="250" t="e">
        <f>'1_Police_100K'!IE23/'1_Police_100K'!HW23*100</f>
        <v>#VALUE!</v>
      </c>
      <c r="IF23" s="250" t="e">
        <f t="shared" si="48"/>
        <v>#VALUE!</v>
      </c>
      <c r="IH23" s="250">
        <f>'1_Police_100K'!IH23/'1_Police_100K'!HR23*100</f>
        <v>44.904761904761898</v>
      </c>
      <c r="II23" s="250">
        <f>'1_Police_100K'!II23/'1_Police_100K'!HS23*100</f>
        <v>46.898705934850518</v>
      </c>
      <c r="IJ23" s="250">
        <f>'1_Police_100K'!IJ23/'1_Police_100K'!HT23*100</f>
        <v>52.981651376146779</v>
      </c>
      <c r="IK23" s="250">
        <f>'1_Police_100K'!IK23/'1_Police_100K'!HU23*100</f>
        <v>48.755092802172925</v>
      </c>
      <c r="IL23" s="250">
        <f>'1_Police_100K'!IL23/'1_Police_100K'!HV23*100</f>
        <v>46.81318681318681</v>
      </c>
      <c r="IM23" s="250">
        <f>'1_Police_100K'!IM23/'1_Police_100K'!HW23*100</f>
        <v>51.271820448877804</v>
      </c>
      <c r="IN23" s="250">
        <f t="shared" si="36"/>
        <v>14.179027510756526</v>
      </c>
      <c r="IP23" s="250" t="e">
        <f>'1_Police_100K'!IP23/'1_Police_100K'!IH23*100</f>
        <v>#VALUE!</v>
      </c>
      <c r="IQ23" s="250" t="e">
        <f>'1_Police_100K'!IQ23/'1_Police_100K'!II23*100</f>
        <v>#VALUE!</v>
      </c>
      <c r="IR23" s="250" t="e">
        <f>'1_Police_100K'!IR23/'1_Police_100K'!IJ23*100</f>
        <v>#VALUE!</v>
      </c>
      <c r="IS23" s="250" t="e">
        <f>'1_Police_100K'!IS23/'1_Police_100K'!IK23*100</f>
        <v>#VALUE!</v>
      </c>
      <c r="IT23" s="250" t="e">
        <f>'1_Police_100K'!IT23/'1_Police_100K'!IL23*100</f>
        <v>#VALUE!</v>
      </c>
      <c r="IU23" s="250" t="e">
        <f>'1_Police_100K'!IU23/'1_Police_100K'!IM23*100</f>
        <v>#VALUE!</v>
      </c>
      <c r="IV23" s="250" t="e">
        <f t="shared" si="44"/>
        <v>#VALUE!</v>
      </c>
      <c r="IX23" s="250">
        <f>'1_Police_100K'!IX23/'1_Police_100K'!HB23*100</f>
        <v>6.9340032467424386</v>
      </c>
      <c r="IY23" s="250">
        <f>'1_Police_100K'!IY23/'1_Police_100K'!HC23*100</f>
        <v>6.916650787975585</v>
      </c>
      <c r="IZ23" s="250">
        <f>'1_Police_100K'!IZ23/'1_Police_100K'!HD23*100</f>
        <v>6.5387075220524684</v>
      </c>
      <c r="JA23" s="250">
        <f>'1_Police_100K'!JA23/'1_Police_100K'!HE23*100</f>
        <v>6.5427496426840852</v>
      </c>
      <c r="JB23" s="250">
        <f>'1_Police_100K'!JB23/'1_Police_100K'!HF23*100</f>
        <v>6.5154185935588238</v>
      </c>
      <c r="JC23" s="250">
        <f>'1_Police_100K'!JC23/'1_Police_100K'!HG23*100</f>
        <v>6.9528705911549773</v>
      </c>
      <c r="JD23" s="250">
        <f t="shared" si="19"/>
        <v>0.27209886902494418</v>
      </c>
      <c r="JF23" s="250">
        <f>'1_Police_100K'!JF23/'1_Police_100K'!IX23*100</f>
        <v>84.213474155864958</v>
      </c>
      <c r="JG23" s="250">
        <f>'1_Police_100K'!JG23/'1_Police_100K'!IY23*100</f>
        <v>83.865475987804317</v>
      </c>
      <c r="JH23" s="250">
        <f>'1_Police_100K'!JH23/'1_Police_100K'!IZ23*100</f>
        <v>83.778378462836514</v>
      </c>
      <c r="JI23" s="250">
        <f>'1_Police_100K'!JI23/'1_Police_100K'!JA23*100</f>
        <v>83.602246736475223</v>
      </c>
      <c r="JJ23" s="250">
        <f>'1_Police_100K'!JJ23/'1_Police_100K'!JB23*100</f>
        <v>83.431472404354196</v>
      </c>
      <c r="JK23" s="250">
        <f>'1_Police_100K'!JK23/'1_Police_100K'!JC23*100</f>
        <v>84.373593157116218</v>
      </c>
      <c r="JL23" s="250">
        <f t="shared" si="47"/>
        <v>0.19013465820789577</v>
      </c>
      <c r="JN23" s="250">
        <f>'1_Police_100K'!JN23/'1_Police_100K'!HB23*100</f>
        <v>0.5912045014985392</v>
      </c>
      <c r="JO23" s="250">
        <f>'1_Police_100K'!JO23/'1_Police_100K'!HC23*100</f>
        <v>0.54230190351607743</v>
      </c>
      <c r="JP23" s="250">
        <f>'1_Police_100K'!JP23/'1_Police_100K'!HD23*100</f>
        <v>0.51399568043383637</v>
      </c>
      <c r="JQ23" s="250">
        <f>'1_Police_100K'!JQ23/'1_Police_100K'!HE23*100</f>
        <v>0.48334358114023485</v>
      </c>
      <c r="JR23" s="250">
        <f>'1_Police_100K'!JR23/'1_Police_100K'!HF23*100</f>
        <v>0.47821488563074183</v>
      </c>
      <c r="JS23" s="250">
        <f>'1_Police_100K'!JS23/'1_Police_100K'!HG23*100</f>
        <v>0.50338890398049496</v>
      </c>
      <c r="JT23" s="250">
        <f t="shared" si="20"/>
        <v>-14.853675385667074</v>
      </c>
      <c r="JV23" s="250">
        <f>'1_Police_100K'!JV23/'1_Police_100K'!JN23*100</f>
        <v>87.331081081081081</v>
      </c>
      <c r="JW23" s="250">
        <f>'1_Police_100K'!JW23/'1_Police_100K'!JO23*100</f>
        <v>87.366758784050532</v>
      </c>
      <c r="JX23" s="250">
        <f>'1_Police_100K'!JX23/'1_Police_100K'!JP23*100</f>
        <v>88.014311270125219</v>
      </c>
      <c r="JY23" s="250">
        <f>'1_Police_100K'!JY23/'1_Police_100K'!JQ23*100</f>
        <v>86.77337826453244</v>
      </c>
      <c r="JZ23" s="250">
        <f>'1_Police_100K'!JZ23/'1_Police_100K'!JR23*100</f>
        <v>86.361665221162184</v>
      </c>
      <c r="KA23" s="250">
        <f>'1_Police_100K'!KA23/'1_Police_100K'!JS23*100</f>
        <v>87.275149900066623</v>
      </c>
      <c r="KB23" s="250">
        <f t="shared" si="21"/>
        <v>-6.4044988705134642E-2</v>
      </c>
      <c r="KD23" s="250">
        <f>'1_Police_100K'!KD23/'1_Police_100K'!JN23*100</f>
        <v>12.668918918918919</v>
      </c>
      <c r="KE23" s="250">
        <f>'1_Police_100K'!KE23/'1_Police_100K'!JO23*100</f>
        <v>12.633241215949468</v>
      </c>
      <c r="KF23" s="250">
        <f>'1_Police_100K'!KF23/'1_Police_100K'!JP23*100</f>
        <v>11.985688729874779</v>
      </c>
      <c r="KG23" s="250">
        <f>'1_Police_100K'!KG23/'1_Police_100K'!JQ23*100</f>
        <v>13.226621735467564</v>
      </c>
      <c r="KH23" s="250">
        <f>'1_Police_100K'!KH23/'1_Police_100K'!JR23*100</f>
        <v>13.638334778837816</v>
      </c>
      <c r="KI23" s="250">
        <f>'1_Police_100K'!KI23/'1_Police_100K'!JS23*100</f>
        <v>12.724850099933379</v>
      </c>
      <c r="KJ23" s="250">
        <f t="shared" si="22"/>
        <v>0.4414834554741276</v>
      </c>
      <c r="KL23" s="250">
        <f>'1_Police_100K'!KL23/'1_Police_100K'!HB23*100</f>
        <v>2.2126893701918871</v>
      </c>
      <c r="KM23" s="250">
        <f>'1_Police_100K'!KM23/'1_Police_100K'!HC23*100</f>
        <v>2.2379320163654</v>
      </c>
      <c r="KN23" s="250">
        <f>'1_Police_100K'!KN23/'1_Police_100K'!HD23*100</f>
        <v>2.3584953851749382</v>
      </c>
      <c r="KO23" s="250">
        <f>'1_Police_100K'!KO23/'1_Police_100K'!HE23*100</f>
        <v>2.2829534858152707</v>
      </c>
      <c r="KP23" s="250">
        <f>'1_Police_100K'!KP23/'1_Police_100K'!HF23*100</f>
        <v>2.2580411024242553</v>
      </c>
      <c r="KQ23" s="250">
        <f>'1_Police_100K'!KQ23/'1_Police_100K'!HG23*100</f>
        <v>2.3801139583941189</v>
      </c>
      <c r="KR23" s="250">
        <f t="shared" si="23"/>
        <v>7.5665653958337771</v>
      </c>
      <c r="KT23" s="250" t="e">
        <f>'1_Police_100K'!KT23/'1_Police_100K'!KL23*100</f>
        <v>#VALUE!</v>
      </c>
      <c r="KU23" s="250" t="e">
        <f>'1_Police_100K'!KU23/'1_Police_100K'!KM23*100</f>
        <v>#VALUE!</v>
      </c>
      <c r="KV23" s="250" t="e">
        <f>'1_Police_100K'!KV23/'1_Police_100K'!KN23*100</f>
        <v>#VALUE!</v>
      </c>
      <c r="KW23" s="250" t="e">
        <f>'1_Police_100K'!KW23/'1_Police_100K'!KO23*100</f>
        <v>#VALUE!</v>
      </c>
      <c r="KX23" s="250" t="e">
        <f>'1_Police_100K'!KX23/'1_Police_100K'!KP23*100</f>
        <v>#VALUE!</v>
      </c>
      <c r="KY23" s="250" t="e">
        <f>'1_Police_100K'!KY23/'1_Police_100K'!KQ23*100</f>
        <v>#VALUE!</v>
      </c>
      <c r="KZ23" s="250" t="e">
        <f t="shared" si="37"/>
        <v>#VALUE!</v>
      </c>
      <c r="LB23" s="250">
        <f>'1_Police_100K'!LB23/'1_Police_100K'!HB23*100</f>
        <v>11.138013184481771</v>
      </c>
      <c r="LC23" s="250">
        <f>'1_Police_100K'!LC23/'1_Police_100K'!HC23*100</f>
        <v>12.173746421942139</v>
      </c>
      <c r="LD23" s="250">
        <f>'1_Police_100K'!LD23/'1_Police_100K'!HD23*100</f>
        <v>12.63473102833872</v>
      </c>
      <c r="LE23" s="250">
        <f>'1_Police_100K'!LE23/'1_Police_100K'!HE23*100</f>
        <v>12.726859976952614</v>
      </c>
      <c r="LF23" s="250">
        <f>'1_Police_100K'!LF23/'1_Police_100K'!HF23*100</f>
        <v>12.67653097198316</v>
      </c>
      <c r="LG23" s="250">
        <f>'1_Police_100K'!LG23/'1_Police_100K'!HG23*100</f>
        <v>12.967378655103143</v>
      </c>
      <c r="LH23" s="250">
        <f t="shared" si="24"/>
        <v>16.424522401986081</v>
      </c>
      <c r="LJ23" s="250" t="e">
        <f>'1_Police_100K'!LJ23/'1_Police_100K'!LB23*100</f>
        <v>#VALUE!</v>
      </c>
      <c r="LK23" s="250" t="e">
        <f>'1_Police_100K'!LK23/'1_Police_100K'!LC23*100</f>
        <v>#VALUE!</v>
      </c>
      <c r="LL23" s="250" t="e">
        <f>'1_Police_100K'!LL23/'1_Police_100K'!LD23*100</f>
        <v>#VALUE!</v>
      </c>
      <c r="LM23" s="250" t="e">
        <f>'1_Police_100K'!LM23/'1_Police_100K'!LE23*100</f>
        <v>#VALUE!</v>
      </c>
      <c r="LN23" s="250" t="e">
        <f>'1_Police_100K'!LN23/'1_Police_100K'!LF23*100</f>
        <v>#VALUE!</v>
      </c>
      <c r="LO23" s="250" t="e">
        <f>'1_Police_100K'!LO23/'1_Police_100K'!LG23*100</f>
        <v>#VALUE!</v>
      </c>
      <c r="LP23" s="250" t="e">
        <f t="shared" si="38"/>
        <v>#VALUE!</v>
      </c>
      <c r="LR23" s="250" t="e">
        <f>'1_Police_100K'!LR23/'1_Police_100K'!LJ23*100</f>
        <v>#VALUE!</v>
      </c>
      <c r="LS23" s="250" t="e">
        <f>'1_Police_100K'!LS23/'1_Police_100K'!LK23*100</f>
        <v>#VALUE!</v>
      </c>
      <c r="LT23" s="250" t="e">
        <f>'1_Police_100K'!LT23/'1_Police_100K'!LL23*100</f>
        <v>#VALUE!</v>
      </c>
      <c r="LU23" s="250" t="e">
        <f>'1_Police_100K'!LU23/'1_Police_100K'!LM23*100</f>
        <v>#VALUE!</v>
      </c>
      <c r="LV23" s="250" t="e">
        <f>'1_Police_100K'!LV23/'1_Police_100K'!LN23*100</f>
        <v>#VALUE!</v>
      </c>
      <c r="LW23" s="250" t="e">
        <f>'1_Police_100K'!LW23/'1_Police_100K'!LO23*100</f>
        <v>#VALUE!</v>
      </c>
      <c r="LX23" s="250" t="e">
        <f t="shared" si="39"/>
        <v>#VALUE!</v>
      </c>
      <c r="LZ23" s="250" t="e">
        <f>'1_Police_100K'!LZ23/'1_Police_100K'!LJ23*100</f>
        <v>#VALUE!</v>
      </c>
      <c r="MA23" s="250" t="e">
        <f>'1_Police_100K'!MA23/'1_Police_100K'!LK23*100</f>
        <v>#VALUE!</v>
      </c>
      <c r="MB23" s="250" t="e">
        <f>'1_Police_100K'!MB23/'1_Police_100K'!LL23*100</f>
        <v>#VALUE!</v>
      </c>
      <c r="MC23" s="250" t="e">
        <f>'1_Police_100K'!MC23/'1_Police_100K'!LM23*100</f>
        <v>#VALUE!</v>
      </c>
      <c r="MD23" s="250" t="e">
        <f>'1_Police_100K'!MD23/'1_Police_100K'!LN23*100</f>
        <v>#VALUE!</v>
      </c>
      <c r="ME23" s="250" t="e">
        <f>'1_Police_100K'!ME23/'1_Police_100K'!LO23*100</f>
        <v>#VALUE!</v>
      </c>
      <c r="MF23" s="250" t="e">
        <f t="shared" si="40"/>
        <v>#VALUE!</v>
      </c>
      <c r="MH23" s="250" t="e">
        <f>'1_Police_100K'!MH23/'1_Police_100K'!LZ23*100</f>
        <v>#VALUE!</v>
      </c>
      <c r="MI23" s="250" t="e">
        <f>'1_Police_100K'!MI23/'1_Police_100K'!MA23*100</f>
        <v>#VALUE!</v>
      </c>
      <c r="MJ23" s="250" t="e">
        <f>'1_Police_100K'!MJ23/'1_Police_100K'!MB23*100</f>
        <v>#VALUE!</v>
      </c>
      <c r="MK23" s="250" t="e">
        <f>'1_Police_100K'!MK23/'1_Police_100K'!MC23*100</f>
        <v>#VALUE!</v>
      </c>
      <c r="ML23" s="250" t="e">
        <f>'1_Police_100K'!ML23/'1_Police_100K'!MD23*100</f>
        <v>#VALUE!</v>
      </c>
      <c r="MM23" s="250" t="e">
        <f>'1_Police_100K'!MM23/'1_Police_100K'!ME23*100</f>
        <v>#VALUE!</v>
      </c>
      <c r="MN23" s="250" t="e">
        <f t="shared" si="41"/>
        <v>#VALUE!</v>
      </c>
      <c r="MP23" s="250">
        <f>'1_Police_100K'!MP23/'1_Police_100K'!HB23*100</f>
        <v>5.7523709763862181</v>
      </c>
      <c r="MQ23" s="250">
        <f>'1_Police_100K'!MQ23/'1_Police_100K'!HC23*100</f>
        <v>6.032760772710632</v>
      </c>
      <c r="MR23" s="250">
        <f>'1_Police_100K'!MR23/'1_Police_100K'!HD23*100</f>
        <v>6.6913430908396156</v>
      </c>
      <c r="MS23" s="250">
        <f>'1_Police_100K'!MS23/'1_Police_100K'!HE23*100</f>
        <v>6.8688131410817626</v>
      </c>
      <c r="MT23" s="250">
        <f>'1_Police_100K'!MT23/'1_Police_100K'!HF23*100</f>
        <v>6.9531946662242587</v>
      </c>
      <c r="MU23" s="250">
        <f>'1_Police_100K'!MU23/'1_Police_100K'!HG23*100</f>
        <v>7.5387602748684515</v>
      </c>
      <c r="MV23" s="250">
        <f t="shared" si="25"/>
        <v>31.054834707557177</v>
      </c>
      <c r="MX23" s="250" t="e">
        <f>'1_Police_100K'!MX23/'1_Police_100K'!MP23*100</f>
        <v>#VALUE!</v>
      </c>
      <c r="MY23" s="250" t="e">
        <f>'1_Police_100K'!MY23/'1_Police_100K'!MQ23*100</f>
        <v>#VALUE!</v>
      </c>
      <c r="MZ23" s="250" t="e">
        <f>'1_Police_100K'!MZ23/'1_Police_100K'!MR23*100</f>
        <v>#VALUE!</v>
      </c>
      <c r="NA23" s="250" t="e">
        <f>'1_Police_100K'!NA23/'1_Police_100K'!MS23*100</f>
        <v>#VALUE!</v>
      </c>
      <c r="NB23" s="250" t="e">
        <f>'1_Police_100K'!NB23/'1_Police_100K'!MT23*100</f>
        <v>#VALUE!</v>
      </c>
      <c r="NC23" s="250" t="e">
        <f>'1_Police_100K'!NC23/'1_Police_100K'!MU23*100</f>
        <v>#VALUE!</v>
      </c>
      <c r="ND23" s="250" t="e">
        <f t="shared" si="49"/>
        <v>#VALUE!</v>
      </c>
      <c r="NF23" s="250" t="e">
        <f>'1_Police_100K'!NF23/'1_Police_100K'!HB23*100</f>
        <v>#VALUE!</v>
      </c>
      <c r="NG23" s="250" t="e">
        <f>'1_Police_100K'!NG23/'1_Police_100K'!HC23*100</f>
        <v>#VALUE!</v>
      </c>
      <c r="NH23" s="250" t="e">
        <f>'1_Police_100K'!NH23/'1_Police_100K'!HD23*100</f>
        <v>#VALUE!</v>
      </c>
      <c r="NI23" s="250" t="e">
        <f>'1_Police_100K'!NI23/'1_Police_100K'!HE23*100</f>
        <v>#VALUE!</v>
      </c>
      <c r="NJ23" s="250" t="e">
        <f>'1_Police_100K'!NJ23/'1_Police_100K'!HF23*100</f>
        <v>#VALUE!</v>
      </c>
      <c r="NK23" s="250" t="e">
        <f>'1_Police_100K'!NK23/'1_Police_100K'!HG23*100</f>
        <v>#VALUE!</v>
      </c>
      <c r="NL23" s="250" t="e">
        <f t="shared" si="26"/>
        <v>#VALUE!</v>
      </c>
      <c r="NN23" s="250">
        <f>'1_Police_100K'!NN23/'1_Police_100K'!HB23*100</f>
        <v>0.35929432729960026</v>
      </c>
      <c r="NO23" s="250">
        <f>'1_Police_100K'!NO23/'1_Police_100K'!HC23*100</f>
        <v>0.36471034056045715</v>
      </c>
      <c r="NP23" s="250">
        <f>'1_Police_100K'!NP23/'1_Police_100K'!HD23*100</f>
        <v>0.39088600145892621</v>
      </c>
      <c r="NQ23" s="250">
        <f>'1_Police_100K'!NQ23/'1_Police_100K'!HE23*100</f>
        <v>0.40302384956490939</v>
      </c>
      <c r="NR23" s="250">
        <f>'1_Police_100K'!NR23/'1_Police_100K'!HF23*100</f>
        <v>0.43922772236162672</v>
      </c>
      <c r="NS23" s="250">
        <f>'1_Police_100K'!NS23/'1_Police_100K'!HG23*100</f>
        <v>0.45431323690356024</v>
      </c>
      <c r="NT23" s="250">
        <f t="shared" si="27"/>
        <v>26.445981020103261</v>
      </c>
      <c r="NV23" s="250" t="e">
        <f>'1_Police_100K'!NV23/'1_Police_100K'!HB23*100</f>
        <v>#VALUE!</v>
      </c>
      <c r="NW23" s="250" t="e">
        <f>'1_Police_100K'!NW23/'1_Police_100K'!HC23*100</f>
        <v>#VALUE!</v>
      </c>
      <c r="NX23" s="250" t="e">
        <f>'1_Police_100K'!NX23/'1_Police_100K'!HD23*100</f>
        <v>#VALUE!</v>
      </c>
      <c r="NY23" s="250" t="e">
        <f>'1_Police_100K'!NY23/'1_Police_100K'!HE23*100</f>
        <v>#VALUE!</v>
      </c>
      <c r="NZ23" s="250" t="e">
        <f>'1_Police_100K'!NZ23/'1_Police_100K'!HF23*100</f>
        <v>#VALUE!</v>
      </c>
      <c r="OA23" s="250" t="e">
        <f>'1_Police_100K'!OA23/'1_Police_100K'!HG23*100</f>
        <v>#VALUE!</v>
      </c>
      <c r="OB23" s="250" t="e">
        <f t="shared" si="42"/>
        <v>#VALUE!</v>
      </c>
      <c r="OD23" s="250">
        <f>'1_Police_100K'!OD23/'1_Police_100K'!HB23*100</f>
        <v>7.2788725392832525</v>
      </c>
      <c r="OE23" s="250">
        <f>'1_Police_100K'!OE23/'1_Police_100K'!HC23*100</f>
        <v>7.1001299554897095</v>
      </c>
      <c r="OF23" s="250">
        <f>'1_Police_100K'!OF23/'1_Police_100K'!HD23*100</f>
        <v>6.8797366576692722</v>
      </c>
      <c r="OG23" s="250">
        <f>'1_Police_100K'!OG23/'1_Police_100K'!HE23*100</f>
        <v>6.534707489585923</v>
      </c>
      <c r="OH23" s="250">
        <f>'1_Police_100K'!OH23/'1_Police_100K'!HF23*100</f>
        <v>6.3843553638456267</v>
      </c>
      <c r="OI23" s="250">
        <f>'1_Police_100K'!OI23/'1_Police_100K'!HG23*100</f>
        <v>7.2381578403129225</v>
      </c>
      <c r="OJ23" s="250">
        <f t="shared" si="28"/>
        <v>-0.55935447077274603</v>
      </c>
      <c r="OL23" s="250" t="e">
        <f>'1_Police_100K'!OL23/'1_Police_100K'!OD23*100</f>
        <v>#VALUE!</v>
      </c>
      <c r="OM23" s="250" t="e">
        <f>'1_Police_100K'!OM23/'1_Police_100K'!OE23*100</f>
        <v>#VALUE!</v>
      </c>
      <c r="ON23" s="250" t="e">
        <f>'1_Police_100K'!ON23/'1_Police_100K'!OF23*100</f>
        <v>#VALUE!</v>
      </c>
      <c r="OO23" s="250" t="e">
        <f>'1_Police_100K'!OO23/'1_Police_100K'!OG23*100</f>
        <v>#VALUE!</v>
      </c>
      <c r="OP23" s="250" t="e">
        <f>'1_Police_100K'!OP23/'1_Police_100K'!OH23*100</f>
        <v>#VALUE!</v>
      </c>
      <c r="OQ23" s="250" t="e">
        <f>'1_Police_100K'!OQ23/'1_Police_100K'!OI23*100</f>
        <v>#VALUE!</v>
      </c>
      <c r="OR23" s="250" t="e">
        <f t="shared" si="43"/>
        <v>#VALUE!</v>
      </c>
    </row>
    <row r="24" spans="1:408">
      <c r="A24" s="247">
        <v>22</v>
      </c>
      <c r="B24" s="239" t="s">
        <v>45</v>
      </c>
      <c r="C24" s="248">
        <v>1794.18</v>
      </c>
      <c r="D24" s="254">
        <v>1805</v>
      </c>
      <c r="E24" s="254">
        <v>1824</v>
      </c>
      <c r="F24" s="254">
        <v>1822</v>
      </c>
      <c r="G24" s="254">
        <v>1802</v>
      </c>
      <c r="H24" s="248">
        <v>1771.604</v>
      </c>
      <c r="I24" s="249"/>
      <c r="J24" s="250" t="e">
        <f>'1_Police_raw'!C23/C24*100</f>
        <v>#VALUE!</v>
      </c>
      <c r="K24" s="250" t="e">
        <f>'1_Police_raw'!D23/D24*100</f>
        <v>#VALUE!</v>
      </c>
      <c r="L24" s="250" t="e">
        <f>'1_Police_raw'!E23/E24*100</f>
        <v>#VALUE!</v>
      </c>
      <c r="M24" s="250" t="e">
        <f>'1_Police_raw'!F23/F24*100</f>
        <v>#VALUE!</v>
      </c>
      <c r="N24" s="250" t="e">
        <f>'1_Police_raw'!G23/G24*100</f>
        <v>#VALUE!</v>
      </c>
      <c r="O24" s="250" t="e">
        <f>'1_Police_raw'!H23/H24*100</f>
        <v>#VALUE!</v>
      </c>
      <c r="P24" s="250" t="e">
        <f t="shared" si="29"/>
        <v>#VALUE!</v>
      </c>
      <c r="R24" s="250" t="e">
        <f>'1_Police_100K'!R24/'1_Police_100K'!J24*100</f>
        <v>#VALUE!</v>
      </c>
      <c r="S24" s="250" t="e">
        <f>'1_Police_100K'!S24/'1_Police_100K'!K24*100</f>
        <v>#VALUE!</v>
      </c>
      <c r="T24" s="250" t="e">
        <f>'1_Police_100K'!T24/'1_Police_100K'!L24*100</f>
        <v>#VALUE!</v>
      </c>
      <c r="U24" s="250" t="e">
        <f>'1_Police_100K'!U24/'1_Police_100K'!M24*100</f>
        <v>#VALUE!</v>
      </c>
      <c r="V24" s="250" t="e">
        <f>'1_Police_100K'!V24/'1_Police_100K'!N24*100</f>
        <v>#VALUE!</v>
      </c>
      <c r="W24" s="250" t="e">
        <f>'1_Police_100K'!W24/'1_Police_100K'!O24*100</f>
        <v>#VALUE!</v>
      </c>
      <c r="X24" s="250" t="e">
        <f t="shared" si="30"/>
        <v>#VALUE!</v>
      </c>
      <c r="Z24" s="250" t="e">
        <f>'1_Police_100K'!Z24/'1_Police_100K'!J24*100</f>
        <v>#VALUE!</v>
      </c>
      <c r="AA24" s="250" t="e">
        <f>'1_Police_100K'!AA24/'1_Police_100K'!K24*100</f>
        <v>#VALUE!</v>
      </c>
      <c r="AB24" s="250" t="e">
        <f>'1_Police_100K'!AB24/'1_Police_100K'!L24*100</f>
        <v>#VALUE!</v>
      </c>
      <c r="AC24" s="250" t="e">
        <f>'1_Police_100K'!AC24/'1_Police_100K'!M24*100</f>
        <v>#VALUE!</v>
      </c>
      <c r="AD24" s="250" t="e">
        <f>'1_Police_100K'!AD24/'1_Police_100K'!N24*100</f>
        <v>#VALUE!</v>
      </c>
      <c r="AE24" s="250" t="e">
        <f>'1_Police_100K'!AE24/'1_Police_100K'!O24*100</f>
        <v>#VALUE!</v>
      </c>
      <c r="AF24" s="250" t="e">
        <f t="shared" si="31"/>
        <v>#VALUE!</v>
      </c>
      <c r="AH24" s="250" t="e">
        <f>'1_Police_100K'!AH24/'1_Police_100K'!Z24*100</f>
        <v>#VALUE!</v>
      </c>
      <c r="AI24" s="250" t="e">
        <f>'1_Police_100K'!AI24/'1_Police_100K'!AA24*100</f>
        <v>#VALUE!</v>
      </c>
      <c r="AJ24" s="250" t="e">
        <f>'1_Police_100K'!AJ24/'1_Police_100K'!AB24*100</f>
        <v>#VALUE!</v>
      </c>
      <c r="AK24" s="250" t="e">
        <f>'1_Police_100K'!AK24/'1_Police_100K'!AC24*100</f>
        <v>#VALUE!</v>
      </c>
      <c r="AL24" s="250" t="e">
        <f>'1_Police_100K'!AL24/'1_Police_100K'!AD24*100</f>
        <v>#VALUE!</v>
      </c>
      <c r="AM24" s="250" t="e">
        <f>'1_Police_100K'!AM24/'1_Police_100K'!AE24*100</f>
        <v>#VALUE!</v>
      </c>
      <c r="AN24" s="250" t="e">
        <f t="shared" si="45"/>
        <v>#VALUE!</v>
      </c>
      <c r="AP24" s="250" t="e">
        <f>'1_Police_100K'!AP24/'1_Police_100K'!Z24*100</f>
        <v>#VALUE!</v>
      </c>
      <c r="AQ24" s="250" t="e">
        <f>'1_Police_100K'!AQ24/'1_Police_100K'!AA24*100</f>
        <v>#VALUE!</v>
      </c>
      <c r="AR24" s="250" t="e">
        <f>'1_Police_100K'!AR24/'1_Police_100K'!AB24*100</f>
        <v>#VALUE!</v>
      </c>
      <c r="AS24" s="250" t="e">
        <f>'1_Police_100K'!AS24/'1_Police_100K'!AC24*100</f>
        <v>#VALUE!</v>
      </c>
      <c r="AT24" s="250" t="e">
        <f>'1_Police_100K'!AT24/'1_Police_100K'!AD24*100</f>
        <v>#VALUE!</v>
      </c>
      <c r="AU24" s="250" t="e">
        <f>'1_Police_100K'!AU24/'1_Police_100K'!AE24*100</f>
        <v>#VALUE!</v>
      </c>
      <c r="AV24" s="250" t="e">
        <f t="shared" si="32"/>
        <v>#VALUE!</v>
      </c>
      <c r="AX24" s="250" t="e">
        <f>'1_Police_100K'!AX24/'1_Police_100K'!AP24*100</f>
        <v>#VALUE!</v>
      </c>
      <c r="AY24" s="250" t="e">
        <f>'1_Police_100K'!AY24/'1_Police_100K'!AQ24*100</f>
        <v>#VALUE!</v>
      </c>
      <c r="AZ24" s="250" t="e">
        <f>'1_Police_100K'!AZ24/'1_Police_100K'!AR24*100</f>
        <v>#VALUE!</v>
      </c>
      <c r="BA24" s="250" t="e">
        <f>'1_Police_100K'!BA24/'1_Police_100K'!AS24*100</f>
        <v>#VALUE!</v>
      </c>
      <c r="BB24" s="250" t="e">
        <f>'1_Police_100K'!BB24/'1_Police_100K'!AT24*100</f>
        <v>#VALUE!</v>
      </c>
      <c r="BC24" s="250" t="e">
        <f>'1_Police_100K'!BC24/'1_Police_100K'!AU24*100</f>
        <v>#VALUE!</v>
      </c>
      <c r="BD24" s="250" t="e">
        <f t="shared" si="46"/>
        <v>#VALUE!</v>
      </c>
      <c r="BF24" s="250" t="e">
        <f>'1_Police_100K'!BF24/'1_Police_100K'!J24*100</f>
        <v>#VALUE!</v>
      </c>
      <c r="BG24" s="250" t="e">
        <f>'1_Police_100K'!BG24/'1_Police_100K'!K24*100</f>
        <v>#VALUE!</v>
      </c>
      <c r="BH24" s="250" t="e">
        <f>'1_Police_100K'!BH24/'1_Police_100K'!L24*100</f>
        <v>#VALUE!</v>
      </c>
      <c r="BI24" s="250" t="e">
        <f>'1_Police_100K'!BI24/'1_Police_100K'!M24*100</f>
        <v>#VALUE!</v>
      </c>
      <c r="BJ24" s="250" t="e">
        <f>'1_Police_100K'!BJ24/'1_Police_100K'!N24*100</f>
        <v>#VALUE!</v>
      </c>
      <c r="BK24" s="250" t="e">
        <f>'1_Police_100K'!BK24/'1_Police_100K'!O24*100</f>
        <v>#VALUE!</v>
      </c>
      <c r="BL24" s="250" t="e">
        <f t="shared" si="0"/>
        <v>#VALUE!</v>
      </c>
      <c r="BN24" s="250" t="e">
        <f>'1_Police_100K'!BN24/'1_Police_100K'!BF24*100</f>
        <v>#VALUE!</v>
      </c>
      <c r="BO24" s="250" t="e">
        <f>'1_Police_100K'!BO24/'1_Police_100K'!BG24*100</f>
        <v>#VALUE!</v>
      </c>
      <c r="BP24" s="250" t="e">
        <f>'1_Police_100K'!BP24/'1_Police_100K'!BH24*100</f>
        <v>#VALUE!</v>
      </c>
      <c r="BQ24" s="250" t="e">
        <f>'1_Police_100K'!BQ24/'1_Police_100K'!BI24*100</f>
        <v>#VALUE!</v>
      </c>
      <c r="BR24" s="250" t="e">
        <f>'1_Police_100K'!BR24/'1_Police_100K'!BJ24*100</f>
        <v>#VALUE!</v>
      </c>
      <c r="BS24" s="250" t="e">
        <f>'1_Police_100K'!BS24/'1_Police_100K'!BK24*100</f>
        <v>#VALUE!</v>
      </c>
      <c r="BT24" s="250" t="e">
        <f t="shared" si="1"/>
        <v>#VALUE!</v>
      </c>
      <c r="BV24" s="250" t="e">
        <f>'1_Police_100K'!BV24/'1_Police_100K'!J24*100</f>
        <v>#VALUE!</v>
      </c>
      <c r="BW24" s="250" t="e">
        <f>'1_Police_100K'!BW24/'1_Police_100K'!K24*100</f>
        <v>#VALUE!</v>
      </c>
      <c r="BX24" s="250" t="e">
        <f>'1_Police_100K'!BX24/'1_Police_100K'!L24*100</f>
        <v>#VALUE!</v>
      </c>
      <c r="BY24" s="250" t="e">
        <f>'1_Police_100K'!BY24/'1_Police_100K'!M24*100</f>
        <v>#VALUE!</v>
      </c>
      <c r="BZ24" s="250" t="e">
        <f>'1_Police_100K'!BZ24/'1_Police_100K'!N24*100</f>
        <v>#VALUE!</v>
      </c>
      <c r="CA24" s="250" t="e">
        <f>'1_Police_100K'!CA24/'1_Police_100K'!O24*100</f>
        <v>#VALUE!</v>
      </c>
      <c r="CB24" s="250" t="e">
        <f t="shared" si="2"/>
        <v>#VALUE!</v>
      </c>
      <c r="CD24" s="250" t="e">
        <f>'1_Police_100K'!CD24/'1_Police_100K'!BV24*100</f>
        <v>#VALUE!</v>
      </c>
      <c r="CE24" s="250" t="e">
        <f>'1_Police_100K'!CE24/'1_Police_100K'!BW24*100</f>
        <v>#VALUE!</v>
      </c>
      <c r="CF24" s="250" t="e">
        <f>'1_Police_100K'!CF24/'1_Police_100K'!BX24*100</f>
        <v>#VALUE!</v>
      </c>
      <c r="CG24" s="250" t="e">
        <f>'1_Police_100K'!CG24/'1_Police_100K'!BY24*100</f>
        <v>#VALUE!</v>
      </c>
      <c r="CH24" s="250" t="e">
        <f>'1_Police_100K'!CH24/'1_Police_100K'!BZ24*100</f>
        <v>#VALUE!</v>
      </c>
      <c r="CI24" s="250" t="e">
        <f>'1_Police_100K'!CI24/'1_Police_100K'!CA24*100</f>
        <v>#VALUE!</v>
      </c>
      <c r="CJ24" s="250" t="e">
        <f t="shared" si="3"/>
        <v>#VALUE!</v>
      </c>
      <c r="CL24" s="250" t="e">
        <f>'1_Police_100K'!CL24/'1_Police_100K'!BV24*100</f>
        <v>#VALUE!</v>
      </c>
      <c r="CM24" s="250" t="e">
        <f>'1_Police_100K'!CM24/'1_Police_100K'!BW24*100</f>
        <v>#VALUE!</v>
      </c>
      <c r="CN24" s="250" t="e">
        <f>'1_Police_100K'!CN24/'1_Police_100K'!BX24*100</f>
        <v>#VALUE!</v>
      </c>
      <c r="CO24" s="250" t="e">
        <f>'1_Police_100K'!CO24/'1_Police_100K'!BY24*100</f>
        <v>#VALUE!</v>
      </c>
      <c r="CP24" s="250" t="e">
        <f>'1_Police_100K'!CP24/'1_Police_100K'!BZ24*100</f>
        <v>#VALUE!</v>
      </c>
      <c r="CQ24" s="250" t="e">
        <f>'1_Police_100K'!CQ24/'1_Police_100K'!CA24*100</f>
        <v>#VALUE!</v>
      </c>
      <c r="CR24" s="250" t="e">
        <f t="shared" si="4"/>
        <v>#VALUE!</v>
      </c>
      <c r="CT24" s="250" t="e">
        <f>'1_Police_100K'!CT24/'1_Police_100K'!J24*100</f>
        <v>#VALUE!</v>
      </c>
      <c r="CU24" s="250" t="e">
        <f>'1_Police_100K'!CU24/'1_Police_100K'!K24*100</f>
        <v>#VALUE!</v>
      </c>
      <c r="CV24" s="250" t="e">
        <f>'1_Police_100K'!CV24/'1_Police_100K'!L24*100</f>
        <v>#VALUE!</v>
      </c>
      <c r="CW24" s="250" t="e">
        <f>'1_Police_100K'!CW24/'1_Police_100K'!M24*100</f>
        <v>#VALUE!</v>
      </c>
      <c r="CX24" s="250" t="e">
        <f>'1_Police_100K'!CX24/'1_Police_100K'!N24*100</f>
        <v>#VALUE!</v>
      </c>
      <c r="CY24" s="250" t="e">
        <f>'1_Police_100K'!CY24/'1_Police_100K'!O24*100</f>
        <v>#VALUE!</v>
      </c>
      <c r="CZ24" s="250" t="e">
        <f t="shared" si="5"/>
        <v>#VALUE!</v>
      </c>
      <c r="DB24" s="250">
        <f>'1_Police_100K'!DB24/'1_Police_100K'!CT24*100</f>
        <v>0</v>
      </c>
      <c r="DC24" s="250">
        <f>'1_Police_100K'!DC24/'1_Police_100K'!CU24*100</f>
        <v>0</v>
      </c>
      <c r="DD24" s="250">
        <f>'1_Police_100K'!DD24/'1_Police_100K'!CV24*100</f>
        <v>0</v>
      </c>
      <c r="DE24" s="250">
        <f>'1_Police_100K'!DE24/'1_Police_100K'!CW24*100</f>
        <v>0</v>
      </c>
      <c r="DF24" s="250">
        <f>'1_Police_100K'!DF24/'1_Police_100K'!CX24*100</f>
        <v>0</v>
      </c>
      <c r="DG24" s="250">
        <f>'1_Police_100K'!DG24/'1_Police_100K'!CY24*100</f>
        <v>0</v>
      </c>
      <c r="DH24" s="250" t="e">
        <f t="shared" si="33"/>
        <v>#DIV/0!</v>
      </c>
      <c r="DJ24" s="250" t="e">
        <f>'1_Police_100K'!DJ24/'1_Police_100K'!J24*100</f>
        <v>#VALUE!</v>
      </c>
      <c r="DK24" s="250" t="e">
        <f>'1_Police_100K'!DK24/'1_Police_100K'!K24*100</f>
        <v>#VALUE!</v>
      </c>
      <c r="DL24" s="250" t="e">
        <f>'1_Police_100K'!DL24/'1_Police_100K'!L24*100</f>
        <v>#VALUE!</v>
      </c>
      <c r="DM24" s="250" t="e">
        <f>'1_Police_100K'!DM24/'1_Police_100K'!M24*100</f>
        <v>#VALUE!</v>
      </c>
      <c r="DN24" s="250" t="e">
        <f>'1_Police_100K'!DN24/'1_Police_100K'!N24*100</f>
        <v>#VALUE!</v>
      </c>
      <c r="DO24" s="250" t="e">
        <f>'1_Police_100K'!DO24/'1_Police_100K'!O24*100</f>
        <v>#VALUE!</v>
      </c>
      <c r="DP24" s="250" t="e">
        <f t="shared" si="6"/>
        <v>#VALUE!</v>
      </c>
      <c r="DR24" s="250" t="e">
        <f>'1_Police_100K'!DR24/'1_Police_100K'!DJ24*100</f>
        <v>#VALUE!</v>
      </c>
      <c r="DS24" s="250" t="e">
        <f>'1_Police_100K'!DS24/'1_Police_100K'!DK24*100</f>
        <v>#VALUE!</v>
      </c>
      <c r="DT24" s="250" t="e">
        <f>'1_Police_100K'!DT24/'1_Police_100K'!DL24*100</f>
        <v>#VALUE!</v>
      </c>
      <c r="DU24" s="250" t="e">
        <f>'1_Police_100K'!DU24/'1_Police_100K'!DM24*100</f>
        <v>#VALUE!</v>
      </c>
      <c r="DV24" s="250" t="e">
        <f>'1_Police_100K'!DV24/'1_Police_100K'!DN24*100</f>
        <v>#VALUE!</v>
      </c>
      <c r="DW24" s="250" t="e">
        <f>'1_Police_100K'!DW24/'1_Police_100K'!DO24*100</f>
        <v>#VALUE!</v>
      </c>
      <c r="DX24" s="250" t="e">
        <f t="shared" si="34"/>
        <v>#VALUE!</v>
      </c>
      <c r="DZ24" s="250" t="e">
        <f>'1_Police_100K'!DZ24/'1_Police_100K'!DR24*100</f>
        <v>#VALUE!</v>
      </c>
      <c r="EA24" s="250" t="e">
        <f>'1_Police_100K'!EA24/'1_Police_100K'!DS24*100</f>
        <v>#VALUE!</v>
      </c>
      <c r="EB24" s="250" t="e">
        <f>'1_Police_100K'!EB24/'1_Police_100K'!DT24*100</f>
        <v>#VALUE!</v>
      </c>
      <c r="EC24" s="250" t="e">
        <f>'1_Police_100K'!EC24/'1_Police_100K'!DU24*100</f>
        <v>#VALUE!</v>
      </c>
      <c r="ED24" s="250" t="e">
        <f>'1_Police_100K'!ED24/'1_Police_100K'!DV24*100</f>
        <v>#VALUE!</v>
      </c>
      <c r="EE24" s="250" t="e">
        <f>'1_Police_100K'!EE24/'1_Police_100K'!DW24*100</f>
        <v>#VALUE!</v>
      </c>
      <c r="EF24" s="250" t="e">
        <f t="shared" si="7"/>
        <v>#VALUE!</v>
      </c>
      <c r="EH24" s="250" t="e">
        <f>'1_Police_100K'!EH24/'1_Police_100K'!DR24*100</f>
        <v>#VALUE!</v>
      </c>
      <c r="EI24" s="250" t="e">
        <f>'1_Police_100K'!EI24/'1_Police_100K'!DS24*100</f>
        <v>#VALUE!</v>
      </c>
      <c r="EJ24" s="250" t="e">
        <f>'1_Police_100K'!EJ24/'1_Police_100K'!DT24*100</f>
        <v>#VALUE!</v>
      </c>
      <c r="EK24" s="250" t="e">
        <f>'1_Police_100K'!EK24/'1_Police_100K'!DU24*100</f>
        <v>#VALUE!</v>
      </c>
      <c r="EL24" s="250" t="e">
        <f>'1_Police_100K'!EL24/'1_Police_100K'!DV24*100</f>
        <v>#VALUE!</v>
      </c>
      <c r="EM24" s="250" t="e">
        <f>'1_Police_100K'!EM24/'1_Police_100K'!DW24*100</f>
        <v>#VALUE!</v>
      </c>
      <c r="EN24" s="250" t="e">
        <f t="shared" si="8"/>
        <v>#VALUE!</v>
      </c>
      <c r="EP24" s="250">
        <f>'1_Police_100K'!EP24/'1_Police_100K'!EH24*100</f>
        <v>43.779589689637028</v>
      </c>
      <c r="EQ24" s="250">
        <f>'1_Police_100K'!EQ24/'1_Police_100K'!EI24*100</f>
        <v>46.587494634425525</v>
      </c>
      <c r="ER24" s="250">
        <f>'1_Police_100K'!ER24/'1_Police_100K'!EJ24*100</f>
        <v>85.774003919007185</v>
      </c>
      <c r="ES24" s="250">
        <f>'1_Police_100K'!ES24/'1_Police_100K'!EK24*100</f>
        <v>72.900763358778633</v>
      </c>
      <c r="ET24" s="250">
        <f>'1_Police_100K'!ET24/'1_Police_100K'!EL24*100</f>
        <v>74.05386375638092</v>
      </c>
      <c r="EU24" s="250">
        <f>'1_Police_100K'!EU24/'1_Police_100K'!EM24*100</f>
        <v>75.025193147463895</v>
      </c>
      <c r="EV24" s="250">
        <f t="shared" si="9"/>
        <v>71.370251935510822</v>
      </c>
      <c r="EX24" s="250" t="e">
        <f>'1_Police_100K'!EX24/'1_Police_100K'!J24*100</f>
        <v>#VALUE!</v>
      </c>
      <c r="EY24" s="250" t="e">
        <f>'1_Police_100K'!EY24/'1_Police_100K'!K24*100</f>
        <v>#VALUE!</v>
      </c>
      <c r="EZ24" s="250" t="e">
        <f>'1_Police_100K'!EZ24/'1_Police_100K'!L24*100</f>
        <v>#VALUE!</v>
      </c>
      <c r="FA24" s="250" t="e">
        <f>'1_Police_100K'!FA24/'1_Police_100K'!M24*100</f>
        <v>#VALUE!</v>
      </c>
      <c r="FB24" s="250" t="e">
        <f>'1_Police_100K'!FB24/'1_Police_100K'!N24*100</f>
        <v>#VALUE!</v>
      </c>
      <c r="FC24" s="250" t="e">
        <f>'1_Police_100K'!FC24/'1_Police_100K'!O24*100</f>
        <v>#VALUE!</v>
      </c>
      <c r="FD24" s="250" t="e">
        <f t="shared" si="10"/>
        <v>#VALUE!</v>
      </c>
      <c r="FF24" s="250" t="e">
        <f>'1_Police_100K'!FF24/'1_Police_100K'!EX24*100</f>
        <v>#VALUE!</v>
      </c>
      <c r="FG24" s="250" t="e">
        <f>'1_Police_100K'!FG24/'1_Police_100K'!EY24*100</f>
        <v>#VALUE!</v>
      </c>
      <c r="FH24" s="250" t="e">
        <f>'1_Police_100K'!FH24/'1_Police_100K'!EZ24*100</f>
        <v>#VALUE!</v>
      </c>
      <c r="FI24" s="250" t="e">
        <f>'1_Police_100K'!FI24/'1_Police_100K'!FA24*100</f>
        <v>#VALUE!</v>
      </c>
      <c r="FJ24" s="250" t="e">
        <f>'1_Police_100K'!FJ24/'1_Police_100K'!FB24*100</f>
        <v>#VALUE!</v>
      </c>
      <c r="FK24" s="250" t="e">
        <f>'1_Police_100K'!FK24/'1_Police_100K'!FC24*100</f>
        <v>#VALUE!</v>
      </c>
      <c r="FL24" s="250" t="e">
        <f t="shared" si="35"/>
        <v>#VALUE!</v>
      </c>
      <c r="FN24" s="250" t="e">
        <f>'1_Police_100K'!FN24/'1_Police_100K'!J24*100</f>
        <v>#VALUE!</v>
      </c>
      <c r="FO24" s="250" t="e">
        <f>'1_Police_100K'!FO24/'1_Police_100K'!K24*100</f>
        <v>#VALUE!</v>
      </c>
      <c r="FP24" s="250" t="e">
        <f>'1_Police_100K'!FP24/'1_Police_100K'!L24*100</f>
        <v>#VALUE!</v>
      </c>
      <c r="FQ24" s="250" t="e">
        <f>'1_Police_100K'!FQ24/'1_Police_100K'!M24*100</f>
        <v>#VALUE!</v>
      </c>
      <c r="FR24" s="250" t="e">
        <f>'1_Police_100K'!FR24/'1_Police_100K'!N24*100</f>
        <v>#VALUE!</v>
      </c>
      <c r="FS24" s="250" t="e">
        <f>'1_Police_100K'!FS24/'1_Police_100K'!O24*100</f>
        <v>#VALUE!</v>
      </c>
      <c r="FT24" s="250" t="e">
        <f t="shared" si="11"/>
        <v>#VALUE!</v>
      </c>
      <c r="FV24" s="250" t="e">
        <f>'1_Police_100K'!FV24/'1_Police_100K'!J24*100</f>
        <v>#VALUE!</v>
      </c>
      <c r="FW24" s="250" t="e">
        <f>'1_Police_100K'!FW24/'1_Police_100K'!K24*100</f>
        <v>#VALUE!</v>
      </c>
      <c r="FX24" s="250" t="e">
        <f>'1_Police_100K'!FX24/'1_Police_100K'!L24*100</f>
        <v>#VALUE!</v>
      </c>
      <c r="FY24" s="250" t="e">
        <f>'1_Police_100K'!FY24/'1_Police_100K'!M24*100</f>
        <v>#VALUE!</v>
      </c>
      <c r="FZ24" s="250" t="e">
        <f>'1_Police_100K'!FZ24/'1_Police_100K'!N24*100</f>
        <v>#VALUE!</v>
      </c>
      <c r="GA24" s="250" t="e">
        <f>'1_Police_100K'!GA24/'1_Police_100K'!O24*100</f>
        <v>#VALUE!</v>
      </c>
      <c r="GB24" s="250" t="e">
        <f t="shared" si="12"/>
        <v>#VALUE!</v>
      </c>
      <c r="GD24" s="250" t="e">
        <f>'1_Police_100K'!GD24/'1_Police_100K'!J24*100</f>
        <v>#VALUE!</v>
      </c>
      <c r="GE24" s="250" t="e">
        <f>'1_Police_100K'!GE24/'1_Police_100K'!K24*100</f>
        <v>#VALUE!</v>
      </c>
      <c r="GF24" s="250" t="e">
        <f>'1_Police_100K'!GF24/'1_Police_100K'!L24*100</f>
        <v>#VALUE!</v>
      </c>
      <c r="GG24" s="250" t="e">
        <f>'1_Police_100K'!GG24/'1_Police_100K'!M24*100</f>
        <v>#VALUE!</v>
      </c>
      <c r="GH24" s="250" t="e">
        <f>'1_Police_100K'!GH24/'1_Police_100K'!N24*100</f>
        <v>#VALUE!</v>
      </c>
      <c r="GI24" s="250" t="e">
        <f>'1_Police_100K'!GI24/'1_Police_100K'!O24*100</f>
        <v>#VALUE!</v>
      </c>
      <c r="GJ24" s="250" t="e">
        <f t="shared" si="13"/>
        <v>#VALUE!</v>
      </c>
      <c r="GL24" s="250" t="e">
        <f>'1_Police_100K'!GL24/'1_Police_100K'!J24*100</f>
        <v>#VALUE!</v>
      </c>
      <c r="GM24" s="250" t="e">
        <f>'1_Police_100K'!GM24/'1_Police_100K'!K24*100</f>
        <v>#VALUE!</v>
      </c>
      <c r="GN24" s="250" t="e">
        <f>'1_Police_100K'!GN24/'1_Police_100K'!L24*100</f>
        <v>#VALUE!</v>
      </c>
      <c r="GO24" s="250" t="e">
        <f>'1_Police_100K'!GO24/'1_Police_100K'!M24*100</f>
        <v>#VALUE!</v>
      </c>
      <c r="GP24" s="250" t="e">
        <f>'1_Police_100K'!GP24/'1_Police_100K'!N24*100</f>
        <v>#VALUE!</v>
      </c>
      <c r="GQ24" s="250" t="e">
        <f>'1_Police_100K'!GQ24/'1_Police_100K'!O24*100</f>
        <v>#VALUE!</v>
      </c>
      <c r="GR24" s="250" t="e">
        <f t="shared" si="14"/>
        <v>#VALUE!</v>
      </c>
      <c r="GT24" s="250" t="e">
        <f>'1_Police_100K'!GT24/'1_Police_100K'!GL24*100</f>
        <v>#VALUE!</v>
      </c>
      <c r="GU24" s="250" t="e">
        <f>'1_Police_100K'!GU24/'1_Police_100K'!GM24*100</f>
        <v>#VALUE!</v>
      </c>
      <c r="GV24" s="250" t="e">
        <f>'1_Police_100K'!GV24/'1_Police_100K'!GN24*100</f>
        <v>#VALUE!</v>
      </c>
      <c r="GW24" s="250" t="e">
        <f>'1_Police_100K'!GW24/'1_Police_100K'!GO24*100</f>
        <v>#VALUE!</v>
      </c>
      <c r="GX24" s="250" t="e">
        <f>'1_Police_100K'!GX24/'1_Police_100K'!GP24*100</f>
        <v>#VALUE!</v>
      </c>
      <c r="GY24" s="250" t="e">
        <f>'1_Police_100K'!GY24/'1_Police_100K'!GQ24*100</f>
        <v>#VALUE!</v>
      </c>
      <c r="GZ24" s="250" t="e">
        <f t="shared" si="15"/>
        <v>#VALUE!</v>
      </c>
      <c r="HA24" s="252"/>
      <c r="HB24" s="250" t="e">
        <f>'1_Police_raw'!GI23/C24*100</f>
        <v>#VALUE!</v>
      </c>
      <c r="HC24" s="250" t="e">
        <f>'1_Police_raw'!GJ23/D24*100</f>
        <v>#VALUE!</v>
      </c>
      <c r="HD24" s="250" t="e">
        <f>'1_Police_raw'!GK23/E24*100</f>
        <v>#VALUE!</v>
      </c>
      <c r="HE24" s="250" t="e">
        <f>'1_Police_raw'!GL23/F24*100</f>
        <v>#VALUE!</v>
      </c>
      <c r="HF24" s="250" t="e">
        <f>'1_Police_raw'!GM23/G24*100</f>
        <v>#VALUE!</v>
      </c>
      <c r="HG24" s="250" t="e">
        <f>'1_Police_raw'!GN23/H24*100</f>
        <v>#VALUE!</v>
      </c>
      <c r="HH24" s="250" t="e">
        <f t="shared" si="16"/>
        <v>#VALUE!</v>
      </c>
      <c r="HJ24" s="250" t="e">
        <f>'1_Police_100K'!HJ24/'1_Police_100K'!HB24*100</f>
        <v>#VALUE!</v>
      </c>
      <c r="HK24" s="250" t="e">
        <f>'1_Police_100K'!HK24/'1_Police_100K'!HC24*100</f>
        <v>#VALUE!</v>
      </c>
      <c r="HL24" s="250" t="e">
        <f>'1_Police_100K'!HL24/'1_Police_100K'!HD24*100</f>
        <v>#VALUE!</v>
      </c>
      <c r="HM24" s="250" t="e">
        <f>'1_Police_100K'!HM24/'1_Police_100K'!HE24*100</f>
        <v>#VALUE!</v>
      </c>
      <c r="HN24" s="250" t="e">
        <f>'1_Police_100K'!HN24/'1_Police_100K'!HF24*100</f>
        <v>#VALUE!</v>
      </c>
      <c r="HO24" s="250" t="e">
        <f>'1_Police_100K'!HO24/'1_Police_100K'!HG24*100</f>
        <v>#VALUE!</v>
      </c>
      <c r="HP24" s="250" t="e">
        <f t="shared" si="17"/>
        <v>#VALUE!</v>
      </c>
      <c r="HR24" s="250" t="e">
        <f>'1_Police_100K'!HR24/'1_Police_100K'!HB24*100</f>
        <v>#VALUE!</v>
      </c>
      <c r="HS24" s="250" t="e">
        <f>'1_Police_100K'!HS24/'1_Police_100K'!HC24*100</f>
        <v>#VALUE!</v>
      </c>
      <c r="HT24" s="250" t="e">
        <f>'1_Police_100K'!HT24/'1_Police_100K'!HD24*100</f>
        <v>#VALUE!</v>
      </c>
      <c r="HU24" s="250" t="e">
        <f>'1_Police_100K'!HU24/'1_Police_100K'!HE24*100</f>
        <v>#VALUE!</v>
      </c>
      <c r="HV24" s="250" t="e">
        <f>'1_Police_100K'!HV24/'1_Police_100K'!HF24*100</f>
        <v>#VALUE!</v>
      </c>
      <c r="HW24" s="250" t="e">
        <f>'1_Police_100K'!HW24/'1_Police_100K'!HG24*100</f>
        <v>#VALUE!</v>
      </c>
      <c r="HX24" s="250" t="e">
        <f t="shared" si="18"/>
        <v>#VALUE!</v>
      </c>
      <c r="HZ24" s="250" t="e">
        <f>'1_Police_100K'!HZ24/'1_Police_100K'!HR24*100</f>
        <v>#VALUE!</v>
      </c>
      <c r="IA24" s="250" t="e">
        <f>'1_Police_100K'!IA24/'1_Police_100K'!HS24*100</f>
        <v>#VALUE!</v>
      </c>
      <c r="IB24" s="250" t="e">
        <f>'1_Police_100K'!IB24/'1_Police_100K'!HT24*100</f>
        <v>#VALUE!</v>
      </c>
      <c r="IC24" s="250" t="e">
        <f>'1_Police_100K'!IC24/'1_Police_100K'!HU24*100</f>
        <v>#VALUE!</v>
      </c>
      <c r="ID24" s="250" t="e">
        <f>'1_Police_100K'!ID24/'1_Police_100K'!HV24*100</f>
        <v>#VALUE!</v>
      </c>
      <c r="IE24" s="250" t="e">
        <f>'1_Police_100K'!IE24/'1_Police_100K'!HW24*100</f>
        <v>#VALUE!</v>
      </c>
      <c r="IF24" s="250" t="e">
        <f t="shared" si="48"/>
        <v>#VALUE!</v>
      </c>
      <c r="IH24" s="250" t="e">
        <f>'1_Police_100K'!IH24/'1_Police_100K'!HR24*100</f>
        <v>#VALUE!</v>
      </c>
      <c r="II24" s="250" t="e">
        <f>'1_Police_100K'!II24/'1_Police_100K'!HS24*100</f>
        <v>#VALUE!</v>
      </c>
      <c r="IJ24" s="250" t="e">
        <f>'1_Police_100K'!IJ24/'1_Police_100K'!HT24*100</f>
        <v>#VALUE!</v>
      </c>
      <c r="IK24" s="250" t="e">
        <f>'1_Police_100K'!IK24/'1_Police_100K'!HU24*100</f>
        <v>#VALUE!</v>
      </c>
      <c r="IL24" s="250" t="e">
        <f>'1_Police_100K'!IL24/'1_Police_100K'!HV24*100</f>
        <v>#VALUE!</v>
      </c>
      <c r="IM24" s="250" t="e">
        <f>'1_Police_100K'!IM24/'1_Police_100K'!HW24*100</f>
        <v>#VALUE!</v>
      </c>
      <c r="IN24" s="250" t="e">
        <f t="shared" si="36"/>
        <v>#VALUE!</v>
      </c>
      <c r="IP24" s="250" t="e">
        <f>'1_Police_100K'!IP24/'1_Police_100K'!IH24*100</f>
        <v>#VALUE!</v>
      </c>
      <c r="IQ24" s="250" t="e">
        <f>'1_Police_100K'!IQ24/'1_Police_100K'!II24*100</f>
        <v>#VALUE!</v>
      </c>
      <c r="IR24" s="250" t="e">
        <f>'1_Police_100K'!IR24/'1_Police_100K'!IJ24*100</f>
        <v>#VALUE!</v>
      </c>
      <c r="IS24" s="250" t="e">
        <f>'1_Police_100K'!IS24/'1_Police_100K'!IK24*100</f>
        <v>#VALUE!</v>
      </c>
      <c r="IT24" s="250" t="e">
        <f>'1_Police_100K'!IT24/'1_Police_100K'!IL24*100</f>
        <v>#VALUE!</v>
      </c>
      <c r="IU24" s="250" t="e">
        <f>'1_Police_100K'!IU24/'1_Police_100K'!IM24*100</f>
        <v>#VALUE!</v>
      </c>
      <c r="IV24" s="250" t="e">
        <f t="shared" si="44"/>
        <v>#VALUE!</v>
      </c>
      <c r="IX24" s="250" t="e">
        <f>'1_Police_100K'!IX24/'1_Police_100K'!HB24*100</f>
        <v>#VALUE!</v>
      </c>
      <c r="IY24" s="250" t="e">
        <f>'1_Police_100K'!IY24/'1_Police_100K'!HC24*100</f>
        <v>#VALUE!</v>
      </c>
      <c r="IZ24" s="250" t="e">
        <f>'1_Police_100K'!IZ24/'1_Police_100K'!HD24*100</f>
        <v>#VALUE!</v>
      </c>
      <c r="JA24" s="250" t="e">
        <f>'1_Police_100K'!JA24/'1_Police_100K'!HE24*100</f>
        <v>#VALUE!</v>
      </c>
      <c r="JB24" s="250" t="e">
        <f>'1_Police_100K'!JB24/'1_Police_100K'!HF24*100</f>
        <v>#VALUE!</v>
      </c>
      <c r="JC24" s="250" t="e">
        <f>'1_Police_100K'!JC24/'1_Police_100K'!HG24*100</f>
        <v>#VALUE!</v>
      </c>
      <c r="JD24" s="250" t="e">
        <f t="shared" si="19"/>
        <v>#VALUE!</v>
      </c>
      <c r="JF24" s="250" t="e">
        <f>'1_Police_100K'!JF24/'1_Police_100K'!IX24*100</f>
        <v>#VALUE!</v>
      </c>
      <c r="JG24" s="250" t="e">
        <f>'1_Police_100K'!JG24/'1_Police_100K'!IY24*100</f>
        <v>#VALUE!</v>
      </c>
      <c r="JH24" s="250" t="e">
        <f>'1_Police_100K'!JH24/'1_Police_100K'!IZ24*100</f>
        <v>#VALUE!</v>
      </c>
      <c r="JI24" s="250" t="e">
        <f>'1_Police_100K'!JI24/'1_Police_100K'!JA24*100</f>
        <v>#VALUE!</v>
      </c>
      <c r="JJ24" s="250" t="e">
        <f>'1_Police_100K'!JJ24/'1_Police_100K'!JB24*100</f>
        <v>#VALUE!</v>
      </c>
      <c r="JK24" s="250" t="e">
        <f>'1_Police_100K'!JK24/'1_Police_100K'!JC24*100</f>
        <v>#VALUE!</v>
      </c>
      <c r="JL24" s="250" t="e">
        <f t="shared" si="47"/>
        <v>#VALUE!</v>
      </c>
      <c r="JN24" s="250" t="e">
        <f>'1_Police_100K'!JN24/'1_Police_100K'!HB24*100</f>
        <v>#VALUE!</v>
      </c>
      <c r="JO24" s="250" t="e">
        <f>'1_Police_100K'!JO24/'1_Police_100K'!HC24*100</f>
        <v>#VALUE!</v>
      </c>
      <c r="JP24" s="250" t="e">
        <f>'1_Police_100K'!JP24/'1_Police_100K'!HD24*100</f>
        <v>#VALUE!</v>
      </c>
      <c r="JQ24" s="250" t="e">
        <f>'1_Police_100K'!JQ24/'1_Police_100K'!HE24*100</f>
        <v>#VALUE!</v>
      </c>
      <c r="JR24" s="250" t="e">
        <f>'1_Police_100K'!JR24/'1_Police_100K'!HF24*100</f>
        <v>#VALUE!</v>
      </c>
      <c r="JS24" s="250" t="e">
        <f>'1_Police_100K'!JS24/'1_Police_100K'!HG24*100</f>
        <v>#VALUE!</v>
      </c>
      <c r="JT24" s="250" t="e">
        <f t="shared" si="20"/>
        <v>#VALUE!</v>
      </c>
      <c r="JV24" s="250" t="e">
        <f>'1_Police_100K'!JV24/'1_Police_100K'!JN24*100</f>
        <v>#VALUE!</v>
      </c>
      <c r="JW24" s="250" t="e">
        <f>'1_Police_100K'!JW24/'1_Police_100K'!JO24*100</f>
        <v>#VALUE!</v>
      </c>
      <c r="JX24" s="250" t="e">
        <f>'1_Police_100K'!JX24/'1_Police_100K'!JP24*100</f>
        <v>#VALUE!</v>
      </c>
      <c r="JY24" s="250" t="e">
        <f>'1_Police_100K'!JY24/'1_Police_100K'!JQ24*100</f>
        <v>#VALUE!</v>
      </c>
      <c r="JZ24" s="250" t="e">
        <f>'1_Police_100K'!JZ24/'1_Police_100K'!JR24*100</f>
        <v>#VALUE!</v>
      </c>
      <c r="KA24" s="250" t="e">
        <f>'1_Police_100K'!KA24/'1_Police_100K'!JS24*100</f>
        <v>#VALUE!</v>
      </c>
      <c r="KB24" s="250" t="e">
        <f t="shared" si="21"/>
        <v>#VALUE!</v>
      </c>
      <c r="KD24" s="250" t="e">
        <f>'1_Police_100K'!KD24/'1_Police_100K'!JN24*100</f>
        <v>#VALUE!</v>
      </c>
      <c r="KE24" s="250" t="e">
        <f>'1_Police_100K'!KE24/'1_Police_100K'!JO24*100</f>
        <v>#VALUE!</v>
      </c>
      <c r="KF24" s="250" t="e">
        <f>'1_Police_100K'!KF24/'1_Police_100K'!JP24*100</f>
        <v>#VALUE!</v>
      </c>
      <c r="KG24" s="250" t="e">
        <f>'1_Police_100K'!KG24/'1_Police_100K'!JQ24*100</f>
        <v>#VALUE!</v>
      </c>
      <c r="KH24" s="250" t="e">
        <f>'1_Police_100K'!KH24/'1_Police_100K'!JR24*100</f>
        <v>#VALUE!</v>
      </c>
      <c r="KI24" s="250" t="e">
        <f>'1_Police_100K'!KI24/'1_Police_100K'!JS24*100</f>
        <v>#VALUE!</v>
      </c>
      <c r="KJ24" s="250" t="e">
        <f t="shared" si="22"/>
        <v>#VALUE!</v>
      </c>
      <c r="KL24" s="250" t="e">
        <f>'1_Police_100K'!KL24/'1_Police_100K'!HB24*100</f>
        <v>#VALUE!</v>
      </c>
      <c r="KM24" s="250" t="e">
        <f>'1_Police_100K'!KM24/'1_Police_100K'!HC24*100</f>
        <v>#VALUE!</v>
      </c>
      <c r="KN24" s="250" t="e">
        <f>'1_Police_100K'!KN24/'1_Police_100K'!HD24*100</f>
        <v>#VALUE!</v>
      </c>
      <c r="KO24" s="250" t="e">
        <f>'1_Police_100K'!KO24/'1_Police_100K'!HE24*100</f>
        <v>#VALUE!</v>
      </c>
      <c r="KP24" s="250" t="e">
        <f>'1_Police_100K'!KP24/'1_Police_100K'!HF24*100</f>
        <v>#VALUE!</v>
      </c>
      <c r="KQ24" s="250" t="e">
        <f>'1_Police_100K'!KQ24/'1_Police_100K'!HG24*100</f>
        <v>#VALUE!</v>
      </c>
      <c r="KR24" s="250" t="e">
        <f t="shared" si="23"/>
        <v>#VALUE!</v>
      </c>
      <c r="KT24" s="250" t="e">
        <f>'1_Police_100K'!KT24/'1_Police_100K'!KL24*100</f>
        <v>#VALUE!</v>
      </c>
      <c r="KU24" s="250" t="e">
        <f>'1_Police_100K'!KU24/'1_Police_100K'!KM24*100</f>
        <v>#VALUE!</v>
      </c>
      <c r="KV24" s="250" t="e">
        <f>'1_Police_100K'!KV24/'1_Police_100K'!KN24*100</f>
        <v>#VALUE!</v>
      </c>
      <c r="KW24" s="250" t="e">
        <f>'1_Police_100K'!KW24/'1_Police_100K'!KO24*100</f>
        <v>#VALUE!</v>
      </c>
      <c r="KX24" s="250" t="e">
        <f>'1_Police_100K'!KX24/'1_Police_100K'!KP24*100</f>
        <v>#VALUE!</v>
      </c>
      <c r="KY24" s="250" t="e">
        <f>'1_Police_100K'!KY24/'1_Police_100K'!KQ24*100</f>
        <v>#VALUE!</v>
      </c>
      <c r="KZ24" s="250" t="e">
        <f t="shared" si="37"/>
        <v>#VALUE!</v>
      </c>
      <c r="LB24" s="250" t="e">
        <f>'1_Police_100K'!LB24/'1_Police_100K'!HB24*100</f>
        <v>#VALUE!</v>
      </c>
      <c r="LC24" s="250" t="e">
        <f>'1_Police_100K'!LC24/'1_Police_100K'!HC24*100</f>
        <v>#VALUE!</v>
      </c>
      <c r="LD24" s="250" t="e">
        <f>'1_Police_100K'!LD24/'1_Police_100K'!HD24*100</f>
        <v>#VALUE!</v>
      </c>
      <c r="LE24" s="250" t="e">
        <f>'1_Police_100K'!LE24/'1_Police_100K'!HE24*100</f>
        <v>#VALUE!</v>
      </c>
      <c r="LF24" s="250" t="e">
        <f>'1_Police_100K'!LF24/'1_Police_100K'!HF24*100</f>
        <v>#VALUE!</v>
      </c>
      <c r="LG24" s="250" t="e">
        <f>'1_Police_100K'!LG24/'1_Police_100K'!HG24*100</f>
        <v>#VALUE!</v>
      </c>
      <c r="LH24" s="250" t="e">
        <f t="shared" si="24"/>
        <v>#VALUE!</v>
      </c>
      <c r="LJ24" s="250" t="e">
        <f>'1_Police_100K'!LJ24/'1_Police_100K'!LB24*100</f>
        <v>#VALUE!</v>
      </c>
      <c r="LK24" s="250" t="e">
        <f>'1_Police_100K'!LK24/'1_Police_100K'!LC24*100</f>
        <v>#VALUE!</v>
      </c>
      <c r="LL24" s="250" t="e">
        <f>'1_Police_100K'!LL24/'1_Police_100K'!LD24*100</f>
        <v>#VALUE!</v>
      </c>
      <c r="LM24" s="250" t="e">
        <f>'1_Police_100K'!LM24/'1_Police_100K'!LE24*100</f>
        <v>#VALUE!</v>
      </c>
      <c r="LN24" s="250" t="e">
        <f>'1_Police_100K'!LN24/'1_Police_100K'!LF24*100</f>
        <v>#VALUE!</v>
      </c>
      <c r="LO24" s="250" t="e">
        <f>'1_Police_100K'!LO24/'1_Police_100K'!LG24*100</f>
        <v>#VALUE!</v>
      </c>
      <c r="LP24" s="250" t="e">
        <f t="shared" si="38"/>
        <v>#VALUE!</v>
      </c>
      <c r="LR24" s="250" t="e">
        <f>'1_Police_100K'!LR24/'1_Police_100K'!LJ24*100</f>
        <v>#VALUE!</v>
      </c>
      <c r="LS24" s="250" t="e">
        <f>'1_Police_100K'!LS24/'1_Police_100K'!LK24*100</f>
        <v>#VALUE!</v>
      </c>
      <c r="LT24" s="250" t="e">
        <f>'1_Police_100K'!LT24/'1_Police_100K'!LL24*100</f>
        <v>#VALUE!</v>
      </c>
      <c r="LU24" s="250" t="e">
        <f>'1_Police_100K'!LU24/'1_Police_100K'!LM24*100</f>
        <v>#VALUE!</v>
      </c>
      <c r="LV24" s="250" t="e">
        <f>'1_Police_100K'!LV24/'1_Police_100K'!LN24*100</f>
        <v>#VALUE!</v>
      </c>
      <c r="LW24" s="250" t="e">
        <f>'1_Police_100K'!LW24/'1_Police_100K'!LO24*100</f>
        <v>#VALUE!</v>
      </c>
      <c r="LX24" s="250" t="e">
        <f t="shared" si="39"/>
        <v>#VALUE!</v>
      </c>
      <c r="LZ24" s="250" t="e">
        <f>'1_Police_100K'!LZ24/'1_Police_100K'!LJ24*100</f>
        <v>#VALUE!</v>
      </c>
      <c r="MA24" s="250" t="e">
        <f>'1_Police_100K'!MA24/'1_Police_100K'!LK24*100</f>
        <v>#VALUE!</v>
      </c>
      <c r="MB24" s="250" t="e">
        <f>'1_Police_100K'!MB24/'1_Police_100K'!LL24*100</f>
        <v>#VALUE!</v>
      </c>
      <c r="MC24" s="250" t="e">
        <f>'1_Police_100K'!MC24/'1_Police_100K'!LM24*100</f>
        <v>#VALUE!</v>
      </c>
      <c r="MD24" s="250" t="e">
        <f>'1_Police_100K'!MD24/'1_Police_100K'!LN24*100</f>
        <v>#VALUE!</v>
      </c>
      <c r="ME24" s="250" t="e">
        <f>'1_Police_100K'!ME24/'1_Police_100K'!LO24*100</f>
        <v>#VALUE!</v>
      </c>
      <c r="MF24" s="250" t="e">
        <f t="shared" si="40"/>
        <v>#VALUE!</v>
      </c>
      <c r="MH24" s="250" t="e">
        <f>'1_Police_100K'!MH24/'1_Police_100K'!LZ24*100</f>
        <v>#VALUE!</v>
      </c>
      <c r="MI24" s="250" t="e">
        <f>'1_Police_100K'!MI24/'1_Police_100K'!MA24*100</f>
        <v>#VALUE!</v>
      </c>
      <c r="MJ24" s="250" t="e">
        <f>'1_Police_100K'!MJ24/'1_Police_100K'!MB24*100</f>
        <v>#VALUE!</v>
      </c>
      <c r="MK24" s="250" t="e">
        <f>'1_Police_100K'!MK24/'1_Police_100K'!MC24*100</f>
        <v>#VALUE!</v>
      </c>
      <c r="ML24" s="250" t="e">
        <f>'1_Police_100K'!ML24/'1_Police_100K'!MD24*100</f>
        <v>#VALUE!</v>
      </c>
      <c r="MM24" s="250" t="e">
        <f>'1_Police_100K'!MM24/'1_Police_100K'!ME24*100</f>
        <v>#VALUE!</v>
      </c>
      <c r="MN24" s="250" t="e">
        <f t="shared" si="41"/>
        <v>#VALUE!</v>
      </c>
      <c r="MP24" s="250" t="e">
        <f>'1_Police_100K'!MP24/'1_Police_100K'!HB24*100</f>
        <v>#VALUE!</v>
      </c>
      <c r="MQ24" s="250" t="e">
        <f>'1_Police_100K'!MQ24/'1_Police_100K'!HC24*100</f>
        <v>#VALUE!</v>
      </c>
      <c r="MR24" s="250" t="e">
        <f>'1_Police_100K'!MR24/'1_Police_100K'!HD24*100</f>
        <v>#VALUE!</v>
      </c>
      <c r="MS24" s="250" t="e">
        <f>'1_Police_100K'!MS24/'1_Police_100K'!HE24*100</f>
        <v>#VALUE!</v>
      </c>
      <c r="MT24" s="250" t="e">
        <f>'1_Police_100K'!MT24/'1_Police_100K'!HF24*100</f>
        <v>#VALUE!</v>
      </c>
      <c r="MU24" s="250" t="e">
        <f>'1_Police_100K'!MU24/'1_Police_100K'!HG24*100</f>
        <v>#VALUE!</v>
      </c>
      <c r="MV24" s="250" t="e">
        <f t="shared" si="25"/>
        <v>#VALUE!</v>
      </c>
      <c r="MX24" s="250" t="e">
        <f>'1_Police_100K'!MX24/'1_Police_100K'!MP24*100</f>
        <v>#VALUE!</v>
      </c>
      <c r="MY24" s="250" t="e">
        <f>'1_Police_100K'!MY24/'1_Police_100K'!MQ24*100</f>
        <v>#VALUE!</v>
      </c>
      <c r="MZ24" s="250" t="e">
        <f>'1_Police_100K'!MZ24/'1_Police_100K'!MR24*100</f>
        <v>#VALUE!</v>
      </c>
      <c r="NA24" s="250" t="e">
        <f>'1_Police_100K'!NA24/'1_Police_100K'!MS24*100</f>
        <v>#VALUE!</v>
      </c>
      <c r="NB24" s="250" t="e">
        <f>'1_Police_100K'!NB24/'1_Police_100K'!MT24*100</f>
        <v>#VALUE!</v>
      </c>
      <c r="NC24" s="250" t="e">
        <f>'1_Police_100K'!NC24/'1_Police_100K'!MU24*100</f>
        <v>#VALUE!</v>
      </c>
      <c r="ND24" s="250" t="e">
        <f t="shared" si="49"/>
        <v>#VALUE!</v>
      </c>
      <c r="NF24" s="250" t="e">
        <f>'1_Police_100K'!NF24/'1_Police_100K'!HB24*100</f>
        <v>#VALUE!</v>
      </c>
      <c r="NG24" s="250" t="e">
        <f>'1_Police_100K'!NG24/'1_Police_100K'!HC24*100</f>
        <v>#VALUE!</v>
      </c>
      <c r="NH24" s="250" t="e">
        <f>'1_Police_100K'!NH24/'1_Police_100K'!HD24*100</f>
        <v>#VALUE!</v>
      </c>
      <c r="NI24" s="250" t="e">
        <f>'1_Police_100K'!NI24/'1_Police_100K'!HE24*100</f>
        <v>#VALUE!</v>
      </c>
      <c r="NJ24" s="250" t="e">
        <f>'1_Police_100K'!NJ24/'1_Police_100K'!HF24*100</f>
        <v>#VALUE!</v>
      </c>
      <c r="NK24" s="250" t="e">
        <f>'1_Police_100K'!NK24/'1_Police_100K'!HG24*100</f>
        <v>#VALUE!</v>
      </c>
      <c r="NL24" s="250" t="e">
        <f t="shared" si="26"/>
        <v>#VALUE!</v>
      </c>
      <c r="NN24" s="250" t="e">
        <f>'1_Police_100K'!NN24/'1_Police_100K'!HB24*100</f>
        <v>#VALUE!</v>
      </c>
      <c r="NO24" s="250" t="e">
        <f>'1_Police_100K'!NO24/'1_Police_100K'!HC24*100</f>
        <v>#VALUE!</v>
      </c>
      <c r="NP24" s="250" t="e">
        <f>'1_Police_100K'!NP24/'1_Police_100K'!HD24*100</f>
        <v>#VALUE!</v>
      </c>
      <c r="NQ24" s="250" t="e">
        <f>'1_Police_100K'!NQ24/'1_Police_100K'!HE24*100</f>
        <v>#VALUE!</v>
      </c>
      <c r="NR24" s="250" t="e">
        <f>'1_Police_100K'!NR24/'1_Police_100K'!HF24*100</f>
        <v>#VALUE!</v>
      </c>
      <c r="NS24" s="250" t="e">
        <f>'1_Police_100K'!NS24/'1_Police_100K'!HG24*100</f>
        <v>#VALUE!</v>
      </c>
      <c r="NT24" s="250" t="e">
        <f t="shared" si="27"/>
        <v>#VALUE!</v>
      </c>
      <c r="NV24" s="250" t="e">
        <f>'1_Police_100K'!NV24/'1_Police_100K'!HB24*100</f>
        <v>#VALUE!</v>
      </c>
      <c r="NW24" s="250" t="e">
        <f>'1_Police_100K'!NW24/'1_Police_100K'!HC24*100</f>
        <v>#VALUE!</v>
      </c>
      <c r="NX24" s="250" t="e">
        <f>'1_Police_100K'!NX24/'1_Police_100K'!HD24*100</f>
        <v>#VALUE!</v>
      </c>
      <c r="NY24" s="250" t="e">
        <f>'1_Police_100K'!NY24/'1_Police_100K'!HE24*100</f>
        <v>#VALUE!</v>
      </c>
      <c r="NZ24" s="250" t="e">
        <f>'1_Police_100K'!NZ24/'1_Police_100K'!HF24*100</f>
        <v>#VALUE!</v>
      </c>
      <c r="OA24" s="250" t="e">
        <f>'1_Police_100K'!OA24/'1_Police_100K'!HG24*100</f>
        <v>#VALUE!</v>
      </c>
      <c r="OB24" s="250" t="e">
        <f t="shared" si="42"/>
        <v>#VALUE!</v>
      </c>
      <c r="OD24" s="250" t="e">
        <f>'1_Police_100K'!OD24/'1_Police_100K'!HB24*100</f>
        <v>#VALUE!</v>
      </c>
      <c r="OE24" s="250" t="e">
        <f>'1_Police_100K'!OE24/'1_Police_100K'!HC24*100</f>
        <v>#VALUE!</v>
      </c>
      <c r="OF24" s="250" t="e">
        <f>'1_Police_100K'!OF24/'1_Police_100K'!HD24*100</f>
        <v>#VALUE!</v>
      </c>
      <c r="OG24" s="250" t="e">
        <f>'1_Police_100K'!OG24/'1_Police_100K'!HE24*100</f>
        <v>#VALUE!</v>
      </c>
      <c r="OH24" s="250" t="e">
        <f>'1_Police_100K'!OH24/'1_Police_100K'!HF24*100</f>
        <v>#VALUE!</v>
      </c>
      <c r="OI24" s="250" t="e">
        <f>'1_Police_100K'!OI24/'1_Police_100K'!HG24*100</f>
        <v>#VALUE!</v>
      </c>
      <c r="OJ24" s="250" t="e">
        <f t="shared" si="28"/>
        <v>#VALUE!</v>
      </c>
      <c r="OL24" s="250" t="e">
        <f>'1_Police_100K'!OL24/'1_Police_100K'!OD24*100</f>
        <v>#VALUE!</v>
      </c>
      <c r="OM24" s="250" t="e">
        <f>'1_Police_100K'!OM24/'1_Police_100K'!OE24*100</f>
        <v>#VALUE!</v>
      </c>
      <c r="ON24" s="250" t="e">
        <f>'1_Police_100K'!ON24/'1_Police_100K'!OF24*100</f>
        <v>#VALUE!</v>
      </c>
      <c r="OO24" s="250" t="e">
        <f>'1_Police_100K'!OO24/'1_Police_100K'!OG24*100</f>
        <v>#VALUE!</v>
      </c>
      <c r="OP24" s="250" t="e">
        <f>'1_Police_100K'!OP24/'1_Police_100K'!OH24*100</f>
        <v>#VALUE!</v>
      </c>
      <c r="OQ24" s="250" t="e">
        <f>'1_Police_100K'!OQ24/'1_Police_100K'!OI24*100</f>
        <v>#VALUE!</v>
      </c>
      <c r="OR24" s="250" t="e">
        <f t="shared" si="43"/>
        <v>#VALUE!</v>
      </c>
    </row>
    <row r="25" spans="1:408">
      <c r="A25" s="247">
        <v>23</v>
      </c>
      <c r="B25" s="239" t="s">
        <v>46</v>
      </c>
      <c r="C25" s="248">
        <v>2074.605</v>
      </c>
      <c r="D25" s="248">
        <v>2044.8130000000001</v>
      </c>
      <c r="E25" s="248">
        <v>2023.825</v>
      </c>
      <c r="F25" s="248">
        <v>2001.4680000000001</v>
      </c>
      <c r="G25" s="248">
        <v>1986.096</v>
      </c>
      <c r="H25" s="248">
        <v>1968.9570000000001</v>
      </c>
      <c r="I25" s="249"/>
      <c r="J25" s="250">
        <f>'1_Police_raw'!C24/C25*100</f>
        <v>2486.352823790553</v>
      </c>
      <c r="K25" s="250">
        <f>'1_Police_raw'!D24/D25*100</f>
        <v>2440.5654698009057</v>
      </c>
      <c r="L25" s="250">
        <f>'1_Police_raw'!E24/E25*100</f>
        <v>2350.0549701678751</v>
      </c>
      <c r="M25" s="250">
        <f>'1_Police_raw'!F24/F25*100</f>
        <v>2422.0721990059296</v>
      </c>
      <c r="N25" s="250">
        <f>'1_Police_raw'!G24/G25*100</f>
        <v>2386.8936848974067</v>
      </c>
      <c r="O25" s="250">
        <f>'1_Police_raw'!H24/H25*100</f>
        <v>2317.9277150288199</v>
      </c>
      <c r="P25" s="250">
        <f t="shared" si="29"/>
        <v>-6.7739826443843896</v>
      </c>
      <c r="R25" s="250">
        <f>'1_Police_100K'!R25/'1_Police_100K'!J25*100</f>
        <v>1.3997130782055756</v>
      </c>
      <c r="S25" s="250">
        <f>'1_Police_100K'!S25/'1_Police_100K'!K25*100</f>
        <v>1.4287145576595532</v>
      </c>
      <c r="T25" s="250">
        <f>'1_Police_100K'!T25/'1_Police_100K'!L25*100</f>
        <v>1.3982044111772249</v>
      </c>
      <c r="U25" s="250">
        <f>'1_Police_100K'!U25/'1_Police_100K'!M25*100</f>
        <v>1.3841615611527116</v>
      </c>
      <c r="V25" s="250">
        <f>'1_Police_100K'!V25/'1_Police_100K'!N25*100</f>
        <v>1.4534025228873981</v>
      </c>
      <c r="W25" s="250">
        <f>'1_Police_100K'!W25/'1_Police_100K'!O25*100</f>
        <v>1.2555051600604745</v>
      </c>
      <c r="X25" s="250">
        <f t="shared" si="30"/>
        <v>-10.302677055070092</v>
      </c>
      <c r="Z25" s="250">
        <f>'1_Police_100K'!Z25/'1_Police_100K'!J25*100</f>
        <v>0.1764181303555504</v>
      </c>
      <c r="AA25" s="250">
        <f>'1_Police_100K'!AA25/'1_Police_100K'!K25*100</f>
        <v>0.22843402464682899</v>
      </c>
      <c r="AB25" s="250">
        <f>'1_Police_100K'!AB25/'1_Police_100K'!L25*100</f>
        <v>0.15769222682449907</v>
      </c>
      <c r="AC25" s="250">
        <f>'1_Police_100K'!AC25/'1_Police_100K'!M25*100</f>
        <v>0.17534088330548508</v>
      </c>
      <c r="AD25" s="250">
        <f>'1_Police_100K'!AD25/'1_Police_100K'!N25*100</f>
        <v>0.18352107328186307</v>
      </c>
      <c r="AE25" s="250">
        <f>'1_Police_100K'!AE25/'1_Police_100K'!O25*100</f>
        <v>0.1468042682793225</v>
      </c>
      <c r="AF25" s="250">
        <f t="shared" si="31"/>
        <v>-16.786178391384482</v>
      </c>
      <c r="AH25" s="250" t="e">
        <f>'1_Police_100K'!AH25/'1_Police_100K'!Z25*100</f>
        <v>#VALUE!</v>
      </c>
      <c r="AI25" s="250" t="e">
        <f>'1_Police_100K'!AI25/'1_Police_100K'!AA25*100</f>
        <v>#VALUE!</v>
      </c>
      <c r="AJ25" s="250" t="e">
        <f>'1_Police_100K'!AJ25/'1_Police_100K'!AB25*100</f>
        <v>#VALUE!</v>
      </c>
      <c r="AK25" s="250" t="e">
        <f>'1_Police_100K'!AK25/'1_Police_100K'!AC25*100</f>
        <v>#VALUE!</v>
      </c>
      <c r="AL25" s="250" t="e">
        <f>'1_Police_100K'!AL25/'1_Police_100K'!AD25*100</f>
        <v>#VALUE!</v>
      </c>
      <c r="AM25" s="250" t="e">
        <f>'1_Police_100K'!AM25/'1_Police_100K'!AE25*100</f>
        <v>#VALUE!</v>
      </c>
      <c r="AN25" s="250" t="e">
        <f t="shared" si="45"/>
        <v>#VALUE!</v>
      </c>
      <c r="AP25" s="250" t="e">
        <f>'1_Police_100K'!AP25/'1_Police_100K'!Z25*100</f>
        <v>#VALUE!</v>
      </c>
      <c r="AQ25" s="250" t="e">
        <f>'1_Police_100K'!AQ25/'1_Police_100K'!AA25*100</f>
        <v>#VALUE!</v>
      </c>
      <c r="AR25" s="250" t="e">
        <f>'1_Police_100K'!AR25/'1_Police_100K'!AB25*100</f>
        <v>#VALUE!</v>
      </c>
      <c r="AS25" s="250" t="e">
        <f>'1_Police_100K'!AS25/'1_Police_100K'!AC25*100</f>
        <v>#VALUE!</v>
      </c>
      <c r="AT25" s="250" t="e">
        <f>'1_Police_100K'!AT25/'1_Police_100K'!AD25*100</f>
        <v>#VALUE!</v>
      </c>
      <c r="AU25" s="250" t="e">
        <f>'1_Police_100K'!AU25/'1_Police_100K'!AE25*100</f>
        <v>#VALUE!</v>
      </c>
      <c r="AV25" s="250" t="e">
        <f t="shared" si="32"/>
        <v>#VALUE!</v>
      </c>
      <c r="AX25" s="250" t="e">
        <f>'1_Police_100K'!AX25/'1_Police_100K'!AP25*100</f>
        <v>#VALUE!</v>
      </c>
      <c r="AY25" s="250" t="e">
        <f>'1_Police_100K'!AY25/'1_Police_100K'!AQ25*100</f>
        <v>#VALUE!</v>
      </c>
      <c r="AZ25" s="250" t="e">
        <f>'1_Police_100K'!AZ25/'1_Police_100K'!AR25*100</f>
        <v>#VALUE!</v>
      </c>
      <c r="BA25" s="250" t="e">
        <f>'1_Police_100K'!BA25/'1_Police_100K'!AS25*100</f>
        <v>#VALUE!</v>
      </c>
      <c r="BB25" s="250" t="e">
        <f>'1_Police_100K'!BB25/'1_Police_100K'!AT25*100</f>
        <v>#VALUE!</v>
      </c>
      <c r="BC25" s="250" t="e">
        <f>'1_Police_100K'!BC25/'1_Police_100K'!AU25*100</f>
        <v>#VALUE!</v>
      </c>
      <c r="BD25" s="250" t="e">
        <f t="shared" si="46"/>
        <v>#VALUE!</v>
      </c>
      <c r="BF25" s="250">
        <f>'1_Police_100K'!BF25/'1_Police_100K'!J25*100</f>
        <v>2.3612888216819821</v>
      </c>
      <c r="BG25" s="250">
        <f>'1_Police_100K'!BG25/'1_Police_100K'!K25*100</f>
        <v>2.4406372107003307</v>
      </c>
      <c r="BH25" s="250">
        <f>'1_Police_100K'!BH25/'1_Police_100K'!L25*100</f>
        <v>2.4768192426567985</v>
      </c>
      <c r="BI25" s="250">
        <f>'1_Police_100K'!BI25/'1_Police_100K'!M25*100</f>
        <v>2.5042803803865752</v>
      </c>
      <c r="BJ25" s="250">
        <f>'1_Police_100K'!BJ25/'1_Police_100K'!N25*100</f>
        <v>1.9027127367843732</v>
      </c>
      <c r="BK25" s="250">
        <f>'1_Police_100K'!BK25/'1_Police_100K'!O25*100</f>
        <v>2.6183746357282147</v>
      </c>
      <c r="BL25" s="250">
        <f t="shared" si="0"/>
        <v>10.887520903228889</v>
      </c>
      <c r="BN25" s="250">
        <f>'1_Police_100K'!BN25/'1_Police_100K'!BF25*100</f>
        <v>16.502463054187192</v>
      </c>
      <c r="BO25" s="250">
        <f>'1_Police_100K'!BO25/'1_Police_100K'!BG25*100</f>
        <v>16.748768472906402</v>
      </c>
      <c r="BP25" s="250">
        <f>'1_Police_100K'!BP25/'1_Police_100K'!BH25*100</f>
        <v>18.421052631578945</v>
      </c>
      <c r="BQ25" s="250">
        <f>'1_Police_100K'!BQ25/'1_Police_100K'!BI25*100</f>
        <v>18.616144975288304</v>
      </c>
      <c r="BR25" s="250">
        <f>'1_Police_100K'!BR25/'1_Police_100K'!BJ25*100</f>
        <v>19.733924611973393</v>
      </c>
      <c r="BS25" s="250">
        <f>'1_Police_100K'!BS25/'1_Police_100K'!BK25*100</f>
        <v>16.317991631799163</v>
      </c>
      <c r="BT25" s="250">
        <f t="shared" si="1"/>
        <v>-1.1178417535752203</v>
      </c>
      <c r="BV25" s="250" t="e">
        <f>'1_Police_100K'!BV25/'1_Police_100K'!J25*100</f>
        <v>#VALUE!</v>
      </c>
      <c r="BW25" s="250" t="e">
        <f>'1_Police_100K'!BW25/'1_Police_100K'!K25*100</f>
        <v>#VALUE!</v>
      </c>
      <c r="BX25" s="250" t="e">
        <f>'1_Police_100K'!BX25/'1_Police_100K'!L25*100</f>
        <v>#VALUE!</v>
      </c>
      <c r="BY25" s="250" t="e">
        <f>'1_Police_100K'!BY25/'1_Police_100K'!M25*100</f>
        <v>#VALUE!</v>
      </c>
      <c r="BZ25" s="250" t="e">
        <f>'1_Police_100K'!BZ25/'1_Police_100K'!N25*100</f>
        <v>#VALUE!</v>
      </c>
      <c r="CA25" s="250" t="e">
        <f>'1_Police_100K'!CA25/'1_Police_100K'!O25*100</f>
        <v>#VALUE!</v>
      </c>
      <c r="CB25" s="250" t="e">
        <f t="shared" si="2"/>
        <v>#VALUE!</v>
      </c>
      <c r="CD25" s="250" t="e">
        <f>'1_Police_100K'!CD25/'1_Police_100K'!BV25*100</f>
        <v>#VALUE!</v>
      </c>
      <c r="CE25" s="250" t="e">
        <f>'1_Police_100K'!CE25/'1_Police_100K'!BW25*100</f>
        <v>#VALUE!</v>
      </c>
      <c r="CF25" s="250" t="e">
        <f>'1_Police_100K'!CF25/'1_Police_100K'!BX25*100</f>
        <v>#VALUE!</v>
      </c>
      <c r="CG25" s="250" t="e">
        <f>'1_Police_100K'!CG25/'1_Police_100K'!BY25*100</f>
        <v>#VALUE!</v>
      </c>
      <c r="CH25" s="250" t="e">
        <f>'1_Police_100K'!CH25/'1_Police_100K'!BZ25*100</f>
        <v>#VALUE!</v>
      </c>
      <c r="CI25" s="250" t="e">
        <f>'1_Police_100K'!CI25/'1_Police_100K'!CA25*100</f>
        <v>#VALUE!</v>
      </c>
      <c r="CJ25" s="250" t="e">
        <f t="shared" si="3"/>
        <v>#VALUE!</v>
      </c>
      <c r="CL25" s="250" t="e">
        <f>'1_Police_100K'!CL25/'1_Police_100K'!BV25*100</f>
        <v>#VALUE!</v>
      </c>
      <c r="CM25" s="250" t="e">
        <f>'1_Police_100K'!CM25/'1_Police_100K'!BW25*100</f>
        <v>#VALUE!</v>
      </c>
      <c r="CN25" s="250" t="e">
        <f>'1_Police_100K'!CN25/'1_Police_100K'!BX25*100</f>
        <v>#VALUE!</v>
      </c>
      <c r="CO25" s="250" t="e">
        <f>'1_Police_100K'!CO25/'1_Police_100K'!BY25*100</f>
        <v>#VALUE!</v>
      </c>
      <c r="CP25" s="250" t="e">
        <f>'1_Police_100K'!CP25/'1_Police_100K'!BZ25*100</f>
        <v>#VALUE!</v>
      </c>
      <c r="CQ25" s="250" t="e">
        <f>'1_Police_100K'!CQ25/'1_Police_100K'!CA25*100</f>
        <v>#VALUE!</v>
      </c>
      <c r="CR25" s="250" t="e">
        <f t="shared" si="4"/>
        <v>#VALUE!</v>
      </c>
      <c r="CT25" s="250">
        <f>'1_Police_100K'!CT25/'1_Police_100K'!J25*100</f>
        <v>2.0569190802993291</v>
      </c>
      <c r="CU25" s="250">
        <f>'1_Police_100K'!CU25/'1_Police_100K'!K25*100</f>
        <v>1.9316701733293258</v>
      </c>
      <c r="CV25" s="250">
        <f>'1_Police_100K'!CV25/'1_Police_100K'!L25*100</f>
        <v>1.9280502933075421</v>
      </c>
      <c r="CW25" s="250">
        <f>'1_Police_100K'!CW25/'1_Police_100K'!M25*100</f>
        <v>1.6688326422839697</v>
      </c>
      <c r="CX25" s="250">
        <f>'1_Police_100K'!CX25/'1_Police_100K'!N25*100</f>
        <v>1.6432519090410498</v>
      </c>
      <c r="CY25" s="250">
        <f>'1_Police_100K'!CY25/'1_Police_100K'!O25*100</f>
        <v>1.4264116216393876</v>
      </c>
      <c r="CZ25" s="250">
        <f t="shared" si="5"/>
        <v>-30.653002575492081</v>
      </c>
      <c r="DB25" s="250" t="e">
        <f>'1_Police_100K'!DB25/'1_Police_100K'!CT25*100</f>
        <v>#VALUE!</v>
      </c>
      <c r="DC25" s="250" t="e">
        <f>'1_Police_100K'!DC25/'1_Police_100K'!CU25*100</f>
        <v>#VALUE!</v>
      </c>
      <c r="DD25" s="250" t="e">
        <f>'1_Police_100K'!DD25/'1_Police_100K'!CV25*100</f>
        <v>#VALUE!</v>
      </c>
      <c r="DE25" s="250" t="e">
        <f>'1_Police_100K'!DE25/'1_Police_100K'!CW25*100</f>
        <v>#VALUE!</v>
      </c>
      <c r="DF25" s="250" t="e">
        <f>'1_Police_100K'!DF25/'1_Police_100K'!CX25*100</f>
        <v>#VALUE!</v>
      </c>
      <c r="DG25" s="250" t="e">
        <f>'1_Police_100K'!DG25/'1_Police_100K'!CY25*100</f>
        <v>#VALUE!</v>
      </c>
      <c r="DH25" s="250" t="e">
        <f t="shared" si="33"/>
        <v>#VALUE!</v>
      </c>
      <c r="DJ25" s="250">
        <f>'1_Police_100K'!DJ25/'1_Police_100K'!J25*100</f>
        <v>50.595168857353343</v>
      </c>
      <c r="DK25" s="250">
        <f>'1_Police_100K'!DK25/'1_Police_100K'!K25*100</f>
        <v>48.946999298667478</v>
      </c>
      <c r="DL25" s="250">
        <f>'1_Police_100K'!DL25/'1_Police_100K'!L25*100</f>
        <v>47.82489855133408</v>
      </c>
      <c r="DM25" s="250">
        <f>'1_Police_100K'!DM25/'1_Police_100K'!M25*100</f>
        <v>46.64480062710151</v>
      </c>
      <c r="DN25" s="250">
        <f>'1_Police_100K'!DN25/'1_Police_100K'!N25*100</f>
        <v>45.994177952157962</v>
      </c>
      <c r="DO25" s="250">
        <f>'1_Police_100K'!DO25/'1_Police_100K'!O25*100</f>
        <v>45.61230526523368</v>
      </c>
      <c r="DP25" s="250">
        <f t="shared" si="6"/>
        <v>-9.8484968123502341</v>
      </c>
      <c r="DR25" s="250" t="e">
        <f>'1_Police_100K'!DR25/'1_Police_100K'!DJ25*100</f>
        <v>#VALUE!</v>
      </c>
      <c r="DS25" s="250" t="e">
        <f>'1_Police_100K'!DS25/'1_Police_100K'!DK25*100</f>
        <v>#VALUE!</v>
      </c>
      <c r="DT25" s="250" t="e">
        <f>'1_Police_100K'!DT25/'1_Police_100K'!DL25*100</f>
        <v>#VALUE!</v>
      </c>
      <c r="DU25" s="250" t="e">
        <f>'1_Police_100K'!DU25/'1_Police_100K'!DM25*100</f>
        <v>#VALUE!</v>
      </c>
      <c r="DV25" s="250" t="e">
        <f>'1_Police_100K'!DV25/'1_Police_100K'!DN25*100</f>
        <v>#VALUE!</v>
      </c>
      <c r="DW25" s="250" t="e">
        <f>'1_Police_100K'!DW25/'1_Police_100K'!DO25*100</f>
        <v>#VALUE!</v>
      </c>
      <c r="DX25" s="250" t="e">
        <f t="shared" si="34"/>
        <v>#VALUE!</v>
      </c>
      <c r="DZ25" s="250" t="e">
        <f>'1_Police_100K'!DZ25/'1_Police_100K'!DR25*100</f>
        <v>#VALUE!</v>
      </c>
      <c r="EA25" s="250" t="e">
        <f>'1_Police_100K'!EA25/'1_Police_100K'!DS25*100</f>
        <v>#VALUE!</v>
      </c>
      <c r="EB25" s="250" t="e">
        <f>'1_Police_100K'!EB25/'1_Police_100K'!DT25*100</f>
        <v>#VALUE!</v>
      </c>
      <c r="EC25" s="250" t="e">
        <f>'1_Police_100K'!EC25/'1_Police_100K'!DU25*100</f>
        <v>#VALUE!</v>
      </c>
      <c r="ED25" s="250" t="e">
        <f>'1_Police_100K'!ED25/'1_Police_100K'!DV25*100</f>
        <v>#VALUE!</v>
      </c>
      <c r="EE25" s="250" t="e">
        <f>'1_Police_100K'!EE25/'1_Police_100K'!DW25*100</f>
        <v>#VALUE!</v>
      </c>
      <c r="EF25" s="250" t="e">
        <f t="shared" si="7"/>
        <v>#VALUE!</v>
      </c>
      <c r="EH25" s="250" t="e">
        <f>'1_Police_100K'!EH25/'1_Police_100K'!DR25*100</f>
        <v>#VALUE!</v>
      </c>
      <c r="EI25" s="250" t="e">
        <f>'1_Police_100K'!EI25/'1_Police_100K'!DS25*100</f>
        <v>#VALUE!</v>
      </c>
      <c r="EJ25" s="250" t="e">
        <f>'1_Police_100K'!EJ25/'1_Police_100K'!DT25*100</f>
        <v>#VALUE!</v>
      </c>
      <c r="EK25" s="250" t="e">
        <f>'1_Police_100K'!EK25/'1_Police_100K'!DU25*100</f>
        <v>#VALUE!</v>
      </c>
      <c r="EL25" s="250" t="e">
        <f>'1_Police_100K'!EL25/'1_Police_100K'!DV25*100</f>
        <v>#VALUE!</v>
      </c>
      <c r="EM25" s="250" t="e">
        <f>'1_Police_100K'!EM25/'1_Police_100K'!DW25*100</f>
        <v>#VALUE!</v>
      </c>
      <c r="EN25" s="250" t="e">
        <f t="shared" si="8"/>
        <v>#VALUE!</v>
      </c>
      <c r="EP25" s="250" t="e">
        <f>'1_Police_100K'!EP25/'1_Police_100K'!EH25*100</f>
        <v>#VALUE!</v>
      </c>
      <c r="EQ25" s="250" t="e">
        <f>'1_Police_100K'!EQ25/'1_Police_100K'!EI25*100</f>
        <v>#VALUE!</v>
      </c>
      <c r="ER25" s="250" t="e">
        <f>'1_Police_100K'!ER25/'1_Police_100K'!EJ25*100</f>
        <v>#VALUE!</v>
      </c>
      <c r="ES25" s="250" t="e">
        <f>'1_Police_100K'!ES25/'1_Police_100K'!EK25*100</f>
        <v>#VALUE!</v>
      </c>
      <c r="ET25" s="250" t="e">
        <f>'1_Police_100K'!ET25/'1_Police_100K'!EL25*100</f>
        <v>#VALUE!</v>
      </c>
      <c r="EU25" s="250" t="e">
        <f>'1_Police_100K'!EU25/'1_Police_100K'!EM25*100</f>
        <v>#VALUE!</v>
      </c>
      <c r="EV25" s="250" t="e">
        <f t="shared" si="9"/>
        <v>#VALUE!</v>
      </c>
      <c r="EX25" s="250" t="e">
        <f>'1_Police_100K'!EX25/'1_Police_100K'!J25*100</f>
        <v>#VALUE!</v>
      </c>
      <c r="EY25" s="250" t="e">
        <f>'1_Police_100K'!EY25/'1_Police_100K'!K25*100</f>
        <v>#VALUE!</v>
      </c>
      <c r="EZ25" s="250" t="e">
        <f>'1_Police_100K'!EZ25/'1_Police_100K'!L25*100</f>
        <v>#VALUE!</v>
      </c>
      <c r="FA25" s="250" t="e">
        <f>'1_Police_100K'!FA25/'1_Police_100K'!M25*100</f>
        <v>#VALUE!</v>
      </c>
      <c r="FB25" s="250" t="e">
        <f>'1_Police_100K'!FB25/'1_Police_100K'!N25*100</f>
        <v>#VALUE!</v>
      </c>
      <c r="FC25" s="250" t="e">
        <f>'1_Police_100K'!FC25/'1_Police_100K'!O25*100</f>
        <v>#VALUE!</v>
      </c>
      <c r="FD25" s="250" t="e">
        <f t="shared" si="10"/>
        <v>#VALUE!</v>
      </c>
      <c r="FF25" s="250" t="e">
        <f>'1_Police_100K'!FF25/'1_Police_100K'!EX25*100</f>
        <v>#VALUE!</v>
      </c>
      <c r="FG25" s="250" t="e">
        <f>'1_Police_100K'!FG25/'1_Police_100K'!EY25*100</f>
        <v>#VALUE!</v>
      </c>
      <c r="FH25" s="250" t="e">
        <f>'1_Police_100K'!FH25/'1_Police_100K'!EZ25*100</f>
        <v>#VALUE!</v>
      </c>
      <c r="FI25" s="250" t="e">
        <f>'1_Police_100K'!FI25/'1_Police_100K'!FA25*100</f>
        <v>#VALUE!</v>
      </c>
      <c r="FJ25" s="250" t="e">
        <f>'1_Police_100K'!FJ25/'1_Police_100K'!FB25*100</f>
        <v>#VALUE!</v>
      </c>
      <c r="FK25" s="250" t="e">
        <f>'1_Police_100K'!FK25/'1_Police_100K'!FC25*100</f>
        <v>#VALUE!</v>
      </c>
      <c r="FL25" s="250" t="e">
        <f t="shared" si="35"/>
        <v>#VALUE!</v>
      </c>
      <c r="FN25" s="250" t="e">
        <f>'1_Police_100K'!FN25/'1_Police_100K'!J25*100</f>
        <v>#VALUE!</v>
      </c>
      <c r="FO25" s="250" t="e">
        <f>'1_Police_100K'!FO25/'1_Police_100K'!K25*100</f>
        <v>#VALUE!</v>
      </c>
      <c r="FP25" s="250" t="e">
        <f>'1_Police_100K'!FP25/'1_Police_100K'!L25*100</f>
        <v>#VALUE!</v>
      </c>
      <c r="FQ25" s="250" t="e">
        <f>'1_Police_100K'!FQ25/'1_Police_100K'!M25*100</f>
        <v>#VALUE!</v>
      </c>
      <c r="FR25" s="250" t="e">
        <f>'1_Police_100K'!FR25/'1_Police_100K'!N25*100</f>
        <v>#VALUE!</v>
      </c>
      <c r="FS25" s="250" t="e">
        <f>'1_Police_100K'!FS25/'1_Police_100K'!O25*100</f>
        <v>#VALUE!</v>
      </c>
      <c r="FT25" s="250" t="e">
        <f t="shared" si="11"/>
        <v>#VALUE!</v>
      </c>
      <c r="FV25" s="250" t="e">
        <f>'1_Police_100K'!FV25/'1_Police_100K'!J25*100</f>
        <v>#VALUE!</v>
      </c>
      <c r="FW25" s="250" t="e">
        <f>'1_Police_100K'!FW25/'1_Police_100K'!K25*100</f>
        <v>#VALUE!</v>
      </c>
      <c r="FX25" s="250" t="e">
        <f>'1_Police_100K'!FX25/'1_Police_100K'!L25*100</f>
        <v>#VALUE!</v>
      </c>
      <c r="FY25" s="250" t="e">
        <f>'1_Police_100K'!FY25/'1_Police_100K'!M25*100</f>
        <v>#VALUE!</v>
      </c>
      <c r="FZ25" s="250" t="e">
        <f>'1_Police_100K'!FZ25/'1_Police_100K'!N25*100</f>
        <v>#VALUE!</v>
      </c>
      <c r="GA25" s="250" t="e">
        <f>'1_Police_100K'!GA25/'1_Police_100K'!O25*100</f>
        <v>#VALUE!</v>
      </c>
      <c r="GB25" s="250" t="e">
        <f t="shared" si="12"/>
        <v>#VALUE!</v>
      </c>
      <c r="GD25" s="250" t="e">
        <f>'1_Police_100K'!GD25/'1_Police_100K'!J25*100</f>
        <v>#VALUE!</v>
      </c>
      <c r="GE25" s="250" t="e">
        <f>'1_Police_100K'!GE25/'1_Police_100K'!K25*100</f>
        <v>#VALUE!</v>
      </c>
      <c r="GF25" s="250" t="e">
        <f>'1_Police_100K'!GF25/'1_Police_100K'!L25*100</f>
        <v>#VALUE!</v>
      </c>
      <c r="GG25" s="250" t="e">
        <f>'1_Police_100K'!GG25/'1_Police_100K'!M25*100</f>
        <v>#VALUE!</v>
      </c>
      <c r="GH25" s="250" t="e">
        <f>'1_Police_100K'!GH25/'1_Police_100K'!N25*100</f>
        <v>#VALUE!</v>
      </c>
      <c r="GI25" s="250" t="e">
        <f>'1_Police_100K'!GI25/'1_Police_100K'!O25*100</f>
        <v>#VALUE!</v>
      </c>
      <c r="GJ25" s="250" t="e">
        <f t="shared" si="13"/>
        <v>#VALUE!</v>
      </c>
      <c r="GL25" s="250">
        <f>'1_Police_100K'!GL25/'1_Police_100K'!J25*100</f>
        <v>3.8133457407622808</v>
      </c>
      <c r="GM25" s="250">
        <f>'1_Police_100K'!GM25/'1_Police_100K'!K25*100</f>
        <v>5.5104698927963138</v>
      </c>
      <c r="GN25" s="250">
        <f>'1_Police_100K'!GN25/'1_Police_100K'!L25*100</f>
        <v>3.4418956708227331</v>
      </c>
      <c r="GO25" s="250">
        <f>'1_Police_100K'!GO25/'1_Police_100K'!M25*100</f>
        <v>5.7037357922313667</v>
      </c>
      <c r="GP25" s="250">
        <f>'1_Police_100K'!GP25/'1_Police_100K'!N25*100</f>
        <v>7.4442053748470656</v>
      </c>
      <c r="GQ25" s="250">
        <f>'1_Police_100K'!GQ25/'1_Police_100K'!O25*100</f>
        <v>2.6183746357282147</v>
      </c>
      <c r="GR25" s="250">
        <f t="shared" si="14"/>
        <v>-31.336552892662525</v>
      </c>
      <c r="GT25" s="250" t="e">
        <f>'1_Police_100K'!GT25/'1_Police_100K'!GL25*100</f>
        <v>#VALUE!</v>
      </c>
      <c r="GU25" s="250" t="e">
        <f>'1_Police_100K'!GU25/'1_Police_100K'!GM25*100</f>
        <v>#VALUE!</v>
      </c>
      <c r="GV25" s="250" t="e">
        <f>'1_Police_100K'!GV25/'1_Police_100K'!GN25*100</f>
        <v>#VALUE!</v>
      </c>
      <c r="GW25" s="250" t="e">
        <f>'1_Police_100K'!GW25/'1_Police_100K'!GO25*100</f>
        <v>#VALUE!</v>
      </c>
      <c r="GX25" s="250" t="e">
        <f>'1_Police_100K'!GX25/'1_Police_100K'!GP25*100</f>
        <v>#VALUE!</v>
      </c>
      <c r="GY25" s="250" t="e">
        <f>'1_Police_100K'!GY25/'1_Police_100K'!GQ25*100</f>
        <v>#VALUE!</v>
      </c>
      <c r="GZ25" s="250" t="e">
        <f t="shared" si="15"/>
        <v>#VALUE!</v>
      </c>
      <c r="HA25" s="252"/>
      <c r="HB25" s="250">
        <f>'1_Police_raw'!GI24/C25*100</f>
        <v>1182.3455549369639</v>
      </c>
      <c r="HC25" s="250">
        <f>'1_Police_raw'!GJ24/D25*100</f>
        <v>1202.506048230327</v>
      </c>
      <c r="HD25" s="250">
        <f>'1_Police_raw'!GK24/E25*100</f>
        <v>1093.622225241807</v>
      </c>
      <c r="HE25" s="250">
        <f>'1_Police_raw'!GL24/F25*100</f>
        <v>1097.2446224471237</v>
      </c>
      <c r="HF25" s="250">
        <f>'1_Police_raw'!GM24/G25*100</f>
        <v>1169.8830268023298</v>
      </c>
      <c r="HG25" s="250">
        <f>'1_Police_raw'!GN24/H25*100</f>
        <v>761.67229655091501</v>
      </c>
      <c r="HH25" s="250">
        <f t="shared" si="16"/>
        <v>-35.579552579150757</v>
      </c>
      <c r="HJ25" s="250" t="e">
        <f>'1_Police_100K'!HJ25/'1_Police_100K'!HB25*100</f>
        <v>#VALUE!</v>
      </c>
      <c r="HK25" s="250" t="e">
        <f>'1_Police_100K'!HK25/'1_Police_100K'!HC25*100</f>
        <v>#VALUE!</v>
      </c>
      <c r="HL25" s="250" t="e">
        <f>'1_Police_100K'!HL25/'1_Police_100K'!HD25*100</f>
        <v>#VALUE!</v>
      </c>
      <c r="HM25" s="250" t="e">
        <f>'1_Police_100K'!HM25/'1_Police_100K'!HE25*100</f>
        <v>#VALUE!</v>
      </c>
      <c r="HN25" s="250" t="e">
        <f>'1_Police_100K'!HN25/'1_Police_100K'!HF25*100</f>
        <v>#VALUE!</v>
      </c>
      <c r="HO25" s="250" t="e">
        <f>'1_Police_100K'!HO25/'1_Police_100K'!HG25*100</f>
        <v>#VALUE!</v>
      </c>
      <c r="HP25" s="250" t="e">
        <f t="shared" si="17"/>
        <v>#VALUE!</v>
      </c>
      <c r="HR25" s="250" t="e">
        <f>'1_Police_100K'!HR25/'1_Police_100K'!HB25*100</f>
        <v>#VALUE!</v>
      </c>
      <c r="HS25" s="250" t="e">
        <f>'1_Police_100K'!HS25/'1_Police_100K'!HC25*100</f>
        <v>#VALUE!</v>
      </c>
      <c r="HT25" s="250">
        <f>'1_Police_100K'!HT25/'1_Police_100K'!HD25*100</f>
        <v>0.75452943568427244</v>
      </c>
      <c r="HU25" s="250">
        <f>'1_Police_100K'!HU25/'1_Police_100K'!HE25*100</f>
        <v>0.73767132644232969</v>
      </c>
      <c r="HV25" s="250">
        <f>'1_Police_100K'!HV25/'1_Police_100K'!HF25*100</f>
        <v>0.70152786744135998</v>
      </c>
      <c r="HW25" s="250">
        <f>'1_Police_100K'!HW25/'1_Police_100K'!HG25*100</f>
        <v>0.94685603787424155</v>
      </c>
      <c r="HX25" s="250" t="e">
        <f t="shared" si="18"/>
        <v>#VALUE!</v>
      </c>
      <c r="HZ25" s="250" t="e">
        <f>'1_Police_100K'!HZ25/'1_Police_100K'!HR25*100</f>
        <v>#VALUE!</v>
      </c>
      <c r="IA25" s="250" t="e">
        <f>'1_Police_100K'!IA25/'1_Police_100K'!HS25*100</f>
        <v>#VALUE!</v>
      </c>
      <c r="IB25" s="250" t="e">
        <f>'1_Police_100K'!IB25/'1_Police_100K'!HT25*100</f>
        <v>#VALUE!</v>
      </c>
      <c r="IC25" s="250" t="e">
        <f>'1_Police_100K'!IC25/'1_Police_100K'!HU25*100</f>
        <v>#VALUE!</v>
      </c>
      <c r="ID25" s="250" t="e">
        <f>'1_Police_100K'!ID25/'1_Police_100K'!HV25*100</f>
        <v>#VALUE!</v>
      </c>
      <c r="IE25" s="250" t="e">
        <f>'1_Police_100K'!IE25/'1_Police_100K'!HW25*100</f>
        <v>#VALUE!</v>
      </c>
      <c r="IF25" s="250" t="e">
        <f t="shared" si="48"/>
        <v>#VALUE!</v>
      </c>
      <c r="IH25" s="250" t="e">
        <f>'1_Police_100K'!IH25/'1_Police_100K'!HR25*100</f>
        <v>#VALUE!</v>
      </c>
      <c r="II25" s="250" t="e">
        <f>'1_Police_100K'!II25/'1_Police_100K'!HS25*100</f>
        <v>#VALUE!</v>
      </c>
      <c r="IJ25" s="250" t="e">
        <f>'1_Police_100K'!IJ25/'1_Police_100K'!HT25*100</f>
        <v>#VALUE!</v>
      </c>
      <c r="IK25" s="250" t="e">
        <f>'1_Police_100K'!IK25/'1_Police_100K'!HU25*100</f>
        <v>#VALUE!</v>
      </c>
      <c r="IL25" s="250" t="e">
        <f>'1_Police_100K'!IL25/'1_Police_100K'!HV25*100</f>
        <v>#VALUE!</v>
      </c>
      <c r="IM25" s="250" t="e">
        <f>'1_Police_100K'!IM25/'1_Police_100K'!HW25*100</f>
        <v>#VALUE!</v>
      </c>
      <c r="IN25" s="250" t="e">
        <f t="shared" si="36"/>
        <v>#VALUE!</v>
      </c>
      <c r="IP25" s="250" t="e">
        <f>'1_Police_100K'!IP25/'1_Police_100K'!IH25*100</f>
        <v>#VALUE!</v>
      </c>
      <c r="IQ25" s="250" t="e">
        <f>'1_Police_100K'!IQ25/'1_Police_100K'!II25*100</f>
        <v>#VALUE!</v>
      </c>
      <c r="IR25" s="250" t="e">
        <f>'1_Police_100K'!IR25/'1_Police_100K'!IJ25*100</f>
        <v>#VALUE!</v>
      </c>
      <c r="IS25" s="250" t="e">
        <f>'1_Police_100K'!IS25/'1_Police_100K'!IK25*100</f>
        <v>#VALUE!</v>
      </c>
      <c r="IT25" s="250" t="e">
        <f>'1_Police_100K'!IT25/'1_Police_100K'!IL25*100</f>
        <v>#VALUE!</v>
      </c>
      <c r="IU25" s="250" t="e">
        <f>'1_Police_100K'!IU25/'1_Police_100K'!IM25*100</f>
        <v>#VALUE!</v>
      </c>
      <c r="IV25" s="250" t="e">
        <f t="shared" si="44"/>
        <v>#VALUE!</v>
      </c>
      <c r="IX25" s="250" t="e">
        <f>'1_Police_100K'!IX25/'1_Police_100K'!HB25*100</f>
        <v>#VALUE!</v>
      </c>
      <c r="IY25" s="250" t="e">
        <f>'1_Police_100K'!IY25/'1_Police_100K'!HC25*100</f>
        <v>#VALUE!</v>
      </c>
      <c r="IZ25" s="250" t="e">
        <f>'1_Police_100K'!IZ25/'1_Police_100K'!HD25*100</f>
        <v>#VALUE!</v>
      </c>
      <c r="JA25" s="250" t="e">
        <f>'1_Police_100K'!JA25/'1_Police_100K'!HE25*100</f>
        <v>#VALUE!</v>
      </c>
      <c r="JB25" s="250" t="e">
        <f>'1_Police_100K'!JB25/'1_Police_100K'!HF25*100</f>
        <v>#VALUE!</v>
      </c>
      <c r="JC25" s="250" t="e">
        <f>'1_Police_100K'!JC25/'1_Police_100K'!HG25*100</f>
        <v>#VALUE!</v>
      </c>
      <c r="JD25" s="250" t="e">
        <f t="shared" si="19"/>
        <v>#VALUE!</v>
      </c>
      <c r="JF25" s="250" t="e">
        <f>'1_Police_100K'!JF25/'1_Police_100K'!IX25*100</f>
        <v>#VALUE!</v>
      </c>
      <c r="JG25" s="250" t="e">
        <f>'1_Police_100K'!JG25/'1_Police_100K'!IY25*100</f>
        <v>#VALUE!</v>
      </c>
      <c r="JH25" s="250" t="e">
        <f>'1_Police_100K'!JH25/'1_Police_100K'!IZ25*100</f>
        <v>#VALUE!</v>
      </c>
      <c r="JI25" s="250" t="e">
        <f>'1_Police_100K'!JI25/'1_Police_100K'!JA25*100</f>
        <v>#VALUE!</v>
      </c>
      <c r="JJ25" s="250" t="e">
        <f>'1_Police_100K'!JJ25/'1_Police_100K'!JB25*100</f>
        <v>#VALUE!</v>
      </c>
      <c r="JK25" s="250" t="e">
        <f>'1_Police_100K'!JK25/'1_Police_100K'!JC25*100</f>
        <v>#VALUE!</v>
      </c>
      <c r="JL25" s="250" t="e">
        <f t="shared" si="47"/>
        <v>#VALUE!</v>
      </c>
      <c r="JN25" s="250" t="e">
        <f>'1_Police_100K'!JN25/'1_Police_100K'!HB25*100</f>
        <v>#VALUE!</v>
      </c>
      <c r="JO25" s="250" t="e">
        <f>'1_Police_100K'!JO25/'1_Police_100K'!HC25*100</f>
        <v>#VALUE!</v>
      </c>
      <c r="JP25" s="250">
        <f>'1_Police_100K'!JP25/'1_Police_100K'!HD25*100</f>
        <v>0.90814620702119009</v>
      </c>
      <c r="JQ25" s="250">
        <f>'1_Police_100K'!JQ25/'1_Police_100K'!HE25*100</f>
        <v>1.0017758754155095</v>
      </c>
      <c r="JR25" s="250">
        <f>'1_Police_100K'!JR25/'1_Police_100K'!HF25*100</f>
        <v>0.91672046481601022</v>
      </c>
      <c r="JS25" s="250">
        <f>'1_Police_100K'!JS25/'1_Police_100K'!HG25*100</f>
        <v>1.2402480496099217</v>
      </c>
      <c r="JT25" s="250" t="e">
        <f t="shared" si="20"/>
        <v>#VALUE!</v>
      </c>
      <c r="JV25" s="250" t="e">
        <f>'1_Police_100K'!JV25/'1_Police_100K'!JN25*100</f>
        <v>#VALUE!</v>
      </c>
      <c r="JW25" s="250" t="e">
        <f>'1_Police_100K'!JW25/'1_Police_100K'!JO25*100</f>
        <v>#VALUE!</v>
      </c>
      <c r="JX25" s="250">
        <f>'1_Police_100K'!JX25/'1_Police_100K'!JP25*100</f>
        <v>42.786069651741293</v>
      </c>
      <c r="JY25" s="250">
        <f>'1_Police_100K'!JY25/'1_Police_100K'!JQ25*100</f>
        <v>43.63636363636364</v>
      </c>
      <c r="JZ25" s="250">
        <f>'1_Police_100K'!JZ25/'1_Police_100K'!JR25*100</f>
        <v>36.619718309859159</v>
      </c>
      <c r="KA25" s="250">
        <f>'1_Police_100K'!KA25/'1_Police_100K'!JS25*100</f>
        <v>65.053763440860209</v>
      </c>
      <c r="KB25" s="250" t="e">
        <f t="shared" si="21"/>
        <v>#VALUE!</v>
      </c>
      <c r="KD25" s="250" t="e">
        <f>'1_Police_100K'!KD25/'1_Police_100K'!JN25*100</f>
        <v>#VALUE!</v>
      </c>
      <c r="KE25" s="250" t="e">
        <f>'1_Police_100K'!KE25/'1_Police_100K'!JO25*100</f>
        <v>#VALUE!</v>
      </c>
      <c r="KF25" s="250" t="e">
        <f>'1_Police_100K'!KF25/'1_Police_100K'!JP25*100</f>
        <v>#VALUE!</v>
      </c>
      <c r="KG25" s="250" t="e">
        <f>'1_Police_100K'!KG25/'1_Police_100K'!JQ25*100</f>
        <v>#VALUE!</v>
      </c>
      <c r="KH25" s="250" t="e">
        <f>'1_Police_100K'!KH25/'1_Police_100K'!JR25*100</f>
        <v>#VALUE!</v>
      </c>
      <c r="KI25" s="250" t="e">
        <f>'1_Police_100K'!KI25/'1_Police_100K'!JS25*100</f>
        <v>#VALUE!</v>
      </c>
      <c r="KJ25" s="250" t="e">
        <f t="shared" si="22"/>
        <v>#VALUE!</v>
      </c>
      <c r="KL25" s="250" t="e">
        <f>'1_Police_100K'!KL25/'1_Police_100K'!HB25*100</f>
        <v>#VALUE!</v>
      </c>
      <c r="KM25" s="250" t="e">
        <f>'1_Police_100K'!KM25/'1_Police_100K'!HC25*100</f>
        <v>#VALUE!</v>
      </c>
      <c r="KN25" s="250" t="e">
        <f>'1_Police_100K'!KN25/'1_Police_100K'!HD25*100</f>
        <v>#VALUE!</v>
      </c>
      <c r="KO25" s="250" t="e">
        <f>'1_Police_100K'!KO25/'1_Police_100K'!HE25*100</f>
        <v>#VALUE!</v>
      </c>
      <c r="KP25" s="250" t="e">
        <f>'1_Police_100K'!KP25/'1_Police_100K'!HF25*100</f>
        <v>#VALUE!</v>
      </c>
      <c r="KQ25" s="250" t="e">
        <f>'1_Police_100K'!KQ25/'1_Police_100K'!HG25*100</f>
        <v>#VALUE!</v>
      </c>
      <c r="KR25" s="250" t="e">
        <f t="shared" si="23"/>
        <v>#VALUE!</v>
      </c>
      <c r="KT25" s="250" t="e">
        <f>'1_Police_100K'!KT25/'1_Police_100K'!KL25*100</f>
        <v>#VALUE!</v>
      </c>
      <c r="KU25" s="250" t="e">
        <f>'1_Police_100K'!KU25/'1_Police_100K'!KM25*100</f>
        <v>#VALUE!</v>
      </c>
      <c r="KV25" s="250" t="e">
        <f>'1_Police_100K'!KV25/'1_Police_100K'!KN25*100</f>
        <v>#VALUE!</v>
      </c>
      <c r="KW25" s="250" t="e">
        <f>'1_Police_100K'!KW25/'1_Police_100K'!KO25*100</f>
        <v>#VALUE!</v>
      </c>
      <c r="KX25" s="250" t="e">
        <f>'1_Police_100K'!KX25/'1_Police_100K'!KP25*100</f>
        <v>#VALUE!</v>
      </c>
      <c r="KY25" s="250" t="e">
        <f>'1_Police_100K'!KY25/'1_Police_100K'!KQ25*100</f>
        <v>#VALUE!</v>
      </c>
      <c r="KZ25" s="250" t="e">
        <f t="shared" si="37"/>
        <v>#VALUE!</v>
      </c>
      <c r="LB25" s="250" t="e">
        <f>'1_Police_100K'!LB25/'1_Police_100K'!HB25*100</f>
        <v>#VALUE!</v>
      </c>
      <c r="LC25" s="250" t="e">
        <f>'1_Police_100K'!LC25/'1_Police_100K'!HC25*100</f>
        <v>#VALUE!</v>
      </c>
      <c r="LD25" s="250" t="e">
        <f>'1_Police_100K'!LD25/'1_Police_100K'!HD25*100</f>
        <v>#VALUE!</v>
      </c>
      <c r="LE25" s="250" t="e">
        <f>'1_Police_100K'!LE25/'1_Police_100K'!HE25*100</f>
        <v>#VALUE!</v>
      </c>
      <c r="LF25" s="250" t="e">
        <f>'1_Police_100K'!LF25/'1_Police_100K'!HF25*100</f>
        <v>#VALUE!</v>
      </c>
      <c r="LG25" s="250" t="e">
        <f>'1_Police_100K'!LG25/'1_Police_100K'!HG25*100</f>
        <v>#VALUE!</v>
      </c>
      <c r="LH25" s="250" t="e">
        <f t="shared" si="24"/>
        <v>#VALUE!</v>
      </c>
      <c r="LJ25" s="250" t="e">
        <f>'1_Police_100K'!LJ25/'1_Police_100K'!LB25*100</f>
        <v>#VALUE!</v>
      </c>
      <c r="LK25" s="250" t="e">
        <f>'1_Police_100K'!LK25/'1_Police_100K'!LC25*100</f>
        <v>#VALUE!</v>
      </c>
      <c r="LL25" s="250" t="e">
        <f>'1_Police_100K'!LL25/'1_Police_100K'!LD25*100</f>
        <v>#VALUE!</v>
      </c>
      <c r="LM25" s="250" t="e">
        <f>'1_Police_100K'!LM25/'1_Police_100K'!LE25*100</f>
        <v>#VALUE!</v>
      </c>
      <c r="LN25" s="250" t="e">
        <f>'1_Police_100K'!LN25/'1_Police_100K'!LF25*100</f>
        <v>#VALUE!</v>
      </c>
      <c r="LO25" s="250" t="e">
        <f>'1_Police_100K'!LO25/'1_Police_100K'!LG25*100</f>
        <v>#VALUE!</v>
      </c>
      <c r="LP25" s="250" t="e">
        <f t="shared" si="38"/>
        <v>#VALUE!</v>
      </c>
      <c r="LR25" s="250" t="e">
        <f>'1_Police_100K'!LR25/'1_Police_100K'!LJ25*100</f>
        <v>#VALUE!</v>
      </c>
      <c r="LS25" s="250" t="e">
        <f>'1_Police_100K'!LS25/'1_Police_100K'!LK25*100</f>
        <v>#VALUE!</v>
      </c>
      <c r="LT25" s="250" t="e">
        <f>'1_Police_100K'!LT25/'1_Police_100K'!LL25*100</f>
        <v>#VALUE!</v>
      </c>
      <c r="LU25" s="250" t="e">
        <f>'1_Police_100K'!LU25/'1_Police_100K'!LM25*100</f>
        <v>#VALUE!</v>
      </c>
      <c r="LV25" s="250" t="e">
        <f>'1_Police_100K'!LV25/'1_Police_100K'!LN25*100</f>
        <v>#VALUE!</v>
      </c>
      <c r="LW25" s="250" t="e">
        <f>'1_Police_100K'!LW25/'1_Police_100K'!LO25*100</f>
        <v>#VALUE!</v>
      </c>
      <c r="LX25" s="250" t="e">
        <f t="shared" si="39"/>
        <v>#VALUE!</v>
      </c>
      <c r="LZ25" s="250" t="e">
        <f>'1_Police_100K'!LZ25/'1_Police_100K'!LJ25*100</f>
        <v>#VALUE!</v>
      </c>
      <c r="MA25" s="250" t="e">
        <f>'1_Police_100K'!MA25/'1_Police_100K'!LK25*100</f>
        <v>#VALUE!</v>
      </c>
      <c r="MB25" s="250" t="e">
        <f>'1_Police_100K'!MB25/'1_Police_100K'!LL25*100</f>
        <v>#VALUE!</v>
      </c>
      <c r="MC25" s="250" t="e">
        <f>'1_Police_100K'!MC25/'1_Police_100K'!LM25*100</f>
        <v>#VALUE!</v>
      </c>
      <c r="MD25" s="250" t="e">
        <f>'1_Police_100K'!MD25/'1_Police_100K'!LN25*100</f>
        <v>#VALUE!</v>
      </c>
      <c r="ME25" s="250" t="e">
        <f>'1_Police_100K'!ME25/'1_Police_100K'!LO25*100</f>
        <v>#VALUE!</v>
      </c>
      <c r="MF25" s="250" t="e">
        <f t="shared" si="40"/>
        <v>#VALUE!</v>
      </c>
      <c r="MH25" s="250" t="e">
        <f>'1_Police_100K'!MH25/'1_Police_100K'!LZ25*100</f>
        <v>#VALUE!</v>
      </c>
      <c r="MI25" s="250" t="e">
        <f>'1_Police_100K'!MI25/'1_Police_100K'!MA25*100</f>
        <v>#VALUE!</v>
      </c>
      <c r="MJ25" s="250" t="e">
        <f>'1_Police_100K'!MJ25/'1_Police_100K'!MB25*100</f>
        <v>#VALUE!</v>
      </c>
      <c r="MK25" s="250" t="e">
        <f>'1_Police_100K'!MK25/'1_Police_100K'!MC25*100</f>
        <v>#VALUE!</v>
      </c>
      <c r="ML25" s="250" t="e">
        <f>'1_Police_100K'!ML25/'1_Police_100K'!MD25*100</f>
        <v>#VALUE!</v>
      </c>
      <c r="MM25" s="250" t="e">
        <f>'1_Police_100K'!MM25/'1_Police_100K'!ME25*100</f>
        <v>#VALUE!</v>
      </c>
      <c r="MN25" s="250" t="e">
        <f t="shared" si="41"/>
        <v>#VALUE!</v>
      </c>
      <c r="MP25" s="250" t="e">
        <f>'1_Police_100K'!MP25/'1_Police_100K'!HB25*100</f>
        <v>#VALUE!</v>
      </c>
      <c r="MQ25" s="250" t="e">
        <f>'1_Police_100K'!MQ25/'1_Police_100K'!HC25*100</f>
        <v>#VALUE!</v>
      </c>
      <c r="MR25" s="250" t="e">
        <f>'1_Police_100K'!MR25/'1_Police_100K'!HD25*100</f>
        <v>#VALUE!</v>
      </c>
      <c r="MS25" s="250" t="e">
        <f>'1_Police_100K'!MS25/'1_Police_100K'!HE25*100</f>
        <v>#VALUE!</v>
      </c>
      <c r="MT25" s="250" t="e">
        <f>'1_Police_100K'!MT25/'1_Police_100K'!HF25*100</f>
        <v>#VALUE!</v>
      </c>
      <c r="MU25" s="250" t="e">
        <f>'1_Police_100K'!MU25/'1_Police_100K'!HG25*100</f>
        <v>#VALUE!</v>
      </c>
      <c r="MV25" s="250" t="e">
        <f t="shared" si="25"/>
        <v>#VALUE!</v>
      </c>
      <c r="MX25" s="250" t="e">
        <f>'1_Police_100K'!MX25/'1_Police_100K'!MP25*100</f>
        <v>#VALUE!</v>
      </c>
      <c r="MY25" s="250" t="e">
        <f>'1_Police_100K'!MY25/'1_Police_100K'!MQ25*100</f>
        <v>#VALUE!</v>
      </c>
      <c r="MZ25" s="250" t="e">
        <f>'1_Police_100K'!MZ25/'1_Police_100K'!MR25*100</f>
        <v>#VALUE!</v>
      </c>
      <c r="NA25" s="250" t="e">
        <f>'1_Police_100K'!NA25/'1_Police_100K'!MS25*100</f>
        <v>#VALUE!</v>
      </c>
      <c r="NB25" s="250" t="e">
        <f>'1_Police_100K'!NB25/'1_Police_100K'!MT25*100</f>
        <v>#VALUE!</v>
      </c>
      <c r="NC25" s="250" t="e">
        <f>'1_Police_100K'!NC25/'1_Police_100K'!MU25*100</f>
        <v>#VALUE!</v>
      </c>
      <c r="ND25" s="250" t="e">
        <f t="shared" si="49"/>
        <v>#VALUE!</v>
      </c>
      <c r="NF25" s="250" t="e">
        <f>'1_Police_100K'!NF25/'1_Police_100K'!HB25*100</f>
        <v>#VALUE!</v>
      </c>
      <c r="NG25" s="250" t="e">
        <f>'1_Police_100K'!NG25/'1_Police_100K'!HC25*100</f>
        <v>#VALUE!</v>
      </c>
      <c r="NH25" s="250" t="e">
        <f>'1_Police_100K'!NH25/'1_Police_100K'!HD25*100</f>
        <v>#VALUE!</v>
      </c>
      <c r="NI25" s="250" t="e">
        <f>'1_Police_100K'!NI25/'1_Police_100K'!HE25*100</f>
        <v>#VALUE!</v>
      </c>
      <c r="NJ25" s="250" t="e">
        <f>'1_Police_100K'!NJ25/'1_Police_100K'!HF25*100</f>
        <v>#VALUE!</v>
      </c>
      <c r="NK25" s="250" t="e">
        <f>'1_Police_100K'!NK25/'1_Police_100K'!HG25*100</f>
        <v>#VALUE!</v>
      </c>
      <c r="NL25" s="250" t="e">
        <f t="shared" si="26"/>
        <v>#VALUE!</v>
      </c>
      <c r="NN25" s="250" t="e">
        <f>'1_Police_100K'!NN25/'1_Police_100K'!HB25*100</f>
        <v>#VALUE!</v>
      </c>
      <c r="NO25" s="250" t="e">
        <f>'1_Police_100K'!NO25/'1_Police_100K'!HC25*100</f>
        <v>#VALUE!</v>
      </c>
      <c r="NP25" s="250" t="e">
        <f>'1_Police_100K'!NP25/'1_Police_100K'!HD25*100</f>
        <v>#VALUE!</v>
      </c>
      <c r="NQ25" s="250" t="e">
        <f>'1_Police_100K'!NQ25/'1_Police_100K'!HE25*100</f>
        <v>#VALUE!</v>
      </c>
      <c r="NR25" s="250" t="e">
        <f>'1_Police_100K'!NR25/'1_Police_100K'!HF25*100</f>
        <v>#VALUE!</v>
      </c>
      <c r="NS25" s="250" t="e">
        <f>'1_Police_100K'!NS25/'1_Police_100K'!HG25*100</f>
        <v>#VALUE!</v>
      </c>
      <c r="NT25" s="250" t="e">
        <f t="shared" si="27"/>
        <v>#VALUE!</v>
      </c>
      <c r="NV25" s="250" t="e">
        <f>'1_Police_100K'!NV25/'1_Police_100K'!HB25*100</f>
        <v>#VALUE!</v>
      </c>
      <c r="NW25" s="250" t="e">
        <f>'1_Police_100K'!NW25/'1_Police_100K'!HC25*100</f>
        <v>#VALUE!</v>
      </c>
      <c r="NX25" s="250" t="e">
        <f>'1_Police_100K'!NX25/'1_Police_100K'!HD25*100</f>
        <v>#VALUE!</v>
      </c>
      <c r="NY25" s="250" t="e">
        <f>'1_Police_100K'!NY25/'1_Police_100K'!HE25*100</f>
        <v>#VALUE!</v>
      </c>
      <c r="NZ25" s="250" t="e">
        <f>'1_Police_100K'!NZ25/'1_Police_100K'!HF25*100</f>
        <v>#VALUE!</v>
      </c>
      <c r="OA25" s="250" t="e">
        <f>'1_Police_100K'!OA25/'1_Police_100K'!HG25*100</f>
        <v>#VALUE!</v>
      </c>
      <c r="OB25" s="250" t="e">
        <f t="shared" si="42"/>
        <v>#VALUE!</v>
      </c>
      <c r="OD25" s="250" t="e">
        <f>'1_Police_100K'!OD25/'1_Police_100K'!HB25*100</f>
        <v>#VALUE!</v>
      </c>
      <c r="OE25" s="250" t="e">
        <f>'1_Police_100K'!OE25/'1_Police_100K'!HC25*100</f>
        <v>#VALUE!</v>
      </c>
      <c r="OF25" s="250" t="e">
        <f>'1_Police_100K'!OF25/'1_Police_100K'!HD25*100</f>
        <v>#VALUE!</v>
      </c>
      <c r="OG25" s="250" t="e">
        <f>'1_Police_100K'!OG25/'1_Police_100K'!HE25*100</f>
        <v>#VALUE!</v>
      </c>
      <c r="OH25" s="250" t="e">
        <f>'1_Police_100K'!OH25/'1_Police_100K'!HF25*100</f>
        <v>#VALUE!</v>
      </c>
      <c r="OI25" s="250">
        <f>'1_Police_100K'!OI25/'1_Police_100K'!HG25*100</f>
        <v>14.482896579315863</v>
      </c>
      <c r="OJ25" s="250" t="e">
        <f t="shared" si="28"/>
        <v>#VALUE!</v>
      </c>
      <c r="OL25" s="250" t="e">
        <f>'1_Police_100K'!OL25/'1_Police_100K'!OD25*100</f>
        <v>#VALUE!</v>
      </c>
      <c r="OM25" s="250" t="e">
        <f>'1_Police_100K'!OM25/'1_Police_100K'!OE25*100</f>
        <v>#VALUE!</v>
      </c>
      <c r="ON25" s="250" t="e">
        <f>'1_Police_100K'!ON25/'1_Police_100K'!OF25*100</f>
        <v>#VALUE!</v>
      </c>
      <c r="OO25" s="250" t="e">
        <f>'1_Police_100K'!OO25/'1_Police_100K'!OG25*100</f>
        <v>#VALUE!</v>
      </c>
      <c r="OP25" s="250" t="e">
        <f>'1_Police_100K'!OP25/'1_Police_100K'!OH25*100</f>
        <v>#VALUE!</v>
      </c>
      <c r="OQ25" s="250">
        <f>'1_Police_100K'!OQ25/'1_Police_100K'!OI25*100</f>
        <v>31.952117863720076</v>
      </c>
      <c r="OR25" s="250" t="e">
        <f t="shared" si="43"/>
        <v>#VALUE!</v>
      </c>
    </row>
    <row r="26" spans="1:408">
      <c r="A26" s="247">
        <v>24</v>
      </c>
      <c r="B26" s="239" t="s">
        <v>47</v>
      </c>
      <c r="C26" s="248">
        <v>3052.5880000000002</v>
      </c>
      <c r="D26" s="248">
        <v>3003.6410000000001</v>
      </c>
      <c r="E26" s="248">
        <v>2971.9050000000002</v>
      </c>
      <c r="F26" s="248">
        <v>2943.4720000000002</v>
      </c>
      <c r="G26" s="248">
        <v>2921.2620000000002</v>
      </c>
      <c r="H26" s="248">
        <v>2888.558</v>
      </c>
      <c r="I26" s="249"/>
      <c r="J26" s="250">
        <f>'1_Police_raw'!C25/C26*100</f>
        <v>2605.1009831657593</v>
      </c>
      <c r="K26" s="250">
        <f>'1_Police_raw'!D25/D26*100</f>
        <v>2746.4001190555064</v>
      </c>
      <c r="L26" s="250">
        <f>'1_Police_raw'!E25/E26*100</f>
        <v>2850.5285330453025</v>
      </c>
      <c r="M26" s="250">
        <f>'1_Police_raw'!F25/F26*100</f>
        <v>2815.4505971179615</v>
      </c>
      <c r="N26" s="250">
        <f>'1_Police_raw'!G25/G26*100</f>
        <v>2476.4297074346632</v>
      </c>
      <c r="O26" s="250">
        <f>'1_Police_raw'!H25/H26*100</f>
        <v>2045.1380931246665</v>
      </c>
      <c r="P26" s="250">
        <f t="shared" si="29"/>
        <v>-21.494863103564498</v>
      </c>
      <c r="R26" s="250">
        <f>'1_Police_100K'!R26/'1_Police_100K'!J26*100</f>
        <v>1.7692994479584525</v>
      </c>
      <c r="S26" s="250">
        <f>'1_Police_100K'!S26/'1_Police_100K'!K26*100</f>
        <v>1.6425835232507395</v>
      </c>
      <c r="T26" s="250">
        <f>'1_Police_100K'!T26/'1_Police_100K'!L26*100</f>
        <v>1.5097680458006255</v>
      </c>
      <c r="U26" s="250">
        <f>'1_Police_100K'!U26/'1_Police_100K'!M26*100</f>
        <v>1.5759243170190169</v>
      </c>
      <c r="V26" s="250">
        <f>'1_Police_100K'!V26/'1_Police_100K'!N26*100</f>
        <v>1.6380299406991694</v>
      </c>
      <c r="W26" s="250">
        <f>'1_Police_100K'!W26/'1_Police_100K'!O26*100</f>
        <v>1.7790943715615741</v>
      </c>
      <c r="X26" s="250">
        <f t="shared" si="30"/>
        <v>0.55360462664609145</v>
      </c>
      <c r="Z26" s="250">
        <f>'1_Police_100K'!Z26/'1_Police_100K'!J26*100</f>
        <v>0.26533204230222701</v>
      </c>
      <c r="AA26" s="250">
        <f>'1_Police_100K'!AA26/'1_Police_100K'!K26*100</f>
        <v>0.24123551374678759</v>
      </c>
      <c r="AB26" s="250">
        <f>'1_Police_100K'!AB26/'1_Police_100K'!L26*100</f>
        <v>0.21955970017116214</v>
      </c>
      <c r="AC26" s="250">
        <f>'1_Police_100K'!AC26/'1_Police_100K'!M26*100</f>
        <v>0.20996235157833767</v>
      </c>
      <c r="AD26" s="250">
        <f>'1_Police_100K'!AD26/'1_Police_100K'!N26*100</f>
        <v>0.26125540826341176</v>
      </c>
      <c r="AE26" s="250">
        <f>'1_Police_100K'!AE26/'1_Police_100K'!O26*100</f>
        <v>0.27253491324587387</v>
      </c>
      <c r="AF26" s="250">
        <f t="shared" si="31"/>
        <v>2.7146630618560579</v>
      </c>
      <c r="AH26" s="250">
        <f>'1_Police_100K'!AH26/'1_Police_100K'!Z26*100</f>
        <v>0.47393364928909965</v>
      </c>
      <c r="AI26" s="250">
        <f>'1_Police_100K'!AI26/'1_Police_100K'!AA26*100</f>
        <v>2.0100502512562812</v>
      </c>
      <c r="AJ26" s="250">
        <f>'1_Police_100K'!AJ26/'1_Police_100K'!AB26*100</f>
        <v>0</v>
      </c>
      <c r="AK26" s="250">
        <f>'1_Police_100K'!AK26/'1_Police_100K'!AC26*100</f>
        <v>1.7241379310344827</v>
      </c>
      <c r="AL26" s="250">
        <f>'1_Police_100K'!AL26/'1_Police_100K'!AD26*100</f>
        <v>0</v>
      </c>
      <c r="AM26" s="250">
        <f>'1_Police_100K'!AM26/'1_Police_100K'!AE26*100</f>
        <v>0</v>
      </c>
      <c r="AN26" s="250">
        <f t="shared" si="45"/>
        <v>-100</v>
      </c>
      <c r="AP26" s="250">
        <f>'1_Police_100K'!AP26/'1_Police_100K'!Z26*100</f>
        <v>89.573459715639814</v>
      </c>
      <c r="AQ26" s="250">
        <f>'1_Police_100K'!AQ26/'1_Police_100K'!AA26*100</f>
        <v>90.954773869346724</v>
      </c>
      <c r="AR26" s="250">
        <f>'1_Police_100K'!AR26/'1_Police_100K'!AB26*100</f>
        <v>92.473118279569889</v>
      </c>
      <c r="AS26" s="250">
        <f>'1_Police_100K'!AS26/'1_Police_100K'!AC26*100</f>
        <v>89.65517241379311</v>
      </c>
      <c r="AT26" s="250">
        <f>'1_Police_100K'!AT26/'1_Police_100K'!AD26*100</f>
        <v>80.952380952380949</v>
      </c>
      <c r="AU26" s="250">
        <f>'1_Police_100K'!AU26/'1_Police_100K'!AE26*100</f>
        <v>88.198757763975152</v>
      </c>
      <c r="AV26" s="250">
        <f t="shared" si="32"/>
        <v>-1.5347201682605487</v>
      </c>
      <c r="AX26" s="250">
        <f>'1_Police_100K'!AX26/'1_Police_100K'!AP26*100</f>
        <v>0.52910052910052929</v>
      </c>
      <c r="AY26" s="250">
        <f>'1_Police_100K'!AY26/'1_Police_100K'!AQ26*100</f>
        <v>1.104972375690608</v>
      </c>
      <c r="AZ26" s="250">
        <f>'1_Police_100K'!AZ26/'1_Police_100K'!AR26*100</f>
        <v>0</v>
      </c>
      <c r="BA26" s="250">
        <f>'1_Police_100K'!BA26/'1_Police_100K'!AS26*100</f>
        <v>1.2820512820512819</v>
      </c>
      <c r="BB26" s="250">
        <f>'1_Police_100K'!BB26/'1_Police_100K'!AT26*100</f>
        <v>0</v>
      </c>
      <c r="BC26" s="250">
        <f>'1_Police_100K'!BC26/'1_Police_100K'!AU26*100</f>
        <v>0</v>
      </c>
      <c r="BD26" s="250">
        <f t="shared" si="46"/>
        <v>-100</v>
      </c>
      <c r="BF26" s="250">
        <f>'1_Police_100K'!BF26/'1_Police_100K'!J26*100</f>
        <v>5.164543591162305</v>
      </c>
      <c r="BG26" s="250">
        <f>'1_Police_100K'!BG26/'1_Police_100K'!K26*100</f>
        <v>12.58909954904718</v>
      </c>
      <c r="BH26" s="250">
        <f>'1_Police_100K'!BH26/'1_Police_100K'!L26*100</f>
        <v>14.482677211827893</v>
      </c>
      <c r="BI26" s="250">
        <f>'1_Police_100K'!BI26/'1_Police_100K'!M26*100</f>
        <v>14.040930591755959</v>
      </c>
      <c r="BJ26" s="250">
        <f>'1_Police_100K'!BJ26/'1_Police_100K'!N26*100</f>
        <v>15.553681766031268</v>
      </c>
      <c r="BK26" s="250">
        <f>'1_Police_100K'!BK26/'1_Police_100K'!O26*100</f>
        <v>18.143038510368175</v>
      </c>
      <c r="BL26" s="250">
        <f t="shared" si="0"/>
        <v>251.29993948381019</v>
      </c>
      <c r="BN26" s="250">
        <f>'1_Police_100K'!BN26/'1_Police_100K'!BF26*100</f>
        <v>4.3827611395178971</v>
      </c>
      <c r="BO26" s="250">
        <f>'1_Police_100K'!BO26/'1_Police_100K'!BG26*100</f>
        <v>1.5117958594126144</v>
      </c>
      <c r="BP26" s="250">
        <f>'1_Police_100K'!BP26/'1_Police_100K'!BH26*100</f>
        <v>1.5241665987448039</v>
      </c>
      <c r="BQ26" s="250">
        <f>'1_Police_100K'!BQ26/'1_Police_100K'!BI26*100</f>
        <v>1.615675489859058</v>
      </c>
      <c r="BR26" s="250">
        <f>'1_Police_100K'!BR26/'1_Police_100K'!BJ26*100</f>
        <v>1.6974760042659083</v>
      </c>
      <c r="BS26" s="250">
        <f>'1_Police_100K'!BS26/'1_Police_100K'!BK26*100</f>
        <v>1.8940100765068111</v>
      </c>
      <c r="BT26" s="250">
        <f t="shared" si="1"/>
        <v>-56.785003421036272</v>
      </c>
      <c r="BV26" s="250">
        <f>'1_Police_100K'!BV26/'1_Police_100K'!J26*100</f>
        <v>0.67904882864077065</v>
      </c>
      <c r="BW26" s="250">
        <f>'1_Police_100K'!BW26/'1_Police_100K'!K26*100</f>
        <v>0.53944624933326868</v>
      </c>
      <c r="BX26" s="250">
        <f>'1_Police_100K'!BX26/'1_Police_100K'!L26*100</f>
        <v>0.41551083043144654</v>
      </c>
      <c r="BY26" s="250">
        <f>'1_Police_100K'!BY26/'1_Police_100K'!M26*100</f>
        <v>0.48508543295684903</v>
      </c>
      <c r="BZ26" s="250">
        <f>'1_Police_100K'!BZ26/'1_Police_100K'!N26*100</f>
        <v>0.51283469029484541</v>
      </c>
      <c r="CA26" s="250">
        <f>'1_Police_100K'!CA26/'1_Police_100K'!O26*100</f>
        <v>0.51460008463817175</v>
      </c>
      <c r="CB26" s="250">
        <f t="shared" si="2"/>
        <v>-24.217513832071617</v>
      </c>
      <c r="CD26" s="250">
        <f>'1_Police_100K'!CD26/'1_Police_100K'!BV26*100</f>
        <v>70.370370370370367</v>
      </c>
      <c r="CE26" s="250">
        <f>'1_Police_100K'!CE26/'1_Police_100K'!BW26*100</f>
        <v>71.68539325842697</v>
      </c>
      <c r="CF26" s="250">
        <f>'1_Police_100K'!CF26/'1_Police_100K'!BX26*100</f>
        <v>69.318181818181813</v>
      </c>
      <c r="CG26" s="250">
        <f>'1_Police_100K'!CG26/'1_Police_100K'!BY26*100</f>
        <v>76.119402985074629</v>
      </c>
      <c r="CH26" s="250">
        <f>'1_Police_100K'!CH26/'1_Police_100K'!BZ26*100</f>
        <v>69.002695417789766</v>
      </c>
      <c r="CI26" s="250">
        <f>'1_Police_100K'!CI26/'1_Police_100K'!CA26*100</f>
        <v>67.434210526315795</v>
      </c>
      <c r="CJ26" s="250">
        <f t="shared" si="3"/>
        <v>-4.1724376731301902</v>
      </c>
      <c r="CL26" s="250">
        <f>'1_Police_100K'!CL26/'1_Police_100K'!BV26*100</f>
        <v>24.074074074074069</v>
      </c>
      <c r="CM26" s="250">
        <f>'1_Police_100K'!CM26/'1_Police_100K'!BW26*100</f>
        <v>25.617977528089884</v>
      </c>
      <c r="CN26" s="250">
        <f>'1_Police_100K'!CN26/'1_Police_100K'!BX26*100</f>
        <v>27.556818181818183</v>
      </c>
      <c r="CO26" s="250">
        <f>'1_Police_100K'!CO26/'1_Police_100K'!BY26*100</f>
        <v>20.64676616915423</v>
      </c>
      <c r="CP26" s="250">
        <f>'1_Police_100K'!CP26/'1_Police_100K'!BZ26*100</f>
        <v>28.840970350404316</v>
      </c>
      <c r="CQ26" s="250">
        <f>'1_Police_100K'!CQ26/'1_Police_100K'!CA26*100</f>
        <v>31.25</v>
      </c>
      <c r="CR26" s="250">
        <f t="shared" si="4"/>
        <v>29.807692307692321</v>
      </c>
      <c r="CT26" s="250">
        <f>'1_Police_100K'!CT26/'1_Police_100K'!J26*100</f>
        <v>3.1462595727022378</v>
      </c>
      <c r="CU26" s="250">
        <f>'1_Police_100K'!CU26/'1_Police_100K'!K26*100</f>
        <v>2.3311351403772487</v>
      </c>
      <c r="CV26" s="250">
        <f>'1_Police_100K'!CV26/'1_Police_100K'!L26*100</f>
        <v>2.2026795726848842</v>
      </c>
      <c r="CW26" s="250">
        <f>'1_Police_100K'!CW26/'1_Police_100K'!M26*100</f>
        <v>2.0368761463461724</v>
      </c>
      <c r="CX26" s="250">
        <f>'1_Police_100K'!CX26/'1_Police_100K'!N26*100</f>
        <v>2.1978629584064802</v>
      </c>
      <c r="CY26" s="250">
        <f>'1_Police_100K'!CY26/'1_Police_100K'!O26*100</f>
        <v>2.2716885315277189</v>
      </c>
      <c r="CZ26" s="250">
        <f t="shared" si="5"/>
        <v>-27.797167428985318</v>
      </c>
      <c r="DB26" s="250">
        <f>'1_Police_100K'!DB26/'1_Police_100K'!CT26*100</f>
        <v>3.9968025579536375E-2</v>
      </c>
      <c r="DC26" s="250">
        <f>'1_Police_100K'!DC26/'1_Police_100K'!CU26*100</f>
        <v>0.10400416016640666</v>
      </c>
      <c r="DD26" s="250">
        <f>'1_Police_100K'!DD26/'1_Police_100K'!CV26*100</f>
        <v>0</v>
      </c>
      <c r="DE26" s="250">
        <f>'1_Police_100K'!DE26/'1_Police_100K'!CW26*100</f>
        <v>5.9241706161137435E-2</v>
      </c>
      <c r="DF26" s="250">
        <f>'1_Police_100K'!DF26/'1_Police_100K'!CX26*100</f>
        <v>0.18867924528301885</v>
      </c>
      <c r="DG26" s="250">
        <f>'1_Police_100K'!DG26/'1_Police_100K'!CY26*100</f>
        <v>0.2235469448584203</v>
      </c>
      <c r="DH26" s="250">
        <f t="shared" si="33"/>
        <v>459.31445603576753</v>
      </c>
      <c r="DJ26" s="250">
        <f>'1_Police_100K'!DJ26/'1_Police_100K'!J26*100</f>
        <v>46.490952303107278</v>
      </c>
      <c r="DK26" s="250">
        <f>'1_Police_100K'!DK26/'1_Police_100K'!K26*100</f>
        <v>39.208650535809539</v>
      </c>
      <c r="DL26" s="250">
        <f>'1_Police_100K'!DL26/'1_Police_100K'!L26*100</f>
        <v>36.849436345393372</v>
      </c>
      <c r="DM26" s="250">
        <f>'1_Police_100K'!DM26/'1_Police_100K'!M26*100</f>
        <v>37.69306882903755</v>
      </c>
      <c r="DN26" s="250">
        <f>'1_Police_100K'!DN26/'1_Police_100K'!N26*100</f>
        <v>35.638555216123194</v>
      </c>
      <c r="DO26" s="250">
        <f>'1_Police_100K'!DO26/'1_Police_100K'!O26*100</f>
        <v>38.290308929327125</v>
      </c>
      <c r="DP26" s="250">
        <f t="shared" si="6"/>
        <v>-17.639224338349493</v>
      </c>
      <c r="DR26" s="250" t="e">
        <f>'1_Police_100K'!DR26/'1_Police_100K'!DJ26*100</f>
        <v>#VALUE!</v>
      </c>
      <c r="DS26" s="250" t="e">
        <f>'1_Police_100K'!DS26/'1_Police_100K'!DK26*100</f>
        <v>#VALUE!</v>
      </c>
      <c r="DT26" s="250" t="e">
        <f>'1_Police_100K'!DT26/'1_Police_100K'!DL26*100</f>
        <v>#VALUE!</v>
      </c>
      <c r="DU26" s="250" t="e">
        <f>'1_Police_100K'!DU26/'1_Police_100K'!DM26*100</f>
        <v>#VALUE!</v>
      </c>
      <c r="DV26" s="250" t="e">
        <f>'1_Police_100K'!DV26/'1_Police_100K'!DN26*100</f>
        <v>#VALUE!</v>
      </c>
      <c r="DW26" s="250" t="e">
        <f>'1_Police_100K'!DW26/'1_Police_100K'!DO26*100</f>
        <v>#VALUE!</v>
      </c>
      <c r="DX26" s="250" t="e">
        <f t="shared" si="34"/>
        <v>#VALUE!</v>
      </c>
      <c r="DZ26" s="250" t="e">
        <f>'1_Police_100K'!DZ26/'1_Police_100K'!DR26*100</f>
        <v>#VALUE!</v>
      </c>
      <c r="EA26" s="250" t="e">
        <f>'1_Police_100K'!EA26/'1_Police_100K'!DS26*100</f>
        <v>#VALUE!</v>
      </c>
      <c r="EB26" s="250" t="e">
        <f>'1_Police_100K'!EB26/'1_Police_100K'!DT26*100</f>
        <v>#VALUE!</v>
      </c>
      <c r="EC26" s="250" t="e">
        <f>'1_Police_100K'!EC26/'1_Police_100K'!DU26*100</f>
        <v>#VALUE!</v>
      </c>
      <c r="ED26" s="250" t="e">
        <f>'1_Police_100K'!ED26/'1_Police_100K'!DV26*100</f>
        <v>#VALUE!</v>
      </c>
      <c r="EE26" s="250" t="e">
        <f>'1_Police_100K'!EE26/'1_Police_100K'!DW26*100</f>
        <v>#VALUE!</v>
      </c>
      <c r="EF26" s="250" t="e">
        <f t="shared" si="7"/>
        <v>#VALUE!</v>
      </c>
      <c r="EH26" s="250" t="e">
        <f>'1_Police_100K'!EH26/'1_Police_100K'!DR26*100</f>
        <v>#VALUE!</v>
      </c>
      <c r="EI26" s="250" t="e">
        <f>'1_Police_100K'!EI26/'1_Police_100K'!DS26*100</f>
        <v>#VALUE!</v>
      </c>
      <c r="EJ26" s="250" t="e">
        <f>'1_Police_100K'!EJ26/'1_Police_100K'!DT26*100</f>
        <v>#VALUE!</v>
      </c>
      <c r="EK26" s="250" t="e">
        <f>'1_Police_100K'!EK26/'1_Police_100K'!DU26*100</f>
        <v>#VALUE!</v>
      </c>
      <c r="EL26" s="250" t="e">
        <f>'1_Police_100K'!EL26/'1_Police_100K'!DV26*100</f>
        <v>#VALUE!</v>
      </c>
      <c r="EM26" s="250" t="e">
        <f>'1_Police_100K'!EM26/'1_Police_100K'!DW26*100</f>
        <v>#VALUE!</v>
      </c>
      <c r="EN26" s="250" t="e">
        <f t="shared" si="8"/>
        <v>#VALUE!</v>
      </c>
      <c r="EP26" s="250" t="e">
        <f>'1_Police_100K'!EP26/'1_Police_100K'!EH26*100</f>
        <v>#VALUE!</v>
      </c>
      <c r="EQ26" s="250" t="e">
        <f>'1_Police_100K'!EQ26/'1_Police_100K'!EI26*100</f>
        <v>#VALUE!</v>
      </c>
      <c r="ER26" s="250" t="e">
        <f>'1_Police_100K'!ER26/'1_Police_100K'!EJ26*100</f>
        <v>#VALUE!</v>
      </c>
      <c r="ES26" s="250" t="e">
        <f>'1_Police_100K'!ES26/'1_Police_100K'!EK26*100</f>
        <v>#VALUE!</v>
      </c>
      <c r="ET26" s="250" t="e">
        <f>'1_Police_100K'!ET26/'1_Police_100K'!EL26*100</f>
        <v>#VALUE!</v>
      </c>
      <c r="EU26" s="250" t="e">
        <f>'1_Police_100K'!EU26/'1_Police_100K'!EM26*100</f>
        <v>#VALUE!</v>
      </c>
      <c r="EV26" s="250" t="e">
        <f t="shared" si="9"/>
        <v>#VALUE!</v>
      </c>
      <c r="EX26" s="250">
        <f>'1_Police_100K'!EX26/'1_Police_100K'!J26*100</f>
        <v>6.8898306150421904</v>
      </c>
      <c r="EY26" s="250">
        <f>'1_Police_100K'!EY26/'1_Police_100K'!K26*100</f>
        <v>6.0369490374824233</v>
      </c>
      <c r="EZ26" s="250">
        <f>'1_Police_100K'!EZ26/'1_Police_100K'!L26*100</f>
        <v>6.5407542938086527</v>
      </c>
      <c r="FA26" s="250">
        <f>'1_Police_100K'!FA26/'1_Police_100K'!M26*100</f>
        <v>7.1604401969302049</v>
      </c>
      <c r="FB26" s="250">
        <f>'1_Police_100K'!FB26/'1_Police_100K'!N26*100</f>
        <v>6.2010146109506117</v>
      </c>
      <c r="FC26" s="250">
        <f>'1_Police_100K'!FC26/'1_Police_100K'!O26*100</f>
        <v>5.2678798137960214</v>
      </c>
      <c r="FD26" s="250">
        <f t="shared" si="10"/>
        <v>-23.541228977459227</v>
      </c>
      <c r="FF26" s="250" t="e">
        <f>'1_Police_100K'!FF26/'1_Police_100K'!EX26*100</f>
        <v>#VALUE!</v>
      </c>
      <c r="FG26" s="250" t="e">
        <f>'1_Police_100K'!FG26/'1_Police_100K'!EY26*100</f>
        <v>#VALUE!</v>
      </c>
      <c r="FH26" s="250" t="e">
        <f>'1_Police_100K'!FH26/'1_Police_100K'!EZ26*100</f>
        <v>#VALUE!</v>
      </c>
      <c r="FI26" s="250" t="e">
        <f>'1_Police_100K'!FI26/'1_Police_100K'!FA26*100</f>
        <v>#VALUE!</v>
      </c>
      <c r="FJ26" s="250" t="e">
        <f>'1_Police_100K'!FJ26/'1_Police_100K'!FB26*100</f>
        <v>#VALUE!</v>
      </c>
      <c r="FK26" s="250" t="e">
        <f>'1_Police_100K'!FK26/'1_Police_100K'!FC26*100</f>
        <v>#VALUE!</v>
      </c>
      <c r="FL26" s="250" t="e">
        <f t="shared" si="35"/>
        <v>#VALUE!</v>
      </c>
      <c r="FN26" s="250">
        <f>'1_Police_100K'!FN26/'1_Police_100K'!J26*100</f>
        <v>3.3059617972159003</v>
      </c>
      <c r="FO26" s="250">
        <f>'1_Police_100K'!FO26/'1_Police_100K'!K26*100</f>
        <v>3.420937787906706</v>
      </c>
      <c r="FP26" s="250">
        <f>'1_Police_100K'!FP26/'1_Police_100K'!L26*100</f>
        <v>3.4090774951307323</v>
      </c>
      <c r="FQ26" s="250">
        <f>'1_Police_100K'!FQ26/'1_Police_100K'!M26*100</f>
        <v>2.8912057148373393</v>
      </c>
      <c r="FR26" s="250">
        <f>'1_Police_100K'!FR26/'1_Police_100K'!N26*100</f>
        <v>3.2332084652281496</v>
      </c>
      <c r="FS26" s="250">
        <f>'1_Police_100K'!FS26/'1_Police_100K'!O26*100</f>
        <v>2.3580194667795173</v>
      </c>
      <c r="FT26" s="250">
        <f t="shared" si="11"/>
        <v>-28.673723067056855</v>
      </c>
      <c r="FV26" s="250">
        <f>'1_Police_100K'!FV26/'1_Police_100K'!J26*100</f>
        <v>4.275492624775222E-2</v>
      </c>
      <c r="FW26" s="250">
        <f>'1_Police_100K'!FW26/'1_Police_100K'!K26*100</f>
        <v>3.273044658876012E-2</v>
      </c>
      <c r="FX26" s="250">
        <f>'1_Police_100K'!FX26/'1_Police_100K'!L26*100</f>
        <v>6.4923567254913536E-2</v>
      </c>
      <c r="FY26" s="250">
        <f>'1_Police_100K'!FY26/'1_Police_100K'!M26*100</f>
        <v>7.2400810889081943E-2</v>
      </c>
      <c r="FZ26" s="250">
        <f>'1_Police_100K'!FZ26/'1_Police_100K'!N26*100</f>
        <v>0.13546576724769502</v>
      </c>
      <c r="GA26" s="250">
        <f>'1_Police_100K'!GA26/'1_Police_100K'!O26*100</f>
        <v>5.4168429961912817E-2</v>
      </c>
      <c r="GB26" s="250">
        <f t="shared" si="12"/>
        <v>26.695178113564495</v>
      </c>
      <c r="GD26" s="250">
        <f>'1_Police_100K'!GD26/'1_Police_100K'!J26*100</f>
        <v>0.67024634382505699</v>
      </c>
      <c r="GE26" s="250">
        <f>'1_Police_100K'!GE26/'1_Police_100K'!K26*100</f>
        <v>1.0995005576298307</v>
      </c>
      <c r="GF26" s="250">
        <f>'1_Police_100K'!GF26/'1_Police_100K'!L26*100</f>
        <v>1.2996517735938147</v>
      </c>
      <c r="GG26" s="250">
        <f>'1_Police_100K'!GG26/'1_Police_100K'!M26*100</f>
        <v>1.5710975962930787</v>
      </c>
      <c r="GH26" s="250">
        <f>'1_Police_100K'!GH26/'1_Police_100K'!N26*100</f>
        <v>1.4638596685235614</v>
      </c>
      <c r="GI26" s="250">
        <f>'1_Police_100K'!GI26/'1_Police_100K'!O26*100</f>
        <v>1.0952179432924247</v>
      </c>
      <c r="GJ26" s="250">
        <f t="shared" si="13"/>
        <v>63.405284248486822</v>
      </c>
      <c r="GL26" s="250">
        <f>'1_Police_100K'!GL26/'1_Police_100K'!J26*100</f>
        <v>2.7929026822428735</v>
      </c>
      <c r="GM26" s="250">
        <f>'1_Police_100K'!GM26/'1_Police_100K'!K26*100</f>
        <v>3.5845900208505066</v>
      </c>
      <c r="GN26" s="250">
        <f>'1_Police_100K'!GN26/'1_Police_100K'!L26*100</f>
        <v>2.6583249719648228</v>
      </c>
      <c r="GO26" s="250">
        <f>'1_Police_100K'!GO26/'1_Police_100K'!M26*100</f>
        <v>3.0263538951636257</v>
      </c>
      <c r="GP26" s="250">
        <f>'1_Police_100K'!GP26/'1_Police_100K'!N26*100</f>
        <v>3.40046721866663</v>
      </c>
      <c r="GQ26" s="250">
        <f>'1_Police_100K'!GQ26/'1_Police_100K'!O26*100</f>
        <v>3.844265763859501</v>
      </c>
      <c r="GR26" s="250">
        <f t="shared" si="14"/>
        <v>37.644100107788859</v>
      </c>
      <c r="GT26" s="250">
        <f>'1_Police_100K'!GT26/'1_Police_100K'!GL26*100</f>
        <v>43.944169293111209</v>
      </c>
      <c r="GU26" s="250">
        <f>'1_Police_100K'!GU26/'1_Police_100K'!GM26*100</f>
        <v>57.287791680757529</v>
      </c>
      <c r="GV26" s="250">
        <f>'1_Police_100K'!GV26/'1_Police_100K'!GN26*100</f>
        <v>37.166962699822378</v>
      </c>
      <c r="GW26" s="250">
        <f>'1_Police_100K'!GW26/'1_Police_100K'!GO26*100</f>
        <v>38.277511961722475</v>
      </c>
      <c r="GX26" s="250">
        <f>'1_Police_100K'!GX26/'1_Police_100K'!GP26*100</f>
        <v>31.463414634146336</v>
      </c>
      <c r="GY26" s="250">
        <f>'1_Police_100K'!GY26/'1_Police_100K'!GQ26*100</f>
        <v>29.810656098634965</v>
      </c>
      <c r="GZ26" s="250">
        <f t="shared" si="15"/>
        <v>-32.162431152593996</v>
      </c>
      <c r="HA26" s="252"/>
      <c r="HB26" s="250">
        <f>'1_Police_raw'!GI25/C26*100</f>
        <v>797.09413782665717</v>
      </c>
      <c r="HC26" s="250">
        <f>'1_Police_raw'!GJ25/D26*100</f>
        <v>968.35806942307681</v>
      </c>
      <c r="HD26" s="250">
        <f>'1_Police_raw'!GK25/E26*100</f>
        <v>1035.8675664262485</v>
      </c>
      <c r="HE26" s="250">
        <f>'1_Police_raw'!GL25/F26*100</f>
        <v>1042.4763680442688</v>
      </c>
      <c r="HF26" s="250">
        <f>'1_Police_raw'!GM25/G26*100</f>
        <v>919.46562821136888</v>
      </c>
      <c r="HG26" s="250">
        <f>'1_Police_raw'!GN25/H26*100</f>
        <v>731.26452714468599</v>
      </c>
      <c r="HH26" s="250">
        <f t="shared" si="16"/>
        <v>-8.2586996388483129</v>
      </c>
      <c r="HJ26" s="250">
        <f>'1_Police_100K'!HJ26/'1_Police_100K'!HB26*100</f>
        <v>4.0276179516685851</v>
      </c>
      <c r="HK26" s="250">
        <f>'1_Police_100K'!HK26/'1_Police_100K'!HC26*100</f>
        <v>3.5893557037750115</v>
      </c>
      <c r="HL26" s="250">
        <f>'1_Police_100K'!HL26/'1_Police_100K'!HD26*100</f>
        <v>3.1931135293162249</v>
      </c>
      <c r="HM26" s="250">
        <f>'1_Police_100K'!HM26/'1_Police_100K'!HE26*100</f>
        <v>3.1448590516539019</v>
      </c>
      <c r="HN26" s="250">
        <f>'1_Police_100K'!HN26/'1_Police_100K'!HF26*100</f>
        <v>3.7043931496649294</v>
      </c>
      <c r="HO26" s="250">
        <f>'1_Police_100K'!HO26/'1_Police_100K'!HG26*100</f>
        <v>2.9730625384651805</v>
      </c>
      <c r="HP26" s="250">
        <f t="shared" si="17"/>
        <v>-26.183104402107375</v>
      </c>
      <c r="HR26" s="250">
        <f>'1_Police_100K'!HR26/'1_Police_100K'!HB26*100</f>
        <v>1.0808811441722834</v>
      </c>
      <c r="HS26" s="250">
        <f>'1_Police_100K'!HS26/'1_Police_100K'!HC26*100</f>
        <v>0.73231107749432722</v>
      </c>
      <c r="HT26" s="250">
        <f>'1_Police_100K'!HT26/'1_Police_100K'!HD26*100</f>
        <v>0.66266038655189208</v>
      </c>
      <c r="HU26" s="250">
        <f>'1_Police_100K'!HU26/'1_Police_100K'!HE26*100</f>
        <v>0.70392700016294596</v>
      </c>
      <c r="HV26" s="250">
        <f>'1_Police_100K'!HV26/'1_Police_100K'!HF26*100</f>
        <v>0.57706626954579299</v>
      </c>
      <c r="HW26" s="250">
        <f>'1_Police_100K'!HW26/'1_Police_100K'!HG26*100</f>
        <v>0.76220233868295229</v>
      </c>
      <c r="HX26" s="250">
        <f t="shared" si="18"/>
        <v>-29.483242186944508</v>
      </c>
      <c r="HZ26" s="250" t="e">
        <f>'1_Police_100K'!HZ26/'1_Police_100K'!HR26*100</f>
        <v>#VALUE!</v>
      </c>
      <c r="IA26" s="250" t="e">
        <f>'1_Police_100K'!IA26/'1_Police_100K'!HS26*100</f>
        <v>#VALUE!</v>
      </c>
      <c r="IB26" s="250" t="e">
        <f>'1_Police_100K'!IB26/'1_Police_100K'!HT26*100</f>
        <v>#VALUE!</v>
      </c>
      <c r="IC26" s="250" t="e">
        <f>'1_Police_100K'!IC26/'1_Police_100K'!HU26*100</f>
        <v>#VALUE!</v>
      </c>
      <c r="ID26" s="250" t="e">
        <f>'1_Police_100K'!ID26/'1_Police_100K'!HV26*100</f>
        <v>#VALUE!</v>
      </c>
      <c r="IE26" s="250" t="e">
        <f>'1_Police_100K'!IE26/'1_Police_100K'!HW26*100</f>
        <v>#VALUE!</v>
      </c>
      <c r="IF26" s="250" t="e">
        <f t="shared" si="48"/>
        <v>#VALUE!</v>
      </c>
      <c r="IH26" s="250" t="e">
        <f>'1_Police_100K'!IH26/'1_Police_100K'!HR26*100</f>
        <v>#VALUE!</v>
      </c>
      <c r="II26" s="250" t="e">
        <f>'1_Police_100K'!II26/'1_Police_100K'!HS26*100</f>
        <v>#VALUE!</v>
      </c>
      <c r="IJ26" s="250" t="e">
        <f>'1_Police_100K'!IJ26/'1_Police_100K'!HT26*100</f>
        <v>#VALUE!</v>
      </c>
      <c r="IK26" s="250" t="e">
        <f>'1_Police_100K'!IK26/'1_Police_100K'!HU26*100</f>
        <v>#VALUE!</v>
      </c>
      <c r="IL26" s="250" t="e">
        <f>'1_Police_100K'!IL26/'1_Police_100K'!HV26*100</f>
        <v>#VALUE!</v>
      </c>
      <c r="IM26" s="250" t="e">
        <f>'1_Police_100K'!IM26/'1_Police_100K'!HW26*100</f>
        <v>#VALUE!</v>
      </c>
      <c r="IN26" s="250" t="e">
        <f t="shared" si="36"/>
        <v>#VALUE!</v>
      </c>
      <c r="IP26" s="250" t="e">
        <f>'1_Police_100K'!IP26/'1_Police_100K'!IH26*100</f>
        <v>#VALUE!</v>
      </c>
      <c r="IQ26" s="250" t="e">
        <f>'1_Police_100K'!IQ26/'1_Police_100K'!II26*100</f>
        <v>#VALUE!</v>
      </c>
      <c r="IR26" s="250" t="e">
        <f>'1_Police_100K'!IR26/'1_Police_100K'!IJ26*100</f>
        <v>#VALUE!</v>
      </c>
      <c r="IS26" s="250" t="e">
        <f>'1_Police_100K'!IS26/'1_Police_100K'!IK26*100</f>
        <v>#VALUE!</v>
      </c>
      <c r="IT26" s="250" t="e">
        <f>'1_Police_100K'!IT26/'1_Police_100K'!IL26*100</f>
        <v>#VALUE!</v>
      </c>
      <c r="IU26" s="250" t="e">
        <f>'1_Police_100K'!IU26/'1_Police_100K'!IM26*100</f>
        <v>#VALUE!</v>
      </c>
      <c r="IV26" s="250" t="e">
        <f t="shared" si="44"/>
        <v>#VALUE!</v>
      </c>
      <c r="IX26" s="250">
        <f>'1_Police_100K'!IX26/'1_Police_100K'!HB26*100</f>
        <v>9.9991780371527206</v>
      </c>
      <c r="IY26" s="250">
        <f>'1_Police_100K'!IY26/'1_Police_100K'!HC26*100</f>
        <v>26.528226638245201</v>
      </c>
      <c r="IZ26" s="250">
        <f>'1_Police_100K'!IZ26/'1_Police_100K'!HD26*100</f>
        <v>30.703264576904338</v>
      </c>
      <c r="JA26" s="250">
        <f>'1_Police_100K'!JA26/'1_Police_100K'!HE26*100</f>
        <v>30.347075118135898</v>
      </c>
      <c r="JB26" s="250">
        <f>'1_Police_100K'!JB26/'1_Police_100K'!HF26*100</f>
        <v>33.790022338049148</v>
      </c>
      <c r="JC26" s="250">
        <f>'1_Police_100K'!JC26/'1_Police_100K'!HG26*100</f>
        <v>31.974624816550683</v>
      </c>
      <c r="JD26" s="250">
        <f t="shared" si="19"/>
        <v>219.77253227961825</v>
      </c>
      <c r="JF26" s="250">
        <f>'1_Police_100K'!JF26/'1_Police_100K'!IX26*100</f>
        <v>10.60419235511714</v>
      </c>
      <c r="JG26" s="250">
        <f>'1_Police_100K'!JG26/'1_Police_100K'!IY26*100</f>
        <v>3.0067392431311566</v>
      </c>
      <c r="JH26" s="250">
        <f>'1_Police_100K'!JH26/'1_Police_100K'!IZ26*100</f>
        <v>2.6343630977570882</v>
      </c>
      <c r="JI26" s="250">
        <f>'1_Police_100K'!JI26/'1_Police_100K'!JA26*100</f>
        <v>2.5236254295532645</v>
      </c>
      <c r="JJ26" s="250">
        <f>'1_Police_100K'!JJ26/'1_Police_100K'!JB26*100</f>
        <v>1.8400176289114147</v>
      </c>
      <c r="JK26" s="250">
        <f>'1_Police_100K'!JK26/'1_Police_100K'!JC26*100</f>
        <v>2.6058631921824107</v>
      </c>
      <c r="JL26" s="250">
        <f t="shared" si="47"/>
        <v>-75.426104083024015</v>
      </c>
      <c r="JN26" s="250">
        <f>'1_Police_100K'!JN26/'1_Police_100K'!HB26*100</f>
        <v>1.5452901528850895</v>
      </c>
      <c r="JO26" s="250">
        <f>'1_Police_100K'!JO26/'1_Police_100K'!HC26*100</f>
        <v>0.87671044488757488</v>
      </c>
      <c r="JP26" s="250">
        <f>'1_Police_100K'!JP26/'1_Police_100K'!HD26*100</f>
        <v>0.71788208543121645</v>
      </c>
      <c r="JQ26" s="250">
        <f>'1_Police_100K'!JQ26/'1_Police_100K'!HE26*100</f>
        <v>0.83102493074792227</v>
      </c>
      <c r="JR26" s="250">
        <f>'1_Police_100K'!JR26/'1_Police_100K'!HF26*100</f>
        <v>0.86746090841399848</v>
      </c>
      <c r="JS26" s="250">
        <f>'1_Police_100K'!JS26/'1_Police_100K'!HG26*100</f>
        <v>0.96577190739951713</v>
      </c>
      <c r="JT26" s="250">
        <f t="shared" si="20"/>
        <v>-37.502228588178049</v>
      </c>
      <c r="JV26" s="250">
        <f>'1_Police_100K'!JV26/'1_Police_100K'!JN26*100</f>
        <v>81.914893617021292</v>
      </c>
      <c r="JW26" s="250">
        <f>'1_Police_100K'!JW26/'1_Police_100K'!JO26*100</f>
        <v>78.431372549019613</v>
      </c>
      <c r="JX26" s="250">
        <f>'1_Police_100K'!JX26/'1_Police_100K'!JP26*100</f>
        <v>80.542986425339365</v>
      </c>
      <c r="JY26" s="250">
        <f>'1_Police_100K'!JY26/'1_Police_100K'!JQ26*100</f>
        <v>80.392156862745097</v>
      </c>
      <c r="JZ26" s="250">
        <f>'1_Police_100K'!JZ26/'1_Police_100K'!JR26*100</f>
        <v>71.24463519313305</v>
      </c>
      <c r="KA26" s="250">
        <f>'1_Police_100K'!KA26/'1_Police_100K'!JS26*100</f>
        <v>74.019607843137265</v>
      </c>
      <c r="KB26" s="250">
        <f t="shared" si="21"/>
        <v>-9.6384008148714031</v>
      </c>
      <c r="KD26" s="250">
        <f>'1_Police_100K'!KD26/'1_Police_100K'!JN26*100</f>
        <v>15.159574468085108</v>
      </c>
      <c r="KE26" s="250">
        <f>'1_Police_100K'!KE26/'1_Police_100K'!JO26*100</f>
        <v>20.392156862745097</v>
      </c>
      <c r="KF26" s="250">
        <f>'1_Police_100K'!KF26/'1_Police_100K'!JP26*100</f>
        <v>16.742081447963798</v>
      </c>
      <c r="KG26" s="250">
        <f>'1_Police_100K'!KG26/'1_Police_100K'!JQ26*100</f>
        <v>15.294117647058824</v>
      </c>
      <c r="KH26" s="250">
        <f>'1_Police_100K'!KH26/'1_Police_100K'!JR26*100</f>
        <v>26.60944206008584</v>
      </c>
      <c r="KI26" s="250">
        <f>'1_Police_100K'!KI26/'1_Police_100K'!JS26*100</f>
        <v>25.490196078431378</v>
      </c>
      <c r="KJ26" s="250">
        <f t="shared" si="22"/>
        <v>68.145854833161337</v>
      </c>
      <c r="KL26" s="250">
        <f>'1_Police_100K'!KL26/'1_Police_100K'!HB26*100</f>
        <v>6.1441722834127903</v>
      </c>
      <c r="KM26" s="250">
        <f>'1_Police_100K'!KM26/'1_Police_100K'!HC26*100</f>
        <v>4.2804098191569837</v>
      </c>
      <c r="KN26" s="250">
        <f>'1_Police_100K'!KN26/'1_Police_100K'!HD26*100</f>
        <v>3.2808185804775047</v>
      </c>
      <c r="KO26" s="250">
        <f>'1_Police_100K'!KO26/'1_Police_100K'!HE26*100</f>
        <v>3.3566889359621959</v>
      </c>
      <c r="KP26" s="250">
        <f>'1_Police_100K'!KP26/'1_Police_100K'!HF26*100</f>
        <v>3.3879374534623974</v>
      </c>
      <c r="KQ26" s="250">
        <f>'1_Police_100K'!KQ26/'1_Police_100K'!HG26*100</f>
        <v>3.4417459641149457</v>
      </c>
      <c r="KR26" s="250">
        <f t="shared" si="23"/>
        <v>-43.983570034217493</v>
      </c>
      <c r="KT26" s="250" t="e">
        <f>'1_Police_100K'!KT26/'1_Police_100K'!KL26*100</f>
        <v>#VALUE!</v>
      </c>
      <c r="KU26" s="250" t="e">
        <f>'1_Police_100K'!KU26/'1_Police_100K'!KM26*100</f>
        <v>#VALUE!</v>
      </c>
      <c r="KV26" s="250" t="e">
        <f>'1_Police_100K'!KV26/'1_Police_100K'!KN26*100</f>
        <v>#VALUE!</v>
      </c>
      <c r="KW26" s="250" t="e">
        <f>'1_Police_100K'!KW26/'1_Police_100K'!KO26*100</f>
        <v>#VALUE!</v>
      </c>
      <c r="KX26" s="250" t="e">
        <f>'1_Police_100K'!KX26/'1_Police_100K'!KP26*100</f>
        <v>#VALUE!</v>
      </c>
      <c r="KY26" s="250" t="e">
        <f>'1_Police_100K'!KY26/'1_Police_100K'!KQ26*100</f>
        <v>#VALUE!</v>
      </c>
      <c r="KZ26" s="250" t="e">
        <f t="shared" si="37"/>
        <v>#VALUE!</v>
      </c>
      <c r="LB26" s="250">
        <f>'1_Police_100K'!LB26/'1_Police_100K'!HB26*100</f>
        <v>34.185434818346216</v>
      </c>
      <c r="LC26" s="250">
        <f>'1_Police_100K'!LC26/'1_Police_100K'!HC26*100</f>
        <v>25.93000068761604</v>
      </c>
      <c r="LD26" s="250">
        <f>'1_Police_100K'!LD26/'1_Police_100K'!HD26*100</f>
        <v>23.157381841806071</v>
      </c>
      <c r="LE26" s="250">
        <f>'1_Police_100K'!LE26/'1_Police_100K'!HE26*100</f>
        <v>23.281733746130026</v>
      </c>
      <c r="LF26" s="250">
        <f>'1_Police_100K'!LF26/'1_Police_100K'!HF26*100</f>
        <v>18.387937453462396</v>
      </c>
      <c r="LG26" s="250">
        <f>'1_Police_100K'!LG26/'1_Police_100K'!HG26*100</f>
        <v>16.413388249775128</v>
      </c>
      <c r="LH26" s="250">
        <f t="shared" si="24"/>
        <v>-51.987188880316381</v>
      </c>
      <c r="LJ26" s="250" t="e">
        <f>'1_Police_100K'!LJ26/'1_Police_100K'!LB26*100</f>
        <v>#VALUE!</v>
      </c>
      <c r="LK26" s="250" t="e">
        <f>'1_Police_100K'!LK26/'1_Police_100K'!LC26*100</f>
        <v>#VALUE!</v>
      </c>
      <c r="LL26" s="250" t="e">
        <f>'1_Police_100K'!LL26/'1_Police_100K'!LD26*100</f>
        <v>#VALUE!</v>
      </c>
      <c r="LM26" s="250" t="e">
        <f>'1_Police_100K'!LM26/'1_Police_100K'!LE26*100</f>
        <v>#VALUE!</v>
      </c>
      <c r="LN26" s="250" t="e">
        <f>'1_Police_100K'!LN26/'1_Police_100K'!LF26*100</f>
        <v>#VALUE!</v>
      </c>
      <c r="LO26" s="250" t="e">
        <f>'1_Police_100K'!LO26/'1_Police_100K'!LG26*100</f>
        <v>#VALUE!</v>
      </c>
      <c r="LP26" s="250" t="e">
        <f t="shared" si="38"/>
        <v>#VALUE!</v>
      </c>
      <c r="LR26" s="250" t="e">
        <f>'1_Police_100K'!LR26/'1_Police_100K'!LJ26*100</f>
        <v>#VALUE!</v>
      </c>
      <c r="LS26" s="250" t="e">
        <f>'1_Police_100K'!LS26/'1_Police_100K'!LK26*100</f>
        <v>#VALUE!</v>
      </c>
      <c r="LT26" s="250" t="e">
        <f>'1_Police_100K'!LT26/'1_Police_100K'!LL26*100</f>
        <v>#VALUE!</v>
      </c>
      <c r="LU26" s="250" t="e">
        <f>'1_Police_100K'!LU26/'1_Police_100K'!LM26*100</f>
        <v>#VALUE!</v>
      </c>
      <c r="LV26" s="250" t="e">
        <f>'1_Police_100K'!LV26/'1_Police_100K'!LN26*100</f>
        <v>#VALUE!</v>
      </c>
      <c r="LW26" s="250" t="e">
        <f>'1_Police_100K'!LW26/'1_Police_100K'!LO26*100</f>
        <v>#VALUE!</v>
      </c>
      <c r="LX26" s="250" t="e">
        <f t="shared" si="39"/>
        <v>#VALUE!</v>
      </c>
      <c r="LZ26" s="250" t="e">
        <f>'1_Police_100K'!LZ26/'1_Police_100K'!LJ26*100</f>
        <v>#VALUE!</v>
      </c>
      <c r="MA26" s="250" t="e">
        <f>'1_Police_100K'!MA26/'1_Police_100K'!LK26*100</f>
        <v>#VALUE!</v>
      </c>
      <c r="MB26" s="250" t="e">
        <f>'1_Police_100K'!MB26/'1_Police_100K'!LL26*100</f>
        <v>#VALUE!</v>
      </c>
      <c r="MC26" s="250" t="e">
        <f>'1_Police_100K'!MC26/'1_Police_100K'!LM26*100</f>
        <v>#VALUE!</v>
      </c>
      <c r="MD26" s="250" t="e">
        <f>'1_Police_100K'!MD26/'1_Police_100K'!LN26*100</f>
        <v>#VALUE!</v>
      </c>
      <c r="ME26" s="250" t="e">
        <f>'1_Police_100K'!ME26/'1_Police_100K'!LO26*100</f>
        <v>#VALUE!</v>
      </c>
      <c r="MF26" s="250" t="e">
        <f t="shared" si="40"/>
        <v>#VALUE!</v>
      </c>
      <c r="MH26" s="250">
        <f>'1_Police_100K'!MH26/'1_Police_100K'!LZ26*100</f>
        <v>73.033707865168523</v>
      </c>
      <c r="MI26" s="250">
        <f>'1_Police_100K'!MI26/'1_Police_100K'!MA26*100</f>
        <v>74.14187643020594</v>
      </c>
      <c r="MJ26" s="250">
        <f>'1_Police_100K'!MJ26/'1_Police_100K'!MB26*100</f>
        <v>62.829736211031175</v>
      </c>
      <c r="MK26" s="250">
        <f>'1_Police_100K'!MK26/'1_Police_100K'!MC26*100</f>
        <v>74.260355029585796</v>
      </c>
      <c r="ML26" s="250">
        <f>'1_Police_100K'!ML26/'1_Police_100K'!MD26*100</f>
        <v>67.771084337349407</v>
      </c>
      <c r="MM26" s="250" t="e">
        <f>'1_Police_100K'!MM26/'1_Police_100K'!ME26*100</f>
        <v>#VALUE!</v>
      </c>
      <c r="MN26" s="250" t="e">
        <f t="shared" si="41"/>
        <v>#VALUE!</v>
      </c>
      <c r="MP26" s="250">
        <f>'1_Police_100K'!MP26/'1_Police_100K'!HB26*100</f>
        <v>7.2949202696038133</v>
      </c>
      <c r="MQ26" s="250">
        <f>'1_Police_100K'!MQ26/'1_Police_100K'!HC26*100</f>
        <v>5.0161589768273398</v>
      </c>
      <c r="MR26" s="250">
        <f>'1_Police_100K'!MR26/'1_Police_100K'!HD26*100</f>
        <v>6.0711385414974819</v>
      </c>
      <c r="MS26" s="250">
        <f>'1_Police_100K'!MS26/'1_Police_100K'!HE26*100</f>
        <v>6.6090923904187706</v>
      </c>
      <c r="MT26" s="250">
        <f>'1_Police_100K'!MT26/'1_Police_100K'!HF26*100</f>
        <v>5.994043186895011</v>
      </c>
      <c r="MU26" s="250">
        <f>'1_Police_100K'!MU26/'1_Police_100K'!HG26*100</f>
        <v>5.5247834114472383</v>
      </c>
      <c r="MV26" s="250">
        <f t="shared" si="25"/>
        <v>-24.265335229670868</v>
      </c>
      <c r="MX26" s="250" t="e">
        <f>'1_Police_100K'!MX26/'1_Police_100K'!MP26*100</f>
        <v>#VALUE!</v>
      </c>
      <c r="MY26" s="250" t="e">
        <f>'1_Police_100K'!MY26/'1_Police_100K'!MQ26*100</f>
        <v>#VALUE!</v>
      </c>
      <c r="MZ26" s="250" t="e">
        <f>'1_Police_100K'!MZ26/'1_Police_100K'!MR26*100</f>
        <v>#VALUE!</v>
      </c>
      <c r="NA26" s="250" t="e">
        <f>'1_Police_100K'!NA26/'1_Police_100K'!MS26*100</f>
        <v>#VALUE!</v>
      </c>
      <c r="NB26" s="250" t="e">
        <f>'1_Police_100K'!NB26/'1_Police_100K'!MT26*100</f>
        <v>#VALUE!</v>
      </c>
      <c r="NC26" s="250" t="e">
        <f>'1_Police_100K'!NC26/'1_Police_100K'!MU26*100</f>
        <v>#VALUE!</v>
      </c>
      <c r="ND26" s="250" t="e">
        <f t="shared" si="49"/>
        <v>#VALUE!</v>
      </c>
      <c r="NF26" s="250">
        <f>'1_Police_100K'!NF26/'1_Police_100K'!HB26*100</f>
        <v>5.1126089100772649</v>
      </c>
      <c r="NG26" s="250">
        <f>'1_Police_100K'!NG26/'1_Police_100K'!HC26*100</f>
        <v>4.0088014852506362</v>
      </c>
      <c r="NH26" s="250">
        <f>'1_Police_100K'!NH26/'1_Police_100K'!HD26*100</f>
        <v>3.735585512424882</v>
      </c>
      <c r="NI26" s="250">
        <f>'1_Police_100K'!NI26/'1_Police_100K'!HE26*100</f>
        <v>3.5359296072999835</v>
      </c>
      <c r="NJ26" s="250">
        <f>'1_Police_100K'!NJ26/'1_Police_100K'!HF26*100</f>
        <v>3.6150409530900962</v>
      </c>
      <c r="NK26" s="250">
        <f>'1_Police_100K'!NK26/'1_Police_100K'!HG26*100</f>
        <v>3.9719736779813477</v>
      </c>
      <c r="NL26" s="250">
        <f t="shared" si="26"/>
        <v>-22.31023831781178</v>
      </c>
      <c r="NN26" s="250">
        <f>'1_Police_100K'!NN26/'1_Police_100K'!HB26*100</f>
        <v>0.11507479861910244</v>
      </c>
      <c r="NO26" s="250">
        <f>'1_Police_100K'!NO26/'1_Police_100K'!HC26*100</f>
        <v>6.5323523344564399E-2</v>
      </c>
      <c r="NP26" s="250">
        <f>'1_Police_100K'!NP26/'1_Police_100K'!HD26*100</f>
        <v>5.84700341075199E-2</v>
      </c>
      <c r="NQ26" s="250">
        <f>'1_Police_100K'!NQ26/'1_Police_100K'!HE26*100</f>
        <v>7.4955189832165536E-2</v>
      </c>
      <c r="NR26" s="250">
        <f>'1_Police_100K'!NR26/'1_Police_100K'!HF26*100</f>
        <v>8.9352196574832454E-2</v>
      </c>
      <c r="NS26" s="250">
        <f>'1_Police_100K'!NS26/'1_Police_100K'!HG26*100</f>
        <v>0.10415187236661461</v>
      </c>
      <c r="NT26" s="250">
        <f t="shared" si="27"/>
        <v>-9.4920229134119296</v>
      </c>
      <c r="NV26" s="250">
        <f>'1_Police_100K'!NV26/'1_Police_100K'!HB26*100</f>
        <v>1.8247575209600526</v>
      </c>
      <c r="NW26" s="250">
        <f>'1_Police_100K'!NW26/'1_Police_100K'!HC26*100</f>
        <v>2.358523000756378</v>
      </c>
      <c r="NX26" s="250">
        <f>'1_Police_100K'!NX26/'1_Police_100K'!HD26*100</f>
        <v>2.9202533701477993</v>
      </c>
      <c r="NY26" s="250">
        <f>'1_Police_100K'!NY26/'1_Police_100K'!HE26*100</f>
        <v>3.483786866547173</v>
      </c>
      <c r="NZ26" s="250">
        <f>'1_Police_100K'!NZ26/'1_Police_100K'!HF26*100</f>
        <v>3.5852568875651523</v>
      </c>
      <c r="OA26" s="250">
        <f>'1_Police_100K'!OA26/'1_Police_100K'!HG26*100</f>
        <v>2.4286322965487863</v>
      </c>
      <c r="OB26" s="250">
        <f t="shared" si="42"/>
        <v>33.093425764921335</v>
      </c>
      <c r="OD26" s="250">
        <f>'1_Police_100K'!OD26/'1_Police_100K'!HB26*100</f>
        <v>6.3003452243958575</v>
      </c>
      <c r="OE26" s="250">
        <f>'1_Police_100K'!OE26/'1_Police_100K'!HC26*100</f>
        <v>5.4287285979509043</v>
      </c>
      <c r="OF26" s="250">
        <f>'1_Police_100K'!OF26/'1_Police_100K'!HD26*100</f>
        <v>5.0024362514211465</v>
      </c>
      <c r="OG26" s="250">
        <f>'1_Police_100K'!OG26/'1_Police_100K'!HE26*100</f>
        <v>6.0811471402965616</v>
      </c>
      <c r="OH26" s="250">
        <f>'1_Police_100K'!OH26/'1_Police_100K'!HF26*100</f>
        <v>6.682799702159345</v>
      </c>
      <c r="OI26" s="250">
        <f>'1_Police_100K'!OI26/'1_Police_100K'!HG26*100</f>
        <v>7.2196184254130573</v>
      </c>
      <c r="OJ26" s="250">
        <f t="shared" si="28"/>
        <v>14.590838569569797</v>
      </c>
      <c r="OL26" s="250">
        <f>'1_Police_100K'!OL26/'1_Police_100K'!OD26*100</f>
        <v>32.354859752120021</v>
      </c>
      <c r="OM26" s="250">
        <f>'1_Police_100K'!OM26/'1_Police_100K'!OE26*100</f>
        <v>36.985433818872707</v>
      </c>
      <c r="ON26" s="250">
        <f>'1_Police_100K'!ON26/'1_Police_100K'!OF26*100</f>
        <v>33.441558441558442</v>
      </c>
      <c r="OO26" s="250">
        <f>'1_Police_100K'!OO26/'1_Police_100K'!OG26*100</f>
        <v>32.10075026795284</v>
      </c>
      <c r="OP26" s="250">
        <f>'1_Police_100K'!OP26/'1_Police_100K'!OH26*100</f>
        <v>24.902506963788294</v>
      </c>
      <c r="OQ26" s="250">
        <f>'1_Police_100K'!OQ26/'1_Police_100K'!OI26*100</f>
        <v>30.426229508196716</v>
      </c>
      <c r="OR26" s="250">
        <f t="shared" si="43"/>
        <v>-5.9608672659968249</v>
      </c>
    </row>
    <row r="27" spans="1:408">
      <c r="A27" s="247">
        <v>25</v>
      </c>
      <c r="B27" s="239" t="s">
        <v>48</v>
      </c>
      <c r="C27" s="248">
        <v>511.84</v>
      </c>
      <c r="D27" s="248">
        <v>524.85299999999995</v>
      </c>
      <c r="E27" s="248">
        <v>537.03899999999999</v>
      </c>
      <c r="F27" s="248">
        <v>549.67999999999995</v>
      </c>
      <c r="G27" s="248">
        <v>562.95799999999997</v>
      </c>
      <c r="H27" s="248">
        <v>576.24900000000002</v>
      </c>
      <c r="I27" s="249"/>
      <c r="J27" s="250" t="e">
        <f>'1_Police_raw'!C26/C27*100</f>
        <v>#VALUE!</v>
      </c>
      <c r="K27" s="250" t="e">
        <f>'1_Police_raw'!D26/D27*100</f>
        <v>#VALUE!</v>
      </c>
      <c r="L27" s="250" t="e">
        <f>'1_Police_raw'!E26/E27*100</f>
        <v>#VALUE!</v>
      </c>
      <c r="M27" s="250" t="e">
        <f>'1_Police_raw'!F26/F27*100</f>
        <v>#VALUE!</v>
      </c>
      <c r="N27" s="250" t="e">
        <f>'1_Police_raw'!G26/G27*100</f>
        <v>#VALUE!</v>
      </c>
      <c r="O27" s="250" t="e">
        <f>'1_Police_raw'!H26/H27*100</f>
        <v>#VALUE!</v>
      </c>
      <c r="P27" s="250" t="e">
        <f t="shared" si="29"/>
        <v>#VALUE!</v>
      </c>
      <c r="R27" s="250" t="e">
        <f>'1_Police_100K'!R27/'1_Police_100K'!J27*100</f>
        <v>#VALUE!</v>
      </c>
      <c r="S27" s="250" t="e">
        <f>'1_Police_100K'!S27/'1_Police_100K'!K27*100</f>
        <v>#VALUE!</v>
      </c>
      <c r="T27" s="250" t="e">
        <f>'1_Police_100K'!T27/'1_Police_100K'!L27*100</f>
        <v>#VALUE!</v>
      </c>
      <c r="U27" s="250" t="e">
        <f>'1_Police_100K'!U27/'1_Police_100K'!M27*100</f>
        <v>#VALUE!</v>
      </c>
      <c r="V27" s="250" t="e">
        <f>'1_Police_100K'!V27/'1_Police_100K'!N27*100</f>
        <v>#VALUE!</v>
      </c>
      <c r="W27" s="250" t="e">
        <f>'1_Police_100K'!W27/'1_Police_100K'!O27*100</f>
        <v>#VALUE!</v>
      </c>
      <c r="X27" s="250" t="e">
        <f t="shared" si="30"/>
        <v>#VALUE!</v>
      </c>
      <c r="Z27" s="250" t="e">
        <f>'1_Police_100K'!Z27/'1_Police_100K'!J27*100</f>
        <v>#VALUE!</v>
      </c>
      <c r="AA27" s="250" t="e">
        <f>'1_Police_100K'!AA27/'1_Police_100K'!K27*100</f>
        <v>#VALUE!</v>
      </c>
      <c r="AB27" s="250" t="e">
        <f>'1_Police_100K'!AB27/'1_Police_100K'!L27*100</f>
        <v>#VALUE!</v>
      </c>
      <c r="AC27" s="250" t="e">
        <f>'1_Police_100K'!AC27/'1_Police_100K'!M27*100</f>
        <v>#VALUE!</v>
      </c>
      <c r="AD27" s="250" t="e">
        <f>'1_Police_100K'!AD27/'1_Police_100K'!N27*100</f>
        <v>#VALUE!</v>
      </c>
      <c r="AE27" s="250" t="e">
        <f>'1_Police_100K'!AE27/'1_Police_100K'!O27*100</f>
        <v>#VALUE!</v>
      </c>
      <c r="AF27" s="250" t="e">
        <f t="shared" si="31"/>
        <v>#VALUE!</v>
      </c>
      <c r="AH27" s="250" t="e">
        <f>'1_Police_100K'!AH27/'1_Police_100K'!Z27*100</f>
        <v>#VALUE!</v>
      </c>
      <c r="AI27" s="250" t="e">
        <f>'1_Police_100K'!AI27/'1_Police_100K'!AA27*100</f>
        <v>#VALUE!</v>
      </c>
      <c r="AJ27" s="250" t="e">
        <f>'1_Police_100K'!AJ27/'1_Police_100K'!AB27*100</f>
        <v>#VALUE!</v>
      </c>
      <c r="AK27" s="250">
        <f>'1_Police_100K'!AK27/'1_Police_100K'!AC27*100</f>
        <v>1.1363636363636362</v>
      </c>
      <c r="AL27" s="250" t="e">
        <f>'1_Police_100K'!AL27/'1_Police_100K'!AD27*100</f>
        <v>#VALUE!</v>
      </c>
      <c r="AM27" s="250" t="e">
        <f>'1_Police_100K'!AM27/'1_Police_100K'!AE27*100</f>
        <v>#VALUE!</v>
      </c>
      <c r="AN27" s="250" t="e">
        <f t="shared" si="45"/>
        <v>#VALUE!</v>
      </c>
      <c r="AP27" s="250" t="e">
        <f>'1_Police_100K'!AP27/'1_Police_100K'!Z27*100</f>
        <v>#VALUE!</v>
      </c>
      <c r="AQ27" s="250" t="e">
        <f>'1_Police_100K'!AQ27/'1_Police_100K'!AA27*100</f>
        <v>#VALUE!</v>
      </c>
      <c r="AR27" s="250">
        <f>'1_Police_100K'!AR27/'1_Police_100K'!AB27*100</f>
        <v>2.3529411764705883</v>
      </c>
      <c r="AS27" s="250">
        <f>'1_Police_100K'!AS27/'1_Police_100K'!AC27*100</f>
        <v>4.545454545454545</v>
      </c>
      <c r="AT27" s="250">
        <f>'1_Police_100K'!AT27/'1_Police_100K'!AD27*100</f>
        <v>5.7971014492753623</v>
      </c>
      <c r="AU27" s="250">
        <f>'1_Police_100K'!AU27/'1_Police_100K'!AE27*100</f>
        <v>6.4935064935064961</v>
      </c>
      <c r="AV27" s="250" t="e">
        <f t="shared" si="32"/>
        <v>#VALUE!</v>
      </c>
      <c r="AX27" s="250" t="e">
        <f>'1_Police_100K'!AX27/'1_Police_100K'!AP27*100</f>
        <v>#VALUE!</v>
      </c>
      <c r="AY27" s="250" t="e">
        <f>'1_Police_100K'!AY27/'1_Police_100K'!AQ27*100</f>
        <v>#VALUE!</v>
      </c>
      <c r="AZ27" s="250" t="e">
        <f>'1_Police_100K'!AZ27/'1_Police_100K'!AR27*100</f>
        <v>#VALUE!</v>
      </c>
      <c r="BA27" s="250" t="e">
        <f>'1_Police_100K'!BA27/'1_Police_100K'!AS27*100</f>
        <v>#VALUE!</v>
      </c>
      <c r="BB27" s="250" t="e">
        <f>'1_Police_100K'!BB27/'1_Police_100K'!AT27*100</f>
        <v>#VALUE!</v>
      </c>
      <c r="BC27" s="250" t="e">
        <f>'1_Police_100K'!BC27/'1_Police_100K'!AU27*100</f>
        <v>#VALUE!</v>
      </c>
      <c r="BD27" s="250" t="e">
        <f t="shared" si="46"/>
        <v>#VALUE!</v>
      </c>
      <c r="BF27" s="250" t="e">
        <f>'1_Police_100K'!BF27/'1_Police_100K'!J27*100</f>
        <v>#VALUE!</v>
      </c>
      <c r="BG27" s="250" t="e">
        <f>'1_Police_100K'!BG27/'1_Police_100K'!K27*100</f>
        <v>#VALUE!</v>
      </c>
      <c r="BH27" s="250" t="e">
        <f>'1_Police_100K'!BH27/'1_Police_100K'!L27*100</f>
        <v>#VALUE!</v>
      </c>
      <c r="BI27" s="250" t="e">
        <f>'1_Police_100K'!BI27/'1_Police_100K'!M27*100</f>
        <v>#VALUE!</v>
      </c>
      <c r="BJ27" s="250" t="e">
        <f>'1_Police_100K'!BJ27/'1_Police_100K'!N27*100</f>
        <v>#VALUE!</v>
      </c>
      <c r="BK27" s="250" t="e">
        <f>'1_Police_100K'!BK27/'1_Police_100K'!O27*100</f>
        <v>#VALUE!</v>
      </c>
      <c r="BL27" s="250" t="e">
        <f t="shared" si="0"/>
        <v>#VALUE!</v>
      </c>
      <c r="BN27" s="250" t="e">
        <f>'1_Police_100K'!BN27/'1_Police_100K'!BF27*100</f>
        <v>#VALUE!</v>
      </c>
      <c r="BO27" s="250" t="e">
        <f>'1_Police_100K'!BO27/'1_Police_100K'!BG27*100</f>
        <v>#VALUE!</v>
      </c>
      <c r="BP27" s="250" t="e">
        <f>'1_Police_100K'!BP27/'1_Police_100K'!BH27*100</f>
        <v>#VALUE!</v>
      </c>
      <c r="BQ27" s="250" t="e">
        <f>'1_Police_100K'!BQ27/'1_Police_100K'!BI27*100</f>
        <v>#VALUE!</v>
      </c>
      <c r="BR27" s="250" t="e">
        <f>'1_Police_100K'!BR27/'1_Police_100K'!BJ27*100</f>
        <v>#VALUE!</v>
      </c>
      <c r="BS27" s="250" t="e">
        <f>'1_Police_100K'!BS27/'1_Police_100K'!BK27*100</f>
        <v>#VALUE!</v>
      </c>
      <c r="BT27" s="250" t="e">
        <f t="shared" si="1"/>
        <v>#VALUE!</v>
      </c>
      <c r="BV27" s="250" t="e">
        <f>'1_Police_100K'!BV27/'1_Police_100K'!J27*100</f>
        <v>#VALUE!</v>
      </c>
      <c r="BW27" s="250" t="e">
        <f>'1_Police_100K'!BW27/'1_Police_100K'!K27*100</f>
        <v>#VALUE!</v>
      </c>
      <c r="BX27" s="250" t="e">
        <f>'1_Police_100K'!BX27/'1_Police_100K'!L27*100</f>
        <v>#VALUE!</v>
      </c>
      <c r="BY27" s="250" t="e">
        <f>'1_Police_100K'!BY27/'1_Police_100K'!M27*100</f>
        <v>#VALUE!</v>
      </c>
      <c r="BZ27" s="250" t="e">
        <f>'1_Police_100K'!BZ27/'1_Police_100K'!N27*100</f>
        <v>#VALUE!</v>
      </c>
      <c r="CA27" s="250" t="e">
        <f>'1_Police_100K'!CA27/'1_Police_100K'!O27*100</f>
        <v>#VALUE!</v>
      </c>
      <c r="CB27" s="250" t="e">
        <f t="shared" si="2"/>
        <v>#VALUE!</v>
      </c>
      <c r="CD27" s="250" t="e">
        <f>'1_Police_100K'!CD27/'1_Police_100K'!BV27*100</f>
        <v>#VALUE!</v>
      </c>
      <c r="CE27" s="250" t="e">
        <f>'1_Police_100K'!CE27/'1_Police_100K'!BW27*100</f>
        <v>#VALUE!</v>
      </c>
      <c r="CF27" s="250">
        <f>'1_Police_100K'!CF27/'1_Police_100K'!BX27*100</f>
        <v>24.929971988795518</v>
      </c>
      <c r="CG27" s="250">
        <f>'1_Police_100K'!CG27/'1_Police_100K'!BY27*100</f>
        <v>20.334261838440113</v>
      </c>
      <c r="CH27" s="250">
        <f>'1_Police_100K'!CH27/'1_Police_100K'!BZ27*100</f>
        <v>20.73170731707317</v>
      </c>
      <c r="CI27" s="250">
        <f>'1_Police_100K'!CI27/'1_Police_100K'!CA27*100</f>
        <v>25.29832935560859</v>
      </c>
      <c r="CJ27" s="250" t="e">
        <f t="shared" si="3"/>
        <v>#VALUE!</v>
      </c>
      <c r="CL27" s="250" t="e">
        <f>'1_Police_100K'!CL27/'1_Police_100K'!BV27*100</f>
        <v>#VALUE!</v>
      </c>
      <c r="CM27" s="250" t="e">
        <f>'1_Police_100K'!CM27/'1_Police_100K'!BW27*100</f>
        <v>#VALUE!</v>
      </c>
      <c r="CN27" s="250" t="e">
        <f>'1_Police_100K'!CN27/'1_Police_100K'!BX27*100</f>
        <v>#VALUE!</v>
      </c>
      <c r="CO27" s="250" t="e">
        <f>'1_Police_100K'!CO27/'1_Police_100K'!BY27*100</f>
        <v>#VALUE!</v>
      </c>
      <c r="CP27" s="250" t="e">
        <f>'1_Police_100K'!CP27/'1_Police_100K'!BZ27*100</f>
        <v>#VALUE!</v>
      </c>
      <c r="CQ27" s="250" t="e">
        <f>'1_Police_100K'!CQ27/'1_Police_100K'!CA27*100</f>
        <v>#VALUE!</v>
      </c>
      <c r="CR27" s="250" t="e">
        <f t="shared" si="4"/>
        <v>#VALUE!</v>
      </c>
      <c r="CT27" s="250" t="e">
        <f>'1_Police_100K'!CT27/'1_Police_100K'!J27*100</f>
        <v>#VALUE!</v>
      </c>
      <c r="CU27" s="250" t="e">
        <f>'1_Police_100K'!CU27/'1_Police_100K'!K27*100</f>
        <v>#VALUE!</v>
      </c>
      <c r="CV27" s="250" t="e">
        <f>'1_Police_100K'!CV27/'1_Police_100K'!L27*100</f>
        <v>#VALUE!</v>
      </c>
      <c r="CW27" s="250" t="e">
        <f>'1_Police_100K'!CW27/'1_Police_100K'!M27*100</f>
        <v>#VALUE!</v>
      </c>
      <c r="CX27" s="250" t="e">
        <f>'1_Police_100K'!CX27/'1_Police_100K'!N27*100</f>
        <v>#VALUE!</v>
      </c>
      <c r="CY27" s="250" t="e">
        <f>'1_Police_100K'!CY27/'1_Police_100K'!O27*100</f>
        <v>#VALUE!</v>
      </c>
      <c r="CZ27" s="250" t="e">
        <f t="shared" si="5"/>
        <v>#VALUE!</v>
      </c>
      <c r="DB27" s="250" t="e">
        <f>'1_Police_100K'!DB27/'1_Police_100K'!CT27*100</f>
        <v>#VALUE!</v>
      </c>
      <c r="DC27" s="250" t="e">
        <f>'1_Police_100K'!DC27/'1_Police_100K'!CU27*100</f>
        <v>#VALUE!</v>
      </c>
      <c r="DD27" s="250" t="e">
        <f>'1_Police_100K'!DD27/'1_Police_100K'!CV27*100</f>
        <v>#VALUE!</v>
      </c>
      <c r="DE27" s="250" t="e">
        <f>'1_Police_100K'!DE27/'1_Police_100K'!CW27*100</f>
        <v>#VALUE!</v>
      </c>
      <c r="DF27" s="250" t="e">
        <f>'1_Police_100K'!DF27/'1_Police_100K'!CX27*100</f>
        <v>#VALUE!</v>
      </c>
      <c r="DG27" s="250" t="e">
        <f>'1_Police_100K'!DG27/'1_Police_100K'!CY27*100</f>
        <v>#VALUE!</v>
      </c>
      <c r="DH27" s="250" t="e">
        <f t="shared" si="33"/>
        <v>#VALUE!</v>
      </c>
      <c r="DJ27" s="250" t="e">
        <f>'1_Police_100K'!DJ27/'1_Police_100K'!J27*100</f>
        <v>#VALUE!</v>
      </c>
      <c r="DK27" s="250" t="e">
        <f>'1_Police_100K'!DK27/'1_Police_100K'!K27*100</f>
        <v>#VALUE!</v>
      </c>
      <c r="DL27" s="250" t="e">
        <f>'1_Police_100K'!DL27/'1_Police_100K'!L27*100</f>
        <v>#VALUE!</v>
      </c>
      <c r="DM27" s="250" t="e">
        <f>'1_Police_100K'!DM27/'1_Police_100K'!M27*100</f>
        <v>#VALUE!</v>
      </c>
      <c r="DN27" s="250" t="e">
        <f>'1_Police_100K'!DN27/'1_Police_100K'!N27*100</f>
        <v>#VALUE!</v>
      </c>
      <c r="DO27" s="250" t="e">
        <f>'1_Police_100K'!DO27/'1_Police_100K'!O27*100</f>
        <v>#VALUE!</v>
      </c>
      <c r="DP27" s="250" t="e">
        <f t="shared" si="6"/>
        <v>#VALUE!</v>
      </c>
      <c r="DR27" s="250" t="e">
        <f>'1_Police_100K'!DR27/'1_Police_100K'!DJ27*100</f>
        <v>#VALUE!</v>
      </c>
      <c r="DS27" s="250" t="e">
        <f>'1_Police_100K'!DS27/'1_Police_100K'!DK27*100</f>
        <v>#VALUE!</v>
      </c>
      <c r="DT27" s="250" t="e">
        <f>'1_Police_100K'!DT27/'1_Police_100K'!DL27*100</f>
        <v>#VALUE!</v>
      </c>
      <c r="DU27" s="250" t="e">
        <f>'1_Police_100K'!DU27/'1_Police_100K'!DM27*100</f>
        <v>#VALUE!</v>
      </c>
      <c r="DV27" s="250" t="e">
        <f>'1_Police_100K'!DV27/'1_Police_100K'!DN27*100</f>
        <v>#VALUE!</v>
      </c>
      <c r="DW27" s="250" t="e">
        <f>'1_Police_100K'!DW27/'1_Police_100K'!DO27*100</f>
        <v>#VALUE!</v>
      </c>
      <c r="DX27" s="250" t="e">
        <f t="shared" si="34"/>
        <v>#VALUE!</v>
      </c>
      <c r="DZ27" s="250" t="e">
        <f>'1_Police_100K'!DZ27/'1_Police_100K'!DR27*100</f>
        <v>#VALUE!</v>
      </c>
      <c r="EA27" s="250" t="e">
        <f>'1_Police_100K'!EA27/'1_Police_100K'!DS27*100</f>
        <v>#VALUE!</v>
      </c>
      <c r="EB27" s="250" t="e">
        <f>'1_Police_100K'!EB27/'1_Police_100K'!DT27*100</f>
        <v>#VALUE!</v>
      </c>
      <c r="EC27" s="250" t="e">
        <f>'1_Police_100K'!EC27/'1_Police_100K'!DU27*100</f>
        <v>#VALUE!</v>
      </c>
      <c r="ED27" s="250" t="e">
        <f>'1_Police_100K'!ED27/'1_Police_100K'!DV27*100</f>
        <v>#VALUE!</v>
      </c>
      <c r="EE27" s="250" t="e">
        <f>'1_Police_100K'!EE27/'1_Police_100K'!DW27*100</f>
        <v>#VALUE!</v>
      </c>
      <c r="EF27" s="250" t="e">
        <f t="shared" si="7"/>
        <v>#VALUE!</v>
      </c>
      <c r="EH27" s="250" t="e">
        <f>'1_Police_100K'!EH27/'1_Police_100K'!DR27*100</f>
        <v>#VALUE!</v>
      </c>
      <c r="EI27" s="250" t="e">
        <f>'1_Police_100K'!EI27/'1_Police_100K'!DS27*100</f>
        <v>#VALUE!</v>
      </c>
      <c r="EJ27" s="250" t="e">
        <f>'1_Police_100K'!EJ27/'1_Police_100K'!DT27*100</f>
        <v>#VALUE!</v>
      </c>
      <c r="EK27" s="250" t="e">
        <f>'1_Police_100K'!EK27/'1_Police_100K'!DU27*100</f>
        <v>#VALUE!</v>
      </c>
      <c r="EL27" s="250" t="e">
        <f>'1_Police_100K'!EL27/'1_Police_100K'!DV27*100</f>
        <v>#VALUE!</v>
      </c>
      <c r="EM27" s="250" t="e">
        <f>'1_Police_100K'!EM27/'1_Police_100K'!DW27*100</f>
        <v>#VALUE!</v>
      </c>
      <c r="EN27" s="250" t="e">
        <f t="shared" si="8"/>
        <v>#VALUE!</v>
      </c>
      <c r="EP27" s="250" t="e">
        <f>'1_Police_100K'!EP27/'1_Police_100K'!EH27*100</f>
        <v>#VALUE!</v>
      </c>
      <c r="EQ27" s="250" t="e">
        <f>'1_Police_100K'!EQ27/'1_Police_100K'!EI27*100</f>
        <v>#VALUE!</v>
      </c>
      <c r="ER27" s="250" t="e">
        <f>'1_Police_100K'!ER27/'1_Police_100K'!EJ27*100</f>
        <v>#VALUE!</v>
      </c>
      <c r="ES27" s="250" t="e">
        <f>'1_Police_100K'!ES27/'1_Police_100K'!EK27*100</f>
        <v>#VALUE!</v>
      </c>
      <c r="ET27" s="250" t="e">
        <f>'1_Police_100K'!ET27/'1_Police_100K'!EL27*100</f>
        <v>#VALUE!</v>
      </c>
      <c r="EU27" s="250" t="e">
        <f>'1_Police_100K'!EU27/'1_Police_100K'!EM27*100</f>
        <v>#VALUE!</v>
      </c>
      <c r="EV27" s="250" t="e">
        <f t="shared" si="9"/>
        <v>#VALUE!</v>
      </c>
      <c r="EX27" s="250" t="e">
        <f>'1_Police_100K'!EX27/'1_Police_100K'!J27*100</f>
        <v>#VALUE!</v>
      </c>
      <c r="EY27" s="250" t="e">
        <f>'1_Police_100K'!EY27/'1_Police_100K'!K27*100</f>
        <v>#VALUE!</v>
      </c>
      <c r="EZ27" s="250" t="e">
        <f>'1_Police_100K'!EZ27/'1_Police_100K'!L27*100</f>
        <v>#VALUE!</v>
      </c>
      <c r="FA27" s="250" t="e">
        <f>'1_Police_100K'!FA27/'1_Police_100K'!M27*100</f>
        <v>#VALUE!</v>
      </c>
      <c r="FB27" s="250" t="e">
        <f>'1_Police_100K'!FB27/'1_Police_100K'!N27*100</f>
        <v>#VALUE!</v>
      </c>
      <c r="FC27" s="250" t="e">
        <f>'1_Police_100K'!FC27/'1_Police_100K'!O27*100</f>
        <v>#VALUE!</v>
      </c>
      <c r="FD27" s="250" t="e">
        <f t="shared" si="10"/>
        <v>#VALUE!</v>
      </c>
      <c r="FF27" s="250" t="e">
        <f>'1_Police_100K'!FF27/'1_Police_100K'!EX27*100</f>
        <v>#VALUE!</v>
      </c>
      <c r="FG27" s="250" t="e">
        <f>'1_Police_100K'!FG27/'1_Police_100K'!EY27*100</f>
        <v>#VALUE!</v>
      </c>
      <c r="FH27" s="250" t="e">
        <f>'1_Police_100K'!FH27/'1_Police_100K'!EZ27*100</f>
        <v>#VALUE!</v>
      </c>
      <c r="FI27" s="250" t="e">
        <f>'1_Police_100K'!FI27/'1_Police_100K'!FA27*100</f>
        <v>#VALUE!</v>
      </c>
      <c r="FJ27" s="250" t="e">
        <f>'1_Police_100K'!FJ27/'1_Police_100K'!FB27*100</f>
        <v>#VALUE!</v>
      </c>
      <c r="FK27" s="250" t="e">
        <f>'1_Police_100K'!FK27/'1_Police_100K'!FC27*100</f>
        <v>#VALUE!</v>
      </c>
      <c r="FL27" s="250" t="e">
        <f t="shared" si="35"/>
        <v>#VALUE!</v>
      </c>
      <c r="FN27" s="250" t="e">
        <f>'1_Police_100K'!FN27/'1_Police_100K'!J27*100</f>
        <v>#VALUE!</v>
      </c>
      <c r="FO27" s="250" t="e">
        <f>'1_Police_100K'!FO27/'1_Police_100K'!K27*100</f>
        <v>#VALUE!</v>
      </c>
      <c r="FP27" s="250" t="e">
        <f>'1_Police_100K'!FP27/'1_Police_100K'!L27*100</f>
        <v>#VALUE!</v>
      </c>
      <c r="FQ27" s="250" t="e">
        <f>'1_Police_100K'!FQ27/'1_Police_100K'!M27*100</f>
        <v>#VALUE!</v>
      </c>
      <c r="FR27" s="250" t="e">
        <f>'1_Police_100K'!FR27/'1_Police_100K'!N27*100</f>
        <v>#VALUE!</v>
      </c>
      <c r="FS27" s="250" t="e">
        <f>'1_Police_100K'!FS27/'1_Police_100K'!O27*100</f>
        <v>#VALUE!</v>
      </c>
      <c r="FT27" s="250" t="e">
        <f t="shared" si="11"/>
        <v>#VALUE!</v>
      </c>
      <c r="FV27" s="250" t="e">
        <f>'1_Police_100K'!FV27/'1_Police_100K'!J27*100</f>
        <v>#VALUE!</v>
      </c>
      <c r="FW27" s="250" t="e">
        <f>'1_Police_100K'!FW27/'1_Police_100K'!K27*100</f>
        <v>#VALUE!</v>
      </c>
      <c r="FX27" s="250" t="e">
        <f>'1_Police_100K'!FX27/'1_Police_100K'!L27*100</f>
        <v>#VALUE!</v>
      </c>
      <c r="FY27" s="250" t="e">
        <f>'1_Police_100K'!FY27/'1_Police_100K'!M27*100</f>
        <v>#VALUE!</v>
      </c>
      <c r="FZ27" s="250" t="e">
        <f>'1_Police_100K'!FZ27/'1_Police_100K'!N27*100</f>
        <v>#VALUE!</v>
      </c>
      <c r="GA27" s="250" t="e">
        <f>'1_Police_100K'!GA27/'1_Police_100K'!O27*100</f>
        <v>#VALUE!</v>
      </c>
      <c r="GB27" s="250" t="e">
        <f t="shared" si="12"/>
        <v>#VALUE!</v>
      </c>
      <c r="GD27" s="250" t="e">
        <f>'1_Police_100K'!GD27/'1_Police_100K'!J27*100</f>
        <v>#VALUE!</v>
      </c>
      <c r="GE27" s="250" t="e">
        <f>'1_Police_100K'!GE27/'1_Police_100K'!K27*100</f>
        <v>#VALUE!</v>
      </c>
      <c r="GF27" s="250" t="e">
        <f>'1_Police_100K'!GF27/'1_Police_100K'!L27*100</f>
        <v>#VALUE!</v>
      </c>
      <c r="GG27" s="250" t="e">
        <f>'1_Police_100K'!GG27/'1_Police_100K'!M27*100</f>
        <v>#VALUE!</v>
      </c>
      <c r="GH27" s="250" t="e">
        <f>'1_Police_100K'!GH27/'1_Police_100K'!N27*100</f>
        <v>#VALUE!</v>
      </c>
      <c r="GI27" s="250" t="e">
        <f>'1_Police_100K'!GI27/'1_Police_100K'!O27*100</f>
        <v>#VALUE!</v>
      </c>
      <c r="GJ27" s="250" t="e">
        <f t="shared" si="13"/>
        <v>#VALUE!</v>
      </c>
      <c r="GL27" s="250" t="e">
        <f>'1_Police_100K'!GL27/'1_Police_100K'!J27*100</f>
        <v>#VALUE!</v>
      </c>
      <c r="GM27" s="250" t="e">
        <f>'1_Police_100K'!GM27/'1_Police_100K'!K27*100</f>
        <v>#VALUE!</v>
      </c>
      <c r="GN27" s="250" t="e">
        <f>'1_Police_100K'!GN27/'1_Police_100K'!L27*100</f>
        <v>#VALUE!</v>
      </c>
      <c r="GO27" s="250" t="e">
        <f>'1_Police_100K'!GO27/'1_Police_100K'!M27*100</f>
        <v>#VALUE!</v>
      </c>
      <c r="GP27" s="250" t="e">
        <f>'1_Police_100K'!GP27/'1_Police_100K'!N27*100</f>
        <v>#VALUE!</v>
      </c>
      <c r="GQ27" s="250" t="e">
        <f>'1_Police_100K'!GQ27/'1_Police_100K'!O27*100</f>
        <v>#VALUE!</v>
      </c>
      <c r="GR27" s="250" t="e">
        <f t="shared" si="14"/>
        <v>#VALUE!</v>
      </c>
      <c r="GT27" s="250" t="e">
        <f>'1_Police_100K'!GT27/'1_Police_100K'!GL27*100</f>
        <v>#VALUE!</v>
      </c>
      <c r="GU27" s="250" t="e">
        <f>'1_Police_100K'!GU27/'1_Police_100K'!GM27*100</f>
        <v>#VALUE!</v>
      </c>
      <c r="GV27" s="250">
        <f>'1_Police_100K'!GV27/'1_Police_100K'!GN27*100</f>
        <v>4.9658597144630665</v>
      </c>
      <c r="GW27" s="250">
        <f>'1_Police_100K'!GW27/'1_Police_100K'!GO27*100</f>
        <v>4.9880668257756566</v>
      </c>
      <c r="GX27" s="250">
        <f>'1_Police_100K'!GX27/'1_Police_100K'!GP27*100</f>
        <v>4.3422459893048133</v>
      </c>
      <c r="GY27" s="250">
        <f>'1_Police_100K'!GY27/'1_Police_100K'!GQ27*100</f>
        <v>6.8826927907560913</v>
      </c>
      <c r="GZ27" s="250" t="e">
        <f t="shared" si="15"/>
        <v>#VALUE!</v>
      </c>
      <c r="HA27" s="252"/>
      <c r="HB27" s="250" t="e">
        <f>'1_Police_raw'!GI26/C27*100</f>
        <v>#VALUE!</v>
      </c>
      <c r="HC27" s="250" t="e">
        <f>'1_Police_raw'!GJ26/D27*100</f>
        <v>#VALUE!</v>
      </c>
      <c r="HD27" s="250">
        <f>'1_Police_raw'!GK26/E27*100</f>
        <v>5086.9676131528622</v>
      </c>
      <c r="HE27" s="250">
        <f>'1_Police_raw'!GL26/F27*100</f>
        <v>5357.6626400815021</v>
      </c>
      <c r="HF27" s="250">
        <f>'1_Police_raw'!GM26/G27*100</f>
        <v>5051.1761090525406</v>
      </c>
      <c r="HG27" s="250">
        <f>'1_Police_raw'!GN26/H27*100</f>
        <v>4820.3120526022603</v>
      </c>
      <c r="HH27" s="250" t="e">
        <f t="shared" si="16"/>
        <v>#VALUE!</v>
      </c>
      <c r="HJ27" s="250" t="e">
        <f>'1_Police_100K'!HJ27/'1_Police_100K'!HB27*100</f>
        <v>#VALUE!</v>
      </c>
      <c r="HK27" s="250" t="e">
        <f>'1_Police_100K'!HK27/'1_Police_100K'!HC27*100</f>
        <v>#VALUE!</v>
      </c>
      <c r="HL27" s="250" t="e">
        <f>'1_Police_100K'!HL27/'1_Police_100K'!HD27*100</f>
        <v>#VALUE!</v>
      </c>
      <c r="HM27" s="250" t="e">
        <f>'1_Police_100K'!HM27/'1_Police_100K'!HE27*100</f>
        <v>#VALUE!</v>
      </c>
      <c r="HN27" s="250" t="e">
        <f>'1_Police_100K'!HN27/'1_Police_100K'!HF27*100</f>
        <v>#VALUE!</v>
      </c>
      <c r="HO27" s="250" t="e">
        <f>'1_Police_100K'!HO27/'1_Police_100K'!HG27*100</f>
        <v>#VALUE!</v>
      </c>
      <c r="HP27" s="250" t="e">
        <f t="shared" si="17"/>
        <v>#VALUE!</v>
      </c>
      <c r="HR27" s="250" t="e">
        <f>'1_Police_100K'!HR27/'1_Police_100K'!HB27*100</f>
        <v>#VALUE!</v>
      </c>
      <c r="HS27" s="250" t="e">
        <f>'1_Police_100K'!HS27/'1_Police_100K'!HC27*100</f>
        <v>#VALUE!</v>
      </c>
      <c r="HT27" s="250" t="e">
        <f>'1_Police_100K'!HT27/'1_Police_100K'!HD27*100</f>
        <v>#VALUE!</v>
      </c>
      <c r="HU27" s="250" t="e">
        <f>'1_Police_100K'!HU27/'1_Police_100K'!HE27*100</f>
        <v>#VALUE!</v>
      </c>
      <c r="HV27" s="250" t="e">
        <f>'1_Police_100K'!HV27/'1_Police_100K'!HF27*100</f>
        <v>#VALUE!</v>
      </c>
      <c r="HW27" s="250" t="e">
        <f>'1_Police_100K'!HW27/'1_Police_100K'!HG27*100</f>
        <v>#VALUE!</v>
      </c>
      <c r="HX27" s="250" t="e">
        <f t="shared" si="18"/>
        <v>#VALUE!</v>
      </c>
      <c r="HZ27" s="250" t="e">
        <f>'1_Police_100K'!HZ27/'1_Police_100K'!HR27*100</f>
        <v>#VALUE!</v>
      </c>
      <c r="IA27" s="250" t="e">
        <f>'1_Police_100K'!IA27/'1_Police_100K'!HS27*100</f>
        <v>#VALUE!</v>
      </c>
      <c r="IB27" s="250" t="e">
        <f>'1_Police_100K'!IB27/'1_Police_100K'!HT27*100</f>
        <v>#VALUE!</v>
      </c>
      <c r="IC27" s="250" t="e">
        <f>'1_Police_100K'!IC27/'1_Police_100K'!HU27*100</f>
        <v>#VALUE!</v>
      </c>
      <c r="ID27" s="250" t="e">
        <f>'1_Police_100K'!ID27/'1_Police_100K'!HV27*100</f>
        <v>#VALUE!</v>
      </c>
      <c r="IE27" s="250" t="e">
        <f>'1_Police_100K'!IE27/'1_Police_100K'!HW27*100</f>
        <v>#VALUE!</v>
      </c>
      <c r="IF27" s="250" t="e">
        <f t="shared" si="48"/>
        <v>#VALUE!</v>
      </c>
      <c r="IH27" s="250" t="e">
        <f>'1_Police_100K'!IH27/'1_Police_100K'!HR27*100</f>
        <v>#VALUE!</v>
      </c>
      <c r="II27" s="250" t="e">
        <f>'1_Police_100K'!II27/'1_Police_100K'!HS27*100</f>
        <v>#VALUE!</v>
      </c>
      <c r="IJ27" s="250" t="e">
        <f>'1_Police_100K'!IJ27/'1_Police_100K'!HT27*100</f>
        <v>#VALUE!</v>
      </c>
      <c r="IK27" s="250" t="e">
        <f>'1_Police_100K'!IK27/'1_Police_100K'!HU27*100</f>
        <v>#VALUE!</v>
      </c>
      <c r="IL27" s="250" t="e">
        <f>'1_Police_100K'!IL27/'1_Police_100K'!HV27*100</f>
        <v>#VALUE!</v>
      </c>
      <c r="IM27" s="250" t="e">
        <f>'1_Police_100K'!IM27/'1_Police_100K'!HW27*100</f>
        <v>#VALUE!</v>
      </c>
      <c r="IN27" s="250" t="e">
        <f t="shared" si="36"/>
        <v>#VALUE!</v>
      </c>
      <c r="IP27" s="250" t="e">
        <f>'1_Police_100K'!IP27/'1_Police_100K'!IH27*100</f>
        <v>#VALUE!</v>
      </c>
      <c r="IQ27" s="250" t="e">
        <f>'1_Police_100K'!IQ27/'1_Police_100K'!II27*100</f>
        <v>#VALUE!</v>
      </c>
      <c r="IR27" s="250" t="e">
        <f>'1_Police_100K'!IR27/'1_Police_100K'!IJ27*100</f>
        <v>#VALUE!</v>
      </c>
      <c r="IS27" s="250" t="e">
        <f>'1_Police_100K'!IS27/'1_Police_100K'!IK27*100</f>
        <v>#VALUE!</v>
      </c>
      <c r="IT27" s="250" t="e">
        <f>'1_Police_100K'!IT27/'1_Police_100K'!IL27*100</f>
        <v>#VALUE!</v>
      </c>
      <c r="IU27" s="250" t="e">
        <f>'1_Police_100K'!IU27/'1_Police_100K'!IM27*100</f>
        <v>#VALUE!</v>
      </c>
      <c r="IV27" s="250" t="e">
        <f t="shared" si="44"/>
        <v>#VALUE!</v>
      </c>
      <c r="IX27" s="250" t="e">
        <f>'1_Police_100K'!IX27/'1_Police_100K'!HB27*100</f>
        <v>#VALUE!</v>
      </c>
      <c r="IY27" s="250" t="e">
        <f>'1_Police_100K'!IY27/'1_Police_100K'!HC27*100</f>
        <v>#VALUE!</v>
      </c>
      <c r="IZ27" s="250" t="e">
        <f>'1_Police_100K'!IZ27/'1_Police_100K'!HD27*100</f>
        <v>#VALUE!</v>
      </c>
      <c r="JA27" s="250" t="e">
        <f>'1_Police_100K'!JA27/'1_Police_100K'!HE27*100</f>
        <v>#VALUE!</v>
      </c>
      <c r="JB27" s="250" t="e">
        <f>'1_Police_100K'!JB27/'1_Police_100K'!HF27*100</f>
        <v>#VALUE!</v>
      </c>
      <c r="JC27" s="250" t="e">
        <f>'1_Police_100K'!JC27/'1_Police_100K'!HG27*100</f>
        <v>#VALUE!</v>
      </c>
      <c r="JD27" s="250" t="e">
        <f t="shared" si="19"/>
        <v>#VALUE!</v>
      </c>
      <c r="JF27" s="250" t="e">
        <f>'1_Police_100K'!JF27/'1_Police_100K'!IX27*100</f>
        <v>#VALUE!</v>
      </c>
      <c r="JG27" s="250" t="e">
        <f>'1_Police_100K'!JG27/'1_Police_100K'!IY27*100</f>
        <v>#VALUE!</v>
      </c>
      <c r="JH27" s="250" t="e">
        <f>'1_Police_100K'!JH27/'1_Police_100K'!IZ27*100</f>
        <v>#VALUE!</v>
      </c>
      <c r="JI27" s="250" t="e">
        <f>'1_Police_100K'!JI27/'1_Police_100K'!JA27*100</f>
        <v>#VALUE!</v>
      </c>
      <c r="JJ27" s="250" t="e">
        <f>'1_Police_100K'!JJ27/'1_Police_100K'!JB27*100</f>
        <v>#VALUE!</v>
      </c>
      <c r="JK27" s="250" t="e">
        <f>'1_Police_100K'!JK27/'1_Police_100K'!JC27*100</f>
        <v>#VALUE!</v>
      </c>
      <c r="JL27" s="250" t="e">
        <f t="shared" si="47"/>
        <v>#VALUE!</v>
      </c>
      <c r="JN27" s="250" t="e">
        <f>'1_Police_100K'!JN27/'1_Police_100K'!HB27*100</f>
        <v>#VALUE!</v>
      </c>
      <c r="JO27" s="250" t="e">
        <f>'1_Police_100K'!JO27/'1_Police_100K'!HC27*100</f>
        <v>#VALUE!</v>
      </c>
      <c r="JP27" s="250" t="e">
        <f>'1_Police_100K'!JP27/'1_Police_100K'!HD27*100</f>
        <v>#VALUE!</v>
      </c>
      <c r="JQ27" s="250" t="e">
        <f>'1_Police_100K'!JQ27/'1_Police_100K'!HE27*100</f>
        <v>#VALUE!</v>
      </c>
      <c r="JR27" s="250" t="e">
        <f>'1_Police_100K'!JR27/'1_Police_100K'!HF27*100</f>
        <v>#VALUE!</v>
      </c>
      <c r="JS27" s="250" t="e">
        <f>'1_Police_100K'!JS27/'1_Police_100K'!HG27*100</f>
        <v>#VALUE!</v>
      </c>
      <c r="JT27" s="250" t="e">
        <f t="shared" si="20"/>
        <v>#VALUE!</v>
      </c>
      <c r="JV27" s="250" t="e">
        <f>'1_Police_100K'!JV27/'1_Police_100K'!JN27*100</f>
        <v>#VALUE!</v>
      </c>
      <c r="JW27" s="250" t="e">
        <f>'1_Police_100K'!JW27/'1_Police_100K'!JO27*100</f>
        <v>#VALUE!</v>
      </c>
      <c r="JX27" s="250" t="e">
        <f>'1_Police_100K'!JX27/'1_Police_100K'!JP27*100</f>
        <v>#VALUE!</v>
      </c>
      <c r="JY27" s="250" t="e">
        <f>'1_Police_100K'!JY27/'1_Police_100K'!JQ27*100</f>
        <v>#VALUE!</v>
      </c>
      <c r="JZ27" s="250" t="e">
        <f>'1_Police_100K'!JZ27/'1_Police_100K'!JR27*100</f>
        <v>#VALUE!</v>
      </c>
      <c r="KA27" s="250" t="e">
        <f>'1_Police_100K'!KA27/'1_Police_100K'!JS27*100</f>
        <v>#VALUE!</v>
      </c>
      <c r="KB27" s="250" t="e">
        <f t="shared" si="21"/>
        <v>#VALUE!</v>
      </c>
      <c r="KD27" s="250" t="e">
        <f>'1_Police_100K'!KD27/'1_Police_100K'!JN27*100</f>
        <v>#VALUE!</v>
      </c>
      <c r="KE27" s="250" t="e">
        <f>'1_Police_100K'!KE27/'1_Police_100K'!JO27*100</f>
        <v>#VALUE!</v>
      </c>
      <c r="KF27" s="250" t="e">
        <f>'1_Police_100K'!KF27/'1_Police_100K'!JP27*100</f>
        <v>#VALUE!</v>
      </c>
      <c r="KG27" s="250" t="e">
        <f>'1_Police_100K'!KG27/'1_Police_100K'!JQ27*100</f>
        <v>#VALUE!</v>
      </c>
      <c r="KH27" s="250" t="e">
        <f>'1_Police_100K'!KH27/'1_Police_100K'!JR27*100</f>
        <v>#VALUE!</v>
      </c>
      <c r="KI27" s="250" t="e">
        <f>'1_Police_100K'!KI27/'1_Police_100K'!JS27*100</f>
        <v>#VALUE!</v>
      </c>
      <c r="KJ27" s="250" t="e">
        <f t="shared" si="22"/>
        <v>#VALUE!</v>
      </c>
      <c r="KL27" s="250" t="e">
        <f>'1_Police_100K'!KL27/'1_Police_100K'!HB27*100</f>
        <v>#VALUE!</v>
      </c>
      <c r="KM27" s="250" t="e">
        <f>'1_Police_100K'!KM27/'1_Police_100K'!HC27*100</f>
        <v>#VALUE!</v>
      </c>
      <c r="KN27" s="250" t="e">
        <f>'1_Police_100K'!KN27/'1_Police_100K'!HD27*100</f>
        <v>#VALUE!</v>
      </c>
      <c r="KO27" s="250" t="e">
        <f>'1_Police_100K'!KO27/'1_Police_100K'!HE27*100</f>
        <v>#VALUE!</v>
      </c>
      <c r="KP27" s="250" t="e">
        <f>'1_Police_100K'!KP27/'1_Police_100K'!HF27*100</f>
        <v>#VALUE!</v>
      </c>
      <c r="KQ27" s="250" t="e">
        <f>'1_Police_100K'!KQ27/'1_Police_100K'!HG27*100</f>
        <v>#VALUE!</v>
      </c>
      <c r="KR27" s="250" t="e">
        <f t="shared" si="23"/>
        <v>#VALUE!</v>
      </c>
      <c r="KT27" s="250" t="e">
        <f>'1_Police_100K'!KT27/'1_Police_100K'!KL27*100</f>
        <v>#VALUE!</v>
      </c>
      <c r="KU27" s="250" t="e">
        <f>'1_Police_100K'!KU27/'1_Police_100K'!KM27*100</f>
        <v>#VALUE!</v>
      </c>
      <c r="KV27" s="250" t="e">
        <f>'1_Police_100K'!KV27/'1_Police_100K'!KN27*100</f>
        <v>#VALUE!</v>
      </c>
      <c r="KW27" s="250" t="e">
        <f>'1_Police_100K'!KW27/'1_Police_100K'!KO27*100</f>
        <v>#VALUE!</v>
      </c>
      <c r="KX27" s="250" t="e">
        <f>'1_Police_100K'!KX27/'1_Police_100K'!KP27*100</f>
        <v>#VALUE!</v>
      </c>
      <c r="KY27" s="250" t="e">
        <f>'1_Police_100K'!KY27/'1_Police_100K'!KQ27*100</f>
        <v>#VALUE!</v>
      </c>
      <c r="KZ27" s="250" t="e">
        <f t="shared" si="37"/>
        <v>#VALUE!</v>
      </c>
      <c r="LB27" s="250" t="e">
        <f>'1_Police_100K'!LB27/'1_Police_100K'!HB27*100</f>
        <v>#VALUE!</v>
      </c>
      <c r="LC27" s="250" t="e">
        <f>'1_Police_100K'!LC27/'1_Police_100K'!HC27*100</f>
        <v>#VALUE!</v>
      </c>
      <c r="LD27" s="250" t="e">
        <f>'1_Police_100K'!LD27/'1_Police_100K'!HD27*100</f>
        <v>#VALUE!</v>
      </c>
      <c r="LE27" s="250" t="e">
        <f>'1_Police_100K'!LE27/'1_Police_100K'!HE27*100</f>
        <v>#VALUE!</v>
      </c>
      <c r="LF27" s="250" t="e">
        <f>'1_Police_100K'!LF27/'1_Police_100K'!HF27*100</f>
        <v>#VALUE!</v>
      </c>
      <c r="LG27" s="250" t="e">
        <f>'1_Police_100K'!LG27/'1_Police_100K'!HG27*100</f>
        <v>#VALUE!</v>
      </c>
      <c r="LH27" s="250" t="e">
        <f t="shared" si="24"/>
        <v>#VALUE!</v>
      </c>
      <c r="LJ27" s="250" t="e">
        <f>'1_Police_100K'!LJ27/'1_Police_100K'!LB27*100</f>
        <v>#VALUE!</v>
      </c>
      <c r="LK27" s="250" t="e">
        <f>'1_Police_100K'!LK27/'1_Police_100K'!LC27*100</f>
        <v>#VALUE!</v>
      </c>
      <c r="LL27" s="250" t="e">
        <f>'1_Police_100K'!LL27/'1_Police_100K'!LD27*100</f>
        <v>#VALUE!</v>
      </c>
      <c r="LM27" s="250" t="e">
        <f>'1_Police_100K'!LM27/'1_Police_100K'!LE27*100</f>
        <v>#VALUE!</v>
      </c>
      <c r="LN27" s="250" t="e">
        <f>'1_Police_100K'!LN27/'1_Police_100K'!LF27*100</f>
        <v>#VALUE!</v>
      </c>
      <c r="LO27" s="250" t="e">
        <f>'1_Police_100K'!LO27/'1_Police_100K'!LG27*100</f>
        <v>#VALUE!</v>
      </c>
      <c r="LP27" s="250" t="e">
        <f t="shared" si="38"/>
        <v>#VALUE!</v>
      </c>
      <c r="LR27" s="250" t="e">
        <f>'1_Police_100K'!LR27/'1_Police_100K'!LJ27*100</f>
        <v>#VALUE!</v>
      </c>
      <c r="LS27" s="250" t="e">
        <f>'1_Police_100K'!LS27/'1_Police_100K'!LK27*100</f>
        <v>#VALUE!</v>
      </c>
      <c r="LT27" s="250" t="e">
        <f>'1_Police_100K'!LT27/'1_Police_100K'!LL27*100</f>
        <v>#VALUE!</v>
      </c>
      <c r="LU27" s="250" t="e">
        <f>'1_Police_100K'!LU27/'1_Police_100K'!LM27*100</f>
        <v>#VALUE!</v>
      </c>
      <c r="LV27" s="250" t="e">
        <f>'1_Police_100K'!LV27/'1_Police_100K'!LN27*100</f>
        <v>#VALUE!</v>
      </c>
      <c r="LW27" s="250" t="e">
        <f>'1_Police_100K'!LW27/'1_Police_100K'!LO27*100</f>
        <v>#VALUE!</v>
      </c>
      <c r="LX27" s="250" t="e">
        <f t="shared" si="39"/>
        <v>#VALUE!</v>
      </c>
      <c r="LZ27" s="250" t="e">
        <f>'1_Police_100K'!LZ27/'1_Police_100K'!LJ27*100</f>
        <v>#VALUE!</v>
      </c>
      <c r="MA27" s="250" t="e">
        <f>'1_Police_100K'!MA27/'1_Police_100K'!LK27*100</f>
        <v>#VALUE!</v>
      </c>
      <c r="MB27" s="250" t="e">
        <f>'1_Police_100K'!MB27/'1_Police_100K'!LL27*100</f>
        <v>#VALUE!</v>
      </c>
      <c r="MC27" s="250" t="e">
        <f>'1_Police_100K'!MC27/'1_Police_100K'!LM27*100</f>
        <v>#VALUE!</v>
      </c>
      <c r="MD27" s="250" t="e">
        <f>'1_Police_100K'!MD27/'1_Police_100K'!LN27*100</f>
        <v>#VALUE!</v>
      </c>
      <c r="ME27" s="250" t="e">
        <f>'1_Police_100K'!ME27/'1_Police_100K'!LO27*100</f>
        <v>#VALUE!</v>
      </c>
      <c r="MF27" s="250" t="e">
        <f t="shared" si="40"/>
        <v>#VALUE!</v>
      </c>
      <c r="MH27" s="250" t="e">
        <f>'1_Police_100K'!MH27/'1_Police_100K'!LZ27*100</f>
        <v>#VALUE!</v>
      </c>
      <c r="MI27" s="250" t="e">
        <f>'1_Police_100K'!MI27/'1_Police_100K'!MA27*100</f>
        <v>#VALUE!</v>
      </c>
      <c r="MJ27" s="250" t="e">
        <f>'1_Police_100K'!MJ27/'1_Police_100K'!MB27*100</f>
        <v>#VALUE!</v>
      </c>
      <c r="MK27" s="250" t="e">
        <f>'1_Police_100K'!MK27/'1_Police_100K'!MC27*100</f>
        <v>#VALUE!</v>
      </c>
      <c r="ML27" s="250" t="e">
        <f>'1_Police_100K'!ML27/'1_Police_100K'!MD27*100</f>
        <v>#VALUE!</v>
      </c>
      <c r="MM27" s="250" t="e">
        <f>'1_Police_100K'!MM27/'1_Police_100K'!ME27*100</f>
        <v>#VALUE!</v>
      </c>
      <c r="MN27" s="250" t="e">
        <f t="shared" si="41"/>
        <v>#VALUE!</v>
      </c>
      <c r="MP27" s="250" t="e">
        <f>'1_Police_100K'!MP27/'1_Police_100K'!HB27*100</f>
        <v>#VALUE!</v>
      </c>
      <c r="MQ27" s="250" t="e">
        <f>'1_Police_100K'!MQ27/'1_Police_100K'!HC27*100</f>
        <v>#VALUE!</v>
      </c>
      <c r="MR27" s="250" t="e">
        <f>'1_Police_100K'!MR27/'1_Police_100K'!HD27*100</f>
        <v>#VALUE!</v>
      </c>
      <c r="MS27" s="250" t="e">
        <f>'1_Police_100K'!MS27/'1_Police_100K'!HE27*100</f>
        <v>#VALUE!</v>
      </c>
      <c r="MT27" s="250" t="e">
        <f>'1_Police_100K'!MT27/'1_Police_100K'!HF27*100</f>
        <v>#VALUE!</v>
      </c>
      <c r="MU27" s="250" t="e">
        <f>'1_Police_100K'!MU27/'1_Police_100K'!HG27*100</f>
        <v>#VALUE!</v>
      </c>
      <c r="MV27" s="250" t="e">
        <f t="shared" si="25"/>
        <v>#VALUE!</v>
      </c>
      <c r="MX27" s="250" t="e">
        <f>'1_Police_100K'!MX27/'1_Police_100K'!MP27*100</f>
        <v>#VALUE!</v>
      </c>
      <c r="MY27" s="250" t="e">
        <f>'1_Police_100K'!MY27/'1_Police_100K'!MQ27*100</f>
        <v>#VALUE!</v>
      </c>
      <c r="MZ27" s="250" t="e">
        <f>'1_Police_100K'!MZ27/'1_Police_100K'!MR27*100</f>
        <v>#VALUE!</v>
      </c>
      <c r="NA27" s="250" t="e">
        <f>'1_Police_100K'!NA27/'1_Police_100K'!MS27*100</f>
        <v>#VALUE!</v>
      </c>
      <c r="NB27" s="250" t="e">
        <f>'1_Police_100K'!NB27/'1_Police_100K'!MT27*100</f>
        <v>#VALUE!</v>
      </c>
      <c r="NC27" s="250" t="e">
        <f>'1_Police_100K'!NC27/'1_Police_100K'!MU27*100</f>
        <v>#VALUE!</v>
      </c>
      <c r="ND27" s="250" t="e">
        <f t="shared" si="49"/>
        <v>#VALUE!</v>
      </c>
      <c r="NF27" s="250" t="e">
        <f>'1_Police_100K'!NF27/'1_Police_100K'!HB27*100</f>
        <v>#VALUE!</v>
      </c>
      <c r="NG27" s="250" t="e">
        <f>'1_Police_100K'!NG27/'1_Police_100K'!HC27*100</f>
        <v>#VALUE!</v>
      </c>
      <c r="NH27" s="250" t="e">
        <f>'1_Police_100K'!NH27/'1_Police_100K'!HD27*100</f>
        <v>#VALUE!</v>
      </c>
      <c r="NI27" s="250" t="e">
        <f>'1_Police_100K'!NI27/'1_Police_100K'!HE27*100</f>
        <v>#VALUE!</v>
      </c>
      <c r="NJ27" s="250" t="e">
        <f>'1_Police_100K'!NJ27/'1_Police_100K'!HF27*100</f>
        <v>#VALUE!</v>
      </c>
      <c r="NK27" s="250" t="e">
        <f>'1_Police_100K'!NK27/'1_Police_100K'!HG27*100</f>
        <v>#VALUE!</v>
      </c>
      <c r="NL27" s="250" t="e">
        <f t="shared" si="26"/>
        <v>#VALUE!</v>
      </c>
      <c r="NN27" s="250" t="e">
        <f>'1_Police_100K'!NN27/'1_Police_100K'!HB27*100</f>
        <v>#VALUE!</v>
      </c>
      <c r="NO27" s="250" t="e">
        <f>'1_Police_100K'!NO27/'1_Police_100K'!HC27*100</f>
        <v>#VALUE!</v>
      </c>
      <c r="NP27" s="250" t="e">
        <f>'1_Police_100K'!NP27/'1_Police_100K'!HD27*100</f>
        <v>#VALUE!</v>
      </c>
      <c r="NQ27" s="250" t="e">
        <f>'1_Police_100K'!NQ27/'1_Police_100K'!HE27*100</f>
        <v>#VALUE!</v>
      </c>
      <c r="NR27" s="250" t="e">
        <f>'1_Police_100K'!NR27/'1_Police_100K'!HF27*100</f>
        <v>#VALUE!</v>
      </c>
      <c r="NS27" s="250" t="e">
        <f>'1_Police_100K'!NS27/'1_Police_100K'!HG27*100</f>
        <v>#VALUE!</v>
      </c>
      <c r="NT27" s="250" t="e">
        <f t="shared" si="27"/>
        <v>#VALUE!</v>
      </c>
      <c r="NV27" s="250" t="e">
        <f>'1_Police_100K'!NV27/'1_Police_100K'!HB27*100</f>
        <v>#VALUE!</v>
      </c>
      <c r="NW27" s="250" t="e">
        <f>'1_Police_100K'!NW27/'1_Police_100K'!HC27*100</f>
        <v>#VALUE!</v>
      </c>
      <c r="NX27" s="250" t="e">
        <f>'1_Police_100K'!NX27/'1_Police_100K'!HD27*100</f>
        <v>#VALUE!</v>
      </c>
      <c r="NY27" s="250" t="e">
        <f>'1_Police_100K'!NY27/'1_Police_100K'!HE27*100</f>
        <v>#VALUE!</v>
      </c>
      <c r="NZ27" s="250" t="e">
        <f>'1_Police_100K'!NZ27/'1_Police_100K'!HF27*100</f>
        <v>#VALUE!</v>
      </c>
      <c r="OA27" s="250" t="e">
        <f>'1_Police_100K'!OA27/'1_Police_100K'!HG27*100</f>
        <v>#VALUE!</v>
      </c>
      <c r="OB27" s="250" t="e">
        <f t="shared" si="42"/>
        <v>#VALUE!</v>
      </c>
      <c r="OD27" s="250" t="e">
        <f>'1_Police_100K'!OD27/'1_Police_100K'!HB27*100</f>
        <v>#VALUE!</v>
      </c>
      <c r="OE27" s="250" t="e">
        <f>'1_Police_100K'!OE27/'1_Police_100K'!HC27*100</f>
        <v>#VALUE!</v>
      </c>
      <c r="OF27" s="250" t="e">
        <f>'1_Police_100K'!OF27/'1_Police_100K'!HD27*100</f>
        <v>#VALUE!</v>
      </c>
      <c r="OG27" s="250" t="e">
        <f>'1_Police_100K'!OG27/'1_Police_100K'!HE27*100</f>
        <v>#VALUE!</v>
      </c>
      <c r="OH27" s="250" t="e">
        <f>'1_Police_100K'!OH27/'1_Police_100K'!HF27*100</f>
        <v>#VALUE!</v>
      </c>
      <c r="OI27" s="250">
        <f>'1_Police_100K'!OI27/'1_Police_100K'!HG27*100</f>
        <v>19.159736472621233</v>
      </c>
      <c r="OJ27" s="250" t="e">
        <f t="shared" si="28"/>
        <v>#VALUE!</v>
      </c>
      <c r="OL27" s="250" t="e">
        <f>'1_Police_100K'!OL27/'1_Police_100K'!OD27*100</f>
        <v>#VALUE!</v>
      </c>
      <c r="OM27" s="250" t="e">
        <f>'1_Police_100K'!OM27/'1_Police_100K'!OE27*100</f>
        <v>#VALUE!</v>
      </c>
      <c r="ON27" s="250" t="e">
        <f>'1_Police_100K'!ON27/'1_Police_100K'!OF27*100</f>
        <v>#VALUE!</v>
      </c>
      <c r="OO27" s="250" t="e">
        <f>'1_Police_100K'!OO27/'1_Police_100K'!OG27*100</f>
        <v>#VALUE!</v>
      </c>
      <c r="OP27" s="250" t="e">
        <f>'1_Police_100K'!OP27/'1_Police_100K'!OH27*100</f>
        <v>#VALUE!</v>
      </c>
      <c r="OQ27" s="250">
        <f>'1_Police_100K'!OQ27/'1_Police_100K'!OI27*100</f>
        <v>10.428410372040586</v>
      </c>
      <c r="OR27" s="250" t="e">
        <f t="shared" si="43"/>
        <v>#VALUE!</v>
      </c>
    </row>
    <row r="28" spans="1:408">
      <c r="A28" s="247">
        <v>26</v>
      </c>
      <c r="B28" s="239" t="s">
        <v>49</v>
      </c>
      <c r="C28" s="248">
        <v>414.98899999999998</v>
      </c>
      <c r="D28" s="248">
        <v>417.54599999999999</v>
      </c>
      <c r="E28" s="248">
        <v>422.50900000000001</v>
      </c>
      <c r="F28" s="248">
        <v>429.42399999999998</v>
      </c>
      <c r="G28" s="248">
        <v>439.69099999999997</v>
      </c>
      <c r="H28" s="248">
        <v>450.41500000000002</v>
      </c>
      <c r="I28" s="249"/>
      <c r="J28" s="250">
        <f>'1_Police_raw'!C27/C28*100</f>
        <v>3443.2237962933959</v>
      </c>
      <c r="K28" s="250">
        <f>'1_Police_raw'!D27/D28*100</f>
        <v>3741.3841828205755</v>
      </c>
      <c r="L28" s="250">
        <f>'1_Police_raw'!E27/E28*100</f>
        <v>4165.1183761766024</v>
      </c>
      <c r="M28" s="250">
        <f>'1_Police_raw'!F27/F28*100</f>
        <v>3877.9853943887629</v>
      </c>
      <c r="N28" s="250">
        <f>'1_Police_raw'!G27/G28*100</f>
        <v>3897.7372745860166</v>
      </c>
      <c r="O28" s="250">
        <f>'1_Police_raw'!H27/H28*100</f>
        <v>3840.4582440638073</v>
      </c>
      <c r="P28" s="250">
        <f t="shared" si="29"/>
        <v>11.536701395884606</v>
      </c>
      <c r="R28" s="250" t="e">
        <f>'1_Police_100K'!R28/'1_Police_100K'!J28*100</f>
        <v>#VALUE!</v>
      </c>
      <c r="S28" s="250" t="e">
        <f>'1_Police_100K'!S28/'1_Police_100K'!K28*100</f>
        <v>#VALUE!</v>
      </c>
      <c r="T28" s="250">
        <f>'1_Police_100K'!T28/'1_Police_100K'!L28*100</f>
        <v>8.9896579156722343</v>
      </c>
      <c r="U28" s="250">
        <f>'1_Police_100K'!U28/'1_Police_100K'!M28*100</f>
        <v>10.784843571728816</v>
      </c>
      <c r="V28" s="250">
        <f>'1_Police_100K'!V28/'1_Police_100K'!N28*100</f>
        <v>9.9836620375773126</v>
      </c>
      <c r="W28" s="250">
        <f>'1_Police_100K'!W28/'1_Police_100K'!O28*100</f>
        <v>10.706440050872935</v>
      </c>
      <c r="X28" s="250" t="e">
        <f t="shared" si="30"/>
        <v>#VALUE!</v>
      </c>
      <c r="Z28" s="250">
        <f>'1_Police_100K'!Z28/'1_Police_100K'!J28*100</f>
        <v>6.2985513331933654E-2</v>
      </c>
      <c r="AA28" s="250">
        <f>'1_Police_100K'!AA28/'1_Police_100K'!K28*100</f>
        <v>0.10241966457559852</v>
      </c>
      <c r="AB28" s="250">
        <f>'1_Police_100K'!AB28/'1_Police_100K'!L28*100</f>
        <v>3.9777247414478911E-2</v>
      </c>
      <c r="AC28" s="250">
        <f>'1_Police_100K'!AC28/'1_Police_100K'!M28*100</f>
        <v>6.6054164414820163E-2</v>
      </c>
      <c r="AD28" s="250">
        <f>'1_Police_100K'!AD28/'1_Police_100K'!N28*100</f>
        <v>2.9174932897654333E-2</v>
      </c>
      <c r="AE28" s="250">
        <f>'1_Police_100K'!AE28/'1_Police_100K'!O28*100</f>
        <v>3.4686090877558098E-2</v>
      </c>
      <c r="AF28" s="250">
        <f t="shared" si="31"/>
        <v>-44.930049716730252</v>
      </c>
      <c r="AH28" s="250">
        <f>'1_Police_100K'!AH28/'1_Police_100K'!Z28*100</f>
        <v>11.111111111111111</v>
      </c>
      <c r="AI28" s="250">
        <f>'1_Police_100K'!AI28/'1_Police_100K'!AA28*100</f>
        <v>43.75</v>
      </c>
      <c r="AJ28" s="250">
        <f>'1_Police_100K'!AJ28/'1_Police_100K'!AB28*100</f>
        <v>57.142857142857153</v>
      </c>
      <c r="AK28" s="250">
        <f>'1_Police_100K'!AK28/'1_Police_100K'!AC28*100</f>
        <v>45.454545454545453</v>
      </c>
      <c r="AL28" s="250">
        <f>'1_Police_100K'!AL28/'1_Police_100K'!AD28*100</f>
        <v>60</v>
      </c>
      <c r="AM28" s="250">
        <f>'1_Police_100K'!AM28/'1_Police_100K'!AE28*100</f>
        <v>0</v>
      </c>
      <c r="AN28" s="250">
        <f t="shared" si="45"/>
        <v>-100</v>
      </c>
      <c r="AP28" s="250">
        <f>'1_Police_100K'!AP28/'1_Police_100K'!Z28*100</f>
        <v>33.333333333333336</v>
      </c>
      <c r="AQ28" s="250">
        <f>'1_Police_100K'!AQ28/'1_Police_100K'!AA28*100</f>
        <v>62.5</v>
      </c>
      <c r="AR28" s="250">
        <f>'1_Police_100K'!AR28/'1_Police_100K'!AB28*100</f>
        <v>85.714285714285708</v>
      </c>
      <c r="AS28" s="250">
        <f>'1_Police_100K'!AS28/'1_Police_100K'!AC28*100</f>
        <v>54.54545454545454</v>
      </c>
      <c r="AT28" s="250">
        <f>'1_Police_100K'!AT28/'1_Police_100K'!AD28*100</f>
        <v>80</v>
      </c>
      <c r="AU28" s="250">
        <f>'1_Police_100K'!AU28/'1_Police_100K'!AE28*100</f>
        <v>83.333333333333329</v>
      </c>
      <c r="AV28" s="250">
        <f t="shared" si="32"/>
        <v>149.99999999999994</v>
      </c>
      <c r="AX28" s="250">
        <f>'1_Police_100K'!AX28/'1_Police_100K'!AP28*100</f>
        <v>0</v>
      </c>
      <c r="AY28" s="250">
        <f>'1_Police_100K'!AY28/'1_Police_100K'!AQ28*100</f>
        <v>40</v>
      </c>
      <c r="AZ28" s="250">
        <f>'1_Police_100K'!AZ28/'1_Police_100K'!AR28*100</f>
        <v>66.666666666666671</v>
      </c>
      <c r="BA28" s="250">
        <f>'1_Police_100K'!BA28/'1_Police_100K'!AS28*100</f>
        <v>50</v>
      </c>
      <c r="BB28" s="250">
        <f>'1_Police_100K'!BB28/'1_Police_100K'!AT28*100</f>
        <v>50</v>
      </c>
      <c r="BC28" s="250">
        <f>'1_Police_100K'!BC28/'1_Police_100K'!AU28*100</f>
        <v>0</v>
      </c>
      <c r="BD28" s="250" t="e">
        <f t="shared" si="46"/>
        <v>#DIV/0!</v>
      </c>
      <c r="BF28" s="250">
        <f>'1_Police_100K'!BF28/'1_Police_100K'!J28*100</f>
        <v>7.7542165301980548</v>
      </c>
      <c r="BG28" s="250">
        <f>'1_Police_100K'!BG28/'1_Police_100K'!K28*100</f>
        <v>6.6060683651261058</v>
      </c>
      <c r="BH28" s="250">
        <f>'1_Police_100K'!BH28/'1_Police_100K'!L28*100</f>
        <v>5.443800431867257</v>
      </c>
      <c r="BI28" s="250">
        <f>'1_Police_100K'!BI28/'1_Police_100K'!M28*100</f>
        <v>5.9448747973338136</v>
      </c>
      <c r="BJ28" s="250">
        <f>'1_Police_100K'!BJ28/'1_Police_100K'!N28*100</f>
        <v>5.4031975726455821</v>
      </c>
      <c r="BK28" s="250">
        <f>'1_Police_100K'!BK28/'1_Police_100K'!O28*100</f>
        <v>5.2086946467799748</v>
      </c>
      <c r="BL28" s="250">
        <f t="shared" si="0"/>
        <v>-32.827583205921428</v>
      </c>
      <c r="BN28" s="250">
        <f>'1_Police_100K'!BN28/'1_Police_100K'!BF28*100</f>
        <v>14.530685920577616</v>
      </c>
      <c r="BO28" s="250">
        <f>'1_Police_100K'!BO28/'1_Police_100K'!BG28*100</f>
        <v>14.244186046511626</v>
      </c>
      <c r="BP28" s="250">
        <f>'1_Police_100K'!BP28/'1_Police_100K'!BH28*100</f>
        <v>18.267223382045927</v>
      </c>
      <c r="BQ28" s="250">
        <f>'1_Police_100K'!BQ28/'1_Police_100K'!BI28*100</f>
        <v>13.737373737373737</v>
      </c>
      <c r="BR28" s="250">
        <f>'1_Police_100K'!BR28/'1_Police_100K'!BJ28*100</f>
        <v>17.3866090712743</v>
      </c>
      <c r="BS28" s="250">
        <f>'1_Police_100K'!BS28/'1_Police_100K'!BK28*100</f>
        <v>18.201997780244174</v>
      </c>
      <c r="BT28" s="250">
        <f t="shared" si="1"/>
        <v>25.265922611866742</v>
      </c>
      <c r="BV28" s="250">
        <f>'1_Police_100K'!BV28/'1_Police_100K'!J28*100</f>
        <v>0.67884386591084045</v>
      </c>
      <c r="BW28" s="250">
        <f>'1_Police_100K'!BW28/'1_Police_100K'!K28*100</f>
        <v>0.71053642299321484</v>
      </c>
      <c r="BX28" s="250">
        <f>'1_Police_100K'!BX28/'1_Police_100K'!L28*100</f>
        <v>0.64780088646437084</v>
      </c>
      <c r="BY28" s="250">
        <f>'1_Police_100K'!BY28/'1_Police_100K'!M28*100</f>
        <v>0.59448747973338123</v>
      </c>
      <c r="BZ28" s="250">
        <f>'1_Police_100K'!BZ28/'1_Police_100K'!N28*100</f>
        <v>0.72353833586182759</v>
      </c>
      <c r="CA28" s="250">
        <f>'1_Police_100K'!CA28/'1_Police_100K'!O28*100</f>
        <v>0.64747369638108454</v>
      </c>
      <c r="CB28" s="250">
        <f t="shared" si="2"/>
        <v>-4.6211170351616744</v>
      </c>
      <c r="CD28" s="250">
        <f>'1_Police_100K'!CD28/'1_Police_100K'!BV28*100</f>
        <v>18.556701030927837</v>
      </c>
      <c r="CE28" s="250">
        <f>'1_Police_100K'!CE28/'1_Police_100K'!BW28*100</f>
        <v>11.711711711711709</v>
      </c>
      <c r="CF28" s="250">
        <f>'1_Police_100K'!CF28/'1_Police_100K'!BX28*100</f>
        <v>13.157894736842104</v>
      </c>
      <c r="CG28" s="250">
        <f>'1_Police_100K'!CG28/'1_Police_100K'!BY28*100</f>
        <v>11.111111111111112</v>
      </c>
      <c r="CH28" s="250">
        <f>'1_Police_100K'!CH28/'1_Police_100K'!BZ28*100</f>
        <v>18.548387096774192</v>
      </c>
      <c r="CI28" s="250">
        <f>'1_Police_100K'!CI28/'1_Police_100K'!CA28*100</f>
        <v>24.107142857142858</v>
      </c>
      <c r="CJ28" s="250">
        <f t="shared" si="3"/>
        <v>29.910714285714278</v>
      </c>
      <c r="CL28" s="250">
        <f>'1_Police_100K'!CL28/'1_Police_100K'!BV28*100</f>
        <v>28.865979381443303</v>
      </c>
      <c r="CM28" s="250">
        <f>'1_Police_100K'!CM28/'1_Police_100K'!BW28*100</f>
        <v>21.621621621621617</v>
      </c>
      <c r="CN28" s="250">
        <f>'1_Police_100K'!CN28/'1_Police_100K'!BX28*100</f>
        <v>23.684210526315788</v>
      </c>
      <c r="CO28" s="250">
        <f>'1_Police_100K'!CO28/'1_Police_100K'!BY28*100</f>
        <v>29.292929292929298</v>
      </c>
      <c r="CP28" s="250">
        <f>'1_Police_100K'!CP28/'1_Police_100K'!BZ28*100</f>
        <v>25.806451612903221</v>
      </c>
      <c r="CQ28" s="250">
        <f>'1_Police_100K'!CQ28/'1_Police_100K'!CA28*100</f>
        <v>17.857142857142854</v>
      </c>
      <c r="CR28" s="250">
        <f t="shared" si="4"/>
        <v>-38.137755102040842</v>
      </c>
      <c r="CT28" s="250">
        <f>'1_Police_100K'!CT28/'1_Police_100K'!J28*100</f>
        <v>0.27293722443837914</v>
      </c>
      <c r="CU28" s="250">
        <f>'1_Police_100K'!CU28/'1_Police_100K'!K28*100</f>
        <v>0.18563564204327232</v>
      </c>
      <c r="CV28" s="250">
        <f>'1_Police_100K'!CV28/'1_Police_100K'!L28*100</f>
        <v>0.14774406182520738</v>
      </c>
      <c r="CW28" s="250">
        <f>'1_Police_100K'!CW28/'1_Police_100K'!M28*100</f>
        <v>0.12009848075421846</v>
      </c>
      <c r="CX28" s="250">
        <f>'1_Police_100K'!CX28/'1_Police_100K'!N28*100</f>
        <v>0.22172949002217296</v>
      </c>
      <c r="CY28" s="250">
        <f>'1_Police_100K'!CY28/'1_Police_100K'!O28*100</f>
        <v>0.14452537865649207</v>
      </c>
      <c r="CZ28" s="250">
        <f t="shared" si="5"/>
        <v>-47.048124727625243</v>
      </c>
      <c r="DB28" s="250" t="e">
        <f>'1_Police_100K'!DB28/'1_Police_100K'!CT28*100</f>
        <v>#VALUE!</v>
      </c>
      <c r="DC28" s="250" t="e">
        <f>'1_Police_100K'!DC28/'1_Police_100K'!CU28*100</f>
        <v>#VALUE!</v>
      </c>
      <c r="DD28" s="250" t="e">
        <f>'1_Police_100K'!DD28/'1_Police_100K'!CV28*100</f>
        <v>#VALUE!</v>
      </c>
      <c r="DE28" s="250" t="e">
        <f>'1_Police_100K'!DE28/'1_Police_100K'!CW28*100</f>
        <v>#VALUE!</v>
      </c>
      <c r="DF28" s="250" t="e">
        <f>'1_Police_100K'!DF28/'1_Police_100K'!CX28*100</f>
        <v>#VALUE!</v>
      </c>
      <c r="DG28" s="250" t="e">
        <f>'1_Police_100K'!DG28/'1_Police_100K'!CY28*100</f>
        <v>#VALUE!</v>
      </c>
      <c r="DH28" s="250" t="e">
        <f t="shared" si="33"/>
        <v>#VALUE!</v>
      </c>
      <c r="DJ28" s="250">
        <f>'1_Police_100K'!DJ28/'1_Police_100K'!J28*100</f>
        <v>59.640282734970953</v>
      </c>
      <c r="DK28" s="250">
        <f>'1_Police_100K'!DK28/'1_Police_100K'!K28*100</f>
        <v>55.626680322621937</v>
      </c>
      <c r="DL28" s="250">
        <f>'1_Police_100K'!DL28/'1_Police_100K'!L28*100</f>
        <v>48.124786907603138</v>
      </c>
      <c r="DM28" s="250">
        <f>'1_Police_100K'!DM28/'1_Police_100K'!M28*100</f>
        <v>49.228367261154148</v>
      </c>
      <c r="DN28" s="250">
        <f>'1_Police_100K'!DN28/'1_Police_100K'!N28*100</f>
        <v>50.495973859260125</v>
      </c>
      <c r="DO28" s="250">
        <f>'1_Police_100K'!DO28/'1_Police_100K'!O28*100</f>
        <v>50.994334605156681</v>
      </c>
      <c r="DP28" s="250">
        <f t="shared" si="6"/>
        <v>-14.496826194193389</v>
      </c>
      <c r="DR28" s="250" t="e">
        <f>'1_Police_100K'!DR28/'1_Police_100K'!DJ28*100</f>
        <v>#VALUE!</v>
      </c>
      <c r="DS28" s="250" t="e">
        <f>'1_Police_100K'!DS28/'1_Police_100K'!DK28*100</f>
        <v>#VALUE!</v>
      </c>
      <c r="DT28" s="250" t="e">
        <f>'1_Police_100K'!DT28/'1_Police_100K'!DL28*100</f>
        <v>#VALUE!</v>
      </c>
      <c r="DU28" s="250" t="e">
        <f>'1_Police_100K'!DU28/'1_Police_100K'!DM28*100</f>
        <v>#VALUE!</v>
      </c>
      <c r="DV28" s="250" t="e">
        <f>'1_Police_100K'!DV28/'1_Police_100K'!DN28*100</f>
        <v>#VALUE!</v>
      </c>
      <c r="DW28" s="250" t="e">
        <f>'1_Police_100K'!DW28/'1_Police_100K'!DO28*100</f>
        <v>#VALUE!</v>
      </c>
      <c r="DX28" s="250" t="e">
        <f t="shared" si="34"/>
        <v>#VALUE!</v>
      </c>
      <c r="DZ28" s="250" t="e">
        <f>'1_Police_100K'!DZ28/'1_Police_100K'!DR28*100</f>
        <v>#VALUE!</v>
      </c>
      <c r="EA28" s="250" t="e">
        <f>'1_Police_100K'!EA28/'1_Police_100K'!DS28*100</f>
        <v>#VALUE!</v>
      </c>
      <c r="EB28" s="250" t="e">
        <f>'1_Police_100K'!EB28/'1_Police_100K'!DT28*100</f>
        <v>#VALUE!</v>
      </c>
      <c r="EC28" s="250" t="e">
        <f>'1_Police_100K'!EC28/'1_Police_100K'!DU28*100</f>
        <v>#VALUE!</v>
      </c>
      <c r="ED28" s="250" t="e">
        <f>'1_Police_100K'!ED28/'1_Police_100K'!DV28*100</f>
        <v>#VALUE!</v>
      </c>
      <c r="EE28" s="250" t="e">
        <f>'1_Police_100K'!EE28/'1_Police_100K'!DW28*100</f>
        <v>#VALUE!</v>
      </c>
      <c r="EF28" s="250" t="e">
        <f t="shared" si="7"/>
        <v>#VALUE!</v>
      </c>
      <c r="EH28" s="250" t="e">
        <f>'1_Police_100K'!EH28/'1_Police_100K'!DR28*100</f>
        <v>#VALUE!</v>
      </c>
      <c r="EI28" s="250" t="e">
        <f>'1_Police_100K'!EI28/'1_Police_100K'!DS28*100</f>
        <v>#VALUE!</v>
      </c>
      <c r="EJ28" s="250" t="e">
        <f>'1_Police_100K'!EJ28/'1_Police_100K'!DT28*100</f>
        <v>#VALUE!</v>
      </c>
      <c r="EK28" s="250" t="e">
        <f>'1_Police_100K'!EK28/'1_Police_100K'!DU28*100</f>
        <v>#VALUE!</v>
      </c>
      <c r="EL28" s="250" t="e">
        <f>'1_Police_100K'!EL28/'1_Police_100K'!DV28*100</f>
        <v>#VALUE!</v>
      </c>
      <c r="EM28" s="250" t="e">
        <f>'1_Police_100K'!EM28/'1_Police_100K'!DW28*100</f>
        <v>#VALUE!</v>
      </c>
      <c r="EN28" s="250" t="e">
        <f t="shared" si="8"/>
        <v>#VALUE!</v>
      </c>
      <c r="EP28" s="250">
        <f>'1_Police_100K'!EP28/'1_Police_100K'!EH28*100</f>
        <v>55.868544600938961</v>
      </c>
      <c r="EQ28" s="250">
        <f>'1_Police_100K'!EQ28/'1_Police_100K'!EI28*100</f>
        <v>72.126436781609186</v>
      </c>
      <c r="ER28" s="250">
        <f>'1_Police_100K'!ER28/'1_Police_100K'!EJ28*100</f>
        <v>58.071748878923771</v>
      </c>
      <c r="ES28" s="250">
        <f>'1_Police_100K'!ES28/'1_Police_100K'!EK28*100</f>
        <v>74.500399680255796</v>
      </c>
      <c r="ET28" s="250">
        <f>'1_Police_100K'!ET28/'1_Police_100K'!EL28*100</f>
        <v>51.594202898550719</v>
      </c>
      <c r="EU28" s="250">
        <f>'1_Police_100K'!EU28/'1_Police_100K'!EM28*100</f>
        <v>67.897977132805622</v>
      </c>
      <c r="EV28" s="250">
        <f t="shared" si="9"/>
        <v>21.531673355357967</v>
      </c>
      <c r="EX28" s="250">
        <f>'1_Police_100K'!EX28/'1_Police_100K'!J28*100</f>
        <v>1.8825670095877947</v>
      </c>
      <c r="EY28" s="250">
        <f>'1_Police_100K'!EY28/'1_Police_100K'!K28*100</f>
        <v>2.2980412239149919</v>
      </c>
      <c r="EZ28" s="250">
        <f>'1_Police_100K'!EZ28/'1_Police_100K'!L28*100</f>
        <v>3.557222411637686</v>
      </c>
      <c r="FA28" s="250">
        <f>'1_Police_100K'!FA28/'1_Police_100K'!M28*100</f>
        <v>2.5821173362156964</v>
      </c>
      <c r="FB28" s="250">
        <f>'1_Police_100K'!FB28/'1_Police_100K'!N28*100</f>
        <v>2.7424436923795072</v>
      </c>
      <c r="FC28" s="250">
        <f>'1_Police_100K'!FC28/'1_Police_100K'!O28*100</f>
        <v>2.8905075731298417</v>
      </c>
      <c r="FD28" s="250">
        <f t="shared" si="10"/>
        <v>53.540753577889632</v>
      </c>
      <c r="FF28" s="250" t="e">
        <f>'1_Police_100K'!FF28/'1_Police_100K'!EX28*100</f>
        <v>#VALUE!</v>
      </c>
      <c r="FG28" s="250" t="e">
        <f>'1_Police_100K'!FG28/'1_Police_100K'!EY28*100</f>
        <v>#VALUE!</v>
      </c>
      <c r="FH28" s="250" t="e">
        <f>'1_Police_100K'!FH28/'1_Police_100K'!EZ28*100</f>
        <v>#VALUE!</v>
      </c>
      <c r="FI28" s="250" t="e">
        <f>'1_Police_100K'!FI28/'1_Police_100K'!FA28*100</f>
        <v>#VALUE!</v>
      </c>
      <c r="FJ28" s="250" t="e">
        <f>'1_Police_100K'!FJ28/'1_Police_100K'!FB28*100</f>
        <v>#VALUE!</v>
      </c>
      <c r="FK28" s="250" t="e">
        <f>'1_Police_100K'!FK28/'1_Police_100K'!FC28*100</f>
        <v>#VALUE!</v>
      </c>
      <c r="FL28" s="250" t="e">
        <f t="shared" si="35"/>
        <v>#VALUE!</v>
      </c>
      <c r="FN28" s="250">
        <f>'1_Police_100K'!FN28/'1_Police_100K'!J28*100</f>
        <v>0.37091468962138707</v>
      </c>
      <c r="FO28" s="250">
        <f>'1_Police_100K'!FO28/'1_Police_100K'!K28*100</f>
        <v>0.55050569709384201</v>
      </c>
      <c r="FP28" s="250">
        <f>'1_Police_100K'!FP28/'1_Police_100K'!L28*100</f>
        <v>0.44891464939197628</v>
      </c>
      <c r="FQ28" s="250">
        <f>'1_Police_100K'!FQ28/'1_Police_100K'!M28*100</f>
        <v>0.2882363538101243</v>
      </c>
      <c r="FR28" s="250">
        <f>'1_Police_100K'!FR28/'1_Police_100K'!N28*100</f>
        <v>0.31508927529466679</v>
      </c>
      <c r="FS28" s="250">
        <f>'1_Police_100K'!FS28/'1_Police_100K'!O28*100</f>
        <v>0.28905075731298413</v>
      </c>
      <c r="FT28" s="250">
        <f t="shared" si="11"/>
        <v>-22.070825070844705</v>
      </c>
      <c r="FV28" s="250" t="e">
        <f>'1_Police_100K'!FV28/'1_Police_100K'!J28*100</f>
        <v>#VALUE!</v>
      </c>
      <c r="FW28" s="250" t="e">
        <f>'1_Police_100K'!FW28/'1_Police_100K'!K28*100</f>
        <v>#VALUE!</v>
      </c>
      <c r="FX28" s="250" t="e">
        <f>'1_Police_100K'!FX28/'1_Police_100K'!L28*100</f>
        <v>#VALUE!</v>
      </c>
      <c r="FY28" s="250" t="e">
        <f>'1_Police_100K'!FY28/'1_Police_100K'!M28*100</f>
        <v>#VALUE!</v>
      </c>
      <c r="FZ28" s="250" t="e">
        <f>'1_Police_100K'!FZ28/'1_Police_100K'!N28*100</f>
        <v>#VALUE!</v>
      </c>
      <c r="GA28" s="250" t="e">
        <f>'1_Police_100K'!GA28/'1_Police_100K'!O28*100</f>
        <v>#VALUE!</v>
      </c>
      <c r="GB28" s="250" t="e">
        <f t="shared" si="12"/>
        <v>#VALUE!</v>
      </c>
      <c r="GD28" s="250" t="e">
        <f>'1_Police_100K'!GD28/'1_Police_100K'!J28*100</f>
        <v>#VALUE!</v>
      </c>
      <c r="GE28" s="250" t="e">
        <f>'1_Police_100K'!GE28/'1_Police_100K'!K28*100</f>
        <v>#VALUE!</v>
      </c>
      <c r="GF28" s="250" t="e">
        <f>'1_Police_100K'!GF28/'1_Police_100K'!L28*100</f>
        <v>#VALUE!</v>
      </c>
      <c r="GG28" s="250" t="e">
        <f>'1_Police_100K'!GG28/'1_Police_100K'!M28*100</f>
        <v>#VALUE!</v>
      </c>
      <c r="GH28" s="250" t="e">
        <f>'1_Police_100K'!GH28/'1_Police_100K'!N28*100</f>
        <v>#VALUE!</v>
      </c>
      <c r="GI28" s="250" t="e">
        <f>'1_Police_100K'!GI28/'1_Police_100K'!O28*100</f>
        <v>#VALUE!</v>
      </c>
      <c r="GJ28" s="250" t="e">
        <f t="shared" si="13"/>
        <v>#VALUE!</v>
      </c>
      <c r="GL28" s="250">
        <f>'1_Police_100K'!GL28/'1_Police_100K'!J28*100</f>
        <v>1.2457134858982435</v>
      </c>
      <c r="GM28" s="250">
        <f>'1_Police_100K'!GM28/'1_Police_100K'!K28*100</f>
        <v>1.2994494943029062</v>
      </c>
      <c r="GN28" s="250">
        <f>'1_Police_100K'!GN28/'1_Police_100K'!L28*100</f>
        <v>1.1819524946016591</v>
      </c>
      <c r="GO28" s="250">
        <f>'1_Police_100K'!GO28/'1_Police_100K'!M28*100</f>
        <v>1.1529454152404972</v>
      </c>
      <c r="GP28" s="250">
        <f>'1_Police_100K'!GP28/'1_Police_100K'!N28*100</f>
        <v>0.91609289298634611</v>
      </c>
      <c r="GQ28" s="250">
        <f>'1_Police_100K'!GQ28/'1_Police_100K'!O28*100</f>
        <v>1.2544802867383513</v>
      </c>
      <c r="GR28" s="250">
        <f t="shared" si="14"/>
        <v>0.7037574000241591</v>
      </c>
      <c r="GT28" s="250">
        <f>'1_Police_100K'!GT28/'1_Police_100K'!GL28*100</f>
        <v>6.179775280898876</v>
      </c>
      <c r="GU28" s="250">
        <f>'1_Police_100K'!GU28/'1_Police_100K'!GM28*100</f>
        <v>9.8522167487684733</v>
      </c>
      <c r="GV28" s="250">
        <f>'1_Police_100K'!GV28/'1_Police_100K'!GN28*100</f>
        <v>6.25</v>
      </c>
      <c r="GW28" s="250">
        <f>'1_Police_100K'!GW28/'1_Police_100K'!GO28*100</f>
        <v>5.729166666666667</v>
      </c>
      <c r="GX28" s="250">
        <f>'1_Police_100K'!GX28/'1_Police_100K'!GP28*100</f>
        <v>4.4585987261146496</v>
      </c>
      <c r="GY28" s="250">
        <f>'1_Police_100K'!GY28/'1_Police_100K'!GQ28*100</f>
        <v>5.9907834101382491</v>
      </c>
      <c r="GZ28" s="250">
        <f t="shared" si="15"/>
        <v>-3.0582320904901508</v>
      </c>
      <c r="HA28" s="252"/>
      <c r="HB28" s="250" t="e">
        <f>'1_Police_raw'!GI27/C28*100</f>
        <v>#VALUE!</v>
      </c>
      <c r="HC28" s="250" t="e">
        <f>'1_Police_raw'!GJ27/D28*100</f>
        <v>#VALUE!</v>
      </c>
      <c r="HD28" s="250" t="e">
        <f>'1_Police_raw'!GK27/E28*100</f>
        <v>#VALUE!</v>
      </c>
      <c r="HE28" s="250" t="e">
        <f>'1_Police_raw'!GL27/F28*100</f>
        <v>#VALUE!</v>
      </c>
      <c r="HF28" s="250" t="e">
        <f>'1_Police_raw'!GM27/G28*100</f>
        <v>#VALUE!</v>
      </c>
      <c r="HG28" s="250" t="e">
        <f>'1_Police_raw'!GN27/H28*100</f>
        <v>#VALUE!</v>
      </c>
      <c r="HH28" s="250" t="e">
        <f t="shared" si="16"/>
        <v>#VALUE!</v>
      </c>
      <c r="HJ28" s="250" t="e">
        <f>'1_Police_100K'!HJ28/'1_Police_100K'!HB28*100</f>
        <v>#VALUE!</v>
      </c>
      <c r="HK28" s="250" t="e">
        <f>'1_Police_100K'!HK28/'1_Police_100K'!HC28*100</f>
        <v>#VALUE!</v>
      </c>
      <c r="HL28" s="250" t="e">
        <f>'1_Police_100K'!HL28/'1_Police_100K'!HD28*100</f>
        <v>#VALUE!</v>
      </c>
      <c r="HM28" s="250" t="e">
        <f>'1_Police_100K'!HM28/'1_Police_100K'!HE28*100</f>
        <v>#VALUE!</v>
      </c>
      <c r="HN28" s="250" t="e">
        <f>'1_Police_100K'!HN28/'1_Police_100K'!HF28*100</f>
        <v>#VALUE!</v>
      </c>
      <c r="HO28" s="250" t="e">
        <f>'1_Police_100K'!HO28/'1_Police_100K'!HG28*100</f>
        <v>#VALUE!</v>
      </c>
      <c r="HP28" s="250" t="e">
        <f t="shared" si="17"/>
        <v>#VALUE!</v>
      </c>
      <c r="HR28" s="250" t="e">
        <f>'1_Police_100K'!HR28/'1_Police_100K'!HB28*100</f>
        <v>#VALUE!</v>
      </c>
      <c r="HS28" s="250" t="e">
        <f>'1_Police_100K'!HS28/'1_Police_100K'!HC28*100</f>
        <v>#VALUE!</v>
      </c>
      <c r="HT28" s="250" t="e">
        <f>'1_Police_100K'!HT28/'1_Police_100K'!HD28*100</f>
        <v>#VALUE!</v>
      </c>
      <c r="HU28" s="250" t="e">
        <f>'1_Police_100K'!HU28/'1_Police_100K'!HE28*100</f>
        <v>#VALUE!</v>
      </c>
      <c r="HV28" s="250" t="e">
        <f>'1_Police_100K'!HV28/'1_Police_100K'!HF28*100</f>
        <v>#VALUE!</v>
      </c>
      <c r="HW28" s="250" t="e">
        <f>'1_Police_100K'!HW28/'1_Police_100K'!HG28*100</f>
        <v>#VALUE!</v>
      </c>
      <c r="HX28" s="250" t="e">
        <f t="shared" si="18"/>
        <v>#VALUE!</v>
      </c>
      <c r="HZ28" s="250" t="e">
        <f>'1_Police_100K'!HZ28/'1_Police_100K'!HR28*100</f>
        <v>#VALUE!</v>
      </c>
      <c r="IA28" s="250" t="e">
        <f>'1_Police_100K'!IA28/'1_Police_100K'!HS28*100</f>
        <v>#VALUE!</v>
      </c>
      <c r="IB28" s="250" t="e">
        <f>'1_Police_100K'!IB28/'1_Police_100K'!HT28*100</f>
        <v>#VALUE!</v>
      </c>
      <c r="IC28" s="250" t="e">
        <f>'1_Police_100K'!IC28/'1_Police_100K'!HU28*100</f>
        <v>#VALUE!</v>
      </c>
      <c r="ID28" s="250" t="e">
        <f>'1_Police_100K'!ID28/'1_Police_100K'!HV28*100</f>
        <v>#VALUE!</v>
      </c>
      <c r="IE28" s="250" t="e">
        <f>'1_Police_100K'!IE28/'1_Police_100K'!HW28*100</f>
        <v>#VALUE!</v>
      </c>
      <c r="IF28" s="250" t="e">
        <f t="shared" si="48"/>
        <v>#VALUE!</v>
      </c>
      <c r="IH28" s="250" t="e">
        <f>'1_Police_100K'!IH28/'1_Police_100K'!HR28*100</f>
        <v>#VALUE!</v>
      </c>
      <c r="II28" s="250" t="e">
        <f>'1_Police_100K'!II28/'1_Police_100K'!HS28*100</f>
        <v>#VALUE!</v>
      </c>
      <c r="IJ28" s="250" t="e">
        <f>'1_Police_100K'!IJ28/'1_Police_100K'!HT28*100</f>
        <v>#VALUE!</v>
      </c>
      <c r="IK28" s="250" t="e">
        <f>'1_Police_100K'!IK28/'1_Police_100K'!HU28*100</f>
        <v>#VALUE!</v>
      </c>
      <c r="IL28" s="250" t="e">
        <f>'1_Police_100K'!IL28/'1_Police_100K'!HV28*100</f>
        <v>#VALUE!</v>
      </c>
      <c r="IM28" s="250" t="e">
        <f>'1_Police_100K'!IM28/'1_Police_100K'!HW28*100</f>
        <v>#VALUE!</v>
      </c>
      <c r="IN28" s="250" t="e">
        <f t="shared" si="36"/>
        <v>#VALUE!</v>
      </c>
      <c r="IP28" s="250" t="e">
        <f>'1_Police_100K'!IP28/'1_Police_100K'!IH28*100</f>
        <v>#VALUE!</v>
      </c>
      <c r="IQ28" s="250" t="e">
        <f>'1_Police_100K'!IQ28/'1_Police_100K'!II28*100</f>
        <v>#VALUE!</v>
      </c>
      <c r="IR28" s="250" t="e">
        <f>'1_Police_100K'!IR28/'1_Police_100K'!IJ28*100</f>
        <v>#VALUE!</v>
      </c>
      <c r="IS28" s="250" t="e">
        <f>'1_Police_100K'!IS28/'1_Police_100K'!IK28*100</f>
        <v>#VALUE!</v>
      </c>
      <c r="IT28" s="250" t="e">
        <f>'1_Police_100K'!IT28/'1_Police_100K'!IL28*100</f>
        <v>#VALUE!</v>
      </c>
      <c r="IU28" s="250" t="e">
        <f>'1_Police_100K'!IU28/'1_Police_100K'!IM28*100</f>
        <v>#VALUE!</v>
      </c>
      <c r="IV28" s="250" t="e">
        <f t="shared" si="44"/>
        <v>#VALUE!</v>
      </c>
      <c r="IX28" s="250" t="e">
        <f>'1_Police_100K'!IX28/'1_Police_100K'!HB28*100</f>
        <v>#VALUE!</v>
      </c>
      <c r="IY28" s="250" t="e">
        <f>'1_Police_100K'!IY28/'1_Police_100K'!HC28*100</f>
        <v>#VALUE!</v>
      </c>
      <c r="IZ28" s="250" t="e">
        <f>'1_Police_100K'!IZ28/'1_Police_100K'!HD28*100</f>
        <v>#VALUE!</v>
      </c>
      <c r="JA28" s="250" t="e">
        <f>'1_Police_100K'!JA28/'1_Police_100K'!HE28*100</f>
        <v>#VALUE!</v>
      </c>
      <c r="JB28" s="250" t="e">
        <f>'1_Police_100K'!JB28/'1_Police_100K'!HF28*100</f>
        <v>#VALUE!</v>
      </c>
      <c r="JC28" s="250" t="e">
        <f>'1_Police_100K'!JC28/'1_Police_100K'!HG28*100</f>
        <v>#VALUE!</v>
      </c>
      <c r="JD28" s="250" t="e">
        <f t="shared" si="19"/>
        <v>#VALUE!</v>
      </c>
      <c r="JF28" s="250" t="e">
        <f>'1_Police_100K'!JF28/'1_Police_100K'!IX28*100</f>
        <v>#VALUE!</v>
      </c>
      <c r="JG28" s="250" t="e">
        <f>'1_Police_100K'!JG28/'1_Police_100K'!IY28*100</f>
        <v>#VALUE!</v>
      </c>
      <c r="JH28" s="250" t="e">
        <f>'1_Police_100K'!JH28/'1_Police_100K'!IZ28*100</f>
        <v>#VALUE!</v>
      </c>
      <c r="JI28" s="250" t="e">
        <f>'1_Police_100K'!JI28/'1_Police_100K'!JA28*100</f>
        <v>#VALUE!</v>
      </c>
      <c r="JJ28" s="250" t="e">
        <f>'1_Police_100K'!JJ28/'1_Police_100K'!JB28*100</f>
        <v>#VALUE!</v>
      </c>
      <c r="JK28" s="250" t="e">
        <f>'1_Police_100K'!JK28/'1_Police_100K'!JC28*100</f>
        <v>#VALUE!</v>
      </c>
      <c r="JL28" s="250" t="e">
        <f t="shared" si="47"/>
        <v>#VALUE!</v>
      </c>
      <c r="JN28" s="250" t="e">
        <f>'1_Police_100K'!JN28/'1_Police_100K'!HB28*100</f>
        <v>#VALUE!</v>
      </c>
      <c r="JO28" s="250" t="e">
        <f>'1_Police_100K'!JO28/'1_Police_100K'!HC28*100</f>
        <v>#VALUE!</v>
      </c>
      <c r="JP28" s="250" t="e">
        <f>'1_Police_100K'!JP28/'1_Police_100K'!HD28*100</f>
        <v>#VALUE!</v>
      </c>
      <c r="JQ28" s="250" t="e">
        <f>'1_Police_100K'!JQ28/'1_Police_100K'!HE28*100</f>
        <v>#VALUE!</v>
      </c>
      <c r="JR28" s="250" t="e">
        <f>'1_Police_100K'!JR28/'1_Police_100K'!HF28*100</f>
        <v>#VALUE!</v>
      </c>
      <c r="JS28" s="250" t="e">
        <f>'1_Police_100K'!JS28/'1_Police_100K'!HG28*100</f>
        <v>#VALUE!</v>
      </c>
      <c r="JT28" s="250" t="e">
        <f t="shared" si="20"/>
        <v>#VALUE!</v>
      </c>
      <c r="JV28" s="250" t="e">
        <f>'1_Police_100K'!JV28/'1_Police_100K'!JN28*100</f>
        <v>#VALUE!</v>
      </c>
      <c r="JW28" s="250" t="e">
        <f>'1_Police_100K'!JW28/'1_Police_100K'!JO28*100</f>
        <v>#VALUE!</v>
      </c>
      <c r="JX28" s="250" t="e">
        <f>'1_Police_100K'!JX28/'1_Police_100K'!JP28*100</f>
        <v>#VALUE!</v>
      </c>
      <c r="JY28" s="250" t="e">
        <f>'1_Police_100K'!JY28/'1_Police_100K'!JQ28*100</f>
        <v>#VALUE!</v>
      </c>
      <c r="JZ28" s="250" t="e">
        <f>'1_Police_100K'!JZ28/'1_Police_100K'!JR28*100</f>
        <v>#VALUE!</v>
      </c>
      <c r="KA28" s="250" t="e">
        <f>'1_Police_100K'!KA28/'1_Police_100K'!JS28*100</f>
        <v>#VALUE!</v>
      </c>
      <c r="KB28" s="250" t="e">
        <f t="shared" si="21"/>
        <v>#VALUE!</v>
      </c>
      <c r="KD28" s="250" t="e">
        <f>'1_Police_100K'!KD28/'1_Police_100K'!JN28*100</f>
        <v>#VALUE!</v>
      </c>
      <c r="KE28" s="250" t="e">
        <f>'1_Police_100K'!KE28/'1_Police_100K'!JO28*100</f>
        <v>#VALUE!</v>
      </c>
      <c r="KF28" s="250" t="e">
        <f>'1_Police_100K'!KF28/'1_Police_100K'!JP28*100</f>
        <v>#VALUE!</v>
      </c>
      <c r="KG28" s="250" t="e">
        <f>'1_Police_100K'!KG28/'1_Police_100K'!JQ28*100</f>
        <v>#VALUE!</v>
      </c>
      <c r="KH28" s="250" t="e">
        <f>'1_Police_100K'!KH28/'1_Police_100K'!JR28*100</f>
        <v>#VALUE!</v>
      </c>
      <c r="KI28" s="250" t="e">
        <f>'1_Police_100K'!KI28/'1_Police_100K'!JS28*100</f>
        <v>#VALUE!</v>
      </c>
      <c r="KJ28" s="250" t="e">
        <f t="shared" si="22"/>
        <v>#VALUE!</v>
      </c>
      <c r="KL28" s="250" t="e">
        <f>'1_Police_100K'!KL28/'1_Police_100K'!HB28*100</f>
        <v>#VALUE!</v>
      </c>
      <c r="KM28" s="250" t="e">
        <f>'1_Police_100K'!KM28/'1_Police_100K'!HC28*100</f>
        <v>#VALUE!</v>
      </c>
      <c r="KN28" s="250" t="e">
        <f>'1_Police_100K'!KN28/'1_Police_100K'!HD28*100</f>
        <v>#VALUE!</v>
      </c>
      <c r="KO28" s="250" t="e">
        <f>'1_Police_100K'!KO28/'1_Police_100K'!HE28*100</f>
        <v>#VALUE!</v>
      </c>
      <c r="KP28" s="250" t="e">
        <f>'1_Police_100K'!KP28/'1_Police_100K'!HF28*100</f>
        <v>#VALUE!</v>
      </c>
      <c r="KQ28" s="250" t="e">
        <f>'1_Police_100K'!KQ28/'1_Police_100K'!HG28*100</f>
        <v>#VALUE!</v>
      </c>
      <c r="KR28" s="250" t="e">
        <f t="shared" si="23"/>
        <v>#VALUE!</v>
      </c>
      <c r="KT28" s="250" t="e">
        <f>'1_Police_100K'!KT28/'1_Police_100K'!KL28*100</f>
        <v>#VALUE!</v>
      </c>
      <c r="KU28" s="250" t="e">
        <f>'1_Police_100K'!KU28/'1_Police_100K'!KM28*100</f>
        <v>#VALUE!</v>
      </c>
      <c r="KV28" s="250" t="e">
        <f>'1_Police_100K'!KV28/'1_Police_100K'!KN28*100</f>
        <v>#VALUE!</v>
      </c>
      <c r="KW28" s="250" t="e">
        <f>'1_Police_100K'!KW28/'1_Police_100K'!KO28*100</f>
        <v>#VALUE!</v>
      </c>
      <c r="KX28" s="250" t="e">
        <f>'1_Police_100K'!KX28/'1_Police_100K'!KP28*100</f>
        <v>#VALUE!</v>
      </c>
      <c r="KY28" s="250" t="e">
        <f>'1_Police_100K'!KY28/'1_Police_100K'!KQ28*100</f>
        <v>#VALUE!</v>
      </c>
      <c r="KZ28" s="250" t="e">
        <f t="shared" si="37"/>
        <v>#VALUE!</v>
      </c>
      <c r="LB28" s="250" t="e">
        <f>'1_Police_100K'!LB28/'1_Police_100K'!HB28*100</f>
        <v>#VALUE!</v>
      </c>
      <c r="LC28" s="250" t="e">
        <f>'1_Police_100K'!LC28/'1_Police_100K'!HC28*100</f>
        <v>#VALUE!</v>
      </c>
      <c r="LD28" s="250" t="e">
        <f>'1_Police_100K'!LD28/'1_Police_100K'!HD28*100</f>
        <v>#VALUE!</v>
      </c>
      <c r="LE28" s="250" t="e">
        <f>'1_Police_100K'!LE28/'1_Police_100K'!HE28*100</f>
        <v>#VALUE!</v>
      </c>
      <c r="LF28" s="250" t="e">
        <f>'1_Police_100K'!LF28/'1_Police_100K'!HF28*100</f>
        <v>#VALUE!</v>
      </c>
      <c r="LG28" s="250" t="e">
        <f>'1_Police_100K'!LG28/'1_Police_100K'!HG28*100</f>
        <v>#VALUE!</v>
      </c>
      <c r="LH28" s="250" t="e">
        <f t="shared" si="24"/>
        <v>#VALUE!</v>
      </c>
      <c r="LJ28" s="250" t="e">
        <f>'1_Police_100K'!LJ28/'1_Police_100K'!LB28*100</f>
        <v>#VALUE!</v>
      </c>
      <c r="LK28" s="250" t="e">
        <f>'1_Police_100K'!LK28/'1_Police_100K'!LC28*100</f>
        <v>#VALUE!</v>
      </c>
      <c r="LL28" s="250" t="e">
        <f>'1_Police_100K'!LL28/'1_Police_100K'!LD28*100</f>
        <v>#VALUE!</v>
      </c>
      <c r="LM28" s="250" t="e">
        <f>'1_Police_100K'!LM28/'1_Police_100K'!LE28*100</f>
        <v>#VALUE!</v>
      </c>
      <c r="LN28" s="250" t="e">
        <f>'1_Police_100K'!LN28/'1_Police_100K'!LF28*100</f>
        <v>#VALUE!</v>
      </c>
      <c r="LO28" s="250" t="e">
        <f>'1_Police_100K'!LO28/'1_Police_100K'!LG28*100</f>
        <v>#VALUE!</v>
      </c>
      <c r="LP28" s="250" t="e">
        <f t="shared" si="38"/>
        <v>#VALUE!</v>
      </c>
      <c r="LR28" s="250" t="e">
        <f>'1_Police_100K'!LR28/'1_Police_100K'!LJ28*100</f>
        <v>#VALUE!</v>
      </c>
      <c r="LS28" s="250" t="e">
        <f>'1_Police_100K'!LS28/'1_Police_100K'!LK28*100</f>
        <v>#VALUE!</v>
      </c>
      <c r="LT28" s="250" t="e">
        <f>'1_Police_100K'!LT28/'1_Police_100K'!LL28*100</f>
        <v>#VALUE!</v>
      </c>
      <c r="LU28" s="250" t="e">
        <f>'1_Police_100K'!LU28/'1_Police_100K'!LM28*100</f>
        <v>#VALUE!</v>
      </c>
      <c r="LV28" s="250" t="e">
        <f>'1_Police_100K'!LV28/'1_Police_100K'!LN28*100</f>
        <v>#VALUE!</v>
      </c>
      <c r="LW28" s="250" t="e">
        <f>'1_Police_100K'!LW28/'1_Police_100K'!LO28*100</f>
        <v>#VALUE!</v>
      </c>
      <c r="LX28" s="250" t="e">
        <f t="shared" si="39"/>
        <v>#VALUE!</v>
      </c>
      <c r="LZ28" s="250" t="e">
        <f>'1_Police_100K'!LZ28/'1_Police_100K'!LJ28*100</f>
        <v>#VALUE!</v>
      </c>
      <c r="MA28" s="250" t="e">
        <f>'1_Police_100K'!MA28/'1_Police_100K'!LK28*100</f>
        <v>#VALUE!</v>
      </c>
      <c r="MB28" s="250" t="e">
        <f>'1_Police_100K'!MB28/'1_Police_100K'!LL28*100</f>
        <v>#VALUE!</v>
      </c>
      <c r="MC28" s="250" t="e">
        <f>'1_Police_100K'!MC28/'1_Police_100K'!LM28*100</f>
        <v>#VALUE!</v>
      </c>
      <c r="MD28" s="250" t="e">
        <f>'1_Police_100K'!MD28/'1_Police_100K'!LN28*100</f>
        <v>#VALUE!</v>
      </c>
      <c r="ME28" s="250" t="e">
        <f>'1_Police_100K'!ME28/'1_Police_100K'!LO28*100</f>
        <v>#VALUE!</v>
      </c>
      <c r="MF28" s="250" t="e">
        <f t="shared" si="40"/>
        <v>#VALUE!</v>
      </c>
      <c r="MH28" s="250" t="e">
        <f>'1_Police_100K'!MH28/'1_Police_100K'!LZ28*100</f>
        <v>#VALUE!</v>
      </c>
      <c r="MI28" s="250" t="e">
        <f>'1_Police_100K'!MI28/'1_Police_100K'!MA28*100</f>
        <v>#VALUE!</v>
      </c>
      <c r="MJ28" s="250" t="e">
        <f>'1_Police_100K'!MJ28/'1_Police_100K'!MB28*100</f>
        <v>#VALUE!</v>
      </c>
      <c r="MK28" s="250" t="e">
        <f>'1_Police_100K'!MK28/'1_Police_100K'!MC28*100</f>
        <v>#VALUE!</v>
      </c>
      <c r="ML28" s="250" t="e">
        <f>'1_Police_100K'!ML28/'1_Police_100K'!MD28*100</f>
        <v>#VALUE!</v>
      </c>
      <c r="MM28" s="250" t="e">
        <f>'1_Police_100K'!MM28/'1_Police_100K'!ME28*100</f>
        <v>#VALUE!</v>
      </c>
      <c r="MN28" s="250" t="e">
        <f t="shared" si="41"/>
        <v>#VALUE!</v>
      </c>
      <c r="MP28" s="250" t="e">
        <f>'1_Police_100K'!MP28/'1_Police_100K'!HB28*100</f>
        <v>#VALUE!</v>
      </c>
      <c r="MQ28" s="250" t="e">
        <f>'1_Police_100K'!MQ28/'1_Police_100K'!HC28*100</f>
        <v>#VALUE!</v>
      </c>
      <c r="MR28" s="250" t="e">
        <f>'1_Police_100K'!MR28/'1_Police_100K'!HD28*100</f>
        <v>#VALUE!</v>
      </c>
      <c r="MS28" s="250" t="e">
        <f>'1_Police_100K'!MS28/'1_Police_100K'!HE28*100</f>
        <v>#VALUE!</v>
      </c>
      <c r="MT28" s="250" t="e">
        <f>'1_Police_100K'!MT28/'1_Police_100K'!HF28*100</f>
        <v>#VALUE!</v>
      </c>
      <c r="MU28" s="250" t="e">
        <f>'1_Police_100K'!MU28/'1_Police_100K'!HG28*100</f>
        <v>#VALUE!</v>
      </c>
      <c r="MV28" s="250" t="e">
        <f t="shared" si="25"/>
        <v>#VALUE!</v>
      </c>
      <c r="MX28" s="250" t="e">
        <f>'1_Police_100K'!MX28/'1_Police_100K'!MP28*100</f>
        <v>#VALUE!</v>
      </c>
      <c r="MY28" s="250" t="e">
        <f>'1_Police_100K'!MY28/'1_Police_100K'!MQ28*100</f>
        <v>#VALUE!</v>
      </c>
      <c r="MZ28" s="250" t="e">
        <f>'1_Police_100K'!MZ28/'1_Police_100K'!MR28*100</f>
        <v>#VALUE!</v>
      </c>
      <c r="NA28" s="250" t="e">
        <f>'1_Police_100K'!NA28/'1_Police_100K'!MS28*100</f>
        <v>#VALUE!</v>
      </c>
      <c r="NB28" s="250" t="e">
        <f>'1_Police_100K'!NB28/'1_Police_100K'!MT28*100</f>
        <v>#VALUE!</v>
      </c>
      <c r="NC28" s="250" t="e">
        <f>'1_Police_100K'!NC28/'1_Police_100K'!MU28*100</f>
        <v>#VALUE!</v>
      </c>
      <c r="ND28" s="250" t="e">
        <f t="shared" si="49"/>
        <v>#VALUE!</v>
      </c>
      <c r="NF28" s="250" t="e">
        <f>'1_Police_100K'!NF28/'1_Police_100K'!HB28*100</f>
        <v>#VALUE!</v>
      </c>
      <c r="NG28" s="250" t="e">
        <f>'1_Police_100K'!NG28/'1_Police_100K'!HC28*100</f>
        <v>#VALUE!</v>
      </c>
      <c r="NH28" s="250" t="e">
        <f>'1_Police_100K'!NH28/'1_Police_100K'!HD28*100</f>
        <v>#VALUE!</v>
      </c>
      <c r="NI28" s="250" t="e">
        <f>'1_Police_100K'!NI28/'1_Police_100K'!HE28*100</f>
        <v>#VALUE!</v>
      </c>
      <c r="NJ28" s="250" t="e">
        <f>'1_Police_100K'!NJ28/'1_Police_100K'!HF28*100</f>
        <v>#VALUE!</v>
      </c>
      <c r="NK28" s="250" t="e">
        <f>'1_Police_100K'!NK28/'1_Police_100K'!HG28*100</f>
        <v>#VALUE!</v>
      </c>
      <c r="NL28" s="250" t="e">
        <f t="shared" si="26"/>
        <v>#VALUE!</v>
      </c>
      <c r="NN28" s="250" t="e">
        <f>'1_Police_100K'!NN28/'1_Police_100K'!HB28*100</f>
        <v>#VALUE!</v>
      </c>
      <c r="NO28" s="250" t="e">
        <f>'1_Police_100K'!NO28/'1_Police_100K'!HC28*100</f>
        <v>#VALUE!</v>
      </c>
      <c r="NP28" s="250" t="e">
        <f>'1_Police_100K'!NP28/'1_Police_100K'!HD28*100</f>
        <v>#VALUE!</v>
      </c>
      <c r="NQ28" s="250" t="e">
        <f>'1_Police_100K'!NQ28/'1_Police_100K'!HE28*100</f>
        <v>#VALUE!</v>
      </c>
      <c r="NR28" s="250" t="e">
        <f>'1_Police_100K'!NR28/'1_Police_100K'!HF28*100</f>
        <v>#VALUE!</v>
      </c>
      <c r="NS28" s="250" t="e">
        <f>'1_Police_100K'!NS28/'1_Police_100K'!HG28*100</f>
        <v>#VALUE!</v>
      </c>
      <c r="NT28" s="250" t="e">
        <f t="shared" si="27"/>
        <v>#VALUE!</v>
      </c>
      <c r="NV28" s="250" t="e">
        <f>'1_Police_100K'!NV28/'1_Police_100K'!HB28*100</f>
        <v>#VALUE!</v>
      </c>
      <c r="NW28" s="250" t="e">
        <f>'1_Police_100K'!NW28/'1_Police_100K'!HC28*100</f>
        <v>#VALUE!</v>
      </c>
      <c r="NX28" s="250" t="e">
        <f>'1_Police_100K'!NX28/'1_Police_100K'!HD28*100</f>
        <v>#VALUE!</v>
      </c>
      <c r="NY28" s="250" t="e">
        <f>'1_Police_100K'!NY28/'1_Police_100K'!HE28*100</f>
        <v>#VALUE!</v>
      </c>
      <c r="NZ28" s="250" t="e">
        <f>'1_Police_100K'!NZ28/'1_Police_100K'!HF28*100</f>
        <v>#VALUE!</v>
      </c>
      <c r="OA28" s="250" t="e">
        <f>'1_Police_100K'!OA28/'1_Police_100K'!HG28*100</f>
        <v>#VALUE!</v>
      </c>
      <c r="OB28" s="250" t="e">
        <f t="shared" si="42"/>
        <v>#VALUE!</v>
      </c>
      <c r="OD28" s="250" t="e">
        <f>'1_Police_100K'!OD28/'1_Police_100K'!HB28*100</f>
        <v>#VALUE!</v>
      </c>
      <c r="OE28" s="250" t="e">
        <f>'1_Police_100K'!OE28/'1_Police_100K'!HC28*100</f>
        <v>#VALUE!</v>
      </c>
      <c r="OF28" s="250" t="e">
        <f>'1_Police_100K'!OF28/'1_Police_100K'!HD28*100</f>
        <v>#VALUE!</v>
      </c>
      <c r="OG28" s="250" t="e">
        <f>'1_Police_100K'!OG28/'1_Police_100K'!HE28*100</f>
        <v>#VALUE!</v>
      </c>
      <c r="OH28" s="250" t="e">
        <f>'1_Police_100K'!OH28/'1_Police_100K'!HF28*100</f>
        <v>#VALUE!</v>
      </c>
      <c r="OI28" s="250" t="e">
        <f>'1_Police_100K'!OI28/'1_Police_100K'!HG28*100</f>
        <v>#VALUE!</v>
      </c>
      <c r="OJ28" s="250" t="e">
        <f t="shared" si="28"/>
        <v>#VALUE!</v>
      </c>
      <c r="OL28" s="250" t="e">
        <f>'1_Police_100K'!OL28/'1_Police_100K'!OD28*100</f>
        <v>#VALUE!</v>
      </c>
      <c r="OM28" s="250" t="e">
        <f>'1_Police_100K'!OM28/'1_Police_100K'!OE28*100</f>
        <v>#VALUE!</v>
      </c>
      <c r="ON28" s="250" t="e">
        <f>'1_Police_100K'!ON28/'1_Police_100K'!OF28*100</f>
        <v>#VALUE!</v>
      </c>
      <c r="OO28" s="250" t="e">
        <f>'1_Police_100K'!OO28/'1_Police_100K'!OG28*100</f>
        <v>#VALUE!</v>
      </c>
      <c r="OP28" s="250" t="e">
        <f>'1_Police_100K'!OP28/'1_Police_100K'!OH28*100</f>
        <v>#VALUE!</v>
      </c>
      <c r="OQ28" s="250" t="e">
        <f>'1_Police_100K'!OQ28/'1_Police_100K'!OI28*100</f>
        <v>#VALUE!</v>
      </c>
      <c r="OR28" s="250" t="e">
        <f t="shared" si="43"/>
        <v>#VALUE!</v>
      </c>
    </row>
    <row r="29" spans="1:408">
      <c r="A29" s="247">
        <v>27</v>
      </c>
      <c r="B29" s="239" t="s">
        <v>50</v>
      </c>
      <c r="C29" s="248">
        <v>3560.43</v>
      </c>
      <c r="D29" s="248">
        <v>3559.5410000000002</v>
      </c>
      <c r="E29" s="248">
        <v>3559.4969999999998</v>
      </c>
      <c r="F29" s="248">
        <v>3557.634</v>
      </c>
      <c r="G29" s="248">
        <v>3555.1590000000001</v>
      </c>
      <c r="H29" s="248">
        <v>3728</v>
      </c>
      <c r="I29" s="249"/>
      <c r="J29" s="250">
        <f>'1_Police_raw'!C28/C29*100</f>
        <v>986.51005636959587</v>
      </c>
      <c r="K29" s="250">
        <f>'1_Police_raw'!D28/D29*100</f>
        <v>1028.6438616664338</v>
      </c>
      <c r="L29" s="250">
        <f>'1_Police_raw'!E28/E29*100</f>
        <v>1071.9773046584953</v>
      </c>
      <c r="M29" s="250">
        <f>'1_Police_raw'!F28/F29*100</f>
        <v>1174.5446552399712</v>
      </c>
      <c r="N29" s="250">
        <f>'1_Police_raw'!G28/G29*100</f>
        <v>1118.99355274968</v>
      </c>
      <c r="O29" s="250">
        <f>'1_Police_raw'!H28/H29*100</f>
        <v>1124.4903433476395</v>
      </c>
      <c r="P29" s="250">
        <f t="shared" si="29"/>
        <v>13.986708608508025</v>
      </c>
      <c r="R29" s="250">
        <f>'1_Police_100K'!R29/'1_Police_100K'!J29*100</f>
        <v>2.9296207721216265</v>
      </c>
      <c r="S29" s="250">
        <f>'1_Police_100K'!S29/'1_Police_100K'!K29*100</f>
        <v>2.6846920660931315</v>
      </c>
      <c r="T29" s="250">
        <f>'1_Police_100K'!T29/'1_Police_100K'!L29*100</f>
        <v>2.3403307387897376</v>
      </c>
      <c r="U29" s="250">
        <f>'1_Police_100K'!U29/'1_Police_100K'!M29*100</f>
        <v>2.034174125305126</v>
      </c>
      <c r="V29" s="250">
        <f>'1_Police_100K'!V29/'1_Police_100K'!N29*100</f>
        <v>2.2195968025740287</v>
      </c>
      <c r="W29" s="250">
        <f>'1_Police_100K'!W29/'1_Police_100K'!O29*100</f>
        <v>2.1134992008778419</v>
      </c>
      <c r="X29" s="250">
        <f t="shared" si="30"/>
        <v>-27.857584128636233</v>
      </c>
      <c r="Z29" s="250">
        <f>'1_Police_100K'!Z29/'1_Police_100K'!J29*100</f>
        <v>0.6149641270925863</v>
      </c>
      <c r="AA29" s="250">
        <f>'1_Police_100K'!AA29/'1_Police_100K'!K29*100</f>
        <v>0.60904001092448457</v>
      </c>
      <c r="AB29" s="250">
        <f>'1_Police_100K'!AB29/'1_Police_100K'!L29*100</f>
        <v>0.56346148806247875</v>
      </c>
      <c r="AC29" s="250">
        <f>'1_Police_100K'!AC29/'1_Police_100K'!M29*100</f>
        <v>0.41162111712056665</v>
      </c>
      <c r="AD29" s="250">
        <f>'1_Police_100K'!AD29/'1_Police_100K'!N29*100</f>
        <v>0.44492484038007135</v>
      </c>
      <c r="AE29" s="250">
        <f>'1_Police_100K'!AE29/'1_Police_100K'!O29*100</f>
        <v>0.45084802366355764</v>
      </c>
      <c r="AF29" s="250">
        <f t="shared" si="31"/>
        <v>-26.687101929820372</v>
      </c>
      <c r="AH29" s="250">
        <f>'1_Police_100K'!AH29/'1_Police_100K'!Z29*100</f>
        <v>4.1666666666666661</v>
      </c>
      <c r="AI29" s="250">
        <f>'1_Police_100K'!AI29/'1_Police_100K'!AA29*100</f>
        <v>4.9327354260089677</v>
      </c>
      <c r="AJ29" s="250">
        <f>'1_Police_100K'!AJ29/'1_Police_100K'!AB29*100</f>
        <v>2.7906976744186047</v>
      </c>
      <c r="AK29" s="250">
        <f>'1_Police_100K'!AK29/'1_Police_100K'!AC29*100</f>
        <v>3.4883720930232567</v>
      </c>
      <c r="AL29" s="250">
        <f>'1_Police_100K'!AL29/'1_Police_100K'!AD29*100</f>
        <v>2.259887005649718</v>
      </c>
      <c r="AM29" s="250">
        <f>'1_Police_100K'!AM29/'1_Police_100K'!AE29*100</f>
        <v>4.2328042328042335</v>
      </c>
      <c r="AN29" s="250">
        <f t="shared" si="45"/>
        <v>1.5873015873016243</v>
      </c>
      <c r="AP29" s="250">
        <f>'1_Police_100K'!AP29/'1_Police_100K'!Z29*100</f>
        <v>76.851851851851848</v>
      </c>
      <c r="AQ29" s="250">
        <f>'1_Police_100K'!AQ29/'1_Police_100K'!AA29*100</f>
        <v>75.33632286995514</v>
      </c>
      <c r="AR29" s="250">
        <f>'1_Police_100K'!AR29/'1_Police_100K'!AB29*100</f>
        <v>73.488372093023258</v>
      </c>
      <c r="AS29" s="250">
        <f>'1_Police_100K'!AS29/'1_Police_100K'!AC29*100</f>
        <v>73.83720930232559</v>
      </c>
      <c r="AT29" s="250">
        <f>'1_Police_100K'!AT29/'1_Police_100K'!AD29*100</f>
        <v>72.316384180790976</v>
      </c>
      <c r="AU29" s="250">
        <f>'1_Police_100K'!AU29/'1_Police_100K'!AE29*100</f>
        <v>75.661375661375672</v>
      </c>
      <c r="AV29" s="250">
        <f t="shared" si="32"/>
        <v>-1.5490533562822577</v>
      </c>
      <c r="AX29" s="250" t="e">
        <f>'1_Police_100K'!AX29/'1_Police_100K'!AP29*100</f>
        <v>#VALUE!</v>
      </c>
      <c r="AY29" s="250" t="e">
        <f>'1_Police_100K'!AY29/'1_Police_100K'!AQ29*100</f>
        <v>#VALUE!</v>
      </c>
      <c r="AZ29" s="250" t="e">
        <f>'1_Police_100K'!AZ29/'1_Police_100K'!AR29*100</f>
        <v>#VALUE!</v>
      </c>
      <c r="BA29" s="250" t="e">
        <f>'1_Police_100K'!BA29/'1_Police_100K'!AS29*100</f>
        <v>#VALUE!</v>
      </c>
      <c r="BB29" s="250" t="e">
        <f>'1_Police_100K'!BB29/'1_Police_100K'!AT29*100</f>
        <v>#VALUE!</v>
      </c>
      <c r="BC29" s="250" t="e">
        <f>'1_Police_100K'!BC29/'1_Police_100K'!AU29*100</f>
        <v>#VALUE!</v>
      </c>
      <c r="BD29" s="250" t="e">
        <f t="shared" si="46"/>
        <v>#VALUE!</v>
      </c>
      <c r="BF29" s="250">
        <f>'1_Police_100K'!BF29/'1_Police_100K'!J29*100</f>
        <v>4.3730782371028365</v>
      </c>
      <c r="BG29" s="250">
        <f>'1_Police_100K'!BG29/'1_Police_100K'!K29*100</f>
        <v>3.992899085074423</v>
      </c>
      <c r="BH29" s="250">
        <f>'1_Police_100K'!BH29/'1_Police_100K'!L29*100</f>
        <v>3.4908404748801005</v>
      </c>
      <c r="BI29" s="250">
        <f>'1_Police_100K'!BI29/'1_Police_100K'!M29*100</f>
        <v>3.0799789403149385</v>
      </c>
      <c r="BJ29" s="250">
        <f>'1_Police_100K'!BJ29/'1_Police_100K'!N29*100</f>
        <v>2.8505354180282541</v>
      </c>
      <c r="BK29" s="250">
        <f>'1_Police_100K'!BK29/'1_Police_100K'!O29*100</f>
        <v>2.8887669664368691</v>
      </c>
      <c r="BL29" s="250">
        <f t="shared" si="0"/>
        <v>-33.94202413468193</v>
      </c>
      <c r="BN29" s="250">
        <f>'1_Police_100K'!BN29/'1_Police_100K'!BF29*100</f>
        <v>85.481770833333329</v>
      </c>
      <c r="BO29" s="250">
        <f>'1_Police_100K'!BO29/'1_Police_100K'!BG29*100</f>
        <v>84.268125854993158</v>
      </c>
      <c r="BP29" s="250">
        <f>'1_Police_100K'!BP29/'1_Police_100K'!BH29*100</f>
        <v>79.804804804804817</v>
      </c>
      <c r="BQ29" s="250">
        <f>'1_Police_100K'!BQ29/'1_Police_100K'!BI29*100</f>
        <v>78.010878010878002</v>
      </c>
      <c r="BR29" s="250">
        <f>'1_Police_100K'!BR29/'1_Police_100K'!BJ29*100</f>
        <v>78.835978835978821</v>
      </c>
      <c r="BS29" s="250">
        <f>'1_Police_100K'!BS29/'1_Police_100K'!BK29*100</f>
        <v>75.557390586292314</v>
      </c>
      <c r="BT29" s="250">
        <f t="shared" si="1"/>
        <v>-11.609937592882716</v>
      </c>
      <c r="BV29" s="250">
        <f>'1_Police_100K'!BV29/'1_Police_100K'!J29*100</f>
        <v>1.31249288235964</v>
      </c>
      <c r="BW29" s="250">
        <f>'1_Police_100K'!BW29/'1_Police_100K'!K29*100</f>
        <v>1.6878328553871365</v>
      </c>
      <c r="BX29" s="250">
        <f>'1_Police_100K'!BX29/'1_Police_100K'!L29*100</f>
        <v>1.5934166732185444</v>
      </c>
      <c r="BY29" s="250">
        <f>'1_Police_100K'!BY29/'1_Police_100K'!M29*100</f>
        <v>1.5483654812616665</v>
      </c>
      <c r="BZ29" s="250">
        <f>'1_Police_100K'!BZ29/'1_Police_100K'!N29*100</f>
        <v>1.6062540847619526</v>
      </c>
      <c r="CA29" s="250">
        <f>'1_Police_100K'!CA29/'1_Police_100K'!O29*100</f>
        <v>1.5314520168889103</v>
      </c>
      <c r="CB29" s="250">
        <f t="shared" si="2"/>
        <v>16.682691195674821</v>
      </c>
      <c r="CD29" s="250">
        <f>'1_Police_100K'!CD29/'1_Police_100K'!BV29*100</f>
        <v>63.123644251626899</v>
      </c>
      <c r="CE29" s="250">
        <f>'1_Police_100K'!CE29/'1_Police_100K'!BW29*100</f>
        <v>58.252427184466029</v>
      </c>
      <c r="CF29" s="250">
        <f>'1_Police_100K'!CF29/'1_Police_100K'!BX29*100</f>
        <v>57.401315789473671</v>
      </c>
      <c r="CG29" s="250">
        <f>'1_Police_100K'!CG29/'1_Police_100K'!BY29*100</f>
        <v>54.404945904173104</v>
      </c>
      <c r="CH29" s="250">
        <f>'1_Police_100K'!CH29/'1_Police_100K'!BZ29*100</f>
        <v>47.417840375586849</v>
      </c>
      <c r="CI29" s="250">
        <f>'1_Police_100K'!CI29/'1_Police_100K'!CA29*100</f>
        <v>53.115264797507777</v>
      </c>
      <c r="CJ29" s="250">
        <f t="shared" si="3"/>
        <v>-15.85519906649111</v>
      </c>
      <c r="CL29" s="250">
        <f>'1_Police_100K'!CL29/'1_Police_100K'!BV29*100</f>
        <v>40.347071583514101</v>
      </c>
      <c r="CM29" s="250">
        <f>'1_Police_100K'!CM29/'1_Police_100K'!BW29*100</f>
        <v>43.851132686084135</v>
      </c>
      <c r="CN29" s="250">
        <f>'1_Police_100K'!CN29/'1_Police_100K'!BX29*100</f>
        <v>42.92763157894737</v>
      </c>
      <c r="CO29" s="250">
        <f>'1_Police_100K'!CO29/'1_Police_100K'!BY29*100</f>
        <v>47.758887171561057</v>
      </c>
      <c r="CP29" s="250">
        <f>'1_Police_100K'!CP29/'1_Police_100K'!BZ29*100</f>
        <v>54.773082942097027</v>
      </c>
      <c r="CQ29" s="250">
        <f>'1_Police_100K'!CQ29/'1_Police_100K'!CA29*100</f>
        <v>48.598130841121488</v>
      </c>
      <c r="CR29" s="250">
        <f t="shared" si="4"/>
        <v>20.450206009446276</v>
      </c>
      <c r="CT29" s="250">
        <f>'1_Police_100K'!CT29/'1_Police_100K'!J29*100</f>
        <v>3.2769616216831796</v>
      </c>
      <c r="CU29" s="250">
        <f>'1_Police_100K'!CU29/'1_Police_100K'!K29*100</f>
        <v>3.2090673221357364</v>
      </c>
      <c r="CV29" s="250">
        <f>'1_Police_100K'!CV29/'1_Police_100K'!L29*100</f>
        <v>2.9981392667138405</v>
      </c>
      <c r="CW29" s="250">
        <f>'1_Police_100K'!CW29/'1_Police_100K'!M29*100</f>
        <v>2.69707557555162</v>
      </c>
      <c r="CX29" s="250">
        <f>'1_Police_100K'!CX29/'1_Police_100K'!N29*100</f>
        <v>2.49861746518526</v>
      </c>
      <c r="CY29" s="250">
        <f>'1_Police_100K'!CY29/'1_Police_100K'!O29*100</f>
        <v>2.5810452994919011</v>
      </c>
      <c r="CZ29" s="250">
        <f t="shared" si="5"/>
        <v>-21.236633275974341</v>
      </c>
      <c r="DB29" s="250">
        <f>'1_Police_100K'!DB29/'1_Police_100K'!CT29*100</f>
        <v>8.6880973066898348E-2</v>
      </c>
      <c r="DC29" s="250">
        <f>'1_Police_100K'!DC29/'1_Police_100K'!CU29*100</f>
        <v>0</v>
      </c>
      <c r="DD29" s="250">
        <f>'1_Police_100K'!DD29/'1_Police_100K'!CV29*100</f>
        <v>0</v>
      </c>
      <c r="DE29" s="250">
        <f>'1_Police_100K'!DE29/'1_Police_100K'!CW29*100</f>
        <v>0.17746228926353153</v>
      </c>
      <c r="DF29" s="250">
        <f>'1_Police_100K'!DF29/'1_Police_100K'!CX29*100</f>
        <v>0.1006036217303823</v>
      </c>
      <c r="DG29" s="250">
        <f>'1_Police_100K'!DG29/'1_Police_100K'!CY29*100</f>
        <v>0</v>
      </c>
      <c r="DH29" s="250">
        <f t="shared" si="33"/>
        <v>-100</v>
      </c>
      <c r="DJ29" s="250">
        <f>'1_Police_100K'!DJ29/'1_Police_100K'!J29*100</f>
        <v>42.870971415556312</v>
      </c>
      <c r="DK29" s="250">
        <f>'1_Police_100K'!DK29/'1_Police_100K'!K29*100</f>
        <v>39.038645363921901</v>
      </c>
      <c r="DL29" s="250">
        <f>'1_Police_100K'!DL29/'1_Police_100K'!L29*100</f>
        <v>40.301910527557197</v>
      </c>
      <c r="DM29" s="250">
        <f>'1_Police_100K'!DM29/'1_Police_100K'!M29*100</f>
        <v>40.034939932034654</v>
      </c>
      <c r="DN29" s="250">
        <f>'1_Police_100K'!DN29/'1_Police_100K'!N29*100</f>
        <v>38.617967925192296</v>
      </c>
      <c r="DO29" s="250">
        <f>'1_Police_100K'!DO29/'1_Police_100K'!O29*100</f>
        <v>38.734763006607665</v>
      </c>
      <c r="DP29" s="250">
        <f t="shared" si="6"/>
        <v>-9.6480398562831908</v>
      </c>
      <c r="DR29" s="250">
        <f>'1_Police_100K'!DR29/'1_Police_100K'!DJ29*100</f>
        <v>96.207995749767562</v>
      </c>
      <c r="DS29" s="250">
        <f>'1_Police_100K'!DS29/'1_Police_100K'!DK29*100</f>
        <v>96.012312858542032</v>
      </c>
      <c r="DT29" s="250">
        <f>'1_Police_100K'!DT29/'1_Police_100K'!DL29*100</f>
        <v>96.423462088698145</v>
      </c>
      <c r="DU29" s="250">
        <f>'1_Police_100K'!DU29/'1_Police_100K'!DM29*100</f>
        <v>88.911471098093145</v>
      </c>
      <c r="DV29" s="250">
        <f>'1_Police_100K'!DV29/'1_Police_100K'!DN29*100</f>
        <v>97.116448610297468</v>
      </c>
      <c r="DW29" s="250">
        <f>'1_Police_100K'!DW29/'1_Police_100K'!DO29*100</f>
        <v>97.154822022416553</v>
      </c>
      <c r="DX29" s="250">
        <f t="shared" si="34"/>
        <v>0.98414509653817106</v>
      </c>
      <c r="DZ29" s="250">
        <f>'1_Police_100K'!DZ29/'1_Police_100K'!DR29*100</f>
        <v>0.67646855801753303</v>
      </c>
      <c r="EA29" s="250">
        <f>'1_Police_100K'!EA29/'1_Police_100K'!DS29*100</f>
        <v>0.84523462547362282</v>
      </c>
      <c r="EB29" s="250">
        <f>'1_Police_100K'!EB29/'1_Police_100K'!DT29*100</f>
        <v>1.3150795791745349</v>
      </c>
      <c r="EC29" s="250">
        <f>'1_Police_100K'!EC29/'1_Police_100K'!DU29*100</f>
        <v>1.1967191071668684</v>
      </c>
      <c r="ED29" s="250">
        <f>'1_Police_100K'!ED29/'1_Police_100K'!DV29*100</f>
        <v>0.96514745308310979</v>
      </c>
      <c r="EE29" s="250">
        <f>'1_Police_100K'!EE29/'1_Police_100K'!DW29*100</f>
        <v>1.2297160243407708</v>
      </c>
      <c r="EF29" s="250">
        <f t="shared" si="7"/>
        <v>81.784653516579027</v>
      </c>
      <c r="EH29" s="250">
        <f>'1_Police_100K'!EH29/'1_Police_100K'!DR29*100</f>
        <v>6.5023814454338371</v>
      </c>
      <c r="EI29" s="250">
        <f>'1_Police_100K'!EI29/'1_Police_100K'!DS29*100</f>
        <v>6.5432818420285628</v>
      </c>
      <c r="EJ29" s="250">
        <f>'1_Police_100K'!EJ29/'1_Police_100K'!DT29*100</f>
        <v>7.472349608848126</v>
      </c>
      <c r="EK29" s="250">
        <f>'1_Police_100K'!EK29/'1_Police_100K'!DU29*100</f>
        <v>8.363587468065079</v>
      </c>
      <c r="EL29" s="250">
        <f>'1_Police_100K'!EL29/'1_Police_100K'!DV29*100</f>
        <v>6.2935656836461131</v>
      </c>
      <c r="EM29" s="250">
        <f>'1_Police_100K'!EM29/'1_Police_100K'!DW29*100</f>
        <v>8.3481237322515209</v>
      </c>
      <c r="EN29" s="250">
        <f t="shared" si="8"/>
        <v>28.38563536000828</v>
      </c>
      <c r="EP29" s="250">
        <f>'1_Police_100K'!EP29/'1_Police_100K'!EH29*100</f>
        <v>224.09766454352447</v>
      </c>
      <c r="EQ29" s="250">
        <f>'1_Police_100K'!EQ29/'1_Police_100K'!EI29*100</f>
        <v>217.37193763919822</v>
      </c>
      <c r="ER29" s="250">
        <f>'1_Police_100K'!ER29/'1_Police_100K'!EJ29*100</f>
        <v>238.44765342960289</v>
      </c>
      <c r="ES29" s="250">
        <f>'1_Police_100K'!ES29/'1_Police_100K'!EK29*100</f>
        <v>224.59807073954985</v>
      </c>
      <c r="ET29" s="250">
        <f>'1_Police_100K'!ET29/'1_Police_100K'!EL29*100</f>
        <v>333.22683706070285</v>
      </c>
      <c r="EU29" s="250">
        <f>'1_Police_100K'!EU29/'1_Police_100K'!EM29*100</f>
        <v>325.36066818526956</v>
      </c>
      <c r="EV29" s="250">
        <f t="shared" si="9"/>
        <v>45.186996414269942</v>
      </c>
      <c r="EX29" s="250">
        <f>'1_Police_100K'!EX29/'1_Police_100K'!J29*100</f>
        <v>4.4812663705728273</v>
      </c>
      <c r="EY29" s="250">
        <f>'1_Police_100K'!EY29/'1_Police_100K'!K29*100</f>
        <v>4.5090809777413625</v>
      </c>
      <c r="EZ29" s="250">
        <f>'1_Police_100K'!EZ29/'1_Police_100K'!L29*100</f>
        <v>5.4118510365070627</v>
      </c>
      <c r="FA29" s="250">
        <f>'1_Police_100K'!FA29/'1_Police_100K'!M29*100</f>
        <v>4.9490259895658841</v>
      </c>
      <c r="FB29" s="250">
        <f>'1_Police_100K'!FB29/'1_Police_100K'!N29*100</f>
        <v>5.2209542003921374</v>
      </c>
      <c r="FC29" s="250">
        <f>'1_Police_100K'!FC29/'1_Police_100K'!O29*100</f>
        <v>5.7011998759571574</v>
      </c>
      <c r="FD29" s="250">
        <f t="shared" si="10"/>
        <v>27.222963432731405</v>
      </c>
      <c r="FF29" s="250">
        <f>'1_Police_100K'!FF29/'1_Police_100K'!EX29*100</f>
        <v>0.19059720457433291</v>
      </c>
      <c r="FG29" s="250">
        <f>'1_Police_100K'!FG29/'1_Police_100K'!EY29*100</f>
        <v>0.30284675953967294</v>
      </c>
      <c r="FH29" s="250">
        <f>'1_Police_100K'!FH29/'1_Police_100K'!EZ29*100</f>
        <v>0.24213075060532688</v>
      </c>
      <c r="FI29" s="250">
        <f>'1_Police_100K'!FI29/'1_Police_100K'!FA29*100</f>
        <v>0.48355899419729204</v>
      </c>
      <c r="FJ29" s="250">
        <f>'1_Police_100K'!FJ29/'1_Police_100K'!FB29*100</f>
        <v>0.43331728454501678</v>
      </c>
      <c r="FK29" s="250">
        <f>'1_Police_100K'!FK29/'1_Police_100K'!FC29*100</f>
        <v>0.12552301255230125</v>
      </c>
      <c r="FL29" s="250">
        <f t="shared" si="35"/>
        <v>-34.142259414225947</v>
      </c>
      <c r="FN29" s="250">
        <f>'1_Police_100K'!FN29/'1_Police_100K'!J29*100</f>
        <v>3.3253615761302813</v>
      </c>
      <c r="FO29" s="250">
        <f>'1_Police_100K'!FO29/'1_Police_100K'!K29*100</f>
        <v>2.7065410350949071</v>
      </c>
      <c r="FP29" s="250">
        <f>'1_Police_100K'!FP29/'1_Police_100K'!L29*100</f>
        <v>3.102969311004534</v>
      </c>
      <c r="FQ29" s="250">
        <f>'1_Police_100K'!FQ29/'1_Police_100K'!M29*100</f>
        <v>2.4314363662470688</v>
      </c>
      <c r="FR29" s="250">
        <f>'1_Police_100K'!FR29/'1_Police_100K'!N29*100</f>
        <v>2.2950077924689563</v>
      </c>
      <c r="FS29" s="250">
        <f>'1_Police_100K'!FS29/'1_Police_100K'!O29*100</f>
        <v>2.2804799503828632</v>
      </c>
      <c r="FT29" s="250">
        <f t="shared" si="11"/>
        <v>-31.421594368794786</v>
      </c>
      <c r="FV29" s="250">
        <f>'1_Police_100K'!FV29/'1_Police_100K'!J29*100</f>
        <v>7.6870515886573287E-2</v>
      </c>
      <c r="FW29" s="250">
        <f>'1_Police_100K'!FW29/'1_Police_100K'!K29*100</f>
        <v>8.7395876007100914E-2</v>
      </c>
      <c r="FX29" s="250">
        <f>'1_Police_100K'!FX29/'1_Police_100K'!L29*100</f>
        <v>0.14414131089970386</v>
      </c>
      <c r="FY29" s="250">
        <f>'1_Police_100K'!FY29/'1_Police_100K'!M29*100</f>
        <v>0.14119561575647344</v>
      </c>
      <c r="FZ29" s="250">
        <f>'1_Police_100K'!FZ29/'1_Police_100K'!N29*100</f>
        <v>0.12065758383188378</v>
      </c>
      <c r="GA29" s="250">
        <f>'1_Police_100K'!GA29/'1_Police_100K'!O29*100</f>
        <v>0.13358459960401706</v>
      </c>
      <c r="GB29" s="250">
        <f t="shared" si="12"/>
        <v>73.778721351536859</v>
      </c>
      <c r="GD29" s="250">
        <f>'1_Police_100K'!GD29/'1_Police_100K'!J29*100</f>
        <v>2.5765858102721784</v>
      </c>
      <c r="GE29" s="250">
        <f>'1_Police_100K'!GE29/'1_Police_100K'!K29*100</f>
        <v>3.0725112658746419</v>
      </c>
      <c r="GF29" s="250">
        <f>'1_Police_100K'!GF29/'1_Police_100K'!L29*100</f>
        <v>2.6390963650182142</v>
      </c>
      <c r="GG29" s="250">
        <f>'1_Police_100K'!GG29/'1_Police_100K'!M29*100</f>
        <v>2.3787871535921123</v>
      </c>
      <c r="GH29" s="250">
        <f>'1_Police_100K'!GH29/'1_Police_100K'!N29*100</f>
        <v>2.4056105776481829</v>
      </c>
      <c r="GI29" s="250">
        <f>'1_Police_100K'!GI29/'1_Police_100K'!O29*100</f>
        <v>2.6788483099162712</v>
      </c>
      <c r="GJ29" s="250">
        <f t="shared" si="13"/>
        <v>3.9689149585625501</v>
      </c>
      <c r="GL29" s="250">
        <f>'1_Police_100K'!GL29/'1_Police_100K'!J29*100</f>
        <v>4.7232661428083356</v>
      </c>
      <c r="GM29" s="250">
        <f>'1_Police_100K'!GM29/'1_Police_100K'!K29*100</f>
        <v>4.3069780144749421</v>
      </c>
      <c r="GN29" s="250">
        <f>'1_Police_100K'!GN29/'1_Police_100K'!L29*100</f>
        <v>3.0557957910737215</v>
      </c>
      <c r="GO29" s="250">
        <f>'1_Police_100K'!GO29/'1_Police_100K'!M29*100</f>
        <v>3.0823720863447091</v>
      </c>
      <c r="GP29" s="250">
        <f>'1_Police_100K'!GP29/'1_Police_100K'!N29*100</f>
        <v>2.9938162988286154</v>
      </c>
      <c r="GQ29" s="250">
        <f>'1_Police_100K'!GQ29/'1_Police_100K'!O29*100</f>
        <v>2.7504114882755659</v>
      </c>
      <c r="GR29" s="250">
        <f t="shared" si="14"/>
        <v>-41.768864910071741</v>
      </c>
      <c r="GT29" s="250">
        <f>'1_Police_100K'!GT29/'1_Police_100K'!GL29*100</f>
        <v>2.4713682941531046</v>
      </c>
      <c r="GU29" s="250">
        <f>'1_Police_100K'!GU29/'1_Police_100K'!GM29*100</f>
        <v>4.3753963221306282</v>
      </c>
      <c r="GV29" s="250">
        <f>'1_Police_100K'!GV29/'1_Police_100K'!GN29*100</f>
        <v>2.9159519725557468</v>
      </c>
      <c r="GW29" s="250">
        <f>'1_Police_100K'!GW29/'1_Police_100K'!GO29*100</f>
        <v>2.5621118012422355</v>
      </c>
      <c r="GX29" s="250">
        <f>'1_Police_100K'!GX29/'1_Police_100K'!GP29*100</f>
        <v>3.0226700251889174</v>
      </c>
      <c r="GY29" s="250">
        <f>'1_Police_100K'!GY29/'1_Police_100K'!GQ29*100</f>
        <v>3.0355594102341716</v>
      </c>
      <c r="GZ29" s="250">
        <f t="shared" si="15"/>
        <v>22.829099062890009</v>
      </c>
      <c r="HA29" s="252"/>
      <c r="HB29" s="250">
        <f>'1_Police_raw'!GI28/C29*100</f>
        <v>535.13199248405397</v>
      </c>
      <c r="HC29" s="250">
        <f>'1_Police_raw'!GJ28/D29*100</f>
        <v>582.68748695407635</v>
      </c>
      <c r="HD29" s="250">
        <f>'1_Police_raw'!GK28/E29*100</f>
        <v>448.68699144851087</v>
      </c>
      <c r="HE29" s="250">
        <f>'1_Police_raw'!GL28/F29*100</f>
        <v>496.34110760128783</v>
      </c>
      <c r="HF29" s="250">
        <f>'1_Police_raw'!GM28/G29*100</f>
        <v>482.7350900480119</v>
      </c>
      <c r="HG29" s="250">
        <f>'1_Police_raw'!GN28/H29*100</f>
        <v>471.45922746781122</v>
      </c>
      <c r="HH29" s="250">
        <f t="shared" si="16"/>
        <v>-11.898515863474586</v>
      </c>
      <c r="HJ29" s="250">
        <f>'1_Police_100K'!HJ29/'1_Police_100K'!HB29*100</f>
        <v>3.7999265207578854</v>
      </c>
      <c r="HK29" s="250">
        <f>'1_Police_100K'!HK29/'1_Police_100K'!HC29*100</f>
        <v>3.4954920206354565</v>
      </c>
      <c r="HL29" s="250">
        <f>'1_Police_100K'!HL29/'1_Police_100K'!HD29*100</f>
        <v>2.7487320768893619</v>
      </c>
      <c r="HM29" s="250">
        <f>'1_Police_100K'!HM29/'1_Police_100K'!HE29*100</f>
        <v>2.3728621587948808</v>
      </c>
      <c r="HN29" s="250">
        <f>'1_Police_100K'!HN29/'1_Police_100K'!HF29*100</f>
        <v>2.1908868430252886</v>
      </c>
      <c r="HO29" s="250">
        <f>'1_Police_100K'!HO29/'1_Police_100K'!HG29*100</f>
        <v>2.6741010468821118</v>
      </c>
      <c r="HP29" s="250">
        <f t="shared" si="17"/>
        <v>-29.627559052147959</v>
      </c>
      <c r="HR29" s="250">
        <f>'1_Police_100K'!HR29/'1_Police_100K'!HB29*100</f>
        <v>1.0864430798299478</v>
      </c>
      <c r="HS29" s="250">
        <f>'1_Police_100K'!HS29/'1_Police_100K'!HC29*100</f>
        <v>0.95945229256062869</v>
      </c>
      <c r="HT29" s="250">
        <f>'1_Police_100K'!HT29/'1_Police_100K'!HD29*100</f>
        <v>1.1896562519566714</v>
      </c>
      <c r="HU29" s="250">
        <f>'1_Police_100K'!HU29/'1_Police_100K'!HE29*100</f>
        <v>0.76452599388379217</v>
      </c>
      <c r="HV29" s="250">
        <f>'1_Police_100K'!HV29/'1_Police_100K'!HF29*100</f>
        <v>0.83906304626500394</v>
      </c>
      <c r="HW29" s="250">
        <f>'1_Police_100K'!HW29/'1_Police_100K'!HG29*100</f>
        <v>0.88757396449704129</v>
      </c>
      <c r="HX29" s="250">
        <f t="shared" si="18"/>
        <v>-18.304605093902751</v>
      </c>
      <c r="HZ29" s="250">
        <f>'1_Police_100K'!HZ29/'1_Police_100K'!HR29*100</f>
        <v>4.8309178743961354</v>
      </c>
      <c r="IA29" s="250">
        <f>'1_Police_100K'!IA29/'1_Police_100K'!HS29*100</f>
        <v>5.0251256281407031</v>
      </c>
      <c r="IB29" s="250">
        <f>'1_Police_100K'!IB29/'1_Police_100K'!HT29*100</f>
        <v>2.6315789473684212</v>
      </c>
      <c r="IC29" s="250">
        <f>'1_Police_100K'!IC29/'1_Police_100K'!HU29*100</f>
        <v>6.666666666666667</v>
      </c>
      <c r="ID29" s="250">
        <f>'1_Police_100K'!ID29/'1_Police_100K'!HV29*100</f>
        <v>1.3888888888888891</v>
      </c>
      <c r="IE29" s="250">
        <f>'1_Police_100K'!IE29/'1_Police_100K'!HW29*100</f>
        <v>3.8461538461538463</v>
      </c>
      <c r="IF29" s="250">
        <f t="shared" si="48"/>
        <v>-20.384615384615387</v>
      </c>
      <c r="IH29" s="250">
        <f>'1_Police_100K'!IH29/'1_Police_100K'!HR29*100</f>
        <v>76.328502415458942</v>
      </c>
      <c r="II29" s="250">
        <f>'1_Police_100K'!II29/'1_Police_100K'!HS29*100</f>
        <v>80.402010050251249</v>
      </c>
      <c r="IJ29" s="250">
        <f>'1_Police_100K'!IJ29/'1_Police_100K'!HT29*100</f>
        <v>76.31578947368422</v>
      </c>
      <c r="IK29" s="250">
        <f>'1_Police_100K'!IK29/'1_Police_100K'!HU29*100</f>
        <v>74.074074074074076</v>
      </c>
      <c r="IL29" s="250">
        <f>'1_Police_100K'!IL29/'1_Police_100K'!HV29*100</f>
        <v>77.083333333333343</v>
      </c>
      <c r="IM29" s="250">
        <f>'1_Police_100K'!IM29/'1_Police_100K'!HW29*100</f>
        <v>76.92307692307692</v>
      </c>
      <c r="IN29" s="250">
        <f t="shared" si="36"/>
        <v>0.7789678675754601</v>
      </c>
      <c r="IP29" s="250">
        <f>'1_Police_100K'!IP29/'1_Police_100K'!IH29*100</f>
        <v>5.0632911392405067</v>
      </c>
      <c r="IQ29" s="250">
        <f>'1_Police_100K'!IQ29/'1_Police_100K'!II29*100</f>
        <v>5</v>
      </c>
      <c r="IR29" s="250">
        <f>'1_Police_100K'!IR29/'1_Police_100K'!IJ29*100</f>
        <v>1.3793103448275863</v>
      </c>
      <c r="IS29" s="250">
        <f>'1_Police_100K'!IS29/'1_Police_100K'!IK29*100</f>
        <v>7.0000000000000009</v>
      </c>
      <c r="IT29" s="250">
        <f>'1_Police_100K'!IT29/'1_Police_100K'!IL29*100</f>
        <v>0.90090090090090091</v>
      </c>
      <c r="IU29" s="250">
        <f>'1_Police_100K'!IU29/'1_Police_100K'!IM29*100</f>
        <v>2.5</v>
      </c>
      <c r="IV29" s="250">
        <f t="shared" si="44"/>
        <v>-50.625</v>
      </c>
      <c r="IX29" s="250">
        <f>'1_Police_100K'!IX29/'1_Police_100K'!HB29*100</f>
        <v>5.8153571616018462</v>
      </c>
      <c r="IY29" s="250">
        <f>'1_Police_100K'!IY29/'1_Police_100K'!HC29*100</f>
        <v>5.4915384986259097</v>
      </c>
      <c r="IZ29" s="250">
        <f>'1_Police_100K'!IZ29/'1_Police_100K'!HD29*100</f>
        <v>4.4392962244067373</v>
      </c>
      <c r="JA29" s="250">
        <f>'1_Police_100K'!JA29/'1_Police_100K'!HE29*100</f>
        <v>4.1850719220749806</v>
      </c>
      <c r="JB29" s="250">
        <f>'1_Police_100K'!JB29/'1_Police_100K'!HF29*100</f>
        <v>3.6126325603076563</v>
      </c>
      <c r="JC29" s="250">
        <f>'1_Police_100K'!JC29/'1_Police_100K'!HG29*100</f>
        <v>3.840464269458352</v>
      </c>
      <c r="JD29" s="250">
        <f t="shared" si="19"/>
        <v>-33.959958731055963</v>
      </c>
      <c r="JF29" s="250">
        <f>'1_Police_100K'!JF29/'1_Police_100K'!IX29*100</f>
        <v>87.63537906137185</v>
      </c>
      <c r="JG29" s="250">
        <f>'1_Police_100K'!JG29/'1_Police_100K'!IY29*100</f>
        <v>85.513608428445991</v>
      </c>
      <c r="JH29" s="250">
        <f>'1_Police_100K'!JH29/'1_Police_100K'!IZ29*100</f>
        <v>81.523272214386452</v>
      </c>
      <c r="JI29" s="250">
        <f>'1_Police_100K'!JI29/'1_Police_100K'!JA29*100</f>
        <v>78.213802435723935</v>
      </c>
      <c r="JJ29" s="250">
        <f>'1_Police_100K'!JJ29/'1_Police_100K'!JB29*100</f>
        <v>78.709677419354847</v>
      </c>
      <c r="JK29" s="250">
        <f>'1_Police_100K'!JK29/'1_Police_100K'!JC29*100</f>
        <v>76.888888888888886</v>
      </c>
      <c r="JL29" s="250">
        <f t="shared" si="47"/>
        <v>-12.26273028950682</v>
      </c>
      <c r="JN29" s="250">
        <f>'1_Police_100K'!JN29/'1_Police_100K'!HB29*100</f>
        <v>1.8369810528525692</v>
      </c>
      <c r="JO29" s="250">
        <f>'1_Police_100K'!JO29/'1_Police_100K'!HC29*100</f>
        <v>1.9333686900342317</v>
      </c>
      <c r="JP29" s="250">
        <f>'1_Police_100K'!JP29/'1_Police_100K'!HD29*100</f>
        <v>1.7406549370734457</v>
      </c>
      <c r="JQ29" s="250">
        <f>'1_Police_100K'!JQ29/'1_Police_100K'!HE29*100</f>
        <v>1.7555782081775964</v>
      </c>
      <c r="JR29" s="250">
        <f>'1_Police_100K'!JR29/'1_Police_100K'!HF29*100</f>
        <v>1.9927747348793847</v>
      </c>
      <c r="JS29" s="250">
        <f>'1_Police_100K'!JS29/'1_Police_100K'!HG29*100</f>
        <v>1.6385980883022302</v>
      </c>
      <c r="JT29" s="250">
        <f t="shared" si="20"/>
        <v>-10.799401781650317</v>
      </c>
      <c r="JV29" s="250">
        <f>'1_Police_100K'!JV29/'1_Police_100K'!JN29*100</f>
        <v>60</v>
      </c>
      <c r="JW29" s="250">
        <f>'1_Police_100K'!JW29/'1_Police_100K'!JO29*100</f>
        <v>63.092269326683301</v>
      </c>
      <c r="JX29" s="250">
        <f>'1_Police_100K'!JX29/'1_Police_100K'!JP29*100</f>
        <v>61.510791366906481</v>
      </c>
      <c r="JY29" s="250">
        <f>'1_Police_100K'!JY29/'1_Police_100K'!JQ29*100</f>
        <v>55.483870967741943</v>
      </c>
      <c r="JZ29" s="250">
        <f>'1_Police_100K'!JZ29/'1_Police_100K'!JR29*100</f>
        <v>47.368421052631575</v>
      </c>
      <c r="KA29" s="250">
        <f>'1_Police_100K'!KA29/'1_Police_100K'!JS29*100</f>
        <v>55.902777777777771</v>
      </c>
      <c r="KB29" s="250">
        <f t="shared" si="21"/>
        <v>-6.8287037037037095</v>
      </c>
      <c r="KD29" s="250">
        <f>'1_Police_100K'!KD29/'1_Police_100K'!JN29*100</f>
        <v>38.857142857142854</v>
      </c>
      <c r="KE29" s="250">
        <f>'1_Police_100K'!KE29/'1_Police_100K'!JO29*100</f>
        <v>35.910224438902752</v>
      </c>
      <c r="KF29" s="250">
        <f>'1_Police_100K'!KF29/'1_Police_100K'!JP29*100</f>
        <v>38.129496402877699</v>
      </c>
      <c r="KG29" s="250">
        <f>'1_Police_100K'!KG29/'1_Police_100K'!JQ29*100</f>
        <v>40.645161290322584</v>
      </c>
      <c r="KH29" s="250">
        <f>'1_Police_100K'!KH29/'1_Police_100K'!JR29*100</f>
        <v>52.33918128654971</v>
      </c>
      <c r="KI29" s="250">
        <f>'1_Police_100K'!KI29/'1_Police_100K'!JS29*100</f>
        <v>44.097222222222221</v>
      </c>
      <c r="KJ29" s="250">
        <f t="shared" si="22"/>
        <v>13.485498366013061</v>
      </c>
      <c r="KL29" s="250">
        <f>'1_Police_100K'!KL29/'1_Police_100K'!HB29*100</f>
        <v>4.5347189418989133</v>
      </c>
      <c r="KM29" s="250">
        <f>'1_Police_100K'!KM29/'1_Police_100K'!HC29*100</f>
        <v>4.1849476881538985</v>
      </c>
      <c r="KN29" s="250">
        <f>'1_Police_100K'!KN29/'1_Police_100K'!HD29*100</f>
        <v>4.3140692505165612</v>
      </c>
      <c r="KO29" s="250">
        <f>'1_Police_100K'!KO29/'1_Police_100K'!HE29*100</f>
        <v>3.8169668139087092</v>
      </c>
      <c r="KP29" s="250">
        <f>'1_Police_100K'!KP29/'1_Police_100K'!HF29*100</f>
        <v>3.4902691993940098</v>
      </c>
      <c r="KQ29" s="250">
        <f>'1_Police_100K'!KQ29/'1_Police_100K'!HG29*100</f>
        <v>3.6128812016385972</v>
      </c>
      <c r="KR29" s="250">
        <f t="shared" si="23"/>
        <v>-20.328442668032181</v>
      </c>
      <c r="KT29" s="250">
        <f>'1_Police_100K'!KT29/'1_Police_100K'!KL29*100</f>
        <v>0</v>
      </c>
      <c r="KU29" s="250">
        <f>'1_Police_100K'!KU29/'1_Police_100K'!KM29*100</f>
        <v>0</v>
      </c>
      <c r="KV29" s="250">
        <f>'1_Police_100K'!KV29/'1_Police_100K'!KN29*100</f>
        <v>0</v>
      </c>
      <c r="KW29" s="250">
        <f>'1_Police_100K'!KW29/'1_Police_100K'!KO29*100</f>
        <v>0</v>
      </c>
      <c r="KX29" s="250">
        <f>'1_Police_100K'!KX29/'1_Police_100K'!KP29*100</f>
        <v>0</v>
      </c>
      <c r="KY29" s="250">
        <f>'1_Police_100K'!KY29/'1_Police_100K'!KQ29*100</f>
        <v>0</v>
      </c>
      <c r="KZ29" s="250" t="e">
        <f t="shared" si="37"/>
        <v>#DIV/0!</v>
      </c>
      <c r="LB29" s="250">
        <f>'1_Police_100K'!LB29/'1_Police_100K'!HB29*100</f>
        <v>33.852936545425912</v>
      </c>
      <c r="LC29" s="250">
        <f>'1_Police_100K'!LC29/'1_Police_100K'!HC29*100</f>
        <v>33.387975507449006</v>
      </c>
      <c r="LD29" s="250">
        <f>'1_Police_100K'!LD29/'1_Police_100K'!HD29*100</f>
        <v>33.898941832070626</v>
      </c>
      <c r="LE29" s="250">
        <f>'1_Police_100K'!LE29/'1_Police_100K'!HE29*100</f>
        <v>31.311586816173971</v>
      </c>
      <c r="LF29" s="250">
        <f>'1_Police_100K'!LF29/'1_Police_100K'!HF29*100</f>
        <v>31.400769141125739</v>
      </c>
      <c r="LG29" s="250">
        <f>'1_Police_100K'!LG29/'1_Police_100K'!HG29*100</f>
        <v>30.695266272189347</v>
      </c>
      <c r="LH29" s="250">
        <f t="shared" si="24"/>
        <v>-9.3276111187560105</v>
      </c>
      <c r="LJ29" s="250">
        <f>'1_Police_100K'!LJ29/'1_Police_100K'!LB29*100</f>
        <v>224.6046511627907</v>
      </c>
      <c r="LK29" s="250">
        <f>'1_Police_100K'!LK29/'1_Police_100K'!LC29*100</f>
        <v>198.18050541516249</v>
      </c>
      <c r="LL29" s="250">
        <f>'1_Police_100K'!LL29/'1_Police_100K'!LD29*100</f>
        <v>273.88252678241594</v>
      </c>
      <c r="LM29" s="250">
        <f>'1_Police_100K'!LM29/'1_Police_100K'!LE29*100</f>
        <v>293.14523421956949</v>
      </c>
      <c r="LN29" s="250">
        <f>'1_Police_100K'!LN29/'1_Police_100K'!LF29*100</f>
        <v>276.86027092224907</v>
      </c>
      <c r="LO29" s="250">
        <f>'1_Police_100K'!LO29/'1_Police_100K'!LG29*100</f>
        <v>292.41890639480999</v>
      </c>
      <c r="LP29" s="250">
        <f t="shared" si="38"/>
        <v>30.192720801168264</v>
      </c>
      <c r="LR29" s="250">
        <f>'1_Police_100K'!LR29/'1_Police_100K'!LJ29*100</f>
        <v>0.40035894250017257</v>
      </c>
      <c r="LS29" s="250">
        <f>'1_Police_100K'!LS29/'1_Police_100K'!LK29*100</f>
        <v>0.49548236665695128</v>
      </c>
      <c r="LT29" s="250">
        <f>'1_Police_100K'!LT29/'1_Police_100K'!LL29*100</f>
        <v>0.63393579714054493</v>
      </c>
      <c r="LU29" s="250">
        <f>'1_Police_100K'!LU29/'1_Police_100K'!LM29*100</f>
        <v>0.59846989141164852</v>
      </c>
      <c r="LV29" s="250">
        <f>'1_Police_100K'!LV29/'1_Police_100K'!LN29*100</f>
        <v>0.5026809651474532</v>
      </c>
      <c r="LW29" s="250">
        <f>'1_Police_100K'!LW29/'1_Police_100K'!LO29*100</f>
        <v>0.58950304259634889</v>
      </c>
      <c r="LX29" s="250">
        <f t="shared" si="39"/>
        <v>47.243630656781136</v>
      </c>
      <c r="LZ29" s="250">
        <f>'1_Police_100K'!LZ29/'1_Police_100K'!LJ29*100</f>
        <v>2.1053358183198734</v>
      </c>
      <c r="MA29" s="250">
        <f>'1_Police_100K'!MA29/'1_Police_100K'!LK29*100</f>
        <v>2.66686097347712</v>
      </c>
      <c r="MB29" s="250">
        <f>'1_Police_100K'!MB29/'1_Police_100K'!LL29*100</f>
        <v>2.0906393309954145</v>
      </c>
      <c r="MC29" s="250">
        <f>'1_Police_100K'!MC29/'1_Police_100K'!LM29*100</f>
        <v>2.2458045409674239</v>
      </c>
      <c r="MD29" s="250">
        <f>'1_Police_100K'!MD29/'1_Police_100K'!LN29*100</f>
        <v>1.7560321715817693</v>
      </c>
      <c r="ME29" s="250">
        <f>'1_Police_100K'!ME29/'1_Police_100K'!LO29*100</f>
        <v>2.6115618661257609</v>
      </c>
      <c r="MF29" s="250">
        <f t="shared" si="40"/>
        <v>24.04490739201276</v>
      </c>
      <c r="MH29" s="250">
        <f>'1_Police_100K'!MH29/'1_Police_100K'!LZ29*100</f>
        <v>694.75409836065569</v>
      </c>
      <c r="MI29" s="250">
        <f>'1_Police_100K'!MI29/'1_Police_100K'!MA29*100</f>
        <v>535.24590163934431</v>
      </c>
      <c r="MJ29" s="250">
        <f>'1_Police_100K'!MJ29/'1_Police_100K'!MB29*100</f>
        <v>355.48387096774195</v>
      </c>
      <c r="MK29" s="250">
        <f>'1_Police_100K'!MK29/'1_Police_100K'!MC29*100</f>
        <v>324.17582417582418</v>
      </c>
      <c r="ML29" s="250">
        <f>'1_Police_100K'!ML29/'1_Police_100K'!MD29*100</f>
        <v>441.60305343511459</v>
      </c>
      <c r="MM29" s="250">
        <f>'1_Police_100K'!MM29/'1_Police_100K'!ME29*100</f>
        <v>378.15533980582518</v>
      </c>
      <c r="MN29" s="250">
        <f t="shared" si="41"/>
        <v>-45.569901538095003</v>
      </c>
      <c r="MP29" s="250">
        <f>'1_Police_100K'!MP29/'1_Police_100K'!HB29*100</f>
        <v>3.3275599643100819</v>
      </c>
      <c r="MQ29" s="250">
        <f>'1_Police_100K'!MQ29/'1_Police_100K'!HC29*100</f>
        <v>2.6469311990742974</v>
      </c>
      <c r="MR29" s="250">
        <f>'1_Police_100K'!MR29/'1_Police_100K'!HD29*100</f>
        <v>2.6610731951662392</v>
      </c>
      <c r="MS29" s="250">
        <f>'1_Police_100K'!MS29/'1_Police_100K'!HE29*100</f>
        <v>2.7579567334919015</v>
      </c>
      <c r="MT29" s="250">
        <f>'1_Police_100K'!MT29/'1_Police_100K'!HF29*100</f>
        <v>2.7211280736510894</v>
      </c>
      <c r="MU29" s="250">
        <f>'1_Police_100K'!MU29/'1_Police_100K'!HG29*100</f>
        <v>3.4194355939918064</v>
      </c>
      <c r="MV29" s="250">
        <f t="shared" si="25"/>
        <v>2.7610510604509386</v>
      </c>
      <c r="MX29" s="250">
        <f>'1_Police_100K'!MX29/'1_Police_100K'!MP29*100</f>
        <v>0</v>
      </c>
      <c r="MY29" s="250">
        <f>'1_Police_100K'!MY29/'1_Police_100K'!MQ29*100</f>
        <v>0.18214936247723132</v>
      </c>
      <c r="MZ29" s="250">
        <f>'1_Police_100K'!MZ29/'1_Police_100K'!MR29*100</f>
        <v>0</v>
      </c>
      <c r="NA29" s="250">
        <f>'1_Police_100K'!NA29/'1_Police_100K'!MS29*100</f>
        <v>0.41067761806981523</v>
      </c>
      <c r="NB29" s="250">
        <f>'1_Police_100K'!NB29/'1_Police_100K'!MT29*100</f>
        <v>0.42826552462526768</v>
      </c>
      <c r="NC29" s="250">
        <f>'1_Police_100K'!NC29/'1_Police_100K'!MU29*100</f>
        <v>0</v>
      </c>
      <c r="ND29" s="250" t="e">
        <f t="shared" si="49"/>
        <v>#DIV/0!</v>
      </c>
      <c r="NF29" s="250">
        <f>'1_Police_100K'!NF29/'1_Police_100K'!HB29*100</f>
        <v>3.2278381357266563</v>
      </c>
      <c r="NG29" s="250">
        <f>'1_Police_100K'!NG29/'1_Police_100K'!HC29*100</f>
        <v>2.3142567860758878</v>
      </c>
      <c r="NH29" s="250">
        <f>'1_Police_100K'!NH29/'1_Police_100K'!HD29*100</f>
        <v>1.6529960553503222</v>
      </c>
      <c r="NI29" s="250">
        <f>'1_Police_100K'!NI29/'1_Police_100K'!HE29*100</f>
        <v>1.364820477970325</v>
      </c>
      <c r="NJ29" s="250">
        <f>'1_Police_100K'!NJ29/'1_Police_100K'!HF29*100</f>
        <v>1.4100920638620209</v>
      </c>
      <c r="NK29" s="250">
        <f>'1_Police_100K'!NK29/'1_Police_100K'!HG29*100</f>
        <v>1.1436049157942649</v>
      </c>
      <c r="NL29" s="250">
        <f t="shared" si="26"/>
        <v>-64.570561852637184</v>
      </c>
      <c r="NN29" s="250">
        <f>'1_Police_100K'!NN29/'1_Police_100K'!HB29*100</f>
        <v>3.6739621057051378E-2</v>
      </c>
      <c r="NO29" s="250">
        <f>'1_Police_100K'!NO29/'1_Police_100K'!HC29*100</f>
        <v>4.8213683043247671E-3</v>
      </c>
      <c r="NP29" s="250">
        <f>'1_Police_100K'!NP29/'1_Police_100K'!HD29*100</f>
        <v>2.5045394778035183E-2</v>
      </c>
      <c r="NQ29" s="250">
        <f>'1_Police_100K'!NQ29/'1_Police_100K'!HE29*100</f>
        <v>1.1326311020500624E-2</v>
      </c>
      <c r="NR29" s="250">
        <f>'1_Police_100K'!NR29/'1_Police_100K'!HF29*100</f>
        <v>2.9134133550868194E-2</v>
      </c>
      <c r="NS29" s="250">
        <f>'1_Police_100K'!NS29/'1_Police_100K'!HG29*100</f>
        <v>0</v>
      </c>
      <c r="NT29" s="250">
        <f t="shared" si="27"/>
        <v>-100</v>
      </c>
      <c r="NV29" s="250">
        <f>'1_Police_100K'!NV29/'1_Police_100K'!HB29*100</f>
        <v>1.7687503280323307</v>
      </c>
      <c r="NW29" s="250">
        <f>'1_Police_100K'!NW29/'1_Police_100K'!HC29*100</f>
        <v>1.976761004773155</v>
      </c>
      <c r="NX29" s="250">
        <f>'1_Police_100K'!NX29/'1_Police_100K'!HD29*100</f>
        <v>1.2835764823743034</v>
      </c>
      <c r="NY29" s="250">
        <f>'1_Police_100K'!NY29/'1_Police_100K'!HE29*100</f>
        <v>1.217578434703817</v>
      </c>
      <c r="NZ29" s="250">
        <f>'1_Police_100K'!NZ29/'1_Police_100K'!HF29*100</f>
        <v>1.3168628364992425</v>
      </c>
      <c r="OA29" s="250">
        <f>'1_Police_100K'!OA29/'1_Police_100K'!HG29*100</f>
        <v>1.0070550751024123</v>
      </c>
      <c r="OB29" s="250">
        <f t="shared" si="42"/>
        <v>-43.064034581821176</v>
      </c>
      <c r="OD29" s="250">
        <f>'1_Police_100K'!OD29/'1_Police_100K'!HB29*100</f>
        <v>6.5449010654490101</v>
      </c>
      <c r="OE29" s="250">
        <f>'1_Police_100K'!OE29/'1_Police_100K'!HC29*100</f>
        <v>5.4481461838869869</v>
      </c>
      <c r="OF29" s="250">
        <f>'1_Police_100K'!OF29/'1_Police_100K'!HD29*100</f>
        <v>4.2451944148769645</v>
      </c>
      <c r="OG29" s="250">
        <f>'1_Police_100K'!OG29/'1_Police_100K'!HE29*100</f>
        <v>4.5645033412617515</v>
      </c>
      <c r="OH29" s="250">
        <f>'1_Police_100K'!OH29/'1_Police_100K'!HF29*100</f>
        <v>4.3409858990793619</v>
      </c>
      <c r="OI29" s="250">
        <f>'1_Police_100K'!OI29/'1_Police_100K'!HG29*100</f>
        <v>4.1761492944924896</v>
      </c>
      <c r="OJ29" s="250">
        <f t="shared" si="28"/>
        <v>-36.192323570196145</v>
      </c>
      <c r="OL29" s="250">
        <f>'1_Police_100K'!OL29/'1_Police_100K'!OD29*100</f>
        <v>1.4434643143544506</v>
      </c>
      <c r="OM29" s="250">
        <f>'1_Police_100K'!OM29/'1_Police_100K'!OE29*100</f>
        <v>1.6814159292035398</v>
      </c>
      <c r="ON29" s="250">
        <f>'1_Police_100K'!ON29/'1_Police_100K'!OF29*100</f>
        <v>1.7699115044247784</v>
      </c>
      <c r="OO29" s="250">
        <f>'1_Police_100K'!OO29/'1_Police_100K'!OG29*100</f>
        <v>1.3647642679900742</v>
      </c>
      <c r="OP29" s="250">
        <f>'1_Police_100K'!OP29/'1_Police_100K'!OH29*100</f>
        <v>2.1476510067114098</v>
      </c>
      <c r="OQ29" s="250">
        <f>'1_Police_100K'!OQ29/'1_Police_100K'!OI29*100</f>
        <v>1.6348773841961854</v>
      </c>
      <c r="OR29" s="250">
        <f t="shared" si="43"/>
        <v>13.260672116257979</v>
      </c>
    </row>
    <row r="30" spans="1:408">
      <c r="A30" s="247">
        <v>28</v>
      </c>
      <c r="B30" s="239" t="s">
        <v>51</v>
      </c>
      <c r="C30" s="248">
        <v>619.85</v>
      </c>
      <c r="D30" s="248">
        <v>620.30799999999999</v>
      </c>
      <c r="E30" s="248">
        <v>620.89300000000003</v>
      </c>
      <c r="F30" s="248">
        <v>621.52099999999996</v>
      </c>
      <c r="G30" s="248">
        <v>622.09900000000005</v>
      </c>
      <c r="H30" s="248">
        <v>622.21799999999996</v>
      </c>
      <c r="I30" s="249"/>
      <c r="J30" s="250">
        <f>'1_Police_raw'!C29/C30*100</f>
        <v>991.69153827538923</v>
      </c>
      <c r="K30" s="250">
        <f>'1_Police_raw'!D29/D30*100</f>
        <v>939.37205388290988</v>
      </c>
      <c r="L30" s="250">
        <f>'1_Police_raw'!E29/E30*100</f>
        <v>950.08318663602256</v>
      </c>
      <c r="M30" s="250">
        <f>'1_Police_raw'!F29/F30*100</f>
        <v>917.26586873170822</v>
      </c>
      <c r="N30" s="250">
        <f>'1_Police_raw'!G29/G30*100</f>
        <v>843.4348873732315</v>
      </c>
      <c r="O30" s="250">
        <f>'1_Police_raw'!H29/H30*100</f>
        <v>774.80882905991155</v>
      </c>
      <c r="P30" s="250">
        <f t="shared" si="29"/>
        <v>-21.869976786597348</v>
      </c>
      <c r="R30" s="250">
        <f>'1_Police_100K'!R30/'1_Police_100K'!J30*100</f>
        <v>10.753212949406214</v>
      </c>
      <c r="S30" s="250">
        <f>'1_Police_100K'!S30/'1_Police_100K'!K30*100</f>
        <v>8.357645443624504</v>
      </c>
      <c r="T30" s="250">
        <f>'1_Police_100K'!T30/'1_Police_100K'!L30*100</f>
        <v>10.798440413629431</v>
      </c>
      <c r="U30" s="250">
        <f>'1_Police_100K'!U30/'1_Police_100K'!M30*100</f>
        <v>10.349061568145938</v>
      </c>
      <c r="V30" s="250">
        <f>'1_Police_100K'!V30/'1_Police_100K'!N30*100</f>
        <v>11.377930245854774</v>
      </c>
      <c r="W30" s="250">
        <f>'1_Police_100K'!W30/'1_Police_100K'!O30*100</f>
        <v>13.690105787181084</v>
      </c>
      <c r="X30" s="250">
        <f t="shared" si="30"/>
        <v>27.311770459609889</v>
      </c>
      <c r="Z30" s="250">
        <f>'1_Police_100K'!Z30/'1_Police_100K'!J30*100</f>
        <v>0.34163006344558317</v>
      </c>
      <c r="AA30" s="250">
        <f>'1_Police_100K'!AA30/'1_Police_100K'!K30*100</f>
        <v>0.27458383387678048</v>
      </c>
      <c r="AB30" s="250">
        <f>'1_Police_100K'!AB30/'1_Police_100K'!L30*100</f>
        <v>0.15256823190371252</v>
      </c>
      <c r="AC30" s="250">
        <f>'1_Police_100K'!AC30/'1_Police_100K'!M30*100</f>
        <v>0.33327486405893703</v>
      </c>
      <c r="AD30" s="250">
        <f>'1_Police_100K'!AD30/'1_Police_100K'!N30*100</f>
        <v>0.32399466361730511</v>
      </c>
      <c r="AE30" s="250">
        <f>'1_Police_100K'!AE30/'1_Police_100K'!O30*100</f>
        <v>0.49782202862476665</v>
      </c>
      <c r="AF30" s="250">
        <f t="shared" si="31"/>
        <v>45.719619521735297</v>
      </c>
      <c r="AH30" s="250">
        <f>'1_Police_100K'!AH30/'1_Police_100K'!Z30*100</f>
        <v>66.666666666666657</v>
      </c>
      <c r="AI30" s="250">
        <f>'1_Police_100K'!AI30/'1_Police_100K'!AA30*100</f>
        <v>56.25</v>
      </c>
      <c r="AJ30" s="250">
        <f>'1_Police_100K'!AJ30/'1_Police_100K'!AB30*100</f>
        <v>55.55555555555555</v>
      </c>
      <c r="AK30" s="250">
        <f>'1_Police_100K'!AK30/'1_Police_100K'!AC30*100</f>
        <v>63.157894736842103</v>
      </c>
      <c r="AL30" s="250">
        <f>'1_Police_100K'!AL30/'1_Police_100K'!AD30*100</f>
        <v>58.82352941176471</v>
      </c>
      <c r="AM30" s="250">
        <f>'1_Police_100K'!AM30/'1_Police_100K'!AE30*100</f>
        <v>66.666666666666657</v>
      </c>
      <c r="AN30" s="250">
        <f t="shared" si="45"/>
        <v>0</v>
      </c>
      <c r="AP30" s="250" t="e">
        <f>'1_Police_100K'!AP30/'1_Police_100K'!Z30*100</f>
        <v>#VALUE!</v>
      </c>
      <c r="AQ30" s="250" t="e">
        <f>'1_Police_100K'!AQ30/'1_Police_100K'!AA30*100</f>
        <v>#VALUE!</v>
      </c>
      <c r="AR30" s="250" t="e">
        <f>'1_Police_100K'!AR30/'1_Police_100K'!AB30*100</f>
        <v>#VALUE!</v>
      </c>
      <c r="AS30" s="250" t="e">
        <f>'1_Police_100K'!AS30/'1_Police_100K'!AC30*100</f>
        <v>#VALUE!</v>
      </c>
      <c r="AT30" s="250" t="e">
        <f>'1_Police_100K'!AT30/'1_Police_100K'!AD30*100</f>
        <v>#VALUE!</v>
      </c>
      <c r="AU30" s="250" t="e">
        <f>'1_Police_100K'!AU30/'1_Police_100K'!AE30*100</f>
        <v>#VALUE!</v>
      </c>
      <c r="AV30" s="250" t="e">
        <f t="shared" si="32"/>
        <v>#VALUE!</v>
      </c>
      <c r="AX30" s="250" t="e">
        <f>'1_Police_100K'!AX30/'1_Police_100K'!AP30*100</f>
        <v>#VALUE!</v>
      </c>
      <c r="AY30" s="250" t="e">
        <f>'1_Police_100K'!AY30/'1_Police_100K'!AQ30*100</f>
        <v>#VALUE!</v>
      </c>
      <c r="AZ30" s="250" t="e">
        <f>'1_Police_100K'!AZ30/'1_Police_100K'!AR30*100</f>
        <v>#VALUE!</v>
      </c>
      <c r="BA30" s="250" t="e">
        <f>'1_Police_100K'!BA30/'1_Police_100K'!AS30*100</f>
        <v>#VALUE!</v>
      </c>
      <c r="BB30" s="250" t="e">
        <f>'1_Police_100K'!BB30/'1_Police_100K'!AT30*100</f>
        <v>#VALUE!</v>
      </c>
      <c r="BC30" s="250" t="e">
        <f>'1_Police_100K'!BC30/'1_Police_100K'!AU30*100</f>
        <v>#VALUE!</v>
      </c>
      <c r="BD30" s="250" t="e">
        <f t="shared" si="46"/>
        <v>#VALUE!</v>
      </c>
      <c r="BF30" s="250">
        <f>'1_Police_100K'!BF30/'1_Police_100K'!J30*100</f>
        <v>6.5397755002440201</v>
      </c>
      <c r="BG30" s="250">
        <f>'1_Police_100K'!BG30/'1_Police_100K'!K30*100</f>
        <v>8.1860305474515176</v>
      </c>
      <c r="BH30" s="250">
        <f>'1_Police_100K'!BH30/'1_Police_100K'!L30*100</f>
        <v>7.7131717240210218</v>
      </c>
      <c r="BI30" s="250">
        <f>'1_Police_100K'!BI30/'1_Police_100K'!M30*100</f>
        <v>6.2094369408875636</v>
      </c>
      <c r="BJ30" s="250">
        <f>'1_Police_100K'!BJ30/'1_Police_100K'!N30*100</f>
        <v>6.2321326472269876</v>
      </c>
      <c r="BK30" s="250">
        <f>'1_Police_100K'!BK30/'1_Police_100K'!O30*100</f>
        <v>6.7413399709603823</v>
      </c>
      <c r="BL30" s="250">
        <f t="shared" si="0"/>
        <v>3.0821313469987075</v>
      </c>
      <c r="BN30" s="250">
        <f>'1_Police_100K'!BN30/'1_Police_100K'!BF30*100</f>
        <v>40.049751243781095</v>
      </c>
      <c r="BO30" s="250">
        <f>'1_Police_100K'!BO30/'1_Police_100K'!BG30*100</f>
        <v>35.220125786163521</v>
      </c>
      <c r="BP30" s="250">
        <f>'1_Police_100K'!BP30/'1_Police_100K'!BH30*100</f>
        <v>38.021978021978029</v>
      </c>
      <c r="BQ30" s="250">
        <f>'1_Police_100K'!BQ30/'1_Police_100K'!BI30*100</f>
        <v>36.440677966101696</v>
      </c>
      <c r="BR30" s="250">
        <f>'1_Police_100K'!BR30/'1_Police_100K'!BJ30*100</f>
        <v>42.813455657492348</v>
      </c>
      <c r="BS30" s="250">
        <f>'1_Police_100K'!BS30/'1_Police_100K'!BK30*100</f>
        <v>39.384615384615387</v>
      </c>
      <c r="BT30" s="250">
        <f t="shared" si="1"/>
        <v>-1.6607740086001002</v>
      </c>
      <c r="BV30" s="250">
        <f>'1_Police_100K'!BV30/'1_Police_100K'!J30*100</f>
        <v>0.40670245648283715</v>
      </c>
      <c r="BW30" s="250">
        <f>'1_Police_100K'!BW30/'1_Police_100K'!K30*100</f>
        <v>0.41187575081517069</v>
      </c>
      <c r="BX30" s="250">
        <f>'1_Police_100K'!BX30/'1_Police_100K'!L30*100</f>
        <v>0.42380064417697916</v>
      </c>
      <c r="BY30" s="250">
        <f>'1_Police_100K'!BY30/'1_Police_100K'!M30*100</f>
        <v>0.54376425188563415</v>
      </c>
      <c r="BZ30" s="250">
        <f>'1_Police_100K'!BZ30/'1_Police_100K'!N30*100</f>
        <v>0.49552125023823135</v>
      </c>
      <c r="CA30" s="250">
        <f>'1_Police_100K'!CA30/'1_Police_100K'!O30*100</f>
        <v>0.45633685957270276</v>
      </c>
      <c r="CB30" s="250">
        <f t="shared" si="2"/>
        <v>12.204107031736157</v>
      </c>
      <c r="CD30" s="250">
        <f>'1_Police_100K'!CD30/'1_Police_100K'!BV30*100</f>
        <v>12</v>
      </c>
      <c r="CE30" s="250">
        <f>'1_Police_100K'!CE30/'1_Police_100K'!BW30*100</f>
        <v>12.5</v>
      </c>
      <c r="CF30" s="250">
        <f>'1_Police_100K'!CF30/'1_Police_100K'!BX30*100</f>
        <v>16</v>
      </c>
      <c r="CG30" s="250">
        <f>'1_Police_100K'!CG30/'1_Police_100K'!BY30*100</f>
        <v>16.12903225806452</v>
      </c>
      <c r="CH30" s="250">
        <f>'1_Police_100K'!CH30/'1_Police_100K'!BZ30*100</f>
        <v>19.230769230769234</v>
      </c>
      <c r="CI30" s="250">
        <f>'1_Police_100K'!CI30/'1_Police_100K'!CA30*100</f>
        <v>9.0909090909090917</v>
      </c>
      <c r="CJ30" s="250">
        <f t="shared" si="3"/>
        <v>-24.242424242424235</v>
      </c>
      <c r="CL30" s="250">
        <f>'1_Police_100K'!CL30/'1_Police_100K'!BV30*100</f>
        <v>8</v>
      </c>
      <c r="CM30" s="250">
        <f>'1_Police_100K'!CM30/'1_Police_100K'!BW30*100</f>
        <v>4.166666666666667</v>
      </c>
      <c r="CN30" s="250">
        <f>'1_Police_100K'!CN30/'1_Police_100K'!BX30*100</f>
        <v>20</v>
      </c>
      <c r="CO30" s="250">
        <f>'1_Police_100K'!CO30/'1_Police_100K'!BY30*100</f>
        <v>9.67741935483871</v>
      </c>
      <c r="CP30" s="250">
        <f>'1_Police_100K'!CP30/'1_Police_100K'!BZ30*100</f>
        <v>3.8461538461538471</v>
      </c>
      <c r="CQ30" s="250">
        <f>'1_Police_100K'!CQ30/'1_Police_100K'!CA30*100</f>
        <v>4.5454545454545459</v>
      </c>
      <c r="CR30" s="250">
        <f t="shared" si="4"/>
        <v>-43.18181818181818</v>
      </c>
      <c r="CT30" s="250">
        <f>'1_Police_100K'!CT30/'1_Police_100K'!J30*100</f>
        <v>2.1148527737107528</v>
      </c>
      <c r="CU30" s="250">
        <f>'1_Police_100K'!CU30/'1_Police_100K'!K30*100</f>
        <v>1.8877638579028657</v>
      </c>
      <c r="CV30" s="250">
        <f>'1_Police_100K'!CV30/'1_Police_100K'!L30*100</f>
        <v>2.5936599423631126</v>
      </c>
      <c r="CW30" s="250">
        <f>'1_Police_100K'!CW30/'1_Police_100K'!M30*100</f>
        <v>3.1573408174004558</v>
      </c>
      <c r="CX30" s="250">
        <f>'1_Police_100K'!CX30/'1_Police_100K'!N30*100</f>
        <v>2.687249857061178</v>
      </c>
      <c r="CY30" s="250">
        <f>'1_Police_100K'!CY30/'1_Police_100K'!O30*100</f>
        <v>2.4891101431238334</v>
      </c>
      <c r="CZ30" s="250">
        <f t="shared" si="5"/>
        <v>17.696615767555443</v>
      </c>
      <c r="DB30" s="250" t="e">
        <f>'1_Police_100K'!DB30/'1_Police_100K'!CT30*100</f>
        <v>#VALUE!</v>
      </c>
      <c r="DC30" s="250" t="e">
        <f>'1_Police_100K'!DC30/'1_Police_100K'!CU30*100</f>
        <v>#VALUE!</v>
      </c>
      <c r="DD30" s="250" t="e">
        <f>'1_Police_100K'!DD30/'1_Police_100K'!CV30*100</f>
        <v>#VALUE!</v>
      </c>
      <c r="DE30" s="250" t="e">
        <f>'1_Police_100K'!DE30/'1_Police_100K'!CW30*100</f>
        <v>#VALUE!</v>
      </c>
      <c r="DF30" s="250" t="e">
        <f>'1_Police_100K'!DF30/'1_Police_100K'!CX30*100</f>
        <v>#VALUE!</v>
      </c>
      <c r="DG30" s="250" t="e">
        <f>'1_Police_100K'!DG30/'1_Police_100K'!CY30*100</f>
        <v>#VALUE!</v>
      </c>
      <c r="DH30" s="250" t="e">
        <f t="shared" si="33"/>
        <v>#VALUE!</v>
      </c>
      <c r="DJ30" s="250">
        <f>'1_Police_100K'!DJ30/'1_Police_100K'!J30*100</f>
        <v>31.023263380510819</v>
      </c>
      <c r="DK30" s="250">
        <f>'1_Police_100K'!DK30/'1_Police_100K'!K30*100</f>
        <v>38.441736742749271</v>
      </c>
      <c r="DL30" s="250">
        <f>'1_Police_100K'!DL30/'1_Police_100K'!L30*100</f>
        <v>32.124088828615022</v>
      </c>
      <c r="DM30" s="250">
        <f>'1_Police_100K'!DM30/'1_Police_100K'!M30*100</f>
        <v>32.327661813716894</v>
      </c>
      <c r="DN30" s="250">
        <f>'1_Police_100K'!DN30/'1_Police_100K'!N30*100</f>
        <v>33.657327996950642</v>
      </c>
      <c r="DO30" s="250">
        <f>'1_Police_100K'!DO30/'1_Police_100K'!O30*100</f>
        <v>28.064716863721223</v>
      </c>
      <c r="DP30" s="250">
        <f t="shared" si="6"/>
        <v>-9.5365419185661437</v>
      </c>
      <c r="DR30" s="250">
        <f>'1_Police_100K'!DR30/'1_Police_100K'!DJ30*100</f>
        <v>64.708966963817517</v>
      </c>
      <c r="DS30" s="250">
        <f>'1_Police_100K'!DS30/'1_Police_100K'!DK30*100</f>
        <v>61.741071428571423</v>
      </c>
      <c r="DT30" s="250">
        <f>'1_Police_100K'!DT30/'1_Police_100K'!DL30*100</f>
        <v>62.321899736147756</v>
      </c>
      <c r="DU30" s="250">
        <f>'1_Police_100K'!DU30/'1_Police_100K'!DM30*100</f>
        <v>51.600651112316875</v>
      </c>
      <c r="DV30" s="250">
        <f>'1_Police_100K'!DV30/'1_Police_100K'!DN30*100</f>
        <v>53.17100792751981</v>
      </c>
      <c r="DW30" s="250">
        <f>'1_Police_100K'!DW30/'1_Police_100K'!DO30*100</f>
        <v>62.601626016260155</v>
      </c>
      <c r="DX30" s="250">
        <f t="shared" si="34"/>
        <v>-3.2566443978864612</v>
      </c>
      <c r="DZ30" s="250" t="e">
        <f>'1_Police_100K'!DZ30/'1_Police_100K'!DR30*100</f>
        <v>#VALUE!</v>
      </c>
      <c r="EA30" s="250" t="e">
        <f>'1_Police_100K'!EA30/'1_Police_100K'!DS30*100</f>
        <v>#VALUE!</v>
      </c>
      <c r="EB30" s="250" t="e">
        <f>'1_Police_100K'!EB30/'1_Police_100K'!DT30*100</f>
        <v>#VALUE!</v>
      </c>
      <c r="EC30" s="250" t="e">
        <f>'1_Police_100K'!EC30/'1_Police_100K'!DU30*100</f>
        <v>#VALUE!</v>
      </c>
      <c r="ED30" s="250" t="e">
        <f>'1_Police_100K'!ED30/'1_Police_100K'!DV30*100</f>
        <v>#VALUE!</v>
      </c>
      <c r="EE30" s="250">
        <f>'1_Police_100K'!EE30/'1_Police_100K'!DW30*100</f>
        <v>7.674144037780402</v>
      </c>
      <c r="EF30" s="250" t="e">
        <f t="shared" si="7"/>
        <v>#VALUE!</v>
      </c>
      <c r="EH30" s="250" t="e">
        <f>'1_Police_100K'!EH30/'1_Police_100K'!DR30*100</f>
        <v>#VALUE!</v>
      </c>
      <c r="EI30" s="250" t="e">
        <f>'1_Police_100K'!EI30/'1_Police_100K'!DS30*100</f>
        <v>#VALUE!</v>
      </c>
      <c r="EJ30" s="250" t="e">
        <f>'1_Police_100K'!EJ30/'1_Police_100K'!DT30*100</f>
        <v>#VALUE!</v>
      </c>
      <c r="EK30" s="250" t="e">
        <f>'1_Police_100K'!EK30/'1_Police_100K'!DU30*100</f>
        <v>#VALUE!</v>
      </c>
      <c r="EL30" s="250" t="e">
        <f>'1_Police_100K'!EL30/'1_Police_100K'!DV30*100</f>
        <v>#VALUE!</v>
      </c>
      <c r="EM30" s="250" t="e">
        <f>'1_Police_100K'!EM30/'1_Police_100K'!DW30*100</f>
        <v>#VALUE!</v>
      </c>
      <c r="EN30" s="250" t="e">
        <f t="shared" si="8"/>
        <v>#VALUE!</v>
      </c>
      <c r="EP30" s="250" t="e">
        <f>'1_Police_100K'!EP30/'1_Police_100K'!EH30*100</f>
        <v>#VALUE!</v>
      </c>
      <c r="EQ30" s="250" t="e">
        <f>'1_Police_100K'!EQ30/'1_Police_100K'!EI30*100</f>
        <v>#VALUE!</v>
      </c>
      <c r="ER30" s="250" t="e">
        <f>'1_Police_100K'!ER30/'1_Police_100K'!EJ30*100</f>
        <v>#VALUE!</v>
      </c>
      <c r="ES30" s="250" t="e">
        <f>'1_Police_100K'!ES30/'1_Police_100K'!EK30*100</f>
        <v>#VALUE!</v>
      </c>
      <c r="ET30" s="250" t="e">
        <f>'1_Police_100K'!ET30/'1_Police_100K'!EL30*100</f>
        <v>#VALUE!</v>
      </c>
      <c r="EU30" s="250" t="e">
        <f>'1_Police_100K'!EU30/'1_Police_100K'!EM30*100</f>
        <v>#VALUE!</v>
      </c>
      <c r="EV30" s="250" t="e">
        <f t="shared" si="9"/>
        <v>#VALUE!</v>
      </c>
      <c r="EX30" s="250">
        <f>'1_Police_100K'!EX30/'1_Police_100K'!J30*100</f>
        <v>1.4315926468195868</v>
      </c>
      <c r="EY30" s="250">
        <f>'1_Police_100K'!EY30/'1_Police_100K'!K30*100</f>
        <v>1.3385961901493046</v>
      </c>
      <c r="EZ30" s="250">
        <f>'1_Police_100K'!EZ30/'1_Police_100K'!L30*100</f>
        <v>1.6443464994066792</v>
      </c>
      <c r="FA30" s="250">
        <f>'1_Police_100K'!FA30/'1_Police_100K'!M30*100</f>
        <v>1.245395544641291</v>
      </c>
      <c r="FB30" s="250">
        <f>'1_Police_100K'!FB30/'1_Police_100K'!N30*100</f>
        <v>0.72422336573279977</v>
      </c>
      <c r="FC30" s="250">
        <f>'1_Police_100K'!FC30/'1_Police_100K'!O30*100</f>
        <v>0.99564405724953331</v>
      </c>
      <c r="FD30" s="250">
        <f t="shared" si="10"/>
        <v>-30.451999773717262</v>
      </c>
      <c r="FF30" s="250">
        <f>'1_Police_100K'!FF30/'1_Police_100K'!EX30*100</f>
        <v>0</v>
      </c>
      <c r="FG30" s="250">
        <f>'1_Police_100K'!FG30/'1_Police_100K'!EY30*100</f>
        <v>0</v>
      </c>
      <c r="FH30" s="250">
        <f>'1_Police_100K'!FH30/'1_Police_100K'!EZ30*100</f>
        <v>0</v>
      </c>
      <c r="FI30" s="250">
        <f>'1_Police_100K'!FI30/'1_Police_100K'!FA30*100</f>
        <v>0</v>
      </c>
      <c r="FJ30" s="250">
        <f>'1_Police_100K'!FJ30/'1_Police_100K'!FB30*100</f>
        <v>0</v>
      </c>
      <c r="FK30" s="250">
        <f>'1_Police_100K'!FK30/'1_Police_100K'!FC30*100</f>
        <v>0</v>
      </c>
      <c r="FL30" s="250" t="e">
        <f t="shared" si="35"/>
        <v>#DIV/0!</v>
      </c>
      <c r="FN30" s="250">
        <f>'1_Police_100K'!FN30/'1_Police_100K'!J30*100</f>
        <v>2.684236212786725</v>
      </c>
      <c r="FO30" s="250">
        <f>'1_Police_100K'!FO30/'1_Police_100K'!K30*100</f>
        <v>2.9346147245580911</v>
      </c>
      <c r="FP30" s="250">
        <f>'1_Police_100K'!FP30/'1_Police_100K'!L30*100</f>
        <v>2.5088998135277167</v>
      </c>
      <c r="FQ30" s="250">
        <f>'1_Police_100K'!FQ30/'1_Police_100K'!M30*100</f>
        <v>2.3680056130503422</v>
      </c>
      <c r="FR30" s="250">
        <f>'1_Police_100K'!FR30/'1_Police_100K'!N30*100</f>
        <v>2.3823137030684198</v>
      </c>
      <c r="FS30" s="250">
        <f>'1_Police_100K'!FS30/'1_Police_100K'!O30*100</f>
        <v>2.5305953121758971</v>
      </c>
      <c r="FT30" s="250">
        <f t="shared" si="11"/>
        <v>-5.7238219154833985</v>
      </c>
      <c r="FV30" s="250">
        <f>'1_Police_100K'!FV30/'1_Police_100K'!J30*100</f>
        <v>6.5072393037253942E-2</v>
      </c>
      <c r="FW30" s="250">
        <f>'1_Police_100K'!FW30/'1_Police_100K'!K30*100</f>
        <v>0</v>
      </c>
      <c r="FX30" s="250">
        <f>'1_Police_100K'!FX30/'1_Police_100K'!L30*100</f>
        <v>6.7808103068316666E-2</v>
      </c>
      <c r="FY30" s="250">
        <f>'1_Police_100K'!FY30/'1_Police_100K'!M30*100</f>
        <v>0</v>
      </c>
      <c r="FZ30" s="250">
        <f>'1_Police_100K'!FZ30/'1_Police_100K'!N30*100</f>
        <v>0</v>
      </c>
      <c r="GA30" s="250">
        <f>'1_Police_100K'!GA30/'1_Police_100K'!O30*100</f>
        <v>0</v>
      </c>
      <c r="GB30" s="250">
        <f t="shared" si="12"/>
        <v>-100</v>
      </c>
      <c r="GD30" s="250">
        <f>'1_Police_100K'!GD30/'1_Police_100K'!J30*100</f>
        <v>1.9684398893769317</v>
      </c>
      <c r="GE30" s="250">
        <f>'1_Police_100K'!GE30/'1_Police_100K'!K30*100</f>
        <v>1.6475030032606828</v>
      </c>
      <c r="GF30" s="250">
        <f>'1_Police_100K'!GF30/'1_Police_100K'!L30*100</f>
        <v>1.5765383963383623</v>
      </c>
      <c r="GG30" s="250">
        <f>'1_Police_100K'!GG30/'1_Police_100K'!M30*100</f>
        <v>1.4734257147868797</v>
      </c>
      <c r="GH30" s="250">
        <f>'1_Police_100K'!GH30/'1_Police_100K'!N30*100</f>
        <v>1.3150371640937679</v>
      </c>
      <c r="GI30" s="250">
        <f>'1_Police_100K'!GI30/'1_Police_100K'!O30*100</f>
        <v>1.6594067620825554</v>
      </c>
      <c r="GJ30" s="250">
        <f t="shared" si="13"/>
        <v>-15.699393665111828</v>
      </c>
      <c r="GL30" s="250">
        <f>'1_Police_100K'!GL30/'1_Police_100K'!J30*100</f>
        <v>4.99430616560924</v>
      </c>
      <c r="GM30" s="250">
        <f>'1_Police_100K'!GM30/'1_Police_100K'!K30*100</f>
        <v>3.2091985584348719</v>
      </c>
      <c r="GN30" s="250">
        <f>'1_Police_100K'!GN30/'1_Police_100K'!L30*100</f>
        <v>2.9157484319376166</v>
      </c>
      <c r="GO30" s="250">
        <f>'1_Police_100K'!GO30/'1_Police_100K'!M30*100</f>
        <v>3.1398000350815649</v>
      </c>
      <c r="GP30" s="250">
        <f>'1_Police_100K'!GP30/'1_Police_100K'!N30*100</f>
        <v>3.5067657709167142</v>
      </c>
      <c r="GQ30" s="250">
        <f>'1_Police_100K'!GQ30/'1_Police_100K'!O30*100</f>
        <v>4.2729724123625799</v>
      </c>
      <c r="GR30" s="250">
        <f t="shared" si="14"/>
        <v>-14.443122414355756</v>
      </c>
      <c r="GT30" s="250">
        <f>'1_Police_100K'!GT30/'1_Police_100K'!GL30*100</f>
        <v>82.736156351791536</v>
      </c>
      <c r="GU30" s="250">
        <f>'1_Police_100K'!GU30/'1_Police_100K'!GM30*100</f>
        <v>78.609625668449212</v>
      </c>
      <c r="GV30" s="250">
        <f>'1_Police_100K'!GV30/'1_Police_100K'!GN30*100</f>
        <v>86.627906976744185</v>
      </c>
      <c r="GW30" s="250">
        <f>'1_Police_100K'!GW30/'1_Police_100K'!GO30*100</f>
        <v>83.798882681564251</v>
      </c>
      <c r="GX30" s="250">
        <f>'1_Police_100K'!GX30/'1_Police_100K'!GP30*100</f>
        <v>84.782608695652158</v>
      </c>
      <c r="GY30" s="250">
        <f>'1_Police_100K'!GY30/'1_Police_100K'!GQ30*100</f>
        <v>86.893203883495147</v>
      </c>
      <c r="GZ30" s="250">
        <f t="shared" si="15"/>
        <v>5.024462961547286</v>
      </c>
      <c r="HA30" s="252"/>
      <c r="HB30" s="250">
        <f>'1_Police_raw'!GI29/C30*100</f>
        <v>817.45583608937636</v>
      </c>
      <c r="HC30" s="250">
        <f>'1_Police_raw'!GJ29/D30*100</f>
        <v>703.03784571535436</v>
      </c>
      <c r="HD30" s="250">
        <f>'1_Police_raw'!GK29/E30*100</f>
        <v>772.75794702146743</v>
      </c>
      <c r="HE30" s="250">
        <f>'1_Police_raw'!GL29/F30*100</f>
        <v>833.60015188545515</v>
      </c>
      <c r="HF30" s="250">
        <f>'1_Police_raw'!GM29/G30*100</f>
        <v>619.19405110762102</v>
      </c>
      <c r="HG30" s="250">
        <f>'1_Police_raw'!GN29/H30*100</f>
        <v>579.5396468761752</v>
      </c>
      <c r="HH30" s="250">
        <f t="shared" si="16"/>
        <v>-29.104470077719114</v>
      </c>
      <c r="HJ30" s="250">
        <f>'1_Police_100K'!HJ30/'1_Police_100K'!HB30*100</f>
        <v>12.275508190250642</v>
      </c>
      <c r="HK30" s="250">
        <f>'1_Police_100K'!HK30/'1_Police_100K'!HC30*100</f>
        <v>10.227012153175878</v>
      </c>
      <c r="HL30" s="250">
        <f>'1_Police_100K'!HL30/'1_Police_100K'!HD30*100</f>
        <v>12.380158399333055</v>
      </c>
      <c r="HM30" s="250">
        <f>'1_Police_100K'!HM30/'1_Police_100K'!HE30*100</f>
        <v>10.075275043427911</v>
      </c>
      <c r="HN30" s="250">
        <f>'1_Police_100K'!HN30/'1_Police_100K'!HF30*100</f>
        <v>14.252336448598133</v>
      </c>
      <c r="HO30" s="250">
        <f>'1_Police_100K'!HO30/'1_Police_100K'!HG30*100</f>
        <v>17.138103161397673</v>
      </c>
      <c r="HP30" s="250">
        <f t="shared" si="17"/>
        <v>39.612168358202581</v>
      </c>
      <c r="HR30" s="250">
        <f>'1_Police_100K'!HR30/'1_Police_100K'!HB30*100</f>
        <v>0.37497533057035726</v>
      </c>
      <c r="HS30" s="250">
        <f>'1_Police_100K'!HS30/'1_Police_100K'!HC30*100</f>
        <v>0.4586104104563174</v>
      </c>
      <c r="HT30" s="250">
        <f>'1_Police_100K'!HT30/'1_Police_100K'!HD30*100</f>
        <v>0.20842017507294702</v>
      </c>
      <c r="HU30" s="250">
        <f>'1_Police_100K'!HU30/'1_Police_100K'!HE30*100</f>
        <v>0.28951939779965263</v>
      </c>
      <c r="HV30" s="250">
        <f>'1_Police_100K'!HV30/'1_Police_100K'!HF30*100</f>
        <v>0.44132917964693669</v>
      </c>
      <c r="HW30" s="250">
        <f>'1_Police_100K'!HW30/'1_Police_100K'!HG30*100</f>
        <v>0.61009428729894621</v>
      </c>
      <c r="HX30" s="250">
        <f t="shared" si="18"/>
        <v>62.702513354934752</v>
      </c>
      <c r="HZ30" s="250">
        <f>'1_Police_100K'!HZ30/'1_Police_100K'!HR30*100</f>
        <v>63.157894736842103</v>
      </c>
      <c r="IA30" s="250" t="e">
        <f>'1_Police_100K'!IA30/'1_Police_100K'!HS30*100</f>
        <v>#VALUE!</v>
      </c>
      <c r="IB30" s="250" t="e">
        <f>'1_Police_100K'!IB30/'1_Police_100K'!HT30*100</f>
        <v>#VALUE!</v>
      </c>
      <c r="IC30" s="250" t="e">
        <f>'1_Police_100K'!IC30/'1_Police_100K'!HU30*100</f>
        <v>#VALUE!</v>
      </c>
      <c r="ID30" s="250" t="e">
        <f>'1_Police_100K'!ID30/'1_Police_100K'!HV30*100</f>
        <v>#VALUE!</v>
      </c>
      <c r="IE30" s="250">
        <f>'1_Police_100K'!IE30/'1_Police_100K'!HW30*100</f>
        <v>59.090909090909093</v>
      </c>
      <c r="IF30" s="250">
        <f t="shared" si="48"/>
        <v>-6.4393939393939377</v>
      </c>
      <c r="IH30" s="250" t="e">
        <f>'1_Police_100K'!IH30/'1_Police_100K'!HR30*100</f>
        <v>#VALUE!</v>
      </c>
      <c r="II30" s="250" t="e">
        <f>'1_Police_100K'!II30/'1_Police_100K'!HS30*100</f>
        <v>#VALUE!</v>
      </c>
      <c r="IJ30" s="250" t="e">
        <f>'1_Police_100K'!IJ30/'1_Police_100K'!HT30*100</f>
        <v>#VALUE!</v>
      </c>
      <c r="IK30" s="250" t="e">
        <f>'1_Police_100K'!IK30/'1_Police_100K'!HU30*100</f>
        <v>#VALUE!</v>
      </c>
      <c r="IL30" s="250" t="e">
        <f>'1_Police_100K'!IL30/'1_Police_100K'!HV30*100</f>
        <v>#VALUE!</v>
      </c>
      <c r="IM30" s="250" t="e">
        <f>'1_Police_100K'!IM30/'1_Police_100K'!HW30*100</f>
        <v>#VALUE!</v>
      </c>
      <c r="IN30" s="250" t="e">
        <f t="shared" si="36"/>
        <v>#VALUE!</v>
      </c>
      <c r="IP30" s="250" t="e">
        <f>'1_Police_100K'!IP30/'1_Police_100K'!IH30*100</f>
        <v>#VALUE!</v>
      </c>
      <c r="IQ30" s="250" t="e">
        <f>'1_Police_100K'!IQ30/'1_Police_100K'!II30*100</f>
        <v>#VALUE!</v>
      </c>
      <c r="IR30" s="250" t="e">
        <f>'1_Police_100K'!IR30/'1_Police_100K'!IJ30*100</f>
        <v>#VALUE!</v>
      </c>
      <c r="IS30" s="250" t="e">
        <f>'1_Police_100K'!IS30/'1_Police_100K'!IK30*100</f>
        <v>#VALUE!</v>
      </c>
      <c r="IT30" s="250" t="e">
        <f>'1_Police_100K'!IT30/'1_Police_100K'!IL30*100</f>
        <v>#VALUE!</v>
      </c>
      <c r="IU30" s="250" t="e">
        <f>'1_Police_100K'!IU30/'1_Police_100K'!IM30*100</f>
        <v>#VALUE!</v>
      </c>
      <c r="IV30" s="250" t="e">
        <f t="shared" si="44"/>
        <v>#VALUE!</v>
      </c>
      <c r="IX30" s="250">
        <f>'1_Police_100K'!IX30/'1_Police_100K'!HB30*100</f>
        <v>9.788829682257747</v>
      </c>
      <c r="IY30" s="250">
        <f>'1_Police_100K'!IY30/'1_Police_100K'!HC30*100</f>
        <v>12.932813574868149</v>
      </c>
      <c r="IZ30" s="250">
        <f>'1_Police_100K'!IZ30/'1_Police_100K'!HD30*100</f>
        <v>10.712796998749479</v>
      </c>
      <c r="JA30" s="250">
        <f>'1_Police_100K'!JA30/'1_Police_100K'!HE30*100</f>
        <v>7.4309978768577505</v>
      </c>
      <c r="JB30" s="250">
        <f>'1_Police_100K'!JB30/'1_Police_100K'!HF30*100</f>
        <v>9.2159916926272079</v>
      </c>
      <c r="JC30" s="250">
        <f>'1_Police_100K'!JC30/'1_Police_100K'!HG30*100</f>
        <v>9.3178036605657244</v>
      </c>
      <c r="JD30" s="250">
        <f t="shared" si="19"/>
        <v>-4.8118726853094245</v>
      </c>
      <c r="JF30" s="250">
        <f>'1_Police_100K'!JF30/'1_Police_100K'!IX30*100</f>
        <v>41.330645161290327</v>
      </c>
      <c r="JG30" s="250">
        <f>'1_Police_100K'!JG30/'1_Police_100K'!IY30*100</f>
        <v>37.411347517730491</v>
      </c>
      <c r="JH30" s="250">
        <f>'1_Police_100K'!JH30/'1_Police_100K'!IZ30*100</f>
        <v>38.326848249027243</v>
      </c>
      <c r="JI30" s="250">
        <f>'1_Police_100K'!JI30/'1_Police_100K'!JA30*100</f>
        <v>35.584415584415588</v>
      </c>
      <c r="JJ30" s="250">
        <f>'1_Police_100K'!JJ30/'1_Police_100K'!JB30*100</f>
        <v>42.816901408450704</v>
      </c>
      <c r="JK30" s="250">
        <f>'1_Police_100K'!JK30/'1_Police_100K'!JC30*100</f>
        <v>39.88095238095238</v>
      </c>
      <c r="JL30" s="250">
        <f t="shared" si="47"/>
        <v>-3.5075493612079072</v>
      </c>
      <c r="JN30" s="250">
        <f>'1_Police_100K'!JN30/'1_Police_100K'!HB30*100</f>
        <v>0.61180185514110919</v>
      </c>
      <c r="JO30" s="250">
        <f>'1_Police_100K'!JO30/'1_Police_100K'!HC30*100</f>
        <v>0.59619353359321237</v>
      </c>
      <c r="JP30" s="250">
        <f>'1_Police_100K'!JP30/'1_Police_100K'!HD30*100</f>
        <v>0.5210504376823677</v>
      </c>
      <c r="JQ30" s="250">
        <f>'1_Police_100K'!JQ30/'1_Police_100K'!HE30*100</f>
        <v>0.52113491603937478</v>
      </c>
      <c r="JR30" s="250">
        <f>'1_Police_100K'!JR30/'1_Police_100K'!HF30*100</f>
        <v>0.72689511941848406</v>
      </c>
      <c r="JS30" s="250">
        <f>'1_Police_100K'!JS30/'1_Police_100K'!HG30*100</f>
        <v>0.66555740432612309</v>
      </c>
      <c r="JT30" s="250">
        <f t="shared" si="20"/>
        <v>8.7864312167892109</v>
      </c>
      <c r="JV30" s="250">
        <f>'1_Police_100K'!JV30/'1_Police_100K'!JN30*100</f>
        <v>9.67741935483871</v>
      </c>
      <c r="JW30" s="250">
        <f>'1_Police_100K'!JW30/'1_Police_100K'!JO30*100</f>
        <v>11.53846153846154</v>
      </c>
      <c r="JX30" s="250">
        <f>'1_Police_100K'!JX30/'1_Police_100K'!JP30*100</f>
        <v>12.000000000000002</v>
      </c>
      <c r="JY30" s="250">
        <f>'1_Police_100K'!JY30/'1_Police_100K'!JQ30*100</f>
        <v>14.814814814814813</v>
      </c>
      <c r="JZ30" s="250">
        <f>'1_Police_100K'!JZ30/'1_Police_100K'!JR30*100</f>
        <v>17.857142857142858</v>
      </c>
      <c r="KA30" s="250">
        <f>'1_Police_100K'!KA30/'1_Police_100K'!JS30*100</f>
        <v>8.3333333333333321</v>
      </c>
      <c r="KB30" s="250">
        <f t="shared" si="21"/>
        <v>-13.8888888888889</v>
      </c>
      <c r="KD30" s="250">
        <f>'1_Police_100K'!KD30/'1_Police_100K'!JN30*100</f>
        <v>6.4516129032258061</v>
      </c>
      <c r="KE30" s="250">
        <f>'1_Police_100K'!KE30/'1_Police_100K'!JO30*100</f>
        <v>3.8461538461538471</v>
      </c>
      <c r="KF30" s="250">
        <f>'1_Police_100K'!KF30/'1_Police_100K'!JP30*100</f>
        <v>20</v>
      </c>
      <c r="KG30" s="250">
        <f>'1_Police_100K'!KG30/'1_Police_100K'!JQ30*100</f>
        <v>11.111111111111109</v>
      </c>
      <c r="KH30" s="250">
        <f>'1_Police_100K'!KH30/'1_Police_100K'!JR30*100</f>
        <v>3.5714285714285721</v>
      </c>
      <c r="KI30" s="250">
        <f>'1_Police_100K'!KI30/'1_Police_100K'!JS30*100</f>
        <v>4.1666666666666661</v>
      </c>
      <c r="KJ30" s="250">
        <f t="shared" si="22"/>
        <v>-35.416666666666671</v>
      </c>
      <c r="KL30" s="250">
        <f>'1_Police_100K'!KL30/'1_Police_100K'!HB30*100</f>
        <v>1.618314584566805</v>
      </c>
      <c r="KM30" s="250">
        <f>'1_Police_100K'!KM30/'1_Police_100K'!HC30*100</f>
        <v>1.1235955056179774</v>
      </c>
      <c r="KN30" s="250">
        <f>'1_Police_100K'!KN30/'1_Police_100K'!HD30*100</f>
        <v>1.3964151729887453</v>
      </c>
      <c r="KO30" s="250">
        <f>'1_Police_100K'!KO30/'1_Police_100K'!HE30*100</f>
        <v>1.215981470758541</v>
      </c>
      <c r="KP30" s="250">
        <f>'1_Police_100K'!KP30/'1_Police_100K'!HF30*100</f>
        <v>1.1422637590861893</v>
      </c>
      <c r="KQ30" s="250">
        <f>'1_Police_100K'!KQ30/'1_Police_100K'!HG30*100</f>
        <v>1.3033832501386577</v>
      </c>
      <c r="KR30" s="250">
        <f t="shared" si="23"/>
        <v>-19.46045209204172</v>
      </c>
      <c r="KT30" s="250" t="e">
        <f>'1_Police_100K'!KT30/'1_Police_100K'!KL30*100</f>
        <v>#VALUE!</v>
      </c>
      <c r="KU30" s="250" t="e">
        <f>'1_Police_100K'!KU30/'1_Police_100K'!KM30*100</f>
        <v>#VALUE!</v>
      </c>
      <c r="KV30" s="250" t="e">
        <f>'1_Police_100K'!KV30/'1_Police_100K'!KN30*100</f>
        <v>#VALUE!</v>
      </c>
      <c r="KW30" s="250" t="e">
        <f>'1_Police_100K'!KW30/'1_Police_100K'!KO30*100</f>
        <v>#VALUE!</v>
      </c>
      <c r="KX30" s="250" t="e">
        <f>'1_Police_100K'!KX30/'1_Police_100K'!KP30*100</f>
        <v>#VALUE!</v>
      </c>
      <c r="KY30" s="250" t="e">
        <f>'1_Police_100K'!KY30/'1_Police_100K'!KQ30*100</f>
        <v>#VALUE!</v>
      </c>
      <c r="KZ30" s="250" t="e">
        <f t="shared" si="37"/>
        <v>#VALUE!</v>
      </c>
      <c r="LB30" s="250">
        <f>'1_Police_100K'!LB30/'1_Police_100K'!HB30*100</f>
        <v>21.057825143082692</v>
      </c>
      <c r="LC30" s="250">
        <f>'1_Police_100K'!LC30/'1_Police_100K'!HC30*100</f>
        <v>22.082091263471678</v>
      </c>
      <c r="LD30" s="250">
        <f>'1_Police_100K'!LD30/'1_Police_100K'!HD30*100</f>
        <v>21.029595664860356</v>
      </c>
      <c r="LE30" s="250">
        <f>'1_Police_100K'!LE30/'1_Police_100K'!HE30*100</f>
        <v>16.406099208646982</v>
      </c>
      <c r="LF30" s="250">
        <f>'1_Police_100K'!LF30/'1_Police_100K'!HF30*100</f>
        <v>17.990654205607477</v>
      </c>
      <c r="LG30" s="250">
        <f>'1_Police_100K'!LG30/'1_Police_100K'!HG30*100</f>
        <v>16.749861342207435</v>
      </c>
      <c r="LH30" s="250">
        <f t="shared" si="24"/>
        <v>-20.45778123620893</v>
      </c>
      <c r="LJ30" s="250">
        <f>'1_Police_100K'!LJ30/'1_Police_100K'!LB30*100</f>
        <v>59.325210871602629</v>
      </c>
      <c r="LK30" s="250">
        <f>'1_Police_100K'!LK30/'1_Police_100K'!LC30*100</f>
        <v>49.636552440290757</v>
      </c>
      <c r="LL30" s="250">
        <f>'1_Police_100K'!LL30/'1_Police_100K'!LD30*100</f>
        <v>50.049554013875131</v>
      </c>
      <c r="LM30" s="250">
        <f>'1_Police_100K'!LM30/'1_Police_100K'!LE30*100</f>
        <v>45.411764705882355</v>
      </c>
      <c r="LN30" s="250">
        <f>'1_Police_100K'!LN30/'1_Police_100K'!LF30*100</f>
        <v>45.45454545454546</v>
      </c>
      <c r="LO30" s="250">
        <f>'1_Police_100K'!LO30/'1_Police_100K'!LG30*100</f>
        <v>49.834437086092706</v>
      </c>
      <c r="LP30" s="250">
        <f t="shared" si="38"/>
        <v>-15.997876191372967</v>
      </c>
      <c r="LR30" s="250" t="e">
        <f>'1_Police_100K'!LR30/'1_Police_100K'!LJ30*100</f>
        <v>#VALUE!</v>
      </c>
      <c r="LS30" s="250" t="e">
        <f>'1_Police_100K'!LS30/'1_Police_100K'!LK30*100</f>
        <v>#VALUE!</v>
      </c>
      <c r="LT30" s="250" t="e">
        <f>'1_Police_100K'!LT30/'1_Police_100K'!LL30*100</f>
        <v>#VALUE!</v>
      </c>
      <c r="LU30" s="250" t="e">
        <f>'1_Police_100K'!LU30/'1_Police_100K'!LM30*100</f>
        <v>#VALUE!</v>
      </c>
      <c r="LV30" s="250" t="e">
        <f>'1_Police_100K'!LV30/'1_Police_100K'!LN30*100</f>
        <v>#VALUE!</v>
      </c>
      <c r="LW30" s="250" t="e">
        <f>'1_Police_100K'!LW30/'1_Police_100K'!LO30*100</f>
        <v>#VALUE!</v>
      </c>
      <c r="LX30" s="250" t="e">
        <f t="shared" si="39"/>
        <v>#VALUE!</v>
      </c>
      <c r="LZ30" s="250" t="e">
        <f>'1_Police_100K'!LZ30/'1_Police_100K'!LJ30*100</f>
        <v>#VALUE!</v>
      </c>
      <c r="MA30" s="250" t="e">
        <f>'1_Police_100K'!MA30/'1_Police_100K'!LK30*100</f>
        <v>#VALUE!</v>
      </c>
      <c r="MB30" s="250" t="e">
        <f>'1_Police_100K'!MB30/'1_Police_100K'!LL30*100</f>
        <v>#VALUE!</v>
      </c>
      <c r="MC30" s="250" t="e">
        <f>'1_Police_100K'!MC30/'1_Police_100K'!LM30*100</f>
        <v>#VALUE!</v>
      </c>
      <c r="MD30" s="250" t="e">
        <f>'1_Police_100K'!MD30/'1_Police_100K'!LN30*100</f>
        <v>#VALUE!</v>
      </c>
      <c r="ME30" s="250" t="e">
        <f>'1_Police_100K'!ME30/'1_Police_100K'!LO30*100</f>
        <v>#VALUE!</v>
      </c>
      <c r="MF30" s="250" t="e">
        <f t="shared" si="40"/>
        <v>#VALUE!</v>
      </c>
      <c r="MH30" s="250" t="e">
        <f>'1_Police_100K'!MH30/'1_Police_100K'!LZ30*100</f>
        <v>#VALUE!</v>
      </c>
      <c r="MI30" s="250" t="e">
        <f>'1_Police_100K'!MI30/'1_Police_100K'!MA30*100</f>
        <v>#VALUE!</v>
      </c>
      <c r="MJ30" s="250" t="e">
        <f>'1_Police_100K'!MJ30/'1_Police_100K'!MB30*100</f>
        <v>#VALUE!</v>
      </c>
      <c r="MK30" s="250" t="e">
        <f>'1_Police_100K'!MK30/'1_Police_100K'!MC30*100</f>
        <v>#VALUE!</v>
      </c>
      <c r="ML30" s="250" t="e">
        <f>'1_Police_100K'!ML30/'1_Police_100K'!MD30*100</f>
        <v>#VALUE!</v>
      </c>
      <c r="MM30" s="250" t="e">
        <f>'1_Police_100K'!MM30/'1_Police_100K'!ME30*100</f>
        <v>#VALUE!</v>
      </c>
      <c r="MN30" s="250" t="e">
        <f t="shared" si="41"/>
        <v>#VALUE!</v>
      </c>
      <c r="MP30" s="250">
        <f>'1_Police_100K'!MP30/'1_Police_100K'!HB30*100</f>
        <v>1.4801657785671996</v>
      </c>
      <c r="MQ30" s="250">
        <f>'1_Police_100K'!MQ30/'1_Police_100K'!HC30*100</f>
        <v>1.5592753955514789</v>
      </c>
      <c r="MR30" s="250">
        <f>'1_Police_100K'!MR30/'1_Police_100K'!HD30*100</f>
        <v>1.8549395581492287</v>
      </c>
      <c r="MS30" s="250">
        <f>'1_Police_100K'!MS30/'1_Police_100K'!HE30*100</f>
        <v>1.2931866435051149</v>
      </c>
      <c r="MT30" s="250">
        <f>'1_Police_100K'!MT30/'1_Police_100K'!HF30*100</f>
        <v>0.44132917964693669</v>
      </c>
      <c r="MU30" s="250">
        <f>'1_Police_100K'!MU30/'1_Police_100K'!HG30*100</f>
        <v>1.3033832501386577</v>
      </c>
      <c r="MV30" s="250">
        <f t="shared" si="25"/>
        <v>-11.943427620632278</v>
      </c>
      <c r="MX30" s="250">
        <f>'1_Police_100K'!MX30/'1_Police_100K'!MP30*100</f>
        <v>0</v>
      </c>
      <c r="MY30" s="250">
        <f>'1_Police_100K'!MY30/'1_Police_100K'!MQ30*100</f>
        <v>0</v>
      </c>
      <c r="MZ30" s="250">
        <f>'1_Police_100K'!MZ30/'1_Police_100K'!MR30*100</f>
        <v>0</v>
      </c>
      <c r="NA30" s="250">
        <f>'1_Police_100K'!NA30/'1_Police_100K'!MS30*100</f>
        <v>0</v>
      </c>
      <c r="NB30" s="250">
        <f>'1_Police_100K'!NB30/'1_Police_100K'!MT30*100</f>
        <v>0</v>
      </c>
      <c r="NC30" s="250">
        <f>'1_Police_100K'!NC30/'1_Police_100K'!MU30*100</f>
        <v>0</v>
      </c>
      <c r="ND30" s="250" t="e">
        <f t="shared" si="49"/>
        <v>#DIV/0!</v>
      </c>
      <c r="NF30" s="250">
        <f>'1_Police_100K'!NF30/'1_Police_100K'!HB30*100</f>
        <v>2.9011249259917111</v>
      </c>
      <c r="NG30" s="250">
        <f>'1_Police_100K'!NG30/'1_Police_100K'!HC30*100</f>
        <v>3.4166475578995636</v>
      </c>
      <c r="NH30" s="250">
        <f>'1_Police_100K'!NH30/'1_Police_100K'!HD30*100</f>
        <v>2.8761984160066691</v>
      </c>
      <c r="NI30" s="250">
        <f>'1_Police_100K'!NI30/'1_Police_100K'!HE30*100</f>
        <v>2.431962941517082</v>
      </c>
      <c r="NJ30" s="250">
        <f>'1_Police_100K'!NJ30/'1_Police_100K'!HF30*100</f>
        <v>3.2450674974039457</v>
      </c>
      <c r="NK30" s="250">
        <f>'1_Police_100K'!NK30/'1_Police_100K'!HG30*100</f>
        <v>3.2723239046034394</v>
      </c>
      <c r="NL30" s="250">
        <f t="shared" si="26"/>
        <v>12.795001528065484</v>
      </c>
      <c r="NN30" s="250">
        <f>'1_Police_100K'!NN30/'1_Police_100K'!HB30*100</f>
        <v>7.8942174856917319E-2</v>
      </c>
      <c r="NO30" s="250">
        <f>'1_Police_100K'!NO30/'1_Police_100K'!HC30*100</f>
        <v>0</v>
      </c>
      <c r="NP30" s="250">
        <f>'1_Police_100K'!NP30/'1_Police_100K'!HD30*100</f>
        <v>8.3368070029178828E-2</v>
      </c>
      <c r="NQ30" s="250">
        <f>'1_Police_100K'!NQ30/'1_Police_100K'!HE30*100</f>
        <v>0</v>
      </c>
      <c r="NR30" s="250">
        <f>'1_Police_100K'!NR30/'1_Police_100K'!HF30*100</f>
        <v>0</v>
      </c>
      <c r="NS30" s="250">
        <f>'1_Police_100K'!NS30/'1_Police_100K'!HG30*100</f>
        <v>0</v>
      </c>
      <c r="NT30" s="250">
        <f t="shared" si="27"/>
        <v>-100</v>
      </c>
      <c r="NV30" s="250">
        <f>'1_Police_100K'!NV30/'1_Police_100K'!HB30*100</f>
        <v>2.3485297019932903</v>
      </c>
      <c r="NW30" s="250">
        <f>'1_Police_100K'!NW30/'1_Police_100K'!HC30*100</f>
        <v>2.1096078880990596</v>
      </c>
      <c r="NX30" s="250">
        <f>'1_Police_100K'!NX30/'1_Police_100K'!HD30*100</f>
        <v>1.8966235931638185</v>
      </c>
      <c r="NY30" s="250">
        <f>'1_Police_100K'!NY30/'1_Police_100K'!HE30*100</f>
        <v>1.331789229878402</v>
      </c>
      <c r="NZ30" s="250">
        <f>'1_Police_100K'!NZ30/'1_Police_100K'!HF30*100</f>
        <v>2.4402907580477677</v>
      </c>
      <c r="OA30" s="250">
        <f>'1_Police_100K'!OA30/'1_Police_100K'!HG30*100</f>
        <v>2.3571824736550195</v>
      </c>
      <c r="OB30" s="250">
        <f t="shared" si="42"/>
        <v>0.36843356310909314</v>
      </c>
      <c r="OD30" s="250">
        <f>'1_Police_100K'!OD30/'1_Police_100K'!HB30*100</f>
        <v>6.1772251825537801</v>
      </c>
      <c r="OE30" s="250">
        <f>'1_Police_100K'!OE30/'1_Police_100K'!HC30*100</f>
        <v>4.6090346250859895</v>
      </c>
      <c r="OF30" s="250">
        <f>'1_Police_100K'!OF30/'1_Police_100K'!HD30*100</f>
        <v>3.6681950812838688</v>
      </c>
      <c r="OG30" s="250">
        <f>'1_Police_100K'!OG30/'1_Police_100K'!HE30*100</f>
        <v>3.8216560509554145</v>
      </c>
      <c r="OH30" s="250">
        <f>'1_Police_100K'!OH30/'1_Police_100K'!HF30*100</f>
        <v>4.7767393561786093</v>
      </c>
      <c r="OI30" s="250">
        <f>'1_Police_100K'!OI30/'1_Police_100K'!HG30*100</f>
        <v>5.8790904048807544</v>
      </c>
      <c r="OJ30" s="250">
        <f t="shared" si="28"/>
        <v>-4.8263543721061382</v>
      </c>
      <c r="OL30" s="250">
        <f>'1_Police_100K'!OL30/'1_Police_100K'!OD30*100</f>
        <v>81.150159744408938</v>
      </c>
      <c r="OM30" s="250">
        <f>'1_Police_100K'!OM30/'1_Police_100K'!OE30*100</f>
        <v>73.134328358208961</v>
      </c>
      <c r="ON30" s="250">
        <f>'1_Police_100K'!ON30/'1_Police_100K'!OF30*100</f>
        <v>84.659090909090907</v>
      </c>
      <c r="OO30" s="250">
        <f>'1_Police_100K'!OO30/'1_Police_100K'!OG30*100</f>
        <v>85.858585858585869</v>
      </c>
      <c r="OP30" s="250">
        <f>'1_Police_100K'!OP30/'1_Police_100K'!OH30*100</f>
        <v>84.782608695652158</v>
      </c>
      <c r="OQ30" s="250">
        <f>'1_Police_100K'!OQ30/'1_Police_100K'!OI30*100</f>
        <v>84.433962264150935</v>
      </c>
      <c r="OR30" s="250">
        <f t="shared" si="43"/>
        <v>4.046575545981284</v>
      </c>
    </row>
    <row r="31" spans="1:408">
      <c r="A31" s="247">
        <v>29</v>
      </c>
      <c r="B31" s="239" t="s">
        <v>52</v>
      </c>
      <c r="C31" s="248">
        <v>16655.798999999999</v>
      </c>
      <c r="D31" s="248">
        <v>16730.348000000002</v>
      </c>
      <c r="E31" s="248">
        <v>16779.575000000001</v>
      </c>
      <c r="F31" s="248">
        <v>16829.289000000001</v>
      </c>
      <c r="G31" s="248">
        <v>16900.725999999999</v>
      </c>
      <c r="H31" s="248">
        <v>16979.12</v>
      </c>
      <c r="I31" s="249"/>
      <c r="J31" s="250">
        <f>'1_Police_raw'!C30/C31*100</f>
        <v>7244.0835771373086</v>
      </c>
      <c r="K31" s="250">
        <f>'1_Police_raw'!D30/D31*100</f>
        <v>6903.3232303356745</v>
      </c>
      <c r="L31" s="250">
        <f>'1_Police_raw'!E30/E31*100</f>
        <v>6588.7246846240141</v>
      </c>
      <c r="M31" s="250">
        <f>'1_Police_raw'!F30/F31*100</f>
        <v>6094.3156897477966</v>
      </c>
      <c r="N31" s="250">
        <f>'1_Police_raw'!G30/G31*100</f>
        <v>5792.3547189629608</v>
      </c>
      <c r="O31" s="250">
        <f>'1_Police_raw'!H30/H31*100</f>
        <v>5479.0825437360718</v>
      </c>
      <c r="P31" s="250">
        <f t="shared" si="29"/>
        <v>-24.364724876610595</v>
      </c>
      <c r="R31" s="250">
        <f>'1_Police_100K'!R31/'1_Police_100K'!J31*100</f>
        <v>12.159362153560535</v>
      </c>
      <c r="S31" s="250">
        <f>'1_Police_100K'!S31/'1_Police_100K'!K31*100</f>
        <v>11.855924498896057</v>
      </c>
      <c r="T31" s="250">
        <f>'1_Police_100K'!T31/'1_Police_100K'!L31*100</f>
        <v>11.879047722421216</v>
      </c>
      <c r="U31" s="250">
        <f>'1_Police_100K'!U31/'1_Police_100K'!M31*100</f>
        <v>11.909753029845071</v>
      </c>
      <c r="V31" s="250">
        <f>'1_Police_100K'!V31/'1_Police_100K'!N31*100</f>
        <v>11.720721180857041</v>
      </c>
      <c r="W31" s="250">
        <f>'1_Police_100K'!W31/'1_Police_100K'!O31*100</f>
        <v>12.344405030635279</v>
      </c>
      <c r="X31" s="250">
        <f t="shared" si="30"/>
        <v>1.5218140124279529</v>
      </c>
      <c r="Z31" s="250">
        <f>'1_Police_100K'!Z31/'1_Police_100K'!J31*100</f>
        <v>0.3505834769924413</v>
      </c>
      <c r="AA31" s="250">
        <f>'1_Police_100K'!AA31/'1_Police_100K'!K31*100</f>
        <v>0.33681111736438807</v>
      </c>
      <c r="AB31" s="250">
        <f>'1_Police_100K'!AB31/'1_Police_100K'!L31*100</f>
        <v>0.31929519881327112</v>
      </c>
      <c r="AC31" s="250">
        <f>'1_Police_100K'!AC31/'1_Police_100K'!M31*100</f>
        <v>0.32857853221922134</v>
      </c>
      <c r="AD31" s="250">
        <f>'1_Police_100K'!AD31/'1_Police_100K'!N31*100</f>
        <v>0.33198835487001382</v>
      </c>
      <c r="AE31" s="250">
        <f>'1_Police_100K'!AE31/'1_Police_100K'!O31*100</f>
        <v>0.33537568526281847</v>
      </c>
      <c r="AF31" s="250">
        <f t="shared" si="31"/>
        <v>-4.3378518177999439</v>
      </c>
      <c r="AH31" s="250" t="e">
        <f>'1_Police_100K'!AH31/'1_Police_100K'!Z31*100</f>
        <v>#VALUE!</v>
      </c>
      <c r="AI31" s="250" t="e">
        <f>'1_Police_100K'!AI31/'1_Police_100K'!AA31*100</f>
        <v>#VALUE!</v>
      </c>
      <c r="AJ31" s="250" t="e">
        <f>'1_Police_100K'!AJ31/'1_Police_100K'!AB31*100</f>
        <v>#VALUE!</v>
      </c>
      <c r="AK31" s="250" t="e">
        <f>'1_Police_100K'!AK31/'1_Police_100K'!AC31*100</f>
        <v>#VALUE!</v>
      </c>
      <c r="AL31" s="250" t="e">
        <f>'1_Police_100K'!AL31/'1_Police_100K'!AD31*100</f>
        <v>#VALUE!</v>
      </c>
      <c r="AM31" s="250" t="e">
        <f>'1_Police_100K'!AM31/'1_Police_100K'!AE31*100</f>
        <v>#VALUE!</v>
      </c>
      <c r="AN31" s="250" t="e">
        <f t="shared" si="45"/>
        <v>#VALUE!</v>
      </c>
      <c r="AP31" s="250">
        <f>'1_Police_100K'!AP31/'1_Police_100K'!Z31*100</f>
        <v>3.9007092198581561</v>
      </c>
      <c r="AQ31" s="250">
        <f>'1_Police_100K'!AQ31/'1_Police_100K'!AA31*100</f>
        <v>4.0359897172236501</v>
      </c>
      <c r="AR31" s="250">
        <f>'1_Police_100K'!AR31/'1_Police_100K'!AB31*100</f>
        <v>4.164305949008499</v>
      </c>
      <c r="AS31" s="250">
        <f>'1_Police_100K'!AS31/'1_Police_100K'!AC31*100</f>
        <v>4.2729970326409497</v>
      </c>
      <c r="AT31" s="250">
        <f>'1_Police_100K'!AT31/'1_Police_100K'!AD31*100</f>
        <v>3.6923076923076921</v>
      </c>
      <c r="AU31" s="250">
        <f>'1_Police_100K'!AU31/'1_Police_100K'!AE31*100</f>
        <v>3.5256410256410255</v>
      </c>
      <c r="AV31" s="250">
        <f t="shared" si="32"/>
        <v>-9.6153846153846274</v>
      </c>
      <c r="AX31" s="250" t="e">
        <f>'1_Police_100K'!AX31/'1_Police_100K'!AP31*100</f>
        <v>#VALUE!</v>
      </c>
      <c r="AY31" s="250" t="e">
        <f>'1_Police_100K'!AY31/'1_Police_100K'!AQ31*100</f>
        <v>#VALUE!</v>
      </c>
      <c r="AZ31" s="250" t="e">
        <f>'1_Police_100K'!AZ31/'1_Police_100K'!AR31*100</f>
        <v>#VALUE!</v>
      </c>
      <c r="BA31" s="250" t="e">
        <f>'1_Police_100K'!BA31/'1_Police_100K'!AS31*100</f>
        <v>#VALUE!</v>
      </c>
      <c r="BB31" s="250" t="e">
        <f>'1_Police_100K'!BB31/'1_Police_100K'!AT31*100</f>
        <v>#VALUE!</v>
      </c>
      <c r="BC31" s="250" t="e">
        <f>'1_Police_100K'!BC31/'1_Police_100K'!AU31*100</f>
        <v>#VALUE!</v>
      </c>
      <c r="BD31" s="250" t="e">
        <f t="shared" si="46"/>
        <v>#VALUE!</v>
      </c>
      <c r="BF31" s="250">
        <f>'1_Police_100K'!BF31/'1_Police_100K'!J31*100</f>
        <v>5.0101113910621935</v>
      </c>
      <c r="BG31" s="250">
        <f>'1_Police_100K'!BG31/'1_Police_100K'!K31*100</f>
        <v>4.9863630460193082</v>
      </c>
      <c r="BH31" s="250">
        <f>'1_Police_100K'!BH31/'1_Police_100K'!L31*100</f>
        <v>4.833749412062665</v>
      </c>
      <c r="BI31" s="250">
        <f>'1_Police_100K'!BI31/'1_Police_100K'!M31*100</f>
        <v>4.9637783606173764</v>
      </c>
      <c r="BJ31" s="250">
        <f>'1_Police_100K'!BJ31/'1_Police_100K'!N31*100</f>
        <v>4.9318146994228513</v>
      </c>
      <c r="BK31" s="250">
        <f>'1_Police_100K'!BK31/'1_Police_100K'!O31*100</f>
        <v>5.0510587982371273</v>
      </c>
      <c r="BL31" s="250">
        <f t="shared" si="0"/>
        <v>0.81729534492949085</v>
      </c>
      <c r="BN31" s="250" t="e">
        <f>'1_Police_100K'!BN31/'1_Police_100K'!BF31*100</f>
        <v>#VALUE!</v>
      </c>
      <c r="BO31" s="250" t="e">
        <f>'1_Police_100K'!BO31/'1_Police_100K'!BG31*100</f>
        <v>#VALUE!</v>
      </c>
      <c r="BP31" s="250" t="e">
        <f>'1_Police_100K'!BP31/'1_Police_100K'!BH31*100</f>
        <v>#VALUE!</v>
      </c>
      <c r="BQ31" s="250" t="e">
        <f>'1_Police_100K'!BQ31/'1_Police_100K'!BI31*100</f>
        <v>#VALUE!</v>
      </c>
      <c r="BR31" s="250" t="e">
        <f>'1_Police_100K'!BR31/'1_Police_100K'!BJ31*100</f>
        <v>#VALUE!</v>
      </c>
      <c r="BS31" s="250" t="e">
        <f>'1_Police_100K'!BS31/'1_Police_100K'!BK31*100</f>
        <v>#VALUE!</v>
      </c>
      <c r="BT31" s="250" t="e">
        <f t="shared" si="1"/>
        <v>#VALUE!</v>
      </c>
      <c r="BV31" s="250">
        <f>'1_Police_100K'!BV31/'1_Police_100K'!J31*100</f>
        <v>0.54866728550590116</v>
      </c>
      <c r="BW31" s="250">
        <f>'1_Police_100K'!BW31/'1_Police_100K'!K31*100</f>
        <v>0.56669119875319285</v>
      </c>
      <c r="BX31" s="250">
        <f>'1_Police_100K'!BX31/'1_Police_100K'!L31*100</f>
        <v>0.54859075943413294</v>
      </c>
      <c r="BY31" s="250">
        <f>'1_Police_100K'!BY31/'1_Police_100K'!M31*100</f>
        <v>0.57623119448534077</v>
      </c>
      <c r="BZ31" s="250">
        <f>'1_Police_100K'!BZ31/'1_Police_100K'!N31*100</f>
        <v>0.57459522958271625</v>
      </c>
      <c r="CA31" s="250">
        <f>'1_Police_100K'!CA31/'1_Police_100K'!O31*100</f>
        <v>0.6879501236160378</v>
      </c>
      <c r="CB31" s="250">
        <f t="shared" si="2"/>
        <v>25.385664826309139</v>
      </c>
      <c r="CD31" s="250">
        <f>'1_Police_100K'!CD31/'1_Police_100K'!BV31*100</f>
        <v>23.716012084592148</v>
      </c>
      <c r="CE31" s="250">
        <f>'1_Police_100K'!CE31/'1_Police_100K'!BW31*100</f>
        <v>22.154316271963335</v>
      </c>
      <c r="CF31" s="250">
        <f>'1_Police_100K'!CF31/'1_Police_100K'!BX31*100</f>
        <v>20.527617477328935</v>
      </c>
      <c r="CG31" s="250">
        <f>'1_Police_100K'!CG31/'1_Police_100K'!BY31*100</f>
        <v>20.642978003384091</v>
      </c>
      <c r="CH31" s="250">
        <f>'1_Police_100K'!CH31/'1_Police_100K'!BZ31*100</f>
        <v>22.488888888888887</v>
      </c>
      <c r="CI31" s="250">
        <f>'1_Police_100K'!CI31/'1_Police_100K'!CA31*100</f>
        <v>23.90625</v>
      </c>
      <c r="CJ31" s="250">
        <f t="shared" si="3"/>
        <v>0.80214968152864685</v>
      </c>
      <c r="CL31" s="250" t="e">
        <f>'1_Police_100K'!CL31/'1_Police_100K'!BV31*100</f>
        <v>#VALUE!</v>
      </c>
      <c r="CM31" s="250" t="e">
        <f>'1_Police_100K'!CM31/'1_Police_100K'!BW31*100</f>
        <v>#VALUE!</v>
      </c>
      <c r="CN31" s="250" t="e">
        <f>'1_Police_100K'!CN31/'1_Police_100K'!BX31*100</f>
        <v>#VALUE!</v>
      </c>
      <c r="CO31" s="250" t="e">
        <f>'1_Police_100K'!CO31/'1_Police_100K'!BY31*100</f>
        <v>#VALUE!</v>
      </c>
      <c r="CP31" s="250" t="e">
        <f>'1_Police_100K'!CP31/'1_Police_100K'!BZ31*100</f>
        <v>#VALUE!</v>
      </c>
      <c r="CQ31" s="250" t="e">
        <f>'1_Police_100K'!CQ31/'1_Police_100K'!CA31*100</f>
        <v>#VALUE!</v>
      </c>
      <c r="CR31" s="250" t="e">
        <f t="shared" si="4"/>
        <v>#VALUE!</v>
      </c>
      <c r="CT31" s="250">
        <f>'1_Police_100K'!CT31/'1_Police_100K'!J31*100</f>
        <v>1.2921031693409362</v>
      </c>
      <c r="CU31" s="250">
        <f>'1_Police_100K'!CU31/'1_Police_100K'!K31*100</f>
        <v>1.2939954110567558</v>
      </c>
      <c r="CV31" s="250">
        <f>'1_Police_100K'!CV31/'1_Police_100K'!L31*100</f>
        <v>1.2075328340388582</v>
      </c>
      <c r="CW31" s="250">
        <f>'1_Police_100K'!CW31/'1_Police_100K'!M31*100</f>
        <v>1.0193734582646763</v>
      </c>
      <c r="CX31" s="250">
        <f>'1_Police_100K'!CX31/'1_Police_100K'!N31*100</f>
        <v>0.99392205934930289</v>
      </c>
      <c r="CY31" s="250">
        <f>'1_Police_100K'!CY31/'1_Police_100K'!O31*100</f>
        <v>0.96635493926690319</v>
      </c>
      <c r="CZ31" s="250">
        <f t="shared" si="5"/>
        <v>-25.210698170501942</v>
      </c>
      <c r="DB31" s="250" t="e">
        <f>'1_Police_100K'!DB31/'1_Police_100K'!CT31*100</f>
        <v>#VALUE!</v>
      </c>
      <c r="DC31" s="250" t="e">
        <f>'1_Police_100K'!DC31/'1_Police_100K'!CU31*100</f>
        <v>#VALUE!</v>
      </c>
      <c r="DD31" s="250" t="e">
        <f>'1_Police_100K'!DD31/'1_Police_100K'!CV31*100</f>
        <v>#VALUE!</v>
      </c>
      <c r="DE31" s="250" t="e">
        <f>'1_Police_100K'!DE31/'1_Police_100K'!CW31*100</f>
        <v>#VALUE!</v>
      </c>
      <c r="DF31" s="250" t="e">
        <f>'1_Police_100K'!DF31/'1_Police_100K'!CX31*100</f>
        <v>#VALUE!</v>
      </c>
      <c r="DG31" s="250" t="e">
        <f>'1_Police_100K'!DG31/'1_Police_100K'!CY31*100</f>
        <v>#VALUE!</v>
      </c>
      <c r="DH31" s="250" t="e">
        <f t="shared" si="33"/>
        <v>#VALUE!</v>
      </c>
      <c r="DJ31" s="250">
        <f>'1_Police_100K'!DJ31/'1_Police_100K'!J31*100</f>
        <v>54.898223047341212</v>
      </c>
      <c r="DK31" s="250">
        <f>'1_Police_100K'!DK31/'1_Police_100K'!K31*100</f>
        <v>55.543962942118696</v>
      </c>
      <c r="DL31" s="250">
        <f>'1_Police_100K'!DL31/'1_Police_100K'!L31*100</f>
        <v>57.644994391982337</v>
      </c>
      <c r="DM31" s="250">
        <f>'1_Police_100K'!DM31/'1_Police_100K'!M31*100</f>
        <v>56.758772656806059</v>
      </c>
      <c r="DN31" s="250">
        <f>'1_Police_100K'!DN31/'1_Police_100K'!N31*100</f>
        <v>55.096787374227482</v>
      </c>
      <c r="DO31" s="250">
        <f>'1_Police_100K'!DO31/'1_Police_100K'!O31*100</f>
        <v>52.598086638718691</v>
      </c>
      <c r="DP31" s="250">
        <f t="shared" si="6"/>
        <v>-4.1898194166303284</v>
      </c>
      <c r="DR31" s="250" t="e">
        <f>'1_Police_100K'!DR31/'1_Police_100K'!DJ31*100</f>
        <v>#VALUE!</v>
      </c>
      <c r="DS31" s="250" t="e">
        <f>'1_Police_100K'!DS31/'1_Police_100K'!DK31*100</f>
        <v>#VALUE!</v>
      </c>
      <c r="DT31" s="250" t="e">
        <f>'1_Police_100K'!DT31/'1_Police_100K'!DL31*100</f>
        <v>#VALUE!</v>
      </c>
      <c r="DU31" s="250" t="e">
        <f>'1_Police_100K'!DU31/'1_Police_100K'!DM31*100</f>
        <v>#VALUE!</v>
      </c>
      <c r="DV31" s="250" t="e">
        <f>'1_Police_100K'!DV31/'1_Police_100K'!DN31*100</f>
        <v>#VALUE!</v>
      </c>
      <c r="DW31" s="250" t="e">
        <f>'1_Police_100K'!DW31/'1_Police_100K'!DO31*100</f>
        <v>#VALUE!</v>
      </c>
      <c r="DX31" s="250" t="e">
        <f t="shared" si="34"/>
        <v>#VALUE!</v>
      </c>
      <c r="DZ31" s="250" t="e">
        <f>'1_Police_100K'!DZ31/'1_Police_100K'!DR31*100</f>
        <v>#VALUE!</v>
      </c>
      <c r="EA31" s="250" t="e">
        <f>'1_Police_100K'!EA31/'1_Police_100K'!DS31*100</f>
        <v>#VALUE!</v>
      </c>
      <c r="EB31" s="250" t="e">
        <f>'1_Police_100K'!EB31/'1_Police_100K'!DT31*100</f>
        <v>#VALUE!</v>
      </c>
      <c r="EC31" s="250" t="e">
        <f>'1_Police_100K'!EC31/'1_Police_100K'!DU31*100</f>
        <v>#VALUE!</v>
      </c>
      <c r="ED31" s="250" t="e">
        <f>'1_Police_100K'!ED31/'1_Police_100K'!DV31*100</f>
        <v>#VALUE!</v>
      </c>
      <c r="EE31" s="250" t="e">
        <f>'1_Police_100K'!EE31/'1_Police_100K'!DW31*100</f>
        <v>#VALUE!</v>
      </c>
      <c r="EF31" s="250" t="e">
        <f t="shared" si="7"/>
        <v>#VALUE!</v>
      </c>
      <c r="EH31" s="250" t="e">
        <f>'1_Police_100K'!EH31/'1_Police_100K'!DR31*100</f>
        <v>#VALUE!</v>
      </c>
      <c r="EI31" s="250" t="e">
        <f>'1_Police_100K'!EI31/'1_Police_100K'!DS31*100</f>
        <v>#VALUE!</v>
      </c>
      <c r="EJ31" s="250" t="e">
        <f>'1_Police_100K'!EJ31/'1_Police_100K'!DT31*100</f>
        <v>#VALUE!</v>
      </c>
      <c r="EK31" s="250" t="e">
        <f>'1_Police_100K'!EK31/'1_Police_100K'!DU31*100</f>
        <v>#VALUE!</v>
      </c>
      <c r="EL31" s="250" t="e">
        <f>'1_Police_100K'!EL31/'1_Police_100K'!DV31*100</f>
        <v>#VALUE!</v>
      </c>
      <c r="EM31" s="250" t="e">
        <f>'1_Police_100K'!EM31/'1_Police_100K'!DW31*100</f>
        <v>#VALUE!</v>
      </c>
      <c r="EN31" s="250" t="e">
        <f t="shared" si="8"/>
        <v>#VALUE!</v>
      </c>
      <c r="EP31" s="250">
        <f>'1_Police_100K'!EP31/'1_Police_100K'!EH31*100</f>
        <v>53.269928424355328</v>
      </c>
      <c r="EQ31" s="250">
        <f>'1_Police_100K'!EQ31/'1_Police_100K'!EI31*100</f>
        <v>55.647041317394965</v>
      </c>
      <c r="ER31" s="250">
        <f>'1_Police_100K'!ER31/'1_Police_100K'!EJ31*100</f>
        <v>55.589471577261804</v>
      </c>
      <c r="ES31" s="250">
        <f>'1_Police_100K'!ES31/'1_Police_100K'!EK31*100</f>
        <v>53.235646274017903</v>
      </c>
      <c r="ET31" s="250">
        <f>'1_Police_100K'!ET31/'1_Police_100K'!EL31*100</f>
        <v>52.687908996391656</v>
      </c>
      <c r="EU31" s="250">
        <f>'1_Police_100K'!EU31/'1_Police_100K'!EM31*100</f>
        <v>50.565241078725144</v>
      </c>
      <c r="EV31" s="250">
        <f t="shared" si="9"/>
        <v>-5.077324910377726</v>
      </c>
      <c r="EX31" s="250">
        <f>'1_Police_100K'!EX31/'1_Police_100K'!J31*100</f>
        <v>2.1209057154223578</v>
      </c>
      <c r="EY31" s="250">
        <f>'1_Police_100K'!EY31/'1_Police_100K'!K31*100</f>
        <v>2.3923113554699338</v>
      </c>
      <c r="EZ31" s="250">
        <f>'1_Police_100K'!EZ31/'1_Police_100K'!L31*100</f>
        <v>1.9872281920474693</v>
      </c>
      <c r="FA31" s="250">
        <f>'1_Police_100K'!FA31/'1_Police_100K'!M31*100</f>
        <v>1.9236956797285569</v>
      </c>
      <c r="FB31" s="250">
        <f>'1_Police_100K'!FB31/'1_Police_100K'!N31*100</f>
        <v>3.821441340211452</v>
      </c>
      <c r="FC31" s="250">
        <f>'1_Police_100K'!FC31/'1_Police_100K'!O31*100</f>
        <v>4.8543480597656661</v>
      </c>
      <c r="FD31" s="250">
        <f t="shared" si="10"/>
        <v>128.88089859284338</v>
      </c>
      <c r="FF31" s="250" t="e">
        <f>'1_Police_100K'!FF31/'1_Police_100K'!EX31*100</f>
        <v>#VALUE!</v>
      </c>
      <c r="FG31" s="250" t="e">
        <f>'1_Police_100K'!FG31/'1_Police_100K'!EY31*100</f>
        <v>#VALUE!</v>
      </c>
      <c r="FH31" s="250" t="e">
        <f>'1_Police_100K'!FH31/'1_Police_100K'!EZ31*100</f>
        <v>#VALUE!</v>
      </c>
      <c r="FI31" s="250" t="e">
        <f>'1_Police_100K'!FI31/'1_Police_100K'!FA31*100</f>
        <v>#VALUE!</v>
      </c>
      <c r="FJ31" s="250" t="e">
        <f>'1_Police_100K'!FJ31/'1_Police_100K'!FB31*100</f>
        <v>#VALUE!</v>
      </c>
      <c r="FK31" s="250" t="e">
        <f>'1_Police_100K'!FK31/'1_Police_100K'!FC31*100</f>
        <v>#VALUE!</v>
      </c>
      <c r="FL31" s="250" t="e">
        <f t="shared" si="35"/>
        <v>#VALUE!</v>
      </c>
      <c r="FN31" s="250">
        <f>'1_Police_100K'!FN31/'1_Police_100K'!J31*100</f>
        <v>0.82217212571277021</v>
      </c>
      <c r="FO31" s="250">
        <f>'1_Police_100K'!FO31/'1_Police_100K'!K31*100</f>
        <v>0.89787436685570798</v>
      </c>
      <c r="FP31" s="250">
        <f>'1_Police_100K'!FP31/'1_Police_100K'!L31*100</f>
        <v>0.68245956800173668</v>
      </c>
      <c r="FQ31" s="250">
        <f>'1_Police_100K'!FQ31/'1_Police_100K'!M31*100</f>
        <v>0.70249505182180705</v>
      </c>
      <c r="FR31" s="250">
        <f>'1_Police_100K'!FR31/'1_Police_100K'!N31*100</f>
        <v>1.4806680627202617</v>
      </c>
      <c r="FS31" s="250" t="e">
        <f>'1_Police_100K'!FS31/'1_Police_100K'!O31*100</f>
        <v>#VALUE!</v>
      </c>
      <c r="FT31" s="250" t="e">
        <f t="shared" si="11"/>
        <v>#VALUE!</v>
      </c>
      <c r="FV31" s="250">
        <f>'1_Police_100K'!FV31/'1_Police_100K'!J31*100</f>
        <v>3.6052910754541839E-2</v>
      </c>
      <c r="FW31" s="250">
        <f>'1_Police_100K'!FW31/'1_Police_100K'!K31*100</f>
        <v>4.1560240703060733E-2</v>
      </c>
      <c r="FX31" s="250">
        <f>'1_Police_100K'!FX31/'1_Police_100K'!L31*100</f>
        <v>5.5175657585296141E-2</v>
      </c>
      <c r="FY31" s="250">
        <f>'1_Police_100K'!FY31/'1_Police_100K'!M31*100</f>
        <v>6.1425660325848501E-2</v>
      </c>
      <c r="FZ31" s="250">
        <f>'1_Police_100K'!FZ31/'1_Police_100K'!N31*100</f>
        <v>5.4650390724756123E-2</v>
      </c>
      <c r="GA31" s="250" t="e">
        <f>'1_Police_100K'!GA31/'1_Police_100K'!O31*100</f>
        <v>#VALUE!</v>
      </c>
      <c r="GB31" s="250" t="e">
        <f t="shared" si="12"/>
        <v>#VALUE!</v>
      </c>
      <c r="GD31" s="250" t="e">
        <f>'1_Police_100K'!GD31/'1_Police_100K'!J31*100</f>
        <v>#VALUE!</v>
      </c>
      <c r="GE31" s="250" t="e">
        <f>'1_Police_100K'!GE31/'1_Police_100K'!K31*100</f>
        <v>#VALUE!</v>
      </c>
      <c r="GF31" s="250" t="e">
        <f>'1_Police_100K'!GF31/'1_Police_100K'!L31*100</f>
        <v>#VALUE!</v>
      </c>
      <c r="GG31" s="250" t="e">
        <f>'1_Police_100K'!GG31/'1_Police_100K'!M31*100</f>
        <v>#VALUE!</v>
      </c>
      <c r="GH31" s="250" t="e">
        <f>'1_Police_100K'!GH31/'1_Police_100K'!N31*100</f>
        <v>#VALUE!</v>
      </c>
      <c r="GI31" s="250" t="e">
        <f>'1_Police_100K'!GI31/'1_Police_100K'!O31*100</f>
        <v>#VALUE!</v>
      </c>
      <c r="GJ31" s="250" t="e">
        <f t="shared" si="13"/>
        <v>#VALUE!</v>
      </c>
      <c r="GL31" s="250">
        <f>'1_Police_100K'!GL31/'1_Police_100K'!J31*100</f>
        <v>1.419738761437475</v>
      </c>
      <c r="GM31" s="250">
        <f>'1_Police_100K'!GM31/'1_Police_100K'!K31*100</f>
        <v>1.5221438157495994</v>
      </c>
      <c r="GN31" s="250">
        <f>'1_Police_100K'!GN31/'1_Police_100K'!L31*100</f>
        <v>1.5403958175042511</v>
      </c>
      <c r="GO31" s="250">
        <f>'1_Police_100K'!GO31/'1_Police_100K'!M31*100</f>
        <v>1.590242095102522</v>
      </c>
      <c r="GP31" s="250">
        <f>'1_Police_100K'!GP31/'1_Police_100K'!N31*100</f>
        <v>1.5087593850554164</v>
      </c>
      <c r="GQ31" s="250">
        <f>'1_Police_100K'!GQ31/'1_Police_100K'!O31*100</f>
        <v>1.4296463506395785</v>
      </c>
      <c r="GR31" s="250">
        <f t="shared" si="14"/>
        <v>0.6978459327314539</v>
      </c>
      <c r="GT31" s="250" t="e">
        <f>'1_Police_100K'!GT31/'1_Police_100K'!GL31*100</f>
        <v>#VALUE!</v>
      </c>
      <c r="GU31" s="250" t="e">
        <f>'1_Police_100K'!GU31/'1_Police_100K'!GM31*100</f>
        <v>#VALUE!</v>
      </c>
      <c r="GV31" s="250" t="e">
        <f>'1_Police_100K'!GV31/'1_Police_100K'!GN31*100</f>
        <v>#VALUE!</v>
      </c>
      <c r="GW31" s="250" t="e">
        <f>'1_Police_100K'!GW31/'1_Police_100K'!GO31*100</f>
        <v>#VALUE!</v>
      </c>
      <c r="GX31" s="250" t="e">
        <f>'1_Police_100K'!GX31/'1_Police_100K'!GP31*100</f>
        <v>#VALUE!</v>
      </c>
      <c r="GY31" s="250" t="e">
        <f>'1_Police_100K'!GY31/'1_Police_100K'!GQ31*100</f>
        <v>#VALUE!</v>
      </c>
      <c r="GZ31" s="250" t="e">
        <f t="shared" si="15"/>
        <v>#VALUE!</v>
      </c>
      <c r="HA31" s="252"/>
      <c r="HB31" s="250">
        <f>'1_Police_raw'!GI30/C31*100</f>
        <v>2388.2973131460103</v>
      </c>
      <c r="HC31" s="250">
        <f>'1_Police_raw'!GJ30/D31*100</f>
        <v>2232.3504567866726</v>
      </c>
      <c r="HD31" s="250">
        <f>'1_Police_raw'!GK30/E31*100</f>
        <v>2088.2531291763944</v>
      </c>
      <c r="HE31" s="250">
        <f>'1_Police_raw'!GL30/F31*100</f>
        <v>1944.9425344112872</v>
      </c>
      <c r="HF31" s="250">
        <f>'1_Police_raw'!GM30/G31*100</f>
        <v>1784.3020471428272</v>
      </c>
      <c r="HG31" s="250">
        <f>'1_Police_raw'!GN30/H31*100</f>
        <v>1641.3689284250304</v>
      </c>
      <c r="HH31" s="250">
        <f t="shared" si="16"/>
        <v>-31.274514299774538</v>
      </c>
      <c r="HJ31" s="250">
        <f>'1_Police_100K'!HJ31/'1_Police_100K'!HB31*100</f>
        <v>16.013474446315893</v>
      </c>
      <c r="HK31" s="250">
        <f>'1_Police_100K'!HK31/'1_Police_100K'!HC31*100</f>
        <v>15.537645924815251</v>
      </c>
      <c r="HL31" s="250">
        <f>'1_Police_100K'!HL31/'1_Police_100K'!HD31*100</f>
        <v>14.843036529680367</v>
      </c>
      <c r="HM31" s="250">
        <f>'1_Police_100K'!HM31/'1_Police_100K'!HE31*100</f>
        <v>15.083099107906635</v>
      </c>
      <c r="HN31" s="250">
        <f>'1_Police_100K'!HN31/'1_Police_100K'!HF31*100</f>
        <v>14.255869478710704</v>
      </c>
      <c r="HO31" s="250">
        <f>'1_Police_100K'!HO31/'1_Police_100K'!HG31*100</f>
        <v>15.160213857691343</v>
      </c>
      <c r="HP31" s="250">
        <f t="shared" si="17"/>
        <v>-5.3283913586963934</v>
      </c>
      <c r="HR31" s="250">
        <f>'1_Police_100K'!HR31/'1_Police_100K'!HB31*100</f>
        <v>1.083486261595314</v>
      </c>
      <c r="HS31" s="250">
        <f>'1_Police_100K'!HS31/'1_Police_100K'!HC31*100</f>
        <v>1.0656527792652888</v>
      </c>
      <c r="HT31" s="250">
        <f>'1_Police_100K'!HT31/'1_Police_100K'!HD31*100</f>
        <v>1.0131278538812785</v>
      </c>
      <c r="HU31" s="250">
        <f>'1_Police_100K'!HU31/'1_Police_100K'!HE31*100</f>
        <v>1.0112428204814861</v>
      </c>
      <c r="HV31" s="250">
        <f>'1_Police_100K'!HV31/'1_Police_100K'!HF31*100</f>
        <v>1.077729141795994</v>
      </c>
      <c r="HW31" s="250">
        <f>'1_Police_100K'!HW31/'1_Police_100K'!HG31*100</f>
        <v>1.0944059707919194</v>
      </c>
      <c r="HX31" s="250">
        <f t="shared" si="18"/>
        <v>1.0078308866166168</v>
      </c>
      <c r="HZ31" s="250" t="e">
        <f>'1_Police_100K'!HZ31/'1_Police_100K'!HR31*100</f>
        <v>#VALUE!</v>
      </c>
      <c r="IA31" s="250" t="e">
        <f>'1_Police_100K'!IA31/'1_Police_100K'!HS31*100</f>
        <v>#VALUE!</v>
      </c>
      <c r="IB31" s="250" t="e">
        <f>'1_Police_100K'!IB31/'1_Police_100K'!HT31*100</f>
        <v>#VALUE!</v>
      </c>
      <c r="IC31" s="250" t="e">
        <f>'1_Police_100K'!IC31/'1_Police_100K'!HU31*100</f>
        <v>#VALUE!</v>
      </c>
      <c r="ID31" s="250" t="e">
        <f>'1_Police_100K'!ID31/'1_Police_100K'!HV31*100</f>
        <v>#VALUE!</v>
      </c>
      <c r="IE31" s="250" t="e">
        <f>'1_Police_100K'!IE31/'1_Police_100K'!HW31*100</f>
        <v>#VALUE!</v>
      </c>
      <c r="IF31" s="250" t="e">
        <f t="shared" si="48"/>
        <v>#VALUE!</v>
      </c>
      <c r="IH31" s="250" t="e">
        <f>'1_Police_100K'!IH31/'1_Police_100K'!HR31*100</f>
        <v>#VALUE!</v>
      </c>
      <c r="II31" s="250" t="e">
        <f>'1_Police_100K'!II31/'1_Police_100K'!HS31*100</f>
        <v>#VALUE!</v>
      </c>
      <c r="IJ31" s="250" t="e">
        <f>'1_Police_100K'!IJ31/'1_Police_100K'!HT31*100</f>
        <v>#VALUE!</v>
      </c>
      <c r="IK31" s="250" t="e">
        <f>'1_Police_100K'!IK31/'1_Police_100K'!HU31*100</f>
        <v>#VALUE!</v>
      </c>
      <c r="IL31" s="250" t="e">
        <f>'1_Police_100K'!IL31/'1_Police_100K'!HV31*100</f>
        <v>#VALUE!</v>
      </c>
      <c r="IM31" s="250" t="e">
        <f>'1_Police_100K'!IM31/'1_Police_100K'!HW31*100</f>
        <v>#VALUE!</v>
      </c>
      <c r="IN31" s="250" t="e">
        <f t="shared" si="36"/>
        <v>#VALUE!</v>
      </c>
      <c r="IP31" s="250" t="e">
        <f>'1_Police_100K'!IP31/'1_Police_100K'!IH31*100</f>
        <v>#VALUE!</v>
      </c>
      <c r="IQ31" s="250" t="e">
        <f>'1_Police_100K'!IQ31/'1_Police_100K'!II31*100</f>
        <v>#VALUE!</v>
      </c>
      <c r="IR31" s="250" t="e">
        <f>'1_Police_100K'!IR31/'1_Police_100K'!IJ31*100</f>
        <v>#VALUE!</v>
      </c>
      <c r="IS31" s="250" t="e">
        <f>'1_Police_100K'!IS31/'1_Police_100K'!IK31*100</f>
        <v>#VALUE!</v>
      </c>
      <c r="IT31" s="250" t="e">
        <f>'1_Police_100K'!IT31/'1_Police_100K'!IL31*100</f>
        <v>#VALUE!</v>
      </c>
      <c r="IU31" s="250" t="e">
        <f>'1_Police_100K'!IU31/'1_Police_100K'!IM31*100</f>
        <v>#VALUE!</v>
      </c>
      <c r="IV31" s="250" t="e">
        <f t="shared" si="44"/>
        <v>#VALUE!</v>
      </c>
      <c r="IX31" s="250">
        <f>'1_Police_100K'!IX31/'1_Police_100K'!HB31*100</f>
        <v>12.873626788003719</v>
      </c>
      <c r="IY31" s="250">
        <f>'1_Police_100K'!IY31/'1_Police_100K'!HC31*100</f>
        <v>12.964549641212383</v>
      </c>
      <c r="IZ31" s="250">
        <f>'1_Police_100K'!IZ31/'1_Police_100K'!HD31*100</f>
        <v>12.585616438356162</v>
      </c>
      <c r="JA31" s="250">
        <f>'1_Police_100K'!JA31/'1_Police_100K'!HE31*100</f>
        <v>12.452645728950262</v>
      </c>
      <c r="JB31" s="250">
        <f>'1_Police_100K'!JB31/'1_Police_100K'!HF31*100</f>
        <v>12.750364769863376</v>
      </c>
      <c r="JC31" s="250">
        <f>'1_Police_100K'!JC31/'1_Police_100K'!HG31*100</f>
        <v>12.881696508665543</v>
      </c>
      <c r="JD31" s="250">
        <f t="shared" si="19"/>
        <v>6.2684127749790264E-2</v>
      </c>
      <c r="JF31" s="250" t="e">
        <f>'1_Police_100K'!JF31/'1_Police_100K'!IX31*100</f>
        <v>#VALUE!</v>
      </c>
      <c r="JG31" s="250" t="e">
        <f>'1_Police_100K'!JG31/'1_Police_100K'!IY31*100</f>
        <v>#VALUE!</v>
      </c>
      <c r="JH31" s="250" t="e">
        <f>'1_Police_100K'!JH31/'1_Police_100K'!IZ31*100</f>
        <v>#VALUE!</v>
      </c>
      <c r="JI31" s="250" t="e">
        <f>'1_Police_100K'!JI31/'1_Police_100K'!JA31*100</f>
        <v>#VALUE!</v>
      </c>
      <c r="JJ31" s="250" t="e">
        <f>'1_Police_100K'!JJ31/'1_Police_100K'!JB31*100</f>
        <v>#VALUE!</v>
      </c>
      <c r="JK31" s="250" t="e">
        <f>'1_Police_100K'!JK31/'1_Police_100K'!JC31*100</f>
        <v>#VALUE!</v>
      </c>
      <c r="JL31" s="250" t="e">
        <f t="shared" si="47"/>
        <v>#VALUE!</v>
      </c>
      <c r="JN31" s="250">
        <f>'1_Police_100K'!JN31/'1_Police_100K'!HB31*100</f>
        <v>0.93013901807486343</v>
      </c>
      <c r="JO31" s="250">
        <f>'1_Police_100K'!JO31/'1_Police_100K'!HC31*100</f>
        <v>0.88625896969047879</v>
      </c>
      <c r="JP31" s="250">
        <f>'1_Police_100K'!JP31/'1_Police_100K'!HD31*100</f>
        <v>0.86900684931506855</v>
      </c>
      <c r="JQ31" s="250">
        <f>'1_Police_100K'!JQ31/'1_Police_100K'!HE31*100</f>
        <v>0.83404619332763053</v>
      </c>
      <c r="JR31" s="250">
        <f>'1_Police_100K'!JR31/'1_Police_100K'!HF31*100</f>
        <v>0.87876376177211823</v>
      </c>
      <c r="JS31" s="250">
        <f>'1_Police_100K'!JS31/'1_Police_100K'!HG31*100</f>
        <v>0.87911299293121392</v>
      </c>
      <c r="JT31" s="250">
        <f t="shared" si="20"/>
        <v>-5.4858493356465772</v>
      </c>
      <c r="JV31" s="250">
        <f>'1_Police_100K'!JV31/'1_Police_100K'!JN31*100</f>
        <v>25.540540540540547</v>
      </c>
      <c r="JW31" s="250">
        <f>'1_Police_100K'!JW31/'1_Police_100K'!JO31*100</f>
        <v>24.773413897280967</v>
      </c>
      <c r="JX31" s="250">
        <f>'1_Police_100K'!JX31/'1_Police_100K'!JP31*100</f>
        <v>23.152709359605904</v>
      </c>
      <c r="JY31" s="250">
        <f>'1_Police_100K'!JY31/'1_Police_100K'!JQ31*100</f>
        <v>23.626373626373624</v>
      </c>
      <c r="JZ31" s="250">
        <f>'1_Police_100K'!JZ31/'1_Police_100K'!JR31*100</f>
        <v>23.584905660377363</v>
      </c>
      <c r="KA31" s="250">
        <f>'1_Police_100K'!KA31/'1_Police_100K'!JS31*100</f>
        <v>23.26530612244898</v>
      </c>
      <c r="KB31" s="250">
        <f t="shared" si="21"/>
        <v>-8.9083252348558801</v>
      </c>
      <c r="KD31" s="250" t="e">
        <f>'1_Police_100K'!KD31/'1_Police_100K'!JN31*100</f>
        <v>#VALUE!</v>
      </c>
      <c r="KE31" s="250" t="e">
        <f>'1_Police_100K'!KE31/'1_Police_100K'!JO31*100</f>
        <v>#VALUE!</v>
      </c>
      <c r="KF31" s="250" t="e">
        <f>'1_Police_100K'!KF31/'1_Police_100K'!JP31*100</f>
        <v>#VALUE!</v>
      </c>
      <c r="KG31" s="250" t="e">
        <f>'1_Police_100K'!KG31/'1_Police_100K'!JQ31*100</f>
        <v>#VALUE!</v>
      </c>
      <c r="KH31" s="250" t="e">
        <f>'1_Police_100K'!KH31/'1_Police_100K'!JR31*100</f>
        <v>#VALUE!</v>
      </c>
      <c r="KI31" s="250" t="e">
        <f>'1_Police_100K'!KI31/'1_Police_100K'!JS31*100</f>
        <v>#VALUE!</v>
      </c>
      <c r="KJ31" s="250" t="e">
        <f t="shared" si="22"/>
        <v>#VALUE!</v>
      </c>
      <c r="KL31" s="250">
        <f>'1_Police_100K'!KL31/'1_Police_100K'!HB31*100</f>
        <v>2.2625003142361546</v>
      </c>
      <c r="KM31" s="250">
        <f>'1_Police_100K'!KM31/'1_Police_100K'!HC31*100</f>
        <v>2.305344329013602</v>
      </c>
      <c r="KN31" s="250">
        <f>'1_Police_100K'!KN31/'1_Police_100K'!HD31*100</f>
        <v>2.134703196347032</v>
      </c>
      <c r="KO31" s="250">
        <f>'1_Police_100K'!KO31/'1_Police_100K'!HE31*100</f>
        <v>1.7964071856287429</v>
      </c>
      <c r="KP31" s="250">
        <f>'1_Police_100K'!KP31/'1_Police_100K'!HF31*100</f>
        <v>1.7840562408807534</v>
      </c>
      <c r="KQ31" s="250">
        <f>'1_Police_100K'!KQ31/'1_Police_100K'!HG31*100</f>
        <v>1.808461014029926</v>
      </c>
      <c r="KR31" s="250">
        <f t="shared" si="23"/>
        <v>-20.068032581003976</v>
      </c>
      <c r="KT31" s="250" t="e">
        <f>'1_Police_100K'!KT31/'1_Police_100K'!KL31*100</f>
        <v>#VALUE!</v>
      </c>
      <c r="KU31" s="250" t="e">
        <f>'1_Police_100K'!KU31/'1_Police_100K'!KM31*100</f>
        <v>#VALUE!</v>
      </c>
      <c r="KV31" s="250" t="e">
        <f>'1_Police_100K'!KV31/'1_Police_100K'!KN31*100</f>
        <v>#VALUE!</v>
      </c>
      <c r="KW31" s="250" t="e">
        <f>'1_Police_100K'!KW31/'1_Police_100K'!KO31*100</f>
        <v>#VALUE!</v>
      </c>
      <c r="KX31" s="250" t="e">
        <f>'1_Police_100K'!KX31/'1_Police_100K'!KP31*100</f>
        <v>#VALUE!</v>
      </c>
      <c r="KY31" s="250" t="e">
        <f>'1_Police_100K'!KY31/'1_Police_100K'!KQ31*100</f>
        <v>#VALUE!</v>
      </c>
      <c r="KZ31" s="250" t="e">
        <f t="shared" si="37"/>
        <v>#VALUE!</v>
      </c>
      <c r="LB31" s="250">
        <f>'1_Police_100K'!LB31/'1_Police_100K'!HB31*100</f>
        <v>26.767892606651749</v>
      </c>
      <c r="LC31" s="250">
        <f>'1_Police_100K'!LC31/'1_Police_100K'!HC31*100</f>
        <v>27.471350540858946</v>
      </c>
      <c r="LD31" s="250">
        <f>'1_Police_100K'!LD31/'1_Police_100K'!HD31*100</f>
        <v>29.683219178082194</v>
      </c>
      <c r="LE31" s="250">
        <f>'1_Police_100K'!LE31/'1_Police_100K'!HE31*100</f>
        <v>29.197726994989615</v>
      </c>
      <c r="LF31" s="250">
        <f>'1_Police_100K'!LF31/'1_Police_100K'!HF31*100</f>
        <v>29.539726754211433</v>
      </c>
      <c r="LG31" s="250">
        <f>'1_Police_100K'!LG31/'1_Police_100K'!HG31*100</f>
        <v>28.816965086655422</v>
      </c>
      <c r="LH31" s="250">
        <f t="shared" si="24"/>
        <v>7.6549637661594829</v>
      </c>
      <c r="LJ31" s="250" t="e">
        <f>'1_Police_100K'!LJ31/'1_Police_100K'!LB31*100</f>
        <v>#VALUE!</v>
      </c>
      <c r="LK31" s="250" t="e">
        <f>'1_Police_100K'!LK31/'1_Police_100K'!LC31*100</f>
        <v>#VALUE!</v>
      </c>
      <c r="LL31" s="250" t="e">
        <f>'1_Police_100K'!LL31/'1_Police_100K'!LD31*100</f>
        <v>#VALUE!</v>
      </c>
      <c r="LM31" s="250" t="e">
        <f>'1_Police_100K'!LM31/'1_Police_100K'!LE31*100</f>
        <v>#VALUE!</v>
      </c>
      <c r="LN31" s="250" t="e">
        <f>'1_Police_100K'!LN31/'1_Police_100K'!LF31*100</f>
        <v>#VALUE!</v>
      </c>
      <c r="LO31" s="250" t="e">
        <f>'1_Police_100K'!LO31/'1_Police_100K'!LG31*100</f>
        <v>#VALUE!</v>
      </c>
      <c r="LP31" s="250" t="e">
        <f t="shared" si="38"/>
        <v>#VALUE!</v>
      </c>
      <c r="LR31" s="250" t="e">
        <f>'1_Police_100K'!LR31/'1_Police_100K'!LJ31*100</f>
        <v>#VALUE!</v>
      </c>
      <c r="LS31" s="250" t="e">
        <f>'1_Police_100K'!LS31/'1_Police_100K'!LK31*100</f>
        <v>#VALUE!</v>
      </c>
      <c r="LT31" s="250" t="e">
        <f>'1_Police_100K'!LT31/'1_Police_100K'!LL31*100</f>
        <v>#VALUE!</v>
      </c>
      <c r="LU31" s="250" t="e">
        <f>'1_Police_100K'!LU31/'1_Police_100K'!LM31*100</f>
        <v>#VALUE!</v>
      </c>
      <c r="LV31" s="250" t="e">
        <f>'1_Police_100K'!LV31/'1_Police_100K'!LN31*100</f>
        <v>#VALUE!</v>
      </c>
      <c r="LW31" s="250" t="e">
        <f>'1_Police_100K'!LW31/'1_Police_100K'!LO31*100</f>
        <v>#VALUE!</v>
      </c>
      <c r="LX31" s="250" t="e">
        <f t="shared" si="39"/>
        <v>#VALUE!</v>
      </c>
      <c r="LZ31" s="250" t="e">
        <f>'1_Police_100K'!LZ31/'1_Police_100K'!LJ31*100</f>
        <v>#VALUE!</v>
      </c>
      <c r="MA31" s="250" t="e">
        <f>'1_Police_100K'!MA31/'1_Police_100K'!LK31*100</f>
        <v>#VALUE!</v>
      </c>
      <c r="MB31" s="250" t="e">
        <f>'1_Police_100K'!MB31/'1_Police_100K'!LL31*100</f>
        <v>#VALUE!</v>
      </c>
      <c r="MC31" s="250" t="e">
        <f>'1_Police_100K'!MC31/'1_Police_100K'!LM31*100</f>
        <v>#VALUE!</v>
      </c>
      <c r="MD31" s="250" t="e">
        <f>'1_Police_100K'!MD31/'1_Police_100K'!LN31*100</f>
        <v>#VALUE!</v>
      </c>
      <c r="ME31" s="250" t="e">
        <f>'1_Police_100K'!ME31/'1_Police_100K'!LO31*100</f>
        <v>#VALUE!</v>
      </c>
      <c r="MF31" s="250" t="e">
        <f t="shared" si="40"/>
        <v>#VALUE!</v>
      </c>
      <c r="MH31" s="250">
        <f>'1_Police_100K'!MH31/'1_Police_100K'!LZ31*100</f>
        <v>20.607610633186084</v>
      </c>
      <c r="MI31" s="250">
        <f>'1_Police_100K'!MI31/'1_Police_100K'!MA31*100</f>
        <v>21.461616874460912</v>
      </c>
      <c r="MJ31" s="250">
        <f>'1_Police_100K'!MJ31/'1_Police_100K'!MB31*100</f>
        <v>21.254221676389317</v>
      </c>
      <c r="MK31" s="250">
        <f>'1_Police_100K'!MK31/'1_Police_100K'!MC31*100</f>
        <v>17.876106194690266</v>
      </c>
      <c r="ML31" s="250">
        <f>'1_Police_100K'!ML31/'1_Police_100K'!MD31*100</f>
        <v>16.300630063006299</v>
      </c>
      <c r="MM31" s="250" t="e">
        <f>'1_Police_100K'!MM31/'1_Police_100K'!ME31*100</f>
        <v>#VALUE!</v>
      </c>
      <c r="MN31" s="250" t="e">
        <f t="shared" si="41"/>
        <v>#VALUE!</v>
      </c>
      <c r="MP31" s="250">
        <f>'1_Police_100K'!MP31/'1_Police_100K'!HB31*100</f>
        <v>2.3504864375675605</v>
      </c>
      <c r="MQ31" s="250">
        <f>'1_Police_100K'!MQ31/'1_Police_100K'!HC31*100</f>
        <v>2.5436435685980507</v>
      </c>
      <c r="MR31" s="250">
        <f>'1_Police_100K'!MR31/'1_Police_100K'!HD31*100</f>
        <v>2.4743150684931505</v>
      </c>
      <c r="MS31" s="250">
        <f>'1_Police_100K'!MS31/'1_Police_100K'!HE31*100</f>
        <v>2.2088476109006479</v>
      </c>
      <c r="MT31" s="250">
        <f>'1_Police_100K'!MT31/'1_Police_100K'!HF31*100</f>
        <v>1.4060220188353894</v>
      </c>
      <c r="MU31" s="250">
        <f>'1_Police_100K'!MU31/'1_Police_100K'!HG31*100</f>
        <v>0.9544655351824608</v>
      </c>
      <c r="MV31" s="250">
        <f t="shared" si="25"/>
        <v>-59.392850776445869</v>
      </c>
      <c r="MX31" s="250" t="e">
        <f>'1_Police_100K'!MX31/'1_Police_100K'!MP31*100</f>
        <v>#VALUE!</v>
      </c>
      <c r="MY31" s="250" t="e">
        <f>'1_Police_100K'!MY31/'1_Police_100K'!MQ31*100</f>
        <v>#VALUE!</v>
      </c>
      <c r="MZ31" s="250" t="e">
        <f>'1_Police_100K'!MZ31/'1_Police_100K'!MR31*100</f>
        <v>#VALUE!</v>
      </c>
      <c r="NA31" s="250" t="e">
        <f>'1_Police_100K'!NA31/'1_Police_100K'!MS31*100</f>
        <v>#VALUE!</v>
      </c>
      <c r="NB31" s="250" t="e">
        <f>'1_Police_100K'!NB31/'1_Police_100K'!MT31*100</f>
        <v>#VALUE!</v>
      </c>
      <c r="NC31" s="250" t="e">
        <f>'1_Police_100K'!NC31/'1_Police_100K'!MU31*100</f>
        <v>#VALUE!</v>
      </c>
      <c r="ND31" s="250" t="e">
        <f t="shared" si="49"/>
        <v>#VALUE!</v>
      </c>
      <c r="NF31" s="250">
        <f>'1_Police_100K'!NF31/'1_Police_100K'!HB31*100</f>
        <v>0.85472234093365829</v>
      </c>
      <c r="NG31" s="250">
        <f>'1_Police_100K'!NG31/'1_Police_100K'!HC31*100</f>
        <v>0.83806361786441053</v>
      </c>
      <c r="NH31" s="250">
        <f>'1_Police_100K'!NH31/'1_Police_100K'!HD31*100</f>
        <v>0.75057077625570778</v>
      </c>
      <c r="NI31" s="250">
        <f>'1_Police_100K'!NI31/'1_Police_100K'!HE31*100</f>
        <v>0.85237687889527058</v>
      </c>
      <c r="NJ31" s="250">
        <f>'1_Police_100K'!NJ31/'1_Police_100K'!HF31*100</f>
        <v>1.5220851571826499</v>
      </c>
      <c r="NK31" s="250" t="e">
        <f>'1_Police_100K'!NK31/'1_Police_100K'!HG31*100</f>
        <v>#VALUE!</v>
      </c>
      <c r="NL31" s="250" t="e">
        <f t="shared" si="26"/>
        <v>#VALUE!</v>
      </c>
      <c r="NN31" s="250">
        <f>'1_Police_100K'!NN31/'1_Police_100K'!HB31*100</f>
        <v>0.160888911234571</v>
      </c>
      <c r="NO31" s="250">
        <f>'1_Police_100K'!NO31/'1_Police_100K'!HC31*100</f>
        <v>0.19144264753132698</v>
      </c>
      <c r="NP31" s="250">
        <f>'1_Police_100K'!NP31/'1_Police_100K'!HD31*100</f>
        <v>0.25114155251141551</v>
      </c>
      <c r="NQ31" s="250">
        <f>'1_Police_100K'!NQ31/'1_Police_100K'!HE31*100</f>
        <v>0.2795429549065136</v>
      </c>
      <c r="NR31" s="250">
        <f>'1_Police_100K'!NR31/'1_Police_100K'!HF31*100</f>
        <v>0.25036476986337708</v>
      </c>
      <c r="NS31" s="250" t="e">
        <f>'1_Police_100K'!NS31/'1_Police_100K'!HG31*100</f>
        <v>#VALUE!</v>
      </c>
      <c r="NT31" s="250" t="e">
        <f t="shared" si="27"/>
        <v>#VALUE!</v>
      </c>
      <c r="NV31" s="250" t="e">
        <f>'1_Police_100K'!NV31/'1_Police_100K'!HB31*100</f>
        <v>#VALUE!</v>
      </c>
      <c r="NW31" s="250" t="e">
        <f>'1_Police_100K'!NW31/'1_Police_100K'!HC31*100</f>
        <v>#VALUE!</v>
      </c>
      <c r="NX31" s="250" t="e">
        <f>'1_Police_100K'!NX31/'1_Police_100K'!HD31*100</f>
        <v>#VALUE!</v>
      </c>
      <c r="NY31" s="250" t="e">
        <f>'1_Police_100K'!NY31/'1_Police_100K'!HE31*100</f>
        <v>#VALUE!</v>
      </c>
      <c r="NZ31" s="250" t="e">
        <f>'1_Police_100K'!NZ31/'1_Police_100K'!HF31*100</f>
        <v>#VALUE!</v>
      </c>
      <c r="OA31" s="250" t="e">
        <f>'1_Police_100K'!OA31/'1_Police_100K'!HG31*100</f>
        <v>#VALUE!</v>
      </c>
      <c r="OB31" s="250" t="e">
        <f t="shared" si="42"/>
        <v>#VALUE!</v>
      </c>
      <c r="OD31" s="250">
        <f>'1_Police_100K'!OD31/'1_Police_100K'!HB31*100</f>
        <v>6.0559591744387733</v>
      </c>
      <c r="OE31" s="250">
        <f>'1_Police_100K'!OE31/'1_Police_100K'!HC31*100</f>
        <v>6.4795973010602985</v>
      </c>
      <c r="OF31" s="250">
        <f>'1_Police_100K'!OF31/'1_Police_100K'!HD31*100</f>
        <v>6.8207762557077629</v>
      </c>
      <c r="OG31" s="250">
        <f>'1_Police_100K'!OG31/'1_Police_100K'!HE31*100</f>
        <v>6.8984480019552734</v>
      </c>
      <c r="OH31" s="250">
        <f>'1_Police_100K'!OH31/'1_Police_100K'!HF31*100</f>
        <v>6.8477251624883921</v>
      </c>
      <c r="OI31" s="250">
        <f>'1_Police_100K'!OI31/'1_Police_100K'!HG31*100</f>
        <v>6.6417883670027615</v>
      </c>
      <c r="OJ31" s="250">
        <f t="shared" si="28"/>
        <v>9.6735987758417963</v>
      </c>
      <c r="OL31" s="250" t="e">
        <f>'1_Police_100K'!OL31/'1_Police_100K'!OD31*100</f>
        <v>#VALUE!</v>
      </c>
      <c r="OM31" s="250" t="e">
        <f>'1_Police_100K'!OM31/'1_Police_100K'!OE31*100</f>
        <v>#VALUE!</v>
      </c>
      <c r="ON31" s="250" t="e">
        <f>'1_Police_100K'!ON31/'1_Police_100K'!OF31*100</f>
        <v>#VALUE!</v>
      </c>
      <c r="OO31" s="250" t="e">
        <f>'1_Police_100K'!OO31/'1_Police_100K'!OG31*100</f>
        <v>#VALUE!</v>
      </c>
      <c r="OP31" s="250" t="e">
        <f>'1_Police_100K'!OP31/'1_Police_100K'!OH31*100</f>
        <v>#VALUE!</v>
      </c>
      <c r="OQ31" s="250" t="e">
        <f>'1_Police_100K'!OQ31/'1_Police_100K'!OI31*100</f>
        <v>#VALUE!</v>
      </c>
      <c r="OR31" s="250" t="e">
        <f t="shared" si="43"/>
        <v>#VALUE!</v>
      </c>
    </row>
    <row r="32" spans="1:408">
      <c r="A32" s="247">
        <v>30</v>
      </c>
      <c r="B32" s="239" t="s">
        <v>53</v>
      </c>
      <c r="C32" s="248">
        <v>4920.3050000000003</v>
      </c>
      <c r="D32" s="248">
        <v>4985.87</v>
      </c>
      <c r="E32" s="248">
        <v>5051.2749999999996</v>
      </c>
      <c r="F32" s="248">
        <v>5107.97</v>
      </c>
      <c r="G32" s="248">
        <v>5166.4930000000004</v>
      </c>
      <c r="H32" s="248">
        <v>5210.7209999999995</v>
      </c>
      <c r="I32" s="249"/>
      <c r="J32" s="250">
        <f>'1_Police_raw'!C31/C32*100</f>
        <v>7724.9682692434717</v>
      </c>
      <c r="K32" s="250">
        <f>'1_Police_raw'!D31/D32*100</f>
        <v>7895.7935124662299</v>
      </c>
      <c r="L32" s="250">
        <f>'1_Police_raw'!E31/E32*100</f>
        <v>7691.246269506215</v>
      </c>
      <c r="M32" s="250">
        <f>'1_Police_raw'!F31/F32*100</f>
        <v>7284.8313517894585</v>
      </c>
      <c r="N32" s="250">
        <f>'1_Police_raw'!G31/G32*100</f>
        <v>6802.6609152475376</v>
      </c>
      <c r="O32" s="250">
        <f>'1_Police_raw'!H31/H32*100</f>
        <v>6456.1698851272222</v>
      </c>
      <c r="P32" s="250">
        <f t="shared" si="29"/>
        <v>-16.424642016562061</v>
      </c>
      <c r="R32" s="250">
        <f>'1_Police_100K'!R32/'1_Police_100K'!J32*100</f>
        <v>12.830314765898782</v>
      </c>
      <c r="S32" s="250">
        <f>'1_Police_100K'!S32/'1_Police_100K'!K32*100</f>
        <v>13.043787499301452</v>
      </c>
      <c r="T32" s="250">
        <f>'1_Police_100K'!T32/'1_Police_100K'!L32*100</f>
        <v>12.814473907738874</v>
      </c>
      <c r="U32" s="250">
        <f>'1_Police_100K'!U32/'1_Police_100K'!M32*100</f>
        <v>13.570827745782799</v>
      </c>
      <c r="V32" s="250">
        <f>'1_Police_100K'!V32/'1_Police_100K'!N32*100</f>
        <v>13.728486110755453</v>
      </c>
      <c r="W32" s="250">
        <f>'1_Police_100K'!W32/'1_Police_100K'!O32*100</f>
        <v>14.368648060568409</v>
      </c>
      <c r="X32" s="250">
        <f t="shared" si="30"/>
        <v>11.989832850853404</v>
      </c>
      <c r="Z32" s="250">
        <f>'1_Police_100K'!Z32/'1_Police_100K'!J32*100</f>
        <v>2.9203456005388168E-2</v>
      </c>
      <c r="AA32" s="250">
        <f>'1_Police_100K'!AA32/'1_Police_100K'!K32*100</f>
        <v>6.8584666500708718E-3</v>
      </c>
      <c r="AB32" s="250">
        <f>'1_Police_100K'!AB32/'1_Police_100K'!L32*100</f>
        <v>1.2097625261900717E-2</v>
      </c>
      <c r="AC32" s="250">
        <f>'1_Police_100K'!AC32/'1_Police_100K'!M32*100</f>
        <v>7.7934572582617359E-3</v>
      </c>
      <c r="AD32" s="250">
        <f>'1_Police_100K'!AD32/'1_Police_100K'!N32*100</f>
        <v>6.8286770291840597E-3</v>
      </c>
      <c r="AE32" s="250">
        <f>'1_Police_100K'!AE32/'1_Police_100K'!O32*100</f>
        <v>8.0258491794312336E-3</v>
      </c>
      <c r="AF32" s="250">
        <f t="shared" si="31"/>
        <v>-72.517467871095704</v>
      </c>
      <c r="AH32" s="250" t="e">
        <f>'1_Police_100K'!AH32/'1_Police_100K'!Z32*100</f>
        <v>#VALUE!</v>
      </c>
      <c r="AI32" s="250" t="e">
        <f>'1_Police_100K'!AI32/'1_Police_100K'!AA32*100</f>
        <v>#VALUE!</v>
      </c>
      <c r="AJ32" s="250" t="e">
        <f>'1_Police_100K'!AJ32/'1_Police_100K'!AB32*100</f>
        <v>#VALUE!</v>
      </c>
      <c r="AK32" s="250" t="e">
        <f>'1_Police_100K'!AK32/'1_Police_100K'!AC32*100</f>
        <v>#VALUE!</v>
      </c>
      <c r="AL32" s="250" t="e">
        <f>'1_Police_100K'!AL32/'1_Police_100K'!AD32*100</f>
        <v>#VALUE!</v>
      </c>
      <c r="AM32" s="250" t="e">
        <f>'1_Police_100K'!AM32/'1_Police_100K'!AE32*100</f>
        <v>#VALUE!</v>
      </c>
      <c r="AN32" s="250" t="e">
        <f t="shared" si="45"/>
        <v>#VALUE!</v>
      </c>
      <c r="AP32" s="250">
        <f>'1_Police_100K'!AP32/'1_Police_100K'!Z32*100</f>
        <v>100</v>
      </c>
      <c r="AQ32" s="250">
        <f>'1_Police_100K'!AQ32/'1_Police_100K'!AA32*100</f>
        <v>100</v>
      </c>
      <c r="AR32" s="250">
        <f>'1_Police_100K'!AR32/'1_Police_100K'!AB32*100</f>
        <v>100</v>
      </c>
      <c r="AS32" s="250">
        <f>'1_Police_100K'!AS32/'1_Police_100K'!AC32*100</f>
        <v>100</v>
      </c>
      <c r="AT32" s="250">
        <f>'1_Police_100K'!AT32/'1_Police_100K'!AD32*100</f>
        <v>100</v>
      </c>
      <c r="AU32" s="250">
        <f>'1_Police_100K'!AU32/'1_Police_100K'!AE32*100</f>
        <v>100</v>
      </c>
      <c r="AV32" s="250">
        <f t="shared" si="32"/>
        <v>0</v>
      </c>
      <c r="AX32" s="250">
        <f>'1_Police_100K'!AX32/'1_Police_100K'!AP32*100</f>
        <v>0</v>
      </c>
      <c r="AY32" s="250">
        <f>'1_Police_100K'!AY32/'1_Police_100K'!AQ32*100</f>
        <v>0</v>
      </c>
      <c r="AZ32" s="250">
        <f>'1_Police_100K'!AZ32/'1_Police_100K'!AR32*100</f>
        <v>0</v>
      </c>
      <c r="BA32" s="250">
        <f>'1_Police_100K'!BA32/'1_Police_100K'!AS32*100</f>
        <v>0</v>
      </c>
      <c r="BB32" s="250">
        <f>'1_Police_100K'!BB32/'1_Police_100K'!AT32*100</f>
        <v>0</v>
      </c>
      <c r="BC32" s="250">
        <f>'1_Police_100K'!BC32/'1_Police_100K'!AU32*100</f>
        <v>0</v>
      </c>
      <c r="BD32" s="250" t="e">
        <f t="shared" si="46"/>
        <v>#DIV/0!</v>
      </c>
      <c r="BF32" s="250">
        <f>'1_Police_100K'!BF32/'1_Police_100K'!J32*100</f>
        <v>3.8364395988339663</v>
      </c>
      <c r="BG32" s="250">
        <f>'1_Police_100K'!BG32/'1_Police_100K'!K32*100</f>
        <v>3.7741887958056672</v>
      </c>
      <c r="BH32" s="250">
        <f>'1_Police_100K'!BH32/'1_Police_100K'!L32*100</f>
        <v>3.6872017420580376</v>
      </c>
      <c r="BI32" s="250">
        <f>'1_Police_100K'!BI32/'1_Police_100K'!M32*100</f>
        <v>3.688455202401459</v>
      </c>
      <c r="BJ32" s="250">
        <f>'1_Police_100K'!BJ32/'1_Police_100K'!N32*100</f>
        <v>3.9771353130806162</v>
      </c>
      <c r="BK32" s="250">
        <f>'1_Police_100K'!BK32/'1_Police_100K'!O32*100</f>
        <v>3.6585982111273938</v>
      </c>
      <c r="BL32" s="250">
        <f t="shared" si="0"/>
        <v>-4.6355841953207033</v>
      </c>
      <c r="BN32" s="250">
        <f>'1_Police_100K'!BN32/'1_Police_100K'!BF32*100</f>
        <v>5.115896310519819</v>
      </c>
      <c r="BO32" s="250">
        <f>'1_Police_100K'!BO32/'1_Police_100K'!BG32*100</f>
        <v>4.8122223717862429</v>
      </c>
      <c r="BP32" s="250">
        <f>'1_Police_100K'!BP32/'1_Police_100K'!BH32*100</f>
        <v>4.6212914485165788</v>
      </c>
      <c r="BQ32" s="250">
        <f>'1_Police_100K'!BQ32/'1_Police_100K'!BI32*100</f>
        <v>3.8542805100182154</v>
      </c>
      <c r="BR32" s="250">
        <f>'1_Police_100K'!BR32/'1_Police_100K'!BJ32*100</f>
        <v>3.9276005150951496</v>
      </c>
      <c r="BS32" s="250">
        <f>'1_Police_100K'!BS32/'1_Police_100K'!BK32*100</f>
        <v>4.054273643158921</v>
      </c>
      <c r="BT32" s="250">
        <f t="shared" si="1"/>
        <v>-20.751450047528976</v>
      </c>
      <c r="BV32" s="250">
        <f>'1_Police_100K'!BV32/'1_Police_100K'!J32*100</f>
        <v>0.72666617555749657</v>
      </c>
      <c r="BW32" s="250">
        <f>'1_Police_100K'!BW32/'1_Police_100K'!K32*100</f>
        <v>0.69854752917388496</v>
      </c>
      <c r="BX32" s="250">
        <f>'1_Police_100K'!BX32/'1_Police_100K'!L32*100</f>
        <v>0.66923033363706086</v>
      </c>
      <c r="BY32" s="250">
        <f>'1_Police_100K'!BY32/'1_Police_100K'!M32*100</f>
        <v>0.73688482076391992</v>
      </c>
      <c r="BZ32" s="250">
        <f>'1_Police_100K'!BZ32/'1_Police_100K'!N32*100</f>
        <v>0.91874158863480515</v>
      </c>
      <c r="CA32" s="250">
        <f>'1_Police_100K'!CA32/'1_Police_100K'!O32*100</f>
        <v>1.1640453846908412</v>
      </c>
      <c r="CB32" s="250">
        <f t="shared" si="2"/>
        <v>60.189840100619563</v>
      </c>
      <c r="CD32" s="250">
        <f>'1_Police_100K'!CD32/'1_Police_100K'!BV32*100</f>
        <v>63.68573497465605</v>
      </c>
      <c r="CE32" s="250">
        <f>'1_Police_100K'!CE32/'1_Police_100K'!BW32*100</f>
        <v>63.636363636363647</v>
      </c>
      <c r="CF32" s="250">
        <f>'1_Police_100K'!CF32/'1_Police_100K'!BX32*100</f>
        <v>65.15384615384616</v>
      </c>
      <c r="CG32" s="250">
        <f>'1_Police_100K'!CG32/'1_Police_100K'!BY32*100</f>
        <v>62.545587162654989</v>
      </c>
      <c r="CH32" s="250">
        <f>'1_Police_100K'!CH32/'1_Police_100K'!BZ32*100</f>
        <v>61.505109941158267</v>
      </c>
      <c r="CI32" s="250">
        <f>'1_Police_100K'!CI32/'1_Police_100K'!CA32*100</f>
        <v>59.959141981613904</v>
      </c>
      <c r="CJ32" s="250">
        <f t="shared" si="3"/>
        <v>-5.8515348759422494</v>
      </c>
      <c r="CL32" s="250">
        <f>'1_Police_100K'!CL32/'1_Police_100K'!BV32*100</f>
        <v>28.566256335988417</v>
      </c>
      <c r="CM32" s="250">
        <f>'1_Police_100K'!CM32/'1_Police_100K'!BW32*100</f>
        <v>27.018181818181819</v>
      </c>
      <c r="CN32" s="250">
        <f>'1_Police_100K'!CN32/'1_Police_100K'!BX32*100</f>
        <v>26.73076923076923</v>
      </c>
      <c r="CO32" s="250">
        <f>'1_Police_100K'!CO32/'1_Police_100K'!BY32*100</f>
        <v>29.576951130561639</v>
      </c>
      <c r="CP32" s="250">
        <f>'1_Police_100K'!CP32/'1_Police_100K'!BZ32*100</f>
        <v>34.12821306906163</v>
      </c>
      <c r="CQ32" s="250">
        <f>'1_Police_100K'!CQ32/'1_Police_100K'!CA32*100</f>
        <v>47.216547497446385</v>
      </c>
      <c r="CR32" s="250">
        <f t="shared" si="4"/>
        <v>65.28783800753726</v>
      </c>
      <c r="CT32" s="250">
        <f>'1_Police_100K'!CT32/'1_Police_100K'!J32*100</f>
        <v>0.42700188375445941</v>
      </c>
      <c r="CU32" s="250">
        <f>'1_Police_100K'!CU32/'1_Police_100K'!K32*100</f>
        <v>0.37696164847056191</v>
      </c>
      <c r="CV32" s="250">
        <f>'1_Police_100K'!CV32/'1_Police_100K'!L32*100</f>
        <v>0.42907960237422327</v>
      </c>
      <c r="CW32" s="250">
        <f>'1_Police_100K'!CW32/'1_Police_100K'!M32*100</f>
        <v>0.28567051950111122</v>
      </c>
      <c r="CX32" s="250">
        <f>'1_Police_100K'!CX32/'1_Police_100K'!N32*100</f>
        <v>0.26461123488088223</v>
      </c>
      <c r="CY32" s="250">
        <f>'1_Police_100K'!CY32/'1_Police_100K'!O32*100</f>
        <v>0.24077547538293703</v>
      </c>
      <c r="CZ32" s="250">
        <f t="shared" si="5"/>
        <v>-43.612549606129811</v>
      </c>
      <c r="DB32" s="250">
        <f>'1_Police_100K'!DB32/'1_Police_100K'!CT32*100</f>
        <v>0</v>
      </c>
      <c r="DC32" s="250">
        <f>'1_Police_100K'!DC32/'1_Police_100K'!CU32*100</f>
        <v>0</v>
      </c>
      <c r="DD32" s="250">
        <f>'1_Police_100K'!DD32/'1_Police_100K'!CV32*100</f>
        <v>0</v>
      </c>
      <c r="DE32" s="250">
        <f>'1_Police_100K'!DE32/'1_Police_100K'!CW32*100</f>
        <v>0</v>
      </c>
      <c r="DF32" s="250">
        <f>'1_Police_100K'!DF32/'1_Police_100K'!CX32*100</f>
        <v>0</v>
      </c>
      <c r="DG32" s="250">
        <f>'1_Police_100K'!DG32/'1_Police_100K'!CY32*100</f>
        <v>0</v>
      </c>
      <c r="DH32" s="250" t="e">
        <f t="shared" si="33"/>
        <v>#DIV/0!</v>
      </c>
      <c r="DJ32" s="250">
        <f>'1_Police_100K'!DJ32/'1_Police_100K'!J32*100</f>
        <v>39.160519032234298</v>
      </c>
      <c r="DK32" s="250">
        <f>'1_Police_100K'!DK32/'1_Police_100K'!K32*100</f>
        <v>39.673435380543289</v>
      </c>
      <c r="DL32" s="250">
        <f>'1_Police_100K'!DL32/'1_Police_100K'!L32*100</f>
        <v>37.793753507024341</v>
      </c>
      <c r="DM32" s="250">
        <f>'1_Police_100K'!DM32/'1_Police_100K'!M32*100</f>
        <v>35.739451286861026</v>
      </c>
      <c r="DN32" s="250">
        <f>'1_Police_100K'!DN32/'1_Police_100K'!N32*100</f>
        <v>32.903695736913839</v>
      </c>
      <c r="DO32" s="250">
        <f>'1_Police_100K'!DO32/'1_Police_100K'!O32*100</f>
        <v>31.2544402267451</v>
      </c>
      <c r="DP32" s="250">
        <f t="shared" si="6"/>
        <v>-20.188901988202574</v>
      </c>
      <c r="DR32" s="250">
        <f>'1_Police_100K'!DR32/'1_Police_100K'!DJ32*100</f>
        <v>32.567888959058358</v>
      </c>
      <c r="DS32" s="250">
        <f>'1_Police_100K'!DS32/'1_Police_100K'!DK32*100</f>
        <v>32.54814833785791</v>
      </c>
      <c r="DT32" s="250">
        <f>'1_Police_100K'!DT32/'1_Police_100K'!DL32*100</f>
        <v>30.620236870960486</v>
      </c>
      <c r="DU32" s="250">
        <f>'1_Police_100K'!DU32/'1_Police_100K'!DM32*100</f>
        <v>27.222552241162806</v>
      </c>
      <c r="DV32" s="250">
        <f>'1_Police_100K'!DV32/'1_Police_100K'!DN32*100</f>
        <v>24.860129882483154</v>
      </c>
      <c r="DW32" s="250">
        <f>'1_Police_100K'!DW32/'1_Police_100K'!DO32*100</f>
        <v>16.386099064140609</v>
      </c>
      <c r="DX32" s="250">
        <f t="shared" si="34"/>
        <v>-49.686333416513889</v>
      </c>
      <c r="DZ32" s="250">
        <f>'1_Police_100K'!DZ32/'1_Police_100K'!DR32*100</f>
        <v>19.221882993646339</v>
      </c>
      <c r="EA32" s="250">
        <f>'1_Police_100K'!EA32/'1_Police_100K'!DS32*100</f>
        <v>15.644732959575094</v>
      </c>
      <c r="EB32" s="250">
        <f>'1_Police_100K'!EB32/'1_Police_100K'!DT32*100</f>
        <v>14.755338078291814</v>
      </c>
      <c r="EC32" s="250">
        <f>'1_Police_100K'!EC32/'1_Police_100K'!DU32*100</f>
        <v>18.191862552827111</v>
      </c>
      <c r="ED32" s="250">
        <f>'1_Police_100K'!ED32/'1_Police_100K'!DV32*100</f>
        <v>18.661518661518663</v>
      </c>
      <c r="EE32" s="250">
        <f>'1_Police_100K'!EE32/'1_Police_100K'!DW32*100</f>
        <v>25.93301990829416</v>
      </c>
      <c r="EF32" s="250">
        <f t="shared" si="7"/>
        <v>34.914045189361218</v>
      </c>
      <c r="EH32" s="250">
        <f>'1_Police_100K'!EH32/'1_Police_100K'!DR32*100</f>
        <v>37.096707649145969</v>
      </c>
      <c r="EI32" s="250">
        <f>'1_Police_100K'!EI32/'1_Police_100K'!DS32*100</f>
        <v>34.210681616996162</v>
      </c>
      <c r="EJ32" s="250">
        <f>'1_Police_100K'!EJ32/'1_Police_100K'!DT32*100</f>
        <v>35.008896797153021</v>
      </c>
      <c r="EK32" s="250">
        <f>'1_Police_100K'!EK32/'1_Police_100K'!DU32*100</f>
        <v>41.129188188824131</v>
      </c>
      <c r="EL32" s="250">
        <f>'1_Police_100K'!EL32/'1_Police_100K'!DV32*100</f>
        <v>0</v>
      </c>
      <c r="EM32" s="250">
        <f>'1_Police_100K'!EM32/'1_Police_100K'!DW32*100</f>
        <v>0</v>
      </c>
      <c r="EN32" s="250">
        <f t="shared" si="8"/>
        <v>-100</v>
      </c>
      <c r="EP32" s="250">
        <f>'1_Police_100K'!EP32/'1_Police_100K'!EH32*100</f>
        <v>32.197075015292221</v>
      </c>
      <c r="EQ32" s="250">
        <f>'1_Police_100K'!EQ32/'1_Police_100K'!EI32*100</f>
        <v>34.425852452417914</v>
      </c>
      <c r="ER32" s="250">
        <f>'1_Police_100K'!ER32/'1_Police_100K'!EJ32*100</f>
        <v>34.675984752223641</v>
      </c>
      <c r="ES32" s="250">
        <f>'1_Police_100K'!ES32/'1_Police_100K'!EK32*100</f>
        <v>33.814640698455342</v>
      </c>
      <c r="ET32" s="250" t="e">
        <f>'1_Police_100K'!ET32/'1_Police_100K'!EL32*100</f>
        <v>#DIV/0!</v>
      </c>
      <c r="EU32" s="250" t="e">
        <f>'1_Police_100K'!EU32/'1_Police_100K'!EM32*100</f>
        <v>#DIV/0!</v>
      </c>
      <c r="EV32" s="250" t="e">
        <f t="shared" si="9"/>
        <v>#DIV/0!</v>
      </c>
      <c r="EX32" s="250">
        <f>'1_Police_100K'!EX32/'1_Police_100K'!J32*100</f>
        <v>3.4817886195973604</v>
      </c>
      <c r="EY32" s="250">
        <f>'1_Police_100K'!EY32/'1_Police_100K'!K32*100</f>
        <v>3.6118717517539896</v>
      </c>
      <c r="EZ32" s="250">
        <f>'1_Police_100K'!EZ32/'1_Police_100K'!L32*100</f>
        <v>3.7317312988731186</v>
      </c>
      <c r="FA32" s="250">
        <f>'1_Police_100K'!FA32/'1_Police_100K'!M32*100</f>
        <v>3.8335747513484022</v>
      </c>
      <c r="FB32" s="250">
        <f>'1_Police_100K'!FB32/'1_Police_100K'!N32*100</f>
        <v>4.9855032877234606</v>
      </c>
      <c r="FC32" s="250">
        <f>'1_Police_100K'!FC32/'1_Police_100K'!O32*100</f>
        <v>6.3496357156233545</v>
      </c>
      <c r="FD32" s="250">
        <f t="shared" si="10"/>
        <v>82.367065016073155</v>
      </c>
      <c r="FF32" s="250" t="e">
        <f>'1_Police_100K'!FF32/'1_Police_100K'!EX32*100</f>
        <v>#VALUE!</v>
      </c>
      <c r="FG32" s="250" t="e">
        <f>'1_Police_100K'!FG32/'1_Police_100K'!EY32*100</f>
        <v>#VALUE!</v>
      </c>
      <c r="FH32" s="250" t="e">
        <f>'1_Police_100K'!FH32/'1_Police_100K'!EZ32*100</f>
        <v>#VALUE!</v>
      </c>
      <c r="FI32" s="250" t="e">
        <f>'1_Police_100K'!FI32/'1_Police_100K'!FA32*100</f>
        <v>#VALUE!</v>
      </c>
      <c r="FJ32" s="250" t="e">
        <f>'1_Police_100K'!FJ32/'1_Police_100K'!FB32*100</f>
        <v>#VALUE!</v>
      </c>
      <c r="FK32" s="250" t="e">
        <f>'1_Police_100K'!FK32/'1_Police_100K'!FC32*100</f>
        <v>#VALUE!</v>
      </c>
      <c r="FL32" s="250" t="e">
        <f t="shared" si="35"/>
        <v>#VALUE!</v>
      </c>
      <c r="FN32" s="250">
        <f>'1_Police_100K'!FN32/'1_Police_100K'!J32*100</f>
        <v>1.0139650400429367</v>
      </c>
      <c r="FO32" s="250">
        <f>'1_Police_100K'!FO32/'1_Police_100K'!K32*100</f>
        <v>0.79583614869155694</v>
      </c>
      <c r="FP32" s="250">
        <f>'1_Police_100K'!FP32/'1_Police_100K'!L32*100</f>
        <v>0.74181608520846531</v>
      </c>
      <c r="FQ32" s="250">
        <f>'1_Police_100K'!FQ32/'1_Police_100K'!M32*100</f>
        <v>0.71887924709828066</v>
      </c>
      <c r="FR32" s="250">
        <f>'1_Police_100K'!FR32/'1_Police_100K'!N32*100</f>
        <v>0.67290921558417904</v>
      </c>
      <c r="FS32" s="250">
        <f>'1_Police_100K'!FS32/'1_Police_100K'!O32*100</f>
        <v>0.63879814394806378</v>
      </c>
      <c r="FT32" s="250">
        <f t="shared" si="11"/>
        <v>-36.999983360273085</v>
      </c>
      <c r="FV32" s="250">
        <f>'1_Police_100K'!FV32/'1_Police_100K'!J32*100</f>
        <v>2.3415383643959883E-2</v>
      </c>
      <c r="FW32" s="250">
        <f>'1_Police_100K'!FW32/'1_Police_100K'!K32*100</f>
        <v>1.3208898733469825E-2</v>
      </c>
      <c r="FX32" s="250">
        <f>'1_Police_100K'!FX32/'1_Police_100K'!L32*100</f>
        <v>1.8532532316103224E-2</v>
      </c>
      <c r="FY32" s="250">
        <f>'1_Police_100K'!FY32/'1_Police_100K'!M32*100</f>
        <v>2.7142730451187428E-2</v>
      </c>
      <c r="FZ32" s="250">
        <f>'1_Police_100K'!FZ32/'1_Police_100K'!N32*100</f>
        <v>2.0770559297101511E-2</v>
      </c>
      <c r="GA32" s="250">
        <f>'1_Police_100K'!GA32/'1_Police_100K'!O32*100</f>
        <v>3.3886918757598541E-2</v>
      </c>
      <c r="GB32" s="250">
        <f t="shared" si="12"/>
        <v>44.720749712507256</v>
      </c>
      <c r="GD32" s="250">
        <f>'1_Police_100K'!GD32/'1_Police_100K'!J32*100</f>
        <v>3.288677478084253E-2</v>
      </c>
      <c r="GE32" s="250">
        <f>'1_Police_100K'!GE32/'1_Police_100K'!K32*100</f>
        <v>1.498701971682153E-2</v>
      </c>
      <c r="GF32" s="250">
        <f>'1_Police_100K'!GF32/'1_Police_100K'!L32*100</f>
        <v>1.2097625261900717E-2</v>
      </c>
      <c r="GG32" s="250">
        <f>'1_Police_100K'!GG32/'1_Police_100K'!M32*100</f>
        <v>6.7184976364325312E-3</v>
      </c>
      <c r="GH32" s="250">
        <f>'1_Police_100K'!GH32/'1_Police_100K'!N32*100</f>
        <v>1.3941882267917453E-2</v>
      </c>
      <c r="GI32" s="250">
        <f>'1_Police_100K'!GI32/'1_Police_100K'!O32*100</f>
        <v>1.3673668972364326E-2</v>
      </c>
      <c r="GJ32" s="250">
        <f t="shared" si="13"/>
        <v>-58.421982503648785</v>
      </c>
      <c r="GL32" s="250">
        <f>'1_Police_100K'!GL32/'1_Police_100K'!J32*100</f>
        <v>5.2579375519611036</v>
      </c>
      <c r="GM32" s="250">
        <f>'1_Police_100K'!GM32/'1_Police_100K'!K32*100</f>
        <v>5.4875353719067039</v>
      </c>
      <c r="GN32" s="250">
        <f>'1_Police_100K'!GN32/'1_Police_100K'!L32*100</f>
        <v>5.9504872511621443</v>
      </c>
      <c r="GO32" s="250">
        <f>'1_Police_100K'!GO32/'1_Police_100K'!M32*100</f>
        <v>5.9421080495663876</v>
      </c>
      <c r="GP32" s="250">
        <f>'1_Police_100K'!GP32/'1_Police_100K'!N32*100</f>
        <v>5.6541445801644006</v>
      </c>
      <c r="GQ32" s="250">
        <f>'1_Police_100K'!GQ32/'1_Police_100K'!O32*100</f>
        <v>4.9040911023057969</v>
      </c>
      <c r="GR32" s="250">
        <f t="shared" si="14"/>
        <v>-6.7297575552857012</v>
      </c>
      <c r="GT32" s="250" t="e">
        <f>'1_Police_100K'!GT32/'1_Police_100K'!GL32*100</f>
        <v>#VALUE!</v>
      </c>
      <c r="GU32" s="250" t="e">
        <f>'1_Police_100K'!GU32/'1_Police_100K'!GM32*100</f>
        <v>#VALUE!</v>
      </c>
      <c r="GV32" s="250" t="e">
        <f>'1_Police_100K'!GV32/'1_Police_100K'!GN32*100</f>
        <v>#VALUE!</v>
      </c>
      <c r="GW32" s="250" t="e">
        <f>'1_Police_100K'!GW32/'1_Police_100K'!GO32*100</f>
        <v>#VALUE!</v>
      </c>
      <c r="GX32" s="250" t="e">
        <f>'1_Police_100K'!GX32/'1_Police_100K'!GP32*100</f>
        <v>#VALUE!</v>
      </c>
      <c r="GY32" s="250" t="e">
        <f>'1_Police_100K'!GY32/'1_Police_100K'!GQ32*100</f>
        <v>#VALUE!</v>
      </c>
      <c r="GZ32" s="250" t="e">
        <f t="shared" si="15"/>
        <v>#VALUE!</v>
      </c>
      <c r="HA32" s="252"/>
      <c r="HB32" s="250">
        <f>'1_Police_raw'!GI31/C32*100</f>
        <v>752.96145259287778</v>
      </c>
      <c r="HC32" s="250">
        <f>'1_Police_raw'!GJ31/D32*100</f>
        <v>724.60774147741517</v>
      </c>
      <c r="HD32" s="250">
        <f>'1_Police_raw'!GK31/E32*100</f>
        <v>1629.529178276772</v>
      </c>
      <c r="HE32" s="250">
        <f>'1_Police_raw'!GL31/F32*100</f>
        <v>1589.6334551690788</v>
      </c>
      <c r="HF32" s="250">
        <f>'1_Police_raw'!GM31/G32*100</f>
        <v>1555.0200106726168</v>
      </c>
      <c r="HG32" s="250">
        <f>'1_Police_raw'!GN31/H32*100</f>
        <v>1535.3153623078267</v>
      </c>
      <c r="HH32" s="250">
        <f t="shared" si="16"/>
        <v>103.90358059112535</v>
      </c>
      <c r="HJ32" s="250" t="e">
        <f>'1_Police_100K'!HJ32/'1_Police_100K'!HB32*100</f>
        <v>#VALUE!</v>
      </c>
      <c r="HK32" s="250" t="e">
        <f>'1_Police_100K'!HK32/'1_Police_100K'!HC32*100</f>
        <v>#VALUE!</v>
      </c>
      <c r="HL32" s="250" t="e">
        <f>'1_Police_100K'!HL32/'1_Police_100K'!HD32*100</f>
        <v>#VALUE!</v>
      </c>
      <c r="HM32" s="250" t="e">
        <f>'1_Police_100K'!HM32/'1_Police_100K'!HE32*100</f>
        <v>#VALUE!</v>
      </c>
      <c r="HN32" s="250" t="e">
        <f>'1_Police_100K'!HN32/'1_Police_100K'!HF32*100</f>
        <v>#VALUE!</v>
      </c>
      <c r="HO32" s="250" t="e">
        <f>'1_Police_100K'!HO32/'1_Police_100K'!HG32*100</f>
        <v>#VALUE!</v>
      </c>
      <c r="HP32" s="250" t="e">
        <f t="shared" si="17"/>
        <v>#VALUE!</v>
      </c>
      <c r="HR32" s="250" t="e">
        <f>'1_Police_100K'!HR32/'1_Police_100K'!HB32*100</f>
        <v>#VALUE!</v>
      </c>
      <c r="HS32" s="250" t="e">
        <f>'1_Police_100K'!HS32/'1_Police_100K'!HC32*100</f>
        <v>#VALUE!</v>
      </c>
      <c r="HT32" s="250" t="e">
        <f>'1_Police_100K'!HT32/'1_Police_100K'!HD32*100</f>
        <v>#VALUE!</v>
      </c>
      <c r="HU32" s="250" t="e">
        <f>'1_Police_100K'!HU32/'1_Police_100K'!HE32*100</f>
        <v>#VALUE!</v>
      </c>
      <c r="HV32" s="250" t="e">
        <f>'1_Police_100K'!HV32/'1_Police_100K'!HF32*100</f>
        <v>#VALUE!</v>
      </c>
      <c r="HW32" s="250" t="e">
        <f>'1_Police_100K'!HW32/'1_Police_100K'!HG32*100</f>
        <v>#VALUE!</v>
      </c>
      <c r="HX32" s="250" t="e">
        <f t="shared" si="18"/>
        <v>#VALUE!</v>
      </c>
      <c r="HZ32" s="250" t="e">
        <f>'1_Police_100K'!HZ32/'1_Police_100K'!HR32*100</f>
        <v>#VALUE!</v>
      </c>
      <c r="IA32" s="250" t="e">
        <f>'1_Police_100K'!IA32/'1_Police_100K'!HS32*100</f>
        <v>#VALUE!</v>
      </c>
      <c r="IB32" s="250" t="e">
        <f>'1_Police_100K'!IB32/'1_Police_100K'!HT32*100</f>
        <v>#VALUE!</v>
      </c>
      <c r="IC32" s="250" t="e">
        <f>'1_Police_100K'!IC32/'1_Police_100K'!HU32*100</f>
        <v>#VALUE!</v>
      </c>
      <c r="ID32" s="250" t="e">
        <f>'1_Police_100K'!ID32/'1_Police_100K'!HV32*100</f>
        <v>#VALUE!</v>
      </c>
      <c r="IE32" s="250" t="e">
        <f>'1_Police_100K'!IE32/'1_Police_100K'!HW32*100</f>
        <v>#VALUE!</v>
      </c>
      <c r="IF32" s="250" t="e">
        <f t="shared" si="48"/>
        <v>#VALUE!</v>
      </c>
      <c r="IH32" s="250" t="e">
        <f>'1_Police_100K'!IH32/'1_Police_100K'!HR32*100</f>
        <v>#VALUE!</v>
      </c>
      <c r="II32" s="250" t="e">
        <f>'1_Police_100K'!II32/'1_Police_100K'!HS32*100</f>
        <v>#VALUE!</v>
      </c>
      <c r="IJ32" s="250" t="e">
        <f>'1_Police_100K'!IJ32/'1_Police_100K'!HT32*100</f>
        <v>#VALUE!</v>
      </c>
      <c r="IK32" s="250" t="e">
        <f>'1_Police_100K'!IK32/'1_Police_100K'!HU32*100</f>
        <v>#VALUE!</v>
      </c>
      <c r="IL32" s="250" t="e">
        <f>'1_Police_100K'!IL32/'1_Police_100K'!HV32*100</f>
        <v>#VALUE!</v>
      </c>
      <c r="IM32" s="250" t="e">
        <f>'1_Police_100K'!IM32/'1_Police_100K'!HW32*100</f>
        <v>#VALUE!</v>
      </c>
      <c r="IN32" s="250" t="e">
        <f t="shared" si="36"/>
        <v>#VALUE!</v>
      </c>
      <c r="IP32" s="250" t="e">
        <f>'1_Police_100K'!IP32/'1_Police_100K'!IH32*100</f>
        <v>#VALUE!</v>
      </c>
      <c r="IQ32" s="250" t="e">
        <f>'1_Police_100K'!IQ32/'1_Police_100K'!II32*100</f>
        <v>#VALUE!</v>
      </c>
      <c r="IR32" s="250" t="e">
        <f>'1_Police_100K'!IR32/'1_Police_100K'!IJ32*100</f>
        <v>#VALUE!</v>
      </c>
      <c r="IS32" s="250" t="e">
        <f>'1_Police_100K'!IS32/'1_Police_100K'!IK32*100</f>
        <v>#VALUE!</v>
      </c>
      <c r="IT32" s="250" t="e">
        <f>'1_Police_100K'!IT32/'1_Police_100K'!IL32*100</f>
        <v>#VALUE!</v>
      </c>
      <c r="IU32" s="250" t="e">
        <f>'1_Police_100K'!IU32/'1_Police_100K'!IM32*100</f>
        <v>#VALUE!</v>
      </c>
      <c r="IV32" s="250" t="e">
        <f t="shared" si="44"/>
        <v>#VALUE!</v>
      </c>
      <c r="IX32" s="250" t="e">
        <f>'1_Police_100K'!IX32/'1_Police_100K'!HB32*100</f>
        <v>#VALUE!</v>
      </c>
      <c r="IY32" s="250" t="e">
        <f>'1_Police_100K'!IY32/'1_Police_100K'!HC32*100</f>
        <v>#VALUE!</v>
      </c>
      <c r="IZ32" s="250" t="e">
        <f>'1_Police_100K'!IZ32/'1_Police_100K'!HD32*100</f>
        <v>#VALUE!</v>
      </c>
      <c r="JA32" s="250" t="e">
        <f>'1_Police_100K'!JA32/'1_Police_100K'!HE32*100</f>
        <v>#VALUE!</v>
      </c>
      <c r="JB32" s="250" t="e">
        <f>'1_Police_100K'!JB32/'1_Police_100K'!HF32*100</f>
        <v>#VALUE!</v>
      </c>
      <c r="JC32" s="250" t="e">
        <f>'1_Police_100K'!JC32/'1_Police_100K'!HG32*100</f>
        <v>#VALUE!</v>
      </c>
      <c r="JD32" s="250" t="e">
        <f t="shared" si="19"/>
        <v>#VALUE!</v>
      </c>
      <c r="JF32" s="250" t="e">
        <f>'1_Police_100K'!JF32/'1_Police_100K'!IX32*100</f>
        <v>#VALUE!</v>
      </c>
      <c r="JG32" s="250" t="e">
        <f>'1_Police_100K'!JG32/'1_Police_100K'!IY32*100</f>
        <v>#VALUE!</v>
      </c>
      <c r="JH32" s="250" t="e">
        <f>'1_Police_100K'!JH32/'1_Police_100K'!IZ32*100</f>
        <v>#VALUE!</v>
      </c>
      <c r="JI32" s="250" t="e">
        <f>'1_Police_100K'!JI32/'1_Police_100K'!JA32*100</f>
        <v>#VALUE!</v>
      </c>
      <c r="JJ32" s="250" t="e">
        <f>'1_Police_100K'!JJ32/'1_Police_100K'!JB32*100</f>
        <v>#VALUE!</v>
      </c>
      <c r="JK32" s="250" t="e">
        <f>'1_Police_100K'!JK32/'1_Police_100K'!JC32*100</f>
        <v>#VALUE!</v>
      </c>
      <c r="JL32" s="250" t="e">
        <f t="shared" si="47"/>
        <v>#VALUE!</v>
      </c>
      <c r="JN32" s="250" t="e">
        <f>'1_Police_100K'!JN32/'1_Police_100K'!HB32*100</f>
        <v>#VALUE!</v>
      </c>
      <c r="JO32" s="250" t="e">
        <f>'1_Police_100K'!JO32/'1_Police_100K'!HC32*100</f>
        <v>#VALUE!</v>
      </c>
      <c r="JP32" s="250" t="e">
        <f>'1_Police_100K'!JP32/'1_Police_100K'!HD32*100</f>
        <v>#VALUE!</v>
      </c>
      <c r="JQ32" s="250" t="e">
        <f>'1_Police_100K'!JQ32/'1_Police_100K'!HE32*100</f>
        <v>#VALUE!</v>
      </c>
      <c r="JR32" s="250" t="e">
        <f>'1_Police_100K'!JR32/'1_Police_100K'!HF32*100</f>
        <v>#VALUE!</v>
      </c>
      <c r="JS32" s="250" t="e">
        <f>'1_Police_100K'!JS32/'1_Police_100K'!HG32*100</f>
        <v>#VALUE!</v>
      </c>
      <c r="JT32" s="250" t="e">
        <f t="shared" si="20"/>
        <v>#VALUE!</v>
      </c>
      <c r="JV32" s="250" t="e">
        <f>'1_Police_100K'!JV32/'1_Police_100K'!JN32*100</f>
        <v>#VALUE!</v>
      </c>
      <c r="JW32" s="250" t="e">
        <f>'1_Police_100K'!JW32/'1_Police_100K'!JO32*100</f>
        <v>#VALUE!</v>
      </c>
      <c r="JX32" s="250" t="e">
        <f>'1_Police_100K'!JX32/'1_Police_100K'!JP32*100</f>
        <v>#VALUE!</v>
      </c>
      <c r="JY32" s="250" t="e">
        <f>'1_Police_100K'!JY32/'1_Police_100K'!JQ32*100</f>
        <v>#VALUE!</v>
      </c>
      <c r="JZ32" s="250" t="e">
        <f>'1_Police_100K'!JZ32/'1_Police_100K'!JR32*100</f>
        <v>#VALUE!</v>
      </c>
      <c r="KA32" s="250" t="e">
        <f>'1_Police_100K'!KA32/'1_Police_100K'!JS32*100</f>
        <v>#VALUE!</v>
      </c>
      <c r="KB32" s="250" t="e">
        <f t="shared" si="21"/>
        <v>#VALUE!</v>
      </c>
      <c r="KD32" s="250" t="e">
        <f>'1_Police_100K'!KD32/'1_Police_100K'!JN32*100</f>
        <v>#VALUE!</v>
      </c>
      <c r="KE32" s="250" t="e">
        <f>'1_Police_100K'!KE32/'1_Police_100K'!JO32*100</f>
        <v>#VALUE!</v>
      </c>
      <c r="KF32" s="250" t="e">
        <f>'1_Police_100K'!KF32/'1_Police_100K'!JP32*100</f>
        <v>#VALUE!</v>
      </c>
      <c r="KG32" s="250" t="e">
        <f>'1_Police_100K'!KG32/'1_Police_100K'!JQ32*100</f>
        <v>#VALUE!</v>
      </c>
      <c r="KH32" s="250" t="e">
        <f>'1_Police_100K'!KH32/'1_Police_100K'!JR32*100</f>
        <v>#VALUE!</v>
      </c>
      <c r="KI32" s="250" t="e">
        <f>'1_Police_100K'!KI32/'1_Police_100K'!JS32*100</f>
        <v>#VALUE!</v>
      </c>
      <c r="KJ32" s="250" t="e">
        <f t="shared" si="22"/>
        <v>#VALUE!</v>
      </c>
      <c r="KL32" s="250" t="e">
        <f>'1_Police_100K'!KL32/'1_Police_100K'!HB32*100</f>
        <v>#VALUE!</v>
      </c>
      <c r="KM32" s="250" t="e">
        <f>'1_Police_100K'!KM32/'1_Police_100K'!HC32*100</f>
        <v>#VALUE!</v>
      </c>
      <c r="KN32" s="250" t="e">
        <f>'1_Police_100K'!KN32/'1_Police_100K'!HD32*100</f>
        <v>#VALUE!</v>
      </c>
      <c r="KO32" s="250" t="e">
        <f>'1_Police_100K'!KO32/'1_Police_100K'!HE32*100</f>
        <v>#VALUE!</v>
      </c>
      <c r="KP32" s="250" t="e">
        <f>'1_Police_100K'!KP32/'1_Police_100K'!HF32*100</f>
        <v>#VALUE!</v>
      </c>
      <c r="KQ32" s="250" t="e">
        <f>'1_Police_100K'!KQ32/'1_Police_100K'!HG32*100</f>
        <v>#VALUE!</v>
      </c>
      <c r="KR32" s="250" t="e">
        <f t="shared" si="23"/>
        <v>#VALUE!</v>
      </c>
      <c r="KT32" s="250" t="e">
        <f>'1_Police_100K'!KT32/'1_Police_100K'!KL32*100</f>
        <v>#VALUE!</v>
      </c>
      <c r="KU32" s="250" t="e">
        <f>'1_Police_100K'!KU32/'1_Police_100K'!KM32*100</f>
        <v>#VALUE!</v>
      </c>
      <c r="KV32" s="250" t="e">
        <f>'1_Police_100K'!KV32/'1_Police_100K'!KN32*100</f>
        <v>#VALUE!</v>
      </c>
      <c r="KW32" s="250" t="e">
        <f>'1_Police_100K'!KW32/'1_Police_100K'!KO32*100</f>
        <v>#VALUE!</v>
      </c>
      <c r="KX32" s="250" t="e">
        <f>'1_Police_100K'!KX32/'1_Police_100K'!KP32*100</f>
        <v>#VALUE!</v>
      </c>
      <c r="KY32" s="250" t="e">
        <f>'1_Police_100K'!KY32/'1_Police_100K'!KQ32*100</f>
        <v>#VALUE!</v>
      </c>
      <c r="KZ32" s="250" t="e">
        <f t="shared" si="37"/>
        <v>#VALUE!</v>
      </c>
      <c r="LB32" s="250" t="e">
        <f>'1_Police_100K'!LB32/'1_Police_100K'!HB32*100</f>
        <v>#VALUE!</v>
      </c>
      <c r="LC32" s="250" t="e">
        <f>'1_Police_100K'!LC32/'1_Police_100K'!HC32*100</f>
        <v>#VALUE!</v>
      </c>
      <c r="LD32" s="250" t="e">
        <f>'1_Police_100K'!LD32/'1_Police_100K'!HD32*100</f>
        <v>#VALUE!</v>
      </c>
      <c r="LE32" s="250" t="e">
        <f>'1_Police_100K'!LE32/'1_Police_100K'!HE32*100</f>
        <v>#VALUE!</v>
      </c>
      <c r="LF32" s="250" t="e">
        <f>'1_Police_100K'!LF32/'1_Police_100K'!HF32*100</f>
        <v>#VALUE!</v>
      </c>
      <c r="LG32" s="250" t="e">
        <f>'1_Police_100K'!LG32/'1_Police_100K'!HG32*100</f>
        <v>#VALUE!</v>
      </c>
      <c r="LH32" s="250" t="e">
        <f t="shared" si="24"/>
        <v>#VALUE!</v>
      </c>
      <c r="LJ32" s="250" t="e">
        <f>'1_Police_100K'!LJ32/'1_Police_100K'!LB32*100</f>
        <v>#VALUE!</v>
      </c>
      <c r="LK32" s="250" t="e">
        <f>'1_Police_100K'!LK32/'1_Police_100K'!LC32*100</f>
        <v>#VALUE!</v>
      </c>
      <c r="LL32" s="250" t="e">
        <f>'1_Police_100K'!LL32/'1_Police_100K'!LD32*100</f>
        <v>#VALUE!</v>
      </c>
      <c r="LM32" s="250" t="e">
        <f>'1_Police_100K'!LM32/'1_Police_100K'!LE32*100</f>
        <v>#VALUE!</v>
      </c>
      <c r="LN32" s="250" t="e">
        <f>'1_Police_100K'!LN32/'1_Police_100K'!LF32*100</f>
        <v>#VALUE!</v>
      </c>
      <c r="LO32" s="250" t="e">
        <f>'1_Police_100K'!LO32/'1_Police_100K'!LG32*100</f>
        <v>#VALUE!</v>
      </c>
      <c r="LP32" s="250" t="e">
        <f t="shared" si="38"/>
        <v>#VALUE!</v>
      </c>
      <c r="LR32" s="250" t="e">
        <f>'1_Police_100K'!LR32/'1_Police_100K'!LJ32*100</f>
        <v>#VALUE!</v>
      </c>
      <c r="LS32" s="250" t="e">
        <f>'1_Police_100K'!LS32/'1_Police_100K'!LK32*100</f>
        <v>#VALUE!</v>
      </c>
      <c r="LT32" s="250" t="e">
        <f>'1_Police_100K'!LT32/'1_Police_100K'!LL32*100</f>
        <v>#VALUE!</v>
      </c>
      <c r="LU32" s="250" t="e">
        <f>'1_Police_100K'!LU32/'1_Police_100K'!LM32*100</f>
        <v>#VALUE!</v>
      </c>
      <c r="LV32" s="250" t="e">
        <f>'1_Police_100K'!LV32/'1_Police_100K'!LN32*100</f>
        <v>#VALUE!</v>
      </c>
      <c r="LW32" s="250" t="e">
        <f>'1_Police_100K'!LW32/'1_Police_100K'!LO32*100</f>
        <v>#VALUE!</v>
      </c>
      <c r="LX32" s="250" t="e">
        <f t="shared" si="39"/>
        <v>#VALUE!</v>
      </c>
      <c r="LZ32" s="250" t="e">
        <f>'1_Police_100K'!LZ32/'1_Police_100K'!LJ32*100</f>
        <v>#VALUE!</v>
      </c>
      <c r="MA32" s="250" t="e">
        <f>'1_Police_100K'!MA32/'1_Police_100K'!LK32*100</f>
        <v>#VALUE!</v>
      </c>
      <c r="MB32" s="250" t="e">
        <f>'1_Police_100K'!MB32/'1_Police_100K'!LL32*100</f>
        <v>#VALUE!</v>
      </c>
      <c r="MC32" s="250" t="e">
        <f>'1_Police_100K'!MC32/'1_Police_100K'!LM32*100</f>
        <v>#VALUE!</v>
      </c>
      <c r="MD32" s="250" t="e">
        <f>'1_Police_100K'!MD32/'1_Police_100K'!LN32*100</f>
        <v>#VALUE!</v>
      </c>
      <c r="ME32" s="250" t="e">
        <f>'1_Police_100K'!ME32/'1_Police_100K'!LO32*100</f>
        <v>#VALUE!</v>
      </c>
      <c r="MF32" s="250" t="e">
        <f t="shared" si="40"/>
        <v>#VALUE!</v>
      </c>
      <c r="MH32" s="250" t="e">
        <f>'1_Police_100K'!MH32/'1_Police_100K'!LZ32*100</f>
        <v>#VALUE!</v>
      </c>
      <c r="MI32" s="250" t="e">
        <f>'1_Police_100K'!MI32/'1_Police_100K'!MA32*100</f>
        <v>#VALUE!</v>
      </c>
      <c r="MJ32" s="250" t="e">
        <f>'1_Police_100K'!MJ32/'1_Police_100K'!MB32*100</f>
        <v>#VALUE!</v>
      </c>
      <c r="MK32" s="250" t="e">
        <f>'1_Police_100K'!MK32/'1_Police_100K'!MC32*100</f>
        <v>#VALUE!</v>
      </c>
      <c r="ML32" s="250" t="e">
        <f>'1_Police_100K'!ML32/'1_Police_100K'!MD32*100</f>
        <v>#VALUE!</v>
      </c>
      <c r="MM32" s="250" t="e">
        <f>'1_Police_100K'!MM32/'1_Police_100K'!ME32*100</f>
        <v>#VALUE!</v>
      </c>
      <c r="MN32" s="250" t="e">
        <f t="shared" si="41"/>
        <v>#VALUE!</v>
      </c>
      <c r="MP32" s="250" t="e">
        <f>'1_Police_100K'!MP32/'1_Police_100K'!HB32*100</f>
        <v>#VALUE!</v>
      </c>
      <c r="MQ32" s="250" t="e">
        <f>'1_Police_100K'!MQ32/'1_Police_100K'!HC32*100</f>
        <v>#VALUE!</v>
      </c>
      <c r="MR32" s="250" t="e">
        <f>'1_Police_100K'!MR32/'1_Police_100K'!HD32*100</f>
        <v>#VALUE!</v>
      </c>
      <c r="MS32" s="250" t="e">
        <f>'1_Police_100K'!MS32/'1_Police_100K'!HE32*100</f>
        <v>#VALUE!</v>
      </c>
      <c r="MT32" s="250" t="e">
        <f>'1_Police_100K'!MT32/'1_Police_100K'!HF32*100</f>
        <v>#VALUE!</v>
      </c>
      <c r="MU32" s="250" t="e">
        <f>'1_Police_100K'!MU32/'1_Police_100K'!HG32*100</f>
        <v>#VALUE!</v>
      </c>
      <c r="MV32" s="250" t="e">
        <f t="shared" si="25"/>
        <v>#VALUE!</v>
      </c>
      <c r="MX32" s="250" t="e">
        <f>'1_Police_100K'!MX32/'1_Police_100K'!MP32*100</f>
        <v>#VALUE!</v>
      </c>
      <c r="MY32" s="250" t="e">
        <f>'1_Police_100K'!MY32/'1_Police_100K'!MQ32*100</f>
        <v>#VALUE!</v>
      </c>
      <c r="MZ32" s="250" t="e">
        <f>'1_Police_100K'!MZ32/'1_Police_100K'!MR32*100</f>
        <v>#VALUE!</v>
      </c>
      <c r="NA32" s="250" t="e">
        <f>'1_Police_100K'!NA32/'1_Police_100K'!MS32*100</f>
        <v>#VALUE!</v>
      </c>
      <c r="NB32" s="250" t="e">
        <f>'1_Police_100K'!NB32/'1_Police_100K'!MT32*100</f>
        <v>#VALUE!</v>
      </c>
      <c r="NC32" s="250" t="e">
        <f>'1_Police_100K'!NC32/'1_Police_100K'!MU32*100</f>
        <v>#VALUE!</v>
      </c>
      <c r="ND32" s="250" t="e">
        <f t="shared" si="49"/>
        <v>#VALUE!</v>
      </c>
      <c r="NF32" s="250" t="e">
        <f>'1_Police_100K'!NF32/'1_Police_100K'!HB32*100</f>
        <v>#VALUE!</v>
      </c>
      <c r="NG32" s="250" t="e">
        <f>'1_Police_100K'!NG32/'1_Police_100K'!HC32*100</f>
        <v>#VALUE!</v>
      </c>
      <c r="NH32" s="250" t="e">
        <f>'1_Police_100K'!NH32/'1_Police_100K'!HD32*100</f>
        <v>#VALUE!</v>
      </c>
      <c r="NI32" s="250" t="e">
        <f>'1_Police_100K'!NI32/'1_Police_100K'!HE32*100</f>
        <v>#VALUE!</v>
      </c>
      <c r="NJ32" s="250" t="e">
        <f>'1_Police_100K'!NJ32/'1_Police_100K'!HF32*100</f>
        <v>#VALUE!</v>
      </c>
      <c r="NK32" s="250" t="e">
        <f>'1_Police_100K'!NK32/'1_Police_100K'!HG32*100</f>
        <v>#VALUE!</v>
      </c>
      <c r="NL32" s="250" t="e">
        <f t="shared" si="26"/>
        <v>#VALUE!</v>
      </c>
      <c r="NN32" s="250" t="e">
        <f>'1_Police_100K'!NN32/'1_Police_100K'!HB32*100</f>
        <v>#VALUE!</v>
      </c>
      <c r="NO32" s="250" t="e">
        <f>'1_Police_100K'!NO32/'1_Police_100K'!HC32*100</f>
        <v>#VALUE!</v>
      </c>
      <c r="NP32" s="250" t="e">
        <f>'1_Police_100K'!NP32/'1_Police_100K'!HD32*100</f>
        <v>#VALUE!</v>
      </c>
      <c r="NQ32" s="250" t="e">
        <f>'1_Police_100K'!NQ32/'1_Police_100K'!HE32*100</f>
        <v>#VALUE!</v>
      </c>
      <c r="NR32" s="250" t="e">
        <f>'1_Police_100K'!NR32/'1_Police_100K'!HF32*100</f>
        <v>#VALUE!</v>
      </c>
      <c r="NS32" s="250" t="e">
        <f>'1_Police_100K'!NS32/'1_Police_100K'!HG32*100</f>
        <v>#VALUE!</v>
      </c>
      <c r="NT32" s="250" t="e">
        <f t="shared" si="27"/>
        <v>#VALUE!</v>
      </c>
      <c r="NV32" s="250" t="e">
        <f>'1_Police_100K'!NV32/'1_Police_100K'!HB32*100</f>
        <v>#VALUE!</v>
      </c>
      <c r="NW32" s="250" t="e">
        <f>'1_Police_100K'!NW32/'1_Police_100K'!HC32*100</f>
        <v>#VALUE!</v>
      </c>
      <c r="NX32" s="250" t="e">
        <f>'1_Police_100K'!NX32/'1_Police_100K'!HD32*100</f>
        <v>#VALUE!</v>
      </c>
      <c r="NY32" s="250" t="e">
        <f>'1_Police_100K'!NY32/'1_Police_100K'!HE32*100</f>
        <v>#VALUE!</v>
      </c>
      <c r="NZ32" s="250" t="e">
        <f>'1_Police_100K'!NZ32/'1_Police_100K'!HF32*100</f>
        <v>#VALUE!</v>
      </c>
      <c r="OA32" s="250" t="e">
        <f>'1_Police_100K'!OA32/'1_Police_100K'!HG32*100</f>
        <v>#VALUE!</v>
      </c>
      <c r="OB32" s="250" t="e">
        <f t="shared" si="42"/>
        <v>#VALUE!</v>
      </c>
      <c r="OD32" s="250" t="e">
        <f>'1_Police_100K'!OD32/'1_Police_100K'!HB32*100</f>
        <v>#VALUE!</v>
      </c>
      <c r="OE32" s="250" t="e">
        <f>'1_Police_100K'!OE32/'1_Police_100K'!HC32*100</f>
        <v>#VALUE!</v>
      </c>
      <c r="OF32" s="250" t="e">
        <f>'1_Police_100K'!OF32/'1_Police_100K'!HD32*100</f>
        <v>#VALUE!</v>
      </c>
      <c r="OG32" s="250" t="e">
        <f>'1_Police_100K'!OG32/'1_Police_100K'!HE32*100</f>
        <v>#VALUE!</v>
      </c>
      <c r="OH32" s="250" t="e">
        <f>'1_Police_100K'!OH32/'1_Police_100K'!HF32*100</f>
        <v>#VALUE!</v>
      </c>
      <c r="OI32" s="250" t="e">
        <f>'1_Police_100K'!OI32/'1_Police_100K'!HG32*100</f>
        <v>#VALUE!</v>
      </c>
      <c r="OJ32" s="250" t="e">
        <f t="shared" si="28"/>
        <v>#VALUE!</v>
      </c>
      <c r="OL32" s="250" t="e">
        <f>'1_Police_100K'!OL32/'1_Police_100K'!OD32*100</f>
        <v>#VALUE!</v>
      </c>
      <c r="OM32" s="250" t="e">
        <f>'1_Police_100K'!OM32/'1_Police_100K'!OE32*100</f>
        <v>#VALUE!</v>
      </c>
      <c r="ON32" s="250" t="e">
        <f>'1_Police_100K'!ON32/'1_Police_100K'!OF32*100</f>
        <v>#VALUE!</v>
      </c>
      <c r="OO32" s="250" t="e">
        <f>'1_Police_100K'!OO32/'1_Police_100K'!OG32*100</f>
        <v>#VALUE!</v>
      </c>
      <c r="OP32" s="250" t="e">
        <f>'1_Police_100K'!OP32/'1_Police_100K'!OH32*100</f>
        <v>#VALUE!</v>
      </c>
      <c r="OQ32" s="250" t="e">
        <f>'1_Police_100K'!OQ32/'1_Police_100K'!OI32*100</f>
        <v>#VALUE!</v>
      </c>
      <c r="OR32" s="250" t="e">
        <f t="shared" si="43"/>
        <v>#VALUE!</v>
      </c>
    </row>
    <row r="33" spans="1:408">
      <c r="A33" s="247">
        <v>31</v>
      </c>
      <c r="B33" s="239" t="s">
        <v>54</v>
      </c>
      <c r="C33" s="248">
        <v>38062.718000000001</v>
      </c>
      <c r="D33" s="248">
        <v>38063.792000000001</v>
      </c>
      <c r="E33" s="248">
        <v>38062.535000000003</v>
      </c>
      <c r="F33" s="248">
        <v>38017.856</v>
      </c>
      <c r="G33" s="248">
        <v>38005.614000000001</v>
      </c>
      <c r="H33" s="248">
        <v>37967.209000000003</v>
      </c>
      <c r="I33" s="249"/>
      <c r="J33" s="250">
        <f>'1_Police_raw'!C32/C33*100</f>
        <v>3045.6784510239127</v>
      </c>
      <c r="K33" s="250">
        <f>'1_Police_raw'!D32/D33*100</f>
        <v>2941.913932274535</v>
      </c>
      <c r="L33" s="250">
        <f>'1_Police_raw'!E32/E33*100</f>
        <v>2788.1406217426138</v>
      </c>
      <c r="M33" s="250">
        <f>'1_Police_raw'!F32/F33*100</f>
        <v>2282.7562922012225</v>
      </c>
      <c r="N33" s="250">
        <f>'1_Police_raw'!G32/G33*100</f>
        <v>2104.3706858676196</v>
      </c>
      <c r="O33" s="250">
        <f>'1_Police_raw'!H32/H33*100</f>
        <v>1971.33004956988</v>
      </c>
      <c r="P33" s="250">
        <f t="shared" si="29"/>
        <v>-35.274518263503893</v>
      </c>
      <c r="R33" s="250">
        <f>'1_Police_100K'!R33/'1_Police_100K'!J33*100</f>
        <v>14.195940886835487</v>
      </c>
      <c r="S33" s="250">
        <f>'1_Police_100K'!S33/'1_Police_100K'!K33*100</f>
        <v>13.148372393740335</v>
      </c>
      <c r="T33" s="250">
        <f>'1_Police_100K'!T33/'1_Police_100K'!L33*100</f>
        <v>13.300987432590459</v>
      </c>
      <c r="U33" s="250">
        <f>'1_Police_100K'!U33/'1_Police_100K'!M33*100</f>
        <v>10.033012427191178</v>
      </c>
      <c r="V33" s="250">
        <f>'1_Police_100K'!V33/'1_Police_100K'!N33*100</f>
        <v>9.5705188558339227</v>
      </c>
      <c r="W33" s="250">
        <f>'1_Police_100K'!W33/'1_Police_100K'!O33*100</f>
        <v>9.8428905257335408</v>
      </c>
      <c r="X33" s="250">
        <f t="shared" si="30"/>
        <v>-30.664049644914485</v>
      </c>
      <c r="Z33" s="250">
        <f>'1_Police_100K'!Z33/'1_Police_100K'!J33*100</f>
        <v>7.1855688244650925E-2</v>
      </c>
      <c r="AA33" s="250">
        <f>'1_Police_100K'!AA33/'1_Police_100K'!K33*100</f>
        <v>6.8494129329775569E-2</v>
      </c>
      <c r="AB33" s="250">
        <f>'1_Police_100K'!AB33/'1_Police_100K'!L33*100</f>
        <v>6.86934209794796E-2</v>
      </c>
      <c r="AC33" s="250">
        <f>'1_Police_100K'!AC33/'1_Police_100K'!M33*100</f>
        <v>7.5242984139055474E-2</v>
      </c>
      <c r="AD33" s="250">
        <f>'1_Police_100K'!AD33/'1_Police_100K'!N33*100</f>
        <v>7.3270240904049738E-2</v>
      </c>
      <c r="AE33" s="250">
        <f>'1_Police_100K'!AE33/'1_Police_100K'!O33*100</f>
        <v>7.321710340846993E-2</v>
      </c>
      <c r="AF33" s="250">
        <f t="shared" si="31"/>
        <v>1.8946519017168413</v>
      </c>
      <c r="AH33" s="250">
        <f>'1_Police_100K'!AH33/'1_Police_100K'!Z33*100</f>
        <v>2.4009603841536618</v>
      </c>
      <c r="AI33" s="250">
        <f>'1_Police_100K'!AI33/'1_Police_100K'!AA33*100</f>
        <v>3.9113428943937421</v>
      </c>
      <c r="AJ33" s="250">
        <f>'1_Police_100K'!AJ33/'1_Police_100K'!AB33*100</f>
        <v>3.4293552812071333</v>
      </c>
      <c r="AK33" s="250">
        <f>'1_Police_100K'!AK33/'1_Police_100K'!AC33*100</f>
        <v>4.9004594180704446</v>
      </c>
      <c r="AL33" s="250">
        <f>'1_Police_100K'!AL33/'1_Police_100K'!AD33*100</f>
        <v>3.2423208191126283</v>
      </c>
      <c r="AM33" s="250">
        <f>'1_Police_100K'!AM33/'1_Police_100K'!AE33*100</f>
        <v>2.7372262773722627</v>
      </c>
      <c r="AN33" s="250">
        <f t="shared" si="45"/>
        <v>14.005474452554736</v>
      </c>
      <c r="AP33" s="250">
        <f>'1_Police_100K'!AP33/'1_Police_100K'!Z33*100</f>
        <v>73.229291716686689</v>
      </c>
      <c r="AQ33" s="250">
        <f>'1_Police_100K'!AQ33/'1_Police_100K'!AA33*100</f>
        <v>71.05606258148633</v>
      </c>
      <c r="AR33" s="250">
        <f>'1_Police_100K'!AR33/'1_Police_100K'!AB33*100</f>
        <v>61.454046639231819</v>
      </c>
      <c r="AS33" s="250">
        <f>'1_Police_100K'!AS33/'1_Police_100K'!AC33*100</f>
        <v>61.715160796324675</v>
      </c>
      <c r="AT33" s="250">
        <f>'1_Police_100K'!AT33/'1_Police_100K'!AD33*100</f>
        <v>63.822525597269617</v>
      </c>
      <c r="AU33" s="250">
        <f>'1_Police_100K'!AU33/'1_Police_100K'!AE33*100</f>
        <v>63.503649635036496</v>
      </c>
      <c r="AV33" s="250">
        <f t="shared" si="32"/>
        <v>-13.281081727892797</v>
      </c>
      <c r="AX33" s="250" t="e">
        <f>'1_Police_100K'!AX33/'1_Police_100K'!AP33*100</f>
        <v>#VALUE!</v>
      </c>
      <c r="AY33" s="250" t="e">
        <f>'1_Police_100K'!AY33/'1_Police_100K'!AQ33*100</f>
        <v>#VALUE!</v>
      </c>
      <c r="AZ33" s="250" t="e">
        <f>'1_Police_100K'!AZ33/'1_Police_100K'!AR33*100</f>
        <v>#VALUE!</v>
      </c>
      <c r="BA33" s="250" t="e">
        <f>'1_Police_100K'!BA33/'1_Police_100K'!AS33*100</f>
        <v>#VALUE!</v>
      </c>
      <c r="BB33" s="250" t="e">
        <f>'1_Police_100K'!BB33/'1_Police_100K'!AT33*100</f>
        <v>#VALUE!</v>
      </c>
      <c r="BC33" s="250" t="e">
        <f>'1_Police_100K'!BC33/'1_Police_100K'!AU33*100</f>
        <v>#VALUE!</v>
      </c>
      <c r="BD33" s="250" t="e">
        <f t="shared" si="46"/>
        <v>#VALUE!</v>
      </c>
      <c r="BF33" s="250">
        <f>'1_Police_100K'!BF33/'1_Police_100K'!J33*100</f>
        <v>4.5291511540040785</v>
      </c>
      <c r="BG33" s="250">
        <f>'1_Police_100K'!BG33/'1_Police_100K'!K33*100</f>
        <v>4.4686391547092184</v>
      </c>
      <c r="BH33" s="250">
        <f>'1_Police_100K'!BH33/'1_Police_100K'!L33*100</f>
        <v>4.3585928496650608</v>
      </c>
      <c r="BI33" s="250">
        <f>'1_Police_100K'!BI33/'1_Police_100K'!M33*100</f>
        <v>4.6169002886426886</v>
      </c>
      <c r="BJ33" s="250">
        <f>'1_Police_100K'!BJ33/'1_Police_100K'!N33*100</f>
        <v>4.222666511623836</v>
      </c>
      <c r="BK33" s="250">
        <f>'1_Police_100K'!BK33/'1_Police_100K'!O33*100</f>
        <v>4.6973848934945002</v>
      </c>
      <c r="BL33" s="250">
        <f t="shared" si="0"/>
        <v>3.714465112114695</v>
      </c>
      <c r="BN33" s="250">
        <f>'1_Police_100K'!BN33/'1_Police_100K'!BF33*100</f>
        <v>1.8322064565279497</v>
      </c>
      <c r="BO33" s="250">
        <f>'1_Police_100K'!BO33/'1_Police_100K'!BG33*100</f>
        <v>2.0483613109512389</v>
      </c>
      <c r="BP33" s="250">
        <f>'1_Police_100K'!BP33/'1_Police_100K'!BH33*100</f>
        <v>1.6711706842503511</v>
      </c>
      <c r="BQ33" s="250">
        <f>'1_Police_100K'!BQ33/'1_Police_100K'!BI33*100</f>
        <v>1.9192372965957871</v>
      </c>
      <c r="BR33" s="250">
        <f>'1_Police_100K'!BR33/'1_Police_100K'!BJ33*100</f>
        <v>1.9986971455643727</v>
      </c>
      <c r="BS33" s="250">
        <f>'1_Police_100K'!BS33/'1_Police_100K'!BK33*100</f>
        <v>1.9455031571761765</v>
      </c>
      <c r="BT33" s="250">
        <f t="shared" si="1"/>
        <v>6.1836208602236553</v>
      </c>
      <c r="BV33" s="250">
        <f>'1_Police_100K'!BV33/'1_Police_100K'!J33*100</f>
        <v>0.27336215611920628</v>
      </c>
      <c r="BW33" s="250">
        <f>'1_Police_100K'!BW33/'1_Police_100K'!K33*100</f>
        <v>0.25129397644587809</v>
      </c>
      <c r="BX33" s="250">
        <f>'1_Police_100K'!BX33/'1_Police_100K'!L33*100</f>
        <v>0.26082769447352477</v>
      </c>
      <c r="BY33" s="250">
        <f>'1_Police_100K'!BY33/'1_Police_100K'!M33*100</f>
        <v>0.2626014714439624</v>
      </c>
      <c r="BZ33" s="250">
        <f>'1_Police_100K'!BZ33/'1_Police_100K'!N33*100</f>
        <v>0.26469812285643901</v>
      </c>
      <c r="CA33" s="250">
        <f>'1_Police_100K'!CA33/'1_Police_100K'!O33*100</f>
        <v>0.32346461195603232</v>
      </c>
      <c r="CB33" s="250">
        <f t="shared" si="2"/>
        <v>18.328234071645838</v>
      </c>
      <c r="CD33" s="250">
        <f>'1_Police_100K'!CD33/'1_Police_100K'!BV33*100</f>
        <v>51.625118333859255</v>
      </c>
      <c r="CE33" s="250">
        <f>'1_Police_100K'!CE33/'1_Police_100K'!BW33*100</f>
        <v>52.238805970149258</v>
      </c>
      <c r="CF33" s="250">
        <f>'1_Police_100K'!CF33/'1_Police_100K'!BX33*100</f>
        <v>51.047687861271676</v>
      </c>
      <c r="CG33" s="250">
        <f>'1_Police_100K'!CG33/'1_Police_100K'!BY33*100</f>
        <v>56.99868363317244</v>
      </c>
      <c r="CH33" s="250">
        <f>'1_Police_100K'!CH33/'1_Police_100K'!BZ33*100</f>
        <v>54.936230514879561</v>
      </c>
      <c r="CI33" s="250">
        <f>'1_Police_100K'!CI33/'1_Police_100K'!CA33*100</f>
        <v>59.355638166047086</v>
      </c>
      <c r="CJ33" s="250">
        <f t="shared" si="3"/>
        <v>14.974338232398068</v>
      </c>
      <c r="CL33" s="250">
        <f>'1_Police_100K'!CL33/'1_Police_100K'!BV33*100</f>
        <v>48.374881666140745</v>
      </c>
      <c r="CM33" s="250">
        <f>'1_Police_100K'!CM33/'1_Police_100K'!BW33*100</f>
        <v>47.761194029850749</v>
      </c>
      <c r="CN33" s="250">
        <f>'1_Police_100K'!CN33/'1_Police_100K'!BX33*100</f>
        <v>48.952312138728324</v>
      </c>
      <c r="CO33" s="250">
        <f>'1_Police_100K'!CO33/'1_Police_100K'!BY33*100</f>
        <v>43.001316366827552</v>
      </c>
      <c r="CP33" s="250">
        <f>'1_Police_100K'!CP33/'1_Police_100K'!BZ33*100</f>
        <v>45.063769485120467</v>
      </c>
      <c r="CQ33" s="250">
        <f>'1_Police_100K'!CQ33/'1_Police_100K'!CA33*100</f>
        <v>40.644361833952921</v>
      </c>
      <c r="CR33" s="250">
        <f t="shared" si="4"/>
        <v>-15.980441844881412</v>
      </c>
      <c r="CT33" s="250">
        <f>'1_Police_100K'!CT33/'1_Police_100K'!J33*100</f>
        <v>1.3222999340963435</v>
      </c>
      <c r="CU33" s="250">
        <f>'1_Police_100K'!CU33/'1_Police_100K'!K33*100</f>
        <v>1.2735264385553189</v>
      </c>
      <c r="CV33" s="250">
        <f>'1_Police_100K'!CV33/'1_Police_100K'!L33*100</f>
        <v>1.2778483976717736</v>
      </c>
      <c r="CW33" s="250">
        <f>'1_Police_100K'!CW33/'1_Police_100K'!M33*100</f>
        <v>0.99774731954070661</v>
      </c>
      <c r="CX33" s="250">
        <f>'1_Police_100K'!CX33/'1_Police_100K'!N33*100</f>
        <v>0.89087110314224283</v>
      </c>
      <c r="CY33" s="250">
        <f>'1_Police_100K'!CY33/'1_Police_100K'!O33*100</f>
        <v>0.9074645371356348</v>
      </c>
      <c r="CZ33" s="250">
        <f t="shared" si="5"/>
        <v>-31.372261789017344</v>
      </c>
      <c r="DB33" s="250">
        <f>'1_Police_100K'!DB33/'1_Police_100K'!CT33*100</f>
        <v>1.4417117881140324</v>
      </c>
      <c r="DC33" s="250">
        <f>'1_Police_100K'!DC33/'1_Police_100K'!CU33*100</f>
        <v>1.1219409578570927</v>
      </c>
      <c r="DD33" s="250">
        <f>'1_Police_100K'!DD33/'1_Police_100K'!CV33*100</f>
        <v>1.1134872059582626</v>
      </c>
      <c r="DE33" s="250">
        <f>'1_Police_100K'!DE33/'1_Police_100K'!CW33*100</f>
        <v>1.0624783462293568</v>
      </c>
      <c r="DF33" s="250">
        <f>'1_Police_100K'!DF33/'1_Police_100K'!CX33*100</f>
        <v>1.1789473684210525</v>
      </c>
      <c r="DG33" s="250">
        <f>'1_Police_100K'!DG33/'1_Police_100K'!CY33*100</f>
        <v>1.6489988221436984</v>
      </c>
      <c r="DH33" s="250">
        <f t="shared" si="33"/>
        <v>14.377841378464936</v>
      </c>
      <c r="DJ33" s="250">
        <f>'1_Police_100K'!DJ33/'1_Police_100K'!J33*100</f>
        <v>31.940845430047236</v>
      </c>
      <c r="DK33" s="250">
        <f>'1_Police_100K'!DK33/'1_Police_100K'!K33*100</f>
        <v>32.377987576397302</v>
      </c>
      <c r="DL33" s="250">
        <f>'1_Police_100K'!DL33/'1_Police_100K'!L33*100</f>
        <v>32.323128575426601</v>
      </c>
      <c r="DM33" s="250">
        <f>'1_Police_100K'!DM33/'1_Police_100K'!M33*100</f>
        <v>31.944506858864667</v>
      </c>
      <c r="DN33" s="250">
        <f>'1_Police_100K'!DN33/'1_Police_100K'!N33*100</f>
        <v>30.351759673609834</v>
      </c>
      <c r="DO33" s="250">
        <f>'1_Police_100K'!DO33/'1_Police_100K'!O33*100</f>
        <v>28.349983098606607</v>
      </c>
      <c r="DP33" s="250">
        <f t="shared" si="6"/>
        <v>-11.242226945134803</v>
      </c>
      <c r="DR33" s="250">
        <f>'1_Police_100K'!DR33/'1_Police_100K'!DJ33*100</f>
        <v>42.294479853084148</v>
      </c>
      <c r="DS33" s="250">
        <f>'1_Police_100K'!DS33/'1_Police_100K'!DK33*100</f>
        <v>40.833218412996111</v>
      </c>
      <c r="DT33" s="250">
        <f>'1_Police_100K'!DT33/'1_Police_100K'!DL33*100</f>
        <v>39.79447562131039</v>
      </c>
      <c r="DU33" s="250">
        <f>'1_Police_100K'!DU33/'1_Police_100K'!DM33*100</f>
        <v>43.105413516477178</v>
      </c>
      <c r="DV33" s="250">
        <f>'1_Police_100K'!DV33/'1_Police_100K'!DN33*100</f>
        <v>43.672218400227393</v>
      </c>
      <c r="DW33" s="250">
        <f>'1_Police_100K'!DW33/'1_Police_100K'!DO33*100</f>
        <v>43.020811732991497</v>
      </c>
      <c r="DX33" s="250">
        <f t="shared" si="34"/>
        <v>1.7173207530400276</v>
      </c>
      <c r="DZ33" s="250">
        <f>'1_Police_100K'!DZ33/'1_Police_100K'!DR33*100</f>
        <v>13.407361054352268</v>
      </c>
      <c r="EA33" s="250">
        <f>'1_Police_100K'!EA33/'1_Police_100K'!DS33*100</f>
        <v>13.750177306162151</v>
      </c>
      <c r="EB33" s="250">
        <f>'1_Police_100K'!EB33/'1_Police_100K'!DT33*100</f>
        <v>13.179004432072086</v>
      </c>
      <c r="EC33" s="250">
        <f>'1_Police_100K'!EC33/'1_Police_100K'!DU33*100</f>
        <v>13.96796706331275</v>
      </c>
      <c r="ED33" s="250">
        <f>'1_Police_100K'!ED33/'1_Police_100K'!DV33*100</f>
        <v>13.852074745550077</v>
      </c>
      <c r="EE33" s="250">
        <f>'1_Police_100K'!EE33/'1_Police_100K'!DW33*100</f>
        <v>15.442843840718629</v>
      </c>
      <c r="EF33" s="250">
        <f t="shared" si="7"/>
        <v>15.181830176085299</v>
      </c>
      <c r="EH33" s="250">
        <f>'1_Police_100K'!EH33/'1_Police_100K'!DR33*100</f>
        <v>86.592638945647721</v>
      </c>
      <c r="EI33" s="250">
        <f>'1_Police_100K'!EI33/'1_Police_100K'!DS33*100</f>
        <v>86.249822693837842</v>
      </c>
      <c r="EJ33" s="250">
        <f>'1_Police_100K'!EJ33/'1_Police_100K'!DT33*100</f>
        <v>86.820995567927923</v>
      </c>
      <c r="EK33" s="250">
        <f>'1_Police_100K'!EK33/'1_Police_100K'!DU33*100</f>
        <v>86.032032936687244</v>
      </c>
      <c r="EL33" s="250">
        <f>'1_Police_100K'!EL33/'1_Police_100K'!DV33*100</f>
        <v>86.14792525444993</v>
      </c>
      <c r="EM33" s="250">
        <f>'1_Police_100K'!EM33/'1_Police_100K'!DW33*100</f>
        <v>84.557156159281362</v>
      </c>
      <c r="EN33" s="250">
        <f t="shared" si="8"/>
        <v>-2.3506418226195649</v>
      </c>
      <c r="EP33" s="250">
        <f>'1_Police_100K'!EP33/'1_Police_100K'!EH33*100</f>
        <v>38.265332458281407</v>
      </c>
      <c r="EQ33" s="250" t="e">
        <f>'1_Police_100K'!EQ33/'1_Police_100K'!EI33*100</f>
        <v>#VALUE!</v>
      </c>
      <c r="ER33" s="250">
        <f>'1_Police_100K'!ER33/'1_Police_100K'!EJ33*100</f>
        <v>20.443825676074759</v>
      </c>
      <c r="ES33" s="250">
        <f>'1_Police_100K'!ES33/'1_Police_100K'!EK33*100</f>
        <v>21.469701390915283</v>
      </c>
      <c r="ET33" s="250">
        <f>'1_Police_100K'!ET33/'1_Police_100K'!EL33*100</f>
        <v>21.968071128241064</v>
      </c>
      <c r="EU33" s="250">
        <f>'1_Police_100K'!EU33/'1_Police_100K'!EM33*100</f>
        <v>33.458568689433591</v>
      </c>
      <c r="EV33" s="250">
        <f t="shared" si="9"/>
        <v>-12.561667337108247</v>
      </c>
      <c r="EX33" s="250">
        <f>'1_Police_100K'!EX33/'1_Police_100K'!J33*100</f>
        <v>8.5927499077003766</v>
      </c>
      <c r="EY33" s="250">
        <f>'1_Police_100K'!EY33/'1_Police_100K'!K33*100</f>
        <v>8.2281363524331059</v>
      </c>
      <c r="EZ33" s="250">
        <f>'1_Police_100K'!EZ33/'1_Police_100K'!L33*100</f>
        <v>9.478749798584106</v>
      </c>
      <c r="FA33" s="250">
        <f>'1_Police_100K'!FA33/'1_Police_100K'!M33*100</f>
        <v>12.648080612544724</v>
      </c>
      <c r="FB33" s="250">
        <f>'1_Police_100K'!FB33/'1_Police_100K'!N33*100</f>
        <v>15.044656086243821</v>
      </c>
      <c r="FC33" s="250">
        <f>'1_Police_100K'!FC33/'1_Police_100K'!O33*100</f>
        <v>13.663273472561624</v>
      </c>
      <c r="FD33" s="250">
        <f t="shared" si="10"/>
        <v>59.009323200682303</v>
      </c>
      <c r="FF33" s="250" t="e">
        <f>'1_Police_100K'!FF33/'1_Police_100K'!EX33*100</f>
        <v>#VALUE!</v>
      </c>
      <c r="FG33" s="250" t="e">
        <f>'1_Police_100K'!FG33/'1_Police_100K'!EY33*100</f>
        <v>#VALUE!</v>
      </c>
      <c r="FH33" s="250" t="e">
        <f>'1_Police_100K'!FH33/'1_Police_100K'!EZ33*100</f>
        <v>#VALUE!</v>
      </c>
      <c r="FI33" s="250" t="e">
        <f>'1_Police_100K'!FI33/'1_Police_100K'!FA33*100</f>
        <v>#VALUE!</v>
      </c>
      <c r="FJ33" s="250" t="e">
        <f>'1_Police_100K'!FJ33/'1_Police_100K'!FB33*100</f>
        <v>#VALUE!</v>
      </c>
      <c r="FK33" s="250" t="e">
        <f>'1_Police_100K'!FK33/'1_Police_100K'!FC33*100</f>
        <v>#VALUE!</v>
      </c>
      <c r="FL33" s="250" t="e">
        <f t="shared" si="35"/>
        <v>#VALUE!</v>
      </c>
      <c r="FN33" s="250">
        <f>'1_Police_100K'!FN33/'1_Police_100K'!J33*100</f>
        <v>1.8898132269673622</v>
      </c>
      <c r="FO33" s="250">
        <f>'1_Police_100K'!FO33/'1_Police_100K'!K33*100</f>
        <v>2.0501802101081976</v>
      </c>
      <c r="FP33" s="250">
        <f>'1_Police_100K'!FP33/'1_Police_100K'!L33*100</f>
        <v>2.8570432429325399</v>
      </c>
      <c r="FQ33" s="250">
        <f>'1_Police_100K'!FQ33/'1_Police_100K'!M33*100</f>
        <v>3.4947082173865454</v>
      </c>
      <c r="FR33" s="250">
        <f>'1_Police_100K'!FR33/'1_Police_100K'!N33*100</f>
        <v>3.3744321868916285</v>
      </c>
      <c r="FS33" s="250">
        <f>'1_Police_100K'!FS33/'1_Police_100K'!O33*100</f>
        <v>3.7843088265355886</v>
      </c>
      <c r="FT33" s="250">
        <f t="shared" si="11"/>
        <v>100.24776906701928</v>
      </c>
      <c r="FV33" s="250">
        <f>'1_Police_100K'!FV33/'1_Police_100K'!J33*100</f>
        <v>2.3721865867081641E-2</v>
      </c>
      <c r="FW33" s="250">
        <f>'1_Police_100K'!FW33/'1_Police_100K'!K33*100</f>
        <v>3.2952195205589556E-2</v>
      </c>
      <c r="FX33" s="250">
        <f>'1_Police_100K'!FX33/'1_Police_100K'!L33*100</f>
        <v>2.6195845037442152E-2</v>
      </c>
      <c r="FY33" s="250">
        <f>'1_Police_100K'!FY33/'1_Police_100K'!M33*100</f>
        <v>2.4082363989376104E-2</v>
      </c>
      <c r="FZ33" s="250">
        <f>'1_Police_100K'!FZ33/'1_Police_100K'!N33*100</f>
        <v>5.2764576214179161E-2</v>
      </c>
      <c r="GA33" s="250">
        <f>'1_Police_100K'!GA33/'1_Police_100K'!O33*100</f>
        <v>4.0215963733484399E-2</v>
      </c>
      <c r="GB33" s="250">
        <f t="shared" si="12"/>
        <v>69.531199437778156</v>
      </c>
      <c r="GD33" s="250">
        <f>'1_Police_100K'!GD33/'1_Police_100K'!J33*100</f>
        <v>0.76876097675429667</v>
      </c>
      <c r="GE33" s="250">
        <f>'1_Police_100K'!GE33/'1_Police_100K'!K33*100</f>
        <v>0.59653296469739359</v>
      </c>
      <c r="GF33" s="250">
        <f>'1_Police_100K'!GF33/'1_Police_100K'!L33*100</f>
        <v>0.64622699736251177</v>
      </c>
      <c r="GG33" s="250">
        <f>'1_Police_100K'!GG33/'1_Police_100K'!M33*100</f>
        <v>0.70011695502128801</v>
      </c>
      <c r="GH33" s="250">
        <f>'1_Police_100K'!GH33/'1_Police_100K'!N33*100</f>
        <v>0.53152183290634036</v>
      </c>
      <c r="GI33" s="250">
        <f>'1_Police_100K'!GI33/'1_Police_100K'!O33*100</f>
        <v>0.87927328016631501</v>
      </c>
      <c r="GJ33" s="250">
        <f t="shared" si="13"/>
        <v>14.375378921885513</v>
      </c>
      <c r="GL33" s="250">
        <f>'1_Police_100K'!GL33/'1_Police_100K'!J33*100</f>
        <v>6.4294882632833827</v>
      </c>
      <c r="GM33" s="250">
        <f>'1_Police_100K'!GM33/'1_Police_100K'!K33*100</f>
        <v>6.8188718740065228</v>
      </c>
      <c r="GN33" s="250">
        <f>'1_Police_100K'!GN33/'1_Police_100K'!L33*100</f>
        <v>6.7774681810000956</v>
      </c>
      <c r="GO33" s="250">
        <f>'1_Police_100K'!GO33/'1_Police_100K'!M33*100</f>
        <v>5.7130511433361564</v>
      </c>
      <c r="GP33" s="250">
        <f>'1_Police_100K'!GP33/'1_Police_100K'!N33*100</f>
        <v>5.790849722235766</v>
      </c>
      <c r="GQ33" s="250">
        <f>'1_Police_100K'!GQ33/'1_Police_100K'!O33*100</f>
        <v>6.8474024629271604</v>
      </c>
      <c r="GR33" s="250">
        <f t="shared" si="14"/>
        <v>6.499960533878621</v>
      </c>
      <c r="GT33" s="250">
        <f>'1_Police_100K'!GT33/'1_Police_100K'!GL33*100</f>
        <v>5.836184342926142</v>
      </c>
      <c r="GU33" s="250">
        <f>'1_Police_100K'!GU33/'1_Police_100K'!GM33*100</f>
        <v>5.6706566437046551</v>
      </c>
      <c r="GV33" s="250">
        <f>'1_Police_100K'!GV33/'1_Police_100K'!GN33*100</f>
        <v>5.9423010079944394</v>
      </c>
      <c r="GW33" s="250">
        <f>'1_Police_100K'!GW33/'1_Police_100K'!GO33*100</f>
        <v>8.5052741977773749</v>
      </c>
      <c r="GX33" s="250">
        <f>'1_Police_100K'!GX33/'1_Police_100K'!GP33*100</f>
        <v>6.0608023491816736</v>
      </c>
      <c r="GY33" s="250">
        <f>'1_Police_100K'!GY33/'1_Police_100K'!GQ33*100</f>
        <v>5.1512195121951221</v>
      </c>
      <c r="GZ33" s="250">
        <f t="shared" si="15"/>
        <v>-11.736518082422208</v>
      </c>
      <c r="HA33" s="252"/>
      <c r="HB33" s="250">
        <f>'1_Police_raw'!GI32/C33*100</f>
        <v>1370.882131959152</v>
      </c>
      <c r="HC33" s="250">
        <f>'1_Police_raw'!GJ32/D33*100</f>
        <v>1315.0003551931977</v>
      </c>
      <c r="HD33" s="250">
        <f>'1_Police_raw'!GK32/E33*100</f>
        <v>1152.1145399275165</v>
      </c>
      <c r="HE33" s="250">
        <f>'1_Police_raw'!GL32/F33*100</f>
        <v>908.90711985441794</v>
      </c>
      <c r="HF33" s="250">
        <f>'1_Police_raw'!GM32/G33*100</f>
        <v>804.6521758601242</v>
      </c>
      <c r="HG33" s="250">
        <f>'1_Police_raw'!GN32/H33*100</f>
        <v>788.47512863007648</v>
      </c>
      <c r="HH33" s="250">
        <f t="shared" si="16"/>
        <v>-42.484104924232057</v>
      </c>
      <c r="HJ33" s="250">
        <f>'1_Police_100K'!HJ33/'1_Police_100K'!HB33*100</f>
        <v>30.33375176074896</v>
      </c>
      <c r="HK33" s="250">
        <f>'1_Police_100K'!HK33/'1_Police_100K'!HC33*100</f>
        <v>28.299093577123863</v>
      </c>
      <c r="HL33" s="250">
        <f>'1_Police_100K'!HL33/'1_Police_100K'!HD33*100</f>
        <v>30.681331010389396</v>
      </c>
      <c r="HM33" s="250">
        <f>'1_Police_100K'!HM33/'1_Police_100K'!HE33*100</f>
        <v>23.845960173290464</v>
      </c>
      <c r="HN33" s="250">
        <f>'1_Police_100K'!HN33/'1_Police_100K'!HF33*100</f>
        <v>23.609853080150287</v>
      </c>
      <c r="HO33" s="250">
        <f>'1_Police_100K'!HO33/'1_Police_100K'!HG33*100</f>
        <v>23.059706976837411</v>
      </c>
      <c r="HP33" s="250">
        <f t="shared" si="17"/>
        <v>-23.980036631419807</v>
      </c>
      <c r="HR33" s="250">
        <f>'1_Police_100K'!HR33/'1_Police_100K'!HB33*100</f>
        <v>0.16730708419973361</v>
      </c>
      <c r="HS33" s="250">
        <f>'1_Police_100K'!HS33/'1_Police_100K'!HC33*100</f>
        <v>0.16482232153738272</v>
      </c>
      <c r="HT33" s="250">
        <f>'1_Police_100K'!HT33/'1_Police_100K'!HD33*100</f>
        <v>0.1534693654167161</v>
      </c>
      <c r="HU33" s="250">
        <f>'1_Police_100K'!HU33/'1_Police_100K'!HE33*100</f>
        <v>0.17855747553878343</v>
      </c>
      <c r="HV33" s="250">
        <f>'1_Police_100K'!HV33/'1_Police_100K'!HF33*100</f>
        <v>0.18017546670677831</v>
      </c>
      <c r="HW33" s="250">
        <f>'1_Police_100K'!HW33/'1_Police_100K'!HG33*100</f>
        <v>0.16668782276975702</v>
      </c>
      <c r="HX33" s="250">
        <f t="shared" si="18"/>
        <v>-0.37013461380828971</v>
      </c>
      <c r="HZ33" s="250" t="e">
        <f>'1_Police_100K'!HZ33/'1_Police_100K'!HR33*100</f>
        <v>#VALUE!</v>
      </c>
      <c r="IA33" s="250" t="e">
        <f>'1_Police_100K'!IA33/'1_Police_100K'!HS33*100</f>
        <v>#VALUE!</v>
      </c>
      <c r="IB33" s="250" t="e">
        <f>'1_Police_100K'!IB33/'1_Police_100K'!HT33*100</f>
        <v>#VALUE!</v>
      </c>
      <c r="IC33" s="250" t="e">
        <f>'1_Police_100K'!IC33/'1_Police_100K'!HU33*100</f>
        <v>#VALUE!</v>
      </c>
      <c r="ID33" s="250" t="e">
        <f>'1_Police_100K'!ID33/'1_Police_100K'!HV33*100</f>
        <v>#VALUE!</v>
      </c>
      <c r="IE33" s="250" t="e">
        <f>'1_Police_100K'!IE33/'1_Police_100K'!HW33*100</f>
        <v>#VALUE!</v>
      </c>
      <c r="IF33" s="250" t="e">
        <f t="shared" si="48"/>
        <v>#VALUE!</v>
      </c>
      <c r="IH33" s="250" t="e">
        <f>'1_Police_100K'!IH33/'1_Police_100K'!HR33*100</f>
        <v>#VALUE!</v>
      </c>
      <c r="II33" s="250" t="e">
        <f>'1_Police_100K'!II33/'1_Police_100K'!HS33*100</f>
        <v>#VALUE!</v>
      </c>
      <c r="IJ33" s="250" t="e">
        <f>'1_Police_100K'!IJ33/'1_Police_100K'!HT33*100</f>
        <v>#VALUE!</v>
      </c>
      <c r="IK33" s="250" t="e">
        <f>'1_Police_100K'!IK33/'1_Police_100K'!HU33*100</f>
        <v>#VALUE!</v>
      </c>
      <c r="IL33" s="250" t="e">
        <f>'1_Police_100K'!IL33/'1_Police_100K'!HV33*100</f>
        <v>#VALUE!</v>
      </c>
      <c r="IM33" s="250" t="e">
        <f>'1_Police_100K'!IM33/'1_Police_100K'!HW33*100</f>
        <v>#VALUE!</v>
      </c>
      <c r="IN33" s="250" t="e">
        <f t="shared" si="36"/>
        <v>#VALUE!</v>
      </c>
      <c r="IP33" s="250" t="e">
        <f>'1_Police_100K'!IP33/'1_Police_100K'!IH33*100</f>
        <v>#VALUE!</v>
      </c>
      <c r="IQ33" s="250" t="e">
        <f>'1_Police_100K'!IQ33/'1_Police_100K'!II33*100</f>
        <v>#VALUE!</v>
      </c>
      <c r="IR33" s="250" t="e">
        <f>'1_Police_100K'!IR33/'1_Police_100K'!IJ33*100</f>
        <v>#VALUE!</v>
      </c>
      <c r="IS33" s="250" t="e">
        <f>'1_Police_100K'!IS33/'1_Police_100K'!IK33*100</f>
        <v>#VALUE!</v>
      </c>
      <c r="IT33" s="250" t="e">
        <f>'1_Police_100K'!IT33/'1_Police_100K'!IL33*100</f>
        <v>#VALUE!</v>
      </c>
      <c r="IU33" s="250" t="e">
        <f>'1_Police_100K'!IU33/'1_Police_100K'!IM33*100</f>
        <v>#VALUE!</v>
      </c>
      <c r="IV33" s="250" t="e">
        <f t="shared" si="44"/>
        <v>#VALUE!</v>
      </c>
      <c r="IX33" s="250">
        <f>'1_Police_100K'!IX33/'1_Police_100K'!HB33*100</f>
        <v>9.614312134075643</v>
      </c>
      <c r="IY33" s="250">
        <f>'1_Police_100K'!IY33/'1_Police_100K'!HC33*100</f>
        <v>9.4246402378236258</v>
      </c>
      <c r="IZ33" s="250">
        <f>'1_Police_100K'!IZ33/'1_Police_100K'!HD33*100</f>
        <v>9.1691674800010947</v>
      </c>
      <c r="JA33" s="250">
        <f>'1_Police_100K'!JA33/'1_Police_100K'!HE33*100</f>
        <v>10.196297464599606</v>
      </c>
      <c r="JB33" s="250">
        <f>'1_Police_100K'!JB33/'1_Police_100K'!HF33*100</f>
        <v>9.5937713570057515</v>
      </c>
      <c r="JC33" s="250">
        <f>'1_Police_100K'!JC33/'1_Police_100K'!HG33*100</f>
        <v>10.316272606409632</v>
      </c>
      <c r="JD33" s="250">
        <f t="shared" si="19"/>
        <v>7.3012032742941386</v>
      </c>
      <c r="JF33" s="250">
        <f>'1_Police_100K'!JF33/'1_Police_100K'!IX33*100</f>
        <v>2.1468295891721652</v>
      </c>
      <c r="JG33" s="250">
        <f>'1_Police_100K'!JG33/'1_Police_100K'!IY33*100</f>
        <v>2.4780599482765928</v>
      </c>
      <c r="JH33" s="250">
        <f>'1_Police_100K'!JH33/'1_Police_100K'!IZ33*100</f>
        <v>2.0368574199806018</v>
      </c>
      <c r="JI33" s="250">
        <f>'1_Police_100K'!JI33/'1_Police_100K'!JA33*100</f>
        <v>2.375613771180427</v>
      </c>
      <c r="JJ33" s="250">
        <f>'1_Police_100K'!JJ33/'1_Police_100K'!JB33*100</f>
        <v>2.4813388322710384</v>
      </c>
      <c r="JK33" s="250">
        <f>'1_Police_100K'!JK33/'1_Police_100K'!JC33*100</f>
        <v>2.2925233947479198</v>
      </c>
      <c r="JL33" s="250">
        <f t="shared" si="47"/>
        <v>6.7864634580490986</v>
      </c>
      <c r="JN33" s="250">
        <f>'1_Police_100K'!JN33/'1_Police_100K'!HB33*100</f>
        <v>0.34496306020563633</v>
      </c>
      <c r="JO33" s="250">
        <f>'1_Police_100K'!JO33/'1_Police_100K'!HC33*100</f>
        <v>0.33463925887892854</v>
      </c>
      <c r="JP33" s="250">
        <f>'1_Police_100K'!JP33/'1_Police_100K'!HD33*100</f>
        <v>0.33977615820342788</v>
      </c>
      <c r="JQ33" s="250">
        <f>'1_Police_100K'!JQ33/'1_Police_100K'!HE33*100</f>
        <v>0.37505751750123706</v>
      </c>
      <c r="JR33" s="250">
        <f>'1_Police_100K'!JR33/'1_Police_100K'!HF33*100</f>
        <v>0.37931677201427016</v>
      </c>
      <c r="JS33" s="250">
        <f>'1_Police_100K'!JS33/'1_Police_100K'!HG33*100</f>
        <v>0.41822275372291745</v>
      </c>
      <c r="JT33" s="250">
        <f t="shared" si="20"/>
        <v>21.236967654916498</v>
      </c>
      <c r="JV33" s="250">
        <f>'1_Police_100K'!JV33/'1_Police_100K'!JN33*100</f>
        <v>52.388888888888893</v>
      </c>
      <c r="JW33" s="250">
        <f>'1_Police_100K'!JW33/'1_Police_100K'!JO33*100</f>
        <v>48.000000000000007</v>
      </c>
      <c r="JX33" s="250">
        <f>'1_Police_100K'!JX33/'1_Police_100K'!JP33*100</f>
        <v>46.577181208053695</v>
      </c>
      <c r="JY33" s="250">
        <f>'1_Police_100K'!JY33/'1_Police_100K'!JQ33*100</f>
        <v>51.311728395061742</v>
      </c>
      <c r="JZ33" s="250">
        <f>'1_Police_100K'!JZ33/'1_Police_100K'!JR33*100</f>
        <v>49.396551724137929</v>
      </c>
      <c r="KA33" s="250">
        <f>'1_Police_100K'!KA33/'1_Police_100K'!JS33*100</f>
        <v>54.153354632587856</v>
      </c>
      <c r="KB33" s="250">
        <f t="shared" si="21"/>
        <v>3.3680152053638608</v>
      </c>
      <c r="KD33" s="250">
        <f>'1_Police_100K'!KD33/'1_Police_100K'!JN33*100</f>
        <v>47.611111111111107</v>
      </c>
      <c r="KE33" s="250">
        <f>'1_Police_100K'!KE33/'1_Police_100K'!JO33*100</f>
        <v>52</v>
      </c>
      <c r="KF33" s="250">
        <f>'1_Police_100K'!KF33/'1_Police_100K'!JP33*100</f>
        <v>53.422818791946312</v>
      </c>
      <c r="KG33" s="250">
        <f>'1_Police_100K'!KG33/'1_Police_100K'!JQ33*100</f>
        <v>48.688271604938279</v>
      </c>
      <c r="KH33" s="250">
        <f>'1_Police_100K'!KH33/'1_Police_100K'!JR33*100</f>
        <v>50.603448275862064</v>
      </c>
      <c r="KI33" s="250">
        <f>'1_Police_100K'!KI33/'1_Police_100K'!JS33*100</f>
        <v>45.846645367412144</v>
      </c>
      <c r="KJ33" s="250">
        <f t="shared" si="22"/>
        <v>-3.7059957277224385</v>
      </c>
      <c r="KL33" s="250">
        <f>'1_Police_100K'!KL33/'1_Police_100K'!HB33*100</f>
        <v>2.0262746864189962</v>
      </c>
      <c r="KM33" s="250">
        <f>'1_Police_100K'!KM33/'1_Police_100K'!HC33*100</f>
        <v>1.9716745348514304</v>
      </c>
      <c r="KN33" s="250">
        <f>'1_Police_100K'!KN33/'1_Police_100K'!HD33*100</f>
        <v>1.7116509016610264</v>
      </c>
      <c r="KO33" s="250">
        <f>'1_Police_100K'!KO33/'1_Police_100K'!HE33*100</f>
        <v>1.7210393955091492</v>
      </c>
      <c r="KP33" s="250">
        <f>'1_Police_100K'!KP33/'1_Police_100K'!HF33*100</f>
        <v>1.6369480695719281</v>
      </c>
      <c r="KQ33" s="250">
        <f>'1_Police_100K'!KQ33/'1_Police_100K'!HG33*100</f>
        <v>1.7336869742986754</v>
      </c>
      <c r="KR33" s="250">
        <f t="shared" si="23"/>
        <v>-14.43968648877545</v>
      </c>
      <c r="KT33" s="250" t="e">
        <f>'1_Police_100K'!KT33/'1_Police_100K'!KL33*100</f>
        <v>#VALUE!</v>
      </c>
      <c r="KU33" s="250" t="e">
        <f>'1_Police_100K'!KU33/'1_Police_100K'!KM33*100</f>
        <v>#VALUE!</v>
      </c>
      <c r="KV33" s="250" t="e">
        <f>'1_Police_100K'!KV33/'1_Police_100K'!KN33*100</f>
        <v>#VALUE!</v>
      </c>
      <c r="KW33" s="250" t="e">
        <f>'1_Police_100K'!KW33/'1_Police_100K'!KO33*100</f>
        <v>#VALUE!</v>
      </c>
      <c r="KX33" s="250" t="e">
        <f>'1_Police_100K'!KX33/'1_Police_100K'!KP33*100</f>
        <v>#VALUE!</v>
      </c>
      <c r="KY33" s="250" t="e">
        <f>'1_Police_100K'!KY33/'1_Police_100K'!KQ33*100</f>
        <v>#VALUE!</v>
      </c>
      <c r="KZ33" s="250" t="e">
        <f t="shared" si="37"/>
        <v>#VALUE!</v>
      </c>
      <c r="LB33" s="250">
        <f>'1_Police_100K'!LB33/'1_Police_100K'!HB33*100</f>
        <v>15.597888059486964</v>
      </c>
      <c r="LC33" s="250">
        <f>'1_Police_100K'!LC33/'1_Police_100K'!HC33*100</f>
        <v>16.702195033753611</v>
      </c>
      <c r="LD33" s="250">
        <f>'1_Police_100K'!LD33/'1_Police_100K'!HD33*100</f>
        <v>16.462496921491184</v>
      </c>
      <c r="LE33" s="250">
        <f>'1_Police_100K'!LE33/'1_Police_100K'!HE33*100</f>
        <v>15.489354559582342</v>
      </c>
      <c r="LF33" s="250">
        <f>'1_Police_100K'!LF33/'1_Police_100K'!HF33*100</f>
        <v>15.02650312445841</v>
      </c>
      <c r="LG33" s="250">
        <f>'1_Police_100K'!LG33/'1_Police_100K'!HG33*100</f>
        <v>13.952338640174775</v>
      </c>
      <c r="LH33" s="250">
        <f t="shared" si="24"/>
        <v>-10.549821956898398</v>
      </c>
      <c r="LJ33" s="250">
        <f>'1_Police_100K'!LJ33/'1_Police_100K'!LB33*100</f>
        <v>34.394082738453605</v>
      </c>
      <c r="LK33" s="250">
        <f>'1_Police_100K'!LK33/'1_Police_100K'!LC33*100</f>
        <v>32.512768986016923</v>
      </c>
      <c r="LL33" s="250">
        <f>'1_Police_100K'!LL33/'1_Police_100K'!LD33*100</f>
        <v>27.785627216312058</v>
      </c>
      <c r="LM33" s="250">
        <f>'1_Police_100K'!LM33/'1_Police_100K'!LE33*100</f>
        <v>31.05020271658913</v>
      </c>
      <c r="LN33" s="250">
        <f>'1_Police_100K'!LN33/'1_Police_100K'!LF33*100</f>
        <v>30.692229016603921</v>
      </c>
      <c r="LO33" s="250">
        <f>'1_Police_100K'!LO33/'1_Police_100K'!LG33*100</f>
        <v>28.61760199195556</v>
      </c>
      <c r="LP33" s="250">
        <f t="shared" si="38"/>
        <v>-16.794984155922165</v>
      </c>
      <c r="LR33" s="250">
        <f>'1_Police_100K'!LR33/'1_Police_100K'!LJ33*100</f>
        <v>11.192083735219519</v>
      </c>
      <c r="LS33" s="250">
        <f>'1_Police_100K'!LS33/'1_Police_100K'!LK33*100</f>
        <v>11.5669033516059</v>
      </c>
      <c r="LT33" s="250" t="e">
        <f>'1_Police_100K'!LT33/'1_Police_100K'!LL33*100</f>
        <v>#VALUE!</v>
      </c>
      <c r="LU33" s="250" t="e">
        <f>'1_Police_100K'!LU33/'1_Police_100K'!LM33*100</f>
        <v>#VALUE!</v>
      </c>
      <c r="LV33" s="250" t="e">
        <f>'1_Police_100K'!LV33/'1_Police_100K'!LN33*100</f>
        <v>#VALUE!</v>
      </c>
      <c r="LW33" s="250" t="e">
        <f>'1_Police_100K'!LW33/'1_Police_100K'!LO33*100</f>
        <v>#VALUE!</v>
      </c>
      <c r="LX33" s="250" t="e">
        <f t="shared" si="39"/>
        <v>#VALUE!</v>
      </c>
      <c r="LZ33" s="250">
        <f>'1_Police_100K'!LZ33/'1_Police_100K'!LJ33*100</f>
        <v>88.807916264780459</v>
      </c>
      <c r="MA33" s="250">
        <f>'1_Police_100K'!MA33/'1_Police_100K'!LK33*100</f>
        <v>88.433096648394084</v>
      </c>
      <c r="MB33" s="250">
        <f>'1_Police_100K'!MB33/'1_Police_100K'!LL33*100</f>
        <v>95.807368263622323</v>
      </c>
      <c r="MC33" s="250">
        <f>'1_Police_100K'!MC33/'1_Police_100K'!LM33*100</f>
        <v>95.667609362777526</v>
      </c>
      <c r="MD33" s="250">
        <f>'1_Police_100K'!MD33/'1_Police_100K'!LN33*100</f>
        <v>95.334656834940432</v>
      </c>
      <c r="ME33" s="250">
        <f>'1_Police_100K'!ME33/'1_Police_100K'!LO33*100</f>
        <v>94.796285451351139</v>
      </c>
      <c r="MF33" s="250">
        <f t="shared" si="40"/>
        <v>6.743057869657008</v>
      </c>
      <c r="MH33" s="250" t="e">
        <f>'1_Police_100K'!MH33/'1_Police_100K'!LZ33*100</f>
        <v>#VALUE!</v>
      </c>
      <c r="MI33" s="250" t="e">
        <f>'1_Police_100K'!MI33/'1_Police_100K'!MA33*100</f>
        <v>#VALUE!</v>
      </c>
      <c r="MJ33" s="250" t="e">
        <f>'1_Police_100K'!MJ33/'1_Police_100K'!MB33*100</f>
        <v>#VALUE!</v>
      </c>
      <c r="MK33" s="250" t="e">
        <f>'1_Police_100K'!MK33/'1_Police_100K'!MC33*100</f>
        <v>#VALUE!</v>
      </c>
      <c r="ML33" s="250" t="e">
        <f>'1_Police_100K'!ML33/'1_Police_100K'!MD33*100</f>
        <v>#VALUE!</v>
      </c>
      <c r="MM33" s="250" t="e">
        <f>'1_Police_100K'!MM33/'1_Police_100K'!ME33*100</f>
        <v>#VALUE!</v>
      </c>
      <c r="MN33" s="250" t="e">
        <f t="shared" si="41"/>
        <v>#VALUE!</v>
      </c>
      <c r="MP33" s="250">
        <f>'1_Police_100K'!MP33/'1_Police_100K'!HB33*100</f>
        <v>6.51635220728447</v>
      </c>
      <c r="MQ33" s="250">
        <f>'1_Police_100K'!MQ33/'1_Police_100K'!HC33*100</f>
        <v>6.5037889155490385</v>
      </c>
      <c r="MR33" s="250">
        <f>'1_Police_100K'!MR33/'1_Police_100K'!HD33*100</f>
        <v>6.5950780344975426</v>
      </c>
      <c r="MS33" s="250">
        <f>'1_Police_100K'!MS33/'1_Police_100K'!HE33*100</f>
        <v>8.8181926047686705</v>
      </c>
      <c r="MT33" s="250">
        <f>'1_Police_100K'!MT33/'1_Police_100K'!HF33*100</f>
        <v>8.5199124955446628</v>
      </c>
      <c r="MU33" s="250">
        <f>'1_Police_100K'!MU33/'1_Police_100K'!HG33*100</f>
        <v>8.3988615789579164</v>
      </c>
      <c r="MV33" s="250">
        <f t="shared" si="25"/>
        <v>28.889005870017826</v>
      </c>
      <c r="MX33" s="250" t="e">
        <f>'1_Police_100K'!MX33/'1_Police_100K'!MP33*100</f>
        <v>#VALUE!</v>
      </c>
      <c r="MY33" s="250" t="e">
        <f>'1_Police_100K'!MY33/'1_Police_100K'!MQ33*100</f>
        <v>#VALUE!</v>
      </c>
      <c r="MZ33" s="250" t="e">
        <f>'1_Police_100K'!MZ33/'1_Police_100K'!MR33*100</f>
        <v>#VALUE!</v>
      </c>
      <c r="NA33" s="250" t="e">
        <f>'1_Police_100K'!NA33/'1_Police_100K'!MS33*100</f>
        <v>#VALUE!</v>
      </c>
      <c r="NB33" s="250" t="e">
        <f>'1_Police_100K'!NB33/'1_Police_100K'!MT33*100</f>
        <v>#VALUE!</v>
      </c>
      <c r="NC33" s="250" t="e">
        <f>'1_Police_100K'!NC33/'1_Police_100K'!MU33*100</f>
        <v>#VALUE!</v>
      </c>
      <c r="ND33" s="250" t="e">
        <f t="shared" si="49"/>
        <v>#VALUE!</v>
      </c>
      <c r="NF33" s="250">
        <f>'1_Police_100K'!NF33/'1_Police_100K'!HB33*100</f>
        <v>1.4522944834657292</v>
      </c>
      <c r="NG33" s="250">
        <f>'1_Police_100K'!NG33/'1_Police_100K'!HC33*100</f>
        <v>1.5189625583620858</v>
      </c>
      <c r="NH33" s="250">
        <f>'1_Police_100K'!NH33/'1_Police_100K'!HD33*100</f>
        <v>1.8970455436874607</v>
      </c>
      <c r="NI33" s="250">
        <f>'1_Police_100K'!NI33/'1_Police_100K'!HE33*100</f>
        <v>2.2303767649552735</v>
      </c>
      <c r="NJ33" s="250">
        <f>'1_Police_100K'!NJ33/'1_Police_100K'!HF33*100</f>
        <v>2.0744703462573533</v>
      </c>
      <c r="NK33" s="250">
        <f>'1_Police_100K'!NK33/'1_Police_100K'!HG33*100</f>
        <v>2.1041414742018025</v>
      </c>
      <c r="NL33" s="250">
        <f t="shared" si="26"/>
        <v>44.883940423743638</v>
      </c>
      <c r="NN33" s="250">
        <f>'1_Police_100K'!NN33/'1_Police_100K'!HB33*100</f>
        <v>2.376412192527717E-2</v>
      </c>
      <c r="NO33" s="250">
        <f>'1_Police_100K'!NO33/'1_Police_100K'!HC33*100</f>
        <v>3.0367264089311723E-2</v>
      </c>
      <c r="NP33" s="250">
        <f>'1_Police_100K'!NP33/'1_Police_100K'!HD33*100</f>
        <v>3.1697238919648638E-2</v>
      </c>
      <c r="NQ33" s="250">
        <f>'1_Police_100K'!NQ33/'1_Police_100K'!HE33*100</f>
        <v>2.5177472239666383E-2</v>
      </c>
      <c r="NR33" s="250">
        <f>'1_Police_100K'!NR33/'1_Police_100K'!HF33*100</f>
        <v>5.8859499105662613E-2</v>
      </c>
      <c r="NS33" s="250">
        <f>'1_Police_100K'!NS33/'1_Police_100K'!HG33*100</f>
        <v>4.5095903955745892E-2</v>
      </c>
      <c r="NT33" s="250">
        <f t="shared" si="27"/>
        <v>89.76465487571312</v>
      </c>
      <c r="NV33" s="250">
        <f>'1_Police_100K'!NV33/'1_Police_100K'!HB33*100</f>
        <v>0.53737578934255792</v>
      </c>
      <c r="NW33" s="250">
        <f>'1_Police_100K'!NW33/'1_Police_100K'!HC33*100</f>
        <v>0.46569797758016851</v>
      </c>
      <c r="NX33" s="250">
        <f>'1_Police_100K'!NX33/'1_Police_100K'!HD33*100</f>
        <v>0.41776504820716764</v>
      </c>
      <c r="NY33" s="250">
        <f>'1_Police_100K'!NY33/'1_Police_100K'!HE33*100</f>
        <v>0.49052661432453465</v>
      </c>
      <c r="NZ33" s="250">
        <f>'1_Police_100K'!NZ33/'1_Police_100K'!HF33*100</f>
        <v>0.48853384257699967</v>
      </c>
      <c r="OA33" s="250">
        <f>'1_Police_100K'!OA33/'1_Police_100K'!HG33*100</f>
        <v>0.41120783532980143</v>
      </c>
      <c r="OB33" s="250">
        <f t="shared" si="42"/>
        <v>-23.478533368076413</v>
      </c>
      <c r="OD33" s="250">
        <f>'1_Police_100K'!OD33/'1_Police_100K'!HB33*100</f>
        <v>5.5857185293074876</v>
      </c>
      <c r="OE33" s="250">
        <f>'1_Police_100K'!OE33/'1_Police_100K'!HC33*100</f>
        <v>5.8616811077658282</v>
      </c>
      <c r="OF33" s="250">
        <f>'1_Police_100K'!OF33/'1_Police_100K'!HD33*100</f>
        <v>6.4427488575311731</v>
      </c>
      <c r="OG33" s="250">
        <f>'1_Police_100K'!OG33/'1_Police_100K'!HE33*100</f>
        <v>7.3989934799028791</v>
      </c>
      <c r="OH33" s="250">
        <f>'1_Police_100K'!OH33/'1_Police_100K'!HF33*100</f>
        <v>8.0637513774757785</v>
      </c>
      <c r="OI33" s="250">
        <f>'1_Police_100K'!OI33/'1_Police_100K'!HG33*100</f>
        <v>9.1117109051917087</v>
      </c>
      <c r="OJ33" s="250">
        <f t="shared" si="28"/>
        <v>63.125135242383408</v>
      </c>
      <c r="OL33" s="250">
        <f>'1_Police_100K'!OL33/'1_Police_100K'!OD33*100</f>
        <v>6.9477801413573053</v>
      </c>
      <c r="OM33" s="250">
        <f>'1_Police_100K'!OM33/'1_Police_100K'!OE33*100</f>
        <v>6.5746421267893664</v>
      </c>
      <c r="ON33" s="250">
        <f>'1_Police_100K'!ON33/'1_Police_100K'!OF33*100</f>
        <v>5.694970445616395</v>
      </c>
      <c r="OO33" s="250">
        <f>'1_Police_100K'!OO33/'1_Police_100K'!OG33*100</f>
        <v>6.5944381429186061</v>
      </c>
      <c r="OP33" s="250">
        <f>'1_Police_100K'!OP33/'1_Police_100K'!OH33*100</f>
        <v>5.9489051094890506</v>
      </c>
      <c r="OQ33" s="250">
        <f>'1_Police_100K'!OQ33/'1_Police_100K'!OI33*100</f>
        <v>5.3781574220038859</v>
      </c>
      <c r="OR33" s="250">
        <f t="shared" si="43"/>
        <v>-22.591715446061599</v>
      </c>
    </row>
    <row r="34" spans="1:408">
      <c r="A34" s="247">
        <v>32</v>
      </c>
      <c r="B34" s="239" t="s">
        <v>55</v>
      </c>
      <c r="C34" s="248">
        <v>10572.721</v>
      </c>
      <c r="D34" s="248">
        <v>10542.397999999999</v>
      </c>
      <c r="E34" s="248">
        <v>10487.289000000001</v>
      </c>
      <c r="F34" s="248">
        <v>10427.300999999999</v>
      </c>
      <c r="G34" s="248">
        <v>10374.822</v>
      </c>
      <c r="H34" s="248">
        <v>10341.33</v>
      </c>
      <c r="I34" s="249"/>
      <c r="J34" s="250">
        <f>'1_Police_raw'!C33/C34*100</f>
        <v>3928.2697424816183</v>
      </c>
      <c r="K34" s="250">
        <f>'1_Police_raw'!D33/D34*100</f>
        <v>3840.8434210129426</v>
      </c>
      <c r="L34" s="250">
        <f>'1_Police_raw'!E33/E34*100</f>
        <v>3589.1353809359116</v>
      </c>
      <c r="M34" s="250">
        <f>'1_Police_raw'!F33/F34*100</f>
        <v>3369.1460522718203</v>
      </c>
      <c r="N34" s="250">
        <f>'1_Police_raw'!G33/G34*100</f>
        <v>3431.6926112081733</v>
      </c>
      <c r="O34" s="250">
        <f>'1_Police_raw'!H33/H34*100</f>
        <v>3199.5110880321972</v>
      </c>
      <c r="P34" s="250">
        <f t="shared" si="29"/>
        <v>-18.551644928258924</v>
      </c>
      <c r="R34" s="250">
        <f>'1_Police_100K'!R34/'1_Police_100K'!J34*100</f>
        <v>10.221874435682901</v>
      </c>
      <c r="S34" s="250">
        <f>'1_Police_100K'!S34/'1_Police_100K'!K34*100</f>
        <v>10.605630289664301</v>
      </c>
      <c r="T34" s="250">
        <f>'1_Police_100K'!T34/'1_Police_100K'!L34*100</f>
        <v>10.178186677576956</v>
      </c>
      <c r="U34" s="250">
        <f>'1_Police_100K'!U34/'1_Police_100K'!M34*100</f>
        <v>9.1081691151145279</v>
      </c>
      <c r="V34" s="250">
        <f>'1_Police_100K'!V34/'1_Police_100K'!N34*100</f>
        <v>9.7516515369404999</v>
      </c>
      <c r="W34" s="250">
        <f>'1_Police_100K'!W34/'1_Police_100K'!O34*100</f>
        <v>9.4973282719601553</v>
      </c>
      <c r="X34" s="250">
        <f t="shared" si="30"/>
        <v>-7.0881927603559092</v>
      </c>
      <c r="Z34" s="250" t="e">
        <f>'1_Police_100K'!Z34/'1_Police_100K'!J34*100</f>
        <v>#VALUE!</v>
      </c>
      <c r="AA34" s="250" t="e">
        <f>'1_Police_100K'!AA34/'1_Police_100K'!K34*100</f>
        <v>#VALUE!</v>
      </c>
      <c r="AB34" s="250" t="e">
        <f>'1_Police_100K'!AB34/'1_Police_100K'!L34*100</f>
        <v>#VALUE!</v>
      </c>
      <c r="AC34" s="250" t="e">
        <f>'1_Police_100K'!AC34/'1_Police_100K'!M34*100</f>
        <v>#VALUE!</v>
      </c>
      <c r="AD34" s="250" t="e">
        <f>'1_Police_100K'!AD34/'1_Police_100K'!N34*100</f>
        <v>#VALUE!</v>
      </c>
      <c r="AE34" s="250" t="e">
        <f>'1_Police_100K'!AE34/'1_Police_100K'!O34*100</f>
        <v>#VALUE!</v>
      </c>
      <c r="AF34" s="250" t="e">
        <f t="shared" si="31"/>
        <v>#VALUE!</v>
      </c>
      <c r="AH34" s="250" t="e">
        <f>'1_Police_100K'!AH34/'1_Police_100K'!Z34*100</f>
        <v>#VALUE!</v>
      </c>
      <c r="AI34" s="250" t="e">
        <f>'1_Police_100K'!AI34/'1_Police_100K'!AA34*100</f>
        <v>#VALUE!</v>
      </c>
      <c r="AJ34" s="250" t="e">
        <f>'1_Police_100K'!AJ34/'1_Police_100K'!AB34*100</f>
        <v>#VALUE!</v>
      </c>
      <c r="AK34" s="250" t="e">
        <f>'1_Police_100K'!AK34/'1_Police_100K'!AC34*100</f>
        <v>#VALUE!</v>
      </c>
      <c r="AL34" s="250" t="e">
        <f>'1_Police_100K'!AL34/'1_Police_100K'!AD34*100</f>
        <v>#VALUE!</v>
      </c>
      <c r="AM34" s="250" t="e">
        <f>'1_Police_100K'!AM34/'1_Police_100K'!AE34*100</f>
        <v>#VALUE!</v>
      </c>
      <c r="AN34" s="250" t="e">
        <f t="shared" si="45"/>
        <v>#VALUE!</v>
      </c>
      <c r="AP34" s="250" t="e">
        <f>'1_Police_100K'!AP34/'1_Police_100K'!Z34*100</f>
        <v>#VALUE!</v>
      </c>
      <c r="AQ34" s="250" t="e">
        <f>'1_Police_100K'!AQ34/'1_Police_100K'!AA34*100</f>
        <v>#VALUE!</v>
      </c>
      <c r="AR34" s="250" t="e">
        <f>'1_Police_100K'!AR34/'1_Police_100K'!AB34*100</f>
        <v>#VALUE!</v>
      </c>
      <c r="AS34" s="250" t="e">
        <f>'1_Police_100K'!AS34/'1_Police_100K'!AC34*100</f>
        <v>#VALUE!</v>
      </c>
      <c r="AT34" s="250" t="e">
        <f>'1_Police_100K'!AT34/'1_Police_100K'!AD34*100</f>
        <v>#VALUE!</v>
      </c>
      <c r="AU34" s="250" t="e">
        <f>'1_Police_100K'!AU34/'1_Police_100K'!AE34*100</f>
        <v>#VALUE!</v>
      </c>
      <c r="AV34" s="250" t="e">
        <f t="shared" si="32"/>
        <v>#VALUE!</v>
      </c>
      <c r="AX34" s="250">
        <f>'1_Police_100K'!AX34/'1_Police_100K'!AP34*100</f>
        <v>19.658119658119659</v>
      </c>
      <c r="AY34" s="250">
        <f>'1_Police_100K'!AY34/'1_Police_100K'!AQ34*100</f>
        <v>30.201342281879199</v>
      </c>
      <c r="AZ34" s="250">
        <f>'1_Police_100K'!AZ34/'1_Police_100K'!AR34*100</f>
        <v>28.099173553719009</v>
      </c>
      <c r="BA34" s="250">
        <f>'1_Police_100K'!BA34/'1_Police_100K'!AS34*100</f>
        <v>22.33009708737864</v>
      </c>
      <c r="BB34" s="250">
        <f>'1_Police_100K'!BB34/'1_Police_100K'!AT34*100</f>
        <v>34.313725490196084</v>
      </c>
      <c r="BC34" s="250">
        <f>'1_Police_100K'!BC34/'1_Police_100K'!AU34*100</f>
        <v>26.315789473684209</v>
      </c>
      <c r="BD34" s="250">
        <f t="shared" si="46"/>
        <v>33.867276887871839</v>
      </c>
      <c r="BF34" s="250">
        <f>'1_Police_100K'!BF34/'1_Police_100K'!J34*100</f>
        <v>14.34202130861374</v>
      </c>
      <c r="BG34" s="250">
        <f>'1_Police_100K'!BG34/'1_Police_100K'!K34*100</f>
        <v>13.717873045587121</v>
      </c>
      <c r="BH34" s="250">
        <f>'1_Police_100K'!BH34/'1_Police_100K'!L34*100</f>
        <v>14.457111128232242</v>
      </c>
      <c r="BI34" s="250">
        <f>'1_Police_100K'!BI34/'1_Police_100K'!M34*100</f>
        <v>15.289871367534749</v>
      </c>
      <c r="BJ34" s="250">
        <f>'1_Police_100K'!BJ34/'1_Police_100K'!N34*100</f>
        <v>14.675366259212657</v>
      </c>
      <c r="BK34" s="250">
        <f>'1_Police_100K'!BK34/'1_Police_100K'!O34*100</f>
        <v>15.812156967044658</v>
      </c>
      <c r="BL34" s="250">
        <f t="shared" si="0"/>
        <v>10.25054716344593</v>
      </c>
      <c r="BN34" s="250">
        <f>'1_Police_100K'!BN34/'1_Police_100K'!BF34*100</f>
        <v>1.3631937682570594</v>
      </c>
      <c r="BO34" s="250">
        <f>'1_Police_100K'!BO34/'1_Police_100K'!BG34*100</f>
        <v>1.2620170669355129</v>
      </c>
      <c r="BP34" s="250">
        <f>'1_Police_100K'!BP34/'1_Police_100K'!BH34*100</f>
        <v>1.0658433945274453</v>
      </c>
      <c r="BQ34" s="250">
        <f>'1_Police_100K'!BQ34/'1_Police_100K'!BI34*100</f>
        <v>1.0090291352508611</v>
      </c>
      <c r="BR34" s="250">
        <f>'1_Police_100K'!BR34/'1_Police_100K'!BJ34*100</f>
        <v>0.89762483492507017</v>
      </c>
      <c r="BS34" s="250">
        <f>'1_Police_100K'!BS34/'1_Police_100K'!BK34*100</f>
        <v>0.99583317405099603</v>
      </c>
      <c r="BT34" s="250">
        <f t="shared" si="1"/>
        <v>-26.948523589259068</v>
      </c>
      <c r="BV34" s="250">
        <f>'1_Police_100K'!BV34/'1_Police_100K'!J34*100</f>
        <v>0.50346114488653471</v>
      </c>
      <c r="BW34" s="250">
        <f>'1_Police_100K'!BW34/'1_Police_100K'!K34*100</f>
        <v>0.5010903469106015</v>
      </c>
      <c r="BX34" s="250">
        <f>'1_Police_100K'!BX34/'1_Police_100K'!L34*100</f>
        <v>0.56747687983358253</v>
      </c>
      <c r="BY34" s="250">
        <f>'1_Police_100K'!BY34/'1_Police_100K'!M34*100</f>
        <v>0.66351466364560174</v>
      </c>
      <c r="BZ34" s="250">
        <f>'1_Police_100K'!BZ34/'1_Police_100K'!N34*100</f>
        <v>0.68673602372820419</v>
      </c>
      <c r="CA34" s="250">
        <f>'1_Police_100K'!CA34/'1_Police_100K'!O34*100</f>
        <v>0.74741894146376842</v>
      </c>
      <c r="CB34" s="250">
        <f t="shared" si="2"/>
        <v>48.456131928952431</v>
      </c>
      <c r="CD34" s="250">
        <f>'1_Police_100K'!CD34/'1_Police_100K'!BV34*100</f>
        <v>17.886178861788615</v>
      </c>
      <c r="CE34" s="250">
        <f>'1_Police_100K'!CE34/'1_Police_100K'!BW34*100</f>
        <v>18.48201084277969</v>
      </c>
      <c r="CF34" s="250">
        <f>'1_Police_100K'!CF34/'1_Police_100K'!BX34*100</f>
        <v>16.151685393258429</v>
      </c>
      <c r="CG34" s="250">
        <f>'1_Police_100K'!CG34/'1_Police_100K'!BY34*100</f>
        <v>16.044616044616046</v>
      </c>
      <c r="CH34" s="250">
        <f>'1_Police_100K'!CH34/'1_Police_100K'!BZ34*100</f>
        <v>15.337423312883439</v>
      </c>
      <c r="CI34" s="250">
        <f>'1_Police_100K'!CI34/'1_Police_100K'!CA34*100</f>
        <v>13.546300040436718</v>
      </c>
      <c r="CJ34" s="250">
        <f t="shared" si="3"/>
        <v>-24.263867955740153</v>
      </c>
      <c r="CL34" s="250" t="e">
        <f>'1_Police_100K'!CL34/'1_Police_100K'!BV34*100</f>
        <v>#VALUE!</v>
      </c>
      <c r="CM34" s="250" t="e">
        <f>'1_Police_100K'!CM34/'1_Police_100K'!BW34*100</f>
        <v>#VALUE!</v>
      </c>
      <c r="CN34" s="250" t="e">
        <f>'1_Police_100K'!CN34/'1_Police_100K'!BX34*100</f>
        <v>#VALUE!</v>
      </c>
      <c r="CO34" s="250" t="e">
        <f>'1_Police_100K'!CO34/'1_Police_100K'!BY34*100</f>
        <v>#VALUE!</v>
      </c>
      <c r="CP34" s="250" t="e">
        <f>'1_Police_100K'!CP34/'1_Police_100K'!BZ34*100</f>
        <v>#VALUE!</v>
      </c>
      <c r="CQ34" s="250" t="e">
        <f>'1_Police_100K'!CQ34/'1_Police_100K'!CA34*100</f>
        <v>#VALUE!</v>
      </c>
      <c r="CR34" s="250" t="e">
        <f t="shared" si="4"/>
        <v>#VALUE!</v>
      </c>
      <c r="CT34" s="250">
        <f>'1_Police_100K'!CT34/'1_Police_100K'!J34*100</f>
        <v>4.9050743393727805</v>
      </c>
      <c r="CU34" s="250">
        <f>'1_Police_100K'!CU34/'1_Police_100K'!K34*100</f>
        <v>4.5722950629388244</v>
      </c>
      <c r="CV34" s="250">
        <f>'1_Police_100K'!CV34/'1_Police_100K'!L34*100</f>
        <v>4.4075100357861121</v>
      </c>
      <c r="CW34" s="250">
        <f>'1_Police_100K'!CW34/'1_Police_100K'!M34*100</f>
        <v>4.4388020870396883</v>
      </c>
      <c r="CX34" s="250">
        <f>'1_Police_100K'!CX34/'1_Police_100K'!N34*100</f>
        <v>4.3456767930972502</v>
      </c>
      <c r="CY34" s="250">
        <f>'1_Police_100K'!CY34/'1_Police_100K'!O34*100</f>
        <v>4.0236103387412658</v>
      </c>
      <c r="CZ34" s="250">
        <f t="shared" si="5"/>
        <v>-17.970451406945017</v>
      </c>
      <c r="DB34" s="250">
        <f>'1_Police_100K'!DB34/'1_Police_100K'!CT34*100</f>
        <v>8.5313174946004331</v>
      </c>
      <c r="DC34" s="250">
        <f>'1_Police_100K'!DC34/'1_Police_100K'!CU34*100</f>
        <v>9.5873393107918314</v>
      </c>
      <c r="DD34" s="250">
        <f>'1_Police_100K'!DD34/'1_Police_100K'!CV34*100</f>
        <v>9.0657022302591912</v>
      </c>
      <c r="DE34" s="250">
        <f>'1_Police_100K'!DE34/'1_Police_100K'!CW34*100</f>
        <v>5.8804668462229062</v>
      </c>
      <c r="DF34" s="250">
        <f>'1_Police_100K'!DF34/'1_Police_100K'!CX34*100</f>
        <v>5.8815925542916236</v>
      </c>
      <c r="DG34" s="250">
        <f>'1_Police_100K'!DG34/'1_Police_100K'!CY34*100</f>
        <v>5.242995568241569</v>
      </c>
      <c r="DH34" s="250">
        <f t="shared" si="33"/>
        <v>-38.5441278963077</v>
      </c>
      <c r="DJ34" s="250">
        <f>'1_Police_100K'!DJ34/'1_Police_100K'!J34*100</f>
        <v>40.927947992535977</v>
      </c>
      <c r="DK34" s="250">
        <f>'1_Police_100K'!DK34/'1_Police_100K'!K34*100</f>
        <v>40.011656709893636</v>
      </c>
      <c r="DL34" s="250">
        <f>'1_Police_100K'!DL34/'1_Police_100K'!L34*100</f>
        <v>39.343735304978971</v>
      </c>
      <c r="DM34" s="250">
        <f>'1_Police_100K'!DM34/'1_Police_100K'!M34*100</f>
        <v>39.673110150265721</v>
      </c>
      <c r="DN34" s="250">
        <f>'1_Police_100K'!DN34/'1_Police_100K'!N34*100</f>
        <v>35.901267301815579</v>
      </c>
      <c r="DO34" s="250">
        <f>'1_Police_100K'!DO34/'1_Police_100K'!O34*100</f>
        <v>34.907154428298561</v>
      </c>
      <c r="DP34" s="250">
        <f t="shared" si="6"/>
        <v>-14.710714461754648</v>
      </c>
      <c r="DR34" s="250">
        <f>'1_Police_100K'!DR34/'1_Police_100K'!DJ34*100</f>
        <v>42.208090173192772</v>
      </c>
      <c r="DS34" s="250">
        <f>'1_Police_100K'!DS34/'1_Police_100K'!DK34*100</f>
        <v>36.952979372153024</v>
      </c>
      <c r="DT34" s="250">
        <f>'1_Police_100K'!DT34/'1_Police_100K'!DL34*100</f>
        <v>36.022445658412735</v>
      </c>
      <c r="DU34" s="250">
        <f>'1_Police_100K'!DU34/'1_Police_100K'!DM34*100</f>
        <v>34.763517391803468</v>
      </c>
      <c r="DV34" s="250">
        <f>'1_Police_100K'!DV34/'1_Police_100K'!DN34*100</f>
        <v>32.455014864653414</v>
      </c>
      <c r="DW34" s="250">
        <f>'1_Police_100K'!DW34/'1_Police_100K'!DO34*100</f>
        <v>32.751216471280884</v>
      </c>
      <c r="DX34" s="250">
        <f t="shared" si="34"/>
        <v>-22.405357984944175</v>
      </c>
      <c r="DZ34" s="250">
        <f>'1_Police_100K'!DZ34/'1_Police_100K'!DR34*100</f>
        <v>27.178836745787276</v>
      </c>
      <c r="EA34" s="250">
        <f>'1_Police_100K'!EA34/'1_Police_100K'!DS34*100</f>
        <v>26.557984933772065</v>
      </c>
      <c r="EB34" s="250">
        <f>'1_Police_100K'!EB34/'1_Police_100K'!DT34*100</f>
        <v>27.741536385108535</v>
      </c>
      <c r="EC34" s="250">
        <f>'1_Police_100K'!EC34/'1_Police_100K'!DU34*100</f>
        <v>28.322876248658467</v>
      </c>
      <c r="ED34" s="250">
        <f>'1_Police_100K'!ED34/'1_Police_100K'!DV34*100</f>
        <v>28.967794812457822</v>
      </c>
      <c r="EE34" s="250">
        <f>'1_Police_100K'!EE34/'1_Police_100K'!DW34*100</f>
        <v>30.483517064530631</v>
      </c>
      <c r="EF34" s="250">
        <f t="shared" si="7"/>
        <v>12.159020452763045</v>
      </c>
      <c r="EH34" s="250">
        <f>'1_Police_100K'!EH34/'1_Police_100K'!DR34*100</f>
        <v>72.596763627747492</v>
      </c>
      <c r="EI34" s="250">
        <f>'1_Police_100K'!EI34/'1_Police_100K'!DS34*100</f>
        <v>73.231555562979167</v>
      </c>
      <c r="EJ34" s="250">
        <f>'1_Police_100K'!EJ34/'1_Police_100K'!DT34*100</f>
        <v>71.964158512353322</v>
      </c>
      <c r="EK34" s="250">
        <f>'1_Police_100K'!EK34/'1_Police_100K'!DU34*100</f>
        <v>71.435647651283745</v>
      </c>
      <c r="EL34" s="250">
        <f>'1_Police_100K'!EL34/'1_Police_100K'!DV34*100</f>
        <v>70.83694918522805</v>
      </c>
      <c r="EM34" s="250">
        <f>'1_Police_100K'!EM34/'1_Police_100K'!DW34*100</f>
        <v>69.244190657466888</v>
      </c>
      <c r="EN34" s="250">
        <f t="shared" si="8"/>
        <v>-4.6180749702169948</v>
      </c>
      <c r="EP34" s="250">
        <f>'1_Police_100K'!EP34/'1_Police_100K'!EH34*100</f>
        <v>54.346657451138505</v>
      </c>
      <c r="EQ34" s="250">
        <f>'1_Police_100K'!EQ34/'1_Police_100K'!EI34*100</f>
        <v>57.3660561549164</v>
      </c>
      <c r="ER34" s="250">
        <f>'1_Police_100K'!ER34/'1_Police_100K'!EJ34*100</f>
        <v>57.843188330294346</v>
      </c>
      <c r="ES34" s="250">
        <f>'1_Police_100K'!ES34/'1_Police_100K'!EK34*100</f>
        <v>55.795677799607077</v>
      </c>
      <c r="ET34" s="250">
        <f>'1_Police_100K'!ET34/'1_Police_100K'!EL34*100</f>
        <v>55.080650649969378</v>
      </c>
      <c r="EU34" s="250">
        <f>'1_Police_100K'!EU34/'1_Police_100K'!EM34*100</f>
        <v>54.85816821288131</v>
      </c>
      <c r="EV34" s="250">
        <f t="shared" si="9"/>
        <v>0.94120004013620928</v>
      </c>
      <c r="EX34" s="250">
        <f>'1_Police_100K'!EX34/'1_Police_100K'!J34*100</f>
        <v>2.2262083910190817</v>
      </c>
      <c r="EY34" s="250">
        <f>'1_Police_100K'!EY34/'1_Police_100K'!K34*100</f>
        <v>2.7114198712328696</v>
      </c>
      <c r="EZ34" s="250">
        <f>'1_Police_100K'!EZ34/'1_Police_100K'!L34*100</f>
        <v>3.1338751285191666</v>
      </c>
      <c r="FA34" s="250">
        <f>'1_Police_100K'!FA34/'1_Police_100K'!M34*100</f>
        <v>3.4476574886638902</v>
      </c>
      <c r="FB34" s="250">
        <f>'1_Police_100K'!FB34/'1_Police_100K'!N34*100</f>
        <v>4.7285075498831572</v>
      </c>
      <c r="FC34" s="250">
        <f>'1_Police_100K'!FC34/'1_Police_100K'!O34*100</f>
        <v>5.5063589545201772</v>
      </c>
      <c r="FD34" s="250">
        <f t="shared" si="10"/>
        <v>147.34247596648197</v>
      </c>
      <c r="FF34" s="250">
        <f>'1_Police_100K'!FF34/'1_Police_100K'!EX34*100</f>
        <v>29.147739563054291</v>
      </c>
      <c r="FG34" s="250">
        <f>'1_Police_100K'!FG34/'1_Police_100K'!EY34*100</f>
        <v>32.953820930868019</v>
      </c>
      <c r="FH34" s="250">
        <f>'1_Police_100K'!FH34/'1_Police_100K'!EZ34*100</f>
        <v>29.315022041369954</v>
      </c>
      <c r="FI34" s="250">
        <f>'1_Police_100K'!FI34/'1_Police_100K'!FA34*100</f>
        <v>37.219286657859975</v>
      </c>
      <c r="FJ34" s="250">
        <f>'1_Police_100K'!FJ34/'1_Police_100K'!FB34*100</f>
        <v>46.51024651024651</v>
      </c>
      <c r="FK34" s="250">
        <f>'1_Police_100K'!FK34/'1_Police_100K'!FC34*100</f>
        <v>46.369175037049231</v>
      </c>
      <c r="FL34" s="250">
        <f t="shared" si="35"/>
        <v>59.083262483323665</v>
      </c>
      <c r="FN34" s="250">
        <f>'1_Police_100K'!FN34/'1_Police_100K'!J34*100</f>
        <v>0.45626918678143624</v>
      </c>
      <c r="FO34" s="250">
        <f>'1_Police_100K'!FO34/'1_Police_100K'!K34*100</f>
        <v>0.57073424924120264</v>
      </c>
      <c r="FP34" s="250">
        <f>'1_Police_100K'!FP34/'1_Police_100K'!L34*100</f>
        <v>0.58102618735769906</v>
      </c>
      <c r="FQ34" s="250">
        <f>'1_Police_100K'!FQ34/'1_Police_100K'!M34*100</f>
        <v>0.65127479640546415</v>
      </c>
      <c r="FR34" s="250">
        <f>'1_Police_100K'!FR34/'1_Police_100K'!N34*100</f>
        <v>0.70723979866978248</v>
      </c>
      <c r="FS34" s="250">
        <f>'1_Police_100K'!FS34/'1_Police_100K'!O34*100</f>
        <v>0.6836480572547694</v>
      </c>
      <c r="FT34" s="250">
        <f t="shared" si="11"/>
        <v>49.834369065613231</v>
      </c>
      <c r="FV34" s="250">
        <f>'1_Police_100K'!FV34/'1_Police_100K'!J34*100</f>
        <v>2.1669776680912538E-3</v>
      </c>
      <c r="FW34" s="250">
        <f>'1_Police_100K'!FW34/'1_Police_100K'!K34*100</f>
        <v>3.7044628899255902E-3</v>
      </c>
      <c r="FX34" s="250">
        <f>'1_Police_100K'!FX34/'1_Police_100K'!L34*100</f>
        <v>7.1731628068851735E-3</v>
      </c>
      <c r="FY34" s="250">
        <f>'1_Police_100K'!FY34/'1_Police_100K'!M34*100</f>
        <v>5.6929615070407703E-3</v>
      </c>
      <c r="FZ34" s="250">
        <f>'1_Police_100K'!FZ34/'1_Police_100K'!N34*100</f>
        <v>7.0218407334172225E-3</v>
      </c>
      <c r="GA34" s="250">
        <f>'1_Police_100K'!GA34/'1_Police_100K'!O34*100</f>
        <v>5.4401702168814531E-3</v>
      </c>
      <c r="GB34" s="250">
        <f t="shared" si="12"/>
        <v>151.0487439251433</v>
      </c>
      <c r="GD34" s="250">
        <f>'1_Police_100K'!GD34/'1_Police_100K'!J34*100</f>
        <v>1.5650394269547944E-2</v>
      </c>
      <c r="GE34" s="250">
        <f>'1_Police_100K'!GE34/'1_Police_100K'!K34*100</f>
        <v>1.2842138018408713E-2</v>
      </c>
      <c r="GF34" s="250">
        <f>'1_Police_100K'!GF34/'1_Police_100K'!L34*100</f>
        <v>1.5409016399975557E-2</v>
      </c>
      <c r="GG34" s="250">
        <f>'1_Police_100K'!GG34/'1_Police_100K'!M34*100</f>
        <v>2.3341142178867159E-2</v>
      </c>
      <c r="GH34" s="250">
        <f>'1_Police_100K'!GH34/'1_Police_100K'!N34*100</f>
        <v>2.050377494157829E-2</v>
      </c>
      <c r="GI34" s="250">
        <f>'1_Police_100K'!GI34/'1_Police_100K'!O34*100</f>
        <v>2.0853985831378905E-2</v>
      </c>
      <c r="GJ34" s="250">
        <f t="shared" si="13"/>
        <v>33.24894869872989</v>
      </c>
      <c r="GL34" s="250">
        <f>'1_Police_100K'!GL34/'1_Police_100K'!J34*100</f>
        <v>1.3495455366279421</v>
      </c>
      <c r="GM34" s="250">
        <f>'1_Police_100K'!GM34/'1_Police_100K'!K34*100</f>
        <v>1.4541251663921249</v>
      </c>
      <c r="GN34" s="250">
        <f>'1_Police_100K'!GN34/'1_Police_100K'!L34*100</f>
        <v>1.4904238276528083</v>
      </c>
      <c r="GO34" s="250">
        <f>'1_Police_100K'!GO34/'1_Police_100K'!M34*100</f>
        <v>1.6592136312270327</v>
      </c>
      <c r="GP34" s="250">
        <f>'1_Police_100K'!GP34/'1_Police_100K'!N34*100</f>
        <v>1.8652817724249511</v>
      </c>
      <c r="GQ34" s="250">
        <f>'1_Police_100K'!GQ34/'1_Police_100K'!O34*100</f>
        <v>2.1926908290819416</v>
      </c>
      <c r="GR34" s="250">
        <f t="shared" si="14"/>
        <v>62.476238820420576</v>
      </c>
      <c r="GT34" s="250">
        <f>'1_Police_100K'!GT34/'1_Police_100K'!GL34*100</f>
        <v>75.182872435325592</v>
      </c>
      <c r="GU34" s="250">
        <f>'1_Police_100K'!GU34/'1_Police_100K'!GM34*100</f>
        <v>78.770380434782624</v>
      </c>
      <c r="GV34" s="250">
        <f>'1_Police_100K'!GV34/'1_Police_100K'!GN34*100</f>
        <v>78.039215686274503</v>
      </c>
      <c r="GW34" s="250">
        <f>'1_Police_100K'!GW34/'1_Police_100K'!GO34*100</f>
        <v>77.440384285469193</v>
      </c>
      <c r="GX34" s="250">
        <f>'1_Police_100K'!GX34/'1_Police_100K'!GP34*100</f>
        <v>76.524619786176771</v>
      </c>
      <c r="GY34" s="250">
        <f>'1_Police_100K'!GY34/'1_Police_100K'!GQ34*100</f>
        <v>77.077877325982072</v>
      </c>
      <c r="GZ34" s="250">
        <f t="shared" si="15"/>
        <v>2.5205273877858474</v>
      </c>
      <c r="HA34" s="252"/>
      <c r="HB34" s="250">
        <f>'1_Police_raw'!GI33/C34*100</f>
        <v>2031.1989694989588</v>
      </c>
      <c r="HC34" s="250">
        <f>'1_Police_raw'!GJ33/D34*100</f>
        <v>2004.5439377265022</v>
      </c>
      <c r="HD34" s="250">
        <f>'1_Police_raw'!GK33/E34*100</f>
        <v>1895.6281265825705</v>
      </c>
      <c r="HE34" s="250">
        <f>'1_Police_raw'!GL33/F34*100</f>
        <v>1765.9027968982577</v>
      </c>
      <c r="HF34" s="250">
        <f>'1_Police_raw'!GM33/G34*100</f>
        <v>1797.2356537779635</v>
      </c>
      <c r="HG34" s="250">
        <f>'1_Police_raw'!GN33/H34*100</f>
        <v>1699.1528169007274</v>
      </c>
      <c r="HH34" s="250">
        <f t="shared" si="16"/>
        <v>-16.347298200930965</v>
      </c>
      <c r="HJ34" s="250">
        <f>'1_Police_100K'!HJ34/'1_Police_100K'!HB34*100</f>
        <v>19.727314635884014</v>
      </c>
      <c r="HK34" s="250">
        <f>'1_Police_100K'!HK34/'1_Police_100K'!HC34*100</f>
        <v>20.233098468250628</v>
      </c>
      <c r="HL34" s="250">
        <f>'1_Police_100K'!HL34/'1_Police_100K'!HD34*100</f>
        <v>19.235915492957748</v>
      </c>
      <c r="HM34" s="250">
        <f>'1_Police_100K'!HM34/'1_Police_100K'!HE34*100</f>
        <v>17.252465568927317</v>
      </c>
      <c r="HN34" s="250">
        <f>'1_Police_100K'!HN34/'1_Police_100K'!HF34*100</f>
        <v>18.508527298080015</v>
      </c>
      <c r="HO34" s="250">
        <f>'1_Police_100K'!HO34/'1_Police_100K'!HG34*100</f>
        <v>17.771391173206613</v>
      </c>
      <c r="HP34" s="250">
        <f t="shared" si="17"/>
        <v>-9.9147983330664431</v>
      </c>
      <c r="HR34" s="250" t="e">
        <f>'1_Police_100K'!HR34/'1_Police_100K'!HB34*100</f>
        <v>#VALUE!</v>
      </c>
      <c r="HS34" s="250" t="e">
        <f>'1_Police_100K'!HS34/'1_Police_100K'!HC34*100</f>
        <v>#VALUE!</v>
      </c>
      <c r="HT34" s="250" t="e">
        <f>'1_Police_100K'!HT34/'1_Police_100K'!HD34*100</f>
        <v>#VALUE!</v>
      </c>
      <c r="HU34" s="250" t="e">
        <f>'1_Police_100K'!HU34/'1_Police_100K'!HE34*100</f>
        <v>#VALUE!</v>
      </c>
      <c r="HV34" s="250" t="e">
        <f>'1_Police_100K'!HV34/'1_Police_100K'!HF34*100</f>
        <v>#VALUE!</v>
      </c>
      <c r="HW34" s="250" t="e">
        <f>'1_Police_100K'!HW34/'1_Police_100K'!HG34*100</f>
        <v>#VALUE!</v>
      </c>
      <c r="HX34" s="250" t="e">
        <f t="shared" si="18"/>
        <v>#VALUE!</v>
      </c>
      <c r="HZ34" s="250" t="e">
        <f>'1_Police_100K'!HZ34/'1_Police_100K'!HR34*100</f>
        <v>#VALUE!</v>
      </c>
      <c r="IA34" s="250" t="e">
        <f>'1_Police_100K'!IA34/'1_Police_100K'!HS34*100</f>
        <v>#VALUE!</v>
      </c>
      <c r="IB34" s="250" t="e">
        <f>'1_Police_100K'!IB34/'1_Police_100K'!HT34*100</f>
        <v>#VALUE!</v>
      </c>
      <c r="IC34" s="250" t="e">
        <f>'1_Police_100K'!IC34/'1_Police_100K'!HU34*100</f>
        <v>#VALUE!</v>
      </c>
      <c r="ID34" s="250" t="e">
        <f>'1_Police_100K'!ID34/'1_Police_100K'!HV34*100</f>
        <v>#VALUE!</v>
      </c>
      <c r="IE34" s="250" t="e">
        <f>'1_Police_100K'!IE34/'1_Police_100K'!HW34*100</f>
        <v>#VALUE!</v>
      </c>
      <c r="IF34" s="250" t="e">
        <f t="shared" si="48"/>
        <v>#VALUE!</v>
      </c>
      <c r="IH34" s="250" t="e">
        <f>'1_Police_100K'!IH34/'1_Police_100K'!HR34*100</f>
        <v>#VALUE!</v>
      </c>
      <c r="II34" s="250" t="e">
        <f>'1_Police_100K'!II34/'1_Police_100K'!HS34*100</f>
        <v>#VALUE!</v>
      </c>
      <c r="IJ34" s="250" t="e">
        <f>'1_Police_100K'!IJ34/'1_Police_100K'!HT34*100</f>
        <v>#VALUE!</v>
      </c>
      <c r="IK34" s="250" t="e">
        <f>'1_Police_100K'!IK34/'1_Police_100K'!HU34*100</f>
        <v>#VALUE!</v>
      </c>
      <c r="IL34" s="250" t="e">
        <f>'1_Police_100K'!IL34/'1_Police_100K'!HV34*100</f>
        <v>#VALUE!</v>
      </c>
      <c r="IM34" s="250" t="e">
        <f>'1_Police_100K'!IM34/'1_Police_100K'!HW34*100</f>
        <v>#VALUE!</v>
      </c>
      <c r="IN34" s="250" t="e">
        <f t="shared" si="36"/>
        <v>#VALUE!</v>
      </c>
      <c r="IP34" s="250" t="e">
        <f>'1_Police_100K'!IP34/'1_Police_100K'!IH34*100</f>
        <v>#VALUE!</v>
      </c>
      <c r="IQ34" s="250" t="e">
        <f>'1_Police_100K'!IQ34/'1_Police_100K'!II34*100</f>
        <v>#VALUE!</v>
      </c>
      <c r="IR34" s="250" t="e">
        <f>'1_Police_100K'!IR34/'1_Police_100K'!IJ34*100</f>
        <v>#VALUE!</v>
      </c>
      <c r="IS34" s="250" t="e">
        <f>'1_Police_100K'!IS34/'1_Police_100K'!IK34*100</f>
        <v>#VALUE!</v>
      </c>
      <c r="IT34" s="250" t="e">
        <f>'1_Police_100K'!IT34/'1_Police_100K'!IL34*100</f>
        <v>#VALUE!</v>
      </c>
      <c r="IU34" s="250" t="e">
        <f>'1_Police_100K'!IU34/'1_Police_100K'!IM34*100</f>
        <v>#VALUE!</v>
      </c>
      <c r="IV34" s="250" t="e">
        <f t="shared" si="44"/>
        <v>#VALUE!</v>
      </c>
      <c r="IX34" s="250">
        <f>'1_Police_100K'!IX34/'1_Police_100K'!HB34*100</f>
        <v>29.720190171965001</v>
      </c>
      <c r="IY34" s="250">
        <f>'1_Police_100K'!IY34/'1_Police_100K'!HC34*100</f>
        <v>28.630037808704049</v>
      </c>
      <c r="IZ34" s="250">
        <f>'1_Police_100K'!IZ34/'1_Police_100K'!HD34*100</f>
        <v>29.643360160965791</v>
      </c>
      <c r="JA34" s="250">
        <f>'1_Police_100K'!JA34/'1_Police_100K'!HE34*100</f>
        <v>31.564713038189161</v>
      </c>
      <c r="JB34" s="250">
        <f>'1_Police_100K'!JB34/'1_Police_100K'!HF34*100</f>
        <v>30.16303764882548</v>
      </c>
      <c r="JC34" s="250">
        <f>'1_Police_100K'!JC34/'1_Police_100K'!HG34*100</f>
        <v>31.902797143101047</v>
      </c>
      <c r="JD34" s="250">
        <f t="shared" si="19"/>
        <v>7.3438526419487573</v>
      </c>
      <c r="JF34" s="250">
        <f>'1_Police_100K'!JF34/'1_Police_100K'!IX34*100</f>
        <v>1.1500195848021935</v>
      </c>
      <c r="JG34" s="250">
        <f>'1_Police_100K'!JG34/'1_Police_100K'!IY34*100</f>
        <v>1.170189907938449</v>
      </c>
      <c r="JH34" s="250">
        <f>'1_Police_100K'!JH34/'1_Police_100K'!IZ34*100</f>
        <v>0.90784137381004903</v>
      </c>
      <c r="JI34" s="250">
        <f>'1_Police_100K'!JI34/'1_Police_100K'!JA34*100</f>
        <v>0.78111558446027329</v>
      </c>
      <c r="JJ34" s="250">
        <f>'1_Police_100K'!JJ34/'1_Police_100K'!JB34*100</f>
        <v>0.86056683617225549</v>
      </c>
      <c r="JK34" s="250">
        <f>'1_Police_100K'!JK34/'1_Police_100K'!JC34*100</f>
        <v>0.84198508687430862</v>
      </c>
      <c r="JL34" s="250">
        <f t="shared" si="47"/>
        <v>-26.785152357285085</v>
      </c>
      <c r="JN34" s="250">
        <f>'1_Police_100K'!JN34/'1_Police_100K'!HB34*100</f>
        <v>0.51407896513669193</v>
      </c>
      <c r="JO34" s="250">
        <f>'1_Police_100K'!JO34/'1_Police_100K'!HC34*100</f>
        <v>0.50253871961462571</v>
      </c>
      <c r="JP34" s="250">
        <f>'1_Police_100K'!JP34/'1_Police_100K'!HD34*100</f>
        <v>0.5714285714285714</v>
      </c>
      <c r="JQ34" s="250">
        <f>'1_Police_100K'!JQ34/'1_Police_100K'!HE34*100</f>
        <v>0.60553069470391452</v>
      </c>
      <c r="JR34" s="250">
        <f>'1_Police_100K'!JR34/'1_Police_100K'!HF34*100</f>
        <v>0.6097822589295292</v>
      </c>
      <c r="JS34" s="250">
        <f>'1_Police_100K'!JS34/'1_Police_100K'!HG34*100</f>
        <v>0.67381839911219865</v>
      </c>
      <c r="JT34" s="250">
        <f t="shared" si="20"/>
        <v>31.07293719614313</v>
      </c>
      <c r="JV34" s="250">
        <f>'1_Police_100K'!JV34/'1_Police_100K'!JN34*100</f>
        <v>13.315217391304349</v>
      </c>
      <c r="JW34" s="250">
        <f>'1_Police_100K'!JW34/'1_Police_100K'!JO34*100</f>
        <v>14.124293785310735</v>
      </c>
      <c r="JX34" s="250">
        <f>'1_Police_100K'!JX34/'1_Police_100K'!JP34*100</f>
        <v>14.788732394366196</v>
      </c>
      <c r="JY34" s="250">
        <f>'1_Police_100K'!JY34/'1_Police_100K'!JQ34*100</f>
        <v>13.183856502242152</v>
      </c>
      <c r="JZ34" s="250">
        <f>'1_Police_100K'!JZ34/'1_Police_100K'!JR34*100</f>
        <v>13.10466138962181</v>
      </c>
      <c r="KA34" s="250">
        <f>'1_Police_100K'!KA34/'1_Police_100K'!JS34*100</f>
        <v>12.415540540540542</v>
      </c>
      <c r="KB34" s="250">
        <f t="shared" si="21"/>
        <v>-6.7567567567567579</v>
      </c>
      <c r="KD34" s="250" t="e">
        <f>'1_Police_100K'!KD34/'1_Police_100K'!JN34*100</f>
        <v>#VALUE!</v>
      </c>
      <c r="KE34" s="250" t="e">
        <f>'1_Police_100K'!KE34/'1_Police_100K'!JO34*100</f>
        <v>#VALUE!</v>
      </c>
      <c r="KF34" s="250" t="e">
        <f>'1_Police_100K'!KF34/'1_Police_100K'!JP34*100</f>
        <v>#VALUE!</v>
      </c>
      <c r="KG34" s="250" t="e">
        <f>'1_Police_100K'!KG34/'1_Police_100K'!JQ34*100</f>
        <v>#VALUE!</v>
      </c>
      <c r="KH34" s="250" t="e">
        <f>'1_Police_100K'!KH34/'1_Police_100K'!JR34*100</f>
        <v>#VALUE!</v>
      </c>
      <c r="KI34" s="250" t="e">
        <f>'1_Police_100K'!KI34/'1_Police_100K'!JS34*100</f>
        <v>#VALUE!</v>
      </c>
      <c r="KJ34" s="250" t="e">
        <f t="shared" si="22"/>
        <v>#VALUE!</v>
      </c>
      <c r="KL34" s="250">
        <f>'1_Police_100K'!KL34/'1_Police_100K'!HB34*100</f>
        <v>5.9105111453623458</v>
      </c>
      <c r="KM34" s="250">
        <f>'1_Police_100K'!KM34/'1_Police_100K'!HC34*100</f>
        <v>5.1048848467067627</v>
      </c>
      <c r="KN34" s="250">
        <f>'1_Police_100K'!KN34/'1_Police_100K'!HD34*100</f>
        <v>4.7751509054325956</v>
      </c>
      <c r="KO34" s="250">
        <f>'1_Police_100K'!KO34/'1_Police_100K'!HE34*100</f>
        <v>4.6405917365425555</v>
      </c>
      <c r="KP34" s="250">
        <f>'1_Police_100K'!KP34/'1_Police_100K'!HF34*100</f>
        <v>4.3333690872036899</v>
      </c>
      <c r="KQ34" s="250">
        <f>'1_Police_100K'!KQ34/'1_Police_100K'!HG34*100</f>
        <v>3.6206356884728104</v>
      </c>
      <c r="KR34" s="250">
        <f t="shared" si="23"/>
        <v>-38.742426848924481</v>
      </c>
      <c r="KT34" s="250" t="e">
        <f>'1_Police_100K'!KT34/'1_Police_100K'!KL34*100</f>
        <v>#VALUE!</v>
      </c>
      <c r="KU34" s="250" t="e">
        <f>'1_Police_100K'!KU34/'1_Police_100K'!KM34*100</f>
        <v>#VALUE!</v>
      </c>
      <c r="KV34" s="250" t="e">
        <f>'1_Police_100K'!KV34/'1_Police_100K'!KN34*100</f>
        <v>#VALUE!</v>
      </c>
      <c r="KW34" s="250" t="e">
        <f>'1_Police_100K'!KW34/'1_Police_100K'!KO34*100</f>
        <v>#VALUE!</v>
      </c>
      <c r="KX34" s="250" t="e">
        <f>'1_Police_100K'!KX34/'1_Police_100K'!KP34*100</f>
        <v>#VALUE!</v>
      </c>
      <c r="KY34" s="250" t="e">
        <f>'1_Police_100K'!KY34/'1_Police_100K'!KQ34*100</f>
        <v>#VALUE!</v>
      </c>
      <c r="KZ34" s="250" t="e">
        <f t="shared" si="37"/>
        <v>#VALUE!</v>
      </c>
      <c r="LB34" s="250">
        <f>'1_Police_100K'!LB34/'1_Police_100K'!HB34*100</f>
        <v>11.254324735859335</v>
      </c>
      <c r="LC34" s="250">
        <f>'1_Police_100K'!LC34/'1_Police_100K'!HC34*100</f>
        <v>11.638834602298809</v>
      </c>
      <c r="LD34" s="250">
        <f>'1_Police_100K'!LD34/'1_Police_100K'!HD34*100</f>
        <v>11.601106639839037</v>
      </c>
      <c r="LE34" s="250">
        <f>'1_Police_100K'!LE34/'1_Police_100K'!HE34*100</f>
        <v>11.553417039579442</v>
      </c>
      <c r="LF34" s="250">
        <f>'1_Police_100K'!LF34/'1_Police_100K'!HF34*100</f>
        <v>10.915477850477314</v>
      </c>
      <c r="LG34" s="250">
        <f>'1_Police_100K'!LG34/'1_Police_100K'!HG34*100</f>
        <v>10.610363372506615</v>
      </c>
      <c r="LH34" s="250">
        <f t="shared" si="24"/>
        <v>-5.7219013887246746</v>
      </c>
      <c r="LJ34" s="250">
        <f>'1_Police_100K'!LJ34/'1_Police_100K'!LB34*100</f>
        <v>40.473333609168769</v>
      </c>
      <c r="LK34" s="250">
        <f>'1_Police_100K'!LK34/'1_Police_100K'!LC34*100</f>
        <v>29.813790860302486</v>
      </c>
      <c r="LL34" s="250">
        <f>'1_Police_100K'!LL34/'1_Police_100K'!LD34*100</f>
        <v>28.656289294541036</v>
      </c>
      <c r="LM34" s="250">
        <f>'1_Police_100K'!LM34/'1_Police_100K'!LE34*100</f>
        <v>27.25862555231738</v>
      </c>
      <c r="LN34" s="250">
        <f>'1_Police_100K'!LN34/'1_Police_100K'!LF34*100</f>
        <v>23.863803861838548</v>
      </c>
      <c r="LO34" s="250">
        <f>'1_Police_100K'!LO34/'1_Police_100K'!LG34*100</f>
        <v>23.99699635271401</v>
      </c>
      <c r="LP34" s="250">
        <f t="shared" si="38"/>
        <v>-40.709118293933258</v>
      </c>
      <c r="LR34" s="250">
        <f>'1_Police_100K'!LR34/'1_Police_100K'!LJ34*100</f>
        <v>17.838887753015744</v>
      </c>
      <c r="LS34" s="250">
        <f>'1_Police_100K'!LS34/'1_Police_100K'!LK34*100</f>
        <v>17.33260602754671</v>
      </c>
      <c r="LT34" s="250">
        <f>'1_Police_100K'!LT34/'1_Police_100K'!LL34*100</f>
        <v>18.020880617339994</v>
      </c>
      <c r="LU34" s="250">
        <f>'1_Police_100K'!LU34/'1_Police_100K'!LM34*100</f>
        <v>20.313847215037075</v>
      </c>
      <c r="LV34" s="250">
        <f>'1_Police_100K'!LV34/'1_Police_100K'!LN34*100</f>
        <v>18.571134445130738</v>
      </c>
      <c r="LW34" s="250">
        <f>'1_Police_100K'!LW34/'1_Police_100K'!LO34*100</f>
        <v>20.607957085382207</v>
      </c>
      <c r="LX34" s="250">
        <f t="shared" si="39"/>
        <v>15.522656853414759</v>
      </c>
      <c r="LZ34" s="250">
        <f>'1_Police_100K'!LZ34/'1_Police_100K'!LJ34*100</f>
        <v>81.854426497648731</v>
      </c>
      <c r="MA34" s="250">
        <f>'1_Police_100K'!MA34/'1_Police_100K'!LK34*100</f>
        <v>82.42192826946679</v>
      </c>
      <c r="MB34" s="250">
        <f>'1_Police_100K'!MB34/'1_Police_100K'!LL34*100</f>
        <v>81.661370857921028</v>
      </c>
      <c r="MC34" s="250">
        <f>'1_Police_100K'!MC34/'1_Police_100K'!LM34*100</f>
        <v>79.461976202793593</v>
      </c>
      <c r="MD34" s="250">
        <f>'1_Police_100K'!MD34/'1_Police_100K'!LN34*100</f>
        <v>81.305332509779717</v>
      </c>
      <c r="ME34" s="250">
        <f>'1_Police_100K'!ME34/'1_Police_100K'!LO34*100</f>
        <v>79.123826553419747</v>
      </c>
      <c r="MF34" s="250">
        <f t="shared" si="40"/>
        <v>-3.335922149924798</v>
      </c>
      <c r="MH34" s="250">
        <f>'1_Police_100K'!MH34/'1_Police_100K'!LZ34*100</f>
        <v>51.155239165729995</v>
      </c>
      <c r="MI34" s="250">
        <f>'1_Police_100K'!MI34/'1_Police_100K'!MA34*100</f>
        <v>52.035076108537396</v>
      </c>
      <c r="MJ34" s="250">
        <f>'1_Police_100K'!MJ34/'1_Police_100K'!MB34*100</f>
        <v>55.271447100240877</v>
      </c>
      <c r="MK34" s="250">
        <f>'1_Police_100K'!MK34/'1_Police_100K'!MC34*100</f>
        <v>53.515625</v>
      </c>
      <c r="ML34" s="250">
        <f>'1_Police_100K'!ML34/'1_Police_100K'!MD34*100</f>
        <v>54.089642947581659</v>
      </c>
      <c r="MM34" s="250">
        <f>'1_Police_100K'!MM34/'1_Police_100K'!ME34*100</f>
        <v>51.384180790960457</v>
      </c>
      <c r="MN34" s="250">
        <f t="shared" si="41"/>
        <v>0.44754286943854993</v>
      </c>
      <c r="MP34" s="250">
        <f>'1_Police_100K'!MP34/'1_Police_100K'!HB34*100</f>
        <v>1.5939241826656669</v>
      </c>
      <c r="MQ34" s="250">
        <f>'1_Police_100K'!MQ34/'1_Police_100K'!HC34*100</f>
        <v>1.8260799613868555</v>
      </c>
      <c r="MR34" s="250">
        <f>'1_Police_100K'!MR34/'1_Police_100K'!HD34*100</f>
        <v>2.0221327967806841</v>
      </c>
      <c r="MS34" s="250">
        <f>'1_Police_100K'!MS34/'1_Police_100K'!HE34*100</f>
        <v>1.9871182169700654</v>
      </c>
      <c r="MT34" s="250">
        <f>'1_Police_100K'!MT34/'1_Police_100K'!HF34*100</f>
        <v>2.297543709106511</v>
      </c>
      <c r="MU34" s="250">
        <f>'1_Police_100K'!MU34/'1_Police_100K'!HG34*100</f>
        <v>2.3418603989414675</v>
      </c>
      <c r="MV34" s="250">
        <f t="shared" si="25"/>
        <v>46.924202820297097</v>
      </c>
      <c r="MX34" s="250">
        <f>'1_Police_100K'!MX34/'1_Police_100K'!MP34*100</f>
        <v>6.6023955594507742</v>
      </c>
      <c r="MY34" s="250">
        <f>'1_Police_100K'!MY34/'1_Police_100K'!MQ34*100</f>
        <v>7.2298522933402429</v>
      </c>
      <c r="MZ34" s="250">
        <f>'1_Police_100K'!MZ34/'1_Police_100K'!MR34*100</f>
        <v>8.4079601990049753</v>
      </c>
      <c r="NA34" s="250">
        <f>'1_Police_100K'!NA34/'1_Police_100K'!MS34*100</f>
        <v>9.7567641432085264</v>
      </c>
      <c r="NB34" s="250">
        <f>'1_Police_100K'!NB34/'1_Police_100K'!MT34*100</f>
        <v>8.9402427637721757</v>
      </c>
      <c r="NC34" s="250">
        <f>'1_Police_100K'!NC34/'1_Police_100K'!MU34*100</f>
        <v>8.1166464155528537</v>
      </c>
      <c r="ND34" s="250">
        <f t="shared" si="49"/>
        <v>22.934870267422198</v>
      </c>
      <c r="NF34" s="250">
        <f>'1_Police_100K'!NF34/'1_Police_100K'!HB34*100</f>
        <v>0.44749083831192105</v>
      </c>
      <c r="NG34" s="250">
        <f>'1_Police_100K'!NG34/'1_Police_100K'!HC34*100</f>
        <v>0.52430593345857368</v>
      </c>
      <c r="NH34" s="250">
        <f>'1_Police_100K'!NH34/'1_Police_100K'!HD34*100</f>
        <v>0.58651911468812878</v>
      </c>
      <c r="NI34" s="250">
        <f>'1_Police_100K'!NI34/'1_Police_100K'!HE34*100</f>
        <v>0.8097275926489117</v>
      </c>
      <c r="NJ34" s="250">
        <f>'1_Police_100K'!NJ34/'1_Police_100K'!HF34*100</f>
        <v>0.62748042475597987</v>
      </c>
      <c r="NK34" s="250">
        <f>'1_Police_100K'!NK34/'1_Police_100K'!HG34*100</f>
        <v>0.57422530802720306</v>
      </c>
      <c r="NL34" s="250">
        <f t="shared" si="26"/>
        <v>28.321131711515051</v>
      </c>
      <c r="NN34" s="250">
        <f>'1_Police_100K'!NN34/'1_Police_100K'!HB34*100</f>
        <v>4.6565123653685865E-4</v>
      </c>
      <c r="NO34" s="250">
        <f>'1_Police_100K'!NO34/'1_Police_100K'!HC34*100</f>
        <v>9.4640060191078274E-4</v>
      </c>
      <c r="NP34" s="250">
        <f>'1_Police_100K'!NP34/'1_Police_100K'!HD34*100</f>
        <v>4.5271629778672034E-3</v>
      </c>
      <c r="NQ34" s="250">
        <f>'1_Police_100K'!NQ34/'1_Police_100K'!HE34*100</f>
        <v>1.6292305687100838E-3</v>
      </c>
      <c r="NR34" s="250">
        <f>'1_Police_100K'!NR34/'1_Police_100K'!HF34*100</f>
        <v>1.0726161106939826E-3</v>
      </c>
      <c r="NS34" s="250">
        <f>'1_Police_100K'!NS34/'1_Police_100K'!HG34*100</f>
        <v>1.7073101328856386E-3</v>
      </c>
      <c r="NT34" s="250">
        <f t="shared" si="27"/>
        <v>266.64997296758952</v>
      </c>
      <c r="NV34" s="250">
        <f>'1_Police_100K'!NV34/'1_Police_100K'!HB34*100</f>
        <v>6.5191173115160209E-3</v>
      </c>
      <c r="NW34" s="250">
        <f>'1_Police_100K'!NW34/'1_Police_100K'!HC34*100</f>
        <v>4.2588027085985235E-3</v>
      </c>
      <c r="NX34" s="250">
        <f>'1_Police_100K'!NX34/'1_Police_100K'!HD34*100</f>
        <v>5.5331991951710251E-3</v>
      </c>
      <c r="NY34" s="250">
        <f>'1_Police_100K'!NY34/'1_Police_100K'!HE34*100</f>
        <v>6.516922274840335E-3</v>
      </c>
      <c r="NZ34" s="250">
        <f>'1_Police_100K'!NZ34/'1_Police_100K'!HF34*100</f>
        <v>6.4356966641638961E-3</v>
      </c>
      <c r="OA34" s="250">
        <f>'1_Police_100K'!OA34/'1_Police_100K'!HG34*100</f>
        <v>1.024386079731383E-2</v>
      </c>
      <c r="OB34" s="250">
        <f t="shared" si="42"/>
        <v>57.135702700395512</v>
      </c>
      <c r="OD34" s="250">
        <f>'1_Police_100K'!OD34/'1_Police_100K'!HB34*100</f>
        <v>2.9280149753437668</v>
      </c>
      <c r="OE34" s="250">
        <f>'1_Police_100K'!OE34/'1_Police_100K'!HC34*100</f>
        <v>3.1567192076734161</v>
      </c>
      <c r="OF34" s="250">
        <f>'1_Police_100K'!OF34/'1_Police_100K'!HD34*100</f>
        <v>3.16851106639839</v>
      </c>
      <c r="OG34" s="250">
        <f>'1_Police_100K'!OG34/'1_Police_100K'!HE34*100</f>
        <v>3.3915149671981579</v>
      </c>
      <c r="OH34" s="250">
        <f>'1_Police_100K'!OH34/'1_Police_100K'!HF34*100</f>
        <v>3.8185133540705776</v>
      </c>
      <c r="OI34" s="250">
        <f>'1_Police_100K'!OI34/'1_Police_100K'!HG34*100</f>
        <v>4.4071365563554616</v>
      </c>
      <c r="OJ34" s="250">
        <f t="shared" si="28"/>
        <v>50.51618907236076</v>
      </c>
      <c r="OL34" s="250">
        <f>'1_Police_100K'!OL34/'1_Police_100K'!OD34*100</f>
        <v>74.157124681933851</v>
      </c>
      <c r="OM34" s="250">
        <f>'1_Police_100K'!OM34/'1_Police_100K'!OE34*100</f>
        <v>77.574576525258593</v>
      </c>
      <c r="ON34" s="250">
        <f>'1_Police_100K'!ON34/'1_Police_100K'!OF34*100</f>
        <v>76.662962374980168</v>
      </c>
      <c r="OO34" s="250">
        <f>'1_Police_100K'!OO34/'1_Police_100K'!OG34*100</f>
        <v>77.534027221777421</v>
      </c>
      <c r="OP34" s="250">
        <f>'1_Police_100K'!OP34/'1_Police_100K'!OH34*100</f>
        <v>76.334269662921344</v>
      </c>
      <c r="OQ34" s="250">
        <f>'1_Police_100K'!OQ34/'1_Police_100K'!OI34*100</f>
        <v>77.376033057851231</v>
      </c>
      <c r="OR34" s="250">
        <f t="shared" si="43"/>
        <v>4.34065963280473</v>
      </c>
    </row>
    <row r="35" spans="1:408">
      <c r="A35" s="247">
        <v>33</v>
      </c>
      <c r="B35" s="239" t="s">
        <v>56</v>
      </c>
      <c r="C35" s="248">
        <v>20199.059000000001</v>
      </c>
      <c r="D35" s="248">
        <v>20095.995999999999</v>
      </c>
      <c r="E35" s="248">
        <v>20020.074000000001</v>
      </c>
      <c r="F35" s="248">
        <v>19947.311000000002</v>
      </c>
      <c r="G35" s="248">
        <v>19870.647000000001</v>
      </c>
      <c r="H35" s="248">
        <v>19760.584999999999</v>
      </c>
      <c r="I35" s="249"/>
      <c r="J35" s="250">
        <f>'1_Police_raw'!C34/C35*100</f>
        <v>3630.6443780376107</v>
      </c>
      <c r="K35" s="250">
        <f>'1_Police_raw'!D34/D35*100</f>
        <v>3442.7156534067785</v>
      </c>
      <c r="L35" s="250">
        <f>'1_Police_raw'!E34/E35*100</f>
        <v>3295.8519533943777</v>
      </c>
      <c r="M35" s="250">
        <f>'1_Police_raw'!F34/F35*100</f>
        <v>3225.7580984223887</v>
      </c>
      <c r="N35" s="250">
        <f>'1_Police_raw'!G34/G35*100</f>
        <v>3156.4246498868401</v>
      </c>
      <c r="O35" s="250">
        <f>'1_Police_raw'!H34/H35*100</f>
        <v>2933.5315730784287</v>
      </c>
      <c r="P35" s="250">
        <f t="shared" si="29"/>
        <v>-19.2008010802748</v>
      </c>
      <c r="R35" s="250">
        <f>'1_Police_100K'!R35/'1_Police_100K'!J35*100</f>
        <v>5.6932785713896115</v>
      </c>
      <c r="S35" s="250">
        <f>'1_Police_100K'!S35/'1_Police_100K'!K35*100</f>
        <v>4.9789838230362742</v>
      </c>
      <c r="T35" s="250">
        <f>'1_Police_100K'!T35/'1_Police_100K'!L35*100</f>
        <v>6.3887474387419836</v>
      </c>
      <c r="U35" s="250">
        <f>'1_Police_100K'!U35/'1_Police_100K'!M35*100</f>
        <v>5.7544307889321971</v>
      </c>
      <c r="V35" s="250">
        <f>'1_Police_100K'!V35/'1_Police_100K'!N35*100</f>
        <v>6.5396794015325206</v>
      </c>
      <c r="W35" s="250">
        <f>'1_Police_100K'!W35/'1_Police_100K'!O35*100</f>
        <v>6.7202246745203853</v>
      </c>
      <c r="X35" s="250">
        <f t="shared" si="30"/>
        <v>18.037868519054697</v>
      </c>
      <c r="Z35" s="250">
        <f>'1_Police_100K'!Z35/'1_Police_100K'!J35*100</f>
        <v>4.9771188890525189E-2</v>
      </c>
      <c r="AA35" s="250">
        <f>'1_Police_100K'!AA35/'1_Police_100K'!K35*100</f>
        <v>6.0273354840947715E-2</v>
      </c>
      <c r="AB35" s="250">
        <f>'1_Police_100K'!AB35/'1_Police_100K'!L35*100</f>
        <v>5.0770499157361274E-2</v>
      </c>
      <c r="AC35" s="250">
        <f>'1_Police_100K'!AC35/'1_Police_100K'!M35*100</f>
        <v>5.1285876801999218E-2</v>
      </c>
      <c r="AD35" s="250">
        <f>'1_Police_100K'!AD35/'1_Police_100K'!N35*100</f>
        <v>4.9106986265987682E-2</v>
      </c>
      <c r="AE35" s="250">
        <f>'1_Police_100K'!AE35/'1_Police_100K'!O35*100</f>
        <v>4.4162067888828892E-2</v>
      </c>
      <c r="AF35" s="250">
        <f t="shared" si="31"/>
        <v>-11.269815181698604</v>
      </c>
      <c r="AH35" s="250">
        <f>'1_Police_100K'!AH35/'1_Police_100K'!Z35*100</f>
        <v>2.4657534246575348</v>
      </c>
      <c r="AI35" s="250">
        <f>'1_Police_100K'!AI35/'1_Police_100K'!AA35*100</f>
        <v>1.9184652278177461</v>
      </c>
      <c r="AJ35" s="250">
        <f>'1_Police_100K'!AJ35/'1_Police_100K'!AB35*100</f>
        <v>2.3880597014925375</v>
      </c>
      <c r="AK35" s="250">
        <f>'1_Police_100K'!AK35/'1_Police_100K'!AC35*100</f>
        <v>0.90909090909090906</v>
      </c>
      <c r="AL35" s="250">
        <f>'1_Police_100K'!AL35/'1_Police_100K'!AD35*100</f>
        <v>1.2987012987012987</v>
      </c>
      <c r="AM35" s="250">
        <f>'1_Police_100K'!AM35/'1_Police_100K'!AE35*100</f>
        <v>0.78125</v>
      </c>
      <c r="AN35" s="250">
        <f t="shared" si="45"/>
        <v>-68.315972222222229</v>
      </c>
      <c r="AP35" s="250">
        <f>'1_Police_100K'!AP35/'1_Police_100K'!Z35*100</f>
        <v>90.410958904109592</v>
      </c>
      <c r="AQ35" s="250">
        <f>'1_Police_100K'!AQ35/'1_Police_100K'!AA35*100</f>
        <v>92.086330935251809</v>
      </c>
      <c r="AR35" s="250">
        <f>'1_Police_100K'!AR35/'1_Police_100K'!AB35*100</f>
        <v>94.925373134328368</v>
      </c>
      <c r="AS35" s="250">
        <f>'1_Police_100K'!AS35/'1_Police_100K'!AC35*100</f>
        <v>92.72727272727272</v>
      </c>
      <c r="AT35" s="250">
        <f>'1_Police_100K'!AT35/'1_Police_100K'!AD35*100</f>
        <v>95.779220779220779</v>
      </c>
      <c r="AU35" s="250">
        <f>'1_Police_100K'!AU35/'1_Police_100K'!AE35*100</f>
        <v>95.703124999999986</v>
      </c>
      <c r="AV35" s="250">
        <f t="shared" si="32"/>
        <v>5.8534564393939092</v>
      </c>
      <c r="AX35" s="250" t="e">
        <f>'1_Police_100K'!AX35/'1_Police_100K'!AP35*100</f>
        <v>#VALUE!</v>
      </c>
      <c r="AY35" s="250" t="e">
        <f>'1_Police_100K'!AY35/'1_Police_100K'!AQ35*100</f>
        <v>#VALUE!</v>
      </c>
      <c r="AZ35" s="250" t="e">
        <f>'1_Police_100K'!AZ35/'1_Police_100K'!AR35*100</f>
        <v>#VALUE!</v>
      </c>
      <c r="BA35" s="250" t="e">
        <f>'1_Police_100K'!BA35/'1_Police_100K'!AS35*100</f>
        <v>#VALUE!</v>
      </c>
      <c r="BB35" s="250" t="e">
        <f>'1_Police_100K'!BB35/'1_Police_100K'!AT35*100</f>
        <v>#VALUE!</v>
      </c>
      <c r="BC35" s="250" t="e">
        <f>'1_Police_100K'!BC35/'1_Police_100K'!AU35*100</f>
        <v>#VALUE!</v>
      </c>
      <c r="BD35" s="250" t="e">
        <f t="shared" si="46"/>
        <v>#VALUE!</v>
      </c>
      <c r="BF35" s="250">
        <f>'1_Police_100K'!BF35/'1_Police_100K'!J35*100</f>
        <v>13.668804782397634</v>
      </c>
      <c r="BG35" s="250">
        <f>'1_Police_100K'!BG35/'1_Police_100K'!K35*100</f>
        <v>14.677790497334675</v>
      </c>
      <c r="BH35" s="250">
        <f>'1_Police_100K'!BH35/'1_Police_100K'!L35*100</f>
        <v>13.805180712666257</v>
      </c>
      <c r="BI35" s="250">
        <f>'1_Police_100K'!BI35/'1_Police_100K'!M35*100</f>
        <v>18.703959269689115</v>
      </c>
      <c r="BJ35" s="250">
        <f>'1_Police_100K'!BJ35/'1_Police_100K'!N35*100</f>
        <v>19.278796942611791</v>
      </c>
      <c r="BK35" s="250">
        <f>'1_Police_100K'!BK35/'1_Police_100K'!O35*100</f>
        <v>21.668912146811277</v>
      </c>
      <c r="BL35" s="250">
        <f t="shared" si="0"/>
        <v>58.528214366745459</v>
      </c>
      <c r="BN35" s="250">
        <f>'1_Police_100K'!BN35/'1_Police_100K'!BF35*100</f>
        <v>29.195638511188037</v>
      </c>
      <c r="BO35" s="250">
        <f>'1_Police_100K'!BO35/'1_Police_100K'!BG35*100</f>
        <v>27.865639894434153</v>
      </c>
      <c r="BP35" s="250">
        <f>'1_Police_100K'!BP35/'1_Police_100K'!BH35*100</f>
        <v>28.043385186242325</v>
      </c>
      <c r="BQ35" s="250">
        <f>'1_Police_100K'!BQ35/'1_Police_100K'!BI35*100</f>
        <v>20.83406037340778</v>
      </c>
      <c r="BR35" s="250">
        <f>'1_Police_100K'!BR35/'1_Police_100K'!BJ35*100</f>
        <v>23.033154974073128</v>
      </c>
      <c r="BS35" s="250">
        <f>'1_Police_100K'!BS35/'1_Police_100K'!BK35*100</f>
        <v>24.186576016431683</v>
      </c>
      <c r="BT35" s="250">
        <f t="shared" si="1"/>
        <v>-17.156886268600829</v>
      </c>
      <c r="BV35" s="250">
        <f>'1_Police_100K'!BV35/'1_Police_100K'!J35*100</f>
        <v>0.6048903942969035</v>
      </c>
      <c r="BW35" s="250">
        <f>'1_Police_100K'!BW35/'1_Police_100K'!K35*100</f>
        <v>0.68786785536707484</v>
      </c>
      <c r="BX35" s="250">
        <f>'1_Police_100K'!BX35/'1_Police_100K'!L35*100</f>
        <v>0.71775845972914321</v>
      </c>
      <c r="BY35" s="250">
        <f>'1_Police_100K'!BY35/'1_Police_100K'!M35*100</f>
        <v>0.67355451533292299</v>
      </c>
      <c r="BZ35" s="250">
        <f>'1_Police_100K'!BZ35/'1_Police_100K'!N35*100</f>
        <v>0.71013804165165284</v>
      </c>
      <c r="CA35" s="250">
        <f>'1_Police_100K'!CA35/'1_Police_100K'!O35*100</f>
        <v>0.80630275512650873</v>
      </c>
      <c r="CB35" s="250">
        <f t="shared" si="2"/>
        <v>33.297331670098288</v>
      </c>
      <c r="CD35" s="250">
        <f>'1_Police_100K'!CD35/'1_Police_100K'!BV35*100</f>
        <v>54.936880072137065</v>
      </c>
      <c r="CE35" s="250">
        <f>'1_Police_100K'!CE35/'1_Police_100K'!BW35*100</f>
        <v>50.262660222735867</v>
      </c>
      <c r="CF35" s="250">
        <f>'1_Police_100K'!CF35/'1_Police_100K'!BX35*100</f>
        <v>48.437500000000007</v>
      </c>
      <c r="CG35" s="250">
        <f>'1_Police_100K'!CG35/'1_Police_100K'!BY35*100</f>
        <v>48.684817720350708</v>
      </c>
      <c r="CH35" s="250">
        <f>'1_Police_100K'!CH35/'1_Police_100K'!BZ35*100</f>
        <v>49.214189492590933</v>
      </c>
      <c r="CI35" s="250">
        <f>'1_Police_100K'!CI35/'1_Police_100K'!CA35*100</f>
        <v>46.405648267008985</v>
      </c>
      <c r="CJ35" s="250">
        <f t="shared" si="3"/>
        <v>-15.529152354348852</v>
      </c>
      <c r="CL35" s="250">
        <f>'1_Police_100K'!CL35/'1_Police_100K'!BV35*100</f>
        <v>31.650135256988278</v>
      </c>
      <c r="CM35" s="250">
        <f>'1_Police_100K'!CM35/'1_Police_100K'!BW35*100</f>
        <v>36.688379911746161</v>
      </c>
      <c r="CN35" s="250">
        <f>'1_Police_100K'!CN35/'1_Police_100K'!BX35*100</f>
        <v>37.352195945945944</v>
      </c>
      <c r="CO35" s="250">
        <f>'1_Police_100K'!CO35/'1_Police_100K'!BY35*100</f>
        <v>44.62390401476695</v>
      </c>
      <c r="CP35" s="250">
        <f>'1_Police_100K'!CP35/'1_Police_100K'!BZ35*100</f>
        <v>44.005388414907948</v>
      </c>
      <c r="CQ35" s="250">
        <f>'1_Police_100K'!CQ35/'1_Police_100K'!CA35*100</f>
        <v>45.656824989302521</v>
      </c>
      <c r="CR35" s="250">
        <f t="shared" si="4"/>
        <v>44.25475473828061</v>
      </c>
      <c r="CT35" s="250">
        <f>'1_Police_100K'!CT35/'1_Police_100K'!J35*100</f>
        <v>0.8354741762527339</v>
      </c>
      <c r="CU35" s="250">
        <f>'1_Police_100K'!CU35/'1_Police_100K'!K35*100</f>
        <v>0.94630612504480738</v>
      </c>
      <c r="CV35" s="250">
        <f>'1_Police_100K'!CV35/'1_Police_100K'!L35*100</f>
        <v>0.75504067702081745</v>
      </c>
      <c r="CW35" s="250">
        <f>'1_Police_100K'!CW35/'1_Police_100K'!M35*100</f>
        <v>0.69733251275930452</v>
      </c>
      <c r="CX35" s="250">
        <f>'1_Police_100K'!CX35/'1_Police_100K'!N35*100</f>
        <v>0.66884353047343592</v>
      </c>
      <c r="CY35" s="250">
        <f>'1_Police_100K'!CY35/'1_Police_100K'!O35*100</f>
        <v>0.66846880105160933</v>
      </c>
      <c r="CZ35" s="250">
        <f t="shared" si="5"/>
        <v>-19.989292302267984</v>
      </c>
      <c r="DB35" s="250">
        <f>'1_Police_100K'!DB35/'1_Police_100K'!CT35*100</f>
        <v>0.42435123225069366</v>
      </c>
      <c r="DC35" s="250">
        <f>'1_Police_100K'!DC35/'1_Police_100K'!CU35*100</f>
        <v>0.30548342752405683</v>
      </c>
      <c r="DD35" s="250">
        <f>'1_Police_100K'!DD35/'1_Police_100K'!CV35*100</f>
        <v>0.36130068245684471</v>
      </c>
      <c r="DE35" s="250">
        <f>'1_Police_100K'!DE35/'1_Police_100K'!CW35*100</f>
        <v>0.26743926899933135</v>
      </c>
      <c r="DF35" s="250">
        <f>'1_Police_100K'!DF35/'1_Police_100K'!CX35*100</f>
        <v>0.28605482717520864</v>
      </c>
      <c r="DG35" s="250">
        <f>'1_Police_100K'!DG35/'1_Police_100K'!CY35*100</f>
        <v>0.28387096774193543</v>
      </c>
      <c r="DH35" s="250">
        <f t="shared" si="33"/>
        <v>-33.104714640198523</v>
      </c>
      <c r="DJ35" s="250">
        <f>'1_Police_100K'!DJ35/'1_Police_100K'!J35*100</f>
        <v>30.851591859887968</v>
      </c>
      <c r="DK35" s="250">
        <f>'1_Police_100K'!DK35/'1_Police_100K'!K35*100</f>
        <v>35.279570078976882</v>
      </c>
      <c r="DL35" s="250">
        <f>'1_Police_100K'!DL35/'1_Police_100K'!L35*100</f>
        <v>33.923331999660519</v>
      </c>
      <c r="DM35" s="250">
        <f>'1_Police_100K'!DM35/'1_Police_100K'!M35*100</f>
        <v>32.322690736838183</v>
      </c>
      <c r="DN35" s="250">
        <f>'1_Police_100K'!DN35/'1_Police_100K'!N35*100</f>
        <v>30.552676809066305</v>
      </c>
      <c r="DO35" s="250">
        <f>'1_Police_100K'!DO35/'1_Police_100K'!O35*100</f>
        <v>28.412080395664525</v>
      </c>
      <c r="DP35" s="250">
        <f t="shared" si="6"/>
        <v>-7.9072466513314623</v>
      </c>
      <c r="DR35" s="250" t="e">
        <f>'1_Police_100K'!DR35/'1_Police_100K'!DJ35*100</f>
        <v>#VALUE!</v>
      </c>
      <c r="DS35" s="250" t="e">
        <f>'1_Police_100K'!DS35/'1_Police_100K'!DK35*100</f>
        <v>#VALUE!</v>
      </c>
      <c r="DT35" s="250" t="e">
        <f>'1_Police_100K'!DT35/'1_Police_100K'!DL35*100</f>
        <v>#VALUE!</v>
      </c>
      <c r="DU35" s="250" t="e">
        <f>'1_Police_100K'!DU35/'1_Police_100K'!DM35*100</f>
        <v>#VALUE!</v>
      </c>
      <c r="DV35" s="250" t="e">
        <f>'1_Police_100K'!DV35/'1_Police_100K'!DN35*100</f>
        <v>#VALUE!</v>
      </c>
      <c r="DW35" s="250" t="e">
        <f>'1_Police_100K'!DW35/'1_Police_100K'!DO35*100</f>
        <v>#VALUE!</v>
      </c>
      <c r="DX35" s="250" t="e">
        <f t="shared" si="34"/>
        <v>#VALUE!</v>
      </c>
      <c r="DZ35" s="250" t="e">
        <f>'1_Police_100K'!DZ35/'1_Police_100K'!DR35*100</f>
        <v>#VALUE!</v>
      </c>
      <c r="EA35" s="250" t="e">
        <f>'1_Police_100K'!EA35/'1_Police_100K'!DS35*100</f>
        <v>#VALUE!</v>
      </c>
      <c r="EB35" s="250" t="e">
        <f>'1_Police_100K'!EB35/'1_Police_100K'!DT35*100</f>
        <v>#VALUE!</v>
      </c>
      <c r="EC35" s="250" t="e">
        <f>'1_Police_100K'!EC35/'1_Police_100K'!DU35*100</f>
        <v>#VALUE!</v>
      </c>
      <c r="ED35" s="250" t="e">
        <f>'1_Police_100K'!ED35/'1_Police_100K'!DV35*100</f>
        <v>#VALUE!</v>
      </c>
      <c r="EE35" s="250" t="e">
        <f>'1_Police_100K'!EE35/'1_Police_100K'!DW35*100</f>
        <v>#VALUE!</v>
      </c>
      <c r="EF35" s="250" t="e">
        <f t="shared" si="7"/>
        <v>#VALUE!</v>
      </c>
      <c r="EH35" s="250" t="e">
        <f>'1_Police_100K'!EH35/'1_Police_100K'!DR35*100</f>
        <v>#VALUE!</v>
      </c>
      <c r="EI35" s="250" t="e">
        <f>'1_Police_100K'!EI35/'1_Police_100K'!DS35*100</f>
        <v>#VALUE!</v>
      </c>
      <c r="EJ35" s="250" t="e">
        <f>'1_Police_100K'!EJ35/'1_Police_100K'!DT35*100</f>
        <v>#VALUE!</v>
      </c>
      <c r="EK35" s="250" t="e">
        <f>'1_Police_100K'!EK35/'1_Police_100K'!DU35*100</f>
        <v>#VALUE!</v>
      </c>
      <c r="EL35" s="250" t="e">
        <f>'1_Police_100K'!EL35/'1_Police_100K'!DV35*100</f>
        <v>#VALUE!</v>
      </c>
      <c r="EM35" s="250" t="e">
        <f>'1_Police_100K'!EM35/'1_Police_100K'!DW35*100</f>
        <v>#VALUE!</v>
      </c>
      <c r="EN35" s="250" t="e">
        <f t="shared" si="8"/>
        <v>#VALUE!</v>
      </c>
      <c r="EP35" s="250" t="e">
        <f>'1_Police_100K'!EP35/'1_Police_100K'!EH35*100</f>
        <v>#VALUE!</v>
      </c>
      <c r="EQ35" s="250" t="e">
        <f>'1_Police_100K'!EQ35/'1_Police_100K'!EI35*100</f>
        <v>#VALUE!</v>
      </c>
      <c r="ER35" s="250" t="e">
        <f>'1_Police_100K'!ER35/'1_Police_100K'!EJ35*100</f>
        <v>#VALUE!</v>
      </c>
      <c r="ES35" s="250" t="e">
        <f>'1_Police_100K'!ES35/'1_Police_100K'!EK35*100</f>
        <v>#VALUE!</v>
      </c>
      <c r="ET35" s="250" t="e">
        <f>'1_Police_100K'!ET35/'1_Police_100K'!EL35*100</f>
        <v>#VALUE!</v>
      </c>
      <c r="EU35" s="250" t="e">
        <f>'1_Police_100K'!EU35/'1_Police_100K'!EM35*100</f>
        <v>#VALUE!</v>
      </c>
      <c r="EV35" s="250" t="e">
        <f t="shared" si="9"/>
        <v>#VALUE!</v>
      </c>
      <c r="EX35" s="250">
        <f>'1_Police_100K'!EX35/'1_Police_100K'!J35*100</f>
        <v>4.9397564075292211</v>
      </c>
      <c r="EY35" s="250">
        <f>'1_Police_100K'!EY35/'1_Police_100K'!K35*100</f>
        <v>4.6557914455198253</v>
      </c>
      <c r="EZ35" s="250">
        <f>'1_Police_100K'!EZ35/'1_Police_100K'!L35*100</f>
        <v>5.5579298973071944</v>
      </c>
      <c r="FA35" s="250">
        <f>'1_Police_100K'!FA35/'1_Police_100K'!M35*100</f>
        <v>4.8517993572170104</v>
      </c>
      <c r="FB35" s="250">
        <f>'1_Police_100K'!FB35/'1_Police_100K'!N35*100</f>
        <v>4.7947870064189848</v>
      </c>
      <c r="FC35" s="250">
        <f>'1_Police_100K'!FC35/'1_Police_100K'!O35*100</f>
        <v>4.5067735296705269</v>
      </c>
      <c r="FD35" s="250">
        <f t="shared" si="10"/>
        <v>-8.7652678014393217</v>
      </c>
      <c r="FF35" s="250" t="e">
        <f>'1_Police_100K'!FF35/'1_Police_100K'!EX35*100</f>
        <v>#VALUE!</v>
      </c>
      <c r="FG35" s="250" t="e">
        <f>'1_Police_100K'!FG35/'1_Police_100K'!EY35*100</f>
        <v>#VALUE!</v>
      </c>
      <c r="FH35" s="250" t="e">
        <f>'1_Police_100K'!FH35/'1_Police_100K'!EZ35*100</f>
        <v>#VALUE!</v>
      </c>
      <c r="FI35" s="250">
        <f>'1_Police_100K'!FI35/'1_Police_100K'!FA35*100</f>
        <v>0.73032448188603094</v>
      </c>
      <c r="FJ35" s="250">
        <f>'1_Police_100K'!FJ35/'1_Police_100K'!FB35*100</f>
        <v>0.91444152562098902</v>
      </c>
      <c r="FK35" s="250">
        <f>'1_Police_100K'!FK35/'1_Police_100K'!FC35*100</f>
        <v>1.094736842105263</v>
      </c>
      <c r="FL35" s="250" t="e">
        <f t="shared" si="35"/>
        <v>#VALUE!</v>
      </c>
      <c r="FN35" s="250">
        <f>'1_Police_100K'!FN35/'1_Police_100K'!J35*100</f>
        <v>2.0218011443282662</v>
      </c>
      <c r="FO35" s="250">
        <f>'1_Police_100K'!FO35/'1_Police_100K'!K35*100</f>
        <v>1.0265260577467883</v>
      </c>
      <c r="FP35" s="250">
        <f>'1_Police_100K'!FP35/'1_Police_100K'!L35*100</f>
        <v>1.0993707489179063</v>
      </c>
      <c r="FQ35" s="250">
        <f>'1_Police_100K'!FQ35/'1_Police_100K'!M35*100</f>
        <v>0.99199318674897263</v>
      </c>
      <c r="FR35" s="250">
        <f>'1_Police_100K'!FR35/'1_Police_100K'!N35*100</f>
        <v>0.97384893543069084</v>
      </c>
      <c r="FS35" s="250">
        <f>'1_Police_100K'!FS35/'1_Police_100K'!O35*100</f>
        <v>0.98174347013798913</v>
      </c>
      <c r="FT35" s="250">
        <f t="shared" si="11"/>
        <v>-51.442135004618933</v>
      </c>
      <c r="FV35" s="250">
        <f>'1_Police_100K'!FV35/'1_Police_100K'!J35*100</f>
        <v>5.7680035344362078E-2</v>
      </c>
      <c r="FW35" s="250">
        <f>'1_Police_100K'!FW35/'1_Police_100K'!K35*100</f>
        <v>5.5503521004613719E-2</v>
      </c>
      <c r="FX35" s="250">
        <f>'1_Police_100K'!FX35/'1_Police_100K'!L35*100</f>
        <v>7.486754204100439E-2</v>
      </c>
      <c r="FY35" s="250">
        <f>'1_Police_100K'!FY35/'1_Police_100K'!M35*100</f>
        <v>7.4131403741071591E-2</v>
      </c>
      <c r="FZ35" s="250">
        <f>'1_Police_100K'!FZ35/'1_Police_100K'!N35*100</f>
        <v>7.3819917666078885E-2</v>
      </c>
      <c r="GA35" s="250">
        <f>'1_Police_100K'!GA35/'1_Police_100K'!O35*100</f>
        <v>6.7278150299387773E-2</v>
      </c>
      <c r="GB35" s="250">
        <f t="shared" si="12"/>
        <v>16.640272319049231</v>
      </c>
      <c r="GD35" s="250">
        <f>'1_Police_100K'!GD35/'1_Police_100K'!J35*100</f>
        <v>2.1098893306934143</v>
      </c>
      <c r="GE35" s="250">
        <f>'1_Police_100K'!GE35/'1_Police_100K'!K35*100</f>
        <v>1.920364010591922</v>
      </c>
      <c r="GF35" s="250">
        <f>'1_Police_100K'!GF35/'1_Police_100K'!L35*100</f>
        <v>1.9301882903526961</v>
      </c>
      <c r="GG35" s="250">
        <f>'1_Police_100K'!GG35/'1_Police_100K'!M35*100</f>
        <v>2.1909948216805604</v>
      </c>
      <c r="GH35" s="250">
        <f>'1_Police_100K'!GH35/'1_Police_100K'!N35*100</f>
        <v>2.5417648540661544</v>
      </c>
      <c r="GI35" s="250">
        <f>'1_Police_100K'!GI35/'1_Police_100K'!O35*100</f>
        <v>2.521205555450134</v>
      </c>
      <c r="GJ35" s="250">
        <f t="shared" si="13"/>
        <v>19.49468243538351</v>
      </c>
      <c r="GL35" s="250">
        <f>'1_Police_100K'!GL35/'1_Police_100K'!J35*100</f>
        <v>0.59166353039996944</v>
      </c>
      <c r="GM35" s="250">
        <f>'1_Police_100K'!GM35/'1_Police_100K'!K35*100</f>
        <v>0.80393381205120207</v>
      </c>
      <c r="GN35" s="250">
        <f>'1_Police_100K'!GN35/'1_Police_100K'!L35*100</f>
        <v>0.46269353411171332</v>
      </c>
      <c r="GO35" s="250">
        <f>'1_Police_100K'!GO35/'1_Police_100K'!M35*100</f>
        <v>0.50586523936517414</v>
      </c>
      <c r="GP35" s="250">
        <f>'1_Police_100K'!GP35/'1_Police_100K'!N35*100</f>
        <v>0.73198108424399155</v>
      </c>
      <c r="GQ35" s="250">
        <f>'1_Police_100K'!GQ35/'1_Police_100K'!O35*100</f>
        <v>0.75851801760617443</v>
      </c>
      <c r="GR35" s="250">
        <f t="shared" si="14"/>
        <v>28.200907886516177</v>
      </c>
      <c r="GT35" s="250" t="e">
        <f>'1_Police_100K'!GT35/'1_Police_100K'!GL35*100</f>
        <v>#VALUE!</v>
      </c>
      <c r="GU35" s="250" t="e">
        <f>'1_Police_100K'!GU35/'1_Police_100K'!GM35*100</f>
        <v>#VALUE!</v>
      </c>
      <c r="GV35" s="250" t="e">
        <f>'1_Police_100K'!GV35/'1_Police_100K'!GN35*100</f>
        <v>#VALUE!</v>
      </c>
      <c r="GW35" s="250" t="e">
        <f>'1_Police_100K'!GW35/'1_Police_100K'!GO35*100</f>
        <v>#VALUE!</v>
      </c>
      <c r="GX35" s="250" t="e">
        <f>'1_Police_100K'!GX35/'1_Police_100K'!GP35*100</f>
        <v>#VALUE!</v>
      </c>
      <c r="GY35" s="250" t="e">
        <f>'1_Police_100K'!GY35/'1_Police_100K'!GQ35*100</f>
        <v>#VALUE!</v>
      </c>
      <c r="GZ35" s="250" t="e">
        <f t="shared" si="15"/>
        <v>#VALUE!</v>
      </c>
      <c r="HA35" s="252"/>
      <c r="HB35" s="250" t="e">
        <f>'1_Police_raw'!GI34/C35*100</f>
        <v>#VALUE!</v>
      </c>
      <c r="HC35" s="250" t="e">
        <f>'1_Police_raw'!GJ34/D35*100</f>
        <v>#VALUE!</v>
      </c>
      <c r="HD35" s="250" t="e">
        <f>'1_Police_raw'!GK34/E35*100</f>
        <v>#VALUE!</v>
      </c>
      <c r="HE35" s="250" t="e">
        <f>'1_Police_raw'!GL34/F35*100</f>
        <v>#VALUE!</v>
      </c>
      <c r="HF35" s="250" t="e">
        <f>'1_Police_raw'!GM34/G35*100</f>
        <v>#VALUE!</v>
      </c>
      <c r="HG35" s="250" t="e">
        <f>'1_Police_raw'!GN34/H35*100</f>
        <v>#VALUE!</v>
      </c>
      <c r="HH35" s="250" t="e">
        <f t="shared" si="16"/>
        <v>#VALUE!</v>
      </c>
      <c r="HJ35" s="250" t="e">
        <f>'1_Police_100K'!HJ35/'1_Police_100K'!HB35*100</f>
        <v>#VALUE!</v>
      </c>
      <c r="HK35" s="250" t="e">
        <f>'1_Police_100K'!HK35/'1_Police_100K'!HC35*100</f>
        <v>#VALUE!</v>
      </c>
      <c r="HL35" s="250" t="e">
        <f>'1_Police_100K'!HL35/'1_Police_100K'!HD35*100</f>
        <v>#VALUE!</v>
      </c>
      <c r="HM35" s="250" t="e">
        <f>'1_Police_100K'!HM35/'1_Police_100K'!HE35*100</f>
        <v>#VALUE!</v>
      </c>
      <c r="HN35" s="250" t="e">
        <f>'1_Police_100K'!HN35/'1_Police_100K'!HF35*100</f>
        <v>#VALUE!</v>
      </c>
      <c r="HO35" s="250" t="e">
        <f>'1_Police_100K'!HO35/'1_Police_100K'!HG35*100</f>
        <v>#VALUE!</v>
      </c>
      <c r="HP35" s="250" t="e">
        <f t="shared" si="17"/>
        <v>#VALUE!</v>
      </c>
      <c r="HR35" s="250" t="e">
        <f>'1_Police_100K'!HR35/'1_Police_100K'!HB35*100</f>
        <v>#VALUE!</v>
      </c>
      <c r="HS35" s="250" t="e">
        <f>'1_Police_100K'!HS35/'1_Police_100K'!HC35*100</f>
        <v>#VALUE!</v>
      </c>
      <c r="HT35" s="250" t="e">
        <f>'1_Police_100K'!HT35/'1_Police_100K'!HD35*100</f>
        <v>#VALUE!</v>
      </c>
      <c r="HU35" s="250" t="e">
        <f>'1_Police_100K'!HU35/'1_Police_100K'!HE35*100</f>
        <v>#VALUE!</v>
      </c>
      <c r="HV35" s="250" t="e">
        <f>'1_Police_100K'!HV35/'1_Police_100K'!HF35*100</f>
        <v>#VALUE!</v>
      </c>
      <c r="HW35" s="250" t="e">
        <f>'1_Police_100K'!HW35/'1_Police_100K'!HG35*100</f>
        <v>#VALUE!</v>
      </c>
      <c r="HX35" s="250" t="e">
        <f t="shared" si="18"/>
        <v>#VALUE!</v>
      </c>
      <c r="HZ35" s="250" t="e">
        <f>'1_Police_100K'!HZ35/'1_Police_100K'!HR35*100</f>
        <v>#VALUE!</v>
      </c>
      <c r="IA35" s="250" t="e">
        <f>'1_Police_100K'!IA35/'1_Police_100K'!HS35*100</f>
        <v>#VALUE!</v>
      </c>
      <c r="IB35" s="250" t="e">
        <f>'1_Police_100K'!IB35/'1_Police_100K'!HT35*100</f>
        <v>#VALUE!</v>
      </c>
      <c r="IC35" s="250" t="e">
        <f>'1_Police_100K'!IC35/'1_Police_100K'!HU35*100</f>
        <v>#VALUE!</v>
      </c>
      <c r="ID35" s="250" t="e">
        <f>'1_Police_100K'!ID35/'1_Police_100K'!HV35*100</f>
        <v>#VALUE!</v>
      </c>
      <c r="IE35" s="250" t="e">
        <f>'1_Police_100K'!IE35/'1_Police_100K'!HW35*100</f>
        <v>#VALUE!</v>
      </c>
      <c r="IF35" s="250" t="e">
        <f t="shared" si="48"/>
        <v>#VALUE!</v>
      </c>
      <c r="IH35" s="250" t="e">
        <f>'1_Police_100K'!IH35/'1_Police_100K'!HR35*100</f>
        <v>#VALUE!</v>
      </c>
      <c r="II35" s="250" t="e">
        <f>'1_Police_100K'!II35/'1_Police_100K'!HS35*100</f>
        <v>#VALUE!</v>
      </c>
      <c r="IJ35" s="250" t="e">
        <f>'1_Police_100K'!IJ35/'1_Police_100K'!HT35*100</f>
        <v>#VALUE!</v>
      </c>
      <c r="IK35" s="250" t="e">
        <f>'1_Police_100K'!IK35/'1_Police_100K'!HU35*100</f>
        <v>#VALUE!</v>
      </c>
      <c r="IL35" s="250" t="e">
        <f>'1_Police_100K'!IL35/'1_Police_100K'!HV35*100</f>
        <v>#VALUE!</v>
      </c>
      <c r="IM35" s="250" t="e">
        <f>'1_Police_100K'!IM35/'1_Police_100K'!HW35*100</f>
        <v>#VALUE!</v>
      </c>
      <c r="IN35" s="250" t="e">
        <f t="shared" si="36"/>
        <v>#VALUE!</v>
      </c>
      <c r="IP35" s="250" t="e">
        <f>'1_Police_100K'!IP35/'1_Police_100K'!IH35*100</f>
        <v>#VALUE!</v>
      </c>
      <c r="IQ35" s="250" t="e">
        <f>'1_Police_100K'!IQ35/'1_Police_100K'!II35*100</f>
        <v>#VALUE!</v>
      </c>
      <c r="IR35" s="250" t="e">
        <f>'1_Police_100K'!IR35/'1_Police_100K'!IJ35*100</f>
        <v>#VALUE!</v>
      </c>
      <c r="IS35" s="250" t="e">
        <f>'1_Police_100K'!IS35/'1_Police_100K'!IK35*100</f>
        <v>#VALUE!</v>
      </c>
      <c r="IT35" s="250" t="e">
        <f>'1_Police_100K'!IT35/'1_Police_100K'!IL35*100</f>
        <v>#VALUE!</v>
      </c>
      <c r="IU35" s="250" t="e">
        <f>'1_Police_100K'!IU35/'1_Police_100K'!IM35*100</f>
        <v>#VALUE!</v>
      </c>
      <c r="IV35" s="250" t="e">
        <f t="shared" si="44"/>
        <v>#VALUE!</v>
      </c>
      <c r="IX35" s="250" t="e">
        <f>'1_Police_100K'!IX35/'1_Police_100K'!HB35*100</f>
        <v>#VALUE!</v>
      </c>
      <c r="IY35" s="250" t="e">
        <f>'1_Police_100K'!IY35/'1_Police_100K'!HC35*100</f>
        <v>#VALUE!</v>
      </c>
      <c r="IZ35" s="250" t="e">
        <f>'1_Police_100K'!IZ35/'1_Police_100K'!HD35*100</f>
        <v>#VALUE!</v>
      </c>
      <c r="JA35" s="250" t="e">
        <f>'1_Police_100K'!JA35/'1_Police_100K'!HE35*100</f>
        <v>#VALUE!</v>
      </c>
      <c r="JB35" s="250" t="e">
        <f>'1_Police_100K'!JB35/'1_Police_100K'!HF35*100</f>
        <v>#VALUE!</v>
      </c>
      <c r="JC35" s="250" t="e">
        <f>'1_Police_100K'!JC35/'1_Police_100K'!HG35*100</f>
        <v>#VALUE!</v>
      </c>
      <c r="JD35" s="250" t="e">
        <f t="shared" si="19"/>
        <v>#VALUE!</v>
      </c>
      <c r="JF35" s="250" t="e">
        <f>'1_Police_100K'!JF35/'1_Police_100K'!IX35*100</f>
        <v>#VALUE!</v>
      </c>
      <c r="JG35" s="250" t="e">
        <f>'1_Police_100K'!JG35/'1_Police_100K'!IY35*100</f>
        <v>#VALUE!</v>
      </c>
      <c r="JH35" s="250" t="e">
        <f>'1_Police_100K'!JH35/'1_Police_100K'!IZ35*100</f>
        <v>#VALUE!</v>
      </c>
      <c r="JI35" s="250" t="e">
        <f>'1_Police_100K'!JI35/'1_Police_100K'!JA35*100</f>
        <v>#VALUE!</v>
      </c>
      <c r="JJ35" s="250" t="e">
        <f>'1_Police_100K'!JJ35/'1_Police_100K'!JB35*100</f>
        <v>#VALUE!</v>
      </c>
      <c r="JK35" s="250" t="e">
        <f>'1_Police_100K'!JK35/'1_Police_100K'!JC35*100</f>
        <v>#VALUE!</v>
      </c>
      <c r="JL35" s="250" t="e">
        <f t="shared" si="47"/>
        <v>#VALUE!</v>
      </c>
      <c r="JN35" s="250" t="e">
        <f>'1_Police_100K'!JN35/'1_Police_100K'!HB35*100</f>
        <v>#VALUE!</v>
      </c>
      <c r="JO35" s="250" t="e">
        <f>'1_Police_100K'!JO35/'1_Police_100K'!HC35*100</f>
        <v>#VALUE!</v>
      </c>
      <c r="JP35" s="250" t="e">
        <f>'1_Police_100K'!JP35/'1_Police_100K'!HD35*100</f>
        <v>#VALUE!</v>
      </c>
      <c r="JQ35" s="250" t="e">
        <f>'1_Police_100K'!JQ35/'1_Police_100K'!HE35*100</f>
        <v>#VALUE!</v>
      </c>
      <c r="JR35" s="250" t="e">
        <f>'1_Police_100K'!JR35/'1_Police_100K'!HF35*100</f>
        <v>#VALUE!</v>
      </c>
      <c r="JS35" s="250" t="e">
        <f>'1_Police_100K'!JS35/'1_Police_100K'!HG35*100</f>
        <v>#VALUE!</v>
      </c>
      <c r="JT35" s="250" t="e">
        <f t="shared" si="20"/>
        <v>#VALUE!</v>
      </c>
      <c r="JV35" s="250" t="e">
        <f>'1_Police_100K'!JV35/'1_Police_100K'!JN35*100</f>
        <v>#VALUE!</v>
      </c>
      <c r="JW35" s="250" t="e">
        <f>'1_Police_100K'!JW35/'1_Police_100K'!JO35*100</f>
        <v>#VALUE!</v>
      </c>
      <c r="JX35" s="250" t="e">
        <f>'1_Police_100K'!JX35/'1_Police_100K'!JP35*100</f>
        <v>#VALUE!</v>
      </c>
      <c r="JY35" s="250" t="e">
        <f>'1_Police_100K'!JY35/'1_Police_100K'!JQ35*100</f>
        <v>#VALUE!</v>
      </c>
      <c r="JZ35" s="250" t="e">
        <f>'1_Police_100K'!JZ35/'1_Police_100K'!JR35*100</f>
        <v>#VALUE!</v>
      </c>
      <c r="KA35" s="250" t="e">
        <f>'1_Police_100K'!KA35/'1_Police_100K'!JS35*100</f>
        <v>#VALUE!</v>
      </c>
      <c r="KB35" s="250" t="e">
        <f t="shared" si="21"/>
        <v>#VALUE!</v>
      </c>
      <c r="KD35" s="250" t="e">
        <f>'1_Police_100K'!KD35/'1_Police_100K'!JN35*100</f>
        <v>#VALUE!</v>
      </c>
      <c r="KE35" s="250" t="e">
        <f>'1_Police_100K'!KE35/'1_Police_100K'!JO35*100</f>
        <v>#VALUE!</v>
      </c>
      <c r="KF35" s="250" t="e">
        <f>'1_Police_100K'!KF35/'1_Police_100K'!JP35*100</f>
        <v>#VALUE!</v>
      </c>
      <c r="KG35" s="250" t="e">
        <f>'1_Police_100K'!KG35/'1_Police_100K'!JQ35*100</f>
        <v>#VALUE!</v>
      </c>
      <c r="KH35" s="250" t="e">
        <f>'1_Police_100K'!KH35/'1_Police_100K'!JR35*100</f>
        <v>#VALUE!</v>
      </c>
      <c r="KI35" s="250" t="e">
        <f>'1_Police_100K'!KI35/'1_Police_100K'!JS35*100</f>
        <v>#VALUE!</v>
      </c>
      <c r="KJ35" s="250" t="e">
        <f t="shared" si="22"/>
        <v>#VALUE!</v>
      </c>
      <c r="KL35" s="250" t="e">
        <f>'1_Police_100K'!KL35/'1_Police_100K'!HB35*100</f>
        <v>#VALUE!</v>
      </c>
      <c r="KM35" s="250" t="e">
        <f>'1_Police_100K'!KM35/'1_Police_100K'!HC35*100</f>
        <v>#VALUE!</v>
      </c>
      <c r="KN35" s="250" t="e">
        <f>'1_Police_100K'!KN35/'1_Police_100K'!HD35*100</f>
        <v>#VALUE!</v>
      </c>
      <c r="KO35" s="250" t="e">
        <f>'1_Police_100K'!KO35/'1_Police_100K'!HE35*100</f>
        <v>#VALUE!</v>
      </c>
      <c r="KP35" s="250" t="e">
        <f>'1_Police_100K'!KP35/'1_Police_100K'!HF35*100</f>
        <v>#VALUE!</v>
      </c>
      <c r="KQ35" s="250" t="e">
        <f>'1_Police_100K'!KQ35/'1_Police_100K'!HG35*100</f>
        <v>#VALUE!</v>
      </c>
      <c r="KR35" s="250" t="e">
        <f t="shared" si="23"/>
        <v>#VALUE!</v>
      </c>
      <c r="KT35" s="250" t="e">
        <f>'1_Police_100K'!KT35/'1_Police_100K'!KL35*100</f>
        <v>#VALUE!</v>
      </c>
      <c r="KU35" s="250" t="e">
        <f>'1_Police_100K'!KU35/'1_Police_100K'!KM35*100</f>
        <v>#VALUE!</v>
      </c>
      <c r="KV35" s="250" t="e">
        <f>'1_Police_100K'!KV35/'1_Police_100K'!KN35*100</f>
        <v>#VALUE!</v>
      </c>
      <c r="KW35" s="250" t="e">
        <f>'1_Police_100K'!KW35/'1_Police_100K'!KO35*100</f>
        <v>#VALUE!</v>
      </c>
      <c r="KX35" s="250" t="e">
        <f>'1_Police_100K'!KX35/'1_Police_100K'!KP35*100</f>
        <v>#VALUE!</v>
      </c>
      <c r="KY35" s="250" t="e">
        <f>'1_Police_100K'!KY35/'1_Police_100K'!KQ35*100</f>
        <v>#VALUE!</v>
      </c>
      <c r="KZ35" s="250" t="e">
        <f t="shared" si="37"/>
        <v>#VALUE!</v>
      </c>
      <c r="LB35" s="250" t="e">
        <f>'1_Police_100K'!LB35/'1_Police_100K'!HB35*100</f>
        <v>#VALUE!</v>
      </c>
      <c r="LC35" s="250" t="e">
        <f>'1_Police_100K'!LC35/'1_Police_100K'!HC35*100</f>
        <v>#VALUE!</v>
      </c>
      <c r="LD35" s="250" t="e">
        <f>'1_Police_100K'!LD35/'1_Police_100K'!HD35*100</f>
        <v>#VALUE!</v>
      </c>
      <c r="LE35" s="250" t="e">
        <f>'1_Police_100K'!LE35/'1_Police_100K'!HE35*100</f>
        <v>#VALUE!</v>
      </c>
      <c r="LF35" s="250" t="e">
        <f>'1_Police_100K'!LF35/'1_Police_100K'!HF35*100</f>
        <v>#VALUE!</v>
      </c>
      <c r="LG35" s="250" t="e">
        <f>'1_Police_100K'!LG35/'1_Police_100K'!HG35*100</f>
        <v>#VALUE!</v>
      </c>
      <c r="LH35" s="250" t="e">
        <f t="shared" si="24"/>
        <v>#VALUE!</v>
      </c>
      <c r="LJ35" s="250" t="e">
        <f>'1_Police_100K'!LJ35/'1_Police_100K'!LB35*100</f>
        <v>#VALUE!</v>
      </c>
      <c r="LK35" s="250" t="e">
        <f>'1_Police_100K'!LK35/'1_Police_100K'!LC35*100</f>
        <v>#VALUE!</v>
      </c>
      <c r="LL35" s="250" t="e">
        <f>'1_Police_100K'!LL35/'1_Police_100K'!LD35*100</f>
        <v>#VALUE!</v>
      </c>
      <c r="LM35" s="250" t="e">
        <f>'1_Police_100K'!LM35/'1_Police_100K'!LE35*100</f>
        <v>#VALUE!</v>
      </c>
      <c r="LN35" s="250" t="e">
        <f>'1_Police_100K'!LN35/'1_Police_100K'!LF35*100</f>
        <v>#VALUE!</v>
      </c>
      <c r="LO35" s="250" t="e">
        <f>'1_Police_100K'!LO35/'1_Police_100K'!LG35*100</f>
        <v>#VALUE!</v>
      </c>
      <c r="LP35" s="250" t="e">
        <f t="shared" si="38"/>
        <v>#VALUE!</v>
      </c>
      <c r="LR35" s="250" t="e">
        <f>'1_Police_100K'!LR35/'1_Police_100K'!LJ35*100</f>
        <v>#VALUE!</v>
      </c>
      <c r="LS35" s="250" t="e">
        <f>'1_Police_100K'!LS35/'1_Police_100K'!LK35*100</f>
        <v>#VALUE!</v>
      </c>
      <c r="LT35" s="250" t="e">
        <f>'1_Police_100K'!LT35/'1_Police_100K'!LL35*100</f>
        <v>#VALUE!</v>
      </c>
      <c r="LU35" s="250" t="e">
        <f>'1_Police_100K'!LU35/'1_Police_100K'!LM35*100</f>
        <v>#VALUE!</v>
      </c>
      <c r="LV35" s="250" t="e">
        <f>'1_Police_100K'!LV35/'1_Police_100K'!LN35*100</f>
        <v>#VALUE!</v>
      </c>
      <c r="LW35" s="250" t="e">
        <f>'1_Police_100K'!LW35/'1_Police_100K'!LO35*100</f>
        <v>#VALUE!</v>
      </c>
      <c r="LX35" s="250" t="e">
        <f t="shared" si="39"/>
        <v>#VALUE!</v>
      </c>
      <c r="LZ35" s="250" t="e">
        <f>'1_Police_100K'!LZ35/'1_Police_100K'!LJ35*100</f>
        <v>#VALUE!</v>
      </c>
      <c r="MA35" s="250" t="e">
        <f>'1_Police_100K'!MA35/'1_Police_100K'!LK35*100</f>
        <v>#VALUE!</v>
      </c>
      <c r="MB35" s="250" t="e">
        <f>'1_Police_100K'!MB35/'1_Police_100K'!LL35*100</f>
        <v>#VALUE!</v>
      </c>
      <c r="MC35" s="250" t="e">
        <f>'1_Police_100K'!MC35/'1_Police_100K'!LM35*100</f>
        <v>#VALUE!</v>
      </c>
      <c r="MD35" s="250" t="e">
        <f>'1_Police_100K'!MD35/'1_Police_100K'!LN35*100</f>
        <v>#VALUE!</v>
      </c>
      <c r="ME35" s="250" t="e">
        <f>'1_Police_100K'!ME35/'1_Police_100K'!LO35*100</f>
        <v>#VALUE!</v>
      </c>
      <c r="MF35" s="250" t="e">
        <f t="shared" si="40"/>
        <v>#VALUE!</v>
      </c>
      <c r="MH35" s="250" t="e">
        <f>'1_Police_100K'!MH35/'1_Police_100K'!LZ35*100</f>
        <v>#VALUE!</v>
      </c>
      <c r="MI35" s="250" t="e">
        <f>'1_Police_100K'!MI35/'1_Police_100K'!MA35*100</f>
        <v>#VALUE!</v>
      </c>
      <c r="MJ35" s="250" t="e">
        <f>'1_Police_100K'!MJ35/'1_Police_100K'!MB35*100</f>
        <v>#VALUE!</v>
      </c>
      <c r="MK35" s="250" t="e">
        <f>'1_Police_100K'!MK35/'1_Police_100K'!MC35*100</f>
        <v>#VALUE!</v>
      </c>
      <c r="ML35" s="250" t="e">
        <f>'1_Police_100K'!ML35/'1_Police_100K'!MD35*100</f>
        <v>#VALUE!</v>
      </c>
      <c r="MM35" s="250" t="e">
        <f>'1_Police_100K'!MM35/'1_Police_100K'!ME35*100</f>
        <v>#VALUE!</v>
      </c>
      <c r="MN35" s="250" t="e">
        <f t="shared" si="41"/>
        <v>#VALUE!</v>
      </c>
      <c r="MP35" s="250" t="e">
        <f>'1_Police_100K'!MP35/'1_Police_100K'!HB35*100</f>
        <v>#VALUE!</v>
      </c>
      <c r="MQ35" s="250" t="e">
        <f>'1_Police_100K'!MQ35/'1_Police_100K'!HC35*100</f>
        <v>#VALUE!</v>
      </c>
      <c r="MR35" s="250" t="e">
        <f>'1_Police_100K'!MR35/'1_Police_100K'!HD35*100</f>
        <v>#VALUE!</v>
      </c>
      <c r="MS35" s="250" t="e">
        <f>'1_Police_100K'!MS35/'1_Police_100K'!HE35*100</f>
        <v>#VALUE!</v>
      </c>
      <c r="MT35" s="250" t="e">
        <f>'1_Police_100K'!MT35/'1_Police_100K'!HF35*100</f>
        <v>#VALUE!</v>
      </c>
      <c r="MU35" s="250" t="e">
        <f>'1_Police_100K'!MU35/'1_Police_100K'!HG35*100</f>
        <v>#VALUE!</v>
      </c>
      <c r="MV35" s="250" t="e">
        <f t="shared" si="25"/>
        <v>#VALUE!</v>
      </c>
      <c r="MX35" s="250" t="e">
        <f>'1_Police_100K'!MX35/'1_Police_100K'!MP35*100</f>
        <v>#VALUE!</v>
      </c>
      <c r="MY35" s="250" t="e">
        <f>'1_Police_100K'!MY35/'1_Police_100K'!MQ35*100</f>
        <v>#VALUE!</v>
      </c>
      <c r="MZ35" s="250" t="e">
        <f>'1_Police_100K'!MZ35/'1_Police_100K'!MR35*100</f>
        <v>#VALUE!</v>
      </c>
      <c r="NA35" s="250" t="e">
        <f>'1_Police_100K'!NA35/'1_Police_100K'!MS35*100</f>
        <v>#VALUE!</v>
      </c>
      <c r="NB35" s="250" t="e">
        <f>'1_Police_100K'!NB35/'1_Police_100K'!MT35*100</f>
        <v>#VALUE!</v>
      </c>
      <c r="NC35" s="250" t="e">
        <f>'1_Police_100K'!NC35/'1_Police_100K'!MU35*100</f>
        <v>#VALUE!</v>
      </c>
      <c r="ND35" s="250" t="e">
        <f t="shared" si="49"/>
        <v>#VALUE!</v>
      </c>
      <c r="NF35" s="250" t="e">
        <f>'1_Police_100K'!NF35/'1_Police_100K'!HB35*100</f>
        <v>#VALUE!</v>
      </c>
      <c r="NG35" s="250" t="e">
        <f>'1_Police_100K'!NG35/'1_Police_100K'!HC35*100</f>
        <v>#VALUE!</v>
      </c>
      <c r="NH35" s="250" t="e">
        <f>'1_Police_100K'!NH35/'1_Police_100K'!HD35*100</f>
        <v>#VALUE!</v>
      </c>
      <c r="NI35" s="250" t="e">
        <f>'1_Police_100K'!NI35/'1_Police_100K'!HE35*100</f>
        <v>#VALUE!</v>
      </c>
      <c r="NJ35" s="250" t="e">
        <f>'1_Police_100K'!NJ35/'1_Police_100K'!HF35*100</f>
        <v>#VALUE!</v>
      </c>
      <c r="NK35" s="250" t="e">
        <f>'1_Police_100K'!NK35/'1_Police_100K'!HG35*100</f>
        <v>#VALUE!</v>
      </c>
      <c r="NL35" s="250" t="e">
        <f t="shared" si="26"/>
        <v>#VALUE!</v>
      </c>
      <c r="NN35" s="250" t="e">
        <f>'1_Police_100K'!NN35/'1_Police_100K'!HB35*100</f>
        <v>#VALUE!</v>
      </c>
      <c r="NO35" s="250" t="e">
        <f>'1_Police_100K'!NO35/'1_Police_100K'!HC35*100</f>
        <v>#VALUE!</v>
      </c>
      <c r="NP35" s="250" t="e">
        <f>'1_Police_100K'!NP35/'1_Police_100K'!HD35*100</f>
        <v>#VALUE!</v>
      </c>
      <c r="NQ35" s="250" t="e">
        <f>'1_Police_100K'!NQ35/'1_Police_100K'!HE35*100</f>
        <v>#VALUE!</v>
      </c>
      <c r="NR35" s="250" t="e">
        <f>'1_Police_100K'!NR35/'1_Police_100K'!HF35*100</f>
        <v>#VALUE!</v>
      </c>
      <c r="NS35" s="250" t="e">
        <f>'1_Police_100K'!NS35/'1_Police_100K'!HG35*100</f>
        <v>#VALUE!</v>
      </c>
      <c r="NT35" s="250" t="e">
        <f t="shared" si="27"/>
        <v>#VALUE!</v>
      </c>
      <c r="NV35" s="250" t="e">
        <f>'1_Police_100K'!NV35/'1_Police_100K'!HB35*100</f>
        <v>#VALUE!</v>
      </c>
      <c r="NW35" s="250" t="e">
        <f>'1_Police_100K'!NW35/'1_Police_100K'!HC35*100</f>
        <v>#VALUE!</v>
      </c>
      <c r="NX35" s="250" t="e">
        <f>'1_Police_100K'!NX35/'1_Police_100K'!HD35*100</f>
        <v>#VALUE!</v>
      </c>
      <c r="NY35" s="250" t="e">
        <f>'1_Police_100K'!NY35/'1_Police_100K'!HE35*100</f>
        <v>#VALUE!</v>
      </c>
      <c r="NZ35" s="250" t="e">
        <f>'1_Police_100K'!NZ35/'1_Police_100K'!HF35*100</f>
        <v>#VALUE!</v>
      </c>
      <c r="OA35" s="250" t="e">
        <f>'1_Police_100K'!OA35/'1_Police_100K'!HG35*100</f>
        <v>#VALUE!</v>
      </c>
      <c r="OB35" s="250" t="e">
        <f t="shared" si="42"/>
        <v>#VALUE!</v>
      </c>
      <c r="OD35" s="250" t="e">
        <f>'1_Police_100K'!OD35/'1_Police_100K'!HB35*100</f>
        <v>#VALUE!</v>
      </c>
      <c r="OE35" s="250" t="e">
        <f>'1_Police_100K'!OE35/'1_Police_100K'!HC35*100</f>
        <v>#VALUE!</v>
      </c>
      <c r="OF35" s="250" t="e">
        <f>'1_Police_100K'!OF35/'1_Police_100K'!HD35*100</f>
        <v>#VALUE!</v>
      </c>
      <c r="OG35" s="250" t="e">
        <f>'1_Police_100K'!OG35/'1_Police_100K'!HE35*100</f>
        <v>#VALUE!</v>
      </c>
      <c r="OH35" s="250" t="e">
        <f>'1_Police_100K'!OH35/'1_Police_100K'!HF35*100</f>
        <v>#VALUE!</v>
      </c>
      <c r="OI35" s="250" t="e">
        <f>'1_Police_100K'!OI35/'1_Police_100K'!HG35*100</f>
        <v>#VALUE!</v>
      </c>
      <c r="OJ35" s="250" t="e">
        <f t="shared" si="28"/>
        <v>#VALUE!</v>
      </c>
      <c r="OL35" s="250" t="e">
        <f>'1_Police_100K'!OL35/'1_Police_100K'!OD35*100</f>
        <v>#VALUE!</v>
      </c>
      <c r="OM35" s="250" t="e">
        <f>'1_Police_100K'!OM35/'1_Police_100K'!OE35*100</f>
        <v>#VALUE!</v>
      </c>
      <c r="ON35" s="250" t="e">
        <f>'1_Police_100K'!ON35/'1_Police_100K'!OF35*100</f>
        <v>#VALUE!</v>
      </c>
      <c r="OO35" s="250" t="e">
        <f>'1_Police_100K'!OO35/'1_Police_100K'!OG35*100</f>
        <v>#VALUE!</v>
      </c>
      <c r="OP35" s="250" t="e">
        <f>'1_Police_100K'!OP35/'1_Police_100K'!OH35*100</f>
        <v>#VALUE!</v>
      </c>
      <c r="OQ35" s="250" t="e">
        <f>'1_Police_100K'!OQ35/'1_Police_100K'!OI35*100</f>
        <v>#VALUE!</v>
      </c>
      <c r="OR35" s="250" t="e">
        <f t="shared" si="43"/>
        <v>#VALUE!</v>
      </c>
    </row>
    <row r="36" spans="1:408">
      <c r="A36" s="247">
        <v>34</v>
      </c>
      <c r="B36" s="239" t="s">
        <v>57</v>
      </c>
      <c r="C36" s="248">
        <v>142856.53599999999</v>
      </c>
      <c r="D36" s="248">
        <v>143056.383</v>
      </c>
      <c r="E36" s="254">
        <v>143500</v>
      </c>
      <c r="F36" s="248">
        <v>143666.93100000001</v>
      </c>
      <c r="G36" s="254">
        <v>144100</v>
      </c>
      <c r="H36" s="254">
        <v>144300</v>
      </c>
      <c r="I36" s="249"/>
      <c r="J36" s="250" t="e">
        <f>'1_Police_raw'!C35/C36*100</f>
        <v>#VALUE!</v>
      </c>
      <c r="K36" s="250" t="e">
        <f>'1_Police_raw'!D35/D36*100</f>
        <v>#VALUE!</v>
      </c>
      <c r="L36" s="250" t="e">
        <f>'1_Police_raw'!E35/E36*100</f>
        <v>#VALUE!</v>
      </c>
      <c r="M36" s="250" t="e">
        <f>'1_Police_raw'!F35/F36*100</f>
        <v>#VALUE!</v>
      </c>
      <c r="N36" s="250" t="e">
        <f>'1_Police_raw'!G35/G36*100</f>
        <v>#VALUE!</v>
      </c>
      <c r="O36" s="250" t="e">
        <f>'1_Police_raw'!H35/H36*100</f>
        <v>#VALUE!</v>
      </c>
      <c r="P36" s="250" t="e">
        <f t="shared" si="29"/>
        <v>#VALUE!</v>
      </c>
      <c r="R36" s="250" t="e">
        <f>'1_Police_100K'!R36/'1_Police_100K'!J36*100</f>
        <v>#VALUE!</v>
      </c>
      <c r="S36" s="250" t="e">
        <f>'1_Police_100K'!S36/'1_Police_100K'!K36*100</f>
        <v>#VALUE!</v>
      </c>
      <c r="T36" s="250" t="e">
        <f>'1_Police_100K'!T36/'1_Police_100K'!L36*100</f>
        <v>#VALUE!</v>
      </c>
      <c r="U36" s="250" t="e">
        <f>'1_Police_100K'!U36/'1_Police_100K'!M36*100</f>
        <v>#VALUE!</v>
      </c>
      <c r="V36" s="250" t="e">
        <f>'1_Police_100K'!V36/'1_Police_100K'!N36*100</f>
        <v>#VALUE!</v>
      </c>
      <c r="W36" s="250" t="e">
        <f>'1_Police_100K'!W36/'1_Police_100K'!O36*100</f>
        <v>#VALUE!</v>
      </c>
      <c r="X36" s="250" t="e">
        <f t="shared" si="30"/>
        <v>#VALUE!</v>
      </c>
      <c r="Z36" s="250" t="e">
        <f>'1_Police_100K'!Z36/'1_Police_100K'!J36*100</f>
        <v>#VALUE!</v>
      </c>
      <c r="AA36" s="250" t="e">
        <f>'1_Police_100K'!AA36/'1_Police_100K'!K36*100</f>
        <v>#VALUE!</v>
      </c>
      <c r="AB36" s="250" t="e">
        <f>'1_Police_100K'!AB36/'1_Police_100K'!L36*100</f>
        <v>#VALUE!</v>
      </c>
      <c r="AC36" s="250" t="e">
        <f>'1_Police_100K'!AC36/'1_Police_100K'!M36*100</f>
        <v>#VALUE!</v>
      </c>
      <c r="AD36" s="250" t="e">
        <f>'1_Police_100K'!AD36/'1_Police_100K'!N36*100</f>
        <v>#VALUE!</v>
      </c>
      <c r="AE36" s="250" t="e">
        <f>'1_Police_100K'!AE36/'1_Police_100K'!O36*100</f>
        <v>#VALUE!</v>
      </c>
      <c r="AF36" s="250" t="e">
        <f t="shared" si="31"/>
        <v>#VALUE!</v>
      </c>
      <c r="AH36" s="250" t="e">
        <f>'1_Police_100K'!AH36/'1_Police_100K'!Z36*100</f>
        <v>#VALUE!</v>
      </c>
      <c r="AI36" s="250" t="e">
        <f>'1_Police_100K'!AI36/'1_Police_100K'!AA36*100</f>
        <v>#VALUE!</v>
      </c>
      <c r="AJ36" s="250" t="e">
        <f>'1_Police_100K'!AJ36/'1_Police_100K'!AB36*100</f>
        <v>#VALUE!</v>
      </c>
      <c r="AK36" s="250" t="e">
        <f>'1_Police_100K'!AK36/'1_Police_100K'!AC36*100</f>
        <v>#VALUE!</v>
      </c>
      <c r="AL36" s="250" t="e">
        <f>'1_Police_100K'!AL36/'1_Police_100K'!AD36*100</f>
        <v>#VALUE!</v>
      </c>
      <c r="AM36" s="250" t="e">
        <f>'1_Police_100K'!AM36/'1_Police_100K'!AE36*100</f>
        <v>#VALUE!</v>
      </c>
      <c r="AN36" s="250" t="e">
        <f t="shared" si="45"/>
        <v>#VALUE!</v>
      </c>
      <c r="AP36" s="250" t="e">
        <f>'1_Police_100K'!AP36/'1_Police_100K'!Z36*100</f>
        <v>#VALUE!</v>
      </c>
      <c r="AQ36" s="250" t="e">
        <f>'1_Police_100K'!AQ36/'1_Police_100K'!AA36*100</f>
        <v>#VALUE!</v>
      </c>
      <c r="AR36" s="250" t="e">
        <f>'1_Police_100K'!AR36/'1_Police_100K'!AB36*100</f>
        <v>#VALUE!</v>
      </c>
      <c r="AS36" s="250" t="e">
        <f>'1_Police_100K'!AS36/'1_Police_100K'!AC36*100</f>
        <v>#VALUE!</v>
      </c>
      <c r="AT36" s="250" t="e">
        <f>'1_Police_100K'!AT36/'1_Police_100K'!AD36*100</f>
        <v>#VALUE!</v>
      </c>
      <c r="AU36" s="250" t="e">
        <f>'1_Police_100K'!AU36/'1_Police_100K'!AE36*100</f>
        <v>#VALUE!</v>
      </c>
      <c r="AV36" s="250" t="e">
        <f t="shared" si="32"/>
        <v>#VALUE!</v>
      </c>
      <c r="AX36" s="250" t="e">
        <f>'1_Police_100K'!AX36/'1_Police_100K'!AP36*100</f>
        <v>#VALUE!</v>
      </c>
      <c r="AY36" s="250" t="e">
        <f>'1_Police_100K'!AY36/'1_Police_100K'!AQ36*100</f>
        <v>#VALUE!</v>
      </c>
      <c r="AZ36" s="250" t="e">
        <f>'1_Police_100K'!AZ36/'1_Police_100K'!AR36*100</f>
        <v>#VALUE!</v>
      </c>
      <c r="BA36" s="250" t="e">
        <f>'1_Police_100K'!BA36/'1_Police_100K'!AS36*100</f>
        <v>#VALUE!</v>
      </c>
      <c r="BB36" s="250" t="e">
        <f>'1_Police_100K'!BB36/'1_Police_100K'!AT36*100</f>
        <v>#VALUE!</v>
      </c>
      <c r="BC36" s="250" t="e">
        <f>'1_Police_100K'!BC36/'1_Police_100K'!AU36*100</f>
        <v>#VALUE!</v>
      </c>
      <c r="BD36" s="250" t="e">
        <f t="shared" si="46"/>
        <v>#VALUE!</v>
      </c>
      <c r="BF36" s="250" t="e">
        <f>'1_Police_100K'!BF36/'1_Police_100K'!J36*100</f>
        <v>#VALUE!</v>
      </c>
      <c r="BG36" s="250" t="e">
        <f>'1_Police_100K'!BG36/'1_Police_100K'!K36*100</f>
        <v>#VALUE!</v>
      </c>
      <c r="BH36" s="250" t="e">
        <f>'1_Police_100K'!BH36/'1_Police_100K'!L36*100</f>
        <v>#VALUE!</v>
      </c>
      <c r="BI36" s="250" t="e">
        <f>'1_Police_100K'!BI36/'1_Police_100K'!M36*100</f>
        <v>#VALUE!</v>
      </c>
      <c r="BJ36" s="250" t="e">
        <f>'1_Police_100K'!BJ36/'1_Police_100K'!N36*100</f>
        <v>#VALUE!</v>
      </c>
      <c r="BK36" s="250" t="e">
        <f>'1_Police_100K'!BK36/'1_Police_100K'!O36*100</f>
        <v>#VALUE!</v>
      </c>
      <c r="BL36" s="250" t="e">
        <f t="shared" si="0"/>
        <v>#VALUE!</v>
      </c>
      <c r="BN36" s="250" t="e">
        <f>'1_Police_100K'!BN36/'1_Police_100K'!BF36*100</f>
        <v>#VALUE!</v>
      </c>
      <c r="BO36" s="250" t="e">
        <f>'1_Police_100K'!BO36/'1_Police_100K'!BG36*100</f>
        <v>#VALUE!</v>
      </c>
      <c r="BP36" s="250" t="e">
        <f>'1_Police_100K'!BP36/'1_Police_100K'!BH36*100</f>
        <v>#VALUE!</v>
      </c>
      <c r="BQ36" s="250" t="e">
        <f>'1_Police_100K'!BQ36/'1_Police_100K'!BI36*100</f>
        <v>#VALUE!</v>
      </c>
      <c r="BR36" s="250" t="e">
        <f>'1_Police_100K'!BR36/'1_Police_100K'!BJ36*100</f>
        <v>#VALUE!</v>
      </c>
      <c r="BS36" s="250" t="e">
        <f>'1_Police_100K'!BS36/'1_Police_100K'!BK36*100</f>
        <v>#VALUE!</v>
      </c>
      <c r="BT36" s="250" t="e">
        <f t="shared" si="1"/>
        <v>#VALUE!</v>
      </c>
      <c r="BV36" s="250" t="e">
        <f>'1_Police_100K'!BV36/'1_Police_100K'!J36*100</f>
        <v>#VALUE!</v>
      </c>
      <c r="BW36" s="250" t="e">
        <f>'1_Police_100K'!BW36/'1_Police_100K'!K36*100</f>
        <v>#VALUE!</v>
      </c>
      <c r="BX36" s="250" t="e">
        <f>'1_Police_100K'!BX36/'1_Police_100K'!L36*100</f>
        <v>#VALUE!</v>
      </c>
      <c r="BY36" s="250" t="e">
        <f>'1_Police_100K'!BY36/'1_Police_100K'!M36*100</f>
        <v>#VALUE!</v>
      </c>
      <c r="BZ36" s="250" t="e">
        <f>'1_Police_100K'!BZ36/'1_Police_100K'!N36*100</f>
        <v>#VALUE!</v>
      </c>
      <c r="CA36" s="250" t="e">
        <f>'1_Police_100K'!CA36/'1_Police_100K'!O36*100</f>
        <v>#VALUE!</v>
      </c>
      <c r="CB36" s="250" t="e">
        <f t="shared" si="2"/>
        <v>#VALUE!</v>
      </c>
      <c r="CD36" s="250" t="e">
        <f>'1_Police_100K'!CD36/'1_Police_100K'!BV36*100</f>
        <v>#VALUE!</v>
      </c>
      <c r="CE36" s="250" t="e">
        <f>'1_Police_100K'!CE36/'1_Police_100K'!BW36*100</f>
        <v>#VALUE!</v>
      </c>
      <c r="CF36" s="250" t="e">
        <f>'1_Police_100K'!CF36/'1_Police_100K'!BX36*100</f>
        <v>#VALUE!</v>
      </c>
      <c r="CG36" s="250" t="e">
        <f>'1_Police_100K'!CG36/'1_Police_100K'!BY36*100</f>
        <v>#VALUE!</v>
      </c>
      <c r="CH36" s="250" t="e">
        <f>'1_Police_100K'!CH36/'1_Police_100K'!BZ36*100</f>
        <v>#VALUE!</v>
      </c>
      <c r="CI36" s="250" t="e">
        <f>'1_Police_100K'!CI36/'1_Police_100K'!CA36*100</f>
        <v>#VALUE!</v>
      </c>
      <c r="CJ36" s="250" t="e">
        <f t="shared" si="3"/>
        <v>#VALUE!</v>
      </c>
      <c r="CL36" s="250" t="e">
        <f>'1_Police_100K'!CL36/'1_Police_100K'!BV36*100</f>
        <v>#VALUE!</v>
      </c>
      <c r="CM36" s="250" t="e">
        <f>'1_Police_100K'!CM36/'1_Police_100K'!BW36*100</f>
        <v>#VALUE!</v>
      </c>
      <c r="CN36" s="250" t="e">
        <f>'1_Police_100K'!CN36/'1_Police_100K'!BX36*100</f>
        <v>#VALUE!</v>
      </c>
      <c r="CO36" s="250" t="e">
        <f>'1_Police_100K'!CO36/'1_Police_100K'!BY36*100</f>
        <v>#VALUE!</v>
      </c>
      <c r="CP36" s="250" t="e">
        <f>'1_Police_100K'!CP36/'1_Police_100K'!BZ36*100</f>
        <v>#VALUE!</v>
      </c>
      <c r="CQ36" s="250" t="e">
        <f>'1_Police_100K'!CQ36/'1_Police_100K'!CA36*100</f>
        <v>#VALUE!</v>
      </c>
      <c r="CR36" s="250" t="e">
        <f t="shared" si="4"/>
        <v>#VALUE!</v>
      </c>
      <c r="CT36" s="250" t="e">
        <f>'1_Police_100K'!CT36/'1_Police_100K'!J36*100</f>
        <v>#VALUE!</v>
      </c>
      <c r="CU36" s="250" t="e">
        <f>'1_Police_100K'!CU36/'1_Police_100K'!K36*100</f>
        <v>#VALUE!</v>
      </c>
      <c r="CV36" s="250" t="e">
        <f>'1_Police_100K'!CV36/'1_Police_100K'!L36*100</f>
        <v>#VALUE!</v>
      </c>
      <c r="CW36" s="250" t="e">
        <f>'1_Police_100K'!CW36/'1_Police_100K'!M36*100</f>
        <v>#VALUE!</v>
      </c>
      <c r="CX36" s="250" t="e">
        <f>'1_Police_100K'!CX36/'1_Police_100K'!N36*100</f>
        <v>#VALUE!</v>
      </c>
      <c r="CY36" s="250" t="e">
        <f>'1_Police_100K'!CY36/'1_Police_100K'!O36*100</f>
        <v>#VALUE!</v>
      </c>
      <c r="CZ36" s="250" t="e">
        <f t="shared" si="5"/>
        <v>#VALUE!</v>
      </c>
      <c r="DB36" s="250" t="e">
        <f>'1_Police_100K'!DB36/'1_Police_100K'!CT36*100</f>
        <v>#VALUE!</v>
      </c>
      <c r="DC36" s="250" t="e">
        <f>'1_Police_100K'!DC36/'1_Police_100K'!CU36*100</f>
        <v>#VALUE!</v>
      </c>
      <c r="DD36" s="250" t="e">
        <f>'1_Police_100K'!DD36/'1_Police_100K'!CV36*100</f>
        <v>#VALUE!</v>
      </c>
      <c r="DE36" s="250" t="e">
        <f>'1_Police_100K'!DE36/'1_Police_100K'!CW36*100</f>
        <v>#VALUE!</v>
      </c>
      <c r="DF36" s="250" t="e">
        <f>'1_Police_100K'!DF36/'1_Police_100K'!CX36*100</f>
        <v>#VALUE!</v>
      </c>
      <c r="DG36" s="250" t="e">
        <f>'1_Police_100K'!DG36/'1_Police_100K'!CY36*100</f>
        <v>#VALUE!</v>
      </c>
      <c r="DH36" s="250" t="e">
        <f t="shared" si="33"/>
        <v>#VALUE!</v>
      </c>
      <c r="DJ36" s="250" t="e">
        <f>'1_Police_100K'!DJ36/'1_Police_100K'!J36*100</f>
        <v>#VALUE!</v>
      </c>
      <c r="DK36" s="250" t="e">
        <f>'1_Police_100K'!DK36/'1_Police_100K'!K36*100</f>
        <v>#VALUE!</v>
      </c>
      <c r="DL36" s="250" t="e">
        <f>'1_Police_100K'!DL36/'1_Police_100K'!L36*100</f>
        <v>#VALUE!</v>
      </c>
      <c r="DM36" s="250" t="e">
        <f>'1_Police_100K'!DM36/'1_Police_100K'!M36*100</f>
        <v>#VALUE!</v>
      </c>
      <c r="DN36" s="250" t="e">
        <f>'1_Police_100K'!DN36/'1_Police_100K'!N36*100</f>
        <v>#VALUE!</v>
      </c>
      <c r="DO36" s="250" t="e">
        <f>'1_Police_100K'!DO36/'1_Police_100K'!O36*100</f>
        <v>#VALUE!</v>
      </c>
      <c r="DP36" s="250" t="e">
        <f t="shared" si="6"/>
        <v>#VALUE!</v>
      </c>
      <c r="DR36" s="250" t="e">
        <f>'1_Police_100K'!DR36/'1_Police_100K'!DJ36*100</f>
        <v>#VALUE!</v>
      </c>
      <c r="DS36" s="250" t="e">
        <f>'1_Police_100K'!DS36/'1_Police_100K'!DK36*100</f>
        <v>#VALUE!</v>
      </c>
      <c r="DT36" s="250" t="e">
        <f>'1_Police_100K'!DT36/'1_Police_100K'!DL36*100</f>
        <v>#VALUE!</v>
      </c>
      <c r="DU36" s="250" t="e">
        <f>'1_Police_100K'!DU36/'1_Police_100K'!DM36*100</f>
        <v>#VALUE!</v>
      </c>
      <c r="DV36" s="250" t="e">
        <f>'1_Police_100K'!DV36/'1_Police_100K'!DN36*100</f>
        <v>#VALUE!</v>
      </c>
      <c r="DW36" s="250" t="e">
        <f>'1_Police_100K'!DW36/'1_Police_100K'!DO36*100</f>
        <v>#VALUE!</v>
      </c>
      <c r="DX36" s="250" t="e">
        <f t="shared" si="34"/>
        <v>#VALUE!</v>
      </c>
      <c r="DZ36" s="250" t="e">
        <f>'1_Police_100K'!DZ36/'1_Police_100K'!DR36*100</f>
        <v>#VALUE!</v>
      </c>
      <c r="EA36" s="250" t="e">
        <f>'1_Police_100K'!EA36/'1_Police_100K'!DS36*100</f>
        <v>#VALUE!</v>
      </c>
      <c r="EB36" s="250" t="e">
        <f>'1_Police_100K'!EB36/'1_Police_100K'!DT36*100</f>
        <v>#VALUE!</v>
      </c>
      <c r="EC36" s="250" t="e">
        <f>'1_Police_100K'!EC36/'1_Police_100K'!DU36*100</f>
        <v>#VALUE!</v>
      </c>
      <c r="ED36" s="250" t="e">
        <f>'1_Police_100K'!ED36/'1_Police_100K'!DV36*100</f>
        <v>#VALUE!</v>
      </c>
      <c r="EE36" s="250" t="e">
        <f>'1_Police_100K'!EE36/'1_Police_100K'!DW36*100</f>
        <v>#VALUE!</v>
      </c>
      <c r="EF36" s="250" t="e">
        <f t="shared" si="7"/>
        <v>#VALUE!</v>
      </c>
      <c r="EH36" s="250" t="e">
        <f>'1_Police_100K'!EH36/'1_Police_100K'!DR36*100</f>
        <v>#VALUE!</v>
      </c>
      <c r="EI36" s="250" t="e">
        <f>'1_Police_100K'!EI36/'1_Police_100K'!DS36*100</f>
        <v>#VALUE!</v>
      </c>
      <c r="EJ36" s="250" t="e">
        <f>'1_Police_100K'!EJ36/'1_Police_100K'!DT36*100</f>
        <v>#VALUE!</v>
      </c>
      <c r="EK36" s="250" t="e">
        <f>'1_Police_100K'!EK36/'1_Police_100K'!DU36*100</f>
        <v>#VALUE!</v>
      </c>
      <c r="EL36" s="250" t="e">
        <f>'1_Police_100K'!EL36/'1_Police_100K'!DV36*100</f>
        <v>#VALUE!</v>
      </c>
      <c r="EM36" s="250" t="e">
        <f>'1_Police_100K'!EM36/'1_Police_100K'!DW36*100</f>
        <v>#VALUE!</v>
      </c>
      <c r="EN36" s="250" t="e">
        <f t="shared" si="8"/>
        <v>#VALUE!</v>
      </c>
      <c r="EP36" s="250" t="e">
        <f>'1_Police_100K'!EP36/'1_Police_100K'!EH36*100</f>
        <v>#VALUE!</v>
      </c>
      <c r="EQ36" s="250" t="e">
        <f>'1_Police_100K'!EQ36/'1_Police_100K'!EI36*100</f>
        <v>#VALUE!</v>
      </c>
      <c r="ER36" s="250" t="e">
        <f>'1_Police_100K'!ER36/'1_Police_100K'!EJ36*100</f>
        <v>#VALUE!</v>
      </c>
      <c r="ES36" s="250" t="e">
        <f>'1_Police_100K'!ES36/'1_Police_100K'!EK36*100</f>
        <v>#VALUE!</v>
      </c>
      <c r="ET36" s="250" t="e">
        <f>'1_Police_100K'!ET36/'1_Police_100K'!EL36*100</f>
        <v>#VALUE!</v>
      </c>
      <c r="EU36" s="250" t="e">
        <f>'1_Police_100K'!EU36/'1_Police_100K'!EM36*100</f>
        <v>#VALUE!</v>
      </c>
      <c r="EV36" s="250" t="e">
        <f t="shared" si="9"/>
        <v>#VALUE!</v>
      </c>
      <c r="EX36" s="250" t="e">
        <f>'1_Police_100K'!EX36/'1_Police_100K'!J36*100</f>
        <v>#VALUE!</v>
      </c>
      <c r="EY36" s="250" t="e">
        <f>'1_Police_100K'!EY36/'1_Police_100K'!K36*100</f>
        <v>#VALUE!</v>
      </c>
      <c r="EZ36" s="250" t="e">
        <f>'1_Police_100K'!EZ36/'1_Police_100K'!L36*100</f>
        <v>#VALUE!</v>
      </c>
      <c r="FA36" s="250" t="e">
        <f>'1_Police_100K'!FA36/'1_Police_100K'!M36*100</f>
        <v>#VALUE!</v>
      </c>
      <c r="FB36" s="250" t="e">
        <f>'1_Police_100K'!FB36/'1_Police_100K'!N36*100</f>
        <v>#VALUE!</v>
      </c>
      <c r="FC36" s="250" t="e">
        <f>'1_Police_100K'!FC36/'1_Police_100K'!O36*100</f>
        <v>#VALUE!</v>
      </c>
      <c r="FD36" s="250" t="e">
        <f t="shared" si="10"/>
        <v>#VALUE!</v>
      </c>
      <c r="FF36" s="250" t="e">
        <f>'1_Police_100K'!FF36/'1_Police_100K'!EX36*100</f>
        <v>#VALUE!</v>
      </c>
      <c r="FG36" s="250" t="e">
        <f>'1_Police_100K'!FG36/'1_Police_100K'!EY36*100</f>
        <v>#VALUE!</v>
      </c>
      <c r="FH36" s="250" t="e">
        <f>'1_Police_100K'!FH36/'1_Police_100K'!EZ36*100</f>
        <v>#VALUE!</v>
      </c>
      <c r="FI36" s="250" t="e">
        <f>'1_Police_100K'!FI36/'1_Police_100K'!FA36*100</f>
        <v>#VALUE!</v>
      </c>
      <c r="FJ36" s="250" t="e">
        <f>'1_Police_100K'!FJ36/'1_Police_100K'!FB36*100</f>
        <v>#VALUE!</v>
      </c>
      <c r="FK36" s="250" t="e">
        <f>'1_Police_100K'!FK36/'1_Police_100K'!FC36*100</f>
        <v>#VALUE!</v>
      </c>
      <c r="FL36" s="250" t="e">
        <f t="shared" si="35"/>
        <v>#VALUE!</v>
      </c>
      <c r="FN36" s="250" t="e">
        <f>'1_Police_100K'!FN36/'1_Police_100K'!J36*100</f>
        <v>#VALUE!</v>
      </c>
      <c r="FO36" s="250" t="e">
        <f>'1_Police_100K'!FO36/'1_Police_100K'!K36*100</f>
        <v>#VALUE!</v>
      </c>
      <c r="FP36" s="250" t="e">
        <f>'1_Police_100K'!FP36/'1_Police_100K'!L36*100</f>
        <v>#VALUE!</v>
      </c>
      <c r="FQ36" s="250" t="e">
        <f>'1_Police_100K'!FQ36/'1_Police_100K'!M36*100</f>
        <v>#VALUE!</v>
      </c>
      <c r="FR36" s="250" t="e">
        <f>'1_Police_100K'!FR36/'1_Police_100K'!N36*100</f>
        <v>#VALUE!</v>
      </c>
      <c r="FS36" s="250" t="e">
        <f>'1_Police_100K'!FS36/'1_Police_100K'!O36*100</f>
        <v>#VALUE!</v>
      </c>
      <c r="FT36" s="250" t="e">
        <f t="shared" si="11"/>
        <v>#VALUE!</v>
      </c>
      <c r="FV36" s="250" t="e">
        <f>'1_Police_100K'!FV36/'1_Police_100K'!J36*100</f>
        <v>#VALUE!</v>
      </c>
      <c r="FW36" s="250" t="e">
        <f>'1_Police_100K'!FW36/'1_Police_100K'!K36*100</f>
        <v>#VALUE!</v>
      </c>
      <c r="FX36" s="250" t="e">
        <f>'1_Police_100K'!FX36/'1_Police_100K'!L36*100</f>
        <v>#VALUE!</v>
      </c>
      <c r="FY36" s="250" t="e">
        <f>'1_Police_100K'!FY36/'1_Police_100K'!M36*100</f>
        <v>#VALUE!</v>
      </c>
      <c r="FZ36" s="250" t="e">
        <f>'1_Police_100K'!FZ36/'1_Police_100K'!N36*100</f>
        <v>#VALUE!</v>
      </c>
      <c r="GA36" s="250" t="e">
        <f>'1_Police_100K'!GA36/'1_Police_100K'!O36*100</f>
        <v>#VALUE!</v>
      </c>
      <c r="GB36" s="250" t="e">
        <f t="shared" si="12"/>
        <v>#VALUE!</v>
      </c>
      <c r="GD36" s="250" t="e">
        <f>'1_Police_100K'!GD36/'1_Police_100K'!J36*100</f>
        <v>#VALUE!</v>
      </c>
      <c r="GE36" s="250" t="e">
        <f>'1_Police_100K'!GE36/'1_Police_100K'!K36*100</f>
        <v>#VALUE!</v>
      </c>
      <c r="GF36" s="250" t="e">
        <f>'1_Police_100K'!GF36/'1_Police_100K'!L36*100</f>
        <v>#VALUE!</v>
      </c>
      <c r="GG36" s="250" t="e">
        <f>'1_Police_100K'!GG36/'1_Police_100K'!M36*100</f>
        <v>#VALUE!</v>
      </c>
      <c r="GH36" s="250" t="e">
        <f>'1_Police_100K'!GH36/'1_Police_100K'!N36*100</f>
        <v>#VALUE!</v>
      </c>
      <c r="GI36" s="250" t="e">
        <f>'1_Police_100K'!GI36/'1_Police_100K'!O36*100</f>
        <v>#VALUE!</v>
      </c>
      <c r="GJ36" s="250" t="e">
        <f t="shared" si="13"/>
        <v>#VALUE!</v>
      </c>
      <c r="GL36" s="250" t="e">
        <f>'1_Police_100K'!GL36/'1_Police_100K'!J36*100</f>
        <v>#VALUE!</v>
      </c>
      <c r="GM36" s="250" t="e">
        <f>'1_Police_100K'!GM36/'1_Police_100K'!K36*100</f>
        <v>#VALUE!</v>
      </c>
      <c r="GN36" s="250" t="e">
        <f>'1_Police_100K'!GN36/'1_Police_100K'!L36*100</f>
        <v>#VALUE!</v>
      </c>
      <c r="GO36" s="250" t="e">
        <f>'1_Police_100K'!GO36/'1_Police_100K'!M36*100</f>
        <v>#VALUE!</v>
      </c>
      <c r="GP36" s="250" t="e">
        <f>'1_Police_100K'!GP36/'1_Police_100K'!N36*100</f>
        <v>#VALUE!</v>
      </c>
      <c r="GQ36" s="250" t="e">
        <f>'1_Police_100K'!GQ36/'1_Police_100K'!O36*100</f>
        <v>#VALUE!</v>
      </c>
      <c r="GR36" s="250" t="e">
        <f t="shared" si="14"/>
        <v>#VALUE!</v>
      </c>
      <c r="GT36" s="250" t="e">
        <f>'1_Police_100K'!GT36/'1_Police_100K'!GL36*100</f>
        <v>#VALUE!</v>
      </c>
      <c r="GU36" s="250" t="e">
        <f>'1_Police_100K'!GU36/'1_Police_100K'!GM36*100</f>
        <v>#VALUE!</v>
      </c>
      <c r="GV36" s="250" t="e">
        <f>'1_Police_100K'!GV36/'1_Police_100K'!GN36*100</f>
        <v>#VALUE!</v>
      </c>
      <c r="GW36" s="250" t="e">
        <f>'1_Police_100K'!GW36/'1_Police_100K'!GO36*100</f>
        <v>#VALUE!</v>
      </c>
      <c r="GX36" s="250" t="e">
        <f>'1_Police_100K'!GX36/'1_Police_100K'!GP36*100</f>
        <v>#VALUE!</v>
      </c>
      <c r="GY36" s="250" t="e">
        <f>'1_Police_100K'!GY36/'1_Police_100K'!GQ36*100</f>
        <v>#VALUE!</v>
      </c>
      <c r="GZ36" s="250" t="e">
        <f t="shared" si="15"/>
        <v>#VALUE!</v>
      </c>
      <c r="HA36" s="252"/>
      <c r="HB36" s="250">
        <f>'1_Police_raw'!GI35/C36*100</f>
        <v>728.94109654177817</v>
      </c>
      <c r="HC36" s="250">
        <f>'1_Police_raw'!GJ35/D36*100</f>
        <v>706.67101935605342</v>
      </c>
      <c r="HD36" s="250">
        <f>'1_Police_raw'!GK35/E36*100</f>
        <v>705.61881533101052</v>
      </c>
      <c r="HE36" s="250">
        <f>'1_Police_raw'!GL35/F36*100</f>
        <v>700.23281836513922</v>
      </c>
      <c r="HF36" s="250">
        <f>'1_Police_raw'!GM35/G36*100</f>
        <v>746.24080499653019</v>
      </c>
      <c r="HG36" s="250">
        <f>'1_Police_raw'!GN35/H36*100</f>
        <v>704.00207900207897</v>
      </c>
      <c r="HH36" s="250">
        <f t="shared" si="16"/>
        <v>-3.4212664998604367</v>
      </c>
      <c r="HJ36" s="250" t="e">
        <f>'1_Police_100K'!HJ36/'1_Police_100K'!HB36*100</f>
        <v>#VALUE!</v>
      </c>
      <c r="HK36" s="250" t="e">
        <f>'1_Police_100K'!HK36/'1_Police_100K'!HC36*100</f>
        <v>#VALUE!</v>
      </c>
      <c r="HL36" s="250" t="e">
        <f>'1_Police_100K'!HL36/'1_Police_100K'!HD36*100</f>
        <v>#VALUE!</v>
      </c>
      <c r="HM36" s="250" t="e">
        <f>'1_Police_100K'!HM36/'1_Police_100K'!HE36*100</f>
        <v>#VALUE!</v>
      </c>
      <c r="HN36" s="250" t="e">
        <f>'1_Police_100K'!HN36/'1_Police_100K'!HF36*100</f>
        <v>#VALUE!</v>
      </c>
      <c r="HO36" s="250" t="e">
        <f>'1_Police_100K'!HO36/'1_Police_100K'!HG36*100</f>
        <v>#VALUE!</v>
      </c>
      <c r="HP36" s="250" t="e">
        <f t="shared" si="17"/>
        <v>#VALUE!</v>
      </c>
      <c r="HR36" s="250" t="e">
        <f>'1_Police_100K'!HR36/'1_Police_100K'!HB36*100</f>
        <v>#VALUE!</v>
      </c>
      <c r="HS36" s="250" t="e">
        <f>'1_Police_100K'!HS36/'1_Police_100K'!HC36*100</f>
        <v>#VALUE!</v>
      </c>
      <c r="HT36" s="250" t="e">
        <f>'1_Police_100K'!HT36/'1_Police_100K'!HD36*100</f>
        <v>#VALUE!</v>
      </c>
      <c r="HU36" s="250" t="e">
        <f>'1_Police_100K'!HU36/'1_Police_100K'!HE36*100</f>
        <v>#VALUE!</v>
      </c>
      <c r="HV36" s="250" t="e">
        <f>'1_Police_100K'!HV36/'1_Police_100K'!HF36*100</f>
        <v>#VALUE!</v>
      </c>
      <c r="HW36" s="250" t="e">
        <f>'1_Police_100K'!HW36/'1_Police_100K'!HG36*100</f>
        <v>#VALUE!</v>
      </c>
      <c r="HX36" s="250" t="e">
        <f t="shared" si="18"/>
        <v>#VALUE!</v>
      </c>
      <c r="HZ36" s="250" t="e">
        <f>'1_Police_100K'!HZ36/'1_Police_100K'!HR36*100</f>
        <v>#VALUE!</v>
      </c>
      <c r="IA36" s="250" t="e">
        <f>'1_Police_100K'!IA36/'1_Police_100K'!HS36*100</f>
        <v>#VALUE!</v>
      </c>
      <c r="IB36" s="250" t="e">
        <f>'1_Police_100K'!IB36/'1_Police_100K'!HT36*100</f>
        <v>#VALUE!</v>
      </c>
      <c r="IC36" s="250" t="e">
        <f>'1_Police_100K'!IC36/'1_Police_100K'!HU36*100</f>
        <v>#VALUE!</v>
      </c>
      <c r="ID36" s="250" t="e">
        <f>'1_Police_100K'!ID36/'1_Police_100K'!HV36*100</f>
        <v>#VALUE!</v>
      </c>
      <c r="IE36" s="250" t="e">
        <f>'1_Police_100K'!IE36/'1_Police_100K'!HW36*100</f>
        <v>#VALUE!</v>
      </c>
      <c r="IF36" s="250" t="e">
        <f t="shared" si="48"/>
        <v>#VALUE!</v>
      </c>
      <c r="IH36" s="250" t="e">
        <f>'1_Police_100K'!IH36/'1_Police_100K'!HR36*100</f>
        <v>#VALUE!</v>
      </c>
      <c r="II36" s="250" t="e">
        <f>'1_Police_100K'!II36/'1_Police_100K'!HS36*100</f>
        <v>#VALUE!</v>
      </c>
      <c r="IJ36" s="250" t="e">
        <f>'1_Police_100K'!IJ36/'1_Police_100K'!HT36*100</f>
        <v>#VALUE!</v>
      </c>
      <c r="IK36" s="250" t="e">
        <f>'1_Police_100K'!IK36/'1_Police_100K'!HU36*100</f>
        <v>#VALUE!</v>
      </c>
      <c r="IL36" s="250" t="e">
        <f>'1_Police_100K'!IL36/'1_Police_100K'!HV36*100</f>
        <v>#VALUE!</v>
      </c>
      <c r="IM36" s="250" t="e">
        <f>'1_Police_100K'!IM36/'1_Police_100K'!HW36*100</f>
        <v>#VALUE!</v>
      </c>
      <c r="IN36" s="250" t="e">
        <f t="shared" si="36"/>
        <v>#VALUE!</v>
      </c>
      <c r="IP36" s="250" t="e">
        <f>'1_Police_100K'!IP36/'1_Police_100K'!IH36*100</f>
        <v>#VALUE!</v>
      </c>
      <c r="IQ36" s="250" t="e">
        <f>'1_Police_100K'!IQ36/'1_Police_100K'!II36*100</f>
        <v>#VALUE!</v>
      </c>
      <c r="IR36" s="250" t="e">
        <f>'1_Police_100K'!IR36/'1_Police_100K'!IJ36*100</f>
        <v>#VALUE!</v>
      </c>
      <c r="IS36" s="250" t="e">
        <f>'1_Police_100K'!IS36/'1_Police_100K'!IK36*100</f>
        <v>#VALUE!</v>
      </c>
      <c r="IT36" s="250" t="e">
        <f>'1_Police_100K'!IT36/'1_Police_100K'!IL36*100</f>
        <v>#VALUE!</v>
      </c>
      <c r="IU36" s="250" t="e">
        <f>'1_Police_100K'!IU36/'1_Police_100K'!IM36*100</f>
        <v>#VALUE!</v>
      </c>
      <c r="IV36" s="250" t="e">
        <f t="shared" si="44"/>
        <v>#VALUE!</v>
      </c>
      <c r="IX36" s="250" t="e">
        <f>'1_Police_100K'!IX36/'1_Police_100K'!HB36*100</f>
        <v>#VALUE!</v>
      </c>
      <c r="IY36" s="250" t="e">
        <f>'1_Police_100K'!IY36/'1_Police_100K'!HC36*100</f>
        <v>#VALUE!</v>
      </c>
      <c r="IZ36" s="250" t="e">
        <f>'1_Police_100K'!IZ36/'1_Police_100K'!HD36*100</f>
        <v>#VALUE!</v>
      </c>
      <c r="JA36" s="250" t="e">
        <f>'1_Police_100K'!JA36/'1_Police_100K'!HE36*100</f>
        <v>#VALUE!</v>
      </c>
      <c r="JB36" s="250" t="e">
        <f>'1_Police_100K'!JB36/'1_Police_100K'!HF36*100</f>
        <v>#VALUE!</v>
      </c>
      <c r="JC36" s="250" t="e">
        <f>'1_Police_100K'!JC36/'1_Police_100K'!HG36*100</f>
        <v>#VALUE!</v>
      </c>
      <c r="JD36" s="250" t="e">
        <f t="shared" si="19"/>
        <v>#VALUE!</v>
      </c>
      <c r="JF36" s="250" t="e">
        <f>'1_Police_100K'!JF36/'1_Police_100K'!IX36*100</f>
        <v>#VALUE!</v>
      </c>
      <c r="JG36" s="250" t="e">
        <f>'1_Police_100K'!JG36/'1_Police_100K'!IY36*100</f>
        <v>#VALUE!</v>
      </c>
      <c r="JH36" s="250" t="e">
        <f>'1_Police_100K'!JH36/'1_Police_100K'!IZ36*100</f>
        <v>#VALUE!</v>
      </c>
      <c r="JI36" s="250" t="e">
        <f>'1_Police_100K'!JI36/'1_Police_100K'!JA36*100</f>
        <v>#VALUE!</v>
      </c>
      <c r="JJ36" s="250" t="e">
        <f>'1_Police_100K'!JJ36/'1_Police_100K'!JB36*100</f>
        <v>#VALUE!</v>
      </c>
      <c r="JK36" s="250" t="e">
        <f>'1_Police_100K'!JK36/'1_Police_100K'!JC36*100</f>
        <v>#VALUE!</v>
      </c>
      <c r="JL36" s="250" t="e">
        <f t="shared" si="47"/>
        <v>#VALUE!</v>
      </c>
      <c r="JN36" s="250" t="e">
        <f>'1_Police_100K'!JN36/'1_Police_100K'!HB36*100</f>
        <v>#VALUE!</v>
      </c>
      <c r="JO36" s="250" t="e">
        <f>'1_Police_100K'!JO36/'1_Police_100K'!HC36*100</f>
        <v>#VALUE!</v>
      </c>
      <c r="JP36" s="250" t="e">
        <f>'1_Police_100K'!JP36/'1_Police_100K'!HD36*100</f>
        <v>#VALUE!</v>
      </c>
      <c r="JQ36" s="250" t="e">
        <f>'1_Police_100K'!JQ36/'1_Police_100K'!HE36*100</f>
        <v>#VALUE!</v>
      </c>
      <c r="JR36" s="250" t="e">
        <f>'1_Police_100K'!JR36/'1_Police_100K'!HF36*100</f>
        <v>#VALUE!</v>
      </c>
      <c r="JS36" s="250" t="e">
        <f>'1_Police_100K'!JS36/'1_Police_100K'!HG36*100</f>
        <v>#VALUE!</v>
      </c>
      <c r="JT36" s="250" t="e">
        <f t="shared" si="20"/>
        <v>#VALUE!</v>
      </c>
      <c r="JV36" s="250" t="e">
        <f>'1_Police_100K'!JV36/'1_Police_100K'!JN36*100</f>
        <v>#VALUE!</v>
      </c>
      <c r="JW36" s="250" t="e">
        <f>'1_Police_100K'!JW36/'1_Police_100K'!JO36*100</f>
        <v>#VALUE!</v>
      </c>
      <c r="JX36" s="250" t="e">
        <f>'1_Police_100K'!JX36/'1_Police_100K'!JP36*100</f>
        <v>#VALUE!</v>
      </c>
      <c r="JY36" s="250" t="e">
        <f>'1_Police_100K'!JY36/'1_Police_100K'!JQ36*100</f>
        <v>#VALUE!</v>
      </c>
      <c r="JZ36" s="250" t="e">
        <f>'1_Police_100K'!JZ36/'1_Police_100K'!JR36*100</f>
        <v>#VALUE!</v>
      </c>
      <c r="KA36" s="250" t="e">
        <f>'1_Police_100K'!KA36/'1_Police_100K'!JS36*100</f>
        <v>#VALUE!</v>
      </c>
      <c r="KB36" s="250" t="e">
        <f t="shared" si="21"/>
        <v>#VALUE!</v>
      </c>
      <c r="KD36" s="250" t="e">
        <f>'1_Police_100K'!KD36/'1_Police_100K'!JN36*100</f>
        <v>#VALUE!</v>
      </c>
      <c r="KE36" s="250" t="e">
        <f>'1_Police_100K'!KE36/'1_Police_100K'!JO36*100</f>
        <v>#VALUE!</v>
      </c>
      <c r="KF36" s="250" t="e">
        <f>'1_Police_100K'!KF36/'1_Police_100K'!JP36*100</f>
        <v>#VALUE!</v>
      </c>
      <c r="KG36" s="250" t="e">
        <f>'1_Police_100K'!KG36/'1_Police_100K'!JQ36*100</f>
        <v>#VALUE!</v>
      </c>
      <c r="KH36" s="250" t="e">
        <f>'1_Police_100K'!KH36/'1_Police_100K'!JR36*100</f>
        <v>#VALUE!</v>
      </c>
      <c r="KI36" s="250" t="e">
        <f>'1_Police_100K'!KI36/'1_Police_100K'!JS36*100</f>
        <v>#VALUE!</v>
      </c>
      <c r="KJ36" s="250" t="e">
        <f t="shared" si="22"/>
        <v>#VALUE!</v>
      </c>
      <c r="KL36" s="250" t="e">
        <f>'1_Police_100K'!KL36/'1_Police_100K'!HB36*100</f>
        <v>#VALUE!</v>
      </c>
      <c r="KM36" s="250" t="e">
        <f>'1_Police_100K'!KM36/'1_Police_100K'!HC36*100</f>
        <v>#VALUE!</v>
      </c>
      <c r="KN36" s="250" t="e">
        <f>'1_Police_100K'!KN36/'1_Police_100K'!HD36*100</f>
        <v>#VALUE!</v>
      </c>
      <c r="KO36" s="250" t="e">
        <f>'1_Police_100K'!KO36/'1_Police_100K'!HE36*100</f>
        <v>#VALUE!</v>
      </c>
      <c r="KP36" s="250" t="e">
        <f>'1_Police_100K'!KP36/'1_Police_100K'!HF36*100</f>
        <v>#VALUE!</v>
      </c>
      <c r="KQ36" s="250" t="e">
        <f>'1_Police_100K'!KQ36/'1_Police_100K'!HG36*100</f>
        <v>#VALUE!</v>
      </c>
      <c r="KR36" s="250" t="e">
        <f t="shared" si="23"/>
        <v>#VALUE!</v>
      </c>
      <c r="KT36" s="250" t="e">
        <f>'1_Police_100K'!KT36/'1_Police_100K'!KL36*100</f>
        <v>#VALUE!</v>
      </c>
      <c r="KU36" s="250" t="e">
        <f>'1_Police_100K'!KU36/'1_Police_100K'!KM36*100</f>
        <v>#VALUE!</v>
      </c>
      <c r="KV36" s="250" t="e">
        <f>'1_Police_100K'!KV36/'1_Police_100K'!KN36*100</f>
        <v>#VALUE!</v>
      </c>
      <c r="KW36" s="250" t="e">
        <f>'1_Police_100K'!KW36/'1_Police_100K'!KO36*100</f>
        <v>#VALUE!</v>
      </c>
      <c r="KX36" s="250" t="e">
        <f>'1_Police_100K'!KX36/'1_Police_100K'!KP36*100</f>
        <v>#VALUE!</v>
      </c>
      <c r="KY36" s="250" t="e">
        <f>'1_Police_100K'!KY36/'1_Police_100K'!KQ36*100</f>
        <v>#VALUE!</v>
      </c>
      <c r="KZ36" s="250" t="e">
        <f t="shared" si="37"/>
        <v>#VALUE!</v>
      </c>
      <c r="LB36" s="250" t="e">
        <f>'1_Police_100K'!LB36/'1_Police_100K'!HB36*100</f>
        <v>#VALUE!</v>
      </c>
      <c r="LC36" s="250" t="e">
        <f>'1_Police_100K'!LC36/'1_Police_100K'!HC36*100</f>
        <v>#VALUE!</v>
      </c>
      <c r="LD36" s="250" t="e">
        <f>'1_Police_100K'!LD36/'1_Police_100K'!HD36*100</f>
        <v>#VALUE!</v>
      </c>
      <c r="LE36" s="250" t="e">
        <f>'1_Police_100K'!LE36/'1_Police_100K'!HE36*100</f>
        <v>#VALUE!</v>
      </c>
      <c r="LF36" s="250" t="e">
        <f>'1_Police_100K'!LF36/'1_Police_100K'!HF36*100</f>
        <v>#VALUE!</v>
      </c>
      <c r="LG36" s="250" t="e">
        <f>'1_Police_100K'!LG36/'1_Police_100K'!HG36*100</f>
        <v>#VALUE!</v>
      </c>
      <c r="LH36" s="250" t="e">
        <f t="shared" si="24"/>
        <v>#VALUE!</v>
      </c>
      <c r="LJ36" s="250" t="e">
        <f>'1_Police_100K'!LJ36/'1_Police_100K'!LB36*100</f>
        <v>#VALUE!</v>
      </c>
      <c r="LK36" s="250" t="e">
        <f>'1_Police_100K'!LK36/'1_Police_100K'!LC36*100</f>
        <v>#VALUE!</v>
      </c>
      <c r="LL36" s="250" t="e">
        <f>'1_Police_100K'!LL36/'1_Police_100K'!LD36*100</f>
        <v>#VALUE!</v>
      </c>
      <c r="LM36" s="250" t="e">
        <f>'1_Police_100K'!LM36/'1_Police_100K'!LE36*100</f>
        <v>#VALUE!</v>
      </c>
      <c r="LN36" s="250" t="e">
        <f>'1_Police_100K'!LN36/'1_Police_100K'!LF36*100</f>
        <v>#VALUE!</v>
      </c>
      <c r="LO36" s="250" t="e">
        <f>'1_Police_100K'!LO36/'1_Police_100K'!LG36*100</f>
        <v>#VALUE!</v>
      </c>
      <c r="LP36" s="250" t="e">
        <f t="shared" si="38"/>
        <v>#VALUE!</v>
      </c>
      <c r="LR36" s="250" t="e">
        <f>'1_Police_100K'!LR36/'1_Police_100K'!LJ36*100</f>
        <v>#VALUE!</v>
      </c>
      <c r="LS36" s="250" t="e">
        <f>'1_Police_100K'!LS36/'1_Police_100K'!LK36*100</f>
        <v>#VALUE!</v>
      </c>
      <c r="LT36" s="250" t="e">
        <f>'1_Police_100K'!LT36/'1_Police_100K'!LL36*100</f>
        <v>#VALUE!</v>
      </c>
      <c r="LU36" s="250" t="e">
        <f>'1_Police_100K'!LU36/'1_Police_100K'!LM36*100</f>
        <v>#VALUE!</v>
      </c>
      <c r="LV36" s="250" t="e">
        <f>'1_Police_100K'!LV36/'1_Police_100K'!LN36*100</f>
        <v>#VALUE!</v>
      </c>
      <c r="LW36" s="250" t="e">
        <f>'1_Police_100K'!LW36/'1_Police_100K'!LO36*100</f>
        <v>#VALUE!</v>
      </c>
      <c r="LX36" s="250" t="e">
        <f t="shared" si="39"/>
        <v>#VALUE!</v>
      </c>
      <c r="LZ36" s="250" t="e">
        <f>'1_Police_100K'!LZ36/'1_Police_100K'!LJ36*100</f>
        <v>#VALUE!</v>
      </c>
      <c r="MA36" s="250" t="e">
        <f>'1_Police_100K'!MA36/'1_Police_100K'!LK36*100</f>
        <v>#VALUE!</v>
      </c>
      <c r="MB36" s="250" t="e">
        <f>'1_Police_100K'!MB36/'1_Police_100K'!LL36*100</f>
        <v>#VALUE!</v>
      </c>
      <c r="MC36" s="250" t="e">
        <f>'1_Police_100K'!MC36/'1_Police_100K'!LM36*100</f>
        <v>#VALUE!</v>
      </c>
      <c r="MD36" s="250" t="e">
        <f>'1_Police_100K'!MD36/'1_Police_100K'!LN36*100</f>
        <v>#VALUE!</v>
      </c>
      <c r="ME36" s="250" t="e">
        <f>'1_Police_100K'!ME36/'1_Police_100K'!LO36*100</f>
        <v>#VALUE!</v>
      </c>
      <c r="MF36" s="250" t="e">
        <f t="shared" si="40"/>
        <v>#VALUE!</v>
      </c>
      <c r="MH36" s="250" t="e">
        <f>'1_Police_100K'!MH36/'1_Police_100K'!LZ36*100</f>
        <v>#VALUE!</v>
      </c>
      <c r="MI36" s="250" t="e">
        <f>'1_Police_100K'!MI36/'1_Police_100K'!MA36*100</f>
        <v>#VALUE!</v>
      </c>
      <c r="MJ36" s="250" t="e">
        <f>'1_Police_100K'!MJ36/'1_Police_100K'!MB36*100</f>
        <v>#VALUE!</v>
      </c>
      <c r="MK36" s="250" t="e">
        <f>'1_Police_100K'!MK36/'1_Police_100K'!MC36*100</f>
        <v>#VALUE!</v>
      </c>
      <c r="ML36" s="250" t="e">
        <f>'1_Police_100K'!ML36/'1_Police_100K'!MD36*100</f>
        <v>#VALUE!</v>
      </c>
      <c r="MM36" s="250" t="e">
        <f>'1_Police_100K'!MM36/'1_Police_100K'!ME36*100</f>
        <v>#VALUE!</v>
      </c>
      <c r="MN36" s="250" t="e">
        <f t="shared" si="41"/>
        <v>#VALUE!</v>
      </c>
      <c r="MP36" s="250" t="e">
        <f>'1_Police_100K'!MP36/'1_Police_100K'!HB36*100</f>
        <v>#VALUE!</v>
      </c>
      <c r="MQ36" s="250" t="e">
        <f>'1_Police_100K'!MQ36/'1_Police_100K'!HC36*100</f>
        <v>#VALUE!</v>
      </c>
      <c r="MR36" s="250" t="e">
        <f>'1_Police_100K'!MR36/'1_Police_100K'!HD36*100</f>
        <v>#VALUE!</v>
      </c>
      <c r="MS36" s="250" t="e">
        <f>'1_Police_100K'!MS36/'1_Police_100K'!HE36*100</f>
        <v>#VALUE!</v>
      </c>
      <c r="MT36" s="250" t="e">
        <f>'1_Police_100K'!MT36/'1_Police_100K'!HF36*100</f>
        <v>#VALUE!</v>
      </c>
      <c r="MU36" s="250" t="e">
        <f>'1_Police_100K'!MU36/'1_Police_100K'!HG36*100</f>
        <v>#VALUE!</v>
      </c>
      <c r="MV36" s="250" t="e">
        <f t="shared" si="25"/>
        <v>#VALUE!</v>
      </c>
      <c r="MX36" s="250" t="e">
        <f>'1_Police_100K'!MX36/'1_Police_100K'!MP36*100</f>
        <v>#VALUE!</v>
      </c>
      <c r="MY36" s="250" t="e">
        <f>'1_Police_100K'!MY36/'1_Police_100K'!MQ36*100</f>
        <v>#VALUE!</v>
      </c>
      <c r="MZ36" s="250" t="e">
        <f>'1_Police_100K'!MZ36/'1_Police_100K'!MR36*100</f>
        <v>#VALUE!</v>
      </c>
      <c r="NA36" s="250" t="e">
        <f>'1_Police_100K'!NA36/'1_Police_100K'!MS36*100</f>
        <v>#VALUE!</v>
      </c>
      <c r="NB36" s="250" t="e">
        <f>'1_Police_100K'!NB36/'1_Police_100K'!MT36*100</f>
        <v>#VALUE!</v>
      </c>
      <c r="NC36" s="250" t="e">
        <f>'1_Police_100K'!NC36/'1_Police_100K'!MU36*100</f>
        <v>#VALUE!</v>
      </c>
      <c r="ND36" s="250" t="e">
        <f t="shared" si="49"/>
        <v>#VALUE!</v>
      </c>
      <c r="NF36" s="250" t="e">
        <f>'1_Police_100K'!NF36/'1_Police_100K'!HB36*100</f>
        <v>#VALUE!</v>
      </c>
      <c r="NG36" s="250" t="e">
        <f>'1_Police_100K'!NG36/'1_Police_100K'!HC36*100</f>
        <v>#VALUE!</v>
      </c>
      <c r="NH36" s="250" t="e">
        <f>'1_Police_100K'!NH36/'1_Police_100K'!HD36*100</f>
        <v>#VALUE!</v>
      </c>
      <c r="NI36" s="250" t="e">
        <f>'1_Police_100K'!NI36/'1_Police_100K'!HE36*100</f>
        <v>#VALUE!</v>
      </c>
      <c r="NJ36" s="250" t="e">
        <f>'1_Police_100K'!NJ36/'1_Police_100K'!HF36*100</f>
        <v>#VALUE!</v>
      </c>
      <c r="NK36" s="250" t="e">
        <f>'1_Police_100K'!NK36/'1_Police_100K'!HG36*100</f>
        <v>#VALUE!</v>
      </c>
      <c r="NL36" s="250" t="e">
        <f t="shared" si="26"/>
        <v>#VALUE!</v>
      </c>
      <c r="NN36" s="250" t="e">
        <f>'1_Police_100K'!NN36/'1_Police_100K'!HB36*100</f>
        <v>#VALUE!</v>
      </c>
      <c r="NO36" s="250" t="e">
        <f>'1_Police_100K'!NO36/'1_Police_100K'!HC36*100</f>
        <v>#VALUE!</v>
      </c>
      <c r="NP36" s="250" t="e">
        <f>'1_Police_100K'!NP36/'1_Police_100K'!HD36*100</f>
        <v>#VALUE!</v>
      </c>
      <c r="NQ36" s="250" t="e">
        <f>'1_Police_100K'!NQ36/'1_Police_100K'!HE36*100</f>
        <v>#VALUE!</v>
      </c>
      <c r="NR36" s="250" t="e">
        <f>'1_Police_100K'!NR36/'1_Police_100K'!HF36*100</f>
        <v>#VALUE!</v>
      </c>
      <c r="NS36" s="250" t="e">
        <f>'1_Police_100K'!NS36/'1_Police_100K'!HG36*100</f>
        <v>#VALUE!</v>
      </c>
      <c r="NT36" s="250" t="e">
        <f t="shared" si="27"/>
        <v>#VALUE!</v>
      </c>
      <c r="NV36" s="250" t="e">
        <f>'1_Police_100K'!NV36/'1_Police_100K'!HB36*100</f>
        <v>#VALUE!</v>
      </c>
      <c r="NW36" s="250" t="e">
        <f>'1_Police_100K'!NW36/'1_Police_100K'!HC36*100</f>
        <v>#VALUE!</v>
      </c>
      <c r="NX36" s="250" t="e">
        <f>'1_Police_100K'!NX36/'1_Police_100K'!HD36*100</f>
        <v>#VALUE!</v>
      </c>
      <c r="NY36" s="250" t="e">
        <f>'1_Police_100K'!NY36/'1_Police_100K'!HE36*100</f>
        <v>#VALUE!</v>
      </c>
      <c r="NZ36" s="250" t="e">
        <f>'1_Police_100K'!NZ36/'1_Police_100K'!HF36*100</f>
        <v>#VALUE!</v>
      </c>
      <c r="OA36" s="250" t="e">
        <f>'1_Police_100K'!OA36/'1_Police_100K'!HG36*100</f>
        <v>#VALUE!</v>
      </c>
      <c r="OB36" s="250" t="e">
        <f t="shared" si="42"/>
        <v>#VALUE!</v>
      </c>
      <c r="OD36" s="250" t="e">
        <f>'1_Police_100K'!OD36/'1_Police_100K'!HB36*100</f>
        <v>#VALUE!</v>
      </c>
      <c r="OE36" s="250" t="e">
        <f>'1_Police_100K'!OE36/'1_Police_100K'!HC36*100</f>
        <v>#VALUE!</v>
      </c>
      <c r="OF36" s="250" t="e">
        <f>'1_Police_100K'!OF36/'1_Police_100K'!HD36*100</f>
        <v>#VALUE!</v>
      </c>
      <c r="OG36" s="250" t="e">
        <f>'1_Police_100K'!OG36/'1_Police_100K'!HE36*100</f>
        <v>#VALUE!</v>
      </c>
      <c r="OH36" s="250" t="e">
        <f>'1_Police_100K'!OH36/'1_Police_100K'!HF36*100</f>
        <v>#VALUE!</v>
      </c>
      <c r="OI36" s="250" t="e">
        <f>'1_Police_100K'!OI36/'1_Police_100K'!HG36*100</f>
        <v>#VALUE!</v>
      </c>
      <c r="OJ36" s="250" t="e">
        <f t="shared" si="28"/>
        <v>#VALUE!</v>
      </c>
      <c r="OL36" s="250" t="e">
        <f>'1_Police_100K'!OL36/'1_Police_100K'!OD36*100</f>
        <v>#VALUE!</v>
      </c>
      <c r="OM36" s="250" t="e">
        <f>'1_Police_100K'!OM36/'1_Police_100K'!OE36*100</f>
        <v>#VALUE!</v>
      </c>
      <c r="ON36" s="250" t="e">
        <f>'1_Police_100K'!ON36/'1_Police_100K'!OF36*100</f>
        <v>#VALUE!</v>
      </c>
      <c r="OO36" s="250" t="e">
        <f>'1_Police_100K'!OO36/'1_Police_100K'!OG36*100</f>
        <v>#VALUE!</v>
      </c>
      <c r="OP36" s="250" t="e">
        <f>'1_Police_100K'!OP36/'1_Police_100K'!OH36*100</f>
        <v>#VALUE!</v>
      </c>
      <c r="OQ36" s="250" t="e">
        <f>'1_Police_100K'!OQ36/'1_Police_100K'!OI36*100</f>
        <v>#VALUE!</v>
      </c>
      <c r="OR36" s="250" t="e">
        <f t="shared" si="43"/>
        <v>#VALUE!</v>
      </c>
    </row>
    <row r="37" spans="1:408">
      <c r="A37" s="247">
        <v>35</v>
      </c>
      <c r="B37" s="239" t="s">
        <v>58</v>
      </c>
      <c r="C37" s="248">
        <v>7251.549</v>
      </c>
      <c r="D37" s="248">
        <v>7216.6490000000003</v>
      </c>
      <c r="E37" s="248">
        <v>7181.5050000000001</v>
      </c>
      <c r="F37" s="248">
        <v>7146.759</v>
      </c>
      <c r="G37" s="248">
        <v>7114.393</v>
      </c>
      <c r="H37" s="248">
        <v>7076.3720000000003</v>
      </c>
      <c r="I37" s="249"/>
      <c r="J37" s="250">
        <f>'1_Police_raw'!C36/C37*100</f>
        <v>1397.273879001576</v>
      </c>
      <c r="K37" s="250">
        <f>'1_Police_raw'!D36/D37*100</f>
        <v>1346.7469458470268</v>
      </c>
      <c r="L37" s="250">
        <f>'1_Police_raw'!E36/E37*100</f>
        <v>1584.291871968341</v>
      </c>
      <c r="M37" s="250">
        <f>'1_Police_raw'!F36/F37*100</f>
        <v>1442.9897524178441</v>
      </c>
      <c r="N37" s="250">
        <f>'1_Police_raw'!G36/G37*100</f>
        <v>1389.366598106121</v>
      </c>
      <c r="O37" s="250">
        <f>'1_Police_raw'!H36/H37*100</f>
        <v>1326.8381029148834</v>
      </c>
      <c r="P37" s="250">
        <f t="shared" si="29"/>
        <v>-5.0409427346500308</v>
      </c>
      <c r="R37" s="250">
        <f>'1_Police_100K'!R37/'1_Police_100K'!J37*100</f>
        <v>8.844893608621847</v>
      </c>
      <c r="S37" s="250">
        <f>'1_Police_100K'!S37/'1_Police_100K'!K37*100</f>
        <v>8.6140549439242715</v>
      </c>
      <c r="T37" s="250">
        <f>'1_Police_100K'!T37/'1_Police_100K'!L37*100</f>
        <v>7.6088102939108424</v>
      </c>
      <c r="U37" s="250">
        <f>'1_Police_100K'!U37/'1_Police_100K'!M37*100</f>
        <v>7.9038467132758656</v>
      </c>
      <c r="V37" s="250">
        <f>'1_Police_100K'!V37/'1_Police_100K'!N37*100</f>
        <v>8.3949618088927114</v>
      </c>
      <c r="W37" s="250">
        <f>'1_Police_100K'!W37/'1_Police_100K'!O37*100</f>
        <v>9.1200528266518983</v>
      </c>
      <c r="X37" s="250">
        <f t="shared" si="30"/>
        <v>3.1109386975760884</v>
      </c>
      <c r="Z37" s="250">
        <f>'1_Police_100K'!Z37/'1_Police_100K'!J37*100</f>
        <v>0.29904070111720815</v>
      </c>
      <c r="AA37" s="250">
        <f>'1_Police_100K'!AA37/'1_Police_100K'!K37*100</f>
        <v>0.31690503138182935</v>
      </c>
      <c r="AB37" s="250">
        <f>'1_Police_100K'!AB37/'1_Police_100K'!L37*100</f>
        <v>0.31025875404303188</v>
      </c>
      <c r="AC37" s="250">
        <f>'1_Police_100K'!AC37/'1_Police_100K'!M37*100</f>
        <v>0.27732795485178469</v>
      </c>
      <c r="AD37" s="250">
        <f>'1_Police_100K'!AD37/'1_Police_100K'!N37*100</f>
        <v>0.23673428094491372</v>
      </c>
      <c r="AE37" s="250">
        <f>'1_Police_100K'!AE37/'1_Police_100K'!O37*100</f>
        <v>0.2747837941464662</v>
      </c>
      <c r="AF37" s="250">
        <f t="shared" si="31"/>
        <v>-8.1115737356549715</v>
      </c>
      <c r="AH37" s="250">
        <f>'1_Police_100K'!AH37/'1_Police_100K'!Z37*100</f>
        <v>20.792079207920793</v>
      </c>
      <c r="AI37" s="250">
        <f>'1_Police_100K'!AI37/'1_Police_100K'!AA37*100</f>
        <v>12.987012987012989</v>
      </c>
      <c r="AJ37" s="250">
        <f>'1_Police_100K'!AJ37/'1_Police_100K'!AB37*100</f>
        <v>15.864022662889518</v>
      </c>
      <c r="AK37" s="250">
        <f>'1_Police_100K'!AK37/'1_Police_100K'!AC37*100</f>
        <v>16.783216783216787</v>
      </c>
      <c r="AL37" s="250">
        <f>'1_Police_100K'!AL37/'1_Police_100K'!AD37*100</f>
        <v>12.820512820512823</v>
      </c>
      <c r="AM37" s="250">
        <f>'1_Police_100K'!AM37/'1_Police_100K'!AE37*100</f>
        <v>9.3023255813953494</v>
      </c>
      <c r="AN37" s="250">
        <f t="shared" si="45"/>
        <v>-55.260243632336653</v>
      </c>
      <c r="AP37" s="250">
        <f>'1_Police_100K'!AP37/'1_Police_100K'!Z37*100</f>
        <v>39.603960396039611</v>
      </c>
      <c r="AQ37" s="250">
        <f>'1_Police_100K'!AQ37/'1_Police_100K'!AA37*100</f>
        <v>34.415584415584419</v>
      </c>
      <c r="AR37" s="250">
        <f>'1_Police_100K'!AR37/'1_Police_100K'!AB37*100</f>
        <v>37.393767705382437</v>
      </c>
      <c r="AS37" s="250">
        <f>'1_Police_100K'!AS37/'1_Police_100K'!AC37*100</f>
        <v>39.860139860139867</v>
      </c>
      <c r="AT37" s="250">
        <f>'1_Police_100K'!AT37/'1_Police_100K'!AD37*100</f>
        <v>41.025641025641029</v>
      </c>
      <c r="AU37" s="250">
        <f>'1_Police_100K'!AU37/'1_Police_100K'!AE37*100</f>
        <v>41.085271317829452</v>
      </c>
      <c r="AV37" s="250">
        <f t="shared" si="32"/>
        <v>3.7403100775193536</v>
      </c>
      <c r="AX37" s="250">
        <f>'1_Police_100K'!AX37/'1_Police_100K'!AP37*100</f>
        <v>20.833333333333329</v>
      </c>
      <c r="AY37" s="250">
        <f>'1_Police_100K'!AY37/'1_Police_100K'!AQ37*100</f>
        <v>11.320754716981133</v>
      </c>
      <c r="AZ37" s="250">
        <f>'1_Police_100K'!AZ37/'1_Police_100K'!AR37*100</f>
        <v>19.696969696969695</v>
      </c>
      <c r="BA37" s="250">
        <f>'1_Police_100K'!BA37/'1_Police_100K'!AS37*100</f>
        <v>14.912280701754385</v>
      </c>
      <c r="BB37" s="250">
        <f>'1_Police_100K'!BB37/'1_Police_100K'!AT37*100</f>
        <v>12.5</v>
      </c>
      <c r="BC37" s="250">
        <f>'1_Police_100K'!BC37/'1_Police_100K'!AU37*100</f>
        <v>12.264150943396226</v>
      </c>
      <c r="BD37" s="250">
        <f t="shared" si="46"/>
        <v>-41.132075471698101</v>
      </c>
      <c r="BF37" s="250">
        <f>'1_Police_100K'!BF37/'1_Police_100K'!J37*100</f>
        <v>3.0279104654376061</v>
      </c>
      <c r="BG37" s="250">
        <f>'1_Police_100K'!BG37/'1_Police_100K'!K37*100</f>
        <v>3.0918818808519393</v>
      </c>
      <c r="BH37" s="250">
        <f>'1_Police_100K'!BH37/'1_Police_100K'!L37*100</f>
        <v>2.5286527914498667</v>
      </c>
      <c r="BI37" s="250">
        <f>'1_Police_100K'!BI37/'1_Police_100K'!M37*100</f>
        <v>2.6123129733241544</v>
      </c>
      <c r="BJ37" s="250">
        <f>'1_Police_100K'!BJ37/'1_Police_100K'!N37*100</f>
        <v>2.6779300925691736</v>
      </c>
      <c r="BK37" s="250">
        <f>'1_Police_100K'!BK37/'1_Police_100K'!O37*100</f>
        <v>2.6732841988667833</v>
      </c>
      <c r="BL37" s="250">
        <f t="shared" si="0"/>
        <v>-11.711913896356606</v>
      </c>
      <c r="BN37" s="250">
        <f>'1_Police_100K'!BN37/'1_Police_100K'!BF37*100</f>
        <v>42.926988265971318</v>
      </c>
      <c r="BO37" s="250">
        <f>'1_Police_100K'!BO37/'1_Police_100K'!BG37*100</f>
        <v>43.627287853577371</v>
      </c>
      <c r="BP37" s="250">
        <f>'1_Police_100K'!BP37/'1_Police_100K'!BH37*100</f>
        <v>45.290232881473749</v>
      </c>
      <c r="BQ37" s="250">
        <f>'1_Police_100K'!BQ37/'1_Police_100K'!BI37*100</f>
        <v>42.724573125463991</v>
      </c>
      <c r="BR37" s="250">
        <f>'1_Police_100K'!BR37/'1_Police_100K'!BJ37*100</f>
        <v>43.143180959576874</v>
      </c>
      <c r="BS37" s="250">
        <f>'1_Police_100K'!BS37/'1_Police_100K'!BK37*100</f>
        <v>41.992031872509962</v>
      </c>
      <c r="BT37" s="250">
        <f t="shared" si="1"/>
        <v>-2.1780153493845376</v>
      </c>
      <c r="BV37" s="250">
        <f>'1_Police_100K'!BV37/'1_Police_100K'!J37*100</f>
        <v>0.34049188741068259</v>
      </c>
      <c r="BW37" s="250">
        <f>'1_Police_100K'!BW37/'1_Police_100K'!K37*100</f>
        <v>0.36423500360119349</v>
      </c>
      <c r="BX37" s="250">
        <f>'1_Police_100K'!BX37/'1_Police_100K'!L37*100</f>
        <v>0.24785543524117565</v>
      </c>
      <c r="BY37" s="250">
        <f>'1_Police_100K'!BY37/'1_Police_100K'!M37*100</f>
        <v>0.2967215181281333</v>
      </c>
      <c r="BZ37" s="250">
        <f>'1_Police_100K'!BZ37/'1_Police_100K'!N37*100</f>
        <v>0.26910819970661132</v>
      </c>
      <c r="CA37" s="250">
        <f>'1_Police_100K'!CA37/'1_Police_100K'!O37*100</f>
        <v>0.32697141396498108</v>
      </c>
      <c r="CB37" s="250">
        <f t="shared" si="2"/>
        <v>-3.97086507655726</v>
      </c>
      <c r="CD37" s="250">
        <f>'1_Police_100K'!CD37/'1_Police_100K'!BV37*100</f>
        <v>24.057971014492754</v>
      </c>
      <c r="CE37" s="250">
        <f>'1_Police_100K'!CE37/'1_Police_100K'!BW37*100</f>
        <v>24.011299435028246</v>
      </c>
      <c r="CF37" s="250">
        <f>'1_Police_100K'!CF37/'1_Police_100K'!BX37*100</f>
        <v>27.304964539007091</v>
      </c>
      <c r="CG37" s="250">
        <f>'1_Police_100K'!CG37/'1_Police_100K'!BY37*100</f>
        <v>21.24183006535948</v>
      </c>
      <c r="CH37" s="250">
        <f>'1_Police_100K'!CH37/'1_Police_100K'!BZ37*100</f>
        <v>22.932330827067666</v>
      </c>
      <c r="CI37" s="250">
        <f>'1_Police_100K'!CI37/'1_Police_100K'!CA37*100</f>
        <v>16.612377850162868</v>
      </c>
      <c r="CJ37" s="250">
        <f t="shared" si="3"/>
        <v>-30.948549899925425</v>
      </c>
      <c r="CL37" s="250">
        <f>'1_Police_100K'!CL37/'1_Police_100K'!BV37*100</f>
        <v>46.376811594202891</v>
      </c>
      <c r="CM37" s="250">
        <f>'1_Police_100K'!CM37/'1_Police_100K'!BW37*100</f>
        <v>49.435028248587571</v>
      </c>
      <c r="CN37" s="250">
        <f>'1_Police_100K'!CN37/'1_Police_100K'!BX37*100</f>
        <v>48.936170212765951</v>
      </c>
      <c r="CO37" s="250">
        <f>'1_Police_100K'!CO37/'1_Police_100K'!BY37*100</f>
        <v>49.019607843137251</v>
      </c>
      <c r="CP37" s="250">
        <f>'1_Police_100K'!CP37/'1_Police_100K'!BZ37*100</f>
        <v>47.368421052631575</v>
      </c>
      <c r="CQ37" s="250">
        <f>'1_Police_100K'!CQ37/'1_Police_100K'!CA37*100</f>
        <v>54.071661237785008</v>
      </c>
      <c r="CR37" s="250">
        <f t="shared" si="4"/>
        <v>16.592019543973947</v>
      </c>
      <c r="CT37" s="250">
        <f>'1_Police_100K'!CT37/'1_Police_100K'!J37*100</f>
        <v>3.4542655244562002</v>
      </c>
      <c r="CU37" s="250">
        <f>'1_Police_100K'!CU37/'1_Police_100K'!K37*100</f>
        <v>3.9253009568885688</v>
      </c>
      <c r="CV37" s="250">
        <f>'1_Police_100K'!CV37/'1_Police_100K'!L37*100</f>
        <v>3.3855997749964848</v>
      </c>
      <c r="CW37" s="250">
        <f>'1_Police_100K'!CW37/'1_Police_100K'!M37*100</f>
        <v>3.1339998254579311</v>
      </c>
      <c r="CX37" s="250">
        <f>'1_Police_100K'!CX37/'1_Police_100K'!N37*100</f>
        <v>3.0694521725934543</v>
      </c>
      <c r="CY37" s="250">
        <f>'1_Police_100K'!CY37/'1_Police_100K'!O37*100</f>
        <v>2.5795594938865936</v>
      </c>
      <c r="CZ37" s="250">
        <f t="shared" si="5"/>
        <v>-25.322489668981376</v>
      </c>
      <c r="DB37" s="250">
        <f>'1_Police_100K'!DB37/'1_Police_100K'!CT37*100</f>
        <v>27.999999999999996</v>
      </c>
      <c r="DC37" s="250">
        <f>'1_Police_100K'!DC37/'1_Police_100K'!CU37*100</f>
        <v>22.830930537352558</v>
      </c>
      <c r="DD37" s="250">
        <f>'1_Police_100K'!DD37/'1_Police_100K'!CV37*100</f>
        <v>18.042575285565938</v>
      </c>
      <c r="DE37" s="250">
        <f>'1_Police_100K'!DE37/'1_Police_100K'!CW37*100</f>
        <v>15.872524752475245</v>
      </c>
      <c r="DF37" s="250">
        <f>'1_Police_100K'!DF37/'1_Police_100K'!CX37*100</f>
        <v>15.721819380355967</v>
      </c>
      <c r="DG37" s="250">
        <f>'1_Police_100K'!DG37/'1_Police_100K'!CY37*100</f>
        <v>12.923203963666388</v>
      </c>
      <c r="DH37" s="250">
        <f t="shared" si="33"/>
        <v>-53.845700129762896</v>
      </c>
      <c r="DJ37" s="250">
        <f>'1_Police_100K'!DJ37/'1_Police_100K'!J37*100</f>
        <v>47.081639098338009</v>
      </c>
      <c r="DK37" s="250">
        <f>'1_Police_100K'!DK37/'1_Police_100K'!K37*100</f>
        <v>47.76314435641526</v>
      </c>
      <c r="DL37" s="250">
        <f>'1_Police_100K'!DL37/'1_Police_100K'!L37*100</f>
        <v>54.999296864013495</v>
      </c>
      <c r="DM37" s="250">
        <f>'1_Police_100K'!DM37/'1_Police_100K'!M37*100</f>
        <v>51.918508247112783</v>
      </c>
      <c r="DN37" s="250">
        <f>'1_Police_100K'!DN37/'1_Police_100K'!N37*100</f>
        <v>47.531994536901202</v>
      </c>
      <c r="DO37" s="250">
        <f>'1_Police_100K'!DO37/'1_Police_100K'!O37*100</f>
        <v>44.854726707280705</v>
      </c>
      <c r="DP37" s="250">
        <f t="shared" si="6"/>
        <v>-4.7298956317260235</v>
      </c>
      <c r="DR37" s="250">
        <f>'1_Police_100K'!DR37/'1_Police_100K'!DJ37*100</f>
        <v>55.356880830101659</v>
      </c>
      <c r="DS37" s="250">
        <f>'1_Police_100K'!DS37/'1_Police_100K'!DK37*100</f>
        <v>55.459813446500505</v>
      </c>
      <c r="DT37" s="250">
        <f>'1_Police_100K'!DT37/'1_Police_100K'!DL37*100</f>
        <v>50.650409102531327</v>
      </c>
      <c r="DU37" s="250">
        <f>'1_Police_100K'!DU37/'1_Police_100K'!DM37*100</f>
        <v>50.031750775092455</v>
      </c>
      <c r="DV37" s="250">
        <f>'1_Police_100K'!DV37/'1_Police_100K'!DN37*100</f>
        <v>47.891790647681084</v>
      </c>
      <c r="DW37" s="250">
        <f>'1_Police_100K'!DW37/'1_Police_100K'!DO37*100</f>
        <v>46.724444972100201</v>
      </c>
      <c r="DX37" s="250">
        <f t="shared" si="34"/>
        <v>-15.59415149219781</v>
      </c>
      <c r="DZ37" s="250">
        <f>'1_Police_100K'!DZ37/'1_Police_100K'!DR37*100</f>
        <v>11.310966373826115</v>
      </c>
      <c r="EA37" s="250">
        <f>'1_Police_100K'!EA37/'1_Police_100K'!DS37*100</f>
        <v>9.3610409788308431</v>
      </c>
      <c r="EB37" s="250">
        <f>'1_Police_100K'!EB37/'1_Police_100K'!DT37*100</f>
        <v>7.5721722669190736</v>
      </c>
      <c r="EC37" s="250">
        <f>'1_Police_100K'!EC37/'1_Police_100K'!DU37*100</f>
        <v>7.7422726593997311</v>
      </c>
      <c r="ED37" s="250">
        <f>'1_Police_100K'!ED37/'1_Police_100K'!DV37*100</f>
        <v>8.2129683125194433</v>
      </c>
      <c r="EE37" s="250">
        <f>'1_Police_100K'!EE37/'1_Police_100K'!DW37*100</f>
        <v>8.3087712165870524</v>
      </c>
      <c r="EF37" s="250">
        <f t="shared" si="7"/>
        <v>-26.542340044315083</v>
      </c>
      <c r="EH37" s="250">
        <f>'1_Police_100K'!EH37/'1_Police_100K'!DR37*100</f>
        <v>88.064222962738569</v>
      </c>
      <c r="EI37" s="250">
        <f>'1_Police_100K'!EI37/'1_Police_100K'!DS37*100</f>
        <v>84.684404738784224</v>
      </c>
      <c r="EJ37" s="250">
        <f>'1_Police_100K'!EJ37/'1_Police_100K'!DT37*100</f>
        <v>87.584792554030614</v>
      </c>
      <c r="EK37" s="250">
        <f>'1_Police_100K'!EK37/'1_Police_100K'!DU37*100</f>
        <v>89.275048529192162</v>
      </c>
      <c r="EL37" s="250">
        <f>'1_Police_100K'!EL37/'1_Police_100K'!DV37*100</f>
        <v>89.551575485533959</v>
      </c>
      <c r="EM37" s="250">
        <f>'1_Police_100K'!EM37/'1_Police_100K'!DW37*100</f>
        <v>88.311820306941755</v>
      </c>
      <c r="EN37" s="250">
        <f t="shared" si="8"/>
        <v>0.28115542938242299</v>
      </c>
      <c r="EP37" s="250">
        <f>'1_Police_100K'!EP37/'1_Police_100K'!EH37*100</f>
        <v>57.387340901272786</v>
      </c>
      <c r="EQ37" s="250">
        <f>'1_Police_100K'!EQ37/'1_Police_100K'!EI37*100</f>
        <v>63.38867993762041</v>
      </c>
      <c r="ER37" s="250">
        <f>'1_Police_100K'!ER37/'1_Police_100K'!EJ37*100</f>
        <v>73.267291066282425</v>
      </c>
      <c r="ES37" s="250">
        <f>'1_Police_100K'!ES37/'1_Police_100K'!EK37*100</f>
        <v>71.419611122726309</v>
      </c>
      <c r="ET37" s="250">
        <f>'1_Police_100K'!ET37/'1_Police_100K'!EL37*100</f>
        <v>75.359801488833739</v>
      </c>
      <c r="EU37" s="250">
        <f>'1_Police_100K'!EU37/'1_Police_100K'!EM37*100</f>
        <v>77.885832661986427</v>
      </c>
      <c r="EV37" s="250">
        <f t="shared" si="9"/>
        <v>35.719535770055188</v>
      </c>
      <c r="EX37" s="250">
        <f>'1_Police_100K'!EX37/'1_Police_100K'!J37*100</f>
        <v>1.8633295171923734</v>
      </c>
      <c r="EY37" s="250">
        <f>'1_Police_100K'!EY37/'1_Police_100K'!K37*100</f>
        <v>1.5814384195904929</v>
      </c>
      <c r="EZ37" s="250">
        <f>'1_Police_100K'!EZ37/'1_Police_100K'!L37*100</f>
        <v>2.1779637181830966</v>
      </c>
      <c r="FA37" s="250">
        <f>'1_Police_100K'!FA37/'1_Police_100K'!M37*100</f>
        <v>2.2128055698313736</v>
      </c>
      <c r="FB37" s="250">
        <f>'1_Police_100K'!FB37/'1_Police_100K'!N37*100</f>
        <v>2.4159036875916833</v>
      </c>
      <c r="FC37" s="250">
        <f>'1_Police_100K'!FC37/'1_Police_100K'!O37*100</f>
        <v>2.3090359136028633</v>
      </c>
      <c r="FD37" s="250">
        <f t="shared" si="10"/>
        <v>23.919891371767193</v>
      </c>
      <c r="FF37" s="250">
        <f>'1_Police_100K'!FF37/'1_Police_100K'!EX37*100</f>
        <v>0.15889830508474576</v>
      </c>
      <c r="FG37" s="250">
        <f>'1_Police_100K'!FG37/'1_Police_100K'!EY37*100</f>
        <v>0.1951854261548471</v>
      </c>
      <c r="FH37" s="250">
        <f>'1_Police_100K'!FH37/'1_Police_100K'!EZ37*100</f>
        <v>0.68603712671509287</v>
      </c>
      <c r="FI37" s="250">
        <f>'1_Police_100K'!FI37/'1_Police_100K'!FA37*100</f>
        <v>0.13146362839614373</v>
      </c>
      <c r="FJ37" s="250">
        <f>'1_Police_100K'!FJ37/'1_Police_100K'!FB37*100</f>
        <v>0.16750418760469013</v>
      </c>
      <c r="FK37" s="250">
        <f>'1_Police_100K'!FK37/'1_Police_100K'!FC37*100</f>
        <v>0.50738007380073791</v>
      </c>
      <c r="FL37" s="250">
        <f t="shared" si="35"/>
        <v>219.31119311193106</v>
      </c>
      <c r="FN37" s="250">
        <f>'1_Police_100K'!FN37/'1_Police_100K'!J37*100</f>
        <v>5.1498164304607013</v>
      </c>
      <c r="FO37" s="250">
        <f>'1_Police_100K'!FO37/'1_Police_100K'!K37*100</f>
        <v>4.4232945776314425</v>
      </c>
      <c r="FP37" s="250">
        <f>'1_Police_100K'!FP37/'1_Police_100K'!L37*100</f>
        <v>2.9030727042610036</v>
      </c>
      <c r="FQ37" s="250">
        <f>'1_Police_100K'!FQ37/'1_Police_100K'!M37*100</f>
        <v>3.4898717115789277</v>
      </c>
      <c r="FR37" s="250">
        <f>'1_Police_100K'!FR37/'1_Police_100K'!N37*100</f>
        <v>3.7149071779048</v>
      </c>
      <c r="FS37" s="250">
        <f>'1_Police_100K'!FS37/'1_Police_100K'!O37*100</f>
        <v>3.6872150981979295</v>
      </c>
      <c r="FT37" s="250">
        <f t="shared" si="11"/>
        <v>-28.401038211995598</v>
      </c>
      <c r="FV37" s="250">
        <f>'1_Police_100K'!FV37/'1_Police_100K'!J37*100</f>
        <v>0.17863487426473493</v>
      </c>
      <c r="FW37" s="250">
        <f>'1_Police_100K'!FW37/'1_Police_100K'!K37*100</f>
        <v>0.12655623006482145</v>
      </c>
      <c r="FX37" s="250">
        <f>'1_Police_100K'!FX37/'1_Police_100K'!L37*100</f>
        <v>2.4609759527492617E-2</v>
      </c>
      <c r="FY37" s="250">
        <f>'1_Police_100K'!FY37/'1_Police_100K'!M37*100</f>
        <v>2.6181310423070585E-2</v>
      </c>
      <c r="FZ37" s="250">
        <f>'1_Police_100K'!FZ37/'1_Police_100K'!N37*100</f>
        <v>5.0584248065152502E-3</v>
      </c>
      <c r="GA37" s="250">
        <f>'1_Police_100K'!GA37/'1_Police_100K'!O37*100</f>
        <v>1.2780641588207728E-2</v>
      </c>
      <c r="GB37" s="250">
        <f t="shared" si="12"/>
        <v>-92.845382716665412</v>
      </c>
      <c r="GD37" s="250">
        <f>'1_Police_100K'!GD37/'1_Police_100K'!J37*100</f>
        <v>0.21613832853025938</v>
      </c>
      <c r="GE37" s="250">
        <f>'1_Police_100K'!GE37/'1_Police_100K'!K37*100</f>
        <v>0.2706039716020166</v>
      </c>
      <c r="GF37" s="250">
        <f>'1_Police_100K'!GF37/'1_Police_100K'!L37*100</f>
        <v>0.18193643650682043</v>
      </c>
      <c r="GG37" s="250">
        <f>'1_Police_100K'!GG37/'1_Police_100K'!M37*100</f>
        <v>0.14254269008116208</v>
      </c>
      <c r="GH37" s="250">
        <f>'1_Police_100K'!GH37/'1_Police_100K'!N37*100</f>
        <v>0.46537508219940299</v>
      </c>
      <c r="GI37" s="250">
        <f>'1_Police_100K'!GI37/'1_Police_100K'!O37*100</f>
        <v>0.15656285945554468</v>
      </c>
      <c r="GJ37" s="250">
        <f t="shared" si="13"/>
        <v>-27.563583691901329</v>
      </c>
      <c r="GL37" s="250">
        <f>'1_Police_100K'!GL37/'1_Police_100K'!J37*100</f>
        <v>4.8764359875251673</v>
      </c>
      <c r="GM37" s="250">
        <f>'1_Police_100K'!GM37/'1_Police_100K'!K37*100</f>
        <v>4.9120279864183551</v>
      </c>
      <c r="GN37" s="250">
        <f>'1_Police_100K'!GN37/'1_Police_100K'!L37*100</f>
        <v>4.9641400646885101</v>
      </c>
      <c r="GO37" s="250">
        <f>'1_Police_100K'!GO37/'1_Police_100K'!M37*100</f>
        <v>6.0284891444529567</v>
      </c>
      <c r="GP37" s="250">
        <f>'1_Police_100K'!GP37/'1_Police_100K'!N37*100</f>
        <v>5.7726743891952035</v>
      </c>
      <c r="GQ37" s="250">
        <f>'1_Police_100K'!GQ37/'1_Police_100K'!O37*100</f>
        <v>7.4766753291015204</v>
      </c>
      <c r="GR37" s="250">
        <f t="shared" si="14"/>
        <v>53.322536135576286</v>
      </c>
      <c r="GT37" s="250">
        <f>'1_Police_100K'!GT37/'1_Police_100K'!GL37*100</f>
        <v>29.164136814410043</v>
      </c>
      <c r="GU37" s="250">
        <f>'1_Police_100K'!GU37/'1_Police_100K'!GM37*100</f>
        <v>29.032258064516125</v>
      </c>
      <c r="GV37" s="250">
        <f>'1_Police_100K'!GV37/'1_Police_100K'!GN37*100</f>
        <v>26.788243626062325</v>
      </c>
      <c r="GW37" s="250">
        <f>'1_Police_100K'!GW37/'1_Police_100K'!GO37*100</f>
        <v>20.363519382338747</v>
      </c>
      <c r="GX37" s="250">
        <f>'1_Police_100K'!GX37/'1_Police_100K'!GP37*100</f>
        <v>21.118121275849987</v>
      </c>
      <c r="GY37" s="250">
        <f>'1_Police_100K'!GY37/'1_Police_100K'!GQ37*100</f>
        <v>19.501424501424502</v>
      </c>
      <c r="GZ37" s="250">
        <f t="shared" si="15"/>
        <v>-33.132173170341119</v>
      </c>
      <c r="HA37" s="252"/>
      <c r="HB37" s="250">
        <f>'1_Police_raw'!GI36/C37*100</f>
        <v>719.47386689381813</v>
      </c>
      <c r="HC37" s="250">
        <f>'1_Police_raw'!GJ36/D37*100</f>
        <v>693.43818716969599</v>
      </c>
      <c r="HD37" s="250">
        <f>'1_Police_raw'!GK36/E37*100</f>
        <v>722.95431110888319</v>
      </c>
      <c r="HE37" s="250">
        <f>'1_Police_raw'!GL36/F37*100</f>
        <v>680.19643589492796</v>
      </c>
      <c r="HF37" s="250">
        <f>'1_Police_raw'!GM36/G37*100</f>
        <v>694.47948686556958</v>
      </c>
      <c r="HG37" s="250">
        <f>'1_Police_raw'!GN36/H37*100</f>
        <v>696.57163303455491</v>
      </c>
      <c r="HH37" s="250">
        <f t="shared" si="16"/>
        <v>-3.183191900789808</v>
      </c>
      <c r="HJ37" s="250">
        <f>'1_Police_100K'!HJ37/'1_Police_100K'!HB37*100</f>
        <v>16.765376727426062</v>
      </c>
      <c r="HK37" s="250">
        <f>'1_Police_100K'!HK37/'1_Police_100K'!HC37*100</f>
        <v>16.329956237635635</v>
      </c>
      <c r="HL37" s="250">
        <f>'1_Police_100K'!HL37/'1_Police_100K'!HD37*100</f>
        <v>16.180974209826847</v>
      </c>
      <c r="HM37" s="250">
        <f>'1_Police_100K'!HM37/'1_Police_100K'!HE37*100</f>
        <v>16.055706409939933</v>
      </c>
      <c r="HN37" s="250">
        <f>'1_Police_100K'!HN37/'1_Police_100K'!HF37*100</f>
        <v>16.00550518134715</v>
      </c>
      <c r="HO37" s="250">
        <f>'1_Police_100K'!HO37/'1_Police_100K'!HG37*100</f>
        <v>16.582812626795427</v>
      </c>
      <c r="HP37" s="250">
        <f t="shared" si="17"/>
        <v>-1.0889352717734369</v>
      </c>
      <c r="HR37" s="250">
        <f>'1_Police_100K'!HR37/'1_Police_100K'!HB37*100</f>
        <v>0.67467847353995358</v>
      </c>
      <c r="HS37" s="250">
        <f>'1_Police_100K'!HS37/'1_Police_100K'!HC37*100</f>
        <v>0.6554363247607059</v>
      </c>
      <c r="HT37" s="250">
        <f>'1_Police_100K'!HT37/'1_Police_100K'!HD37*100</f>
        <v>0.71842678017681383</v>
      </c>
      <c r="HU37" s="250">
        <f>'1_Police_100K'!HU37/'1_Police_100K'!HE37*100</f>
        <v>0.6315313091417758</v>
      </c>
      <c r="HV37" s="250">
        <f>'1_Police_100K'!HV37/'1_Police_100K'!HF37*100</f>
        <v>0.55456606217616577</v>
      </c>
      <c r="HW37" s="250">
        <f>'1_Police_100K'!HW37/'1_Police_100K'!HG37*100</f>
        <v>0.60658930455246296</v>
      </c>
      <c r="HX37" s="250">
        <f t="shared" si="18"/>
        <v>-10.092091515864624</v>
      </c>
      <c r="HZ37" s="250">
        <f>'1_Police_100K'!HZ37/'1_Police_100K'!HR37*100</f>
        <v>23.295454545454547</v>
      </c>
      <c r="IA37" s="250">
        <f>'1_Police_100K'!IA37/'1_Police_100K'!HS37*100</f>
        <v>11.890243902439023</v>
      </c>
      <c r="IB37" s="250">
        <f>'1_Police_100K'!IB37/'1_Police_100K'!HT37*100</f>
        <v>17.158176943699733</v>
      </c>
      <c r="IC37" s="250">
        <f>'1_Police_100K'!IC37/'1_Police_100K'!HU37*100</f>
        <v>15.635179153094464</v>
      </c>
      <c r="ID37" s="250">
        <f>'1_Police_100K'!ID37/'1_Police_100K'!HV37*100</f>
        <v>12.773722627737227</v>
      </c>
      <c r="IE37" s="250">
        <f>'1_Police_100K'!IE37/'1_Police_100K'!HW37*100</f>
        <v>13.377926421404682</v>
      </c>
      <c r="IF37" s="250">
        <f t="shared" si="48"/>
        <v>-42.572803654457957</v>
      </c>
      <c r="IH37" s="250">
        <f>'1_Police_100K'!IH37/'1_Police_100K'!HR37*100</f>
        <v>40.05681818181818</v>
      </c>
      <c r="II37" s="250">
        <f>'1_Police_100K'!II37/'1_Police_100K'!HS37*100</f>
        <v>35.060975609756092</v>
      </c>
      <c r="IJ37" s="250">
        <f>'1_Police_100K'!IJ37/'1_Police_100K'!HT37*100</f>
        <v>41.55495978552279</v>
      </c>
      <c r="IK37" s="250">
        <f>'1_Police_100K'!IK37/'1_Police_100K'!HU37*100</f>
        <v>42.345276872964163</v>
      </c>
      <c r="IL37" s="250">
        <f>'1_Police_100K'!IL37/'1_Police_100K'!HV37*100</f>
        <v>40.145985401459853</v>
      </c>
      <c r="IM37" s="250">
        <f>'1_Police_100K'!IM37/'1_Police_100K'!HW37*100</f>
        <v>42.809364548494976</v>
      </c>
      <c r="IN37" s="250">
        <f t="shared" si="36"/>
        <v>6.8716051139732883</v>
      </c>
      <c r="IP37" s="250">
        <f>'1_Police_100K'!IP37/'1_Police_100K'!IH37*100</f>
        <v>23.404255319148938</v>
      </c>
      <c r="IQ37" s="250">
        <f>'1_Police_100K'!IQ37/'1_Police_100K'!II37*100</f>
        <v>9.5652173913043477</v>
      </c>
      <c r="IR37" s="250">
        <f>'1_Police_100K'!IR37/'1_Police_100K'!IJ37*100</f>
        <v>21.29032258064516</v>
      </c>
      <c r="IS37" s="250">
        <f>'1_Police_100K'!IS37/'1_Police_100K'!IK37*100</f>
        <v>13.076923076923078</v>
      </c>
      <c r="IT37" s="250">
        <f>'1_Police_100K'!IT37/'1_Police_100K'!IL37*100</f>
        <v>13.636363636363635</v>
      </c>
      <c r="IU37" s="250">
        <f>'1_Police_100K'!IU37/'1_Police_100K'!IM37*100</f>
        <v>21.093750000000004</v>
      </c>
      <c r="IV37" s="250">
        <f t="shared" si="44"/>
        <v>-9.8721590909090793</v>
      </c>
      <c r="IX37" s="250">
        <f>'1_Police_100K'!IX37/'1_Police_100K'!HB37*100</f>
        <v>6.4861135069863716</v>
      </c>
      <c r="IY37" s="250">
        <f>'1_Police_100K'!IY37/'1_Police_100K'!HC37*100</f>
        <v>6.5863357512539213</v>
      </c>
      <c r="IZ37" s="250">
        <f>'1_Police_100K'!IZ37/'1_Police_100K'!HD37*100</f>
        <v>6.0709952040678745</v>
      </c>
      <c r="JA37" s="250">
        <f>'1_Police_100K'!JA37/'1_Police_100K'!HE37*100</f>
        <v>5.8936065169094052</v>
      </c>
      <c r="JB37" s="250">
        <f>'1_Police_100K'!JB37/'1_Police_100K'!HF37*100</f>
        <v>5.9302137305699478</v>
      </c>
      <c r="JC37" s="250">
        <f>'1_Police_100K'!JC37/'1_Police_100K'!HG37*100</f>
        <v>5.5140793637912848</v>
      </c>
      <c r="JD37" s="250">
        <f t="shared" si="19"/>
        <v>-14.986388106654033</v>
      </c>
      <c r="JF37" s="250">
        <f>'1_Police_100K'!JF37/'1_Police_100K'!IX37*100</f>
        <v>45.330969267139487</v>
      </c>
      <c r="JG37" s="250">
        <f>'1_Police_100K'!JG37/'1_Police_100K'!IY37*100</f>
        <v>45.540048543689323</v>
      </c>
      <c r="JH37" s="250">
        <f>'1_Police_100K'!JH37/'1_Police_100K'!IZ37*100</f>
        <v>46.256345177664969</v>
      </c>
      <c r="JI37" s="250">
        <f>'1_Police_100K'!JI37/'1_Police_100K'!JA37*100</f>
        <v>44.293193717277482</v>
      </c>
      <c r="JJ37" s="250">
        <f>'1_Police_100K'!JJ37/'1_Police_100K'!JB37*100</f>
        <v>44.50511945392492</v>
      </c>
      <c r="JK37" s="250">
        <f>'1_Police_100K'!JK37/'1_Police_100K'!JC37*100</f>
        <v>43.414275202354681</v>
      </c>
      <c r="JL37" s="250">
        <f t="shared" si="47"/>
        <v>-4.228222109016798</v>
      </c>
      <c r="JN37" s="250">
        <f>'1_Police_100K'!JN37/'1_Police_100K'!HB37*100</f>
        <v>0.64784467061506901</v>
      </c>
      <c r="JO37" s="250">
        <f>'1_Police_100K'!JO37/'1_Police_100K'!HC37*100</f>
        <v>0.63345522850348712</v>
      </c>
      <c r="JP37" s="250">
        <f>'1_Police_100K'!JP37/'1_Police_100K'!HD37*100</f>
        <v>0.55085806737417897</v>
      </c>
      <c r="JQ37" s="250">
        <f>'1_Police_100K'!JQ37/'1_Police_100K'!HE37*100</f>
        <v>0.56158973093063447</v>
      </c>
      <c r="JR37" s="250">
        <f>'1_Police_100K'!JR37/'1_Police_100K'!HF37*100</f>
        <v>0.52015867875647659</v>
      </c>
      <c r="JS37" s="250">
        <f>'1_Police_100K'!JS37/'1_Police_100K'!HG37*100</f>
        <v>0.58224458329952133</v>
      </c>
      <c r="JT37" s="250">
        <f t="shared" si="20"/>
        <v>-10.12589750152091</v>
      </c>
      <c r="JV37" s="250">
        <f>'1_Police_100K'!JV37/'1_Police_100K'!JN37*100</f>
        <v>26.627218934911241</v>
      </c>
      <c r="JW37" s="250">
        <f>'1_Police_100K'!JW37/'1_Police_100K'!JO37*100</f>
        <v>28.706624605678233</v>
      </c>
      <c r="JX37" s="250">
        <f>'1_Police_100K'!JX37/'1_Police_100K'!JP37*100</f>
        <v>31.11888111888112</v>
      </c>
      <c r="JY37" s="250">
        <f>'1_Police_100K'!JY37/'1_Police_100K'!JQ37*100</f>
        <v>21.978021978021982</v>
      </c>
      <c r="JZ37" s="250">
        <f>'1_Police_100K'!JZ37/'1_Police_100K'!JR37*100</f>
        <v>24.124513618677046</v>
      </c>
      <c r="KA37" s="250">
        <f>'1_Police_100K'!KA37/'1_Police_100K'!JS37*100</f>
        <v>18.466898954703829</v>
      </c>
      <c r="KB37" s="250">
        <f t="shared" si="21"/>
        <v>-30.646535036778943</v>
      </c>
      <c r="KD37" s="250">
        <f>'1_Police_100K'!KD37/'1_Police_100K'!JN37*100</f>
        <v>47.041420118343204</v>
      </c>
      <c r="KE37" s="250">
        <f>'1_Police_100K'!KE37/'1_Police_100K'!JO37*100</f>
        <v>47.003154574132495</v>
      </c>
      <c r="KF37" s="250">
        <f>'1_Police_100K'!KF37/'1_Police_100K'!JP37*100</f>
        <v>48.251748251748253</v>
      </c>
      <c r="KG37" s="250">
        <f>'1_Police_100K'!KG37/'1_Police_100K'!JQ37*100</f>
        <v>50.915750915750927</v>
      </c>
      <c r="KH37" s="250">
        <f>'1_Police_100K'!KH37/'1_Police_100K'!JR37*100</f>
        <v>47.081712062256805</v>
      </c>
      <c r="KI37" s="250">
        <f>'1_Police_100K'!KI37/'1_Police_100K'!JS37*100</f>
        <v>52.96167247386758</v>
      </c>
      <c r="KJ37" s="250">
        <f t="shared" si="22"/>
        <v>12.58519054193232</v>
      </c>
      <c r="KL37" s="250">
        <f>'1_Police_100K'!KL37/'1_Police_100K'!HB37*100</f>
        <v>3.1069710386598435</v>
      </c>
      <c r="KM37" s="250">
        <f>'1_Police_100K'!KM37/'1_Police_100K'!HC37*100</f>
        <v>3.3790939791779073</v>
      </c>
      <c r="KN37" s="250">
        <f>'1_Police_100K'!KN37/'1_Police_100K'!HD37*100</f>
        <v>3.2261792407403838</v>
      </c>
      <c r="KO37" s="250">
        <f>'1_Police_100K'!KO37/'1_Police_100K'!HE37*100</f>
        <v>2.9416604953509422</v>
      </c>
      <c r="KP37" s="250">
        <f>'1_Police_100K'!KP37/'1_Police_100K'!HF37*100</f>
        <v>2.9590349740932642</v>
      </c>
      <c r="KQ37" s="250">
        <f>'1_Police_100K'!KQ37/'1_Police_100K'!HG37*100</f>
        <v>2.4831615678000487</v>
      </c>
      <c r="KR37" s="250">
        <f t="shared" si="23"/>
        <v>-20.077736905100608</v>
      </c>
      <c r="KT37" s="250">
        <f>'1_Police_100K'!KT37/'1_Police_100K'!KL37*100</f>
        <v>21.714990746452809</v>
      </c>
      <c r="KU37" s="250">
        <f>'1_Police_100K'!KU37/'1_Police_100K'!KM37*100</f>
        <v>15.257244234180959</v>
      </c>
      <c r="KV37" s="250">
        <f>'1_Police_100K'!KV37/'1_Police_100K'!KN37*100</f>
        <v>12.835820895522387</v>
      </c>
      <c r="KW37" s="250">
        <f>'1_Police_100K'!KW37/'1_Police_100K'!KO37*100</f>
        <v>11.118881118881118</v>
      </c>
      <c r="KX37" s="250">
        <f>'1_Police_100K'!KX37/'1_Police_100K'!KP37*100</f>
        <v>10.259917920656635</v>
      </c>
      <c r="KY37" s="250">
        <f>'1_Police_100K'!KY37/'1_Police_100K'!KQ37*100</f>
        <v>9.8039215686274517</v>
      </c>
      <c r="KZ37" s="250">
        <f t="shared" si="37"/>
        <v>-54.851827094474153</v>
      </c>
      <c r="LB37" s="250">
        <f>'1_Police_100K'!LB37/'1_Police_100K'!HB37*100</f>
        <v>29.867939355605394</v>
      </c>
      <c r="LC37" s="250">
        <f>'1_Police_100K'!LC37/'1_Police_100K'!HC37*100</f>
        <v>30.977359470855063</v>
      </c>
      <c r="LD37" s="250">
        <f>'1_Police_100K'!LD37/'1_Police_100K'!HD37*100</f>
        <v>33.729463202295882</v>
      </c>
      <c r="LE37" s="250">
        <f>'1_Police_100K'!LE37/'1_Police_100K'!HE37*100</f>
        <v>30.371101785567351</v>
      </c>
      <c r="LF37" s="250">
        <f>'1_Police_100K'!LF37/'1_Police_100K'!HF37*100</f>
        <v>27.305294689119169</v>
      </c>
      <c r="LG37" s="250">
        <f>'1_Police_100K'!LG37/'1_Police_100K'!HG37*100</f>
        <v>24.531364115880876</v>
      </c>
      <c r="LH37" s="250">
        <f t="shared" si="24"/>
        <v>-17.867236089465905</v>
      </c>
      <c r="LJ37" s="250">
        <f>'1_Police_100K'!LJ37/'1_Police_100K'!LB37*100</f>
        <v>47.911185265994995</v>
      </c>
      <c r="LK37" s="250">
        <f>'1_Police_100K'!LK37/'1_Police_100K'!LC37*100</f>
        <v>47.406786221132762</v>
      </c>
      <c r="LL37" s="250">
        <f>'1_Police_100K'!LL37/'1_Police_100K'!LD37*100</f>
        <v>44.141160347190493</v>
      </c>
      <c r="LM37" s="250">
        <f>'1_Police_100K'!LM37/'1_Police_100K'!LE37*100</f>
        <v>41.607965321051203</v>
      </c>
      <c r="LN37" s="250">
        <f>'1_Police_100K'!LN37/'1_Police_100K'!LF37*100</f>
        <v>39.967385664517089</v>
      </c>
      <c r="LO37" s="250">
        <f>'1_Police_100K'!LO37/'1_Police_100K'!LG37*100</f>
        <v>39.373139265630165</v>
      </c>
      <c r="LP37" s="250">
        <f t="shared" si="38"/>
        <v>-17.820569357579046</v>
      </c>
      <c r="LR37" s="250">
        <f>'1_Police_100K'!LR37/'1_Police_100K'!LJ37*100</f>
        <v>10.675060273238682</v>
      </c>
      <c r="LS37" s="250">
        <f>'1_Police_100K'!LS37/'1_Police_100K'!LK37*100</f>
        <v>10.355150360593278</v>
      </c>
      <c r="LT37" s="250">
        <f>'1_Police_100K'!LT37/'1_Police_100K'!LL37*100</f>
        <v>10.038809831824063</v>
      </c>
      <c r="LU37" s="250">
        <f>'1_Police_100K'!LU37/'1_Police_100K'!LM37*100</f>
        <v>10.011395083835259</v>
      </c>
      <c r="LV37" s="250">
        <f>'1_Police_100K'!LV37/'1_Police_100K'!LN37*100</f>
        <v>11.442878338278932</v>
      </c>
      <c r="LW37" s="250">
        <f>'1_Police_100K'!LW37/'1_Police_100K'!LO37*100</f>
        <v>10.375971434572568</v>
      </c>
      <c r="LX37" s="250">
        <f t="shared" si="39"/>
        <v>-2.8017531612060225</v>
      </c>
      <c r="LZ37" s="250">
        <f>'1_Police_100K'!LZ37/'1_Police_100K'!LJ37*100</f>
        <v>88.280203589606216</v>
      </c>
      <c r="MA37" s="250">
        <f>'1_Police_100K'!MA37/'1_Police_100K'!LK37*100</f>
        <v>85.88923663083412</v>
      </c>
      <c r="MB37" s="250">
        <f>'1_Police_100K'!MB37/'1_Police_100K'!LL37*100</f>
        <v>89.055627425614475</v>
      </c>
      <c r="MC37" s="250">
        <f>'1_Police_100K'!MC37/'1_Police_100K'!LM37*100</f>
        <v>88.621194855933581</v>
      </c>
      <c r="MD37" s="250">
        <f>'1_Police_100K'!MD37/'1_Police_100K'!LN37*100</f>
        <v>89.113501483679528</v>
      </c>
      <c r="ME37" s="250">
        <f>'1_Police_100K'!ME37/'1_Police_100K'!LO37*100</f>
        <v>88.636840999789953</v>
      </c>
      <c r="MF37" s="250">
        <f t="shared" si="40"/>
        <v>0.40398344779725903</v>
      </c>
      <c r="MH37" s="250">
        <f>'1_Police_100K'!MH37/'1_Police_100K'!LZ37*100</f>
        <v>87.376725838264306</v>
      </c>
      <c r="MI37" s="250">
        <f>'1_Police_100K'!MI37/'1_Police_100K'!MA37*100</f>
        <v>97.987959442332055</v>
      </c>
      <c r="MJ37" s="250">
        <f>'1_Police_100K'!MJ37/'1_Police_100K'!MB37*100</f>
        <v>108.7594421847763</v>
      </c>
      <c r="MK37" s="250">
        <f>'1_Police_100K'!MK37/'1_Police_100K'!MC37*100</f>
        <v>108.92725936811168</v>
      </c>
      <c r="ML37" s="250">
        <f>'1_Police_100K'!ML37/'1_Police_100K'!MD37*100</f>
        <v>110.42663891779397</v>
      </c>
      <c r="MM37" s="250">
        <f>'1_Police_100K'!MM37/'1_Police_100K'!ME37*100</f>
        <v>114.47867298578198</v>
      </c>
      <c r="MN37" s="250">
        <f t="shared" si="41"/>
        <v>31.017352604495386</v>
      </c>
      <c r="MP37" s="250">
        <f>'1_Police_100K'!MP37/'1_Police_100K'!HB37*100</f>
        <v>1.6234450769555135</v>
      </c>
      <c r="MQ37" s="250">
        <f>'1_Police_100K'!MQ37/'1_Police_100K'!HC37*100</f>
        <v>1.4087884419399317</v>
      </c>
      <c r="MR37" s="250">
        <f>'1_Police_100K'!MR37/'1_Police_100K'!HD37*100</f>
        <v>1.9973420135210616</v>
      </c>
      <c r="MS37" s="250">
        <f>'1_Police_100K'!MS37/'1_Police_100K'!HE37*100</f>
        <v>2.0097918209495602</v>
      </c>
      <c r="MT37" s="250">
        <f>'1_Police_100K'!MT37/'1_Police_100K'!HF37*100</f>
        <v>1.7588244818652847</v>
      </c>
      <c r="MU37" s="250">
        <f>'1_Police_100K'!MU37/'1_Police_100K'!HG37*100</f>
        <v>1.9496064270064106</v>
      </c>
      <c r="MV37" s="250">
        <f t="shared" si="25"/>
        <v>20.090691990797467</v>
      </c>
      <c r="MX37" s="250">
        <f>'1_Police_100K'!MX37/'1_Police_100K'!MP37*100</f>
        <v>0.59031877213695383</v>
      </c>
      <c r="MY37" s="250">
        <f>'1_Police_100K'!MY37/'1_Police_100K'!MQ37*100</f>
        <v>1.9858156028368796</v>
      </c>
      <c r="MZ37" s="250">
        <f>'1_Police_100K'!MZ37/'1_Police_100K'!MR37*100</f>
        <v>0.57859209257473487</v>
      </c>
      <c r="NA37" s="250">
        <f>'1_Police_100K'!NA37/'1_Police_100K'!MS37*100</f>
        <v>0.51177072671443202</v>
      </c>
      <c r="NB37" s="250">
        <f>'1_Police_100K'!NB37/'1_Police_100K'!MT37*100</f>
        <v>0.80552359033371701</v>
      </c>
      <c r="NC37" s="250">
        <f>'1_Police_100K'!NC37/'1_Police_100K'!MU37*100</f>
        <v>2.0811654526534862</v>
      </c>
      <c r="ND37" s="250">
        <f t="shared" si="49"/>
        <v>252.54942767950064</v>
      </c>
      <c r="NF37" s="250">
        <f>'1_Police_100K'!NF37/'1_Police_100K'!HB37*100</f>
        <v>8.226477296686026</v>
      </c>
      <c r="NG37" s="250">
        <f>'1_Police_100K'!NG37/'1_Police_100K'!HC37*100</f>
        <v>6.8321243730391874</v>
      </c>
      <c r="NH37" s="250">
        <f>'1_Police_100K'!NH37/'1_Police_100K'!HD37*100</f>
        <v>5.2100387141508895</v>
      </c>
      <c r="NI37" s="250">
        <f>'1_Police_100K'!NI37/'1_Police_100K'!HE37*100</f>
        <v>5.5480128363367074</v>
      </c>
      <c r="NJ37" s="250">
        <f>'1_Police_100K'!NJ37/'1_Police_100K'!HF37*100</f>
        <v>5.2198024611398965</v>
      </c>
      <c r="NK37" s="250">
        <f>'1_Police_100K'!NK37/'1_Police_100K'!HG37*100</f>
        <v>5.228028889069221</v>
      </c>
      <c r="NL37" s="250">
        <f t="shared" si="26"/>
        <v>-36.448753208432322</v>
      </c>
      <c r="NN37" s="250">
        <f>'1_Police_100K'!NN37/'1_Police_100K'!HB37*100</f>
        <v>0.40059034366434748</v>
      </c>
      <c r="NO37" s="250">
        <f>'1_Police_100K'!NO37/'1_Police_100K'!HC37*100</f>
        <v>0.2857542513438443</v>
      </c>
      <c r="NP37" s="250">
        <f>'1_Police_100K'!NP37/'1_Police_100K'!HD37*100</f>
        <v>8.4747394980642918E-2</v>
      </c>
      <c r="NQ37" s="250">
        <f>'1_Police_100K'!NQ37/'1_Police_100K'!HE37*100</f>
        <v>8.2284209660166224E-2</v>
      </c>
      <c r="NR37" s="250">
        <f>'1_Police_100K'!NR37/'1_Police_100K'!HF37*100</f>
        <v>2.2263601036269429E-2</v>
      </c>
      <c r="NS37" s="250">
        <f>'1_Police_100K'!NS37/'1_Police_100K'!HG37*100</f>
        <v>2.8402174795098593E-2</v>
      </c>
      <c r="NT37" s="250">
        <f t="shared" si="27"/>
        <v>-92.909920260360394</v>
      </c>
      <c r="NV37" s="250">
        <f>'1_Police_100K'!NV37/'1_Police_100K'!HB37*100</f>
        <v>0.34500603760565807</v>
      </c>
      <c r="NW37" s="250">
        <f>'1_Police_100K'!NW37/'1_Police_100K'!HC37*100</f>
        <v>0.34570269568171375</v>
      </c>
      <c r="NX37" s="250">
        <f>'1_Police_100K'!NX37/'1_Police_100K'!HD37*100</f>
        <v>0.26387257073518366</v>
      </c>
      <c r="NY37" s="250">
        <f>'1_Police_100K'!NY37/'1_Police_100K'!HE37*100</f>
        <v>0.20365341890891142</v>
      </c>
      <c r="NZ37" s="250">
        <f>'1_Police_100K'!NZ37/'1_Police_100K'!HF37*100</f>
        <v>0.58087759067357503</v>
      </c>
      <c r="OA37" s="250">
        <f>'1_Police_100K'!OA37/'1_Police_100K'!HG37*100</f>
        <v>0.29822283534853528</v>
      </c>
      <c r="OB37" s="250">
        <f t="shared" si="42"/>
        <v>-13.560111174227032</v>
      </c>
      <c r="OD37" s="250">
        <f>'1_Police_100K'!OD37/'1_Police_100K'!HB37*100</f>
        <v>9.9265903819983521</v>
      </c>
      <c r="OE37" s="250">
        <f>'1_Police_100K'!OE37/'1_Police_100K'!HC37*100</f>
        <v>9.7116479827348492</v>
      </c>
      <c r="OF37" s="250">
        <f>'1_Police_100K'!OF37/'1_Police_100K'!HD37*100</f>
        <v>11.038348196228739</v>
      </c>
      <c r="OG37" s="250">
        <f>'1_Police_100K'!OG37/'1_Police_100K'!HE37*100</f>
        <v>12.86513618036699</v>
      </c>
      <c r="OH37" s="250">
        <f>'1_Police_100K'!OH37/'1_Police_100K'!HF37*100</f>
        <v>11.585168393782382</v>
      </c>
      <c r="OI37" s="250">
        <f>'1_Police_100K'!OI37/'1_Police_100K'!HG37*100</f>
        <v>14.083421244826747</v>
      </c>
      <c r="OJ37" s="250">
        <f t="shared" si="28"/>
        <v>41.87571666467386</v>
      </c>
      <c r="OL37" s="250">
        <f>'1_Police_100K'!OL37/'1_Police_100K'!OD37*100</f>
        <v>34.099246958872371</v>
      </c>
      <c r="OM37" s="250">
        <f>'1_Police_100K'!OM37/'1_Police_100K'!OE37*100</f>
        <v>31.728395061728392</v>
      </c>
      <c r="ON37" s="250">
        <f>'1_Police_100K'!ON37/'1_Police_100K'!OF37*100</f>
        <v>30.518234165067181</v>
      </c>
      <c r="OO37" s="250">
        <f>'1_Police_100K'!OO37/'1_Police_100K'!OG37*100</f>
        <v>23.584905660377355</v>
      </c>
      <c r="OP37" s="250">
        <f>'1_Police_100K'!OP37/'1_Police_100K'!OH37*100</f>
        <v>24.126484975541583</v>
      </c>
      <c r="OQ37" s="250">
        <f>'1_Police_100K'!OQ37/'1_Police_100K'!OI37*100</f>
        <v>22.471910112359552</v>
      </c>
      <c r="OR37" s="250">
        <f t="shared" si="43"/>
        <v>-34.09851502156846</v>
      </c>
    </row>
    <row r="38" spans="1:408">
      <c r="A38" s="247">
        <v>36</v>
      </c>
      <c r="B38" s="239" t="s">
        <v>59</v>
      </c>
      <c r="C38" s="248">
        <v>5392.4459999999999</v>
      </c>
      <c r="D38" s="248">
        <v>5404.3220000000001</v>
      </c>
      <c r="E38" s="248">
        <v>5410.8360000000002</v>
      </c>
      <c r="F38" s="248">
        <v>5415.9489999999996</v>
      </c>
      <c r="G38" s="248">
        <v>5421.3490000000002</v>
      </c>
      <c r="H38" s="248">
        <v>5426.2520000000004</v>
      </c>
      <c r="I38" s="249"/>
      <c r="J38" s="250" t="e">
        <f>'1_Police_raw'!C37/C38*100</f>
        <v>#VALUE!</v>
      </c>
      <c r="K38" s="250" t="e">
        <f>'1_Police_raw'!D37/D38*100</f>
        <v>#VALUE!</v>
      </c>
      <c r="L38" s="250" t="e">
        <f>'1_Police_raw'!E37/E38*100</f>
        <v>#VALUE!</v>
      </c>
      <c r="M38" s="250" t="e">
        <f>'1_Police_raw'!F37/F38*100</f>
        <v>#VALUE!</v>
      </c>
      <c r="N38" s="250" t="e">
        <f>'1_Police_raw'!G37/G38*100</f>
        <v>#VALUE!</v>
      </c>
      <c r="O38" s="250" t="e">
        <f>'1_Police_raw'!H37/H38*100</f>
        <v>#VALUE!</v>
      </c>
      <c r="P38" s="250" t="e">
        <f t="shared" si="29"/>
        <v>#VALUE!</v>
      </c>
      <c r="R38" s="250" t="e">
        <f>'1_Police_100K'!R38/'1_Police_100K'!J38*100</f>
        <v>#VALUE!</v>
      </c>
      <c r="S38" s="250" t="e">
        <f>'1_Police_100K'!S38/'1_Police_100K'!K38*100</f>
        <v>#VALUE!</v>
      </c>
      <c r="T38" s="250" t="e">
        <f>'1_Police_100K'!T38/'1_Police_100K'!L38*100</f>
        <v>#VALUE!</v>
      </c>
      <c r="U38" s="250" t="e">
        <f>'1_Police_100K'!U38/'1_Police_100K'!M38*100</f>
        <v>#VALUE!</v>
      </c>
      <c r="V38" s="250" t="e">
        <f>'1_Police_100K'!V38/'1_Police_100K'!N38*100</f>
        <v>#VALUE!</v>
      </c>
      <c r="W38" s="250" t="e">
        <f>'1_Police_100K'!W38/'1_Police_100K'!O38*100</f>
        <v>#VALUE!</v>
      </c>
      <c r="X38" s="250" t="e">
        <f t="shared" si="30"/>
        <v>#VALUE!</v>
      </c>
      <c r="Z38" s="250" t="e">
        <f>'1_Police_100K'!Z38/'1_Police_100K'!J38*100</f>
        <v>#VALUE!</v>
      </c>
      <c r="AA38" s="250" t="e">
        <f>'1_Police_100K'!AA38/'1_Police_100K'!K38*100</f>
        <v>#VALUE!</v>
      </c>
      <c r="AB38" s="250" t="e">
        <f>'1_Police_100K'!AB38/'1_Police_100K'!L38*100</f>
        <v>#VALUE!</v>
      </c>
      <c r="AC38" s="250" t="e">
        <f>'1_Police_100K'!AC38/'1_Police_100K'!M38*100</f>
        <v>#VALUE!</v>
      </c>
      <c r="AD38" s="250" t="e">
        <f>'1_Police_100K'!AD38/'1_Police_100K'!N38*100</f>
        <v>#VALUE!</v>
      </c>
      <c r="AE38" s="250" t="e">
        <f>'1_Police_100K'!AE38/'1_Police_100K'!O38*100</f>
        <v>#VALUE!</v>
      </c>
      <c r="AF38" s="250" t="e">
        <f t="shared" si="31"/>
        <v>#VALUE!</v>
      </c>
      <c r="AH38" s="250" t="e">
        <f>'1_Police_100K'!AH38/'1_Police_100K'!Z38*100</f>
        <v>#VALUE!</v>
      </c>
      <c r="AI38" s="250" t="e">
        <f>'1_Police_100K'!AI38/'1_Police_100K'!AA38*100</f>
        <v>#VALUE!</v>
      </c>
      <c r="AJ38" s="250" t="e">
        <f>'1_Police_100K'!AJ38/'1_Police_100K'!AB38*100</f>
        <v>#VALUE!</v>
      </c>
      <c r="AK38" s="250" t="e">
        <f>'1_Police_100K'!AK38/'1_Police_100K'!AC38*100</f>
        <v>#VALUE!</v>
      </c>
      <c r="AL38" s="250" t="e">
        <f>'1_Police_100K'!AL38/'1_Police_100K'!AD38*100</f>
        <v>#VALUE!</v>
      </c>
      <c r="AM38" s="250" t="e">
        <f>'1_Police_100K'!AM38/'1_Police_100K'!AE38*100</f>
        <v>#VALUE!</v>
      </c>
      <c r="AN38" s="250" t="e">
        <f t="shared" si="45"/>
        <v>#VALUE!</v>
      </c>
      <c r="AP38" s="250" t="e">
        <f>'1_Police_100K'!AP38/'1_Police_100K'!Z38*100</f>
        <v>#VALUE!</v>
      </c>
      <c r="AQ38" s="250" t="e">
        <f>'1_Police_100K'!AQ38/'1_Police_100K'!AA38*100</f>
        <v>#VALUE!</v>
      </c>
      <c r="AR38" s="250" t="e">
        <f>'1_Police_100K'!AR38/'1_Police_100K'!AB38*100</f>
        <v>#VALUE!</v>
      </c>
      <c r="AS38" s="250" t="e">
        <f>'1_Police_100K'!AS38/'1_Police_100K'!AC38*100</f>
        <v>#VALUE!</v>
      </c>
      <c r="AT38" s="250" t="e">
        <f>'1_Police_100K'!AT38/'1_Police_100K'!AD38*100</f>
        <v>#VALUE!</v>
      </c>
      <c r="AU38" s="250" t="e">
        <f>'1_Police_100K'!AU38/'1_Police_100K'!AE38*100</f>
        <v>#VALUE!</v>
      </c>
      <c r="AV38" s="250" t="e">
        <f t="shared" si="32"/>
        <v>#VALUE!</v>
      </c>
      <c r="AX38" s="250" t="e">
        <f>'1_Police_100K'!AX38/'1_Police_100K'!AP38*100</f>
        <v>#VALUE!</v>
      </c>
      <c r="AY38" s="250" t="e">
        <f>'1_Police_100K'!AY38/'1_Police_100K'!AQ38*100</f>
        <v>#VALUE!</v>
      </c>
      <c r="AZ38" s="250" t="e">
        <f>'1_Police_100K'!AZ38/'1_Police_100K'!AR38*100</f>
        <v>#VALUE!</v>
      </c>
      <c r="BA38" s="250" t="e">
        <f>'1_Police_100K'!BA38/'1_Police_100K'!AS38*100</f>
        <v>#VALUE!</v>
      </c>
      <c r="BB38" s="250" t="e">
        <f>'1_Police_100K'!BB38/'1_Police_100K'!AT38*100</f>
        <v>#VALUE!</v>
      </c>
      <c r="BC38" s="250" t="e">
        <f>'1_Police_100K'!BC38/'1_Police_100K'!AU38*100</f>
        <v>#VALUE!</v>
      </c>
      <c r="BD38" s="250" t="e">
        <f t="shared" si="46"/>
        <v>#VALUE!</v>
      </c>
      <c r="BF38" s="250" t="e">
        <f>'1_Police_100K'!BF38/'1_Police_100K'!J38*100</f>
        <v>#VALUE!</v>
      </c>
      <c r="BG38" s="250" t="e">
        <f>'1_Police_100K'!BG38/'1_Police_100K'!K38*100</f>
        <v>#VALUE!</v>
      </c>
      <c r="BH38" s="250" t="e">
        <f>'1_Police_100K'!BH38/'1_Police_100K'!L38*100</f>
        <v>#VALUE!</v>
      </c>
      <c r="BI38" s="250" t="e">
        <f>'1_Police_100K'!BI38/'1_Police_100K'!M38*100</f>
        <v>#VALUE!</v>
      </c>
      <c r="BJ38" s="250" t="e">
        <f>'1_Police_100K'!BJ38/'1_Police_100K'!N38*100</f>
        <v>#VALUE!</v>
      </c>
      <c r="BK38" s="250" t="e">
        <f>'1_Police_100K'!BK38/'1_Police_100K'!O38*100</f>
        <v>#VALUE!</v>
      </c>
      <c r="BL38" s="250" t="e">
        <f t="shared" si="0"/>
        <v>#VALUE!</v>
      </c>
      <c r="BN38" s="250" t="e">
        <f>'1_Police_100K'!BN38/'1_Police_100K'!BF38*100</f>
        <v>#VALUE!</v>
      </c>
      <c r="BO38" s="250" t="e">
        <f>'1_Police_100K'!BO38/'1_Police_100K'!BG38*100</f>
        <v>#VALUE!</v>
      </c>
      <c r="BP38" s="250" t="e">
        <f>'1_Police_100K'!BP38/'1_Police_100K'!BH38*100</f>
        <v>#VALUE!</v>
      </c>
      <c r="BQ38" s="250" t="e">
        <f>'1_Police_100K'!BQ38/'1_Police_100K'!BI38*100</f>
        <v>#VALUE!</v>
      </c>
      <c r="BR38" s="250" t="e">
        <f>'1_Police_100K'!BR38/'1_Police_100K'!BJ38*100</f>
        <v>#VALUE!</v>
      </c>
      <c r="BS38" s="250" t="e">
        <f>'1_Police_100K'!BS38/'1_Police_100K'!BK38*100</f>
        <v>#VALUE!</v>
      </c>
      <c r="BT38" s="250" t="e">
        <f t="shared" si="1"/>
        <v>#VALUE!</v>
      </c>
      <c r="BV38" s="250" t="e">
        <f>'1_Police_100K'!BV38/'1_Police_100K'!J38*100</f>
        <v>#VALUE!</v>
      </c>
      <c r="BW38" s="250" t="e">
        <f>'1_Police_100K'!BW38/'1_Police_100K'!K38*100</f>
        <v>#VALUE!</v>
      </c>
      <c r="BX38" s="250" t="e">
        <f>'1_Police_100K'!BX38/'1_Police_100K'!L38*100</f>
        <v>#VALUE!</v>
      </c>
      <c r="BY38" s="250" t="e">
        <f>'1_Police_100K'!BY38/'1_Police_100K'!M38*100</f>
        <v>#VALUE!</v>
      </c>
      <c r="BZ38" s="250" t="e">
        <f>'1_Police_100K'!BZ38/'1_Police_100K'!N38*100</f>
        <v>#VALUE!</v>
      </c>
      <c r="CA38" s="250" t="e">
        <f>'1_Police_100K'!CA38/'1_Police_100K'!O38*100</f>
        <v>#VALUE!</v>
      </c>
      <c r="CB38" s="250" t="e">
        <f t="shared" si="2"/>
        <v>#VALUE!</v>
      </c>
      <c r="CD38" s="250" t="e">
        <f>'1_Police_100K'!CD38/'1_Police_100K'!BV38*100</f>
        <v>#VALUE!</v>
      </c>
      <c r="CE38" s="250" t="e">
        <f>'1_Police_100K'!CE38/'1_Police_100K'!BW38*100</f>
        <v>#VALUE!</v>
      </c>
      <c r="CF38" s="250" t="e">
        <f>'1_Police_100K'!CF38/'1_Police_100K'!BX38*100</f>
        <v>#VALUE!</v>
      </c>
      <c r="CG38" s="250" t="e">
        <f>'1_Police_100K'!CG38/'1_Police_100K'!BY38*100</f>
        <v>#VALUE!</v>
      </c>
      <c r="CH38" s="250" t="e">
        <f>'1_Police_100K'!CH38/'1_Police_100K'!BZ38*100</f>
        <v>#VALUE!</v>
      </c>
      <c r="CI38" s="250" t="e">
        <f>'1_Police_100K'!CI38/'1_Police_100K'!CA38*100</f>
        <v>#VALUE!</v>
      </c>
      <c r="CJ38" s="250" t="e">
        <f t="shared" si="3"/>
        <v>#VALUE!</v>
      </c>
      <c r="CL38" s="250" t="e">
        <f>'1_Police_100K'!CL38/'1_Police_100K'!BV38*100</f>
        <v>#VALUE!</v>
      </c>
      <c r="CM38" s="250" t="e">
        <f>'1_Police_100K'!CM38/'1_Police_100K'!BW38*100</f>
        <v>#VALUE!</v>
      </c>
      <c r="CN38" s="250" t="e">
        <f>'1_Police_100K'!CN38/'1_Police_100K'!BX38*100</f>
        <v>#VALUE!</v>
      </c>
      <c r="CO38" s="250" t="e">
        <f>'1_Police_100K'!CO38/'1_Police_100K'!BY38*100</f>
        <v>#VALUE!</v>
      </c>
      <c r="CP38" s="250" t="e">
        <f>'1_Police_100K'!CP38/'1_Police_100K'!BZ38*100</f>
        <v>#VALUE!</v>
      </c>
      <c r="CQ38" s="250" t="e">
        <f>'1_Police_100K'!CQ38/'1_Police_100K'!CA38*100</f>
        <v>#VALUE!</v>
      </c>
      <c r="CR38" s="250" t="e">
        <f t="shared" si="4"/>
        <v>#VALUE!</v>
      </c>
      <c r="CT38" s="250" t="e">
        <f>'1_Police_100K'!CT38/'1_Police_100K'!J38*100</f>
        <v>#VALUE!</v>
      </c>
      <c r="CU38" s="250" t="e">
        <f>'1_Police_100K'!CU38/'1_Police_100K'!K38*100</f>
        <v>#VALUE!</v>
      </c>
      <c r="CV38" s="250" t="e">
        <f>'1_Police_100K'!CV38/'1_Police_100K'!L38*100</f>
        <v>#VALUE!</v>
      </c>
      <c r="CW38" s="250" t="e">
        <f>'1_Police_100K'!CW38/'1_Police_100K'!M38*100</f>
        <v>#VALUE!</v>
      </c>
      <c r="CX38" s="250" t="e">
        <f>'1_Police_100K'!CX38/'1_Police_100K'!N38*100</f>
        <v>#VALUE!</v>
      </c>
      <c r="CY38" s="250" t="e">
        <f>'1_Police_100K'!CY38/'1_Police_100K'!O38*100</f>
        <v>#VALUE!</v>
      </c>
      <c r="CZ38" s="250" t="e">
        <f t="shared" si="5"/>
        <v>#VALUE!</v>
      </c>
      <c r="DB38" s="250" t="e">
        <f>'1_Police_100K'!DB38/'1_Police_100K'!CT38*100</f>
        <v>#VALUE!</v>
      </c>
      <c r="DC38" s="250" t="e">
        <f>'1_Police_100K'!DC38/'1_Police_100K'!CU38*100</f>
        <v>#VALUE!</v>
      </c>
      <c r="DD38" s="250" t="e">
        <f>'1_Police_100K'!DD38/'1_Police_100K'!CV38*100</f>
        <v>#VALUE!</v>
      </c>
      <c r="DE38" s="250" t="e">
        <f>'1_Police_100K'!DE38/'1_Police_100K'!CW38*100</f>
        <v>#VALUE!</v>
      </c>
      <c r="DF38" s="250" t="e">
        <f>'1_Police_100K'!DF38/'1_Police_100K'!CX38*100</f>
        <v>#VALUE!</v>
      </c>
      <c r="DG38" s="250" t="e">
        <f>'1_Police_100K'!DG38/'1_Police_100K'!CY38*100</f>
        <v>#VALUE!</v>
      </c>
      <c r="DH38" s="250" t="e">
        <f t="shared" si="33"/>
        <v>#VALUE!</v>
      </c>
      <c r="DJ38" s="250" t="e">
        <f>'1_Police_100K'!DJ38/'1_Police_100K'!J38*100</f>
        <v>#VALUE!</v>
      </c>
      <c r="DK38" s="250" t="e">
        <f>'1_Police_100K'!DK38/'1_Police_100K'!K38*100</f>
        <v>#VALUE!</v>
      </c>
      <c r="DL38" s="250" t="e">
        <f>'1_Police_100K'!DL38/'1_Police_100K'!L38*100</f>
        <v>#VALUE!</v>
      </c>
      <c r="DM38" s="250" t="e">
        <f>'1_Police_100K'!DM38/'1_Police_100K'!M38*100</f>
        <v>#VALUE!</v>
      </c>
      <c r="DN38" s="250" t="e">
        <f>'1_Police_100K'!DN38/'1_Police_100K'!N38*100</f>
        <v>#VALUE!</v>
      </c>
      <c r="DO38" s="250" t="e">
        <f>'1_Police_100K'!DO38/'1_Police_100K'!O38*100</f>
        <v>#VALUE!</v>
      </c>
      <c r="DP38" s="250" t="e">
        <f t="shared" si="6"/>
        <v>#VALUE!</v>
      </c>
      <c r="DR38" s="250" t="e">
        <f>'1_Police_100K'!DR38/'1_Police_100K'!DJ38*100</f>
        <v>#VALUE!</v>
      </c>
      <c r="DS38" s="250" t="e">
        <f>'1_Police_100K'!DS38/'1_Police_100K'!DK38*100</f>
        <v>#VALUE!</v>
      </c>
      <c r="DT38" s="250" t="e">
        <f>'1_Police_100K'!DT38/'1_Police_100K'!DL38*100</f>
        <v>#VALUE!</v>
      </c>
      <c r="DU38" s="250" t="e">
        <f>'1_Police_100K'!DU38/'1_Police_100K'!DM38*100</f>
        <v>#VALUE!</v>
      </c>
      <c r="DV38" s="250" t="e">
        <f>'1_Police_100K'!DV38/'1_Police_100K'!DN38*100</f>
        <v>#VALUE!</v>
      </c>
      <c r="DW38" s="250" t="e">
        <f>'1_Police_100K'!DW38/'1_Police_100K'!DO38*100</f>
        <v>#VALUE!</v>
      </c>
      <c r="DX38" s="250" t="e">
        <f t="shared" si="34"/>
        <v>#VALUE!</v>
      </c>
      <c r="DZ38" s="250" t="e">
        <f>'1_Police_100K'!DZ38/'1_Police_100K'!DR38*100</f>
        <v>#VALUE!</v>
      </c>
      <c r="EA38" s="250" t="e">
        <f>'1_Police_100K'!EA38/'1_Police_100K'!DS38*100</f>
        <v>#VALUE!</v>
      </c>
      <c r="EB38" s="250" t="e">
        <f>'1_Police_100K'!EB38/'1_Police_100K'!DT38*100</f>
        <v>#VALUE!</v>
      </c>
      <c r="EC38" s="250" t="e">
        <f>'1_Police_100K'!EC38/'1_Police_100K'!DU38*100</f>
        <v>#VALUE!</v>
      </c>
      <c r="ED38" s="250" t="e">
        <f>'1_Police_100K'!ED38/'1_Police_100K'!DV38*100</f>
        <v>#VALUE!</v>
      </c>
      <c r="EE38" s="250" t="e">
        <f>'1_Police_100K'!EE38/'1_Police_100K'!DW38*100</f>
        <v>#VALUE!</v>
      </c>
      <c r="EF38" s="250" t="e">
        <f t="shared" si="7"/>
        <v>#VALUE!</v>
      </c>
      <c r="EH38" s="250" t="e">
        <f>'1_Police_100K'!EH38/'1_Police_100K'!DR38*100</f>
        <v>#VALUE!</v>
      </c>
      <c r="EI38" s="250" t="e">
        <f>'1_Police_100K'!EI38/'1_Police_100K'!DS38*100</f>
        <v>#VALUE!</v>
      </c>
      <c r="EJ38" s="250" t="e">
        <f>'1_Police_100K'!EJ38/'1_Police_100K'!DT38*100</f>
        <v>#VALUE!</v>
      </c>
      <c r="EK38" s="250" t="e">
        <f>'1_Police_100K'!EK38/'1_Police_100K'!DU38*100</f>
        <v>#VALUE!</v>
      </c>
      <c r="EL38" s="250" t="e">
        <f>'1_Police_100K'!EL38/'1_Police_100K'!DV38*100</f>
        <v>#VALUE!</v>
      </c>
      <c r="EM38" s="250" t="e">
        <f>'1_Police_100K'!EM38/'1_Police_100K'!DW38*100</f>
        <v>#VALUE!</v>
      </c>
      <c r="EN38" s="250" t="e">
        <f t="shared" si="8"/>
        <v>#VALUE!</v>
      </c>
      <c r="EP38" s="250">
        <f>'1_Police_100K'!EP38/'1_Police_100K'!EH38*100</f>
        <v>23.470971747904375</v>
      </c>
      <c r="EQ38" s="250">
        <f>'1_Police_100K'!EQ38/'1_Police_100K'!EI38*100</f>
        <v>26.680725432307039</v>
      </c>
      <c r="ER38" s="250">
        <f>'1_Police_100K'!ER38/'1_Police_100K'!EJ38*100</f>
        <v>28.888689889854035</v>
      </c>
      <c r="ES38" s="250">
        <f>'1_Police_100K'!ES38/'1_Police_100K'!EK38*100</f>
        <v>28.725999787843431</v>
      </c>
      <c r="ET38" s="250">
        <f>'1_Police_100K'!ET38/'1_Police_100K'!EL38*100</f>
        <v>28.038472748469832</v>
      </c>
      <c r="EU38" s="250">
        <f>'1_Police_100K'!EU38/'1_Police_100K'!EM38*100</f>
        <v>28.178913738019162</v>
      </c>
      <c r="EV38" s="250">
        <f t="shared" si="9"/>
        <v>20.058572949946736</v>
      </c>
      <c r="EX38" s="250" t="e">
        <f>'1_Police_100K'!EX38/'1_Police_100K'!J38*100</f>
        <v>#VALUE!</v>
      </c>
      <c r="EY38" s="250" t="e">
        <f>'1_Police_100K'!EY38/'1_Police_100K'!K38*100</f>
        <v>#VALUE!</v>
      </c>
      <c r="EZ38" s="250" t="e">
        <f>'1_Police_100K'!EZ38/'1_Police_100K'!L38*100</f>
        <v>#VALUE!</v>
      </c>
      <c r="FA38" s="250" t="e">
        <f>'1_Police_100K'!FA38/'1_Police_100K'!M38*100</f>
        <v>#VALUE!</v>
      </c>
      <c r="FB38" s="250" t="e">
        <f>'1_Police_100K'!FB38/'1_Police_100K'!N38*100</f>
        <v>#VALUE!</v>
      </c>
      <c r="FC38" s="250" t="e">
        <f>'1_Police_100K'!FC38/'1_Police_100K'!O38*100</f>
        <v>#VALUE!</v>
      </c>
      <c r="FD38" s="250" t="e">
        <f t="shared" si="10"/>
        <v>#VALUE!</v>
      </c>
      <c r="FF38" s="250" t="e">
        <f>'1_Police_100K'!FF38/'1_Police_100K'!EX38*100</f>
        <v>#VALUE!</v>
      </c>
      <c r="FG38" s="250" t="e">
        <f>'1_Police_100K'!FG38/'1_Police_100K'!EY38*100</f>
        <v>#VALUE!</v>
      </c>
      <c r="FH38" s="250" t="e">
        <f>'1_Police_100K'!FH38/'1_Police_100K'!EZ38*100</f>
        <v>#VALUE!</v>
      </c>
      <c r="FI38" s="250" t="e">
        <f>'1_Police_100K'!FI38/'1_Police_100K'!FA38*100</f>
        <v>#VALUE!</v>
      </c>
      <c r="FJ38" s="250" t="e">
        <f>'1_Police_100K'!FJ38/'1_Police_100K'!FB38*100</f>
        <v>#VALUE!</v>
      </c>
      <c r="FK38" s="250" t="e">
        <f>'1_Police_100K'!FK38/'1_Police_100K'!FC38*100</f>
        <v>#VALUE!</v>
      </c>
      <c r="FL38" s="250" t="e">
        <f t="shared" si="35"/>
        <v>#VALUE!</v>
      </c>
      <c r="FN38" s="250" t="e">
        <f>'1_Police_100K'!FN38/'1_Police_100K'!J38*100</f>
        <v>#VALUE!</v>
      </c>
      <c r="FO38" s="250" t="e">
        <f>'1_Police_100K'!FO38/'1_Police_100K'!K38*100</f>
        <v>#VALUE!</v>
      </c>
      <c r="FP38" s="250" t="e">
        <f>'1_Police_100K'!FP38/'1_Police_100K'!L38*100</f>
        <v>#VALUE!</v>
      </c>
      <c r="FQ38" s="250" t="e">
        <f>'1_Police_100K'!FQ38/'1_Police_100K'!M38*100</f>
        <v>#VALUE!</v>
      </c>
      <c r="FR38" s="250" t="e">
        <f>'1_Police_100K'!FR38/'1_Police_100K'!N38*100</f>
        <v>#VALUE!</v>
      </c>
      <c r="FS38" s="250" t="e">
        <f>'1_Police_100K'!FS38/'1_Police_100K'!O38*100</f>
        <v>#VALUE!</v>
      </c>
      <c r="FT38" s="250" t="e">
        <f t="shared" si="11"/>
        <v>#VALUE!</v>
      </c>
      <c r="FV38" s="250" t="e">
        <f>'1_Police_100K'!FV38/'1_Police_100K'!J38*100</f>
        <v>#VALUE!</v>
      </c>
      <c r="FW38" s="250" t="e">
        <f>'1_Police_100K'!FW38/'1_Police_100K'!K38*100</f>
        <v>#VALUE!</v>
      </c>
      <c r="FX38" s="250" t="e">
        <f>'1_Police_100K'!FX38/'1_Police_100K'!L38*100</f>
        <v>#VALUE!</v>
      </c>
      <c r="FY38" s="250" t="e">
        <f>'1_Police_100K'!FY38/'1_Police_100K'!M38*100</f>
        <v>#VALUE!</v>
      </c>
      <c r="FZ38" s="250" t="e">
        <f>'1_Police_100K'!FZ38/'1_Police_100K'!N38*100</f>
        <v>#VALUE!</v>
      </c>
      <c r="GA38" s="250" t="e">
        <f>'1_Police_100K'!GA38/'1_Police_100K'!O38*100</f>
        <v>#VALUE!</v>
      </c>
      <c r="GB38" s="250" t="e">
        <f t="shared" si="12"/>
        <v>#VALUE!</v>
      </c>
      <c r="GD38" s="250" t="e">
        <f>'1_Police_100K'!GD38/'1_Police_100K'!J38*100</f>
        <v>#VALUE!</v>
      </c>
      <c r="GE38" s="250" t="e">
        <f>'1_Police_100K'!GE38/'1_Police_100K'!K38*100</f>
        <v>#VALUE!</v>
      </c>
      <c r="GF38" s="250" t="e">
        <f>'1_Police_100K'!GF38/'1_Police_100K'!L38*100</f>
        <v>#VALUE!</v>
      </c>
      <c r="GG38" s="250" t="e">
        <f>'1_Police_100K'!GG38/'1_Police_100K'!M38*100</f>
        <v>#VALUE!</v>
      </c>
      <c r="GH38" s="250" t="e">
        <f>'1_Police_100K'!GH38/'1_Police_100K'!N38*100</f>
        <v>#VALUE!</v>
      </c>
      <c r="GI38" s="250" t="e">
        <f>'1_Police_100K'!GI38/'1_Police_100K'!O38*100</f>
        <v>#VALUE!</v>
      </c>
      <c r="GJ38" s="250" t="e">
        <f t="shared" si="13"/>
        <v>#VALUE!</v>
      </c>
      <c r="GL38" s="250" t="e">
        <f>'1_Police_100K'!GL38/'1_Police_100K'!J38*100</f>
        <v>#VALUE!</v>
      </c>
      <c r="GM38" s="250" t="e">
        <f>'1_Police_100K'!GM38/'1_Police_100K'!K38*100</f>
        <v>#VALUE!</v>
      </c>
      <c r="GN38" s="250" t="e">
        <f>'1_Police_100K'!GN38/'1_Police_100K'!L38*100</f>
        <v>#VALUE!</v>
      </c>
      <c r="GO38" s="250" t="e">
        <f>'1_Police_100K'!GO38/'1_Police_100K'!M38*100</f>
        <v>#VALUE!</v>
      </c>
      <c r="GP38" s="250" t="e">
        <f>'1_Police_100K'!GP38/'1_Police_100K'!N38*100</f>
        <v>#VALUE!</v>
      </c>
      <c r="GQ38" s="250" t="e">
        <f>'1_Police_100K'!GQ38/'1_Police_100K'!O38*100</f>
        <v>#VALUE!</v>
      </c>
      <c r="GR38" s="250" t="e">
        <f t="shared" si="14"/>
        <v>#VALUE!</v>
      </c>
      <c r="GT38" s="250" t="e">
        <f>'1_Police_100K'!GT38/'1_Police_100K'!GL38*100</f>
        <v>#VALUE!</v>
      </c>
      <c r="GU38" s="250" t="e">
        <f>'1_Police_100K'!GU38/'1_Police_100K'!GM38*100</f>
        <v>#VALUE!</v>
      </c>
      <c r="GV38" s="250" t="e">
        <f>'1_Police_100K'!GV38/'1_Police_100K'!GN38*100</f>
        <v>#VALUE!</v>
      </c>
      <c r="GW38" s="250" t="e">
        <f>'1_Police_100K'!GW38/'1_Police_100K'!GO38*100</f>
        <v>#VALUE!</v>
      </c>
      <c r="GX38" s="250" t="e">
        <f>'1_Police_100K'!GX38/'1_Police_100K'!GP38*100</f>
        <v>#VALUE!</v>
      </c>
      <c r="GY38" s="250" t="e">
        <f>'1_Police_100K'!GY38/'1_Police_100K'!GQ38*100</f>
        <v>#VALUE!</v>
      </c>
      <c r="GZ38" s="250" t="e">
        <f t="shared" si="15"/>
        <v>#VALUE!</v>
      </c>
      <c r="HA38" s="252"/>
      <c r="HB38" s="250">
        <f>'1_Police_raw'!GI37/C38*100</f>
        <v>983.28291094616441</v>
      </c>
      <c r="HC38" s="250">
        <f>'1_Police_raw'!GJ37/D38*100</f>
        <v>990.07794132177901</v>
      </c>
      <c r="HD38" s="250">
        <f>'1_Police_raw'!GK37/E38*100</f>
        <v>995.28058141107942</v>
      </c>
      <c r="HE38" s="250">
        <f>'1_Police_raw'!GL37/F38*100</f>
        <v>942.5679599272446</v>
      </c>
      <c r="HF38" s="250">
        <f>'1_Police_raw'!GM37/G38*100</f>
        <v>856.41046167660488</v>
      </c>
      <c r="HG38" s="250">
        <f>'1_Police_raw'!GN37/H38*100</f>
        <v>800.29456796330135</v>
      </c>
      <c r="HH38" s="250">
        <f t="shared" si="16"/>
        <v>-18.609938294034052</v>
      </c>
      <c r="HJ38" s="250" t="e">
        <f>'1_Police_100K'!HJ38/'1_Police_100K'!HB38*100</f>
        <v>#VALUE!</v>
      </c>
      <c r="HK38" s="250" t="e">
        <f>'1_Police_100K'!HK38/'1_Police_100K'!HC38*100</f>
        <v>#VALUE!</v>
      </c>
      <c r="HL38" s="250" t="e">
        <f>'1_Police_100K'!HL38/'1_Police_100K'!HD38*100</f>
        <v>#VALUE!</v>
      </c>
      <c r="HM38" s="250" t="e">
        <f>'1_Police_100K'!HM38/'1_Police_100K'!HE38*100</f>
        <v>#VALUE!</v>
      </c>
      <c r="HN38" s="250" t="e">
        <f>'1_Police_100K'!HN38/'1_Police_100K'!HF38*100</f>
        <v>#VALUE!</v>
      </c>
      <c r="HO38" s="250" t="e">
        <f>'1_Police_100K'!HO38/'1_Police_100K'!HG38*100</f>
        <v>#VALUE!</v>
      </c>
      <c r="HP38" s="250" t="e">
        <f t="shared" si="17"/>
        <v>#VALUE!</v>
      </c>
      <c r="HR38" s="250" t="e">
        <f>'1_Police_100K'!HR38/'1_Police_100K'!HB38*100</f>
        <v>#VALUE!</v>
      </c>
      <c r="HS38" s="250" t="e">
        <f>'1_Police_100K'!HS38/'1_Police_100K'!HC38*100</f>
        <v>#VALUE!</v>
      </c>
      <c r="HT38" s="250" t="e">
        <f>'1_Police_100K'!HT38/'1_Police_100K'!HD38*100</f>
        <v>#VALUE!</v>
      </c>
      <c r="HU38" s="250" t="e">
        <f>'1_Police_100K'!HU38/'1_Police_100K'!HE38*100</f>
        <v>#VALUE!</v>
      </c>
      <c r="HV38" s="250" t="e">
        <f>'1_Police_100K'!HV38/'1_Police_100K'!HF38*100</f>
        <v>#VALUE!</v>
      </c>
      <c r="HW38" s="250" t="e">
        <f>'1_Police_100K'!HW38/'1_Police_100K'!HG38*100</f>
        <v>#VALUE!</v>
      </c>
      <c r="HX38" s="250" t="e">
        <f t="shared" si="18"/>
        <v>#VALUE!</v>
      </c>
      <c r="HZ38" s="250" t="e">
        <f>'1_Police_100K'!HZ38/'1_Police_100K'!HR38*100</f>
        <v>#VALUE!</v>
      </c>
      <c r="IA38" s="250" t="e">
        <f>'1_Police_100K'!IA38/'1_Police_100K'!HS38*100</f>
        <v>#VALUE!</v>
      </c>
      <c r="IB38" s="250" t="e">
        <f>'1_Police_100K'!IB38/'1_Police_100K'!HT38*100</f>
        <v>#VALUE!</v>
      </c>
      <c r="IC38" s="250" t="e">
        <f>'1_Police_100K'!IC38/'1_Police_100K'!HU38*100</f>
        <v>#VALUE!</v>
      </c>
      <c r="ID38" s="250" t="e">
        <f>'1_Police_100K'!ID38/'1_Police_100K'!HV38*100</f>
        <v>#VALUE!</v>
      </c>
      <c r="IE38" s="250" t="e">
        <f>'1_Police_100K'!IE38/'1_Police_100K'!HW38*100</f>
        <v>#VALUE!</v>
      </c>
      <c r="IF38" s="250" t="e">
        <f t="shared" si="48"/>
        <v>#VALUE!</v>
      </c>
      <c r="IH38" s="250" t="e">
        <f>'1_Police_100K'!IH38/'1_Police_100K'!HR38*100</f>
        <v>#VALUE!</v>
      </c>
      <c r="II38" s="250" t="e">
        <f>'1_Police_100K'!II38/'1_Police_100K'!HS38*100</f>
        <v>#VALUE!</v>
      </c>
      <c r="IJ38" s="250" t="e">
        <f>'1_Police_100K'!IJ38/'1_Police_100K'!HT38*100</f>
        <v>#VALUE!</v>
      </c>
      <c r="IK38" s="250" t="e">
        <f>'1_Police_100K'!IK38/'1_Police_100K'!HU38*100</f>
        <v>#VALUE!</v>
      </c>
      <c r="IL38" s="250" t="e">
        <f>'1_Police_100K'!IL38/'1_Police_100K'!HV38*100</f>
        <v>#VALUE!</v>
      </c>
      <c r="IM38" s="250" t="e">
        <f>'1_Police_100K'!IM38/'1_Police_100K'!HW38*100</f>
        <v>#VALUE!</v>
      </c>
      <c r="IN38" s="250" t="e">
        <f t="shared" si="36"/>
        <v>#VALUE!</v>
      </c>
      <c r="IP38" s="250" t="e">
        <f>'1_Police_100K'!IP38/'1_Police_100K'!IH38*100</f>
        <v>#VALUE!</v>
      </c>
      <c r="IQ38" s="250" t="e">
        <f>'1_Police_100K'!IQ38/'1_Police_100K'!II38*100</f>
        <v>#VALUE!</v>
      </c>
      <c r="IR38" s="250" t="e">
        <f>'1_Police_100K'!IR38/'1_Police_100K'!IJ38*100</f>
        <v>#VALUE!</v>
      </c>
      <c r="IS38" s="250" t="e">
        <f>'1_Police_100K'!IS38/'1_Police_100K'!IK38*100</f>
        <v>#VALUE!</v>
      </c>
      <c r="IT38" s="250" t="e">
        <f>'1_Police_100K'!IT38/'1_Police_100K'!IL38*100</f>
        <v>#VALUE!</v>
      </c>
      <c r="IU38" s="250" t="e">
        <f>'1_Police_100K'!IU38/'1_Police_100K'!IM38*100</f>
        <v>#VALUE!</v>
      </c>
      <c r="IV38" s="250" t="e">
        <f t="shared" si="44"/>
        <v>#VALUE!</v>
      </c>
      <c r="IX38" s="250" t="e">
        <f>'1_Police_100K'!IX38/'1_Police_100K'!HB38*100</f>
        <v>#VALUE!</v>
      </c>
      <c r="IY38" s="250" t="e">
        <f>'1_Police_100K'!IY38/'1_Police_100K'!HC38*100</f>
        <v>#VALUE!</v>
      </c>
      <c r="IZ38" s="250" t="e">
        <f>'1_Police_100K'!IZ38/'1_Police_100K'!HD38*100</f>
        <v>#VALUE!</v>
      </c>
      <c r="JA38" s="250" t="e">
        <f>'1_Police_100K'!JA38/'1_Police_100K'!HE38*100</f>
        <v>#VALUE!</v>
      </c>
      <c r="JB38" s="250" t="e">
        <f>'1_Police_100K'!JB38/'1_Police_100K'!HF38*100</f>
        <v>#VALUE!</v>
      </c>
      <c r="JC38" s="250" t="e">
        <f>'1_Police_100K'!JC38/'1_Police_100K'!HG38*100</f>
        <v>#VALUE!</v>
      </c>
      <c r="JD38" s="250" t="e">
        <f t="shared" si="19"/>
        <v>#VALUE!</v>
      </c>
      <c r="JF38" s="250" t="e">
        <f>'1_Police_100K'!JF38/'1_Police_100K'!IX38*100</f>
        <v>#VALUE!</v>
      </c>
      <c r="JG38" s="250" t="e">
        <f>'1_Police_100K'!JG38/'1_Police_100K'!IY38*100</f>
        <v>#VALUE!</v>
      </c>
      <c r="JH38" s="250" t="e">
        <f>'1_Police_100K'!JH38/'1_Police_100K'!IZ38*100</f>
        <v>#VALUE!</v>
      </c>
      <c r="JI38" s="250" t="e">
        <f>'1_Police_100K'!JI38/'1_Police_100K'!JA38*100</f>
        <v>#VALUE!</v>
      </c>
      <c r="JJ38" s="250" t="e">
        <f>'1_Police_100K'!JJ38/'1_Police_100K'!JB38*100</f>
        <v>#VALUE!</v>
      </c>
      <c r="JK38" s="250" t="e">
        <f>'1_Police_100K'!JK38/'1_Police_100K'!JC38*100</f>
        <v>#VALUE!</v>
      </c>
      <c r="JL38" s="250" t="e">
        <f t="shared" si="47"/>
        <v>#VALUE!</v>
      </c>
      <c r="JN38" s="250" t="e">
        <f>'1_Police_100K'!JN38/'1_Police_100K'!HB38*100</f>
        <v>#VALUE!</v>
      </c>
      <c r="JO38" s="250" t="e">
        <f>'1_Police_100K'!JO38/'1_Police_100K'!HC38*100</f>
        <v>#VALUE!</v>
      </c>
      <c r="JP38" s="250" t="e">
        <f>'1_Police_100K'!JP38/'1_Police_100K'!HD38*100</f>
        <v>#VALUE!</v>
      </c>
      <c r="JQ38" s="250" t="e">
        <f>'1_Police_100K'!JQ38/'1_Police_100K'!HE38*100</f>
        <v>#VALUE!</v>
      </c>
      <c r="JR38" s="250" t="e">
        <f>'1_Police_100K'!JR38/'1_Police_100K'!HF38*100</f>
        <v>#VALUE!</v>
      </c>
      <c r="JS38" s="250" t="e">
        <f>'1_Police_100K'!JS38/'1_Police_100K'!HG38*100</f>
        <v>#VALUE!</v>
      </c>
      <c r="JT38" s="250" t="e">
        <f t="shared" si="20"/>
        <v>#VALUE!</v>
      </c>
      <c r="JV38" s="250" t="e">
        <f>'1_Police_100K'!JV38/'1_Police_100K'!JN38*100</f>
        <v>#VALUE!</v>
      </c>
      <c r="JW38" s="250" t="e">
        <f>'1_Police_100K'!JW38/'1_Police_100K'!JO38*100</f>
        <v>#VALUE!</v>
      </c>
      <c r="JX38" s="250" t="e">
        <f>'1_Police_100K'!JX38/'1_Police_100K'!JP38*100</f>
        <v>#VALUE!</v>
      </c>
      <c r="JY38" s="250" t="e">
        <f>'1_Police_100K'!JY38/'1_Police_100K'!JQ38*100</f>
        <v>#VALUE!</v>
      </c>
      <c r="JZ38" s="250" t="e">
        <f>'1_Police_100K'!JZ38/'1_Police_100K'!JR38*100</f>
        <v>#VALUE!</v>
      </c>
      <c r="KA38" s="250" t="e">
        <f>'1_Police_100K'!KA38/'1_Police_100K'!JS38*100</f>
        <v>#VALUE!</v>
      </c>
      <c r="KB38" s="250" t="e">
        <f t="shared" si="21"/>
        <v>#VALUE!</v>
      </c>
      <c r="KD38" s="250" t="e">
        <f>'1_Police_100K'!KD38/'1_Police_100K'!JN38*100</f>
        <v>#VALUE!</v>
      </c>
      <c r="KE38" s="250" t="e">
        <f>'1_Police_100K'!KE38/'1_Police_100K'!JO38*100</f>
        <v>#VALUE!</v>
      </c>
      <c r="KF38" s="250" t="e">
        <f>'1_Police_100K'!KF38/'1_Police_100K'!JP38*100</f>
        <v>#VALUE!</v>
      </c>
      <c r="KG38" s="250" t="e">
        <f>'1_Police_100K'!KG38/'1_Police_100K'!JQ38*100</f>
        <v>#VALUE!</v>
      </c>
      <c r="KH38" s="250" t="e">
        <f>'1_Police_100K'!KH38/'1_Police_100K'!JR38*100</f>
        <v>#VALUE!</v>
      </c>
      <c r="KI38" s="250" t="e">
        <f>'1_Police_100K'!KI38/'1_Police_100K'!JS38*100</f>
        <v>#VALUE!</v>
      </c>
      <c r="KJ38" s="250" t="e">
        <f t="shared" si="22"/>
        <v>#VALUE!</v>
      </c>
      <c r="KL38" s="250" t="e">
        <f>'1_Police_100K'!KL38/'1_Police_100K'!HB38*100</f>
        <v>#VALUE!</v>
      </c>
      <c r="KM38" s="250" t="e">
        <f>'1_Police_100K'!KM38/'1_Police_100K'!HC38*100</f>
        <v>#VALUE!</v>
      </c>
      <c r="KN38" s="250" t="e">
        <f>'1_Police_100K'!KN38/'1_Police_100K'!HD38*100</f>
        <v>#VALUE!</v>
      </c>
      <c r="KO38" s="250" t="e">
        <f>'1_Police_100K'!KO38/'1_Police_100K'!HE38*100</f>
        <v>#VALUE!</v>
      </c>
      <c r="KP38" s="250" t="e">
        <f>'1_Police_100K'!KP38/'1_Police_100K'!HF38*100</f>
        <v>#VALUE!</v>
      </c>
      <c r="KQ38" s="250" t="e">
        <f>'1_Police_100K'!KQ38/'1_Police_100K'!HG38*100</f>
        <v>#VALUE!</v>
      </c>
      <c r="KR38" s="250" t="e">
        <f t="shared" si="23"/>
        <v>#VALUE!</v>
      </c>
      <c r="KT38" s="250" t="e">
        <f>'1_Police_100K'!KT38/'1_Police_100K'!KL38*100</f>
        <v>#VALUE!</v>
      </c>
      <c r="KU38" s="250" t="e">
        <f>'1_Police_100K'!KU38/'1_Police_100K'!KM38*100</f>
        <v>#VALUE!</v>
      </c>
      <c r="KV38" s="250" t="e">
        <f>'1_Police_100K'!KV38/'1_Police_100K'!KN38*100</f>
        <v>#VALUE!</v>
      </c>
      <c r="KW38" s="250" t="e">
        <f>'1_Police_100K'!KW38/'1_Police_100K'!KO38*100</f>
        <v>#VALUE!</v>
      </c>
      <c r="KX38" s="250" t="e">
        <f>'1_Police_100K'!KX38/'1_Police_100K'!KP38*100</f>
        <v>#VALUE!</v>
      </c>
      <c r="KY38" s="250" t="e">
        <f>'1_Police_100K'!KY38/'1_Police_100K'!KQ38*100</f>
        <v>#VALUE!</v>
      </c>
      <c r="KZ38" s="250" t="e">
        <f t="shared" si="37"/>
        <v>#VALUE!</v>
      </c>
      <c r="LB38" s="250" t="e">
        <f>'1_Police_100K'!LB38/'1_Police_100K'!HB38*100</f>
        <v>#VALUE!</v>
      </c>
      <c r="LC38" s="250" t="e">
        <f>'1_Police_100K'!LC38/'1_Police_100K'!HC38*100</f>
        <v>#VALUE!</v>
      </c>
      <c r="LD38" s="250" t="e">
        <f>'1_Police_100K'!LD38/'1_Police_100K'!HD38*100</f>
        <v>#VALUE!</v>
      </c>
      <c r="LE38" s="250" t="e">
        <f>'1_Police_100K'!LE38/'1_Police_100K'!HE38*100</f>
        <v>#VALUE!</v>
      </c>
      <c r="LF38" s="250" t="e">
        <f>'1_Police_100K'!LF38/'1_Police_100K'!HF38*100</f>
        <v>#VALUE!</v>
      </c>
      <c r="LG38" s="250" t="e">
        <f>'1_Police_100K'!LG38/'1_Police_100K'!HG38*100</f>
        <v>#VALUE!</v>
      </c>
      <c r="LH38" s="250" t="e">
        <f t="shared" si="24"/>
        <v>#VALUE!</v>
      </c>
      <c r="LJ38" s="250" t="e">
        <f>'1_Police_100K'!LJ38/'1_Police_100K'!LB38*100</f>
        <v>#VALUE!</v>
      </c>
      <c r="LK38" s="250" t="e">
        <f>'1_Police_100K'!LK38/'1_Police_100K'!LC38*100</f>
        <v>#VALUE!</v>
      </c>
      <c r="LL38" s="250" t="e">
        <f>'1_Police_100K'!LL38/'1_Police_100K'!LD38*100</f>
        <v>#VALUE!</v>
      </c>
      <c r="LM38" s="250" t="e">
        <f>'1_Police_100K'!LM38/'1_Police_100K'!LE38*100</f>
        <v>#VALUE!</v>
      </c>
      <c r="LN38" s="250" t="e">
        <f>'1_Police_100K'!LN38/'1_Police_100K'!LF38*100</f>
        <v>#VALUE!</v>
      </c>
      <c r="LO38" s="250" t="e">
        <f>'1_Police_100K'!LO38/'1_Police_100K'!LG38*100</f>
        <v>#VALUE!</v>
      </c>
      <c r="LP38" s="250" t="e">
        <f t="shared" si="38"/>
        <v>#VALUE!</v>
      </c>
      <c r="LR38" s="250" t="e">
        <f>'1_Police_100K'!LR38/'1_Police_100K'!LJ38*100</f>
        <v>#VALUE!</v>
      </c>
      <c r="LS38" s="250" t="e">
        <f>'1_Police_100K'!LS38/'1_Police_100K'!LK38*100</f>
        <v>#VALUE!</v>
      </c>
      <c r="LT38" s="250" t="e">
        <f>'1_Police_100K'!LT38/'1_Police_100K'!LL38*100</f>
        <v>#VALUE!</v>
      </c>
      <c r="LU38" s="250" t="e">
        <f>'1_Police_100K'!LU38/'1_Police_100K'!LM38*100</f>
        <v>#VALUE!</v>
      </c>
      <c r="LV38" s="250" t="e">
        <f>'1_Police_100K'!LV38/'1_Police_100K'!LN38*100</f>
        <v>#VALUE!</v>
      </c>
      <c r="LW38" s="250" t="e">
        <f>'1_Police_100K'!LW38/'1_Police_100K'!LO38*100</f>
        <v>#VALUE!</v>
      </c>
      <c r="LX38" s="250" t="e">
        <f t="shared" si="39"/>
        <v>#VALUE!</v>
      </c>
      <c r="LZ38" s="250" t="e">
        <f>'1_Police_100K'!LZ38/'1_Police_100K'!LJ38*100</f>
        <v>#VALUE!</v>
      </c>
      <c r="MA38" s="250" t="e">
        <f>'1_Police_100K'!MA38/'1_Police_100K'!LK38*100</f>
        <v>#VALUE!</v>
      </c>
      <c r="MB38" s="250" t="e">
        <f>'1_Police_100K'!MB38/'1_Police_100K'!LL38*100</f>
        <v>#VALUE!</v>
      </c>
      <c r="MC38" s="250" t="e">
        <f>'1_Police_100K'!MC38/'1_Police_100K'!LM38*100</f>
        <v>#VALUE!</v>
      </c>
      <c r="MD38" s="250" t="e">
        <f>'1_Police_100K'!MD38/'1_Police_100K'!LN38*100</f>
        <v>#VALUE!</v>
      </c>
      <c r="ME38" s="250" t="e">
        <f>'1_Police_100K'!ME38/'1_Police_100K'!LO38*100</f>
        <v>#VALUE!</v>
      </c>
      <c r="MF38" s="250" t="e">
        <f t="shared" si="40"/>
        <v>#VALUE!</v>
      </c>
      <c r="MH38" s="250" t="e">
        <f>'1_Police_100K'!MH38/'1_Police_100K'!LZ38*100</f>
        <v>#VALUE!</v>
      </c>
      <c r="MI38" s="250" t="e">
        <f>'1_Police_100K'!MI38/'1_Police_100K'!MA38*100</f>
        <v>#VALUE!</v>
      </c>
      <c r="MJ38" s="250" t="e">
        <f>'1_Police_100K'!MJ38/'1_Police_100K'!MB38*100</f>
        <v>#VALUE!</v>
      </c>
      <c r="MK38" s="250" t="e">
        <f>'1_Police_100K'!MK38/'1_Police_100K'!MC38*100</f>
        <v>#VALUE!</v>
      </c>
      <c r="ML38" s="250" t="e">
        <f>'1_Police_100K'!ML38/'1_Police_100K'!MD38*100</f>
        <v>#VALUE!</v>
      </c>
      <c r="MM38" s="250" t="e">
        <f>'1_Police_100K'!MM38/'1_Police_100K'!ME38*100</f>
        <v>#VALUE!</v>
      </c>
      <c r="MN38" s="250" t="e">
        <f t="shared" si="41"/>
        <v>#VALUE!</v>
      </c>
      <c r="MP38" s="250" t="e">
        <f>'1_Police_100K'!MP38/'1_Police_100K'!HB38*100</f>
        <v>#VALUE!</v>
      </c>
      <c r="MQ38" s="250" t="e">
        <f>'1_Police_100K'!MQ38/'1_Police_100K'!HC38*100</f>
        <v>#VALUE!</v>
      </c>
      <c r="MR38" s="250" t="e">
        <f>'1_Police_100K'!MR38/'1_Police_100K'!HD38*100</f>
        <v>#VALUE!</v>
      </c>
      <c r="MS38" s="250" t="e">
        <f>'1_Police_100K'!MS38/'1_Police_100K'!HE38*100</f>
        <v>#VALUE!</v>
      </c>
      <c r="MT38" s="250" t="e">
        <f>'1_Police_100K'!MT38/'1_Police_100K'!HF38*100</f>
        <v>#VALUE!</v>
      </c>
      <c r="MU38" s="250" t="e">
        <f>'1_Police_100K'!MU38/'1_Police_100K'!HG38*100</f>
        <v>#VALUE!</v>
      </c>
      <c r="MV38" s="250" t="e">
        <f t="shared" si="25"/>
        <v>#VALUE!</v>
      </c>
      <c r="MX38" s="250" t="e">
        <f>'1_Police_100K'!MX38/'1_Police_100K'!MP38*100</f>
        <v>#VALUE!</v>
      </c>
      <c r="MY38" s="250" t="e">
        <f>'1_Police_100K'!MY38/'1_Police_100K'!MQ38*100</f>
        <v>#VALUE!</v>
      </c>
      <c r="MZ38" s="250" t="e">
        <f>'1_Police_100K'!MZ38/'1_Police_100K'!MR38*100</f>
        <v>#VALUE!</v>
      </c>
      <c r="NA38" s="250" t="e">
        <f>'1_Police_100K'!NA38/'1_Police_100K'!MS38*100</f>
        <v>#VALUE!</v>
      </c>
      <c r="NB38" s="250" t="e">
        <f>'1_Police_100K'!NB38/'1_Police_100K'!MT38*100</f>
        <v>#VALUE!</v>
      </c>
      <c r="NC38" s="250" t="e">
        <f>'1_Police_100K'!NC38/'1_Police_100K'!MU38*100</f>
        <v>#VALUE!</v>
      </c>
      <c r="ND38" s="250" t="e">
        <f t="shared" si="49"/>
        <v>#VALUE!</v>
      </c>
      <c r="NF38" s="250" t="e">
        <f>'1_Police_100K'!NF38/'1_Police_100K'!HB38*100</f>
        <v>#VALUE!</v>
      </c>
      <c r="NG38" s="250" t="e">
        <f>'1_Police_100K'!NG38/'1_Police_100K'!HC38*100</f>
        <v>#VALUE!</v>
      </c>
      <c r="NH38" s="250" t="e">
        <f>'1_Police_100K'!NH38/'1_Police_100K'!HD38*100</f>
        <v>#VALUE!</v>
      </c>
      <c r="NI38" s="250" t="e">
        <f>'1_Police_100K'!NI38/'1_Police_100K'!HE38*100</f>
        <v>#VALUE!</v>
      </c>
      <c r="NJ38" s="250" t="e">
        <f>'1_Police_100K'!NJ38/'1_Police_100K'!HF38*100</f>
        <v>#VALUE!</v>
      </c>
      <c r="NK38" s="250" t="e">
        <f>'1_Police_100K'!NK38/'1_Police_100K'!HG38*100</f>
        <v>#VALUE!</v>
      </c>
      <c r="NL38" s="250" t="e">
        <f t="shared" si="26"/>
        <v>#VALUE!</v>
      </c>
      <c r="NN38" s="250" t="e">
        <f>'1_Police_100K'!NN38/'1_Police_100K'!HB38*100</f>
        <v>#VALUE!</v>
      </c>
      <c r="NO38" s="250" t="e">
        <f>'1_Police_100K'!NO38/'1_Police_100K'!HC38*100</f>
        <v>#VALUE!</v>
      </c>
      <c r="NP38" s="250" t="e">
        <f>'1_Police_100K'!NP38/'1_Police_100K'!HD38*100</f>
        <v>#VALUE!</v>
      </c>
      <c r="NQ38" s="250" t="e">
        <f>'1_Police_100K'!NQ38/'1_Police_100K'!HE38*100</f>
        <v>#VALUE!</v>
      </c>
      <c r="NR38" s="250" t="e">
        <f>'1_Police_100K'!NR38/'1_Police_100K'!HF38*100</f>
        <v>#VALUE!</v>
      </c>
      <c r="NS38" s="250" t="e">
        <f>'1_Police_100K'!NS38/'1_Police_100K'!HG38*100</f>
        <v>#VALUE!</v>
      </c>
      <c r="NT38" s="250" t="e">
        <f t="shared" si="27"/>
        <v>#VALUE!</v>
      </c>
      <c r="NV38" s="250" t="e">
        <f>'1_Police_100K'!NV38/'1_Police_100K'!HB38*100</f>
        <v>#VALUE!</v>
      </c>
      <c r="NW38" s="250" t="e">
        <f>'1_Police_100K'!NW38/'1_Police_100K'!HC38*100</f>
        <v>#VALUE!</v>
      </c>
      <c r="NX38" s="250" t="e">
        <f>'1_Police_100K'!NX38/'1_Police_100K'!HD38*100</f>
        <v>#VALUE!</v>
      </c>
      <c r="NY38" s="250" t="e">
        <f>'1_Police_100K'!NY38/'1_Police_100K'!HE38*100</f>
        <v>#VALUE!</v>
      </c>
      <c r="NZ38" s="250" t="e">
        <f>'1_Police_100K'!NZ38/'1_Police_100K'!HF38*100</f>
        <v>#VALUE!</v>
      </c>
      <c r="OA38" s="250" t="e">
        <f>'1_Police_100K'!OA38/'1_Police_100K'!HG38*100</f>
        <v>#VALUE!</v>
      </c>
      <c r="OB38" s="250" t="e">
        <f t="shared" si="42"/>
        <v>#VALUE!</v>
      </c>
      <c r="OD38" s="250" t="e">
        <f>'1_Police_100K'!OD38/'1_Police_100K'!HB38*100</f>
        <v>#VALUE!</v>
      </c>
      <c r="OE38" s="250" t="e">
        <f>'1_Police_100K'!OE38/'1_Police_100K'!HC38*100</f>
        <v>#VALUE!</v>
      </c>
      <c r="OF38" s="250" t="e">
        <f>'1_Police_100K'!OF38/'1_Police_100K'!HD38*100</f>
        <v>#VALUE!</v>
      </c>
      <c r="OG38" s="250" t="e">
        <f>'1_Police_100K'!OG38/'1_Police_100K'!HE38*100</f>
        <v>#VALUE!</v>
      </c>
      <c r="OH38" s="250" t="e">
        <f>'1_Police_100K'!OH38/'1_Police_100K'!HF38*100</f>
        <v>#VALUE!</v>
      </c>
      <c r="OI38" s="250" t="e">
        <f>'1_Police_100K'!OI38/'1_Police_100K'!HG38*100</f>
        <v>#VALUE!</v>
      </c>
      <c r="OJ38" s="250" t="e">
        <f t="shared" si="28"/>
        <v>#VALUE!</v>
      </c>
      <c r="OL38" s="250" t="e">
        <f>'1_Police_100K'!OL38/'1_Police_100K'!OD38*100</f>
        <v>#VALUE!</v>
      </c>
      <c r="OM38" s="250" t="e">
        <f>'1_Police_100K'!OM38/'1_Police_100K'!OE38*100</f>
        <v>#VALUE!</v>
      </c>
      <c r="ON38" s="250" t="e">
        <f>'1_Police_100K'!ON38/'1_Police_100K'!OF38*100</f>
        <v>#VALUE!</v>
      </c>
      <c r="OO38" s="250" t="e">
        <f>'1_Police_100K'!OO38/'1_Police_100K'!OG38*100</f>
        <v>#VALUE!</v>
      </c>
      <c r="OP38" s="250" t="e">
        <f>'1_Police_100K'!OP38/'1_Police_100K'!OH38*100</f>
        <v>#VALUE!</v>
      </c>
      <c r="OQ38" s="250" t="e">
        <f>'1_Police_100K'!OQ38/'1_Police_100K'!OI38*100</f>
        <v>#VALUE!</v>
      </c>
      <c r="OR38" s="250" t="e">
        <f t="shared" si="43"/>
        <v>#VALUE!</v>
      </c>
    </row>
    <row r="39" spans="1:408">
      <c r="A39" s="247">
        <v>37</v>
      </c>
      <c r="B39" s="239" t="s">
        <v>60</v>
      </c>
      <c r="C39" s="248">
        <v>2050.1889999999999</v>
      </c>
      <c r="D39" s="248">
        <v>2055.4960000000001</v>
      </c>
      <c r="E39" s="248">
        <v>2058.8209999999999</v>
      </c>
      <c r="F39" s="248">
        <v>2061.085</v>
      </c>
      <c r="G39" s="248">
        <v>2062.8739999999998</v>
      </c>
      <c r="H39" s="248">
        <v>2064.1880000000001</v>
      </c>
      <c r="I39" s="249"/>
      <c r="J39" s="250">
        <f>'1_Police_raw'!C38/C39*100</f>
        <v>4327.5034643147537</v>
      </c>
      <c r="K39" s="250">
        <f>'1_Police_raw'!D38/D39*100</f>
        <v>4448.0748198974843</v>
      </c>
      <c r="L39" s="250">
        <f>'1_Police_raw'!E38/E39*100</f>
        <v>4557.6084564903895</v>
      </c>
      <c r="M39" s="250">
        <f>'1_Police_raw'!F38/F39*100</f>
        <v>4244.0753292561931</v>
      </c>
      <c r="N39" s="250">
        <f>'1_Police_raw'!G38/G39*100</f>
        <v>3335.6375619645214</v>
      </c>
      <c r="O39" s="250">
        <f>'1_Police_raw'!H38/H39*100</f>
        <v>2982.9647299567673</v>
      </c>
      <c r="P39" s="250">
        <f t="shared" si="29"/>
        <v>-31.069616591766021</v>
      </c>
      <c r="R39" s="250" t="e">
        <f>'1_Police_100K'!R39/'1_Police_100K'!J39*100</f>
        <v>#VALUE!</v>
      </c>
      <c r="S39" s="250" t="e">
        <f>'1_Police_100K'!S39/'1_Police_100K'!K39*100</f>
        <v>#VALUE!</v>
      </c>
      <c r="T39" s="250" t="e">
        <f>'1_Police_100K'!T39/'1_Police_100K'!L39*100</f>
        <v>#VALUE!</v>
      </c>
      <c r="U39" s="250" t="e">
        <f>'1_Police_100K'!U39/'1_Police_100K'!M39*100</f>
        <v>#VALUE!</v>
      </c>
      <c r="V39" s="250" t="e">
        <f>'1_Police_100K'!V39/'1_Police_100K'!N39*100</f>
        <v>#VALUE!</v>
      </c>
      <c r="W39" s="250" t="e">
        <f>'1_Police_100K'!W39/'1_Police_100K'!O39*100</f>
        <v>#VALUE!</v>
      </c>
      <c r="X39" s="250" t="e">
        <f t="shared" si="30"/>
        <v>#VALUE!</v>
      </c>
      <c r="Z39" s="250">
        <f>'1_Police_100K'!Z39/'1_Police_100K'!J39*100</f>
        <v>2.028809089064719E-2</v>
      </c>
      <c r="AA39" s="250">
        <f>'1_Police_100K'!AA39/'1_Police_100K'!K39*100</f>
        <v>2.0780925298042218E-2</v>
      </c>
      <c r="AB39" s="250">
        <f>'1_Police_100K'!AB39/'1_Police_100K'!L39*100</f>
        <v>1.5985847196615263E-2</v>
      </c>
      <c r="AC39" s="250">
        <f>'1_Police_100K'!AC39/'1_Police_100K'!M39*100</f>
        <v>1.7147952534467385E-2</v>
      </c>
      <c r="AD39" s="250">
        <f>'1_Police_100K'!AD39/'1_Police_100K'!N39*100</f>
        <v>3.6331928498764716E-2</v>
      </c>
      <c r="AE39" s="250">
        <f>'1_Police_100K'!AE39/'1_Police_100K'!O39*100</f>
        <v>2.1112807353753205E-2</v>
      </c>
      <c r="AF39" s="250">
        <f t="shared" si="31"/>
        <v>4.0650274466495517</v>
      </c>
      <c r="AH39" s="250">
        <f>'1_Police_100K'!AH39/'1_Police_100K'!Z39*100</f>
        <v>44.44444444444445</v>
      </c>
      <c r="AI39" s="250">
        <f>'1_Police_100K'!AI39/'1_Police_100K'!AA39*100</f>
        <v>42.105263157894733</v>
      </c>
      <c r="AJ39" s="250">
        <f>'1_Police_100K'!AJ39/'1_Police_100K'!AB39*100</f>
        <v>26.666666666666671</v>
      </c>
      <c r="AK39" s="250">
        <f>'1_Police_100K'!AK39/'1_Police_100K'!AC39*100</f>
        <v>33.333333333333329</v>
      </c>
      <c r="AL39" s="250">
        <f>'1_Police_100K'!AL39/'1_Police_100K'!AD39*100</f>
        <v>20</v>
      </c>
      <c r="AM39" s="250">
        <f>'1_Police_100K'!AM39/'1_Police_100K'!AE39*100</f>
        <v>15.384615384615389</v>
      </c>
      <c r="AN39" s="250">
        <f t="shared" si="45"/>
        <v>-65.384615384615387</v>
      </c>
      <c r="AP39" s="250">
        <f>'1_Police_100K'!AP39/'1_Police_100K'!Z39*100</f>
        <v>66.666666666666671</v>
      </c>
      <c r="AQ39" s="250">
        <f>'1_Police_100K'!AQ39/'1_Police_100K'!AA39*100</f>
        <v>52.631578947368418</v>
      </c>
      <c r="AR39" s="250">
        <f>'1_Police_100K'!AR39/'1_Police_100K'!AB39*100</f>
        <v>40.000000000000007</v>
      </c>
      <c r="AS39" s="250">
        <f>'1_Police_100K'!AS39/'1_Police_100K'!AC39*100</f>
        <v>73.333333333333314</v>
      </c>
      <c r="AT39" s="250">
        <f>'1_Police_100K'!AT39/'1_Police_100K'!AD39*100</f>
        <v>60.000000000000007</v>
      </c>
      <c r="AU39" s="250">
        <f>'1_Police_100K'!AU39/'1_Police_100K'!AE39*100</f>
        <v>61.538461538461554</v>
      </c>
      <c r="AV39" s="250">
        <f t="shared" si="32"/>
        <v>-7.6923076923076792</v>
      </c>
      <c r="AX39" s="250">
        <f>'1_Police_100K'!AX39/'1_Police_100K'!AP39*100</f>
        <v>66.666666666666671</v>
      </c>
      <c r="AY39" s="250">
        <f>'1_Police_100K'!AY39/'1_Police_100K'!AQ39*100</f>
        <v>80</v>
      </c>
      <c r="AZ39" s="250">
        <f>'1_Police_100K'!AZ39/'1_Police_100K'!AR39*100</f>
        <v>66.666666666666657</v>
      </c>
      <c r="BA39" s="250">
        <f>'1_Police_100K'!BA39/'1_Police_100K'!AS39*100</f>
        <v>45.45454545454546</v>
      </c>
      <c r="BB39" s="250">
        <f>'1_Police_100K'!BB39/'1_Police_100K'!AT39*100</f>
        <v>33.333333333333329</v>
      </c>
      <c r="BC39" s="250">
        <f>'1_Police_100K'!BC39/'1_Police_100K'!AU39*100</f>
        <v>25</v>
      </c>
      <c r="BD39" s="250">
        <f t="shared" si="46"/>
        <v>-62.5</v>
      </c>
      <c r="BF39" s="250">
        <f>'1_Police_100K'!BF39/'1_Police_100K'!J39*100</f>
        <v>2.224927301007642</v>
      </c>
      <c r="BG39" s="250">
        <f>'1_Police_100K'!BG39/'1_Police_100K'!K39*100</f>
        <v>2.2224652739800943</v>
      </c>
      <c r="BH39" s="250">
        <f>'1_Police_100K'!BH39/'1_Police_100K'!L39*100</f>
        <v>1.9705220977694413</v>
      </c>
      <c r="BI39" s="250">
        <f>'1_Police_100K'!BI39/'1_Police_100K'!M39*100</f>
        <v>1.8942771566408303</v>
      </c>
      <c r="BJ39" s="250">
        <f>'1_Police_100K'!BJ39/'1_Police_100K'!N39*100</f>
        <v>2.2380467955239065</v>
      </c>
      <c r="BK39" s="250">
        <f>'1_Police_100K'!BK39/'1_Police_100K'!O39*100</f>
        <v>2.4214765972650798</v>
      </c>
      <c r="BL39" s="250">
        <f t="shared" si="0"/>
        <v>8.8339648746465969</v>
      </c>
      <c r="BN39" s="250">
        <f>'1_Police_100K'!BN39/'1_Police_100K'!BF39*100</f>
        <v>9.4731509625126638</v>
      </c>
      <c r="BO39" s="250">
        <f>'1_Police_100K'!BO39/'1_Police_100K'!BG39*100</f>
        <v>10.580708661417322</v>
      </c>
      <c r="BP39" s="250">
        <f>'1_Police_100K'!BP39/'1_Police_100K'!BH39*100</f>
        <v>9.3023255813953494</v>
      </c>
      <c r="BQ39" s="250">
        <f>'1_Police_100K'!BQ39/'1_Police_100K'!BI39*100</f>
        <v>10.92335546167773</v>
      </c>
      <c r="BR39" s="250">
        <f>'1_Police_100K'!BR39/'1_Police_100K'!BJ39*100</f>
        <v>10.649350649350648</v>
      </c>
      <c r="BS39" s="250">
        <f>'1_Police_100K'!BS39/'1_Police_100K'!BK39*100</f>
        <v>10.261569416498993</v>
      </c>
      <c r="BT39" s="250">
        <f t="shared" si="1"/>
        <v>8.32266325224073</v>
      </c>
      <c r="BV39" s="250">
        <f>'1_Police_100K'!BV39/'1_Police_100K'!J39*100</f>
        <v>0.38547372692229664</v>
      </c>
      <c r="BW39" s="250">
        <f>'1_Police_100K'!BW39/'1_Police_100K'!K39*100</f>
        <v>0.33030733894782893</v>
      </c>
      <c r="BX39" s="250">
        <f>'1_Police_100K'!BX39/'1_Police_100K'!L39*100</f>
        <v>0.33996568371468461</v>
      </c>
      <c r="BY39" s="250">
        <f>'1_Police_100K'!BY39/'1_Police_100K'!M39*100</f>
        <v>0.25264650067448613</v>
      </c>
      <c r="BZ39" s="250">
        <f>'1_Police_100K'!BZ39/'1_Police_100K'!N39*100</f>
        <v>0.26740299375090837</v>
      </c>
      <c r="CA39" s="250">
        <f>'1_Police_100K'!CA39/'1_Police_100K'!O39*100</f>
        <v>0.39951927761717604</v>
      </c>
      <c r="CB39" s="250">
        <f t="shared" si="2"/>
        <v>3.643711546055826</v>
      </c>
      <c r="CD39" s="250">
        <f>'1_Police_100K'!CD39/'1_Police_100K'!BV39*100</f>
        <v>16.081871345029242</v>
      </c>
      <c r="CE39" s="250">
        <f>'1_Police_100K'!CE39/'1_Police_100K'!BW39*100</f>
        <v>19.205298013245034</v>
      </c>
      <c r="CF39" s="250">
        <f>'1_Police_100K'!CF39/'1_Police_100K'!BX39*100</f>
        <v>16.614420062695924</v>
      </c>
      <c r="CG39" s="250">
        <f>'1_Police_100K'!CG39/'1_Police_100K'!BY39*100</f>
        <v>19.909502262443439</v>
      </c>
      <c r="CH39" s="250">
        <f>'1_Police_100K'!CH39/'1_Police_100K'!BZ39*100</f>
        <v>22.826086956521735</v>
      </c>
      <c r="CI39" s="250">
        <f>'1_Police_100K'!CI39/'1_Police_100K'!CA39*100</f>
        <v>13.414634146341465</v>
      </c>
      <c r="CJ39" s="250">
        <f t="shared" si="3"/>
        <v>-16.585365853658544</v>
      </c>
      <c r="CL39" s="250">
        <f>'1_Police_100K'!CL39/'1_Police_100K'!BV39*100</f>
        <v>63.742690058479532</v>
      </c>
      <c r="CM39" s="250">
        <f>'1_Police_100K'!CM39/'1_Police_100K'!BW39*100</f>
        <v>53.311258278145687</v>
      </c>
      <c r="CN39" s="250">
        <f>'1_Police_100K'!CN39/'1_Police_100K'!BX39*100</f>
        <v>52.664576802507845</v>
      </c>
      <c r="CO39" s="250">
        <f>'1_Police_100K'!CO39/'1_Police_100K'!BY39*100</f>
        <v>49.773755656108605</v>
      </c>
      <c r="CP39" s="250">
        <f>'1_Police_100K'!CP39/'1_Police_100K'!BZ39*100</f>
        <v>44.021739130434781</v>
      </c>
      <c r="CQ39" s="250">
        <f>'1_Police_100K'!CQ39/'1_Police_100K'!CA39*100</f>
        <v>54.471544715447152</v>
      </c>
      <c r="CR39" s="250">
        <f t="shared" si="4"/>
        <v>-14.544640859252638</v>
      </c>
      <c r="CT39" s="250">
        <f>'1_Police_100K'!CT39/'1_Police_100K'!J39*100</f>
        <v>0.54552422172629111</v>
      </c>
      <c r="CU39" s="250">
        <f>'1_Police_100K'!CU39/'1_Police_100K'!K39*100</f>
        <v>0.51733566663020891</v>
      </c>
      <c r="CV39" s="250">
        <f>'1_Police_100K'!CV39/'1_Police_100K'!L39*100</f>
        <v>0.482772585337781</v>
      </c>
      <c r="CW39" s="250">
        <f>'1_Police_100K'!CW39/'1_Police_100K'!M39*100</f>
        <v>0.41726684500537298</v>
      </c>
      <c r="CX39" s="250">
        <f>'1_Police_100K'!CX39/'1_Police_100K'!N39*100</f>
        <v>0.42290364772562133</v>
      </c>
      <c r="CY39" s="250">
        <f>'1_Police_100K'!CY39/'1_Police_100K'!O39*100</f>
        <v>0.45636145126189626</v>
      </c>
      <c r="CZ39" s="250">
        <f t="shared" si="5"/>
        <v>-16.344420085004217</v>
      </c>
      <c r="DB39" s="250">
        <f>'1_Police_100K'!DB39/'1_Police_100K'!CT39*100</f>
        <v>5.3719008264462804</v>
      </c>
      <c r="DC39" s="250">
        <f>'1_Police_100K'!DC39/'1_Police_100K'!CU39*100</f>
        <v>5.2854122621564494</v>
      </c>
      <c r="DD39" s="250">
        <f>'1_Police_100K'!DD39/'1_Police_100K'!CV39*100</f>
        <v>8.3885209713024285</v>
      </c>
      <c r="DE39" s="250">
        <f>'1_Police_100K'!DE39/'1_Police_100K'!CW39*100</f>
        <v>8.2191780821917817</v>
      </c>
      <c r="DF39" s="250">
        <f>'1_Police_100K'!DF39/'1_Police_100K'!CX39*100</f>
        <v>6.5292096219931279</v>
      </c>
      <c r="DG39" s="250">
        <f>'1_Police_100K'!DG39/'1_Police_100K'!CY39*100</f>
        <v>5.3380782918149476</v>
      </c>
      <c r="DH39" s="250">
        <f t="shared" si="33"/>
        <v>-0.62961949082942681</v>
      </c>
      <c r="DJ39" s="250">
        <f>'1_Police_100K'!DJ39/'1_Police_100K'!J39*100</f>
        <v>50.60864272671941</v>
      </c>
      <c r="DK39" s="250">
        <f>'1_Police_100K'!DK39/'1_Police_100K'!K39*100</f>
        <v>53.100732801049986</v>
      </c>
      <c r="DL39" s="250">
        <f>'1_Police_100K'!DL39/'1_Police_100K'!L39*100</f>
        <v>54.280477017680354</v>
      </c>
      <c r="DM39" s="250">
        <f>'1_Police_100K'!DM39/'1_Police_100K'!M39*100</f>
        <v>50.643619818460351</v>
      </c>
      <c r="DN39" s="250">
        <f>'1_Police_100K'!DN39/'1_Police_100K'!N39*100</f>
        <v>49.155645981688714</v>
      </c>
      <c r="DO39" s="250">
        <f>'1_Police_100K'!DO39/'1_Police_100K'!O39*100</f>
        <v>52.134017604833218</v>
      </c>
      <c r="DP39" s="250">
        <f t="shared" si="6"/>
        <v>3.014060041781093</v>
      </c>
      <c r="DR39" s="250">
        <f>'1_Police_100K'!DR39/'1_Police_100K'!DJ39*100</f>
        <v>33.538228547248394</v>
      </c>
      <c r="DS39" s="250">
        <f>'1_Police_100K'!DS39/'1_Police_100K'!DK39*100</f>
        <v>32.195674562306905</v>
      </c>
      <c r="DT39" s="250">
        <f>'1_Police_100K'!DT39/'1_Police_100K'!DL39*100</f>
        <v>33.186735515284788</v>
      </c>
      <c r="DU39" s="250">
        <f>'1_Police_100K'!DU39/'1_Police_100K'!DM39*100</f>
        <v>33.455981941309254</v>
      </c>
      <c r="DV39" s="250">
        <f>'1_Police_100K'!DV39/'1_Police_100K'!DN39*100</f>
        <v>32.870151371806998</v>
      </c>
      <c r="DW39" s="250">
        <f>'1_Police_100K'!DW39/'1_Police_100K'!DO39*100</f>
        <v>36.033145384878978</v>
      </c>
      <c r="DX39" s="250">
        <f t="shared" si="34"/>
        <v>7.4390239010857755</v>
      </c>
      <c r="DZ39" s="250">
        <f>'1_Police_100K'!DZ39/'1_Police_100K'!DR39*100</f>
        <v>6.049538481970913</v>
      </c>
      <c r="EA39" s="250">
        <f>'1_Police_100K'!EA39/'1_Police_100K'!DS39*100</f>
        <v>6.2503998464589596</v>
      </c>
      <c r="EB39" s="250">
        <f>'1_Police_100K'!EB39/'1_Police_100K'!DT39*100</f>
        <v>6.6911199195409097</v>
      </c>
      <c r="EC39" s="250">
        <f>'1_Police_100K'!EC39/'1_Police_100K'!DU39*100</f>
        <v>6.767424600229405</v>
      </c>
      <c r="ED39" s="250">
        <f>'1_Police_100K'!ED39/'1_Police_100K'!DV39*100</f>
        <v>7.1685554955927326</v>
      </c>
      <c r="EE39" s="250">
        <f>'1_Police_100K'!EE39/'1_Police_100K'!DW39*100</f>
        <v>6.276476182242587</v>
      </c>
      <c r="EF39" s="250">
        <f t="shared" si="7"/>
        <v>3.7513225339090468</v>
      </c>
      <c r="EH39" s="250">
        <f>'1_Police_100K'!EH39/'1_Police_100K'!DR39*100</f>
        <v>90.948934192177418</v>
      </c>
      <c r="EI39" s="250">
        <f>'1_Police_100K'!EI39/'1_Police_100K'!DS39*100</f>
        <v>90.24374640138187</v>
      </c>
      <c r="EJ39" s="250">
        <f>'1_Police_100K'!EJ39/'1_Police_100K'!DT39*100</f>
        <v>90.930604034786739</v>
      </c>
      <c r="EK39" s="250">
        <f>'1_Police_100K'!EK39/'1_Police_100K'!DU39*100</f>
        <v>91.781931043789214</v>
      </c>
      <c r="EL39" s="250">
        <f>'1_Police_100K'!EL39/'1_Police_100K'!DV39*100</f>
        <v>92.20183486238534</v>
      </c>
      <c r="EM39" s="250">
        <f>'1_Police_100K'!EM39/'1_Police_100K'!DW39*100</f>
        <v>92.565055762081784</v>
      </c>
      <c r="EN39" s="250">
        <f t="shared" si="8"/>
        <v>1.7769549299934226</v>
      </c>
      <c r="EP39" s="250">
        <f>'1_Police_100K'!EP39/'1_Police_100K'!EH39*100</f>
        <v>21.10835280373832</v>
      </c>
      <c r="EQ39" s="250">
        <f>'1_Police_100K'!EQ39/'1_Police_100K'!EI39*100</f>
        <v>22.926414291790728</v>
      </c>
      <c r="ER39" s="250">
        <f>'1_Police_100K'!ER39/'1_Police_100K'!EJ39*100</f>
        <v>29.238776837996088</v>
      </c>
      <c r="ES39" s="250">
        <f>'1_Police_100K'!ES39/'1_Police_100K'!EK39*100</f>
        <v>29.978681173270598</v>
      </c>
      <c r="ET39" s="250">
        <f>'1_Police_100K'!ET39/'1_Police_100K'!EL39*100</f>
        <v>33.928397229538582</v>
      </c>
      <c r="EU39" s="250">
        <f>'1_Police_100K'!EU39/'1_Police_100K'!EM39*100</f>
        <v>33.081161856729246</v>
      </c>
      <c r="EV39" s="250">
        <f t="shared" si="9"/>
        <v>56.7207169802019</v>
      </c>
      <c r="EX39" s="250">
        <f>'1_Police_100K'!EX39/'1_Police_100K'!J39*100</f>
        <v>3.734135840039674</v>
      </c>
      <c r="EY39" s="250">
        <f>'1_Police_100K'!EY39/'1_Police_100K'!K39*100</f>
        <v>4.5499289073608224</v>
      </c>
      <c r="EZ39" s="250">
        <f>'1_Police_100K'!EZ39/'1_Police_100K'!L39*100</f>
        <v>4.7083648609764159</v>
      </c>
      <c r="FA39" s="250">
        <f>'1_Police_100K'!FA39/'1_Police_100K'!M39*100</f>
        <v>4.3887326519880192</v>
      </c>
      <c r="FB39" s="250">
        <f>'1_Police_100K'!FB39/'1_Police_100K'!N39*100</f>
        <v>4.2522889114954223</v>
      </c>
      <c r="FC39" s="250">
        <f>'1_Police_100K'!FC39/'1_Police_100K'!O39*100</f>
        <v>4.5717348231396366</v>
      </c>
      <c r="FD39" s="250">
        <f t="shared" si="10"/>
        <v>22.430865372349814</v>
      </c>
      <c r="FF39" s="250">
        <f>'1_Police_100K'!FF39/'1_Police_100K'!EX39*100</f>
        <v>2.5354663447026868</v>
      </c>
      <c r="FG39" s="250">
        <f>'1_Police_100K'!FG39/'1_Police_100K'!EY39*100</f>
        <v>2.1394230769230771</v>
      </c>
      <c r="FH39" s="250">
        <f>'1_Police_100K'!FH39/'1_Police_100K'!EZ39*100</f>
        <v>2.6256224535989134</v>
      </c>
      <c r="FI39" s="250">
        <f>'1_Police_100K'!FI39/'1_Police_100K'!FA39*100</f>
        <v>4.2458973691065385</v>
      </c>
      <c r="FJ39" s="250">
        <f>'1_Police_100K'!FJ39/'1_Police_100K'!FB39*100</f>
        <v>4.2720437457279559</v>
      </c>
      <c r="FK39" s="250">
        <f>'1_Police_100K'!FK39/'1_Police_100K'!FC39*100</f>
        <v>4.2273534635879226</v>
      </c>
      <c r="FL39" s="250">
        <f t="shared" si="35"/>
        <v>66.728833629366477</v>
      </c>
      <c r="FN39" s="250">
        <f>'1_Police_100K'!FN39/'1_Police_100K'!J39*100</f>
        <v>2.4503505331259436</v>
      </c>
      <c r="FO39" s="250">
        <f>'1_Police_100K'!FO39/'1_Police_100K'!K39*100</f>
        <v>2.6851142950891393</v>
      </c>
      <c r="FP39" s="250">
        <f>'1_Police_100K'!FP39/'1_Police_100K'!L39*100</f>
        <v>2.6302047254164314</v>
      </c>
      <c r="FQ39" s="250">
        <f>'1_Police_100K'!FQ39/'1_Police_100K'!M39*100</f>
        <v>3.5964972448956254</v>
      </c>
      <c r="FR39" s="250">
        <f>'1_Police_100K'!FR39/'1_Police_100K'!N39*100</f>
        <v>2.4734776921959014</v>
      </c>
      <c r="FS39" s="250">
        <f>'1_Police_100K'!FS39/'1_Police_100K'!O39*100</f>
        <v>2.3987397278071918</v>
      </c>
      <c r="FT39" s="250">
        <f t="shared" si="11"/>
        <v>-2.1062621294803563</v>
      </c>
      <c r="FV39" s="250">
        <f>'1_Police_100K'!FV39/'1_Police_100K'!J39*100</f>
        <v>5.410157570839251E-2</v>
      </c>
      <c r="FW39" s="250">
        <f>'1_Police_100K'!FW39/'1_Police_100K'!K39*100</f>
        <v>0.15421634036968174</v>
      </c>
      <c r="FX39" s="250">
        <f>'1_Police_100K'!FX39/'1_Police_100K'!L39*100</f>
        <v>0.10230942205833771</v>
      </c>
      <c r="FY39" s="250">
        <f>'1_Police_100K'!FY39/'1_Police_100K'!M39*100</f>
        <v>8.8026156343599227E-2</v>
      </c>
      <c r="FZ39" s="250">
        <f>'1_Police_100K'!FZ39/'1_Police_100K'!N39*100</f>
        <v>8.8649905536985915E-2</v>
      </c>
      <c r="GA39" s="250">
        <f>'1_Police_100K'!GA39/'1_Police_100K'!O39*100</f>
        <v>8.2827167310877969E-2</v>
      </c>
      <c r="GB39" s="250">
        <f t="shared" si="12"/>
        <v>53.095665378244064</v>
      </c>
      <c r="GD39" s="250">
        <f>'1_Police_100K'!GD39/'1_Police_100K'!J39*100</f>
        <v>7.7771015080814229E-2</v>
      </c>
      <c r="GE39" s="250">
        <f>'1_Police_100K'!GE39/'1_Police_100K'!K39*100</f>
        <v>7.2186372087936143E-2</v>
      </c>
      <c r="GF39" s="250">
        <f>'1_Police_100K'!GF39/'1_Police_100K'!L39*100</f>
        <v>2.9840248100348493E-2</v>
      </c>
      <c r="GG39" s="250">
        <f>'1_Police_100K'!GG39/'1_Police_100K'!M39*100</f>
        <v>2.172073987699202E-2</v>
      </c>
      <c r="GH39" s="250">
        <f>'1_Police_100K'!GH39/'1_Police_100K'!N39*100</f>
        <v>0.10172939979654122</v>
      </c>
      <c r="GI39" s="250">
        <f>'1_Police_100K'!GI39/'1_Police_100K'!O39*100</f>
        <v>0.23711306720368983</v>
      </c>
      <c r="GJ39" s="250">
        <f t="shared" si="13"/>
        <v>204.88616736877924</v>
      </c>
      <c r="GL39" s="250">
        <f>'1_Police_100K'!GL39/'1_Police_100K'!J39*100</f>
        <v>1.9025720790784697</v>
      </c>
      <c r="GM39" s="250">
        <f>'1_Police_100K'!GM39/'1_Police_100K'!K39*100</f>
        <v>2.121841846221153</v>
      </c>
      <c r="GN39" s="250">
        <f>'1_Police_100K'!GN39/'1_Police_100K'!L39*100</f>
        <v>2.0067566847484359</v>
      </c>
      <c r="GO39" s="250">
        <f>'1_Police_100K'!GO39/'1_Police_100K'!M39*100</f>
        <v>2.1229165237670622</v>
      </c>
      <c r="GP39" s="250">
        <f>'1_Police_100K'!GP39/'1_Police_100K'!N39*100</f>
        <v>2.7205348059875023</v>
      </c>
      <c r="GQ39" s="250">
        <f>'1_Police_100K'!GQ39/'1_Police_100K'!O39*100</f>
        <v>2.567642186637217</v>
      </c>
      <c r="GR39" s="250">
        <f t="shared" si="14"/>
        <v>34.956368532480553</v>
      </c>
      <c r="GT39" s="250">
        <f>'1_Police_100K'!GT39/'1_Police_100K'!GL39*100</f>
        <v>89.158767772511865</v>
      </c>
      <c r="GU39" s="250">
        <f>'1_Police_100K'!GU39/'1_Police_100K'!GM39*100</f>
        <v>90.721649484536087</v>
      </c>
      <c r="GV39" s="250">
        <f>'1_Police_100K'!GV39/'1_Police_100K'!GN39*100</f>
        <v>90.918746680828463</v>
      </c>
      <c r="GW39" s="250">
        <f>'1_Police_100K'!GW39/'1_Police_100K'!GO39*100</f>
        <v>89.499192245557339</v>
      </c>
      <c r="GX39" s="250">
        <f>'1_Police_100K'!GX39/'1_Police_100K'!GP39*100</f>
        <v>92.788461538461547</v>
      </c>
      <c r="GY39" s="250">
        <f>'1_Police_100K'!GY39/'1_Police_100K'!GQ39*100</f>
        <v>90.891840607210625</v>
      </c>
      <c r="GZ39" s="250">
        <f t="shared" si="15"/>
        <v>1.9438052790508493</v>
      </c>
      <c r="HA39" s="252"/>
      <c r="HB39" s="250">
        <f>'1_Police_raw'!GI38/C39*100</f>
        <v>2626.0505738739212</v>
      </c>
      <c r="HC39" s="250">
        <f>'1_Police_raw'!GJ38/D39*100</f>
        <v>2621.3624351494723</v>
      </c>
      <c r="HD39" s="250">
        <f>'1_Police_raw'!GK38/E39*100</f>
        <v>2722.2376301776599</v>
      </c>
      <c r="HE39" s="250">
        <f>'1_Police_raw'!GL38/F39*100</f>
        <v>2960.4310351101481</v>
      </c>
      <c r="HF39" s="250">
        <f>'1_Police_raw'!GM38/G39*100</f>
        <v>2191.8934457460809</v>
      </c>
      <c r="HG39" s="250">
        <f>'1_Police_raw'!GN38/H39*100</f>
        <v>1973.7058833788396</v>
      </c>
      <c r="HH39" s="250">
        <f t="shared" si="16"/>
        <v>-24.841284360062787</v>
      </c>
      <c r="HJ39" s="250" t="e">
        <f>'1_Police_100K'!HJ39/'1_Police_100K'!HB39*100</f>
        <v>#VALUE!</v>
      </c>
      <c r="HK39" s="250" t="e">
        <f>'1_Police_100K'!HK39/'1_Police_100K'!HC39*100</f>
        <v>#VALUE!</v>
      </c>
      <c r="HL39" s="250" t="e">
        <f>'1_Police_100K'!HL39/'1_Police_100K'!HD39*100</f>
        <v>#VALUE!</v>
      </c>
      <c r="HM39" s="250" t="e">
        <f>'1_Police_100K'!HM39/'1_Police_100K'!HE39*100</f>
        <v>#VALUE!</v>
      </c>
      <c r="HN39" s="250" t="e">
        <f>'1_Police_100K'!HN39/'1_Police_100K'!HF39*100</f>
        <v>#VALUE!</v>
      </c>
      <c r="HO39" s="250" t="e">
        <f>'1_Police_100K'!HO39/'1_Police_100K'!HG39*100</f>
        <v>#VALUE!</v>
      </c>
      <c r="HP39" s="250" t="e">
        <f t="shared" si="17"/>
        <v>#VALUE!</v>
      </c>
      <c r="HR39" s="250">
        <f>'1_Police_100K'!HR39/'1_Police_100K'!HB39*100</f>
        <v>4.086257174167425E-2</v>
      </c>
      <c r="HS39" s="250">
        <f>'1_Police_100K'!HS39/'1_Police_100K'!HC39*100</f>
        <v>4.6397683827623333E-2</v>
      </c>
      <c r="HT39" s="250">
        <f>'1_Police_100K'!HT39/'1_Police_100K'!HD39*100</f>
        <v>3.5684973057845341E-2</v>
      </c>
      <c r="HU39" s="250">
        <f>'1_Police_100K'!HU39/'1_Police_100K'!HE39*100</f>
        <v>2.6222200370388582E-2</v>
      </c>
      <c r="HV39" s="250">
        <f>'1_Police_100K'!HV39/'1_Police_100K'!HF39*100</f>
        <v>5.5290162774239197E-2</v>
      </c>
      <c r="HW39" s="250">
        <f>'1_Police_100K'!HW39/'1_Police_100K'!HG39*100</f>
        <v>4.1727007191772414E-2</v>
      </c>
      <c r="HX39" s="250">
        <f t="shared" si="18"/>
        <v>2.1154700089925029</v>
      </c>
      <c r="HZ39" s="250">
        <f>'1_Police_100K'!HZ39/'1_Police_100K'!HR39*100</f>
        <v>45.454545454545446</v>
      </c>
      <c r="IA39" s="250">
        <f>'1_Police_100K'!IA39/'1_Police_100K'!HS39*100</f>
        <v>31.999999999999996</v>
      </c>
      <c r="IB39" s="250">
        <f>'1_Police_100K'!IB39/'1_Police_100K'!HT39*100</f>
        <v>20</v>
      </c>
      <c r="IC39" s="250">
        <f>'1_Police_100K'!IC39/'1_Police_100K'!HU39*100</f>
        <v>31.25</v>
      </c>
      <c r="ID39" s="250">
        <f>'1_Police_100K'!ID39/'1_Police_100K'!HV39*100</f>
        <v>20</v>
      </c>
      <c r="IE39" s="250">
        <f>'1_Police_100K'!IE39/'1_Police_100K'!HW39*100</f>
        <v>35.294117647058826</v>
      </c>
      <c r="IF39" s="250">
        <f t="shared" si="48"/>
        <v>-22.352941176470566</v>
      </c>
      <c r="IH39" s="250">
        <f>'1_Police_100K'!IH39/'1_Police_100K'!HR39*100</f>
        <v>68.181818181818173</v>
      </c>
      <c r="II39" s="250">
        <f>'1_Police_100K'!II39/'1_Police_100K'!HS39*100</f>
        <v>63.999999999999993</v>
      </c>
      <c r="IJ39" s="250">
        <f>'1_Police_100K'!IJ39/'1_Police_100K'!HT39*100</f>
        <v>54.999999999999993</v>
      </c>
      <c r="IK39" s="250">
        <f>'1_Police_100K'!IK39/'1_Police_100K'!HU39*100</f>
        <v>75</v>
      </c>
      <c r="IL39" s="250">
        <f>'1_Police_100K'!IL39/'1_Police_100K'!HV39*100</f>
        <v>60.000000000000007</v>
      </c>
      <c r="IM39" s="250">
        <f>'1_Police_100K'!IM39/'1_Police_100K'!HW39*100</f>
        <v>58.823529411764696</v>
      </c>
      <c r="IN39" s="250">
        <f t="shared" si="36"/>
        <v>-13.725490196078439</v>
      </c>
      <c r="IP39" s="250">
        <f>'1_Police_100K'!IP39/'1_Police_100K'!IH39*100</f>
        <v>66.666666666666657</v>
      </c>
      <c r="IQ39" s="250">
        <f>'1_Police_100K'!IQ39/'1_Police_100K'!II39*100</f>
        <v>50</v>
      </c>
      <c r="IR39" s="250">
        <f>'1_Police_100K'!IR39/'1_Police_100K'!IJ39*100</f>
        <v>36.363636363636367</v>
      </c>
      <c r="IS39" s="250">
        <f>'1_Police_100K'!IS39/'1_Police_100K'!IK39*100</f>
        <v>41.666666666666671</v>
      </c>
      <c r="IT39" s="250">
        <f>'1_Police_100K'!IT39/'1_Police_100K'!IL39*100</f>
        <v>33.333333333333329</v>
      </c>
      <c r="IU39" s="250">
        <f>'1_Police_100K'!IU39/'1_Police_100K'!IM39*100</f>
        <v>60.000000000000007</v>
      </c>
      <c r="IV39" s="250">
        <f t="shared" si="44"/>
        <v>-9.9999999999999716</v>
      </c>
      <c r="IX39" s="250">
        <f>'1_Police_100K'!IX39/'1_Police_100K'!HB39*100</f>
        <v>3.6256245472612787</v>
      </c>
      <c r="IY39" s="250">
        <f>'1_Police_100K'!IY39/'1_Police_100K'!HC39*100</f>
        <v>3.7600682973905943</v>
      </c>
      <c r="IZ39" s="250">
        <f>'1_Police_100K'!IZ39/'1_Police_100K'!HD39*100</f>
        <v>3.2455482996110341</v>
      </c>
      <c r="JA39" s="250">
        <f>'1_Police_100K'!JA39/'1_Police_100K'!HE39*100</f>
        <v>2.6697477752101872</v>
      </c>
      <c r="JB39" s="250">
        <f>'1_Police_100K'!JB39/'1_Police_100K'!HF39*100</f>
        <v>3.3505838641188959</v>
      </c>
      <c r="JC39" s="250">
        <f>'1_Police_100K'!JC39/'1_Police_100K'!HG39*100</f>
        <v>3.5836135588228069</v>
      </c>
      <c r="JD39" s="250">
        <f t="shared" si="19"/>
        <v>-1.1587241836777054</v>
      </c>
      <c r="JF39" s="250">
        <f>'1_Police_100K'!JF39/'1_Police_100K'!IX39*100</f>
        <v>10.502049180327869</v>
      </c>
      <c r="JG39" s="250">
        <f>'1_Police_100K'!JG39/'1_Police_100K'!IY39*100</f>
        <v>9.4274432379072053</v>
      </c>
      <c r="JH39" s="250">
        <f>'1_Police_100K'!JH39/'1_Police_100K'!IZ39*100</f>
        <v>9.2358438702583854</v>
      </c>
      <c r="JI39" s="250">
        <f>'1_Police_100K'!JI39/'1_Police_100K'!JA39*100</f>
        <v>10.742786985880908</v>
      </c>
      <c r="JJ39" s="250">
        <f>'1_Police_100K'!JJ39/'1_Police_100K'!JB39*100</f>
        <v>10.363036303630363</v>
      </c>
      <c r="JK39" s="250">
        <f>'1_Police_100K'!JK39/'1_Police_100K'!JC39*100</f>
        <v>9.6575342465753415</v>
      </c>
      <c r="JL39" s="250">
        <f t="shared" si="47"/>
        <v>-8.0414300033411337</v>
      </c>
      <c r="JN39" s="250">
        <f>'1_Police_100K'!JN39/'1_Police_100K'!HB39*100</f>
        <v>0.59436467987889818</v>
      </c>
      <c r="JO39" s="250">
        <f>'1_Police_100K'!JO39/'1_Police_100K'!HC39*100</f>
        <v>0.54006903975353537</v>
      </c>
      <c r="JP39" s="250">
        <f>'1_Police_100K'!JP39/'1_Police_100K'!HD39*100</f>
        <v>0.53527459586768011</v>
      </c>
      <c r="JQ39" s="250">
        <f>'1_Police_100K'!JQ39/'1_Police_100K'!HE39*100</f>
        <v>0.3294163921530065</v>
      </c>
      <c r="JR39" s="250">
        <f>'1_Police_100K'!JR39/'1_Police_100K'!HF39*100</f>
        <v>0.36270346779900914</v>
      </c>
      <c r="JS39" s="250">
        <f>'1_Police_100K'!JS39/'1_Police_100K'!HG39*100</f>
        <v>0.53508750398861094</v>
      </c>
      <c r="JT39" s="250">
        <f t="shared" si="20"/>
        <v>-9.9731996023661651</v>
      </c>
      <c r="JV39" s="250">
        <f>'1_Police_100K'!JV39/'1_Police_100K'!JN39*100</f>
        <v>15.937500000000002</v>
      </c>
      <c r="JW39" s="250">
        <f>'1_Police_100K'!JW39/'1_Police_100K'!JO39*100</f>
        <v>20.274914089347082</v>
      </c>
      <c r="JX39" s="250">
        <f>'1_Police_100K'!JX39/'1_Police_100K'!JP39*100</f>
        <v>15.666666666666668</v>
      </c>
      <c r="JY39" s="250">
        <f>'1_Police_100K'!JY39/'1_Police_100K'!JQ39*100</f>
        <v>21.393034825870654</v>
      </c>
      <c r="JZ39" s="250">
        <f>'1_Police_100K'!JZ39/'1_Police_100K'!JR39*100</f>
        <v>25</v>
      </c>
      <c r="KA39" s="250">
        <f>'1_Police_100K'!KA39/'1_Police_100K'!JS39*100</f>
        <v>13.761467889908255</v>
      </c>
      <c r="KB39" s="250">
        <f t="shared" si="21"/>
        <v>-13.653534808418797</v>
      </c>
      <c r="KD39" s="250">
        <f>'1_Police_100K'!KD39/'1_Police_100K'!JN39*100</f>
        <v>66.5625</v>
      </c>
      <c r="KE39" s="250">
        <f>'1_Police_100K'!KE39/'1_Police_100K'!JO39*100</f>
        <v>51.546391752577328</v>
      </c>
      <c r="KF39" s="250">
        <f>'1_Police_100K'!KF39/'1_Police_100K'!JP39*100</f>
        <v>53</v>
      </c>
      <c r="KG39" s="250">
        <f>'1_Police_100K'!KG39/'1_Police_100K'!JQ39*100</f>
        <v>50.248756218905477</v>
      </c>
      <c r="KH39" s="250">
        <f>'1_Police_100K'!KH39/'1_Police_100K'!JR39*100</f>
        <v>45.121951219512198</v>
      </c>
      <c r="KI39" s="250">
        <f>'1_Police_100K'!KI39/'1_Police_100K'!JS39*100</f>
        <v>54.128440366972477</v>
      </c>
      <c r="KJ39" s="250">
        <f t="shared" si="22"/>
        <v>-18.680277382952156</v>
      </c>
      <c r="KL39" s="250">
        <f>'1_Police_100K'!KL39/'1_Police_100K'!HB39*100</f>
        <v>0.66680287523913884</v>
      </c>
      <c r="KM39" s="250">
        <f>'1_Police_100K'!KM39/'1_Police_100K'!HC39*100</f>
        <v>0.58832263093426374</v>
      </c>
      <c r="KN39" s="250">
        <f>'1_Police_100K'!KN39/'1_Police_100K'!HD39*100</f>
        <v>0.57988081218998688</v>
      </c>
      <c r="KO39" s="250">
        <f>'1_Police_100K'!KO39/'1_Police_100K'!HE39*100</f>
        <v>0.38841634298638084</v>
      </c>
      <c r="KP39" s="250">
        <f>'1_Police_100K'!KP39/'1_Police_100K'!HF39*100</f>
        <v>0.36712668082094829</v>
      </c>
      <c r="KQ39" s="250">
        <f>'1_Police_100K'!KQ39/'1_Police_100K'!HG39*100</f>
        <v>0.47126972828354718</v>
      </c>
      <c r="KR39" s="250">
        <f t="shared" si="23"/>
        <v>-29.323980776997502</v>
      </c>
      <c r="KT39" s="250">
        <f>'1_Police_100K'!KT39/'1_Police_100K'!KL39*100</f>
        <v>11.699164345403902</v>
      </c>
      <c r="KU39" s="250">
        <f>'1_Police_100K'!KU39/'1_Police_100K'!KM39*100</f>
        <v>4.100946372239747</v>
      </c>
      <c r="KV39" s="250">
        <f>'1_Police_100K'!KV39/'1_Police_100K'!KN39*100</f>
        <v>5.5384615384615383</v>
      </c>
      <c r="KW39" s="250">
        <f>'1_Police_100K'!KW39/'1_Police_100K'!KO39*100</f>
        <v>7.59493670886076</v>
      </c>
      <c r="KX39" s="250">
        <f>'1_Police_100K'!KX39/'1_Police_100K'!KP39*100</f>
        <v>8.4337349397590362</v>
      </c>
      <c r="KY39" s="250">
        <f>'1_Police_100K'!KY39/'1_Police_100K'!KQ39*100</f>
        <v>4.1666666666666661</v>
      </c>
      <c r="KZ39" s="250">
        <f t="shared" si="37"/>
        <v>-64.384920634920647</v>
      </c>
      <c r="LB39" s="250">
        <f>'1_Police_100K'!LB39/'1_Police_100K'!HB39*100</f>
        <v>18.317576478017795</v>
      </c>
      <c r="LC39" s="250">
        <f>'1_Police_100K'!LC39/'1_Police_100K'!HC39*100</f>
        <v>20.015960803236705</v>
      </c>
      <c r="LD39" s="250">
        <f>'1_Police_100K'!LD39/'1_Police_100K'!HD39*100</f>
        <v>22.238875209649215</v>
      </c>
      <c r="LE39" s="250">
        <f>'1_Police_100K'!LE39/'1_Police_100K'!HE39*100</f>
        <v>23.422980480849599</v>
      </c>
      <c r="LF39" s="250">
        <f>'1_Police_100K'!LF39/'1_Police_100K'!HF39*100</f>
        <v>19.422328379334747</v>
      </c>
      <c r="LG39" s="250">
        <f>'1_Police_100K'!LG39/'1_Police_100K'!HG39*100</f>
        <v>20.379961218428608</v>
      </c>
      <c r="LH39" s="250">
        <f t="shared" si="24"/>
        <v>11.259048067225493</v>
      </c>
      <c r="LJ39" s="250">
        <f>'1_Police_100K'!LJ39/'1_Police_100K'!LB39*100</f>
        <v>36.351652808760896</v>
      </c>
      <c r="LK39" s="250">
        <f>'1_Police_100K'!LK39/'1_Police_100K'!LC39*100</f>
        <v>36.059341678256835</v>
      </c>
      <c r="LL39" s="250">
        <f>'1_Police_100K'!LL39/'1_Police_100K'!LD39*100</f>
        <v>37.540115532734276</v>
      </c>
      <c r="LM39" s="250">
        <f>'1_Police_100K'!LM39/'1_Police_100K'!LE39*100</f>
        <v>51.203470472991889</v>
      </c>
      <c r="LN39" s="250">
        <f>'1_Police_100K'!LN39/'1_Police_100K'!LF39*100</f>
        <v>33.135959918014123</v>
      </c>
      <c r="LO39" s="250">
        <f>'1_Police_100K'!LO39/'1_Police_100K'!LG39*100</f>
        <v>28.941346501264604</v>
      </c>
      <c r="LP39" s="250">
        <f t="shared" si="38"/>
        <v>-20.385060196521181</v>
      </c>
      <c r="LR39" s="250" t="e">
        <f>'1_Police_100K'!LR39/'1_Police_100K'!LJ39*100</f>
        <v>#VALUE!</v>
      </c>
      <c r="LS39" s="250" t="e">
        <f>'1_Police_100K'!LS39/'1_Police_100K'!LK39*100</f>
        <v>#VALUE!</v>
      </c>
      <c r="LT39" s="250" t="e">
        <f>'1_Police_100K'!LT39/'1_Police_100K'!LL39*100</f>
        <v>#VALUE!</v>
      </c>
      <c r="LU39" s="250" t="e">
        <f>'1_Police_100K'!LU39/'1_Police_100K'!LM39*100</f>
        <v>#VALUE!</v>
      </c>
      <c r="LV39" s="250" t="e">
        <f>'1_Police_100K'!LV39/'1_Police_100K'!LN39*100</f>
        <v>#VALUE!</v>
      </c>
      <c r="LW39" s="250" t="e">
        <f>'1_Police_100K'!LW39/'1_Police_100K'!LO39*100</f>
        <v>#VALUE!</v>
      </c>
      <c r="LX39" s="250" t="e">
        <f t="shared" si="39"/>
        <v>#VALUE!</v>
      </c>
      <c r="LZ39" s="250">
        <f>'1_Police_100K'!LZ39/'1_Police_100K'!LJ39*100</f>
        <v>77.852161785216182</v>
      </c>
      <c r="MA39" s="250">
        <f>'1_Police_100K'!MA39/'1_Police_100K'!LK39*100</f>
        <v>74.106454101311385</v>
      </c>
      <c r="MB39" s="250">
        <f>'1_Police_100K'!MB39/'1_Police_100K'!LL39*100</f>
        <v>80.337678991237439</v>
      </c>
      <c r="MC39" s="250">
        <f>'1_Police_100K'!MC39/'1_Police_100K'!LM39*100</f>
        <v>85.337523913637597</v>
      </c>
      <c r="MD39" s="250">
        <f>'1_Police_100K'!MD39/'1_Police_100K'!LN39*100</f>
        <v>78.900343642611688</v>
      </c>
      <c r="ME39" s="250">
        <f>'1_Police_100K'!ME39/'1_Police_100K'!LO39*100</f>
        <v>78.360382854764879</v>
      </c>
      <c r="MF39" s="250">
        <f t="shared" si="40"/>
        <v>0.65280277116877983</v>
      </c>
      <c r="MH39" s="250">
        <f>'1_Police_100K'!MH39/'1_Police_100K'!LZ39*100</f>
        <v>17.090648513077749</v>
      </c>
      <c r="MI39" s="250">
        <f>'1_Police_100K'!MI39/'1_Police_100K'!MA39*100</f>
        <v>14.989590562109644</v>
      </c>
      <c r="MJ39" s="250">
        <f>'1_Police_100K'!MJ39/'1_Police_100K'!MB39*100</f>
        <v>22.532588454376164</v>
      </c>
      <c r="MK39" s="250">
        <f>'1_Police_100K'!MK39/'1_Police_100K'!MC39*100</f>
        <v>8.9351481184947961</v>
      </c>
      <c r="ML39" s="250">
        <f>'1_Police_100K'!ML39/'1_Police_100K'!MD39*100</f>
        <v>21.080139372822298</v>
      </c>
      <c r="MM39" s="250">
        <f>'1_Police_100K'!MM39/'1_Police_100K'!ME39*100</f>
        <v>17.312798725438132</v>
      </c>
      <c r="MN39" s="250">
        <f t="shared" si="41"/>
        <v>1.299834890351832</v>
      </c>
      <c r="MP39" s="250">
        <f>'1_Police_100K'!MP39/'1_Police_100K'!HB39*100</f>
        <v>5.9399320195397385</v>
      </c>
      <c r="MQ39" s="250">
        <f>'1_Police_100K'!MQ39/'1_Police_100K'!HC39*100</f>
        <v>7.9247243977580633</v>
      </c>
      <c r="MR39" s="250">
        <f>'1_Police_100K'!MR39/'1_Police_100K'!HD39*100</f>
        <v>8.7731506262712777</v>
      </c>
      <c r="MS39" s="250">
        <f>'1_Police_100K'!MS39/'1_Police_100K'!HE39*100</f>
        <v>6.3654391399118282</v>
      </c>
      <c r="MT39" s="250">
        <f>'1_Police_100K'!MT39/'1_Police_100K'!HF39*100</f>
        <v>6.6193382873319164</v>
      </c>
      <c r="MU39" s="250">
        <f>'1_Police_100K'!MU39/'1_Police_100K'!HG39*100</f>
        <v>7.2776809602120709</v>
      </c>
      <c r="MV39" s="250">
        <f t="shared" si="25"/>
        <v>22.521283682569631</v>
      </c>
      <c r="MX39" s="250">
        <f>'1_Police_100K'!MX39/'1_Police_100K'!MP39*100</f>
        <v>1.4071294559099434</v>
      </c>
      <c r="MY39" s="250">
        <f>'1_Police_100K'!MY39/'1_Police_100K'!MQ39*100</f>
        <v>0.93676814988290413</v>
      </c>
      <c r="MZ39" s="250">
        <f>'1_Police_100K'!MZ39/'1_Police_100K'!MR39*100</f>
        <v>1.5049827130364044</v>
      </c>
      <c r="NA39" s="250">
        <f>'1_Police_100K'!NA39/'1_Police_100K'!MS39*100</f>
        <v>2.9093717816683831</v>
      </c>
      <c r="NB39" s="250">
        <f>'1_Police_100K'!NB39/'1_Police_100K'!MT39*100</f>
        <v>3.8088874039425327</v>
      </c>
      <c r="NC39" s="250">
        <f>'1_Police_100K'!NC39/'1_Police_100K'!MU39*100</f>
        <v>1.1129848229342327</v>
      </c>
      <c r="ND39" s="250">
        <f t="shared" si="49"/>
        <v>-20.903878583473841</v>
      </c>
      <c r="NF39" s="250">
        <f>'1_Police_100K'!NF39/'1_Police_100K'!HB39*100</f>
        <v>4.578465424692137</v>
      </c>
      <c r="NG39" s="250">
        <f>'1_Police_100K'!NG39/'1_Police_100K'!HC39*100</f>
        <v>5.3969785828291457</v>
      </c>
      <c r="NH39" s="250">
        <f>'1_Police_100K'!NH39/'1_Police_100K'!HD39*100</f>
        <v>4.7407486707347539</v>
      </c>
      <c r="NI39" s="250">
        <f>'1_Police_100K'!NI39/'1_Police_100K'!HE39*100</f>
        <v>5.4198010390546898</v>
      </c>
      <c r="NJ39" s="250">
        <f>'1_Police_100K'!NJ39/'1_Police_100K'!HF39*100</f>
        <v>3.9189667374380748</v>
      </c>
      <c r="NK39" s="250">
        <f>'1_Police_100K'!NK39/'1_Police_100K'!HG39*100</f>
        <v>3.9468839743747082</v>
      </c>
      <c r="NL39" s="250">
        <f t="shared" si="26"/>
        <v>-13.794610021760676</v>
      </c>
      <c r="NN39" s="250">
        <f>'1_Police_100K'!NN39/'1_Police_100K'!HB39*100</f>
        <v>0.17273723508980479</v>
      </c>
      <c r="NO39" s="250">
        <f>'1_Police_100K'!NO39/'1_Police_100K'!HC39*100</f>
        <v>0.45284139415760361</v>
      </c>
      <c r="NP39" s="250">
        <f>'1_Police_100K'!NP39/'1_Police_100K'!HD39*100</f>
        <v>0.38182921171894518</v>
      </c>
      <c r="NQ39" s="250">
        <f>'1_Police_100K'!NQ39/'1_Police_100K'!HE39*100</f>
        <v>0.27369421636593083</v>
      </c>
      <c r="NR39" s="250">
        <f>'1_Police_100K'!NR39/'1_Police_100K'!HF39*100</f>
        <v>0.2476999292285916</v>
      </c>
      <c r="NS39" s="250">
        <f>'1_Police_100K'!NS39/'1_Police_100K'!HG39*100</f>
        <v>0.27245281166392571</v>
      </c>
      <c r="NT39" s="250">
        <f t="shared" si="27"/>
        <v>57.72674115240963</v>
      </c>
      <c r="NV39" s="250">
        <f>'1_Police_100K'!NV39/'1_Police_100K'!HB39*100</f>
        <v>0.16159289734207546</v>
      </c>
      <c r="NW39" s="250">
        <f>'1_Police_100K'!NW39/'1_Police_100K'!HC39*100</f>
        <v>0.1466166808952897</v>
      </c>
      <c r="NX39" s="250">
        <f>'1_Police_100K'!NX39/'1_Police_100K'!HD39*100</f>
        <v>6.0664454198337076E-2</v>
      </c>
      <c r="NY39" s="250">
        <f>'1_Police_100K'!NY39/'1_Police_100K'!HE39*100</f>
        <v>3.60555255092843E-2</v>
      </c>
      <c r="NZ39" s="250">
        <f>'1_Police_100K'!NZ39/'1_Police_100K'!HF39*100</f>
        <v>0.15702406227883933</v>
      </c>
      <c r="OA39" s="250">
        <f>'1_Police_100K'!OA39/'1_Police_100K'!HG39*100</f>
        <v>0.36081588571709089</v>
      </c>
      <c r="OB39" s="250">
        <f t="shared" si="42"/>
        <v>123.28697093244202</v>
      </c>
      <c r="OD39" s="250">
        <f>'1_Police_100K'!OD39/'1_Police_100K'!HB39*100</f>
        <v>3.6107654302643066</v>
      </c>
      <c r="OE39" s="250">
        <f>'1_Police_100K'!OE39/'1_Police_100K'!HC39*100</f>
        <v>4.1832151738985193</v>
      </c>
      <c r="OF39" s="250">
        <f>'1_Police_100K'!OF39/'1_Police_100K'!HD39*100</f>
        <v>3.6113192734539488</v>
      </c>
      <c r="OG39" s="250">
        <f>'1_Police_100K'!OG39/'1_Police_100K'!HE39*100</f>
        <v>3.4236360358588596</v>
      </c>
      <c r="OH39" s="250">
        <f>'1_Police_100K'!OH39/'1_Police_100K'!HF39*100</f>
        <v>4.7018754423213016</v>
      </c>
      <c r="OI39" s="250">
        <f>'1_Police_100K'!OI39/'1_Police_100K'!HG39*100</f>
        <v>4.5089713065462309</v>
      </c>
      <c r="OJ39" s="250">
        <f t="shared" si="28"/>
        <v>24.8757747804231</v>
      </c>
      <c r="OL39" s="250">
        <f>'1_Police_100K'!OL39/'1_Police_100K'!OD39*100</f>
        <v>90.586419753086417</v>
      </c>
      <c r="OM39" s="250">
        <f>'1_Police_100K'!OM39/'1_Police_100K'!OE39*100</f>
        <v>92.546583850931682</v>
      </c>
      <c r="ON39" s="250">
        <f>'1_Police_100K'!ON39/'1_Police_100K'!OF39*100</f>
        <v>92.144268774703548</v>
      </c>
      <c r="OO39" s="250">
        <f>'1_Police_100K'!OO39/'1_Police_100K'!OG39*100</f>
        <v>91.096218286261362</v>
      </c>
      <c r="OP39" s="250">
        <f>'1_Police_100K'!OP39/'1_Police_100K'!OH39*100</f>
        <v>93.885230479774222</v>
      </c>
      <c r="OQ39" s="250">
        <f>'1_Police_100K'!OQ39/'1_Police_100K'!OI39*100</f>
        <v>92.48775176918889</v>
      </c>
      <c r="OR39" s="250">
        <f t="shared" si="43"/>
        <v>2.0989150705867132</v>
      </c>
    </row>
    <row r="40" spans="1:408">
      <c r="A40" s="247">
        <v>38</v>
      </c>
      <c r="B40" s="239" t="s">
        <v>61</v>
      </c>
      <c r="C40" s="247">
        <v>46667.173999999999</v>
      </c>
      <c r="D40" s="247">
        <v>46818.218999999997</v>
      </c>
      <c r="E40" s="247">
        <v>46727.89</v>
      </c>
      <c r="F40" s="247">
        <v>46512.199000000001</v>
      </c>
      <c r="G40" s="247">
        <v>46449.565000000002</v>
      </c>
      <c r="H40" s="247">
        <v>46440.099000000002</v>
      </c>
      <c r="I40" s="255"/>
      <c r="J40" s="250">
        <f>'1_Police_raw'!C39/C40*100</f>
        <v>2394.1732576307277</v>
      </c>
      <c r="K40" s="250">
        <f>'1_Police_raw'!D39/D40*100</f>
        <v>2374.4944249160781</v>
      </c>
      <c r="L40" s="250">
        <f>'1_Police_raw'!E39/E40*100</f>
        <v>2260.8446475969704</v>
      </c>
      <c r="M40" s="250">
        <f>'1_Police_raw'!F39/F40*100</f>
        <v>2155.4667841010914</v>
      </c>
      <c r="N40" s="250">
        <f>'1_Police_raw'!G39/G40*100</f>
        <v>2358.8573972651839</v>
      </c>
      <c r="O40" s="250">
        <f>'1_Police_raw'!H39/H40*100</f>
        <v>2118.912364937034</v>
      </c>
      <c r="P40" s="250">
        <f t="shared" si="29"/>
        <v>-11.497116669246054</v>
      </c>
      <c r="R40" s="250">
        <f>'1_Police_100K'!R40/'1_Police_100K'!J40*100</f>
        <v>6.0301102754604212</v>
      </c>
      <c r="S40" s="250">
        <f>'1_Police_100K'!S40/'1_Police_100K'!K40*100</f>
        <v>5.3642362660295619</v>
      </c>
      <c r="T40" s="250">
        <f>'1_Police_100K'!T40/'1_Police_100K'!L40*100</f>
        <v>5.2275319585969928</v>
      </c>
      <c r="U40" s="250">
        <f>'1_Police_100K'!U40/'1_Police_100K'!M40*100</f>
        <v>5.128795926408027</v>
      </c>
      <c r="V40" s="250">
        <f>'1_Police_100K'!V40/'1_Police_100K'!N40*100</f>
        <v>4.1974884979998714</v>
      </c>
      <c r="W40" s="250">
        <f>'1_Police_100K'!W40/'1_Police_100K'!O40*100</f>
        <v>4.4625898732247657</v>
      </c>
      <c r="X40" s="250">
        <f t="shared" si="30"/>
        <v>-25.99488783173156</v>
      </c>
      <c r="Z40" s="250">
        <f>'1_Police_100K'!Z40/'1_Police_100K'!J40*100</f>
        <v>0.10829746539179963</v>
      </c>
      <c r="AA40" s="250">
        <f>'1_Police_100K'!AA40/'1_Police_100K'!K40*100</f>
        <v>0.10119673004130626</v>
      </c>
      <c r="AB40" s="250">
        <f>'1_Police_100K'!AB40/'1_Police_100K'!L40*100</f>
        <v>9.1249426141446072E-2</v>
      </c>
      <c r="AC40" s="250">
        <f>'1_Police_100K'!AC40/'1_Police_100K'!M40*100</f>
        <v>0.10453291839350461</v>
      </c>
      <c r="AD40" s="250">
        <f>'1_Police_100K'!AD40/'1_Police_100K'!N40*100</f>
        <v>8.7981972822332097E-2</v>
      </c>
      <c r="AE40" s="250">
        <f>'1_Police_100K'!AE40/'1_Police_100K'!O40*100</f>
        <v>0.11249714184090853</v>
      </c>
      <c r="AF40" s="250">
        <f t="shared" si="31"/>
        <v>3.8779083461605239</v>
      </c>
      <c r="AH40" s="250">
        <f>'1_Police_100K'!AH40/'1_Police_100K'!Z40*100</f>
        <v>14.297520661157026</v>
      </c>
      <c r="AI40" s="250">
        <f>'1_Police_100K'!AI40/'1_Police_100K'!AA40*100</f>
        <v>14.577777777777779</v>
      </c>
      <c r="AJ40" s="250">
        <f>'1_Police_100K'!AJ40/'1_Police_100K'!AB40*100</f>
        <v>17.116182572614107</v>
      </c>
      <c r="AK40" s="250">
        <f>'1_Police_100K'!AK40/'1_Police_100K'!AC40*100</f>
        <v>15.744274809160306</v>
      </c>
      <c r="AL40" s="250">
        <f>'1_Police_100K'!AL40/'1_Police_100K'!AD40*100</f>
        <v>13.692946058091287</v>
      </c>
      <c r="AM40" s="250">
        <f>'1_Police_100K'!AM40/'1_Police_100K'!AE40*100</f>
        <v>17.795844625112917</v>
      </c>
      <c r="AN40" s="250">
        <f t="shared" si="45"/>
        <v>24.468046221888002</v>
      </c>
      <c r="AP40" s="250">
        <f>'1_Police_100K'!AP40/'1_Police_100K'!Z40*100</f>
        <v>31.818181818181824</v>
      </c>
      <c r="AQ40" s="250">
        <f>'1_Police_100K'!AQ40/'1_Police_100K'!AA40*100</f>
        <v>32.355555555555561</v>
      </c>
      <c r="AR40" s="250">
        <f>'1_Police_100K'!AR40/'1_Police_100K'!AB40*100</f>
        <v>31.327800829875525</v>
      </c>
      <c r="AS40" s="250">
        <f>'1_Police_100K'!AS40/'1_Police_100K'!AC40*100</f>
        <v>30.820610687022903</v>
      </c>
      <c r="AT40" s="250">
        <f>'1_Police_100K'!AT40/'1_Police_100K'!AD40*100</f>
        <v>31.327800829875518</v>
      </c>
      <c r="AU40" s="250">
        <f>'1_Police_100K'!AU40/'1_Police_100K'!AE40*100</f>
        <v>26.558265582655828</v>
      </c>
      <c r="AV40" s="250">
        <f t="shared" si="32"/>
        <v>-16.531165311653126</v>
      </c>
      <c r="AX40" s="250">
        <f>'1_Police_100K'!AX40/'1_Police_100K'!AP40*100</f>
        <v>13.506493506493507</v>
      </c>
      <c r="AY40" s="250">
        <f>'1_Police_100K'!AY40/'1_Police_100K'!AQ40*100</f>
        <v>14.285714285714283</v>
      </c>
      <c r="AZ40" s="250">
        <f>'1_Police_100K'!AZ40/'1_Police_100K'!AR40*100</f>
        <v>17.54966887417218</v>
      </c>
      <c r="BA40" s="250">
        <f>'1_Police_100K'!BA40/'1_Police_100K'!AS40*100</f>
        <v>17.027863777089784</v>
      </c>
      <c r="BB40" s="250">
        <f>'1_Police_100K'!BB40/'1_Police_100K'!AT40*100</f>
        <v>14.90066225165563</v>
      </c>
      <c r="BC40" s="250">
        <f>'1_Police_100K'!BC40/'1_Police_100K'!AU40*100</f>
        <v>13.265306122448978</v>
      </c>
      <c r="BD40" s="250">
        <f t="shared" si="46"/>
        <v>-1.785714285714306</v>
      </c>
      <c r="BF40" s="250">
        <f>'1_Police_100K'!BF40/'1_Police_100K'!J40*100</f>
        <v>1.6401248374419246</v>
      </c>
      <c r="BG40" s="250">
        <f>'1_Police_100K'!BG40/'1_Police_100K'!K40*100</f>
        <v>1.5609483168060334</v>
      </c>
      <c r="BH40" s="250">
        <f>'1_Police_100K'!BH40/'1_Police_100K'!L40*100</f>
        <v>1.5808679107762353</v>
      </c>
      <c r="BI40" s="250">
        <f>'1_Police_100K'!BI40/'1_Police_100K'!M40*100</f>
        <v>1.6733246555051844</v>
      </c>
      <c r="BJ40" s="250">
        <f>'1_Police_100K'!BJ40/'1_Police_100K'!N40*100</f>
        <v>1.7391955125543159</v>
      </c>
      <c r="BK40" s="250">
        <f>'1_Police_100K'!BK40/'1_Police_100K'!O40*100</f>
        <v>1.761235740961866</v>
      </c>
      <c r="BL40" s="250">
        <f t="shared" si="0"/>
        <v>7.3842490983086293</v>
      </c>
      <c r="BN40" s="250" t="e">
        <f>'1_Police_100K'!BN40/'1_Police_100K'!BF40*100</f>
        <v>#VALUE!</v>
      </c>
      <c r="BO40" s="250" t="e">
        <f>'1_Police_100K'!BO40/'1_Police_100K'!BG40*100</f>
        <v>#VALUE!</v>
      </c>
      <c r="BP40" s="250" t="e">
        <f>'1_Police_100K'!BP40/'1_Police_100K'!BH40*100</f>
        <v>#VALUE!</v>
      </c>
      <c r="BQ40" s="250" t="e">
        <f>'1_Police_100K'!BQ40/'1_Police_100K'!BI40*100</f>
        <v>#VALUE!</v>
      </c>
      <c r="BR40" s="250" t="e">
        <f>'1_Police_100K'!BR40/'1_Police_100K'!BJ40*100</f>
        <v>#VALUE!</v>
      </c>
      <c r="BS40" s="250" t="e">
        <f>'1_Police_100K'!BS40/'1_Police_100K'!BK40*100</f>
        <v>#VALUE!</v>
      </c>
      <c r="BT40" s="250" t="e">
        <f t="shared" si="1"/>
        <v>#VALUE!</v>
      </c>
      <c r="BV40" s="250">
        <f>'1_Police_100K'!BV40/'1_Police_100K'!J40*100</f>
        <v>0.88535415508734072</v>
      </c>
      <c r="BW40" s="250">
        <f>'1_Police_100K'!BW40/'1_Police_100K'!K40*100</f>
        <v>0.81029346152185489</v>
      </c>
      <c r="BX40" s="250">
        <f>'1_Police_100K'!BX40/'1_Police_100K'!L40*100</f>
        <v>0.84462513429473374</v>
      </c>
      <c r="BY40" s="250">
        <f>'1_Police_100K'!BY40/'1_Police_100K'!M40*100</f>
        <v>0.94438709098253959</v>
      </c>
      <c r="BZ40" s="250">
        <f>'1_Police_100K'!BZ40/'1_Police_100K'!N40*100</f>
        <v>0.90072001014895808</v>
      </c>
      <c r="CA40" s="250">
        <f>'1_Police_100K'!CA40/'1_Police_100K'!O40*100</f>
        <v>1.1020045222428294</v>
      </c>
      <c r="CB40" s="250">
        <f t="shared" si="2"/>
        <v>24.470474996993261</v>
      </c>
      <c r="CD40" s="250">
        <f>'1_Police_100K'!CD40/'1_Police_100K'!BV40*100</f>
        <v>15.295188030731904</v>
      </c>
      <c r="CE40" s="250">
        <f>'1_Police_100K'!CE40/'1_Police_100K'!BW40*100</f>
        <v>14.209591474245114</v>
      </c>
      <c r="CF40" s="250">
        <f>'1_Police_100K'!CF40/'1_Police_100K'!BX40*100</f>
        <v>14.546677126526955</v>
      </c>
      <c r="CG40" s="250">
        <f>'1_Police_100K'!CG40/'1_Police_100K'!BY40*100</f>
        <v>13.086185044359949</v>
      </c>
      <c r="CH40" s="250">
        <f>'1_Police_100K'!CH40/'1_Police_100K'!BZ40*100</f>
        <v>12.453136082683148</v>
      </c>
      <c r="CI40" s="250">
        <f>'1_Police_100K'!CI40/'1_Police_100K'!CA40*100</f>
        <v>11.517890077462191</v>
      </c>
      <c r="CJ40" s="250">
        <f t="shared" si="3"/>
        <v>-24.695988997847977</v>
      </c>
      <c r="CL40" s="250">
        <f>'1_Police_100K'!CL40/'1_Police_100K'!BV40*100</f>
        <v>9.7856854023453295</v>
      </c>
      <c r="CM40" s="250">
        <f>'1_Police_100K'!CM40/'1_Police_100K'!BW40*100</f>
        <v>9.4027531083481346</v>
      </c>
      <c r="CN40" s="250">
        <f>'1_Police_100K'!CN40/'1_Police_100K'!BX40*100</f>
        <v>10.310433710635438</v>
      </c>
      <c r="CO40" s="250">
        <f>'1_Police_100K'!CO40/'1_Police_100K'!BY40*100</f>
        <v>11.903253062948881</v>
      </c>
      <c r="CP40" s="250">
        <f>'1_Police_100K'!CP40/'1_Police_100K'!BZ40*100</f>
        <v>14.378356469753776</v>
      </c>
      <c r="CQ40" s="250">
        <f>'1_Police_100K'!CQ40/'1_Police_100K'!CA40*100</f>
        <v>12.486167465879747</v>
      </c>
      <c r="CR40" s="250">
        <f t="shared" si="4"/>
        <v>27.596248525291813</v>
      </c>
      <c r="CT40" s="250">
        <f>'1_Police_100K'!CT40/'1_Police_100K'!J40*100</f>
        <v>7.8509397266428778</v>
      </c>
      <c r="CU40" s="250">
        <f>'1_Police_100K'!CU40/'1_Police_100K'!K40*100</f>
        <v>8.6900555547559772</v>
      </c>
      <c r="CV40" s="250">
        <f>'1_Police_100K'!CV40/'1_Police_100K'!L40*100</f>
        <v>8.1437273118808839</v>
      </c>
      <c r="CW40" s="250">
        <f>'1_Police_100K'!CW40/'1_Police_100K'!M40*100</f>
        <v>7.0674426839425264</v>
      </c>
      <c r="CX40" s="250">
        <f>'1_Police_100K'!CX40/'1_Police_100K'!N40*100</f>
        <v>5.8941533058496161</v>
      </c>
      <c r="CY40" s="250">
        <f>'1_Police_100K'!CY40/'1_Police_100K'!O40*100</f>
        <v>6.3973984400802832</v>
      </c>
      <c r="CZ40" s="250">
        <f t="shared" si="5"/>
        <v>-18.514233164086974</v>
      </c>
      <c r="DB40" s="250">
        <f>'1_Police_100K'!DB40/'1_Police_100K'!CT40*100</f>
        <v>2.2709136095214211</v>
      </c>
      <c r="DC40" s="250">
        <f>'1_Police_100K'!DC40/'1_Police_100K'!CU40*100</f>
        <v>1.750390758433654</v>
      </c>
      <c r="DD40" s="250">
        <f>'1_Police_100K'!DD40/'1_Police_100K'!CV40*100</f>
        <v>1.8748401794639329</v>
      </c>
      <c r="DE40" s="250">
        <f>'1_Police_100K'!DE40/'1_Police_100K'!CW40*100</f>
        <v>1.7542869239997176</v>
      </c>
      <c r="DF40" s="250">
        <f>'1_Police_100K'!DF40/'1_Police_100K'!CX40*100</f>
        <v>1.9587804462612843</v>
      </c>
      <c r="DG40" s="250">
        <f>'1_Police_100K'!DG40/'1_Police_100K'!CY40*100</f>
        <v>2.1158978269157456</v>
      </c>
      <c r="DH40" s="250">
        <f t="shared" si="33"/>
        <v>-6.8261417764079511</v>
      </c>
      <c r="DJ40" s="250">
        <f>'1_Police_100K'!DJ40/'1_Police_100K'!J40*100</f>
        <v>37.139854988798817</v>
      </c>
      <c r="DK40" s="250">
        <f>'1_Police_100K'!DK40/'1_Police_100K'!K40*100</f>
        <v>36.515288352211392</v>
      </c>
      <c r="DL40" s="250">
        <f>'1_Police_100K'!DL40/'1_Police_100K'!L40*100</f>
        <v>36.137896435687615</v>
      </c>
      <c r="DM40" s="250">
        <f>'1_Police_100K'!DM40/'1_Police_100K'!M40*100</f>
        <v>34.399608999007533</v>
      </c>
      <c r="DN40" s="250">
        <f>'1_Police_100K'!DN40/'1_Police_100K'!N40*100</f>
        <v>29.452513007915641</v>
      </c>
      <c r="DO40" s="250">
        <f>'1_Police_100K'!DO40/'1_Police_100K'!O40*100</f>
        <v>32.332918370976351</v>
      </c>
      <c r="DP40" s="250">
        <f t="shared" si="6"/>
        <v>-12.942798563085972</v>
      </c>
      <c r="DR40" s="250" t="e">
        <f>'1_Police_100K'!DR40/'1_Police_100K'!DJ40*100</f>
        <v>#VALUE!</v>
      </c>
      <c r="DS40" s="250" t="e">
        <f>'1_Police_100K'!DS40/'1_Police_100K'!DK40*100</f>
        <v>#VALUE!</v>
      </c>
      <c r="DT40" s="250" t="e">
        <f>'1_Police_100K'!DT40/'1_Police_100K'!DL40*100</f>
        <v>#VALUE!</v>
      </c>
      <c r="DU40" s="250" t="e">
        <f>'1_Police_100K'!DU40/'1_Police_100K'!DM40*100</f>
        <v>#VALUE!</v>
      </c>
      <c r="DV40" s="250" t="e">
        <f>'1_Police_100K'!DV40/'1_Police_100K'!DN40*100</f>
        <v>#VALUE!</v>
      </c>
      <c r="DW40" s="250" t="e">
        <f>'1_Police_100K'!DW40/'1_Police_100K'!DO40*100</f>
        <v>#VALUE!</v>
      </c>
      <c r="DX40" s="250" t="e">
        <f t="shared" si="34"/>
        <v>#VALUE!</v>
      </c>
      <c r="DZ40" s="250" t="e">
        <f>'1_Police_100K'!DZ40/'1_Police_100K'!DR40*100</f>
        <v>#VALUE!</v>
      </c>
      <c r="EA40" s="250" t="e">
        <f>'1_Police_100K'!EA40/'1_Police_100K'!DS40*100</f>
        <v>#VALUE!</v>
      </c>
      <c r="EB40" s="250" t="e">
        <f>'1_Police_100K'!EB40/'1_Police_100K'!DT40*100</f>
        <v>#VALUE!</v>
      </c>
      <c r="EC40" s="250" t="e">
        <f>'1_Police_100K'!EC40/'1_Police_100K'!DU40*100</f>
        <v>#VALUE!</v>
      </c>
      <c r="ED40" s="250" t="e">
        <f>'1_Police_100K'!ED40/'1_Police_100K'!DV40*100</f>
        <v>#VALUE!</v>
      </c>
      <c r="EE40" s="250" t="e">
        <f>'1_Police_100K'!EE40/'1_Police_100K'!DW40*100</f>
        <v>#VALUE!</v>
      </c>
      <c r="EF40" s="250" t="e">
        <f t="shared" si="7"/>
        <v>#VALUE!</v>
      </c>
      <c r="EH40" s="250" t="e">
        <f>'1_Police_100K'!EH40/'1_Police_100K'!DR40*100</f>
        <v>#VALUE!</v>
      </c>
      <c r="EI40" s="250" t="e">
        <f>'1_Police_100K'!EI40/'1_Police_100K'!DS40*100</f>
        <v>#VALUE!</v>
      </c>
      <c r="EJ40" s="250" t="e">
        <f>'1_Police_100K'!EJ40/'1_Police_100K'!DT40*100</f>
        <v>#VALUE!</v>
      </c>
      <c r="EK40" s="250" t="e">
        <f>'1_Police_100K'!EK40/'1_Police_100K'!DU40*100</f>
        <v>#VALUE!</v>
      </c>
      <c r="EL40" s="250" t="e">
        <f>'1_Police_100K'!EL40/'1_Police_100K'!DV40*100</f>
        <v>#VALUE!</v>
      </c>
      <c r="EM40" s="250" t="e">
        <f>'1_Police_100K'!EM40/'1_Police_100K'!DW40*100</f>
        <v>#VALUE!</v>
      </c>
      <c r="EN40" s="250" t="e">
        <f t="shared" si="8"/>
        <v>#VALUE!</v>
      </c>
      <c r="EP40" s="250">
        <f>'1_Police_100K'!EP40/'1_Police_100K'!EH40*100</f>
        <v>64.169011932201656</v>
      </c>
      <c r="EQ40" s="250">
        <f>'1_Police_100K'!EQ40/'1_Police_100K'!EI40*100</f>
        <v>69.0367886767107</v>
      </c>
      <c r="ER40" s="250">
        <f>'1_Police_100K'!ER40/'1_Police_100K'!EJ40*100</f>
        <v>70.149442686115322</v>
      </c>
      <c r="ES40" s="250">
        <f>'1_Police_100K'!ES40/'1_Police_100K'!EK40*100</f>
        <v>69.623989070723255</v>
      </c>
      <c r="ET40" s="250">
        <f>'1_Police_100K'!ET40/'1_Police_100K'!EL40*100</f>
        <v>70.362301594566404</v>
      </c>
      <c r="EU40" s="250">
        <f>'1_Police_100K'!EU40/'1_Police_100K'!EM40*100</f>
        <v>69.801068279970679</v>
      </c>
      <c r="EV40" s="250">
        <f t="shared" si="9"/>
        <v>8.7769098793661016</v>
      </c>
      <c r="EX40" s="250">
        <f>'1_Police_100K'!EX40/'1_Police_100K'!J40*100</f>
        <v>3.8799133262268719</v>
      </c>
      <c r="EY40" s="250">
        <f>'1_Police_100K'!EY40/'1_Police_100K'!K40*100</f>
        <v>4.5573610051668805</v>
      </c>
      <c r="EZ40" s="250">
        <f>'1_Police_100K'!EZ40/'1_Police_100K'!L40*100</f>
        <v>4.5474208311838291</v>
      </c>
      <c r="FA40" s="250">
        <f>'1_Police_100K'!FA40/'1_Police_100K'!M40*100</f>
        <v>5.6700131164873744</v>
      </c>
      <c r="FB40" s="250">
        <f>'1_Police_100K'!FB40/'1_Police_100K'!N40*100</f>
        <v>6.7940519075386137</v>
      </c>
      <c r="FC40" s="250">
        <f>'1_Police_100K'!FC40/'1_Police_100K'!O40*100</f>
        <v>6.53164299687508</v>
      </c>
      <c r="FD40" s="250">
        <f t="shared" si="10"/>
        <v>68.3450749459642</v>
      </c>
      <c r="FF40" s="250">
        <f>'1_Police_100K'!FF40/'1_Police_100K'!EX40*100</f>
        <v>23.910034602076124</v>
      </c>
      <c r="FG40" s="250">
        <f>'1_Police_100K'!FG40/'1_Police_100K'!EY40*100</f>
        <v>27.863966524553923</v>
      </c>
      <c r="FH40" s="250">
        <f>'1_Police_100K'!FH40/'1_Police_100K'!EZ40*100</f>
        <v>28.24670593867738</v>
      </c>
      <c r="FI40" s="250">
        <f>'1_Police_100K'!FI40/'1_Police_100K'!FA40*100</f>
        <v>30.832966839651693</v>
      </c>
      <c r="FJ40" s="250">
        <f>'1_Police_100K'!FJ40/'1_Police_100K'!FB40*100</f>
        <v>36.301231848040736</v>
      </c>
      <c r="FK40" s="250">
        <f>'1_Police_100K'!FK40/'1_Police_100K'!FC40*100</f>
        <v>35.585704728268482</v>
      </c>
      <c r="FL40" s="250">
        <f t="shared" si="35"/>
        <v>48.831673899704668</v>
      </c>
      <c r="FN40" s="250">
        <f>'1_Police_100K'!FN40/'1_Police_100K'!J40*100</f>
        <v>0.80122223982428964</v>
      </c>
      <c r="FO40" s="250">
        <f>'1_Police_100K'!FO40/'1_Police_100K'!K40*100</f>
        <v>0.80606568702235137</v>
      </c>
      <c r="FP40" s="250">
        <f>'1_Police_100K'!FP40/'1_Police_100K'!L40*100</f>
        <v>0.81386158295036659</v>
      </c>
      <c r="FQ40" s="250">
        <f>'1_Police_100K'!FQ40/'1_Police_100K'!M40*100</f>
        <v>0.89391604450628648</v>
      </c>
      <c r="FR40" s="250">
        <f>'1_Police_100K'!FR40/'1_Police_100K'!N40*100</f>
        <v>0.79448451599419179</v>
      </c>
      <c r="FS40" s="250">
        <f>'1_Police_100K'!FS40/'1_Police_100K'!O40*100</f>
        <v>0.80018292218185516</v>
      </c>
      <c r="FT40" s="250">
        <f t="shared" si="11"/>
        <v>-0.12971652442676884</v>
      </c>
      <c r="FV40" s="250">
        <f>'1_Police_100K'!FV40/'1_Police_100K'!J40*100</f>
        <v>1.5304848414874164E-2</v>
      </c>
      <c r="FW40" s="250">
        <f>'1_Police_100K'!FW40/'1_Police_100K'!K40*100</f>
        <v>1.7900577136195507E-2</v>
      </c>
      <c r="FX40" s="250">
        <f>'1_Police_100K'!FX40/'1_Police_100K'!L40*100</f>
        <v>2.30016706974807E-2</v>
      </c>
      <c r="FY40" s="250">
        <f>'1_Police_100K'!FY40/'1_Police_100K'!M40*100</f>
        <v>2.2941384761933262E-2</v>
      </c>
      <c r="FZ40" s="250">
        <f>'1_Police_100K'!FZ40/'1_Police_100K'!N40*100</f>
        <v>2.6467605932029369E-2</v>
      </c>
      <c r="GA40" s="250">
        <f>'1_Police_100K'!GA40/'1_Police_100K'!O40*100</f>
        <v>2.6625339803358659E-2</v>
      </c>
      <c r="GB40" s="250">
        <f t="shared" si="12"/>
        <v>73.966700496573168</v>
      </c>
      <c r="GD40" s="250">
        <f>'1_Police_100K'!GD40/'1_Police_100K'!J40*100</f>
        <v>4.1886953556497721E-2</v>
      </c>
      <c r="GE40" s="250">
        <f>'1_Police_100K'!GE40/'1_Police_100K'!K40*100</f>
        <v>4.0208834069745694E-2</v>
      </c>
      <c r="GF40" s="250">
        <f>'1_Police_100K'!GF40/'1_Police_100K'!L40*100</f>
        <v>5.0452224204762197E-2</v>
      </c>
      <c r="GG40" s="250">
        <f>'1_Police_100K'!GG40/'1_Police_100K'!M40*100</f>
        <v>5.9647600381026476E-2</v>
      </c>
      <c r="GH40" s="250">
        <f>'1_Police_100K'!GH40/'1_Police_100K'!N40*100</f>
        <v>5.6677183737207704E-2</v>
      </c>
      <c r="GI40" s="250">
        <f>'1_Police_100K'!GI40/'1_Police_100K'!O40*100</f>
        <v>6.6360102639668711E-2</v>
      </c>
      <c r="GJ40" s="250">
        <f t="shared" si="13"/>
        <v>58.426662732015728</v>
      </c>
      <c r="GL40" s="250">
        <f>'1_Police_100K'!GL40/'1_Police_100K'!J40*100</f>
        <v>1.3622210109613146</v>
      </c>
      <c r="GM40" s="250">
        <f>'1_Police_100K'!GM40/'1_Police_100K'!K40*100</f>
        <v>1.3051229832616111</v>
      </c>
      <c r="GN40" s="250">
        <f>'1_Police_100K'!GN40/'1_Police_100K'!L40*100</f>
        <v>1.353217630827918</v>
      </c>
      <c r="GO40" s="250">
        <f>'1_Police_100K'!GO40/'1_Police_100K'!M40*100</f>
        <v>1.3376822219229867</v>
      </c>
      <c r="GP40" s="250">
        <f>'1_Police_100K'!GP40/'1_Police_100K'!N40*100</f>
        <v>1.1015087448057324</v>
      </c>
      <c r="GQ40" s="250">
        <f>'1_Police_100K'!GQ40/'1_Police_100K'!O40*100</f>
        <v>1.2650085109626281</v>
      </c>
      <c r="GR40" s="250">
        <f t="shared" si="14"/>
        <v>-7.1363236373871501</v>
      </c>
      <c r="GT40" s="250" t="e">
        <f>'1_Police_100K'!GT40/'1_Police_100K'!GL40*100</f>
        <v>#VALUE!</v>
      </c>
      <c r="GU40" s="250" t="e">
        <f>'1_Police_100K'!GU40/'1_Police_100K'!GM40*100</f>
        <v>#VALUE!</v>
      </c>
      <c r="GV40" s="250" t="e">
        <f>'1_Police_100K'!GV40/'1_Police_100K'!GN40*100</f>
        <v>#VALUE!</v>
      </c>
      <c r="GW40" s="250" t="e">
        <f>'1_Police_100K'!GW40/'1_Police_100K'!GO40*100</f>
        <v>#VALUE!</v>
      </c>
      <c r="GX40" s="250" t="e">
        <f>'1_Police_100K'!GX40/'1_Police_100K'!GP40*100</f>
        <v>#VALUE!</v>
      </c>
      <c r="GY40" s="250" t="e">
        <f>'1_Police_100K'!GY40/'1_Police_100K'!GQ40*100</f>
        <v>#VALUE!</v>
      </c>
      <c r="GZ40" s="250" t="e">
        <f t="shared" si="15"/>
        <v>#VALUE!</v>
      </c>
      <c r="HA40" s="252"/>
      <c r="HB40" s="250">
        <f>'1_Police_raw'!GI39/C40*100</f>
        <v>835.12449243230367</v>
      </c>
      <c r="HC40" s="250">
        <f>'1_Police_raw'!GJ39/D40*100</f>
        <v>808.93722164014821</v>
      </c>
      <c r="HD40" s="250">
        <f>'1_Police_raw'!GK39/E40*100</f>
        <v>802.10555195195002</v>
      </c>
      <c r="HE40" s="250">
        <f>'1_Police_raw'!GL39/F40*100</f>
        <v>748.76055634350894</v>
      </c>
      <c r="HF40" s="250">
        <f>'1_Police_raw'!GM39/G40*100</f>
        <v>684.90630644226701</v>
      </c>
      <c r="HG40" s="250">
        <f>'1_Police_raw'!GN39/H40*100</f>
        <v>644.99001175686544</v>
      </c>
      <c r="HH40" s="250">
        <f t="shared" si="16"/>
        <v>-22.767202063691215</v>
      </c>
      <c r="HJ40" s="250">
        <f>'1_Police_100K'!HJ40/'1_Police_100K'!HB40*100</f>
        <v>13.460635467209267</v>
      </c>
      <c r="HK40" s="250">
        <f>'1_Police_100K'!HK40/'1_Police_100K'!HC40*100</f>
        <v>12.709053943442559</v>
      </c>
      <c r="HL40" s="250">
        <f>'1_Police_100K'!HL40/'1_Police_100K'!HD40*100</f>
        <v>11.906127687049599</v>
      </c>
      <c r="HM40" s="250">
        <f>'1_Police_100K'!HM40/'1_Police_100K'!HE40*100</f>
        <v>11.816576457582588</v>
      </c>
      <c r="HN40" s="250">
        <f>'1_Police_100K'!HN40/'1_Police_100K'!HF40*100</f>
        <v>11.112857394321924</v>
      </c>
      <c r="HO40" s="250">
        <f>'1_Police_100K'!HO40/'1_Police_100K'!HG40*100</f>
        <v>10.823145285677086</v>
      </c>
      <c r="HP40" s="250">
        <f t="shared" si="17"/>
        <v>-19.59409856954548</v>
      </c>
      <c r="HR40" s="250">
        <f>'1_Police_100K'!HR40/'1_Police_100K'!HB40*100</f>
        <v>0.35665808805605953</v>
      </c>
      <c r="HS40" s="250">
        <f>'1_Police_100K'!HS40/'1_Police_100K'!HC40*100</f>
        <v>0.34985345760832259</v>
      </c>
      <c r="HT40" s="250">
        <f>'1_Police_100K'!HT40/'1_Police_100K'!HD40*100</f>
        <v>0.28974912421592974</v>
      </c>
      <c r="HU40" s="250">
        <f>'1_Police_100K'!HU40/'1_Police_100K'!HE40*100</f>
        <v>0.31757426097942654</v>
      </c>
      <c r="HV40" s="250">
        <f>'1_Police_100K'!HV40/'1_Police_100K'!HF40*100</f>
        <v>0.33822013227047548</v>
      </c>
      <c r="HW40" s="250">
        <f>'1_Police_100K'!HW40/'1_Police_100K'!HG40*100</f>
        <v>0.41163941322187131</v>
      </c>
      <c r="HX40" s="250">
        <f t="shared" si="18"/>
        <v>15.415695593918443</v>
      </c>
      <c r="HZ40" s="250">
        <f>'1_Police_100K'!HZ40/'1_Police_100K'!HR40*100</f>
        <v>15.467625899280574</v>
      </c>
      <c r="IA40" s="250">
        <f>'1_Police_100K'!IA40/'1_Police_100K'!HS40*100</f>
        <v>14.415094339622641</v>
      </c>
      <c r="IB40" s="250">
        <f>'1_Police_100K'!IB40/'1_Police_100K'!HT40*100</f>
        <v>18.047882136279924</v>
      </c>
      <c r="IC40" s="250">
        <f>'1_Police_100K'!IC40/'1_Police_100K'!HU40*100</f>
        <v>14.10488245931284</v>
      </c>
      <c r="ID40" s="250">
        <f>'1_Police_100K'!ID40/'1_Police_100K'!HV40*100</f>
        <v>12.732342007434946</v>
      </c>
      <c r="IE40" s="250">
        <f>'1_Police_100K'!IE40/'1_Police_100K'!HW40*100</f>
        <v>18.329278183292786</v>
      </c>
      <c r="IF40" s="250">
        <f t="shared" si="48"/>
        <v>18.500914766404534</v>
      </c>
      <c r="IH40" s="250">
        <f>'1_Police_100K'!IH40/'1_Police_100K'!HR40*100</f>
        <v>39.856115107913666</v>
      </c>
      <c r="II40" s="250">
        <f>'1_Police_100K'!II40/'1_Police_100K'!HS40*100</f>
        <v>38.188679245283019</v>
      </c>
      <c r="IJ40" s="250">
        <f>'1_Police_100K'!IJ40/'1_Police_100K'!HT40*100</f>
        <v>34.714548802946588</v>
      </c>
      <c r="IK40" s="250">
        <f>'1_Police_100K'!IK40/'1_Police_100K'!HU40*100</f>
        <v>34.177215189873422</v>
      </c>
      <c r="IL40" s="250">
        <f>'1_Police_100K'!IL40/'1_Police_100K'!HV40*100</f>
        <v>37.267657992565063</v>
      </c>
      <c r="IM40" s="250">
        <f>'1_Police_100K'!IM40/'1_Police_100K'!HW40*100</f>
        <v>33.90105433901055</v>
      </c>
      <c r="IN40" s="250">
        <f t="shared" si="36"/>
        <v>-14.941397958078227</v>
      </c>
      <c r="IP40" s="250">
        <f>'1_Police_100K'!IP40/'1_Police_100K'!IH40*100</f>
        <v>13.537906137184116</v>
      </c>
      <c r="IQ40" s="250">
        <f>'1_Police_100K'!IQ40/'1_Police_100K'!II40*100</f>
        <v>16.403162055335969</v>
      </c>
      <c r="IR40" s="250">
        <f>'1_Police_100K'!IR40/'1_Police_100K'!IJ40*100</f>
        <v>17.771883289124666</v>
      </c>
      <c r="IS40" s="250">
        <f>'1_Police_100K'!IS40/'1_Police_100K'!IK40*100</f>
        <v>15.608465608465607</v>
      </c>
      <c r="IT40" s="250">
        <f>'1_Police_100K'!IT40/'1_Police_100K'!IL40*100</f>
        <v>11.471321695760599</v>
      </c>
      <c r="IU40" s="250">
        <f>'1_Police_100K'!IU40/'1_Police_100K'!IM40*100</f>
        <v>13.397129186602868</v>
      </c>
      <c r="IV40" s="250">
        <f t="shared" si="44"/>
        <v>-1.0398724082934905</v>
      </c>
      <c r="IX40" s="250">
        <f>'1_Police_100K'!IX40/'1_Police_100K'!HB40*100</f>
        <v>4.1841895265684617</v>
      </c>
      <c r="IY40" s="250">
        <f>'1_Police_100K'!IY40/'1_Police_100K'!HC40*100</f>
        <v>3.9854249729358657</v>
      </c>
      <c r="IZ40" s="250">
        <f>'1_Police_100K'!IZ40/'1_Police_100K'!HD40*100</f>
        <v>3.8785294831740065</v>
      </c>
      <c r="JA40" s="250">
        <f>'1_Police_100K'!JA40/'1_Police_100K'!HE40*100</f>
        <v>4.2011112227757597</v>
      </c>
      <c r="JB40" s="250">
        <f>'1_Police_100K'!JB40/'1_Police_100K'!HF40*100</f>
        <v>5.1855181431840469</v>
      </c>
      <c r="JC40" s="250">
        <f>'1_Police_100K'!JC40/'1_Police_100K'!HG40*100</f>
        <v>4.196852444129882</v>
      </c>
      <c r="JD40" s="250">
        <f t="shared" si="19"/>
        <v>0.30263728449713767</v>
      </c>
      <c r="JF40" s="250" t="e">
        <f>'1_Police_100K'!JF40/'1_Police_100K'!IX40*100</f>
        <v>#VALUE!</v>
      </c>
      <c r="JG40" s="250" t="e">
        <f>'1_Police_100K'!JG40/'1_Police_100K'!IY40*100</f>
        <v>#VALUE!</v>
      </c>
      <c r="JH40" s="250" t="e">
        <f>'1_Police_100K'!JH40/'1_Police_100K'!IZ40*100</f>
        <v>#VALUE!</v>
      </c>
      <c r="JI40" s="250" t="e">
        <f>'1_Police_100K'!JI40/'1_Police_100K'!JA40*100</f>
        <v>#VALUE!</v>
      </c>
      <c r="JJ40" s="250" t="e">
        <f>'1_Police_100K'!JJ40/'1_Police_100K'!JB40*100</f>
        <v>#VALUE!</v>
      </c>
      <c r="JK40" s="250" t="e">
        <f>'1_Police_100K'!JK40/'1_Police_100K'!JC40*100</f>
        <v>#VALUE!</v>
      </c>
      <c r="JL40" s="250" t="e">
        <f t="shared" si="47"/>
        <v>#VALUE!</v>
      </c>
      <c r="JN40" s="250">
        <f>'1_Police_100K'!JN40/'1_Police_100K'!HB40*100</f>
        <v>1.7183735364830433</v>
      </c>
      <c r="JO40" s="250">
        <f>'1_Police_100K'!JO40/'1_Police_100K'!HC40*100</f>
        <v>1.6502521585298235</v>
      </c>
      <c r="JP40" s="250">
        <f>'1_Police_100K'!JP40/'1_Police_100K'!HD40*100</f>
        <v>1.5546668018473506</v>
      </c>
      <c r="JQ40" s="250">
        <f>'1_Police_100K'!JQ40/'1_Police_100K'!HE40*100</f>
        <v>1.7762336152068112</v>
      </c>
      <c r="JR40" s="250">
        <f>'1_Police_100K'!JR40/'1_Police_100K'!HF40*100</f>
        <v>1.8998164307088794</v>
      </c>
      <c r="JS40" s="250">
        <f>'1_Police_100K'!JS40/'1_Police_100K'!HG40*100</f>
        <v>2.1242997456048398</v>
      </c>
      <c r="JT40" s="250">
        <f t="shared" si="20"/>
        <v>23.622699052535253</v>
      </c>
      <c r="JV40" s="250">
        <f>'1_Police_100K'!JV40/'1_Police_100K'!JN40*100</f>
        <v>16.753770344930569</v>
      </c>
      <c r="JW40" s="250">
        <f>'1_Police_100K'!JW40/'1_Police_100K'!JO40*100</f>
        <v>15.008000000000003</v>
      </c>
      <c r="JX40" s="250">
        <f>'1_Police_100K'!JX40/'1_Police_100K'!JP40*100</f>
        <v>15.754247468680283</v>
      </c>
      <c r="JY40" s="250">
        <f>'1_Police_100K'!JY40/'1_Police_100K'!JQ40*100</f>
        <v>14.953119948270285</v>
      </c>
      <c r="JZ40" s="250">
        <f>'1_Police_100K'!JZ40/'1_Police_100K'!JR40*100</f>
        <v>14.162806088682988</v>
      </c>
      <c r="KA40" s="250">
        <f>'1_Police_100K'!KA40/'1_Police_100K'!JS40*100</f>
        <v>13.955681282413954</v>
      </c>
      <c r="KB40" s="250">
        <f t="shared" si="21"/>
        <v>-16.701249956928493</v>
      </c>
      <c r="KD40" s="250">
        <f>'1_Police_100K'!KD40/'1_Police_100K'!JN40*100</f>
        <v>10.109004031655966</v>
      </c>
      <c r="KE40" s="250">
        <f>'1_Police_100K'!KE40/'1_Police_100K'!JO40*100</f>
        <v>11.311999999999999</v>
      </c>
      <c r="KF40" s="250">
        <f>'1_Police_100K'!KF40/'1_Police_100K'!JP40*100</f>
        <v>10.880384417367427</v>
      </c>
      <c r="KG40" s="250">
        <f>'1_Police_100K'!KG40/'1_Police_100K'!JQ40*100</f>
        <v>12.301972195279664</v>
      </c>
      <c r="KH40" s="250">
        <f>'1_Police_100K'!KH40/'1_Police_100K'!JR40*100</f>
        <v>13.418266048974187</v>
      </c>
      <c r="KI40" s="250">
        <f>'1_Police_100K'!KI40/'1_Police_100K'!JS40*100</f>
        <v>12.006914977212006</v>
      </c>
      <c r="KJ40" s="250">
        <f t="shared" si="22"/>
        <v>18.774460269407371</v>
      </c>
      <c r="KL40" s="250">
        <f>'1_Police_100K'!KL40/'1_Police_100K'!HB40*100</f>
        <v>5.9207808502831467</v>
      </c>
      <c r="KM40" s="250">
        <f>'1_Police_100K'!KM40/'1_Police_100K'!HC40*100</f>
        <v>6.1983471074380168</v>
      </c>
      <c r="KN40" s="250">
        <f>'1_Police_100K'!KN40/'1_Police_100K'!HD40*100</f>
        <v>5.9102418044486882</v>
      </c>
      <c r="KO40" s="250">
        <f>'1_Police_100K'!KO40/'1_Police_100K'!HE40*100</f>
        <v>5.2425595451739335</v>
      </c>
      <c r="KP40" s="250">
        <f>'1_Police_100K'!KP40/'1_Police_100K'!HF40*100</f>
        <v>4.8545276234063417</v>
      </c>
      <c r="KQ40" s="250">
        <f>'1_Police_100K'!KQ40/'1_Police_100K'!HG40*100</f>
        <v>5.1469949988982897</v>
      </c>
      <c r="KR40" s="250">
        <f t="shared" si="23"/>
        <v>-13.068983145151407</v>
      </c>
      <c r="KT40" s="250">
        <f>'1_Police_100K'!KT40/'1_Police_100K'!KL40*100</f>
        <v>4.6933911159263273</v>
      </c>
      <c r="KU40" s="250">
        <f>'1_Police_100K'!KU40/'1_Police_100K'!KM40*100</f>
        <v>3.49307774227902</v>
      </c>
      <c r="KV40" s="250">
        <f>'1_Police_100K'!KV40/'1_Police_100K'!KN40*100</f>
        <v>3.9815817984832074</v>
      </c>
      <c r="KW40" s="250">
        <f>'1_Police_100K'!KW40/'1_Police_100K'!KO40*100</f>
        <v>3.905137473984007</v>
      </c>
      <c r="KX40" s="250">
        <f>'1_Police_100K'!KX40/'1_Police_100K'!KP40*100</f>
        <v>2.9849779849779852</v>
      </c>
      <c r="KY40" s="250">
        <f>'1_Police_100K'!KY40/'1_Police_100K'!KQ40*100</f>
        <v>3.0161510021404938</v>
      </c>
      <c r="KZ40" s="250">
        <f t="shared" si="37"/>
        <v>-35.736210180616908</v>
      </c>
      <c r="LB40" s="250">
        <f>'1_Police_100K'!LB40/'1_Police_100K'!HB40*100</f>
        <v>14.615027365169134</v>
      </c>
      <c r="LC40" s="250">
        <f>'1_Police_100K'!LC40/'1_Police_100K'!HC40*100</f>
        <v>14.647110078419983</v>
      </c>
      <c r="LD40" s="250">
        <f>'1_Police_100K'!LD40/'1_Police_100K'!HD40*100</f>
        <v>15.002387895636954</v>
      </c>
      <c r="LE40" s="250">
        <f>'1_Police_100K'!LE40/'1_Police_100K'!HE40*100</f>
        <v>12.992692346345455</v>
      </c>
      <c r="LF40" s="250">
        <f>'1_Police_100K'!LF40/'1_Police_100K'!HF40*100</f>
        <v>11.447934216812934</v>
      </c>
      <c r="LG40" s="250">
        <f>'1_Police_100K'!LG40/'1_Police_100K'!HG40*100</f>
        <v>11.042819846828742</v>
      </c>
      <c r="LH40" s="250">
        <f t="shared" si="24"/>
        <v>-24.442017309209817</v>
      </c>
      <c r="LJ40" s="250" t="e">
        <f>'1_Police_100K'!LJ40/'1_Police_100K'!LB40*100</f>
        <v>#VALUE!</v>
      </c>
      <c r="LK40" s="250" t="e">
        <f>'1_Police_100K'!LK40/'1_Police_100K'!LC40*100</f>
        <v>#VALUE!</v>
      </c>
      <c r="LL40" s="250" t="e">
        <f>'1_Police_100K'!LL40/'1_Police_100K'!LD40*100</f>
        <v>#VALUE!</v>
      </c>
      <c r="LM40" s="250" t="e">
        <f>'1_Police_100K'!LM40/'1_Police_100K'!LE40*100</f>
        <v>#VALUE!</v>
      </c>
      <c r="LN40" s="250" t="e">
        <f>'1_Police_100K'!LN40/'1_Police_100K'!LF40*100</f>
        <v>#VALUE!</v>
      </c>
      <c r="LO40" s="250" t="e">
        <f>'1_Police_100K'!LO40/'1_Police_100K'!LG40*100</f>
        <v>#VALUE!</v>
      </c>
      <c r="LP40" s="250" t="e">
        <f t="shared" si="38"/>
        <v>#VALUE!</v>
      </c>
      <c r="LR40" s="250" t="e">
        <f>'1_Police_100K'!LR40/'1_Police_100K'!LJ40*100</f>
        <v>#VALUE!</v>
      </c>
      <c r="LS40" s="250" t="e">
        <f>'1_Police_100K'!LS40/'1_Police_100K'!LK40*100</f>
        <v>#VALUE!</v>
      </c>
      <c r="LT40" s="250" t="e">
        <f>'1_Police_100K'!LT40/'1_Police_100K'!LL40*100</f>
        <v>#VALUE!</v>
      </c>
      <c r="LU40" s="250" t="e">
        <f>'1_Police_100K'!LU40/'1_Police_100K'!LM40*100</f>
        <v>#VALUE!</v>
      </c>
      <c r="LV40" s="250" t="e">
        <f>'1_Police_100K'!LV40/'1_Police_100K'!LN40*100</f>
        <v>#VALUE!</v>
      </c>
      <c r="LW40" s="250" t="e">
        <f>'1_Police_100K'!LW40/'1_Police_100K'!LO40*100</f>
        <v>#VALUE!</v>
      </c>
      <c r="LX40" s="250" t="e">
        <f t="shared" si="39"/>
        <v>#VALUE!</v>
      </c>
      <c r="LZ40" s="250" t="e">
        <f>'1_Police_100K'!LZ40/'1_Police_100K'!LJ40*100</f>
        <v>#VALUE!</v>
      </c>
      <c r="MA40" s="250" t="e">
        <f>'1_Police_100K'!MA40/'1_Police_100K'!LK40*100</f>
        <v>#VALUE!</v>
      </c>
      <c r="MB40" s="250" t="e">
        <f>'1_Police_100K'!MB40/'1_Police_100K'!LL40*100</f>
        <v>#VALUE!</v>
      </c>
      <c r="MC40" s="250" t="e">
        <f>'1_Police_100K'!MC40/'1_Police_100K'!LM40*100</f>
        <v>#VALUE!</v>
      </c>
      <c r="MD40" s="250" t="e">
        <f>'1_Police_100K'!MD40/'1_Police_100K'!LN40*100</f>
        <v>#VALUE!</v>
      </c>
      <c r="ME40" s="250" t="e">
        <f>'1_Police_100K'!ME40/'1_Police_100K'!LO40*100</f>
        <v>#VALUE!</v>
      </c>
      <c r="MF40" s="250" t="e">
        <f t="shared" si="40"/>
        <v>#VALUE!</v>
      </c>
      <c r="MH40" s="250">
        <f>'1_Police_100K'!MH40/'1_Police_100K'!LZ40*100</f>
        <v>45.597432521395653</v>
      </c>
      <c r="MI40" s="250">
        <f>'1_Police_100K'!MI40/'1_Police_100K'!MA40*100</f>
        <v>53.192894891368169</v>
      </c>
      <c r="MJ40" s="250">
        <f>'1_Police_100K'!MJ40/'1_Police_100K'!MB40*100</f>
        <v>56.028223744759188</v>
      </c>
      <c r="MK40" s="250">
        <f>'1_Police_100K'!MK40/'1_Police_100K'!MC40*100</f>
        <v>55.670910064680925</v>
      </c>
      <c r="ML40" s="250">
        <f>'1_Police_100K'!ML40/'1_Police_100K'!MD40*100</f>
        <v>53.342583874324788</v>
      </c>
      <c r="MM40" s="250">
        <f>'1_Police_100K'!MM40/'1_Police_100K'!ME40*100</f>
        <v>52.993439743788429</v>
      </c>
      <c r="MN40" s="250">
        <f t="shared" si="41"/>
        <v>16.220227353639601</v>
      </c>
      <c r="MP40" s="250">
        <f>'1_Police_100K'!MP40/'1_Police_100K'!HB40*100</f>
        <v>2.3462457245932429</v>
      </c>
      <c r="MQ40" s="250">
        <f>'1_Police_100K'!MQ40/'1_Police_100K'!HC40*100</f>
        <v>2.5155123702901805</v>
      </c>
      <c r="MR40" s="250">
        <f>'1_Police_100K'!MR40/'1_Police_100K'!HD40*100</f>
        <v>2.5140939203376664</v>
      </c>
      <c r="MS40" s="250">
        <f>'1_Police_100K'!MS40/'1_Police_100K'!HE40*100</f>
        <v>2.8515641824472744</v>
      </c>
      <c r="MT40" s="250">
        <f>'1_Police_100K'!MT40/'1_Police_100K'!HF40*100</f>
        <v>2.6862725375311189</v>
      </c>
      <c r="MU40" s="250">
        <f>'1_Police_100K'!MU40/'1_Police_100K'!HG40*100</f>
        <v>2.6297515474036337</v>
      </c>
      <c r="MV40" s="250">
        <f t="shared" si="25"/>
        <v>12.08338154178378</v>
      </c>
      <c r="MX40" s="250">
        <f>'1_Police_100K'!MX40/'1_Police_100K'!MP40*100</f>
        <v>15.682414698162731</v>
      </c>
      <c r="MY40" s="250">
        <f>'1_Police_100K'!MY40/'1_Police_100K'!MQ40*100</f>
        <v>15.576781778104337</v>
      </c>
      <c r="MZ40" s="250">
        <f>'1_Police_100K'!MZ40/'1_Police_100K'!MR40*100</f>
        <v>15.292369733630482</v>
      </c>
      <c r="NA40" s="250">
        <f>'1_Police_100K'!NA40/'1_Police_100K'!MS40*100</f>
        <v>16.030611217400061</v>
      </c>
      <c r="NB40" s="250">
        <f>'1_Police_100K'!NB40/'1_Police_100K'!MT40*100</f>
        <v>19.623215539433655</v>
      </c>
      <c r="NC40" s="250">
        <f>'1_Police_100K'!NC40/'1_Police_100K'!MU40*100</f>
        <v>23.092547924336674</v>
      </c>
      <c r="ND40" s="250">
        <f t="shared" si="49"/>
        <v>47.251226094933429</v>
      </c>
      <c r="NF40" s="250">
        <f>'1_Police_100K'!NF40/'1_Police_100K'!HB40*100</f>
        <v>2.1817724624033623</v>
      </c>
      <c r="NG40" s="250">
        <f>'1_Police_100K'!NG40/'1_Police_100K'!HC40*100</f>
        <v>2.3853404800253482</v>
      </c>
      <c r="NH40" s="250">
        <f>'1_Police_100K'!NH40/'1_Police_100K'!HD40*100</f>
        <v>3.1477533770713988</v>
      </c>
      <c r="NI40" s="250">
        <f>'1_Police_100K'!NI40/'1_Police_100K'!HE40*100</f>
        <v>2.7255107461272305</v>
      </c>
      <c r="NJ40" s="250">
        <f>'1_Police_100K'!NJ40/'1_Police_100K'!HF40*100</f>
        <v>2.9914879171172073</v>
      </c>
      <c r="NK40" s="250">
        <f>'1_Police_100K'!NK40/'1_Police_100K'!HG40*100</f>
        <v>2.6471118470691142</v>
      </c>
      <c r="NL40" s="250">
        <f t="shared" si="26"/>
        <v>21.328502063553898</v>
      </c>
      <c r="NN40" s="250">
        <f>'1_Police_100K'!NN40/'1_Police_100K'!HB40*100</f>
        <v>0.10828036917960941</v>
      </c>
      <c r="NO40" s="250">
        <f>'1_Police_100K'!NO40/'1_Police_100K'!HC40*100</f>
        <v>0.1497108758218256</v>
      </c>
      <c r="NP40" s="250">
        <f>'1_Police_100K'!NP40/'1_Police_100K'!HD40*100</f>
        <v>0.15928197712422659</v>
      </c>
      <c r="NQ40" s="250">
        <f>'1_Police_100K'!NQ40/'1_Police_100K'!HE40*100</f>
        <v>0.23057154752846254</v>
      </c>
      <c r="NR40" s="250">
        <f>'1_Police_100K'!NR40/'1_Police_100K'!HF40*100</f>
        <v>0.19991450197399852</v>
      </c>
      <c r="NS40" s="250">
        <f>'1_Police_100K'!NS40/'1_Police_100K'!HG40*100</f>
        <v>0.17727536773788619</v>
      </c>
      <c r="NT40" s="250">
        <f t="shared" si="27"/>
        <v>63.718843111655559</v>
      </c>
      <c r="NV40" s="250">
        <f>'1_Police_100K'!NV40/'1_Police_100K'!HB40*100</f>
        <v>0.16088102245406424</v>
      </c>
      <c r="NW40" s="250">
        <f>'1_Police_100K'!NW40/'1_Police_100K'!HC40*100</f>
        <v>0.12489108335753706</v>
      </c>
      <c r="NX40" s="250">
        <f>'1_Police_100K'!NX40/'1_Police_100K'!HD40*100</f>
        <v>0.15367909350679149</v>
      </c>
      <c r="NY40" s="250">
        <f>'1_Police_100K'!NY40/'1_Police_100K'!HE40*100</f>
        <v>0.19496647667724293</v>
      </c>
      <c r="NZ40" s="250">
        <f>'1_Police_100K'!NZ40/'1_Police_100K'!HF40*100</f>
        <v>0.31527397088037823</v>
      </c>
      <c r="OA40" s="250">
        <f>'1_Police_100K'!OA40/'1_Police_100K'!HG40*100</f>
        <v>0.309814578645496</v>
      </c>
      <c r="OB40" s="250">
        <f t="shared" si="42"/>
        <v>92.5737255517233</v>
      </c>
      <c r="OD40" s="250">
        <f>'1_Police_100K'!OD40/'1_Police_100K'!HB40*100</f>
        <v>6.0580557259018448</v>
      </c>
      <c r="OE40" s="250">
        <f>'1_Police_100K'!OE40/'1_Police_100K'!HC40*100</f>
        <v>5.9607107966097228</v>
      </c>
      <c r="OF40" s="250">
        <f>'1_Police_100K'!OF40/'1_Police_100K'!HD40*100</f>
        <v>5.9529304415339084</v>
      </c>
      <c r="OG40" s="250">
        <f>'1_Police_100K'!OG40/'1_Police_100K'!HE40*100</f>
        <v>5.9440368684765907</v>
      </c>
      <c r="OH40" s="250">
        <f>'1_Police_100K'!OH40/'1_Police_100K'!HF40*100</f>
        <v>5.7333970377448633</v>
      </c>
      <c r="OI40" s="250">
        <f>'1_Police_100K'!OI40/'1_Police_100K'!HG40*100</f>
        <v>6.1976269805764961</v>
      </c>
      <c r="OJ40" s="250">
        <f t="shared" si="28"/>
        <v>2.3038951932696676</v>
      </c>
      <c r="OL40" s="250" t="e">
        <f>'1_Police_100K'!OL40/'1_Police_100K'!OD40*100</f>
        <v>#VALUE!</v>
      </c>
      <c r="OM40" s="250" t="e">
        <f>'1_Police_100K'!OM40/'1_Police_100K'!OE40*100</f>
        <v>#VALUE!</v>
      </c>
      <c r="ON40" s="250" t="e">
        <f>'1_Police_100K'!ON40/'1_Police_100K'!OF40*100</f>
        <v>#VALUE!</v>
      </c>
      <c r="OO40" s="250" t="e">
        <f>'1_Police_100K'!OO40/'1_Police_100K'!OG40*100</f>
        <v>#VALUE!</v>
      </c>
      <c r="OP40" s="250" t="e">
        <f>'1_Police_100K'!OP40/'1_Police_100K'!OH40*100</f>
        <v>#VALUE!</v>
      </c>
      <c r="OQ40" s="250" t="e">
        <f>'1_Police_100K'!OQ40/'1_Police_100K'!OI40*100</f>
        <v>#VALUE!</v>
      </c>
      <c r="OR40" s="250" t="e">
        <f t="shared" si="43"/>
        <v>#VALUE!</v>
      </c>
    </row>
    <row r="41" spans="1:408">
      <c r="A41" s="247">
        <v>39</v>
      </c>
      <c r="B41" s="239" t="s">
        <v>62</v>
      </c>
      <c r="C41" s="248">
        <v>9415.57</v>
      </c>
      <c r="D41" s="248">
        <v>9482.8549999999996</v>
      </c>
      <c r="E41" s="248">
        <v>9555.893</v>
      </c>
      <c r="F41" s="248">
        <v>9644.8639999999996</v>
      </c>
      <c r="G41" s="248">
        <v>9747.3549999999996</v>
      </c>
      <c r="H41" s="248">
        <v>9851.0169999999998</v>
      </c>
      <c r="I41" s="249"/>
      <c r="J41" s="250">
        <f>'1_Police_raw'!C40/C41*100</f>
        <v>15041.893374485027</v>
      </c>
      <c r="K41" s="250">
        <f>'1_Police_raw'!D40/D41*100</f>
        <v>14790.777671914208</v>
      </c>
      <c r="L41" s="250">
        <f>'1_Police_raw'!E40/E41*100</f>
        <v>14671.386546500677</v>
      </c>
      <c r="M41" s="250">
        <f>'1_Police_raw'!F40/F41*100</f>
        <v>14969.137978513745</v>
      </c>
      <c r="N41" s="250">
        <f>'1_Police_raw'!G40/G41*100</f>
        <v>15423.661085494476</v>
      </c>
      <c r="O41" s="250">
        <f>'1_Police_raw'!H40/H41*100</f>
        <v>15330.366397702897</v>
      </c>
      <c r="P41" s="250">
        <f t="shared" si="29"/>
        <v>1.9177972881206244</v>
      </c>
      <c r="R41" s="250">
        <f>'1_Police_100K'!R41/'1_Police_100K'!J41*100</f>
        <v>5.4672098737537773</v>
      </c>
      <c r="S41" s="250">
        <f>'1_Police_100K'!S41/'1_Police_100K'!K41*100</f>
        <v>5.1236000878376258</v>
      </c>
      <c r="T41" s="250">
        <f>'1_Police_100K'!T41/'1_Police_100K'!L41*100</f>
        <v>5.2131197119506538</v>
      </c>
      <c r="U41" s="250">
        <f>'1_Police_100K'!U41/'1_Police_100K'!M41*100</f>
        <v>5.7373387276078391</v>
      </c>
      <c r="V41" s="250">
        <f>'1_Police_100K'!V41/'1_Police_100K'!N41*100</f>
        <v>5.3216744190996543</v>
      </c>
      <c r="W41" s="250">
        <f>'1_Police_100K'!W41/'1_Police_100K'!O41*100</f>
        <v>5.2510367852670878</v>
      </c>
      <c r="X41" s="250">
        <f t="shared" si="30"/>
        <v>-3.9539928679976839</v>
      </c>
      <c r="Z41" s="250">
        <f>'1_Police_100K'!Z41/'1_Police_100K'!J41*100</f>
        <v>6.5382551472872599E-2</v>
      </c>
      <c r="AA41" s="250">
        <f>'1_Police_100K'!AA41/'1_Police_100K'!K41*100</f>
        <v>6.1956896822160178E-2</v>
      </c>
      <c r="AB41" s="250">
        <f>'1_Police_100K'!AB41/'1_Police_100K'!L41*100</f>
        <v>5.8203315021162896E-2</v>
      </c>
      <c r="AC41" s="250">
        <f>'1_Police_100K'!AC41/'1_Police_100K'!M41*100</f>
        <v>6.0882990373007026E-2</v>
      </c>
      <c r="AD41" s="250">
        <f>'1_Police_100K'!AD41/'1_Police_100K'!N41*100</f>
        <v>6.3256660407516568E-2</v>
      </c>
      <c r="AE41" s="250">
        <f>'1_Police_100K'!AE41/'1_Police_100K'!O41*100</f>
        <v>6.5421928397421003E-2</v>
      </c>
      <c r="AF41" s="250">
        <f t="shared" si="31"/>
        <v>6.0225432720741878E-2</v>
      </c>
      <c r="AH41" s="250" t="e">
        <f>'1_Police_100K'!AH41/'1_Police_100K'!Z41*100</f>
        <v>#VALUE!</v>
      </c>
      <c r="AI41" s="250" t="e">
        <f>'1_Police_100K'!AI41/'1_Police_100K'!AA41*100</f>
        <v>#VALUE!</v>
      </c>
      <c r="AJ41" s="250" t="e">
        <f>'1_Police_100K'!AJ41/'1_Police_100K'!AB41*100</f>
        <v>#VALUE!</v>
      </c>
      <c r="AK41" s="250" t="e">
        <f>'1_Police_100K'!AK41/'1_Police_100K'!AC41*100</f>
        <v>#VALUE!</v>
      </c>
      <c r="AL41" s="250" t="e">
        <f>'1_Police_100K'!AL41/'1_Police_100K'!AD41*100</f>
        <v>#VALUE!</v>
      </c>
      <c r="AM41" s="250" t="e">
        <f>'1_Police_100K'!AM41/'1_Police_100K'!AE41*100</f>
        <v>#VALUE!</v>
      </c>
      <c r="AN41" s="250" t="e">
        <f t="shared" si="45"/>
        <v>#VALUE!</v>
      </c>
      <c r="AP41" s="250">
        <f>'1_Police_100K'!AP41/'1_Police_100K'!Z41*100</f>
        <v>8.7473002159827207</v>
      </c>
      <c r="AQ41" s="250">
        <f>'1_Police_100K'!AQ41/'1_Police_100K'!AA41*100</f>
        <v>7.8250863060989646</v>
      </c>
      <c r="AR41" s="250">
        <f>'1_Police_100K'!AR41/'1_Police_100K'!AB41*100</f>
        <v>10.661764705882353</v>
      </c>
      <c r="AS41" s="250">
        <f>'1_Police_100K'!AS41/'1_Police_100K'!AC41*100</f>
        <v>9.8976109215017072</v>
      </c>
      <c r="AT41" s="250">
        <f>'1_Police_100K'!AT41/'1_Police_100K'!AD41*100</f>
        <v>11.77707676130389</v>
      </c>
      <c r="AU41" s="250">
        <f>'1_Police_100K'!AU41/'1_Police_100K'!AE41*100</f>
        <v>10.728744939271257</v>
      </c>
      <c r="AV41" s="250">
        <f t="shared" si="32"/>
        <v>22.652071774878834</v>
      </c>
      <c r="AX41" s="250" t="e">
        <f>'1_Police_100K'!AX41/'1_Police_100K'!AP41*100</f>
        <v>#VALUE!</v>
      </c>
      <c r="AY41" s="250" t="e">
        <f>'1_Police_100K'!AY41/'1_Police_100K'!AQ41*100</f>
        <v>#VALUE!</v>
      </c>
      <c r="AZ41" s="250" t="e">
        <f>'1_Police_100K'!AZ41/'1_Police_100K'!AR41*100</f>
        <v>#VALUE!</v>
      </c>
      <c r="BA41" s="250" t="e">
        <f>'1_Police_100K'!BA41/'1_Police_100K'!AS41*100</f>
        <v>#VALUE!</v>
      </c>
      <c r="BB41" s="250" t="e">
        <f>'1_Police_100K'!BB41/'1_Police_100K'!AT41*100</f>
        <v>#VALUE!</v>
      </c>
      <c r="BC41" s="250" t="e">
        <f>'1_Police_100K'!BC41/'1_Police_100K'!AU41*100</f>
        <v>#VALUE!</v>
      </c>
      <c r="BD41" s="250" t="e">
        <f t="shared" si="46"/>
        <v>#VALUE!</v>
      </c>
      <c r="BF41" s="250">
        <f>'1_Police_100K'!BF41/'1_Police_100K'!J41*100</f>
        <v>6.6899906798090782</v>
      </c>
      <c r="BG41" s="250">
        <f>'1_Police_100K'!BG41/'1_Police_100K'!K41*100</f>
        <v>6.5764857534785701</v>
      </c>
      <c r="BH41" s="250">
        <f>'1_Police_100K'!BH41/'1_Police_100K'!L41*100</f>
        <v>6.0613474352737766</v>
      </c>
      <c r="BI41" s="250">
        <f>'1_Police_100K'!BI41/'1_Police_100K'!M41*100</f>
        <v>6.0797795744840011</v>
      </c>
      <c r="BJ41" s="250">
        <f>'1_Police_100K'!BJ41/'1_Police_100K'!N41*100</f>
        <v>5.953442831876302</v>
      </c>
      <c r="BK41" s="250">
        <f>'1_Police_100K'!BK41/'1_Police_100K'!O41*100</f>
        <v>6.1633680903882073</v>
      </c>
      <c r="BL41" s="250">
        <f t="shared" si="0"/>
        <v>-7.8717985513830229</v>
      </c>
      <c r="BN41" s="250" t="e">
        <f>'1_Police_100K'!BN41/'1_Police_100K'!BF41*100</f>
        <v>#VALUE!</v>
      </c>
      <c r="BO41" s="250">
        <f>'1_Police_100K'!BO41/'1_Police_100K'!BG41*100</f>
        <v>5.7870144512743797</v>
      </c>
      <c r="BP41" s="250">
        <f>'1_Police_100K'!BP41/'1_Police_100K'!BH41*100</f>
        <v>5.4825309782416838</v>
      </c>
      <c r="BQ41" s="250">
        <f>'1_Police_100K'!BQ41/'1_Police_100K'!BI41*100</f>
        <v>5.2063752463629429</v>
      </c>
      <c r="BR41" s="250">
        <f>'1_Police_100K'!BR41/'1_Police_100K'!BJ41*100</f>
        <v>5.1751877011083298</v>
      </c>
      <c r="BS41" s="250">
        <f>'1_Police_100K'!BS41/'1_Police_100K'!BK41*100</f>
        <v>5.2987247392000345</v>
      </c>
      <c r="BT41" s="250" t="e">
        <f t="shared" si="1"/>
        <v>#VALUE!</v>
      </c>
      <c r="BV41" s="250">
        <f>'1_Police_100K'!BV41/'1_Police_100K'!J41*100</f>
        <v>1.0730928912361963</v>
      </c>
      <c r="BW41" s="250">
        <f>'1_Police_100K'!BW41/'1_Police_100K'!K41*100</f>
        <v>1.0765812911560628</v>
      </c>
      <c r="BX41" s="250">
        <f>'1_Police_100K'!BX41/'1_Police_100K'!L41*100</f>
        <v>1.1318975564593556</v>
      </c>
      <c r="BY41" s="250">
        <f>'1_Police_100K'!BY41/'1_Police_100K'!M41*100</f>
        <v>1.2927419025276488</v>
      </c>
      <c r="BZ41" s="250">
        <f>'1_Police_100K'!BZ41/'1_Police_100K'!N41*100</f>
        <v>1.0976460673447301</v>
      </c>
      <c r="CA41" s="250">
        <f>'1_Police_100K'!CA41/'1_Police_100K'!O41*100</f>
        <v>1.2334152431768834</v>
      </c>
      <c r="CB41" s="250">
        <f t="shared" si="2"/>
        <v>14.940211909893165</v>
      </c>
      <c r="CD41" s="250">
        <f>'1_Police_100K'!CD41/'1_Police_100K'!BV41*100</f>
        <v>42.97933938676141</v>
      </c>
      <c r="CE41" s="250">
        <f>'1_Police_100K'!CE41/'1_Police_100K'!BW41*100</f>
        <v>41.880794701986751</v>
      </c>
      <c r="CF41" s="250">
        <f>'1_Police_100K'!CF41/'1_Police_100K'!BX41*100</f>
        <v>37.91669292330959</v>
      </c>
      <c r="CG41" s="250">
        <f>'1_Police_100K'!CG41/'1_Police_100K'!BY41*100</f>
        <v>35.881911701671669</v>
      </c>
      <c r="CH41" s="250">
        <f>'1_Police_100K'!CH41/'1_Police_100K'!BZ41*100</f>
        <v>35.862319718821965</v>
      </c>
      <c r="CI41" s="250">
        <f>'1_Police_100K'!CI41/'1_Police_100K'!CA41*100</f>
        <v>36.049820153540566</v>
      </c>
      <c r="CJ41" s="250">
        <f t="shared" si="3"/>
        <v>-16.122907732163256</v>
      </c>
      <c r="CL41" s="250">
        <f>'1_Police_100K'!CL41/'1_Police_100K'!BV41*100</f>
        <v>32.477957626003416</v>
      </c>
      <c r="CM41" s="250">
        <f>'1_Police_100K'!CM41/'1_Police_100K'!BW41*100</f>
        <v>30.874172185430464</v>
      </c>
      <c r="CN41" s="250">
        <f>'1_Police_100K'!CN41/'1_Police_100K'!BX41*100</f>
        <v>30.984939189614973</v>
      </c>
      <c r="CO41" s="250">
        <f>'1_Police_100K'!CO41/'1_Police_100K'!BY41*100</f>
        <v>36.380197171024435</v>
      </c>
      <c r="CP41" s="250">
        <f>'1_Police_100K'!CP41/'1_Police_100K'!BZ41*100</f>
        <v>31.977942067628174</v>
      </c>
      <c r="CQ41" s="250">
        <f>'1_Police_100K'!CQ41/'1_Police_100K'!CA41*100</f>
        <v>31.572448596123909</v>
      </c>
      <c r="CR41" s="250">
        <f t="shared" si="4"/>
        <v>-2.7880725761970666</v>
      </c>
      <c r="CT41" s="250">
        <f>'1_Police_100K'!CT41/'1_Police_100K'!J41*100</f>
        <v>0.68623436043720176</v>
      </c>
      <c r="CU41" s="250">
        <f>'1_Police_100K'!CU41/'1_Police_100K'!K41*100</f>
        <v>0.65685718115369585</v>
      </c>
      <c r="CV41" s="250">
        <f>'1_Police_100K'!CV41/'1_Police_100K'!L41*100</f>
        <v>0.59636999619110664</v>
      </c>
      <c r="CW41" s="250">
        <f>'1_Police_100K'!CW41/'1_Police_100K'!M41*100</f>
        <v>0.57932347153564367</v>
      </c>
      <c r="CX41" s="250">
        <f>'1_Police_100K'!CX41/'1_Police_100K'!N41*100</f>
        <v>0.56279138139642237</v>
      </c>
      <c r="CY41" s="250">
        <f>'1_Police_100K'!CY41/'1_Police_100K'!O41*100</f>
        <v>0.5669459017598365</v>
      </c>
      <c r="CZ41" s="250">
        <f t="shared" si="5"/>
        <v>-17.383049516985167</v>
      </c>
      <c r="DB41" s="250">
        <f>'1_Police_100K'!DB41/'1_Police_100K'!CT41*100</f>
        <v>10.484617759028707</v>
      </c>
      <c r="DC41" s="250">
        <f>'1_Police_100K'!DC41/'1_Police_100K'!CU41*100</f>
        <v>9.388906979268425</v>
      </c>
      <c r="DD41" s="250">
        <f>'1_Police_100K'!DD41/'1_Police_100K'!CV41*100</f>
        <v>10.309771558426025</v>
      </c>
      <c r="DE41" s="250">
        <f>'1_Police_100K'!DE41/'1_Police_100K'!CW41*100</f>
        <v>10.365853658536585</v>
      </c>
      <c r="DF41" s="250">
        <f>'1_Police_100K'!DF41/'1_Police_100K'!CX41*100</f>
        <v>11.771658196430684</v>
      </c>
      <c r="DG41" s="250">
        <f>'1_Police_100K'!DG41/'1_Police_100K'!CY41*100</f>
        <v>11.480962391964496</v>
      </c>
      <c r="DH41" s="250">
        <f t="shared" si="33"/>
        <v>9.502918044654507</v>
      </c>
      <c r="DJ41" s="250">
        <f>'1_Police_100K'!DJ41/'1_Police_100K'!J41*100</f>
        <v>37.898438161945386</v>
      </c>
      <c r="DK41" s="250">
        <f>'1_Police_100K'!DK41/'1_Police_100K'!K41*100</f>
        <v>37.435440770917758</v>
      </c>
      <c r="DL41" s="250">
        <f>'1_Police_100K'!DL41/'1_Police_100K'!L41*100</f>
        <v>37.424160937872244</v>
      </c>
      <c r="DM41" s="250">
        <f>'1_Police_100K'!DM41/'1_Police_100K'!M41*100</f>
        <v>36.838849858666968</v>
      </c>
      <c r="DN41" s="250">
        <f>'1_Police_100K'!DN41/'1_Police_100K'!N41*100</f>
        <v>34.661590170008097</v>
      </c>
      <c r="DO41" s="250">
        <f>'1_Police_100K'!DO41/'1_Police_100K'!O41*100</f>
        <v>32.775856394894177</v>
      </c>
      <c r="DP41" s="250">
        <f t="shared" si="6"/>
        <v>-13.516603890539486</v>
      </c>
      <c r="DR41" s="250">
        <f>'1_Police_100K'!DR41/'1_Police_100K'!DJ41*100</f>
        <v>24.536095150797021</v>
      </c>
      <c r="DS41" s="250">
        <f>'1_Police_100K'!DS41/'1_Police_100K'!DK41*100</f>
        <v>23.900088560463946</v>
      </c>
      <c r="DT41" s="250">
        <f>'1_Police_100K'!DT41/'1_Police_100K'!DL41*100</f>
        <v>23.188419608142109</v>
      </c>
      <c r="DU41" s="250">
        <f>'1_Police_100K'!DU41/'1_Police_100K'!DM41*100</f>
        <v>23.583749168017267</v>
      </c>
      <c r="DV41" s="250">
        <f>'1_Police_100K'!DV41/'1_Police_100K'!DN41*100</f>
        <v>24.076860192438332</v>
      </c>
      <c r="DW41" s="250">
        <f>'1_Police_100K'!DW41/'1_Police_100K'!DO41*100</f>
        <v>24.634126631379043</v>
      </c>
      <c r="DX41" s="250">
        <f t="shared" si="34"/>
        <v>0.39953986149600951</v>
      </c>
      <c r="DZ41" s="250">
        <f>'1_Police_100K'!DZ41/'1_Police_100K'!DR41*100</f>
        <v>26.174476259899613</v>
      </c>
      <c r="EA41" s="250">
        <f>'1_Police_100K'!EA41/'1_Police_100K'!DS41*100</f>
        <v>23.050258584280943</v>
      </c>
      <c r="EB41" s="250">
        <f>'1_Police_100K'!EB41/'1_Police_100K'!DT41*100</f>
        <v>22.787161467965312</v>
      </c>
      <c r="EC41" s="250">
        <f>'1_Police_100K'!EC41/'1_Police_100K'!DU41*100</f>
        <v>22.318688064544418</v>
      </c>
      <c r="ED41" s="250">
        <f>'1_Police_100K'!ED41/'1_Police_100K'!DV41*100</f>
        <v>21.134180847248235</v>
      </c>
      <c r="EE41" s="250">
        <f>'1_Police_100K'!EE41/'1_Police_100K'!DW41*100</f>
        <v>20.653796316039827</v>
      </c>
      <c r="EF41" s="250">
        <f t="shared" si="7"/>
        <v>-21.091844929549552</v>
      </c>
      <c r="EH41" s="250">
        <f>'1_Police_100K'!EH41/'1_Police_100K'!DR41*100</f>
        <v>71.404815599444177</v>
      </c>
      <c r="EI41" s="250">
        <f>'1_Police_100K'!EI41/'1_Police_100K'!DS41*100</f>
        <v>69.956411216740634</v>
      </c>
      <c r="EJ41" s="250">
        <f>'1_Police_100K'!EJ41/'1_Police_100K'!DT41*100</f>
        <v>70.056302141125201</v>
      </c>
      <c r="EK41" s="250">
        <f>'1_Police_100K'!EK41/'1_Police_100K'!DU41*100</f>
        <v>70.601038004352915</v>
      </c>
      <c r="EL41" s="250">
        <f>'1_Police_100K'!EL41/'1_Police_100K'!DV41*100</f>
        <v>71.59685968198302</v>
      </c>
      <c r="EM41" s="250">
        <f>'1_Police_100K'!EM41/'1_Police_100K'!DW41*100</f>
        <v>72.827923302770344</v>
      </c>
      <c r="EN41" s="250">
        <f t="shared" si="8"/>
        <v>1.9930136243321357</v>
      </c>
      <c r="EP41" s="250">
        <f>'1_Police_100K'!EP41/'1_Police_100K'!EH41*100</f>
        <v>45.563495608158398</v>
      </c>
      <c r="EQ41" s="250">
        <f>'1_Police_100K'!EQ41/'1_Police_100K'!EI41*100</f>
        <v>45.05348050439121</v>
      </c>
      <c r="ER41" s="250">
        <f>'1_Police_100K'!ER41/'1_Police_100K'!EJ41*100</f>
        <v>47.696928455780565</v>
      </c>
      <c r="ES41" s="250">
        <f>'1_Police_100K'!ES41/'1_Police_100K'!EK41*100</f>
        <v>47.807626726289286</v>
      </c>
      <c r="ET41" s="250">
        <f>'1_Police_100K'!ET41/'1_Police_100K'!EL41*100</f>
        <v>47.304322657493685</v>
      </c>
      <c r="EU41" s="250">
        <f>'1_Police_100K'!EU41/'1_Police_100K'!EM41*100</f>
        <v>47.545100335578027</v>
      </c>
      <c r="EV41" s="250">
        <f t="shared" si="9"/>
        <v>4.3491060134218742</v>
      </c>
      <c r="EX41" s="250">
        <f>'1_Police_100K'!EX41/'1_Police_100K'!J41*100</f>
        <v>7.4116700087553316</v>
      </c>
      <c r="EY41" s="250">
        <f>'1_Police_100K'!EY41/'1_Police_100K'!K41*100</f>
        <v>8.4043211548936689</v>
      </c>
      <c r="EZ41" s="250">
        <f>'1_Police_100K'!EZ41/'1_Police_100K'!L41*100</f>
        <v>9.6379982053977873</v>
      </c>
      <c r="FA41" s="250">
        <f>'1_Police_100K'!FA41/'1_Police_100K'!M41*100</f>
        <v>9.9881350895894254</v>
      </c>
      <c r="FB41" s="250">
        <f>'1_Police_100K'!FB41/'1_Police_100K'!N41*100</f>
        <v>11.598118663109396</v>
      </c>
      <c r="FC41" s="250">
        <f>'1_Police_100K'!FC41/'1_Police_100K'!O41*100</f>
        <v>12.893483432956099</v>
      </c>
      <c r="FD41" s="250">
        <f t="shared" si="10"/>
        <v>73.961919752568008</v>
      </c>
      <c r="FF41" s="250">
        <f>'1_Police_100K'!FF41/'1_Police_100K'!EX41*100</f>
        <v>33.235210060017145</v>
      </c>
      <c r="FG41" s="250">
        <f>'1_Police_100K'!FG41/'1_Police_100K'!EY41*100</f>
        <v>37.083255569317437</v>
      </c>
      <c r="FH41" s="250">
        <f>'1_Police_100K'!FH41/'1_Police_100K'!EZ41*100</f>
        <v>43.299808322787392</v>
      </c>
      <c r="FI41" s="250">
        <f>'1_Police_100K'!FI41/'1_Police_100K'!FA41*100</f>
        <v>46.053507530997756</v>
      </c>
      <c r="FJ41" s="250">
        <f>'1_Police_100K'!FJ41/'1_Police_100K'!FB41*100</f>
        <v>52.30893637521077</v>
      </c>
      <c r="FK41" s="250">
        <f>'1_Police_100K'!FK41/'1_Police_100K'!FC41*100</f>
        <v>58.821777245951814</v>
      </c>
      <c r="FL41" s="250">
        <f t="shared" si="35"/>
        <v>76.986326067233136</v>
      </c>
      <c r="FN41" s="250">
        <f>'1_Police_100K'!FN41/'1_Police_100K'!J41*100</f>
        <v>0.41319513090631799</v>
      </c>
      <c r="FO41" s="250">
        <f>'1_Police_100K'!FO41/'1_Police_100K'!K41*100</f>
        <v>0.38764056159043142</v>
      </c>
      <c r="FP41" s="250">
        <f>'1_Police_100K'!FP41/'1_Police_100K'!L41*100</f>
        <v>0.40735187755620261</v>
      </c>
      <c r="FQ41" s="250">
        <f>'1_Police_100K'!FQ41/'1_Police_100K'!M41*100</f>
        <v>0.42202509709070735</v>
      </c>
      <c r="FR41" s="250">
        <f>'1_Police_100K'!FR41/'1_Police_100K'!N41*100</f>
        <v>0.46813919658054853</v>
      </c>
      <c r="FS41" s="250">
        <f>'1_Police_100K'!FS41/'1_Police_100K'!O41*100</f>
        <v>0.41319112672055364</v>
      </c>
      <c r="FT41" s="250">
        <f t="shared" si="11"/>
        <v>-9.6907864224249352E-4</v>
      </c>
      <c r="FV41" s="250">
        <f>'1_Police_100K'!FV41/'1_Police_100K'!J41*100</f>
        <v>3.57980060440026E-2</v>
      </c>
      <c r="FW41" s="250">
        <f>'1_Police_100K'!FW41/'1_Police_100K'!K41*100</f>
        <v>3.8428961320074034E-2</v>
      </c>
      <c r="FX41" s="250">
        <f>'1_Police_100K'!FX41/'1_Police_100K'!L41*100</f>
        <v>5.0642590275766737E-2</v>
      </c>
      <c r="FY41" s="250">
        <f>'1_Police_100K'!FY41/'1_Police_100K'!M41*100</f>
        <v>3.0268335373155934E-2</v>
      </c>
      <c r="FZ41" s="250">
        <f>'1_Police_100K'!FZ41/'1_Police_100K'!N41*100</f>
        <v>0.13096988889842284</v>
      </c>
      <c r="GA41" s="250">
        <f>'1_Police_100K'!GA41/'1_Police_100K'!O41*100</f>
        <v>0.13051277416125182</v>
      </c>
      <c r="GB41" s="250">
        <f t="shared" si="12"/>
        <v>264.58112778914733</v>
      </c>
      <c r="GD41" s="250">
        <f>'1_Police_100K'!GD41/'1_Police_100K'!J41*100</f>
        <v>8.8965458807580434E-3</v>
      </c>
      <c r="GE41" s="250">
        <f>'1_Police_100K'!GE41/'1_Police_100K'!K41*100</f>
        <v>9.981548394824423E-3</v>
      </c>
      <c r="GF41" s="250">
        <f>'1_Police_100K'!GF41/'1_Police_100K'!L41*100</f>
        <v>8.7019662163993552E-3</v>
      </c>
      <c r="GG41" s="250">
        <f>'1_Police_100K'!GG41/'1_Police_100K'!M41*100</f>
        <v>7.688295712632286E-3</v>
      </c>
      <c r="GH41" s="250">
        <f>'1_Police_100K'!GH41/'1_Police_100K'!N41*100</f>
        <v>1.124119412078896E-2</v>
      </c>
      <c r="GI41" s="250">
        <f>'1_Police_100K'!GI41/'1_Police_100K'!O41*100</f>
        <v>1.66203482062274E-2</v>
      </c>
      <c r="GJ41" s="250">
        <f t="shared" si="13"/>
        <v>86.817990139013801</v>
      </c>
      <c r="GL41" s="250">
        <f>'1_Police_100K'!GL41/'1_Police_100K'!J41*100</f>
        <v>6.4956788205722038</v>
      </c>
      <c r="GM41" s="250">
        <f>'1_Police_100K'!GM41/'1_Police_100K'!K41*100</f>
        <v>6.9428085795686272</v>
      </c>
      <c r="GN41" s="250">
        <f>'1_Police_100K'!GN41/'1_Police_100K'!L41*100</f>
        <v>7.0739139304213605</v>
      </c>
      <c r="GO41" s="250">
        <f>'1_Police_100K'!GO41/'1_Police_100K'!M41*100</f>
        <v>6.8030334828741479</v>
      </c>
      <c r="GP41" s="250">
        <f>'1_Police_100K'!GP41/'1_Police_100K'!N41*100</f>
        <v>6.4226462835215399</v>
      </c>
      <c r="GQ41" s="250">
        <f>'1_Police_100K'!GQ41/'1_Police_100K'!O41*100</f>
        <v>6.1943574248922486</v>
      </c>
      <c r="GR41" s="250">
        <f t="shared" si="14"/>
        <v>-4.6387976376795734</v>
      </c>
      <c r="GT41" s="250">
        <f>'1_Police_100K'!GT41/'1_Police_100K'!GL41*100</f>
        <v>12.041697011859084</v>
      </c>
      <c r="GU41" s="250">
        <f>'1_Police_100K'!GU41/'1_Police_100K'!GM41*100</f>
        <v>15.004261699134311</v>
      </c>
      <c r="GV41" s="250">
        <f>'1_Police_100K'!GV41/'1_Police_100K'!GN41*100</f>
        <v>14.639778169901691</v>
      </c>
      <c r="GW41" s="250">
        <f>'1_Police_100K'!GW41/'1_Police_100K'!GO41*100</f>
        <v>12.977122552662928</v>
      </c>
      <c r="GX41" s="250">
        <f>'1_Police_100K'!GX41/'1_Police_100K'!GP41*100</f>
        <v>12.494045029930197</v>
      </c>
      <c r="GY41" s="250">
        <f>'1_Police_100K'!GY41/'1_Police_100K'!GQ41*100</f>
        <v>11.335478422611095</v>
      </c>
      <c r="GZ41" s="250">
        <f t="shared" si="15"/>
        <v>-5.8647762732485234</v>
      </c>
      <c r="HA41" s="252"/>
      <c r="HB41" s="250">
        <f>'1_Police_raw'!GI40/C41*100</f>
        <v>2034.5130459441118</v>
      </c>
      <c r="HC41" s="250">
        <f>'1_Police_raw'!GJ40/D41*100</f>
        <v>1970.4719728394036</v>
      </c>
      <c r="HD41" s="250">
        <f>'1_Police_raw'!GK40/E41*100</f>
        <v>1842.9256166849086</v>
      </c>
      <c r="HE41" s="250">
        <f>'1_Police_raw'!GL40/F41*100</f>
        <v>1811.4822562557649</v>
      </c>
      <c r="HF41" s="250">
        <f>'1_Police_raw'!GM40/G41*100</f>
        <v>1796.5283915482714</v>
      </c>
      <c r="HG41" s="250">
        <f>'1_Police_raw'!GN40/H41*100</f>
        <v>1763.1885113993815</v>
      </c>
      <c r="HH41" s="250">
        <f t="shared" si="16"/>
        <v>-13.336092146748697</v>
      </c>
      <c r="HJ41" s="250">
        <f>'1_Police_100K'!HJ41/'1_Police_100K'!HB41*100</f>
        <v>19.122368331758551</v>
      </c>
      <c r="HK41" s="250">
        <f>'1_Police_100K'!HK41/'1_Police_100K'!HC41*100</f>
        <v>18.536099798241434</v>
      </c>
      <c r="HL41" s="250">
        <f>'1_Police_100K'!HL41/'1_Police_100K'!HD41*100</f>
        <v>18.207009335180683</v>
      </c>
      <c r="HM41" s="250">
        <f>'1_Police_100K'!HM41/'1_Police_100K'!HE41*100</f>
        <v>18.613742380448159</v>
      </c>
      <c r="HN41" s="250">
        <f>'1_Police_100K'!HN41/'1_Police_100K'!HF41*100</f>
        <v>18.697534177735644</v>
      </c>
      <c r="HO41" s="250">
        <f>'1_Police_100K'!HO41/'1_Police_100K'!HG41*100</f>
        <v>18.919121203049073</v>
      </c>
      <c r="HP41" s="250">
        <f t="shared" si="17"/>
        <v>-1.0628763403323944</v>
      </c>
      <c r="HR41" s="250">
        <f>'1_Police_100K'!HR41/'1_Police_100K'!HB41*100</f>
        <v>0.41031316395299666</v>
      </c>
      <c r="HS41" s="250">
        <f>'1_Police_100K'!HS41/'1_Police_100K'!HC41*100</f>
        <v>0.42117769203187461</v>
      </c>
      <c r="HT41" s="250">
        <f>'1_Police_100K'!HT41/'1_Police_100K'!HD41*100</f>
        <v>0.45199536647966015</v>
      </c>
      <c r="HU41" s="250">
        <f>'1_Police_100K'!HU41/'1_Police_100K'!HE41*100</f>
        <v>0.50539449961365646</v>
      </c>
      <c r="HV41" s="250">
        <f>'1_Police_100K'!HV41/'1_Police_100K'!HF41*100</f>
        <v>0.50595612001324852</v>
      </c>
      <c r="HW41" s="250">
        <f>'1_Police_100K'!HW41/'1_Police_100K'!HG41*100</f>
        <v>0.58897358542707778</v>
      </c>
      <c r="HX41" s="250">
        <f t="shared" si="18"/>
        <v>43.54245419592425</v>
      </c>
      <c r="HZ41" s="250">
        <f>'1_Police_100K'!HZ41/'1_Police_100K'!HR41*100</f>
        <v>28.371501272264631</v>
      </c>
      <c r="IA41" s="250">
        <f>'1_Police_100K'!IA41/'1_Police_100K'!HS41*100</f>
        <v>30.24142312579416</v>
      </c>
      <c r="IB41" s="250">
        <f>'1_Police_100K'!IB41/'1_Police_100K'!HT41*100</f>
        <v>30.904522613065321</v>
      </c>
      <c r="IC41" s="250">
        <f>'1_Police_100K'!IC41/'1_Police_100K'!HU41*100</f>
        <v>31.483578708946769</v>
      </c>
      <c r="ID41" s="250">
        <f>'1_Police_100K'!ID41/'1_Police_100K'!HV41*100</f>
        <v>32.167042889390515</v>
      </c>
      <c r="IE41" s="250">
        <f>'1_Police_100K'!IE41/'1_Police_100K'!HW41*100</f>
        <v>30.205278592375368</v>
      </c>
      <c r="IF41" s="250">
        <f t="shared" si="48"/>
        <v>6.4634483121391781</v>
      </c>
      <c r="IH41" s="250">
        <f>'1_Police_100K'!IH41/'1_Police_100K'!HR41*100</f>
        <v>30.916030534351147</v>
      </c>
      <c r="II41" s="250">
        <f>'1_Police_100K'!II41/'1_Police_100K'!HS41*100</f>
        <v>27.827191867852608</v>
      </c>
      <c r="IJ41" s="250">
        <f>'1_Police_100K'!IJ41/'1_Police_100K'!HT41*100</f>
        <v>27.386934673366838</v>
      </c>
      <c r="IK41" s="250">
        <f>'1_Police_100K'!IK41/'1_Police_100K'!HU41*100</f>
        <v>28.992072480181196</v>
      </c>
      <c r="IL41" s="250">
        <f>'1_Police_100K'!IL41/'1_Police_100K'!HV41*100</f>
        <v>31.15124153498871</v>
      </c>
      <c r="IM41" s="250">
        <f>'1_Police_100K'!IM41/'1_Police_100K'!HW41*100</f>
        <v>31.769305962854343</v>
      </c>
      <c r="IN41" s="250">
        <f t="shared" si="36"/>
        <v>2.7599773119486031</v>
      </c>
      <c r="IP41" s="250">
        <f>'1_Police_100K'!IP41/'1_Police_100K'!IH41*100</f>
        <v>32.921810699588477</v>
      </c>
      <c r="IQ41" s="250">
        <f>'1_Police_100K'!IQ41/'1_Police_100K'!II41*100</f>
        <v>33.333333333333329</v>
      </c>
      <c r="IR41" s="250">
        <f>'1_Police_100K'!IR41/'1_Police_100K'!IJ41*100</f>
        <v>31.651376146788991</v>
      </c>
      <c r="IS41" s="250">
        <f>'1_Police_100K'!IS41/'1_Police_100K'!IK41*100</f>
        <v>41.015625</v>
      </c>
      <c r="IT41" s="250">
        <f>'1_Police_100K'!IT41/'1_Police_100K'!IL41*100</f>
        <v>39.130434782608695</v>
      </c>
      <c r="IU41" s="250">
        <f>'1_Police_100K'!IU41/'1_Police_100K'!IM41*100</f>
        <v>31.076923076923084</v>
      </c>
      <c r="IV41" s="250">
        <f t="shared" si="44"/>
        <v>-5.6038461538461206</v>
      </c>
      <c r="IX41" s="250">
        <f>'1_Police_100K'!IX41/'1_Police_100K'!HB41*100</f>
        <v>25.169006217340691</v>
      </c>
      <c r="IY41" s="250">
        <f>'1_Police_100K'!IY41/'1_Police_100K'!HC41*100</f>
        <v>24.105599469112736</v>
      </c>
      <c r="IZ41" s="250">
        <f>'1_Police_100K'!IZ41/'1_Police_100K'!HD41*100</f>
        <v>23.60199423081291</v>
      </c>
      <c r="JA41" s="250">
        <f>'1_Police_100K'!JA41/'1_Police_100K'!HE41*100</f>
        <v>23.196062158372204</v>
      </c>
      <c r="JB41" s="250">
        <f>'1_Police_100K'!JB41/'1_Police_100K'!HF41*100</f>
        <v>23.718263531185396</v>
      </c>
      <c r="JC41" s="250">
        <f>'1_Police_100K'!JC41/'1_Police_100K'!HG41*100</f>
        <v>23.697119038297675</v>
      </c>
      <c r="JD41" s="250">
        <f t="shared" si="19"/>
        <v>-5.8480146825540231</v>
      </c>
      <c r="JF41" s="250" t="e">
        <f>'1_Police_100K'!JF41/'1_Police_100K'!IX41*100</f>
        <v>#VALUE!</v>
      </c>
      <c r="JG41" s="250" t="e">
        <f>'1_Police_100K'!JG41/'1_Police_100K'!IY41*100</f>
        <v>#VALUE!</v>
      </c>
      <c r="JH41" s="250" t="e">
        <f>'1_Police_100K'!JH41/'1_Police_100K'!IZ41*100</f>
        <v>#VALUE!</v>
      </c>
      <c r="JI41" s="250" t="e">
        <f>'1_Police_100K'!JI41/'1_Police_100K'!JA41*100</f>
        <v>#VALUE!</v>
      </c>
      <c r="JJ41" s="250" t="e">
        <f>'1_Police_100K'!JJ41/'1_Police_100K'!JB41*100</f>
        <v>#VALUE!</v>
      </c>
      <c r="JK41" s="250" t="e">
        <f>'1_Police_100K'!JK41/'1_Police_100K'!JC41*100</f>
        <v>#VALUE!</v>
      </c>
      <c r="JL41" s="250" t="e">
        <f t="shared" si="47"/>
        <v>#VALUE!</v>
      </c>
      <c r="JN41" s="250">
        <f>'1_Police_100K'!JN41/'1_Police_100K'!HB41*100</f>
        <v>2.8137251319423058</v>
      </c>
      <c r="JO41" s="250">
        <f>'1_Police_100K'!JO41/'1_Police_100K'!HC41*100</f>
        <v>2.804283489513371</v>
      </c>
      <c r="JP41" s="250">
        <f>'1_Police_100K'!JP41/'1_Police_100K'!HD41*100</f>
        <v>2.8721012106207549</v>
      </c>
      <c r="JQ41" s="250">
        <f>'1_Police_100K'!JQ41/'1_Police_100K'!HE41*100</f>
        <v>2.9259079071630936</v>
      </c>
      <c r="JR41" s="250">
        <f>'1_Police_100K'!JR41/'1_Police_100K'!HF41*100</f>
        <v>3.0928423769658622</v>
      </c>
      <c r="JS41" s="250">
        <f>'1_Police_100K'!JS41/'1_Police_100K'!HG41*100</f>
        <v>3.404301867673813</v>
      </c>
      <c r="JT41" s="250">
        <f t="shared" si="20"/>
        <v>20.989141015484833</v>
      </c>
      <c r="JV41" s="250">
        <f>'1_Police_100K'!JV41/'1_Police_100K'!JN41*100</f>
        <v>53.506493506493513</v>
      </c>
      <c r="JW41" s="250">
        <f>'1_Police_100K'!JW41/'1_Police_100K'!JO41*100</f>
        <v>54.675572519083971</v>
      </c>
      <c r="JX41" s="250">
        <f>'1_Police_100K'!JX41/'1_Police_100K'!JP41*100</f>
        <v>54.942665085013843</v>
      </c>
      <c r="JY41" s="250">
        <f>'1_Police_100K'!JY41/'1_Police_100K'!JQ41*100</f>
        <v>55.007824726134594</v>
      </c>
      <c r="JZ41" s="250">
        <f>'1_Police_100K'!JZ41/'1_Police_100K'!JR41*100</f>
        <v>52.548005908419491</v>
      </c>
      <c r="KA41" s="250">
        <f>'1_Police_100K'!KA41/'1_Police_100K'!JS41*100</f>
        <v>49.602570607136819</v>
      </c>
      <c r="KB41" s="250">
        <f t="shared" si="21"/>
        <v>-7.2961665837491552</v>
      </c>
      <c r="KD41" s="250">
        <f>'1_Police_100K'!KD41/'1_Police_100K'!JN41*100</f>
        <v>33.432282003710576</v>
      </c>
      <c r="KE41" s="250">
        <f>'1_Police_100K'!KE41/'1_Police_100K'!JO41*100</f>
        <v>31.507633587786259</v>
      </c>
      <c r="KF41" s="250">
        <f>'1_Police_100K'!KF41/'1_Police_100K'!JP41*100</f>
        <v>34.381178331356267</v>
      </c>
      <c r="KG41" s="250">
        <f>'1_Police_100K'!KG41/'1_Police_100K'!JQ41*100</f>
        <v>36.678403755868544</v>
      </c>
      <c r="KH41" s="250">
        <f>'1_Police_100K'!KH41/'1_Police_100K'!JR41*100</f>
        <v>34.231905465288037</v>
      </c>
      <c r="KI41" s="250">
        <f>'1_Police_100K'!KI41/'1_Police_100K'!JS41*100</f>
        <v>31.997294097750721</v>
      </c>
      <c r="KJ41" s="250">
        <f t="shared" si="22"/>
        <v>-4.2922224268166502</v>
      </c>
      <c r="KL41" s="250">
        <f>'1_Police_100K'!KL41/'1_Police_100K'!HB41*100</f>
        <v>1.5164882204624113</v>
      </c>
      <c r="KM41" s="250">
        <f>'1_Police_100K'!KM41/'1_Police_100K'!HC41*100</f>
        <v>1.4770653494383401</v>
      </c>
      <c r="KN41" s="250">
        <f>'1_Police_100K'!KN41/'1_Police_100K'!HD41*100</f>
        <v>1.4087946033116041</v>
      </c>
      <c r="KO41" s="250">
        <f>'1_Police_100K'!KO41/'1_Police_100K'!HE41*100</f>
        <v>1.432046475688979</v>
      </c>
      <c r="KP41" s="250">
        <f>'1_Police_100K'!KP41/'1_Police_100K'!HF41*100</f>
        <v>1.3711068218417717</v>
      </c>
      <c r="KQ41" s="250">
        <f>'1_Police_100K'!KQ41/'1_Police_100K'!HG41*100</f>
        <v>1.4819335375261957</v>
      </c>
      <c r="KR41" s="250">
        <f t="shared" si="23"/>
        <v>-2.2785988357811959</v>
      </c>
      <c r="KT41" s="250">
        <f>'1_Police_100K'!KT41/'1_Police_100K'!KL41*100</f>
        <v>23.166953528399318</v>
      </c>
      <c r="KU41" s="250">
        <f>'1_Police_100K'!KU41/'1_Police_100K'!KM41*100</f>
        <v>22.608695652173914</v>
      </c>
      <c r="KV41" s="250">
        <f>'1_Police_100K'!KV41/'1_Police_100K'!KN41*100</f>
        <v>22.69246271664651</v>
      </c>
      <c r="KW41" s="250">
        <f>'1_Police_100K'!KW41/'1_Police_100K'!KO41*100</f>
        <v>21.143085531574741</v>
      </c>
      <c r="KX41" s="250">
        <f>'1_Police_100K'!KX41/'1_Police_100K'!KP41*100</f>
        <v>23.531861724281551</v>
      </c>
      <c r="KY41" s="250">
        <f>'1_Police_100K'!KY41/'1_Police_100K'!KQ41*100</f>
        <v>23.815073815073813</v>
      </c>
      <c r="KZ41" s="250">
        <f t="shared" si="37"/>
        <v>2.7976068837881058</v>
      </c>
      <c r="LB41" s="250">
        <f>'1_Police_100K'!LB41/'1_Police_100K'!HB41*100</f>
        <v>21.732502962502807</v>
      </c>
      <c r="LC41" s="250">
        <f>'1_Police_100K'!LC41/'1_Police_100K'!HC41*100</f>
        <v>21.975628421734264</v>
      </c>
      <c r="LD41" s="250">
        <f>'1_Police_100K'!LD41/'1_Police_100K'!HD41*100</f>
        <v>21.027437708678764</v>
      </c>
      <c r="LE41" s="250">
        <f>'1_Police_100K'!LE41/'1_Police_100K'!HE41*100</f>
        <v>21.315857253240988</v>
      </c>
      <c r="LF41" s="250">
        <f>'1_Police_100K'!LF41/'1_Police_100K'!HF41*100</f>
        <v>21.657891430725126</v>
      </c>
      <c r="LG41" s="250">
        <f>'1_Police_100K'!LG41/'1_Police_100K'!HG41*100</f>
        <v>20.360177785965959</v>
      </c>
      <c r="LH41" s="250">
        <f t="shared" si="24"/>
        <v>-6.3146209109215476</v>
      </c>
      <c r="LJ41" s="250">
        <f>'1_Police_100K'!LJ41/'1_Police_100K'!LB41*100</f>
        <v>16.170642069611585</v>
      </c>
      <c r="LK41" s="250">
        <f>'1_Police_100K'!LK41/'1_Police_100K'!LC41*100</f>
        <v>16.279862650074275</v>
      </c>
      <c r="LL41" s="250">
        <f>'1_Police_100K'!LL41/'1_Police_100K'!LD41*100</f>
        <v>16.208041910831465</v>
      </c>
      <c r="LM41" s="250">
        <f>'1_Police_100K'!LM41/'1_Police_100K'!LE41*100</f>
        <v>16.1994522313517</v>
      </c>
      <c r="LN41" s="250">
        <f>'1_Police_100K'!LN41/'1_Police_100K'!LF41*100</f>
        <v>16.223698781838316</v>
      </c>
      <c r="LO41" s="250">
        <f>'1_Police_100K'!LO41/'1_Police_100K'!LG41*100</f>
        <v>15.62040493156883</v>
      </c>
      <c r="LP41" s="250">
        <f t="shared" si="38"/>
        <v>-3.4026919628428232</v>
      </c>
      <c r="LR41" s="250">
        <f>'1_Police_100K'!LR41/'1_Police_100K'!LJ41*100</f>
        <v>53.847296494355327</v>
      </c>
      <c r="LS41" s="250">
        <f>'1_Police_100K'!LS41/'1_Police_100K'!LK41*100</f>
        <v>47.29992520568436</v>
      </c>
      <c r="LT41" s="250">
        <f>'1_Police_100K'!LT41/'1_Police_100K'!LL41*100</f>
        <v>48.983672109296904</v>
      </c>
      <c r="LU41" s="250">
        <f>'1_Police_100K'!LU41/'1_Police_100K'!LM41*100</f>
        <v>48.831427150671317</v>
      </c>
      <c r="LV41" s="250">
        <f>'1_Police_100K'!LV41/'1_Police_100K'!LN41*100</f>
        <v>47.261498456037707</v>
      </c>
      <c r="LW41" s="250">
        <f>'1_Police_100K'!LW41/'1_Police_100K'!LO41*100</f>
        <v>48.425054308472113</v>
      </c>
      <c r="LX41" s="250">
        <f t="shared" si="39"/>
        <v>-10.069664660790551</v>
      </c>
      <c r="LZ41" s="250">
        <f>'1_Police_100K'!LZ41/'1_Police_100K'!LJ41*100</f>
        <v>97.014260249554383</v>
      </c>
      <c r="MA41" s="250">
        <f>'1_Police_100K'!MA41/'1_Police_100K'!LK41*100</f>
        <v>91.877337322363516</v>
      </c>
      <c r="MB41" s="250">
        <f>'1_Police_100K'!MB41/'1_Police_100K'!LL41*100</f>
        <v>91.969343552149283</v>
      </c>
      <c r="MC41" s="250">
        <f>'1_Police_100K'!MC41/'1_Police_100K'!LM41*100</f>
        <v>91.513343278634181</v>
      </c>
      <c r="MD41" s="250">
        <f>'1_Police_100K'!MD41/'1_Police_100K'!LN41*100</f>
        <v>91.483829026491136</v>
      </c>
      <c r="ME41" s="250">
        <f>'1_Police_100K'!ME41/'1_Police_100K'!LO41*100</f>
        <v>91.817523533671235</v>
      </c>
      <c r="MF41" s="250">
        <f t="shared" si="40"/>
        <v>-5.3566730318979268</v>
      </c>
      <c r="MH41" s="250">
        <f>'1_Police_100K'!MH41/'1_Police_100K'!LZ41*100</f>
        <v>39.3814117286786</v>
      </c>
      <c r="MI41" s="250">
        <f>'1_Police_100K'!MI41/'1_Police_100K'!MA41*100</f>
        <v>39.970693585151409</v>
      </c>
      <c r="MJ41" s="250">
        <f>'1_Police_100K'!MJ41/'1_Police_100K'!MB41*100</f>
        <v>43.876811594202906</v>
      </c>
      <c r="MK41" s="250">
        <f>'1_Police_100K'!MK41/'1_Police_100K'!MC41*100</f>
        <v>44.194892229668532</v>
      </c>
      <c r="ML41" s="250">
        <f>'1_Police_100K'!ML41/'1_Police_100K'!MD41*100</f>
        <v>43.648960739030024</v>
      </c>
      <c r="MM41" s="250">
        <f>'1_Police_100K'!MM41/'1_Police_100K'!ME41*100</f>
        <v>43.138801261829663</v>
      </c>
      <c r="MN41" s="250">
        <f t="shared" si="41"/>
        <v>9.5410229552914529</v>
      </c>
      <c r="MP41" s="250">
        <f>'1_Police_100K'!MP41/'1_Police_100K'!HB41*100</f>
        <v>4.9519474214479979</v>
      </c>
      <c r="MQ41" s="250">
        <f>'1_Police_100K'!MQ41/'1_Police_100K'!HC41*100</f>
        <v>4.9990099380809925</v>
      </c>
      <c r="MR41" s="250">
        <f>'1_Police_100K'!MR41/'1_Police_100K'!HD41*100</f>
        <v>4.8231766870329569</v>
      </c>
      <c r="MS41" s="250">
        <f>'1_Police_100K'!MS41/'1_Police_100K'!HE41*100</f>
        <v>4.889677474744583</v>
      </c>
      <c r="MT41" s="250">
        <f>'1_Police_100K'!MT41/'1_Police_100K'!HF41*100</f>
        <v>4.9247918498806493</v>
      </c>
      <c r="MU41" s="250">
        <f>'1_Police_100K'!MU41/'1_Police_100K'!HG41*100</f>
        <v>4.3375630426271794</v>
      </c>
      <c r="MV41" s="250">
        <f t="shared" si="25"/>
        <v>-12.406924519428088</v>
      </c>
      <c r="MX41" s="250">
        <f>'1_Police_100K'!MX41/'1_Police_100K'!MP41*100</f>
        <v>33.544170356314567</v>
      </c>
      <c r="MY41" s="250">
        <f>'1_Police_100K'!MY41/'1_Police_100K'!MQ41*100</f>
        <v>32.341291082325228</v>
      </c>
      <c r="MZ41" s="250">
        <f>'1_Police_100K'!MZ41/'1_Police_100K'!MR41*100</f>
        <v>35.401459854014597</v>
      </c>
      <c r="NA41" s="250">
        <f>'1_Police_100K'!NA41/'1_Police_100K'!MS41*100</f>
        <v>37.621444457450551</v>
      </c>
      <c r="NB41" s="250">
        <f>'1_Police_100K'!NB41/'1_Police_100K'!MT41*100</f>
        <v>36.073747680890541</v>
      </c>
      <c r="NC41" s="250">
        <f>'1_Police_100K'!NC41/'1_Police_100K'!MU41*100</f>
        <v>36.819750464560656</v>
      </c>
      <c r="ND41" s="250">
        <f t="shared" si="49"/>
        <v>9.7649757721000725</v>
      </c>
      <c r="NF41" s="250">
        <f>'1_Police_100K'!NF41/'1_Police_100K'!HB41*100</f>
        <v>1.3457854156117373</v>
      </c>
      <c r="NG41" s="250">
        <f>'1_Police_100K'!NG41/'1_Police_100K'!HC41*100</f>
        <v>1.3245422970506857</v>
      </c>
      <c r="NH41" s="250">
        <f>'1_Police_100K'!NH41/'1_Police_100K'!HD41*100</f>
        <v>1.3906239353124217</v>
      </c>
      <c r="NI41" s="250">
        <f>'1_Police_100K'!NI41/'1_Police_100K'!HE41*100</f>
        <v>1.437197722004407</v>
      </c>
      <c r="NJ41" s="250">
        <f>'1_Police_100K'!NJ41/'1_Police_100K'!HF41*100</f>
        <v>1.5287184348481562</v>
      </c>
      <c r="NK41" s="250">
        <f>'1_Police_100K'!NK41/'1_Police_100K'!HG41*100</f>
        <v>1.4934481726274094</v>
      </c>
      <c r="NL41" s="250">
        <f t="shared" si="26"/>
        <v>10.972236383506271</v>
      </c>
      <c r="NN41" s="250">
        <f>'1_Police_100K'!NN41/'1_Police_100K'!HB41*100</f>
        <v>0.1273745699803196</v>
      </c>
      <c r="NO41" s="250">
        <f>'1_Police_100K'!NO41/'1_Police_100K'!HC41*100</f>
        <v>0.14931204075844093</v>
      </c>
      <c r="NP41" s="250">
        <f>'1_Police_100K'!NP41/'1_Police_100K'!HD41*100</f>
        <v>0.30151952211143157</v>
      </c>
      <c r="NQ41" s="250">
        <f>'1_Police_100K'!NQ41/'1_Police_100K'!HE41*100</f>
        <v>6.8110923503992213E-2</v>
      </c>
      <c r="NR41" s="250">
        <f>'1_Police_100K'!NR41/'1_Police_100K'!HF41*100</f>
        <v>0.44428201057596761</v>
      </c>
      <c r="NS41" s="250">
        <f>'1_Police_100K'!NS41/'1_Police_100K'!HG41*100</f>
        <v>0.55558114363355826</v>
      </c>
      <c r="NT41" s="250">
        <f t="shared" si="27"/>
        <v>336.17901416224612</v>
      </c>
      <c r="NV41" s="250">
        <f>'1_Police_100K'!NV41/'1_Police_100K'!HB41*100</f>
        <v>8.5612415888411522E-2</v>
      </c>
      <c r="NW41" s="250">
        <f>'1_Police_100K'!NW41/'1_Police_100K'!HC41*100</f>
        <v>4.8700343043075717E-2</v>
      </c>
      <c r="NX41" s="250">
        <f>'1_Police_100K'!NX41/'1_Police_100K'!HD41*100</f>
        <v>4.3723169873032451E-2</v>
      </c>
      <c r="NY41" s="250">
        <f>'1_Police_100K'!NY41/'1_Police_100K'!HE41*100</f>
        <v>4.0065249119995421E-2</v>
      </c>
      <c r="NZ41" s="250">
        <f>'1_Police_100K'!NZ41/'1_Police_100K'!HF41*100</f>
        <v>4.6826638646824348E-2</v>
      </c>
      <c r="OA41" s="250">
        <f>'1_Police_100K'!OA41/'1_Police_100K'!HG41*100</f>
        <v>0.10363171591092277</v>
      </c>
      <c r="OB41" s="250">
        <f t="shared" si="42"/>
        <v>21.047531290318759</v>
      </c>
      <c r="OD41" s="250">
        <f>'1_Police_100K'!OD41/'1_Police_100K'!HB41*100</f>
        <v>20.791288414656428</v>
      </c>
      <c r="OE41" s="250">
        <f>'1_Police_100K'!OE41/'1_Police_100K'!HC41*100</f>
        <v>22.152769229945889</v>
      </c>
      <c r="OF41" s="250">
        <f>'1_Police_100K'!OF41/'1_Police_100K'!HD41*100</f>
        <v>22.939332682217728</v>
      </c>
      <c r="OG41" s="250">
        <f>'1_Police_100K'!OG41/'1_Police_100K'!HE41*100</f>
        <v>23.96588730217783</v>
      </c>
      <c r="OH41" s="250">
        <f>'1_Police_100K'!OH41/'1_Police_100K'!HF41*100</f>
        <v>23.770229678951999</v>
      </c>
      <c r="OI41" s="250">
        <f>'1_Police_100K'!OI41/'1_Police_100K'!HG41*100</f>
        <v>23.860051124979847</v>
      </c>
      <c r="OJ41" s="250">
        <f t="shared" si="28"/>
        <v>14.759848688165718</v>
      </c>
      <c r="OL41" s="250">
        <f>'1_Police_100K'!OL41/'1_Police_100K'!OD41*100</f>
        <v>16.089183489002711</v>
      </c>
      <c r="OM41" s="250">
        <f>'1_Police_100K'!OM41/'1_Police_100K'!OE41*100</f>
        <v>15.08672754505484</v>
      </c>
      <c r="ON41" s="250">
        <f>'1_Police_100K'!ON41/'1_Police_100K'!OF41*100</f>
        <v>16.206247834051187</v>
      </c>
      <c r="OO41" s="250">
        <f>'1_Police_100K'!OO41/'1_Police_100K'!OG41*100</f>
        <v>15.58081773022545</v>
      </c>
      <c r="OP41" s="250">
        <f>'1_Police_100K'!OP41/'1_Police_100K'!OH41*100</f>
        <v>14.356756756756756</v>
      </c>
      <c r="OQ41" s="250">
        <f>'1_Police_100K'!OQ41/'1_Police_100K'!OI41*100</f>
        <v>13.58974977680187</v>
      </c>
      <c r="OR41" s="250">
        <f t="shared" si="43"/>
        <v>-15.534869832948672</v>
      </c>
    </row>
    <row r="42" spans="1:408">
      <c r="A42" s="247">
        <v>40</v>
      </c>
      <c r="B42" s="239" t="s">
        <v>63</v>
      </c>
      <c r="C42" s="248">
        <v>7870.134</v>
      </c>
      <c r="D42" s="248">
        <v>7954.6620000000003</v>
      </c>
      <c r="E42" s="248">
        <v>8039.06</v>
      </c>
      <c r="F42" s="248">
        <v>8139.6310000000003</v>
      </c>
      <c r="G42" s="248">
        <v>8237.6659999999993</v>
      </c>
      <c r="H42" s="248">
        <v>8327.1260000000002</v>
      </c>
      <c r="I42" s="249"/>
      <c r="J42" s="250">
        <f>'1_Police_raw'!C41/C42*100</f>
        <v>8804.8564357354007</v>
      </c>
      <c r="K42" s="250">
        <f>'1_Police_raw'!D41/D42*100</f>
        <v>9433.0972202212997</v>
      </c>
      <c r="L42" s="250">
        <f>'1_Police_raw'!E41/E42*100</f>
        <v>9027.0131084977584</v>
      </c>
      <c r="M42" s="250">
        <f>'1_Police_raw'!F41/F42*100</f>
        <v>8097.6275214441539</v>
      </c>
      <c r="N42" s="250">
        <f>'1_Police_raw'!G41/G42*100</f>
        <v>7649.0476792819718</v>
      </c>
      <c r="O42" s="250">
        <f>'1_Police_raw'!H41/H42*100</f>
        <v>7119.923488608194</v>
      </c>
      <c r="P42" s="250">
        <f t="shared" si="29"/>
        <v>-19.136404544754825</v>
      </c>
      <c r="R42" s="250" t="e">
        <f>'1_Police_100K'!R42/'1_Police_100K'!J42*100</f>
        <v>#VALUE!</v>
      </c>
      <c r="S42" s="250" t="e">
        <f>'1_Police_100K'!S42/'1_Police_100K'!K42*100</f>
        <v>#VALUE!</v>
      </c>
      <c r="T42" s="250" t="e">
        <f>'1_Police_100K'!T42/'1_Police_100K'!L42*100</f>
        <v>#VALUE!</v>
      </c>
      <c r="U42" s="250" t="e">
        <f>'1_Police_100K'!U42/'1_Police_100K'!M42*100</f>
        <v>#VALUE!</v>
      </c>
      <c r="V42" s="250" t="e">
        <f>'1_Police_100K'!V42/'1_Police_100K'!N42*100</f>
        <v>#VALUE!</v>
      </c>
      <c r="W42" s="250" t="e">
        <f>'1_Police_100K'!W42/'1_Police_100K'!O42*100</f>
        <v>#VALUE!</v>
      </c>
      <c r="X42" s="250" t="e">
        <f t="shared" si="30"/>
        <v>#VALUE!</v>
      </c>
      <c r="Z42" s="250">
        <f>'1_Police_100K'!Z42/'1_Police_100K'!J42*100</f>
        <v>3.3191236359123404E-2</v>
      </c>
      <c r="AA42" s="250">
        <f>'1_Police_100K'!AA42/'1_Police_100K'!K42*100</f>
        <v>3.05182369787745E-2</v>
      </c>
      <c r="AB42" s="250">
        <f>'1_Police_100K'!AB42/'1_Police_100K'!L42*100</f>
        <v>2.880029544417911E-2</v>
      </c>
      <c r="AC42" s="250">
        <f>'1_Police_100K'!AC42/'1_Police_100K'!M42*100</f>
        <v>2.6247236833521207E-2</v>
      </c>
      <c r="AD42" s="250">
        <f>'1_Police_100K'!AD42/'1_Police_100K'!N42*100</f>
        <v>3.1423433946513507E-2</v>
      </c>
      <c r="AE42" s="250">
        <f>'1_Police_100K'!AE42/'1_Police_100K'!O42*100</f>
        <v>3.9130691449437913E-2</v>
      </c>
      <c r="AF42" s="250">
        <f t="shared" si="31"/>
        <v>17.89464853327739</v>
      </c>
      <c r="AH42" s="250">
        <f>'1_Police_100K'!AH42/'1_Police_100K'!Z42*100</f>
        <v>19.565217391304348</v>
      </c>
      <c r="AI42" s="250">
        <f>'1_Police_100K'!AI42/'1_Police_100K'!AA42*100</f>
        <v>22.2707423580786</v>
      </c>
      <c r="AJ42" s="250">
        <f>'1_Police_100K'!AJ42/'1_Police_100K'!AB42*100</f>
        <v>22.009569377990427</v>
      </c>
      <c r="AK42" s="250">
        <f>'1_Police_100K'!AK42/'1_Police_100K'!AC42*100</f>
        <v>10.40462427745665</v>
      </c>
      <c r="AL42" s="250">
        <f>'1_Police_100K'!AL42/'1_Police_100K'!AD42*100</f>
        <v>18.181818181818183</v>
      </c>
      <c r="AM42" s="250">
        <f>'1_Police_100K'!AM42/'1_Police_100K'!AE42*100</f>
        <v>20.258620689655171</v>
      </c>
      <c r="AN42" s="250">
        <f t="shared" si="45"/>
        <v>3.5440613026819818</v>
      </c>
      <c r="AP42" s="250">
        <f>'1_Police_100K'!AP42/'1_Police_100K'!Z42*100</f>
        <v>20</v>
      </c>
      <c r="AQ42" s="250">
        <f>'1_Police_100K'!AQ42/'1_Police_100K'!AA42*100</f>
        <v>19.650655021834059</v>
      </c>
      <c r="AR42" s="250">
        <f>'1_Police_100K'!AR42/'1_Police_100K'!AB42*100</f>
        <v>27.27272727272727</v>
      </c>
      <c r="AS42" s="250">
        <f>'1_Police_100K'!AS42/'1_Police_100K'!AC42*100</f>
        <v>23.699421965317917</v>
      </c>
      <c r="AT42" s="250">
        <f>'1_Police_100K'!AT42/'1_Police_100K'!AD42*100</f>
        <v>28.787878787878789</v>
      </c>
      <c r="AU42" s="250">
        <f>'1_Police_100K'!AU42/'1_Police_100K'!AE42*100</f>
        <v>19.396551724137932</v>
      </c>
      <c r="AV42" s="250">
        <f t="shared" si="32"/>
        <v>-3.0172413793103345</v>
      </c>
      <c r="AX42" s="250" t="e">
        <f>'1_Police_100K'!AX42/'1_Police_100K'!AP42*100</f>
        <v>#VALUE!</v>
      </c>
      <c r="AY42" s="250" t="e">
        <f>'1_Police_100K'!AY42/'1_Police_100K'!AQ42*100</f>
        <v>#VALUE!</v>
      </c>
      <c r="AZ42" s="250" t="e">
        <f>'1_Police_100K'!AZ42/'1_Police_100K'!AR42*100</f>
        <v>#VALUE!</v>
      </c>
      <c r="BA42" s="250" t="e">
        <f>'1_Police_100K'!BA42/'1_Police_100K'!AS42*100</f>
        <v>#VALUE!</v>
      </c>
      <c r="BB42" s="250" t="e">
        <f>'1_Police_100K'!BB42/'1_Police_100K'!AT42*100</f>
        <v>#VALUE!</v>
      </c>
      <c r="BC42" s="250" t="e">
        <f>'1_Police_100K'!BC42/'1_Police_100K'!AU42*100</f>
        <v>#VALUE!</v>
      </c>
      <c r="BD42" s="250" t="e">
        <f t="shared" si="46"/>
        <v>#VALUE!</v>
      </c>
      <c r="BF42" s="250">
        <f>'1_Police_100K'!BF42/'1_Police_100K'!J42*100</f>
        <v>1.3738285658211078</v>
      </c>
      <c r="BG42" s="250">
        <f>'1_Police_100K'!BG42/'1_Police_100K'!K42*100</f>
        <v>1.2427186018649439</v>
      </c>
      <c r="BH42" s="250">
        <f>'1_Police_100K'!BH42/'1_Police_100K'!L42*100</f>
        <v>1.2532951534201384</v>
      </c>
      <c r="BI42" s="250">
        <f>'1_Police_100K'!BI42/'1_Police_100K'!M42*100</f>
        <v>1.2730668454917717</v>
      </c>
      <c r="BJ42" s="250">
        <f>'1_Police_100K'!BJ42/'1_Police_100K'!N42*100</f>
        <v>1.2691575821730734</v>
      </c>
      <c r="BK42" s="250">
        <f>'1_Police_100K'!BK42/'1_Police_100K'!O42*100</f>
        <v>1.4100542263676767</v>
      </c>
      <c r="BL42" s="250">
        <f t="shared" si="0"/>
        <v>2.6368399557129294</v>
      </c>
      <c r="BN42" s="250">
        <f>'1_Police_100K'!BN42/'1_Police_100K'!BF42*100</f>
        <v>6.5126050420168076</v>
      </c>
      <c r="BO42" s="250">
        <f>'1_Police_100K'!BO42/'1_Police_100K'!BG42*100</f>
        <v>7.2922252010723856</v>
      </c>
      <c r="BP42" s="250">
        <f>'1_Police_100K'!BP42/'1_Police_100K'!BH42*100</f>
        <v>6.5860362836723478</v>
      </c>
      <c r="BQ42" s="250">
        <f>'1_Police_100K'!BQ42/'1_Police_100K'!BI42*100</f>
        <v>8.1515909903467989</v>
      </c>
      <c r="BR42" s="250">
        <f>'1_Police_100K'!BR42/'1_Police_100K'!BJ42*100</f>
        <v>8.50318869576091</v>
      </c>
      <c r="BS42" s="250">
        <f>'1_Police_100K'!BS42/'1_Police_100K'!BK42*100</f>
        <v>7.4521531100478473</v>
      </c>
      <c r="BT42" s="250">
        <f t="shared" si="1"/>
        <v>14.426609044605655</v>
      </c>
      <c r="BV42" s="250">
        <f>'1_Police_100K'!BV42/'1_Police_100K'!J42*100</f>
        <v>0.56655997367790656</v>
      </c>
      <c r="BW42" s="250">
        <f>'1_Police_100K'!BW42/'1_Police_100K'!K42*100</f>
        <v>0.49535496441093796</v>
      </c>
      <c r="BX42" s="250">
        <f>'1_Police_100K'!BX42/'1_Police_100K'!L42*100</f>
        <v>0.52171252895532094</v>
      </c>
      <c r="BY42" s="250">
        <f>'1_Police_100K'!BY42/'1_Police_100K'!M42*100</f>
        <v>0.57334282077385357</v>
      </c>
      <c r="BZ42" s="250">
        <f>'1_Police_100K'!BZ42/'1_Police_100K'!N42*100</f>
        <v>0.60164766712743789</v>
      </c>
      <c r="CA42" s="250">
        <f>'1_Police_100K'!CA42/'1_Police_100K'!O42*100</f>
        <v>0.66994442429813539</v>
      </c>
      <c r="CB42" s="250">
        <f t="shared" si="2"/>
        <v>18.247750533644947</v>
      </c>
      <c r="CD42" s="250">
        <f>'1_Police_100K'!CD42/'1_Police_100K'!BV42*100</f>
        <v>14.060112073357105</v>
      </c>
      <c r="CE42" s="250">
        <f>'1_Police_100K'!CE42/'1_Police_100K'!BW42*100</f>
        <v>15.308044121603448</v>
      </c>
      <c r="CF42" s="250">
        <f>'1_Police_100K'!CF42/'1_Police_100K'!BX42*100</f>
        <v>15.081880612783941</v>
      </c>
      <c r="CG42" s="250">
        <f>'1_Police_100K'!CG42/'1_Police_100K'!BY42*100</f>
        <v>14.712887007144746</v>
      </c>
      <c r="CH42" s="250">
        <f>'1_Police_100K'!CH42/'1_Police_100K'!BZ42*100</f>
        <v>14.033236613030867</v>
      </c>
      <c r="CI42" s="250">
        <f>'1_Police_100K'!CI42/'1_Police_100K'!CA42*100</f>
        <v>14.803625377643503</v>
      </c>
      <c r="CJ42" s="250">
        <f t="shared" si="3"/>
        <v>5.288103682297816</v>
      </c>
      <c r="CL42" s="250">
        <f>'1_Police_100K'!CL42/'1_Police_100K'!BV42*100</f>
        <v>35.736118186449303</v>
      </c>
      <c r="CM42" s="250">
        <f>'1_Police_100K'!CM42/'1_Police_100K'!BW42*100</f>
        <v>32.364810330912029</v>
      </c>
      <c r="CN42" s="250">
        <f>'1_Police_100K'!CN42/'1_Police_100K'!BX42*100</f>
        <v>35.129424194400421</v>
      </c>
      <c r="CO42" s="250">
        <f>'1_Police_100K'!CO42/'1_Police_100K'!BY42*100</f>
        <v>34.400635088647789</v>
      </c>
      <c r="CP42" s="250">
        <f>'1_Police_100K'!CP42/'1_Police_100K'!BZ42*100</f>
        <v>32.392508572935903</v>
      </c>
      <c r="CQ42" s="250">
        <f>'1_Police_100K'!CQ42/'1_Police_100K'!CA42*100</f>
        <v>30.966767371601208</v>
      </c>
      <c r="CR42" s="250">
        <f t="shared" si="4"/>
        <v>-13.346023734207861</v>
      </c>
      <c r="CT42" s="250">
        <f>'1_Police_100K'!CT42/'1_Police_100K'!J42*100</f>
        <v>0.75560571120160935</v>
      </c>
      <c r="CU42" s="250">
        <f>'1_Police_100K'!CU42/'1_Police_100K'!K42*100</f>
        <v>0.80973278551543171</v>
      </c>
      <c r="CV42" s="250">
        <f>'1_Police_100K'!CV42/'1_Police_100K'!L42*100</f>
        <v>0.74742967698194962</v>
      </c>
      <c r="CW42" s="250">
        <f>'1_Police_100K'!CW42/'1_Police_100K'!M42*100</f>
        <v>0.60793455486658665</v>
      </c>
      <c r="CX42" s="250">
        <f>'1_Police_100K'!CX42/'1_Police_100K'!N42*100</f>
        <v>0.5203911106596858</v>
      </c>
      <c r="CY42" s="250">
        <f>'1_Police_100K'!CY42/'1_Police_100K'!O42*100</f>
        <v>0.51881899525203035</v>
      </c>
      <c r="CZ42" s="250">
        <f t="shared" si="5"/>
        <v>-31.337338037456945</v>
      </c>
      <c r="DB42" s="250" t="e">
        <f>'1_Police_100K'!DB42/'1_Police_100K'!CT42*100</f>
        <v>#VALUE!</v>
      </c>
      <c r="DC42" s="250" t="e">
        <f>'1_Police_100K'!DC42/'1_Police_100K'!CU42*100</f>
        <v>#VALUE!</v>
      </c>
      <c r="DD42" s="250" t="e">
        <f>'1_Police_100K'!DD42/'1_Police_100K'!CV42*100</f>
        <v>#VALUE!</v>
      </c>
      <c r="DE42" s="250" t="e">
        <f>'1_Police_100K'!DE42/'1_Police_100K'!CW42*100</f>
        <v>#VALUE!</v>
      </c>
      <c r="DF42" s="250" t="e">
        <f>'1_Police_100K'!DF42/'1_Police_100K'!CX42*100</f>
        <v>#VALUE!</v>
      </c>
      <c r="DG42" s="250" t="e">
        <f>'1_Police_100K'!DG42/'1_Police_100K'!CY42*100</f>
        <v>#VALUE!</v>
      </c>
      <c r="DH42" s="250" t="e">
        <f t="shared" si="33"/>
        <v>#VALUE!</v>
      </c>
      <c r="DJ42" s="250">
        <f>'1_Police_100K'!DJ42/'1_Police_100K'!J42*100</f>
        <v>37.910452930497549</v>
      </c>
      <c r="DK42" s="250">
        <f>'1_Police_100K'!DK42/'1_Police_100K'!K42*100</f>
        <v>37.646710760410514</v>
      </c>
      <c r="DL42" s="250">
        <f>'1_Police_100K'!DL42/'1_Police_100K'!L42*100</f>
        <v>35.804554856294793</v>
      </c>
      <c r="DM42" s="250">
        <f>'1_Police_100K'!DM42/'1_Police_100K'!M42*100</f>
        <v>35.324532670223945</v>
      </c>
      <c r="DN42" s="250">
        <f>'1_Police_100K'!DN42/'1_Police_100K'!N42*100</f>
        <v>32.556582019130211</v>
      </c>
      <c r="DO42" s="250">
        <f>'1_Police_100K'!DO42/'1_Police_100K'!O42*100</f>
        <v>31.660271384838545</v>
      </c>
      <c r="DP42" s="250">
        <f t="shared" si="6"/>
        <v>-16.48669710466838</v>
      </c>
      <c r="DR42" s="250" t="e">
        <f>'1_Police_100K'!DR42/'1_Police_100K'!DJ42*100</f>
        <v>#VALUE!</v>
      </c>
      <c r="DS42" s="250" t="e">
        <f>'1_Police_100K'!DS42/'1_Police_100K'!DK42*100</f>
        <v>#VALUE!</v>
      </c>
      <c r="DT42" s="250" t="e">
        <f>'1_Police_100K'!DT42/'1_Police_100K'!DL42*100</f>
        <v>#VALUE!</v>
      </c>
      <c r="DU42" s="250" t="e">
        <f>'1_Police_100K'!DU42/'1_Police_100K'!DM42*100</f>
        <v>#VALUE!</v>
      </c>
      <c r="DV42" s="250" t="e">
        <f>'1_Police_100K'!DV42/'1_Police_100K'!DN42*100</f>
        <v>#VALUE!</v>
      </c>
      <c r="DW42" s="250" t="e">
        <f>'1_Police_100K'!DW42/'1_Police_100K'!DO42*100</f>
        <v>#VALUE!</v>
      </c>
      <c r="DX42" s="250" t="e">
        <f t="shared" si="34"/>
        <v>#VALUE!</v>
      </c>
      <c r="DZ42" s="250" t="e">
        <f>'1_Police_100K'!DZ42/'1_Police_100K'!DR42*100</f>
        <v>#VALUE!</v>
      </c>
      <c r="EA42" s="250" t="e">
        <f>'1_Police_100K'!EA42/'1_Police_100K'!DS42*100</f>
        <v>#VALUE!</v>
      </c>
      <c r="EB42" s="250" t="e">
        <f>'1_Police_100K'!EB42/'1_Police_100K'!DT42*100</f>
        <v>#VALUE!</v>
      </c>
      <c r="EC42" s="250" t="e">
        <f>'1_Police_100K'!EC42/'1_Police_100K'!DU42*100</f>
        <v>#VALUE!</v>
      </c>
      <c r="ED42" s="250" t="e">
        <f>'1_Police_100K'!ED42/'1_Police_100K'!DV42*100</f>
        <v>#VALUE!</v>
      </c>
      <c r="EE42" s="250" t="e">
        <f>'1_Police_100K'!EE42/'1_Police_100K'!DW42*100</f>
        <v>#VALUE!</v>
      </c>
      <c r="EF42" s="250" t="e">
        <f t="shared" si="7"/>
        <v>#VALUE!</v>
      </c>
      <c r="EH42" s="250" t="e">
        <f>'1_Police_100K'!EH42/'1_Police_100K'!DR42*100</f>
        <v>#VALUE!</v>
      </c>
      <c r="EI42" s="250" t="e">
        <f>'1_Police_100K'!EI42/'1_Police_100K'!DS42*100</f>
        <v>#VALUE!</v>
      </c>
      <c r="EJ42" s="250" t="e">
        <f>'1_Police_100K'!EJ42/'1_Police_100K'!DT42*100</f>
        <v>#VALUE!</v>
      </c>
      <c r="EK42" s="250" t="e">
        <f>'1_Police_100K'!EK42/'1_Police_100K'!DU42*100</f>
        <v>#VALUE!</v>
      </c>
      <c r="EL42" s="250" t="e">
        <f>'1_Police_100K'!EL42/'1_Police_100K'!DV42*100</f>
        <v>#VALUE!</v>
      </c>
      <c r="EM42" s="250" t="e">
        <f>'1_Police_100K'!EM42/'1_Police_100K'!DW42*100</f>
        <v>#VALUE!</v>
      </c>
      <c r="EN42" s="250" t="e">
        <f t="shared" si="8"/>
        <v>#VALUE!</v>
      </c>
      <c r="EP42" s="250">
        <f>'1_Police_100K'!EP42/'1_Police_100K'!EH42*100</f>
        <v>23.746062052505966</v>
      </c>
      <c r="EQ42" s="250">
        <f>'1_Police_100K'!EQ42/'1_Police_100K'!EI42*100</f>
        <v>20.589582515377568</v>
      </c>
      <c r="ER42" s="250">
        <f>'1_Police_100K'!ER42/'1_Police_100K'!EJ42*100</f>
        <v>20.727208852977338</v>
      </c>
      <c r="ES42" s="250">
        <f>'1_Police_100K'!ES42/'1_Police_100K'!EK42*100</f>
        <v>21.720356146585651</v>
      </c>
      <c r="ET42" s="250">
        <f>'1_Police_100K'!ET42/'1_Police_100K'!EL42*100</f>
        <v>23.936721991701244</v>
      </c>
      <c r="EU42" s="250">
        <f>'1_Police_100K'!EU42/'1_Police_100K'!EM42*100</f>
        <v>25.883148498782798</v>
      </c>
      <c r="EV42" s="250">
        <f t="shared" si="9"/>
        <v>8.9997509547116721</v>
      </c>
      <c r="EX42" s="250">
        <f>'1_Police_100K'!EX42/'1_Police_100K'!J42*100</f>
        <v>1.5748520103787558</v>
      </c>
      <c r="EY42" s="250">
        <f>'1_Police_100K'!EY42/'1_Police_100K'!K42*100</f>
        <v>1.688098287380509</v>
      </c>
      <c r="EZ42" s="250">
        <f>'1_Police_100K'!EZ42/'1_Police_100K'!L42*100</f>
        <v>1.7973313563561151</v>
      </c>
      <c r="FA42" s="250">
        <f>'1_Police_100K'!FA42/'1_Police_100K'!M42*100</f>
        <v>1.5079265138055913</v>
      </c>
      <c r="FB42" s="250">
        <f>'1_Police_100K'!FB42/'1_Police_100K'!N42*100</f>
        <v>1.7157512343220076</v>
      </c>
      <c r="FC42" s="250">
        <f>'1_Police_100K'!FC42/'1_Police_100K'!O42*100</f>
        <v>1.8033851421439238</v>
      </c>
      <c r="FD42" s="250">
        <f t="shared" si="10"/>
        <v>14.511403627710081</v>
      </c>
      <c r="FF42" s="250">
        <f>'1_Police_100K'!FF42/'1_Police_100K'!EX42*100</f>
        <v>50.581874828186557</v>
      </c>
      <c r="FG42" s="250">
        <f>'1_Police_100K'!FG42/'1_Police_100K'!EY42*100</f>
        <v>49.917107444540932</v>
      </c>
      <c r="FH42" s="250">
        <f>'1_Police_100K'!FH42/'1_Police_100K'!EZ42*100</f>
        <v>42.62056275396764</v>
      </c>
      <c r="FI42" s="250">
        <f>'1_Police_100K'!FI42/'1_Police_100K'!FA42*100</f>
        <v>42.448938525002511</v>
      </c>
      <c r="FJ42" s="250">
        <f>'1_Police_100K'!FJ42/'1_Police_100K'!FB42*100</f>
        <v>40.421792618629176</v>
      </c>
      <c r="FK42" s="250">
        <f>'1_Police_100K'!FK42/'1_Police_100K'!FC42*100</f>
        <v>44.781144781144775</v>
      </c>
      <c r="FL42" s="250">
        <f t="shared" si="35"/>
        <v>-11.468001268725899</v>
      </c>
      <c r="FN42" s="250">
        <f>'1_Police_100K'!FN42/'1_Police_100K'!J42*100</f>
        <v>0.61677975738649327</v>
      </c>
      <c r="FO42" s="250">
        <f>'1_Police_100K'!FO42/'1_Police_100K'!K42*100</f>
        <v>0.69179112732235115</v>
      </c>
      <c r="FP42" s="250">
        <f>'1_Police_100K'!FP42/'1_Police_100K'!L42*100</f>
        <v>0.95605956838140971</v>
      </c>
      <c r="FQ42" s="250">
        <f>'1_Police_100K'!FQ42/'1_Police_100K'!M42*100</f>
        <v>0.81715385887482805</v>
      </c>
      <c r="FR42" s="250">
        <f>'1_Police_100K'!FR42/'1_Police_100K'!N42*100</f>
        <v>1.0434801929208399</v>
      </c>
      <c r="FS42" s="250">
        <f>'1_Police_100K'!FS42/'1_Police_100K'!O42*100</f>
        <v>1.6033463487860211</v>
      </c>
      <c r="FT42" s="250">
        <f t="shared" si="11"/>
        <v>159.95443747699306</v>
      </c>
      <c r="FV42" s="250">
        <f>'1_Police_100K'!FV42/'1_Police_100K'!J42*100</f>
        <v>4.1849819757155599E-2</v>
      </c>
      <c r="FW42" s="250">
        <f>'1_Police_100K'!FW42/'1_Police_100K'!K42*100</f>
        <v>4.6776861046069207E-2</v>
      </c>
      <c r="FX42" s="250">
        <f>'1_Police_100K'!FX42/'1_Police_100K'!L42*100</f>
        <v>4.9056962574773981E-2</v>
      </c>
      <c r="FY42" s="250">
        <f>'1_Police_100K'!FY42/'1_Police_100K'!M42*100</f>
        <v>5.8563198946469289E-2</v>
      </c>
      <c r="FZ42" s="250">
        <f>'1_Police_100K'!FZ42/'1_Police_100K'!N42*100</f>
        <v>5.8244445749345737E-2</v>
      </c>
      <c r="GA42" s="250">
        <f>'1_Police_100K'!GA42/'1_Police_100K'!O42*100</f>
        <v>0.11182607082317819</v>
      </c>
      <c r="GB42" s="250">
        <f t="shared" si="12"/>
        <v>167.2080106248435</v>
      </c>
      <c r="GD42" s="250">
        <f>'1_Police_100K'!GD42/'1_Police_100K'!J42*100</f>
        <v>2.8861944660107312E-3</v>
      </c>
      <c r="GE42" s="250">
        <f>'1_Police_100K'!GE42/'1_Police_100K'!K42*100</f>
        <v>1.7324763350396002E-3</v>
      </c>
      <c r="GF42" s="250">
        <f>'1_Police_100K'!GF42/'1_Police_100K'!L42*100</f>
        <v>1.9292063933899878E-3</v>
      </c>
      <c r="GG42" s="250">
        <f>'1_Police_100K'!GG42/'1_Police_100K'!M42*100</f>
        <v>1.1530578030911053E-2</v>
      </c>
      <c r="GH42" s="250">
        <f>'1_Police_100K'!GH42/'1_Police_100K'!N42*100</f>
        <v>7.3003937451496031E-3</v>
      </c>
      <c r="GI42" s="250">
        <f>'1_Police_100K'!GI42/'1_Police_100K'!O42*100</f>
        <v>3.3733354697791313E-3</v>
      </c>
      <c r="GJ42" s="250">
        <f t="shared" si="13"/>
        <v>16.878315356266384</v>
      </c>
      <c r="GL42" s="250">
        <f>'1_Police_100K'!GL42/'1_Police_100K'!J42*100</f>
        <v>13.162634171965241</v>
      </c>
      <c r="GM42" s="250">
        <f>'1_Police_100K'!GM42/'1_Police_100K'!K42*100</f>
        <v>12.375478263419028</v>
      </c>
      <c r="GN42" s="250">
        <f>'1_Police_100K'!GN42/'1_Police_100K'!L42*100</f>
        <v>13.406468629037036</v>
      </c>
      <c r="GO42" s="250">
        <f>'1_Police_100K'!GO42/'1_Police_100K'!M42*100</f>
        <v>12.287044636991611</v>
      </c>
      <c r="GP42" s="250">
        <f>'1_Police_100K'!GP42/'1_Police_100K'!N42*100</f>
        <v>13.668876358309673</v>
      </c>
      <c r="GQ42" s="250">
        <f>'1_Police_100K'!GQ42/'1_Police_100K'!O42*100</f>
        <v>14.044544894878436</v>
      </c>
      <c r="GR42" s="250">
        <f t="shared" si="14"/>
        <v>6.7001081348257401</v>
      </c>
      <c r="GT42" s="250">
        <f>'1_Police_100K'!GT42/'1_Police_100K'!GL42*100</f>
        <v>6.8993871353235896</v>
      </c>
      <c r="GU42" s="250">
        <f>'1_Police_100K'!GU42/'1_Police_100K'!GM42*100</f>
        <v>7.8514354633757613</v>
      </c>
      <c r="GV42" s="250">
        <f>'1_Police_100K'!GV42/'1_Police_100K'!GN42*100</f>
        <v>7.9330654030774301</v>
      </c>
      <c r="GW42" s="250">
        <f>'1_Police_100K'!GW42/'1_Police_100K'!GO42*100</f>
        <v>10.65492801224903</v>
      </c>
      <c r="GX42" s="250">
        <f>'1_Police_100K'!GX42/'1_Police_100K'!GP42*100</f>
        <v>9.5601894854170535</v>
      </c>
      <c r="GY42" s="250">
        <f>'1_Police_100K'!GY42/'1_Police_100K'!GQ42*100</f>
        <v>10.138348465196714</v>
      </c>
      <c r="GZ42" s="250">
        <f t="shared" si="15"/>
        <v>46.945638305904595</v>
      </c>
      <c r="HA42" s="252"/>
      <c r="HB42" s="250">
        <f>'1_Police_raw'!GI41/C42*100</f>
        <v>1708.5223707753898</v>
      </c>
      <c r="HC42" s="250">
        <f>'1_Police_raw'!GJ41/D42*100</f>
        <v>1795.7771178712558</v>
      </c>
      <c r="HD42" s="250">
        <f>'1_Police_raw'!GK41/E42*100</f>
        <v>1813.0229156145119</v>
      </c>
      <c r="HE42" s="250">
        <f>'1_Police_raw'!GL41/F42*100</f>
        <v>1663.3309298664767</v>
      </c>
      <c r="HF42" s="250">
        <f>'1_Police_raw'!GM41/G42*100</f>
        <v>1670.4853049395304</v>
      </c>
      <c r="HG42" s="250">
        <f>'1_Police_raw'!GN41/H42*100</f>
        <v>1660.3207397125971</v>
      </c>
      <c r="HH42" s="250">
        <f t="shared" si="16"/>
        <v>-2.8212467034257855</v>
      </c>
      <c r="HJ42" s="250" t="e">
        <f>'1_Police_100K'!HJ42/'1_Police_100K'!HB42*100</f>
        <v>#VALUE!</v>
      </c>
      <c r="HK42" s="250" t="e">
        <f>'1_Police_100K'!HK42/'1_Police_100K'!HC42*100</f>
        <v>#VALUE!</v>
      </c>
      <c r="HL42" s="250" t="e">
        <f>'1_Police_100K'!HL42/'1_Police_100K'!HD42*100</f>
        <v>#VALUE!</v>
      </c>
      <c r="HM42" s="250" t="e">
        <f>'1_Police_100K'!HM42/'1_Police_100K'!HE42*100</f>
        <v>#VALUE!</v>
      </c>
      <c r="HN42" s="250" t="e">
        <f>'1_Police_100K'!HN42/'1_Police_100K'!HF42*100</f>
        <v>#VALUE!</v>
      </c>
      <c r="HO42" s="250" t="e">
        <f>'1_Police_100K'!HO42/'1_Police_100K'!HG42*100</f>
        <v>#VALUE!</v>
      </c>
      <c r="HP42" s="250" t="e">
        <f t="shared" si="17"/>
        <v>#VALUE!</v>
      </c>
      <c r="HR42" s="250">
        <f>'1_Police_100K'!HR42/'1_Police_100K'!HB42*100</f>
        <v>0.18889954857470082</v>
      </c>
      <c r="HS42" s="250">
        <f>'1_Police_100K'!HS42/'1_Police_100K'!HC42*100</f>
        <v>0.18411178315412186</v>
      </c>
      <c r="HT42" s="250">
        <f>'1_Police_100K'!HT42/'1_Police_100K'!HD42*100</f>
        <v>0.14408233276157806</v>
      </c>
      <c r="HU42" s="250">
        <f>'1_Police_100K'!HU42/'1_Police_100K'!HE42*100</f>
        <v>0.14846110097570703</v>
      </c>
      <c r="HV42" s="250">
        <f>'1_Police_100K'!HV42/'1_Police_100K'!HF42*100</f>
        <v>0.14243254438299821</v>
      </c>
      <c r="HW42" s="250">
        <f>'1_Police_100K'!HW42/'1_Police_100K'!HG42*100</f>
        <v>0.15695407827451774</v>
      </c>
      <c r="HX42" s="250">
        <f t="shared" si="18"/>
        <v>-16.91135343690361</v>
      </c>
      <c r="HZ42" s="250" t="e">
        <f>'1_Police_100K'!HZ42/'1_Police_100K'!HR42*100</f>
        <v>#VALUE!</v>
      </c>
      <c r="IA42" s="250" t="e">
        <f>'1_Police_100K'!IA42/'1_Police_100K'!HS42*100</f>
        <v>#VALUE!</v>
      </c>
      <c r="IB42" s="250" t="e">
        <f>'1_Police_100K'!IB42/'1_Police_100K'!HT42*100</f>
        <v>#VALUE!</v>
      </c>
      <c r="IC42" s="250" t="e">
        <f>'1_Police_100K'!IC42/'1_Police_100K'!HU42*100</f>
        <v>#VALUE!</v>
      </c>
      <c r="ID42" s="250" t="e">
        <f>'1_Police_100K'!ID42/'1_Police_100K'!HV42*100</f>
        <v>#VALUE!</v>
      </c>
      <c r="IE42" s="250" t="e">
        <f>'1_Police_100K'!IE42/'1_Police_100K'!HW42*100</f>
        <v>#VALUE!</v>
      </c>
      <c r="IF42" s="250" t="e">
        <f t="shared" si="48"/>
        <v>#VALUE!</v>
      </c>
      <c r="IH42" s="250" t="e">
        <f>'1_Police_100K'!IH42/'1_Police_100K'!HR42*100</f>
        <v>#VALUE!</v>
      </c>
      <c r="II42" s="250" t="e">
        <f>'1_Police_100K'!II42/'1_Police_100K'!HS42*100</f>
        <v>#VALUE!</v>
      </c>
      <c r="IJ42" s="250" t="e">
        <f>'1_Police_100K'!IJ42/'1_Police_100K'!HT42*100</f>
        <v>#VALUE!</v>
      </c>
      <c r="IK42" s="250" t="e">
        <f>'1_Police_100K'!IK42/'1_Police_100K'!HU42*100</f>
        <v>#VALUE!</v>
      </c>
      <c r="IL42" s="250" t="e">
        <f>'1_Police_100K'!IL42/'1_Police_100K'!HV42*100</f>
        <v>#VALUE!</v>
      </c>
      <c r="IM42" s="250" t="e">
        <f>'1_Police_100K'!IM42/'1_Police_100K'!HW42*100</f>
        <v>#VALUE!</v>
      </c>
      <c r="IN42" s="250" t="e">
        <f t="shared" si="36"/>
        <v>#VALUE!</v>
      </c>
      <c r="IP42" s="250" t="e">
        <f>'1_Police_100K'!IP42/'1_Police_100K'!IH42*100</f>
        <v>#VALUE!</v>
      </c>
      <c r="IQ42" s="250" t="e">
        <f>'1_Police_100K'!IQ42/'1_Police_100K'!II42*100</f>
        <v>#VALUE!</v>
      </c>
      <c r="IR42" s="250" t="e">
        <f>'1_Police_100K'!IR42/'1_Police_100K'!IJ42*100</f>
        <v>#VALUE!</v>
      </c>
      <c r="IS42" s="250" t="e">
        <f>'1_Police_100K'!IS42/'1_Police_100K'!IK42*100</f>
        <v>#VALUE!</v>
      </c>
      <c r="IT42" s="250" t="e">
        <f>'1_Police_100K'!IT42/'1_Police_100K'!IL42*100</f>
        <v>#VALUE!</v>
      </c>
      <c r="IU42" s="250" t="e">
        <f>'1_Police_100K'!IU42/'1_Police_100K'!IM42*100</f>
        <v>#VALUE!</v>
      </c>
      <c r="IV42" s="250" t="e">
        <f t="shared" si="44"/>
        <v>#VALUE!</v>
      </c>
      <c r="IX42" s="250">
        <f>'1_Police_100K'!IX42/'1_Police_100K'!HB42*100</f>
        <v>6.4277905446107839</v>
      </c>
      <c r="IY42" s="250">
        <f>'1_Police_100K'!IY42/'1_Police_100K'!HC42*100</f>
        <v>6.035786290322581</v>
      </c>
      <c r="IZ42" s="250">
        <f>'1_Police_100K'!IZ42/'1_Police_100K'!HD42*100</f>
        <v>5.6548885077186961</v>
      </c>
      <c r="JA42" s="250">
        <f>'1_Police_100K'!JA42/'1_Police_100K'!HE42*100</f>
        <v>5.7279394928686971</v>
      </c>
      <c r="JB42" s="250">
        <f>'1_Police_100K'!JB42/'1_Police_100K'!HF42*100</f>
        <v>5.3099724581967749</v>
      </c>
      <c r="JC42" s="250">
        <f>'1_Police_100K'!JC42/'1_Police_100K'!HG42*100</f>
        <v>5.5852506563862949</v>
      </c>
      <c r="JD42" s="250">
        <f t="shared" si="19"/>
        <v>-13.107768250645549</v>
      </c>
      <c r="JF42" s="250">
        <f>'1_Police_100K'!JF42/'1_Police_100K'!IX42*100</f>
        <v>11.257665162559297</v>
      </c>
      <c r="JG42" s="250">
        <f>'1_Police_100K'!JG42/'1_Police_100K'!IY42*100</f>
        <v>12.004175365344468</v>
      </c>
      <c r="JH42" s="250">
        <f>'1_Police_100K'!JH42/'1_Police_100K'!IZ42*100</f>
        <v>11.05314244115506</v>
      </c>
      <c r="JI42" s="250">
        <f>'1_Police_100K'!JI42/'1_Police_100K'!JA42*100</f>
        <v>13.46228239845261</v>
      </c>
      <c r="JJ42" s="250">
        <f>'1_Police_100K'!JJ42/'1_Police_100K'!JB42*100</f>
        <v>13.794991104420415</v>
      </c>
      <c r="JK42" s="250">
        <f>'1_Police_100K'!JK42/'1_Police_100K'!JC42*100</f>
        <v>12.768712768712771</v>
      </c>
      <c r="JL42" s="250">
        <f t="shared" si="47"/>
        <v>13.422388961957324</v>
      </c>
      <c r="JN42" s="250">
        <f>'1_Police_100K'!JN42/'1_Police_100K'!HB42*100</f>
        <v>1.8071885946319803</v>
      </c>
      <c r="JO42" s="250">
        <f>'1_Police_100K'!JO42/'1_Police_100K'!HC42*100</f>
        <v>1.7067092293906811</v>
      </c>
      <c r="JP42" s="250">
        <f>'1_Police_100K'!JP42/'1_Police_100K'!HD42*100</f>
        <v>1.682332761578045</v>
      </c>
      <c r="JQ42" s="250">
        <f>'1_Police_100K'!JQ42/'1_Police_100K'!HE42*100</f>
        <v>1.9528912984068127</v>
      </c>
      <c r="JR42" s="250">
        <f>'1_Police_100K'!JR42/'1_Police_100K'!HF42*100</f>
        <v>1.8116547609531348</v>
      </c>
      <c r="JS42" s="250">
        <f>'1_Police_100K'!JS42/'1_Police_100K'!HG42*100</f>
        <v>1.9470985194239714</v>
      </c>
      <c r="JT42" s="250">
        <f t="shared" si="20"/>
        <v>7.7418552334590487</v>
      </c>
      <c r="JV42" s="250">
        <f>'1_Police_100K'!JV42/'1_Police_100K'!JN42*100</f>
        <v>18.68312757201646</v>
      </c>
      <c r="JW42" s="250">
        <f>'1_Police_100K'!JW42/'1_Police_100K'!JO42*100</f>
        <v>18.908941755537324</v>
      </c>
      <c r="JX42" s="250">
        <f>'1_Police_100K'!JX42/'1_Police_100K'!JP42*100</f>
        <v>17.822185970636216</v>
      </c>
      <c r="JY42" s="250">
        <f>'1_Police_100K'!JY42/'1_Police_100K'!JQ42*100</f>
        <v>17.511346444780635</v>
      </c>
      <c r="JZ42" s="250">
        <f>'1_Police_100K'!JZ42/'1_Police_100K'!JR42*100</f>
        <v>16.887284396309667</v>
      </c>
      <c r="KA42" s="250">
        <f>'1_Police_100K'!KA42/'1_Police_100K'!JS42*100</f>
        <v>18.38781575037147</v>
      </c>
      <c r="KB42" s="250">
        <f t="shared" si="21"/>
        <v>-1.5806337590249484</v>
      </c>
      <c r="KD42" s="250">
        <f>'1_Police_100K'!KD42/'1_Police_100K'!JN42*100</f>
        <v>29.958847736625515</v>
      </c>
      <c r="KE42" s="250">
        <f>'1_Police_100K'!KE42/'1_Police_100K'!JO42*100</f>
        <v>29.368334700574238</v>
      </c>
      <c r="KF42" s="250">
        <f>'1_Police_100K'!KF42/'1_Police_100K'!JP42*100</f>
        <v>32.259380097879273</v>
      </c>
      <c r="KG42" s="250">
        <f>'1_Police_100K'!KG42/'1_Police_100K'!JQ42*100</f>
        <v>31.354009077155819</v>
      </c>
      <c r="KH42" s="250">
        <f>'1_Police_100K'!KH42/'1_Police_100K'!JR42*100</f>
        <v>30.565583634175695</v>
      </c>
      <c r="KI42" s="250">
        <f>'1_Police_100K'!KI42/'1_Police_100K'!JS42*100</f>
        <v>27.414561664190192</v>
      </c>
      <c r="KJ42" s="250">
        <f t="shared" si="22"/>
        <v>-8.4926032362882324</v>
      </c>
      <c r="KL42" s="250">
        <f>'1_Police_100K'!KL42/'1_Police_100K'!HB42*100</f>
        <v>1.2300781627659652</v>
      </c>
      <c r="KM42" s="250">
        <f>'1_Police_100K'!KM42/'1_Police_100K'!HC42*100</f>
        <v>1.3216845878136201</v>
      </c>
      <c r="KN42" s="250">
        <f>'1_Police_100K'!KN42/'1_Police_100K'!HD42*100</f>
        <v>1.1533447684391083</v>
      </c>
      <c r="KO42" s="250">
        <f>'1_Police_100K'!KO42/'1_Police_100K'!HE42*100</f>
        <v>1.0872375156031879</v>
      </c>
      <c r="KP42" s="250">
        <f>'1_Police_100K'!KP42/'1_Police_100K'!HF42*100</f>
        <v>0.82116722016728549</v>
      </c>
      <c r="KQ42" s="250">
        <f>'1_Police_100K'!KQ42/'1_Police_100K'!HG42*100</f>
        <v>0.8665022385846648</v>
      </c>
      <c r="KR42" s="250">
        <f t="shared" si="23"/>
        <v>-29.557139959607142</v>
      </c>
      <c r="KT42" s="250" t="e">
        <f>'1_Police_100K'!KT42/'1_Police_100K'!KL42*100</f>
        <v>#VALUE!</v>
      </c>
      <c r="KU42" s="250" t="e">
        <f>'1_Police_100K'!KU42/'1_Police_100K'!KM42*100</f>
        <v>#VALUE!</v>
      </c>
      <c r="KV42" s="250" t="e">
        <f>'1_Police_100K'!KV42/'1_Police_100K'!KN42*100</f>
        <v>#VALUE!</v>
      </c>
      <c r="KW42" s="250" t="e">
        <f>'1_Police_100K'!KW42/'1_Police_100K'!KO42*100</f>
        <v>#VALUE!</v>
      </c>
      <c r="KX42" s="250" t="e">
        <f>'1_Police_100K'!KX42/'1_Police_100K'!KP42*100</f>
        <v>#VALUE!</v>
      </c>
      <c r="KY42" s="250" t="e">
        <f>'1_Police_100K'!KY42/'1_Police_100K'!KQ42*100</f>
        <v>#VALUE!</v>
      </c>
      <c r="KZ42" s="250" t="e">
        <f t="shared" si="37"/>
        <v>#VALUE!</v>
      </c>
      <c r="LB42" s="250">
        <f>'1_Police_100K'!LB42/'1_Police_100K'!HB42*100</f>
        <v>21.03627020072436</v>
      </c>
      <c r="LC42" s="250">
        <f>'1_Police_100K'!LC42/'1_Police_100K'!HC42*100</f>
        <v>21.707689292114694</v>
      </c>
      <c r="LD42" s="250">
        <f>'1_Police_100K'!LD42/'1_Police_100K'!HD42*100</f>
        <v>19.930017152658664</v>
      </c>
      <c r="LE42" s="250">
        <f>'1_Police_100K'!LE42/'1_Police_100K'!HE42*100</f>
        <v>20.147870211021573</v>
      </c>
      <c r="LF42" s="250">
        <f>'1_Police_100K'!LF42/'1_Police_100K'!HF42*100</f>
        <v>17.512662689213641</v>
      </c>
      <c r="LG42" s="250">
        <f>'1_Police_100K'!LG42/'1_Police_100K'!HG42*100</f>
        <v>17.258438994047321</v>
      </c>
      <c r="LH42" s="250">
        <f t="shared" si="24"/>
        <v>-17.95865507825124</v>
      </c>
      <c r="LJ42" s="250" t="e">
        <f>'1_Police_100K'!LJ42/'1_Police_100K'!LB42*100</f>
        <v>#VALUE!</v>
      </c>
      <c r="LK42" s="250" t="e">
        <f>'1_Police_100K'!LK42/'1_Police_100K'!LC42*100</f>
        <v>#VALUE!</v>
      </c>
      <c r="LL42" s="250" t="e">
        <f>'1_Police_100K'!LL42/'1_Police_100K'!LD42*100</f>
        <v>#VALUE!</v>
      </c>
      <c r="LM42" s="250" t="e">
        <f>'1_Police_100K'!LM42/'1_Police_100K'!LE42*100</f>
        <v>#VALUE!</v>
      </c>
      <c r="LN42" s="250" t="e">
        <f>'1_Police_100K'!LN42/'1_Police_100K'!LF42*100</f>
        <v>#VALUE!</v>
      </c>
      <c r="LO42" s="250" t="e">
        <f>'1_Police_100K'!LO42/'1_Police_100K'!LG42*100</f>
        <v>#VALUE!</v>
      </c>
      <c r="LP42" s="250" t="e">
        <f t="shared" si="38"/>
        <v>#VALUE!</v>
      </c>
      <c r="LR42" s="250" t="e">
        <f>'1_Police_100K'!LR42/'1_Police_100K'!LJ42*100</f>
        <v>#VALUE!</v>
      </c>
      <c r="LS42" s="250" t="e">
        <f>'1_Police_100K'!LS42/'1_Police_100K'!LK42*100</f>
        <v>#VALUE!</v>
      </c>
      <c r="LT42" s="250" t="e">
        <f>'1_Police_100K'!LT42/'1_Police_100K'!LL42*100</f>
        <v>#VALUE!</v>
      </c>
      <c r="LU42" s="250" t="e">
        <f>'1_Police_100K'!LU42/'1_Police_100K'!LM42*100</f>
        <v>#VALUE!</v>
      </c>
      <c r="LV42" s="250" t="e">
        <f>'1_Police_100K'!LV42/'1_Police_100K'!LN42*100</f>
        <v>#VALUE!</v>
      </c>
      <c r="LW42" s="250" t="e">
        <f>'1_Police_100K'!LW42/'1_Police_100K'!LO42*100</f>
        <v>#VALUE!</v>
      </c>
      <c r="LX42" s="250" t="e">
        <f t="shared" si="39"/>
        <v>#VALUE!</v>
      </c>
      <c r="LZ42" s="250" t="e">
        <f>'1_Police_100K'!LZ42/'1_Police_100K'!LJ42*100</f>
        <v>#VALUE!</v>
      </c>
      <c r="MA42" s="250" t="e">
        <f>'1_Police_100K'!MA42/'1_Police_100K'!LK42*100</f>
        <v>#VALUE!</v>
      </c>
      <c r="MB42" s="250" t="e">
        <f>'1_Police_100K'!MB42/'1_Police_100K'!LL42*100</f>
        <v>#VALUE!</v>
      </c>
      <c r="MC42" s="250" t="e">
        <f>'1_Police_100K'!MC42/'1_Police_100K'!LM42*100</f>
        <v>#VALUE!</v>
      </c>
      <c r="MD42" s="250" t="e">
        <f>'1_Police_100K'!MD42/'1_Police_100K'!LN42*100</f>
        <v>#VALUE!</v>
      </c>
      <c r="ME42" s="250" t="e">
        <f>'1_Police_100K'!ME42/'1_Police_100K'!LO42*100</f>
        <v>#VALUE!</v>
      </c>
      <c r="MF42" s="250" t="e">
        <f t="shared" si="40"/>
        <v>#VALUE!</v>
      </c>
      <c r="MH42" s="250">
        <f>'1_Police_100K'!MH42/'1_Police_100K'!LZ42*100</f>
        <v>38.880042462845012</v>
      </c>
      <c r="MI42" s="250">
        <f>'1_Police_100K'!MI42/'1_Police_100K'!MA42*100</f>
        <v>36.55692729766804</v>
      </c>
      <c r="MJ42" s="250">
        <f>'1_Police_100K'!MJ42/'1_Police_100K'!MB42*100</f>
        <v>34.214002642007927</v>
      </c>
      <c r="MK42" s="250">
        <f>'1_Police_100K'!MK42/'1_Police_100K'!MC42*100</f>
        <v>36.391294172712385</v>
      </c>
      <c r="ML42" s="250">
        <f>'1_Police_100K'!ML42/'1_Police_100K'!MD42*100</f>
        <v>40.265742345465043</v>
      </c>
      <c r="MM42" s="250">
        <f>'1_Police_100K'!MM42/'1_Police_100K'!ME42*100</f>
        <v>40.441176470588239</v>
      </c>
      <c r="MN42" s="250">
        <f t="shared" si="41"/>
        <v>4.0152579803252451</v>
      </c>
      <c r="MP42" s="250">
        <f>'1_Police_100K'!MP42/'1_Police_100K'!HB42*100</f>
        <v>5.447595249250722</v>
      </c>
      <c r="MQ42" s="250">
        <f>'1_Police_100K'!MQ42/'1_Police_100K'!HC42*100</f>
        <v>5.4267473118279579</v>
      </c>
      <c r="MR42" s="250">
        <f>'1_Police_100K'!MR42/'1_Police_100K'!HD42*100</f>
        <v>5.7982847341337909</v>
      </c>
      <c r="MS42" s="250">
        <f>'1_Police_100K'!MS42/'1_Police_100K'!HE42*100</f>
        <v>6.0824734653479977</v>
      </c>
      <c r="MT42" s="250">
        <f>'1_Police_100K'!MT42/'1_Police_100K'!HF42*100</f>
        <v>6.3629559113139402</v>
      </c>
      <c r="MU42" s="250">
        <f>'1_Police_100K'!MU42/'1_Police_100K'!HG42*100</f>
        <v>6.5754356018140125</v>
      </c>
      <c r="MV42" s="250">
        <f t="shared" si="25"/>
        <v>20.703453559961474</v>
      </c>
      <c r="MX42" s="250">
        <f>'1_Police_100K'!MX42/'1_Police_100K'!MP42*100</f>
        <v>15.331058020477817</v>
      </c>
      <c r="MY42" s="250">
        <f>'1_Police_100K'!MY42/'1_Police_100K'!MQ42*100</f>
        <v>14.202786377708978</v>
      </c>
      <c r="MZ42" s="250">
        <f>'1_Police_100K'!MZ42/'1_Police_100K'!MR42*100</f>
        <v>13.004378180097032</v>
      </c>
      <c r="NA42" s="250">
        <f>'1_Police_100K'!NA42/'1_Police_100K'!MS42*100</f>
        <v>12.774741955069825</v>
      </c>
      <c r="NB42" s="250">
        <f>'1_Police_100K'!NB42/'1_Police_100K'!MT42*100</f>
        <v>12.334399269072637</v>
      </c>
      <c r="NC42" s="250">
        <f>'1_Police_100K'!NC42/'1_Police_100K'!MU42*100</f>
        <v>11.945880541194589</v>
      </c>
      <c r="ND42" s="250">
        <f t="shared" si="49"/>
        <v>-22.08052095792489</v>
      </c>
      <c r="NF42" s="250">
        <f>'1_Police_100K'!NF42/'1_Police_100K'!HB42*100</f>
        <v>2.7598670266169871</v>
      </c>
      <c r="NG42" s="250">
        <f>'1_Police_100K'!NG42/'1_Police_100K'!HC42*100</f>
        <v>2.8638832885304661</v>
      </c>
      <c r="NH42" s="250">
        <f>'1_Police_100K'!NH42/'1_Police_100K'!HD42*100</f>
        <v>3.3248713550600342</v>
      </c>
      <c r="NI42" s="250">
        <f>'1_Police_100K'!NI42/'1_Police_100K'!HE42*100</f>
        <v>3.4323320210652266</v>
      </c>
      <c r="NJ42" s="250">
        <f>'1_Police_100K'!NJ42/'1_Police_100K'!HF42*100</f>
        <v>3.5477330697846803</v>
      </c>
      <c r="NK42" s="250">
        <f>'1_Police_100K'!NK42/'1_Police_100K'!HG42*100</f>
        <v>3.5383380226679297</v>
      </c>
      <c r="NL42" s="250">
        <f t="shared" si="26"/>
        <v>28.206829841551581</v>
      </c>
      <c r="NN42" s="250">
        <f>'1_Police_100K'!NN42/'1_Police_100K'!HB42*100</f>
        <v>0.24318957631467389</v>
      </c>
      <c r="NO42" s="250">
        <f>'1_Police_100K'!NO42/'1_Police_100K'!HC42*100</f>
        <v>0.24921594982078854</v>
      </c>
      <c r="NP42" s="250">
        <f>'1_Police_100K'!NP42/'1_Police_100K'!HD42*100</f>
        <v>0.24150943396226415</v>
      </c>
      <c r="NQ42" s="250">
        <f>'1_Police_100K'!NQ42/'1_Police_100K'!HE42*100</f>
        <v>0.30356971393540094</v>
      </c>
      <c r="NR42" s="250">
        <f>'1_Police_100K'!NR42/'1_Police_100K'!HF42*100</f>
        <v>0.25216373929030805</v>
      </c>
      <c r="NS42" s="250">
        <f>'1_Police_100K'!NS42/'1_Police_100K'!HG42*100</f>
        <v>0.42457163109281998</v>
      </c>
      <c r="NT42" s="250">
        <f t="shared" si="27"/>
        <v>74.584633735883386</v>
      </c>
      <c r="NV42" s="250">
        <f>'1_Police_100K'!NV42/'1_Police_100K'!HB42*100</f>
        <v>1.4130281192595733E-2</v>
      </c>
      <c r="NW42" s="250">
        <f>'1_Police_100K'!NW42/'1_Police_100K'!HC42*100</f>
        <v>7.7004928315412184E-3</v>
      </c>
      <c r="NX42" s="250">
        <f>'1_Police_100K'!NX42/'1_Police_100K'!HD42*100</f>
        <v>8.9193825042881651E-3</v>
      </c>
      <c r="NY42" s="250">
        <f>'1_Police_100K'!NY42/'1_Police_100K'!HE42*100</f>
        <v>5.6873158085221101E-2</v>
      </c>
      <c r="NZ42" s="250">
        <f>'1_Police_100K'!NZ42/'1_Police_100K'!HF42*100</f>
        <v>3.5608136095749553E-2</v>
      </c>
      <c r="OA42" s="250">
        <f>'1_Police_100K'!OA42/'1_Police_100K'!HG42*100</f>
        <v>1.3742522982561461E-2</v>
      </c>
      <c r="OB42" s="250">
        <f t="shared" si="42"/>
        <v>-2.7441648524125384</v>
      </c>
      <c r="OD42" s="250">
        <f>'1_Police_100K'!OD42/'1_Police_100K'!HB42*100</f>
        <v>28.198091668339988</v>
      </c>
      <c r="OE42" s="250">
        <f>'1_Police_100K'!OE42/'1_Police_100K'!HC42*100</f>
        <v>27.941588261648747</v>
      </c>
      <c r="OF42" s="250">
        <f>'1_Police_100K'!OF42/'1_Police_100K'!HD42*100</f>
        <v>28.596912521440824</v>
      </c>
      <c r="OG42" s="250">
        <f>'1_Police_100K'!OG42/'1_Police_100K'!HE42*100</f>
        <v>25.027882619710613</v>
      </c>
      <c r="OH42" s="250">
        <f>'1_Police_100K'!OH42/'1_Police_100K'!HF42*100</f>
        <v>25.876214491784694</v>
      </c>
      <c r="OI42" s="250">
        <f>'1_Police_100K'!OI42/'1_Police_100K'!HG42*100</f>
        <v>25.13362795373833</v>
      </c>
      <c r="OJ42" s="250">
        <f t="shared" si="28"/>
        <v>-10.867628031872641</v>
      </c>
      <c r="OL42" s="250">
        <f>'1_Police_100K'!OL42/'1_Police_100K'!OD42*100</f>
        <v>14.355417238105284</v>
      </c>
      <c r="OM42" s="250">
        <f>'1_Police_100K'!OM42/'1_Police_100K'!OE42*100</f>
        <v>15.746354662524428</v>
      </c>
      <c r="ON42" s="250">
        <f>'1_Police_100K'!ON42/'1_Police_100K'!OF42*100</f>
        <v>15.983685220729365</v>
      </c>
      <c r="OO42" s="250">
        <f>'1_Police_100K'!OO42/'1_Police_100K'!OG42*100</f>
        <v>21.888741330972405</v>
      </c>
      <c r="OP42" s="250">
        <f>'1_Police_100K'!OP42/'1_Police_100K'!OH42*100</f>
        <v>19.638845203325097</v>
      </c>
      <c r="OQ42" s="250">
        <f>'1_Police_100K'!OQ42/'1_Police_100K'!OI42*100</f>
        <v>20.708509597398486</v>
      </c>
      <c r="OR42" s="250">
        <f t="shared" si="43"/>
        <v>44.255713741495669</v>
      </c>
    </row>
    <row r="43" spans="1:408">
      <c r="A43" s="247">
        <v>41</v>
      </c>
      <c r="B43" s="239" t="s">
        <v>3326</v>
      </c>
      <c r="C43" s="248">
        <v>2057.2840000000001</v>
      </c>
      <c r="D43" s="248">
        <v>2059.7939999999999</v>
      </c>
      <c r="E43" s="248">
        <v>2062.2939999999999</v>
      </c>
      <c r="F43" s="248">
        <v>2065.7689999999998</v>
      </c>
      <c r="G43" s="248">
        <v>2069.172</v>
      </c>
      <c r="H43" s="248">
        <v>2071.2779999999998</v>
      </c>
      <c r="I43" s="249"/>
      <c r="J43" s="250">
        <f>'1_Police_raw'!C42/C43*100</f>
        <v>1435.3390197950307</v>
      </c>
      <c r="K43" s="250">
        <f>'1_Police_raw'!D42/D43*100</f>
        <v>1453.4948640495118</v>
      </c>
      <c r="L43" s="250">
        <f>'1_Police_raw'!E42/E43*100</f>
        <v>1472.3894847194435</v>
      </c>
      <c r="M43" s="250">
        <f>'1_Police_raw'!F42/F43*100</f>
        <v>1343.4706397472323</v>
      </c>
      <c r="N43" s="250">
        <f>'1_Police_raw'!G42/G43*100</f>
        <v>1193.6175436358119</v>
      </c>
      <c r="O43" s="250">
        <f>'1_Police_raw'!H42/H43*100</f>
        <v>1195.1558409831998</v>
      </c>
      <c r="P43" s="250">
        <f t="shared" si="29"/>
        <v>-16.733550436476634</v>
      </c>
      <c r="R43" s="250">
        <f>'1_Police_100K'!R43/'1_Police_100K'!J43*100</f>
        <v>11.409123234786142</v>
      </c>
      <c r="S43" s="250">
        <f>'1_Police_100K'!S43/'1_Police_100K'!K43*100</f>
        <v>9.4525535255018536</v>
      </c>
      <c r="T43" s="250">
        <f>'1_Police_100K'!T43/'1_Police_100K'!L43*100</f>
        <v>9.422031944673142</v>
      </c>
      <c r="U43" s="250">
        <f>'1_Police_100K'!U43/'1_Police_100K'!M43*100</f>
        <v>9.2422440817208944</v>
      </c>
      <c r="V43" s="250">
        <f>'1_Police_100K'!V43/'1_Police_100K'!N43*100</f>
        <v>10.446189974896752</v>
      </c>
      <c r="W43" s="250">
        <f>'1_Police_100K'!W43/'1_Police_100K'!O43*100</f>
        <v>10.688749747525751</v>
      </c>
      <c r="X43" s="250">
        <f t="shared" si="30"/>
        <v>-6.3140126759608393</v>
      </c>
      <c r="Z43" s="250">
        <f>'1_Police_100K'!Z43/'1_Police_100K'!J43*100</f>
        <v>0.23366859697246775</v>
      </c>
      <c r="AA43" s="250">
        <f>'1_Police_100K'!AA43/'1_Police_100K'!K43*100</f>
        <v>0.1603259961922576</v>
      </c>
      <c r="AB43" s="250">
        <f>'1_Police_100K'!AB43/'1_Police_100K'!L43*100</f>
        <v>0.24040836489379219</v>
      </c>
      <c r="AC43" s="250">
        <f>'1_Police_100K'!AC43/'1_Police_100K'!M43*100</f>
        <v>0.26663784095413107</v>
      </c>
      <c r="AD43" s="250">
        <f>'1_Police_100K'!AD43/'1_Police_100K'!N43*100</f>
        <v>0.23888573973601099</v>
      </c>
      <c r="AE43" s="250">
        <f>'1_Police_100K'!AE43/'1_Police_100K'!O43*100</f>
        <v>0.18178145829125431</v>
      </c>
      <c r="AF43" s="250">
        <f t="shared" si="31"/>
        <v>-22.205439393007993</v>
      </c>
      <c r="AH43" s="250">
        <f>'1_Police_100K'!AH43/'1_Police_100K'!Z43*100</f>
        <v>24.637681159420289</v>
      </c>
      <c r="AI43" s="250">
        <f>'1_Police_100K'!AI43/'1_Police_100K'!AA43*100</f>
        <v>27.083333333333332</v>
      </c>
      <c r="AJ43" s="250">
        <f>'1_Police_100K'!AJ43/'1_Police_100K'!AB43*100</f>
        <v>16.438356164383563</v>
      </c>
      <c r="AK43" s="250">
        <f>'1_Police_100K'!AK43/'1_Police_100K'!AC43*100</f>
        <v>18.918918918918916</v>
      </c>
      <c r="AL43" s="250">
        <f>'1_Police_100K'!AL43/'1_Police_100K'!AD43*100</f>
        <v>25.423728813559322</v>
      </c>
      <c r="AM43" s="250">
        <f>'1_Police_100K'!AM43/'1_Police_100K'!AE43*100</f>
        <v>11.111111111111111</v>
      </c>
      <c r="AN43" s="250">
        <f t="shared" si="45"/>
        <v>-54.901960784313722</v>
      </c>
      <c r="AP43" s="250">
        <f>'1_Police_100K'!AP43/'1_Police_100K'!Z43*100</f>
        <v>42.028985507246368</v>
      </c>
      <c r="AQ43" s="250">
        <f>'1_Police_100K'!AQ43/'1_Police_100K'!AA43*100</f>
        <v>58.333333333333329</v>
      </c>
      <c r="AR43" s="250">
        <f>'1_Police_100K'!AR43/'1_Police_100K'!AB43*100</f>
        <v>27.397260273972602</v>
      </c>
      <c r="AS43" s="250">
        <f>'1_Police_100K'!AS43/'1_Police_100K'!AC43*100</f>
        <v>33.78378378378379</v>
      </c>
      <c r="AT43" s="250">
        <f>'1_Police_100K'!AT43/'1_Police_100K'!AD43*100</f>
        <v>37.288135593220339</v>
      </c>
      <c r="AU43" s="250">
        <f>'1_Police_100K'!AU43/'1_Police_100K'!AE43*100</f>
        <v>37.777777777777779</v>
      </c>
      <c r="AV43" s="250">
        <f t="shared" si="32"/>
        <v>-10.114942528735611</v>
      </c>
      <c r="AX43" s="250" t="e">
        <f>'1_Police_100K'!AX43/'1_Police_100K'!AP43*100</f>
        <v>#VALUE!</v>
      </c>
      <c r="AY43" s="250" t="e">
        <f>'1_Police_100K'!AY43/'1_Police_100K'!AQ43*100</f>
        <v>#VALUE!</v>
      </c>
      <c r="AZ43" s="250" t="e">
        <f>'1_Police_100K'!AZ43/'1_Police_100K'!AR43*100</f>
        <v>#VALUE!</v>
      </c>
      <c r="BA43" s="250" t="e">
        <f>'1_Police_100K'!BA43/'1_Police_100K'!AS43*100</f>
        <v>#VALUE!</v>
      </c>
      <c r="BB43" s="250" t="e">
        <f>'1_Police_100K'!BB43/'1_Police_100K'!AT43*100</f>
        <v>#VALUE!</v>
      </c>
      <c r="BC43" s="250" t="e">
        <f>'1_Police_100K'!BC43/'1_Police_100K'!AU43*100</f>
        <v>#VALUE!</v>
      </c>
      <c r="BD43" s="250" t="e">
        <f t="shared" si="46"/>
        <v>#VALUE!</v>
      </c>
      <c r="BF43" s="250">
        <f>'1_Police_100K'!BF43/'1_Police_100K'!J43*100</f>
        <v>2.1775204036709672</v>
      </c>
      <c r="BG43" s="250">
        <f>'1_Police_100K'!BG43/'1_Police_100K'!K43*100</f>
        <v>2.2145028224055578</v>
      </c>
      <c r="BH43" s="250">
        <f>'1_Police_100K'!BH43/'1_Police_100K'!L43*100</f>
        <v>2.107689774411329</v>
      </c>
      <c r="BI43" s="250">
        <f>'1_Police_100K'!BI43/'1_Police_100K'!M43*100</f>
        <v>2.8285230425539578</v>
      </c>
      <c r="BJ43" s="250">
        <f>'1_Police_100K'!BJ43/'1_Police_100K'!N43*100</f>
        <v>3.1824439225848247</v>
      </c>
      <c r="BK43" s="250">
        <f>'1_Police_100K'!BK43/'1_Police_100K'!O43*100</f>
        <v>2.7751969299131489</v>
      </c>
      <c r="BL43" s="250">
        <f t="shared" si="0"/>
        <v>27.447574095498283</v>
      </c>
      <c r="BN43" s="250">
        <f>'1_Police_100K'!BN43/'1_Police_100K'!BF43*100</f>
        <v>37.169517884914463</v>
      </c>
      <c r="BO43" s="250">
        <f>'1_Police_100K'!BO43/'1_Police_100K'!BG43*100</f>
        <v>31.825037707390646</v>
      </c>
      <c r="BP43" s="250">
        <f>'1_Police_100K'!BP43/'1_Police_100K'!BH43*100</f>
        <v>33.75</v>
      </c>
      <c r="BQ43" s="250">
        <f>'1_Police_100K'!BQ43/'1_Police_100K'!BI43*100</f>
        <v>27.133757961783438</v>
      </c>
      <c r="BR43" s="250">
        <f>'1_Police_100K'!BR43/'1_Police_100K'!BJ43*100</f>
        <v>19.592875318066159</v>
      </c>
      <c r="BS43" s="250">
        <f>'1_Police_100K'!BS43/'1_Police_100K'!BK43*100</f>
        <v>25.181950509461426</v>
      </c>
      <c r="BT43" s="250">
        <f t="shared" si="1"/>
        <v>-32.251070386679089</v>
      </c>
      <c r="BV43" s="250">
        <f>'1_Police_100K'!BV43/'1_Police_100K'!J43*100</f>
        <v>0.42669917708015853</v>
      </c>
      <c r="BW43" s="250">
        <f>'1_Police_100K'!BW43/'1_Police_100K'!K43*100</f>
        <v>0.40081499048064406</v>
      </c>
      <c r="BX43" s="250">
        <f>'1_Police_100K'!BX43/'1_Police_100K'!L43*100</f>
        <v>0.49728305615017288</v>
      </c>
      <c r="BY43" s="250">
        <f>'1_Police_100K'!BY43/'1_Police_100K'!M43*100</f>
        <v>0.48643389903794182</v>
      </c>
      <c r="BZ43" s="250">
        <f>'1_Police_100K'!BZ43/'1_Police_100K'!N43*100</f>
        <v>0.48586930115798843</v>
      </c>
      <c r="CA43" s="250">
        <f>'1_Police_100K'!CA43/'1_Police_100K'!O43*100</f>
        <v>0.46051302767117758</v>
      </c>
      <c r="CB43" s="250">
        <f t="shared" si="2"/>
        <v>7.9245174135095482</v>
      </c>
      <c r="CD43" s="250">
        <f>'1_Police_100K'!CD43/'1_Police_100K'!BV43*100</f>
        <v>32.539682539682538</v>
      </c>
      <c r="CE43" s="250">
        <f>'1_Police_100K'!CE43/'1_Police_100K'!BW43*100</f>
        <v>35.833333333333336</v>
      </c>
      <c r="CF43" s="250">
        <f>'1_Police_100K'!CF43/'1_Police_100K'!BX43*100</f>
        <v>25.165562913907287</v>
      </c>
      <c r="CG43" s="250">
        <f>'1_Police_100K'!CG43/'1_Police_100K'!BY43*100</f>
        <v>33.333333333333329</v>
      </c>
      <c r="CH43" s="250">
        <f>'1_Police_100K'!CH43/'1_Police_100K'!BZ43*100</f>
        <v>35</v>
      </c>
      <c r="CI43" s="250">
        <f>'1_Police_100K'!CI43/'1_Police_100K'!CA43*100</f>
        <v>31.578947368421044</v>
      </c>
      <c r="CJ43" s="250">
        <f t="shared" si="3"/>
        <v>-2.9525032092426358</v>
      </c>
      <c r="CL43" s="250">
        <f>'1_Police_100K'!CL43/'1_Police_100K'!BV43*100</f>
        <v>27.777777777777775</v>
      </c>
      <c r="CM43" s="250">
        <f>'1_Police_100K'!CM43/'1_Police_100K'!BW43*100</f>
        <v>28.333333333333332</v>
      </c>
      <c r="CN43" s="250">
        <f>'1_Police_100K'!CN43/'1_Police_100K'!BX43*100</f>
        <v>31.12582781456954</v>
      </c>
      <c r="CO43" s="250">
        <f>'1_Police_100K'!CO43/'1_Police_100K'!BY43*100</f>
        <v>31.851851851851848</v>
      </c>
      <c r="CP43" s="250">
        <f>'1_Police_100K'!CP43/'1_Police_100K'!BZ43*100</f>
        <v>31.666666666666664</v>
      </c>
      <c r="CQ43" s="250">
        <f>'1_Police_100K'!CQ43/'1_Police_100K'!CA43*100</f>
        <v>26.315789473684209</v>
      </c>
      <c r="CR43" s="250">
        <f t="shared" si="4"/>
        <v>-5.2631578947368354</v>
      </c>
      <c r="CT43" s="250">
        <f>'1_Police_100K'!CT43/'1_Police_100K'!J43*100</f>
        <v>1.7372752209692168</v>
      </c>
      <c r="CU43" s="250">
        <f>'1_Police_100K'!CU43/'1_Police_100K'!K43*100</f>
        <v>1.5665185877951835</v>
      </c>
      <c r="CV43" s="250">
        <f>'1_Police_100K'!CV43/'1_Police_100K'!L43*100</f>
        <v>1.5412481475382842</v>
      </c>
      <c r="CW43" s="250">
        <f>'1_Police_100K'!CW43/'1_Police_100K'!M43*100</f>
        <v>1.0989802904190538</v>
      </c>
      <c r="CX43" s="250">
        <f>'1_Police_100K'!CX43/'1_Police_100K'!N43*100</f>
        <v>1.1255972143493398</v>
      </c>
      <c r="CY43" s="250">
        <f>'1_Police_100K'!CY43/'1_Police_100K'!O43*100</f>
        <v>1.0018178145829126</v>
      </c>
      <c r="CZ43" s="250">
        <f t="shared" si="5"/>
        <v>-42.333960532516905</v>
      </c>
      <c r="DB43" s="250" t="e">
        <f>'1_Police_100K'!DB43/'1_Police_100K'!CT43*100</f>
        <v>#VALUE!</v>
      </c>
      <c r="DC43" s="250" t="e">
        <f>'1_Police_100K'!DC43/'1_Police_100K'!CU43*100</f>
        <v>#VALUE!</v>
      </c>
      <c r="DD43" s="250" t="e">
        <f>'1_Police_100K'!DD43/'1_Police_100K'!CV43*100</f>
        <v>#VALUE!</v>
      </c>
      <c r="DE43" s="250" t="e">
        <f>'1_Police_100K'!DE43/'1_Police_100K'!CW43*100</f>
        <v>#VALUE!</v>
      </c>
      <c r="DF43" s="250" t="e">
        <f>'1_Police_100K'!DF43/'1_Police_100K'!CX43*100</f>
        <v>#VALUE!</v>
      </c>
      <c r="DG43" s="250" t="e">
        <f>'1_Police_100K'!DG43/'1_Police_100K'!CY43*100</f>
        <v>#VALUE!</v>
      </c>
      <c r="DH43" s="250" t="e">
        <f t="shared" si="33"/>
        <v>#VALUE!</v>
      </c>
      <c r="DJ43" s="250">
        <f>'1_Police_100K'!DJ43/'1_Police_100K'!J43*100</f>
        <v>66.138372447424558</v>
      </c>
      <c r="DK43" s="250">
        <f>'1_Police_100K'!DK43/'1_Police_100K'!K43*100</f>
        <v>68.966899362036145</v>
      </c>
      <c r="DL43" s="250">
        <f>'1_Police_100K'!DL43/'1_Police_100K'!L43*100</f>
        <v>67.969701959492852</v>
      </c>
      <c r="DM43" s="250">
        <f>'1_Police_100K'!DM43/'1_Police_100K'!M43*100</f>
        <v>65.192952113285045</v>
      </c>
      <c r="DN43" s="250">
        <f>'1_Police_100K'!DN43/'1_Police_100K'!N43*100</f>
        <v>62.203417280751474</v>
      </c>
      <c r="DO43" s="250">
        <f>'1_Police_100K'!DO43/'1_Police_100K'!O43*100</f>
        <v>62.912542920622094</v>
      </c>
      <c r="DP43" s="250">
        <f t="shared" si="6"/>
        <v>-4.8773947822299135</v>
      </c>
      <c r="DR43" s="250">
        <f>'1_Police_100K'!DR43/'1_Police_100K'!DJ43*100</f>
        <v>74.065540194572449</v>
      </c>
      <c r="DS43" s="250">
        <f>'1_Police_100K'!DS43/'1_Police_100K'!DK43*100</f>
        <v>72.573614877954284</v>
      </c>
      <c r="DT43" s="250">
        <f>'1_Police_100K'!DT43/'1_Police_100K'!DL43*100</f>
        <v>73.20606618537721</v>
      </c>
      <c r="DU43" s="250">
        <f>'1_Police_100K'!DU43/'1_Police_100K'!DM43*100</f>
        <v>72.458962029514183</v>
      </c>
      <c r="DV43" s="250">
        <f>'1_Police_100K'!DV43/'1_Police_100K'!DN43*100</f>
        <v>67.903404283017636</v>
      </c>
      <c r="DW43" s="250">
        <f>'1_Police_100K'!DW43/'1_Police_100K'!DO43*100</f>
        <v>69.718762039296266</v>
      </c>
      <c r="DX43" s="250">
        <f t="shared" si="34"/>
        <v>-5.8688266417244392</v>
      </c>
      <c r="DZ43" s="250">
        <f>'1_Police_100K'!DZ43/'1_Police_100K'!DR43*100</f>
        <v>3.3667473211199441</v>
      </c>
      <c r="EA43" s="250">
        <f>'1_Police_100K'!EA43/'1_Police_100K'!DS43*100</f>
        <v>2.4758091424758089</v>
      </c>
      <c r="EB43" s="250">
        <f>'1_Police_100K'!EB43/'1_Police_100K'!DT43*100</f>
        <v>3.3556158580978219</v>
      </c>
      <c r="EC43" s="250">
        <f>'1_Police_100K'!EC43/'1_Police_100K'!DU43*100</f>
        <v>4.1342486651411141</v>
      </c>
      <c r="ED43" s="250">
        <f>'1_Police_100K'!ED43/'1_Police_100K'!DV43*100</f>
        <v>3.8343558282208599</v>
      </c>
      <c r="EE43" s="250">
        <f>'1_Police_100K'!EE43/'1_Police_100K'!DW43*100</f>
        <v>3.9233744704365443</v>
      </c>
      <c r="EF43" s="250">
        <f t="shared" si="7"/>
        <v>16.53308360341812</v>
      </c>
      <c r="EH43" s="250" t="e">
        <f>'1_Police_100K'!EH43/'1_Police_100K'!DR43*100</f>
        <v>#VALUE!</v>
      </c>
      <c r="EI43" s="250" t="e">
        <f>'1_Police_100K'!EI43/'1_Police_100K'!DS43*100</f>
        <v>#VALUE!</v>
      </c>
      <c r="EJ43" s="250" t="e">
        <f>'1_Police_100K'!EJ43/'1_Police_100K'!DT43*100</f>
        <v>#VALUE!</v>
      </c>
      <c r="EK43" s="250" t="e">
        <f>'1_Police_100K'!EK43/'1_Police_100K'!DU43*100</f>
        <v>#VALUE!</v>
      </c>
      <c r="EL43" s="250" t="e">
        <f>'1_Police_100K'!EL43/'1_Police_100K'!DV43*100</f>
        <v>#VALUE!</v>
      </c>
      <c r="EM43" s="250" t="e">
        <f>'1_Police_100K'!EM43/'1_Police_100K'!DW43*100</f>
        <v>#VALUE!</v>
      </c>
      <c r="EN43" s="250" t="e">
        <f t="shared" si="8"/>
        <v>#VALUE!</v>
      </c>
      <c r="EP43" s="250" t="e">
        <f>'1_Police_100K'!EP43/'1_Police_100K'!EH43*100</f>
        <v>#VALUE!</v>
      </c>
      <c r="EQ43" s="250" t="e">
        <f>'1_Police_100K'!EQ43/'1_Police_100K'!EI43*100</f>
        <v>#VALUE!</v>
      </c>
      <c r="ER43" s="250" t="e">
        <f>'1_Police_100K'!ER43/'1_Police_100K'!EJ43*100</f>
        <v>#VALUE!</v>
      </c>
      <c r="ES43" s="250" t="e">
        <f>'1_Police_100K'!ES43/'1_Police_100K'!EK43*100</f>
        <v>#VALUE!</v>
      </c>
      <c r="ET43" s="250" t="e">
        <f>'1_Police_100K'!ET43/'1_Police_100K'!EL43*100</f>
        <v>#VALUE!</v>
      </c>
      <c r="EU43" s="250" t="e">
        <f>'1_Police_100K'!EU43/'1_Police_100K'!EM43*100</f>
        <v>#VALUE!</v>
      </c>
      <c r="EV43" s="250" t="e">
        <f t="shared" si="9"/>
        <v>#VALUE!</v>
      </c>
      <c r="EX43" s="250">
        <f>'1_Police_100K'!EX43/'1_Police_100K'!J43*100</f>
        <v>1.4765146127535642</v>
      </c>
      <c r="EY43" s="250">
        <f>'1_Police_100K'!EY43/'1_Police_100K'!K43*100</f>
        <v>1.8036674571628979</v>
      </c>
      <c r="EZ43" s="250">
        <f>'1_Police_100K'!EZ43/'1_Police_100K'!L43*100</f>
        <v>2.1768483451342009</v>
      </c>
      <c r="FA43" s="250">
        <f>'1_Police_100K'!FA43/'1_Police_100K'!M43*100</f>
        <v>1.3331892047706553</v>
      </c>
      <c r="FB43" s="250">
        <f>'1_Police_100K'!FB43/'1_Police_100K'!N43*100</f>
        <v>1.2470645396388371</v>
      </c>
      <c r="FC43" s="250">
        <f>'1_Police_100K'!FC43/'1_Police_100K'!O43*100</f>
        <v>1.2320743284185012</v>
      </c>
      <c r="FD43" s="250">
        <f t="shared" si="10"/>
        <v>-16.55522283516072</v>
      </c>
      <c r="FF43" s="250">
        <f>'1_Police_100K'!FF43/'1_Police_100K'!EX43*100</f>
        <v>0.22935779816513757</v>
      </c>
      <c r="FG43" s="250">
        <f>'1_Police_100K'!FG43/'1_Police_100K'!EY43*100</f>
        <v>1.2962962962962963</v>
      </c>
      <c r="FH43" s="250">
        <f>'1_Police_100K'!FH43/'1_Police_100K'!EZ43*100</f>
        <v>0.60514372163388808</v>
      </c>
      <c r="FI43" s="250">
        <f>'1_Police_100K'!FI43/'1_Police_100K'!FA43*100</f>
        <v>1.0810810810810811</v>
      </c>
      <c r="FJ43" s="250">
        <f>'1_Police_100K'!FJ43/'1_Police_100K'!FB43*100</f>
        <v>2.5974025974025974</v>
      </c>
      <c r="FK43" s="250">
        <f>'1_Police_100K'!FK43/'1_Police_100K'!FC43*100</f>
        <v>3.9344262295081971</v>
      </c>
      <c r="FL43" s="250">
        <f t="shared" si="35"/>
        <v>1615.4098360655744</v>
      </c>
      <c r="FN43" s="250">
        <f>'1_Police_100K'!FN43/'1_Police_100K'!J43*100</f>
        <v>1.5882691591317011</v>
      </c>
      <c r="FO43" s="250">
        <f>'1_Police_100K'!FO43/'1_Police_100K'!K43*100</f>
        <v>0.7481879822305354</v>
      </c>
      <c r="FP43" s="250">
        <f>'1_Police_100K'!FP43/'1_Police_100K'!L43*100</f>
        <v>9.8797958175531053E-2</v>
      </c>
      <c r="FQ43" s="250">
        <f>'1_Police_100K'!FQ43/'1_Police_100K'!M43*100</f>
        <v>1.2431088530969623</v>
      </c>
      <c r="FR43" s="250">
        <f>'1_Police_100K'!FR43/'1_Police_100K'!N43*100</f>
        <v>1.4819013685318647</v>
      </c>
      <c r="FS43" s="250">
        <f>'1_Police_100K'!FS43/'1_Police_100K'!O43*100</f>
        <v>1.6117955968491218</v>
      </c>
      <c r="FT43" s="250">
        <f t="shared" si="11"/>
        <v>1.4812626425537587</v>
      </c>
      <c r="FV43" s="250">
        <f>'1_Police_100K'!FV43/'1_Police_100K'!J43*100</f>
        <v>2.3705509837786583E-2</v>
      </c>
      <c r="FW43" s="250">
        <f>'1_Police_100K'!FW43/'1_Police_100K'!K43*100</f>
        <v>3.3401249206720336E-2</v>
      </c>
      <c r="FX43" s="250">
        <f>'1_Police_100K'!FX43/'1_Police_100K'!L43*100</f>
        <v>3.9519183270212421E-2</v>
      </c>
      <c r="FY43" s="250">
        <f>'1_Police_100K'!FY43/'1_Police_100K'!M43*100</f>
        <v>2.1619284401686305E-2</v>
      </c>
      <c r="FZ43" s="250">
        <f>'1_Police_100K'!FZ43/'1_Police_100K'!N43*100</f>
        <v>2.834237590088266E-2</v>
      </c>
      <c r="GA43" s="250">
        <f>'1_Police_100K'!GA43/'1_Police_100K'!O43*100</f>
        <v>1.6158351848111492E-2</v>
      </c>
      <c r="GB43" s="250">
        <f t="shared" si="12"/>
        <v>-31.837146896730829</v>
      </c>
      <c r="GD43" s="250" t="e">
        <f>'1_Police_100K'!GD43/'1_Police_100K'!J43*100</f>
        <v>#VALUE!</v>
      </c>
      <c r="GE43" s="250" t="e">
        <f>'1_Police_100K'!GE43/'1_Police_100K'!K43*100</f>
        <v>#VALUE!</v>
      </c>
      <c r="GF43" s="250" t="e">
        <f>'1_Police_100K'!GF43/'1_Police_100K'!L43*100</f>
        <v>#VALUE!</v>
      </c>
      <c r="GG43" s="250" t="e">
        <f>'1_Police_100K'!GG43/'1_Police_100K'!M43*100</f>
        <v>#VALUE!</v>
      </c>
      <c r="GH43" s="250" t="e">
        <f>'1_Police_100K'!GH43/'1_Police_100K'!N43*100</f>
        <v>#VALUE!</v>
      </c>
      <c r="GI43" s="250" t="e">
        <f>'1_Police_100K'!GI43/'1_Police_100K'!O43*100</f>
        <v>#VALUE!</v>
      </c>
      <c r="GJ43" s="250" t="e">
        <f t="shared" si="13"/>
        <v>#VALUE!</v>
      </c>
      <c r="GL43" s="250">
        <f>'1_Police_100K'!GL43/'1_Police_100K'!J43*100</f>
        <v>2.0183548376172578</v>
      </c>
      <c r="GM43" s="250">
        <f>'1_Police_100K'!GM43/'1_Police_100K'!K43*100</f>
        <v>2.0174354520859081</v>
      </c>
      <c r="GN43" s="250">
        <f>'1_Police_100K'!GN43/'1_Police_100K'!L43*100</f>
        <v>1.7717767166145233</v>
      </c>
      <c r="GO43" s="250">
        <f>'1_Police_100K'!GO43/'1_Police_100K'!M43*100</f>
        <v>2.5835044860015128</v>
      </c>
      <c r="GP43" s="250">
        <f>'1_Police_100K'!GP43/'1_Police_100K'!N43*100</f>
        <v>2.4738845250627581</v>
      </c>
      <c r="GQ43" s="250">
        <f>'1_Police_100K'!GQ43/'1_Police_100K'!O43*100</f>
        <v>2.4601090688749752</v>
      </c>
      <c r="GR43" s="250">
        <f t="shared" si="14"/>
        <v>21.886846803371043</v>
      </c>
      <c r="GT43" s="250">
        <f>'1_Police_100K'!GT43/'1_Police_100K'!GL43*100</f>
        <v>98.65771812080537</v>
      </c>
      <c r="GU43" s="250">
        <f>'1_Police_100K'!GU43/'1_Police_100K'!GM43*100</f>
        <v>77.483443708609272</v>
      </c>
      <c r="GV43" s="250">
        <f>'1_Police_100K'!GV43/'1_Police_100K'!GN43*100</f>
        <v>75.092936802973981</v>
      </c>
      <c r="GW43" s="250">
        <f>'1_Police_100K'!GW43/'1_Police_100K'!GO43*100</f>
        <v>80.474198047419804</v>
      </c>
      <c r="GX43" s="250">
        <f>'1_Police_100K'!GX43/'1_Police_100K'!GP43*100</f>
        <v>84.288052373158735</v>
      </c>
      <c r="GY43" s="250">
        <f>'1_Police_100K'!GY43/'1_Police_100K'!GQ43*100</f>
        <v>80.131362889983578</v>
      </c>
      <c r="GZ43" s="250">
        <f t="shared" si="15"/>
        <v>-18.778414485662907</v>
      </c>
      <c r="HA43" s="252"/>
      <c r="HB43" s="250">
        <f>'1_Police_raw'!GI42/C43*100</f>
        <v>993.0082574889999</v>
      </c>
      <c r="HC43" s="250">
        <f>'1_Police_raw'!GJ42/D43*100</f>
        <v>853.33776096056204</v>
      </c>
      <c r="HD43" s="250">
        <f>'1_Police_raw'!GK42/E43*100</f>
        <v>887.89474245670112</v>
      </c>
      <c r="HE43" s="250">
        <f>'1_Police_raw'!GL42/F43*100</f>
        <v>831.74837070359763</v>
      </c>
      <c r="HF43" s="250">
        <f>'1_Police_raw'!GM42/G43*100</f>
        <v>769.38988155648735</v>
      </c>
      <c r="HG43" s="250">
        <f>'1_Police_raw'!GN42/H43*100</f>
        <v>768.26963835854008</v>
      </c>
      <c r="HH43" s="250">
        <f t="shared" si="16"/>
        <v>-22.632099726819177</v>
      </c>
      <c r="HJ43" s="250">
        <f>'1_Police_100K'!HJ43/'1_Police_100K'!HB43*100</f>
        <v>15.629742033383916</v>
      </c>
      <c r="HK43" s="250">
        <f>'1_Police_100K'!HK43/'1_Police_100K'!HC43*100</f>
        <v>15.582863969960744</v>
      </c>
      <c r="HL43" s="250">
        <f>'1_Police_100K'!HL43/'1_Police_100K'!HD43*100</f>
        <v>15.324122112391459</v>
      </c>
      <c r="HM43" s="250">
        <f>'1_Police_100K'!HM43/'1_Police_100K'!HE43*100</f>
        <v>14.381329298102665</v>
      </c>
      <c r="HN43" s="250">
        <f>'1_Police_100K'!HN43/'1_Police_100K'!HF43*100</f>
        <v>15.722361809045227</v>
      </c>
      <c r="HO43" s="250">
        <f>'1_Police_100K'!HO43/'1_Police_100K'!HG43*100</f>
        <v>16.269716583925092</v>
      </c>
      <c r="HP43" s="250">
        <f t="shared" si="17"/>
        <v>4.0945944544333486</v>
      </c>
      <c r="HR43" s="250">
        <f>'1_Police_100K'!HR43/'1_Police_100K'!HB43*100</f>
        <v>0.16153507269078277</v>
      </c>
      <c r="HS43" s="250">
        <f>'1_Police_100K'!HS43/'1_Police_100K'!HC43*100</f>
        <v>0.13654207202594301</v>
      </c>
      <c r="HT43" s="250">
        <f>'1_Police_100K'!HT43/'1_Police_100K'!HD43*100</f>
        <v>9.8301567363879655E-2</v>
      </c>
      <c r="HU43" s="250">
        <f>'1_Police_100K'!HU43/'1_Police_100K'!HE43*100</f>
        <v>0.13968106157606799</v>
      </c>
      <c r="HV43" s="250">
        <f>'1_Police_100K'!HV43/'1_Police_100K'!HF43*100</f>
        <v>0.14447236180904521</v>
      </c>
      <c r="HW43" s="250">
        <f>'1_Police_100K'!HW43/'1_Police_100K'!HG43*100</f>
        <v>0.12568340350656695</v>
      </c>
      <c r="HX43" s="250">
        <f t="shared" si="18"/>
        <v>-22.194356053464986</v>
      </c>
      <c r="HZ43" s="250">
        <f>'1_Police_100K'!HZ43/'1_Police_100K'!HR43*100</f>
        <v>66.666666666666657</v>
      </c>
      <c r="IA43" s="250">
        <f>'1_Police_100K'!IA43/'1_Police_100K'!HS43*100</f>
        <v>70.833333333333329</v>
      </c>
      <c r="IB43" s="250">
        <f>'1_Police_100K'!IB43/'1_Police_100K'!HT43*100</f>
        <v>50</v>
      </c>
      <c r="IC43" s="250">
        <f>'1_Police_100K'!IC43/'1_Police_100K'!HU43*100</f>
        <v>45.833333333333329</v>
      </c>
      <c r="ID43" s="250">
        <f>'1_Police_100K'!ID43/'1_Police_100K'!HV43*100</f>
        <v>73.91304347826086</v>
      </c>
      <c r="IE43" s="250">
        <f>'1_Police_100K'!IE43/'1_Police_100K'!HW43*100</f>
        <v>30</v>
      </c>
      <c r="IF43" s="250">
        <f t="shared" si="48"/>
        <v>-54.999999999999993</v>
      </c>
      <c r="IH43" s="250" t="e">
        <f>'1_Police_100K'!IH43/'1_Police_100K'!HR43*100</f>
        <v>#VALUE!</v>
      </c>
      <c r="II43" s="250" t="e">
        <f>'1_Police_100K'!II43/'1_Police_100K'!HS43*100</f>
        <v>#VALUE!</v>
      </c>
      <c r="IJ43" s="250" t="e">
        <f>'1_Police_100K'!IJ43/'1_Police_100K'!HT43*100</f>
        <v>#VALUE!</v>
      </c>
      <c r="IK43" s="250" t="e">
        <f>'1_Police_100K'!IK43/'1_Police_100K'!HU43*100</f>
        <v>#VALUE!</v>
      </c>
      <c r="IL43" s="250" t="e">
        <f>'1_Police_100K'!IL43/'1_Police_100K'!HV43*100</f>
        <v>#VALUE!</v>
      </c>
      <c r="IM43" s="250" t="e">
        <f>'1_Police_100K'!IM43/'1_Police_100K'!HW43*100</f>
        <v>#VALUE!</v>
      </c>
      <c r="IN43" s="250" t="e">
        <f t="shared" si="36"/>
        <v>#VALUE!</v>
      </c>
      <c r="IP43" s="250" t="e">
        <f>'1_Police_100K'!IP43/'1_Police_100K'!IH43*100</f>
        <v>#VALUE!</v>
      </c>
      <c r="IQ43" s="250" t="e">
        <f>'1_Police_100K'!IQ43/'1_Police_100K'!II43*100</f>
        <v>#VALUE!</v>
      </c>
      <c r="IR43" s="250" t="e">
        <f>'1_Police_100K'!IR43/'1_Police_100K'!IJ43*100</f>
        <v>#VALUE!</v>
      </c>
      <c r="IS43" s="250" t="e">
        <f>'1_Police_100K'!IS43/'1_Police_100K'!IK43*100</f>
        <v>#VALUE!</v>
      </c>
      <c r="IT43" s="250" t="e">
        <f>'1_Police_100K'!IT43/'1_Police_100K'!IL43*100</f>
        <v>#VALUE!</v>
      </c>
      <c r="IU43" s="250" t="e">
        <f>'1_Police_100K'!IU43/'1_Police_100K'!IM43*100</f>
        <v>#VALUE!</v>
      </c>
      <c r="IV43" s="250" t="e">
        <f t="shared" si="44"/>
        <v>#VALUE!</v>
      </c>
      <c r="IX43" s="250">
        <f>'1_Police_100K'!IX43/'1_Police_100K'!HB43*100</f>
        <v>3.5146115815752119</v>
      </c>
      <c r="IY43" s="250">
        <f>'1_Police_100K'!IY43/'1_Police_100K'!HC43*100</f>
        <v>4.0848836547761289</v>
      </c>
      <c r="IZ43" s="250">
        <f>'1_Police_100K'!IZ43/'1_Police_100K'!HD43*100</f>
        <v>3.7409207580143078</v>
      </c>
      <c r="JA43" s="250">
        <f>'1_Police_100K'!JA43/'1_Police_100K'!HE43*100</f>
        <v>4.8830171109300426</v>
      </c>
      <c r="JB43" s="250">
        <f>'1_Police_100K'!JB43/'1_Police_100K'!HF43*100</f>
        <v>5.3203517587939695</v>
      </c>
      <c r="JC43" s="250">
        <f>'1_Police_100K'!JC43/'1_Police_100K'!HG43*100</f>
        <v>4.7319801420222465</v>
      </c>
      <c r="JD43" s="250">
        <f t="shared" si="19"/>
        <v>34.637356993554988</v>
      </c>
      <c r="JF43" s="250">
        <f>'1_Police_100K'!JF43/'1_Police_100K'!IX43*100</f>
        <v>40.807799442896943</v>
      </c>
      <c r="JG43" s="250">
        <f>'1_Police_100K'!JG43/'1_Police_100K'!IY43*100</f>
        <v>34.958217270194979</v>
      </c>
      <c r="JH43" s="250">
        <f>'1_Police_100K'!JH43/'1_Police_100K'!IZ43*100</f>
        <v>35.328467153284684</v>
      </c>
      <c r="JI43" s="250">
        <f>'1_Police_100K'!JI43/'1_Police_100K'!JA43*100</f>
        <v>28.963051251489873</v>
      </c>
      <c r="JJ43" s="250">
        <f>'1_Police_100K'!JJ43/'1_Police_100K'!JB43*100</f>
        <v>22.550177095631643</v>
      </c>
      <c r="JK43" s="250">
        <f>'1_Police_100K'!JK43/'1_Police_100K'!JC43*100</f>
        <v>27.755644090305442</v>
      </c>
      <c r="JL43" s="250">
        <f t="shared" si="47"/>
        <v>-31.984462604644023</v>
      </c>
      <c r="JN43" s="250">
        <f>'1_Police_100K'!JN43/'1_Police_100K'!HB43*100</f>
        <v>0.67061530177688589</v>
      </c>
      <c r="JO43" s="250">
        <f>'1_Police_100K'!JO43/'1_Police_100K'!HC43*100</f>
        <v>0.62012857711782443</v>
      </c>
      <c r="JP43" s="250">
        <f>'1_Police_100K'!JP43/'1_Police_100K'!HD43*100</f>
        <v>0.80279613347168377</v>
      </c>
      <c r="JQ43" s="250">
        <f>'1_Police_100K'!JQ43/'1_Police_100K'!HE43*100</f>
        <v>0.86718659061808878</v>
      </c>
      <c r="JR43" s="250">
        <f>'1_Police_100K'!JR43/'1_Police_100K'!HF43*100</f>
        <v>0.70979899497487442</v>
      </c>
      <c r="JS43" s="250">
        <f>'1_Police_100K'!JS43/'1_Police_100K'!HG43*100</f>
        <v>0.63470118770816308</v>
      </c>
      <c r="JT43" s="250">
        <f t="shared" si="20"/>
        <v>-5.355397345328015</v>
      </c>
      <c r="JV43" s="250">
        <f>'1_Police_100K'!JV43/'1_Police_100K'!JN43*100</f>
        <v>28.467153284671532</v>
      </c>
      <c r="JW43" s="250">
        <f>'1_Police_100K'!JW43/'1_Police_100K'!JO43*100</f>
        <v>33.027522935779821</v>
      </c>
      <c r="JX43" s="250">
        <f>'1_Police_100K'!JX43/'1_Police_100K'!JP43*100</f>
        <v>24.489795918367349</v>
      </c>
      <c r="JY43" s="250">
        <f>'1_Police_100K'!JY43/'1_Police_100K'!JQ43*100</f>
        <v>32.214765100671137</v>
      </c>
      <c r="JZ43" s="250">
        <f>'1_Police_100K'!JZ43/'1_Police_100K'!JR43*100</f>
        <v>29.20353982300885</v>
      </c>
      <c r="KA43" s="250">
        <f>'1_Police_100K'!KA43/'1_Police_100K'!JS43*100</f>
        <v>32.673267326732677</v>
      </c>
      <c r="KB43" s="250">
        <f t="shared" si="21"/>
        <v>14.77532368621479</v>
      </c>
      <c r="KD43" s="250">
        <f>'1_Police_100K'!KD43/'1_Police_100K'!JN43*100</f>
        <v>27.007299270072991</v>
      </c>
      <c r="KE43" s="250">
        <f>'1_Police_100K'!KE43/'1_Police_100K'!JO43*100</f>
        <v>32.11009174311927</v>
      </c>
      <c r="KF43" s="250">
        <f>'1_Police_100K'!KF43/'1_Police_100K'!JP43*100</f>
        <v>34.693877551020414</v>
      </c>
      <c r="KG43" s="250">
        <f>'1_Police_100K'!KG43/'1_Police_100K'!JQ43*100</f>
        <v>36.241610738255034</v>
      </c>
      <c r="KH43" s="250">
        <f>'1_Police_100K'!KH43/'1_Police_100K'!JR43*100</f>
        <v>33.62831858407079</v>
      </c>
      <c r="KI43" s="250">
        <f>'1_Police_100K'!KI43/'1_Police_100K'!JS43*100</f>
        <v>27.722772277227726</v>
      </c>
      <c r="KJ43" s="250">
        <f t="shared" si="22"/>
        <v>2.6491838373026724</v>
      </c>
      <c r="KL43" s="250">
        <f>'1_Police_100K'!KL43/'1_Police_100K'!HB43*100</f>
        <v>1.7132507709628468</v>
      </c>
      <c r="KM43" s="250">
        <f>'1_Police_100K'!KM43/'1_Police_100K'!HC43*100</f>
        <v>2.0196848153837399</v>
      </c>
      <c r="KN43" s="250">
        <f>'1_Police_100K'!KN43/'1_Police_100K'!HD43*100</f>
        <v>1.8786521762874775</v>
      </c>
      <c r="KO43" s="250">
        <f>'1_Police_100K'!KO43/'1_Police_100K'!HE43*100</f>
        <v>1.4899313234780585</v>
      </c>
      <c r="KP43" s="250">
        <f>'1_Police_100K'!KP43/'1_Police_100K'!HF43*100</f>
        <v>1.8216080402010049</v>
      </c>
      <c r="KQ43" s="250">
        <f>'1_Police_100K'!KQ43/'1_Police_100K'!HG43*100</f>
        <v>1.0054672280525356</v>
      </c>
      <c r="KR43" s="250">
        <f t="shared" si="23"/>
        <v>-41.312314280327854</v>
      </c>
      <c r="KT43" s="250" t="e">
        <f>'1_Police_100K'!KT43/'1_Police_100K'!KL43*100</f>
        <v>#VALUE!</v>
      </c>
      <c r="KU43" s="250" t="e">
        <f>'1_Police_100K'!KU43/'1_Police_100K'!KM43*100</f>
        <v>#VALUE!</v>
      </c>
      <c r="KV43" s="250" t="e">
        <f>'1_Police_100K'!KV43/'1_Police_100K'!KN43*100</f>
        <v>#VALUE!</v>
      </c>
      <c r="KW43" s="250" t="e">
        <f>'1_Police_100K'!KW43/'1_Police_100K'!KO43*100</f>
        <v>#VALUE!</v>
      </c>
      <c r="KX43" s="250" t="e">
        <f>'1_Police_100K'!KX43/'1_Police_100K'!KP43*100</f>
        <v>#VALUE!</v>
      </c>
      <c r="KY43" s="250" t="e">
        <f>'1_Police_100K'!KY43/'1_Police_100K'!KQ43*100</f>
        <v>#VALUE!</v>
      </c>
      <c r="KZ43" s="250" t="e">
        <f t="shared" si="37"/>
        <v>#VALUE!</v>
      </c>
      <c r="LB43" s="250">
        <f>'1_Police_100K'!LB43/'1_Police_100K'!HB43*100</f>
        <v>10.411669685251359</v>
      </c>
      <c r="LC43" s="250">
        <f>'1_Police_100K'!LC43/'1_Police_100K'!HC43*100</f>
        <v>10.673038630027879</v>
      </c>
      <c r="LD43" s="250">
        <f>'1_Police_100K'!LD43/'1_Police_100K'!HD43*100</f>
        <v>10.256130194964777</v>
      </c>
      <c r="LE43" s="250">
        <f>'1_Police_100K'!LE43/'1_Police_100K'!HE43*100</f>
        <v>11.488767314631591</v>
      </c>
      <c r="LF43" s="250">
        <f>'1_Police_100K'!LF43/'1_Police_100K'!HF43*100</f>
        <v>13.454773869346734</v>
      </c>
      <c r="LG43" s="250">
        <f>'1_Police_100K'!LG43/'1_Police_100K'!HG43*100</f>
        <v>13.454408345377994</v>
      </c>
      <c r="LH43" s="250">
        <f t="shared" si="24"/>
        <v>29.224310337436293</v>
      </c>
      <c r="LJ43" s="250">
        <f>'1_Police_100K'!LJ43/'1_Police_100K'!LB43*100</f>
        <v>326.70427832628116</v>
      </c>
      <c r="LK43" s="250">
        <f>'1_Police_100K'!LK43/'1_Police_100K'!LC43*100</f>
        <v>290.29850746268659</v>
      </c>
      <c r="LL43" s="250">
        <f>'1_Police_100K'!LL43/'1_Police_100K'!LD43*100</f>
        <v>292.54526091586797</v>
      </c>
      <c r="LM43" s="250">
        <f>'1_Police_100K'!LM43/'1_Police_100K'!LE43*100</f>
        <v>227.55825734549137</v>
      </c>
      <c r="LN43" s="250">
        <f>'1_Police_100K'!LN43/'1_Police_100K'!LF43*100</f>
        <v>166.57329598506067</v>
      </c>
      <c r="LO43" s="250">
        <f>'1_Police_100K'!LO43/'1_Police_100K'!LG43*100</f>
        <v>192.01307800093414</v>
      </c>
      <c r="LP43" s="250">
        <f t="shared" si="38"/>
        <v>-41.227253287093554</v>
      </c>
      <c r="LR43" s="250">
        <f>'1_Police_100K'!LR43/'1_Police_100K'!LJ43*100</f>
        <v>5.5979277593898402</v>
      </c>
      <c r="LS43" s="250">
        <f>'1_Police_100K'!LS43/'1_Police_100K'!LK43*100</f>
        <v>6.1329416085200155</v>
      </c>
      <c r="LT43" s="250">
        <f>'1_Police_100K'!LT43/'1_Police_100K'!LL43*100</f>
        <v>6.243174372042227</v>
      </c>
      <c r="LU43" s="250">
        <f>'1_Police_100K'!LU43/'1_Police_100K'!LM43*100</f>
        <v>5.8548530721282281</v>
      </c>
      <c r="LV43" s="250">
        <f>'1_Police_100K'!LV43/'1_Police_100K'!LN43*100</f>
        <v>5.801569506726457</v>
      </c>
      <c r="LW43" s="250">
        <f>'1_Police_100K'!LW43/'1_Police_100K'!LO43*100</f>
        <v>5.0352712235465811</v>
      </c>
      <c r="LX43" s="250">
        <f t="shared" si="39"/>
        <v>-10.051157500192303</v>
      </c>
      <c r="LZ43" s="250" t="e">
        <f>'1_Police_100K'!LZ43/'1_Police_100K'!LJ43*100</f>
        <v>#VALUE!</v>
      </c>
      <c r="MA43" s="250" t="e">
        <f>'1_Police_100K'!MA43/'1_Police_100K'!LK43*100</f>
        <v>#VALUE!</v>
      </c>
      <c r="MB43" s="250" t="e">
        <f>'1_Police_100K'!MB43/'1_Police_100K'!LL43*100</f>
        <v>#VALUE!</v>
      </c>
      <c r="MC43" s="250" t="e">
        <f>'1_Police_100K'!MC43/'1_Police_100K'!LM43*100</f>
        <v>#VALUE!</v>
      </c>
      <c r="MD43" s="250" t="e">
        <f>'1_Police_100K'!MD43/'1_Police_100K'!LN43*100</f>
        <v>#VALUE!</v>
      </c>
      <c r="ME43" s="250" t="e">
        <f>'1_Police_100K'!ME43/'1_Police_100K'!LO43*100</f>
        <v>#VALUE!</v>
      </c>
      <c r="MF43" s="250" t="e">
        <f t="shared" si="40"/>
        <v>#VALUE!</v>
      </c>
      <c r="MH43" s="250" t="e">
        <f>'1_Police_100K'!MH43/'1_Police_100K'!LZ43*100</f>
        <v>#VALUE!</v>
      </c>
      <c r="MI43" s="250" t="e">
        <f>'1_Police_100K'!MI43/'1_Police_100K'!MA43*100</f>
        <v>#VALUE!</v>
      </c>
      <c r="MJ43" s="250" t="e">
        <f>'1_Police_100K'!MJ43/'1_Police_100K'!MB43*100</f>
        <v>#VALUE!</v>
      </c>
      <c r="MK43" s="250" t="e">
        <f>'1_Police_100K'!MK43/'1_Police_100K'!MC43*100</f>
        <v>#VALUE!</v>
      </c>
      <c r="ML43" s="250" t="e">
        <f>'1_Police_100K'!ML43/'1_Police_100K'!MD43*100</f>
        <v>#VALUE!</v>
      </c>
      <c r="MM43" s="250" t="e">
        <f>'1_Police_100K'!MM43/'1_Police_100K'!ME43*100</f>
        <v>#VALUE!</v>
      </c>
      <c r="MN43" s="250" t="e">
        <f t="shared" si="41"/>
        <v>#VALUE!</v>
      </c>
      <c r="MP43" s="250">
        <f>'1_Police_100K'!MP43/'1_Police_100K'!HB43*100</f>
        <v>2.4181310881589901</v>
      </c>
      <c r="MQ43" s="250">
        <f>'1_Police_100K'!MQ43/'1_Police_100K'!HC43*100</f>
        <v>2.9356545485577747</v>
      </c>
      <c r="MR43" s="250">
        <f>'1_Police_100K'!MR43/'1_Police_100K'!HD43*100</f>
        <v>0.96663207907814985</v>
      </c>
      <c r="MS43" s="250">
        <f>'1_Police_100K'!MS43/'1_Police_100K'!HE43*100</f>
        <v>2.1999767198230709</v>
      </c>
      <c r="MT43" s="250">
        <f>'1_Police_100K'!MT43/'1_Police_100K'!HF43*100</f>
        <v>1.8153266331658289</v>
      </c>
      <c r="MU43" s="250">
        <f>'1_Police_100K'!MU43/'1_Police_100K'!HG43*100</f>
        <v>1.7344309683906243</v>
      </c>
      <c r="MV43" s="250">
        <f t="shared" si="25"/>
        <v>-28.273906369935105</v>
      </c>
      <c r="MX43" s="250">
        <f>'1_Police_100K'!MX43/'1_Police_100K'!MP43*100</f>
        <v>0.40485829959514169</v>
      </c>
      <c r="MY43" s="250">
        <f>'1_Police_100K'!MY43/'1_Police_100K'!MQ43*100</f>
        <v>0.96899224806201567</v>
      </c>
      <c r="MZ43" s="250">
        <f>'1_Police_100K'!MZ43/'1_Police_100K'!MR43*100</f>
        <v>2.2598870056497176</v>
      </c>
      <c r="NA43" s="250">
        <f>'1_Police_100K'!NA43/'1_Police_100K'!MS43*100</f>
        <v>1.3227513227513228</v>
      </c>
      <c r="NB43" s="250">
        <f>'1_Police_100K'!NB43/'1_Police_100K'!MT43*100</f>
        <v>1.0380622837370241</v>
      </c>
      <c r="NC43" s="250">
        <f>'1_Police_100K'!NC43/'1_Police_100K'!MU43*100</f>
        <v>1.0869565217391302</v>
      </c>
      <c r="ND43" s="250">
        <f t="shared" si="49"/>
        <v>168.47826086956513</v>
      </c>
      <c r="NF43" s="250">
        <f>'1_Police_100K'!NF43/'1_Police_100K'!HB43*100</f>
        <v>2.902736306231338</v>
      </c>
      <c r="NG43" s="250">
        <f>'1_Police_100K'!NG43/'1_Police_100K'!HC43*100</f>
        <v>1.5417875632929396</v>
      </c>
      <c r="NH43" s="250">
        <f>'1_Police_100K'!NH43/'1_Police_100K'!HD43*100</f>
        <v>1.6765878433728361</v>
      </c>
      <c r="NI43" s="250">
        <f>'1_Police_100K'!NI43/'1_Police_100K'!HE43*100</f>
        <v>2.7470608776626699</v>
      </c>
      <c r="NJ43" s="250">
        <f>'1_Police_100K'!NJ43/'1_Police_100K'!HF43*100</f>
        <v>2.5188442211055277</v>
      </c>
      <c r="NK43" s="250">
        <f>'1_Police_100K'!NK43/'1_Police_100K'!HG43*100</f>
        <v>2.765034877144473</v>
      </c>
      <c r="NL43" s="250">
        <f t="shared" si="26"/>
        <v>-4.7438490637699147</v>
      </c>
      <c r="NN43" s="250">
        <f>'1_Police_100K'!NN43/'1_Police_100K'!HB43*100</f>
        <v>6.8530030838513889E-2</v>
      </c>
      <c r="NO43" s="250">
        <f>'1_Police_100K'!NO43/'1_Police_100K'!HC43*100</f>
        <v>0.27308414405188602</v>
      </c>
      <c r="NP43" s="250">
        <f>'1_Police_100K'!NP43/'1_Police_100K'!HD43*100</f>
        <v>0.2457539184096991</v>
      </c>
      <c r="NQ43" s="250">
        <f>'1_Police_100K'!NQ43/'1_Police_100K'!HE43*100</f>
        <v>0.17460132697008496</v>
      </c>
      <c r="NR43" s="250">
        <f>'1_Police_100K'!NR43/'1_Police_100K'!HF43*100</f>
        <v>0.15075376884422109</v>
      </c>
      <c r="NS43" s="250">
        <f>'1_Police_100K'!NS43/'1_Police_100K'!HG43*100</f>
        <v>0.2010934456105071</v>
      </c>
      <c r="NT43" s="250">
        <f t="shared" si="27"/>
        <v>193.43842859836059</v>
      </c>
      <c r="NV43" s="250" t="e">
        <f>'1_Police_100K'!NV43/'1_Police_100K'!HB43*100</f>
        <v>#VALUE!</v>
      </c>
      <c r="NW43" s="250" t="e">
        <f>'1_Police_100K'!NW43/'1_Police_100K'!HC43*100</f>
        <v>#VALUE!</v>
      </c>
      <c r="NX43" s="250" t="e">
        <f>'1_Police_100K'!NX43/'1_Police_100K'!HD43*100</f>
        <v>#VALUE!</v>
      </c>
      <c r="NY43" s="250" t="e">
        <f>'1_Police_100K'!NY43/'1_Police_100K'!HE43*100</f>
        <v>#VALUE!</v>
      </c>
      <c r="NZ43" s="250" t="e">
        <f>'1_Police_100K'!NZ43/'1_Police_100K'!HF43*100</f>
        <v>#VALUE!</v>
      </c>
      <c r="OA43" s="250" t="e">
        <f>'1_Police_100K'!OA43/'1_Police_100K'!HG43*100</f>
        <v>#VALUE!</v>
      </c>
      <c r="OB43" s="250" t="e">
        <f t="shared" si="42"/>
        <v>#VALUE!</v>
      </c>
      <c r="OD43" s="250">
        <f>'1_Police_100K'!OD43/'1_Police_100K'!HB43*100</f>
        <v>3.5195065837779627</v>
      </c>
      <c r="OE43" s="250">
        <f>'1_Police_100K'!OE43/'1_Police_100K'!HC43*100</f>
        <v>4.1872902087955852</v>
      </c>
      <c r="OF43" s="250">
        <f>'1_Police_100K'!OF43/'1_Police_100K'!HD43*100</f>
        <v>3.3914040740538476</v>
      </c>
      <c r="OG43" s="250">
        <f>'1_Police_100K'!OG43/'1_Police_100K'!HE43*100</f>
        <v>5.0750785705971362</v>
      </c>
      <c r="OH43" s="250">
        <f>'1_Police_100K'!OH43/'1_Police_100K'!HF43*100</f>
        <v>4.5100502512562803</v>
      </c>
      <c r="OI43" s="250">
        <f>'1_Police_100K'!OI43/'1_Police_100K'!HG43*100</f>
        <v>4.4680449946584551</v>
      </c>
      <c r="OJ43" s="250">
        <f t="shared" si="28"/>
        <v>26.950891788424997</v>
      </c>
      <c r="OL43" s="250">
        <f>'1_Police_100K'!OL43/'1_Police_100K'!OD43*100</f>
        <v>81.780250347705149</v>
      </c>
      <c r="OM43" s="250">
        <f>'1_Police_100K'!OM43/'1_Police_100K'!OE43*100</f>
        <v>79.619565217391312</v>
      </c>
      <c r="ON43" s="250">
        <f>'1_Police_100K'!ON43/'1_Police_100K'!OF43*100</f>
        <v>75.201288244766502</v>
      </c>
      <c r="OO43" s="250">
        <f>'1_Police_100K'!OO43/'1_Police_100K'!OG43*100</f>
        <v>81.880733944954116</v>
      </c>
      <c r="OP43" s="250">
        <f>'1_Police_100K'!OP43/'1_Police_100K'!OH43*100</f>
        <v>85.654596100278553</v>
      </c>
      <c r="OQ43" s="250">
        <f>'1_Police_100K'!OQ43/'1_Police_100K'!OI43*100</f>
        <v>80.450070323488049</v>
      </c>
      <c r="OR43" s="250">
        <f t="shared" si="43"/>
        <v>-1.6265296554627469</v>
      </c>
    </row>
    <row r="44" spans="1:408">
      <c r="A44" s="247">
        <v>42</v>
      </c>
      <c r="B44" s="239" t="s">
        <v>65</v>
      </c>
      <c r="C44" s="248">
        <v>73722.987999999998</v>
      </c>
      <c r="D44" s="248">
        <v>74724.269</v>
      </c>
      <c r="E44" s="248">
        <v>75627.384000000005</v>
      </c>
      <c r="F44" s="248">
        <v>76667.864000000001</v>
      </c>
      <c r="G44" s="248">
        <v>77695.903999999995</v>
      </c>
      <c r="H44" s="248">
        <v>78741.053</v>
      </c>
      <c r="I44" s="249"/>
      <c r="J44" s="250" t="e">
        <f>'1_Police_raw'!C43/C44*100</f>
        <v>#VALUE!</v>
      </c>
      <c r="K44" s="250">
        <f>'1_Police_raw'!D43/D44*100</f>
        <v>2083.2696268999298</v>
      </c>
      <c r="L44" s="250">
        <f>'1_Police_raw'!E43/E44*100</f>
        <v>2168.5756048364701</v>
      </c>
      <c r="M44" s="250" t="e">
        <f>'1_Police_raw'!F43/F44*100</f>
        <v>#VALUE!</v>
      </c>
      <c r="N44" s="250" t="e">
        <f>'1_Police_raw'!G43/G44*100</f>
        <v>#VALUE!</v>
      </c>
      <c r="O44" s="250" t="e">
        <f>'1_Police_raw'!H43/H44*100</f>
        <v>#VALUE!</v>
      </c>
      <c r="P44" s="250" t="e">
        <f t="shared" si="29"/>
        <v>#VALUE!</v>
      </c>
      <c r="R44" s="250" t="e">
        <f>'1_Police_100K'!R44/'1_Police_100K'!J44*100</f>
        <v>#VALUE!</v>
      </c>
      <c r="S44" s="250" t="e">
        <f>'1_Police_100K'!S44/'1_Police_100K'!K44*100</f>
        <v>#VALUE!</v>
      </c>
      <c r="T44" s="250" t="e">
        <f>'1_Police_100K'!T44/'1_Police_100K'!L44*100</f>
        <v>#VALUE!</v>
      </c>
      <c r="U44" s="250" t="e">
        <f>'1_Police_100K'!U44/'1_Police_100K'!M44*100</f>
        <v>#VALUE!</v>
      </c>
      <c r="V44" s="250" t="e">
        <f>'1_Police_100K'!V44/'1_Police_100K'!N44*100</f>
        <v>#VALUE!</v>
      </c>
      <c r="W44" s="250" t="e">
        <f>'1_Police_100K'!W44/'1_Police_100K'!O44*100</f>
        <v>#VALUE!</v>
      </c>
      <c r="X44" s="250" t="e">
        <f t="shared" si="30"/>
        <v>#VALUE!</v>
      </c>
      <c r="Z44" s="250" t="e">
        <f>'1_Police_100K'!Z44/'1_Police_100K'!J44*100</f>
        <v>#VALUE!</v>
      </c>
      <c r="AA44" s="250">
        <f>'1_Police_100K'!AA44/'1_Police_100K'!K44*100</f>
        <v>0.20080837254000108</v>
      </c>
      <c r="AB44" s="250" t="e">
        <f>'1_Police_100K'!AB44/'1_Police_100K'!L44*100</f>
        <v>#VALUE!</v>
      </c>
      <c r="AC44" s="250" t="e">
        <f>'1_Police_100K'!AC44/'1_Police_100K'!M44*100</f>
        <v>#VALUE!</v>
      </c>
      <c r="AD44" s="250" t="e">
        <f>'1_Police_100K'!AD44/'1_Police_100K'!N44*100</f>
        <v>#VALUE!</v>
      </c>
      <c r="AE44" s="250" t="e">
        <f>'1_Police_100K'!AE44/'1_Police_100K'!O44*100</f>
        <v>#VALUE!</v>
      </c>
      <c r="AF44" s="250" t="e">
        <f t="shared" si="31"/>
        <v>#VALUE!</v>
      </c>
      <c r="AH44" s="250" t="e">
        <f>'1_Police_100K'!AH44/'1_Police_100K'!Z44*100</f>
        <v>#VALUE!</v>
      </c>
      <c r="AI44" s="250" t="e">
        <f>'1_Police_100K'!AI44/'1_Police_100K'!AA44*100</f>
        <v>#VALUE!</v>
      </c>
      <c r="AJ44" s="250" t="e">
        <f>'1_Police_100K'!AJ44/'1_Police_100K'!AB44*100</f>
        <v>#VALUE!</v>
      </c>
      <c r="AK44" s="250" t="e">
        <f>'1_Police_100K'!AK44/'1_Police_100K'!AC44*100</f>
        <v>#VALUE!</v>
      </c>
      <c r="AL44" s="250" t="e">
        <f>'1_Police_100K'!AL44/'1_Police_100K'!AD44*100</f>
        <v>#VALUE!</v>
      </c>
      <c r="AM44" s="250" t="e">
        <f>'1_Police_100K'!AM44/'1_Police_100K'!AE44*100</f>
        <v>#VALUE!</v>
      </c>
      <c r="AN44" s="250" t="e">
        <f t="shared" si="45"/>
        <v>#VALUE!</v>
      </c>
      <c r="AP44" s="250">
        <f>'1_Police_100K'!AP44/'1_Police_100K'!Z44*100</f>
        <v>37.112054884024829</v>
      </c>
      <c r="AQ44" s="250">
        <f>'1_Police_100K'!AQ44/'1_Police_100K'!AA44*100</f>
        <v>39.44337811900192</v>
      </c>
      <c r="AR44" s="250" t="e">
        <f>'1_Police_100K'!AR44/'1_Police_100K'!AB44*100</f>
        <v>#VALUE!</v>
      </c>
      <c r="AS44" s="250" t="e">
        <f>'1_Police_100K'!AS44/'1_Police_100K'!AC44*100</f>
        <v>#VALUE!</v>
      </c>
      <c r="AT44" s="250" t="e">
        <f>'1_Police_100K'!AT44/'1_Police_100K'!AD44*100</f>
        <v>#VALUE!</v>
      </c>
      <c r="AU44" s="250" t="e">
        <f>'1_Police_100K'!AU44/'1_Police_100K'!AE44*100</f>
        <v>#VALUE!</v>
      </c>
      <c r="AV44" s="250" t="e">
        <f t="shared" si="32"/>
        <v>#VALUE!</v>
      </c>
      <c r="AX44" s="250" t="e">
        <f>'1_Police_100K'!AX44/'1_Police_100K'!AP44*100</f>
        <v>#VALUE!</v>
      </c>
      <c r="AY44" s="250" t="e">
        <f>'1_Police_100K'!AY44/'1_Police_100K'!AQ44*100</f>
        <v>#VALUE!</v>
      </c>
      <c r="AZ44" s="250" t="e">
        <f>'1_Police_100K'!AZ44/'1_Police_100K'!AR44*100</f>
        <v>#VALUE!</v>
      </c>
      <c r="BA44" s="250" t="e">
        <f>'1_Police_100K'!BA44/'1_Police_100K'!AS44*100</f>
        <v>#VALUE!</v>
      </c>
      <c r="BB44" s="250" t="e">
        <f>'1_Police_100K'!BB44/'1_Police_100K'!AT44*100</f>
        <v>#VALUE!</v>
      </c>
      <c r="BC44" s="250" t="e">
        <f>'1_Police_100K'!BC44/'1_Police_100K'!AU44*100</f>
        <v>#VALUE!</v>
      </c>
      <c r="BD44" s="250" t="e">
        <f t="shared" si="46"/>
        <v>#VALUE!</v>
      </c>
      <c r="BF44" s="250" t="e">
        <f>'1_Police_100K'!BF44/'1_Police_100K'!J44*100</f>
        <v>#VALUE!</v>
      </c>
      <c r="BG44" s="250">
        <f>'1_Police_100K'!BG44/'1_Police_100K'!K44*100</f>
        <v>16.851586810114679</v>
      </c>
      <c r="BH44" s="250" t="e">
        <f>'1_Police_100K'!BH44/'1_Police_100K'!L44*100</f>
        <v>#VALUE!</v>
      </c>
      <c r="BI44" s="250" t="e">
        <f>'1_Police_100K'!BI44/'1_Police_100K'!M44*100</f>
        <v>#VALUE!</v>
      </c>
      <c r="BJ44" s="250" t="e">
        <f>'1_Police_100K'!BJ44/'1_Police_100K'!N44*100</f>
        <v>#VALUE!</v>
      </c>
      <c r="BK44" s="250" t="e">
        <f>'1_Police_100K'!BK44/'1_Police_100K'!O44*100</f>
        <v>#VALUE!</v>
      </c>
      <c r="BL44" s="250" t="e">
        <f t="shared" si="0"/>
        <v>#VALUE!</v>
      </c>
      <c r="BN44" s="250" t="e">
        <f>'1_Police_100K'!BN44/'1_Police_100K'!BF44*100</f>
        <v>#VALUE!</v>
      </c>
      <c r="BO44" s="250" t="e">
        <f>'1_Police_100K'!BO44/'1_Police_100K'!BG44*100</f>
        <v>#VALUE!</v>
      </c>
      <c r="BP44" s="250" t="e">
        <f>'1_Police_100K'!BP44/'1_Police_100K'!BH44*100</f>
        <v>#VALUE!</v>
      </c>
      <c r="BQ44" s="250" t="e">
        <f>'1_Police_100K'!BQ44/'1_Police_100K'!BI44*100</f>
        <v>#VALUE!</v>
      </c>
      <c r="BR44" s="250" t="e">
        <f>'1_Police_100K'!BR44/'1_Police_100K'!BJ44*100</f>
        <v>#VALUE!</v>
      </c>
      <c r="BS44" s="250" t="e">
        <f>'1_Police_100K'!BS44/'1_Police_100K'!BK44*100</f>
        <v>#VALUE!</v>
      </c>
      <c r="BT44" s="250" t="e">
        <f t="shared" si="1"/>
        <v>#VALUE!</v>
      </c>
      <c r="BV44" s="250" t="e">
        <f>'1_Police_100K'!BV44/'1_Police_100K'!J44*100</f>
        <v>#VALUE!</v>
      </c>
      <c r="BW44" s="250">
        <f>'1_Police_100K'!BW44/'1_Police_100K'!K44*100</f>
        <v>0.86907756624877641</v>
      </c>
      <c r="BX44" s="250" t="e">
        <f>'1_Police_100K'!BX44/'1_Police_100K'!L44*100</f>
        <v>#VALUE!</v>
      </c>
      <c r="BY44" s="250" t="e">
        <f>'1_Police_100K'!BY44/'1_Police_100K'!M44*100</f>
        <v>#VALUE!</v>
      </c>
      <c r="BZ44" s="250" t="e">
        <f>'1_Police_100K'!BZ44/'1_Police_100K'!N44*100</f>
        <v>#VALUE!</v>
      </c>
      <c r="CA44" s="250" t="e">
        <f>'1_Police_100K'!CA44/'1_Police_100K'!O44*100</f>
        <v>#VALUE!</v>
      </c>
      <c r="CB44" s="250" t="e">
        <f t="shared" si="2"/>
        <v>#VALUE!</v>
      </c>
      <c r="CD44" s="250" t="e">
        <f>'1_Police_100K'!CD44/'1_Police_100K'!BV44*100</f>
        <v>#VALUE!</v>
      </c>
      <c r="CE44" s="250" t="e">
        <f>'1_Police_100K'!CE44/'1_Police_100K'!BW44*100</f>
        <v>#VALUE!</v>
      </c>
      <c r="CF44" s="250" t="e">
        <f>'1_Police_100K'!CF44/'1_Police_100K'!BX44*100</f>
        <v>#VALUE!</v>
      </c>
      <c r="CG44" s="250" t="e">
        <f>'1_Police_100K'!CG44/'1_Police_100K'!BY44*100</f>
        <v>#VALUE!</v>
      </c>
      <c r="CH44" s="250" t="e">
        <f>'1_Police_100K'!CH44/'1_Police_100K'!BZ44*100</f>
        <v>#VALUE!</v>
      </c>
      <c r="CI44" s="250" t="e">
        <f>'1_Police_100K'!CI44/'1_Police_100K'!CA44*100</f>
        <v>#VALUE!</v>
      </c>
      <c r="CJ44" s="250" t="e">
        <f t="shared" si="3"/>
        <v>#VALUE!</v>
      </c>
      <c r="CL44" s="250">
        <f>'1_Police_100K'!CL44/'1_Police_100K'!BV44*100</f>
        <v>60.145110942377457</v>
      </c>
      <c r="CM44" s="250">
        <f>'1_Police_100K'!CM44/'1_Police_100K'!BW44*100</f>
        <v>59.516593983295138</v>
      </c>
      <c r="CN44" s="250" t="e">
        <f>'1_Police_100K'!CN44/'1_Police_100K'!BX44*100</f>
        <v>#VALUE!</v>
      </c>
      <c r="CO44" s="250" t="e">
        <f>'1_Police_100K'!CO44/'1_Police_100K'!BY44*100</f>
        <v>#VALUE!</v>
      </c>
      <c r="CP44" s="250" t="e">
        <f>'1_Police_100K'!CP44/'1_Police_100K'!BZ44*100</f>
        <v>#VALUE!</v>
      </c>
      <c r="CQ44" s="250" t="e">
        <f>'1_Police_100K'!CQ44/'1_Police_100K'!CA44*100</f>
        <v>#VALUE!</v>
      </c>
      <c r="CR44" s="250" t="e">
        <f t="shared" si="4"/>
        <v>#VALUE!</v>
      </c>
      <c r="CT44" s="250" t="e">
        <f>'1_Police_100K'!CT44/'1_Police_100K'!J44*100</f>
        <v>#VALUE!</v>
      </c>
      <c r="CU44" s="250">
        <f>'1_Police_100K'!CU44/'1_Police_100K'!K44*100</f>
        <v>0.66184538140743165</v>
      </c>
      <c r="CV44" s="250" t="e">
        <f>'1_Police_100K'!CV44/'1_Police_100K'!L44*100</f>
        <v>#VALUE!</v>
      </c>
      <c r="CW44" s="250" t="e">
        <f>'1_Police_100K'!CW44/'1_Police_100K'!M44*100</f>
        <v>#VALUE!</v>
      </c>
      <c r="CX44" s="250" t="e">
        <f>'1_Police_100K'!CX44/'1_Police_100K'!N44*100</f>
        <v>#VALUE!</v>
      </c>
      <c r="CY44" s="250" t="e">
        <f>'1_Police_100K'!CY44/'1_Police_100K'!O44*100</f>
        <v>#VALUE!</v>
      </c>
      <c r="CZ44" s="250" t="e">
        <f t="shared" si="5"/>
        <v>#VALUE!</v>
      </c>
      <c r="DB44" s="250" t="e">
        <f>'1_Police_100K'!DB44/'1_Police_100K'!CT44*100</f>
        <v>#VALUE!</v>
      </c>
      <c r="DC44" s="250" t="e">
        <f>'1_Police_100K'!DC44/'1_Police_100K'!CU44*100</f>
        <v>#VALUE!</v>
      </c>
      <c r="DD44" s="250" t="e">
        <f>'1_Police_100K'!DD44/'1_Police_100K'!CV44*100</f>
        <v>#VALUE!</v>
      </c>
      <c r="DE44" s="250" t="e">
        <f>'1_Police_100K'!DE44/'1_Police_100K'!CW44*100</f>
        <v>#VALUE!</v>
      </c>
      <c r="DF44" s="250" t="e">
        <f>'1_Police_100K'!DF44/'1_Police_100K'!CX44*100</f>
        <v>#VALUE!</v>
      </c>
      <c r="DG44" s="250" t="e">
        <f>'1_Police_100K'!DG44/'1_Police_100K'!CY44*100</f>
        <v>#VALUE!</v>
      </c>
      <c r="DH44" s="250" t="e">
        <f t="shared" si="33"/>
        <v>#VALUE!</v>
      </c>
      <c r="DJ44" s="250" t="e">
        <f>'1_Police_100K'!DJ44/'1_Police_100K'!J44*100</f>
        <v>#VALUE!</v>
      </c>
      <c r="DK44" s="250">
        <f>'1_Police_100K'!DK44/'1_Police_100K'!K44*100</f>
        <v>13.420178993105965</v>
      </c>
      <c r="DL44" s="250" t="e">
        <f>'1_Police_100K'!DL44/'1_Police_100K'!L44*100</f>
        <v>#VALUE!</v>
      </c>
      <c r="DM44" s="250" t="e">
        <f>'1_Police_100K'!DM44/'1_Police_100K'!M44*100</f>
        <v>#VALUE!</v>
      </c>
      <c r="DN44" s="250" t="e">
        <f>'1_Police_100K'!DN44/'1_Police_100K'!N44*100</f>
        <v>#VALUE!</v>
      </c>
      <c r="DO44" s="250" t="e">
        <f>'1_Police_100K'!DO44/'1_Police_100K'!O44*100</f>
        <v>#VALUE!</v>
      </c>
      <c r="DP44" s="250" t="e">
        <f t="shared" si="6"/>
        <v>#VALUE!</v>
      </c>
      <c r="DR44" s="250" t="e">
        <f>'1_Police_100K'!DR44/'1_Police_100K'!DJ44*100</f>
        <v>#VALUE!</v>
      </c>
      <c r="DS44" s="250" t="e">
        <f>'1_Police_100K'!DS44/'1_Police_100K'!DK44*100</f>
        <v>#VALUE!</v>
      </c>
      <c r="DT44" s="250" t="e">
        <f>'1_Police_100K'!DT44/'1_Police_100K'!DL44*100</f>
        <v>#VALUE!</v>
      </c>
      <c r="DU44" s="250" t="e">
        <f>'1_Police_100K'!DU44/'1_Police_100K'!DM44*100</f>
        <v>#VALUE!</v>
      </c>
      <c r="DV44" s="250" t="e">
        <f>'1_Police_100K'!DV44/'1_Police_100K'!DN44*100</f>
        <v>#VALUE!</v>
      </c>
      <c r="DW44" s="250" t="e">
        <f>'1_Police_100K'!DW44/'1_Police_100K'!DO44*100</f>
        <v>#VALUE!</v>
      </c>
      <c r="DX44" s="250" t="e">
        <f t="shared" si="34"/>
        <v>#VALUE!</v>
      </c>
      <c r="DZ44" s="250" t="e">
        <f>'1_Police_100K'!DZ44/'1_Police_100K'!DR44*100</f>
        <v>#VALUE!</v>
      </c>
      <c r="EA44" s="250" t="e">
        <f>'1_Police_100K'!EA44/'1_Police_100K'!DS44*100</f>
        <v>#VALUE!</v>
      </c>
      <c r="EB44" s="250" t="e">
        <f>'1_Police_100K'!EB44/'1_Police_100K'!DT44*100</f>
        <v>#VALUE!</v>
      </c>
      <c r="EC44" s="250" t="e">
        <f>'1_Police_100K'!EC44/'1_Police_100K'!DU44*100</f>
        <v>#VALUE!</v>
      </c>
      <c r="ED44" s="250" t="e">
        <f>'1_Police_100K'!ED44/'1_Police_100K'!DV44*100</f>
        <v>#VALUE!</v>
      </c>
      <c r="EE44" s="250" t="e">
        <f>'1_Police_100K'!EE44/'1_Police_100K'!DW44*100</f>
        <v>#VALUE!</v>
      </c>
      <c r="EF44" s="250" t="e">
        <f t="shared" si="7"/>
        <v>#VALUE!</v>
      </c>
      <c r="EH44" s="250" t="e">
        <f>'1_Police_100K'!EH44/'1_Police_100K'!DR44*100</f>
        <v>#VALUE!</v>
      </c>
      <c r="EI44" s="250" t="e">
        <f>'1_Police_100K'!EI44/'1_Police_100K'!DS44*100</f>
        <v>#VALUE!</v>
      </c>
      <c r="EJ44" s="250" t="e">
        <f>'1_Police_100K'!EJ44/'1_Police_100K'!DT44*100</f>
        <v>#VALUE!</v>
      </c>
      <c r="EK44" s="250" t="e">
        <f>'1_Police_100K'!EK44/'1_Police_100K'!DU44*100</f>
        <v>#VALUE!</v>
      </c>
      <c r="EL44" s="250" t="e">
        <f>'1_Police_100K'!EL44/'1_Police_100K'!DV44*100</f>
        <v>#VALUE!</v>
      </c>
      <c r="EM44" s="250" t="e">
        <f>'1_Police_100K'!EM44/'1_Police_100K'!DW44*100</f>
        <v>#VALUE!</v>
      </c>
      <c r="EN44" s="250" t="e">
        <f t="shared" si="8"/>
        <v>#VALUE!</v>
      </c>
      <c r="EP44" s="250">
        <f>'1_Police_100K'!EP44/'1_Police_100K'!EH44*100</f>
        <v>47.227852629068792</v>
      </c>
      <c r="EQ44" s="250">
        <f>'1_Police_100K'!EQ44/'1_Police_100K'!EI44*100</f>
        <v>45.325558632344205</v>
      </c>
      <c r="ER44" s="250" t="e">
        <f>'1_Police_100K'!ER44/'1_Police_100K'!EJ44*100</f>
        <v>#VALUE!</v>
      </c>
      <c r="ES44" s="250" t="e">
        <f>'1_Police_100K'!ES44/'1_Police_100K'!EK44*100</f>
        <v>#VALUE!</v>
      </c>
      <c r="ET44" s="250" t="e">
        <f>'1_Police_100K'!ET44/'1_Police_100K'!EL44*100</f>
        <v>#VALUE!</v>
      </c>
      <c r="EU44" s="250" t="e">
        <f>'1_Police_100K'!EU44/'1_Police_100K'!EM44*100</f>
        <v>#VALUE!</v>
      </c>
      <c r="EV44" s="250" t="e">
        <f t="shared" si="9"/>
        <v>#VALUE!</v>
      </c>
      <c r="EX44" s="250" t="e">
        <f>'1_Police_100K'!EX44/'1_Police_100K'!J44*100</f>
        <v>#VALUE!</v>
      </c>
      <c r="EY44" s="250" t="e">
        <f>'1_Police_100K'!EY44/'1_Police_100K'!K44*100</f>
        <v>#VALUE!</v>
      </c>
      <c r="EZ44" s="250" t="e">
        <f>'1_Police_100K'!EZ44/'1_Police_100K'!L44*100</f>
        <v>#VALUE!</v>
      </c>
      <c r="FA44" s="250" t="e">
        <f>'1_Police_100K'!FA44/'1_Police_100K'!M44*100</f>
        <v>#VALUE!</v>
      </c>
      <c r="FB44" s="250" t="e">
        <f>'1_Police_100K'!FB44/'1_Police_100K'!N44*100</f>
        <v>#VALUE!</v>
      </c>
      <c r="FC44" s="250" t="e">
        <f>'1_Police_100K'!FC44/'1_Police_100K'!O44*100</f>
        <v>#VALUE!</v>
      </c>
      <c r="FD44" s="250" t="e">
        <f t="shared" si="10"/>
        <v>#VALUE!</v>
      </c>
      <c r="FF44" s="250" t="e">
        <f>'1_Police_100K'!FF44/'1_Police_100K'!EX44*100</f>
        <v>#VALUE!</v>
      </c>
      <c r="FG44" s="250" t="e">
        <f>'1_Police_100K'!FG44/'1_Police_100K'!EY44*100</f>
        <v>#VALUE!</v>
      </c>
      <c r="FH44" s="250" t="e">
        <f>'1_Police_100K'!FH44/'1_Police_100K'!EZ44*100</f>
        <v>#VALUE!</v>
      </c>
      <c r="FI44" s="250" t="e">
        <f>'1_Police_100K'!FI44/'1_Police_100K'!FA44*100</f>
        <v>#VALUE!</v>
      </c>
      <c r="FJ44" s="250" t="e">
        <f>'1_Police_100K'!FJ44/'1_Police_100K'!FB44*100</f>
        <v>#VALUE!</v>
      </c>
      <c r="FK44" s="250" t="e">
        <f>'1_Police_100K'!FK44/'1_Police_100K'!FC44*100</f>
        <v>#VALUE!</v>
      </c>
      <c r="FL44" s="250" t="e">
        <f t="shared" si="35"/>
        <v>#VALUE!</v>
      </c>
      <c r="FN44" s="250" t="e">
        <f>'1_Police_100K'!FN44/'1_Police_100K'!J44*100</f>
        <v>#VALUE!</v>
      </c>
      <c r="FO44" s="250">
        <f>'1_Police_100K'!FO44/'1_Police_100K'!K44*100</f>
        <v>0.18397798431048085</v>
      </c>
      <c r="FP44" s="250">
        <f>'1_Police_100K'!FP44/'1_Police_100K'!L44*100</f>
        <v>0.19932477133137852</v>
      </c>
      <c r="FQ44" s="250" t="e">
        <f>'1_Police_100K'!FQ44/'1_Police_100K'!M44*100</f>
        <v>#VALUE!</v>
      </c>
      <c r="FR44" s="250" t="e">
        <f>'1_Police_100K'!FR44/'1_Police_100K'!N44*100</f>
        <v>#VALUE!</v>
      </c>
      <c r="FS44" s="250" t="e">
        <f>'1_Police_100K'!FS44/'1_Police_100K'!O44*100</f>
        <v>#VALUE!</v>
      </c>
      <c r="FT44" s="250" t="e">
        <f t="shared" si="11"/>
        <v>#VALUE!</v>
      </c>
      <c r="FV44" s="250" t="e">
        <f>'1_Police_100K'!FV44/'1_Police_100K'!J44*100</f>
        <v>#VALUE!</v>
      </c>
      <c r="FW44" s="250" t="e">
        <f>'1_Police_100K'!FW44/'1_Police_100K'!K44*100</f>
        <v>#VALUE!</v>
      </c>
      <c r="FX44" s="250" t="e">
        <f>'1_Police_100K'!FX44/'1_Police_100K'!L44*100</f>
        <v>#VALUE!</v>
      </c>
      <c r="FY44" s="250" t="e">
        <f>'1_Police_100K'!FY44/'1_Police_100K'!M44*100</f>
        <v>#VALUE!</v>
      </c>
      <c r="FZ44" s="250" t="e">
        <f>'1_Police_100K'!FZ44/'1_Police_100K'!N44*100</f>
        <v>#VALUE!</v>
      </c>
      <c r="GA44" s="250" t="e">
        <f>'1_Police_100K'!GA44/'1_Police_100K'!O44*100</f>
        <v>#VALUE!</v>
      </c>
      <c r="GB44" s="250" t="e">
        <f t="shared" si="12"/>
        <v>#VALUE!</v>
      </c>
      <c r="GD44" s="250" t="e">
        <f>'1_Police_100K'!GD44/'1_Police_100K'!J44*100</f>
        <v>#VALUE!</v>
      </c>
      <c r="GE44" s="250" t="e">
        <f>'1_Police_100K'!GE44/'1_Police_100K'!K44*100</f>
        <v>#VALUE!</v>
      </c>
      <c r="GF44" s="250" t="e">
        <f>'1_Police_100K'!GF44/'1_Police_100K'!L44*100</f>
        <v>#VALUE!</v>
      </c>
      <c r="GG44" s="250" t="e">
        <f>'1_Police_100K'!GG44/'1_Police_100K'!M44*100</f>
        <v>#VALUE!</v>
      </c>
      <c r="GH44" s="250" t="e">
        <f>'1_Police_100K'!GH44/'1_Police_100K'!N44*100</f>
        <v>#VALUE!</v>
      </c>
      <c r="GI44" s="250" t="e">
        <f>'1_Police_100K'!GI44/'1_Police_100K'!O44*100</f>
        <v>#VALUE!</v>
      </c>
      <c r="GJ44" s="250" t="e">
        <f t="shared" si="13"/>
        <v>#VALUE!</v>
      </c>
      <c r="GL44" s="250" t="e">
        <f>'1_Police_100K'!GL44/'1_Police_100K'!J44*100</f>
        <v>#VALUE!</v>
      </c>
      <c r="GM44" s="250" t="e">
        <f>'1_Police_100K'!GM44/'1_Police_100K'!K44*100</f>
        <v>#VALUE!</v>
      </c>
      <c r="GN44" s="250" t="e">
        <f>'1_Police_100K'!GN44/'1_Police_100K'!L44*100</f>
        <v>#VALUE!</v>
      </c>
      <c r="GO44" s="250" t="e">
        <f>'1_Police_100K'!GO44/'1_Police_100K'!M44*100</f>
        <v>#VALUE!</v>
      </c>
      <c r="GP44" s="250" t="e">
        <f>'1_Police_100K'!GP44/'1_Police_100K'!N44*100</f>
        <v>#VALUE!</v>
      </c>
      <c r="GQ44" s="250" t="e">
        <f>'1_Police_100K'!GQ44/'1_Police_100K'!O44*100</f>
        <v>#VALUE!</v>
      </c>
      <c r="GR44" s="250" t="e">
        <f t="shared" si="14"/>
        <v>#VALUE!</v>
      </c>
      <c r="GT44" s="250" t="e">
        <f>'1_Police_100K'!GT44/'1_Police_100K'!GL44*100</f>
        <v>#VALUE!</v>
      </c>
      <c r="GU44" s="250" t="e">
        <f>'1_Police_100K'!GU44/'1_Police_100K'!GM44*100</f>
        <v>#VALUE!</v>
      </c>
      <c r="GV44" s="250" t="e">
        <f>'1_Police_100K'!GV44/'1_Police_100K'!GN44*100</f>
        <v>#VALUE!</v>
      </c>
      <c r="GW44" s="250" t="e">
        <f>'1_Police_100K'!GW44/'1_Police_100K'!GO44*100</f>
        <v>#VALUE!</v>
      </c>
      <c r="GX44" s="250" t="e">
        <f>'1_Police_100K'!GX44/'1_Police_100K'!GP44*100</f>
        <v>#VALUE!</v>
      </c>
      <c r="GY44" s="250" t="e">
        <f>'1_Police_100K'!GY44/'1_Police_100K'!GQ44*100</f>
        <v>#VALUE!</v>
      </c>
      <c r="GZ44" s="250" t="e">
        <f t="shared" si="15"/>
        <v>#VALUE!</v>
      </c>
      <c r="HA44" s="252"/>
      <c r="HB44" s="250" t="e">
        <f>'1_Police_raw'!GI43/C44*100</f>
        <v>#VALUE!</v>
      </c>
      <c r="HC44" s="250" t="e">
        <f>'1_Police_raw'!GJ43/D44*100</f>
        <v>#VALUE!</v>
      </c>
      <c r="HD44" s="250" t="e">
        <f>'1_Police_raw'!GK43/E44*100</f>
        <v>#VALUE!</v>
      </c>
      <c r="HE44" s="250" t="e">
        <f>'1_Police_raw'!GL43/F44*100</f>
        <v>#VALUE!</v>
      </c>
      <c r="HF44" s="250" t="e">
        <f>'1_Police_raw'!GM43/G44*100</f>
        <v>#VALUE!</v>
      </c>
      <c r="HG44" s="250" t="e">
        <f>'1_Police_raw'!GN43/H44*100</f>
        <v>#VALUE!</v>
      </c>
      <c r="HH44" s="250" t="e">
        <f t="shared" si="16"/>
        <v>#VALUE!</v>
      </c>
      <c r="HJ44" s="250" t="e">
        <f>'1_Police_100K'!HJ44/'1_Police_100K'!HB44*100</f>
        <v>#VALUE!</v>
      </c>
      <c r="HK44" s="250" t="e">
        <f>'1_Police_100K'!HK44/'1_Police_100K'!HC44*100</f>
        <v>#VALUE!</v>
      </c>
      <c r="HL44" s="250" t="e">
        <f>'1_Police_100K'!HL44/'1_Police_100K'!HD44*100</f>
        <v>#VALUE!</v>
      </c>
      <c r="HM44" s="250" t="e">
        <f>'1_Police_100K'!HM44/'1_Police_100K'!HE44*100</f>
        <v>#VALUE!</v>
      </c>
      <c r="HN44" s="250" t="e">
        <f>'1_Police_100K'!HN44/'1_Police_100K'!HF44*100</f>
        <v>#VALUE!</v>
      </c>
      <c r="HO44" s="250" t="e">
        <f>'1_Police_100K'!HO44/'1_Police_100K'!HG44*100</f>
        <v>#VALUE!</v>
      </c>
      <c r="HP44" s="250" t="e">
        <f t="shared" si="17"/>
        <v>#VALUE!</v>
      </c>
      <c r="HR44" s="250" t="e">
        <f>'1_Police_100K'!HR44/'1_Police_100K'!HB44*100</f>
        <v>#VALUE!</v>
      </c>
      <c r="HS44" s="250" t="e">
        <f>'1_Police_100K'!HS44/'1_Police_100K'!HC44*100</f>
        <v>#VALUE!</v>
      </c>
      <c r="HT44" s="250" t="e">
        <f>'1_Police_100K'!HT44/'1_Police_100K'!HD44*100</f>
        <v>#VALUE!</v>
      </c>
      <c r="HU44" s="250" t="e">
        <f>'1_Police_100K'!HU44/'1_Police_100K'!HE44*100</f>
        <v>#VALUE!</v>
      </c>
      <c r="HV44" s="250" t="e">
        <f>'1_Police_100K'!HV44/'1_Police_100K'!HF44*100</f>
        <v>#VALUE!</v>
      </c>
      <c r="HW44" s="250" t="e">
        <f>'1_Police_100K'!HW44/'1_Police_100K'!HG44*100</f>
        <v>#VALUE!</v>
      </c>
      <c r="HX44" s="250" t="e">
        <f t="shared" si="18"/>
        <v>#VALUE!</v>
      </c>
      <c r="HZ44" s="250" t="e">
        <f>'1_Police_100K'!HZ44/'1_Police_100K'!HR44*100</f>
        <v>#VALUE!</v>
      </c>
      <c r="IA44" s="250" t="e">
        <f>'1_Police_100K'!IA44/'1_Police_100K'!HS44*100</f>
        <v>#VALUE!</v>
      </c>
      <c r="IB44" s="250" t="e">
        <f>'1_Police_100K'!IB44/'1_Police_100K'!HT44*100</f>
        <v>#VALUE!</v>
      </c>
      <c r="IC44" s="250" t="e">
        <f>'1_Police_100K'!IC44/'1_Police_100K'!HU44*100</f>
        <v>#VALUE!</v>
      </c>
      <c r="ID44" s="250" t="e">
        <f>'1_Police_100K'!ID44/'1_Police_100K'!HV44*100</f>
        <v>#VALUE!</v>
      </c>
      <c r="IE44" s="250" t="e">
        <f>'1_Police_100K'!IE44/'1_Police_100K'!HW44*100</f>
        <v>#VALUE!</v>
      </c>
      <c r="IF44" s="250" t="e">
        <f t="shared" si="48"/>
        <v>#VALUE!</v>
      </c>
      <c r="IH44" s="250" t="e">
        <f>'1_Police_100K'!IH44/'1_Police_100K'!HR44*100</f>
        <v>#VALUE!</v>
      </c>
      <c r="II44" s="250" t="e">
        <f>'1_Police_100K'!II44/'1_Police_100K'!HS44*100</f>
        <v>#VALUE!</v>
      </c>
      <c r="IJ44" s="250" t="e">
        <f>'1_Police_100K'!IJ44/'1_Police_100K'!HT44*100</f>
        <v>#VALUE!</v>
      </c>
      <c r="IK44" s="250" t="e">
        <f>'1_Police_100K'!IK44/'1_Police_100K'!HU44*100</f>
        <v>#VALUE!</v>
      </c>
      <c r="IL44" s="250" t="e">
        <f>'1_Police_100K'!IL44/'1_Police_100K'!HV44*100</f>
        <v>#VALUE!</v>
      </c>
      <c r="IM44" s="250" t="e">
        <f>'1_Police_100K'!IM44/'1_Police_100K'!HW44*100</f>
        <v>#VALUE!</v>
      </c>
      <c r="IN44" s="250" t="e">
        <f t="shared" si="36"/>
        <v>#VALUE!</v>
      </c>
      <c r="IP44" s="250" t="e">
        <f>'1_Police_100K'!IP44/'1_Police_100K'!IH44*100</f>
        <v>#VALUE!</v>
      </c>
      <c r="IQ44" s="250" t="e">
        <f>'1_Police_100K'!IQ44/'1_Police_100K'!II44*100</f>
        <v>#VALUE!</v>
      </c>
      <c r="IR44" s="250" t="e">
        <f>'1_Police_100K'!IR44/'1_Police_100K'!IJ44*100</f>
        <v>#VALUE!</v>
      </c>
      <c r="IS44" s="250" t="e">
        <f>'1_Police_100K'!IS44/'1_Police_100K'!IK44*100</f>
        <v>#VALUE!</v>
      </c>
      <c r="IT44" s="250" t="e">
        <f>'1_Police_100K'!IT44/'1_Police_100K'!IL44*100</f>
        <v>#VALUE!</v>
      </c>
      <c r="IU44" s="250" t="e">
        <f>'1_Police_100K'!IU44/'1_Police_100K'!IM44*100</f>
        <v>#VALUE!</v>
      </c>
      <c r="IV44" s="250" t="e">
        <f t="shared" si="44"/>
        <v>#VALUE!</v>
      </c>
      <c r="IX44" s="250" t="e">
        <f>'1_Police_100K'!IX44/'1_Police_100K'!HB44*100</f>
        <v>#VALUE!</v>
      </c>
      <c r="IY44" s="250" t="e">
        <f>'1_Police_100K'!IY44/'1_Police_100K'!HC44*100</f>
        <v>#VALUE!</v>
      </c>
      <c r="IZ44" s="250" t="e">
        <f>'1_Police_100K'!IZ44/'1_Police_100K'!HD44*100</f>
        <v>#VALUE!</v>
      </c>
      <c r="JA44" s="250" t="e">
        <f>'1_Police_100K'!JA44/'1_Police_100K'!HE44*100</f>
        <v>#VALUE!</v>
      </c>
      <c r="JB44" s="250" t="e">
        <f>'1_Police_100K'!JB44/'1_Police_100K'!HF44*100</f>
        <v>#VALUE!</v>
      </c>
      <c r="JC44" s="250" t="e">
        <f>'1_Police_100K'!JC44/'1_Police_100K'!HG44*100</f>
        <v>#VALUE!</v>
      </c>
      <c r="JD44" s="250" t="e">
        <f t="shared" si="19"/>
        <v>#VALUE!</v>
      </c>
      <c r="JF44" s="250" t="e">
        <f>'1_Police_100K'!JF44/'1_Police_100K'!IX44*100</f>
        <v>#VALUE!</v>
      </c>
      <c r="JG44" s="250" t="e">
        <f>'1_Police_100K'!JG44/'1_Police_100K'!IY44*100</f>
        <v>#VALUE!</v>
      </c>
      <c r="JH44" s="250" t="e">
        <f>'1_Police_100K'!JH44/'1_Police_100K'!IZ44*100</f>
        <v>#VALUE!</v>
      </c>
      <c r="JI44" s="250" t="e">
        <f>'1_Police_100K'!JI44/'1_Police_100K'!JA44*100</f>
        <v>#VALUE!</v>
      </c>
      <c r="JJ44" s="250" t="e">
        <f>'1_Police_100K'!JJ44/'1_Police_100K'!JB44*100</f>
        <v>#VALUE!</v>
      </c>
      <c r="JK44" s="250" t="e">
        <f>'1_Police_100K'!JK44/'1_Police_100K'!JC44*100</f>
        <v>#VALUE!</v>
      </c>
      <c r="JL44" s="250" t="e">
        <f t="shared" si="47"/>
        <v>#VALUE!</v>
      </c>
      <c r="JN44" s="250" t="e">
        <f>'1_Police_100K'!JN44/'1_Police_100K'!HB44*100</f>
        <v>#VALUE!</v>
      </c>
      <c r="JO44" s="250" t="e">
        <f>'1_Police_100K'!JO44/'1_Police_100K'!HC44*100</f>
        <v>#VALUE!</v>
      </c>
      <c r="JP44" s="250" t="e">
        <f>'1_Police_100K'!JP44/'1_Police_100K'!HD44*100</f>
        <v>#VALUE!</v>
      </c>
      <c r="JQ44" s="250" t="e">
        <f>'1_Police_100K'!JQ44/'1_Police_100K'!HE44*100</f>
        <v>#VALUE!</v>
      </c>
      <c r="JR44" s="250" t="e">
        <f>'1_Police_100K'!JR44/'1_Police_100K'!HF44*100</f>
        <v>#VALUE!</v>
      </c>
      <c r="JS44" s="250" t="e">
        <f>'1_Police_100K'!JS44/'1_Police_100K'!HG44*100</f>
        <v>#VALUE!</v>
      </c>
      <c r="JT44" s="250" t="e">
        <f t="shared" si="20"/>
        <v>#VALUE!</v>
      </c>
      <c r="JV44" s="250" t="e">
        <f>'1_Police_100K'!JV44/'1_Police_100K'!JN44*100</f>
        <v>#VALUE!</v>
      </c>
      <c r="JW44" s="250" t="e">
        <f>'1_Police_100K'!JW44/'1_Police_100K'!JO44*100</f>
        <v>#VALUE!</v>
      </c>
      <c r="JX44" s="250" t="e">
        <f>'1_Police_100K'!JX44/'1_Police_100K'!JP44*100</f>
        <v>#VALUE!</v>
      </c>
      <c r="JY44" s="250" t="e">
        <f>'1_Police_100K'!JY44/'1_Police_100K'!JQ44*100</f>
        <v>#VALUE!</v>
      </c>
      <c r="JZ44" s="250" t="e">
        <f>'1_Police_100K'!JZ44/'1_Police_100K'!JR44*100</f>
        <v>#VALUE!</v>
      </c>
      <c r="KA44" s="250" t="e">
        <f>'1_Police_100K'!KA44/'1_Police_100K'!JS44*100</f>
        <v>#VALUE!</v>
      </c>
      <c r="KB44" s="250" t="e">
        <f t="shared" si="21"/>
        <v>#VALUE!</v>
      </c>
      <c r="KD44" s="250" t="e">
        <f>'1_Police_100K'!KD44/'1_Police_100K'!JN44*100</f>
        <v>#VALUE!</v>
      </c>
      <c r="KE44" s="250" t="e">
        <f>'1_Police_100K'!KE44/'1_Police_100K'!JO44*100</f>
        <v>#VALUE!</v>
      </c>
      <c r="KF44" s="250" t="e">
        <f>'1_Police_100K'!KF44/'1_Police_100K'!JP44*100</f>
        <v>#VALUE!</v>
      </c>
      <c r="KG44" s="250" t="e">
        <f>'1_Police_100K'!KG44/'1_Police_100K'!JQ44*100</f>
        <v>#VALUE!</v>
      </c>
      <c r="KH44" s="250" t="e">
        <f>'1_Police_100K'!KH44/'1_Police_100K'!JR44*100</f>
        <v>#VALUE!</v>
      </c>
      <c r="KI44" s="250" t="e">
        <f>'1_Police_100K'!KI44/'1_Police_100K'!JS44*100</f>
        <v>#VALUE!</v>
      </c>
      <c r="KJ44" s="250" t="e">
        <f t="shared" si="22"/>
        <v>#VALUE!</v>
      </c>
      <c r="KL44" s="250" t="e">
        <f>'1_Police_100K'!KL44/'1_Police_100K'!HB44*100</f>
        <v>#VALUE!</v>
      </c>
      <c r="KM44" s="250" t="e">
        <f>'1_Police_100K'!KM44/'1_Police_100K'!HC44*100</f>
        <v>#VALUE!</v>
      </c>
      <c r="KN44" s="250" t="e">
        <f>'1_Police_100K'!KN44/'1_Police_100K'!HD44*100</f>
        <v>#VALUE!</v>
      </c>
      <c r="KO44" s="250" t="e">
        <f>'1_Police_100K'!KO44/'1_Police_100K'!HE44*100</f>
        <v>#VALUE!</v>
      </c>
      <c r="KP44" s="250" t="e">
        <f>'1_Police_100K'!KP44/'1_Police_100K'!HF44*100</f>
        <v>#VALUE!</v>
      </c>
      <c r="KQ44" s="250" t="e">
        <f>'1_Police_100K'!KQ44/'1_Police_100K'!HG44*100</f>
        <v>#VALUE!</v>
      </c>
      <c r="KR44" s="250" t="e">
        <f t="shared" si="23"/>
        <v>#VALUE!</v>
      </c>
      <c r="KT44" s="250" t="e">
        <f>'1_Police_100K'!KT44/'1_Police_100K'!KL44*100</f>
        <v>#VALUE!</v>
      </c>
      <c r="KU44" s="250" t="e">
        <f>'1_Police_100K'!KU44/'1_Police_100K'!KM44*100</f>
        <v>#VALUE!</v>
      </c>
      <c r="KV44" s="250" t="e">
        <f>'1_Police_100K'!KV44/'1_Police_100K'!KN44*100</f>
        <v>#VALUE!</v>
      </c>
      <c r="KW44" s="250" t="e">
        <f>'1_Police_100K'!KW44/'1_Police_100K'!KO44*100</f>
        <v>#VALUE!</v>
      </c>
      <c r="KX44" s="250" t="e">
        <f>'1_Police_100K'!KX44/'1_Police_100K'!KP44*100</f>
        <v>#VALUE!</v>
      </c>
      <c r="KY44" s="250" t="e">
        <f>'1_Police_100K'!KY44/'1_Police_100K'!KQ44*100</f>
        <v>#VALUE!</v>
      </c>
      <c r="KZ44" s="250" t="e">
        <f t="shared" si="37"/>
        <v>#VALUE!</v>
      </c>
      <c r="LB44" s="250" t="e">
        <f>'1_Police_100K'!LB44/'1_Police_100K'!HB44*100</f>
        <v>#VALUE!</v>
      </c>
      <c r="LC44" s="250" t="e">
        <f>'1_Police_100K'!LC44/'1_Police_100K'!HC44*100</f>
        <v>#VALUE!</v>
      </c>
      <c r="LD44" s="250" t="e">
        <f>'1_Police_100K'!LD44/'1_Police_100K'!HD44*100</f>
        <v>#VALUE!</v>
      </c>
      <c r="LE44" s="250" t="e">
        <f>'1_Police_100K'!LE44/'1_Police_100K'!HE44*100</f>
        <v>#VALUE!</v>
      </c>
      <c r="LF44" s="250" t="e">
        <f>'1_Police_100K'!LF44/'1_Police_100K'!HF44*100</f>
        <v>#VALUE!</v>
      </c>
      <c r="LG44" s="250" t="e">
        <f>'1_Police_100K'!LG44/'1_Police_100K'!HG44*100</f>
        <v>#VALUE!</v>
      </c>
      <c r="LH44" s="250" t="e">
        <f t="shared" si="24"/>
        <v>#VALUE!</v>
      </c>
      <c r="LJ44" s="250" t="e">
        <f>'1_Police_100K'!LJ44/'1_Police_100K'!LB44*100</f>
        <v>#VALUE!</v>
      </c>
      <c r="LK44" s="250" t="e">
        <f>'1_Police_100K'!LK44/'1_Police_100K'!LC44*100</f>
        <v>#VALUE!</v>
      </c>
      <c r="LL44" s="250" t="e">
        <f>'1_Police_100K'!LL44/'1_Police_100K'!LD44*100</f>
        <v>#VALUE!</v>
      </c>
      <c r="LM44" s="250" t="e">
        <f>'1_Police_100K'!LM44/'1_Police_100K'!LE44*100</f>
        <v>#VALUE!</v>
      </c>
      <c r="LN44" s="250" t="e">
        <f>'1_Police_100K'!LN44/'1_Police_100K'!LF44*100</f>
        <v>#VALUE!</v>
      </c>
      <c r="LO44" s="250" t="e">
        <f>'1_Police_100K'!LO44/'1_Police_100K'!LG44*100</f>
        <v>#VALUE!</v>
      </c>
      <c r="LP44" s="250" t="e">
        <f t="shared" si="38"/>
        <v>#VALUE!</v>
      </c>
      <c r="LR44" s="250" t="e">
        <f>'1_Police_100K'!LR44/'1_Police_100K'!LJ44*100</f>
        <v>#VALUE!</v>
      </c>
      <c r="LS44" s="250" t="e">
        <f>'1_Police_100K'!LS44/'1_Police_100K'!LK44*100</f>
        <v>#VALUE!</v>
      </c>
      <c r="LT44" s="250" t="e">
        <f>'1_Police_100K'!LT44/'1_Police_100K'!LL44*100</f>
        <v>#VALUE!</v>
      </c>
      <c r="LU44" s="250" t="e">
        <f>'1_Police_100K'!LU44/'1_Police_100K'!LM44*100</f>
        <v>#VALUE!</v>
      </c>
      <c r="LV44" s="250" t="e">
        <f>'1_Police_100K'!LV44/'1_Police_100K'!LN44*100</f>
        <v>#VALUE!</v>
      </c>
      <c r="LW44" s="250" t="e">
        <f>'1_Police_100K'!LW44/'1_Police_100K'!LO44*100</f>
        <v>#VALUE!</v>
      </c>
      <c r="LX44" s="250" t="e">
        <f t="shared" si="39"/>
        <v>#VALUE!</v>
      </c>
      <c r="LZ44" s="250" t="e">
        <f>'1_Police_100K'!LZ44/'1_Police_100K'!LJ44*100</f>
        <v>#VALUE!</v>
      </c>
      <c r="MA44" s="250" t="e">
        <f>'1_Police_100K'!MA44/'1_Police_100K'!LK44*100</f>
        <v>#VALUE!</v>
      </c>
      <c r="MB44" s="250" t="e">
        <f>'1_Police_100K'!MB44/'1_Police_100K'!LL44*100</f>
        <v>#VALUE!</v>
      </c>
      <c r="MC44" s="250" t="e">
        <f>'1_Police_100K'!MC44/'1_Police_100K'!LM44*100</f>
        <v>#VALUE!</v>
      </c>
      <c r="MD44" s="250" t="e">
        <f>'1_Police_100K'!MD44/'1_Police_100K'!LN44*100</f>
        <v>#VALUE!</v>
      </c>
      <c r="ME44" s="250" t="e">
        <f>'1_Police_100K'!ME44/'1_Police_100K'!LO44*100</f>
        <v>#VALUE!</v>
      </c>
      <c r="MF44" s="250" t="e">
        <f t="shared" si="40"/>
        <v>#VALUE!</v>
      </c>
      <c r="MH44" s="250" t="e">
        <f>'1_Police_100K'!MH44/'1_Police_100K'!LZ44*100</f>
        <v>#VALUE!</v>
      </c>
      <c r="MI44" s="250" t="e">
        <f>'1_Police_100K'!MI44/'1_Police_100K'!MA44*100</f>
        <v>#VALUE!</v>
      </c>
      <c r="MJ44" s="250" t="e">
        <f>'1_Police_100K'!MJ44/'1_Police_100K'!MB44*100</f>
        <v>#VALUE!</v>
      </c>
      <c r="MK44" s="250" t="e">
        <f>'1_Police_100K'!MK44/'1_Police_100K'!MC44*100</f>
        <v>#VALUE!</v>
      </c>
      <c r="ML44" s="250" t="e">
        <f>'1_Police_100K'!ML44/'1_Police_100K'!MD44*100</f>
        <v>#VALUE!</v>
      </c>
      <c r="MM44" s="250" t="e">
        <f>'1_Police_100K'!MM44/'1_Police_100K'!ME44*100</f>
        <v>#VALUE!</v>
      </c>
      <c r="MN44" s="250" t="e">
        <f t="shared" si="41"/>
        <v>#VALUE!</v>
      </c>
      <c r="MP44" s="250" t="e">
        <f>'1_Police_100K'!MP44/'1_Police_100K'!HB44*100</f>
        <v>#VALUE!</v>
      </c>
      <c r="MQ44" s="250" t="e">
        <f>'1_Police_100K'!MQ44/'1_Police_100K'!HC44*100</f>
        <v>#VALUE!</v>
      </c>
      <c r="MR44" s="250" t="e">
        <f>'1_Police_100K'!MR44/'1_Police_100K'!HD44*100</f>
        <v>#VALUE!</v>
      </c>
      <c r="MS44" s="250" t="e">
        <f>'1_Police_100K'!MS44/'1_Police_100K'!HE44*100</f>
        <v>#VALUE!</v>
      </c>
      <c r="MT44" s="250" t="e">
        <f>'1_Police_100K'!MT44/'1_Police_100K'!HF44*100</f>
        <v>#VALUE!</v>
      </c>
      <c r="MU44" s="250" t="e">
        <f>'1_Police_100K'!MU44/'1_Police_100K'!HG44*100</f>
        <v>#VALUE!</v>
      </c>
      <c r="MV44" s="250" t="e">
        <f t="shared" si="25"/>
        <v>#VALUE!</v>
      </c>
      <c r="MX44" s="250" t="e">
        <f>'1_Police_100K'!MX44/'1_Police_100K'!MP44*100</f>
        <v>#VALUE!</v>
      </c>
      <c r="MY44" s="250" t="e">
        <f>'1_Police_100K'!MY44/'1_Police_100K'!MQ44*100</f>
        <v>#VALUE!</v>
      </c>
      <c r="MZ44" s="250" t="e">
        <f>'1_Police_100K'!MZ44/'1_Police_100K'!MR44*100</f>
        <v>#VALUE!</v>
      </c>
      <c r="NA44" s="250" t="e">
        <f>'1_Police_100K'!NA44/'1_Police_100K'!MS44*100</f>
        <v>#VALUE!</v>
      </c>
      <c r="NB44" s="250" t="e">
        <f>'1_Police_100K'!NB44/'1_Police_100K'!MT44*100</f>
        <v>#VALUE!</v>
      </c>
      <c r="NC44" s="250" t="e">
        <f>'1_Police_100K'!NC44/'1_Police_100K'!MU44*100</f>
        <v>#VALUE!</v>
      </c>
      <c r="ND44" s="250" t="e">
        <f t="shared" si="49"/>
        <v>#VALUE!</v>
      </c>
      <c r="NF44" s="250" t="e">
        <f>'1_Police_100K'!NF44/'1_Police_100K'!HB44*100</f>
        <v>#VALUE!</v>
      </c>
      <c r="NG44" s="250" t="e">
        <f>'1_Police_100K'!NG44/'1_Police_100K'!HC44*100</f>
        <v>#VALUE!</v>
      </c>
      <c r="NH44" s="250" t="e">
        <f>'1_Police_100K'!NH44/'1_Police_100K'!HD44*100</f>
        <v>#VALUE!</v>
      </c>
      <c r="NI44" s="250" t="e">
        <f>'1_Police_100K'!NI44/'1_Police_100K'!HE44*100</f>
        <v>#VALUE!</v>
      </c>
      <c r="NJ44" s="250" t="e">
        <f>'1_Police_100K'!NJ44/'1_Police_100K'!HF44*100</f>
        <v>#VALUE!</v>
      </c>
      <c r="NK44" s="250" t="e">
        <f>'1_Police_100K'!NK44/'1_Police_100K'!HG44*100</f>
        <v>#VALUE!</v>
      </c>
      <c r="NL44" s="250" t="e">
        <f t="shared" si="26"/>
        <v>#VALUE!</v>
      </c>
      <c r="NN44" s="250" t="e">
        <f>'1_Police_100K'!NN44/'1_Police_100K'!HB44*100</f>
        <v>#VALUE!</v>
      </c>
      <c r="NO44" s="250" t="e">
        <f>'1_Police_100K'!NO44/'1_Police_100K'!HC44*100</f>
        <v>#VALUE!</v>
      </c>
      <c r="NP44" s="250" t="e">
        <f>'1_Police_100K'!NP44/'1_Police_100K'!HD44*100</f>
        <v>#VALUE!</v>
      </c>
      <c r="NQ44" s="250" t="e">
        <f>'1_Police_100K'!NQ44/'1_Police_100K'!HE44*100</f>
        <v>#VALUE!</v>
      </c>
      <c r="NR44" s="250" t="e">
        <f>'1_Police_100K'!NR44/'1_Police_100K'!HF44*100</f>
        <v>#VALUE!</v>
      </c>
      <c r="NS44" s="250" t="e">
        <f>'1_Police_100K'!NS44/'1_Police_100K'!HG44*100</f>
        <v>#VALUE!</v>
      </c>
      <c r="NT44" s="250" t="e">
        <f t="shared" si="27"/>
        <v>#VALUE!</v>
      </c>
      <c r="NV44" s="250" t="e">
        <f>'1_Police_100K'!NV44/'1_Police_100K'!HB44*100</f>
        <v>#VALUE!</v>
      </c>
      <c r="NW44" s="250" t="e">
        <f>'1_Police_100K'!NW44/'1_Police_100K'!HC44*100</f>
        <v>#VALUE!</v>
      </c>
      <c r="NX44" s="250" t="e">
        <f>'1_Police_100K'!NX44/'1_Police_100K'!HD44*100</f>
        <v>#VALUE!</v>
      </c>
      <c r="NY44" s="250" t="e">
        <f>'1_Police_100K'!NY44/'1_Police_100K'!HE44*100</f>
        <v>#VALUE!</v>
      </c>
      <c r="NZ44" s="250" t="e">
        <f>'1_Police_100K'!NZ44/'1_Police_100K'!HF44*100</f>
        <v>#VALUE!</v>
      </c>
      <c r="OA44" s="250" t="e">
        <f>'1_Police_100K'!OA44/'1_Police_100K'!HG44*100</f>
        <v>#VALUE!</v>
      </c>
      <c r="OB44" s="250" t="e">
        <f t="shared" si="42"/>
        <v>#VALUE!</v>
      </c>
      <c r="OD44" s="250" t="e">
        <f>'1_Police_100K'!OD44/'1_Police_100K'!HB44*100</f>
        <v>#VALUE!</v>
      </c>
      <c r="OE44" s="250" t="e">
        <f>'1_Police_100K'!OE44/'1_Police_100K'!HC44*100</f>
        <v>#VALUE!</v>
      </c>
      <c r="OF44" s="250" t="e">
        <f>'1_Police_100K'!OF44/'1_Police_100K'!HD44*100</f>
        <v>#VALUE!</v>
      </c>
      <c r="OG44" s="250" t="e">
        <f>'1_Police_100K'!OG44/'1_Police_100K'!HE44*100</f>
        <v>#VALUE!</v>
      </c>
      <c r="OH44" s="250" t="e">
        <f>'1_Police_100K'!OH44/'1_Police_100K'!HF44*100</f>
        <v>#VALUE!</v>
      </c>
      <c r="OI44" s="250" t="e">
        <f>'1_Police_100K'!OI44/'1_Police_100K'!HG44*100</f>
        <v>#VALUE!</v>
      </c>
      <c r="OJ44" s="250" t="e">
        <f t="shared" si="28"/>
        <v>#VALUE!</v>
      </c>
      <c r="OL44" s="250" t="e">
        <f>'1_Police_100K'!OL44/'1_Police_100K'!OD44*100</f>
        <v>#VALUE!</v>
      </c>
      <c r="OM44" s="250" t="e">
        <f>'1_Police_100K'!OM44/'1_Police_100K'!OE44*100</f>
        <v>#VALUE!</v>
      </c>
      <c r="ON44" s="250" t="e">
        <f>'1_Police_100K'!ON44/'1_Police_100K'!OF44*100</f>
        <v>#VALUE!</v>
      </c>
      <c r="OO44" s="250" t="e">
        <f>'1_Police_100K'!OO44/'1_Police_100K'!OG44*100</f>
        <v>#VALUE!</v>
      </c>
      <c r="OP44" s="250" t="e">
        <f>'1_Police_100K'!OP44/'1_Police_100K'!OH44*100</f>
        <v>#VALUE!</v>
      </c>
      <c r="OQ44" s="250" t="e">
        <f>'1_Police_100K'!OQ44/'1_Police_100K'!OI44*100</f>
        <v>#VALUE!</v>
      </c>
      <c r="OR44" s="250" t="e">
        <f t="shared" si="43"/>
        <v>#VALUE!</v>
      </c>
    </row>
    <row r="45" spans="1:408">
      <c r="A45" s="247">
        <v>43</v>
      </c>
      <c r="B45" s="239" t="s">
        <v>66</v>
      </c>
      <c r="C45" s="248">
        <v>45598.178999999996</v>
      </c>
      <c r="D45" s="248">
        <v>45453.281999999999</v>
      </c>
      <c r="E45" s="248">
        <v>45372.692000000003</v>
      </c>
      <c r="F45" s="248">
        <v>45245.894</v>
      </c>
      <c r="G45" s="248">
        <v>42759.661</v>
      </c>
      <c r="H45" s="248">
        <v>42590.879000000001</v>
      </c>
      <c r="I45" s="249"/>
      <c r="J45" s="250">
        <f>'1_Police_raw'!C44/C45*100</f>
        <v>1131.2578951891917</v>
      </c>
      <c r="K45" s="250">
        <f>'1_Police_raw'!D44/D45*100</f>
        <v>976.09013140129241</v>
      </c>
      <c r="L45" s="250">
        <f>'1_Police_raw'!E44/E45*100</f>
        <v>1242.0686874827704</v>
      </c>
      <c r="M45" s="250">
        <f>'1_Police_raw'!F44/F45*100</f>
        <v>1169.4740742662748</v>
      </c>
      <c r="N45" s="250">
        <f>'1_Police_raw'!G44/G45*100</f>
        <v>1321.7644545872336</v>
      </c>
      <c r="O45" s="250">
        <f>'1_Police_raw'!H44/H45*100</f>
        <v>1391.3871089629306</v>
      </c>
      <c r="P45" s="250">
        <f t="shared" si="29"/>
        <v>22.994687142513584</v>
      </c>
      <c r="R45" s="250">
        <f>'1_Police_100K'!R45/'1_Police_100K'!J45*100</f>
        <v>2.6812941397700416</v>
      </c>
      <c r="S45" s="250">
        <f>'1_Police_100K'!S45/'1_Police_100K'!K45*100</f>
        <v>3.1316421173633264</v>
      </c>
      <c r="T45" s="250">
        <f>'1_Police_100K'!T45/'1_Police_100K'!L45*100</f>
        <v>3.4995386471715526</v>
      </c>
      <c r="U45" s="250">
        <f>'1_Police_100K'!U45/'1_Police_100K'!M45*100</f>
        <v>4.6679605925853132</v>
      </c>
      <c r="V45" s="250">
        <f>'1_Police_100K'!V45/'1_Police_100K'!N45*100</f>
        <v>4.2526124328092543</v>
      </c>
      <c r="W45" s="250">
        <f>'1_Police_100K'!W45/'1_Police_100K'!O45*100</f>
        <v>4.4161024900270673</v>
      </c>
      <c r="X45" s="250">
        <f t="shared" si="30"/>
        <v>64.700411809567811</v>
      </c>
      <c r="Z45" s="250">
        <f>'1_Police_100K'!Z45/'1_Police_100K'!J45*100</f>
        <v>0.48581614592319611</v>
      </c>
      <c r="AA45" s="250">
        <f>'1_Police_100K'!AA45/'1_Police_100K'!K45*100</f>
        <v>0.47333010266755321</v>
      </c>
      <c r="AB45" s="250">
        <f>'1_Police_100K'!AB45/'1_Police_100K'!L45*100</f>
        <v>1.0509972318830292</v>
      </c>
      <c r="AC45" s="250">
        <f>'1_Police_100K'!AC45/'1_Police_100K'!M45*100</f>
        <v>2.179389536586795</v>
      </c>
      <c r="AD45" s="250">
        <f>'1_Police_100K'!AD45/'1_Police_100K'!N45*100</f>
        <v>1.465014809388834</v>
      </c>
      <c r="AE45" s="250">
        <f>'1_Police_100K'!AE45/'1_Police_100K'!O45*100</f>
        <v>1.021086594083064</v>
      </c>
      <c r="AF45" s="250">
        <f t="shared" si="31"/>
        <v>110.17963331430533</v>
      </c>
      <c r="AH45" s="250">
        <f>'1_Police_100K'!AH45/'1_Police_100K'!Z45*100</f>
        <v>4.66879489225858</v>
      </c>
      <c r="AI45" s="250">
        <f>'1_Police_100K'!AI45/'1_Police_100K'!AA45*100</f>
        <v>3.8095238095238093</v>
      </c>
      <c r="AJ45" s="250">
        <f>'1_Police_100K'!AJ45/'1_Police_100K'!AB45*100</f>
        <v>1.046766841127807</v>
      </c>
      <c r="AK45" s="250">
        <f>'1_Police_100K'!AK45/'1_Police_100K'!AC45*100</f>
        <v>2.7748872702046481</v>
      </c>
      <c r="AL45" s="250">
        <f>'1_Police_100K'!AL45/'1_Police_100K'!AD45*100</f>
        <v>2.3429951690821254</v>
      </c>
      <c r="AM45" s="250">
        <f>'1_Police_100K'!AM45/'1_Police_100K'!AE45*100</f>
        <v>1.5699884316641881</v>
      </c>
      <c r="AN45" s="250">
        <f t="shared" si="45"/>
        <v>-66.37272641238927</v>
      </c>
      <c r="AP45" s="250" t="e">
        <f>'1_Police_100K'!AP45/'1_Police_100K'!Z45*100</f>
        <v>#VALUE!</v>
      </c>
      <c r="AQ45" s="250" t="e">
        <f>'1_Police_100K'!AQ45/'1_Police_100K'!AA45*100</f>
        <v>#VALUE!</v>
      </c>
      <c r="AR45" s="250" t="e">
        <f>'1_Police_100K'!AR45/'1_Police_100K'!AB45*100</f>
        <v>#VALUE!</v>
      </c>
      <c r="AS45" s="250">
        <f>'1_Police_100K'!AS45/'1_Police_100K'!AC45*100</f>
        <v>42.663891779396458</v>
      </c>
      <c r="AT45" s="250">
        <f>'1_Police_100K'!AT45/'1_Police_100K'!AD45*100</f>
        <v>38.961352657004831</v>
      </c>
      <c r="AU45" s="250">
        <f>'1_Police_100K'!AU45/'1_Police_100K'!AE45*100</f>
        <v>30.14377788795241</v>
      </c>
      <c r="AV45" s="250" t="e">
        <f t="shared" si="32"/>
        <v>#VALUE!</v>
      </c>
      <c r="AX45" s="250" t="e">
        <f>'1_Police_100K'!AX45/'1_Police_100K'!AP45*100</f>
        <v>#VALUE!</v>
      </c>
      <c r="AY45" s="250" t="e">
        <f>'1_Police_100K'!AY45/'1_Police_100K'!AQ45*100</f>
        <v>#VALUE!</v>
      </c>
      <c r="AZ45" s="250" t="e">
        <f>'1_Police_100K'!AZ45/'1_Police_100K'!AR45*100</f>
        <v>#VALUE!</v>
      </c>
      <c r="BA45" s="250" t="e">
        <f>'1_Police_100K'!BA45/'1_Police_100K'!AS45*100</f>
        <v>#VALUE!</v>
      </c>
      <c r="BB45" s="250" t="e">
        <f>'1_Police_100K'!BB45/'1_Police_100K'!AT45*100</f>
        <v>#VALUE!</v>
      </c>
      <c r="BC45" s="250" t="e">
        <f>'1_Police_100K'!BC45/'1_Police_100K'!AU45*100</f>
        <v>#VALUE!</v>
      </c>
      <c r="BD45" s="250" t="e">
        <f t="shared" si="46"/>
        <v>#VALUE!</v>
      </c>
      <c r="BF45" s="250">
        <f>'1_Police_100K'!BF45/'1_Police_100K'!J45*100</f>
        <v>2.5351228013717622</v>
      </c>
      <c r="BG45" s="250">
        <f>'1_Police_100K'!BG45/'1_Police_100K'!K45*100</f>
        <v>2.570182457484814</v>
      </c>
      <c r="BH45" s="250">
        <f>'1_Police_100K'!BH45/'1_Police_100K'!L45*100</f>
        <v>10.370856696713748</v>
      </c>
      <c r="BI45" s="250">
        <f>'1_Police_100K'!BI45/'1_Police_100K'!M45*100</f>
        <v>8.5223353409973566</v>
      </c>
      <c r="BJ45" s="250">
        <f>'1_Police_100K'!BJ45/'1_Police_100K'!N45*100</f>
        <v>7.201750940405037</v>
      </c>
      <c r="BK45" s="250">
        <f>'1_Police_100K'!BK45/'1_Police_100K'!O45*100</f>
        <v>5.9921971502048592</v>
      </c>
      <c r="BL45" s="250">
        <f t="shared" si="0"/>
        <v>136.36713562603214</v>
      </c>
      <c r="BN45" s="250">
        <f>'1_Police_100K'!BN45/'1_Police_100K'!BF45*100</f>
        <v>26.313374627208074</v>
      </c>
      <c r="BO45" s="250">
        <f>'1_Police_100K'!BO45/'1_Police_100K'!BG45*100</f>
        <v>26.878891519775493</v>
      </c>
      <c r="BP45" s="250">
        <f>'1_Police_100K'!BP45/'1_Police_100K'!BH45*100</f>
        <v>5.1774287376381611</v>
      </c>
      <c r="BQ45" s="250">
        <f>'1_Police_100K'!BQ45/'1_Police_100K'!BI45*100</f>
        <v>6.9453376205787789</v>
      </c>
      <c r="BR45" s="250">
        <f>'1_Police_100K'!BR45/'1_Police_100K'!BJ45*100</f>
        <v>6.1690784463061696</v>
      </c>
      <c r="BS45" s="250">
        <f>'1_Police_100K'!BS45/'1_Police_100K'!BK45*100</f>
        <v>6.3531399605744863</v>
      </c>
      <c r="BT45" s="250">
        <f t="shared" si="1"/>
        <v>-75.85585258226314</v>
      </c>
      <c r="BV45" s="250" t="e">
        <f>'1_Police_100K'!BV45/'1_Police_100K'!J45*100</f>
        <v>#VALUE!</v>
      </c>
      <c r="BW45" s="250">
        <f>'1_Police_100K'!BW45/'1_Police_100K'!K45*100</f>
        <v>0.27768699356496457</v>
      </c>
      <c r="BX45" s="250">
        <f>'1_Police_100K'!BX45/'1_Police_100K'!L45*100</f>
        <v>0.19980126339697638</v>
      </c>
      <c r="BY45" s="250">
        <f>'1_Police_100K'!BY45/'1_Police_100K'!M45*100</f>
        <v>0.16952067415178243</v>
      </c>
      <c r="BZ45" s="250">
        <f>'1_Police_100K'!BZ45/'1_Police_100K'!N45*100</f>
        <v>0.13942411470995184</v>
      </c>
      <c r="CA45" s="250">
        <f>'1_Police_100K'!CA45/'1_Police_100K'!O45*100</f>
        <v>0.14967836869140269</v>
      </c>
      <c r="CB45" s="250" t="e">
        <f t="shared" si="2"/>
        <v>#VALUE!</v>
      </c>
      <c r="CD45" s="250" t="e">
        <f>'1_Police_100K'!CD45/'1_Police_100K'!BV45*100</f>
        <v>#VALUE!</v>
      </c>
      <c r="CE45" s="250">
        <f>'1_Police_100K'!CE45/'1_Police_100K'!BW45*100</f>
        <v>39.448051948051948</v>
      </c>
      <c r="CF45" s="250">
        <f>'1_Police_100K'!CF45/'1_Police_100K'!BX45*100</f>
        <v>45.115452930728232</v>
      </c>
      <c r="CG45" s="250">
        <f>'1_Police_100K'!CG45/'1_Police_100K'!BY45*100</f>
        <v>46.934225195094761</v>
      </c>
      <c r="CH45" s="250">
        <f>'1_Police_100K'!CH45/'1_Police_100K'!BZ45*100</f>
        <v>40.98984771573604</v>
      </c>
      <c r="CI45" s="250">
        <f>'1_Police_100K'!CI45/'1_Police_100K'!CA45*100</f>
        <v>39.346110484780162</v>
      </c>
      <c r="CJ45" s="250" t="e">
        <f t="shared" si="3"/>
        <v>#VALUE!</v>
      </c>
      <c r="CL45" s="250" t="e">
        <f>'1_Police_100K'!CL45/'1_Police_100K'!BV45*100</f>
        <v>#VALUE!</v>
      </c>
      <c r="CM45" s="250">
        <f>'1_Police_100K'!CM45/'1_Police_100K'!BW45*100</f>
        <v>5.6006493506493502</v>
      </c>
      <c r="CN45" s="250" t="e">
        <f>'1_Police_100K'!CN45/'1_Police_100K'!BX45*100</f>
        <v>#VALUE!</v>
      </c>
      <c r="CO45" s="250" t="e">
        <f>'1_Police_100K'!CO45/'1_Police_100K'!BY45*100</f>
        <v>#VALUE!</v>
      </c>
      <c r="CP45" s="250" t="e">
        <f>'1_Police_100K'!CP45/'1_Police_100K'!BZ45*100</f>
        <v>#VALUE!</v>
      </c>
      <c r="CQ45" s="250" t="e">
        <f>'1_Police_100K'!CQ45/'1_Police_100K'!CA45*100</f>
        <v>#VALUE!</v>
      </c>
      <c r="CR45" s="250" t="e">
        <f t="shared" si="4"/>
        <v>#VALUE!</v>
      </c>
      <c r="CT45" s="250">
        <f>'1_Police_100K'!CT45/'1_Police_100K'!J45*100</f>
        <v>4.452216124210743</v>
      </c>
      <c r="CU45" s="250">
        <f>'1_Police_100K'!CU45/'1_Police_100K'!K45*100</f>
        <v>4.4429918970394331</v>
      </c>
      <c r="CV45" s="250">
        <f>'1_Police_100K'!CV45/'1_Police_100K'!L45*100</f>
        <v>4.0270778621619705</v>
      </c>
      <c r="CW45" s="250">
        <f>'1_Police_100K'!CW45/'1_Police_100K'!M45*100</f>
        <v>3.8819667421981752</v>
      </c>
      <c r="CX45" s="250">
        <f>'1_Police_100K'!CX45/'1_Police_100K'!N45*100</f>
        <v>3.9116603147304758</v>
      </c>
      <c r="CY45" s="250">
        <f>'1_Police_100K'!CY45/'1_Police_100K'!O45*100</f>
        <v>4.5897428974492245</v>
      </c>
      <c r="CZ45" s="250">
        <f t="shared" si="5"/>
        <v>3.0889509718682149</v>
      </c>
      <c r="DB45" s="250" t="e">
        <f>'1_Police_100K'!DB45/'1_Police_100K'!CT45*100</f>
        <v>#VALUE!</v>
      </c>
      <c r="DC45" s="250" t="e">
        <f>'1_Police_100K'!DC45/'1_Police_100K'!CU45*100</f>
        <v>#VALUE!</v>
      </c>
      <c r="DD45" s="250" t="e">
        <f>'1_Police_100K'!DD45/'1_Police_100K'!CV45*100</f>
        <v>#VALUE!</v>
      </c>
      <c r="DE45" s="250" t="e">
        <f>'1_Police_100K'!DE45/'1_Police_100K'!CW45*100</f>
        <v>#VALUE!</v>
      </c>
      <c r="DF45" s="250" t="e">
        <f>'1_Police_100K'!DF45/'1_Police_100K'!CX45*100</f>
        <v>#VALUE!</v>
      </c>
      <c r="DG45" s="250" t="e">
        <f>'1_Police_100K'!DG45/'1_Police_100K'!CY45*100</f>
        <v>#VALUE!</v>
      </c>
      <c r="DH45" s="250" t="e">
        <f t="shared" si="33"/>
        <v>#VALUE!</v>
      </c>
      <c r="DJ45" s="250">
        <f>'1_Police_100K'!DJ45/'1_Police_100K'!J45*100</f>
        <v>53.815479040697291</v>
      </c>
      <c r="DK45" s="250">
        <f>'1_Police_100K'!DK45/'1_Police_100K'!K45*100</f>
        <v>54.331533927625571</v>
      </c>
      <c r="DL45" s="250">
        <f>'1_Police_100K'!DL45/'1_Police_100K'!L45*100</f>
        <v>43.077755695932993</v>
      </c>
      <c r="DM45" s="250">
        <f>'1_Police_100K'!DM45/'1_Police_100K'!M45*100</f>
        <v>42.868320044449568</v>
      </c>
      <c r="DN45" s="250">
        <f>'1_Police_100K'!DN45/'1_Police_100K'!N45*100</f>
        <v>48.436786734184736</v>
      </c>
      <c r="DO45" s="250">
        <f>'1_Police_100K'!DO45/'1_Police_100K'!O45*100</f>
        <v>52.678010948289256</v>
      </c>
      <c r="DP45" s="250">
        <f t="shared" si="6"/>
        <v>-2.1136448335763021</v>
      </c>
      <c r="DR45" s="250" t="e">
        <f>'1_Police_100K'!DR45/'1_Police_100K'!DJ45*100</f>
        <v>#VALUE!</v>
      </c>
      <c r="DS45" s="250" t="e">
        <f>'1_Police_100K'!DS45/'1_Police_100K'!DK45*100</f>
        <v>#VALUE!</v>
      </c>
      <c r="DT45" s="250" t="e">
        <f>'1_Police_100K'!DT45/'1_Police_100K'!DL45*100</f>
        <v>#VALUE!</v>
      </c>
      <c r="DU45" s="250" t="e">
        <f>'1_Police_100K'!DU45/'1_Police_100K'!DM45*100</f>
        <v>#VALUE!</v>
      </c>
      <c r="DV45" s="250" t="e">
        <f>'1_Police_100K'!DV45/'1_Police_100K'!DN45*100</f>
        <v>#VALUE!</v>
      </c>
      <c r="DW45" s="250" t="e">
        <f>'1_Police_100K'!DW45/'1_Police_100K'!DO45*100</f>
        <v>#VALUE!</v>
      </c>
      <c r="DX45" s="250" t="e">
        <f t="shared" si="34"/>
        <v>#VALUE!</v>
      </c>
      <c r="DZ45" s="250" t="e">
        <f>'1_Police_100K'!DZ45/'1_Police_100K'!DR45*100</f>
        <v>#VALUE!</v>
      </c>
      <c r="EA45" s="250" t="e">
        <f>'1_Police_100K'!EA45/'1_Police_100K'!DS45*100</f>
        <v>#VALUE!</v>
      </c>
      <c r="EB45" s="250" t="e">
        <f>'1_Police_100K'!EB45/'1_Police_100K'!DT45*100</f>
        <v>#VALUE!</v>
      </c>
      <c r="EC45" s="250" t="e">
        <f>'1_Police_100K'!EC45/'1_Police_100K'!DU45*100</f>
        <v>#VALUE!</v>
      </c>
      <c r="ED45" s="250" t="e">
        <f>'1_Police_100K'!ED45/'1_Police_100K'!DV45*100</f>
        <v>#VALUE!</v>
      </c>
      <c r="EE45" s="250" t="e">
        <f>'1_Police_100K'!EE45/'1_Police_100K'!DW45*100</f>
        <v>#VALUE!</v>
      </c>
      <c r="EF45" s="250" t="e">
        <f t="shared" si="7"/>
        <v>#VALUE!</v>
      </c>
      <c r="EH45" s="250" t="e">
        <f>'1_Police_100K'!EH45/'1_Police_100K'!DR45*100</f>
        <v>#VALUE!</v>
      </c>
      <c r="EI45" s="250" t="e">
        <f>'1_Police_100K'!EI45/'1_Police_100K'!DS45*100</f>
        <v>#VALUE!</v>
      </c>
      <c r="EJ45" s="250" t="e">
        <f>'1_Police_100K'!EJ45/'1_Police_100K'!DT45*100</f>
        <v>#VALUE!</v>
      </c>
      <c r="EK45" s="250" t="e">
        <f>'1_Police_100K'!EK45/'1_Police_100K'!DU45*100</f>
        <v>#VALUE!</v>
      </c>
      <c r="EL45" s="250" t="e">
        <f>'1_Police_100K'!EL45/'1_Police_100K'!DV45*100</f>
        <v>#VALUE!</v>
      </c>
      <c r="EM45" s="250" t="e">
        <f>'1_Police_100K'!EM45/'1_Police_100K'!DW45*100</f>
        <v>#VALUE!</v>
      </c>
      <c r="EN45" s="250" t="e">
        <f t="shared" si="8"/>
        <v>#VALUE!</v>
      </c>
      <c r="EP45" s="250" t="e">
        <f>'1_Police_100K'!EP45/'1_Police_100K'!EH45*100</f>
        <v>#VALUE!</v>
      </c>
      <c r="EQ45" s="250" t="e">
        <f>'1_Police_100K'!EQ45/'1_Police_100K'!EI45*100</f>
        <v>#VALUE!</v>
      </c>
      <c r="ER45" s="250" t="e">
        <f>'1_Police_100K'!ER45/'1_Police_100K'!EJ45*100</f>
        <v>#VALUE!</v>
      </c>
      <c r="ES45" s="250" t="e">
        <f>'1_Police_100K'!ES45/'1_Police_100K'!EK45*100</f>
        <v>#VALUE!</v>
      </c>
      <c r="ET45" s="250" t="e">
        <f>'1_Police_100K'!ET45/'1_Police_100K'!EL45*100</f>
        <v>#VALUE!</v>
      </c>
      <c r="EU45" s="250" t="e">
        <f>'1_Police_100K'!EU45/'1_Police_100K'!EM45*100</f>
        <v>#VALUE!</v>
      </c>
      <c r="EV45" s="250" t="e">
        <f t="shared" si="9"/>
        <v>#VALUE!</v>
      </c>
      <c r="EX45" s="250">
        <f>'1_Police_100K'!EX45/'1_Police_100K'!J45*100</f>
        <v>4.6639125453392865</v>
      </c>
      <c r="EY45" s="250">
        <f>'1_Police_100K'!EY45/'1_Police_100K'!K45*100</f>
        <v>5.255541906618733</v>
      </c>
      <c r="EZ45" s="250">
        <f>'1_Police_100K'!EZ45/'1_Police_100K'!L45*100</f>
        <v>8.3650365533394844</v>
      </c>
      <c r="FA45" s="250">
        <f>'1_Police_100K'!FA45/'1_Police_100K'!M45*100</f>
        <v>7.9304303784071868</v>
      </c>
      <c r="FB45" s="250">
        <f>'1_Police_100K'!FB45/'1_Police_100K'!N45*100</f>
        <v>8.1219854843218648</v>
      </c>
      <c r="FC45" s="250">
        <f>'1_Police_100K'!FC45/'1_Police_100K'!O45*100</f>
        <v>7.7655567630323121</v>
      </c>
      <c r="FD45" s="250">
        <f t="shared" si="10"/>
        <v>66.503052695371451</v>
      </c>
      <c r="FF45" s="250" t="e">
        <f>'1_Police_100K'!FF45/'1_Police_100K'!EX45*100</f>
        <v>#VALUE!</v>
      </c>
      <c r="FG45" s="250" t="e">
        <f>'1_Police_100K'!FG45/'1_Police_100K'!EY45*100</f>
        <v>#VALUE!</v>
      </c>
      <c r="FH45" s="250" t="e">
        <f>'1_Police_100K'!FH45/'1_Police_100K'!EZ45*100</f>
        <v>#VALUE!</v>
      </c>
      <c r="FI45" s="250" t="e">
        <f>'1_Police_100K'!FI45/'1_Police_100K'!FA45*100</f>
        <v>#VALUE!</v>
      </c>
      <c r="FJ45" s="250" t="e">
        <f>'1_Police_100K'!FJ45/'1_Police_100K'!FB45*100</f>
        <v>#VALUE!</v>
      </c>
      <c r="FK45" s="250" t="e">
        <f>'1_Police_100K'!FK45/'1_Police_100K'!FC45*100</f>
        <v>#VALUE!</v>
      </c>
      <c r="FL45" s="250" t="e">
        <f t="shared" si="35"/>
        <v>#VALUE!</v>
      </c>
      <c r="FN45" s="250" t="e">
        <f>'1_Police_100K'!FN45/'1_Police_100K'!J45*100</f>
        <v>#VALUE!</v>
      </c>
      <c r="FO45" s="250" t="e">
        <f>'1_Police_100K'!FO45/'1_Police_100K'!K45*100</f>
        <v>#VALUE!</v>
      </c>
      <c r="FP45" s="250">
        <f>'1_Police_100K'!FP45/'1_Police_100K'!L45*100</f>
        <v>3.1678969408758606</v>
      </c>
      <c r="FQ45" s="250">
        <f>'1_Police_100K'!FQ45/'1_Police_100K'!M45*100</f>
        <v>2.8026662181392794</v>
      </c>
      <c r="FR45" s="250">
        <f>'1_Police_100K'!FR45/'1_Police_100K'!N45*100</f>
        <v>2.5200731799668072</v>
      </c>
      <c r="FS45" s="250">
        <f>'1_Police_100K'!FS45/'1_Police_100K'!O45*100</f>
        <v>2.3553671591821859</v>
      </c>
      <c r="FT45" s="250" t="e">
        <f t="shared" si="11"/>
        <v>#VALUE!</v>
      </c>
      <c r="FV45" s="250">
        <f>'1_Police_100K'!FV45/'1_Police_100K'!J45*100</f>
        <v>6.6688249879321412E-2</v>
      </c>
      <c r="FW45" s="250">
        <f>'1_Police_100K'!FW45/'1_Police_100K'!K45*100</f>
        <v>5.9955146337890085E-2</v>
      </c>
      <c r="FX45" s="250">
        <f>'1_Police_100K'!FX45/'1_Police_100K'!L45*100</f>
        <v>5.1636028107033854E-2</v>
      </c>
      <c r="FY45" s="250">
        <f>'1_Police_100K'!FY45/'1_Police_100K'!M45*100</f>
        <v>5.5939932607500124E-2</v>
      </c>
      <c r="FZ45" s="250">
        <f>'1_Police_100K'!FZ45/'1_Police_100K'!N45*100</f>
        <v>3.9102448414846891E-2</v>
      </c>
      <c r="GA45" s="250">
        <f>'1_Police_100K'!GA45/'1_Police_100K'!O45*100</f>
        <v>2.6830733508379966E-2</v>
      </c>
      <c r="GB45" s="250">
        <f t="shared" si="12"/>
        <v>-59.766925122592554</v>
      </c>
      <c r="GD45" s="250">
        <f>'1_Police_100K'!GD45/'1_Police_100K'!J45*100</f>
        <v>0.55735092559025889</v>
      </c>
      <c r="GE45" s="250">
        <f>'1_Police_100K'!GE45/'1_Police_100K'!K45*100</f>
        <v>0.32389302739679715</v>
      </c>
      <c r="GF45" s="250">
        <f>'1_Police_100K'!GF45/'1_Police_100K'!L45*100</f>
        <v>0.29863723472212361</v>
      </c>
      <c r="GG45" s="250">
        <f>'1_Police_100K'!GG45/'1_Police_100K'!M45*100</f>
        <v>0.29009390727200224</v>
      </c>
      <c r="GH45" s="250">
        <f>'1_Police_100K'!GH45/'1_Police_100K'!N45*100</f>
        <v>0.28097143928858315</v>
      </c>
      <c r="GI45" s="250">
        <f>'1_Police_100K'!GI45/'1_Police_100K'!O45*100</f>
        <v>0.26628237406429933</v>
      </c>
      <c r="GJ45" s="250">
        <f t="shared" si="13"/>
        <v>-52.223570135405318</v>
      </c>
      <c r="GL45" s="250">
        <f>'1_Police_100K'!GL45/'1_Police_100K'!J45*100</f>
        <v>10.314578555462719</v>
      </c>
      <c r="GM45" s="250">
        <f>'1_Police_100K'!GM45/'1_Police_100K'!K45*100</f>
        <v>10.218295335444537</v>
      </c>
      <c r="GN45" s="250">
        <f>'1_Police_100K'!GN45/'1_Police_100K'!L45*100</f>
        <v>6.0298814678117676</v>
      </c>
      <c r="GO45" s="250">
        <f>'1_Police_100K'!GO45/'1_Police_100K'!M45*100</f>
        <v>5.7629469761253667</v>
      </c>
      <c r="GP45" s="250">
        <f>'1_Police_100K'!GP45/'1_Police_100K'!N45*100</f>
        <v>4.5840101064789751</v>
      </c>
      <c r="GQ45" s="250">
        <f>'1_Police_100K'!GQ45/'1_Police_100K'!O45*100</f>
        <v>3.886068943172845</v>
      </c>
      <c r="GR45" s="250">
        <f t="shared" si="14"/>
        <v>-62.324500974257077</v>
      </c>
      <c r="GT45" s="250">
        <f>'1_Police_100K'!GT45/'1_Police_100K'!GL45*100</f>
        <v>30.669473367665301</v>
      </c>
      <c r="GU45" s="250">
        <f>'1_Police_100K'!GU45/'1_Police_100K'!GM45*100</f>
        <v>31.681923458696371</v>
      </c>
      <c r="GV45" s="250">
        <f>'1_Police_100K'!GV45/'1_Police_100K'!GN45*100</f>
        <v>27.749985286328062</v>
      </c>
      <c r="GW45" s="250">
        <f>'1_Police_100K'!GW45/'1_Police_100K'!GO45*100</f>
        <v>27.585754574670425</v>
      </c>
      <c r="GX45" s="250">
        <f>'1_Police_100K'!GX45/'1_Police_100K'!GP45*100</f>
        <v>25.528794194843289</v>
      </c>
      <c r="GY45" s="250">
        <f>'1_Police_100K'!GY45/'1_Police_100K'!GQ45*100</f>
        <v>9.9570107256068425</v>
      </c>
      <c r="GZ45" s="250">
        <f t="shared" si="15"/>
        <v>-67.534458103527527</v>
      </c>
      <c r="HA45" s="252"/>
      <c r="HB45" s="250">
        <f>'1_Police_raw'!GI44/C45*100</f>
        <v>494.57457500660286</v>
      </c>
      <c r="HC45" s="250">
        <f>'1_Police_raw'!GJ44/D45*100</f>
        <v>428.994324326239</v>
      </c>
      <c r="HD45" s="250">
        <f>'1_Police_raw'!GK44/E45*100</f>
        <v>359.68551303942905</v>
      </c>
      <c r="HE45" s="250">
        <f>'1_Police_raw'!GL44/F45*100</f>
        <v>315.44740833278706</v>
      </c>
      <c r="HF45" s="250">
        <f>'1_Police_raw'!GM44/G45*100</f>
        <v>313.07310878821045</v>
      </c>
      <c r="HG45" s="250">
        <f>'1_Police_raw'!GN44/H45*100</f>
        <v>262.52334449354754</v>
      </c>
      <c r="HH45" s="250">
        <f t="shared" si="16"/>
        <v>-46.919361050850071</v>
      </c>
      <c r="HJ45" s="250">
        <f>'1_Police_100K'!HJ45/'1_Police_100K'!HB45*100</f>
        <v>4.3278333784149305</v>
      </c>
      <c r="HK45" s="250">
        <f>'1_Police_100K'!HK45/'1_Police_100K'!HC45*100</f>
        <v>5.078157052597029</v>
      </c>
      <c r="HL45" s="250">
        <f>'1_Police_100K'!HL45/'1_Police_100K'!HD45*100</f>
        <v>4.7733135619703555</v>
      </c>
      <c r="HM45" s="250">
        <f>'1_Police_100K'!HM45/'1_Police_100K'!HE45*100</f>
        <v>5.1896277508810522</v>
      </c>
      <c r="HN45" s="250">
        <f>'1_Police_100K'!HN45/'1_Police_100K'!HF45*100</f>
        <v>4.8816380192576325</v>
      </c>
      <c r="HO45" s="250">
        <f>'1_Police_100K'!HO45/'1_Police_100K'!HG45*100</f>
        <v>5.6586561250681955</v>
      </c>
      <c r="HP45" s="250">
        <f t="shared" si="17"/>
        <v>30.750323089857005</v>
      </c>
      <c r="HR45" s="250">
        <f>'1_Police_100K'!HR45/'1_Police_100K'!HB45*100</f>
        <v>1.1431510706509929</v>
      </c>
      <c r="HS45" s="250">
        <f>'1_Police_100K'!HS45/'1_Police_100K'!HC45*100</f>
        <v>1.1128661688684665</v>
      </c>
      <c r="HT45" s="250">
        <f>'1_Police_100K'!HT45/'1_Police_100K'!HD45*100</f>
        <v>1.0900802088248089</v>
      </c>
      <c r="HU45" s="250">
        <f>'1_Police_100K'!HU45/'1_Police_100K'!HE45*100</f>
        <v>1.2814674168167199</v>
      </c>
      <c r="HV45" s="250">
        <f>'1_Police_100K'!HV45/'1_Police_100K'!HF45*100</f>
        <v>1.1668123314583663</v>
      </c>
      <c r="HW45" s="250">
        <f>'1_Police_100K'!HW45/'1_Police_100K'!HG45*100</f>
        <v>1.2995143590523293</v>
      </c>
      <c r="HX45" s="250">
        <f t="shared" si="18"/>
        <v>13.678269864392632</v>
      </c>
      <c r="HZ45" s="250" t="e">
        <f>'1_Police_100K'!HZ45/'1_Police_100K'!HR45*100</f>
        <v>#VALUE!</v>
      </c>
      <c r="IA45" s="250" t="e">
        <f>'1_Police_100K'!IA45/'1_Police_100K'!HS45*100</f>
        <v>#VALUE!</v>
      </c>
      <c r="IB45" s="250" t="e">
        <f>'1_Police_100K'!IB45/'1_Police_100K'!HT45*100</f>
        <v>#VALUE!</v>
      </c>
      <c r="IC45" s="250" t="e">
        <f>'1_Police_100K'!IC45/'1_Police_100K'!HU45*100</f>
        <v>#VALUE!</v>
      </c>
      <c r="ID45" s="250" t="e">
        <f>'1_Police_100K'!ID45/'1_Police_100K'!HV45*100</f>
        <v>#VALUE!</v>
      </c>
      <c r="IE45" s="250" t="e">
        <f>'1_Police_100K'!IE45/'1_Police_100K'!HW45*100</f>
        <v>#VALUE!</v>
      </c>
      <c r="IF45" s="250" t="e">
        <f t="shared" si="48"/>
        <v>#VALUE!</v>
      </c>
      <c r="IH45" s="250" t="e">
        <f>'1_Police_100K'!IH45/'1_Police_100K'!HR45*100</f>
        <v>#VALUE!</v>
      </c>
      <c r="II45" s="250" t="e">
        <f>'1_Police_100K'!II45/'1_Police_100K'!HS45*100</f>
        <v>#VALUE!</v>
      </c>
      <c r="IJ45" s="250" t="e">
        <f>'1_Police_100K'!IJ45/'1_Police_100K'!HT45*100</f>
        <v>#VALUE!</v>
      </c>
      <c r="IK45" s="250" t="e">
        <f>'1_Police_100K'!IK45/'1_Police_100K'!HU45*100</f>
        <v>#VALUE!</v>
      </c>
      <c r="IL45" s="250" t="e">
        <f>'1_Police_100K'!IL45/'1_Police_100K'!HV45*100</f>
        <v>#VALUE!</v>
      </c>
      <c r="IM45" s="250" t="e">
        <f>'1_Police_100K'!IM45/'1_Police_100K'!HW45*100</f>
        <v>#VALUE!</v>
      </c>
      <c r="IN45" s="250" t="e">
        <f t="shared" si="36"/>
        <v>#VALUE!</v>
      </c>
      <c r="IP45" s="250" t="e">
        <f>'1_Police_100K'!IP45/'1_Police_100K'!IH45*100</f>
        <v>#VALUE!</v>
      </c>
      <c r="IQ45" s="250" t="e">
        <f>'1_Police_100K'!IQ45/'1_Police_100K'!II45*100</f>
        <v>#VALUE!</v>
      </c>
      <c r="IR45" s="250" t="e">
        <f>'1_Police_100K'!IR45/'1_Police_100K'!IJ45*100</f>
        <v>#VALUE!</v>
      </c>
      <c r="IS45" s="250" t="e">
        <f>'1_Police_100K'!IS45/'1_Police_100K'!IK45*100</f>
        <v>#VALUE!</v>
      </c>
      <c r="IT45" s="250" t="e">
        <f>'1_Police_100K'!IT45/'1_Police_100K'!IL45*100</f>
        <v>#VALUE!</v>
      </c>
      <c r="IU45" s="250" t="e">
        <f>'1_Police_100K'!IU45/'1_Police_100K'!IM45*100</f>
        <v>#VALUE!</v>
      </c>
      <c r="IV45" s="250" t="e">
        <f t="shared" si="44"/>
        <v>#VALUE!</v>
      </c>
      <c r="IX45" s="250">
        <f>'1_Police_100K'!IX45/'1_Police_100K'!HB45*100</f>
        <v>4.0498055578958576</v>
      </c>
      <c r="IY45" s="250">
        <f>'1_Police_100K'!IY45/'1_Police_100K'!HC45*100</f>
        <v>4.2668417165832446</v>
      </c>
      <c r="IZ45" s="250" t="e">
        <f>'1_Police_100K'!IZ45/'1_Police_100K'!HD45*100</f>
        <v>#VALUE!</v>
      </c>
      <c r="JA45" s="250" t="e">
        <f>'1_Police_100K'!JA45/'1_Police_100K'!HE45*100</f>
        <v>#VALUE!</v>
      </c>
      <c r="JB45" s="250" t="e">
        <f>'1_Police_100K'!JB45/'1_Police_100K'!HF45*100</f>
        <v>#VALUE!</v>
      </c>
      <c r="JC45" s="250" t="e">
        <f>'1_Police_100K'!JC45/'1_Police_100K'!HG45*100</f>
        <v>#VALUE!</v>
      </c>
      <c r="JD45" s="250" t="e">
        <f t="shared" si="19"/>
        <v>#VALUE!</v>
      </c>
      <c r="JF45" s="250">
        <f>'1_Police_100K'!JF45/'1_Police_100K'!IX45*100</f>
        <v>38.125479032081458</v>
      </c>
      <c r="JG45" s="250">
        <f>'1_Police_100K'!JG45/'1_Police_100K'!IY45*100</f>
        <v>38.209134615384613</v>
      </c>
      <c r="JH45" s="250" t="e">
        <f>'1_Police_100K'!JH45/'1_Police_100K'!IZ45*100</f>
        <v>#VALUE!</v>
      </c>
      <c r="JI45" s="250" t="e">
        <f>'1_Police_100K'!JI45/'1_Police_100K'!JA45*100</f>
        <v>#VALUE!</v>
      </c>
      <c r="JJ45" s="250" t="e">
        <f>'1_Police_100K'!JJ45/'1_Police_100K'!JB45*100</f>
        <v>#VALUE!</v>
      </c>
      <c r="JK45" s="250" t="e">
        <f>'1_Police_100K'!JK45/'1_Police_100K'!JC45*100</f>
        <v>#VALUE!</v>
      </c>
      <c r="JL45" s="250" t="e">
        <f t="shared" si="47"/>
        <v>#VALUE!</v>
      </c>
      <c r="JN45" s="250" t="e">
        <f>'1_Police_100K'!JN45/'1_Police_100K'!HB45*100</f>
        <v>#VALUE!</v>
      </c>
      <c r="JO45" s="250">
        <f>'1_Police_100K'!JO45/'1_Police_100K'!HC45*100</f>
        <v>0.4292483794206941</v>
      </c>
      <c r="JP45" s="250">
        <f>'1_Police_100K'!JP45/'1_Police_100K'!HD45*100</f>
        <v>0.33394812468213653</v>
      </c>
      <c r="JQ45" s="250">
        <f>'1_Police_100K'!JQ45/'1_Police_100K'!HE45*100</f>
        <v>0.28445914227861585</v>
      </c>
      <c r="JR45" s="250">
        <f>'1_Police_100K'!JR45/'1_Police_100K'!HF45*100</f>
        <v>0.23455766458253965</v>
      </c>
      <c r="JS45" s="250">
        <f>'1_Police_100K'!JS45/'1_Police_100K'!HG45*100</f>
        <v>0.31839443346361268</v>
      </c>
      <c r="JT45" s="250" t="e">
        <f t="shared" si="20"/>
        <v>#VALUE!</v>
      </c>
      <c r="JV45" s="250" t="e">
        <f>'1_Police_100K'!JV45/'1_Police_100K'!JN45*100</f>
        <v>#VALUE!</v>
      </c>
      <c r="JW45" s="250">
        <f>'1_Police_100K'!JW45/'1_Police_100K'!JO45*100</f>
        <v>56.630824372759868</v>
      </c>
      <c r="JX45" s="250">
        <f>'1_Police_100K'!JX45/'1_Police_100K'!JP45*100</f>
        <v>59.633027522935777</v>
      </c>
      <c r="JY45" s="250">
        <f>'1_Police_100K'!JY45/'1_Police_100K'!JQ45*100</f>
        <v>61.576354679802961</v>
      </c>
      <c r="JZ45" s="250">
        <f>'1_Police_100K'!JZ45/'1_Police_100K'!JR45*100</f>
        <v>59.554140127388536</v>
      </c>
      <c r="KA45" s="250">
        <f>'1_Police_100K'!KA45/'1_Police_100K'!JS45*100</f>
        <v>60.393258426966298</v>
      </c>
      <c r="KB45" s="250" t="e">
        <f t="shared" si="21"/>
        <v>#VALUE!</v>
      </c>
      <c r="KD45" s="250" t="e">
        <f>'1_Police_100K'!KD45/'1_Police_100K'!JN45*100</f>
        <v>#VALUE!</v>
      </c>
      <c r="KE45" s="250" t="e">
        <f>'1_Police_100K'!KE45/'1_Police_100K'!JO45*100</f>
        <v>#VALUE!</v>
      </c>
      <c r="KF45" s="250" t="e">
        <f>'1_Police_100K'!KF45/'1_Police_100K'!JP45*100</f>
        <v>#VALUE!</v>
      </c>
      <c r="KG45" s="250" t="e">
        <f>'1_Police_100K'!KG45/'1_Police_100K'!JQ45*100</f>
        <v>#VALUE!</v>
      </c>
      <c r="KH45" s="250" t="e">
        <f>'1_Police_100K'!KH45/'1_Police_100K'!JR45*100</f>
        <v>#VALUE!</v>
      </c>
      <c r="KI45" s="250" t="e">
        <f>'1_Police_100K'!KI45/'1_Police_100K'!JS45*100</f>
        <v>#VALUE!</v>
      </c>
      <c r="KJ45" s="250" t="e">
        <f t="shared" si="22"/>
        <v>#VALUE!</v>
      </c>
      <c r="KL45" s="250">
        <f>'1_Police_100K'!KL45/'1_Police_100K'!HB45*100</f>
        <v>5.6084463698967264</v>
      </c>
      <c r="KM45" s="250">
        <f>'1_Police_100K'!KM45/'1_Police_100K'!HC45*100</f>
        <v>5.5453557069007955</v>
      </c>
      <c r="KN45" s="250">
        <f>'1_Police_100K'!KN45/'1_Police_100K'!HD45*100</f>
        <v>4.8640003921592658</v>
      </c>
      <c r="KO45" s="250">
        <f>'1_Police_100K'!KO45/'1_Police_100K'!HE45*100</f>
        <v>4.8084805257589656</v>
      </c>
      <c r="KP45" s="250">
        <f>'1_Police_100K'!KP45/'1_Police_100K'!HF45*100</f>
        <v>5.0474717821153519</v>
      </c>
      <c r="KQ45" s="250">
        <f>'1_Police_100K'!KQ45/'1_Police_100K'!HG45*100</f>
        <v>2.0874511452361579</v>
      </c>
      <c r="KR45" s="250">
        <f t="shared" si="23"/>
        <v>-62.780224547736985</v>
      </c>
      <c r="KT45" s="250" t="e">
        <f>'1_Police_100K'!KT45/'1_Police_100K'!KL45*100</f>
        <v>#VALUE!</v>
      </c>
      <c r="KU45" s="250" t="e">
        <f>'1_Police_100K'!KU45/'1_Police_100K'!KM45*100</f>
        <v>#VALUE!</v>
      </c>
      <c r="KV45" s="250" t="e">
        <f>'1_Police_100K'!KV45/'1_Police_100K'!KN45*100</f>
        <v>#VALUE!</v>
      </c>
      <c r="KW45" s="250" t="e">
        <f>'1_Police_100K'!KW45/'1_Police_100K'!KO45*100</f>
        <v>#VALUE!</v>
      </c>
      <c r="KX45" s="250" t="e">
        <f>'1_Police_100K'!KX45/'1_Police_100K'!KP45*100</f>
        <v>#VALUE!</v>
      </c>
      <c r="KY45" s="250" t="e">
        <f>'1_Police_100K'!KY45/'1_Police_100K'!KQ45*100</f>
        <v>#VALUE!</v>
      </c>
      <c r="KZ45" s="250" t="e">
        <f t="shared" si="37"/>
        <v>#VALUE!</v>
      </c>
      <c r="LB45" s="250">
        <f>'1_Police_100K'!LB45/'1_Police_100K'!HB45*100</f>
        <v>38.634781413374597</v>
      </c>
      <c r="LC45" s="250">
        <f>'1_Police_100K'!LC45/'1_Police_100K'!HC45*100</f>
        <v>39.156478214490853</v>
      </c>
      <c r="LD45" s="250">
        <f>'1_Police_100K'!LD45/'1_Police_100K'!HD45*100</f>
        <v>32.345173683662274</v>
      </c>
      <c r="LE45" s="250">
        <f>'1_Police_100K'!LE45/'1_Police_100K'!HE45*100</f>
        <v>33.830319420992524</v>
      </c>
      <c r="LF45" s="250">
        <f>'1_Police_100K'!LF45/'1_Police_100K'!HF45*100</f>
        <v>39.233130896622818</v>
      </c>
      <c r="LG45" s="250">
        <f>'1_Police_100K'!LG45/'1_Police_100K'!HG45*100</f>
        <v>40.674888874976531</v>
      </c>
      <c r="LH45" s="250">
        <f t="shared" si="24"/>
        <v>5.2804943808888538</v>
      </c>
      <c r="LJ45" s="250" t="e">
        <f>'1_Police_100K'!LJ45/'1_Police_100K'!LB45*100</f>
        <v>#VALUE!</v>
      </c>
      <c r="LK45" s="250" t="e">
        <f>'1_Police_100K'!LK45/'1_Police_100K'!LC45*100</f>
        <v>#VALUE!</v>
      </c>
      <c r="LL45" s="250" t="e">
        <f>'1_Police_100K'!LL45/'1_Police_100K'!LD45*100</f>
        <v>#VALUE!</v>
      </c>
      <c r="LM45" s="250" t="e">
        <f>'1_Police_100K'!LM45/'1_Police_100K'!LE45*100</f>
        <v>#VALUE!</v>
      </c>
      <c r="LN45" s="250" t="e">
        <f>'1_Police_100K'!LN45/'1_Police_100K'!LF45*100</f>
        <v>#VALUE!</v>
      </c>
      <c r="LO45" s="250" t="e">
        <f>'1_Police_100K'!LO45/'1_Police_100K'!LG45*100</f>
        <v>#VALUE!</v>
      </c>
      <c r="LP45" s="250" t="e">
        <f t="shared" si="38"/>
        <v>#VALUE!</v>
      </c>
      <c r="LR45" s="250" t="e">
        <f>'1_Police_100K'!LR45/'1_Police_100K'!LJ45*100</f>
        <v>#VALUE!</v>
      </c>
      <c r="LS45" s="250" t="e">
        <f>'1_Police_100K'!LS45/'1_Police_100K'!LK45*100</f>
        <v>#VALUE!</v>
      </c>
      <c r="LT45" s="250" t="e">
        <f>'1_Police_100K'!LT45/'1_Police_100K'!LL45*100</f>
        <v>#VALUE!</v>
      </c>
      <c r="LU45" s="250" t="e">
        <f>'1_Police_100K'!LU45/'1_Police_100K'!LM45*100</f>
        <v>#VALUE!</v>
      </c>
      <c r="LV45" s="250" t="e">
        <f>'1_Police_100K'!LV45/'1_Police_100K'!LN45*100</f>
        <v>#VALUE!</v>
      </c>
      <c r="LW45" s="250" t="e">
        <f>'1_Police_100K'!LW45/'1_Police_100K'!LO45*100</f>
        <v>#VALUE!</v>
      </c>
      <c r="LX45" s="250" t="e">
        <f t="shared" si="39"/>
        <v>#VALUE!</v>
      </c>
      <c r="LZ45" s="250" t="e">
        <f>'1_Police_100K'!LZ45/'1_Police_100K'!LJ45*100</f>
        <v>#VALUE!</v>
      </c>
      <c r="MA45" s="250" t="e">
        <f>'1_Police_100K'!MA45/'1_Police_100K'!LK45*100</f>
        <v>#VALUE!</v>
      </c>
      <c r="MB45" s="250" t="e">
        <f>'1_Police_100K'!MB45/'1_Police_100K'!LL45*100</f>
        <v>#VALUE!</v>
      </c>
      <c r="MC45" s="250" t="e">
        <f>'1_Police_100K'!MC45/'1_Police_100K'!LM45*100</f>
        <v>#VALUE!</v>
      </c>
      <c r="MD45" s="250" t="e">
        <f>'1_Police_100K'!MD45/'1_Police_100K'!LN45*100</f>
        <v>#VALUE!</v>
      </c>
      <c r="ME45" s="250" t="e">
        <f>'1_Police_100K'!ME45/'1_Police_100K'!LO45*100</f>
        <v>#VALUE!</v>
      </c>
      <c r="MF45" s="250" t="e">
        <f t="shared" si="40"/>
        <v>#VALUE!</v>
      </c>
      <c r="MH45" s="250" t="e">
        <f>'1_Police_100K'!MH45/'1_Police_100K'!LZ45*100</f>
        <v>#VALUE!</v>
      </c>
      <c r="MI45" s="250" t="e">
        <f>'1_Police_100K'!MI45/'1_Police_100K'!MA45*100</f>
        <v>#VALUE!</v>
      </c>
      <c r="MJ45" s="250" t="e">
        <f>'1_Police_100K'!MJ45/'1_Police_100K'!MB45*100</f>
        <v>#VALUE!</v>
      </c>
      <c r="MK45" s="250" t="e">
        <f>'1_Police_100K'!MK45/'1_Police_100K'!MC45*100</f>
        <v>#VALUE!</v>
      </c>
      <c r="ML45" s="250" t="e">
        <f>'1_Police_100K'!ML45/'1_Police_100K'!MD45*100</f>
        <v>#VALUE!</v>
      </c>
      <c r="MM45" s="250" t="e">
        <f>'1_Police_100K'!MM45/'1_Police_100K'!ME45*100</f>
        <v>#VALUE!</v>
      </c>
      <c r="MN45" s="250" t="e">
        <f t="shared" si="41"/>
        <v>#VALUE!</v>
      </c>
      <c r="MP45" s="250">
        <f>'1_Police_100K'!MP45/'1_Police_100K'!HB45*100</f>
        <v>3.54252672747509</v>
      </c>
      <c r="MQ45" s="250">
        <f>'1_Police_100K'!MQ45/'1_Police_100K'!HC45*100</f>
        <v>3.9401616476573391</v>
      </c>
      <c r="MR45" s="250">
        <f>'1_Police_100K'!MR45/'1_Police_100K'!HD45*100</f>
        <v>3.4926684599783089</v>
      </c>
      <c r="MS45" s="250">
        <f>'1_Police_100K'!MS45/'1_Police_100K'!HE45*100</f>
        <v>3.4345288557876228</v>
      </c>
      <c r="MT45" s="250">
        <f>'1_Police_100K'!MT45/'1_Police_100K'!HF45*100</f>
        <v>2.9969597143476081</v>
      </c>
      <c r="MU45" s="250">
        <f>'1_Police_100K'!MU45/'1_Police_100K'!HG45*100</f>
        <v>3.0649936052803395</v>
      </c>
      <c r="MV45" s="250">
        <f t="shared" si="25"/>
        <v>-13.480014659906573</v>
      </c>
      <c r="MX45" s="250" t="e">
        <f>'1_Police_100K'!MX45/'1_Police_100K'!MP45*100</f>
        <v>#VALUE!</v>
      </c>
      <c r="MY45" s="250" t="e">
        <f>'1_Police_100K'!MY45/'1_Police_100K'!MQ45*100</f>
        <v>#VALUE!</v>
      </c>
      <c r="MZ45" s="250" t="e">
        <f>'1_Police_100K'!MZ45/'1_Police_100K'!MR45*100</f>
        <v>#VALUE!</v>
      </c>
      <c r="NA45" s="250" t="e">
        <f>'1_Police_100K'!NA45/'1_Police_100K'!MS45*100</f>
        <v>#VALUE!</v>
      </c>
      <c r="NB45" s="250" t="e">
        <f>'1_Police_100K'!NB45/'1_Police_100K'!MT45*100</f>
        <v>#VALUE!</v>
      </c>
      <c r="NC45" s="250" t="e">
        <f>'1_Police_100K'!NC45/'1_Police_100K'!MU45*100</f>
        <v>#VALUE!</v>
      </c>
      <c r="ND45" s="250" t="e">
        <f t="shared" si="49"/>
        <v>#VALUE!</v>
      </c>
      <c r="NF45" s="250" t="e">
        <f>'1_Police_100K'!NF45/'1_Police_100K'!HB45*100</f>
        <v>#VALUE!</v>
      </c>
      <c r="NG45" s="250">
        <f>'1_Police_100K'!NG45/'1_Police_100K'!HC45*100</f>
        <v>2.1216255025847213</v>
      </c>
      <c r="NH45" s="250">
        <f>'1_Police_100K'!NH45/'1_Police_100K'!HD45*100</f>
        <v>1.8186385945992318</v>
      </c>
      <c r="NI45" s="250">
        <f>'1_Police_100K'!NI45/'1_Police_100K'!HE45*100</f>
        <v>2.0150356975204411</v>
      </c>
      <c r="NJ45" s="250">
        <f>'1_Police_100K'!NJ45/'1_Police_100K'!HF45*100</f>
        <v>1.2482352150236427</v>
      </c>
      <c r="NK45" s="250">
        <f>'1_Police_100K'!NK45/'1_Police_100K'!HG45*100</f>
        <v>1.2521129405872411</v>
      </c>
      <c r="NL45" s="250" t="e">
        <f t="shared" si="26"/>
        <v>#VALUE!</v>
      </c>
      <c r="NN45" s="250">
        <f>'1_Police_100K'!NN45/'1_Police_100K'!HB45*100</f>
        <v>0.11750777103278244</v>
      </c>
      <c r="NO45" s="250">
        <f>'1_Police_100K'!NO45/'1_Police_100K'!HC45*100</f>
        <v>0.13641585295807007</v>
      </c>
      <c r="NP45" s="250">
        <f>'1_Police_100K'!NP45/'1_Police_100K'!HD45*100</f>
        <v>1.9607963284088752E-2</v>
      </c>
      <c r="NQ45" s="250">
        <f>'1_Police_100K'!NQ45/'1_Police_100K'!HE45*100</f>
        <v>2.8726169540451353E-2</v>
      </c>
      <c r="NR45" s="250">
        <f>'1_Police_100K'!NR45/'1_Police_100K'!HF45*100</f>
        <v>1.8674973294788191E-2</v>
      </c>
      <c r="NS45" s="250">
        <f>'1_Police_100K'!NS45/'1_Police_100K'!HG45*100</f>
        <v>4.0246487376018457E-2</v>
      </c>
      <c r="NT45" s="250">
        <f t="shared" si="27"/>
        <v>-65.749935495933755</v>
      </c>
      <c r="NV45" s="250">
        <f>'1_Police_100K'!NV45/'1_Police_100K'!HB45*100</f>
        <v>0.82876235494441663</v>
      </c>
      <c r="NW45" s="250">
        <f>'1_Police_100K'!NW45/'1_Police_100K'!HC45*100</f>
        <v>0.63541068351522101</v>
      </c>
      <c r="NX45" s="250">
        <f>'1_Police_100K'!NX45/'1_Police_100K'!HD45*100</f>
        <v>0.61029785721726237</v>
      </c>
      <c r="NY45" s="250">
        <f>'1_Police_100K'!NY45/'1_Police_100K'!HE45*100</f>
        <v>0.51917296657254752</v>
      </c>
      <c r="NZ45" s="250">
        <f>'1_Police_100K'!NZ45/'1_Police_100K'!HF45*100</f>
        <v>0.67528703433954085</v>
      </c>
      <c r="OA45" s="250">
        <f>'1_Police_100K'!OA45/'1_Police_100K'!HG45*100</f>
        <v>0.74590156603554214</v>
      </c>
      <c r="OB45" s="250">
        <f t="shared" si="42"/>
        <v>-9.998136186389857</v>
      </c>
      <c r="OD45" s="250">
        <f>'1_Police_100K'!OD45/'1_Police_100K'!HB45*100</f>
        <v>16.399207155114688</v>
      </c>
      <c r="OE45" s="250">
        <f>'1_Police_100K'!OE45/'1_Police_100K'!HC45*100</f>
        <v>16.102199064577007</v>
      </c>
      <c r="OF45" s="250">
        <f>'1_Police_100K'!OF45/'1_Police_100K'!HD45*100</f>
        <v>12.62140086642688</v>
      </c>
      <c r="OG45" s="250">
        <f>'1_Police_100K'!OG45/'1_Police_100K'!HE45*100</f>
        <v>12.54422779151807</v>
      </c>
      <c r="OH45" s="250">
        <f>'1_Police_100K'!OH45/'1_Police_100K'!HF45*100</f>
        <v>10.358634187153113</v>
      </c>
      <c r="OI45" s="250">
        <f>'1_Police_100K'!OI45/'1_Police_100K'!HG45*100</f>
        <v>10.640276895833146</v>
      </c>
      <c r="OJ45" s="250">
        <f t="shared" si="28"/>
        <v>-35.117126119633227</v>
      </c>
      <c r="OL45" s="250">
        <f>'1_Police_100K'!OL45/'1_Police_100K'!OD45*100</f>
        <v>20.141686720925833</v>
      </c>
      <c r="OM45" s="250">
        <f>'1_Police_100K'!OM45/'1_Police_100K'!OE45*100</f>
        <v>20.756099114593287</v>
      </c>
      <c r="ON45" s="250">
        <f>'1_Police_100K'!ON45/'1_Police_100K'!OF45*100</f>
        <v>15.588892125449071</v>
      </c>
      <c r="OO45" s="250">
        <f>'1_Police_100K'!OO45/'1_Police_100K'!OG45*100</f>
        <v>15.828865058087583</v>
      </c>
      <c r="OP45" s="250">
        <f>'1_Police_100K'!OP45/'1_Police_100K'!OH45*100</f>
        <v>15.280882671089635</v>
      </c>
      <c r="OQ45" s="250">
        <f>'1_Police_100K'!OQ45/'1_Police_100K'!OI45*100</f>
        <v>4.623014205261831</v>
      </c>
      <c r="OR45" s="250">
        <f t="shared" si="43"/>
        <v>-77.047531970304973</v>
      </c>
    </row>
    <row r="46" spans="1:408">
      <c r="A46" s="247">
        <v>44</v>
      </c>
      <c r="B46" s="239" t="s">
        <v>67</v>
      </c>
      <c r="C46" s="248">
        <v>56170.927000000003</v>
      </c>
      <c r="D46" s="248">
        <v>56567.796000000002</v>
      </c>
      <c r="E46" s="248">
        <v>56948.228999999999</v>
      </c>
      <c r="F46" s="248">
        <v>57408.654000000002</v>
      </c>
      <c r="G46" s="248">
        <v>57885.413</v>
      </c>
      <c r="H46" s="248">
        <v>58381.216999999997</v>
      </c>
      <c r="I46" s="249"/>
      <c r="J46" s="250">
        <f>'1_Police_raw'!C45/C46*100</f>
        <v>7197.953133299723</v>
      </c>
      <c r="K46" s="250">
        <f>'1_Police_raw'!D45/D46*100</f>
        <v>6698.5710385463844</v>
      </c>
      <c r="L46" s="250">
        <f>'1_Police_raw'!E45/E46*100</f>
        <v>6517.3422688877654</v>
      </c>
      <c r="M46" s="250">
        <f>'1_Police_raw'!F45/F46*100</f>
        <v>6565.5171082743027</v>
      </c>
      <c r="N46" s="250">
        <f>'1_Police_raw'!G45/G46*100</f>
        <v>7633.2495027719669</v>
      </c>
      <c r="O46" s="250">
        <f>'1_Police_raw'!H45/H46*100</f>
        <v>8232.3703529510185</v>
      </c>
      <c r="P46" s="250">
        <f t="shared" si="29"/>
        <v>14.370991315097555</v>
      </c>
      <c r="R46" s="250">
        <f>'1_Police_100K'!R46/'1_Police_100K'!J46*100</f>
        <v>9.2699838269945989E-2</v>
      </c>
      <c r="S46" s="250">
        <f>'1_Police_100K'!S46/'1_Police_100K'!K46*100</f>
        <v>9.0440442580215413E-2</v>
      </c>
      <c r="T46" s="250">
        <f>'1_Police_100K'!T46/'1_Police_100K'!L46*100</f>
        <v>9.7642173228100357E-2</v>
      </c>
      <c r="U46" s="250">
        <f>'1_Police_100K'!U46/'1_Police_100K'!M46*100</f>
        <v>0.10254233353452677</v>
      </c>
      <c r="V46" s="250">
        <f>'1_Police_100K'!V46/'1_Police_100K'!N46*100</f>
        <v>9.980676866420525E-2</v>
      </c>
      <c r="W46" s="250">
        <f>'1_Police_100K'!W46/'1_Police_100K'!O46*100</f>
        <v>0.10819452876913327</v>
      </c>
      <c r="X46" s="250">
        <f t="shared" si="30"/>
        <v>16.714905644242947</v>
      </c>
      <c r="Z46" s="250">
        <f>'1_Police_100K'!Z46/'1_Police_100K'!J46*100</f>
        <v>2.5796673243210687E-2</v>
      </c>
      <c r="AA46" s="250">
        <f>'1_Police_100K'!AA46/'1_Police_100K'!K46*100</f>
        <v>2.6628073114513377E-2</v>
      </c>
      <c r="AB46" s="250">
        <f>'1_Police_100K'!AB46/'1_Police_100K'!L46*100</f>
        <v>2.7940103100866462E-2</v>
      </c>
      <c r="AC46" s="250">
        <f>'1_Police_100K'!AC46/'1_Police_100K'!M46*100</f>
        <v>2.9290229294208946E-2</v>
      </c>
      <c r="AD46" s="250">
        <f>'1_Police_100K'!AD46/'1_Police_100K'!N46*100</f>
        <v>2.8742538821664547E-2</v>
      </c>
      <c r="AE46" s="250">
        <f>'1_Police_100K'!AE46/'1_Police_100K'!O46*100</f>
        <v>2.989914189254702E-2</v>
      </c>
      <c r="AF46" s="250">
        <f t="shared" si="31"/>
        <v>15.903091885757178</v>
      </c>
      <c r="AH46" s="250" t="e">
        <f>'1_Police_100K'!AH46/'1_Police_100K'!Z46*100</f>
        <v>#VALUE!</v>
      </c>
      <c r="AI46" s="250" t="e">
        <f>'1_Police_100K'!AI46/'1_Police_100K'!AA46*100</f>
        <v>#VALUE!</v>
      </c>
      <c r="AJ46" s="250" t="e">
        <f>'1_Police_100K'!AJ46/'1_Police_100K'!AB46*100</f>
        <v>#VALUE!</v>
      </c>
      <c r="AK46" s="250" t="e">
        <f>'1_Police_100K'!AK46/'1_Police_100K'!AC46*100</f>
        <v>#VALUE!</v>
      </c>
      <c r="AL46" s="250" t="e">
        <f>'1_Police_100K'!AL46/'1_Police_100K'!AD46*100</f>
        <v>#VALUE!</v>
      </c>
      <c r="AM46" s="250" t="e">
        <f>'1_Police_100K'!AM46/'1_Police_100K'!AE46*100</f>
        <v>#VALUE!</v>
      </c>
      <c r="AN46" s="250" t="e">
        <f t="shared" si="45"/>
        <v>#VALUE!</v>
      </c>
      <c r="AP46" s="250">
        <f>'1_Police_100K'!AP46/'1_Police_100K'!Z46*100</f>
        <v>49.568552253116017</v>
      </c>
      <c r="AQ46" s="250">
        <f>'1_Police_100K'!AQ46/'1_Police_100K'!AA46*100</f>
        <v>55.500495540138758</v>
      </c>
      <c r="AR46" s="250">
        <f>'1_Police_100K'!AR46/'1_Police_100K'!AB46*100</f>
        <v>53.134040501446492</v>
      </c>
      <c r="AS46" s="250">
        <f>'1_Police_100K'!AS46/'1_Police_100K'!AC46*100</f>
        <v>46.64855072463768</v>
      </c>
      <c r="AT46" s="250">
        <f>'1_Police_100K'!AT46/'1_Police_100K'!AD46*100</f>
        <v>45.354330708661415</v>
      </c>
      <c r="AU46" s="250">
        <f>'1_Police_100K'!AU46/'1_Police_100K'!AE46*100</f>
        <v>48.503827418232433</v>
      </c>
      <c r="AV46" s="250">
        <f t="shared" si="32"/>
        <v>-2.1479845314962915</v>
      </c>
      <c r="AX46" s="250">
        <f>'1_Police_100K'!AX46/'1_Police_100K'!AP46*100</f>
        <v>8.5106382978723403</v>
      </c>
      <c r="AY46" s="250">
        <f>'1_Police_100K'!AY46/'1_Police_100K'!AQ46*100</f>
        <v>5.3571428571428559</v>
      </c>
      <c r="AZ46" s="250">
        <f>'1_Police_100K'!AZ46/'1_Police_100K'!AR46*100</f>
        <v>5.0816696914700552</v>
      </c>
      <c r="BA46" s="250">
        <f>'1_Police_100K'!BA46/'1_Police_100K'!AS46*100</f>
        <v>3.6893203883495143</v>
      </c>
      <c r="BB46" s="250">
        <f>'1_Police_100K'!BB46/'1_Police_100K'!AT46*100</f>
        <v>4.6874999999999991</v>
      </c>
      <c r="BC46" s="250">
        <f>'1_Police_100K'!BC46/'1_Police_100K'!AU46*100</f>
        <v>4.5911047345767573</v>
      </c>
      <c r="BD46" s="250">
        <f t="shared" si="46"/>
        <v>-46.054519368723106</v>
      </c>
      <c r="BF46" s="250">
        <f>'1_Police_100K'!BF46/'1_Police_100K'!J46*100</f>
        <v>8.5628631289855921</v>
      </c>
      <c r="BG46" s="250">
        <f>'1_Police_100K'!BG46/'1_Police_100K'!K46*100</f>
        <v>8.345776481473564</v>
      </c>
      <c r="BH46" s="250">
        <f>'1_Police_100K'!BH46/'1_Police_100K'!L46*100</f>
        <v>8.4906928741420931</v>
      </c>
      <c r="BI46" s="250">
        <f>'1_Police_100K'!BI46/'1_Police_100K'!M46*100</f>
        <v>9.626828152049189</v>
      </c>
      <c r="BJ46" s="250">
        <f>'1_Police_100K'!BJ46/'1_Police_100K'!N46*100</f>
        <v>9.4450924717632851</v>
      </c>
      <c r="BK46" s="250">
        <f>'1_Police_100K'!BK46/'1_Police_100K'!O46*100</f>
        <v>9.5084472878336523</v>
      </c>
      <c r="BL46" s="250">
        <f t="shared" si="0"/>
        <v>11.042850324761403</v>
      </c>
      <c r="BN46" s="250">
        <f>'1_Police_100K'!BN46/'1_Police_100K'!BF46*100</f>
        <v>9.76459374368158</v>
      </c>
      <c r="BO46" s="250">
        <f>'1_Police_100K'!BO46/'1_Police_100K'!BG46*100</f>
        <v>7.3339636543016242</v>
      </c>
      <c r="BP46" s="250">
        <f>'1_Police_100K'!BP46/'1_Police_100K'!BH46*100</f>
        <v>6.6562372077821124</v>
      </c>
      <c r="BQ46" s="250">
        <f>'1_Police_100K'!BQ46/'1_Police_100K'!BI46*100</f>
        <v>6.7159613285857604</v>
      </c>
      <c r="BR46" s="250">
        <f>'1_Police_100K'!BR46/'1_Police_100K'!BJ46*100</f>
        <v>6.3476583559969812</v>
      </c>
      <c r="BS46" s="250">
        <f>'1_Police_100K'!BS46/'1_Police_100K'!BK46*100</f>
        <v>6.4839351322017276</v>
      </c>
      <c r="BT46" s="250">
        <f t="shared" si="1"/>
        <v>-33.597492098457067</v>
      </c>
      <c r="BV46" s="250">
        <f>'1_Police_100K'!BV46/'1_Police_100K'!J46*100</f>
        <v>1.1284746053640757</v>
      </c>
      <c r="BW46" s="250">
        <f>'1_Police_100K'!BW46/'1_Police_100K'!K46*100</f>
        <v>1.3781677246641404</v>
      </c>
      <c r="BX46" s="250">
        <f>'1_Police_100K'!BX46/'1_Police_100K'!L46*100</f>
        <v>1.6406794968410439</v>
      </c>
      <c r="BY46" s="250">
        <f>'1_Police_100K'!BY46/'1_Police_100K'!M46*100</f>
        <v>2.1294315068947447</v>
      </c>
      <c r="BZ46" s="250">
        <f>'1_Police_100K'!BZ46/'1_Police_100K'!N46*100</f>
        <v>2.3376963149349401</v>
      </c>
      <c r="CA46" s="250">
        <f>'1_Police_100K'!CA46/'1_Police_100K'!O46*100</f>
        <v>2.4138199368393636</v>
      </c>
      <c r="CB46" s="250">
        <f t="shared" si="2"/>
        <v>113.9011303724111</v>
      </c>
      <c r="CD46" s="250">
        <f>'1_Police_100K'!CD46/'1_Police_100K'!BV46*100</f>
        <v>35.834831017402351</v>
      </c>
      <c r="CE46" s="250">
        <f>'1_Police_100K'!CE46/'1_Police_100K'!BW46*100</f>
        <v>30.510129830339704</v>
      </c>
      <c r="CF46" s="250">
        <f>'1_Police_100K'!CF46/'1_Police_100K'!BX46*100</f>
        <v>31.405392977961704</v>
      </c>
      <c r="CG46" s="250">
        <f>'1_Police_100K'!CG46/'1_Police_100K'!BY46*100</f>
        <v>33.269791433056739</v>
      </c>
      <c r="CH46" s="250">
        <f>'1_Police_100K'!CH46/'1_Police_100K'!BZ46*100</f>
        <v>33.555357626921747</v>
      </c>
      <c r="CI46" s="250">
        <f>'1_Police_100K'!CI46/'1_Police_100K'!CA46*100</f>
        <v>33.905975243940283</v>
      </c>
      <c r="CJ46" s="250">
        <f t="shared" si="3"/>
        <v>-5.3826283498458878</v>
      </c>
      <c r="CL46" s="250">
        <f>'1_Police_100K'!CL46/'1_Police_100K'!BV46*100</f>
        <v>36.919738745452158</v>
      </c>
      <c r="CM46" s="250">
        <f>'1_Police_100K'!CM46/'1_Police_100K'!BW46*100</f>
        <v>34.079506721305194</v>
      </c>
      <c r="CN46" s="250">
        <f>'1_Police_100K'!CN46/'1_Police_100K'!BX46*100</f>
        <v>34.720990573783958</v>
      </c>
      <c r="CO46" s="250">
        <f>'1_Police_100K'!CO46/'1_Police_100K'!BY46*100</f>
        <v>41.537713986693589</v>
      </c>
      <c r="CP46" s="250">
        <f>'1_Police_100K'!CP46/'1_Police_100K'!BZ46*100</f>
        <v>34.84103318746854</v>
      </c>
      <c r="CQ46" s="250">
        <f>'1_Police_100K'!CQ46/'1_Police_100K'!CA46*100</f>
        <v>36.978071234010272</v>
      </c>
      <c r="CR46" s="250">
        <f t="shared" si="4"/>
        <v>0.15799810762555921</v>
      </c>
      <c r="CT46" s="250">
        <f>'1_Police_100K'!CT46/'1_Police_100K'!J46*100</f>
        <v>1.9111303370113994</v>
      </c>
      <c r="CU46" s="250">
        <f>'1_Police_100K'!CU46/'1_Police_100K'!K46*100</f>
        <v>1.779963971610093</v>
      </c>
      <c r="CV46" s="250">
        <f>'1_Police_100K'!CV46/'1_Police_100K'!L46*100</f>
        <v>1.6011538157909271</v>
      </c>
      <c r="CW46" s="250">
        <f>'1_Police_100K'!CW46/'1_Police_100K'!M46*100</f>
        <v>1.3686018823747901</v>
      </c>
      <c r="CX46" s="250">
        <f>'1_Police_100K'!CX46/'1_Police_100K'!N46*100</f>
        <v>1.1472799373910558</v>
      </c>
      <c r="CY46" s="250">
        <f>'1_Police_100K'!CY46/'1_Police_100K'!O46*100</f>
        <v>1.1615098796169416</v>
      </c>
      <c r="CZ46" s="250">
        <f t="shared" si="5"/>
        <v>-39.223931663745361</v>
      </c>
      <c r="DB46" s="250">
        <f>'1_Police_100K'!DB46/'1_Police_100K'!CT46*100</f>
        <v>3.2781156982011139</v>
      </c>
      <c r="DC46" s="250">
        <f>'1_Police_100K'!DC46/'1_Police_100K'!CU46*100</f>
        <v>3.22030631458775</v>
      </c>
      <c r="DD46" s="250">
        <f>'1_Police_100K'!DD46/'1_Police_100K'!CV46*100</f>
        <v>3.1147458226058857</v>
      </c>
      <c r="DE46" s="250">
        <f>'1_Police_100K'!DE46/'1_Police_100K'!CW46*100</f>
        <v>3.2761461665212757</v>
      </c>
      <c r="DF46" s="250">
        <f>'1_Police_100K'!DF46/'1_Police_100K'!CX46*100</f>
        <v>3.0142228710078314</v>
      </c>
      <c r="DG46" s="250">
        <f>'1_Police_100K'!DG46/'1_Police_100K'!CY46*100</f>
        <v>2.9790054456864428</v>
      </c>
      <c r="DH46" s="250">
        <f t="shared" si="33"/>
        <v>-9.1244568542473985</v>
      </c>
      <c r="DJ46" s="250">
        <f>'1_Police_100K'!DJ46/'1_Police_100K'!J46*100</f>
        <v>50.568033840882251</v>
      </c>
      <c r="DK46" s="250">
        <f>'1_Police_100K'!DK46/'1_Police_100K'!K46*100</f>
        <v>51.100882130794766</v>
      </c>
      <c r="DL46" s="250">
        <f>'1_Police_100K'!DL46/'1_Police_100K'!L46*100</f>
        <v>50.428787628542651</v>
      </c>
      <c r="DM46" s="250">
        <f>'1_Police_100K'!DM46/'1_Police_100K'!M46*100</f>
        <v>58.096294281905195</v>
      </c>
      <c r="DN46" s="250">
        <f>'1_Police_100K'!DN46/'1_Police_100K'!N46*100</f>
        <v>39.645715392738509</v>
      </c>
      <c r="DO46" s="250">
        <f>'1_Police_100K'!DO46/'1_Police_100K'!O46*100</f>
        <v>37.869728793768331</v>
      </c>
      <c r="DP46" s="250">
        <f t="shared" si="6"/>
        <v>-25.111328407725921</v>
      </c>
      <c r="DR46" s="250" t="e">
        <f>'1_Police_100K'!DR46/'1_Police_100K'!DJ46*100</f>
        <v>#VALUE!</v>
      </c>
      <c r="DS46" s="250" t="e">
        <f>'1_Police_100K'!DS46/'1_Police_100K'!DK46*100</f>
        <v>#VALUE!</v>
      </c>
      <c r="DT46" s="250" t="e">
        <f>'1_Police_100K'!DT46/'1_Police_100K'!DL46*100</f>
        <v>#VALUE!</v>
      </c>
      <c r="DU46" s="250" t="e">
        <f>'1_Police_100K'!DU46/'1_Police_100K'!DM46*100</f>
        <v>#VALUE!</v>
      </c>
      <c r="DV46" s="250" t="e">
        <f>'1_Police_100K'!DV46/'1_Police_100K'!DN46*100</f>
        <v>#VALUE!</v>
      </c>
      <c r="DW46" s="250" t="e">
        <f>'1_Police_100K'!DW46/'1_Police_100K'!DO46*100</f>
        <v>#VALUE!</v>
      </c>
      <c r="DX46" s="250" t="e">
        <f t="shared" si="34"/>
        <v>#VALUE!</v>
      </c>
      <c r="DZ46" s="250" t="e">
        <f>'1_Police_100K'!DZ46/'1_Police_100K'!DR46*100</f>
        <v>#VALUE!</v>
      </c>
      <c r="EA46" s="250" t="e">
        <f>'1_Police_100K'!EA46/'1_Police_100K'!DS46*100</f>
        <v>#VALUE!</v>
      </c>
      <c r="EB46" s="250" t="e">
        <f>'1_Police_100K'!EB46/'1_Police_100K'!DT46*100</f>
        <v>#VALUE!</v>
      </c>
      <c r="EC46" s="250" t="e">
        <f>'1_Police_100K'!EC46/'1_Police_100K'!DU46*100</f>
        <v>#VALUE!</v>
      </c>
      <c r="ED46" s="250" t="e">
        <f>'1_Police_100K'!ED46/'1_Police_100K'!DV46*100</f>
        <v>#VALUE!</v>
      </c>
      <c r="EE46" s="250" t="e">
        <f>'1_Police_100K'!EE46/'1_Police_100K'!DW46*100</f>
        <v>#VALUE!</v>
      </c>
      <c r="EF46" s="250" t="e">
        <f t="shared" si="7"/>
        <v>#VALUE!</v>
      </c>
      <c r="EH46" s="250" t="e">
        <f>'1_Police_100K'!EH46/'1_Police_100K'!DR46*100</f>
        <v>#VALUE!</v>
      </c>
      <c r="EI46" s="250" t="e">
        <f>'1_Police_100K'!EI46/'1_Police_100K'!DS46*100</f>
        <v>#VALUE!</v>
      </c>
      <c r="EJ46" s="250" t="e">
        <f>'1_Police_100K'!EJ46/'1_Police_100K'!DT46*100</f>
        <v>#VALUE!</v>
      </c>
      <c r="EK46" s="250" t="e">
        <f>'1_Police_100K'!EK46/'1_Police_100K'!DU46*100</f>
        <v>#VALUE!</v>
      </c>
      <c r="EL46" s="250" t="e">
        <f>'1_Police_100K'!EL46/'1_Police_100K'!DV46*100</f>
        <v>#VALUE!</v>
      </c>
      <c r="EM46" s="250" t="e">
        <f>'1_Police_100K'!EM46/'1_Police_100K'!DW46*100</f>
        <v>#VALUE!</v>
      </c>
      <c r="EN46" s="250" t="e">
        <f t="shared" si="8"/>
        <v>#VALUE!</v>
      </c>
      <c r="EP46" s="250">
        <f>'1_Police_100K'!EP46/'1_Police_100K'!EH46*100</f>
        <v>48.946744776670073</v>
      </c>
      <c r="EQ46" s="250">
        <f>'1_Police_100K'!EQ46/'1_Police_100K'!EI46*100</f>
        <v>49.188653536479627</v>
      </c>
      <c r="ER46" s="250">
        <f>'1_Police_100K'!ER46/'1_Police_100K'!EJ46*100</f>
        <v>48.632065240481467</v>
      </c>
      <c r="ES46" s="250">
        <f>'1_Police_100K'!ES46/'1_Police_100K'!EK46*100</f>
        <v>47.880052462143787</v>
      </c>
      <c r="ET46" s="250">
        <f>'1_Police_100K'!ET46/'1_Police_100K'!EL46*100</f>
        <v>48.195755924448761</v>
      </c>
      <c r="EU46" s="250">
        <f>'1_Police_100K'!EU46/'1_Police_100K'!EM46*100</f>
        <v>49.633424194003197</v>
      </c>
      <c r="EV46" s="250">
        <f t="shared" si="9"/>
        <v>1.4029113079250664</v>
      </c>
      <c r="EX46" s="250">
        <f>'1_Police_100K'!EX46/'1_Police_100K'!J46*100</f>
        <v>3.5297912002922462</v>
      </c>
      <c r="EY46" s="250">
        <f>'1_Police_100K'!EY46/'1_Police_100K'!K46*100</f>
        <v>4.3605646946058219</v>
      </c>
      <c r="EZ46" s="250">
        <f>'1_Police_100K'!EZ46/'1_Police_100K'!L46*100</f>
        <v>5.5840330259023876</v>
      </c>
      <c r="FA46" s="250">
        <f>'1_Police_100K'!FA46/'1_Police_100K'!M46*100</f>
        <v>5.9680699357286402</v>
      </c>
      <c r="FB46" s="250">
        <f>'1_Police_100K'!FB46/'1_Police_100K'!N46*100</f>
        <v>13.966429619933113</v>
      </c>
      <c r="FC46" s="250">
        <f>'1_Police_100K'!FC46/'1_Police_100K'!O46*100</f>
        <v>13.348271113850188</v>
      </c>
      <c r="FD46" s="250">
        <f t="shared" si="10"/>
        <v>278.16036010132916</v>
      </c>
      <c r="FF46" s="250" t="e">
        <f>'1_Police_100K'!FF46/'1_Police_100K'!EX46*100</f>
        <v>#VALUE!</v>
      </c>
      <c r="FG46" s="250" t="e">
        <f>'1_Police_100K'!FG46/'1_Police_100K'!EY46*100</f>
        <v>#VALUE!</v>
      </c>
      <c r="FH46" s="250" t="e">
        <f>'1_Police_100K'!FH46/'1_Police_100K'!EZ46*100</f>
        <v>#VALUE!</v>
      </c>
      <c r="FI46" s="250" t="e">
        <f>'1_Police_100K'!FI46/'1_Police_100K'!FA46*100</f>
        <v>#VALUE!</v>
      </c>
      <c r="FJ46" s="250" t="e">
        <f>'1_Police_100K'!FJ46/'1_Police_100K'!FB46*100</f>
        <v>#VALUE!</v>
      </c>
      <c r="FK46" s="250" t="e">
        <f>'1_Police_100K'!FK46/'1_Police_100K'!FC46*100</f>
        <v>#VALUE!</v>
      </c>
      <c r="FL46" s="250" t="e">
        <f t="shared" si="35"/>
        <v>#VALUE!</v>
      </c>
      <c r="FN46" s="250" t="e">
        <f>'1_Police_100K'!FN46/'1_Police_100K'!J46*100</f>
        <v>#VALUE!</v>
      </c>
      <c r="FO46" s="250" t="e">
        <f>'1_Police_100K'!FO46/'1_Police_100K'!K46*100</f>
        <v>#VALUE!</v>
      </c>
      <c r="FP46" s="250" t="e">
        <f>'1_Police_100K'!FP46/'1_Police_100K'!L46*100</f>
        <v>#VALUE!</v>
      </c>
      <c r="FQ46" s="250" t="e">
        <f>'1_Police_100K'!FQ46/'1_Police_100K'!M46*100</f>
        <v>#VALUE!</v>
      </c>
      <c r="FR46" s="250" t="e">
        <f>'1_Police_100K'!FR46/'1_Police_100K'!N46*100</f>
        <v>#VALUE!</v>
      </c>
      <c r="FS46" s="250" t="e">
        <f>'1_Police_100K'!FS46/'1_Police_100K'!O46*100</f>
        <v>#VALUE!</v>
      </c>
      <c r="FT46" s="250" t="e">
        <f t="shared" si="11"/>
        <v>#VALUE!</v>
      </c>
      <c r="FV46" s="250" t="e">
        <f>'1_Police_100K'!FV46/'1_Police_100K'!J46*100</f>
        <v>#VALUE!</v>
      </c>
      <c r="FW46" s="250" t="e">
        <f>'1_Police_100K'!FW46/'1_Police_100K'!K46*100</f>
        <v>#VALUE!</v>
      </c>
      <c r="FX46" s="250" t="e">
        <f>'1_Police_100K'!FX46/'1_Police_100K'!L46*100</f>
        <v>#VALUE!</v>
      </c>
      <c r="FY46" s="250" t="e">
        <f>'1_Police_100K'!FY46/'1_Police_100K'!M46*100</f>
        <v>#VALUE!</v>
      </c>
      <c r="FZ46" s="250" t="e">
        <f>'1_Police_100K'!FZ46/'1_Police_100K'!N46*100</f>
        <v>#VALUE!</v>
      </c>
      <c r="GA46" s="250" t="e">
        <f>'1_Police_100K'!GA46/'1_Police_100K'!O46*100</f>
        <v>#VALUE!</v>
      </c>
      <c r="GB46" s="250" t="e">
        <f t="shared" si="12"/>
        <v>#VALUE!</v>
      </c>
      <c r="GD46" s="250" t="e">
        <f>'1_Police_100K'!GD46/'1_Police_100K'!J46*100</f>
        <v>#VALUE!</v>
      </c>
      <c r="GE46" s="250" t="e">
        <f>'1_Police_100K'!GE46/'1_Police_100K'!K46*100</f>
        <v>#VALUE!</v>
      </c>
      <c r="GF46" s="250" t="e">
        <f>'1_Police_100K'!GF46/'1_Police_100K'!L46*100</f>
        <v>#VALUE!</v>
      </c>
      <c r="GG46" s="250" t="e">
        <f>'1_Police_100K'!GG46/'1_Police_100K'!M46*100</f>
        <v>#VALUE!</v>
      </c>
      <c r="GH46" s="250" t="e">
        <f>'1_Police_100K'!GH46/'1_Police_100K'!N46*100</f>
        <v>#VALUE!</v>
      </c>
      <c r="GI46" s="250" t="e">
        <f>'1_Police_100K'!GI46/'1_Police_100K'!O46*100</f>
        <v>#VALUE!</v>
      </c>
      <c r="GJ46" s="250" t="e">
        <f t="shared" si="13"/>
        <v>#VALUE!</v>
      </c>
      <c r="GL46" s="250">
        <f>'1_Police_100K'!GL46/'1_Police_100K'!J46*100</f>
        <v>5.7806560566408862</v>
      </c>
      <c r="GM46" s="250">
        <f>'1_Police_100K'!GM46/'1_Police_100K'!K46*100</f>
        <v>5.6004195043114251</v>
      </c>
      <c r="GN46" s="250">
        <f>'1_Police_100K'!GN46/'1_Police_100K'!L46*100</f>
        <v>5.409899095004703</v>
      </c>
      <c r="GO46" s="250">
        <f>'1_Police_100K'!GO46/'1_Police_100K'!M46*100</f>
        <v>4.7415946460432314</v>
      </c>
      <c r="GP46" s="250">
        <f>'1_Police_100K'!GP46/'1_Police_100K'!N46*100</f>
        <v>3.433420737809656</v>
      </c>
      <c r="GQ46" s="250">
        <f>'1_Police_100K'!GQ46/'1_Police_100K'!O46*100</f>
        <v>2.8979072265206427</v>
      </c>
      <c r="GR46" s="250">
        <f t="shared" si="14"/>
        <v>-49.868886885399576</v>
      </c>
      <c r="GT46" s="250">
        <f>'1_Police_100K'!GT46/'1_Police_100K'!GL46*100</f>
        <v>13.816473487619858</v>
      </c>
      <c r="GU46" s="250">
        <f>'1_Police_100K'!GU46/'1_Police_100K'!GM46*100</f>
        <v>14.008095639758167</v>
      </c>
      <c r="GV46" s="250">
        <f>'1_Police_100K'!GV46/'1_Police_100K'!GN46*100</f>
        <v>14.669130281041291</v>
      </c>
      <c r="GW46" s="250">
        <f>'1_Police_100K'!GW46/'1_Police_100K'!GO46*100</f>
        <v>15.678803037170082</v>
      </c>
      <c r="GX46" s="250">
        <f>'1_Police_100K'!GX46/'1_Police_100K'!GP46*100</f>
        <v>17.327479944893774</v>
      </c>
      <c r="GY46" s="250">
        <f>'1_Police_100K'!GY46/'1_Police_100K'!GQ46*100</f>
        <v>17.689800255603902</v>
      </c>
      <c r="GZ46" s="250">
        <f t="shared" si="15"/>
        <v>28.034120077418521</v>
      </c>
      <c r="HA46" s="252"/>
      <c r="HB46" s="250" t="e">
        <f>'1_Police_raw'!GI45/C46*100</f>
        <v>#VALUE!</v>
      </c>
      <c r="HC46" s="250" t="e">
        <f>'1_Police_raw'!GJ45/D46*100</f>
        <v>#VALUE!</v>
      </c>
      <c r="HD46" s="250" t="e">
        <f>'1_Police_raw'!GK45/E46*100</f>
        <v>#VALUE!</v>
      </c>
      <c r="HE46" s="250" t="e">
        <f>'1_Police_raw'!GL45/F46*100</f>
        <v>#VALUE!</v>
      </c>
      <c r="HF46" s="250" t="e">
        <f>'1_Police_raw'!GM45/G46*100</f>
        <v>#VALUE!</v>
      </c>
      <c r="HG46" s="250" t="e">
        <f>'1_Police_raw'!GN45/H46*100</f>
        <v>#VALUE!</v>
      </c>
      <c r="HH46" s="250" t="e">
        <f t="shared" si="16"/>
        <v>#VALUE!</v>
      </c>
      <c r="HJ46" s="250" t="e">
        <f>'1_Police_100K'!HJ46/'1_Police_100K'!HB46*100</f>
        <v>#VALUE!</v>
      </c>
      <c r="HK46" s="250" t="e">
        <f>'1_Police_100K'!HK46/'1_Police_100K'!HC46*100</f>
        <v>#VALUE!</v>
      </c>
      <c r="HL46" s="250" t="e">
        <f>'1_Police_100K'!HL46/'1_Police_100K'!HD46*100</f>
        <v>#VALUE!</v>
      </c>
      <c r="HM46" s="250" t="e">
        <f>'1_Police_100K'!HM46/'1_Police_100K'!HE46*100</f>
        <v>#VALUE!</v>
      </c>
      <c r="HN46" s="250" t="e">
        <f>'1_Police_100K'!HN46/'1_Police_100K'!HF46*100</f>
        <v>#VALUE!</v>
      </c>
      <c r="HO46" s="250" t="e">
        <f>'1_Police_100K'!HO46/'1_Police_100K'!HG46*100</f>
        <v>#VALUE!</v>
      </c>
      <c r="HP46" s="250" t="e">
        <f t="shared" si="17"/>
        <v>#VALUE!</v>
      </c>
      <c r="HR46" s="250" t="e">
        <f>'1_Police_100K'!HR46/'1_Police_100K'!HB46*100</f>
        <v>#VALUE!</v>
      </c>
      <c r="HS46" s="250" t="e">
        <f>'1_Police_100K'!HS46/'1_Police_100K'!HC46*100</f>
        <v>#VALUE!</v>
      </c>
      <c r="HT46" s="250" t="e">
        <f>'1_Police_100K'!HT46/'1_Police_100K'!HD46*100</f>
        <v>#VALUE!</v>
      </c>
      <c r="HU46" s="250" t="e">
        <f>'1_Police_100K'!HU46/'1_Police_100K'!HE46*100</f>
        <v>#VALUE!</v>
      </c>
      <c r="HV46" s="250" t="e">
        <f>'1_Police_100K'!HV46/'1_Police_100K'!HF46*100</f>
        <v>#VALUE!</v>
      </c>
      <c r="HW46" s="250" t="e">
        <f>'1_Police_100K'!HW46/'1_Police_100K'!HG46*100</f>
        <v>#VALUE!</v>
      </c>
      <c r="HX46" s="250" t="e">
        <f t="shared" si="18"/>
        <v>#VALUE!</v>
      </c>
      <c r="HZ46" s="250" t="e">
        <f>'1_Police_100K'!HZ46/'1_Police_100K'!HR46*100</f>
        <v>#VALUE!</v>
      </c>
      <c r="IA46" s="250" t="e">
        <f>'1_Police_100K'!IA46/'1_Police_100K'!HS46*100</f>
        <v>#VALUE!</v>
      </c>
      <c r="IB46" s="250" t="e">
        <f>'1_Police_100K'!IB46/'1_Police_100K'!HT46*100</f>
        <v>#VALUE!</v>
      </c>
      <c r="IC46" s="250" t="e">
        <f>'1_Police_100K'!IC46/'1_Police_100K'!HU46*100</f>
        <v>#VALUE!</v>
      </c>
      <c r="ID46" s="250" t="e">
        <f>'1_Police_100K'!ID46/'1_Police_100K'!HV46*100</f>
        <v>#VALUE!</v>
      </c>
      <c r="IE46" s="250" t="e">
        <f>'1_Police_100K'!IE46/'1_Police_100K'!HW46*100</f>
        <v>#VALUE!</v>
      </c>
      <c r="IF46" s="250" t="e">
        <f t="shared" si="48"/>
        <v>#VALUE!</v>
      </c>
      <c r="IH46" s="250" t="e">
        <f>'1_Police_100K'!IH46/'1_Police_100K'!HR46*100</f>
        <v>#VALUE!</v>
      </c>
      <c r="II46" s="250" t="e">
        <f>'1_Police_100K'!II46/'1_Police_100K'!HS46*100</f>
        <v>#VALUE!</v>
      </c>
      <c r="IJ46" s="250" t="e">
        <f>'1_Police_100K'!IJ46/'1_Police_100K'!HT46*100</f>
        <v>#VALUE!</v>
      </c>
      <c r="IK46" s="250" t="e">
        <f>'1_Police_100K'!IK46/'1_Police_100K'!HU46*100</f>
        <v>#VALUE!</v>
      </c>
      <c r="IL46" s="250" t="e">
        <f>'1_Police_100K'!IL46/'1_Police_100K'!HV46*100</f>
        <v>#VALUE!</v>
      </c>
      <c r="IM46" s="250" t="e">
        <f>'1_Police_100K'!IM46/'1_Police_100K'!HW46*100</f>
        <v>#VALUE!</v>
      </c>
      <c r="IN46" s="250" t="e">
        <f t="shared" si="36"/>
        <v>#VALUE!</v>
      </c>
      <c r="IP46" s="250" t="e">
        <f>'1_Police_100K'!IP46/'1_Police_100K'!IH46*100</f>
        <v>#VALUE!</v>
      </c>
      <c r="IQ46" s="250" t="e">
        <f>'1_Police_100K'!IQ46/'1_Police_100K'!II46*100</f>
        <v>#VALUE!</v>
      </c>
      <c r="IR46" s="250" t="e">
        <f>'1_Police_100K'!IR46/'1_Police_100K'!IJ46*100</f>
        <v>#VALUE!</v>
      </c>
      <c r="IS46" s="250" t="e">
        <f>'1_Police_100K'!IS46/'1_Police_100K'!IK46*100</f>
        <v>#VALUE!</v>
      </c>
      <c r="IT46" s="250" t="e">
        <f>'1_Police_100K'!IT46/'1_Police_100K'!IL46*100</f>
        <v>#VALUE!</v>
      </c>
      <c r="IU46" s="250" t="e">
        <f>'1_Police_100K'!IU46/'1_Police_100K'!IM46*100</f>
        <v>#VALUE!</v>
      </c>
      <c r="IV46" s="250" t="e">
        <f t="shared" si="44"/>
        <v>#VALUE!</v>
      </c>
      <c r="IX46" s="250" t="e">
        <f>'1_Police_100K'!IX46/'1_Police_100K'!HB46*100</f>
        <v>#VALUE!</v>
      </c>
      <c r="IY46" s="250" t="e">
        <f>'1_Police_100K'!IY46/'1_Police_100K'!HC46*100</f>
        <v>#VALUE!</v>
      </c>
      <c r="IZ46" s="250" t="e">
        <f>'1_Police_100K'!IZ46/'1_Police_100K'!HD46*100</f>
        <v>#VALUE!</v>
      </c>
      <c r="JA46" s="250" t="e">
        <f>'1_Police_100K'!JA46/'1_Police_100K'!HE46*100</f>
        <v>#VALUE!</v>
      </c>
      <c r="JB46" s="250" t="e">
        <f>'1_Police_100K'!JB46/'1_Police_100K'!HF46*100</f>
        <v>#VALUE!</v>
      </c>
      <c r="JC46" s="250" t="e">
        <f>'1_Police_100K'!JC46/'1_Police_100K'!HG46*100</f>
        <v>#VALUE!</v>
      </c>
      <c r="JD46" s="250" t="e">
        <f t="shared" si="19"/>
        <v>#VALUE!</v>
      </c>
      <c r="JF46" s="250" t="e">
        <f>'1_Police_100K'!JF46/'1_Police_100K'!IX46*100</f>
        <v>#VALUE!</v>
      </c>
      <c r="JG46" s="250" t="e">
        <f>'1_Police_100K'!JG46/'1_Police_100K'!IY46*100</f>
        <v>#VALUE!</v>
      </c>
      <c r="JH46" s="250" t="e">
        <f>'1_Police_100K'!JH46/'1_Police_100K'!IZ46*100</f>
        <v>#VALUE!</v>
      </c>
      <c r="JI46" s="250" t="e">
        <f>'1_Police_100K'!JI46/'1_Police_100K'!JA46*100</f>
        <v>#VALUE!</v>
      </c>
      <c r="JJ46" s="250" t="e">
        <f>'1_Police_100K'!JJ46/'1_Police_100K'!JB46*100</f>
        <v>#VALUE!</v>
      </c>
      <c r="JK46" s="250" t="e">
        <f>'1_Police_100K'!JK46/'1_Police_100K'!JC46*100</f>
        <v>#VALUE!</v>
      </c>
      <c r="JL46" s="250" t="e">
        <f t="shared" si="47"/>
        <v>#VALUE!</v>
      </c>
      <c r="JN46" s="250" t="e">
        <f>'1_Police_100K'!JN46/'1_Police_100K'!HB46*100</f>
        <v>#VALUE!</v>
      </c>
      <c r="JO46" s="250" t="e">
        <f>'1_Police_100K'!JO46/'1_Police_100K'!HC46*100</f>
        <v>#VALUE!</v>
      </c>
      <c r="JP46" s="250" t="e">
        <f>'1_Police_100K'!JP46/'1_Police_100K'!HD46*100</f>
        <v>#VALUE!</v>
      </c>
      <c r="JQ46" s="250" t="e">
        <f>'1_Police_100K'!JQ46/'1_Police_100K'!HE46*100</f>
        <v>#VALUE!</v>
      </c>
      <c r="JR46" s="250" t="e">
        <f>'1_Police_100K'!JR46/'1_Police_100K'!HF46*100</f>
        <v>#VALUE!</v>
      </c>
      <c r="JS46" s="250" t="e">
        <f>'1_Police_100K'!JS46/'1_Police_100K'!HG46*100</f>
        <v>#VALUE!</v>
      </c>
      <c r="JT46" s="250" t="e">
        <f t="shared" si="20"/>
        <v>#VALUE!</v>
      </c>
      <c r="JV46" s="250" t="e">
        <f>'1_Police_100K'!JV46/'1_Police_100K'!JN46*100</f>
        <v>#VALUE!</v>
      </c>
      <c r="JW46" s="250" t="e">
        <f>'1_Police_100K'!JW46/'1_Police_100K'!JO46*100</f>
        <v>#VALUE!</v>
      </c>
      <c r="JX46" s="250" t="e">
        <f>'1_Police_100K'!JX46/'1_Police_100K'!JP46*100</f>
        <v>#VALUE!</v>
      </c>
      <c r="JY46" s="250" t="e">
        <f>'1_Police_100K'!JY46/'1_Police_100K'!JQ46*100</f>
        <v>#VALUE!</v>
      </c>
      <c r="JZ46" s="250" t="e">
        <f>'1_Police_100K'!JZ46/'1_Police_100K'!JR46*100</f>
        <v>#VALUE!</v>
      </c>
      <c r="KA46" s="250" t="e">
        <f>'1_Police_100K'!KA46/'1_Police_100K'!JS46*100</f>
        <v>#VALUE!</v>
      </c>
      <c r="KB46" s="250" t="e">
        <f t="shared" si="21"/>
        <v>#VALUE!</v>
      </c>
      <c r="KD46" s="250" t="e">
        <f>'1_Police_100K'!KD46/'1_Police_100K'!JN46*100</f>
        <v>#VALUE!</v>
      </c>
      <c r="KE46" s="250" t="e">
        <f>'1_Police_100K'!KE46/'1_Police_100K'!JO46*100</f>
        <v>#VALUE!</v>
      </c>
      <c r="KF46" s="250" t="e">
        <f>'1_Police_100K'!KF46/'1_Police_100K'!JP46*100</f>
        <v>#VALUE!</v>
      </c>
      <c r="KG46" s="250" t="e">
        <f>'1_Police_100K'!KG46/'1_Police_100K'!JQ46*100</f>
        <v>#VALUE!</v>
      </c>
      <c r="KH46" s="250" t="e">
        <f>'1_Police_100K'!KH46/'1_Police_100K'!JR46*100</f>
        <v>#VALUE!</v>
      </c>
      <c r="KI46" s="250" t="e">
        <f>'1_Police_100K'!KI46/'1_Police_100K'!JS46*100</f>
        <v>#VALUE!</v>
      </c>
      <c r="KJ46" s="250" t="e">
        <f t="shared" si="22"/>
        <v>#VALUE!</v>
      </c>
      <c r="KL46" s="250" t="e">
        <f>'1_Police_100K'!KL46/'1_Police_100K'!HB46*100</f>
        <v>#VALUE!</v>
      </c>
      <c r="KM46" s="250" t="e">
        <f>'1_Police_100K'!KM46/'1_Police_100K'!HC46*100</f>
        <v>#VALUE!</v>
      </c>
      <c r="KN46" s="250" t="e">
        <f>'1_Police_100K'!KN46/'1_Police_100K'!HD46*100</f>
        <v>#VALUE!</v>
      </c>
      <c r="KO46" s="250" t="e">
        <f>'1_Police_100K'!KO46/'1_Police_100K'!HE46*100</f>
        <v>#VALUE!</v>
      </c>
      <c r="KP46" s="250" t="e">
        <f>'1_Police_100K'!KP46/'1_Police_100K'!HF46*100</f>
        <v>#VALUE!</v>
      </c>
      <c r="KQ46" s="250" t="e">
        <f>'1_Police_100K'!KQ46/'1_Police_100K'!HG46*100</f>
        <v>#VALUE!</v>
      </c>
      <c r="KR46" s="250" t="e">
        <f t="shared" si="23"/>
        <v>#VALUE!</v>
      </c>
      <c r="KT46" s="250" t="e">
        <f>'1_Police_100K'!KT46/'1_Police_100K'!KL46*100</f>
        <v>#VALUE!</v>
      </c>
      <c r="KU46" s="250" t="e">
        <f>'1_Police_100K'!KU46/'1_Police_100K'!KM46*100</f>
        <v>#VALUE!</v>
      </c>
      <c r="KV46" s="250" t="e">
        <f>'1_Police_100K'!KV46/'1_Police_100K'!KN46*100</f>
        <v>#VALUE!</v>
      </c>
      <c r="KW46" s="250" t="e">
        <f>'1_Police_100K'!KW46/'1_Police_100K'!KO46*100</f>
        <v>#VALUE!</v>
      </c>
      <c r="KX46" s="250" t="e">
        <f>'1_Police_100K'!KX46/'1_Police_100K'!KP46*100</f>
        <v>#VALUE!</v>
      </c>
      <c r="KY46" s="250" t="e">
        <f>'1_Police_100K'!KY46/'1_Police_100K'!KQ46*100</f>
        <v>#VALUE!</v>
      </c>
      <c r="KZ46" s="250" t="e">
        <f t="shared" si="37"/>
        <v>#VALUE!</v>
      </c>
      <c r="LB46" s="250" t="e">
        <f>'1_Police_100K'!LB46/'1_Police_100K'!HB46*100</f>
        <v>#VALUE!</v>
      </c>
      <c r="LC46" s="250" t="e">
        <f>'1_Police_100K'!LC46/'1_Police_100K'!HC46*100</f>
        <v>#VALUE!</v>
      </c>
      <c r="LD46" s="250" t="e">
        <f>'1_Police_100K'!LD46/'1_Police_100K'!HD46*100</f>
        <v>#VALUE!</v>
      </c>
      <c r="LE46" s="250" t="e">
        <f>'1_Police_100K'!LE46/'1_Police_100K'!HE46*100</f>
        <v>#VALUE!</v>
      </c>
      <c r="LF46" s="250" t="e">
        <f>'1_Police_100K'!LF46/'1_Police_100K'!HF46*100</f>
        <v>#VALUE!</v>
      </c>
      <c r="LG46" s="250" t="e">
        <f>'1_Police_100K'!LG46/'1_Police_100K'!HG46*100</f>
        <v>#VALUE!</v>
      </c>
      <c r="LH46" s="250" t="e">
        <f t="shared" si="24"/>
        <v>#VALUE!</v>
      </c>
      <c r="LJ46" s="250" t="e">
        <f>'1_Police_100K'!LJ46/'1_Police_100K'!LB46*100</f>
        <v>#VALUE!</v>
      </c>
      <c r="LK46" s="250" t="e">
        <f>'1_Police_100K'!LK46/'1_Police_100K'!LC46*100</f>
        <v>#VALUE!</v>
      </c>
      <c r="LL46" s="250" t="e">
        <f>'1_Police_100K'!LL46/'1_Police_100K'!LD46*100</f>
        <v>#VALUE!</v>
      </c>
      <c r="LM46" s="250" t="e">
        <f>'1_Police_100K'!LM46/'1_Police_100K'!LE46*100</f>
        <v>#VALUE!</v>
      </c>
      <c r="LN46" s="250" t="e">
        <f>'1_Police_100K'!LN46/'1_Police_100K'!LF46*100</f>
        <v>#VALUE!</v>
      </c>
      <c r="LO46" s="250" t="e">
        <f>'1_Police_100K'!LO46/'1_Police_100K'!LG46*100</f>
        <v>#VALUE!</v>
      </c>
      <c r="LP46" s="250" t="e">
        <f t="shared" si="38"/>
        <v>#VALUE!</v>
      </c>
      <c r="LR46" s="250" t="e">
        <f>'1_Police_100K'!LR46/'1_Police_100K'!LJ46*100</f>
        <v>#VALUE!</v>
      </c>
      <c r="LS46" s="250" t="e">
        <f>'1_Police_100K'!LS46/'1_Police_100K'!LK46*100</f>
        <v>#VALUE!</v>
      </c>
      <c r="LT46" s="250" t="e">
        <f>'1_Police_100K'!LT46/'1_Police_100K'!LL46*100</f>
        <v>#VALUE!</v>
      </c>
      <c r="LU46" s="250" t="e">
        <f>'1_Police_100K'!LU46/'1_Police_100K'!LM46*100</f>
        <v>#VALUE!</v>
      </c>
      <c r="LV46" s="250" t="e">
        <f>'1_Police_100K'!LV46/'1_Police_100K'!LN46*100</f>
        <v>#VALUE!</v>
      </c>
      <c r="LW46" s="250" t="e">
        <f>'1_Police_100K'!LW46/'1_Police_100K'!LO46*100</f>
        <v>#VALUE!</v>
      </c>
      <c r="LX46" s="250" t="e">
        <f t="shared" si="39"/>
        <v>#VALUE!</v>
      </c>
      <c r="LZ46" s="250" t="e">
        <f>'1_Police_100K'!LZ46/'1_Police_100K'!LJ46*100</f>
        <v>#VALUE!</v>
      </c>
      <c r="MA46" s="250" t="e">
        <f>'1_Police_100K'!MA46/'1_Police_100K'!LK46*100</f>
        <v>#VALUE!</v>
      </c>
      <c r="MB46" s="250" t="e">
        <f>'1_Police_100K'!MB46/'1_Police_100K'!LL46*100</f>
        <v>#VALUE!</v>
      </c>
      <c r="MC46" s="250" t="e">
        <f>'1_Police_100K'!MC46/'1_Police_100K'!LM46*100</f>
        <v>#VALUE!</v>
      </c>
      <c r="MD46" s="250" t="e">
        <f>'1_Police_100K'!MD46/'1_Police_100K'!LN46*100</f>
        <v>#VALUE!</v>
      </c>
      <c r="ME46" s="250" t="e">
        <f>'1_Police_100K'!ME46/'1_Police_100K'!LO46*100</f>
        <v>#VALUE!</v>
      </c>
      <c r="MF46" s="250" t="e">
        <f t="shared" si="40"/>
        <v>#VALUE!</v>
      </c>
      <c r="MH46" s="250" t="e">
        <f>'1_Police_100K'!MH46/'1_Police_100K'!LZ46*100</f>
        <v>#VALUE!</v>
      </c>
      <c r="MI46" s="250" t="e">
        <f>'1_Police_100K'!MI46/'1_Police_100K'!MA46*100</f>
        <v>#VALUE!</v>
      </c>
      <c r="MJ46" s="250" t="e">
        <f>'1_Police_100K'!MJ46/'1_Police_100K'!MB46*100</f>
        <v>#VALUE!</v>
      </c>
      <c r="MK46" s="250" t="e">
        <f>'1_Police_100K'!MK46/'1_Police_100K'!MC46*100</f>
        <v>#VALUE!</v>
      </c>
      <c r="ML46" s="250" t="e">
        <f>'1_Police_100K'!ML46/'1_Police_100K'!MD46*100</f>
        <v>#VALUE!</v>
      </c>
      <c r="MM46" s="250" t="e">
        <f>'1_Police_100K'!MM46/'1_Police_100K'!ME46*100</f>
        <v>#VALUE!</v>
      </c>
      <c r="MN46" s="250" t="e">
        <f t="shared" si="41"/>
        <v>#VALUE!</v>
      </c>
      <c r="MP46" s="250" t="e">
        <f>'1_Police_100K'!MP46/'1_Police_100K'!HB46*100</f>
        <v>#VALUE!</v>
      </c>
      <c r="MQ46" s="250" t="e">
        <f>'1_Police_100K'!MQ46/'1_Police_100K'!HC46*100</f>
        <v>#VALUE!</v>
      </c>
      <c r="MR46" s="250" t="e">
        <f>'1_Police_100K'!MR46/'1_Police_100K'!HD46*100</f>
        <v>#VALUE!</v>
      </c>
      <c r="MS46" s="250" t="e">
        <f>'1_Police_100K'!MS46/'1_Police_100K'!HE46*100</f>
        <v>#VALUE!</v>
      </c>
      <c r="MT46" s="250" t="e">
        <f>'1_Police_100K'!MT46/'1_Police_100K'!HF46*100</f>
        <v>#VALUE!</v>
      </c>
      <c r="MU46" s="250" t="e">
        <f>'1_Police_100K'!MU46/'1_Police_100K'!HG46*100</f>
        <v>#VALUE!</v>
      </c>
      <c r="MV46" s="250" t="e">
        <f t="shared" si="25"/>
        <v>#VALUE!</v>
      </c>
      <c r="MX46" s="250" t="e">
        <f>'1_Police_100K'!MX46/'1_Police_100K'!MP46*100</f>
        <v>#VALUE!</v>
      </c>
      <c r="MY46" s="250" t="e">
        <f>'1_Police_100K'!MY46/'1_Police_100K'!MQ46*100</f>
        <v>#VALUE!</v>
      </c>
      <c r="MZ46" s="250" t="e">
        <f>'1_Police_100K'!MZ46/'1_Police_100K'!MR46*100</f>
        <v>#VALUE!</v>
      </c>
      <c r="NA46" s="250" t="e">
        <f>'1_Police_100K'!NA46/'1_Police_100K'!MS46*100</f>
        <v>#VALUE!</v>
      </c>
      <c r="NB46" s="250" t="e">
        <f>'1_Police_100K'!NB46/'1_Police_100K'!MT46*100</f>
        <v>#VALUE!</v>
      </c>
      <c r="NC46" s="250" t="e">
        <f>'1_Police_100K'!NC46/'1_Police_100K'!MU46*100</f>
        <v>#VALUE!</v>
      </c>
      <c r="ND46" s="250" t="e">
        <f t="shared" si="49"/>
        <v>#VALUE!</v>
      </c>
      <c r="NF46" s="250" t="e">
        <f>'1_Police_100K'!NF46/'1_Police_100K'!HB46*100</f>
        <v>#VALUE!</v>
      </c>
      <c r="NG46" s="250" t="e">
        <f>'1_Police_100K'!NG46/'1_Police_100K'!HC46*100</f>
        <v>#VALUE!</v>
      </c>
      <c r="NH46" s="250" t="e">
        <f>'1_Police_100K'!NH46/'1_Police_100K'!HD46*100</f>
        <v>#VALUE!</v>
      </c>
      <c r="NI46" s="250" t="e">
        <f>'1_Police_100K'!NI46/'1_Police_100K'!HE46*100</f>
        <v>#VALUE!</v>
      </c>
      <c r="NJ46" s="250" t="e">
        <f>'1_Police_100K'!NJ46/'1_Police_100K'!HF46*100</f>
        <v>#VALUE!</v>
      </c>
      <c r="NK46" s="250" t="e">
        <f>'1_Police_100K'!NK46/'1_Police_100K'!HG46*100</f>
        <v>#VALUE!</v>
      </c>
      <c r="NL46" s="250" t="e">
        <f t="shared" si="26"/>
        <v>#VALUE!</v>
      </c>
      <c r="NN46" s="250" t="e">
        <f>'1_Police_100K'!NN46/'1_Police_100K'!HB46*100</f>
        <v>#VALUE!</v>
      </c>
      <c r="NO46" s="250" t="e">
        <f>'1_Police_100K'!NO46/'1_Police_100K'!HC46*100</f>
        <v>#VALUE!</v>
      </c>
      <c r="NP46" s="250" t="e">
        <f>'1_Police_100K'!NP46/'1_Police_100K'!HD46*100</f>
        <v>#VALUE!</v>
      </c>
      <c r="NQ46" s="250" t="e">
        <f>'1_Police_100K'!NQ46/'1_Police_100K'!HE46*100</f>
        <v>#VALUE!</v>
      </c>
      <c r="NR46" s="250" t="e">
        <f>'1_Police_100K'!NR46/'1_Police_100K'!HF46*100</f>
        <v>#VALUE!</v>
      </c>
      <c r="NS46" s="250" t="e">
        <f>'1_Police_100K'!NS46/'1_Police_100K'!HG46*100</f>
        <v>#VALUE!</v>
      </c>
      <c r="NT46" s="250" t="e">
        <f t="shared" si="27"/>
        <v>#VALUE!</v>
      </c>
      <c r="NV46" s="250" t="e">
        <f>'1_Police_100K'!NV46/'1_Police_100K'!HB46*100</f>
        <v>#VALUE!</v>
      </c>
      <c r="NW46" s="250" t="e">
        <f>'1_Police_100K'!NW46/'1_Police_100K'!HC46*100</f>
        <v>#VALUE!</v>
      </c>
      <c r="NX46" s="250" t="e">
        <f>'1_Police_100K'!NX46/'1_Police_100K'!HD46*100</f>
        <v>#VALUE!</v>
      </c>
      <c r="NY46" s="250" t="e">
        <f>'1_Police_100K'!NY46/'1_Police_100K'!HE46*100</f>
        <v>#VALUE!</v>
      </c>
      <c r="NZ46" s="250" t="e">
        <f>'1_Police_100K'!NZ46/'1_Police_100K'!HF46*100</f>
        <v>#VALUE!</v>
      </c>
      <c r="OA46" s="250" t="e">
        <f>'1_Police_100K'!OA46/'1_Police_100K'!HG46*100</f>
        <v>#VALUE!</v>
      </c>
      <c r="OB46" s="250" t="e">
        <f t="shared" si="42"/>
        <v>#VALUE!</v>
      </c>
      <c r="OD46" s="250" t="e">
        <f>'1_Police_100K'!OD46/'1_Police_100K'!HB46*100</f>
        <v>#VALUE!</v>
      </c>
      <c r="OE46" s="250" t="e">
        <f>'1_Police_100K'!OE46/'1_Police_100K'!HC46*100</f>
        <v>#VALUE!</v>
      </c>
      <c r="OF46" s="250" t="e">
        <f>'1_Police_100K'!OF46/'1_Police_100K'!HD46*100</f>
        <v>#VALUE!</v>
      </c>
      <c r="OG46" s="250" t="e">
        <f>'1_Police_100K'!OG46/'1_Police_100K'!HE46*100</f>
        <v>#VALUE!</v>
      </c>
      <c r="OH46" s="250" t="e">
        <f>'1_Police_100K'!OH46/'1_Police_100K'!HF46*100</f>
        <v>#VALUE!</v>
      </c>
      <c r="OI46" s="250" t="e">
        <f>'1_Police_100K'!OI46/'1_Police_100K'!HG46*100</f>
        <v>#VALUE!</v>
      </c>
      <c r="OJ46" s="250" t="e">
        <f t="shared" si="28"/>
        <v>#VALUE!</v>
      </c>
      <c r="OL46" s="250" t="e">
        <f>'1_Police_100K'!OL46/'1_Police_100K'!OD46*100</f>
        <v>#VALUE!</v>
      </c>
      <c r="OM46" s="250" t="e">
        <f>'1_Police_100K'!OM46/'1_Police_100K'!OE46*100</f>
        <v>#VALUE!</v>
      </c>
      <c r="ON46" s="250" t="e">
        <f>'1_Police_100K'!ON46/'1_Police_100K'!OF46*100</f>
        <v>#VALUE!</v>
      </c>
      <c r="OO46" s="250" t="e">
        <f>'1_Police_100K'!OO46/'1_Police_100K'!OG46*100</f>
        <v>#VALUE!</v>
      </c>
      <c r="OP46" s="250" t="e">
        <f>'1_Police_100K'!OP46/'1_Police_100K'!OH46*100</f>
        <v>#VALUE!</v>
      </c>
      <c r="OQ46" s="250" t="e">
        <f>'1_Police_100K'!OQ46/'1_Police_100K'!OI46*100</f>
        <v>#VALUE!</v>
      </c>
      <c r="OR46" s="250" t="e">
        <f t="shared" si="43"/>
        <v>#VALUE!</v>
      </c>
    </row>
    <row r="47" spans="1:408">
      <c r="A47" s="247">
        <v>45</v>
      </c>
      <c r="B47" s="239" t="s">
        <v>68</v>
      </c>
      <c r="C47" s="248">
        <v>1814.318</v>
      </c>
      <c r="D47" s="248">
        <v>1823.634</v>
      </c>
      <c r="E47" s="248">
        <v>1829.7249999999999</v>
      </c>
      <c r="F47" s="248">
        <v>1840.498</v>
      </c>
      <c r="G47" s="248">
        <v>1851.6210000000001</v>
      </c>
      <c r="H47" s="248">
        <v>1862.1369999999999</v>
      </c>
      <c r="I47" s="249"/>
      <c r="J47" s="250">
        <f>'1_Police_raw'!C46/C47*100</f>
        <v>5622.4432541594142</v>
      </c>
      <c r="K47" s="250">
        <f>'1_Police_raw'!D46/D47*100</f>
        <v>5404.4835751033379</v>
      </c>
      <c r="L47" s="250">
        <f>'1_Police_raw'!E46/E47*100</f>
        <v>5515.4189837270633</v>
      </c>
      <c r="M47" s="250">
        <f>'1_Police_raw'!F46/F47*100</f>
        <v>5605.928395466879</v>
      </c>
      <c r="N47" s="250">
        <f>'1_Police_raw'!G46/G47*100</f>
        <v>5666.7104121199745</v>
      </c>
      <c r="O47" s="250">
        <f>'1_Police_raw'!H46/H47*100</f>
        <v>5263.5225012982391</v>
      </c>
      <c r="P47" s="250">
        <f t="shared" si="29"/>
        <v>-6.3837149907320025</v>
      </c>
      <c r="R47" s="250">
        <f>'1_Police_100K'!R47/'1_Police_100K'!J47*100</f>
        <v>0.78522483310296165</v>
      </c>
      <c r="S47" s="250">
        <f>'1_Police_100K'!S47/'1_Police_100K'!K47*100</f>
        <v>0.79344142535359885</v>
      </c>
      <c r="T47" s="250">
        <f>'1_Police_100K'!T47/'1_Police_100K'!L47*100</f>
        <v>0.79273065984918289</v>
      </c>
      <c r="U47" s="250">
        <f>'1_Police_100K'!U47/'1_Police_100K'!M47*100</f>
        <v>0.78021264429087878</v>
      </c>
      <c r="V47" s="250">
        <f>'1_Police_100K'!V47/'1_Police_100K'!N47*100</f>
        <v>0.86918399634027788</v>
      </c>
      <c r="W47" s="250">
        <f>'1_Police_100K'!W47/'1_Police_100K'!O47*100</f>
        <v>0.83559491501214134</v>
      </c>
      <c r="X47" s="250">
        <f t="shared" si="30"/>
        <v>6.4147336897297293</v>
      </c>
      <c r="Z47" s="250">
        <f>'1_Police_100K'!Z47/'1_Police_100K'!J47*100</f>
        <v>0.13528218098403083</v>
      </c>
      <c r="AA47" s="250">
        <f>'1_Police_100K'!AA47/'1_Police_100K'!K47*100</f>
        <v>0.12581424136041722</v>
      </c>
      <c r="AB47" s="250">
        <f>'1_Police_100K'!AB47/'1_Police_100K'!L47*100</f>
        <v>0.13377329884954964</v>
      </c>
      <c r="AC47" s="250">
        <f>'1_Police_100K'!AC47/'1_Police_100K'!M47*100</f>
        <v>0.13762757203640347</v>
      </c>
      <c r="AD47" s="250">
        <f>'1_Police_100K'!AD47/'1_Police_100K'!N47*100</f>
        <v>0.11436631530793132</v>
      </c>
      <c r="AE47" s="250">
        <f>'1_Police_100K'!AE47/'1_Police_100K'!O47*100</f>
        <v>0.1020262411492236</v>
      </c>
      <c r="AF47" s="250">
        <f t="shared" si="31"/>
        <v>-24.58264613484674</v>
      </c>
      <c r="AH47" s="250" t="e">
        <f>'1_Police_100K'!AH47/'1_Police_100K'!Z47*100</f>
        <v>#VALUE!</v>
      </c>
      <c r="AI47" s="250" t="e">
        <f>'1_Police_100K'!AI47/'1_Police_100K'!AA47*100</f>
        <v>#VALUE!</v>
      </c>
      <c r="AJ47" s="250" t="e">
        <f>'1_Police_100K'!AJ47/'1_Police_100K'!AB47*100</f>
        <v>#VALUE!</v>
      </c>
      <c r="AK47" s="250" t="e">
        <f>'1_Police_100K'!AK47/'1_Police_100K'!AC47*100</f>
        <v>#VALUE!</v>
      </c>
      <c r="AL47" s="250" t="e">
        <f>'1_Police_100K'!AL47/'1_Police_100K'!AD47*100</f>
        <v>#VALUE!</v>
      </c>
      <c r="AM47" s="250" t="e">
        <f>'1_Police_100K'!AM47/'1_Police_100K'!AE47*100</f>
        <v>#VALUE!</v>
      </c>
      <c r="AN47" s="250" t="e">
        <f t="shared" si="45"/>
        <v>#VALUE!</v>
      </c>
      <c r="AP47" s="250">
        <f>'1_Police_100K'!AP47/'1_Police_100K'!Z47*100</f>
        <v>17.391304347826086</v>
      </c>
      <c r="AQ47" s="250">
        <f>'1_Police_100K'!AQ47/'1_Police_100K'!AA47*100</f>
        <v>16.129032258064516</v>
      </c>
      <c r="AR47" s="250">
        <f>'1_Police_100K'!AR47/'1_Police_100K'!AB47*100</f>
        <v>15.555555555555554</v>
      </c>
      <c r="AS47" s="250">
        <f>'1_Police_100K'!AS47/'1_Police_100K'!AC47*100</f>
        <v>17.6056338028169</v>
      </c>
      <c r="AT47" s="250">
        <f>'1_Police_100K'!AT47/'1_Police_100K'!AD47*100</f>
        <v>17.5</v>
      </c>
      <c r="AU47" s="250">
        <f>'1_Police_100K'!AU47/'1_Police_100K'!AE47*100</f>
        <v>17</v>
      </c>
      <c r="AV47" s="250">
        <f t="shared" si="32"/>
        <v>-2.25</v>
      </c>
      <c r="AX47" s="250">
        <f>'1_Police_100K'!AX47/'1_Police_100K'!AP47*100</f>
        <v>16.666666666666664</v>
      </c>
      <c r="AY47" s="250">
        <f>'1_Police_100K'!AY47/'1_Police_100K'!AQ47*100</f>
        <v>30.000000000000004</v>
      </c>
      <c r="AZ47" s="250">
        <f>'1_Police_100K'!AZ47/'1_Police_100K'!AR47*100</f>
        <v>9.5238095238095255</v>
      </c>
      <c r="BA47" s="250" t="e">
        <f>'1_Police_100K'!BA47/'1_Police_100K'!AS47*100</f>
        <v>#VALUE!</v>
      </c>
      <c r="BB47" s="250" t="e">
        <f>'1_Police_100K'!BB47/'1_Police_100K'!AT47*100</f>
        <v>#VALUE!</v>
      </c>
      <c r="BC47" s="250" t="e">
        <f>'1_Police_100K'!BC47/'1_Police_100K'!AU47*100</f>
        <v>#VALUE!</v>
      </c>
      <c r="BD47" s="250" t="e">
        <f t="shared" si="46"/>
        <v>#VALUE!</v>
      </c>
      <c r="BF47" s="250">
        <f>'1_Police_100K'!BF47/'1_Police_100K'!J47*100</f>
        <v>0.978345047985962</v>
      </c>
      <c r="BG47" s="250">
        <f>'1_Police_100K'!BG47/'1_Police_100K'!K47*100</f>
        <v>1.1455183749670246</v>
      </c>
      <c r="BH47" s="250">
        <f>'1_Police_100K'!BH47/'1_Police_100K'!L47*100</f>
        <v>1.0345135111031838</v>
      </c>
      <c r="BI47" s="250">
        <f>'1_Police_100K'!BI47/'1_Police_100K'!M47*100</f>
        <v>1.1388196981885499</v>
      </c>
      <c r="BJ47" s="250">
        <f>'1_Police_100K'!BJ47/'1_Police_100K'!N47*100</f>
        <v>1.2332501000705258</v>
      </c>
      <c r="BK47" s="250">
        <f>'1_Police_100K'!BK47/'1_Police_100K'!O47*100</f>
        <v>1.1947272838574081</v>
      </c>
      <c r="BL47" s="250">
        <f t="shared" si="0"/>
        <v>22.117169838687715</v>
      </c>
      <c r="BN47" s="250" t="e">
        <f>'1_Police_100K'!BN47/'1_Police_100K'!BF47*100</f>
        <v>#VALUE!</v>
      </c>
      <c r="BO47" s="250" t="e">
        <f>'1_Police_100K'!BO47/'1_Police_100K'!BG47*100</f>
        <v>#VALUE!</v>
      </c>
      <c r="BP47" s="250" t="e">
        <f>'1_Police_100K'!BP47/'1_Police_100K'!BH47*100</f>
        <v>#VALUE!</v>
      </c>
      <c r="BQ47" s="250" t="e">
        <f>'1_Police_100K'!BQ47/'1_Police_100K'!BI47*100</f>
        <v>#VALUE!</v>
      </c>
      <c r="BR47" s="250" t="e">
        <f>'1_Police_100K'!BR47/'1_Police_100K'!BJ47*100</f>
        <v>#VALUE!</v>
      </c>
      <c r="BS47" s="250" t="e">
        <f>'1_Police_100K'!BS47/'1_Police_100K'!BK47*100</f>
        <v>#VALUE!</v>
      </c>
      <c r="BT47" s="250" t="e">
        <f t="shared" si="1"/>
        <v>#VALUE!</v>
      </c>
      <c r="BV47" s="250">
        <f>'1_Police_100K'!BV47/'1_Police_100K'!J47*100</f>
        <v>1.5508435530198315</v>
      </c>
      <c r="BW47" s="250">
        <f>'1_Police_100K'!BW47/'1_Police_100K'!K47*100</f>
        <v>1.9612816818523102</v>
      </c>
      <c r="BX47" s="250">
        <f>'1_Police_100K'!BX47/'1_Police_100K'!L47*100</f>
        <v>2.212709454304032</v>
      </c>
      <c r="BY47" s="250">
        <f>'1_Police_100K'!BY47/'1_Police_100K'!M47*100</f>
        <v>2.644969324558768</v>
      </c>
      <c r="BZ47" s="250">
        <f>'1_Police_100K'!BZ47/'1_Police_100K'!N47*100</f>
        <v>2.887749461525265</v>
      </c>
      <c r="CA47" s="250">
        <f>'1_Police_100K'!CA47/'1_Police_100K'!O47*100</f>
        <v>3.2138265962005432</v>
      </c>
      <c r="CB47" s="250">
        <f t="shared" si="2"/>
        <v>107.23087057637247</v>
      </c>
      <c r="CD47" s="250">
        <f>'1_Police_100K'!CD47/'1_Police_100K'!BV47*100</f>
        <v>34.955752212389378</v>
      </c>
      <c r="CE47" s="250">
        <f>'1_Police_100K'!CE47/'1_Police_100K'!BW47*100</f>
        <v>27.62545266425246</v>
      </c>
      <c r="CF47" s="250">
        <f>'1_Police_100K'!CF47/'1_Police_100K'!BX47*100</f>
        <v>24.675324675324674</v>
      </c>
      <c r="CG47" s="250">
        <f>'1_Police_100K'!CG47/'1_Police_100K'!BY47*100</f>
        <v>27.00622938805423</v>
      </c>
      <c r="CH47" s="250">
        <f>'1_Police_100K'!CH47/'1_Police_100K'!BZ47*100</f>
        <v>25.67656765676568</v>
      </c>
      <c r="CI47" s="250">
        <f>'1_Police_100K'!CI47/'1_Police_100K'!CA47*100</f>
        <v>26.06349206349206</v>
      </c>
      <c r="CJ47" s="250">
        <f t="shared" si="3"/>
        <v>-25.438617641149293</v>
      </c>
      <c r="CL47" s="250">
        <f>'1_Police_100K'!CL47/'1_Police_100K'!BV47*100</f>
        <v>62.705436156763597</v>
      </c>
      <c r="CM47" s="250">
        <f>'1_Police_100K'!CM47/'1_Police_100K'!BW47*100</f>
        <v>54.83704086911537</v>
      </c>
      <c r="CN47" s="250">
        <f>'1_Police_100K'!CN47/'1_Police_100K'!BX47*100</f>
        <v>60.232870577698158</v>
      </c>
      <c r="CO47" s="250">
        <f>'1_Police_100K'!CO47/'1_Police_100K'!BY47*100</f>
        <v>55.588127519237815</v>
      </c>
      <c r="CP47" s="250">
        <f>'1_Police_100K'!CP47/'1_Police_100K'!BZ47*100</f>
        <v>59.669966996699664</v>
      </c>
      <c r="CQ47" s="250">
        <f>'1_Police_100K'!CQ47/'1_Police_100K'!CA47*100</f>
        <v>59.523809523809526</v>
      </c>
      <c r="CR47" s="250">
        <f t="shared" si="4"/>
        <v>-5.0739247311827995</v>
      </c>
      <c r="CT47" s="250">
        <f>'1_Police_100K'!CT47/'1_Police_100K'!J47*100</f>
        <v>1.1969532100108813</v>
      </c>
      <c r="CU47" s="250">
        <f>'1_Police_100K'!CU47/'1_Police_100K'!K47*100</f>
        <v>1.0288358124150248</v>
      </c>
      <c r="CV47" s="250">
        <f>'1_Police_100K'!CV47/'1_Police_100K'!L47*100</f>
        <v>0.94929496516939649</v>
      </c>
      <c r="CW47" s="250">
        <f>'1_Police_100K'!CW47/'1_Police_100K'!M47*100</f>
        <v>0.85290326332419053</v>
      </c>
      <c r="CX47" s="250">
        <f>'1_Police_100K'!CX47/'1_Police_100K'!N47*100</f>
        <v>0.69763452337838083</v>
      </c>
      <c r="CY47" s="250">
        <f>'1_Police_100K'!CY47/'1_Police_100K'!O47*100</f>
        <v>0.66623135470443007</v>
      </c>
      <c r="CZ47" s="250">
        <f t="shared" si="5"/>
        <v>-44.339398638784431</v>
      </c>
      <c r="DB47" s="250">
        <f>'1_Police_100K'!DB47/'1_Police_100K'!CT47*100</f>
        <v>45.290745290745285</v>
      </c>
      <c r="DC47" s="250">
        <f>'1_Police_100K'!DC47/'1_Police_100K'!CU47*100</f>
        <v>40.138067061143978</v>
      </c>
      <c r="DD47" s="250">
        <f>'1_Police_100K'!DD47/'1_Police_100K'!CV47*100</f>
        <v>39.144050104384142</v>
      </c>
      <c r="DE47" s="250">
        <f>'1_Police_100K'!DE47/'1_Police_100K'!CW47*100</f>
        <v>41.136363636363633</v>
      </c>
      <c r="DF47" s="250">
        <f>'1_Police_100K'!DF47/'1_Police_100K'!CX47*100</f>
        <v>37.978142076502735</v>
      </c>
      <c r="DG47" s="250">
        <f>'1_Police_100K'!DG47/'1_Police_100K'!CY47*100</f>
        <v>39.816232771822357</v>
      </c>
      <c r="DH47" s="250">
        <f t="shared" si="33"/>
        <v>-12.087486049918439</v>
      </c>
      <c r="DJ47" s="250">
        <f>'1_Police_100K'!DJ47/'1_Police_100K'!J47*100</f>
        <v>36.535991922281369</v>
      </c>
      <c r="DK47" s="250">
        <f>'1_Police_100K'!DK47/'1_Police_100K'!K47*100</f>
        <v>36.132023782950142</v>
      </c>
      <c r="DL47" s="250">
        <f>'1_Police_100K'!DL47/'1_Police_100K'!L47*100</f>
        <v>35.695670699683895</v>
      </c>
      <c r="DM47" s="250">
        <f>'1_Police_100K'!DM47/'1_Police_100K'!M47*100</f>
        <v>34.352617346889325</v>
      </c>
      <c r="DN47" s="250">
        <f>'1_Police_100K'!DN47/'1_Police_100K'!N47*100</f>
        <v>32.526733126203233</v>
      </c>
      <c r="DO47" s="250">
        <f>'1_Police_100K'!DO47/'1_Police_100K'!O47*100</f>
        <v>31.629155018670801</v>
      </c>
      <c r="DP47" s="250">
        <f t="shared" si="6"/>
        <v>-13.430145578224057</v>
      </c>
      <c r="DR47" s="250" t="e">
        <f>'1_Police_100K'!DR47/'1_Police_100K'!DJ47*100</f>
        <v>#VALUE!</v>
      </c>
      <c r="DS47" s="250" t="e">
        <f>'1_Police_100K'!DS47/'1_Police_100K'!DK47*100</f>
        <v>#VALUE!</v>
      </c>
      <c r="DT47" s="250" t="e">
        <f>'1_Police_100K'!DT47/'1_Police_100K'!DL47*100</f>
        <v>#VALUE!</v>
      </c>
      <c r="DU47" s="250" t="e">
        <f>'1_Police_100K'!DU47/'1_Police_100K'!DM47*100</f>
        <v>#VALUE!</v>
      </c>
      <c r="DV47" s="250" t="e">
        <f>'1_Police_100K'!DV47/'1_Police_100K'!DN47*100</f>
        <v>#VALUE!</v>
      </c>
      <c r="DW47" s="250" t="e">
        <f>'1_Police_100K'!DW47/'1_Police_100K'!DO47*100</f>
        <v>#VALUE!</v>
      </c>
      <c r="DX47" s="250" t="e">
        <f t="shared" si="34"/>
        <v>#VALUE!</v>
      </c>
      <c r="DZ47" s="250" t="e">
        <f>'1_Police_100K'!DZ47/'1_Police_100K'!DR47*100</f>
        <v>#VALUE!</v>
      </c>
      <c r="EA47" s="250" t="e">
        <f>'1_Police_100K'!EA47/'1_Police_100K'!DS47*100</f>
        <v>#VALUE!</v>
      </c>
      <c r="EB47" s="250" t="e">
        <f>'1_Police_100K'!EB47/'1_Police_100K'!DT47*100</f>
        <v>#VALUE!</v>
      </c>
      <c r="EC47" s="250" t="e">
        <f>'1_Police_100K'!EC47/'1_Police_100K'!DU47*100</f>
        <v>#VALUE!</v>
      </c>
      <c r="ED47" s="250" t="e">
        <f>'1_Police_100K'!ED47/'1_Police_100K'!DV47*100</f>
        <v>#VALUE!</v>
      </c>
      <c r="EE47" s="250" t="e">
        <f>'1_Police_100K'!EE47/'1_Police_100K'!DW47*100</f>
        <v>#VALUE!</v>
      </c>
      <c r="EF47" s="250" t="e">
        <f t="shared" si="7"/>
        <v>#VALUE!</v>
      </c>
      <c r="EH47" s="250" t="e">
        <f>'1_Police_100K'!EH47/'1_Police_100K'!DR47*100</f>
        <v>#VALUE!</v>
      </c>
      <c r="EI47" s="250" t="e">
        <f>'1_Police_100K'!EI47/'1_Police_100K'!DS47*100</f>
        <v>#VALUE!</v>
      </c>
      <c r="EJ47" s="250" t="e">
        <f>'1_Police_100K'!EJ47/'1_Police_100K'!DT47*100</f>
        <v>#VALUE!</v>
      </c>
      <c r="EK47" s="250" t="e">
        <f>'1_Police_100K'!EK47/'1_Police_100K'!DU47*100</f>
        <v>#VALUE!</v>
      </c>
      <c r="EL47" s="250" t="e">
        <f>'1_Police_100K'!EL47/'1_Police_100K'!DV47*100</f>
        <v>#VALUE!</v>
      </c>
      <c r="EM47" s="250" t="e">
        <f>'1_Police_100K'!EM47/'1_Police_100K'!DW47*100</f>
        <v>#VALUE!</v>
      </c>
      <c r="EN47" s="250" t="e">
        <f t="shared" si="8"/>
        <v>#VALUE!</v>
      </c>
      <c r="EP47" s="250">
        <f>'1_Police_100K'!EP47/'1_Police_100K'!EH47*100</f>
        <v>62.854442344045367</v>
      </c>
      <c r="EQ47" s="250">
        <f>'1_Police_100K'!EQ47/'1_Police_100K'!EI47*100</f>
        <v>62.049890408099358</v>
      </c>
      <c r="ER47" s="250">
        <f>'1_Police_100K'!ER47/'1_Police_100K'!EJ47*100</f>
        <v>63.449873166427707</v>
      </c>
      <c r="ES47" s="250">
        <f>'1_Police_100K'!ES47/'1_Police_100K'!EK47*100</f>
        <v>65.715564507105299</v>
      </c>
      <c r="ET47" s="250">
        <f>'1_Police_100K'!ET47/'1_Police_100K'!EL47*100</f>
        <v>66.750256468710816</v>
      </c>
      <c r="EU47" s="250">
        <f>'1_Police_100K'!EU47/'1_Police_100K'!EM47*100</f>
        <v>66.161403508771926</v>
      </c>
      <c r="EV47" s="250">
        <f t="shared" si="9"/>
        <v>5.2613006199709815</v>
      </c>
      <c r="EX47" s="250">
        <f>'1_Police_100K'!EX47/'1_Police_100K'!J47*100</f>
        <v>2.705643619680616</v>
      </c>
      <c r="EY47" s="250">
        <f>'1_Police_100K'!EY47/'1_Police_100K'!K47*100</f>
        <v>3.7155786440471599</v>
      </c>
      <c r="EZ47" s="250">
        <f>'1_Police_100K'!EZ47/'1_Police_100K'!L47*100</f>
        <v>3.624760942160389</v>
      </c>
      <c r="FA47" s="250">
        <f>'1_Police_100K'!FA47/'1_Police_100K'!M47*100</f>
        <v>3.6752376983242385</v>
      </c>
      <c r="FB47" s="250">
        <f>'1_Police_100K'!FB47/'1_Police_100K'!N47*100</f>
        <v>2.1253073594723904</v>
      </c>
      <c r="FC47" s="250">
        <f>'1_Police_100K'!FC47/'1_Police_100K'!O47*100</f>
        <v>3.2342318444303881</v>
      </c>
      <c r="FD47" s="250">
        <f t="shared" si="10"/>
        <v>19.536505876267938</v>
      </c>
      <c r="FF47" s="250" t="e">
        <f>'1_Police_100K'!FF47/'1_Police_100K'!EX47*100</f>
        <v>#VALUE!</v>
      </c>
      <c r="FG47" s="250" t="e">
        <f>'1_Police_100K'!FG47/'1_Police_100K'!EY47*100</f>
        <v>#VALUE!</v>
      </c>
      <c r="FH47" s="250" t="e">
        <f>'1_Police_100K'!FH47/'1_Police_100K'!EZ47*100</f>
        <v>#VALUE!</v>
      </c>
      <c r="FI47" s="250" t="e">
        <f>'1_Police_100K'!FI47/'1_Police_100K'!FA47*100</f>
        <v>#VALUE!</v>
      </c>
      <c r="FJ47" s="250" t="e">
        <f>'1_Police_100K'!FJ47/'1_Police_100K'!FB47*100</f>
        <v>#VALUE!</v>
      </c>
      <c r="FK47" s="250" t="e">
        <f>'1_Police_100K'!FK47/'1_Police_100K'!FC47*100</f>
        <v>#VALUE!</v>
      </c>
      <c r="FL47" s="250" t="e">
        <f t="shared" si="35"/>
        <v>#VALUE!</v>
      </c>
      <c r="FN47" s="250" t="e">
        <f>'1_Police_100K'!FN47/'1_Police_100K'!J47*100</f>
        <v>#VALUE!</v>
      </c>
      <c r="FO47" s="250" t="e">
        <f>'1_Police_100K'!FO47/'1_Police_100K'!K47*100</f>
        <v>#VALUE!</v>
      </c>
      <c r="FP47" s="250" t="e">
        <f>'1_Police_100K'!FP47/'1_Police_100K'!L47*100</f>
        <v>#VALUE!</v>
      </c>
      <c r="FQ47" s="250" t="e">
        <f>'1_Police_100K'!FQ47/'1_Police_100K'!M47*100</f>
        <v>#VALUE!</v>
      </c>
      <c r="FR47" s="250" t="e">
        <f>'1_Police_100K'!FR47/'1_Police_100K'!N47*100</f>
        <v>#VALUE!</v>
      </c>
      <c r="FS47" s="250" t="e">
        <f>'1_Police_100K'!FS47/'1_Police_100K'!O47*100</f>
        <v>#VALUE!</v>
      </c>
      <c r="FT47" s="250" t="e">
        <f t="shared" si="11"/>
        <v>#VALUE!</v>
      </c>
      <c r="FV47" s="250" t="e">
        <f>'1_Police_100K'!FV47/'1_Police_100K'!J47*100</f>
        <v>#VALUE!</v>
      </c>
      <c r="FW47" s="250" t="e">
        <f>'1_Police_100K'!FW47/'1_Police_100K'!K47*100</f>
        <v>#VALUE!</v>
      </c>
      <c r="FX47" s="250" t="e">
        <f>'1_Police_100K'!FX47/'1_Police_100K'!L47*100</f>
        <v>#VALUE!</v>
      </c>
      <c r="FY47" s="250" t="e">
        <f>'1_Police_100K'!FY47/'1_Police_100K'!M47*100</f>
        <v>#VALUE!</v>
      </c>
      <c r="FZ47" s="250" t="e">
        <f>'1_Police_100K'!FZ47/'1_Police_100K'!N47*100</f>
        <v>#VALUE!</v>
      </c>
      <c r="GA47" s="250" t="e">
        <f>'1_Police_100K'!GA47/'1_Police_100K'!O47*100</f>
        <v>#VALUE!</v>
      </c>
      <c r="GB47" s="250" t="e">
        <f t="shared" si="12"/>
        <v>#VALUE!</v>
      </c>
      <c r="GD47" s="250" t="e">
        <f>'1_Police_100K'!GD47/'1_Police_100K'!J47*100</f>
        <v>#VALUE!</v>
      </c>
      <c r="GE47" s="250" t="e">
        <f>'1_Police_100K'!GE47/'1_Police_100K'!K47*100</f>
        <v>#VALUE!</v>
      </c>
      <c r="GF47" s="250" t="e">
        <f>'1_Police_100K'!GF47/'1_Police_100K'!L47*100</f>
        <v>#VALUE!</v>
      </c>
      <c r="GG47" s="250" t="e">
        <f>'1_Police_100K'!GG47/'1_Police_100K'!M47*100</f>
        <v>#VALUE!</v>
      </c>
      <c r="GH47" s="250" t="e">
        <f>'1_Police_100K'!GH47/'1_Police_100K'!N47*100</f>
        <v>#VALUE!</v>
      </c>
      <c r="GI47" s="250" t="e">
        <f>'1_Police_100K'!GI47/'1_Police_100K'!O47*100</f>
        <v>#VALUE!</v>
      </c>
      <c r="GJ47" s="250" t="e">
        <f t="shared" si="13"/>
        <v>#VALUE!</v>
      </c>
      <c r="GL47" s="250">
        <f>'1_Police_100K'!GL47/'1_Police_100K'!J47*100</f>
        <v>3.7055553921712794</v>
      </c>
      <c r="GM47" s="250">
        <f>'1_Police_100K'!GM47/'1_Police_100K'!K47*100</f>
        <v>4.4420544248056988</v>
      </c>
      <c r="GN47" s="250">
        <f>'1_Police_100K'!GN47/'1_Police_100K'!L47*100</f>
        <v>4.6890018530079169</v>
      </c>
      <c r="GO47" s="250">
        <f>'1_Police_100K'!GO47/'1_Police_100K'!M47*100</f>
        <v>4.892563265068766</v>
      </c>
      <c r="GP47" s="250">
        <f>'1_Police_100K'!GP47/'1_Police_100K'!N47*100</f>
        <v>5.2884890303642562</v>
      </c>
      <c r="GQ47" s="250">
        <f>'1_Police_100K'!GQ47/'1_Police_100K'!O47*100</f>
        <v>5.5257412206419501</v>
      </c>
      <c r="GR47" s="250">
        <f t="shared" si="14"/>
        <v>49.120459305943001</v>
      </c>
      <c r="GT47" s="250">
        <f>'1_Police_100K'!GT47/'1_Police_100K'!GL47*100</f>
        <v>22.380952380952383</v>
      </c>
      <c r="GU47" s="250">
        <f>'1_Police_100K'!GU47/'1_Police_100K'!GM47*100</f>
        <v>20.328917313841934</v>
      </c>
      <c r="GV47" s="250">
        <f>'1_Police_100K'!GV47/'1_Police_100K'!GN47*100</f>
        <v>20.456466610312766</v>
      </c>
      <c r="GW47" s="250">
        <f>'1_Police_100K'!GW47/'1_Police_100K'!GO47*100</f>
        <v>17.254358161648177</v>
      </c>
      <c r="GX47" s="250">
        <f>'1_Police_100K'!GX47/'1_Police_100K'!GP47*100</f>
        <v>15.732564426022707</v>
      </c>
      <c r="GY47" s="250">
        <f>'1_Police_100K'!GY47/'1_Police_100K'!GQ47*100</f>
        <v>15.288035450516988</v>
      </c>
      <c r="GZ47" s="250">
        <f t="shared" si="15"/>
        <v>-31.691756497690065</v>
      </c>
      <c r="HA47" s="252"/>
      <c r="HB47" s="250" t="e">
        <f>'1_Police_raw'!GI46/C47*100</f>
        <v>#VALUE!</v>
      </c>
      <c r="HC47" s="250" t="e">
        <f>'1_Police_raw'!GJ46/D47*100</f>
        <v>#VALUE!</v>
      </c>
      <c r="HD47" s="250" t="e">
        <f>'1_Police_raw'!GK46/E47*100</f>
        <v>#VALUE!</v>
      </c>
      <c r="HE47" s="250" t="e">
        <f>'1_Police_raw'!GL46/F47*100</f>
        <v>#VALUE!</v>
      </c>
      <c r="HF47" s="250" t="e">
        <f>'1_Police_raw'!GM46/G47*100</f>
        <v>#VALUE!</v>
      </c>
      <c r="HG47" s="250" t="e">
        <f>'1_Police_raw'!GN46/H47*100</f>
        <v>#VALUE!</v>
      </c>
      <c r="HH47" s="250" t="e">
        <f t="shared" si="16"/>
        <v>#VALUE!</v>
      </c>
      <c r="HJ47" s="250" t="e">
        <f>'1_Police_100K'!HJ47/'1_Police_100K'!HB47*100</f>
        <v>#VALUE!</v>
      </c>
      <c r="HK47" s="250" t="e">
        <f>'1_Police_100K'!HK47/'1_Police_100K'!HC47*100</f>
        <v>#VALUE!</v>
      </c>
      <c r="HL47" s="250" t="e">
        <f>'1_Police_100K'!HL47/'1_Police_100K'!HD47*100</f>
        <v>#VALUE!</v>
      </c>
      <c r="HM47" s="250" t="e">
        <f>'1_Police_100K'!HM47/'1_Police_100K'!HE47*100</f>
        <v>#VALUE!</v>
      </c>
      <c r="HN47" s="250" t="e">
        <f>'1_Police_100K'!HN47/'1_Police_100K'!HF47*100</f>
        <v>#VALUE!</v>
      </c>
      <c r="HO47" s="250" t="e">
        <f>'1_Police_100K'!HO47/'1_Police_100K'!HG47*100</f>
        <v>#VALUE!</v>
      </c>
      <c r="HP47" s="250" t="e">
        <f t="shared" si="17"/>
        <v>#VALUE!</v>
      </c>
      <c r="HR47" s="250" t="e">
        <f>'1_Police_100K'!HR47/'1_Police_100K'!HB47*100</f>
        <v>#VALUE!</v>
      </c>
      <c r="HS47" s="250" t="e">
        <f>'1_Police_100K'!HS47/'1_Police_100K'!HC47*100</f>
        <v>#VALUE!</v>
      </c>
      <c r="HT47" s="250" t="e">
        <f>'1_Police_100K'!HT47/'1_Police_100K'!HD47*100</f>
        <v>#VALUE!</v>
      </c>
      <c r="HU47" s="250" t="e">
        <f>'1_Police_100K'!HU47/'1_Police_100K'!HE47*100</f>
        <v>#VALUE!</v>
      </c>
      <c r="HV47" s="250" t="e">
        <f>'1_Police_100K'!HV47/'1_Police_100K'!HF47*100</f>
        <v>#VALUE!</v>
      </c>
      <c r="HW47" s="250" t="e">
        <f>'1_Police_100K'!HW47/'1_Police_100K'!HG47*100</f>
        <v>#VALUE!</v>
      </c>
      <c r="HX47" s="250" t="e">
        <f t="shared" si="18"/>
        <v>#VALUE!</v>
      </c>
      <c r="HZ47" s="250" t="e">
        <f>'1_Police_100K'!HZ47/'1_Police_100K'!HR47*100</f>
        <v>#VALUE!</v>
      </c>
      <c r="IA47" s="250" t="e">
        <f>'1_Police_100K'!IA47/'1_Police_100K'!HS47*100</f>
        <v>#VALUE!</v>
      </c>
      <c r="IB47" s="250" t="e">
        <f>'1_Police_100K'!IB47/'1_Police_100K'!HT47*100</f>
        <v>#VALUE!</v>
      </c>
      <c r="IC47" s="250" t="e">
        <f>'1_Police_100K'!IC47/'1_Police_100K'!HU47*100</f>
        <v>#VALUE!</v>
      </c>
      <c r="ID47" s="250" t="e">
        <f>'1_Police_100K'!ID47/'1_Police_100K'!HV47*100</f>
        <v>#VALUE!</v>
      </c>
      <c r="IE47" s="250" t="e">
        <f>'1_Police_100K'!IE47/'1_Police_100K'!HW47*100</f>
        <v>#VALUE!</v>
      </c>
      <c r="IF47" s="250" t="e">
        <f t="shared" si="48"/>
        <v>#VALUE!</v>
      </c>
      <c r="IH47" s="250" t="e">
        <f>'1_Police_100K'!IH47/'1_Police_100K'!HR47*100</f>
        <v>#VALUE!</v>
      </c>
      <c r="II47" s="250" t="e">
        <f>'1_Police_100K'!II47/'1_Police_100K'!HS47*100</f>
        <v>#VALUE!</v>
      </c>
      <c r="IJ47" s="250" t="e">
        <f>'1_Police_100K'!IJ47/'1_Police_100K'!HT47*100</f>
        <v>#VALUE!</v>
      </c>
      <c r="IK47" s="250" t="e">
        <f>'1_Police_100K'!IK47/'1_Police_100K'!HU47*100</f>
        <v>#VALUE!</v>
      </c>
      <c r="IL47" s="250" t="e">
        <f>'1_Police_100K'!IL47/'1_Police_100K'!HV47*100</f>
        <v>#VALUE!</v>
      </c>
      <c r="IM47" s="250" t="e">
        <f>'1_Police_100K'!IM47/'1_Police_100K'!HW47*100</f>
        <v>#VALUE!</v>
      </c>
      <c r="IN47" s="250" t="e">
        <f t="shared" si="36"/>
        <v>#VALUE!</v>
      </c>
      <c r="IP47" s="250" t="e">
        <f>'1_Police_100K'!IP47/'1_Police_100K'!IH47*100</f>
        <v>#VALUE!</v>
      </c>
      <c r="IQ47" s="250" t="e">
        <f>'1_Police_100K'!IQ47/'1_Police_100K'!II47*100</f>
        <v>#VALUE!</v>
      </c>
      <c r="IR47" s="250" t="e">
        <f>'1_Police_100K'!IR47/'1_Police_100K'!IJ47*100</f>
        <v>#VALUE!</v>
      </c>
      <c r="IS47" s="250" t="e">
        <f>'1_Police_100K'!IS47/'1_Police_100K'!IK47*100</f>
        <v>#VALUE!</v>
      </c>
      <c r="IT47" s="250" t="e">
        <f>'1_Police_100K'!IT47/'1_Police_100K'!IL47*100</f>
        <v>#VALUE!</v>
      </c>
      <c r="IU47" s="250" t="e">
        <f>'1_Police_100K'!IU47/'1_Police_100K'!IM47*100</f>
        <v>#VALUE!</v>
      </c>
      <c r="IV47" s="250" t="e">
        <f t="shared" si="44"/>
        <v>#VALUE!</v>
      </c>
      <c r="IX47" s="250" t="e">
        <f>'1_Police_100K'!IX47/'1_Police_100K'!HB47*100</f>
        <v>#VALUE!</v>
      </c>
      <c r="IY47" s="250" t="e">
        <f>'1_Police_100K'!IY47/'1_Police_100K'!HC47*100</f>
        <v>#VALUE!</v>
      </c>
      <c r="IZ47" s="250" t="e">
        <f>'1_Police_100K'!IZ47/'1_Police_100K'!HD47*100</f>
        <v>#VALUE!</v>
      </c>
      <c r="JA47" s="250" t="e">
        <f>'1_Police_100K'!JA47/'1_Police_100K'!HE47*100</f>
        <v>#VALUE!</v>
      </c>
      <c r="JB47" s="250" t="e">
        <f>'1_Police_100K'!JB47/'1_Police_100K'!HF47*100</f>
        <v>#VALUE!</v>
      </c>
      <c r="JC47" s="250" t="e">
        <f>'1_Police_100K'!JC47/'1_Police_100K'!HG47*100</f>
        <v>#VALUE!</v>
      </c>
      <c r="JD47" s="250" t="e">
        <f t="shared" si="19"/>
        <v>#VALUE!</v>
      </c>
      <c r="JF47" s="250" t="e">
        <f>'1_Police_100K'!JF47/'1_Police_100K'!IX47*100</f>
        <v>#VALUE!</v>
      </c>
      <c r="JG47" s="250" t="e">
        <f>'1_Police_100K'!JG47/'1_Police_100K'!IY47*100</f>
        <v>#VALUE!</v>
      </c>
      <c r="JH47" s="250" t="e">
        <f>'1_Police_100K'!JH47/'1_Police_100K'!IZ47*100</f>
        <v>#VALUE!</v>
      </c>
      <c r="JI47" s="250" t="e">
        <f>'1_Police_100K'!JI47/'1_Police_100K'!JA47*100</f>
        <v>#VALUE!</v>
      </c>
      <c r="JJ47" s="250" t="e">
        <f>'1_Police_100K'!JJ47/'1_Police_100K'!JB47*100</f>
        <v>#VALUE!</v>
      </c>
      <c r="JK47" s="250" t="e">
        <f>'1_Police_100K'!JK47/'1_Police_100K'!JC47*100</f>
        <v>#VALUE!</v>
      </c>
      <c r="JL47" s="250" t="e">
        <f t="shared" si="47"/>
        <v>#VALUE!</v>
      </c>
      <c r="JN47" s="250" t="e">
        <f>'1_Police_100K'!JN47/'1_Police_100K'!HB47*100</f>
        <v>#VALUE!</v>
      </c>
      <c r="JO47" s="250" t="e">
        <f>'1_Police_100K'!JO47/'1_Police_100K'!HC47*100</f>
        <v>#VALUE!</v>
      </c>
      <c r="JP47" s="250" t="e">
        <f>'1_Police_100K'!JP47/'1_Police_100K'!HD47*100</f>
        <v>#VALUE!</v>
      </c>
      <c r="JQ47" s="250" t="e">
        <f>'1_Police_100K'!JQ47/'1_Police_100K'!HE47*100</f>
        <v>#VALUE!</v>
      </c>
      <c r="JR47" s="250" t="e">
        <f>'1_Police_100K'!JR47/'1_Police_100K'!HF47*100</f>
        <v>#VALUE!</v>
      </c>
      <c r="JS47" s="250" t="e">
        <f>'1_Police_100K'!JS47/'1_Police_100K'!HG47*100</f>
        <v>#VALUE!</v>
      </c>
      <c r="JT47" s="250" t="e">
        <f t="shared" si="20"/>
        <v>#VALUE!</v>
      </c>
      <c r="JV47" s="250" t="e">
        <f>'1_Police_100K'!JV47/'1_Police_100K'!JN47*100</f>
        <v>#VALUE!</v>
      </c>
      <c r="JW47" s="250" t="e">
        <f>'1_Police_100K'!JW47/'1_Police_100K'!JO47*100</f>
        <v>#VALUE!</v>
      </c>
      <c r="JX47" s="250" t="e">
        <f>'1_Police_100K'!JX47/'1_Police_100K'!JP47*100</f>
        <v>#VALUE!</v>
      </c>
      <c r="JY47" s="250" t="e">
        <f>'1_Police_100K'!JY47/'1_Police_100K'!JQ47*100</f>
        <v>#VALUE!</v>
      </c>
      <c r="JZ47" s="250" t="e">
        <f>'1_Police_100K'!JZ47/'1_Police_100K'!JR47*100</f>
        <v>#VALUE!</v>
      </c>
      <c r="KA47" s="250" t="e">
        <f>'1_Police_100K'!KA47/'1_Police_100K'!JS47*100</f>
        <v>#VALUE!</v>
      </c>
      <c r="KB47" s="250" t="e">
        <f t="shared" si="21"/>
        <v>#VALUE!</v>
      </c>
      <c r="KD47" s="250" t="e">
        <f>'1_Police_100K'!KD47/'1_Police_100K'!JN47*100</f>
        <v>#VALUE!</v>
      </c>
      <c r="KE47" s="250" t="e">
        <f>'1_Police_100K'!KE47/'1_Police_100K'!JO47*100</f>
        <v>#VALUE!</v>
      </c>
      <c r="KF47" s="250" t="e">
        <f>'1_Police_100K'!KF47/'1_Police_100K'!JP47*100</f>
        <v>#VALUE!</v>
      </c>
      <c r="KG47" s="250" t="e">
        <f>'1_Police_100K'!KG47/'1_Police_100K'!JQ47*100</f>
        <v>#VALUE!</v>
      </c>
      <c r="KH47" s="250" t="e">
        <f>'1_Police_100K'!KH47/'1_Police_100K'!JR47*100</f>
        <v>#VALUE!</v>
      </c>
      <c r="KI47" s="250" t="e">
        <f>'1_Police_100K'!KI47/'1_Police_100K'!JS47*100</f>
        <v>#VALUE!</v>
      </c>
      <c r="KJ47" s="250" t="e">
        <f t="shared" si="22"/>
        <v>#VALUE!</v>
      </c>
      <c r="KL47" s="250" t="e">
        <f>'1_Police_100K'!KL47/'1_Police_100K'!HB47*100</f>
        <v>#VALUE!</v>
      </c>
      <c r="KM47" s="250" t="e">
        <f>'1_Police_100K'!KM47/'1_Police_100K'!HC47*100</f>
        <v>#VALUE!</v>
      </c>
      <c r="KN47" s="250" t="e">
        <f>'1_Police_100K'!KN47/'1_Police_100K'!HD47*100</f>
        <v>#VALUE!</v>
      </c>
      <c r="KO47" s="250" t="e">
        <f>'1_Police_100K'!KO47/'1_Police_100K'!HE47*100</f>
        <v>#VALUE!</v>
      </c>
      <c r="KP47" s="250" t="e">
        <f>'1_Police_100K'!KP47/'1_Police_100K'!HF47*100</f>
        <v>#VALUE!</v>
      </c>
      <c r="KQ47" s="250" t="e">
        <f>'1_Police_100K'!KQ47/'1_Police_100K'!HG47*100</f>
        <v>#VALUE!</v>
      </c>
      <c r="KR47" s="250" t="e">
        <f t="shared" si="23"/>
        <v>#VALUE!</v>
      </c>
      <c r="KT47" s="250" t="e">
        <f>'1_Police_100K'!KT47/'1_Police_100K'!KL47*100</f>
        <v>#VALUE!</v>
      </c>
      <c r="KU47" s="250" t="e">
        <f>'1_Police_100K'!KU47/'1_Police_100K'!KM47*100</f>
        <v>#VALUE!</v>
      </c>
      <c r="KV47" s="250" t="e">
        <f>'1_Police_100K'!KV47/'1_Police_100K'!KN47*100</f>
        <v>#VALUE!</v>
      </c>
      <c r="KW47" s="250" t="e">
        <f>'1_Police_100K'!KW47/'1_Police_100K'!KO47*100</f>
        <v>#VALUE!</v>
      </c>
      <c r="KX47" s="250" t="e">
        <f>'1_Police_100K'!KX47/'1_Police_100K'!KP47*100</f>
        <v>#VALUE!</v>
      </c>
      <c r="KY47" s="250" t="e">
        <f>'1_Police_100K'!KY47/'1_Police_100K'!KQ47*100</f>
        <v>#VALUE!</v>
      </c>
      <c r="KZ47" s="250" t="e">
        <f t="shared" si="37"/>
        <v>#VALUE!</v>
      </c>
      <c r="LB47" s="250" t="e">
        <f>'1_Police_100K'!LB47/'1_Police_100K'!HB47*100</f>
        <v>#VALUE!</v>
      </c>
      <c r="LC47" s="250" t="e">
        <f>'1_Police_100K'!LC47/'1_Police_100K'!HC47*100</f>
        <v>#VALUE!</v>
      </c>
      <c r="LD47" s="250" t="e">
        <f>'1_Police_100K'!LD47/'1_Police_100K'!HD47*100</f>
        <v>#VALUE!</v>
      </c>
      <c r="LE47" s="250" t="e">
        <f>'1_Police_100K'!LE47/'1_Police_100K'!HE47*100</f>
        <v>#VALUE!</v>
      </c>
      <c r="LF47" s="250" t="e">
        <f>'1_Police_100K'!LF47/'1_Police_100K'!HF47*100</f>
        <v>#VALUE!</v>
      </c>
      <c r="LG47" s="250" t="e">
        <f>'1_Police_100K'!LG47/'1_Police_100K'!HG47*100</f>
        <v>#VALUE!</v>
      </c>
      <c r="LH47" s="250" t="e">
        <f t="shared" si="24"/>
        <v>#VALUE!</v>
      </c>
      <c r="LJ47" s="250" t="e">
        <f>'1_Police_100K'!LJ47/'1_Police_100K'!LB47*100</f>
        <v>#VALUE!</v>
      </c>
      <c r="LK47" s="250" t="e">
        <f>'1_Police_100K'!LK47/'1_Police_100K'!LC47*100</f>
        <v>#VALUE!</v>
      </c>
      <c r="LL47" s="250" t="e">
        <f>'1_Police_100K'!LL47/'1_Police_100K'!LD47*100</f>
        <v>#VALUE!</v>
      </c>
      <c r="LM47" s="250" t="e">
        <f>'1_Police_100K'!LM47/'1_Police_100K'!LE47*100</f>
        <v>#VALUE!</v>
      </c>
      <c r="LN47" s="250" t="e">
        <f>'1_Police_100K'!LN47/'1_Police_100K'!LF47*100</f>
        <v>#VALUE!</v>
      </c>
      <c r="LO47" s="250" t="e">
        <f>'1_Police_100K'!LO47/'1_Police_100K'!LG47*100</f>
        <v>#VALUE!</v>
      </c>
      <c r="LP47" s="250" t="e">
        <f t="shared" si="38"/>
        <v>#VALUE!</v>
      </c>
      <c r="LR47" s="250" t="e">
        <f>'1_Police_100K'!LR47/'1_Police_100K'!LJ47*100</f>
        <v>#VALUE!</v>
      </c>
      <c r="LS47" s="250" t="e">
        <f>'1_Police_100K'!LS47/'1_Police_100K'!LK47*100</f>
        <v>#VALUE!</v>
      </c>
      <c r="LT47" s="250" t="e">
        <f>'1_Police_100K'!LT47/'1_Police_100K'!LL47*100</f>
        <v>#VALUE!</v>
      </c>
      <c r="LU47" s="250" t="e">
        <f>'1_Police_100K'!LU47/'1_Police_100K'!LM47*100</f>
        <v>#VALUE!</v>
      </c>
      <c r="LV47" s="250" t="e">
        <f>'1_Police_100K'!LV47/'1_Police_100K'!LN47*100</f>
        <v>#VALUE!</v>
      </c>
      <c r="LW47" s="250" t="e">
        <f>'1_Police_100K'!LW47/'1_Police_100K'!LO47*100</f>
        <v>#VALUE!</v>
      </c>
      <c r="LX47" s="250" t="e">
        <f t="shared" si="39"/>
        <v>#VALUE!</v>
      </c>
      <c r="LZ47" s="250" t="e">
        <f>'1_Police_100K'!LZ47/'1_Police_100K'!LJ47*100</f>
        <v>#VALUE!</v>
      </c>
      <c r="MA47" s="250" t="e">
        <f>'1_Police_100K'!MA47/'1_Police_100K'!LK47*100</f>
        <v>#VALUE!</v>
      </c>
      <c r="MB47" s="250" t="e">
        <f>'1_Police_100K'!MB47/'1_Police_100K'!LL47*100</f>
        <v>#VALUE!</v>
      </c>
      <c r="MC47" s="250" t="e">
        <f>'1_Police_100K'!MC47/'1_Police_100K'!LM47*100</f>
        <v>#VALUE!</v>
      </c>
      <c r="MD47" s="250" t="e">
        <f>'1_Police_100K'!MD47/'1_Police_100K'!LN47*100</f>
        <v>#VALUE!</v>
      </c>
      <c r="ME47" s="250" t="e">
        <f>'1_Police_100K'!ME47/'1_Police_100K'!LO47*100</f>
        <v>#VALUE!</v>
      </c>
      <c r="MF47" s="250" t="e">
        <f t="shared" si="40"/>
        <v>#VALUE!</v>
      </c>
      <c r="MH47" s="250" t="e">
        <f>'1_Police_100K'!MH47/'1_Police_100K'!LZ47*100</f>
        <v>#VALUE!</v>
      </c>
      <c r="MI47" s="250" t="e">
        <f>'1_Police_100K'!MI47/'1_Police_100K'!MA47*100</f>
        <v>#VALUE!</v>
      </c>
      <c r="MJ47" s="250" t="e">
        <f>'1_Police_100K'!MJ47/'1_Police_100K'!MB47*100</f>
        <v>#VALUE!</v>
      </c>
      <c r="MK47" s="250" t="e">
        <f>'1_Police_100K'!MK47/'1_Police_100K'!MC47*100</f>
        <v>#VALUE!</v>
      </c>
      <c r="ML47" s="250" t="e">
        <f>'1_Police_100K'!ML47/'1_Police_100K'!MD47*100</f>
        <v>#VALUE!</v>
      </c>
      <c r="MM47" s="250" t="e">
        <f>'1_Police_100K'!MM47/'1_Police_100K'!ME47*100</f>
        <v>#VALUE!</v>
      </c>
      <c r="MN47" s="250" t="e">
        <f t="shared" si="41"/>
        <v>#VALUE!</v>
      </c>
      <c r="MP47" s="250" t="e">
        <f>'1_Police_100K'!MP47/'1_Police_100K'!HB47*100</f>
        <v>#VALUE!</v>
      </c>
      <c r="MQ47" s="250" t="e">
        <f>'1_Police_100K'!MQ47/'1_Police_100K'!HC47*100</f>
        <v>#VALUE!</v>
      </c>
      <c r="MR47" s="250" t="e">
        <f>'1_Police_100K'!MR47/'1_Police_100K'!HD47*100</f>
        <v>#VALUE!</v>
      </c>
      <c r="MS47" s="250" t="e">
        <f>'1_Police_100K'!MS47/'1_Police_100K'!HE47*100</f>
        <v>#VALUE!</v>
      </c>
      <c r="MT47" s="250" t="e">
        <f>'1_Police_100K'!MT47/'1_Police_100K'!HF47*100</f>
        <v>#VALUE!</v>
      </c>
      <c r="MU47" s="250" t="e">
        <f>'1_Police_100K'!MU47/'1_Police_100K'!HG47*100</f>
        <v>#VALUE!</v>
      </c>
      <c r="MV47" s="250" t="e">
        <f t="shared" si="25"/>
        <v>#VALUE!</v>
      </c>
      <c r="MX47" s="250" t="e">
        <f>'1_Police_100K'!MX47/'1_Police_100K'!MP47*100</f>
        <v>#VALUE!</v>
      </c>
      <c r="MY47" s="250" t="e">
        <f>'1_Police_100K'!MY47/'1_Police_100K'!MQ47*100</f>
        <v>#VALUE!</v>
      </c>
      <c r="MZ47" s="250" t="e">
        <f>'1_Police_100K'!MZ47/'1_Police_100K'!MR47*100</f>
        <v>#VALUE!</v>
      </c>
      <c r="NA47" s="250" t="e">
        <f>'1_Police_100K'!NA47/'1_Police_100K'!MS47*100</f>
        <v>#VALUE!</v>
      </c>
      <c r="NB47" s="250" t="e">
        <f>'1_Police_100K'!NB47/'1_Police_100K'!MT47*100</f>
        <v>#VALUE!</v>
      </c>
      <c r="NC47" s="250" t="e">
        <f>'1_Police_100K'!NC47/'1_Police_100K'!MU47*100</f>
        <v>#VALUE!</v>
      </c>
      <c r="ND47" s="250" t="e">
        <f t="shared" si="49"/>
        <v>#VALUE!</v>
      </c>
      <c r="NF47" s="250" t="e">
        <f>'1_Police_100K'!NF47/'1_Police_100K'!HB47*100</f>
        <v>#VALUE!</v>
      </c>
      <c r="NG47" s="250" t="e">
        <f>'1_Police_100K'!NG47/'1_Police_100K'!HC47*100</f>
        <v>#VALUE!</v>
      </c>
      <c r="NH47" s="250" t="e">
        <f>'1_Police_100K'!NH47/'1_Police_100K'!HD47*100</f>
        <v>#VALUE!</v>
      </c>
      <c r="NI47" s="250" t="e">
        <f>'1_Police_100K'!NI47/'1_Police_100K'!HE47*100</f>
        <v>#VALUE!</v>
      </c>
      <c r="NJ47" s="250" t="e">
        <f>'1_Police_100K'!NJ47/'1_Police_100K'!HF47*100</f>
        <v>#VALUE!</v>
      </c>
      <c r="NK47" s="250" t="e">
        <f>'1_Police_100K'!NK47/'1_Police_100K'!HG47*100</f>
        <v>#VALUE!</v>
      </c>
      <c r="NL47" s="250" t="e">
        <f t="shared" si="26"/>
        <v>#VALUE!</v>
      </c>
      <c r="NN47" s="250" t="e">
        <f>'1_Police_100K'!NN47/'1_Police_100K'!HB47*100</f>
        <v>#VALUE!</v>
      </c>
      <c r="NO47" s="250" t="e">
        <f>'1_Police_100K'!NO47/'1_Police_100K'!HC47*100</f>
        <v>#VALUE!</v>
      </c>
      <c r="NP47" s="250" t="e">
        <f>'1_Police_100K'!NP47/'1_Police_100K'!HD47*100</f>
        <v>#VALUE!</v>
      </c>
      <c r="NQ47" s="250" t="e">
        <f>'1_Police_100K'!NQ47/'1_Police_100K'!HE47*100</f>
        <v>#VALUE!</v>
      </c>
      <c r="NR47" s="250" t="e">
        <f>'1_Police_100K'!NR47/'1_Police_100K'!HF47*100</f>
        <v>#VALUE!</v>
      </c>
      <c r="NS47" s="250" t="e">
        <f>'1_Police_100K'!NS47/'1_Police_100K'!HG47*100</f>
        <v>#VALUE!</v>
      </c>
      <c r="NT47" s="250" t="e">
        <f t="shared" si="27"/>
        <v>#VALUE!</v>
      </c>
      <c r="NV47" s="250" t="e">
        <f>'1_Police_100K'!NV47/'1_Police_100K'!HB47*100</f>
        <v>#VALUE!</v>
      </c>
      <c r="NW47" s="250" t="e">
        <f>'1_Police_100K'!NW47/'1_Police_100K'!HC47*100</f>
        <v>#VALUE!</v>
      </c>
      <c r="NX47" s="250" t="e">
        <f>'1_Police_100K'!NX47/'1_Police_100K'!HD47*100</f>
        <v>#VALUE!</v>
      </c>
      <c r="NY47" s="250" t="e">
        <f>'1_Police_100K'!NY47/'1_Police_100K'!HE47*100</f>
        <v>#VALUE!</v>
      </c>
      <c r="NZ47" s="250" t="e">
        <f>'1_Police_100K'!NZ47/'1_Police_100K'!HF47*100</f>
        <v>#VALUE!</v>
      </c>
      <c r="OA47" s="250" t="e">
        <f>'1_Police_100K'!OA47/'1_Police_100K'!HG47*100</f>
        <v>#VALUE!</v>
      </c>
      <c r="OB47" s="250" t="e">
        <f t="shared" si="42"/>
        <v>#VALUE!</v>
      </c>
      <c r="OD47" s="250" t="e">
        <f>'1_Police_100K'!OD47/'1_Police_100K'!HB47*100</f>
        <v>#VALUE!</v>
      </c>
      <c r="OE47" s="250" t="e">
        <f>'1_Police_100K'!OE47/'1_Police_100K'!HC47*100</f>
        <v>#VALUE!</v>
      </c>
      <c r="OF47" s="250" t="e">
        <f>'1_Police_100K'!OF47/'1_Police_100K'!HD47*100</f>
        <v>#VALUE!</v>
      </c>
      <c r="OG47" s="250" t="e">
        <f>'1_Police_100K'!OG47/'1_Police_100K'!HE47*100</f>
        <v>#VALUE!</v>
      </c>
      <c r="OH47" s="250" t="e">
        <f>'1_Police_100K'!OH47/'1_Police_100K'!HF47*100</f>
        <v>#VALUE!</v>
      </c>
      <c r="OI47" s="250" t="e">
        <f>'1_Police_100K'!OI47/'1_Police_100K'!HG47*100</f>
        <v>#VALUE!</v>
      </c>
      <c r="OJ47" s="250" t="e">
        <f t="shared" si="28"/>
        <v>#VALUE!</v>
      </c>
      <c r="OL47" s="250" t="e">
        <f>'1_Police_100K'!OL47/'1_Police_100K'!OD47*100</f>
        <v>#VALUE!</v>
      </c>
      <c r="OM47" s="250" t="e">
        <f>'1_Police_100K'!OM47/'1_Police_100K'!OE47*100</f>
        <v>#VALUE!</v>
      </c>
      <c r="ON47" s="250" t="e">
        <f>'1_Police_100K'!ON47/'1_Police_100K'!OF47*100</f>
        <v>#VALUE!</v>
      </c>
      <c r="OO47" s="250" t="e">
        <f>'1_Police_100K'!OO47/'1_Police_100K'!OG47*100</f>
        <v>#VALUE!</v>
      </c>
      <c r="OP47" s="250" t="e">
        <f>'1_Police_100K'!OP47/'1_Police_100K'!OH47*100</f>
        <v>#VALUE!</v>
      </c>
      <c r="OQ47" s="250" t="e">
        <f>'1_Police_100K'!OQ47/'1_Police_100K'!OI47*100</f>
        <v>#VALUE!</v>
      </c>
      <c r="OR47" s="250" t="e">
        <f t="shared" si="43"/>
        <v>#VALUE!</v>
      </c>
    </row>
    <row r="48" spans="1:408">
      <c r="A48" s="247">
        <v>46</v>
      </c>
      <c r="B48" s="239" t="s">
        <v>69</v>
      </c>
      <c r="C48" s="248">
        <v>5299.9</v>
      </c>
      <c r="D48" s="248">
        <v>5313.6</v>
      </c>
      <c r="E48" s="248">
        <v>5327.7</v>
      </c>
      <c r="F48" s="248">
        <v>5347.6</v>
      </c>
      <c r="G48" s="248">
        <v>5373</v>
      </c>
      <c r="H48" s="248">
        <v>5404.7</v>
      </c>
      <c r="I48" s="249"/>
      <c r="J48" s="250">
        <f>'1_Police_raw'!C47/C48*100</f>
        <v>6099.1150776429749</v>
      </c>
      <c r="K48" s="250">
        <f>'1_Police_raw'!D47/D48*100</f>
        <v>5912.8651008732304</v>
      </c>
      <c r="L48" s="250">
        <f>'1_Police_raw'!E47/E48*100</f>
        <v>5125.1571972896372</v>
      </c>
      <c r="M48" s="250">
        <f>'1_Police_raw'!F47/F48*100</f>
        <v>5056.4178322986008</v>
      </c>
      <c r="N48" s="250">
        <f>'1_Police_raw'!G47/G48*100</f>
        <v>4771.0776102735899</v>
      </c>
      <c r="O48" s="250">
        <f>'1_Police_raw'!H47/H48*100</f>
        <v>4556.0900697541028</v>
      </c>
      <c r="P48" s="250">
        <f t="shared" si="29"/>
        <v>-25.299162062788625</v>
      </c>
      <c r="R48" s="250" t="e">
        <f>'1_Police_100K'!R48/'1_Police_100K'!J48*100</f>
        <v>#VALUE!</v>
      </c>
      <c r="S48" s="250" t="e">
        <f>'1_Police_100K'!S48/'1_Police_100K'!K48*100</f>
        <v>#VALUE!</v>
      </c>
      <c r="T48" s="250" t="e">
        <f>'1_Police_100K'!T48/'1_Police_100K'!L48*100</f>
        <v>#VALUE!</v>
      </c>
      <c r="U48" s="250" t="e">
        <f>'1_Police_100K'!U48/'1_Police_100K'!M48*100</f>
        <v>#VALUE!</v>
      </c>
      <c r="V48" s="250" t="e">
        <f>'1_Police_100K'!V48/'1_Police_100K'!N48*100</f>
        <v>#VALUE!</v>
      </c>
      <c r="W48" s="250" t="e">
        <f>'1_Police_100K'!W48/'1_Police_100K'!O48*100</f>
        <v>#VALUE!</v>
      </c>
      <c r="X48" s="250" t="e">
        <f t="shared" si="30"/>
        <v>#VALUE!</v>
      </c>
      <c r="Z48" s="250" t="e">
        <f>'1_Police_100K'!Z48/'1_Police_100K'!J48*100</f>
        <v>#VALUE!</v>
      </c>
      <c r="AA48" s="250" t="e">
        <f>'1_Police_100K'!AA48/'1_Police_100K'!K48*100</f>
        <v>#VALUE!</v>
      </c>
      <c r="AB48" s="250" t="e">
        <f>'1_Police_100K'!AB48/'1_Police_100K'!L48*100</f>
        <v>#VALUE!</v>
      </c>
      <c r="AC48" s="250" t="e">
        <f>'1_Police_100K'!AC48/'1_Police_100K'!M48*100</f>
        <v>#VALUE!</v>
      </c>
      <c r="AD48" s="250" t="e">
        <f>'1_Police_100K'!AD48/'1_Police_100K'!N48*100</f>
        <v>#VALUE!</v>
      </c>
      <c r="AE48" s="250" t="e">
        <f>'1_Police_100K'!AE48/'1_Police_100K'!O48*100</f>
        <v>#VALUE!</v>
      </c>
      <c r="AF48" s="250" t="e">
        <f t="shared" si="31"/>
        <v>#VALUE!</v>
      </c>
      <c r="AH48" s="250" t="e">
        <f>'1_Police_100K'!AH48/'1_Police_100K'!Z48*100</f>
        <v>#VALUE!</v>
      </c>
      <c r="AI48" s="250" t="e">
        <f>'1_Police_100K'!AI48/'1_Police_100K'!AA48*100</f>
        <v>#VALUE!</v>
      </c>
      <c r="AJ48" s="250" t="e">
        <f>'1_Police_100K'!AJ48/'1_Police_100K'!AB48*100</f>
        <v>#VALUE!</v>
      </c>
      <c r="AK48" s="250" t="e">
        <f>'1_Police_100K'!AK48/'1_Police_100K'!AC48*100</f>
        <v>#VALUE!</v>
      </c>
      <c r="AL48" s="250" t="e">
        <f>'1_Police_100K'!AL48/'1_Police_100K'!AD48*100</f>
        <v>#VALUE!</v>
      </c>
      <c r="AM48" s="250" t="e">
        <f>'1_Police_100K'!AM48/'1_Police_100K'!AE48*100</f>
        <v>#VALUE!</v>
      </c>
      <c r="AN48" s="250" t="e">
        <f t="shared" si="45"/>
        <v>#VALUE!</v>
      </c>
      <c r="AP48" s="250" t="e">
        <f>'1_Police_100K'!AP48/'1_Police_100K'!Z48*100</f>
        <v>#VALUE!</v>
      </c>
      <c r="AQ48" s="250" t="e">
        <f>'1_Police_100K'!AQ48/'1_Police_100K'!AA48*100</f>
        <v>#VALUE!</v>
      </c>
      <c r="AR48" s="250" t="e">
        <f>'1_Police_100K'!AR48/'1_Police_100K'!AB48*100</f>
        <v>#VALUE!</v>
      </c>
      <c r="AS48" s="250" t="e">
        <f>'1_Police_100K'!AS48/'1_Police_100K'!AC48*100</f>
        <v>#VALUE!</v>
      </c>
      <c r="AT48" s="250" t="e">
        <f>'1_Police_100K'!AT48/'1_Police_100K'!AD48*100</f>
        <v>#VALUE!</v>
      </c>
      <c r="AU48" s="250" t="e">
        <f>'1_Police_100K'!AU48/'1_Police_100K'!AE48*100</f>
        <v>#VALUE!</v>
      </c>
      <c r="AV48" s="250" t="e">
        <f t="shared" si="32"/>
        <v>#VALUE!</v>
      </c>
      <c r="AX48" s="250" t="e">
        <f>'1_Police_100K'!AX48/'1_Police_100K'!AP48*100</f>
        <v>#VALUE!</v>
      </c>
      <c r="AY48" s="250" t="e">
        <f>'1_Police_100K'!AY48/'1_Police_100K'!AQ48*100</f>
        <v>#VALUE!</v>
      </c>
      <c r="AZ48" s="250" t="e">
        <f>'1_Police_100K'!AZ48/'1_Police_100K'!AR48*100</f>
        <v>#VALUE!</v>
      </c>
      <c r="BA48" s="250" t="e">
        <f>'1_Police_100K'!BA48/'1_Police_100K'!AS48*100</f>
        <v>#VALUE!</v>
      </c>
      <c r="BB48" s="250" t="e">
        <f>'1_Police_100K'!BB48/'1_Police_100K'!AT48*100</f>
        <v>#VALUE!</v>
      </c>
      <c r="BC48" s="250" t="e">
        <f>'1_Police_100K'!BC48/'1_Police_100K'!AU48*100</f>
        <v>#VALUE!</v>
      </c>
      <c r="BD48" s="250" t="e">
        <f t="shared" si="46"/>
        <v>#VALUE!</v>
      </c>
      <c r="BF48" s="250">
        <f>'1_Police_100K'!BF48/'1_Police_100K'!J48*100</f>
        <v>1.699319715264179</v>
      </c>
      <c r="BG48" s="250">
        <f>'1_Police_100K'!BG48/'1_Police_100K'!K48*100</f>
        <v>1.4937011833754528</v>
      </c>
      <c r="BH48" s="250">
        <f>'1_Police_100K'!BH48/'1_Police_100K'!L48*100</f>
        <v>1.3341732191186328</v>
      </c>
      <c r="BI48" s="250">
        <f>'1_Police_100K'!BI48/'1_Police_100K'!M48*100</f>
        <v>1.2085932906060348</v>
      </c>
      <c r="BJ48" s="250">
        <f>'1_Police_100K'!BJ48/'1_Police_100K'!N48*100</f>
        <v>1.2350302321045445</v>
      </c>
      <c r="BK48" s="250">
        <f>'1_Police_100K'!BK48/'1_Police_100K'!O48*100</f>
        <v>1.6272543788046772</v>
      </c>
      <c r="BL48" s="250">
        <f t="shared" si="0"/>
        <v>-4.2408344828917848</v>
      </c>
      <c r="BN48" s="250">
        <f>'1_Police_100K'!BN48/'1_Police_100K'!BF48*100</f>
        <v>85.436009466593831</v>
      </c>
      <c r="BO48" s="250">
        <f>'1_Police_100K'!BO48/'1_Police_100K'!BG48*100</f>
        <v>77.626251864479016</v>
      </c>
      <c r="BP48" s="250">
        <f>'1_Police_100K'!BP48/'1_Police_100K'!BH48*100</f>
        <v>89.7062860279989</v>
      </c>
      <c r="BQ48" s="250">
        <f>'1_Police_100K'!BQ48/'1_Police_100K'!BI48*100</f>
        <v>96.87882496940027</v>
      </c>
      <c r="BR48" s="250">
        <f>'1_Police_100K'!BR48/'1_Police_100K'!BJ48*100</f>
        <v>126.56348704990523</v>
      </c>
      <c r="BS48" s="250">
        <f>'1_Police_100K'!BS48/'1_Police_100K'!BK48*100</f>
        <v>104.46718243074619</v>
      </c>
      <c r="BT48" s="250">
        <f t="shared" si="1"/>
        <v>22.275353311759844</v>
      </c>
      <c r="BV48" s="250">
        <f>'1_Police_100K'!BV48/'1_Police_100K'!J48*100</f>
        <v>2.0714809418184856</v>
      </c>
      <c r="BW48" s="250">
        <f>'1_Police_100K'!BW48/'1_Police_100K'!K48*100</f>
        <v>2.3422431298657482</v>
      </c>
      <c r="BX48" s="250">
        <f>'1_Police_100K'!BX48/'1_Police_100K'!L48*100</f>
        <v>2.8174017498434374</v>
      </c>
      <c r="BY48" s="250">
        <f>'1_Police_100K'!BY48/'1_Police_100K'!M48*100</f>
        <v>3.1819879658428163</v>
      </c>
      <c r="BZ48" s="250">
        <f>'1_Police_100K'!BZ48/'1_Police_100K'!N48*100</f>
        <v>3.72810610493466</v>
      </c>
      <c r="CA48" s="250">
        <f>'1_Police_100K'!CA48/'1_Police_100K'!O48*100</f>
        <v>4.17189524169215</v>
      </c>
      <c r="CB48" s="250">
        <f t="shared" si="2"/>
        <v>101.39674748973454</v>
      </c>
      <c r="CD48" s="250">
        <f>'1_Police_100K'!CD48/'1_Police_100K'!BV48*100</f>
        <v>16.890681003584231</v>
      </c>
      <c r="CE48" s="250">
        <f>'1_Police_100K'!CE48/'1_Police_100K'!BW48*100</f>
        <v>17.312134800924042</v>
      </c>
      <c r="CF48" s="250">
        <f>'1_Police_100K'!CF48/'1_Police_100K'!BX48*100</f>
        <v>19.004289613934748</v>
      </c>
      <c r="CG48" s="250">
        <f>'1_Police_100K'!CG48/'1_Police_100K'!BY48*100</f>
        <v>21.01348210134821</v>
      </c>
      <c r="CH48" s="250">
        <f>'1_Police_100K'!CH48/'1_Police_100K'!BZ48*100</f>
        <v>19.891179240347387</v>
      </c>
      <c r="CI48" s="250">
        <f>'1_Police_100K'!CI48/'1_Police_100K'!CA48*100</f>
        <v>17.609267010610338</v>
      </c>
      <c r="CJ48" s="250">
        <f t="shared" si="3"/>
        <v>4.2543341317832102</v>
      </c>
      <c r="CL48" s="250" t="e">
        <f>'1_Police_100K'!CL48/'1_Police_100K'!BV48*100</f>
        <v>#VALUE!</v>
      </c>
      <c r="CM48" s="250" t="e">
        <f>'1_Police_100K'!CM48/'1_Police_100K'!BW48*100</f>
        <v>#VALUE!</v>
      </c>
      <c r="CN48" s="250" t="e">
        <f>'1_Police_100K'!CN48/'1_Police_100K'!BX48*100</f>
        <v>#VALUE!</v>
      </c>
      <c r="CO48" s="250" t="e">
        <f>'1_Police_100K'!CO48/'1_Police_100K'!BY48*100</f>
        <v>#VALUE!</v>
      </c>
      <c r="CP48" s="250" t="e">
        <f>'1_Police_100K'!CP48/'1_Police_100K'!BZ48*100</f>
        <v>#VALUE!</v>
      </c>
      <c r="CQ48" s="250" t="e">
        <f>'1_Police_100K'!CQ48/'1_Police_100K'!CA48*100</f>
        <v>#VALUE!</v>
      </c>
      <c r="CR48" s="250" t="e">
        <f t="shared" si="4"/>
        <v>#VALUE!</v>
      </c>
      <c r="CT48" s="250">
        <f>'1_Police_100K'!CT48/'1_Police_100K'!J48*100</f>
        <v>0.79103595702357632</v>
      </c>
      <c r="CU48" s="250">
        <f>'1_Police_100K'!CU48/'1_Police_100K'!K48*100</f>
        <v>0.71422660462273935</v>
      </c>
      <c r="CV48" s="250">
        <f>'1_Police_100K'!CV48/'1_Police_100K'!L48*100</f>
        <v>0.67093201686119552</v>
      </c>
      <c r="CW48" s="250">
        <f>'1_Police_100K'!CW48/'1_Police_100K'!M48*100</f>
        <v>0.55437005588079746</v>
      </c>
      <c r="CX48" s="250">
        <f>'1_Police_100K'!CX48/'1_Police_100K'!N48*100</f>
        <v>0.58396723229959036</v>
      </c>
      <c r="CY48" s="250">
        <f>'1_Police_100K'!CY48/'1_Police_100K'!O48*100</f>
        <v>0.5388985676750202</v>
      </c>
      <c r="CZ48" s="250">
        <f t="shared" si="5"/>
        <v>-31.874327217345609</v>
      </c>
      <c r="DB48" s="250" t="e">
        <f>'1_Police_100K'!DB48/'1_Police_100K'!CT48*100</f>
        <v>#VALUE!</v>
      </c>
      <c r="DC48" s="250" t="e">
        <f>'1_Police_100K'!DC48/'1_Police_100K'!CU48*100</f>
        <v>#VALUE!</v>
      </c>
      <c r="DD48" s="250" t="e">
        <f>'1_Police_100K'!DD48/'1_Police_100K'!CV48*100</f>
        <v>#VALUE!</v>
      </c>
      <c r="DE48" s="250" t="e">
        <f>'1_Police_100K'!DE48/'1_Police_100K'!CW48*100</f>
        <v>#VALUE!</v>
      </c>
      <c r="DF48" s="250" t="e">
        <f>'1_Police_100K'!DF48/'1_Police_100K'!CX48*100</f>
        <v>#VALUE!</v>
      </c>
      <c r="DG48" s="250" t="e">
        <f>'1_Police_100K'!DG48/'1_Police_100K'!CY48*100</f>
        <v>#VALUE!</v>
      </c>
      <c r="DH48" s="250" t="e">
        <f t="shared" si="33"/>
        <v>#VALUE!</v>
      </c>
      <c r="DJ48" s="250">
        <f>'1_Police_100K'!DJ48/'1_Police_100K'!J48*100</f>
        <v>48.220091756458686</v>
      </c>
      <c r="DK48" s="250">
        <f>'1_Police_100K'!DK48/'1_Police_100K'!K48*100</f>
        <v>49.122812601452644</v>
      </c>
      <c r="DL48" s="250">
        <f>'1_Police_100K'!DL48/'1_Police_100K'!L48*100</f>
        <v>44.605626013997288</v>
      </c>
      <c r="DM48" s="250">
        <f>'1_Police_100K'!DM48/'1_Police_100K'!M48*100</f>
        <v>45.615151055669998</v>
      </c>
      <c r="DN48" s="250">
        <f>'1_Police_100K'!DN48/'1_Police_100K'!N48*100</f>
        <v>45.10551979715234</v>
      </c>
      <c r="DO48" s="250">
        <f>'1_Police_100K'!DO48/'1_Police_100K'!O48*100</f>
        <v>42.391052740585515</v>
      </c>
      <c r="DP48" s="250">
        <f t="shared" si="6"/>
        <v>-12.088402994572107</v>
      </c>
      <c r="DR48" s="250" t="e">
        <f>'1_Police_100K'!DR48/'1_Police_100K'!DJ48*100</f>
        <v>#VALUE!</v>
      </c>
      <c r="DS48" s="250" t="e">
        <f>'1_Police_100K'!DS48/'1_Police_100K'!DK48*100</f>
        <v>#VALUE!</v>
      </c>
      <c r="DT48" s="250" t="e">
        <f>'1_Police_100K'!DT48/'1_Police_100K'!DL48*100</f>
        <v>#VALUE!</v>
      </c>
      <c r="DU48" s="250" t="e">
        <f>'1_Police_100K'!DU48/'1_Police_100K'!DM48*100</f>
        <v>#VALUE!</v>
      </c>
      <c r="DV48" s="250" t="e">
        <f>'1_Police_100K'!DV48/'1_Police_100K'!DN48*100</f>
        <v>#VALUE!</v>
      </c>
      <c r="DW48" s="250" t="e">
        <f>'1_Police_100K'!DW48/'1_Police_100K'!DO48*100</f>
        <v>#VALUE!</v>
      </c>
      <c r="DX48" s="250" t="e">
        <f t="shared" si="34"/>
        <v>#VALUE!</v>
      </c>
      <c r="DZ48" s="250" t="e">
        <f>'1_Police_100K'!DZ48/'1_Police_100K'!DR48*100</f>
        <v>#VALUE!</v>
      </c>
      <c r="EA48" s="250" t="e">
        <f>'1_Police_100K'!EA48/'1_Police_100K'!DS48*100</f>
        <v>#VALUE!</v>
      </c>
      <c r="EB48" s="250" t="e">
        <f>'1_Police_100K'!EB48/'1_Police_100K'!DT48*100</f>
        <v>#VALUE!</v>
      </c>
      <c r="EC48" s="250" t="e">
        <f>'1_Police_100K'!EC48/'1_Police_100K'!DU48*100</f>
        <v>#VALUE!</v>
      </c>
      <c r="ED48" s="250" t="e">
        <f>'1_Police_100K'!ED48/'1_Police_100K'!DV48*100</f>
        <v>#VALUE!</v>
      </c>
      <c r="EE48" s="250" t="e">
        <f>'1_Police_100K'!EE48/'1_Police_100K'!DW48*100</f>
        <v>#VALUE!</v>
      </c>
      <c r="EF48" s="250" t="e">
        <f t="shared" si="7"/>
        <v>#VALUE!</v>
      </c>
      <c r="EH48" s="250" t="e">
        <f>'1_Police_100K'!EH48/'1_Police_100K'!DR48*100</f>
        <v>#VALUE!</v>
      </c>
      <c r="EI48" s="250" t="e">
        <f>'1_Police_100K'!EI48/'1_Police_100K'!DS48*100</f>
        <v>#VALUE!</v>
      </c>
      <c r="EJ48" s="250" t="e">
        <f>'1_Police_100K'!EJ48/'1_Police_100K'!DT48*100</f>
        <v>#VALUE!</v>
      </c>
      <c r="EK48" s="250" t="e">
        <f>'1_Police_100K'!EK48/'1_Police_100K'!DU48*100</f>
        <v>#VALUE!</v>
      </c>
      <c r="EL48" s="250" t="e">
        <f>'1_Police_100K'!EL48/'1_Police_100K'!DV48*100</f>
        <v>#VALUE!</v>
      </c>
      <c r="EM48" s="250" t="e">
        <f>'1_Police_100K'!EM48/'1_Police_100K'!DW48*100</f>
        <v>#VALUE!</v>
      </c>
      <c r="EN48" s="250" t="e">
        <f t="shared" si="8"/>
        <v>#VALUE!</v>
      </c>
      <c r="EP48" s="250">
        <f>'1_Police_100K'!EP48/'1_Police_100K'!EH48*100</f>
        <v>86.040033016921186</v>
      </c>
      <c r="EQ48" s="250">
        <f>'1_Police_100K'!EQ48/'1_Police_100K'!EI48*100</f>
        <v>87.28334114085979</v>
      </c>
      <c r="ER48" s="250">
        <f>'1_Police_100K'!ER48/'1_Police_100K'!EJ48*100</f>
        <v>86.950371807306809</v>
      </c>
      <c r="ES48" s="250">
        <f>'1_Police_100K'!ES48/'1_Police_100K'!EK48*100</f>
        <v>87.375441349548851</v>
      </c>
      <c r="ET48" s="250">
        <f>'1_Police_100K'!ET48/'1_Police_100K'!EL48*100</f>
        <v>87.741633313463325</v>
      </c>
      <c r="EU48" s="250">
        <f>'1_Police_100K'!EU48/'1_Police_100K'!EM48*100</f>
        <v>88.940998487140703</v>
      </c>
      <c r="EV48" s="250">
        <f t="shared" si="9"/>
        <v>3.3716461610945601</v>
      </c>
      <c r="EX48" s="250">
        <f>'1_Police_100K'!EX48/'1_Police_100K'!J48*100</f>
        <v>2.7789894415106717</v>
      </c>
      <c r="EY48" s="250">
        <f>'1_Police_100K'!EY48/'1_Police_100K'!K48*100</f>
        <v>2.8301706632376997</v>
      </c>
      <c r="EZ48" s="250">
        <f>'1_Police_100K'!EZ48/'1_Police_100K'!L48*100</f>
        <v>3.258708016392422</v>
      </c>
      <c r="FA48" s="250">
        <f>'1_Police_100K'!FA48/'1_Police_100K'!M48*100</f>
        <v>2.9911574462734425</v>
      </c>
      <c r="FB48" s="250">
        <f>'1_Police_100K'!FB48/'1_Police_100K'!N48*100</f>
        <v>2.6967037253754635</v>
      </c>
      <c r="FC48" s="250">
        <f>'1_Police_100K'!FC48/'1_Police_100K'!O48*100</f>
        <v>3.0051615680445747</v>
      </c>
      <c r="FD48" s="250">
        <f t="shared" si="10"/>
        <v>8.1386464862189172</v>
      </c>
      <c r="FF48" s="250" t="e">
        <f>'1_Police_100K'!FF48/'1_Police_100K'!EX48*100</f>
        <v>#VALUE!</v>
      </c>
      <c r="FG48" s="250" t="e">
        <f>'1_Police_100K'!FG48/'1_Police_100K'!EY48*100</f>
        <v>#VALUE!</v>
      </c>
      <c r="FH48" s="250" t="e">
        <f>'1_Police_100K'!FH48/'1_Police_100K'!EZ48*100</f>
        <v>#VALUE!</v>
      </c>
      <c r="FI48" s="250" t="e">
        <f>'1_Police_100K'!FI48/'1_Police_100K'!FA48*100</f>
        <v>#VALUE!</v>
      </c>
      <c r="FJ48" s="250" t="e">
        <f>'1_Police_100K'!FJ48/'1_Police_100K'!FB48*100</f>
        <v>#VALUE!</v>
      </c>
      <c r="FK48" s="250" t="e">
        <f>'1_Police_100K'!FK48/'1_Police_100K'!FC48*100</f>
        <v>#VALUE!</v>
      </c>
      <c r="FL48" s="250" t="e">
        <f t="shared" si="35"/>
        <v>#VALUE!</v>
      </c>
      <c r="FN48" s="250" t="e">
        <f>'1_Police_100K'!FN48/'1_Police_100K'!J48*100</f>
        <v>#VALUE!</v>
      </c>
      <c r="FO48" s="250" t="e">
        <f>'1_Police_100K'!FO48/'1_Police_100K'!K48*100</f>
        <v>#VALUE!</v>
      </c>
      <c r="FP48" s="250" t="e">
        <f>'1_Police_100K'!FP48/'1_Police_100K'!L48*100</f>
        <v>#VALUE!</v>
      </c>
      <c r="FQ48" s="250" t="e">
        <f>'1_Police_100K'!FQ48/'1_Police_100K'!M48*100</f>
        <v>#VALUE!</v>
      </c>
      <c r="FR48" s="250" t="e">
        <f>'1_Police_100K'!FR48/'1_Police_100K'!N48*100</f>
        <v>#VALUE!</v>
      </c>
      <c r="FS48" s="250" t="e">
        <f>'1_Police_100K'!FS48/'1_Police_100K'!O48*100</f>
        <v>#VALUE!</v>
      </c>
      <c r="FT48" s="250" t="e">
        <f t="shared" si="11"/>
        <v>#VALUE!</v>
      </c>
      <c r="FV48" s="250" t="e">
        <f>'1_Police_100K'!FV48/'1_Police_100K'!J48*100</f>
        <v>#VALUE!</v>
      </c>
      <c r="FW48" s="250" t="e">
        <f>'1_Police_100K'!FW48/'1_Police_100K'!K48*100</f>
        <v>#VALUE!</v>
      </c>
      <c r="FX48" s="250" t="e">
        <f>'1_Police_100K'!FX48/'1_Police_100K'!L48*100</f>
        <v>#VALUE!</v>
      </c>
      <c r="FY48" s="250" t="e">
        <f>'1_Police_100K'!FY48/'1_Police_100K'!M48*100</f>
        <v>#VALUE!</v>
      </c>
      <c r="FZ48" s="250" t="e">
        <f>'1_Police_100K'!FZ48/'1_Police_100K'!N48*100</f>
        <v>#VALUE!</v>
      </c>
      <c r="GA48" s="250" t="e">
        <f>'1_Police_100K'!GA48/'1_Police_100K'!O48*100</f>
        <v>#VALUE!</v>
      </c>
      <c r="GB48" s="250" t="e">
        <f t="shared" si="12"/>
        <v>#VALUE!</v>
      </c>
      <c r="GD48" s="250" t="e">
        <f>'1_Police_100K'!GD48/'1_Police_100K'!J48*100</f>
        <v>#VALUE!</v>
      </c>
      <c r="GE48" s="250" t="e">
        <f>'1_Police_100K'!GE48/'1_Police_100K'!K48*100</f>
        <v>#VALUE!</v>
      </c>
      <c r="GF48" s="250" t="e">
        <f>'1_Police_100K'!GF48/'1_Police_100K'!L48*100</f>
        <v>#VALUE!</v>
      </c>
      <c r="GG48" s="250" t="e">
        <f>'1_Police_100K'!GG48/'1_Police_100K'!M48*100</f>
        <v>#VALUE!</v>
      </c>
      <c r="GH48" s="250" t="e">
        <f>'1_Police_100K'!GH48/'1_Police_100K'!N48*100</f>
        <v>#VALUE!</v>
      </c>
      <c r="GI48" s="250" t="e">
        <f>'1_Police_100K'!GI48/'1_Police_100K'!O48*100</f>
        <v>#VALUE!</v>
      </c>
      <c r="GJ48" s="250" t="e">
        <f t="shared" si="13"/>
        <v>#VALUE!</v>
      </c>
      <c r="GL48" s="250">
        <f>'1_Police_100K'!GL48/'1_Police_100K'!J48*100</f>
        <v>10.625620655412115</v>
      </c>
      <c r="GM48" s="250">
        <f>'1_Police_100K'!GM48/'1_Police_100K'!K48*100</f>
        <v>11.189868421890218</v>
      </c>
      <c r="GN48" s="250">
        <f>'1_Police_100K'!GN48/'1_Police_100K'!L48*100</f>
        <v>12.703760808341238</v>
      </c>
      <c r="GO48" s="250">
        <f>'1_Police_100K'!GO48/'1_Police_100K'!M48*100</f>
        <v>13.171743769346552</v>
      </c>
      <c r="GP48" s="250">
        <f>'1_Police_100K'!GP48/'1_Police_100K'!N48*100</f>
        <v>14.369416812951044</v>
      </c>
      <c r="GQ48" s="250">
        <f>'1_Police_100K'!GQ48/'1_Police_100K'!O48*100</f>
        <v>14.408125307115331</v>
      </c>
      <c r="GR48" s="250">
        <f t="shared" si="14"/>
        <v>35.597964338926516</v>
      </c>
      <c r="GT48" s="250" t="e">
        <f>'1_Police_100K'!GT48/'1_Police_100K'!GL48*100</f>
        <v>#VALUE!</v>
      </c>
      <c r="GU48" s="250" t="e">
        <f>'1_Police_100K'!GU48/'1_Police_100K'!GM48*100</f>
        <v>#VALUE!</v>
      </c>
      <c r="GV48" s="250" t="e">
        <f>'1_Police_100K'!GV48/'1_Police_100K'!GN48*100</f>
        <v>#VALUE!</v>
      </c>
      <c r="GW48" s="250" t="e">
        <f>'1_Police_100K'!GW48/'1_Police_100K'!GO48*100</f>
        <v>#VALUE!</v>
      </c>
      <c r="GX48" s="250" t="e">
        <f>'1_Police_100K'!GX48/'1_Police_100K'!GP48*100</f>
        <v>#VALUE!</v>
      </c>
      <c r="GY48" s="250" t="e">
        <f>'1_Police_100K'!GY48/'1_Police_100K'!GQ48*100</f>
        <v>#VALUE!</v>
      </c>
      <c r="GZ48" s="250" t="e">
        <f t="shared" si="15"/>
        <v>#VALUE!</v>
      </c>
      <c r="HA48" s="252"/>
      <c r="HB48" s="250" t="e">
        <f>'1_Police_raw'!GI47/C48*100</f>
        <v>#VALUE!</v>
      </c>
      <c r="HC48" s="250" t="e">
        <f>'1_Police_raw'!GJ47/D48*100</f>
        <v>#VALUE!</v>
      </c>
      <c r="HD48" s="250" t="e">
        <f>'1_Police_raw'!GK47/E48*100</f>
        <v>#VALUE!</v>
      </c>
      <c r="HE48" s="250" t="e">
        <f>'1_Police_raw'!GL47/F48*100</f>
        <v>#VALUE!</v>
      </c>
      <c r="HF48" s="250" t="e">
        <f>'1_Police_raw'!GM47/G48*100</f>
        <v>#VALUE!</v>
      </c>
      <c r="HG48" s="250" t="e">
        <f>'1_Police_raw'!GN47/H48*100</f>
        <v>#VALUE!</v>
      </c>
      <c r="HH48" s="250" t="e">
        <f t="shared" si="16"/>
        <v>#VALUE!</v>
      </c>
      <c r="HJ48" s="250" t="e">
        <f>'1_Police_100K'!HJ48/'1_Police_100K'!HB48*100</f>
        <v>#VALUE!</v>
      </c>
      <c r="HK48" s="250" t="e">
        <f>'1_Police_100K'!HK48/'1_Police_100K'!HC48*100</f>
        <v>#VALUE!</v>
      </c>
      <c r="HL48" s="250" t="e">
        <f>'1_Police_100K'!HL48/'1_Police_100K'!HD48*100</f>
        <v>#VALUE!</v>
      </c>
      <c r="HM48" s="250" t="e">
        <f>'1_Police_100K'!HM48/'1_Police_100K'!HE48*100</f>
        <v>#VALUE!</v>
      </c>
      <c r="HN48" s="250" t="e">
        <f>'1_Police_100K'!HN48/'1_Police_100K'!HF48*100</f>
        <v>#VALUE!</v>
      </c>
      <c r="HO48" s="250" t="e">
        <f>'1_Police_100K'!HO48/'1_Police_100K'!HG48*100</f>
        <v>#VALUE!</v>
      </c>
      <c r="HP48" s="250" t="e">
        <f t="shared" si="17"/>
        <v>#VALUE!</v>
      </c>
      <c r="HR48" s="250" t="e">
        <f>'1_Police_100K'!HR48/'1_Police_100K'!HB48*100</f>
        <v>#VALUE!</v>
      </c>
      <c r="HS48" s="250" t="e">
        <f>'1_Police_100K'!HS48/'1_Police_100K'!HC48*100</f>
        <v>#VALUE!</v>
      </c>
      <c r="HT48" s="250" t="e">
        <f>'1_Police_100K'!HT48/'1_Police_100K'!HD48*100</f>
        <v>#VALUE!</v>
      </c>
      <c r="HU48" s="250" t="e">
        <f>'1_Police_100K'!HU48/'1_Police_100K'!HE48*100</f>
        <v>#VALUE!</v>
      </c>
      <c r="HV48" s="250" t="e">
        <f>'1_Police_100K'!HV48/'1_Police_100K'!HF48*100</f>
        <v>#VALUE!</v>
      </c>
      <c r="HW48" s="250" t="e">
        <f>'1_Police_100K'!HW48/'1_Police_100K'!HG48*100</f>
        <v>#VALUE!</v>
      </c>
      <c r="HX48" s="250" t="e">
        <f t="shared" si="18"/>
        <v>#VALUE!</v>
      </c>
      <c r="HZ48" s="250" t="e">
        <f>'1_Police_100K'!HZ48/'1_Police_100K'!HR48*100</f>
        <v>#VALUE!</v>
      </c>
      <c r="IA48" s="250" t="e">
        <f>'1_Police_100K'!IA48/'1_Police_100K'!HS48*100</f>
        <v>#VALUE!</v>
      </c>
      <c r="IB48" s="250" t="e">
        <f>'1_Police_100K'!IB48/'1_Police_100K'!HT48*100</f>
        <v>#VALUE!</v>
      </c>
      <c r="IC48" s="250" t="e">
        <f>'1_Police_100K'!IC48/'1_Police_100K'!HU48*100</f>
        <v>#VALUE!</v>
      </c>
      <c r="ID48" s="250" t="e">
        <f>'1_Police_100K'!ID48/'1_Police_100K'!HV48*100</f>
        <v>#VALUE!</v>
      </c>
      <c r="IE48" s="250" t="e">
        <f>'1_Police_100K'!IE48/'1_Police_100K'!HW48*100</f>
        <v>#VALUE!</v>
      </c>
      <c r="IF48" s="250" t="e">
        <f t="shared" si="48"/>
        <v>#VALUE!</v>
      </c>
      <c r="IH48" s="250" t="e">
        <f>'1_Police_100K'!IH48/'1_Police_100K'!HR48*100</f>
        <v>#VALUE!</v>
      </c>
      <c r="II48" s="250" t="e">
        <f>'1_Police_100K'!II48/'1_Police_100K'!HS48*100</f>
        <v>#VALUE!</v>
      </c>
      <c r="IJ48" s="250" t="e">
        <f>'1_Police_100K'!IJ48/'1_Police_100K'!HT48*100</f>
        <v>#VALUE!</v>
      </c>
      <c r="IK48" s="250" t="e">
        <f>'1_Police_100K'!IK48/'1_Police_100K'!HU48*100</f>
        <v>#VALUE!</v>
      </c>
      <c r="IL48" s="250" t="e">
        <f>'1_Police_100K'!IL48/'1_Police_100K'!HV48*100</f>
        <v>#VALUE!</v>
      </c>
      <c r="IM48" s="250" t="e">
        <f>'1_Police_100K'!IM48/'1_Police_100K'!HW48*100</f>
        <v>#VALUE!</v>
      </c>
      <c r="IN48" s="250" t="e">
        <f t="shared" si="36"/>
        <v>#VALUE!</v>
      </c>
      <c r="IP48" s="250" t="e">
        <f>'1_Police_100K'!IP48/'1_Police_100K'!IH48*100</f>
        <v>#VALUE!</v>
      </c>
      <c r="IQ48" s="250" t="e">
        <f>'1_Police_100K'!IQ48/'1_Police_100K'!II48*100</f>
        <v>#VALUE!</v>
      </c>
      <c r="IR48" s="250" t="e">
        <f>'1_Police_100K'!IR48/'1_Police_100K'!IJ48*100</f>
        <v>#VALUE!</v>
      </c>
      <c r="IS48" s="250" t="e">
        <f>'1_Police_100K'!IS48/'1_Police_100K'!IK48*100</f>
        <v>#VALUE!</v>
      </c>
      <c r="IT48" s="250" t="e">
        <f>'1_Police_100K'!IT48/'1_Police_100K'!IL48*100</f>
        <v>#VALUE!</v>
      </c>
      <c r="IU48" s="250" t="e">
        <f>'1_Police_100K'!IU48/'1_Police_100K'!IM48*100</f>
        <v>#VALUE!</v>
      </c>
      <c r="IV48" s="250" t="e">
        <f t="shared" si="44"/>
        <v>#VALUE!</v>
      </c>
      <c r="IX48" s="250" t="e">
        <f>'1_Police_100K'!IX48/'1_Police_100K'!HB48*100</f>
        <v>#VALUE!</v>
      </c>
      <c r="IY48" s="250" t="e">
        <f>'1_Police_100K'!IY48/'1_Police_100K'!HC48*100</f>
        <v>#VALUE!</v>
      </c>
      <c r="IZ48" s="250" t="e">
        <f>'1_Police_100K'!IZ48/'1_Police_100K'!HD48*100</f>
        <v>#VALUE!</v>
      </c>
      <c r="JA48" s="250" t="e">
        <f>'1_Police_100K'!JA48/'1_Police_100K'!HE48*100</f>
        <v>#VALUE!</v>
      </c>
      <c r="JB48" s="250" t="e">
        <f>'1_Police_100K'!JB48/'1_Police_100K'!HF48*100</f>
        <v>#VALUE!</v>
      </c>
      <c r="JC48" s="250" t="e">
        <f>'1_Police_100K'!JC48/'1_Police_100K'!HG48*100</f>
        <v>#VALUE!</v>
      </c>
      <c r="JD48" s="250" t="e">
        <f t="shared" si="19"/>
        <v>#VALUE!</v>
      </c>
      <c r="JF48" s="250" t="e">
        <f>'1_Police_100K'!JF48/'1_Police_100K'!IX48*100</f>
        <v>#VALUE!</v>
      </c>
      <c r="JG48" s="250" t="e">
        <f>'1_Police_100K'!JG48/'1_Police_100K'!IY48*100</f>
        <v>#VALUE!</v>
      </c>
      <c r="JH48" s="250" t="e">
        <f>'1_Police_100K'!JH48/'1_Police_100K'!IZ48*100</f>
        <v>#VALUE!</v>
      </c>
      <c r="JI48" s="250" t="e">
        <f>'1_Police_100K'!JI48/'1_Police_100K'!JA48*100</f>
        <v>#VALUE!</v>
      </c>
      <c r="JJ48" s="250" t="e">
        <f>'1_Police_100K'!JJ48/'1_Police_100K'!JB48*100</f>
        <v>#VALUE!</v>
      </c>
      <c r="JK48" s="250" t="e">
        <f>'1_Police_100K'!JK48/'1_Police_100K'!JC48*100</f>
        <v>#VALUE!</v>
      </c>
      <c r="JL48" s="250" t="e">
        <f t="shared" si="47"/>
        <v>#VALUE!</v>
      </c>
      <c r="JN48" s="250" t="e">
        <f>'1_Police_100K'!JN48/'1_Police_100K'!HB48*100</f>
        <v>#VALUE!</v>
      </c>
      <c r="JO48" s="250" t="e">
        <f>'1_Police_100K'!JO48/'1_Police_100K'!HC48*100</f>
        <v>#VALUE!</v>
      </c>
      <c r="JP48" s="250" t="e">
        <f>'1_Police_100K'!JP48/'1_Police_100K'!HD48*100</f>
        <v>#VALUE!</v>
      </c>
      <c r="JQ48" s="250" t="e">
        <f>'1_Police_100K'!JQ48/'1_Police_100K'!HE48*100</f>
        <v>#VALUE!</v>
      </c>
      <c r="JR48" s="250" t="e">
        <f>'1_Police_100K'!JR48/'1_Police_100K'!HF48*100</f>
        <v>#VALUE!</v>
      </c>
      <c r="JS48" s="250" t="e">
        <f>'1_Police_100K'!JS48/'1_Police_100K'!HG48*100</f>
        <v>#VALUE!</v>
      </c>
      <c r="JT48" s="250" t="e">
        <f t="shared" si="20"/>
        <v>#VALUE!</v>
      </c>
      <c r="JV48" s="250" t="e">
        <f>'1_Police_100K'!JV48/'1_Police_100K'!JN48*100</f>
        <v>#VALUE!</v>
      </c>
      <c r="JW48" s="250" t="e">
        <f>'1_Police_100K'!JW48/'1_Police_100K'!JO48*100</f>
        <v>#VALUE!</v>
      </c>
      <c r="JX48" s="250" t="e">
        <f>'1_Police_100K'!JX48/'1_Police_100K'!JP48*100</f>
        <v>#VALUE!</v>
      </c>
      <c r="JY48" s="250" t="e">
        <f>'1_Police_100K'!JY48/'1_Police_100K'!JQ48*100</f>
        <v>#VALUE!</v>
      </c>
      <c r="JZ48" s="250" t="e">
        <f>'1_Police_100K'!JZ48/'1_Police_100K'!JR48*100</f>
        <v>#VALUE!</v>
      </c>
      <c r="KA48" s="250" t="e">
        <f>'1_Police_100K'!KA48/'1_Police_100K'!JS48*100</f>
        <v>#VALUE!</v>
      </c>
      <c r="KB48" s="250" t="e">
        <f t="shared" si="21"/>
        <v>#VALUE!</v>
      </c>
      <c r="KD48" s="250" t="e">
        <f>'1_Police_100K'!KD48/'1_Police_100K'!JN48*100</f>
        <v>#VALUE!</v>
      </c>
      <c r="KE48" s="250" t="e">
        <f>'1_Police_100K'!KE48/'1_Police_100K'!JO48*100</f>
        <v>#VALUE!</v>
      </c>
      <c r="KF48" s="250" t="e">
        <f>'1_Police_100K'!KF48/'1_Police_100K'!JP48*100</f>
        <v>#VALUE!</v>
      </c>
      <c r="KG48" s="250" t="e">
        <f>'1_Police_100K'!KG48/'1_Police_100K'!JQ48*100</f>
        <v>#VALUE!</v>
      </c>
      <c r="KH48" s="250" t="e">
        <f>'1_Police_100K'!KH48/'1_Police_100K'!JR48*100</f>
        <v>#VALUE!</v>
      </c>
      <c r="KI48" s="250" t="e">
        <f>'1_Police_100K'!KI48/'1_Police_100K'!JS48*100</f>
        <v>#VALUE!</v>
      </c>
      <c r="KJ48" s="250" t="e">
        <f t="shared" si="22"/>
        <v>#VALUE!</v>
      </c>
      <c r="KL48" s="250" t="e">
        <f>'1_Police_100K'!KL48/'1_Police_100K'!HB48*100</f>
        <v>#VALUE!</v>
      </c>
      <c r="KM48" s="250" t="e">
        <f>'1_Police_100K'!KM48/'1_Police_100K'!HC48*100</f>
        <v>#VALUE!</v>
      </c>
      <c r="KN48" s="250" t="e">
        <f>'1_Police_100K'!KN48/'1_Police_100K'!HD48*100</f>
        <v>#VALUE!</v>
      </c>
      <c r="KO48" s="250" t="e">
        <f>'1_Police_100K'!KO48/'1_Police_100K'!HE48*100</f>
        <v>#VALUE!</v>
      </c>
      <c r="KP48" s="250" t="e">
        <f>'1_Police_100K'!KP48/'1_Police_100K'!HF48*100</f>
        <v>#VALUE!</v>
      </c>
      <c r="KQ48" s="250" t="e">
        <f>'1_Police_100K'!KQ48/'1_Police_100K'!HG48*100</f>
        <v>#VALUE!</v>
      </c>
      <c r="KR48" s="250" t="e">
        <f t="shared" si="23"/>
        <v>#VALUE!</v>
      </c>
      <c r="KT48" s="250" t="e">
        <f>'1_Police_100K'!KT48/'1_Police_100K'!KL48*100</f>
        <v>#VALUE!</v>
      </c>
      <c r="KU48" s="250" t="e">
        <f>'1_Police_100K'!KU48/'1_Police_100K'!KM48*100</f>
        <v>#VALUE!</v>
      </c>
      <c r="KV48" s="250" t="e">
        <f>'1_Police_100K'!KV48/'1_Police_100K'!KN48*100</f>
        <v>#VALUE!</v>
      </c>
      <c r="KW48" s="250" t="e">
        <f>'1_Police_100K'!KW48/'1_Police_100K'!KO48*100</f>
        <v>#VALUE!</v>
      </c>
      <c r="KX48" s="250" t="e">
        <f>'1_Police_100K'!KX48/'1_Police_100K'!KP48*100</f>
        <v>#VALUE!</v>
      </c>
      <c r="KY48" s="250" t="e">
        <f>'1_Police_100K'!KY48/'1_Police_100K'!KQ48*100</f>
        <v>#VALUE!</v>
      </c>
      <c r="KZ48" s="250" t="e">
        <f t="shared" si="37"/>
        <v>#VALUE!</v>
      </c>
      <c r="LB48" s="250" t="e">
        <f>'1_Police_100K'!LB48/'1_Police_100K'!HB48*100</f>
        <v>#VALUE!</v>
      </c>
      <c r="LC48" s="250" t="e">
        <f>'1_Police_100K'!LC48/'1_Police_100K'!HC48*100</f>
        <v>#VALUE!</v>
      </c>
      <c r="LD48" s="250" t="e">
        <f>'1_Police_100K'!LD48/'1_Police_100K'!HD48*100</f>
        <v>#VALUE!</v>
      </c>
      <c r="LE48" s="250" t="e">
        <f>'1_Police_100K'!LE48/'1_Police_100K'!HE48*100</f>
        <v>#VALUE!</v>
      </c>
      <c r="LF48" s="250" t="e">
        <f>'1_Police_100K'!LF48/'1_Police_100K'!HF48*100</f>
        <v>#VALUE!</v>
      </c>
      <c r="LG48" s="250" t="e">
        <f>'1_Police_100K'!LG48/'1_Police_100K'!HG48*100</f>
        <v>#VALUE!</v>
      </c>
      <c r="LH48" s="250" t="e">
        <f t="shared" si="24"/>
        <v>#VALUE!</v>
      </c>
      <c r="LJ48" s="250" t="e">
        <f>'1_Police_100K'!LJ48/'1_Police_100K'!LB48*100</f>
        <v>#VALUE!</v>
      </c>
      <c r="LK48" s="250" t="e">
        <f>'1_Police_100K'!LK48/'1_Police_100K'!LC48*100</f>
        <v>#VALUE!</v>
      </c>
      <c r="LL48" s="250" t="e">
        <f>'1_Police_100K'!LL48/'1_Police_100K'!LD48*100</f>
        <v>#VALUE!</v>
      </c>
      <c r="LM48" s="250" t="e">
        <f>'1_Police_100K'!LM48/'1_Police_100K'!LE48*100</f>
        <v>#VALUE!</v>
      </c>
      <c r="LN48" s="250" t="e">
        <f>'1_Police_100K'!LN48/'1_Police_100K'!LF48*100</f>
        <v>#VALUE!</v>
      </c>
      <c r="LO48" s="250" t="e">
        <f>'1_Police_100K'!LO48/'1_Police_100K'!LG48*100</f>
        <v>#VALUE!</v>
      </c>
      <c r="LP48" s="250" t="e">
        <f t="shared" si="38"/>
        <v>#VALUE!</v>
      </c>
      <c r="LR48" s="250" t="e">
        <f>'1_Police_100K'!LR48/'1_Police_100K'!LJ48*100</f>
        <v>#VALUE!</v>
      </c>
      <c r="LS48" s="250" t="e">
        <f>'1_Police_100K'!LS48/'1_Police_100K'!LK48*100</f>
        <v>#VALUE!</v>
      </c>
      <c r="LT48" s="250" t="e">
        <f>'1_Police_100K'!LT48/'1_Police_100K'!LL48*100</f>
        <v>#VALUE!</v>
      </c>
      <c r="LU48" s="250" t="e">
        <f>'1_Police_100K'!LU48/'1_Police_100K'!LM48*100</f>
        <v>#VALUE!</v>
      </c>
      <c r="LV48" s="250" t="e">
        <f>'1_Police_100K'!LV48/'1_Police_100K'!LN48*100</f>
        <v>#VALUE!</v>
      </c>
      <c r="LW48" s="250" t="e">
        <f>'1_Police_100K'!LW48/'1_Police_100K'!LO48*100</f>
        <v>#VALUE!</v>
      </c>
      <c r="LX48" s="250" t="e">
        <f t="shared" si="39"/>
        <v>#VALUE!</v>
      </c>
      <c r="LZ48" s="250" t="e">
        <f>'1_Police_100K'!LZ48/'1_Police_100K'!LJ48*100</f>
        <v>#VALUE!</v>
      </c>
      <c r="MA48" s="250" t="e">
        <f>'1_Police_100K'!MA48/'1_Police_100K'!LK48*100</f>
        <v>#VALUE!</v>
      </c>
      <c r="MB48" s="250" t="e">
        <f>'1_Police_100K'!MB48/'1_Police_100K'!LL48*100</f>
        <v>#VALUE!</v>
      </c>
      <c r="MC48" s="250" t="e">
        <f>'1_Police_100K'!MC48/'1_Police_100K'!LM48*100</f>
        <v>#VALUE!</v>
      </c>
      <c r="MD48" s="250" t="e">
        <f>'1_Police_100K'!MD48/'1_Police_100K'!LN48*100</f>
        <v>#VALUE!</v>
      </c>
      <c r="ME48" s="250" t="e">
        <f>'1_Police_100K'!ME48/'1_Police_100K'!LO48*100</f>
        <v>#VALUE!</v>
      </c>
      <c r="MF48" s="250" t="e">
        <f t="shared" si="40"/>
        <v>#VALUE!</v>
      </c>
      <c r="MH48" s="250" t="e">
        <f>'1_Police_100K'!MH48/'1_Police_100K'!LZ48*100</f>
        <v>#VALUE!</v>
      </c>
      <c r="MI48" s="250" t="e">
        <f>'1_Police_100K'!MI48/'1_Police_100K'!MA48*100</f>
        <v>#VALUE!</v>
      </c>
      <c r="MJ48" s="250" t="e">
        <f>'1_Police_100K'!MJ48/'1_Police_100K'!MB48*100</f>
        <v>#VALUE!</v>
      </c>
      <c r="MK48" s="250" t="e">
        <f>'1_Police_100K'!MK48/'1_Police_100K'!MC48*100</f>
        <v>#VALUE!</v>
      </c>
      <c r="ML48" s="250" t="e">
        <f>'1_Police_100K'!ML48/'1_Police_100K'!MD48*100</f>
        <v>#VALUE!</v>
      </c>
      <c r="MM48" s="250" t="e">
        <f>'1_Police_100K'!MM48/'1_Police_100K'!ME48*100</f>
        <v>#VALUE!</v>
      </c>
      <c r="MN48" s="250" t="e">
        <f t="shared" si="41"/>
        <v>#VALUE!</v>
      </c>
      <c r="MP48" s="250" t="e">
        <f>'1_Police_100K'!MP48/'1_Police_100K'!HB48*100</f>
        <v>#VALUE!</v>
      </c>
      <c r="MQ48" s="250" t="e">
        <f>'1_Police_100K'!MQ48/'1_Police_100K'!HC48*100</f>
        <v>#VALUE!</v>
      </c>
      <c r="MR48" s="250" t="e">
        <f>'1_Police_100K'!MR48/'1_Police_100K'!HD48*100</f>
        <v>#VALUE!</v>
      </c>
      <c r="MS48" s="250" t="e">
        <f>'1_Police_100K'!MS48/'1_Police_100K'!HE48*100</f>
        <v>#VALUE!</v>
      </c>
      <c r="MT48" s="250" t="e">
        <f>'1_Police_100K'!MT48/'1_Police_100K'!HF48*100</f>
        <v>#VALUE!</v>
      </c>
      <c r="MU48" s="250" t="e">
        <f>'1_Police_100K'!MU48/'1_Police_100K'!HG48*100</f>
        <v>#VALUE!</v>
      </c>
      <c r="MV48" s="250" t="e">
        <f t="shared" si="25"/>
        <v>#VALUE!</v>
      </c>
      <c r="MX48" s="250" t="e">
        <f>'1_Police_100K'!MX48/'1_Police_100K'!MP48*100</f>
        <v>#VALUE!</v>
      </c>
      <c r="MY48" s="250" t="e">
        <f>'1_Police_100K'!MY48/'1_Police_100K'!MQ48*100</f>
        <v>#VALUE!</v>
      </c>
      <c r="MZ48" s="250" t="e">
        <f>'1_Police_100K'!MZ48/'1_Police_100K'!MR48*100</f>
        <v>#VALUE!</v>
      </c>
      <c r="NA48" s="250" t="e">
        <f>'1_Police_100K'!NA48/'1_Police_100K'!MS48*100</f>
        <v>#VALUE!</v>
      </c>
      <c r="NB48" s="250" t="e">
        <f>'1_Police_100K'!NB48/'1_Police_100K'!MT48*100</f>
        <v>#VALUE!</v>
      </c>
      <c r="NC48" s="250" t="e">
        <f>'1_Police_100K'!NC48/'1_Police_100K'!MU48*100</f>
        <v>#VALUE!</v>
      </c>
      <c r="ND48" s="250" t="e">
        <f t="shared" si="49"/>
        <v>#VALUE!</v>
      </c>
      <c r="NF48" s="250" t="e">
        <f>'1_Police_100K'!NF48/'1_Police_100K'!HB48*100</f>
        <v>#VALUE!</v>
      </c>
      <c r="NG48" s="250" t="e">
        <f>'1_Police_100K'!NG48/'1_Police_100K'!HC48*100</f>
        <v>#VALUE!</v>
      </c>
      <c r="NH48" s="250" t="e">
        <f>'1_Police_100K'!NH48/'1_Police_100K'!HD48*100</f>
        <v>#VALUE!</v>
      </c>
      <c r="NI48" s="250" t="e">
        <f>'1_Police_100K'!NI48/'1_Police_100K'!HE48*100</f>
        <v>#VALUE!</v>
      </c>
      <c r="NJ48" s="250" t="e">
        <f>'1_Police_100K'!NJ48/'1_Police_100K'!HF48*100</f>
        <v>#VALUE!</v>
      </c>
      <c r="NK48" s="250" t="e">
        <f>'1_Police_100K'!NK48/'1_Police_100K'!HG48*100</f>
        <v>#VALUE!</v>
      </c>
      <c r="NL48" s="250" t="e">
        <f t="shared" si="26"/>
        <v>#VALUE!</v>
      </c>
      <c r="NN48" s="250" t="e">
        <f>'1_Police_100K'!NN48/'1_Police_100K'!HB48*100</f>
        <v>#VALUE!</v>
      </c>
      <c r="NO48" s="250" t="e">
        <f>'1_Police_100K'!NO48/'1_Police_100K'!HC48*100</f>
        <v>#VALUE!</v>
      </c>
      <c r="NP48" s="250" t="e">
        <f>'1_Police_100K'!NP48/'1_Police_100K'!HD48*100</f>
        <v>#VALUE!</v>
      </c>
      <c r="NQ48" s="250" t="e">
        <f>'1_Police_100K'!NQ48/'1_Police_100K'!HE48*100</f>
        <v>#VALUE!</v>
      </c>
      <c r="NR48" s="250" t="e">
        <f>'1_Police_100K'!NR48/'1_Police_100K'!HF48*100</f>
        <v>#VALUE!</v>
      </c>
      <c r="NS48" s="250" t="e">
        <f>'1_Police_100K'!NS48/'1_Police_100K'!HG48*100</f>
        <v>#VALUE!</v>
      </c>
      <c r="NT48" s="250" t="e">
        <f t="shared" si="27"/>
        <v>#VALUE!</v>
      </c>
      <c r="NV48" s="250" t="e">
        <f>'1_Police_100K'!NV48/'1_Police_100K'!HB48*100</f>
        <v>#VALUE!</v>
      </c>
      <c r="NW48" s="250" t="e">
        <f>'1_Police_100K'!NW48/'1_Police_100K'!HC48*100</f>
        <v>#VALUE!</v>
      </c>
      <c r="NX48" s="250" t="e">
        <f>'1_Police_100K'!NX48/'1_Police_100K'!HD48*100</f>
        <v>#VALUE!</v>
      </c>
      <c r="NY48" s="250" t="e">
        <f>'1_Police_100K'!NY48/'1_Police_100K'!HE48*100</f>
        <v>#VALUE!</v>
      </c>
      <c r="NZ48" s="250" t="e">
        <f>'1_Police_100K'!NZ48/'1_Police_100K'!HF48*100</f>
        <v>#VALUE!</v>
      </c>
      <c r="OA48" s="250" t="e">
        <f>'1_Police_100K'!OA48/'1_Police_100K'!HG48*100</f>
        <v>#VALUE!</v>
      </c>
      <c r="OB48" s="250" t="e">
        <f t="shared" si="42"/>
        <v>#VALUE!</v>
      </c>
      <c r="OD48" s="250" t="e">
        <f>'1_Police_100K'!OD48/'1_Police_100K'!HB48*100</f>
        <v>#VALUE!</v>
      </c>
      <c r="OE48" s="250" t="e">
        <f>'1_Police_100K'!OE48/'1_Police_100K'!HC48*100</f>
        <v>#VALUE!</v>
      </c>
      <c r="OF48" s="250" t="e">
        <f>'1_Police_100K'!OF48/'1_Police_100K'!HD48*100</f>
        <v>#VALUE!</v>
      </c>
      <c r="OG48" s="250" t="e">
        <f>'1_Police_100K'!OG48/'1_Police_100K'!HE48*100</f>
        <v>#VALUE!</v>
      </c>
      <c r="OH48" s="250" t="e">
        <f>'1_Police_100K'!OH48/'1_Police_100K'!HF48*100</f>
        <v>#VALUE!</v>
      </c>
      <c r="OI48" s="250" t="e">
        <f>'1_Police_100K'!OI48/'1_Police_100K'!HG48*100</f>
        <v>#VALUE!</v>
      </c>
      <c r="OJ48" s="250" t="e">
        <f t="shared" si="28"/>
        <v>#VALUE!</v>
      </c>
      <c r="OL48" s="250" t="e">
        <f>'1_Police_100K'!OL48/'1_Police_100K'!OD48*100</f>
        <v>#VALUE!</v>
      </c>
      <c r="OM48" s="250" t="e">
        <f>'1_Police_100K'!OM48/'1_Police_100K'!OE48*100</f>
        <v>#VALUE!</v>
      </c>
      <c r="ON48" s="250" t="e">
        <f>'1_Police_100K'!ON48/'1_Police_100K'!OF48*100</f>
        <v>#VALUE!</v>
      </c>
      <c r="OO48" s="250" t="e">
        <f>'1_Police_100K'!OO48/'1_Police_100K'!OG48*100</f>
        <v>#VALUE!</v>
      </c>
      <c r="OP48" s="250" t="e">
        <f>'1_Police_100K'!OP48/'1_Police_100K'!OH48*100</f>
        <v>#VALUE!</v>
      </c>
      <c r="OQ48" s="250" t="e">
        <f>'1_Police_100K'!OQ48/'1_Police_100K'!OI48*100</f>
        <v>#VALUE!</v>
      </c>
      <c r="OR48" s="250" t="e">
        <f t="shared" si="43"/>
        <v>#VALUE!</v>
      </c>
    </row>
    <row r="49" spans="1:407">
      <c r="A49" s="256"/>
      <c r="B49" s="257" t="s">
        <v>3327</v>
      </c>
      <c r="C49" s="258">
        <f t="shared" ref="C49:H49" si="50">AVERAGE(C3:C48)</f>
        <v>17769.3665</v>
      </c>
      <c r="D49" s="258">
        <f t="shared" si="50"/>
        <v>17820.919217391303</v>
      </c>
      <c r="E49" s="258">
        <f t="shared" si="50"/>
        <v>17853.492934782611</v>
      </c>
      <c r="F49" s="258">
        <f t="shared" si="50"/>
        <v>17936.878152173907</v>
      </c>
      <c r="G49" s="258">
        <f t="shared" si="50"/>
        <v>17932.104891304345</v>
      </c>
      <c r="H49" s="258">
        <f t="shared" si="50"/>
        <v>17998.025565217387</v>
      </c>
      <c r="J49" s="258" t="e">
        <f t="shared" ref="J49:O49" si="51">AVERAGE(J3:J48)</f>
        <v>#VALUE!</v>
      </c>
      <c r="K49" s="258" t="e">
        <f t="shared" si="51"/>
        <v>#VALUE!</v>
      </c>
      <c r="L49" s="258" t="e">
        <f t="shared" si="51"/>
        <v>#VALUE!</v>
      </c>
      <c r="M49" s="258" t="e">
        <f t="shared" si="51"/>
        <v>#VALUE!</v>
      </c>
      <c r="N49" s="258" t="e">
        <f t="shared" si="51"/>
        <v>#VALUE!</v>
      </c>
      <c r="O49" s="258" t="e">
        <f t="shared" si="51"/>
        <v>#VALUE!</v>
      </c>
      <c r="R49" s="258" t="e">
        <f t="shared" ref="R49:W49" si="52">AVERAGE(R3:R48)</f>
        <v>#VALUE!</v>
      </c>
      <c r="S49" s="258" t="e">
        <f t="shared" si="52"/>
        <v>#VALUE!</v>
      </c>
      <c r="T49" s="258" t="e">
        <f t="shared" si="52"/>
        <v>#VALUE!</v>
      </c>
      <c r="U49" s="258" t="e">
        <f t="shared" si="52"/>
        <v>#VALUE!</v>
      </c>
      <c r="V49" s="258" t="e">
        <f t="shared" si="52"/>
        <v>#VALUE!</v>
      </c>
      <c r="W49" s="258" t="e">
        <f t="shared" si="52"/>
        <v>#VALUE!</v>
      </c>
      <c r="Z49" s="258" t="e">
        <f t="shared" ref="Z49:AE49" si="53">AVERAGE(Z3:Z48)</f>
        <v>#VALUE!</v>
      </c>
      <c r="AA49" s="258" t="e">
        <f t="shared" si="53"/>
        <v>#VALUE!</v>
      </c>
      <c r="AB49" s="258" t="e">
        <f t="shared" si="53"/>
        <v>#VALUE!</v>
      </c>
      <c r="AC49" s="258" t="e">
        <f t="shared" si="53"/>
        <v>#VALUE!</v>
      </c>
      <c r="AD49" s="258" t="e">
        <f t="shared" si="53"/>
        <v>#VALUE!</v>
      </c>
      <c r="AE49" s="258" t="e">
        <f t="shared" si="53"/>
        <v>#VALUE!</v>
      </c>
      <c r="AH49" s="258" t="e">
        <f t="shared" ref="AH49:AM49" si="54">AVERAGE(AH3:AH48)</f>
        <v>#VALUE!</v>
      </c>
      <c r="AI49" s="258" t="e">
        <f t="shared" si="54"/>
        <v>#VALUE!</v>
      </c>
      <c r="AJ49" s="258" t="e">
        <f t="shared" si="54"/>
        <v>#VALUE!</v>
      </c>
      <c r="AK49" s="258" t="e">
        <f t="shared" si="54"/>
        <v>#VALUE!</v>
      </c>
      <c r="AL49" s="258" t="e">
        <f t="shared" si="54"/>
        <v>#VALUE!</v>
      </c>
      <c r="AM49" s="258" t="e">
        <f t="shared" si="54"/>
        <v>#VALUE!</v>
      </c>
      <c r="AP49" s="258" t="e">
        <f t="shared" ref="AP49:AU49" si="55">AVERAGE(AP3:AP48)</f>
        <v>#VALUE!</v>
      </c>
      <c r="AQ49" s="258" t="e">
        <f t="shared" si="55"/>
        <v>#VALUE!</v>
      </c>
      <c r="AR49" s="258" t="e">
        <f t="shared" si="55"/>
        <v>#VALUE!</v>
      </c>
      <c r="AS49" s="258" t="e">
        <f t="shared" si="55"/>
        <v>#VALUE!</v>
      </c>
      <c r="AT49" s="258" t="e">
        <f t="shared" si="55"/>
        <v>#VALUE!</v>
      </c>
      <c r="AU49" s="258" t="e">
        <f t="shared" si="55"/>
        <v>#VALUE!</v>
      </c>
      <c r="AX49" s="258" t="e">
        <f t="shared" ref="AX49:BC49" si="56">AVERAGE(AX3:AX48)</f>
        <v>#VALUE!</v>
      </c>
      <c r="AY49" s="258" t="e">
        <f t="shared" si="56"/>
        <v>#VALUE!</v>
      </c>
      <c r="AZ49" s="258" t="e">
        <f t="shared" si="56"/>
        <v>#VALUE!</v>
      </c>
      <c r="BA49" s="258" t="e">
        <f t="shared" si="56"/>
        <v>#VALUE!</v>
      </c>
      <c r="BB49" s="258" t="e">
        <f t="shared" si="56"/>
        <v>#VALUE!</v>
      </c>
      <c r="BC49" s="258" t="e">
        <f t="shared" si="56"/>
        <v>#VALUE!</v>
      </c>
      <c r="BF49" s="258" t="e">
        <f t="shared" ref="BF49:BK49" si="57">AVERAGE(BF3:BF48)</f>
        <v>#VALUE!</v>
      </c>
      <c r="BG49" s="258" t="e">
        <f t="shared" si="57"/>
        <v>#VALUE!</v>
      </c>
      <c r="BH49" s="258" t="e">
        <f t="shared" si="57"/>
        <v>#VALUE!</v>
      </c>
      <c r="BI49" s="258" t="e">
        <f t="shared" si="57"/>
        <v>#VALUE!</v>
      </c>
      <c r="BJ49" s="258" t="e">
        <f t="shared" si="57"/>
        <v>#VALUE!</v>
      </c>
      <c r="BK49" s="258" t="e">
        <f t="shared" si="57"/>
        <v>#VALUE!</v>
      </c>
      <c r="BN49" s="258" t="e">
        <f t="shared" ref="BN49:BS49" si="58">AVERAGE(BN3:BN48)</f>
        <v>#VALUE!</v>
      </c>
      <c r="BO49" s="258" t="e">
        <f t="shared" si="58"/>
        <v>#VALUE!</v>
      </c>
      <c r="BP49" s="258" t="e">
        <f t="shared" si="58"/>
        <v>#VALUE!</v>
      </c>
      <c r="BQ49" s="258" t="e">
        <f t="shared" si="58"/>
        <v>#VALUE!</v>
      </c>
      <c r="BR49" s="258" t="e">
        <f t="shared" si="58"/>
        <v>#VALUE!</v>
      </c>
      <c r="BS49" s="258" t="e">
        <f t="shared" si="58"/>
        <v>#VALUE!</v>
      </c>
      <c r="BV49" s="258" t="e">
        <f t="shared" ref="BV49:CA49" si="59">AVERAGE(BV3:BV48)</f>
        <v>#VALUE!</v>
      </c>
      <c r="BW49" s="258" t="e">
        <f t="shared" si="59"/>
        <v>#VALUE!</v>
      </c>
      <c r="BX49" s="258" t="e">
        <f t="shared" si="59"/>
        <v>#VALUE!</v>
      </c>
      <c r="BY49" s="258" t="e">
        <f t="shared" si="59"/>
        <v>#VALUE!</v>
      </c>
      <c r="BZ49" s="258" t="e">
        <f t="shared" si="59"/>
        <v>#VALUE!</v>
      </c>
      <c r="CA49" s="258" t="e">
        <f t="shared" si="59"/>
        <v>#VALUE!</v>
      </c>
      <c r="CD49" s="258" t="e">
        <f t="shared" ref="CD49:CI49" si="60">AVERAGE(CD3:CD48)</f>
        <v>#VALUE!</v>
      </c>
      <c r="CE49" s="258" t="e">
        <f t="shared" si="60"/>
        <v>#VALUE!</v>
      </c>
      <c r="CF49" s="258" t="e">
        <f t="shared" si="60"/>
        <v>#VALUE!</v>
      </c>
      <c r="CG49" s="258" t="e">
        <f t="shared" si="60"/>
        <v>#VALUE!</v>
      </c>
      <c r="CH49" s="258" t="e">
        <f t="shared" si="60"/>
        <v>#VALUE!</v>
      </c>
      <c r="CI49" s="258" t="e">
        <f t="shared" si="60"/>
        <v>#VALUE!</v>
      </c>
      <c r="CL49" s="258" t="e">
        <f t="shared" ref="CL49:CQ49" si="61">AVERAGE(CL3:CL48)</f>
        <v>#VALUE!</v>
      </c>
      <c r="CM49" s="258" t="e">
        <f t="shared" si="61"/>
        <v>#VALUE!</v>
      </c>
      <c r="CN49" s="258" t="e">
        <f t="shared" si="61"/>
        <v>#VALUE!</v>
      </c>
      <c r="CO49" s="258" t="e">
        <f t="shared" si="61"/>
        <v>#VALUE!</v>
      </c>
      <c r="CP49" s="258" t="e">
        <f t="shared" si="61"/>
        <v>#VALUE!</v>
      </c>
      <c r="CQ49" s="258" t="e">
        <f t="shared" si="61"/>
        <v>#VALUE!</v>
      </c>
      <c r="CT49" s="258" t="e">
        <f t="shared" ref="CT49:CY49" si="62">AVERAGE(CT3:CT48)</f>
        <v>#VALUE!</v>
      </c>
      <c r="CU49" s="258" t="e">
        <f t="shared" si="62"/>
        <v>#VALUE!</v>
      </c>
      <c r="CV49" s="258" t="e">
        <f t="shared" si="62"/>
        <v>#VALUE!</v>
      </c>
      <c r="CW49" s="258" t="e">
        <f t="shared" si="62"/>
        <v>#VALUE!</v>
      </c>
      <c r="CX49" s="258" t="e">
        <f t="shared" si="62"/>
        <v>#VALUE!</v>
      </c>
      <c r="CY49" s="258" t="e">
        <f t="shared" si="62"/>
        <v>#VALUE!</v>
      </c>
      <c r="DB49" s="258" t="e">
        <f t="shared" ref="DB49:DG49" si="63">AVERAGE(DB3:DB48)</f>
        <v>#VALUE!</v>
      </c>
      <c r="DC49" s="258" t="e">
        <f t="shared" si="63"/>
        <v>#VALUE!</v>
      </c>
      <c r="DD49" s="258" t="e">
        <f t="shared" si="63"/>
        <v>#VALUE!</v>
      </c>
      <c r="DE49" s="258" t="e">
        <f t="shared" si="63"/>
        <v>#VALUE!</v>
      </c>
      <c r="DF49" s="258" t="e">
        <f t="shared" si="63"/>
        <v>#VALUE!</v>
      </c>
      <c r="DG49" s="258" t="e">
        <f t="shared" si="63"/>
        <v>#VALUE!</v>
      </c>
      <c r="DJ49" s="258" t="e">
        <f t="shared" ref="DJ49:DO49" si="64">AVERAGE(DJ3:DJ48)</f>
        <v>#VALUE!</v>
      </c>
      <c r="DK49" s="258" t="e">
        <f t="shared" si="64"/>
        <v>#VALUE!</v>
      </c>
      <c r="DL49" s="258" t="e">
        <f t="shared" si="64"/>
        <v>#VALUE!</v>
      </c>
      <c r="DM49" s="258" t="e">
        <f t="shared" si="64"/>
        <v>#VALUE!</v>
      </c>
      <c r="DN49" s="258" t="e">
        <f t="shared" si="64"/>
        <v>#VALUE!</v>
      </c>
      <c r="DO49" s="258" t="e">
        <f t="shared" si="64"/>
        <v>#VALUE!</v>
      </c>
      <c r="DR49" s="258" t="e">
        <f t="shared" ref="DR49:DW49" si="65">AVERAGE(DR3:DR48)</f>
        <v>#VALUE!</v>
      </c>
      <c r="DS49" s="258" t="e">
        <f t="shared" si="65"/>
        <v>#VALUE!</v>
      </c>
      <c r="DT49" s="258" t="e">
        <f t="shared" si="65"/>
        <v>#VALUE!</v>
      </c>
      <c r="DU49" s="258" t="e">
        <f t="shared" si="65"/>
        <v>#VALUE!</v>
      </c>
      <c r="DV49" s="258" t="e">
        <f t="shared" si="65"/>
        <v>#VALUE!</v>
      </c>
      <c r="DW49" s="258" t="e">
        <f t="shared" si="65"/>
        <v>#VALUE!</v>
      </c>
      <c r="DZ49" s="258" t="e">
        <f t="shared" ref="DZ49:EE49" si="66">AVERAGE(DZ3:DZ48)</f>
        <v>#VALUE!</v>
      </c>
      <c r="EA49" s="258" t="e">
        <f t="shared" si="66"/>
        <v>#VALUE!</v>
      </c>
      <c r="EB49" s="258" t="e">
        <f t="shared" si="66"/>
        <v>#VALUE!</v>
      </c>
      <c r="EC49" s="258" t="e">
        <f t="shared" si="66"/>
        <v>#VALUE!</v>
      </c>
      <c r="ED49" s="258" t="e">
        <f t="shared" si="66"/>
        <v>#VALUE!</v>
      </c>
      <c r="EE49" s="258" t="e">
        <f t="shared" si="66"/>
        <v>#VALUE!</v>
      </c>
      <c r="EH49" s="258" t="e">
        <f t="shared" ref="EH49:EM49" si="67">AVERAGE(EH3:EH48)</f>
        <v>#VALUE!</v>
      </c>
      <c r="EI49" s="258" t="e">
        <f t="shared" si="67"/>
        <v>#VALUE!</v>
      </c>
      <c r="EJ49" s="258" t="e">
        <f t="shared" si="67"/>
        <v>#VALUE!</v>
      </c>
      <c r="EK49" s="258" t="e">
        <f t="shared" si="67"/>
        <v>#VALUE!</v>
      </c>
      <c r="EL49" s="258" t="e">
        <f t="shared" si="67"/>
        <v>#VALUE!</v>
      </c>
      <c r="EM49" s="258" t="e">
        <f t="shared" si="67"/>
        <v>#VALUE!</v>
      </c>
      <c r="EP49" s="258" t="e">
        <f t="shared" ref="EP49:EU49" si="68">AVERAGE(EP3:EP48)</f>
        <v>#VALUE!</v>
      </c>
      <c r="EQ49" s="258" t="e">
        <f t="shared" si="68"/>
        <v>#VALUE!</v>
      </c>
      <c r="ER49" s="258" t="e">
        <f t="shared" si="68"/>
        <v>#VALUE!</v>
      </c>
      <c r="ES49" s="258" t="e">
        <f t="shared" si="68"/>
        <v>#VALUE!</v>
      </c>
      <c r="ET49" s="258" t="e">
        <f t="shared" si="68"/>
        <v>#VALUE!</v>
      </c>
      <c r="EU49" s="258" t="e">
        <f t="shared" si="68"/>
        <v>#VALUE!</v>
      </c>
      <c r="EX49" s="258" t="e">
        <f t="shared" ref="EX49:FC49" si="69">AVERAGE(EX3:EX48)</f>
        <v>#VALUE!</v>
      </c>
      <c r="EY49" s="258" t="e">
        <f t="shared" si="69"/>
        <v>#VALUE!</v>
      </c>
      <c r="EZ49" s="258" t="e">
        <f t="shared" si="69"/>
        <v>#VALUE!</v>
      </c>
      <c r="FA49" s="258" t="e">
        <f t="shared" si="69"/>
        <v>#VALUE!</v>
      </c>
      <c r="FB49" s="258" t="e">
        <f t="shared" si="69"/>
        <v>#VALUE!</v>
      </c>
      <c r="FC49" s="258" t="e">
        <f t="shared" si="69"/>
        <v>#VALUE!</v>
      </c>
      <c r="FF49" s="258" t="e">
        <f t="shared" ref="FF49:FK49" si="70">AVERAGE(FF3:FF48)</f>
        <v>#VALUE!</v>
      </c>
      <c r="FG49" s="258" t="e">
        <f t="shared" si="70"/>
        <v>#VALUE!</v>
      </c>
      <c r="FH49" s="258" t="e">
        <f t="shared" si="70"/>
        <v>#VALUE!</v>
      </c>
      <c r="FI49" s="258" t="e">
        <f t="shared" si="70"/>
        <v>#VALUE!</v>
      </c>
      <c r="FJ49" s="258" t="e">
        <f t="shared" si="70"/>
        <v>#VALUE!</v>
      </c>
      <c r="FK49" s="258" t="e">
        <f t="shared" si="70"/>
        <v>#VALUE!</v>
      </c>
      <c r="FN49" s="258" t="e">
        <f t="shared" ref="FN49:FS49" si="71">AVERAGE(FN3:FN48)</f>
        <v>#VALUE!</v>
      </c>
      <c r="FO49" s="258" t="e">
        <f t="shared" si="71"/>
        <v>#VALUE!</v>
      </c>
      <c r="FP49" s="258" t="e">
        <f t="shared" si="71"/>
        <v>#VALUE!</v>
      </c>
      <c r="FQ49" s="258" t="e">
        <f t="shared" si="71"/>
        <v>#VALUE!</v>
      </c>
      <c r="FR49" s="258" t="e">
        <f t="shared" si="71"/>
        <v>#VALUE!</v>
      </c>
      <c r="FS49" s="258" t="e">
        <f t="shared" si="71"/>
        <v>#VALUE!</v>
      </c>
      <c r="FV49" s="258" t="e">
        <f t="shared" ref="FV49:GA49" si="72">AVERAGE(FV3:FV48)</f>
        <v>#VALUE!</v>
      </c>
      <c r="FW49" s="258" t="e">
        <f t="shared" si="72"/>
        <v>#VALUE!</v>
      </c>
      <c r="FX49" s="258" t="e">
        <f t="shared" si="72"/>
        <v>#VALUE!</v>
      </c>
      <c r="FY49" s="258" t="e">
        <f t="shared" si="72"/>
        <v>#VALUE!</v>
      </c>
      <c r="FZ49" s="258" t="e">
        <f t="shared" si="72"/>
        <v>#VALUE!</v>
      </c>
      <c r="GA49" s="258" t="e">
        <f t="shared" si="72"/>
        <v>#VALUE!</v>
      </c>
      <c r="GD49" s="258" t="e">
        <f t="shared" ref="GD49:GI49" si="73">AVERAGE(GD3:GD48)</f>
        <v>#VALUE!</v>
      </c>
      <c r="GE49" s="258" t="e">
        <f t="shared" si="73"/>
        <v>#VALUE!</v>
      </c>
      <c r="GF49" s="258" t="e">
        <f t="shared" si="73"/>
        <v>#VALUE!</v>
      </c>
      <c r="GG49" s="258" t="e">
        <f t="shared" si="73"/>
        <v>#VALUE!</v>
      </c>
      <c r="GH49" s="258" t="e">
        <f t="shared" si="73"/>
        <v>#VALUE!</v>
      </c>
      <c r="GI49" s="258" t="e">
        <f t="shared" si="73"/>
        <v>#VALUE!</v>
      </c>
      <c r="GL49" s="258" t="e">
        <f t="shared" ref="GL49:GQ49" si="74">AVERAGE(GL3:GL48)</f>
        <v>#VALUE!</v>
      </c>
      <c r="GM49" s="258" t="e">
        <f t="shared" si="74"/>
        <v>#VALUE!</v>
      </c>
      <c r="GN49" s="258" t="e">
        <f t="shared" si="74"/>
        <v>#VALUE!</v>
      </c>
      <c r="GO49" s="258" t="e">
        <f t="shared" si="74"/>
        <v>#VALUE!</v>
      </c>
      <c r="GP49" s="258" t="e">
        <f t="shared" si="74"/>
        <v>#VALUE!</v>
      </c>
      <c r="GQ49" s="258" t="e">
        <f t="shared" si="74"/>
        <v>#VALUE!</v>
      </c>
      <c r="GT49" s="258" t="e">
        <f t="shared" ref="GT49:GY49" si="75">AVERAGE(GT3:GT48)</f>
        <v>#VALUE!</v>
      </c>
      <c r="GU49" s="258" t="e">
        <f t="shared" si="75"/>
        <v>#VALUE!</v>
      </c>
      <c r="GV49" s="258" t="e">
        <f t="shared" si="75"/>
        <v>#VALUE!</v>
      </c>
      <c r="GW49" s="258" t="e">
        <f t="shared" si="75"/>
        <v>#VALUE!</v>
      </c>
      <c r="GX49" s="258" t="e">
        <f t="shared" si="75"/>
        <v>#VALUE!</v>
      </c>
      <c r="GY49" s="258" t="e">
        <f t="shared" si="75"/>
        <v>#VALUE!</v>
      </c>
      <c r="HA49" s="252"/>
      <c r="HB49" s="258" t="e">
        <f t="shared" ref="HB49:HG49" si="76">AVERAGE(HB3:HB48)</f>
        <v>#VALUE!</v>
      </c>
      <c r="HC49" s="258" t="e">
        <f t="shared" si="76"/>
        <v>#VALUE!</v>
      </c>
      <c r="HD49" s="258" t="e">
        <f t="shared" si="76"/>
        <v>#VALUE!</v>
      </c>
      <c r="HE49" s="258" t="e">
        <f t="shared" si="76"/>
        <v>#VALUE!</v>
      </c>
      <c r="HF49" s="258" t="e">
        <f t="shared" si="76"/>
        <v>#VALUE!</v>
      </c>
      <c r="HG49" s="258" t="e">
        <f t="shared" si="76"/>
        <v>#VALUE!</v>
      </c>
      <c r="HJ49" s="258" t="e">
        <f t="shared" ref="HJ49:HO49" si="77">AVERAGE(HJ3:HJ48)</f>
        <v>#VALUE!</v>
      </c>
      <c r="HK49" s="258" t="e">
        <f t="shared" si="77"/>
        <v>#VALUE!</v>
      </c>
      <c r="HL49" s="258" t="e">
        <f t="shared" si="77"/>
        <v>#VALUE!</v>
      </c>
      <c r="HM49" s="258" t="e">
        <f t="shared" si="77"/>
        <v>#VALUE!</v>
      </c>
      <c r="HN49" s="258" t="e">
        <f t="shared" si="77"/>
        <v>#VALUE!</v>
      </c>
      <c r="HO49" s="258" t="e">
        <f t="shared" si="77"/>
        <v>#VALUE!</v>
      </c>
      <c r="HR49" s="258" t="e">
        <f t="shared" ref="HR49:HW49" si="78">AVERAGE(HR3:HR48)</f>
        <v>#VALUE!</v>
      </c>
      <c r="HS49" s="258" t="e">
        <f t="shared" si="78"/>
        <v>#VALUE!</v>
      </c>
      <c r="HT49" s="258" t="e">
        <f t="shared" si="78"/>
        <v>#VALUE!</v>
      </c>
      <c r="HU49" s="258" t="e">
        <f t="shared" si="78"/>
        <v>#VALUE!</v>
      </c>
      <c r="HV49" s="258" t="e">
        <f t="shared" si="78"/>
        <v>#VALUE!</v>
      </c>
      <c r="HW49" s="258" t="e">
        <f t="shared" si="78"/>
        <v>#VALUE!</v>
      </c>
      <c r="HZ49" s="258" t="e">
        <f t="shared" ref="HZ49:IE49" si="79">AVERAGE(HZ3:HZ48)</f>
        <v>#VALUE!</v>
      </c>
      <c r="IA49" s="258" t="e">
        <f t="shared" si="79"/>
        <v>#VALUE!</v>
      </c>
      <c r="IB49" s="258" t="e">
        <f t="shared" si="79"/>
        <v>#VALUE!</v>
      </c>
      <c r="IC49" s="258" t="e">
        <f t="shared" si="79"/>
        <v>#VALUE!</v>
      </c>
      <c r="ID49" s="258" t="e">
        <f t="shared" si="79"/>
        <v>#VALUE!</v>
      </c>
      <c r="IE49" s="258" t="e">
        <f t="shared" si="79"/>
        <v>#VALUE!</v>
      </c>
      <c r="IH49" s="258" t="e">
        <f t="shared" ref="IH49:IM49" si="80">AVERAGE(IH3:IH48)</f>
        <v>#VALUE!</v>
      </c>
      <c r="II49" s="258" t="e">
        <f t="shared" si="80"/>
        <v>#VALUE!</v>
      </c>
      <c r="IJ49" s="258" t="e">
        <f t="shared" si="80"/>
        <v>#VALUE!</v>
      </c>
      <c r="IK49" s="258" t="e">
        <f t="shared" si="80"/>
        <v>#VALUE!</v>
      </c>
      <c r="IL49" s="258" t="e">
        <f t="shared" si="80"/>
        <v>#VALUE!</v>
      </c>
      <c r="IM49" s="258" t="e">
        <f t="shared" si="80"/>
        <v>#VALUE!</v>
      </c>
      <c r="IP49" s="258" t="e">
        <f t="shared" ref="IP49:IU49" si="81">AVERAGE(IP3:IP48)</f>
        <v>#VALUE!</v>
      </c>
      <c r="IQ49" s="258" t="e">
        <f t="shared" si="81"/>
        <v>#VALUE!</v>
      </c>
      <c r="IR49" s="258" t="e">
        <f t="shared" si="81"/>
        <v>#VALUE!</v>
      </c>
      <c r="IS49" s="258" t="e">
        <f t="shared" si="81"/>
        <v>#VALUE!</v>
      </c>
      <c r="IT49" s="258" t="e">
        <f t="shared" si="81"/>
        <v>#VALUE!</v>
      </c>
      <c r="IU49" s="258" t="e">
        <f t="shared" si="81"/>
        <v>#VALUE!</v>
      </c>
      <c r="IX49" s="258" t="e">
        <f t="shared" ref="IX49:JC49" si="82">AVERAGE(IX3:IX48)</f>
        <v>#VALUE!</v>
      </c>
      <c r="IY49" s="258" t="e">
        <f t="shared" si="82"/>
        <v>#VALUE!</v>
      </c>
      <c r="IZ49" s="258" t="e">
        <f t="shared" si="82"/>
        <v>#VALUE!</v>
      </c>
      <c r="JA49" s="258" t="e">
        <f t="shared" si="82"/>
        <v>#VALUE!</v>
      </c>
      <c r="JB49" s="258" t="e">
        <f t="shared" si="82"/>
        <v>#VALUE!</v>
      </c>
      <c r="JC49" s="258" t="e">
        <f t="shared" si="82"/>
        <v>#VALUE!</v>
      </c>
      <c r="JF49" s="258" t="e">
        <f t="shared" ref="JF49:JK49" si="83">AVERAGE(JF3:JF48)</f>
        <v>#VALUE!</v>
      </c>
      <c r="JG49" s="258" t="e">
        <f t="shared" si="83"/>
        <v>#VALUE!</v>
      </c>
      <c r="JH49" s="258" t="e">
        <f t="shared" si="83"/>
        <v>#VALUE!</v>
      </c>
      <c r="JI49" s="258" t="e">
        <f t="shared" si="83"/>
        <v>#VALUE!</v>
      </c>
      <c r="JJ49" s="258" t="e">
        <f t="shared" si="83"/>
        <v>#VALUE!</v>
      </c>
      <c r="JK49" s="258" t="e">
        <f t="shared" si="83"/>
        <v>#VALUE!</v>
      </c>
      <c r="JN49" s="258" t="e">
        <f t="shared" ref="JN49:JS49" si="84">AVERAGE(JN3:JN48)</f>
        <v>#VALUE!</v>
      </c>
      <c r="JO49" s="258" t="e">
        <f t="shared" si="84"/>
        <v>#VALUE!</v>
      </c>
      <c r="JP49" s="258" t="e">
        <f t="shared" si="84"/>
        <v>#VALUE!</v>
      </c>
      <c r="JQ49" s="258" t="e">
        <f t="shared" si="84"/>
        <v>#VALUE!</v>
      </c>
      <c r="JR49" s="258" t="e">
        <f t="shared" si="84"/>
        <v>#VALUE!</v>
      </c>
      <c r="JS49" s="258" t="e">
        <f t="shared" si="84"/>
        <v>#VALUE!</v>
      </c>
      <c r="JV49" s="258" t="e">
        <f t="shared" ref="JV49:KA49" si="85">AVERAGE(JV3:JV48)</f>
        <v>#VALUE!</v>
      </c>
      <c r="JW49" s="258" t="e">
        <f t="shared" si="85"/>
        <v>#VALUE!</v>
      </c>
      <c r="JX49" s="258" t="e">
        <f t="shared" si="85"/>
        <v>#VALUE!</v>
      </c>
      <c r="JY49" s="258" t="e">
        <f t="shared" si="85"/>
        <v>#VALUE!</v>
      </c>
      <c r="JZ49" s="258" t="e">
        <f t="shared" si="85"/>
        <v>#VALUE!</v>
      </c>
      <c r="KA49" s="258" t="e">
        <f t="shared" si="85"/>
        <v>#VALUE!</v>
      </c>
      <c r="KD49" s="258" t="e">
        <f t="shared" ref="KD49:KI49" si="86">AVERAGE(KD3:KD48)</f>
        <v>#VALUE!</v>
      </c>
      <c r="KE49" s="258" t="e">
        <f t="shared" si="86"/>
        <v>#VALUE!</v>
      </c>
      <c r="KF49" s="258" t="e">
        <f t="shared" si="86"/>
        <v>#VALUE!</v>
      </c>
      <c r="KG49" s="258" t="e">
        <f t="shared" si="86"/>
        <v>#VALUE!</v>
      </c>
      <c r="KH49" s="258" t="e">
        <f t="shared" si="86"/>
        <v>#VALUE!</v>
      </c>
      <c r="KI49" s="258" t="e">
        <f t="shared" si="86"/>
        <v>#VALUE!</v>
      </c>
      <c r="KL49" s="258" t="e">
        <f t="shared" ref="KL49:KQ49" si="87">AVERAGE(KL3:KL48)</f>
        <v>#VALUE!</v>
      </c>
      <c r="KM49" s="258" t="e">
        <f t="shared" si="87"/>
        <v>#VALUE!</v>
      </c>
      <c r="KN49" s="258" t="e">
        <f t="shared" si="87"/>
        <v>#VALUE!</v>
      </c>
      <c r="KO49" s="258" t="e">
        <f t="shared" si="87"/>
        <v>#VALUE!</v>
      </c>
      <c r="KP49" s="258" t="e">
        <f t="shared" si="87"/>
        <v>#VALUE!</v>
      </c>
      <c r="KQ49" s="258" t="e">
        <f t="shared" si="87"/>
        <v>#VALUE!</v>
      </c>
      <c r="KT49" s="258" t="e">
        <f t="shared" ref="KT49:KY49" si="88">AVERAGE(KT3:KT48)</f>
        <v>#VALUE!</v>
      </c>
      <c r="KU49" s="258" t="e">
        <f t="shared" si="88"/>
        <v>#VALUE!</v>
      </c>
      <c r="KV49" s="258" t="e">
        <f t="shared" si="88"/>
        <v>#VALUE!</v>
      </c>
      <c r="KW49" s="258" t="e">
        <f t="shared" si="88"/>
        <v>#VALUE!</v>
      </c>
      <c r="KX49" s="258" t="e">
        <f t="shared" si="88"/>
        <v>#VALUE!</v>
      </c>
      <c r="KY49" s="258" t="e">
        <f t="shared" si="88"/>
        <v>#VALUE!</v>
      </c>
      <c r="LB49" s="258" t="e">
        <f t="shared" ref="LB49:LG49" si="89">AVERAGE(LB3:LB48)</f>
        <v>#VALUE!</v>
      </c>
      <c r="LC49" s="258" t="e">
        <f t="shared" si="89"/>
        <v>#VALUE!</v>
      </c>
      <c r="LD49" s="258" t="e">
        <f t="shared" si="89"/>
        <v>#VALUE!</v>
      </c>
      <c r="LE49" s="258" t="e">
        <f t="shared" si="89"/>
        <v>#VALUE!</v>
      </c>
      <c r="LF49" s="258" t="e">
        <f t="shared" si="89"/>
        <v>#VALUE!</v>
      </c>
      <c r="LG49" s="258" t="e">
        <f t="shared" si="89"/>
        <v>#VALUE!</v>
      </c>
      <c r="LJ49" s="258" t="e">
        <f t="shared" ref="LJ49:LO49" si="90">AVERAGE(LJ3:LJ48)</f>
        <v>#VALUE!</v>
      </c>
      <c r="LK49" s="258" t="e">
        <f t="shared" si="90"/>
        <v>#VALUE!</v>
      </c>
      <c r="LL49" s="258" t="e">
        <f t="shared" si="90"/>
        <v>#VALUE!</v>
      </c>
      <c r="LM49" s="258" t="e">
        <f t="shared" si="90"/>
        <v>#VALUE!</v>
      </c>
      <c r="LN49" s="258" t="e">
        <f t="shared" si="90"/>
        <v>#VALUE!</v>
      </c>
      <c r="LO49" s="258" t="e">
        <f t="shared" si="90"/>
        <v>#VALUE!</v>
      </c>
      <c r="LR49" s="258" t="e">
        <f t="shared" ref="LR49:LW49" si="91">AVERAGE(LR3:LR48)</f>
        <v>#VALUE!</v>
      </c>
      <c r="LS49" s="258" t="e">
        <f t="shared" si="91"/>
        <v>#VALUE!</v>
      </c>
      <c r="LT49" s="258" t="e">
        <f t="shared" si="91"/>
        <v>#VALUE!</v>
      </c>
      <c r="LU49" s="258" t="e">
        <f t="shared" si="91"/>
        <v>#VALUE!</v>
      </c>
      <c r="LV49" s="258" t="e">
        <f t="shared" si="91"/>
        <v>#VALUE!</v>
      </c>
      <c r="LW49" s="258" t="e">
        <f t="shared" si="91"/>
        <v>#VALUE!</v>
      </c>
      <c r="LZ49" s="258" t="e">
        <f t="shared" ref="LZ49:ME49" si="92">AVERAGE(LZ3:LZ48)</f>
        <v>#VALUE!</v>
      </c>
      <c r="MA49" s="258" t="e">
        <f t="shared" si="92"/>
        <v>#VALUE!</v>
      </c>
      <c r="MB49" s="258" t="e">
        <f t="shared" si="92"/>
        <v>#VALUE!</v>
      </c>
      <c r="MC49" s="258" t="e">
        <f t="shared" si="92"/>
        <v>#VALUE!</v>
      </c>
      <c r="MD49" s="258" t="e">
        <f t="shared" si="92"/>
        <v>#VALUE!</v>
      </c>
      <c r="ME49" s="258" t="e">
        <f t="shared" si="92"/>
        <v>#VALUE!</v>
      </c>
      <c r="MH49" s="258" t="e">
        <f t="shared" ref="MH49:MM49" si="93">AVERAGE(MH3:MH48)</f>
        <v>#VALUE!</v>
      </c>
      <c r="MI49" s="258" t="e">
        <f t="shared" si="93"/>
        <v>#VALUE!</v>
      </c>
      <c r="MJ49" s="258" t="e">
        <f t="shared" si="93"/>
        <v>#VALUE!</v>
      </c>
      <c r="MK49" s="258" t="e">
        <f t="shared" si="93"/>
        <v>#VALUE!</v>
      </c>
      <c r="ML49" s="258" t="e">
        <f t="shared" si="93"/>
        <v>#VALUE!</v>
      </c>
      <c r="MM49" s="258" t="e">
        <f t="shared" si="93"/>
        <v>#VALUE!</v>
      </c>
      <c r="MP49" s="258" t="e">
        <f t="shared" ref="MP49:MU49" si="94">AVERAGE(MP3:MP48)</f>
        <v>#VALUE!</v>
      </c>
      <c r="MQ49" s="258" t="e">
        <f t="shared" si="94"/>
        <v>#VALUE!</v>
      </c>
      <c r="MR49" s="258" t="e">
        <f t="shared" si="94"/>
        <v>#VALUE!</v>
      </c>
      <c r="MS49" s="258" t="e">
        <f t="shared" si="94"/>
        <v>#VALUE!</v>
      </c>
      <c r="MT49" s="258" t="e">
        <f t="shared" si="94"/>
        <v>#VALUE!</v>
      </c>
      <c r="MU49" s="258" t="e">
        <f t="shared" si="94"/>
        <v>#VALUE!</v>
      </c>
      <c r="MX49" s="258" t="e">
        <f t="shared" ref="MX49:NC49" si="95">AVERAGE(MX3:MX48)</f>
        <v>#VALUE!</v>
      </c>
      <c r="MY49" s="258" t="e">
        <f t="shared" si="95"/>
        <v>#VALUE!</v>
      </c>
      <c r="MZ49" s="258" t="e">
        <f t="shared" si="95"/>
        <v>#VALUE!</v>
      </c>
      <c r="NA49" s="258" t="e">
        <f t="shared" si="95"/>
        <v>#VALUE!</v>
      </c>
      <c r="NB49" s="258" t="e">
        <f t="shared" si="95"/>
        <v>#VALUE!</v>
      </c>
      <c r="NC49" s="258" t="e">
        <f t="shared" si="95"/>
        <v>#VALUE!</v>
      </c>
      <c r="NF49" s="258" t="e">
        <f t="shared" ref="NF49:NK49" si="96">AVERAGE(NF3:NF48)</f>
        <v>#VALUE!</v>
      </c>
      <c r="NG49" s="258" t="e">
        <f t="shared" si="96"/>
        <v>#VALUE!</v>
      </c>
      <c r="NH49" s="258" t="e">
        <f t="shared" si="96"/>
        <v>#VALUE!</v>
      </c>
      <c r="NI49" s="258" t="e">
        <f t="shared" si="96"/>
        <v>#VALUE!</v>
      </c>
      <c r="NJ49" s="258" t="e">
        <f t="shared" si="96"/>
        <v>#VALUE!</v>
      </c>
      <c r="NK49" s="258" t="e">
        <f t="shared" si="96"/>
        <v>#VALUE!</v>
      </c>
      <c r="NN49" s="258" t="e">
        <f t="shared" ref="NN49:NS49" si="97">AVERAGE(NN3:NN48)</f>
        <v>#VALUE!</v>
      </c>
      <c r="NO49" s="258" t="e">
        <f t="shared" si="97"/>
        <v>#VALUE!</v>
      </c>
      <c r="NP49" s="258" t="e">
        <f t="shared" si="97"/>
        <v>#VALUE!</v>
      </c>
      <c r="NQ49" s="258" t="e">
        <f t="shared" si="97"/>
        <v>#VALUE!</v>
      </c>
      <c r="NR49" s="258" t="e">
        <f t="shared" si="97"/>
        <v>#VALUE!</v>
      </c>
      <c r="NS49" s="258" t="e">
        <f t="shared" si="97"/>
        <v>#VALUE!</v>
      </c>
      <c r="NV49" s="258" t="e">
        <f t="shared" ref="NV49:OA49" si="98">AVERAGE(NV3:NV48)</f>
        <v>#VALUE!</v>
      </c>
      <c r="NW49" s="258" t="e">
        <f t="shared" si="98"/>
        <v>#VALUE!</v>
      </c>
      <c r="NX49" s="258" t="e">
        <f t="shared" si="98"/>
        <v>#VALUE!</v>
      </c>
      <c r="NY49" s="258" t="e">
        <f t="shared" si="98"/>
        <v>#VALUE!</v>
      </c>
      <c r="NZ49" s="258" t="e">
        <f t="shared" si="98"/>
        <v>#VALUE!</v>
      </c>
      <c r="OA49" s="258" t="e">
        <f t="shared" si="98"/>
        <v>#VALUE!</v>
      </c>
      <c r="OD49" s="258" t="e">
        <f t="shared" ref="OD49:OI49" si="99">AVERAGE(OD3:OD48)</f>
        <v>#VALUE!</v>
      </c>
      <c r="OE49" s="258" t="e">
        <f t="shared" si="99"/>
        <v>#VALUE!</v>
      </c>
      <c r="OF49" s="258" t="e">
        <f t="shared" si="99"/>
        <v>#VALUE!</v>
      </c>
      <c r="OG49" s="258" t="e">
        <f t="shared" si="99"/>
        <v>#VALUE!</v>
      </c>
      <c r="OH49" s="258" t="e">
        <f t="shared" si="99"/>
        <v>#VALUE!</v>
      </c>
      <c r="OI49" s="258" t="e">
        <f t="shared" si="99"/>
        <v>#VALUE!</v>
      </c>
      <c r="OL49" s="258" t="e">
        <f t="shared" ref="OL49:OQ49" si="100">AVERAGE(OL3:OL48)</f>
        <v>#VALUE!</v>
      </c>
      <c r="OM49" s="258" t="e">
        <f t="shared" si="100"/>
        <v>#VALUE!</v>
      </c>
      <c r="ON49" s="258" t="e">
        <f t="shared" si="100"/>
        <v>#VALUE!</v>
      </c>
      <c r="OO49" s="258" t="e">
        <f t="shared" si="100"/>
        <v>#VALUE!</v>
      </c>
      <c r="OP49" s="258" t="e">
        <f t="shared" si="100"/>
        <v>#VALUE!</v>
      </c>
      <c r="OQ49" s="258" t="e">
        <f t="shared" si="100"/>
        <v>#VALUE!</v>
      </c>
    </row>
    <row r="50" spans="1:407">
      <c r="A50" s="256"/>
      <c r="B50" s="257" t="s">
        <v>3328</v>
      </c>
      <c r="C50" s="258">
        <f t="shared" ref="C50:H50" si="101">MEDIAN(C3:C48)</f>
        <v>5476.5370000000003</v>
      </c>
      <c r="D50" s="258">
        <f t="shared" si="101"/>
        <v>5492.4189999999999</v>
      </c>
      <c r="E50" s="258">
        <f t="shared" si="101"/>
        <v>5514.6509999999998</v>
      </c>
      <c r="F50" s="258">
        <f t="shared" si="101"/>
        <v>5539.2525000000005</v>
      </c>
      <c r="G50" s="258">
        <f t="shared" si="101"/>
        <v>5565.7340000000004</v>
      </c>
      <c r="H50" s="258">
        <f t="shared" si="101"/>
        <v>5597.2795000000006</v>
      </c>
      <c r="J50" s="258" t="e">
        <f t="shared" ref="J50:O50" si="102">MEDIAN(J3:J48)</f>
        <v>#VALUE!</v>
      </c>
      <c r="K50" s="258" t="e">
        <f t="shared" si="102"/>
        <v>#VALUE!</v>
      </c>
      <c r="L50" s="258" t="e">
        <f t="shared" si="102"/>
        <v>#VALUE!</v>
      </c>
      <c r="M50" s="258" t="e">
        <f t="shared" si="102"/>
        <v>#VALUE!</v>
      </c>
      <c r="N50" s="258" t="e">
        <f t="shared" si="102"/>
        <v>#VALUE!</v>
      </c>
      <c r="O50" s="258" t="e">
        <f t="shared" si="102"/>
        <v>#VALUE!</v>
      </c>
      <c r="R50" s="258" t="e">
        <f t="shared" ref="R50:W50" si="103">MEDIAN(R3:R48)</f>
        <v>#VALUE!</v>
      </c>
      <c r="S50" s="258" t="e">
        <f t="shared" si="103"/>
        <v>#VALUE!</v>
      </c>
      <c r="T50" s="258" t="e">
        <f t="shared" si="103"/>
        <v>#VALUE!</v>
      </c>
      <c r="U50" s="258" t="e">
        <f t="shared" si="103"/>
        <v>#VALUE!</v>
      </c>
      <c r="V50" s="258" t="e">
        <f t="shared" si="103"/>
        <v>#VALUE!</v>
      </c>
      <c r="W50" s="258" t="e">
        <f t="shared" si="103"/>
        <v>#VALUE!</v>
      </c>
      <c r="Z50" s="258" t="e">
        <f t="shared" ref="Z50:AE50" si="104">MEDIAN(Z3:Z48)</f>
        <v>#VALUE!</v>
      </c>
      <c r="AA50" s="258" t="e">
        <f t="shared" si="104"/>
        <v>#VALUE!</v>
      </c>
      <c r="AB50" s="258" t="e">
        <f t="shared" si="104"/>
        <v>#VALUE!</v>
      </c>
      <c r="AC50" s="258" t="e">
        <f t="shared" si="104"/>
        <v>#VALUE!</v>
      </c>
      <c r="AD50" s="258" t="e">
        <f t="shared" si="104"/>
        <v>#VALUE!</v>
      </c>
      <c r="AE50" s="258" t="e">
        <f t="shared" si="104"/>
        <v>#VALUE!</v>
      </c>
      <c r="AH50" s="258" t="e">
        <f t="shared" ref="AH50:AM50" si="105">MEDIAN(AH3:AH48)</f>
        <v>#VALUE!</v>
      </c>
      <c r="AI50" s="258" t="e">
        <f t="shared" si="105"/>
        <v>#VALUE!</v>
      </c>
      <c r="AJ50" s="258" t="e">
        <f t="shared" si="105"/>
        <v>#VALUE!</v>
      </c>
      <c r="AK50" s="258" t="e">
        <f t="shared" si="105"/>
        <v>#VALUE!</v>
      </c>
      <c r="AL50" s="258" t="e">
        <f t="shared" si="105"/>
        <v>#VALUE!</v>
      </c>
      <c r="AM50" s="258" t="e">
        <f t="shared" si="105"/>
        <v>#VALUE!</v>
      </c>
      <c r="AP50" s="258" t="e">
        <f t="shared" ref="AP50:AU50" si="106">MEDIAN(AP3:AP48)</f>
        <v>#VALUE!</v>
      </c>
      <c r="AQ50" s="258" t="e">
        <f t="shared" si="106"/>
        <v>#VALUE!</v>
      </c>
      <c r="AR50" s="258" t="e">
        <f t="shared" si="106"/>
        <v>#VALUE!</v>
      </c>
      <c r="AS50" s="258" t="e">
        <f t="shared" si="106"/>
        <v>#VALUE!</v>
      </c>
      <c r="AT50" s="258" t="e">
        <f t="shared" si="106"/>
        <v>#VALUE!</v>
      </c>
      <c r="AU50" s="258" t="e">
        <f t="shared" si="106"/>
        <v>#VALUE!</v>
      </c>
      <c r="AX50" s="258" t="e">
        <f t="shared" ref="AX50:BC50" si="107">MEDIAN(AX3:AX48)</f>
        <v>#VALUE!</v>
      </c>
      <c r="AY50" s="258" t="e">
        <f t="shared" si="107"/>
        <v>#VALUE!</v>
      </c>
      <c r="AZ50" s="258" t="e">
        <f t="shared" si="107"/>
        <v>#VALUE!</v>
      </c>
      <c r="BA50" s="258" t="e">
        <f t="shared" si="107"/>
        <v>#VALUE!</v>
      </c>
      <c r="BB50" s="258" t="e">
        <f t="shared" si="107"/>
        <v>#VALUE!</v>
      </c>
      <c r="BC50" s="258" t="e">
        <f t="shared" si="107"/>
        <v>#VALUE!</v>
      </c>
      <c r="BF50" s="258" t="e">
        <f t="shared" ref="BF50:BK50" si="108">MEDIAN(BF3:BF48)</f>
        <v>#VALUE!</v>
      </c>
      <c r="BG50" s="258" t="e">
        <f t="shared" si="108"/>
        <v>#VALUE!</v>
      </c>
      <c r="BH50" s="258" t="e">
        <f t="shared" si="108"/>
        <v>#VALUE!</v>
      </c>
      <c r="BI50" s="258" t="e">
        <f t="shared" si="108"/>
        <v>#VALUE!</v>
      </c>
      <c r="BJ50" s="258" t="e">
        <f t="shared" si="108"/>
        <v>#VALUE!</v>
      </c>
      <c r="BK50" s="258" t="e">
        <f t="shared" si="108"/>
        <v>#VALUE!</v>
      </c>
      <c r="BN50" s="258" t="e">
        <f t="shared" ref="BN50:BS50" si="109">MEDIAN(BN3:BN48)</f>
        <v>#VALUE!</v>
      </c>
      <c r="BO50" s="258" t="e">
        <f t="shared" si="109"/>
        <v>#VALUE!</v>
      </c>
      <c r="BP50" s="258" t="e">
        <f t="shared" si="109"/>
        <v>#VALUE!</v>
      </c>
      <c r="BQ50" s="258" t="e">
        <f t="shared" si="109"/>
        <v>#VALUE!</v>
      </c>
      <c r="BR50" s="258" t="e">
        <f t="shared" si="109"/>
        <v>#VALUE!</v>
      </c>
      <c r="BS50" s="258" t="e">
        <f t="shared" si="109"/>
        <v>#VALUE!</v>
      </c>
      <c r="BV50" s="258" t="e">
        <f t="shared" ref="BV50:CA50" si="110">MEDIAN(BV3:BV48)</f>
        <v>#VALUE!</v>
      </c>
      <c r="BW50" s="258" t="e">
        <f t="shared" si="110"/>
        <v>#VALUE!</v>
      </c>
      <c r="BX50" s="258" t="e">
        <f t="shared" si="110"/>
        <v>#VALUE!</v>
      </c>
      <c r="BY50" s="258" t="e">
        <f t="shared" si="110"/>
        <v>#VALUE!</v>
      </c>
      <c r="BZ50" s="258" t="e">
        <f t="shared" si="110"/>
        <v>#VALUE!</v>
      </c>
      <c r="CA50" s="258" t="e">
        <f t="shared" si="110"/>
        <v>#VALUE!</v>
      </c>
      <c r="CD50" s="258" t="e">
        <f t="shared" ref="CD50:CI50" si="111">MEDIAN(CD3:CD48)</f>
        <v>#VALUE!</v>
      </c>
      <c r="CE50" s="258" t="e">
        <f t="shared" si="111"/>
        <v>#VALUE!</v>
      </c>
      <c r="CF50" s="258" t="e">
        <f t="shared" si="111"/>
        <v>#VALUE!</v>
      </c>
      <c r="CG50" s="258" t="e">
        <f t="shared" si="111"/>
        <v>#VALUE!</v>
      </c>
      <c r="CH50" s="258" t="e">
        <f t="shared" si="111"/>
        <v>#VALUE!</v>
      </c>
      <c r="CI50" s="258" t="e">
        <f t="shared" si="111"/>
        <v>#VALUE!</v>
      </c>
      <c r="CL50" s="258" t="e">
        <f t="shared" ref="CL50:CQ50" si="112">AVERAGE(CL3:CL48)</f>
        <v>#VALUE!</v>
      </c>
      <c r="CM50" s="258" t="e">
        <f t="shared" si="112"/>
        <v>#VALUE!</v>
      </c>
      <c r="CN50" s="258" t="e">
        <f t="shared" si="112"/>
        <v>#VALUE!</v>
      </c>
      <c r="CO50" s="258" t="e">
        <f t="shared" si="112"/>
        <v>#VALUE!</v>
      </c>
      <c r="CP50" s="258" t="e">
        <f t="shared" si="112"/>
        <v>#VALUE!</v>
      </c>
      <c r="CQ50" s="258" t="e">
        <f t="shared" si="112"/>
        <v>#VALUE!</v>
      </c>
      <c r="CT50" s="258" t="e">
        <f t="shared" ref="CT50:CY50" si="113">AVERAGE(CT3:CT48)</f>
        <v>#VALUE!</v>
      </c>
      <c r="CU50" s="258" t="e">
        <f t="shared" si="113"/>
        <v>#VALUE!</v>
      </c>
      <c r="CV50" s="258" t="e">
        <f t="shared" si="113"/>
        <v>#VALUE!</v>
      </c>
      <c r="CW50" s="258" t="e">
        <f t="shared" si="113"/>
        <v>#VALUE!</v>
      </c>
      <c r="CX50" s="258" t="e">
        <f t="shared" si="113"/>
        <v>#VALUE!</v>
      </c>
      <c r="CY50" s="258" t="e">
        <f t="shared" si="113"/>
        <v>#VALUE!</v>
      </c>
      <c r="DB50" s="258" t="e">
        <f t="shared" ref="DB50:DG50" si="114">AVERAGE(DB3:DB48)</f>
        <v>#VALUE!</v>
      </c>
      <c r="DC50" s="258" t="e">
        <f t="shared" si="114"/>
        <v>#VALUE!</v>
      </c>
      <c r="DD50" s="258" t="e">
        <f t="shared" si="114"/>
        <v>#VALUE!</v>
      </c>
      <c r="DE50" s="258" t="e">
        <f t="shared" si="114"/>
        <v>#VALUE!</v>
      </c>
      <c r="DF50" s="258" t="e">
        <f t="shared" si="114"/>
        <v>#VALUE!</v>
      </c>
      <c r="DG50" s="258" t="e">
        <f t="shared" si="114"/>
        <v>#VALUE!</v>
      </c>
      <c r="DJ50" s="258" t="e">
        <f t="shared" ref="DJ50:DO50" si="115">AVERAGE(DJ3:DJ48)</f>
        <v>#VALUE!</v>
      </c>
      <c r="DK50" s="258" t="e">
        <f t="shared" si="115"/>
        <v>#VALUE!</v>
      </c>
      <c r="DL50" s="258" t="e">
        <f t="shared" si="115"/>
        <v>#VALUE!</v>
      </c>
      <c r="DM50" s="258" t="e">
        <f t="shared" si="115"/>
        <v>#VALUE!</v>
      </c>
      <c r="DN50" s="258" t="e">
        <f t="shared" si="115"/>
        <v>#VALUE!</v>
      </c>
      <c r="DO50" s="258" t="e">
        <f t="shared" si="115"/>
        <v>#VALUE!</v>
      </c>
      <c r="DR50" s="258" t="e">
        <f t="shared" ref="DR50:DW50" si="116">AVERAGE(DR3:DR48)</f>
        <v>#VALUE!</v>
      </c>
      <c r="DS50" s="258" t="e">
        <f t="shared" si="116"/>
        <v>#VALUE!</v>
      </c>
      <c r="DT50" s="258" t="e">
        <f t="shared" si="116"/>
        <v>#VALUE!</v>
      </c>
      <c r="DU50" s="258" t="e">
        <f t="shared" si="116"/>
        <v>#VALUE!</v>
      </c>
      <c r="DV50" s="258" t="e">
        <f t="shared" si="116"/>
        <v>#VALUE!</v>
      </c>
      <c r="DW50" s="258" t="e">
        <f t="shared" si="116"/>
        <v>#VALUE!</v>
      </c>
      <c r="DZ50" s="258" t="e">
        <f t="shared" ref="DZ50:EE50" si="117">AVERAGE(DZ3:DZ48)</f>
        <v>#VALUE!</v>
      </c>
      <c r="EA50" s="258" t="e">
        <f t="shared" si="117"/>
        <v>#VALUE!</v>
      </c>
      <c r="EB50" s="258" t="e">
        <f t="shared" si="117"/>
        <v>#VALUE!</v>
      </c>
      <c r="EC50" s="258" t="e">
        <f t="shared" si="117"/>
        <v>#VALUE!</v>
      </c>
      <c r="ED50" s="258" t="e">
        <f t="shared" si="117"/>
        <v>#VALUE!</v>
      </c>
      <c r="EE50" s="258" t="e">
        <f t="shared" si="117"/>
        <v>#VALUE!</v>
      </c>
      <c r="EH50" s="258" t="e">
        <f t="shared" ref="EH50:EM50" si="118">AVERAGE(EH3:EH48)</f>
        <v>#VALUE!</v>
      </c>
      <c r="EI50" s="258" t="e">
        <f t="shared" si="118"/>
        <v>#VALUE!</v>
      </c>
      <c r="EJ50" s="258" t="e">
        <f t="shared" si="118"/>
        <v>#VALUE!</v>
      </c>
      <c r="EK50" s="258" t="e">
        <f t="shared" si="118"/>
        <v>#VALUE!</v>
      </c>
      <c r="EL50" s="258" t="e">
        <f t="shared" si="118"/>
        <v>#VALUE!</v>
      </c>
      <c r="EM50" s="258" t="e">
        <f t="shared" si="118"/>
        <v>#VALUE!</v>
      </c>
      <c r="EP50" s="258" t="e">
        <f t="shared" ref="EP50:EU50" si="119">AVERAGE(EP3:EP48)</f>
        <v>#VALUE!</v>
      </c>
      <c r="EQ50" s="258" t="e">
        <f t="shared" si="119"/>
        <v>#VALUE!</v>
      </c>
      <c r="ER50" s="258" t="e">
        <f t="shared" si="119"/>
        <v>#VALUE!</v>
      </c>
      <c r="ES50" s="258" t="e">
        <f t="shared" si="119"/>
        <v>#VALUE!</v>
      </c>
      <c r="ET50" s="258" t="e">
        <f t="shared" si="119"/>
        <v>#VALUE!</v>
      </c>
      <c r="EU50" s="258" t="e">
        <f t="shared" si="119"/>
        <v>#VALUE!</v>
      </c>
      <c r="EX50" s="258" t="e">
        <f t="shared" ref="EX50:FC50" si="120">AVERAGE(EX3:EX48)</f>
        <v>#VALUE!</v>
      </c>
      <c r="EY50" s="258" t="e">
        <f t="shared" si="120"/>
        <v>#VALUE!</v>
      </c>
      <c r="EZ50" s="258" t="e">
        <f t="shared" si="120"/>
        <v>#VALUE!</v>
      </c>
      <c r="FA50" s="258" t="e">
        <f t="shared" si="120"/>
        <v>#VALUE!</v>
      </c>
      <c r="FB50" s="258" t="e">
        <f t="shared" si="120"/>
        <v>#VALUE!</v>
      </c>
      <c r="FC50" s="258" t="e">
        <f t="shared" si="120"/>
        <v>#VALUE!</v>
      </c>
      <c r="FF50" s="258" t="e">
        <f t="shared" ref="FF50:FK50" si="121">AVERAGE(FF3:FF48)</f>
        <v>#VALUE!</v>
      </c>
      <c r="FG50" s="258" t="e">
        <f t="shared" si="121"/>
        <v>#VALUE!</v>
      </c>
      <c r="FH50" s="258" t="e">
        <f t="shared" si="121"/>
        <v>#VALUE!</v>
      </c>
      <c r="FI50" s="258" t="e">
        <f t="shared" si="121"/>
        <v>#VALUE!</v>
      </c>
      <c r="FJ50" s="258" t="e">
        <f t="shared" si="121"/>
        <v>#VALUE!</v>
      </c>
      <c r="FK50" s="258" t="e">
        <f t="shared" si="121"/>
        <v>#VALUE!</v>
      </c>
      <c r="FN50" s="258" t="e">
        <f t="shared" ref="FN50:FS50" si="122">AVERAGE(FN3:FN48)</f>
        <v>#VALUE!</v>
      </c>
      <c r="FO50" s="258" t="e">
        <f t="shared" si="122"/>
        <v>#VALUE!</v>
      </c>
      <c r="FP50" s="258" t="e">
        <f t="shared" si="122"/>
        <v>#VALUE!</v>
      </c>
      <c r="FQ50" s="258" t="e">
        <f t="shared" si="122"/>
        <v>#VALUE!</v>
      </c>
      <c r="FR50" s="258" t="e">
        <f t="shared" si="122"/>
        <v>#VALUE!</v>
      </c>
      <c r="FS50" s="258" t="e">
        <f t="shared" si="122"/>
        <v>#VALUE!</v>
      </c>
      <c r="FV50" s="258" t="e">
        <f t="shared" ref="FV50:GA50" si="123">AVERAGE(FV3:FV48)</f>
        <v>#VALUE!</v>
      </c>
      <c r="FW50" s="258" t="e">
        <f t="shared" si="123"/>
        <v>#VALUE!</v>
      </c>
      <c r="FX50" s="258" t="e">
        <f t="shared" si="123"/>
        <v>#VALUE!</v>
      </c>
      <c r="FY50" s="258" t="e">
        <f t="shared" si="123"/>
        <v>#VALUE!</v>
      </c>
      <c r="FZ50" s="258" t="e">
        <f t="shared" si="123"/>
        <v>#VALUE!</v>
      </c>
      <c r="GA50" s="258" t="e">
        <f t="shared" si="123"/>
        <v>#VALUE!</v>
      </c>
      <c r="GD50" s="258" t="e">
        <f t="shared" ref="GD50:GI50" si="124">AVERAGE(GD3:GD48)</f>
        <v>#VALUE!</v>
      </c>
      <c r="GE50" s="258" t="e">
        <f t="shared" si="124"/>
        <v>#VALUE!</v>
      </c>
      <c r="GF50" s="258" t="e">
        <f t="shared" si="124"/>
        <v>#VALUE!</v>
      </c>
      <c r="GG50" s="258" t="e">
        <f t="shared" si="124"/>
        <v>#VALUE!</v>
      </c>
      <c r="GH50" s="258" t="e">
        <f t="shared" si="124"/>
        <v>#VALUE!</v>
      </c>
      <c r="GI50" s="258" t="e">
        <f t="shared" si="124"/>
        <v>#VALUE!</v>
      </c>
      <c r="GL50" s="258" t="e">
        <f t="shared" ref="GL50:GQ50" si="125">AVERAGE(GL3:GL48)</f>
        <v>#VALUE!</v>
      </c>
      <c r="GM50" s="258" t="e">
        <f t="shared" si="125"/>
        <v>#VALUE!</v>
      </c>
      <c r="GN50" s="258" t="e">
        <f t="shared" si="125"/>
        <v>#VALUE!</v>
      </c>
      <c r="GO50" s="258" t="e">
        <f t="shared" si="125"/>
        <v>#VALUE!</v>
      </c>
      <c r="GP50" s="258" t="e">
        <f t="shared" si="125"/>
        <v>#VALUE!</v>
      </c>
      <c r="GQ50" s="258" t="e">
        <f t="shared" si="125"/>
        <v>#VALUE!</v>
      </c>
      <c r="GT50" s="258" t="e">
        <f t="shared" ref="GT50:GY50" si="126">AVERAGE(GT3:GT48)</f>
        <v>#VALUE!</v>
      </c>
      <c r="GU50" s="258" t="e">
        <f t="shared" si="126"/>
        <v>#VALUE!</v>
      </c>
      <c r="GV50" s="258" t="e">
        <f t="shared" si="126"/>
        <v>#VALUE!</v>
      </c>
      <c r="GW50" s="258" t="e">
        <f t="shared" si="126"/>
        <v>#VALUE!</v>
      </c>
      <c r="GX50" s="258" t="e">
        <f t="shared" si="126"/>
        <v>#VALUE!</v>
      </c>
      <c r="GY50" s="258" t="e">
        <f t="shared" si="126"/>
        <v>#VALUE!</v>
      </c>
      <c r="HA50" s="252"/>
      <c r="HB50" s="258" t="e">
        <f t="shared" ref="HB50:HG50" si="127">AVERAGE(HB3:HB48)</f>
        <v>#VALUE!</v>
      </c>
      <c r="HC50" s="258" t="e">
        <f t="shared" si="127"/>
        <v>#VALUE!</v>
      </c>
      <c r="HD50" s="258" t="e">
        <f t="shared" si="127"/>
        <v>#VALUE!</v>
      </c>
      <c r="HE50" s="258" t="e">
        <f t="shared" si="127"/>
        <v>#VALUE!</v>
      </c>
      <c r="HF50" s="258" t="e">
        <f t="shared" si="127"/>
        <v>#VALUE!</v>
      </c>
      <c r="HG50" s="258" t="e">
        <f t="shared" si="127"/>
        <v>#VALUE!</v>
      </c>
      <c r="HJ50" s="258" t="e">
        <f t="shared" ref="HJ50:HO50" si="128">AVERAGE(HJ3:HJ48)</f>
        <v>#VALUE!</v>
      </c>
      <c r="HK50" s="258" t="e">
        <f t="shared" si="128"/>
        <v>#VALUE!</v>
      </c>
      <c r="HL50" s="258" t="e">
        <f t="shared" si="128"/>
        <v>#VALUE!</v>
      </c>
      <c r="HM50" s="258" t="e">
        <f t="shared" si="128"/>
        <v>#VALUE!</v>
      </c>
      <c r="HN50" s="258" t="e">
        <f t="shared" si="128"/>
        <v>#VALUE!</v>
      </c>
      <c r="HO50" s="258" t="e">
        <f t="shared" si="128"/>
        <v>#VALUE!</v>
      </c>
      <c r="HR50" s="258" t="e">
        <f t="shared" ref="HR50:HW50" si="129">AVERAGE(HR3:HR48)</f>
        <v>#VALUE!</v>
      </c>
      <c r="HS50" s="258" t="e">
        <f t="shared" si="129"/>
        <v>#VALUE!</v>
      </c>
      <c r="HT50" s="258" t="e">
        <f t="shared" si="129"/>
        <v>#VALUE!</v>
      </c>
      <c r="HU50" s="258" t="e">
        <f t="shared" si="129"/>
        <v>#VALUE!</v>
      </c>
      <c r="HV50" s="258" t="e">
        <f t="shared" si="129"/>
        <v>#VALUE!</v>
      </c>
      <c r="HW50" s="258" t="e">
        <f t="shared" si="129"/>
        <v>#VALUE!</v>
      </c>
      <c r="HZ50" s="258" t="e">
        <f t="shared" ref="HZ50:IE50" si="130">AVERAGE(HZ3:HZ48)</f>
        <v>#VALUE!</v>
      </c>
      <c r="IA50" s="258" t="e">
        <f t="shared" si="130"/>
        <v>#VALUE!</v>
      </c>
      <c r="IB50" s="258" t="e">
        <f t="shared" si="130"/>
        <v>#VALUE!</v>
      </c>
      <c r="IC50" s="258" t="e">
        <f t="shared" si="130"/>
        <v>#VALUE!</v>
      </c>
      <c r="ID50" s="258" t="e">
        <f t="shared" si="130"/>
        <v>#VALUE!</v>
      </c>
      <c r="IE50" s="258" t="e">
        <f t="shared" si="130"/>
        <v>#VALUE!</v>
      </c>
      <c r="IH50" s="258" t="e">
        <f t="shared" ref="IH50:IM50" si="131">AVERAGE(IH3:IH48)</f>
        <v>#VALUE!</v>
      </c>
      <c r="II50" s="258" t="e">
        <f t="shared" si="131"/>
        <v>#VALUE!</v>
      </c>
      <c r="IJ50" s="258" t="e">
        <f t="shared" si="131"/>
        <v>#VALUE!</v>
      </c>
      <c r="IK50" s="258" t="e">
        <f t="shared" si="131"/>
        <v>#VALUE!</v>
      </c>
      <c r="IL50" s="258" t="e">
        <f t="shared" si="131"/>
        <v>#VALUE!</v>
      </c>
      <c r="IM50" s="258" t="e">
        <f t="shared" si="131"/>
        <v>#VALUE!</v>
      </c>
      <c r="IP50" s="258" t="e">
        <f t="shared" ref="IP50:IU50" si="132">AVERAGE(IP3:IP48)</f>
        <v>#VALUE!</v>
      </c>
      <c r="IQ50" s="258" t="e">
        <f t="shared" si="132"/>
        <v>#VALUE!</v>
      </c>
      <c r="IR50" s="258" t="e">
        <f t="shared" si="132"/>
        <v>#VALUE!</v>
      </c>
      <c r="IS50" s="258" t="e">
        <f t="shared" si="132"/>
        <v>#VALUE!</v>
      </c>
      <c r="IT50" s="258" t="e">
        <f t="shared" si="132"/>
        <v>#VALUE!</v>
      </c>
      <c r="IU50" s="258" t="e">
        <f t="shared" si="132"/>
        <v>#VALUE!</v>
      </c>
      <c r="IX50" s="258" t="e">
        <f t="shared" ref="IX50:JC50" si="133">AVERAGE(IX3:IX48)</f>
        <v>#VALUE!</v>
      </c>
      <c r="IY50" s="258" t="e">
        <f t="shared" si="133"/>
        <v>#VALUE!</v>
      </c>
      <c r="IZ50" s="258" t="e">
        <f t="shared" si="133"/>
        <v>#VALUE!</v>
      </c>
      <c r="JA50" s="258" t="e">
        <f t="shared" si="133"/>
        <v>#VALUE!</v>
      </c>
      <c r="JB50" s="258" t="e">
        <f t="shared" si="133"/>
        <v>#VALUE!</v>
      </c>
      <c r="JC50" s="258" t="e">
        <f t="shared" si="133"/>
        <v>#VALUE!</v>
      </c>
      <c r="JF50" s="258" t="e">
        <f t="shared" ref="JF50:JK50" si="134">AVERAGE(JF3:JF48)</f>
        <v>#VALUE!</v>
      </c>
      <c r="JG50" s="258" t="e">
        <f t="shared" si="134"/>
        <v>#VALUE!</v>
      </c>
      <c r="JH50" s="258" t="e">
        <f t="shared" si="134"/>
        <v>#VALUE!</v>
      </c>
      <c r="JI50" s="258" t="e">
        <f t="shared" si="134"/>
        <v>#VALUE!</v>
      </c>
      <c r="JJ50" s="258" t="e">
        <f t="shared" si="134"/>
        <v>#VALUE!</v>
      </c>
      <c r="JK50" s="258" t="e">
        <f t="shared" si="134"/>
        <v>#VALUE!</v>
      </c>
      <c r="JN50" s="258" t="e">
        <f t="shared" ref="JN50:JS50" si="135">AVERAGE(JN3:JN48)</f>
        <v>#VALUE!</v>
      </c>
      <c r="JO50" s="258" t="e">
        <f t="shared" si="135"/>
        <v>#VALUE!</v>
      </c>
      <c r="JP50" s="258" t="e">
        <f t="shared" si="135"/>
        <v>#VALUE!</v>
      </c>
      <c r="JQ50" s="258" t="e">
        <f t="shared" si="135"/>
        <v>#VALUE!</v>
      </c>
      <c r="JR50" s="258" t="e">
        <f t="shared" si="135"/>
        <v>#VALUE!</v>
      </c>
      <c r="JS50" s="258" t="e">
        <f t="shared" si="135"/>
        <v>#VALUE!</v>
      </c>
      <c r="JV50" s="258" t="e">
        <f t="shared" ref="JV50:KA50" si="136">AVERAGE(JV3:JV48)</f>
        <v>#VALUE!</v>
      </c>
      <c r="JW50" s="258" t="e">
        <f t="shared" si="136"/>
        <v>#VALUE!</v>
      </c>
      <c r="JX50" s="258" t="e">
        <f t="shared" si="136"/>
        <v>#VALUE!</v>
      </c>
      <c r="JY50" s="258" t="e">
        <f t="shared" si="136"/>
        <v>#VALUE!</v>
      </c>
      <c r="JZ50" s="258" t="e">
        <f t="shared" si="136"/>
        <v>#VALUE!</v>
      </c>
      <c r="KA50" s="258" t="e">
        <f t="shared" si="136"/>
        <v>#VALUE!</v>
      </c>
      <c r="KD50" s="258" t="e">
        <f t="shared" ref="KD50:KI50" si="137">AVERAGE(KD3:KD48)</f>
        <v>#VALUE!</v>
      </c>
      <c r="KE50" s="258" t="e">
        <f t="shared" si="137"/>
        <v>#VALUE!</v>
      </c>
      <c r="KF50" s="258" t="e">
        <f t="shared" si="137"/>
        <v>#VALUE!</v>
      </c>
      <c r="KG50" s="258" t="e">
        <f t="shared" si="137"/>
        <v>#VALUE!</v>
      </c>
      <c r="KH50" s="258" t="e">
        <f t="shared" si="137"/>
        <v>#VALUE!</v>
      </c>
      <c r="KI50" s="258" t="e">
        <f t="shared" si="137"/>
        <v>#VALUE!</v>
      </c>
      <c r="KL50" s="258" t="e">
        <f t="shared" ref="KL50:KQ50" si="138">AVERAGE(KL3:KL48)</f>
        <v>#VALUE!</v>
      </c>
      <c r="KM50" s="258" t="e">
        <f t="shared" si="138"/>
        <v>#VALUE!</v>
      </c>
      <c r="KN50" s="258" t="e">
        <f t="shared" si="138"/>
        <v>#VALUE!</v>
      </c>
      <c r="KO50" s="258" t="e">
        <f t="shared" si="138"/>
        <v>#VALUE!</v>
      </c>
      <c r="KP50" s="258" t="e">
        <f t="shared" si="138"/>
        <v>#VALUE!</v>
      </c>
      <c r="KQ50" s="258" t="e">
        <f t="shared" si="138"/>
        <v>#VALUE!</v>
      </c>
      <c r="KT50" s="258" t="e">
        <f t="shared" ref="KT50:KY50" si="139">AVERAGE(KT3:KT48)</f>
        <v>#VALUE!</v>
      </c>
      <c r="KU50" s="258" t="e">
        <f t="shared" si="139"/>
        <v>#VALUE!</v>
      </c>
      <c r="KV50" s="258" t="e">
        <f t="shared" si="139"/>
        <v>#VALUE!</v>
      </c>
      <c r="KW50" s="258" t="e">
        <f t="shared" si="139"/>
        <v>#VALUE!</v>
      </c>
      <c r="KX50" s="258" t="e">
        <f t="shared" si="139"/>
        <v>#VALUE!</v>
      </c>
      <c r="KY50" s="258" t="e">
        <f t="shared" si="139"/>
        <v>#VALUE!</v>
      </c>
      <c r="LB50" s="258" t="e">
        <f t="shared" ref="LB50:LG50" si="140">AVERAGE(LB3:LB48)</f>
        <v>#VALUE!</v>
      </c>
      <c r="LC50" s="258" t="e">
        <f t="shared" si="140"/>
        <v>#VALUE!</v>
      </c>
      <c r="LD50" s="258" t="e">
        <f t="shared" si="140"/>
        <v>#VALUE!</v>
      </c>
      <c r="LE50" s="258" t="e">
        <f t="shared" si="140"/>
        <v>#VALUE!</v>
      </c>
      <c r="LF50" s="258" t="e">
        <f t="shared" si="140"/>
        <v>#VALUE!</v>
      </c>
      <c r="LG50" s="258" t="e">
        <f t="shared" si="140"/>
        <v>#VALUE!</v>
      </c>
      <c r="LJ50" s="258" t="e">
        <f t="shared" ref="LJ50:LO50" si="141">AVERAGE(LJ3:LJ48)</f>
        <v>#VALUE!</v>
      </c>
      <c r="LK50" s="258" t="e">
        <f t="shared" si="141"/>
        <v>#VALUE!</v>
      </c>
      <c r="LL50" s="258" t="e">
        <f t="shared" si="141"/>
        <v>#VALUE!</v>
      </c>
      <c r="LM50" s="258" t="e">
        <f t="shared" si="141"/>
        <v>#VALUE!</v>
      </c>
      <c r="LN50" s="258" t="e">
        <f t="shared" si="141"/>
        <v>#VALUE!</v>
      </c>
      <c r="LO50" s="258" t="e">
        <f t="shared" si="141"/>
        <v>#VALUE!</v>
      </c>
      <c r="LR50" s="258" t="e">
        <f t="shared" ref="LR50:LW50" si="142">AVERAGE(LR3:LR48)</f>
        <v>#VALUE!</v>
      </c>
      <c r="LS50" s="258" t="e">
        <f t="shared" si="142"/>
        <v>#VALUE!</v>
      </c>
      <c r="LT50" s="258" t="e">
        <f t="shared" si="142"/>
        <v>#VALUE!</v>
      </c>
      <c r="LU50" s="258" t="e">
        <f t="shared" si="142"/>
        <v>#VALUE!</v>
      </c>
      <c r="LV50" s="258" t="e">
        <f t="shared" si="142"/>
        <v>#VALUE!</v>
      </c>
      <c r="LW50" s="258" t="e">
        <f t="shared" si="142"/>
        <v>#VALUE!</v>
      </c>
      <c r="LZ50" s="258" t="e">
        <f t="shared" ref="LZ50:ME50" si="143">AVERAGE(LZ3:LZ48)</f>
        <v>#VALUE!</v>
      </c>
      <c r="MA50" s="258" t="e">
        <f t="shared" si="143"/>
        <v>#VALUE!</v>
      </c>
      <c r="MB50" s="258" t="e">
        <f t="shared" si="143"/>
        <v>#VALUE!</v>
      </c>
      <c r="MC50" s="258" t="e">
        <f t="shared" si="143"/>
        <v>#VALUE!</v>
      </c>
      <c r="MD50" s="258" t="e">
        <f t="shared" si="143"/>
        <v>#VALUE!</v>
      </c>
      <c r="ME50" s="258" t="e">
        <f t="shared" si="143"/>
        <v>#VALUE!</v>
      </c>
      <c r="MH50" s="258" t="e">
        <f t="shared" ref="MH50:MM50" si="144">AVERAGE(MH3:MH48)</f>
        <v>#VALUE!</v>
      </c>
      <c r="MI50" s="258" t="e">
        <f t="shared" si="144"/>
        <v>#VALUE!</v>
      </c>
      <c r="MJ50" s="258" t="e">
        <f t="shared" si="144"/>
        <v>#VALUE!</v>
      </c>
      <c r="MK50" s="258" t="e">
        <f t="shared" si="144"/>
        <v>#VALUE!</v>
      </c>
      <c r="ML50" s="258" t="e">
        <f t="shared" si="144"/>
        <v>#VALUE!</v>
      </c>
      <c r="MM50" s="258" t="e">
        <f t="shared" si="144"/>
        <v>#VALUE!</v>
      </c>
      <c r="MP50" s="258" t="e">
        <f t="shared" ref="MP50:MU50" si="145">AVERAGE(MP3:MP48)</f>
        <v>#VALUE!</v>
      </c>
      <c r="MQ50" s="258" t="e">
        <f t="shared" si="145"/>
        <v>#VALUE!</v>
      </c>
      <c r="MR50" s="258" t="e">
        <f t="shared" si="145"/>
        <v>#VALUE!</v>
      </c>
      <c r="MS50" s="258" t="e">
        <f t="shared" si="145"/>
        <v>#VALUE!</v>
      </c>
      <c r="MT50" s="258" t="e">
        <f t="shared" si="145"/>
        <v>#VALUE!</v>
      </c>
      <c r="MU50" s="258" t="e">
        <f t="shared" si="145"/>
        <v>#VALUE!</v>
      </c>
      <c r="MX50" s="258" t="e">
        <f t="shared" ref="MX50:NC50" si="146">AVERAGE(MX3:MX48)</f>
        <v>#VALUE!</v>
      </c>
      <c r="MY50" s="258" t="e">
        <f t="shared" si="146"/>
        <v>#VALUE!</v>
      </c>
      <c r="MZ50" s="258" t="e">
        <f t="shared" si="146"/>
        <v>#VALUE!</v>
      </c>
      <c r="NA50" s="258" t="e">
        <f t="shared" si="146"/>
        <v>#VALUE!</v>
      </c>
      <c r="NB50" s="258" t="e">
        <f t="shared" si="146"/>
        <v>#VALUE!</v>
      </c>
      <c r="NC50" s="258" t="e">
        <f t="shared" si="146"/>
        <v>#VALUE!</v>
      </c>
      <c r="NF50" s="258" t="e">
        <f t="shared" ref="NF50:NK50" si="147">AVERAGE(NF3:NF48)</f>
        <v>#VALUE!</v>
      </c>
      <c r="NG50" s="258" t="e">
        <f t="shared" si="147"/>
        <v>#VALUE!</v>
      </c>
      <c r="NH50" s="258" t="e">
        <f t="shared" si="147"/>
        <v>#VALUE!</v>
      </c>
      <c r="NI50" s="258" t="e">
        <f t="shared" si="147"/>
        <v>#VALUE!</v>
      </c>
      <c r="NJ50" s="258" t="e">
        <f t="shared" si="147"/>
        <v>#VALUE!</v>
      </c>
      <c r="NK50" s="258" t="e">
        <f t="shared" si="147"/>
        <v>#VALUE!</v>
      </c>
      <c r="NN50" s="258" t="e">
        <f t="shared" ref="NN50:NS50" si="148">AVERAGE(NN3:NN48)</f>
        <v>#VALUE!</v>
      </c>
      <c r="NO50" s="258" t="e">
        <f t="shared" si="148"/>
        <v>#VALUE!</v>
      </c>
      <c r="NP50" s="258" t="e">
        <f t="shared" si="148"/>
        <v>#VALUE!</v>
      </c>
      <c r="NQ50" s="258" t="e">
        <f t="shared" si="148"/>
        <v>#VALUE!</v>
      </c>
      <c r="NR50" s="258" t="e">
        <f t="shared" si="148"/>
        <v>#VALUE!</v>
      </c>
      <c r="NS50" s="258" t="e">
        <f t="shared" si="148"/>
        <v>#VALUE!</v>
      </c>
      <c r="NV50" s="258" t="e">
        <f t="shared" ref="NV50:OA50" si="149">AVERAGE(NV3:NV48)</f>
        <v>#VALUE!</v>
      </c>
      <c r="NW50" s="258" t="e">
        <f t="shared" si="149"/>
        <v>#VALUE!</v>
      </c>
      <c r="NX50" s="258" t="e">
        <f t="shared" si="149"/>
        <v>#VALUE!</v>
      </c>
      <c r="NY50" s="258" t="e">
        <f t="shared" si="149"/>
        <v>#VALUE!</v>
      </c>
      <c r="NZ50" s="258" t="e">
        <f t="shared" si="149"/>
        <v>#VALUE!</v>
      </c>
      <c r="OA50" s="258" t="e">
        <f t="shared" si="149"/>
        <v>#VALUE!</v>
      </c>
      <c r="OD50" s="258" t="e">
        <f t="shared" ref="OD50:OI50" si="150">AVERAGE(OD3:OD48)</f>
        <v>#VALUE!</v>
      </c>
      <c r="OE50" s="258" t="e">
        <f t="shared" si="150"/>
        <v>#VALUE!</v>
      </c>
      <c r="OF50" s="258" t="e">
        <f t="shared" si="150"/>
        <v>#VALUE!</v>
      </c>
      <c r="OG50" s="258" t="e">
        <f t="shared" si="150"/>
        <v>#VALUE!</v>
      </c>
      <c r="OH50" s="258" t="e">
        <f t="shared" si="150"/>
        <v>#VALUE!</v>
      </c>
      <c r="OI50" s="258" t="e">
        <f t="shared" si="150"/>
        <v>#VALUE!</v>
      </c>
      <c r="OL50" s="258" t="e">
        <f t="shared" ref="OL50:OQ50" si="151">AVERAGE(OL3:OL48)</f>
        <v>#VALUE!</v>
      </c>
      <c r="OM50" s="258" t="e">
        <f t="shared" si="151"/>
        <v>#VALUE!</v>
      </c>
      <c r="ON50" s="258" t="e">
        <f t="shared" si="151"/>
        <v>#VALUE!</v>
      </c>
      <c r="OO50" s="258" t="e">
        <f t="shared" si="151"/>
        <v>#VALUE!</v>
      </c>
      <c r="OP50" s="258" t="e">
        <f t="shared" si="151"/>
        <v>#VALUE!</v>
      </c>
      <c r="OQ50" s="258" t="e">
        <f t="shared" si="151"/>
        <v>#VALUE!</v>
      </c>
    </row>
    <row r="51" spans="1:407">
      <c r="A51" s="256"/>
      <c r="B51" s="257" t="s">
        <v>3329</v>
      </c>
      <c r="C51" s="258">
        <f t="shared" ref="C51:H51" si="152">MIN(C3:C48)</f>
        <v>318.452</v>
      </c>
      <c r="D51" s="258">
        <f t="shared" si="152"/>
        <v>319.57499999999999</v>
      </c>
      <c r="E51" s="258">
        <f t="shared" si="152"/>
        <v>321.85700000000003</v>
      </c>
      <c r="F51" s="258">
        <f t="shared" si="152"/>
        <v>325.67099999999999</v>
      </c>
      <c r="G51" s="258">
        <f t="shared" si="152"/>
        <v>329.1</v>
      </c>
      <c r="H51" s="258">
        <f t="shared" si="152"/>
        <v>332.529</v>
      </c>
      <c r="J51" s="258" t="e">
        <f t="shared" ref="J51:O51" si="153">MIN(J3:J48)</f>
        <v>#VALUE!</v>
      </c>
      <c r="K51" s="258" t="e">
        <f t="shared" si="153"/>
        <v>#VALUE!</v>
      </c>
      <c r="L51" s="258" t="e">
        <f t="shared" si="153"/>
        <v>#VALUE!</v>
      </c>
      <c r="M51" s="258" t="e">
        <f t="shared" si="153"/>
        <v>#VALUE!</v>
      </c>
      <c r="N51" s="258" t="e">
        <f t="shared" si="153"/>
        <v>#VALUE!</v>
      </c>
      <c r="O51" s="258" t="e">
        <f t="shared" si="153"/>
        <v>#VALUE!</v>
      </c>
      <c r="R51" s="258" t="e">
        <f t="shared" ref="R51:W51" si="154">MIN(R3:R48)</f>
        <v>#VALUE!</v>
      </c>
      <c r="S51" s="258" t="e">
        <f t="shared" si="154"/>
        <v>#VALUE!</v>
      </c>
      <c r="T51" s="258" t="e">
        <f t="shared" si="154"/>
        <v>#VALUE!</v>
      </c>
      <c r="U51" s="258" t="e">
        <f t="shared" si="154"/>
        <v>#VALUE!</v>
      </c>
      <c r="V51" s="258" t="e">
        <f t="shared" si="154"/>
        <v>#VALUE!</v>
      </c>
      <c r="W51" s="258" t="e">
        <f t="shared" si="154"/>
        <v>#VALUE!</v>
      </c>
      <c r="Z51" s="258" t="e">
        <f t="shared" ref="Z51:AE51" si="155">MIN(Z3:Z48)</f>
        <v>#VALUE!</v>
      </c>
      <c r="AA51" s="258" t="e">
        <f t="shared" si="155"/>
        <v>#VALUE!</v>
      </c>
      <c r="AB51" s="258" t="e">
        <f t="shared" si="155"/>
        <v>#VALUE!</v>
      </c>
      <c r="AC51" s="258" t="e">
        <f t="shared" si="155"/>
        <v>#VALUE!</v>
      </c>
      <c r="AD51" s="258" t="e">
        <f t="shared" si="155"/>
        <v>#VALUE!</v>
      </c>
      <c r="AE51" s="258" t="e">
        <f t="shared" si="155"/>
        <v>#VALUE!</v>
      </c>
      <c r="AH51" s="258" t="e">
        <f t="shared" ref="AH51:AM51" si="156">MIN(AH3:AH48)</f>
        <v>#VALUE!</v>
      </c>
      <c r="AI51" s="258" t="e">
        <f t="shared" si="156"/>
        <v>#VALUE!</v>
      </c>
      <c r="AJ51" s="258" t="e">
        <f t="shared" si="156"/>
        <v>#VALUE!</v>
      </c>
      <c r="AK51" s="258" t="e">
        <f t="shared" si="156"/>
        <v>#VALUE!</v>
      </c>
      <c r="AL51" s="258" t="e">
        <f t="shared" si="156"/>
        <v>#VALUE!</v>
      </c>
      <c r="AM51" s="258" t="e">
        <f t="shared" si="156"/>
        <v>#VALUE!</v>
      </c>
      <c r="AP51" s="258" t="e">
        <f t="shared" ref="AP51:AU51" si="157">MIN(AP3:AP48)</f>
        <v>#VALUE!</v>
      </c>
      <c r="AQ51" s="258" t="e">
        <f t="shared" si="157"/>
        <v>#VALUE!</v>
      </c>
      <c r="AR51" s="258" t="e">
        <f t="shared" si="157"/>
        <v>#VALUE!</v>
      </c>
      <c r="AS51" s="258" t="e">
        <f t="shared" si="157"/>
        <v>#VALUE!</v>
      </c>
      <c r="AT51" s="258" t="e">
        <f t="shared" si="157"/>
        <v>#VALUE!</v>
      </c>
      <c r="AU51" s="258" t="e">
        <f t="shared" si="157"/>
        <v>#VALUE!</v>
      </c>
      <c r="AX51" s="258" t="e">
        <f t="shared" ref="AX51:BC51" si="158">MIN(AX3:AX48)</f>
        <v>#VALUE!</v>
      </c>
      <c r="AY51" s="258" t="e">
        <f t="shared" si="158"/>
        <v>#VALUE!</v>
      </c>
      <c r="AZ51" s="258" t="e">
        <f t="shared" si="158"/>
        <v>#VALUE!</v>
      </c>
      <c r="BA51" s="258" t="e">
        <f t="shared" si="158"/>
        <v>#VALUE!</v>
      </c>
      <c r="BB51" s="258" t="e">
        <f t="shared" si="158"/>
        <v>#VALUE!</v>
      </c>
      <c r="BC51" s="258" t="e">
        <f t="shared" si="158"/>
        <v>#VALUE!</v>
      </c>
      <c r="BF51" s="258" t="e">
        <f t="shared" ref="BF51:BK51" si="159">MIN(BF3:BF48)</f>
        <v>#VALUE!</v>
      </c>
      <c r="BG51" s="258" t="e">
        <f t="shared" si="159"/>
        <v>#VALUE!</v>
      </c>
      <c r="BH51" s="258" t="e">
        <f t="shared" si="159"/>
        <v>#VALUE!</v>
      </c>
      <c r="BI51" s="258" t="e">
        <f t="shared" si="159"/>
        <v>#VALUE!</v>
      </c>
      <c r="BJ51" s="258" t="e">
        <f t="shared" si="159"/>
        <v>#VALUE!</v>
      </c>
      <c r="BK51" s="258" t="e">
        <f t="shared" si="159"/>
        <v>#VALUE!</v>
      </c>
      <c r="BN51" s="258" t="e">
        <f t="shared" ref="BN51:BS51" si="160">MIN(BN3:BN48)</f>
        <v>#VALUE!</v>
      </c>
      <c r="BO51" s="258" t="e">
        <f t="shared" si="160"/>
        <v>#VALUE!</v>
      </c>
      <c r="BP51" s="258" t="e">
        <f t="shared" si="160"/>
        <v>#VALUE!</v>
      </c>
      <c r="BQ51" s="258" t="e">
        <f t="shared" si="160"/>
        <v>#VALUE!</v>
      </c>
      <c r="BR51" s="258" t="e">
        <f t="shared" si="160"/>
        <v>#VALUE!</v>
      </c>
      <c r="BS51" s="258" t="e">
        <f t="shared" si="160"/>
        <v>#VALUE!</v>
      </c>
      <c r="BV51" s="258" t="e">
        <f t="shared" ref="BV51:CA51" si="161">MIN(BV3:BV48)</f>
        <v>#VALUE!</v>
      </c>
      <c r="BW51" s="258" t="e">
        <f t="shared" si="161"/>
        <v>#VALUE!</v>
      </c>
      <c r="BX51" s="258" t="e">
        <f t="shared" si="161"/>
        <v>#VALUE!</v>
      </c>
      <c r="BY51" s="258" t="e">
        <f t="shared" si="161"/>
        <v>#VALUE!</v>
      </c>
      <c r="BZ51" s="258" t="e">
        <f t="shared" si="161"/>
        <v>#VALUE!</v>
      </c>
      <c r="CA51" s="258" t="e">
        <f t="shared" si="161"/>
        <v>#VALUE!</v>
      </c>
      <c r="CD51" s="258" t="e">
        <f t="shared" ref="CD51:CI51" si="162">MIN(CD3:CD48)</f>
        <v>#VALUE!</v>
      </c>
      <c r="CE51" s="258" t="e">
        <f t="shared" si="162"/>
        <v>#VALUE!</v>
      </c>
      <c r="CF51" s="258" t="e">
        <f t="shared" si="162"/>
        <v>#VALUE!</v>
      </c>
      <c r="CG51" s="258" t="e">
        <f t="shared" si="162"/>
        <v>#VALUE!</v>
      </c>
      <c r="CH51" s="258" t="e">
        <f t="shared" si="162"/>
        <v>#VALUE!</v>
      </c>
      <c r="CI51" s="258" t="e">
        <f t="shared" si="162"/>
        <v>#VALUE!</v>
      </c>
      <c r="CL51" s="258" t="e">
        <f t="shared" ref="CL51:CQ51" si="163">AVERAGE(CL3:CL48)</f>
        <v>#VALUE!</v>
      </c>
      <c r="CM51" s="258" t="e">
        <f t="shared" si="163"/>
        <v>#VALUE!</v>
      </c>
      <c r="CN51" s="258" t="e">
        <f t="shared" si="163"/>
        <v>#VALUE!</v>
      </c>
      <c r="CO51" s="258" t="e">
        <f t="shared" si="163"/>
        <v>#VALUE!</v>
      </c>
      <c r="CP51" s="258" t="e">
        <f t="shared" si="163"/>
        <v>#VALUE!</v>
      </c>
      <c r="CQ51" s="258" t="e">
        <f t="shared" si="163"/>
        <v>#VALUE!</v>
      </c>
      <c r="CT51" s="258" t="e">
        <f t="shared" ref="CT51:CY51" si="164">AVERAGE(CT3:CT48)</f>
        <v>#VALUE!</v>
      </c>
      <c r="CU51" s="258" t="e">
        <f t="shared" si="164"/>
        <v>#VALUE!</v>
      </c>
      <c r="CV51" s="258" t="e">
        <f t="shared" si="164"/>
        <v>#VALUE!</v>
      </c>
      <c r="CW51" s="258" t="e">
        <f t="shared" si="164"/>
        <v>#VALUE!</v>
      </c>
      <c r="CX51" s="258" t="e">
        <f t="shared" si="164"/>
        <v>#VALUE!</v>
      </c>
      <c r="CY51" s="258" t="e">
        <f t="shared" si="164"/>
        <v>#VALUE!</v>
      </c>
      <c r="DB51" s="258" t="e">
        <f t="shared" ref="DB51:DG51" si="165">AVERAGE(DB3:DB48)</f>
        <v>#VALUE!</v>
      </c>
      <c r="DC51" s="258" t="e">
        <f t="shared" si="165"/>
        <v>#VALUE!</v>
      </c>
      <c r="DD51" s="258" t="e">
        <f t="shared" si="165"/>
        <v>#VALUE!</v>
      </c>
      <c r="DE51" s="258" t="e">
        <f t="shared" si="165"/>
        <v>#VALUE!</v>
      </c>
      <c r="DF51" s="258" t="e">
        <f t="shared" si="165"/>
        <v>#VALUE!</v>
      </c>
      <c r="DG51" s="258" t="e">
        <f t="shared" si="165"/>
        <v>#VALUE!</v>
      </c>
      <c r="DJ51" s="258" t="e">
        <f t="shared" ref="DJ51:DO51" si="166">AVERAGE(DJ3:DJ48)</f>
        <v>#VALUE!</v>
      </c>
      <c r="DK51" s="258" t="e">
        <f t="shared" si="166"/>
        <v>#VALUE!</v>
      </c>
      <c r="DL51" s="258" t="e">
        <f t="shared" si="166"/>
        <v>#VALUE!</v>
      </c>
      <c r="DM51" s="258" t="e">
        <f t="shared" si="166"/>
        <v>#VALUE!</v>
      </c>
      <c r="DN51" s="258" t="e">
        <f t="shared" si="166"/>
        <v>#VALUE!</v>
      </c>
      <c r="DO51" s="258" t="e">
        <f t="shared" si="166"/>
        <v>#VALUE!</v>
      </c>
      <c r="DR51" s="258" t="e">
        <f t="shared" ref="DR51:DW51" si="167">AVERAGE(DR3:DR48)</f>
        <v>#VALUE!</v>
      </c>
      <c r="DS51" s="258" t="e">
        <f t="shared" si="167"/>
        <v>#VALUE!</v>
      </c>
      <c r="DT51" s="258" t="e">
        <f t="shared" si="167"/>
        <v>#VALUE!</v>
      </c>
      <c r="DU51" s="258" t="e">
        <f t="shared" si="167"/>
        <v>#VALUE!</v>
      </c>
      <c r="DV51" s="258" t="e">
        <f t="shared" si="167"/>
        <v>#VALUE!</v>
      </c>
      <c r="DW51" s="258" t="e">
        <f t="shared" si="167"/>
        <v>#VALUE!</v>
      </c>
      <c r="DZ51" s="258" t="e">
        <f t="shared" ref="DZ51:EE51" si="168">AVERAGE(DZ3:DZ48)</f>
        <v>#VALUE!</v>
      </c>
      <c r="EA51" s="258" t="e">
        <f t="shared" si="168"/>
        <v>#VALUE!</v>
      </c>
      <c r="EB51" s="258" t="e">
        <f t="shared" si="168"/>
        <v>#VALUE!</v>
      </c>
      <c r="EC51" s="258" t="e">
        <f t="shared" si="168"/>
        <v>#VALUE!</v>
      </c>
      <c r="ED51" s="258" t="e">
        <f t="shared" si="168"/>
        <v>#VALUE!</v>
      </c>
      <c r="EE51" s="258" t="e">
        <f t="shared" si="168"/>
        <v>#VALUE!</v>
      </c>
      <c r="EH51" s="258" t="e">
        <f t="shared" ref="EH51:EM51" si="169">AVERAGE(EH3:EH48)</f>
        <v>#VALUE!</v>
      </c>
      <c r="EI51" s="258" t="e">
        <f t="shared" si="169"/>
        <v>#VALUE!</v>
      </c>
      <c r="EJ51" s="258" t="e">
        <f t="shared" si="169"/>
        <v>#VALUE!</v>
      </c>
      <c r="EK51" s="258" t="e">
        <f t="shared" si="169"/>
        <v>#VALUE!</v>
      </c>
      <c r="EL51" s="258" t="e">
        <f t="shared" si="169"/>
        <v>#VALUE!</v>
      </c>
      <c r="EM51" s="258" t="e">
        <f t="shared" si="169"/>
        <v>#VALUE!</v>
      </c>
      <c r="EP51" s="258" t="e">
        <f t="shared" ref="EP51:EU51" si="170">AVERAGE(EP3:EP48)</f>
        <v>#VALUE!</v>
      </c>
      <c r="EQ51" s="258" t="e">
        <f t="shared" si="170"/>
        <v>#VALUE!</v>
      </c>
      <c r="ER51" s="258" t="e">
        <f t="shared" si="170"/>
        <v>#VALUE!</v>
      </c>
      <c r="ES51" s="258" t="e">
        <f t="shared" si="170"/>
        <v>#VALUE!</v>
      </c>
      <c r="ET51" s="258" t="e">
        <f t="shared" si="170"/>
        <v>#VALUE!</v>
      </c>
      <c r="EU51" s="258" t="e">
        <f t="shared" si="170"/>
        <v>#VALUE!</v>
      </c>
      <c r="EX51" s="258" t="e">
        <f t="shared" ref="EX51:FC51" si="171">AVERAGE(EX3:EX48)</f>
        <v>#VALUE!</v>
      </c>
      <c r="EY51" s="258" t="e">
        <f t="shared" si="171"/>
        <v>#VALUE!</v>
      </c>
      <c r="EZ51" s="258" t="e">
        <f t="shared" si="171"/>
        <v>#VALUE!</v>
      </c>
      <c r="FA51" s="258" t="e">
        <f t="shared" si="171"/>
        <v>#VALUE!</v>
      </c>
      <c r="FB51" s="258" t="e">
        <f t="shared" si="171"/>
        <v>#VALUE!</v>
      </c>
      <c r="FC51" s="258" t="e">
        <f t="shared" si="171"/>
        <v>#VALUE!</v>
      </c>
      <c r="FF51" s="258" t="e">
        <f t="shared" ref="FF51:FK51" si="172">AVERAGE(FF3:FF48)</f>
        <v>#VALUE!</v>
      </c>
      <c r="FG51" s="258" t="e">
        <f t="shared" si="172"/>
        <v>#VALUE!</v>
      </c>
      <c r="FH51" s="258" t="e">
        <f t="shared" si="172"/>
        <v>#VALUE!</v>
      </c>
      <c r="FI51" s="258" t="e">
        <f t="shared" si="172"/>
        <v>#VALUE!</v>
      </c>
      <c r="FJ51" s="258" t="e">
        <f t="shared" si="172"/>
        <v>#VALUE!</v>
      </c>
      <c r="FK51" s="258" t="e">
        <f t="shared" si="172"/>
        <v>#VALUE!</v>
      </c>
      <c r="FN51" s="258" t="e">
        <f t="shared" ref="FN51:FS51" si="173">AVERAGE(FN3:FN48)</f>
        <v>#VALUE!</v>
      </c>
      <c r="FO51" s="258" t="e">
        <f t="shared" si="173"/>
        <v>#VALUE!</v>
      </c>
      <c r="FP51" s="258" t="e">
        <f t="shared" si="173"/>
        <v>#VALUE!</v>
      </c>
      <c r="FQ51" s="258" t="e">
        <f t="shared" si="173"/>
        <v>#VALUE!</v>
      </c>
      <c r="FR51" s="258" t="e">
        <f t="shared" si="173"/>
        <v>#VALUE!</v>
      </c>
      <c r="FS51" s="258" t="e">
        <f t="shared" si="173"/>
        <v>#VALUE!</v>
      </c>
      <c r="FV51" s="258" t="e">
        <f t="shared" ref="FV51:GA51" si="174">AVERAGE(FV3:FV48)</f>
        <v>#VALUE!</v>
      </c>
      <c r="FW51" s="258" t="e">
        <f t="shared" si="174"/>
        <v>#VALUE!</v>
      </c>
      <c r="FX51" s="258" t="e">
        <f t="shared" si="174"/>
        <v>#VALUE!</v>
      </c>
      <c r="FY51" s="258" t="e">
        <f t="shared" si="174"/>
        <v>#VALUE!</v>
      </c>
      <c r="FZ51" s="258" t="e">
        <f t="shared" si="174"/>
        <v>#VALUE!</v>
      </c>
      <c r="GA51" s="258" t="e">
        <f t="shared" si="174"/>
        <v>#VALUE!</v>
      </c>
      <c r="GD51" s="258" t="e">
        <f t="shared" ref="GD51:GI51" si="175">AVERAGE(GD3:GD48)</f>
        <v>#VALUE!</v>
      </c>
      <c r="GE51" s="258" t="e">
        <f t="shared" si="175"/>
        <v>#VALUE!</v>
      </c>
      <c r="GF51" s="258" t="e">
        <f t="shared" si="175"/>
        <v>#VALUE!</v>
      </c>
      <c r="GG51" s="258" t="e">
        <f t="shared" si="175"/>
        <v>#VALUE!</v>
      </c>
      <c r="GH51" s="258" t="e">
        <f t="shared" si="175"/>
        <v>#VALUE!</v>
      </c>
      <c r="GI51" s="258" t="e">
        <f t="shared" si="175"/>
        <v>#VALUE!</v>
      </c>
      <c r="GL51" s="258" t="e">
        <f t="shared" ref="GL51:GQ51" si="176">AVERAGE(GL3:GL48)</f>
        <v>#VALUE!</v>
      </c>
      <c r="GM51" s="258" t="e">
        <f t="shared" si="176"/>
        <v>#VALUE!</v>
      </c>
      <c r="GN51" s="258" t="e">
        <f t="shared" si="176"/>
        <v>#VALUE!</v>
      </c>
      <c r="GO51" s="258" t="e">
        <f t="shared" si="176"/>
        <v>#VALUE!</v>
      </c>
      <c r="GP51" s="258" t="e">
        <f t="shared" si="176"/>
        <v>#VALUE!</v>
      </c>
      <c r="GQ51" s="258" t="e">
        <f t="shared" si="176"/>
        <v>#VALUE!</v>
      </c>
      <c r="GT51" s="258" t="e">
        <f t="shared" ref="GT51:GY51" si="177">AVERAGE(GT3:GT48)</f>
        <v>#VALUE!</v>
      </c>
      <c r="GU51" s="258" t="e">
        <f t="shared" si="177"/>
        <v>#VALUE!</v>
      </c>
      <c r="GV51" s="258" t="e">
        <f t="shared" si="177"/>
        <v>#VALUE!</v>
      </c>
      <c r="GW51" s="258" t="e">
        <f t="shared" si="177"/>
        <v>#VALUE!</v>
      </c>
      <c r="GX51" s="258" t="e">
        <f t="shared" si="177"/>
        <v>#VALUE!</v>
      </c>
      <c r="GY51" s="258" t="e">
        <f t="shared" si="177"/>
        <v>#VALUE!</v>
      </c>
      <c r="HA51" s="252"/>
      <c r="HB51" s="258" t="e">
        <f t="shared" ref="HB51:HG51" si="178">AVERAGE(HB3:HB48)</f>
        <v>#VALUE!</v>
      </c>
      <c r="HC51" s="258" t="e">
        <f t="shared" si="178"/>
        <v>#VALUE!</v>
      </c>
      <c r="HD51" s="258" t="e">
        <f t="shared" si="178"/>
        <v>#VALUE!</v>
      </c>
      <c r="HE51" s="258" t="e">
        <f t="shared" si="178"/>
        <v>#VALUE!</v>
      </c>
      <c r="HF51" s="258" t="e">
        <f t="shared" si="178"/>
        <v>#VALUE!</v>
      </c>
      <c r="HG51" s="258" t="e">
        <f t="shared" si="178"/>
        <v>#VALUE!</v>
      </c>
      <c r="HJ51" s="258" t="e">
        <f t="shared" ref="HJ51:HO51" si="179">AVERAGE(HJ3:HJ48)</f>
        <v>#VALUE!</v>
      </c>
      <c r="HK51" s="258" t="e">
        <f t="shared" si="179"/>
        <v>#VALUE!</v>
      </c>
      <c r="HL51" s="258" t="e">
        <f t="shared" si="179"/>
        <v>#VALUE!</v>
      </c>
      <c r="HM51" s="258" t="e">
        <f t="shared" si="179"/>
        <v>#VALUE!</v>
      </c>
      <c r="HN51" s="258" t="e">
        <f t="shared" si="179"/>
        <v>#VALUE!</v>
      </c>
      <c r="HO51" s="258" t="e">
        <f t="shared" si="179"/>
        <v>#VALUE!</v>
      </c>
      <c r="HR51" s="258" t="e">
        <f t="shared" ref="HR51:HW51" si="180">AVERAGE(HR3:HR48)</f>
        <v>#VALUE!</v>
      </c>
      <c r="HS51" s="258" t="e">
        <f t="shared" si="180"/>
        <v>#VALUE!</v>
      </c>
      <c r="HT51" s="258" t="e">
        <f t="shared" si="180"/>
        <v>#VALUE!</v>
      </c>
      <c r="HU51" s="258" t="e">
        <f t="shared" si="180"/>
        <v>#VALUE!</v>
      </c>
      <c r="HV51" s="258" t="e">
        <f t="shared" si="180"/>
        <v>#VALUE!</v>
      </c>
      <c r="HW51" s="258" t="e">
        <f t="shared" si="180"/>
        <v>#VALUE!</v>
      </c>
      <c r="HZ51" s="258" t="e">
        <f t="shared" ref="HZ51:IE51" si="181">AVERAGE(HZ3:HZ48)</f>
        <v>#VALUE!</v>
      </c>
      <c r="IA51" s="258" t="e">
        <f t="shared" si="181"/>
        <v>#VALUE!</v>
      </c>
      <c r="IB51" s="258" t="e">
        <f t="shared" si="181"/>
        <v>#VALUE!</v>
      </c>
      <c r="IC51" s="258" t="e">
        <f t="shared" si="181"/>
        <v>#VALUE!</v>
      </c>
      <c r="ID51" s="258" t="e">
        <f t="shared" si="181"/>
        <v>#VALUE!</v>
      </c>
      <c r="IE51" s="258" t="e">
        <f t="shared" si="181"/>
        <v>#VALUE!</v>
      </c>
      <c r="IH51" s="258" t="e">
        <f t="shared" ref="IH51:IM51" si="182">AVERAGE(IH3:IH48)</f>
        <v>#VALUE!</v>
      </c>
      <c r="II51" s="258" t="e">
        <f t="shared" si="182"/>
        <v>#VALUE!</v>
      </c>
      <c r="IJ51" s="258" t="e">
        <f t="shared" si="182"/>
        <v>#VALUE!</v>
      </c>
      <c r="IK51" s="258" t="e">
        <f t="shared" si="182"/>
        <v>#VALUE!</v>
      </c>
      <c r="IL51" s="258" t="e">
        <f t="shared" si="182"/>
        <v>#VALUE!</v>
      </c>
      <c r="IM51" s="258" t="e">
        <f t="shared" si="182"/>
        <v>#VALUE!</v>
      </c>
      <c r="IP51" s="258" t="e">
        <f t="shared" ref="IP51:IU51" si="183">AVERAGE(IP3:IP48)</f>
        <v>#VALUE!</v>
      </c>
      <c r="IQ51" s="258" t="e">
        <f t="shared" si="183"/>
        <v>#VALUE!</v>
      </c>
      <c r="IR51" s="258" t="e">
        <f t="shared" si="183"/>
        <v>#VALUE!</v>
      </c>
      <c r="IS51" s="258" t="e">
        <f t="shared" si="183"/>
        <v>#VALUE!</v>
      </c>
      <c r="IT51" s="258" t="e">
        <f t="shared" si="183"/>
        <v>#VALUE!</v>
      </c>
      <c r="IU51" s="258" t="e">
        <f t="shared" si="183"/>
        <v>#VALUE!</v>
      </c>
      <c r="IX51" s="258" t="e">
        <f t="shared" ref="IX51:JC51" si="184">AVERAGE(IX3:IX48)</f>
        <v>#VALUE!</v>
      </c>
      <c r="IY51" s="258" t="e">
        <f t="shared" si="184"/>
        <v>#VALUE!</v>
      </c>
      <c r="IZ51" s="258" t="e">
        <f t="shared" si="184"/>
        <v>#VALUE!</v>
      </c>
      <c r="JA51" s="258" t="e">
        <f t="shared" si="184"/>
        <v>#VALUE!</v>
      </c>
      <c r="JB51" s="258" t="e">
        <f t="shared" si="184"/>
        <v>#VALUE!</v>
      </c>
      <c r="JC51" s="258" t="e">
        <f t="shared" si="184"/>
        <v>#VALUE!</v>
      </c>
      <c r="JF51" s="258" t="e">
        <f t="shared" ref="JF51:JK51" si="185">AVERAGE(JF3:JF48)</f>
        <v>#VALUE!</v>
      </c>
      <c r="JG51" s="258" t="e">
        <f t="shared" si="185"/>
        <v>#VALUE!</v>
      </c>
      <c r="JH51" s="258" t="e">
        <f t="shared" si="185"/>
        <v>#VALUE!</v>
      </c>
      <c r="JI51" s="258" t="e">
        <f t="shared" si="185"/>
        <v>#VALUE!</v>
      </c>
      <c r="JJ51" s="258" t="e">
        <f t="shared" si="185"/>
        <v>#VALUE!</v>
      </c>
      <c r="JK51" s="258" t="e">
        <f t="shared" si="185"/>
        <v>#VALUE!</v>
      </c>
      <c r="JN51" s="258" t="e">
        <f t="shared" ref="JN51:JS51" si="186">AVERAGE(JN3:JN48)</f>
        <v>#VALUE!</v>
      </c>
      <c r="JO51" s="258" t="e">
        <f t="shared" si="186"/>
        <v>#VALUE!</v>
      </c>
      <c r="JP51" s="258" t="e">
        <f t="shared" si="186"/>
        <v>#VALUE!</v>
      </c>
      <c r="JQ51" s="258" t="e">
        <f t="shared" si="186"/>
        <v>#VALUE!</v>
      </c>
      <c r="JR51" s="258" t="e">
        <f t="shared" si="186"/>
        <v>#VALUE!</v>
      </c>
      <c r="JS51" s="258" t="e">
        <f t="shared" si="186"/>
        <v>#VALUE!</v>
      </c>
      <c r="JV51" s="258" t="e">
        <f t="shared" ref="JV51:KA51" si="187">AVERAGE(JV3:JV48)</f>
        <v>#VALUE!</v>
      </c>
      <c r="JW51" s="258" t="e">
        <f t="shared" si="187"/>
        <v>#VALUE!</v>
      </c>
      <c r="JX51" s="258" t="e">
        <f t="shared" si="187"/>
        <v>#VALUE!</v>
      </c>
      <c r="JY51" s="258" t="e">
        <f t="shared" si="187"/>
        <v>#VALUE!</v>
      </c>
      <c r="JZ51" s="258" t="e">
        <f t="shared" si="187"/>
        <v>#VALUE!</v>
      </c>
      <c r="KA51" s="258" t="e">
        <f t="shared" si="187"/>
        <v>#VALUE!</v>
      </c>
      <c r="KD51" s="258" t="e">
        <f t="shared" ref="KD51:KI51" si="188">AVERAGE(KD3:KD48)</f>
        <v>#VALUE!</v>
      </c>
      <c r="KE51" s="258" t="e">
        <f t="shared" si="188"/>
        <v>#VALUE!</v>
      </c>
      <c r="KF51" s="258" t="e">
        <f t="shared" si="188"/>
        <v>#VALUE!</v>
      </c>
      <c r="KG51" s="258" t="e">
        <f t="shared" si="188"/>
        <v>#VALUE!</v>
      </c>
      <c r="KH51" s="258" t="e">
        <f t="shared" si="188"/>
        <v>#VALUE!</v>
      </c>
      <c r="KI51" s="258" t="e">
        <f t="shared" si="188"/>
        <v>#VALUE!</v>
      </c>
      <c r="KL51" s="258" t="e">
        <f t="shared" ref="KL51:KQ51" si="189">AVERAGE(KL3:KL48)</f>
        <v>#VALUE!</v>
      </c>
      <c r="KM51" s="258" t="e">
        <f t="shared" si="189"/>
        <v>#VALUE!</v>
      </c>
      <c r="KN51" s="258" t="e">
        <f t="shared" si="189"/>
        <v>#VALUE!</v>
      </c>
      <c r="KO51" s="258" t="e">
        <f t="shared" si="189"/>
        <v>#VALUE!</v>
      </c>
      <c r="KP51" s="258" t="e">
        <f t="shared" si="189"/>
        <v>#VALUE!</v>
      </c>
      <c r="KQ51" s="258" t="e">
        <f t="shared" si="189"/>
        <v>#VALUE!</v>
      </c>
      <c r="KT51" s="258" t="e">
        <f t="shared" ref="KT51:KY51" si="190">AVERAGE(KT3:KT48)</f>
        <v>#VALUE!</v>
      </c>
      <c r="KU51" s="258" t="e">
        <f t="shared" si="190"/>
        <v>#VALUE!</v>
      </c>
      <c r="KV51" s="258" t="e">
        <f t="shared" si="190"/>
        <v>#VALUE!</v>
      </c>
      <c r="KW51" s="258" t="e">
        <f t="shared" si="190"/>
        <v>#VALUE!</v>
      </c>
      <c r="KX51" s="258" t="e">
        <f t="shared" si="190"/>
        <v>#VALUE!</v>
      </c>
      <c r="KY51" s="258" t="e">
        <f t="shared" si="190"/>
        <v>#VALUE!</v>
      </c>
      <c r="LB51" s="258" t="e">
        <f t="shared" ref="LB51:LG51" si="191">AVERAGE(LB3:LB48)</f>
        <v>#VALUE!</v>
      </c>
      <c r="LC51" s="258" t="e">
        <f t="shared" si="191"/>
        <v>#VALUE!</v>
      </c>
      <c r="LD51" s="258" t="e">
        <f t="shared" si="191"/>
        <v>#VALUE!</v>
      </c>
      <c r="LE51" s="258" t="e">
        <f t="shared" si="191"/>
        <v>#VALUE!</v>
      </c>
      <c r="LF51" s="258" t="e">
        <f t="shared" si="191"/>
        <v>#VALUE!</v>
      </c>
      <c r="LG51" s="258" t="e">
        <f t="shared" si="191"/>
        <v>#VALUE!</v>
      </c>
      <c r="LJ51" s="258" t="e">
        <f t="shared" ref="LJ51:LO51" si="192">AVERAGE(LJ3:LJ48)</f>
        <v>#VALUE!</v>
      </c>
      <c r="LK51" s="258" t="e">
        <f t="shared" si="192"/>
        <v>#VALUE!</v>
      </c>
      <c r="LL51" s="258" t="e">
        <f t="shared" si="192"/>
        <v>#VALUE!</v>
      </c>
      <c r="LM51" s="258" t="e">
        <f t="shared" si="192"/>
        <v>#VALUE!</v>
      </c>
      <c r="LN51" s="258" t="e">
        <f t="shared" si="192"/>
        <v>#VALUE!</v>
      </c>
      <c r="LO51" s="258" t="e">
        <f t="shared" si="192"/>
        <v>#VALUE!</v>
      </c>
      <c r="LR51" s="258" t="e">
        <f t="shared" ref="LR51:LW51" si="193">AVERAGE(LR3:LR48)</f>
        <v>#VALUE!</v>
      </c>
      <c r="LS51" s="258" t="e">
        <f t="shared" si="193"/>
        <v>#VALUE!</v>
      </c>
      <c r="LT51" s="258" t="e">
        <f t="shared" si="193"/>
        <v>#VALUE!</v>
      </c>
      <c r="LU51" s="258" t="e">
        <f t="shared" si="193"/>
        <v>#VALUE!</v>
      </c>
      <c r="LV51" s="258" t="e">
        <f t="shared" si="193"/>
        <v>#VALUE!</v>
      </c>
      <c r="LW51" s="258" t="e">
        <f t="shared" si="193"/>
        <v>#VALUE!</v>
      </c>
      <c r="LZ51" s="258" t="e">
        <f t="shared" ref="LZ51:ME51" si="194">AVERAGE(LZ3:LZ48)</f>
        <v>#VALUE!</v>
      </c>
      <c r="MA51" s="258" t="e">
        <f t="shared" si="194"/>
        <v>#VALUE!</v>
      </c>
      <c r="MB51" s="258" t="e">
        <f t="shared" si="194"/>
        <v>#VALUE!</v>
      </c>
      <c r="MC51" s="258" t="e">
        <f t="shared" si="194"/>
        <v>#VALUE!</v>
      </c>
      <c r="MD51" s="258" t="e">
        <f t="shared" si="194"/>
        <v>#VALUE!</v>
      </c>
      <c r="ME51" s="258" t="e">
        <f t="shared" si="194"/>
        <v>#VALUE!</v>
      </c>
      <c r="MH51" s="258" t="e">
        <f t="shared" ref="MH51:MM51" si="195">AVERAGE(MH3:MH48)</f>
        <v>#VALUE!</v>
      </c>
      <c r="MI51" s="258" t="e">
        <f t="shared" si="195"/>
        <v>#VALUE!</v>
      </c>
      <c r="MJ51" s="258" t="e">
        <f t="shared" si="195"/>
        <v>#VALUE!</v>
      </c>
      <c r="MK51" s="258" t="e">
        <f t="shared" si="195"/>
        <v>#VALUE!</v>
      </c>
      <c r="ML51" s="258" t="e">
        <f t="shared" si="195"/>
        <v>#VALUE!</v>
      </c>
      <c r="MM51" s="258" t="e">
        <f t="shared" si="195"/>
        <v>#VALUE!</v>
      </c>
      <c r="MP51" s="258" t="e">
        <f t="shared" ref="MP51:MU51" si="196">AVERAGE(MP3:MP48)</f>
        <v>#VALUE!</v>
      </c>
      <c r="MQ51" s="258" t="e">
        <f t="shared" si="196"/>
        <v>#VALUE!</v>
      </c>
      <c r="MR51" s="258" t="e">
        <f t="shared" si="196"/>
        <v>#VALUE!</v>
      </c>
      <c r="MS51" s="258" t="e">
        <f t="shared" si="196"/>
        <v>#VALUE!</v>
      </c>
      <c r="MT51" s="258" t="e">
        <f t="shared" si="196"/>
        <v>#VALUE!</v>
      </c>
      <c r="MU51" s="258" t="e">
        <f t="shared" si="196"/>
        <v>#VALUE!</v>
      </c>
      <c r="MX51" s="258" t="e">
        <f t="shared" ref="MX51:NC51" si="197">AVERAGE(MX3:MX48)</f>
        <v>#VALUE!</v>
      </c>
      <c r="MY51" s="258" t="e">
        <f t="shared" si="197"/>
        <v>#VALUE!</v>
      </c>
      <c r="MZ51" s="258" t="e">
        <f t="shared" si="197"/>
        <v>#VALUE!</v>
      </c>
      <c r="NA51" s="258" t="e">
        <f t="shared" si="197"/>
        <v>#VALUE!</v>
      </c>
      <c r="NB51" s="258" t="e">
        <f t="shared" si="197"/>
        <v>#VALUE!</v>
      </c>
      <c r="NC51" s="258" t="e">
        <f t="shared" si="197"/>
        <v>#VALUE!</v>
      </c>
      <c r="NF51" s="258" t="e">
        <f t="shared" ref="NF51:NK51" si="198">AVERAGE(NF3:NF48)</f>
        <v>#VALUE!</v>
      </c>
      <c r="NG51" s="258" t="e">
        <f t="shared" si="198"/>
        <v>#VALUE!</v>
      </c>
      <c r="NH51" s="258" t="e">
        <f t="shared" si="198"/>
        <v>#VALUE!</v>
      </c>
      <c r="NI51" s="258" t="e">
        <f t="shared" si="198"/>
        <v>#VALUE!</v>
      </c>
      <c r="NJ51" s="258" t="e">
        <f t="shared" si="198"/>
        <v>#VALUE!</v>
      </c>
      <c r="NK51" s="258" t="e">
        <f t="shared" si="198"/>
        <v>#VALUE!</v>
      </c>
      <c r="NN51" s="258" t="e">
        <f t="shared" ref="NN51:NS51" si="199">AVERAGE(NN3:NN48)</f>
        <v>#VALUE!</v>
      </c>
      <c r="NO51" s="258" t="e">
        <f t="shared" si="199"/>
        <v>#VALUE!</v>
      </c>
      <c r="NP51" s="258" t="e">
        <f t="shared" si="199"/>
        <v>#VALUE!</v>
      </c>
      <c r="NQ51" s="258" t="e">
        <f t="shared" si="199"/>
        <v>#VALUE!</v>
      </c>
      <c r="NR51" s="258" t="e">
        <f t="shared" si="199"/>
        <v>#VALUE!</v>
      </c>
      <c r="NS51" s="258" t="e">
        <f t="shared" si="199"/>
        <v>#VALUE!</v>
      </c>
      <c r="NV51" s="258" t="e">
        <f t="shared" ref="NV51:OA51" si="200">AVERAGE(NV3:NV48)</f>
        <v>#VALUE!</v>
      </c>
      <c r="NW51" s="258" t="e">
        <f t="shared" si="200"/>
        <v>#VALUE!</v>
      </c>
      <c r="NX51" s="258" t="e">
        <f t="shared" si="200"/>
        <v>#VALUE!</v>
      </c>
      <c r="NY51" s="258" t="e">
        <f t="shared" si="200"/>
        <v>#VALUE!</v>
      </c>
      <c r="NZ51" s="258" t="e">
        <f t="shared" si="200"/>
        <v>#VALUE!</v>
      </c>
      <c r="OA51" s="258" t="e">
        <f t="shared" si="200"/>
        <v>#VALUE!</v>
      </c>
      <c r="OD51" s="258" t="e">
        <f t="shared" ref="OD51:OI51" si="201">AVERAGE(OD3:OD48)</f>
        <v>#VALUE!</v>
      </c>
      <c r="OE51" s="258" t="e">
        <f t="shared" si="201"/>
        <v>#VALUE!</v>
      </c>
      <c r="OF51" s="258" t="e">
        <f t="shared" si="201"/>
        <v>#VALUE!</v>
      </c>
      <c r="OG51" s="258" t="e">
        <f t="shared" si="201"/>
        <v>#VALUE!</v>
      </c>
      <c r="OH51" s="258" t="e">
        <f t="shared" si="201"/>
        <v>#VALUE!</v>
      </c>
      <c r="OI51" s="258" t="e">
        <f t="shared" si="201"/>
        <v>#VALUE!</v>
      </c>
      <c r="OL51" s="258" t="e">
        <f t="shared" ref="OL51:OQ51" si="202">AVERAGE(OL3:OL48)</f>
        <v>#VALUE!</v>
      </c>
      <c r="OM51" s="258" t="e">
        <f t="shared" si="202"/>
        <v>#VALUE!</v>
      </c>
      <c r="ON51" s="258" t="e">
        <f t="shared" si="202"/>
        <v>#VALUE!</v>
      </c>
      <c r="OO51" s="258" t="e">
        <f t="shared" si="202"/>
        <v>#VALUE!</v>
      </c>
      <c r="OP51" s="258" t="e">
        <f t="shared" si="202"/>
        <v>#VALUE!</v>
      </c>
      <c r="OQ51" s="258" t="e">
        <f t="shared" si="202"/>
        <v>#VALUE!</v>
      </c>
    </row>
    <row r="52" spans="1:407">
      <c r="A52" s="256"/>
      <c r="B52" s="257" t="s">
        <v>3330</v>
      </c>
      <c r="C52" s="258">
        <f t="shared" ref="C52:H52" si="203">MAX(C3:C48)</f>
        <v>142856.53599999999</v>
      </c>
      <c r="D52" s="258">
        <f t="shared" si="203"/>
        <v>143056.383</v>
      </c>
      <c r="E52" s="258">
        <f t="shared" si="203"/>
        <v>143500</v>
      </c>
      <c r="F52" s="258">
        <f t="shared" si="203"/>
        <v>143666.93100000001</v>
      </c>
      <c r="G52" s="258">
        <f t="shared" si="203"/>
        <v>144100</v>
      </c>
      <c r="H52" s="258">
        <f t="shared" si="203"/>
        <v>144300</v>
      </c>
      <c r="J52" s="258" t="e">
        <f t="shared" ref="J52:O52" si="204">MAX(J3:J48)</f>
        <v>#VALUE!</v>
      </c>
      <c r="K52" s="258" t="e">
        <f t="shared" si="204"/>
        <v>#VALUE!</v>
      </c>
      <c r="L52" s="258" t="e">
        <f t="shared" si="204"/>
        <v>#VALUE!</v>
      </c>
      <c r="M52" s="258" t="e">
        <f t="shared" si="204"/>
        <v>#VALUE!</v>
      </c>
      <c r="N52" s="258" t="e">
        <f t="shared" si="204"/>
        <v>#VALUE!</v>
      </c>
      <c r="O52" s="258" t="e">
        <f t="shared" si="204"/>
        <v>#VALUE!</v>
      </c>
      <c r="R52" s="258" t="e">
        <f t="shared" ref="R52:W52" si="205">MAX(R3:R48)</f>
        <v>#VALUE!</v>
      </c>
      <c r="S52" s="258" t="e">
        <f t="shared" si="205"/>
        <v>#VALUE!</v>
      </c>
      <c r="T52" s="258" t="e">
        <f t="shared" si="205"/>
        <v>#VALUE!</v>
      </c>
      <c r="U52" s="258" t="e">
        <f t="shared" si="205"/>
        <v>#VALUE!</v>
      </c>
      <c r="V52" s="258" t="e">
        <f t="shared" si="205"/>
        <v>#VALUE!</v>
      </c>
      <c r="W52" s="258" t="e">
        <f t="shared" si="205"/>
        <v>#VALUE!</v>
      </c>
      <c r="Z52" s="258" t="e">
        <f t="shared" ref="Z52:AE52" si="206">MAX(Z3:Z48)</f>
        <v>#VALUE!</v>
      </c>
      <c r="AA52" s="258" t="e">
        <f t="shared" si="206"/>
        <v>#VALUE!</v>
      </c>
      <c r="AB52" s="258" t="e">
        <f t="shared" si="206"/>
        <v>#VALUE!</v>
      </c>
      <c r="AC52" s="258" t="e">
        <f t="shared" si="206"/>
        <v>#VALUE!</v>
      </c>
      <c r="AD52" s="258" t="e">
        <f t="shared" si="206"/>
        <v>#VALUE!</v>
      </c>
      <c r="AE52" s="258" t="e">
        <f t="shared" si="206"/>
        <v>#VALUE!</v>
      </c>
      <c r="AH52" s="258" t="e">
        <f t="shared" ref="AH52:AM52" si="207">MAX(AH3:AH48)</f>
        <v>#VALUE!</v>
      </c>
      <c r="AI52" s="258" t="e">
        <f t="shared" si="207"/>
        <v>#VALUE!</v>
      </c>
      <c r="AJ52" s="258" t="e">
        <f t="shared" si="207"/>
        <v>#VALUE!</v>
      </c>
      <c r="AK52" s="258" t="e">
        <f t="shared" si="207"/>
        <v>#VALUE!</v>
      </c>
      <c r="AL52" s="258" t="e">
        <f t="shared" si="207"/>
        <v>#VALUE!</v>
      </c>
      <c r="AM52" s="258" t="e">
        <f t="shared" si="207"/>
        <v>#VALUE!</v>
      </c>
      <c r="AP52" s="258" t="e">
        <f t="shared" ref="AP52:AU52" si="208">MAX(AP3:AP48)</f>
        <v>#VALUE!</v>
      </c>
      <c r="AQ52" s="258" t="e">
        <f t="shared" si="208"/>
        <v>#VALUE!</v>
      </c>
      <c r="AR52" s="258" t="e">
        <f t="shared" si="208"/>
        <v>#VALUE!</v>
      </c>
      <c r="AS52" s="258" t="e">
        <f t="shared" si="208"/>
        <v>#VALUE!</v>
      </c>
      <c r="AT52" s="258" t="e">
        <f t="shared" si="208"/>
        <v>#VALUE!</v>
      </c>
      <c r="AU52" s="258" t="e">
        <f t="shared" si="208"/>
        <v>#VALUE!</v>
      </c>
      <c r="AX52" s="258" t="e">
        <f t="shared" ref="AX52:BC52" si="209">MAX(AX3:AX48)</f>
        <v>#VALUE!</v>
      </c>
      <c r="AY52" s="258" t="e">
        <f t="shared" si="209"/>
        <v>#VALUE!</v>
      </c>
      <c r="AZ52" s="258" t="e">
        <f t="shared" si="209"/>
        <v>#VALUE!</v>
      </c>
      <c r="BA52" s="258" t="e">
        <f t="shared" si="209"/>
        <v>#VALUE!</v>
      </c>
      <c r="BB52" s="258" t="e">
        <f t="shared" si="209"/>
        <v>#VALUE!</v>
      </c>
      <c r="BC52" s="258" t="e">
        <f t="shared" si="209"/>
        <v>#VALUE!</v>
      </c>
      <c r="BF52" s="258" t="e">
        <f t="shared" ref="BF52:BK52" si="210">MAX(BF3:BF48)</f>
        <v>#VALUE!</v>
      </c>
      <c r="BG52" s="258" t="e">
        <f t="shared" si="210"/>
        <v>#VALUE!</v>
      </c>
      <c r="BH52" s="258" t="e">
        <f t="shared" si="210"/>
        <v>#VALUE!</v>
      </c>
      <c r="BI52" s="258" t="e">
        <f t="shared" si="210"/>
        <v>#VALUE!</v>
      </c>
      <c r="BJ52" s="258" t="e">
        <f t="shared" si="210"/>
        <v>#VALUE!</v>
      </c>
      <c r="BK52" s="258" t="e">
        <f t="shared" si="210"/>
        <v>#VALUE!</v>
      </c>
      <c r="BN52" s="258" t="e">
        <f t="shared" ref="BN52:BS52" si="211">MAX(BN3:BN48)</f>
        <v>#VALUE!</v>
      </c>
      <c r="BO52" s="258" t="e">
        <f t="shared" si="211"/>
        <v>#VALUE!</v>
      </c>
      <c r="BP52" s="258" t="e">
        <f t="shared" si="211"/>
        <v>#VALUE!</v>
      </c>
      <c r="BQ52" s="258" t="e">
        <f t="shared" si="211"/>
        <v>#VALUE!</v>
      </c>
      <c r="BR52" s="258" t="e">
        <f t="shared" si="211"/>
        <v>#VALUE!</v>
      </c>
      <c r="BS52" s="258" t="e">
        <f t="shared" si="211"/>
        <v>#VALUE!</v>
      </c>
      <c r="BV52" s="258" t="e">
        <f t="shared" ref="BV52:CA52" si="212">MAX(BV3:BV48)</f>
        <v>#VALUE!</v>
      </c>
      <c r="BW52" s="258" t="e">
        <f t="shared" si="212"/>
        <v>#VALUE!</v>
      </c>
      <c r="BX52" s="258" t="e">
        <f t="shared" si="212"/>
        <v>#VALUE!</v>
      </c>
      <c r="BY52" s="258" t="e">
        <f t="shared" si="212"/>
        <v>#VALUE!</v>
      </c>
      <c r="BZ52" s="258" t="e">
        <f t="shared" si="212"/>
        <v>#VALUE!</v>
      </c>
      <c r="CA52" s="258" t="e">
        <f t="shared" si="212"/>
        <v>#VALUE!</v>
      </c>
      <c r="CD52" s="258" t="e">
        <f t="shared" ref="CD52:CI52" si="213">MAX(CD3:CD48)</f>
        <v>#VALUE!</v>
      </c>
      <c r="CE52" s="258" t="e">
        <f t="shared" si="213"/>
        <v>#VALUE!</v>
      </c>
      <c r="CF52" s="258" t="e">
        <f t="shared" si="213"/>
        <v>#VALUE!</v>
      </c>
      <c r="CG52" s="258" t="e">
        <f t="shared" si="213"/>
        <v>#VALUE!</v>
      </c>
      <c r="CH52" s="258" t="e">
        <f t="shared" si="213"/>
        <v>#VALUE!</v>
      </c>
      <c r="CI52" s="258" t="e">
        <f t="shared" si="213"/>
        <v>#VALUE!</v>
      </c>
      <c r="CL52" s="258" t="e">
        <f t="shared" ref="CL52:CQ52" si="214">AVERAGE(CL3:CL48)</f>
        <v>#VALUE!</v>
      </c>
      <c r="CM52" s="258" t="e">
        <f t="shared" si="214"/>
        <v>#VALUE!</v>
      </c>
      <c r="CN52" s="258" t="e">
        <f t="shared" si="214"/>
        <v>#VALUE!</v>
      </c>
      <c r="CO52" s="258" t="e">
        <f t="shared" si="214"/>
        <v>#VALUE!</v>
      </c>
      <c r="CP52" s="258" t="e">
        <f t="shared" si="214"/>
        <v>#VALUE!</v>
      </c>
      <c r="CQ52" s="258" t="e">
        <f t="shared" si="214"/>
        <v>#VALUE!</v>
      </c>
      <c r="CT52" s="258" t="e">
        <f t="shared" ref="CT52:CY52" si="215">AVERAGE(CT3:CT48)</f>
        <v>#VALUE!</v>
      </c>
      <c r="CU52" s="258" t="e">
        <f t="shared" si="215"/>
        <v>#VALUE!</v>
      </c>
      <c r="CV52" s="258" t="e">
        <f t="shared" si="215"/>
        <v>#VALUE!</v>
      </c>
      <c r="CW52" s="258" t="e">
        <f t="shared" si="215"/>
        <v>#VALUE!</v>
      </c>
      <c r="CX52" s="258" t="e">
        <f t="shared" si="215"/>
        <v>#VALUE!</v>
      </c>
      <c r="CY52" s="258" t="e">
        <f t="shared" si="215"/>
        <v>#VALUE!</v>
      </c>
      <c r="DB52" s="258" t="e">
        <f t="shared" ref="DB52:DG52" si="216">AVERAGE(DB3:DB48)</f>
        <v>#VALUE!</v>
      </c>
      <c r="DC52" s="258" t="e">
        <f t="shared" si="216"/>
        <v>#VALUE!</v>
      </c>
      <c r="DD52" s="258" t="e">
        <f t="shared" si="216"/>
        <v>#VALUE!</v>
      </c>
      <c r="DE52" s="258" t="e">
        <f t="shared" si="216"/>
        <v>#VALUE!</v>
      </c>
      <c r="DF52" s="258" t="e">
        <f t="shared" si="216"/>
        <v>#VALUE!</v>
      </c>
      <c r="DG52" s="258" t="e">
        <f t="shared" si="216"/>
        <v>#VALUE!</v>
      </c>
      <c r="DJ52" s="258" t="e">
        <f t="shared" ref="DJ52:DO52" si="217">AVERAGE(DJ3:DJ48)</f>
        <v>#VALUE!</v>
      </c>
      <c r="DK52" s="258" t="e">
        <f t="shared" si="217"/>
        <v>#VALUE!</v>
      </c>
      <c r="DL52" s="258" t="e">
        <f t="shared" si="217"/>
        <v>#VALUE!</v>
      </c>
      <c r="DM52" s="258" t="e">
        <f t="shared" si="217"/>
        <v>#VALUE!</v>
      </c>
      <c r="DN52" s="258" t="e">
        <f t="shared" si="217"/>
        <v>#VALUE!</v>
      </c>
      <c r="DO52" s="258" t="e">
        <f t="shared" si="217"/>
        <v>#VALUE!</v>
      </c>
      <c r="DR52" s="258" t="e">
        <f t="shared" ref="DR52:DW52" si="218">AVERAGE(DR3:DR48)</f>
        <v>#VALUE!</v>
      </c>
      <c r="DS52" s="258" t="e">
        <f t="shared" si="218"/>
        <v>#VALUE!</v>
      </c>
      <c r="DT52" s="258" t="e">
        <f t="shared" si="218"/>
        <v>#VALUE!</v>
      </c>
      <c r="DU52" s="258" t="e">
        <f t="shared" si="218"/>
        <v>#VALUE!</v>
      </c>
      <c r="DV52" s="258" t="e">
        <f t="shared" si="218"/>
        <v>#VALUE!</v>
      </c>
      <c r="DW52" s="258" t="e">
        <f t="shared" si="218"/>
        <v>#VALUE!</v>
      </c>
      <c r="DZ52" s="258" t="e">
        <f t="shared" ref="DZ52:EE52" si="219">AVERAGE(DZ3:DZ48)</f>
        <v>#VALUE!</v>
      </c>
      <c r="EA52" s="258" t="e">
        <f t="shared" si="219"/>
        <v>#VALUE!</v>
      </c>
      <c r="EB52" s="258" t="e">
        <f t="shared" si="219"/>
        <v>#VALUE!</v>
      </c>
      <c r="EC52" s="258" t="e">
        <f t="shared" si="219"/>
        <v>#VALUE!</v>
      </c>
      <c r="ED52" s="258" t="e">
        <f t="shared" si="219"/>
        <v>#VALUE!</v>
      </c>
      <c r="EE52" s="258" t="e">
        <f t="shared" si="219"/>
        <v>#VALUE!</v>
      </c>
      <c r="EH52" s="258" t="e">
        <f t="shared" ref="EH52:EM52" si="220">AVERAGE(EH3:EH48)</f>
        <v>#VALUE!</v>
      </c>
      <c r="EI52" s="258" t="e">
        <f t="shared" si="220"/>
        <v>#VALUE!</v>
      </c>
      <c r="EJ52" s="258" t="e">
        <f t="shared" si="220"/>
        <v>#VALUE!</v>
      </c>
      <c r="EK52" s="258" t="e">
        <f t="shared" si="220"/>
        <v>#VALUE!</v>
      </c>
      <c r="EL52" s="258" t="e">
        <f t="shared" si="220"/>
        <v>#VALUE!</v>
      </c>
      <c r="EM52" s="258" t="e">
        <f t="shared" si="220"/>
        <v>#VALUE!</v>
      </c>
      <c r="EP52" s="258" t="e">
        <f t="shared" ref="EP52:EU52" si="221">AVERAGE(EP3:EP48)</f>
        <v>#VALUE!</v>
      </c>
      <c r="EQ52" s="258" t="e">
        <f t="shared" si="221"/>
        <v>#VALUE!</v>
      </c>
      <c r="ER52" s="258" t="e">
        <f t="shared" si="221"/>
        <v>#VALUE!</v>
      </c>
      <c r="ES52" s="258" t="e">
        <f t="shared" si="221"/>
        <v>#VALUE!</v>
      </c>
      <c r="ET52" s="258" t="e">
        <f t="shared" si="221"/>
        <v>#VALUE!</v>
      </c>
      <c r="EU52" s="258" t="e">
        <f t="shared" si="221"/>
        <v>#VALUE!</v>
      </c>
      <c r="EX52" s="258" t="e">
        <f t="shared" ref="EX52:FC52" si="222">AVERAGE(EX3:EX48)</f>
        <v>#VALUE!</v>
      </c>
      <c r="EY52" s="258" t="e">
        <f t="shared" si="222"/>
        <v>#VALUE!</v>
      </c>
      <c r="EZ52" s="258" t="e">
        <f t="shared" si="222"/>
        <v>#VALUE!</v>
      </c>
      <c r="FA52" s="258" t="e">
        <f t="shared" si="222"/>
        <v>#VALUE!</v>
      </c>
      <c r="FB52" s="258" t="e">
        <f t="shared" si="222"/>
        <v>#VALUE!</v>
      </c>
      <c r="FC52" s="258" t="e">
        <f t="shared" si="222"/>
        <v>#VALUE!</v>
      </c>
      <c r="FF52" s="258" t="e">
        <f t="shared" ref="FF52:FK52" si="223">AVERAGE(FF3:FF48)</f>
        <v>#VALUE!</v>
      </c>
      <c r="FG52" s="258" t="e">
        <f t="shared" si="223"/>
        <v>#VALUE!</v>
      </c>
      <c r="FH52" s="258" t="e">
        <f t="shared" si="223"/>
        <v>#VALUE!</v>
      </c>
      <c r="FI52" s="258" t="e">
        <f t="shared" si="223"/>
        <v>#VALUE!</v>
      </c>
      <c r="FJ52" s="258" t="e">
        <f t="shared" si="223"/>
        <v>#VALUE!</v>
      </c>
      <c r="FK52" s="258" t="e">
        <f t="shared" si="223"/>
        <v>#VALUE!</v>
      </c>
      <c r="FN52" s="258" t="e">
        <f t="shared" ref="FN52:FS52" si="224">AVERAGE(FN3:FN48)</f>
        <v>#VALUE!</v>
      </c>
      <c r="FO52" s="258" t="e">
        <f t="shared" si="224"/>
        <v>#VALUE!</v>
      </c>
      <c r="FP52" s="258" t="e">
        <f t="shared" si="224"/>
        <v>#VALUE!</v>
      </c>
      <c r="FQ52" s="258" t="e">
        <f t="shared" si="224"/>
        <v>#VALUE!</v>
      </c>
      <c r="FR52" s="258" t="e">
        <f t="shared" si="224"/>
        <v>#VALUE!</v>
      </c>
      <c r="FS52" s="258" t="e">
        <f t="shared" si="224"/>
        <v>#VALUE!</v>
      </c>
      <c r="FV52" s="258" t="e">
        <f t="shared" ref="FV52:GA52" si="225">AVERAGE(FV3:FV48)</f>
        <v>#VALUE!</v>
      </c>
      <c r="FW52" s="258" t="e">
        <f t="shared" si="225"/>
        <v>#VALUE!</v>
      </c>
      <c r="FX52" s="258" t="e">
        <f t="shared" si="225"/>
        <v>#VALUE!</v>
      </c>
      <c r="FY52" s="258" t="e">
        <f t="shared" si="225"/>
        <v>#VALUE!</v>
      </c>
      <c r="FZ52" s="258" t="e">
        <f t="shared" si="225"/>
        <v>#VALUE!</v>
      </c>
      <c r="GA52" s="258" t="e">
        <f t="shared" si="225"/>
        <v>#VALUE!</v>
      </c>
      <c r="GD52" s="258" t="e">
        <f t="shared" ref="GD52:GI52" si="226">AVERAGE(GD3:GD48)</f>
        <v>#VALUE!</v>
      </c>
      <c r="GE52" s="258" t="e">
        <f t="shared" si="226"/>
        <v>#VALUE!</v>
      </c>
      <c r="GF52" s="258" t="e">
        <f t="shared" si="226"/>
        <v>#VALUE!</v>
      </c>
      <c r="GG52" s="258" t="e">
        <f t="shared" si="226"/>
        <v>#VALUE!</v>
      </c>
      <c r="GH52" s="258" t="e">
        <f t="shared" si="226"/>
        <v>#VALUE!</v>
      </c>
      <c r="GI52" s="258" t="e">
        <f t="shared" si="226"/>
        <v>#VALUE!</v>
      </c>
      <c r="GL52" s="258" t="e">
        <f t="shared" ref="GL52:GQ52" si="227">AVERAGE(GL3:GL48)</f>
        <v>#VALUE!</v>
      </c>
      <c r="GM52" s="258" t="e">
        <f t="shared" si="227"/>
        <v>#VALUE!</v>
      </c>
      <c r="GN52" s="258" t="e">
        <f t="shared" si="227"/>
        <v>#VALUE!</v>
      </c>
      <c r="GO52" s="258" t="e">
        <f t="shared" si="227"/>
        <v>#VALUE!</v>
      </c>
      <c r="GP52" s="258" t="e">
        <f t="shared" si="227"/>
        <v>#VALUE!</v>
      </c>
      <c r="GQ52" s="258" t="e">
        <f t="shared" si="227"/>
        <v>#VALUE!</v>
      </c>
      <c r="GT52" s="258" t="e">
        <f t="shared" ref="GT52:GY52" si="228">AVERAGE(GT3:GT48)</f>
        <v>#VALUE!</v>
      </c>
      <c r="GU52" s="258" t="e">
        <f t="shared" si="228"/>
        <v>#VALUE!</v>
      </c>
      <c r="GV52" s="258" t="e">
        <f t="shared" si="228"/>
        <v>#VALUE!</v>
      </c>
      <c r="GW52" s="258" t="e">
        <f t="shared" si="228"/>
        <v>#VALUE!</v>
      </c>
      <c r="GX52" s="258" t="e">
        <f t="shared" si="228"/>
        <v>#VALUE!</v>
      </c>
      <c r="GY52" s="258" t="e">
        <f t="shared" si="228"/>
        <v>#VALUE!</v>
      </c>
      <c r="HA52" s="252"/>
      <c r="HB52" s="258" t="e">
        <f t="shared" ref="HB52:HG52" si="229">AVERAGE(HB3:HB48)</f>
        <v>#VALUE!</v>
      </c>
      <c r="HC52" s="258" t="e">
        <f t="shared" si="229"/>
        <v>#VALUE!</v>
      </c>
      <c r="HD52" s="258" t="e">
        <f t="shared" si="229"/>
        <v>#VALUE!</v>
      </c>
      <c r="HE52" s="258" t="e">
        <f t="shared" si="229"/>
        <v>#VALUE!</v>
      </c>
      <c r="HF52" s="258" t="e">
        <f t="shared" si="229"/>
        <v>#VALUE!</v>
      </c>
      <c r="HG52" s="258" t="e">
        <f t="shared" si="229"/>
        <v>#VALUE!</v>
      </c>
      <c r="HJ52" s="258" t="e">
        <f t="shared" ref="HJ52:HO52" si="230">AVERAGE(HJ3:HJ48)</f>
        <v>#VALUE!</v>
      </c>
      <c r="HK52" s="258" t="e">
        <f t="shared" si="230"/>
        <v>#VALUE!</v>
      </c>
      <c r="HL52" s="258" t="e">
        <f t="shared" si="230"/>
        <v>#VALUE!</v>
      </c>
      <c r="HM52" s="258" t="e">
        <f t="shared" si="230"/>
        <v>#VALUE!</v>
      </c>
      <c r="HN52" s="258" t="e">
        <f t="shared" si="230"/>
        <v>#VALUE!</v>
      </c>
      <c r="HO52" s="258" t="e">
        <f t="shared" si="230"/>
        <v>#VALUE!</v>
      </c>
      <c r="HR52" s="258" t="e">
        <f t="shared" ref="HR52:HW52" si="231">AVERAGE(HR3:HR48)</f>
        <v>#VALUE!</v>
      </c>
      <c r="HS52" s="258" t="e">
        <f t="shared" si="231"/>
        <v>#VALUE!</v>
      </c>
      <c r="HT52" s="258" t="e">
        <f t="shared" si="231"/>
        <v>#VALUE!</v>
      </c>
      <c r="HU52" s="258" t="e">
        <f t="shared" si="231"/>
        <v>#VALUE!</v>
      </c>
      <c r="HV52" s="258" t="e">
        <f t="shared" si="231"/>
        <v>#VALUE!</v>
      </c>
      <c r="HW52" s="258" t="e">
        <f t="shared" si="231"/>
        <v>#VALUE!</v>
      </c>
      <c r="HZ52" s="258" t="e">
        <f t="shared" ref="HZ52:IE52" si="232">AVERAGE(HZ3:HZ48)</f>
        <v>#VALUE!</v>
      </c>
      <c r="IA52" s="258" t="e">
        <f t="shared" si="232"/>
        <v>#VALUE!</v>
      </c>
      <c r="IB52" s="258" t="e">
        <f t="shared" si="232"/>
        <v>#VALUE!</v>
      </c>
      <c r="IC52" s="258" t="e">
        <f t="shared" si="232"/>
        <v>#VALUE!</v>
      </c>
      <c r="ID52" s="258" t="e">
        <f t="shared" si="232"/>
        <v>#VALUE!</v>
      </c>
      <c r="IE52" s="258" t="e">
        <f t="shared" si="232"/>
        <v>#VALUE!</v>
      </c>
      <c r="IH52" s="258" t="e">
        <f t="shared" ref="IH52:IM52" si="233">AVERAGE(IH3:IH48)</f>
        <v>#VALUE!</v>
      </c>
      <c r="II52" s="258" t="e">
        <f t="shared" si="233"/>
        <v>#VALUE!</v>
      </c>
      <c r="IJ52" s="258" t="e">
        <f t="shared" si="233"/>
        <v>#VALUE!</v>
      </c>
      <c r="IK52" s="258" t="e">
        <f t="shared" si="233"/>
        <v>#VALUE!</v>
      </c>
      <c r="IL52" s="258" t="e">
        <f t="shared" si="233"/>
        <v>#VALUE!</v>
      </c>
      <c r="IM52" s="258" t="e">
        <f t="shared" si="233"/>
        <v>#VALUE!</v>
      </c>
      <c r="IP52" s="258" t="e">
        <f t="shared" ref="IP52:IU52" si="234">AVERAGE(IP3:IP48)</f>
        <v>#VALUE!</v>
      </c>
      <c r="IQ52" s="258" t="e">
        <f t="shared" si="234"/>
        <v>#VALUE!</v>
      </c>
      <c r="IR52" s="258" t="e">
        <f t="shared" si="234"/>
        <v>#VALUE!</v>
      </c>
      <c r="IS52" s="258" t="e">
        <f t="shared" si="234"/>
        <v>#VALUE!</v>
      </c>
      <c r="IT52" s="258" t="e">
        <f t="shared" si="234"/>
        <v>#VALUE!</v>
      </c>
      <c r="IU52" s="258" t="e">
        <f t="shared" si="234"/>
        <v>#VALUE!</v>
      </c>
      <c r="IX52" s="258" t="e">
        <f t="shared" ref="IX52:JC52" si="235">AVERAGE(IX3:IX48)</f>
        <v>#VALUE!</v>
      </c>
      <c r="IY52" s="258" t="e">
        <f t="shared" si="235"/>
        <v>#VALUE!</v>
      </c>
      <c r="IZ52" s="258" t="e">
        <f t="shared" si="235"/>
        <v>#VALUE!</v>
      </c>
      <c r="JA52" s="258" t="e">
        <f t="shared" si="235"/>
        <v>#VALUE!</v>
      </c>
      <c r="JB52" s="258" t="e">
        <f t="shared" si="235"/>
        <v>#VALUE!</v>
      </c>
      <c r="JC52" s="258" t="e">
        <f t="shared" si="235"/>
        <v>#VALUE!</v>
      </c>
      <c r="JF52" s="258" t="e">
        <f t="shared" ref="JF52:JK52" si="236">AVERAGE(JF3:JF48)</f>
        <v>#VALUE!</v>
      </c>
      <c r="JG52" s="258" t="e">
        <f t="shared" si="236"/>
        <v>#VALUE!</v>
      </c>
      <c r="JH52" s="258" t="e">
        <f t="shared" si="236"/>
        <v>#VALUE!</v>
      </c>
      <c r="JI52" s="258" t="e">
        <f t="shared" si="236"/>
        <v>#VALUE!</v>
      </c>
      <c r="JJ52" s="258" t="e">
        <f t="shared" si="236"/>
        <v>#VALUE!</v>
      </c>
      <c r="JK52" s="258" t="e">
        <f t="shared" si="236"/>
        <v>#VALUE!</v>
      </c>
      <c r="JN52" s="258" t="e">
        <f t="shared" ref="JN52:JS52" si="237">AVERAGE(JN3:JN48)</f>
        <v>#VALUE!</v>
      </c>
      <c r="JO52" s="258" t="e">
        <f t="shared" si="237"/>
        <v>#VALUE!</v>
      </c>
      <c r="JP52" s="258" t="e">
        <f t="shared" si="237"/>
        <v>#VALUE!</v>
      </c>
      <c r="JQ52" s="258" t="e">
        <f t="shared" si="237"/>
        <v>#VALUE!</v>
      </c>
      <c r="JR52" s="258" t="e">
        <f t="shared" si="237"/>
        <v>#VALUE!</v>
      </c>
      <c r="JS52" s="258" t="e">
        <f t="shared" si="237"/>
        <v>#VALUE!</v>
      </c>
      <c r="JV52" s="258" t="e">
        <f t="shared" ref="JV52:KA52" si="238">AVERAGE(JV3:JV48)</f>
        <v>#VALUE!</v>
      </c>
      <c r="JW52" s="258" t="e">
        <f t="shared" si="238"/>
        <v>#VALUE!</v>
      </c>
      <c r="JX52" s="258" t="e">
        <f t="shared" si="238"/>
        <v>#VALUE!</v>
      </c>
      <c r="JY52" s="258" t="e">
        <f t="shared" si="238"/>
        <v>#VALUE!</v>
      </c>
      <c r="JZ52" s="258" t="e">
        <f t="shared" si="238"/>
        <v>#VALUE!</v>
      </c>
      <c r="KA52" s="258" t="e">
        <f t="shared" si="238"/>
        <v>#VALUE!</v>
      </c>
      <c r="KD52" s="258" t="e">
        <f t="shared" ref="KD52:KI52" si="239">AVERAGE(KD3:KD48)</f>
        <v>#VALUE!</v>
      </c>
      <c r="KE52" s="258" t="e">
        <f t="shared" si="239"/>
        <v>#VALUE!</v>
      </c>
      <c r="KF52" s="258" t="e">
        <f t="shared" si="239"/>
        <v>#VALUE!</v>
      </c>
      <c r="KG52" s="258" t="e">
        <f t="shared" si="239"/>
        <v>#VALUE!</v>
      </c>
      <c r="KH52" s="258" t="e">
        <f t="shared" si="239"/>
        <v>#VALUE!</v>
      </c>
      <c r="KI52" s="258" t="e">
        <f t="shared" si="239"/>
        <v>#VALUE!</v>
      </c>
      <c r="KL52" s="258" t="e">
        <f t="shared" ref="KL52:KQ52" si="240">AVERAGE(KL3:KL48)</f>
        <v>#VALUE!</v>
      </c>
      <c r="KM52" s="258" t="e">
        <f t="shared" si="240"/>
        <v>#VALUE!</v>
      </c>
      <c r="KN52" s="258" t="e">
        <f t="shared" si="240"/>
        <v>#VALUE!</v>
      </c>
      <c r="KO52" s="258" t="e">
        <f t="shared" si="240"/>
        <v>#VALUE!</v>
      </c>
      <c r="KP52" s="258" t="e">
        <f t="shared" si="240"/>
        <v>#VALUE!</v>
      </c>
      <c r="KQ52" s="258" t="e">
        <f t="shared" si="240"/>
        <v>#VALUE!</v>
      </c>
      <c r="KT52" s="258" t="e">
        <f t="shared" ref="KT52:KY52" si="241">AVERAGE(KT3:KT48)</f>
        <v>#VALUE!</v>
      </c>
      <c r="KU52" s="258" t="e">
        <f t="shared" si="241"/>
        <v>#VALUE!</v>
      </c>
      <c r="KV52" s="258" t="e">
        <f t="shared" si="241"/>
        <v>#VALUE!</v>
      </c>
      <c r="KW52" s="258" t="e">
        <f t="shared" si="241"/>
        <v>#VALUE!</v>
      </c>
      <c r="KX52" s="258" t="e">
        <f t="shared" si="241"/>
        <v>#VALUE!</v>
      </c>
      <c r="KY52" s="258" t="e">
        <f t="shared" si="241"/>
        <v>#VALUE!</v>
      </c>
      <c r="LB52" s="258" t="e">
        <f t="shared" ref="LB52:LG52" si="242">AVERAGE(LB3:LB48)</f>
        <v>#VALUE!</v>
      </c>
      <c r="LC52" s="258" t="e">
        <f t="shared" si="242"/>
        <v>#VALUE!</v>
      </c>
      <c r="LD52" s="258" t="e">
        <f t="shared" si="242"/>
        <v>#VALUE!</v>
      </c>
      <c r="LE52" s="258" t="e">
        <f t="shared" si="242"/>
        <v>#VALUE!</v>
      </c>
      <c r="LF52" s="258" t="e">
        <f t="shared" si="242"/>
        <v>#VALUE!</v>
      </c>
      <c r="LG52" s="258" t="e">
        <f t="shared" si="242"/>
        <v>#VALUE!</v>
      </c>
      <c r="LJ52" s="258" t="e">
        <f t="shared" ref="LJ52:LO52" si="243">AVERAGE(LJ3:LJ48)</f>
        <v>#VALUE!</v>
      </c>
      <c r="LK52" s="258" t="e">
        <f t="shared" si="243"/>
        <v>#VALUE!</v>
      </c>
      <c r="LL52" s="258" t="e">
        <f t="shared" si="243"/>
        <v>#VALUE!</v>
      </c>
      <c r="LM52" s="258" t="e">
        <f t="shared" si="243"/>
        <v>#VALUE!</v>
      </c>
      <c r="LN52" s="258" t="e">
        <f t="shared" si="243"/>
        <v>#VALUE!</v>
      </c>
      <c r="LO52" s="258" t="e">
        <f t="shared" si="243"/>
        <v>#VALUE!</v>
      </c>
      <c r="LR52" s="258" t="e">
        <f t="shared" ref="LR52:LW52" si="244">AVERAGE(LR3:LR48)</f>
        <v>#VALUE!</v>
      </c>
      <c r="LS52" s="258" t="e">
        <f t="shared" si="244"/>
        <v>#VALUE!</v>
      </c>
      <c r="LT52" s="258" t="e">
        <f t="shared" si="244"/>
        <v>#VALUE!</v>
      </c>
      <c r="LU52" s="258" t="e">
        <f t="shared" si="244"/>
        <v>#VALUE!</v>
      </c>
      <c r="LV52" s="258" t="e">
        <f t="shared" si="244"/>
        <v>#VALUE!</v>
      </c>
      <c r="LW52" s="258" t="e">
        <f t="shared" si="244"/>
        <v>#VALUE!</v>
      </c>
      <c r="LZ52" s="258" t="e">
        <f t="shared" ref="LZ52:ME52" si="245">AVERAGE(LZ3:LZ48)</f>
        <v>#VALUE!</v>
      </c>
      <c r="MA52" s="258" t="e">
        <f t="shared" si="245"/>
        <v>#VALUE!</v>
      </c>
      <c r="MB52" s="258" t="e">
        <f t="shared" si="245"/>
        <v>#VALUE!</v>
      </c>
      <c r="MC52" s="258" t="e">
        <f t="shared" si="245"/>
        <v>#VALUE!</v>
      </c>
      <c r="MD52" s="258" t="e">
        <f t="shared" si="245"/>
        <v>#VALUE!</v>
      </c>
      <c r="ME52" s="258" t="e">
        <f t="shared" si="245"/>
        <v>#VALUE!</v>
      </c>
      <c r="MH52" s="258" t="e">
        <f t="shared" ref="MH52:MM52" si="246">AVERAGE(MH3:MH48)</f>
        <v>#VALUE!</v>
      </c>
      <c r="MI52" s="258" t="e">
        <f t="shared" si="246"/>
        <v>#VALUE!</v>
      </c>
      <c r="MJ52" s="258" t="e">
        <f t="shared" si="246"/>
        <v>#VALUE!</v>
      </c>
      <c r="MK52" s="258" t="e">
        <f t="shared" si="246"/>
        <v>#VALUE!</v>
      </c>
      <c r="ML52" s="258" t="e">
        <f t="shared" si="246"/>
        <v>#VALUE!</v>
      </c>
      <c r="MM52" s="258" t="e">
        <f t="shared" si="246"/>
        <v>#VALUE!</v>
      </c>
      <c r="MP52" s="258" t="e">
        <f t="shared" ref="MP52:MU52" si="247">AVERAGE(MP3:MP48)</f>
        <v>#VALUE!</v>
      </c>
      <c r="MQ52" s="258" t="e">
        <f t="shared" si="247"/>
        <v>#VALUE!</v>
      </c>
      <c r="MR52" s="258" t="e">
        <f t="shared" si="247"/>
        <v>#VALUE!</v>
      </c>
      <c r="MS52" s="258" t="e">
        <f t="shared" si="247"/>
        <v>#VALUE!</v>
      </c>
      <c r="MT52" s="258" t="e">
        <f t="shared" si="247"/>
        <v>#VALUE!</v>
      </c>
      <c r="MU52" s="258" t="e">
        <f t="shared" si="247"/>
        <v>#VALUE!</v>
      </c>
      <c r="MX52" s="258" t="e">
        <f t="shared" ref="MX52:NC52" si="248">AVERAGE(MX3:MX48)</f>
        <v>#VALUE!</v>
      </c>
      <c r="MY52" s="258" t="e">
        <f t="shared" si="248"/>
        <v>#VALUE!</v>
      </c>
      <c r="MZ52" s="258" t="e">
        <f t="shared" si="248"/>
        <v>#VALUE!</v>
      </c>
      <c r="NA52" s="258" t="e">
        <f t="shared" si="248"/>
        <v>#VALUE!</v>
      </c>
      <c r="NB52" s="258" t="e">
        <f t="shared" si="248"/>
        <v>#VALUE!</v>
      </c>
      <c r="NC52" s="258" t="e">
        <f t="shared" si="248"/>
        <v>#VALUE!</v>
      </c>
      <c r="NF52" s="258" t="e">
        <f t="shared" ref="NF52:NK52" si="249">AVERAGE(NF3:NF48)</f>
        <v>#VALUE!</v>
      </c>
      <c r="NG52" s="258" t="e">
        <f t="shared" si="249"/>
        <v>#VALUE!</v>
      </c>
      <c r="NH52" s="258" t="e">
        <f t="shared" si="249"/>
        <v>#VALUE!</v>
      </c>
      <c r="NI52" s="258" t="e">
        <f t="shared" si="249"/>
        <v>#VALUE!</v>
      </c>
      <c r="NJ52" s="258" t="e">
        <f t="shared" si="249"/>
        <v>#VALUE!</v>
      </c>
      <c r="NK52" s="258" t="e">
        <f t="shared" si="249"/>
        <v>#VALUE!</v>
      </c>
      <c r="NN52" s="258" t="e">
        <f t="shared" ref="NN52:NS52" si="250">AVERAGE(NN3:NN48)</f>
        <v>#VALUE!</v>
      </c>
      <c r="NO52" s="258" t="e">
        <f t="shared" si="250"/>
        <v>#VALUE!</v>
      </c>
      <c r="NP52" s="258" t="e">
        <f t="shared" si="250"/>
        <v>#VALUE!</v>
      </c>
      <c r="NQ52" s="258" t="e">
        <f t="shared" si="250"/>
        <v>#VALUE!</v>
      </c>
      <c r="NR52" s="258" t="e">
        <f t="shared" si="250"/>
        <v>#VALUE!</v>
      </c>
      <c r="NS52" s="258" t="e">
        <f t="shared" si="250"/>
        <v>#VALUE!</v>
      </c>
      <c r="NV52" s="258" t="e">
        <f t="shared" ref="NV52:OA52" si="251">AVERAGE(NV3:NV48)</f>
        <v>#VALUE!</v>
      </c>
      <c r="NW52" s="258" t="e">
        <f t="shared" si="251"/>
        <v>#VALUE!</v>
      </c>
      <c r="NX52" s="258" t="e">
        <f t="shared" si="251"/>
        <v>#VALUE!</v>
      </c>
      <c r="NY52" s="258" t="e">
        <f t="shared" si="251"/>
        <v>#VALUE!</v>
      </c>
      <c r="NZ52" s="258" t="e">
        <f t="shared" si="251"/>
        <v>#VALUE!</v>
      </c>
      <c r="OA52" s="258" t="e">
        <f t="shared" si="251"/>
        <v>#VALUE!</v>
      </c>
      <c r="OD52" s="258" t="e">
        <f t="shared" ref="OD52:OI52" si="252">AVERAGE(OD3:OD48)</f>
        <v>#VALUE!</v>
      </c>
      <c r="OE52" s="258" t="e">
        <f t="shared" si="252"/>
        <v>#VALUE!</v>
      </c>
      <c r="OF52" s="258" t="e">
        <f t="shared" si="252"/>
        <v>#VALUE!</v>
      </c>
      <c r="OG52" s="258" t="e">
        <f t="shared" si="252"/>
        <v>#VALUE!</v>
      </c>
      <c r="OH52" s="258" t="e">
        <f t="shared" si="252"/>
        <v>#VALUE!</v>
      </c>
      <c r="OI52" s="258" t="e">
        <f t="shared" si="252"/>
        <v>#VALUE!</v>
      </c>
      <c r="OL52" s="258" t="e">
        <f t="shared" ref="OL52:OQ52" si="253">AVERAGE(OL3:OL48)</f>
        <v>#VALUE!</v>
      </c>
      <c r="OM52" s="258" t="e">
        <f t="shared" si="253"/>
        <v>#VALUE!</v>
      </c>
      <c r="ON52" s="258" t="e">
        <f t="shared" si="253"/>
        <v>#VALUE!</v>
      </c>
      <c r="OO52" s="258" t="e">
        <f t="shared" si="253"/>
        <v>#VALUE!</v>
      </c>
      <c r="OP52" s="258" t="e">
        <f t="shared" si="253"/>
        <v>#VALUE!</v>
      </c>
      <c r="OQ52" s="258" t="e">
        <f t="shared" si="253"/>
        <v>#VALUE!</v>
      </c>
    </row>
    <row r="56" spans="1:407">
      <c r="B56" s="260"/>
      <c r="C56" s="246" t="s">
        <v>3429</v>
      </c>
    </row>
  </sheetData>
  <mergeCells count="51">
    <mergeCell ref="NV1:OB1"/>
    <mergeCell ref="OD1:OJ1"/>
    <mergeCell ref="OL1:OR1"/>
    <mergeCell ref="NN1:NT1"/>
    <mergeCell ref="KD1:KJ1"/>
    <mergeCell ref="KL1:KR1"/>
    <mergeCell ref="KT1:KZ1"/>
    <mergeCell ref="LB1:LH1"/>
    <mergeCell ref="LJ1:LP1"/>
    <mergeCell ref="LR1:LX1"/>
    <mergeCell ref="LZ1:MF1"/>
    <mergeCell ref="MH1:MN1"/>
    <mergeCell ref="MP1:MV1"/>
    <mergeCell ref="MX1:ND1"/>
    <mergeCell ref="NF1:NL1"/>
    <mergeCell ref="JV1:KB1"/>
    <mergeCell ref="GL1:GR1"/>
    <mergeCell ref="GT1:GZ1"/>
    <mergeCell ref="HB1:HH1"/>
    <mergeCell ref="HJ1:HP1"/>
    <mergeCell ref="HR1:HX1"/>
    <mergeCell ref="HZ1:IF1"/>
    <mergeCell ref="IH1:IN1"/>
    <mergeCell ref="IP1:IV1"/>
    <mergeCell ref="IX1:JD1"/>
    <mergeCell ref="JF1:JL1"/>
    <mergeCell ref="JN1:JT1"/>
    <mergeCell ref="GD1:GJ1"/>
    <mergeCell ref="CT1:CZ1"/>
    <mergeCell ref="DB1:DH1"/>
    <mergeCell ref="DJ1:DP1"/>
    <mergeCell ref="DR1:DX1"/>
    <mergeCell ref="DZ1:EF1"/>
    <mergeCell ref="EH1:EN1"/>
    <mergeCell ref="EP1:EV1"/>
    <mergeCell ref="EX1:FD1"/>
    <mergeCell ref="FF1:FL1"/>
    <mergeCell ref="FN1:FT1"/>
    <mergeCell ref="FV1:GB1"/>
    <mergeCell ref="CL1:CR1"/>
    <mergeCell ref="C1:H1"/>
    <mergeCell ref="J1:P1"/>
    <mergeCell ref="R1:X1"/>
    <mergeCell ref="Z1:AF1"/>
    <mergeCell ref="AH1:AN1"/>
    <mergeCell ref="AP1:AV1"/>
    <mergeCell ref="AX1:BD1"/>
    <mergeCell ref="BF1:BL1"/>
    <mergeCell ref="BN1:BT1"/>
    <mergeCell ref="BV1:CB1"/>
    <mergeCell ref="CD1:CJ1"/>
  </mergeCells>
  <conditionalFormatting sqref="LJ2:LO2 LQ2">
    <cfRule type="containsBlanks" dxfId="997" priority="4">
      <formula>LEN(TRIM(LJ2))=0</formula>
    </cfRule>
  </conditionalFormatting>
  <conditionalFormatting sqref="MX2:NC2 NE2">
    <cfRule type="containsBlanks" dxfId="996" priority="3">
      <formula>LEN(TRIM(MX2))=0</formula>
    </cfRule>
  </conditionalFormatting>
  <conditionalFormatting sqref="NF2:NK2 NM2">
    <cfRule type="containsBlanks" dxfId="995" priority="2">
      <formula>LEN(TRIM(NF2))=0</formula>
    </cfRule>
  </conditionalFormatting>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FQ56"/>
  <sheetViews>
    <sheetView topLeftCell="DS1" zoomScale="75" zoomScaleNormal="75" workbookViewId="0">
      <selection activeCell="DZ2" sqref="DZ2"/>
    </sheetView>
  </sheetViews>
  <sheetFormatPr baseColWidth="10" defaultColWidth="12.453125" defaultRowHeight="13"/>
  <cols>
    <col min="1" max="1" width="12.453125" style="247"/>
    <col min="2" max="2" width="12.453125" style="259"/>
    <col min="3" max="8" width="12.453125" style="250"/>
    <col min="9" max="9" width="12.453125" style="251"/>
    <col min="10" max="14" width="12.453125" style="250"/>
    <col min="15" max="15" width="12.453125" style="251"/>
    <col min="16" max="20" width="12.453125" style="250"/>
    <col min="21" max="21" width="12.453125" style="251"/>
    <col min="22" max="26" width="12.453125" style="250"/>
    <col min="27" max="27" width="12.453125" style="251"/>
    <col min="28" max="32" width="12.453125" style="250"/>
    <col min="33" max="33" width="12.453125" style="251"/>
    <col min="34" max="38" width="12.453125" style="250"/>
    <col min="39" max="39" width="12.453125" style="251"/>
    <col min="40" max="44" width="12.453125" style="250"/>
    <col min="45" max="45" width="12.453125" style="251"/>
    <col min="46" max="50" width="12.453125" style="250"/>
    <col min="51" max="51" width="12.453125" style="251"/>
    <col min="52" max="56" width="12.453125" style="250"/>
    <col min="57" max="57" width="12.453125" style="251"/>
    <col min="58" max="62" width="12.453125" style="250"/>
    <col min="63" max="63" width="12.453125" style="251"/>
    <col min="64" max="68" width="12.453125" style="250"/>
    <col min="69" max="69" width="12.453125" style="251"/>
    <col min="70" max="74" width="12.453125" style="250"/>
    <col min="75" max="75" width="12.453125" style="251"/>
    <col min="76" max="80" width="12.453125" style="250"/>
    <col min="81" max="81" width="12.453125" style="251"/>
    <col min="82" max="86" width="12.453125" style="250"/>
    <col min="87" max="87" width="12.453125" style="251"/>
    <col min="88" max="92" width="12.453125" style="250"/>
    <col min="93" max="93" width="12.453125" style="251"/>
    <col min="94" max="98" width="12.453125" style="250"/>
    <col min="99" max="99" width="12.453125" style="251"/>
    <col min="100" max="104" width="12.453125" style="250"/>
    <col min="105" max="105" width="12.453125" style="251"/>
    <col min="106" max="110" width="12.453125" style="250"/>
    <col min="111" max="111" width="12.453125" style="251"/>
    <col min="112" max="116" width="12.453125" style="250"/>
    <col min="117" max="117" width="12.453125" style="251"/>
    <col min="118" max="122" width="12.453125" style="250"/>
    <col min="123" max="123" width="12.453125" style="251"/>
    <col min="124" max="128" width="12.453125" style="250"/>
    <col min="129" max="129" width="12.453125" style="251"/>
    <col min="130" max="134" width="12.453125" style="250"/>
    <col min="135" max="135" width="12.453125" style="251"/>
    <col min="136" max="137" width="12.453125" style="250"/>
    <col min="138" max="173" width="12.453125" style="253"/>
    <col min="174" max="16384" width="12.453125" style="250"/>
  </cols>
  <sheetData>
    <row r="1" spans="1:173" s="237" customFormat="1" ht="15" customHeight="1">
      <c r="A1" s="232"/>
      <c r="B1" s="232"/>
      <c r="C1" s="268" t="s">
        <v>3300</v>
      </c>
      <c r="D1" s="268" t="s">
        <v>3295</v>
      </c>
      <c r="E1" s="268" t="s">
        <v>3296</v>
      </c>
      <c r="F1" s="268" t="s">
        <v>3297</v>
      </c>
      <c r="G1" s="268" t="s">
        <v>3298</v>
      </c>
      <c r="H1" s="268" t="s">
        <v>3299</v>
      </c>
      <c r="I1" s="234"/>
      <c r="J1" s="268" t="s">
        <v>3301</v>
      </c>
      <c r="K1" s="268" t="s">
        <v>3296</v>
      </c>
      <c r="L1" s="268" t="s">
        <v>3297</v>
      </c>
      <c r="M1" s="268" t="s">
        <v>3298</v>
      </c>
      <c r="N1" s="268" t="s">
        <v>3299</v>
      </c>
      <c r="O1" s="234"/>
      <c r="P1" s="268" t="s">
        <v>3302</v>
      </c>
      <c r="Q1" s="268" t="s">
        <v>3296</v>
      </c>
      <c r="R1" s="268" t="s">
        <v>3297</v>
      </c>
      <c r="S1" s="268" t="s">
        <v>3298</v>
      </c>
      <c r="T1" s="268" t="s">
        <v>3299</v>
      </c>
      <c r="U1" s="234"/>
      <c r="V1" s="268" t="s">
        <v>3303</v>
      </c>
      <c r="W1" s="268" t="s">
        <v>3296</v>
      </c>
      <c r="X1" s="268" t="s">
        <v>3297</v>
      </c>
      <c r="Y1" s="268" t="s">
        <v>3298</v>
      </c>
      <c r="Z1" s="268" t="s">
        <v>3299</v>
      </c>
      <c r="AA1" s="234"/>
      <c r="AB1" s="268" t="s">
        <v>3304</v>
      </c>
      <c r="AC1" s="268" t="s">
        <v>3296</v>
      </c>
      <c r="AD1" s="268" t="s">
        <v>3297</v>
      </c>
      <c r="AE1" s="268" t="s">
        <v>3298</v>
      </c>
      <c r="AF1" s="268" t="s">
        <v>3299</v>
      </c>
      <c r="AG1" s="234"/>
      <c r="AH1" s="268" t="s">
        <v>3305</v>
      </c>
      <c r="AI1" s="268" t="s">
        <v>3296</v>
      </c>
      <c r="AJ1" s="268" t="s">
        <v>3297</v>
      </c>
      <c r="AK1" s="268" t="s">
        <v>3298</v>
      </c>
      <c r="AL1" s="268" t="s">
        <v>3299</v>
      </c>
      <c r="AM1" s="234"/>
      <c r="AN1" s="268" t="s">
        <v>3306</v>
      </c>
      <c r="AO1" s="268" t="s">
        <v>3296</v>
      </c>
      <c r="AP1" s="268" t="s">
        <v>3297</v>
      </c>
      <c r="AQ1" s="268" t="s">
        <v>3298</v>
      </c>
      <c r="AR1" s="268" t="s">
        <v>3299</v>
      </c>
      <c r="AS1" s="234"/>
      <c r="AT1" s="268" t="s">
        <v>3307</v>
      </c>
      <c r="AU1" s="268" t="s">
        <v>3296</v>
      </c>
      <c r="AV1" s="268" t="s">
        <v>3297</v>
      </c>
      <c r="AW1" s="268" t="s">
        <v>3298</v>
      </c>
      <c r="AX1" s="268" t="s">
        <v>3299</v>
      </c>
      <c r="AY1" s="234"/>
      <c r="AZ1" s="268" t="s">
        <v>3308</v>
      </c>
      <c r="BA1" s="268" t="s">
        <v>3296</v>
      </c>
      <c r="BB1" s="268" t="s">
        <v>3297</v>
      </c>
      <c r="BC1" s="268" t="s">
        <v>3298</v>
      </c>
      <c r="BD1" s="268" t="s">
        <v>3299</v>
      </c>
      <c r="BE1" s="234"/>
      <c r="BF1" s="268" t="s">
        <v>3309</v>
      </c>
      <c r="BG1" s="268" t="s">
        <v>3296</v>
      </c>
      <c r="BH1" s="268" t="s">
        <v>3297</v>
      </c>
      <c r="BI1" s="268" t="s">
        <v>3298</v>
      </c>
      <c r="BJ1" s="268" t="s">
        <v>3299</v>
      </c>
      <c r="BK1" s="234"/>
      <c r="BL1" s="268" t="s">
        <v>3310</v>
      </c>
      <c r="BM1" s="268" t="s">
        <v>3296</v>
      </c>
      <c r="BN1" s="268" t="s">
        <v>3297</v>
      </c>
      <c r="BO1" s="268" t="s">
        <v>3298</v>
      </c>
      <c r="BP1" s="268" t="s">
        <v>3299</v>
      </c>
      <c r="BQ1" s="234"/>
      <c r="BR1" s="268" t="s">
        <v>3311</v>
      </c>
      <c r="BS1" s="268" t="s">
        <v>3296</v>
      </c>
      <c r="BT1" s="268" t="s">
        <v>3297</v>
      </c>
      <c r="BU1" s="268" t="s">
        <v>3298</v>
      </c>
      <c r="BV1" s="268" t="s">
        <v>3299</v>
      </c>
      <c r="BW1" s="234"/>
      <c r="BX1" s="268" t="s">
        <v>3312</v>
      </c>
      <c r="BY1" s="268" t="s">
        <v>3296</v>
      </c>
      <c r="BZ1" s="268" t="s">
        <v>3297</v>
      </c>
      <c r="CA1" s="268" t="s">
        <v>3298</v>
      </c>
      <c r="CB1" s="268" t="s">
        <v>3299</v>
      </c>
      <c r="CC1" s="234"/>
      <c r="CD1" s="268" t="s">
        <v>3313</v>
      </c>
      <c r="CE1" s="268" t="s">
        <v>3296</v>
      </c>
      <c r="CF1" s="268" t="s">
        <v>3297</v>
      </c>
      <c r="CG1" s="268" t="s">
        <v>3298</v>
      </c>
      <c r="CH1" s="268" t="s">
        <v>3299</v>
      </c>
      <c r="CI1" s="234"/>
      <c r="CJ1" s="268" t="s">
        <v>3314</v>
      </c>
      <c r="CK1" s="268" t="s">
        <v>3296</v>
      </c>
      <c r="CL1" s="268" t="s">
        <v>3297</v>
      </c>
      <c r="CM1" s="268" t="s">
        <v>3298</v>
      </c>
      <c r="CN1" s="268" t="s">
        <v>3299</v>
      </c>
      <c r="CO1" s="234"/>
      <c r="CP1" s="268" t="s">
        <v>3315</v>
      </c>
      <c r="CQ1" s="268" t="s">
        <v>3296</v>
      </c>
      <c r="CR1" s="268" t="s">
        <v>3297</v>
      </c>
      <c r="CS1" s="268" t="s">
        <v>3298</v>
      </c>
      <c r="CT1" s="268" t="s">
        <v>3299</v>
      </c>
      <c r="CU1" s="234"/>
      <c r="CV1" s="268" t="s">
        <v>3316</v>
      </c>
      <c r="CW1" s="268" t="s">
        <v>3296</v>
      </c>
      <c r="CX1" s="268" t="s">
        <v>3297</v>
      </c>
      <c r="CY1" s="268" t="s">
        <v>3298</v>
      </c>
      <c r="CZ1" s="268" t="s">
        <v>3299</v>
      </c>
      <c r="DA1" s="234"/>
      <c r="DB1" s="268" t="s">
        <v>3317</v>
      </c>
      <c r="DC1" s="268" t="s">
        <v>3296</v>
      </c>
      <c r="DD1" s="268" t="s">
        <v>3297</v>
      </c>
      <c r="DE1" s="268" t="s">
        <v>3298</v>
      </c>
      <c r="DF1" s="268" t="s">
        <v>3299</v>
      </c>
      <c r="DG1" s="234"/>
      <c r="DH1" s="268" t="s">
        <v>3317</v>
      </c>
      <c r="DI1" s="268" t="s">
        <v>3296</v>
      </c>
      <c r="DJ1" s="268" t="s">
        <v>3297</v>
      </c>
      <c r="DK1" s="268" t="s">
        <v>3298</v>
      </c>
      <c r="DL1" s="268" t="s">
        <v>3299</v>
      </c>
      <c r="DM1" s="234"/>
      <c r="DN1" s="268" t="s">
        <v>3318</v>
      </c>
      <c r="DO1" s="268" t="s">
        <v>3296</v>
      </c>
      <c r="DP1" s="268" t="s">
        <v>3297</v>
      </c>
      <c r="DQ1" s="268" t="s">
        <v>3298</v>
      </c>
      <c r="DR1" s="268" t="s">
        <v>3299</v>
      </c>
      <c r="DS1" s="234"/>
      <c r="DT1" s="268" t="s">
        <v>3319</v>
      </c>
      <c r="DU1" s="268" t="s">
        <v>3296</v>
      </c>
      <c r="DV1" s="268" t="s">
        <v>3297</v>
      </c>
      <c r="DW1" s="268" t="s">
        <v>3298</v>
      </c>
      <c r="DX1" s="268" t="s">
        <v>3299</v>
      </c>
      <c r="DY1" s="234"/>
      <c r="DZ1" s="269" t="s">
        <v>3320</v>
      </c>
      <c r="EA1" s="268" t="s">
        <v>3296</v>
      </c>
      <c r="EB1" s="268" t="s">
        <v>3297</v>
      </c>
      <c r="EC1" s="268" t="s">
        <v>3298</v>
      </c>
      <c r="ED1" s="268" t="s">
        <v>3299</v>
      </c>
      <c r="EE1" s="234"/>
      <c r="EF1" s="270" t="s">
        <v>3296</v>
      </c>
      <c r="EG1" s="270" t="s">
        <v>3322</v>
      </c>
      <c r="EH1" s="236"/>
      <c r="EI1" s="236"/>
      <c r="EJ1" s="236"/>
      <c r="EK1" s="236"/>
      <c r="EL1" s="236"/>
      <c r="EM1" s="236"/>
      <c r="EN1" s="236"/>
      <c r="EO1" s="236"/>
      <c r="EP1" s="236"/>
      <c r="EQ1" s="236"/>
      <c r="ER1" s="236"/>
      <c r="ES1" s="236"/>
      <c r="ET1" s="236"/>
      <c r="EU1" s="236"/>
      <c r="EV1" s="236"/>
      <c r="EW1" s="236"/>
      <c r="EX1" s="236"/>
      <c r="EY1" s="236"/>
      <c r="EZ1" s="236"/>
      <c r="FA1" s="236"/>
      <c r="FB1" s="236"/>
      <c r="FC1" s="236"/>
      <c r="FD1" s="236"/>
      <c r="FE1" s="236"/>
      <c r="FF1" s="236"/>
      <c r="FG1" s="236"/>
      <c r="FH1" s="236"/>
      <c r="FI1" s="236"/>
      <c r="FJ1" s="236"/>
      <c r="FK1" s="236"/>
      <c r="FL1" s="236"/>
      <c r="FM1" s="236"/>
      <c r="FN1" s="236"/>
      <c r="FO1" s="236"/>
      <c r="FP1" s="236"/>
      <c r="FQ1" s="236"/>
    </row>
    <row r="2" spans="1:173" s="240" customFormat="1" ht="15" customHeight="1">
      <c r="A2" s="238" t="s">
        <v>0</v>
      </c>
      <c r="B2" s="239" t="s">
        <v>1</v>
      </c>
      <c r="C2" s="240" t="s">
        <v>195</v>
      </c>
      <c r="D2" s="240" t="s">
        <v>196</v>
      </c>
      <c r="E2" s="240" t="s">
        <v>197</v>
      </c>
      <c r="F2" s="240" t="s">
        <v>198</v>
      </c>
      <c r="G2" s="240" t="s">
        <v>199</v>
      </c>
      <c r="H2" s="240" t="s">
        <v>200</v>
      </c>
      <c r="I2" s="241"/>
      <c r="J2" s="240" t="s">
        <v>201</v>
      </c>
      <c r="K2" s="240" t="s">
        <v>202</v>
      </c>
      <c r="L2" s="240" t="s">
        <v>203</v>
      </c>
      <c r="M2" s="240" t="s">
        <v>204</v>
      </c>
      <c r="N2" s="240" t="s">
        <v>205</v>
      </c>
      <c r="O2" s="241"/>
      <c r="P2" s="240" t="s">
        <v>206</v>
      </c>
      <c r="Q2" s="240" t="s">
        <v>207</v>
      </c>
      <c r="R2" s="240" t="s">
        <v>208</v>
      </c>
      <c r="S2" s="240" t="s">
        <v>209</v>
      </c>
      <c r="T2" s="240" t="s">
        <v>210</v>
      </c>
      <c r="U2" s="241"/>
      <c r="V2" s="240" t="s">
        <v>211</v>
      </c>
      <c r="W2" s="240" t="s">
        <v>212</v>
      </c>
      <c r="X2" s="240" t="s">
        <v>213</v>
      </c>
      <c r="Y2" s="240" t="s">
        <v>214</v>
      </c>
      <c r="Z2" s="240" t="s">
        <v>215</v>
      </c>
      <c r="AA2" s="241"/>
      <c r="AB2" s="240" t="s">
        <v>216</v>
      </c>
      <c r="AC2" s="240" t="s">
        <v>217</v>
      </c>
      <c r="AD2" s="240" t="s">
        <v>218</v>
      </c>
      <c r="AE2" s="240" t="s">
        <v>219</v>
      </c>
      <c r="AF2" s="240" t="s">
        <v>220</v>
      </c>
      <c r="AG2" s="241"/>
      <c r="AH2" s="240" t="s">
        <v>221</v>
      </c>
      <c r="AI2" s="240" t="s">
        <v>222</v>
      </c>
      <c r="AJ2" s="240" t="s">
        <v>223</v>
      </c>
      <c r="AK2" s="240" t="s">
        <v>224</v>
      </c>
      <c r="AL2" s="240" t="s">
        <v>225</v>
      </c>
      <c r="AM2" s="241"/>
      <c r="AN2" s="240" t="s">
        <v>226</v>
      </c>
      <c r="AO2" s="240" t="s">
        <v>227</v>
      </c>
      <c r="AP2" s="240" t="s">
        <v>228</v>
      </c>
      <c r="AQ2" s="240" t="s">
        <v>229</v>
      </c>
      <c r="AR2" s="240" t="s">
        <v>230</v>
      </c>
      <c r="AS2" s="241"/>
      <c r="AT2" s="240" t="s">
        <v>231</v>
      </c>
      <c r="AU2" s="240" t="s">
        <v>232</v>
      </c>
      <c r="AV2" s="240" t="s">
        <v>233</v>
      </c>
      <c r="AW2" s="240" t="s">
        <v>234</v>
      </c>
      <c r="AX2" s="240" t="s">
        <v>235</v>
      </c>
      <c r="AY2" s="241"/>
      <c r="AZ2" s="240" t="s">
        <v>236</v>
      </c>
      <c r="BA2" s="240" t="s">
        <v>237</v>
      </c>
      <c r="BB2" s="240" t="s">
        <v>238</v>
      </c>
      <c r="BC2" s="240" t="s">
        <v>239</v>
      </c>
      <c r="BD2" s="240" t="s">
        <v>240</v>
      </c>
      <c r="BE2" s="241"/>
      <c r="BF2" s="240" t="s">
        <v>241</v>
      </c>
      <c r="BG2" s="240" t="s">
        <v>242</v>
      </c>
      <c r="BH2" s="240" t="s">
        <v>243</v>
      </c>
      <c r="BI2" s="240" t="s">
        <v>244</v>
      </c>
      <c r="BJ2" s="240" t="s">
        <v>245</v>
      </c>
      <c r="BK2" s="241"/>
      <c r="BL2" s="240" t="s">
        <v>246</v>
      </c>
      <c r="BM2" s="240" t="s">
        <v>247</v>
      </c>
      <c r="BN2" s="240" t="s">
        <v>248</v>
      </c>
      <c r="BO2" s="240" t="s">
        <v>249</v>
      </c>
      <c r="BP2" s="240" t="s">
        <v>250</v>
      </c>
      <c r="BQ2" s="241"/>
      <c r="BR2" s="240" t="s">
        <v>251</v>
      </c>
      <c r="BS2" s="240" t="s">
        <v>252</v>
      </c>
      <c r="BT2" s="240" t="s">
        <v>253</v>
      </c>
      <c r="BU2" s="240" t="s">
        <v>254</v>
      </c>
      <c r="BV2" s="240" t="s">
        <v>255</v>
      </c>
      <c r="BW2" s="241"/>
      <c r="BX2" s="240" t="s">
        <v>256</v>
      </c>
      <c r="BY2" s="240" t="s">
        <v>257</v>
      </c>
      <c r="BZ2" s="240" t="s">
        <v>258</v>
      </c>
      <c r="CA2" s="240" t="s">
        <v>259</v>
      </c>
      <c r="CB2" s="240" t="s">
        <v>260</v>
      </c>
      <c r="CC2" s="241"/>
      <c r="CD2" s="240" t="s">
        <v>261</v>
      </c>
      <c r="CE2" s="240" t="s">
        <v>262</v>
      </c>
      <c r="CF2" s="240" t="s">
        <v>263</v>
      </c>
      <c r="CG2" s="240" t="s">
        <v>264</v>
      </c>
      <c r="CH2" s="240" t="s">
        <v>265</v>
      </c>
      <c r="CI2" s="241"/>
      <c r="CJ2" s="240" t="s">
        <v>266</v>
      </c>
      <c r="CK2" s="240" t="s">
        <v>267</v>
      </c>
      <c r="CL2" s="240" t="s">
        <v>268</v>
      </c>
      <c r="CM2" s="240" t="s">
        <v>269</v>
      </c>
      <c r="CN2" s="240" t="s">
        <v>270</v>
      </c>
      <c r="CO2" s="241"/>
      <c r="CP2" s="240" t="s">
        <v>271</v>
      </c>
      <c r="CQ2" s="240" t="s">
        <v>272</v>
      </c>
      <c r="CR2" s="240" t="s">
        <v>273</v>
      </c>
      <c r="CS2" s="240" t="s">
        <v>274</v>
      </c>
      <c r="CT2" s="240" t="s">
        <v>275</v>
      </c>
      <c r="CU2" s="241"/>
      <c r="CV2" s="240" t="s">
        <v>276</v>
      </c>
      <c r="CW2" s="240" t="s">
        <v>277</v>
      </c>
      <c r="CX2" s="240" t="s">
        <v>278</v>
      </c>
      <c r="CY2" s="240" t="s">
        <v>279</v>
      </c>
      <c r="CZ2" s="240" t="s">
        <v>280</v>
      </c>
      <c r="DA2" s="241"/>
      <c r="DB2" s="240" t="s">
        <v>281</v>
      </c>
      <c r="DC2" s="240" t="s">
        <v>282</v>
      </c>
      <c r="DD2" s="240" t="s">
        <v>283</v>
      </c>
      <c r="DE2" s="240" t="s">
        <v>284</v>
      </c>
      <c r="DF2" s="240" t="s">
        <v>285</v>
      </c>
      <c r="DG2" s="241"/>
      <c r="DH2" s="267" t="s">
        <v>281</v>
      </c>
      <c r="DI2" s="267" t="s">
        <v>282</v>
      </c>
      <c r="DJ2" s="267" t="s">
        <v>283</v>
      </c>
      <c r="DK2" s="267" t="s">
        <v>284</v>
      </c>
      <c r="DL2" s="267" t="s">
        <v>285</v>
      </c>
      <c r="DM2" s="241"/>
      <c r="DN2" s="240" t="s">
        <v>291</v>
      </c>
      <c r="DO2" s="240" t="s">
        <v>292</v>
      </c>
      <c r="DP2" s="240" t="s">
        <v>293</v>
      </c>
      <c r="DQ2" s="240" t="s">
        <v>294</v>
      </c>
      <c r="DR2" s="240" t="s">
        <v>295</v>
      </c>
      <c r="DS2" s="241"/>
      <c r="DT2" s="240" t="s">
        <v>296</v>
      </c>
      <c r="DU2" s="240" t="s">
        <v>297</v>
      </c>
      <c r="DV2" s="240" t="s">
        <v>298</v>
      </c>
      <c r="DW2" s="240" t="s">
        <v>299</v>
      </c>
      <c r="DX2" s="240" t="s">
        <v>300</v>
      </c>
      <c r="DY2" s="241"/>
      <c r="DZ2" s="240" t="s">
        <v>301</v>
      </c>
      <c r="EA2" s="240" t="s">
        <v>302</v>
      </c>
      <c r="EB2" s="240" t="s">
        <v>303</v>
      </c>
      <c r="EC2" s="240" t="s">
        <v>304</v>
      </c>
      <c r="ED2" s="240" t="s">
        <v>305</v>
      </c>
      <c r="EE2" s="241"/>
      <c r="EF2" s="240" t="s">
        <v>1179</v>
      </c>
      <c r="EG2" s="240" t="s">
        <v>1180</v>
      </c>
      <c r="EH2" s="246"/>
      <c r="EI2" s="246"/>
      <c r="EJ2" s="246"/>
      <c r="EK2" s="246"/>
      <c r="EL2" s="246"/>
      <c r="EM2" s="246"/>
      <c r="EN2" s="246"/>
      <c r="EO2" s="246"/>
      <c r="EP2" s="246"/>
      <c r="EQ2" s="246"/>
      <c r="ER2" s="246"/>
      <c r="ES2" s="246"/>
      <c r="ET2" s="246"/>
      <c r="EU2" s="246"/>
      <c r="EV2" s="246"/>
      <c r="EW2" s="246"/>
      <c r="EX2" s="246"/>
      <c r="EY2" s="246"/>
      <c r="EZ2" s="246"/>
      <c r="FA2" s="246"/>
      <c r="FB2" s="246"/>
      <c r="FC2" s="246"/>
      <c r="FD2" s="246"/>
      <c r="FE2" s="246"/>
      <c r="FF2" s="246"/>
      <c r="FG2" s="246"/>
      <c r="FH2" s="246"/>
      <c r="FI2" s="246"/>
      <c r="FJ2" s="246"/>
      <c r="FK2" s="246"/>
      <c r="FL2" s="246"/>
      <c r="FM2" s="246"/>
      <c r="FN2" s="246"/>
      <c r="FO2" s="246"/>
      <c r="FP2" s="246"/>
      <c r="FQ2" s="246"/>
    </row>
    <row r="3" spans="1:173">
      <c r="A3" s="247">
        <v>1</v>
      </c>
      <c r="B3" s="239" t="s">
        <v>24</v>
      </c>
      <c r="D3" s="250">
        <f>'1_Police_100K'!OU3</f>
        <v>1178.6349416244252</v>
      </c>
      <c r="E3" s="250">
        <f>'1_Police_raw'!NF2/'1_Police_raw'!NE2*100</f>
        <v>7.9087407755858052</v>
      </c>
      <c r="F3" s="250">
        <f>'1_Police_raw'!NG2/'1_Police_raw'!NE2*100</f>
        <v>6.8620821450621818</v>
      </c>
      <c r="G3" s="250">
        <f>'1_Police_raw'!NH2/'1_Police_raw'!NE2*100</f>
        <v>0.97021726986740375</v>
      </c>
      <c r="H3" s="250" t="e">
        <f>'1_Police_raw'!NI2/'1_Police_raw'!NH2*100</f>
        <v>#VALUE!</v>
      </c>
      <c r="J3" s="250">
        <f>'1_Police_raw'!NK2/'1_Police_raw'!NE2*100</f>
        <v>15.017787316614237</v>
      </c>
      <c r="K3" s="250">
        <f>'1_Police_raw'!NL2/'1_Police_raw'!NK2*100</f>
        <v>0.11746280344557558</v>
      </c>
      <c r="L3" s="250" t="e">
        <f>'1_Police_raw'!NM2/'1_Police_raw'!NK2*100</f>
        <v>#VALUE!</v>
      </c>
      <c r="M3" s="250" t="e">
        <f>'1_Police_raw'!NN2/'1_Police_raw'!NK2*100</f>
        <v>#VALUE!</v>
      </c>
      <c r="N3" s="250" t="e">
        <f>'1_Police_raw'!NO2/'1_Police_raw'!NN2*100</f>
        <v>#VALUE!</v>
      </c>
      <c r="P3" s="250">
        <f>'1_Police_raw'!NQ2/'1_Police_raw'!NE2*100</f>
        <v>0.79675418222444361</v>
      </c>
      <c r="Q3" s="250">
        <f>'1_Police_raw'!NR2/'1_Police_raw'!NQ2*100</f>
        <v>1.4760147601476015</v>
      </c>
      <c r="R3" s="250">
        <f>'1_Police_raw'!NS2/'1_Police_raw'!NQ2*100</f>
        <v>1.8450184501845017</v>
      </c>
      <c r="S3" s="250">
        <f>'1_Police_raw'!NT2/'1_Police_raw'!NQ2*100</f>
        <v>0</v>
      </c>
      <c r="T3" s="250" t="e">
        <f>'1_Police_raw'!NU2/'1_Police_raw'!NT2*100</f>
        <v>#VALUE!</v>
      </c>
      <c r="V3" s="250">
        <f>'1_Police_raw'!NW2/'1_Police_raw'!NQ2*100</f>
        <v>29.889298892988929</v>
      </c>
      <c r="W3" s="250" t="e">
        <f>'1_Police_raw'!NX2/'1_Police_raw'!NW2*100</f>
        <v>#VALUE!</v>
      </c>
      <c r="X3" s="250" t="e">
        <f>'1_Police_raw'!NY2/'1_Police_raw'!NW2*100</f>
        <v>#VALUE!</v>
      </c>
      <c r="Y3" s="250">
        <f>'1_Police_raw'!NZ2/'1_Police_raw'!NW2*100</f>
        <v>0</v>
      </c>
      <c r="Z3" s="250" t="e">
        <f>'1_Police_raw'!OA2/'1_Police_raw'!NZ2*100</f>
        <v>#VALUE!</v>
      </c>
      <c r="AB3" s="250">
        <f>'1_Police_raw'!OC2/'1_Police_raw'!NE2*100</f>
        <v>10.775291800194044</v>
      </c>
      <c r="AC3" s="250" t="e">
        <f>'1_Police_raw'!OD2/'1_Police_raw'!OC2*100</f>
        <v>#VALUE!</v>
      </c>
      <c r="AD3" s="250" t="e">
        <f>'1_Police_raw'!OE2/'1_Police_raw'!OC2*100</f>
        <v>#VALUE!</v>
      </c>
      <c r="AE3" s="250" t="e">
        <f>'1_Police_raw'!OF2/'1_Police_raw'!OC2*100</f>
        <v>#VALUE!</v>
      </c>
      <c r="AF3" s="250" t="e">
        <f>'1_Police_raw'!OG2/'1_Police_raw'!OF2*100</f>
        <v>#VALUE!</v>
      </c>
      <c r="AH3" s="250" t="e">
        <f>'1_Police_raw'!OI2/'1_Police_raw'!OC2*100</f>
        <v>#VALUE!</v>
      </c>
      <c r="AI3" s="250" t="e">
        <f>'1_Police_raw'!OJ2/'1_Police_raw'!OI2*100</f>
        <v>#VALUE!</v>
      </c>
      <c r="AJ3" s="250" t="e">
        <f>'1_Police_raw'!OK2/'1_Police_raw'!OI2*100</f>
        <v>#VALUE!</v>
      </c>
      <c r="AK3" s="250" t="e">
        <f>'1_Police_raw'!OL2/'1_Police_raw'!OI2*100</f>
        <v>#VALUE!</v>
      </c>
      <c r="AL3" s="250" t="e">
        <f>'1_Police_raw'!OM2/'1_Police_raw'!OL2*100</f>
        <v>#VALUE!</v>
      </c>
      <c r="AN3" s="250">
        <f>'1_Police_raw'!OO2/'1_Police_raw'!NE2*100</f>
        <v>0.47922853026783879</v>
      </c>
      <c r="AO3" s="250" t="e">
        <f>'1_Police_raw'!OP2/'1_Police_raw'!OO2*100</f>
        <v>#VALUE!</v>
      </c>
      <c r="AP3" s="250" t="e">
        <f>'1_Police_raw'!OQ2/'1_Police_raw'!OO2*100</f>
        <v>#VALUE!</v>
      </c>
      <c r="AQ3" s="250" t="e">
        <f>'1_Police_raw'!OR2/'1_Police_raw'!OO2*100</f>
        <v>#VALUE!</v>
      </c>
      <c r="AR3" s="250" t="e">
        <f>'1_Police_raw'!OS2/'1_Police_raw'!OR2*100</f>
        <v>#VALUE!</v>
      </c>
      <c r="AT3" s="250" t="e">
        <f>'1_Police_raw'!OU2/'1_Police_raw'!OO2*100</f>
        <v>#VALUE!</v>
      </c>
      <c r="AU3" s="250" t="e">
        <f>'1_Police_raw'!OV2/'1_Police_raw'!OU2*100</f>
        <v>#VALUE!</v>
      </c>
      <c r="AV3" s="250" t="e">
        <f>'1_Police_raw'!OW2/'1_Police_raw'!OU2*100</f>
        <v>#VALUE!</v>
      </c>
      <c r="AW3" s="250" t="e">
        <f>'1_Police_raw'!OX2/'1_Police_raw'!OU2*100</f>
        <v>#VALUE!</v>
      </c>
      <c r="AX3" s="250" t="e">
        <f>'1_Police_raw'!OY2/'1_Police_raw'!OX2*100</f>
        <v>#VALUE!</v>
      </c>
      <c r="AZ3" s="250" t="e">
        <f>'1_Police_raw'!PA2/'1_Police_raw'!OO2*100</f>
        <v>#VALUE!</v>
      </c>
      <c r="BA3" s="250" t="e">
        <f>'1_Police_raw'!PB2/'1_Police_raw'!PA2*100</f>
        <v>#VALUE!</v>
      </c>
      <c r="BB3" s="250" t="e">
        <f>'1_Police_raw'!PC2/'1_Police_raw'!PA2*100</f>
        <v>#VALUE!</v>
      </c>
      <c r="BC3" s="250" t="e">
        <f>'1_Police_raw'!PD2/'1_Police_raw'!PA2*100</f>
        <v>#VALUE!</v>
      </c>
      <c r="BD3" s="250" t="e">
        <f>'1_Police_raw'!PE2/'1_Police_raw'!PD2*100</f>
        <v>#VALUE!</v>
      </c>
      <c r="BF3" s="250">
        <f>'1_Police_raw'!PG2/'1_Police_raw'!NE2*100</f>
        <v>1.7787316614235733</v>
      </c>
      <c r="BG3" s="250">
        <f>'1_Police_raw'!PH2/'1_Police_raw'!PG2*100</f>
        <v>0.82644628099173556</v>
      </c>
      <c r="BH3" s="250" t="e">
        <f>'1_Police_raw'!PI2/'1_Police_raw'!PG2*100</f>
        <v>#VALUE!</v>
      </c>
      <c r="BI3" s="250" t="e">
        <f>'1_Police_raw'!PJ2/'1_Police_raw'!PG2*100</f>
        <v>#VALUE!</v>
      </c>
      <c r="BJ3" s="250" t="e">
        <f>'1_Police_raw'!PK2/'1_Police_raw'!PJ2*100</f>
        <v>#VALUE!</v>
      </c>
      <c r="BL3" s="250" t="e">
        <f>'1_Police_raw'!PM2/'1_Police_raw'!NE2*100</f>
        <v>#VALUE!</v>
      </c>
      <c r="BM3" s="250" t="e">
        <f>'1_Police_raw'!PN2/'1_Police_raw'!PM2*100</f>
        <v>#VALUE!</v>
      </c>
      <c r="BN3" s="250" t="e">
        <f>'1_Police_raw'!PO2/'1_Police_raw'!PM2*100</f>
        <v>#VALUE!</v>
      </c>
      <c r="BO3" s="250" t="e">
        <f>'1_Police_raw'!PP2/'1_Police_raw'!PM2*100</f>
        <v>#VALUE!</v>
      </c>
      <c r="BP3" s="250" t="e">
        <f>'1_Police_raw'!PQ2/'1_Police_raw'!PP2*100</f>
        <v>#VALUE!</v>
      </c>
      <c r="BR3" s="250" t="e">
        <f>'1_Police_raw'!PS2/'1_Police_raw'!PM2*100</f>
        <v>#VALUE!</v>
      </c>
      <c r="BS3" s="250" t="e">
        <f>'1_Police_raw'!PT2/'1_Police_raw'!PS2*100</f>
        <v>#VALUE!</v>
      </c>
      <c r="BT3" s="250" t="e">
        <f>'1_Police_raw'!PU2/'1_Police_raw'!PS2*100</f>
        <v>#VALUE!</v>
      </c>
      <c r="BU3" s="250" t="e">
        <f>'1_Police_raw'!PV2/'1_Police_raw'!PS2*100</f>
        <v>#VALUE!</v>
      </c>
      <c r="BV3" s="250" t="e">
        <f>'1_Police_raw'!PW2/'1_Police_raw'!PV2*100</f>
        <v>#VALUE!</v>
      </c>
      <c r="BX3" s="250" t="e">
        <f>'1_Police_raw'!PY2/'1_Police_raw'!PS2*100</f>
        <v>#VALUE!</v>
      </c>
      <c r="BY3" s="250" t="e">
        <f>'1_Police_raw'!PZ2/'1_Police_raw'!PY2*100</f>
        <v>#VALUE!</v>
      </c>
      <c r="BZ3" s="250" t="e">
        <f>'1_Police_raw'!QA2/'1_Police_raw'!PY2*100</f>
        <v>#VALUE!</v>
      </c>
      <c r="CA3" s="250" t="e">
        <f>'1_Police_raw'!QB2/'1_Police_raw'!PY2*100</f>
        <v>#VALUE!</v>
      </c>
      <c r="CB3" s="250" t="e">
        <f>'1_Police_raw'!QC2/'1_Police_raw'!QB2*100</f>
        <v>#VALUE!</v>
      </c>
      <c r="CD3" s="250" t="e">
        <f>'1_Police_raw'!QE2/'1_Police_raw'!PS2*100</f>
        <v>#VALUE!</v>
      </c>
      <c r="CE3" s="250" t="e">
        <f>'1_Police_raw'!QF2/'1_Police_raw'!QE2*100</f>
        <v>#VALUE!</v>
      </c>
      <c r="CF3" s="250" t="e">
        <f>'1_Police_raw'!QG2/'1_Police_raw'!QE2*100</f>
        <v>#VALUE!</v>
      </c>
      <c r="CG3" s="250" t="e">
        <f>'1_Police_raw'!QH2/'1_Police_raw'!QE2*100</f>
        <v>#VALUE!</v>
      </c>
      <c r="CH3" s="250" t="e">
        <f>'1_Police_raw'!QI2/'1_Police_raw'!QH2*100</f>
        <v>#VALUE!</v>
      </c>
      <c r="CJ3" s="250" t="e">
        <f>'1_Police_raw'!QK2/'1_Police_raw'!QE2*100</f>
        <v>#VALUE!</v>
      </c>
      <c r="CK3" s="250" t="e">
        <f>'1_Police_raw'!QL2/'1_Police_raw'!QK2*100</f>
        <v>#VALUE!</v>
      </c>
      <c r="CL3" s="250" t="e">
        <f>'1_Police_raw'!QM2/'1_Police_raw'!QK2*100</f>
        <v>#VALUE!</v>
      </c>
      <c r="CM3" s="250" t="e">
        <f>'1_Police_raw'!QN2/'1_Police_raw'!QK2*100</f>
        <v>#VALUE!</v>
      </c>
      <c r="CN3" s="250" t="e">
        <f>'1_Police_raw'!QO2/'1_Police_raw'!QN2*100</f>
        <v>#VALUE!</v>
      </c>
      <c r="CP3" s="250">
        <f>'1_Police_raw'!QQ2/'1_Police_raw'!NE2*100</f>
        <v>2.5137447446564551</v>
      </c>
      <c r="CQ3" s="250" t="e">
        <f>'1_Police_raw'!QR2/'1_Police_raw'!QQ2*100</f>
        <v>#VALUE!</v>
      </c>
      <c r="CR3" s="250" t="e">
        <f>'1_Police_raw'!QS2/'1_Police_raw'!QQ2*100</f>
        <v>#VALUE!</v>
      </c>
      <c r="CS3" s="250" t="e">
        <f>'1_Police_raw'!QT2/'1_Police_raw'!QQ2*100</f>
        <v>#VALUE!</v>
      </c>
      <c r="CT3" s="250" t="e">
        <f>'1_Police_raw'!QU2/'1_Police_raw'!QT2*100</f>
        <v>#VALUE!</v>
      </c>
      <c r="CV3" s="250" t="e">
        <f>'1_Police_raw'!QW2/'1_Police_raw'!QQ2*100</f>
        <v>#VALUE!</v>
      </c>
      <c r="CW3" s="250" t="e">
        <f>'1_Police_raw'!QX2/'1_Police_raw'!QW2*100</f>
        <v>#VALUE!</v>
      </c>
      <c r="CX3" s="250" t="e">
        <f>'1_Police_raw'!QY2/'1_Police_raw'!QW2*100</f>
        <v>#VALUE!</v>
      </c>
      <c r="CY3" s="250" t="e">
        <f>'1_Police_raw'!QZ2/'1_Police_raw'!QW2*100</f>
        <v>#VALUE!</v>
      </c>
      <c r="CZ3" s="250" t="e">
        <f>'1_Police_raw'!RA2/'1_Police_raw'!QZ2*100</f>
        <v>#VALUE!</v>
      </c>
      <c r="DB3" s="250">
        <f>'1_Police_raw'!RC2/'1_Police_raw'!NE2*100</f>
        <v>2.0492164760532736</v>
      </c>
      <c r="DC3" s="250">
        <f>'1_Police_raw'!RD2/'1_Police_raw'!RC2*100</f>
        <v>8.4648493543758967</v>
      </c>
      <c r="DD3" s="250" t="e">
        <f>'1_Police_raw'!RE2/'1_Police_raw'!RC2*100</f>
        <v>#VALUE!</v>
      </c>
      <c r="DE3" s="250">
        <f>'1_Police_raw'!RF2/'1_Police_raw'!RC2*100</f>
        <v>0.14347202295552369</v>
      </c>
      <c r="DF3" s="250" t="e">
        <f>'1_Police_raw'!RG2/'1_Police_raw'!RF2*100</f>
        <v>#VALUE!</v>
      </c>
      <c r="DH3" s="250">
        <f>'1_Police_raw'!RI2/'1_Police_raw'!NE2*100</f>
        <v>1.0878193631846647</v>
      </c>
      <c r="DI3" s="250">
        <f>'1_Police_raw'!RJ2/'1_Police_raw'!RI2*100</f>
        <v>11.891891891891893</v>
      </c>
      <c r="DJ3" s="250">
        <f>'1_Police_raw'!RK2/'1_Police_raw'!RI2*100</f>
        <v>0.27027027027027029</v>
      </c>
      <c r="DK3" s="250">
        <f>'1_Police_raw'!RL2/'1_Police_raw'!RI2*100</f>
        <v>1.6216216216216217</v>
      </c>
      <c r="DL3" s="250" t="e">
        <f>'1_Police_raw'!RM2/'1_Police_raw'!RL2*100</f>
        <v>#VALUE!</v>
      </c>
      <c r="DN3" s="250">
        <f>'1_Police_raw'!RO2/'1_Police_raw'!NE2*100</f>
        <v>0.97021726986740375</v>
      </c>
      <c r="DO3" s="250">
        <f>'1_Police_raw'!RP2/'1_Police_raw'!RO2*100</f>
        <v>1.2121212121212122</v>
      </c>
      <c r="DP3" s="250" t="e">
        <f>'1_Police_raw'!RQ2/'1_Police_raw'!RO2*100</f>
        <v>#VALUE!</v>
      </c>
      <c r="DQ3" s="250">
        <f>'1_Police_raw'!RR2/'1_Police_raw'!RO2*100</f>
        <v>0.30303030303030304</v>
      </c>
      <c r="DR3" s="250" t="e">
        <f>'1_Police_raw'!RS2/'1_Police_raw'!RR2*100</f>
        <v>#VALUE!</v>
      </c>
      <c r="DT3" s="250">
        <f>'1_Police_raw'!RU2/'1_Police_raw'!NE2*100</f>
        <v>4.1601740510981093</v>
      </c>
      <c r="DU3" s="250">
        <f>'1_Police_raw'!RV2/'1_Police_raw'!RU2*100</f>
        <v>0.14134275618374559</v>
      </c>
      <c r="DV3" s="250">
        <f>'1_Police_raw'!RW2/'1_Police_raw'!RU2*100</f>
        <v>0</v>
      </c>
      <c r="DW3" s="250">
        <f>'1_Police_raw'!RX2/'1_Police_raw'!RU2*100</f>
        <v>0.84805653710247342</v>
      </c>
      <c r="DX3" s="250" t="e">
        <f>'1_Police_raw'!RY2/'1_Police_raw'!RX2*100</f>
        <v>#VALUE!</v>
      </c>
      <c r="DZ3" s="250" t="e">
        <f>'1_Police_raw'!SA2/'1_Police_raw'!RU2*100</f>
        <v>#VALUE!</v>
      </c>
      <c r="EA3" s="250" t="e">
        <f>'1_Police_raw'!SB2/'1_Police_raw'!SA2*100</f>
        <v>#VALUE!</v>
      </c>
      <c r="EB3" s="250" t="e">
        <f>'1_Police_raw'!SC2/'1_Police_raw'!SA2*100</f>
        <v>#VALUE!</v>
      </c>
      <c r="EC3" s="250" t="e">
        <f>'1_Police_raw'!SD2/'1_Police_raw'!SA2*100</f>
        <v>#VALUE!</v>
      </c>
      <c r="ED3" s="250" t="e">
        <f>'1_Police_raw'!SE2/'1_Police_raw'!SD2*100</f>
        <v>#VALUE!</v>
      </c>
      <c r="EF3" s="250">
        <f>'1_Police_raw'!UF2/'1_Police_raw'!UC2*100</f>
        <v>9.4869992972593113</v>
      </c>
      <c r="EG3" s="250">
        <f>'1_Police_raw'!UG2/'1_Police_raw'!UC2*100</f>
        <v>15.570725830739885</v>
      </c>
    </row>
    <row r="4" spans="1:173">
      <c r="A4" s="247">
        <v>2</v>
      </c>
      <c r="B4" s="239" t="s">
        <v>25</v>
      </c>
      <c r="D4" s="250">
        <f>'1_Police_100K'!OU4</f>
        <v>364.4458675651814</v>
      </c>
      <c r="E4" s="250">
        <f>'1_Police_raw'!NF3/'1_Police_raw'!NE3*100</f>
        <v>12.185563251913962</v>
      </c>
      <c r="F4" s="250">
        <f>'1_Police_raw'!NG3/'1_Police_raw'!NE3*100</f>
        <v>2.9620853080568721</v>
      </c>
      <c r="G4" s="250">
        <f>'1_Police_raw'!NH3/'1_Police_raw'!NE3*100</f>
        <v>1.3397739701057236</v>
      </c>
      <c r="H4" s="250" t="e">
        <f>'1_Police_raw'!NI3/'1_Police_raw'!NH3*100</f>
        <v>#VALUE!</v>
      </c>
      <c r="J4" s="250" t="e">
        <f>'1_Police_raw'!NK3/'1_Police_raw'!NE3*100</f>
        <v>#VALUE!</v>
      </c>
      <c r="K4" s="250" t="e">
        <f>'1_Police_raw'!NL3/'1_Police_raw'!NK3*100</f>
        <v>#VALUE!</v>
      </c>
      <c r="L4" s="250" t="e">
        <f>'1_Police_raw'!NM3/'1_Police_raw'!NK3*100</f>
        <v>#VALUE!</v>
      </c>
      <c r="M4" s="250" t="e">
        <f>'1_Police_raw'!NN3/'1_Police_raw'!NK3*100</f>
        <v>#VALUE!</v>
      </c>
      <c r="N4" s="250" t="e">
        <f>'1_Police_raw'!NO3/'1_Police_raw'!NN3*100</f>
        <v>#VALUE!</v>
      </c>
      <c r="P4" s="250" t="e">
        <f>'1_Police_raw'!NQ3/'1_Police_raw'!NE3*100</f>
        <v>#VALUE!</v>
      </c>
      <c r="Q4" s="250" t="e">
        <f>'1_Police_raw'!NR3/'1_Police_raw'!NQ3*100</f>
        <v>#VALUE!</v>
      </c>
      <c r="R4" s="250" t="e">
        <f>'1_Police_raw'!NS3/'1_Police_raw'!NQ3*100</f>
        <v>#VALUE!</v>
      </c>
      <c r="S4" s="250" t="e">
        <f>'1_Police_raw'!NT3/'1_Police_raw'!NQ3*100</f>
        <v>#VALUE!</v>
      </c>
      <c r="T4" s="250" t="e">
        <f>'1_Police_raw'!NU3/'1_Police_raw'!NT3*100</f>
        <v>#VALUE!</v>
      </c>
      <c r="V4" s="250" t="e">
        <f>'1_Police_raw'!NW3/'1_Police_raw'!NQ3*100</f>
        <v>#VALUE!</v>
      </c>
      <c r="W4" s="250" t="e">
        <f>'1_Police_raw'!NX3/'1_Police_raw'!NW3*100</f>
        <v>#DIV/0!</v>
      </c>
      <c r="X4" s="250" t="e">
        <f>'1_Police_raw'!NY3/'1_Police_raw'!NW3*100</f>
        <v>#DIV/0!</v>
      </c>
      <c r="Y4" s="250" t="e">
        <f>'1_Police_raw'!NZ3/'1_Police_raw'!NW3*100</f>
        <v>#DIV/0!</v>
      </c>
      <c r="Z4" s="250" t="e">
        <f>'1_Police_raw'!OA3/'1_Police_raw'!NZ3*100</f>
        <v>#VALUE!</v>
      </c>
      <c r="AB4" s="250" t="e">
        <f>'1_Police_raw'!OC3/'1_Police_raw'!NE3*100</f>
        <v>#VALUE!</v>
      </c>
      <c r="AC4" s="250" t="e">
        <f>'1_Police_raw'!OD3/'1_Police_raw'!OC3*100</f>
        <v>#VALUE!</v>
      </c>
      <c r="AD4" s="250" t="e">
        <f>'1_Police_raw'!OE3/'1_Police_raw'!OC3*100</f>
        <v>#VALUE!</v>
      </c>
      <c r="AE4" s="250" t="e">
        <f>'1_Police_raw'!OF3/'1_Police_raw'!OC3*100</f>
        <v>#VALUE!</v>
      </c>
      <c r="AF4" s="250" t="e">
        <f>'1_Police_raw'!OG3/'1_Police_raw'!OF3*100</f>
        <v>#VALUE!</v>
      </c>
      <c r="AH4" s="250" t="e">
        <f>'1_Police_raw'!OI3/'1_Police_raw'!OC3*100</f>
        <v>#VALUE!</v>
      </c>
      <c r="AI4" s="250" t="e">
        <f>'1_Police_raw'!OJ3/'1_Police_raw'!OI3*100</f>
        <v>#VALUE!</v>
      </c>
      <c r="AJ4" s="250" t="e">
        <f>'1_Police_raw'!OK3/'1_Police_raw'!OI3*100</f>
        <v>#VALUE!</v>
      </c>
      <c r="AK4" s="250" t="e">
        <f>'1_Police_raw'!OL3/'1_Police_raw'!OI3*100</f>
        <v>#VALUE!</v>
      </c>
      <c r="AL4" s="250" t="e">
        <f>'1_Police_raw'!OM3/'1_Police_raw'!OL3*100</f>
        <v>#VALUE!</v>
      </c>
      <c r="AN4" s="250" t="e">
        <f>'1_Police_raw'!OO3/'1_Police_raw'!NE3*100</f>
        <v>#VALUE!</v>
      </c>
      <c r="AO4" s="250" t="e">
        <f>'1_Police_raw'!OP3/'1_Police_raw'!OO3*100</f>
        <v>#VALUE!</v>
      </c>
      <c r="AP4" s="250" t="e">
        <f>'1_Police_raw'!OQ3/'1_Police_raw'!OO3*100</f>
        <v>#VALUE!</v>
      </c>
      <c r="AQ4" s="250" t="e">
        <f>'1_Police_raw'!OR3/'1_Police_raw'!OO3*100</f>
        <v>#VALUE!</v>
      </c>
      <c r="AR4" s="250" t="e">
        <f>'1_Police_raw'!OS3/'1_Police_raw'!OR3*100</f>
        <v>#VALUE!</v>
      </c>
      <c r="AT4" s="250" t="e">
        <f>'1_Police_raw'!OU3/'1_Police_raw'!OO3*100</f>
        <v>#VALUE!</v>
      </c>
      <c r="AU4" s="250" t="e">
        <f>'1_Police_raw'!OV3/'1_Police_raw'!OU3*100</f>
        <v>#VALUE!</v>
      </c>
      <c r="AV4" s="250" t="e">
        <f>'1_Police_raw'!OW3/'1_Police_raw'!OU3*100</f>
        <v>#VALUE!</v>
      </c>
      <c r="AW4" s="250" t="e">
        <f>'1_Police_raw'!OX3/'1_Police_raw'!OU3*100</f>
        <v>#VALUE!</v>
      </c>
      <c r="AX4" s="250" t="e">
        <f>'1_Police_raw'!OY3/'1_Police_raw'!OX3*100</f>
        <v>#VALUE!</v>
      </c>
      <c r="AZ4" s="250" t="e">
        <f>'1_Police_raw'!PA3/'1_Police_raw'!OO3*100</f>
        <v>#VALUE!</v>
      </c>
      <c r="BA4" s="250" t="e">
        <f>'1_Police_raw'!PB3/'1_Police_raw'!PA3*100</f>
        <v>#VALUE!</v>
      </c>
      <c r="BB4" s="250" t="e">
        <f>'1_Police_raw'!PC3/'1_Police_raw'!PA3*100</f>
        <v>#VALUE!</v>
      </c>
      <c r="BC4" s="250" t="e">
        <f>'1_Police_raw'!PD3/'1_Police_raw'!PA3*100</f>
        <v>#VALUE!</v>
      </c>
      <c r="BD4" s="250" t="e">
        <f>'1_Police_raw'!PE3/'1_Police_raw'!PD3*100</f>
        <v>#VALUE!</v>
      </c>
      <c r="BF4" s="250" t="e">
        <f>'1_Police_raw'!PG3/'1_Police_raw'!NE3*100</f>
        <v>#VALUE!</v>
      </c>
      <c r="BG4" s="250" t="e">
        <f>'1_Police_raw'!PH3/'1_Police_raw'!PG3*100</f>
        <v>#VALUE!</v>
      </c>
      <c r="BH4" s="250" t="e">
        <f>'1_Police_raw'!PI3/'1_Police_raw'!PG3*100</f>
        <v>#VALUE!</v>
      </c>
      <c r="BI4" s="250" t="e">
        <f>'1_Police_raw'!PJ3/'1_Police_raw'!PG3*100</f>
        <v>#VALUE!</v>
      </c>
      <c r="BJ4" s="250" t="e">
        <f>'1_Police_raw'!PK3/'1_Police_raw'!PJ3*100</f>
        <v>#VALUE!</v>
      </c>
      <c r="BL4" s="250" t="e">
        <f>'1_Police_raw'!PM3/'1_Police_raw'!NE3*100</f>
        <v>#VALUE!</v>
      </c>
      <c r="BM4" s="250" t="e">
        <f>'1_Police_raw'!PN3/'1_Police_raw'!PM3*100</f>
        <v>#VALUE!</v>
      </c>
      <c r="BN4" s="250" t="e">
        <f>'1_Police_raw'!PO3/'1_Police_raw'!PM3*100</f>
        <v>#VALUE!</v>
      </c>
      <c r="BO4" s="250" t="e">
        <f>'1_Police_raw'!PP3/'1_Police_raw'!PM3*100</f>
        <v>#VALUE!</v>
      </c>
      <c r="BP4" s="250" t="e">
        <f>'1_Police_raw'!PQ3/'1_Police_raw'!PP3*100</f>
        <v>#VALUE!</v>
      </c>
      <c r="BR4" s="250" t="e">
        <f>'1_Police_raw'!PS3/'1_Police_raw'!PM3*100</f>
        <v>#VALUE!</v>
      </c>
      <c r="BS4" s="250" t="e">
        <f>'1_Police_raw'!PT3/'1_Police_raw'!PS3*100</f>
        <v>#VALUE!</v>
      </c>
      <c r="BT4" s="250" t="e">
        <f>'1_Police_raw'!PU3/'1_Police_raw'!PS3*100</f>
        <v>#VALUE!</v>
      </c>
      <c r="BU4" s="250" t="e">
        <f>'1_Police_raw'!PV3/'1_Police_raw'!PS3*100</f>
        <v>#VALUE!</v>
      </c>
      <c r="BV4" s="250" t="e">
        <f>'1_Police_raw'!PW3/'1_Police_raw'!PV3*100</f>
        <v>#VALUE!</v>
      </c>
      <c r="BX4" s="250" t="e">
        <f>'1_Police_raw'!PY3/'1_Police_raw'!PS3*100</f>
        <v>#VALUE!</v>
      </c>
      <c r="BY4" s="250" t="e">
        <f>'1_Police_raw'!PZ3/'1_Police_raw'!PY3*100</f>
        <v>#VALUE!</v>
      </c>
      <c r="BZ4" s="250" t="e">
        <f>'1_Police_raw'!QA3/'1_Police_raw'!PY3*100</f>
        <v>#VALUE!</v>
      </c>
      <c r="CA4" s="250" t="e">
        <f>'1_Police_raw'!QB3/'1_Police_raw'!PY3*100</f>
        <v>#VALUE!</v>
      </c>
      <c r="CB4" s="250" t="e">
        <f>'1_Police_raw'!QC3/'1_Police_raw'!QB3*100</f>
        <v>#VALUE!</v>
      </c>
      <c r="CD4" s="250" t="e">
        <f>'1_Police_raw'!QE3/'1_Police_raw'!PS3*100</f>
        <v>#VALUE!</v>
      </c>
      <c r="CE4" s="250" t="e">
        <f>'1_Police_raw'!QF3/'1_Police_raw'!QE3*100</f>
        <v>#VALUE!</v>
      </c>
      <c r="CF4" s="250" t="e">
        <f>'1_Police_raw'!QG3/'1_Police_raw'!QE3*100</f>
        <v>#VALUE!</v>
      </c>
      <c r="CG4" s="250" t="e">
        <f>'1_Police_raw'!QH3/'1_Police_raw'!QE3*100</f>
        <v>#VALUE!</v>
      </c>
      <c r="CH4" s="250" t="e">
        <f>'1_Police_raw'!QI3/'1_Police_raw'!QH3*100</f>
        <v>#VALUE!</v>
      </c>
      <c r="CJ4" s="250" t="e">
        <f>'1_Police_raw'!QK3/'1_Police_raw'!QE3*100</f>
        <v>#VALUE!</v>
      </c>
      <c r="CK4" s="250" t="e">
        <f>'1_Police_raw'!QL3/'1_Police_raw'!QK3*100</f>
        <v>#VALUE!</v>
      </c>
      <c r="CL4" s="250" t="e">
        <f>'1_Police_raw'!QM3/'1_Police_raw'!QK3*100</f>
        <v>#VALUE!</v>
      </c>
      <c r="CM4" s="250" t="e">
        <f>'1_Police_raw'!QN3/'1_Police_raw'!QK3*100</f>
        <v>#VALUE!</v>
      </c>
      <c r="CN4" s="250" t="e">
        <f>'1_Police_raw'!QO3/'1_Police_raw'!QN3*100</f>
        <v>#VALUE!</v>
      </c>
      <c r="CP4" s="250" t="e">
        <f>'1_Police_raw'!QQ3/'1_Police_raw'!NE3*100</f>
        <v>#VALUE!</v>
      </c>
      <c r="CQ4" s="250" t="e">
        <f>'1_Police_raw'!QR3/'1_Police_raw'!QQ3*100</f>
        <v>#VALUE!</v>
      </c>
      <c r="CR4" s="250" t="e">
        <f>'1_Police_raw'!QS3/'1_Police_raw'!QQ3*100</f>
        <v>#VALUE!</v>
      </c>
      <c r="CS4" s="250" t="e">
        <f>'1_Police_raw'!QT3/'1_Police_raw'!QQ3*100</f>
        <v>#VALUE!</v>
      </c>
      <c r="CT4" s="250" t="e">
        <f>'1_Police_raw'!QU3/'1_Police_raw'!QT3*100</f>
        <v>#VALUE!</v>
      </c>
      <c r="CV4" s="250" t="e">
        <f>'1_Police_raw'!QW3/'1_Police_raw'!QQ3*100</f>
        <v>#VALUE!</v>
      </c>
      <c r="CW4" s="250" t="e">
        <f>'1_Police_raw'!QX3/'1_Police_raw'!QW3*100</f>
        <v>#VALUE!</v>
      </c>
      <c r="CX4" s="250" t="e">
        <f>'1_Police_raw'!QY3/'1_Police_raw'!QW3*100</f>
        <v>#VALUE!</v>
      </c>
      <c r="CY4" s="250" t="e">
        <f>'1_Police_raw'!QZ3/'1_Police_raw'!QW3*100</f>
        <v>#VALUE!</v>
      </c>
      <c r="CZ4" s="250" t="e">
        <f>'1_Police_raw'!RA3/'1_Police_raw'!QZ3*100</f>
        <v>#VALUE!</v>
      </c>
      <c r="DB4" s="250" t="e">
        <f>'1_Police_raw'!RC3/'1_Police_raw'!NE3*100</f>
        <v>#VALUE!</v>
      </c>
      <c r="DC4" s="250" t="e">
        <f>'1_Police_raw'!RD3/'1_Police_raw'!RC3*100</f>
        <v>#VALUE!</v>
      </c>
      <c r="DD4" s="250" t="e">
        <f>'1_Police_raw'!RE3/'1_Police_raw'!RC3*100</f>
        <v>#VALUE!</v>
      </c>
      <c r="DE4" s="250" t="e">
        <f>'1_Police_raw'!RF3/'1_Police_raw'!RC3*100</f>
        <v>#VALUE!</v>
      </c>
      <c r="DF4" s="250" t="e">
        <f>'1_Police_raw'!RG3/'1_Police_raw'!RF3*100</f>
        <v>#VALUE!</v>
      </c>
      <c r="DH4" s="250" t="e">
        <f>'1_Police_raw'!RI3/'1_Police_raw'!NE3*100</f>
        <v>#VALUE!</v>
      </c>
      <c r="DI4" s="250" t="e">
        <f>'1_Police_raw'!RJ3/'1_Police_raw'!RI3*100</f>
        <v>#VALUE!</v>
      </c>
      <c r="DJ4" s="250" t="e">
        <f>'1_Police_raw'!RK3/'1_Police_raw'!RI3*100</f>
        <v>#VALUE!</v>
      </c>
      <c r="DK4" s="250" t="e">
        <f>'1_Police_raw'!RL3/'1_Police_raw'!RI3*100</f>
        <v>#VALUE!</v>
      </c>
      <c r="DL4" s="250" t="e">
        <f>'1_Police_raw'!RM3/'1_Police_raw'!RL3*100</f>
        <v>#VALUE!</v>
      </c>
      <c r="DN4" s="250" t="e">
        <f>'1_Police_raw'!RO3/'1_Police_raw'!NE3*100</f>
        <v>#VALUE!</v>
      </c>
      <c r="DO4" s="250" t="e">
        <f>'1_Police_raw'!RP3/'1_Police_raw'!RO3*100</f>
        <v>#VALUE!</v>
      </c>
      <c r="DP4" s="250" t="e">
        <f>'1_Police_raw'!RQ3/'1_Police_raw'!RO3*100</f>
        <v>#VALUE!</v>
      </c>
      <c r="DQ4" s="250" t="e">
        <f>'1_Police_raw'!RR3/'1_Police_raw'!RO3*100</f>
        <v>#VALUE!</v>
      </c>
      <c r="DR4" s="250" t="e">
        <f>'1_Police_raw'!RS3/'1_Police_raw'!RR3*100</f>
        <v>#VALUE!</v>
      </c>
      <c r="DT4" s="250" t="e">
        <f>'1_Police_raw'!RU3/'1_Police_raw'!NE3*100</f>
        <v>#VALUE!</v>
      </c>
      <c r="DU4" s="250" t="e">
        <f>'1_Police_raw'!RV3/'1_Police_raw'!RU3*100</f>
        <v>#VALUE!</v>
      </c>
      <c r="DV4" s="250" t="e">
        <f>'1_Police_raw'!RW3/'1_Police_raw'!RU3*100</f>
        <v>#VALUE!</v>
      </c>
      <c r="DW4" s="250" t="e">
        <f>'1_Police_raw'!RX3/'1_Police_raw'!RU3*100</f>
        <v>#VALUE!</v>
      </c>
      <c r="DX4" s="250" t="e">
        <f>'1_Police_raw'!RY3/'1_Police_raw'!RX3*100</f>
        <v>#VALUE!</v>
      </c>
      <c r="DZ4" s="250" t="e">
        <f>'1_Police_raw'!SA3/'1_Police_raw'!RU3*100</f>
        <v>#VALUE!</v>
      </c>
      <c r="EA4" s="250" t="e">
        <f>'1_Police_raw'!SB3/'1_Police_raw'!SA3*100</f>
        <v>#VALUE!</v>
      </c>
      <c r="EB4" s="250" t="e">
        <f>'1_Police_raw'!SC3/'1_Police_raw'!SA3*100</f>
        <v>#VALUE!</v>
      </c>
      <c r="EC4" s="250" t="e">
        <f>'1_Police_raw'!SD3/'1_Police_raw'!SA3*100</f>
        <v>#VALUE!</v>
      </c>
      <c r="ED4" s="250" t="e">
        <f>'1_Police_raw'!SE3/'1_Police_raw'!SD3*100</f>
        <v>#VALUE!</v>
      </c>
      <c r="EF4" s="250" t="e">
        <f>'1_Police_raw'!UF3/'1_Police_raw'!UC3*100</f>
        <v>#VALUE!</v>
      </c>
      <c r="EG4" s="250" t="e">
        <f>'1_Police_raw'!UG3/'1_Police_raw'!UC3*100</f>
        <v>#VALUE!</v>
      </c>
    </row>
    <row r="5" spans="1:173">
      <c r="A5" s="247">
        <v>3</v>
      </c>
      <c r="B5" s="239" t="s">
        <v>26</v>
      </c>
      <c r="D5" s="250">
        <f>'1_Police_100K'!OU5</f>
        <v>2918.84868896948</v>
      </c>
      <c r="E5" s="250">
        <f>'1_Police_raw'!NF4/'1_Police_raw'!NE4*100</f>
        <v>20.792478280476175</v>
      </c>
      <c r="F5" s="250">
        <f>'1_Police_raw'!NG4/'1_Police_raw'!NE4*100</f>
        <v>12.033633834967535</v>
      </c>
      <c r="G5" s="250">
        <f>'1_Police_raw'!NH4/'1_Police_raw'!NE4*100</f>
        <v>37.035529429605596</v>
      </c>
      <c r="H5" s="250" t="e">
        <f>'1_Police_raw'!NI4/'1_Police_raw'!NH4*100</f>
        <v>#VALUE!</v>
      </c>
      <c r="J5" s="250">
        <f>'1_Police_raw'!NK4/'1_Police_raw'!NE4*100</f>
        <v>13.88533049193674</v>
      </c>
      <c r="K5" s="250">
        <f>'1_Police_raw'!NL4/'1_Police_raw'!NK4*100</f>
        <v>28.921653158590559</v>
      </c>
      <c r="L5" s="250">
        <f>'1_Police_raw'!NM4/'1_Police_raw'!NK4*100</f>
        <v>3.6443064896246478</v>
      </c>
      <c r="M5" s="250">
        <f>'1_Police_raw'!NN4/'1_Police_raw'!NK4*100</f>
        <v>19.687302408461228</v>
      </c>
      <c r="N5" s="250">
        <f>'1_Police_raw'!NO4/'1_Police_raw'!NN4*100</f>
        <v>59.664233576642332</v>
      </c>
      <c r="P5" s="250">
        <f>'1_Police_raw'!NQ4/'1_Police_raw'!NE4*100</f>
        <v>6.4649753971769613E-2</v>
      </c>
      <c r="Q5" s="250">
        <f>'1_Police_raw'!NR4/'1_Police_raw'!NQ4*100</f>
        <v>15.432098765432098</v>
      </c>
      <c r="R5" s="250">
        <f>'1_Police_raw'!NS4/'1_Police_raw'!NQ4*100</f>
        <v>6.1728395061728394</v>
      </c>
      <c r="S5" s="250">
        <f>'1_Police_raw'!NT4/'1_Police_raw'!NQ4*100</f>
        <v>48.76543209876543</v>
      </c>
      <c r="T5" s="250">
        <f>'1_Police_raw'!NU4/'1_Police_raw'!NT4*100</f>
        <v>32.911392405063289</v>
      </c>
      <c r="V5" s="250" t="e">
        <f>'1_Police_raw'!NW4/'1_Police_raw'!NQ4*100</f>
        <v>#VALUE!</v>
      </c>
      <c r="W5" s="250" t="e">
        <f>'1_Police_raw'!NX4/'1_Police_raw'!NW4*100</f>
        <v>#VALUE!</v>
      </c>
      <c r="X5" s="250" t="e">
        <f>'1_Police_raw'!NY4/'1_Police_raw'!NW4*100</f>
        <v>#VALUE!</v>
      </c>
      <c r="Y5" s="250" t="e">
        <f>'1_Police_raw'!NZ4/'1_Police_raw'!NW4*100</f>
        <v>#VALUE!</v>
      </c>
      <c r="Z5" s="250" t="e">
        <f>'1_Police_raw'!OA4/'1_Police_raw'!NZ4*100</f>
        <v>#VALUE!</v>
      </c>
      <c r="AB5" s="250">
        <f>'1_Police_raw'!OC4/'1_Police_raw'!NE4*100</f>
        <v>15.303235281206476</v>
      </c>
      <c r="AC5" s="250">
        <f>'1_Police_raw'!OD4/'1_Police_raw'!OC4*100</f>
        <v>15.607479072678437</v>
      </c>
      <c r="AD5" s="250">
        <f>'1_Police_raw'!OE4/'1_Police_raw'!OC4*100</f>
        <v>12.199129006180405</v>
      </c>
      <c r="AE5" s="250">
        <f>'1_Police_raw'!OF4/'1_Police_raw'!OC4*100</f>
        <v>33.413304821759198</v>
      </c>
      <c r="AF5" s="250">
        <f>'1_Police_raw'!OG4/'1_Police_raw'!OF4*100</f>
        <v>34.53523764926247</v>
      </c>
      <c r="AH5" s="250">
        <f>'1_Police_raw'!OI4/'1_Police_raw'!OC4*100</f>
        <v>9.5913630792500069</v>
      </c>
      <c r="AI5" s="250">
        <f>'1_Police_raw'!OJ4/'1_Police_raw'!OI4*100</f>
        <v>9.9510603588907003</v>
      </c>
      <c r="AJ5" s="250">
        <f>'1_Police_raw'!OK4/'1_Police_raw'!OI4*100</f>
        <v>12.833061446438283</v>
      </c>
      <c r="AK5" s="250">
        <f>'1_Police_raw'!OL4/'1_Police_raw'!OI4*100</f>
        <v>39.804241435562801</v>
      </c>
      <c r="AL5" s="250">
        <f>'1_Police_raw'!OM4/'1_Police_raw'!OL4*100</f>
        <v>34.016393442622949</v>
      </c>
      <c r="AN5" s="250">
        <f>'1_Police_raw'!OO4/'1_Police_raw'!NE4*100</f>
        <v>1.0671200130895797</v>
      </c>
      <c r="AO5" s="250">
        <f>'1_Police_raw'!OP4/'1_Police_raw'!OO4*100</f>
        <v>3.0665669409124909</v>
      </c>
      <c r="AP5" s="250">
        <f>'1_Police_raw'!OQ4/'1_Police_raw'!OO4*100</f>
        <v>14.958863126402393</v>
      </c>
      <c r="AQ5" s="250">
        <f>'1_Police_raw'!OR4/'1_Police_raw'!OO4*100</f>
        <v>29.169783096484668</v>
      </c>
      <c r="AR5" s="250">
        <f>'1_Police_raw'!OS4/'1_Police_raw'!OR4*100</f>
        <v>35</v>
      </c>
      <c r="AT5" s="250">
        <f>'1_Police_raw'!OU4/'1_Police_raw'!OO4*100</f>
        <v>39.902767389678381</v>
      </c>
      <c r="AU5" s="250">
        <f>'1_Police_raw'!OV4/'1_Police_raw'!OU4*100</f>
        <v>3.7488284910965319</v>
      </c>
      <c r="AV5" s="250">
        <f>'1_Police_raw'!OW4/'1_Police_raw'!OU4*100</f>
        <v>13.30834114339269</v>
      </c>
      <c r="AW5" s="250">
        <f>'1_Police_raw'!OX4/'1_Police_raw'!OU4*100</f>
        <v>44.798500468603564</v>
      </c>
      <c r="AX5" s="250">
        <f>'1_Police_raw'!OY4/'1_Police_raw'!OX4*100</f>
        <v>20.711297071129707</v>
      </c>
      <c r="AZ5" s="250">
        <f>'1_Police_raw'!PA4/'1_Police_raw'!OO4*100</f>
        <v>24.794315632011969</v>
      </c>
      <c r="BA5" s="250">
        <f>'1_Police_raw'!PB4/'1_Police_raw'!PA4*100</f>
        <v>3.4690799396681751</v>
      </c>
      <c r="BB5" s="250">
        <f>'1_Police_raw'!PC4/'1_Police_raw'!PA4*100</f>
        <v>25.037707390648567</v>
      </c>
      <c r="BC5" s="250">
        <f>'1_Police_raw'!PD4/'1_Police_raw'!PA4*100</f>
        <v>15.686274509803921</v>
      </c>
      <c r="BD5" s="250">
        <f>'1_Police_raw'!PE4/'1_Police_raw'!PD4*100</f>
        <v>43.269230769230774</v>
      </c>
      <c r="BF5" s="250">
        <f>'1_Police_raw'!PG4/'1_Police_raw'!NE4*100</f>
        <v>0.95537969758281749</v>
      </c>
      <c r="BG5" s="250">
        <f>'1_Police_raw'!PH4/'1_Police_raw'!PG4*100</f>
        <v>8.8554720133667502</v>
      </c>
      <c r="BH5" s="250">
        <f>'1_Police_raw'!PI4/'1_Police_raw'!PG4*100</f>
        <v>31.32832080200501</v>
      </c>
      <c r="BI5" s="250">
        <f>'1_Police_raw'!PJ4/'1_Police_raw'!PG4*100</f>
        <v>58.563074352548043</v>
      </c>
      <c r="BJ5" s="250">
        <f>'1_Police_raw'!PK4/'1_Police_raw'!PJ4*100</f>
        <v>32.097004279600569</v>
      </c>
      <c r="BL5" s="250">
        <f>'1_Police_raw'!PM4/'1_Police_raw'!NE4*100</f>
        <v>19.627186418762797</v>
      </c>
      <c r="BM5" s="250">
        <f>'1_Police_raw'!PN4/'1_Police_raw'!PM4*100</f>
        <v>27.237607254686676</v>
      </c>
      <c r="BN5" s="250">
        <f>'1_Police_raw'!PO4/'1_Police_raw'!PM4*100</f>
        <v>18.915456874466269</v>
      </c>
      <c r="BO5" s="250">
        <f>'1_Police_raw'!PP4/'1_Police_raw'!PM4*100</f>
        <v>57.104225123012483</v>
      </c>
      <c r="BP5" s="250">
        <f>'1_Police_raw'!PQ4/'1_Police_raw'!PP4*100</f>
        <v>53.996795442406977</v>
      </c>
      <c r="BR5" s="250">
        <f>'1_Police_raw'!PS4/'1_Police_raw'!PM4*100</f>
        <v>33.514293847342522</v>
      </c>
      <c r="BS5" s="250">
        <f>'1_Police_raw'!PT4/'1_Police_raw'!PS4*100</f>
        <v>14.026572832615422</v>
      </c>
      <c r="BT5" s="250">
        <f>'1_Police_raw'!PU4/'1_Police_raw'!PS4*100</f>
        <v>18.406843414426984</v>
      </c>
      <c r="BU5" s="250">
        <f>'1_Police_raw'!PV4/'1_Police_raw'!PS4*100</f>
        <v>64.0902748286113</v>
      </c>
      <c r="BV5" s="250">
        <f>'1_Police_raw'!PW4/'1_Police_raw'!PV4*100</f>
        <v>56.389625141991672</v>
      </c>
      <c r="BX5" s="250">
        <f>'1_Police_raw'!PY4/'1_Police_raw'!PS4*100</f>
        <v>11.611963841533701</v>
      </c>
      <c r="BY5" s="250">
        <f>'1_Police_raw'!PZ4/'1_Police_raw'!PY4*100</f>
        <v>6.635318704284221</v>
      </c>
      <c r="BZ5" s="250">
        <f>'1_Police_raw'!QA4/'1_Police_raw'!PY4*100</f>
        <v>33.333333333333329</v>
      </c>
      <c r="CA5" s="250">
        <f>'1_Police_raw'!QB4/'1_Police_raw'!PY4*100</f>
        <v>33.437826541274816</v>
      </c>
      <c r="CB5" s="250">
        <f>'1_Police_raw'!QC4/'1_Police_raw'!QB4*100</f>
        <v>81.5625</v>
      </c>
      <c r="CD5" s="250">
        <f>'1_Police_raw'!QE4/'1_Police_raw'!PS4*100</f>
        <v>65.418916459382388</v>
      </c>
      <c r="CE5" s="250">
        <f>'1_Police_raw'!QF4/'1_Police_raw'!QE4*100</f>
        <v>7.2521561717518317</v>
      </c>
      <c r="CF5" s="250">
        <f>'1_Police_raw'!QG4/'1_Police_raw'!QE4*100</f>
        <v>21.515348233330243</v>
      </c>
      <c r="CG5" s="250">
        <f>'1_Police_raw'!QH4/'1_Police_raw'!QE4*100</f>
        <v>59.278493925623664</v>
      </c>
      <c r="CH5" s="250">
        <f>'1_Police_raw'!QI4/'1_Police_raw'!QH4*100</f>
        <v>52.440550688360453</v>
      </c>
      <c r="CJ5" s="250">
        <f>'1_Police_raw'!QK4/'1_Police_raw'!QE4*100</f>
        <v>24.733376611332652</v>
      </c>
      <c r="CK5" s="250">
        <f>'1_Police_raw'!QL4/'1_Police_raw'!QK4*100</f>
        <v>10.761154855643044</v>
      </c>
      <c r="CL5" s="250">
        <f>'1_Police_raw'!QM4/'1_Police_raw'!QK4*100</f>
        <v>12.373453318335208</v>
      </c>
      <c r="CM5" s="250">
        <f>'1_Police_raw'!QN4/'1_Police_raw'!QK4*100</f>
        <v>75.140607424071987</v>
      </c>
      <c r="CN5" s="250">
        <f>'1_Police_raw'!QO4/'1_Police_raw'!QN4*100</f>
        <v>53.143712574850298</v>
      </c>
      <c r="CP5" s="250">
        <f>'1_Police_raw'!QQ4/'1_Police_raw'!NE4*100</f>
        <v>7.6003368172367409</v>
      </c>
      <c r="CQ5" s="250">
        <f>'1_Police_raw'!QR4/'1_Police_raw'!QQ4*100</f>
        <v>25.035442373326333</v>
      </c>
      <c r="CR5" s="250">
        <f>'1_Police_raw'!QS4/'1_Police_raw'!QQ4*100</f>
        <v>2.7303754266211606</v>
      </c>
      <c r="CS5" s="250">
        <f>'1_Police_raw'!QT4/'1_Police_raw'!QQ4*100</f>
        <v>38.493042793384092</v>
      </c>
      <c r="CT5" s="250">
        <f>'1_Police_raw'!QU4/'1_Police_raw'!QT4*100</f>
        <v>61.683262856363385</v>
      </c>
      <c r="CV5" s="250" t="e">
        <f>'1_Police_raw'!QW4/'1_Police_raw'!QQ4*100</f>
        <v>#VALUE!</v>
      </c>
      <c r="CW5" s="250" t="e">
        <f>'1_Police_raw'!QX4/'1_Police_raw'!QW4*100</f>
        <v>#VALUE!</v>
      </c>
      <c r="CX5" s="250" t="e">
        <f>'1_Police_raw'!QY4/'1_Police_raw'!QW4*100</f>
        <v>#VALUE!</v>
      </c>
      <c r="CY5" s="250" t="e">
        <f>'1_Police_raw'!QZ4/'1_Police_raw'!QW4*100</f>
        <v>#VALUE!</v>
      </c>
      <c r="CZ5" s="250" t="e">
        <f>'1_Police_raw'!RA4/'1_Police_raw'!QZ4*100</f>
        <v>#VALUE!</v>
      </c>
      <c r="DB5" s="250">
        <f>'1_Police_raw'!RC4/'1_Police_raw'!NE4*100</f>
        <v>1.710824044919607</v>
      </c>
      <c r="DC5" s="250">
        <f>'1_Police_raw'!RD4/'1_Police_raw'!RC4*100</f>
        <v>17.284814555633311</v>
      </c>
      <c r="DD5" s="250">
        <f>'1_Police_raw'!RE4/'1_Police_raw'!RC4*100</f>
        <v>6.5547002565896895</v>
      </c>
      <c r="DE5" s="250">
        <f>'1_Police_raw'!RF4/'1_Police_raw'!RC4*100</f>
        <v>64.520643806857947</v>
      </c>
      <c r="DF5" s="250">
        <f>'1_Police_raw'!RG4/'1_Police_raw'!RF4*100</f>
        <v>21.945046999276936</v>
      </c>
      <c r="DH5" s="250">
        <f>'1_Police_raw'!RI4/'1_Police_raw'!NE4*100</f>
        <v>0.21150845435208573</v>
      </c>
      <c r="DI5" s="250">
        <f>'1_Police_raw'!RJ4/'1_Police_raw'!RI4*100</f>
        <v>24.90566037735849</v>
      </c>
      <c r="DJ5" s="250">
        <f>'1_Police_raw'!RK4/'1_Police_raw'!RI4*100</f>
        <v>0</v>
      </c>
      <c r="DK5" s="250">
        <f>'1_Police_raw'!RL4/'1_Police_raw'!RI4*100</f>
        <v>52.452830188679243</v>
      </c>
      <c r="DL5" s="250" t="e">
        <f>'1_Police_raw'!RM4/'1_Police_raw'!RL4*100</f>
        <v>#VALUE!</v>
      </c>
      <c r="DN5" s="250">
        <f>'1_Police_raw'!RO4/'1_Police_raw'!NE4*100</f>
        <v>0.16002809470789886</v>
      </c>
      <c r="DO5" s="250">
        <f>'1_Police_raw'!RP4/'1_Police_raw'!RO4*100</f>
        <v>20.448877805486283</v>
      </c>
      <c r="DP5" s="250">
        <f>'1_Police_raw'!RQ4/'1_Police_raw'!RO4*100</f>
        <v>0</v>
      </c>
      <c r="DQ5" s="250">
        <f>'1_Police_raw'!RR4/'1_Police_raw'!RO4*100</f>
        <v>2.7431421446384037</v>
      </c>
      <c r="DR5" s="250">
        <f>'1_Police_raw'!RS4/'1_Police_raw'!RR4*100</f>
        <v>54.54545454545454</v>
      </c>
      <c r="DT5" s="250" t="e">
        <f>'1_Police_raw'!RU4/'1_Police_raw'!NE4*100</f>
        <v>#VALUE!</v>
      </c>
      <c r="DU5" s="250" t="e">
        <f>'1_Police_raw'!RV4/'1_Police_raw'!RU4*100</f>
        <v>#VALUE!</v>
      </c>
      <c r="DV5" s="250" t="e">
        <f>'1_Police_raw'!RW4/'1_Police_raw'!RU4*100</f>
        <v>#VALUE!</v>
      </c>
      <c r="DW5" s="250" t="e">
        <f>'1_Police_raw'!RX4/'1_Police_raw'!RU4*100</f>
        <v>#VALUE!</v>
      </c>
      <c r="DX5" s="250">
        <f>'1_Police_raw'!RY4/'1_Police_raw'!RX4*100</f>
        <v>25.899143672692677</v>
      </c>
      <c r="DZ5" s="250" t="e">
        <f>'1_Police_raw'!SA4/'1_Police_raw'!RU4*100</f>
        <v>#VALUE!</v>
      </c>
      <c r="EA5" s="250" t="e">
        <f>'1_Police_raw'!SB4/'1_Police_raw'!SA4*100</f>
        <v>#VALUE!</v>
      </c>
      <c r="EB5" s="250" t="e">
        <f>'1_Police_raw'!SC4/'1_Police_raw'!SA4*100</f>
        <v>#VALUE!</v>
      </c>
      <c r="EC5" s="250" t="e">
        <f>'1_Police_raw'!SD4/'1_Police_raw'!SA4*100</f>
        <v>#VALUE!</v>
      </c>
      <c r="ED5" s="250" t="e">
        <f>'1_Police_raw'!SE4/'1_Police_raw'!SD4*100</f>
        <v>#VALUE!</v>
      </c>
      <c r="EF5" s="250" t="e">
        <f>'1_Police_raw'!UF4/'1_Police_raw'!UC4*100</f>
        <v>#VALUE!</v>
      </c>
      <c r="EG5" s="250" t="e">
        <f>'1_Police_raw'!UG4/'1_Police_raw'!UC4*100</f>
        <v>#VALUE!</v>
      </c>
    </row>
    <row r="6" spans="1:173">
      <c r="A6" s="247">
        <v>4</v>
      </c>
      <c r="B6" s="239" t="s">
        <v>27</v>
      </c>
      <c r="D6" s="250">
        <f>'1_Police_100K'!OU6</f>
        <v>170.14422334196945</v>
      </c>
      <c r="E6" s="250">
        <f>'1_Police_raw'!NF5/'1_Police_raw'!NE5*100</f>
        <v>6.9109177796838619</v>
      </c>
      <c r="F6" s="250">
        <f>'1_Police_raw'!NG5/'1_Police_raw'!NE5*100</f>
        <v>2.9224359759833356</v>
      </c>
      <c r="G6" s="250" t="e">
        <f>'1_Police_raw'!NH5/'1_Police_raw'!NE5*100</f>
        <v>#VALUE!</v>
      </c>
      <c r="H6" s="250" t="e">
        <f>'1_Police_raw'!NI5/'1_Police_raw'!NH5*100</f>
        <v>#VALUE!</v>
      </c>
      <c r="J6" s="250">
        <f>'1_Police_raw'!NK5/'1_Police_raw'!NE5*100</f>
        <v>10.678838377649798</v>
      </c>
      <c r="K6" s="250">
        <f>'1_Police_raw'!NL5/'1_Police_raw'!NK5*100</f>
        <v>1.7211703958691909</v>
      </c>
      <c r="L6" s="250">
        <f>'1_Police_raw'!NM5/'1_Police_raw'!NK5*100</f>
        <v>0.6884681583476765</v>
      </c>
      <c r="M6" s="250" t="e">
        <f>'1_Police_raw'!NN5/'1_Police_raw'!NK5*100</f>
        <v>#VALUE!</v>
      </c>
      <c r="N6" s="250" t="e">
        <f>'1_Police_raw'!NO5/'1_Police_raw'!NN5*100</f>
        <v>#VALUE!</v>
      </c>
      <c r="P6" s="250">
        <f>'1_Police_raw'!NQ5/'1_Police_raw'!NE5*100</f>
        <v>5.5079034432054899</v>
      </c>
      <c r="Q6" s="250">
        <f>'1_Police_raw'!NR5/'1_Police_raw'!NQ5*100</f>
        <v>1.8909899888765296</v>
      </c>
      <c r="R6" s="250">
        <f>'1_Police_raw'!NS5/'1_Police_raw'!NQ5*100</f>
        <v>1.6685205784204671</v>
      </c>
      <c r="S6" s="250" t="e">
        <f>'1_Police_raw'!NT5/'1_Police_raw'!NQ5*100</f>
        <v>#VALUE!</v>
      </c>
      <c r="T6" s="250" t="e">
        <f>'1_Police_raw'!NU5/'1_Police_raw'!NT5*100</f>
        <v>#VALUE!</v>
      </c>
      <c r="V6" s="250" t="e">
        <f>'1_Police_raw'!NW5/'1_Police_raw'!NQ5*100</f>
        <v>#VALUE!</v>
      </c>
      <c r="W6" s="250" t="e">
        <f>'1_Police_raw'!NX5/'1_Police_raw'!NW5*100</f>
        <v>#VALUE!</v>
      </c>
      <c r="X6" s="250" t="e">
        <f>'1_Police_raw'!NY5/'1_Police_raw'!NW5*100</f>
        <v>#VALUE!</v>
      </c>
      <c r="Y6" s="250" t="e">
        <f>'1_Police_raw'!NZ5/'1_Police_raw'!NW5*100</f>
        <v>#VALUE!</v>
      </c>
      <c r="Z6" s="250" t="e">
        <f>'1_Police_raw'!OA5/'1_Police_raw'!NZ5*100</f>
        <v>#VALUE!</v>
      </c>
      <c r="AB6" s="250">
        <f>'1_Police_raw'!OC5/'1_Police_raw'!NE5*100</f>
        <v>3.4186986888861659</v>
      </c>
      <c r="AC6" s="250">
        <f>'1_Police_raw'!OD5/'1_Police_raw'!OC5*100</f>
        <v>2.3297491039426523</v>
      </c>
      <c r="AD6" s="250" t="e">
        <f>'1_Police_raw'!OE5/'1_Police_raw'!OC5*100</f>
        <v>#VALUE!</v>
      </c>
      <c r="AE6" s="250" t="e">
        <f>'1_Police_raw'!OF5/'1_Police_raw'!OC5*100</f>
        <v>#VALUE!</v>
      </c>
      <c r="AF6" s="250" t="e">
        <f>'1_Police_raw'!OG5/'1_Police_raw'!OF5*100</f>
        <v>#VALUE!</v>
      </c>
      <c r="AH6" s="250" t="e">
        <f>'1_Police_raw'!OI5/'1_Police_raw'!OC5*100</f>
        <v>#VALUE!</v>
      </c>
      <c r="AI6" s="250" t="e">
        <f>'1_Police_raw'!OJ5/'1_Police_raw'!OI5*100</f>
        <v>#VALUE!</v>
      </c>
      <c r="AJ6" s="250" t="e">
        <f>'1_Police_raw'!OK5/'1_Police_raw'!OI5*100</f>
        <v>#VALUE!</v>
      </c>
      <c r="AK6" s="250" t="e">
        <f>'1_Police_raw'!OL5/'1_Police_raw'!OI5*100</f>
        <v>#VALUE!</v>
      </c>
      <c r="AL6" s="250" t="e">
        <f>'1_Police_raw'!OM5/'1_Police_raw'!OL5*100</f>
        <v>#VALUE!</v>
      </c>
      <c r="AN6" s="250" t="e">
        <f>'1_Police_raw'!OO5/'1_Police_raw'!NE5*100</f>
        <v>#VALUE!</v>
      </c>
      <c r="AO6" s="250" t="e">
        <f>'1_Police_raw'!OP5/'1_Police_raw'!OO5*100</f>
        <v>#VALUE!</v>
      </c>
      <c r="AP6" s="250" t="e">
        <f>'1_Police_raw'!OQ5/'1_Police_raw'!OO5*100</f>
        <v>#VALUE!</v>
      </c>
      <c r="AQ6" s="250" t="e">
        <f>'1_Police_raw'!OR5/'1_Police_raw'!OO5*100</f>
        <v>#VALUE!</v>
      </c>
      <c r="AR6" s="250" t="e">
        <f>'1_Police_raw'!OS5/'1_Police_raw'!OR5*100</f>
        <v>#VALUE!</v>
      </c>
      <c r="AT6" s="250" t="e">
        <f>'1_Police_raw'!OU5/'1_Police_raw'!OO5*100</f>
        <v>#VALUE!</v>
      </c>
      <c r="AU6" s="250" t="e">
        <f>'1_Police_raw'!OV5/'1_Police_raw'!OU5*100</f>
        <v>#VALUE!</v>
      </c>
      <c r="AV6" s="250">
        <f>'1_Police_raw'!OW5/'1_Police_raw'!OU5*100</f>
        <v>0</v>
      </c>
      <c r="AW6" s="250" t="e">
        <f>'1_Police_raw'!OX5/'1_Police_raw'!OU5*100</f>
        <v>#VALUE!</v>
      </c>
      <c r="AX6" s="250" t="e">
        <f>'1_Police_raw'!OY5/'1_Police_raw'!OX5*100</f>
        <v>#VALUE!</v>
      </c>
      <c r="AZ6" s="250" t="e">
        <f>'1_Police_raw'!PA5/'1_Police_raw'!OO5*100</f>
        <v>#VALUE!</v>
      </c>
      <c r="BA6" s="250" t="e">
        <f>'1_Police_raw'!PB5/'1_Police_raw'!PA5*100</f>
        <v>#VALUE!</v>
      </c>
      <c r="BB6" s="250" t="e">
        <f>'1_Police_raw'!PC5/'1_Police_raw'!PA5*100</f>
        <v>#VALUE!</v>
      </c>
      <c r="BC6" s="250" t="e">
        <f>'1_Police_raw'!PD5/'1_Police_raw'!PA5*100</f>
        <v>#VALUE!</v>
      </c>
      <c r="BD6" s="250" t="e">
        <f>'1_Police_raw'!PE5/'1_Police_raw'!PD5*100</f>
        <v>#VALUE!</v>
      </c>
      <c r="BF6" s="250">
        <f>'1_Police_raw'!PG5/'1_Police_raw'!NE5*100</f>
        <v>2.285259159416738</v>
      </c>
      <c r="BG6" s="250">
        <f>'1_Police_raw'!PH5/'1_Police_raw'!PG5*100</f>
        <v>2.6809651474530831</v>
      </c>
      <c r="BH6" s="250">
        <f>'1_Police_raw'!PI5/'1_Police_raw'!PG5*100</f>
        <v>5.8981233243967823</v>
      </c>
      <c r="BI6" s="250" t="e">
        <f>'1_Police_raw'!PJ5/'1_Police_raw'!PG5*100</f>
        <v>#VALUE!</v>
      </c>
      <c r="BJ6" s="250" t="e">
        <f>'1_Police_raw'!PK5/'1_Police_raw'!PJ5*100</f>
        <v>#VALUE!</v>
      </c>
      <c r="BL6" s="250">
        <f>'1_Police_raw'!PM5/'1_Police_raw'!NE5*100</f>
        <v>13.405219948535718</v>
      </c>
      <c r="BM6" s="250">
        <f>'1_Police_raw'!PN5/'1_Police_raw'!PM5*100</f>
        <v>6.2614259597806212</v>
      </c>
      <c r="BN6" s="250">
        <f>'1_Police_raw'!PO5/'1_Police_raw'!PM5*100</f>
        <v>10.648994515539306</v>
      </c>
      <c r="BO6" s="250" t="e">
        <f>'1_Police_raw'!PP5/'1_Police_raw'!PM5*100</f>
        <v>#VALUE!</v>
      </c>
      <c r="BP6" s="250" t="e">
        <f>'1_Police_raw'!PQ5/'1_Police_raw'!PP5*100</f>
        <v>#VALUE!</v>
      </c>
      <c r="BR6" s="250" t="e">
        <f>'1_Police_raw'!PS5/'1_Police_raw'!PM5*100</f>
        <v>#VALUE!</v>
      </c>
      <c r="BS6" s="250" t="e">
        <f>'1_Police_raw'!PT5/'1_Police_raw'!PS5*100</f>
        <v>#VALUE!</v>
      </c>
      <c r="BT6" s="250" t="e">
        <f>'1_Police_raw'!PU5/'1_Police_raw'!PS5*100</f>
        <v>#VALUE!</v>
      </c>
      <c r="BU6" s="250" t="e">
        <f>'1_Police_raw'!PV5/'1_Police_raw'!PS5*100</f>
        <v>#VALUE!</v>
      </c>
      <c r="BV6" s="250" t="e">
        <f>'1_Police_raw'!PW5/'1_Police_raw'!PV5*100</f>
        <v>#VALUE!</v>
      </c>
      <c r="BX6" s="250" t="e">
        <f>'1_Police_raw'!PY5/'1_Police_raw'!PS5*100</f>
        <v>#VALUE!</v>
      </c>
      <c r="BY6" s="250" t="e">
        <f>'1_Police_raw'!PZ5/'1_Police_raw'!PY5*100</f>
        <v>#VALUE!</v>
      </c>
      <c r="BZ6" s="250" t="e">
        <f>'1_Police_raw'!QA5/'1_Police_raw'!PY5*100</f>
        <v>#VALUE!</v>
      </c>
      <c r="CA6" s="250" t="e">
        <f>'1_Police_raw'!QB5/'1_Police_raw'!PY5*100</f>
        <v>#VALUE!</v>
      </c>
      <c r="CB6" s="250" t="e">
        <f>'1_Police_raw'!QC5/'1_Police_raw'!QB5*100</f>
        <v>#VALUE!</v>
      </c>
      <c r="CD6" s="250" t="e">
        <f>'1_Police_raw'!QE5/'1_Police_raw'!PS5*100</f>
        <v>#VALUE!</v>
      </c>
      <c r="CE6" s="250" t="e">
        <f>'1_Police_raw'!QF5/'1_Police_raw'!QE5*100</f>
        <v>#VALUE!</v>
      </c>
      <c r="CF6" s="250" t="e">
        <f>'1_Police_raw'!QG5/'1_Police_raw'!QE5*100</f>
        <v>#VALUE!</v>
      </c>
      <c r="CG6" s="250" t="e">
        <f>'1_Police_raw'!QH5/'1_Police_raw'!QE5*100</f>
        <v>#VALUE!</v>
      </c>
      <c r="CH6" s="250" t="e">
        <f>'1_Police_raw'!QI5/'1_Police_raw'!QH5*100</f>
        <v>#VALUE!</v>
      </c>
      <c r="CJ6" s="250" t="e">
        <f>'1_Police_raw'!QK5/'1_Police_raw'!QE5*100</f>
        <v>#VALUE!</v>
      </c>
      <c r="CK6" s="250" t="e">
        <f>'1_Police_raw'!QL5/'1_Police_raw'!QK5*100</f>
        <v>#VALUE!</v>
      </c>
      <c r="CL6" s="250" t="e">
        <f>'1_Police_raw'!QM5/'1_Police_raw'!QK5*100</f>
        <v>#VALUE!</v>
      </c>
      <c r="CM6" s="250" t="e">
        <f>'1_Police_raw'!QN5/'1_Police_raw'!QK5*100</f>
        <v>#VALUE!</v>
      </c>
      <c r="CN6" s="250" t="e">
        <f>'1_Police_raw'!QO5/'1_Police_raw'!QN5*100</f>
        <v>#VALUE!</v>
      </c>
      <c r="CP6" s="250">
        <f>'1_Police_raw'!QQ5/'1_Police_raw'!NE5*100</f>
        <v>6.7026099742678591</v>
      </c>
      <c r="CQ6" s="250">
        <f>'1_Police_raw'!QR5/'1_Police_raw'!QQ5*100</f>
        <v>11.517367458866545</v>
      </c>
      <c r="CR6" s="250">
        <f>'1_Police_raw'!QS5/'1_Police_raw'!QQ5*100</f>
        <v>0.45703839122486289</v>
      </c>
      <c r="CS6" s="250" t="e">
        <f>'1_Police_raw'!QT5/'1_Police_raw'!QQ5*100</f>
        <v>#VALUE!</v>
      </c>
      <c r="CT6" s="250" t="e">
        <f>'1_Police_raw'!QU5/'1_Police_raw'!QT5*100</f>
        <v>#VALUE!</v>
      </c>
      <c r="CV6" s="250" t="e">
        <f>'1_Police_raw'!QW5/'1_Police_raw'!QQ5*100</f>
        <v>#VALUE!</v>
      </c>
      <c r="CW6" s="250" t="e">
        <f>'1_Police_raw'!QX5/'1_Police_raw'!QW5*100</f>
        <v>#VALUE!</v>
      </c>
      <c r="CX6" s="250" t="e">
        <f>'1_Police_raw'!QY5/'1_Police_raw'!QW5*100</f>
        <v>#VALUE!</v>
      </c>
      <c r="CY6" s="250" t="e">
        <f>'1_Police_raw'!QZ5/'1_Police_raw'!QW5*100</f>
        <v>#VALUE!</v>
      </c>
      <c r="CZ6" s="250" t="e">
        <f>'1_Police_raw'!RA5/'1_Police_raw'!QZ5*100</f>
        <v>#VALUE!</v>
      </c>
      <c r="DB6" s="250" t="e">
        <f>'1_Police_raw'!RC5/'1_Police_raw'!NE5*100</f>
        <v>#VALUE!</v>
      </c>
      <c r="DC6" s="250" t="e">
        <f>'1_Police_raw'!RD5/'1_Police_raw'!RC5*100</f>
        <v>#VALUE!</v>
      </c>
      <c r="DD6" s="250" t="e">
        <f>'1_Police_raw'!RE5/'1_Police_raw'!RC5*100</f>
        <v>#VALUE!</v>
      </c>
      <c r="DE6" s="250" t="e">
        <f>'1_Police_raw'!RF5/'1_Police_raw'!RC5*100</f>
        <v>#VALUE!</v>
      </c>
      <c r="DF6" s="250" t="e">
        <f>'1_Police_raw'!RG5/'1_Police_raw'!RF5*100</f>
        <v>#VALUE!</v>
      </c>
      <c r="DH6" s="250" t="e">
        <f>'1_Police_raw'!RI5/'1_Police_raw'!NE5*100</f>
        <v>#VALUE!</v>
      </c>
      <c r="DI6" s="250" t="e">
        <f>'1_Police_raw'!RJ5/'1_Police_raw'!RI5*100</f>
        <v>#VALUE!</v>
      </c>
      <c r="DJ6" s="250" t="e">
        <f>'1_Police_raw'!RK5/'1_Police_raw'!RI5*100</f>
        <v>#VALUE!</v>
      </c>
      <c r="DK6" s="250" t="e">
        <f>'1_Police_raw'!RL5/'1_Police_raw'!RI5*100</f>
        <v>#VALUE!</v>
      </c>
      <c r="DL6" s="250" t="e">
        <f>'1_Police_raw'!RM5/'1_Police_raw'!RL5*100</f>
        <v>#VALUE!</v>
      </c>
      <c r="DN6" s="250">
        <f>'1_Police_raw'!RO5/'1_Police_raw'!NE5*100</f>
        <v>0.14704080382306089</v>
      </c>
      <c r="DO6" s="250">
        <f>'1_Police_raw'!RP5/'1_Police_raw'!RO5*100</f>
        <v>20.833333333333336</v>
      </c>
      <c r="DP6" s="250" t="e">
        <f>'1_Police_raw'!RQ5/'1_Police_raw'!RO5*100</f>
        <v>#VALUE!</v>
      </c>
      <c r="DQ6" s="250" t="e">
        <f>'1_Police_raw'!RR5/'1_Police_raw'!RO5*100</f>
        <v>#VALUE!</v>
      </c>
      <c r="DR6" s="250" t="e">
        <f>'1_Police_raw'!RS5/'1_Police_raw'!RR5*100</f>
        <v>#VALUE!</v>
      </c>
      <c r="DT6" s="250">
        <f>'1_Police_raw'!RU5/'1_Police_raw'!NE5*100</f>
        <v>15.445411101580689</v>
      </c>
      <c r="DU6" s="250">
        <f>'1_Police_raw'!RV5/'1_Police_raw'!RU5*100</f>
        <v>2.0626735422451405</v>
      </c>
      <c r="DV6" s="250">
        <f>'1_Police_raw'!RW5/'1_Police_raw'!RU5*100</f>
        <v>0.2776675922253074</v>
      </c>
      <c r="DW6" s="250" t="e">
        <f>'1_Police_raw'!RX5/'1_Police_raw'!RU5*100</f>
        <v>#VALUE!</v>
      </c>
      <c r="DX6" s="250" t="e">
        <f>'1_Police_raw'!RY5/'1_Police_raw'!RX5*100</f>
        <v>#VALUE!</v>
      </c>
      <c r="DZ6" s="250" t="e">
        <f>'1_Police_raw'!SA5/'1_Police_raw'!RU5*100</f>
        <v>#VALUE!</v>
      </c>
      <c r="EA6" s="250" t="e">
        <f>'1_Police_raw'!SB5/'1_Police_raw'!SA5*100</f>
        <v>#VALUE!</v>
      </c>
      <c r="EB6" s="250" t="e">
        <f>'1_Police_raw'!SC5/'1_Police_raw'!SA5*100</f>
        <v>#VALUE!</v>
      </c>
      <c r="EC6" s="250" t="e">
        <f>'1_Police_raw'!SD5/'1_Police_raw'!SA5*100</f>
        <v>#VALUE!</v>
      </c>
      <c r="ED6" s="250" t="e">
        <f>'1_Police_raw'!SE5/'1_Police_raw'!SD5*100</f>
        <v>#VALUE!</v>
      </c>
      <c r="EF6" s="250" t="e">
        <f>'1_Police_raw'!UF5/'1_Police_raw'!UC5*100</f>
        <v>#VALUE!</v>
      </c>
      <c r="EG6" s="250" t="e">
        <f>'1_Police_raw'!UG5/'1_Police_raw'!UC5*100</f>
        <v>#VALUE!</v>
      </c>
    </row>
    <row r="7" spans="1:173">
      <c r="A7" s="247">
        <v>5</v>
      </c>
      <c r="B7" s="239" t="s">
        <v>28</v>
      </c>
      <c r="D7" s="250">
        <f>'1_Police_100K'!OU7</f>
        <v>0</v>
      </c>
      <c r="E7" s="250" t="e">
        <f>'1_Police_raw'!NF6/'1_Police_raw'!NE6*100</f>
        <v>#DIV/0!</v>
      </c>
      <c r="F7" s="250" t="e">
        <f>'1_Police_raw'!NG6/'1_Police_raw'!NE6*100</f>
        <v>#DIV/0!</v>
      </c>
      <c r="G7" s="250" t="e">
        <f>'1_Police_raw'!NH6/'1_Police_raw'!NE6*100</f>
        <v>#DIV/0!</v>
      </c>
      <c r="H7" s="250">
        <f>'1_Police_raw'!NI6/'1_Police_raw'!NH6*100</f>
        <v>44.351838071141543</v>
      </c>
      <c r="J7" s="250" t="e">
        <f>'1_Police_raw'!NK6/'1_Police_raw'!NE6*100</f>
        <v>#VALUE!</v>
      </c>
      <c r="K7" s="250" t="e">
        <f>'1_Police_raw'!NL6/'1_Police_raw'!NK6*100</f>
        <v>#VALUE!</v>
      </c>
      <c r="L7" s="250" t="e">
        <f>'1_Police_raw'!NM6/'1_Police_raw'!NK6*100</f>
        <v>#VALUE!</v>
      </c>
      <c r="M7" s="250" t="e">
        <f>'1_Police_raw'!NN6/'1_Police_raw'!NK6*100</f>
        <v>#VALUE!</v>
      </c>
      <c r="N7" s="250" t="e">
        <f>'1_Police_raw'!NO6/'1_Police_raw'!NN6*100</f>
        <v>#VALUE!</v>
      </c>
      <c r="P7" s="250" t="e">
        <f>'1_Police_raw'!NQ6/'1_Police_raw'!NE6*100</f>
        <v>#DIV/0!</v>
      </c>
      <c r="Q7" s="250" t="e">
        <f>'1_Police_raw'!NR6/'1_Police_raw'!NQ6*100</f>
        <v>#DIV/0!</v>
      </c>
      <c r="R7" s="250" t="e">
        <f>'1_Police_raw'!NS6/'1_Police_raw'!NQ6*100</f>
        <v>#DIV/0!</v>
      </c>
      <c r="S7" s="250" t="e">
        <f>'1_Police_raw'!NT6/'1_Police_raw'!NQ6*100</f>
        <v>#DIV/0!</v>
      </c>
      <c r="T7" s="250">
        <f>'1_Police_raw'!NU6/'1_Police_raw'!NT6*100</f>
        <v>40.217391304347828</v>
      </c>
      <c r="V7" s="250" t="e">
        <f>'1_Police_raw'!NW6/'1_Police_raw'!NQ6*100</f>
        <v>#DIV/0!</v>
      </c>
      <c r="W7" s="250" t="e">
        <f>'1_Police_raw'!NX6/'1_Police_raw'!NW6*100</f>
        <v>#DIV/0!</v>
      </c>
      <c r="X7" s="250" t="e">
        <f>'1_Police_raw'!NY6/'1_Police_raw'!NW6*100</f>
        <v>#DIV/0!</v>
      </c>
      <c r="Y7" s="250" t="e">
        <f>'1_Police_raw'!NZ6/'1_Police_raw'!NW6*100</f>
        <v>#DIV/0!</v>
      </c>
      <c r="Z7" s="250">
        <f>'1_Police_raw'!OA6/'1_Police_raw'!NZ6*100</f>
        <v>50</v>
      </c>
      <c r="AB7" s="250" t="e">
        <f>'1_Police_raw'!OC6/'1_Police_raw'!NE6*100</f>
        <v>#VALUE!</v>
      </c>
      <c r="AC7" s="250" t="e">
        <f>'1_Police_raw'!OD6/'1_Police_raw'!OC6*100</f>
        <v>#VALUE!</v>
      </c>
      <c r="AD7" s="250" t="e">
        <f>'1_Police_raw'!OE6/'1_Police_raw'!OC6*100</f>
        <v>#VALUE!</v>
      </c>
      <c r="AE7" s="250" t="e">
        <f>'1_Police_raw'!OF6/'1_Police_raw'!OC6*100</f>
        <v>#VALUE!</v>
      </c>
      <c r="AF7" s="250">
        <f>'1_Police_raw'!OG6/'1_Police_raw'!OF6*100</f>
        <v>48.268156424581008</v>
      </c>
      <c r="AH7" s="250" t="e">
        <f>'1_Police_raw'!OI6/'1_Police_raw'!OC6*100</f>
        <v>#VALUE!</v>
      </c>
      <c r="AI7" s="250" t="e">
        <f>'1_Police_raw'!OJ6/'1_Police_raw'!OI6*100</f>
        <v>#VALUE!</v>
      </c>
      <c r="AJ7" s="250" t="e">
        <f>'1_Police_raw'!OK6/'1_Police_raw'!OI6*100</f>
        <v>#VALUE!</v>
      </c>
      <c r="AK7" s="250" t="e">
        <f>'1_Police_raw'!OL6/'1_Police_raw'!OI6*100</f>
        <v>#VALUE!</v>
      </c>
      <c r="AL7" s="250" t="e">
        <f>'1_Police_raw'!OM6/'1_Police_raw'!OL6*100</f>
        <v>#VALUE!</v>
      </c>
      <c r="AN7" s="250" t="e">
        <f>'1_Police_raw'!OO6/'1_Police_raw'!NE6*100</f>
        <v>#VALUE!</v>
      </c>
      <c r="AO7" s="250" t="e">
        <f>'1_Police_raw'!OP6/'1_Police_raw'!OO6*100</f>
        <v>#VALUE!</v>
      </c>
      <c r="AP7" s="250" t="e">
        <f>'1_Police_raw'!OQ6/'1_Police_raw'!OO6*100</f>
        <v>#VALUE!</v>
      </c>
      <c r="AQ7" s="250" t="e">
        <f>'1_Police_raw'!OR6/'1_Police_raw'!OO6*100</f>
        <v>#VALUE!</v>
      </c>
      <c r="AR7" s="250">
        <f>'1_Police_raw'!OS6/'1_Police_raw'!OR6*100</f>
        <v>39.269406392694059</v>
      </c>
      <c r="AT7" s="250" t="e">
        <f>'1_Police_raw'!OU6/'1_Police_raw'!OO6*100</f>
        <v>#VALUE!</v>
      </c>
      <c r="AU7" s="250" t="e">
        <f>'1_Police_raw'!OV6/'1_Police_raw'!OU6*100</f>
        <v>#VALUE!</v>
      </c>
      <c r="AV7" s="250" t="e">
        <f>'1_Police_raw'!OW6/'1_Police_raw'!OU6*100</f>
        <v>#VALUE!</v>
      </c>
      <c r="AW7" s="250" t="e">
        <f>'1_Police_raw'!OX6/'1_Police_raw'!OU6*100</f>
        <v>#VALUE!</v>
      </c>
      <c r="AX7" s="250">
        <f>'1_Police_raw'!OY6/'1_Police_raw'!OX6*100</f>
        <v>31.632653061224492</v>
      </c>
      <c r="AZ7" s="250" t="e">
        <f>'1_Police_raw'!PA6/'1_Police_raw'!OO6*100</f>
        <v>#VALUE!</v>
      </c>
      <c r="BA7" s="250" t="e">
        <f>'1_Police_raw'!PB6/'1_Police_raw'!PA6*100</f>
        <v>#VALUE!</v>
      </c>
      <c r="BB7" s="250" t="e">
        <f>'1_Police_raw'!PC6/'1_Police_raw'!PA6*100</f>
        <v>#VALUE!</v>
      </c>
      <c r="BC7" s="250" t="e">
        <f>'1_Police_raw'!PD6/'1_Police_raw'!PA6*100</f>
        <v>#VALUE!</v>
      </c>
      <c r="BD7" s="250">
        <f>'1_Police_raw'!PE6/'1_Police_raw'!PD6*100</f>
        <v>44.285714285714285</v>
      </c>
      <c r="BF7" s="250" t="e">
        <f>'1_Police_raw'!PG6/'1_Police_raw'!NE6*100</f>
        <v>#VALUE!</v>
      </c>
      <c r="BG7" s="250" t="e">
        <f>'1_Police_raw'!PH6/'1_Police_raw'!PG6*100</f>
        <v>#VALUE!</v>
      </c>
      <c r="BH7" s="250" t="e">
        <f>'1_Police_raw'!PI6/'1_Police_raw'!PG6*100</f>
        <v>#VALUE!</v>
      </c>
      <c r="BI7" s="250" t="e">
        <f>'1_Police_raw'!PJ6/'1_Police_raw'!PG6*100</f>
        <v>#VALUE!</v>
      </c>
      <c r="BJ7" s="250">
        <f>'1_Police_raw'!PK6/'1_Police_raw'!PJ6*100</f>
        <v>45.125786163522015</v>
      </c>
      <c r="BL7" s="250" t="e">
        <f>'1_Police_raw'!PM6/'1_Police_raw'!NE6*100</f>
        <v>#VALUE!</v>
      </c>
      <c r="BM7" s="250" t="e">
        <f>'1_Police_raw'!PN6/'1_Police_raw'!PM6*100</f>
        <v>#VALUE!</v>
      </c>
      <c r="BN7" s="250" t="e">
        <f>'1_Police_raw'!PO6/'1_Police_raw'!PM6*100</f>
        <v>#VALUE!</v>
      </c>
      <c r="BO7" s="250" t="e">
        <f>'1_Police_raw'!PP6/'1_Police_raw'!PM6*100</f>
        <v>#VALUE!</v>
      </c>
      <c r="BP7" s="250">
        <f>'1_Police_raw'!PQ6/'1_Police_raw'!PP6*100</f>
        <v>53.498091949845538</v>
      </c>
      <c r="BR7" s="250" t="e">
        <f>'1_Police_raw'!PS6/'1_Police_raw'!PM6*100</f>
        <v>#VALUE!</v>
      </c>
      <c r="BS7" s="250" t="e">
        <f>'1_Police_raw'!PT6/'1_Police_raw'!PS6*100</f>
        <v>#VALUE!</v>
      </c>
      <c r="BT7" s="250" t="e">
        <f>'1_Police_raw'!PU6/'1_Police_raw'!PS6*100</f>
        <v>#VALUE!</v>
      </c>
      <c r="BU7" s="250" t="e">
        <f>'1_Police_raw'!PV6/'1_Police_raw'!PS6*100</f>
        <v>#VALUE!</v>
      </c>
      <c r="BV7" s="250" t="e">
        <f>'1_Police_raw'!PW6/'1_Police_raw'!PV6*100</f>
        <v>#VALUE!</v>
      </c>
      <c r="BX7" s="250" t="e">
        <f>'1_Police_raw'!PY6/'1_Police_raw'!PS6*100</f>
        <v>#VALUE!</v>
      </c>
      <c r="BY7" s="250" t="e">
        <f>'1_Police_raw'!PZ6/'1_Police_raw'!PY6*100</f>
        <v>#VALUE!</v>
      </c>
      <c r="BZ7" s="250" t="e">
        <f>'1_Police_raw'!QA6/'1_Police_raw'!PY6*100</f>
        <v>#VALUE!</v>
      </c>
      <c r="CA7" s="250" t="e">
        <f>'1_Police_raw'!QB6/'1_Police_raw'!PY6*100</f>
        <v>#VALUE!</v>
      </c>
      <c r="CB7" s="250">
        <f>'1_Police_raw'!QC6/'1_Police_raw'!QB6*100</f>
        <v>53.75</v>
      </c>
      <c r="CD7" s="250" t="e">
        <f>'1_Police_raw'!QE6/'1_Police_raw'!PS6*100</f>
        <v>#VALUE!</v>
      </c>
      <c r="CE7" s="250" t="e">
        <f>'1_Police_raw'!QF6/'1_Police_raw'!QE6*100</f>
        <v>#VALUE!</v>
      </c>
      <c r="CF7" s="250" t="e">
        <f>'1_Police_raw'!QG6/'1_Police_raw'!QE6*100</f>
        <v>#VALUE!</v>
      </c>
      <c r="CG7" s="250" t="e">
        <f>'1_Police_raw'!QH6/'1_Police_raw'!QE6*100</f>
        <v>#VALUE!</v>
      </c>
      <c r="CH7" s="250" t="e">
        <f>'1_Police_raw'!QI6/'1_Police_raw'!QH6*100</f>
        <v>#VALUE!</v>
      </c>
      <c r="CJ7" s="250" t="e">
        <f>'1_Police_raw'!QK6/'1_Police_raw'!QE6*100</f>
        <v>#VALUE!</v>
      </c>
      <c r="CK7" s="250" t="e">
        <f>'1_Police_raw'!QL6/'1_Police_raw'!QK6*100</f>
        <v>#DIV/0!</v>
      </c>
      <c r="CL7" s="250" t="e">
        <f>'1_Police_raw'!QM6/'1_Police_raw'!QK6*100</f>
        <v>#DIV/0!</v>
      </c>
      <c r="CM7" s="250" t="e">
        <f>'1_Police_raw'!QN6/'1_Police_raw'!QK6*100</f>
        <v>#DIV/0!</v>
      </c>
      <c r="CN7" s="250">
        <f>'1_Police_raw'!QO6/'1_Police_raw'!QN6*100</f>
        <v>32.189849624060152</v>
      </c>
      <c r="CP7" s="250" t="e">
        <f>'1_Police_raw'!QQ6/'1_Police_raw'!NE6*100</f>
        <v>#VALUE!</v>
      </c>
      <c r="CQ7" s="250" t="e">
        <f>'1_Police_raw'!QR6/'1_Police_raw'!QQ6*100</f>
        <v>#VALUE!</v>
      </c>
      <c r="CR7" s="250" t="e">
        <f>'1_Police_raw'!QS6/'1_Police_raw'!QQ6*100</f>
        <v>#VALUE!</v>
      </c>
      <c r="CS7" s="250" t="e">
        <f>'1_Police_raw'!QT6/'1_Police_raw'!QQ6*100</f>
        <v>#VALUE!</v>
      </c>
      <c r="CT7" s="250">
        <f>'1_Police_raw'!QU6/'1_Police_raw'!QT6*100</f>
        <v>69.483568075117375</v>
      </c>
      <c r="CV7" s="250" t="e">
        <f>'1_Police_raw'!QW6/'1_Police_raw'!QQ6*100</f>
        <v>#VALUE!</v>
      </c>
      <c r="CW7" s="250" t="e">
        <f>'1_Police_raw'!QX6/'1_Police_raw'!QW6*100</f>
        <v>#VALUE!</v>
      </c>
      <c r="CX7" s="250" t="e">
        <f>'1_Police_raw'!QY6/'1_Police_raw'!QW6*100</f>
        <v>#VALUE!</v>
      </c>
      <c r="CY7" s="250" t="e">
        <f>'1_Police_raw'!QZ6/'1_Police_raw'!QW6*100</f>
        <v>#VALUE!</v>
      </c>
      <c r="CZ7" s="250">
        <f>'1_Police_raw'!RA6/'1_Police_raw'!QZ6*100</f>
        <v>66.511627906976742</v>
      </c>
      <c r="DB7" s="250" t="e">
        <f>'1_Police_raw'!RC6/'1_Police_raw'!NE6*100</f>
        <v>#VALUE!</v>
      </c>
      <c r="DC7" s="250" t="e">
        <f>'1_Police_raw'!RD6/'1_Police_raw'!RC6*100</f>
        <v>#VALUE!</v>
      </c>
      <c r="DD7" s="250" t="e">
        <f>'1_Police_raw'!RE6/'1_Police_raw'!RC6*100</f>
        <v>#VALUE!</v>
      </c>
      <c r="DE7" s="250" t="e">
        <f>'1_Police_raw'!RF6/'1_Police_raw'!RC6*100</f>
        <v>#VALUE!</v>
      </c>
      <c r="DF7" s="250">
        <f>'1_Police_raw'!RG6/'1_Police_raw'!RF6*100</f>
        <v>42.727272727272727</v>
      </c>
      <c r="DH7" s="250" t="e">
        <f>'1_Police_raw'!RI6/'1_Police_raw'!NE6*100</f>
        <v>#VALUE!</v>
      </c>
      <c r="DI7" s="250" t="e">
        <f>'1_Police_raw'!RJ6/'1_Police_raw'!RI6*100</f>
        <v>#VALUE!</v>
      </c>
      <c r="DJ7" s="250" t="e">
        <f>'1_Police_raw'!RK6/'1_Police_raw'!RI6*100</f>
        <v>#VALUE!</v>
      </c>
      <c r="DK7" s="250" t="e">
        <f>'1_Police_raw'!RL6/'1_Police_raw'!RI6*100</f>
        <v>#VALUE!</v>
      </c>
      <c r="DL7" s="250">
        <f>'1_Police_raw'!RM6/'1_Police_raw'!RL6*100</f>
        <v>45.07462686567164</v>
      </c>
      <c r="DN7" s="250" t="e">
        <f>'1_Police_raw'!RO6/'1_Police_raw'!NE6*100</f>
        <v>#DIV/0!</v>
      </c>
      <c r="DO7" s="250" t="e">
        <f>'1_Police_raw'!RP6/'1_Police_raw'!RO6*100</f>
        <v>#DIV/0!</v>
      </c>
      <c r="DP7" s="250" t="e">
        <f>'1_Police_raw'!RQ6/'1_Police_raw'!RO6*100</f>
        <v>#DIV/0!</v>
      </c>
      <c r="DQ7" s="250" t="e">
        <f>'1_Police_raw'!RR6/'1_Police_raw'!RO6*100</f>
        <v>#DIV/0!</v>
      </c>
      <c r="DR7" s="250">
        <f>'1_Police_raw'!RS6/'1_Police_raw'!RR6*100</f>
        <v>50</v>
      </c>
      <c r="DT7" s="250" t="e">
        <f>'1_Police_raw'!RU6/'1_Police_raw'!NE6*100</f>
        <v>#VALUE!</v>
      </c>
      <c r="DU7" s="250" t="e">
        <f>'1_Police_raw'!RV6/'1_Police_raw'!RU6*100</f>
        <v>#VALUE!</v>
      </c>
      <c r="DV7" s="250" t="e">
        <f>'1_Police_raw'!RW6/'1_Police_raw'!RU6*100</f>
        <v>#VALUE!</v>
      </c>
      <c r="DW7" s="250" t="e">
        <f>'1_Police_raw'!RX6/'1_Police_raw'!RU6*100</f>
        <v>#VALUE!</v>
      </c>
      <c r="DX7" s="250">
        <f>'1_Police_raw'!RY6/'1_Police_raw'!RX6*100</f>
        <v>56.934306569343065</v>
      </c>
      <c r="DZ7" s="250" t="e">
        <f>'1_Police_raw'!SA6/'1_Police_raw'!RU6*100</f>
        <v>#VALUE!</v>
      </c>
      <c r="EA7" s="250" t="e">
        <f>'1_Police_raw'!SB6/'1_Police_raw'!SA6*100</f>
        <v>#VALUE!</v>
      </c>
      <c r="EB7" s="250" t="e">
        <f>'1_Police_raw'!SC6/'1_Police_raw'!SA6*100</f>
        <v>#VALUE!</v>
      </c>
      <c r="EC7" s="250" t="e">
        <f>'1_Police_raw'!SD6/'1_Police_raw'!SA6*100</f>
        <v>#VALUE!</v>
      </c>
      <c r="ED7" s="250">
        <f>'1_Police_raw'!SE6/'1_Police_raw'!SD6*100</f>
        <v>55.789754535752401</v>
      </c>
      <c r="EF7" s="250">
        <f>'1_Police_raw'!UF6/'1_Police_raw'!UC6*100</f>
        <v>21.59199237368923</v>
      </c>
      <c r="EG7" s="250">
        <f>'1_Police_raw'!UG6/'1_Police_raw'!UC6*100</f>
        <v>10.028069060480881</v>
      </c>
    </row>
    <row r="8" spans="1:173">
      <c r="A8" s="247">
        <v>6</v>
      </c>
      <c r="B8" s="239" t="s">
        <v>29</v>
      </c>
      <c r="D8" s="250">
        <f>'1_Police_100K'!OU8</f>
        <v>646.93532396337559</v>
      </c>
      <c r="E8" s="250" t="e">
        <f>'1_Police_raw'!NF7/'1_Police_raw'!NE7*100</f>
        <v>#VALUE!</v>
      </c>
      <c r="F8" s="250">
        <f>'1_Police_raw'!NG7/'1_Police_raw'!NE7*100</f>
        <v>3.8447669701613632</v>
      </c>
      <c r="G8" s="250">
        <f>'1_Police_raw'!NH7/'1_Police_raw'!NE7*100</f>
        <v>0.36960245199675468</v>
      </c>
      <c r="H8" s="250" t="e">
        <f>'1_Police_raw'!NI7/'1_Police_raw'!NH7*100</f>
        <v>#VALUE!</v>
      </c>
      <c r="J8" s="250" t="e">
        <f>'1_Police_raw'!NK7/'1_Police_raw'!NE7*100</f>
        <v>#VALUE!</v>
      </c>
      <c r="K8" s="250" t="e">
        <f>'1_Police_raw'!NL7/'1_Police_raw'!NK7*100</f>
        <v>#VALUE!</v>
      </c>
      <c r="L8" s="250" t="e">
        <f>'1_Police_raw'!NM7/'1_Police_raw'!NK7*100</f>
        <v>#VALUE!</v>
      </c>
      <c r="M8" s="250" t="e">
        <f>'1_Police_raw'!NN7/'1_Police_raw'!NK7*100</f>
        <v>#VALUE!</v>
      </c>
      <c r="N8" s="250" t="e">
        <f>'1_Police_raw'!NO7/'1_Police_raw'!NN7*100</f>
        <v>#VALUE!</v>
      </c>
      <c r="P8" s="250" t="e">
        <f>'1_Police_raw'!NQ7/'1_Police_raw'!NE7*100</f>
        <v>#VALUE!</v>
      </c>
      <c r="Q8" s="250" t="e">
        <f>'1_Police_raw'!NR7/'1_Police_raw'!NQ7*100</f>
        <v>#VALUE!</v>
      </c>
      <c r="R8" s="250" t="e">
        <f>'1_Police_raw'!NS7/'1_Police_raw'!NQ7*100</f>
        <v>#VALUE!</v>
      </c>
      <c r="S8" s="250" t="e">
        <f>'1_Police_raw'!NT7/'1_Police_raw'!NQ7*100</f>
        <v>#VALUE!</v>
      </c>
      <c r="T8" s="250" t="e">
        <f>'1_Police_raw'!NU7/'1_Police_raw'!NT7*100</f>
        <v>#VALUE!</v>
      </c>
      <c r="V8" s="250" t="e">
        <f>'1_Police_raw'!NW7/'1_Police_raw'!NQ7*100</f>
        <v>#VALUE!</v>
      </c>
      <c r="W8" s="250" t="e">
        <f>'1_Police_raw'!NX7/'1_Police_raw'!NW7*100</f>
        <v>#VALUE!</v>
      </c>
      <c r="X8" s="250" t="e">
        <f>'1_Police_raw'!NY7/'1_Police_raw'!NW7*100</f>
        <v>#VALUE!</v>
      </c>
      <c r="Y8" s="250" t="e">
        <f>'1_Police_raw'!NZ7/'1_Police_raw'!NW7*100</f>
        <v>#VALUE!</v>
      </c>
      <c r="Z8" s="250" t="e">
        <f>'1_Police_raw'!OA7/'1_Police_raw'!NZ7*100</f>
        <v>#VALUE!</v>
      </c>
      <c r="AB8" s="250" t="e">
        <f>'1_Police_raw'!OC7/'1_Police_raw'!NE7*100</f>
        <v>#VALUE!</v>
      </c>
      <c r="AC8" s="250" t="e">
        <f>'1_Police_raw'!OD7/'1_Police_raw'!OC7*100</f>
        <v>#VALUE!</v>
      </c>
      <c r="AD8" s="250" t="e">
        <f>'1_Police_raw'!OE7/'1_Police_raw'!OC7*100</f>
        <v>#VALUE!</v>
      </c>
      <c r="AE8" s="250" t="e">
        <f>'1_Police_raw'!OF7/'1_Police_raw'!OC7*100</f>
        <v>#VALUE!</v>
      </c>
      <c r="AF8" s="250" t="e">
        <f>'1_Police_raw'!OG7/'1_Police_raw'!OF7*100</f>
        <v>#VALUE!</v>
      </c>
      <c r="AH8" s="250" t="e">
        <f>'1_Police_raw'!OI7/'1_Police_raw'!OC7*100</f>
        <v>#VALUE!</v>
      </c>
      <c r="AI8" s="250" t="e">
        <f>'1_Police_raw'!OJ7/'1_Police_raw'!OI7*100</f>
        <v>#VALUE!</v>
      </c>
      <c r="AJ8" s="250" t="e">
        <f>'1_Police_raw'!OK7/'1_Police_raw'!OI7*100</f>
        <v>#VALUE!</v>
      </c>
      <c r="AK8" s="250" t="e">
        <f>'1_Police_raw'!OL7/'1_Police_raw'!OI7*100</f>
        <v>#VALUE!</v>
      </c>
      <c r="AL8" s="250" t="e">
        <f>'1_Police_raw'!OM7/'1_Police_raw'!OL7*100</f>
        <v>#VALUE!</v>
      </c>
      <c r="AN8" s="250" t="e">
        <f>'1_Police_raw'!OO7/'1_Police_raw'!NE7*100</f>
        <v>#VALUE!</v>
      </c>
      <c r="AO8" s="250" t="e">
        <f>'1_Police_raw'!OP7/'1_Police_raw'!OO7*100</f>
        <v>#VALUE!</v>
      </c>
      <c r="AP8" s="250" t="e">
        <f>'1_Police_raw'!OQ7/'1_Police_raw'!OO7*100</f>
        <v>#VALUE!</v>
      </c>
      <c r="AQ8" s="250" t="e">
        <f>'1_Police_raw'!OR7/'1_Police_raw'!OO7*100</f>
        <v>#VALUE!</v>
      </c>
      <c r="AR8" s="250" t="e">
        <f>'1_Police_raw'!OS7/'1_Police_raw'!OR7*100</f>
        <v>#VALUE!</v>
      </c>
      <c r="AT8" s="250" t="e">
        <f>'1_Police_raw'!OU7/'1_Police_raw'!OO7*100</f>
        <v>#VALUE!</v>
      </c>
      <c r="AU8" s="250" t="e">
        <f>'1_Police_raw'!OV7/'1_Police_raw'!OU7*100</f>
        <v>#VALUE!</v>
      </c>
      <c r="AV8" s="250" t="e">
        <f>'1_Police_raw'!OW7/'1_Police_raw'!OU7*100</f>
        <v>#VALUE!</v>
      </c>
      <c r="AW8" s="250" t="e">
        <f>'1_Police_raw'!OX7/'1_Police_raw'!OU7*100</f>
        <v>#VALUE!</v>
      </c>
      <c r="AX8" s="250" t="e">
        <f>'1_Police_raw'!OY7/'1_Police_raw'!OX7*100</f>
        <v>#VALUE!</v>
      </c>
      <c r="AZ8" s="250" t="e">
        <f>'1_Police_raw'!PA7/'1_Police_raw'!OO7*100</f>
        <v>#VALUE!</v>
      </c>
      <c r="BA8" s="250" t="e">
        <f>'1_Police_raw'!PB7/'1_Police_raw'!PA7*100</f>
        <v>#VALUE!</v>
      </c>
      <c r="BB8" s="250" t="e">
        <f>'1_Police_raw'!PC7/'1_Police_raw'!PA7*100</f>
        <v>#VALUE!</v>
      </c>
      <c r="BC8" s="250" t="e">
        <f>'1_Police_raw'!PD7/'1_Police_raw'!PA7*100</f>
        <v>#VALUE!</v>
      </c>
      <c r="BD8" s="250" t="e">
        <f>'1_Police_raw'!PE7/'1_Police_raw'!PD7*100</f>
        <v>#VALUE!</v>
      </c>
      <c r="BF8" s="250" t="e">
        <f>'1_Police_raw'!PG7/'1_Police_raw'!NE7*100</f>
        <v>#VALUE!</v>
      </c>
      <c r="BG8" s="250" t="e">
        <f>'1_Police_raw'!PH7/'1_Police_raw'!PG7*100</f>
        <v>#VALUE!</v>
      </c>
      <c r="BH8" s="250" t="e">
        <f>'1_Police_raw'!PI7/'1_Police_raw'!PG7*100</f>
        <v>#VALUE!</v>
      </c>
      <c r="BI8" s="250" t="e">
        <f>'1_Police_raw'!PJ7/'1_Police_raw'!PG7*100</f>
        <v>#VALUE!</v>
      </c>
      <c r="BJ8" s="250" t="e">
        <f>'1_Police_raw'!PK7/'1_Police_raw'!PJ7*100</f>
        <v>#VALUE!</v>
      </c>
      <c r="BL8" s="250" t="e">
        <f>'1_Police_raw'!PM7/'1_Police_raw'!NE7*100</f>
        <v>#VALUE!</v>
      </c>
      <c r="BM8" s="250" t="e">
        <f>'1_Police_raw'!PN7/'1_Police_raw'!PM7*100</f>
        <v>#VALUE!</v>
      </c>
      <c r="BN8" s="250" t="e">
        <f>'1_Police_raw'!PO7/'1_Police_raw'!PM7*100</f>
        <v>#VALUE!</v>
      </c>
      <c r="BO8" s="250" t="e">
        <f>'1_Police_raw'!PP7/'1_Police_raw'!PM7*100</f>
        <v>#VALUE!</v>
      </c>
      <c r="BP8" s="250" t="e">
        <f>'1_Police_raw'!PQ7/'1_Police_raw'!PP7*100</f>
        <v>#VALUE!</v>
      </c>
      <c r="BR8" s="250" t="e">
        <f>'1_Police_raw'!PS7/'1_Police_raw'!PM7*100</f>
        <v>#VALUE!</v>
      </c>
      <c r="BS8" s="250" t="e">
        <f>'1_Police_raw'!PT7/'1_Police_raw'!PS7*100</f>
        <v>#VALUE!</v>
      </c>
      <c r="BT8" s="250" t="e">
        <f>'1_Police_raw'!PU7/'1_Police_raw'!PS7*100</f>
        <v>#VALUE!</v>
      </c>
      <c r="BU8" s="250" t="e">
        <f>'1_Police_raw'!PV7/'1_Police_raw'!PS7*100</f>
        <v>#VALUE!</v>
      </c>
      <c r="BV8" s="250" t="e">
        <f>'1_Police_raw'!PW7/'1_Police_raw'!PV7*100</f>
        <v>#VALUE!</v>
      </c>
      <c r="BX8" s="250" t="e">
        <f>'1_Police_raw'!PY7/'1_Police_raw'!PS7*100</f>
        <v>#VALUE!</v>
      </c>
      <c r="BY8" s="250" t="e">
        <f>'1_Police_raw'!PZ7/'1_Police_raw'!PY7*100</f>
        <v>#VALUE!</v>
      </c>
      <c r="BZ8" s="250" t="e">
        <f>'1_Police_raw'!QA7/'1_Police_raw'!PY7*100</f>
        <v>#VALUE!</v>
      </c>
      <c r="CA8" s="250" t="e">
        <f>'1_Police_raw'!QB7/'1_Police_raw'!PY7*100</f>
        <v>#VALUE!</v>
      </c>
      <c r="CB8" s="250" t="e">
        <f>'1_Police_raw'!QC7/'1_Police_raw'!QB7*100</f>
        <v>#VALUE!</v>
      </c>
      <c r="CD8" s="250" t="e">
        <f>'1_Police_raw'!QE7/'1_Police_raw'!PS7*100</f>
        <v>#VALUE!</v>
      </c>
      <c r="CE8" s="250" t="e">
        <f>'1_Police_raw'!QF7/'1_Police_raw'!QE7*100</f>
        <v>#VALUE!</v>
      </c>
      <c r="CF8" s="250" t="e">
        <f>'1_Police_raw'!QG7/'1_Police_raw'!QE7*100</f>
        <v>#VALUE!</v>
      </c>
      <c r="CG8" s="250" t="e">
        <f>'1_Police_raw'!QH7/'1_Police_raw'!QE7*100</f>
        <v>#VALUE!</v>
      </c>
      <c r="CH8" s="250" t="e">
        <f>'1_Police_raw'!QI7/'1_Police_raw'!QH7*100</f>
        <v>#VALUE!</v>
      </c>
      <c r="CJ8" s="250" t="e">
        <f>'1_Police_raw'!QK7/'1_Police_raw'!QE7*100</f>
        <v>#VALUE!</v>
      </c>
      <c r="CK8" s="250" t="e">
        <f>'1_Police_raw'!QL7/'1_Police_raw'!QK7*100</f>
        <v>#VALUE!</v>
      </c>
      <c r="CL8" s="250" t="e">
        <f>'1_Police_raw'!QM7/'1_Police_raw'!QK7*100</f>
        <v>#VALUE!</v>
      </c>
      <c r="CM8" s="250" t="e">
        <f>'1_Police_raw'!QN7/'1_Police_raw'!QK7*100</f>
        <v>#VALUE!</v>
      </c>
      <c r="CN8" s="250" t="e">
        <f>'1_Police_raw'!QO7/'1_Police_raw'!QN7*100</f>
        <v>#VALUE!</v>
      </c>
      <c r="CP8" s="250" t="e">
        <f>'1_Police_raw'!QQ7/'1_Police_raw'!NE7*100</f>
        <v>#VALUE!</v>
      </c>
      <c r="CQ8" s="250" t="e">
        <f>'1_Police_raw'!QR7/'1_Police_raw'!QQ7*100</f>
        <v>#VALUE!</v>
      </c>
      <c r="CR8" s="250" t="e">
        <f>'1_Police_raw'!QS7/'1_Police_raw'!QQ7*100</f>
        <v>#VALUE!</v>
      </c>
      <c r="CS8" s="250" t="e">
        <f>'1_Police_raw'!QT7/'1_Police_raw'!QQ7*100</f>
        <v>#VALUE!</v>
      </c>
      <c r="CT8" s="250" t="e">
        <f>'1_Police_raw'!QU7/'1_Police_raw'!QT7*100</f>
        <v>#VALUE!</v>
      </c>
      <c r="CV8" s="250" t="e">
        <f>'1_Police_raw'!QW7/'1_Police_raw'!QQ7*100</f>
        <v>#VALUE!</v>
      </c>
      <c r="CW8" s="250" t="e">
        <f>'1_Police_raw'!QX7/'1_Police_raw'!QW7*100</f>
        <v>#VALUE!</v>
      </c>
      <c r="CX8" s="250" t="e">
        <f>'1_Police_raw'!QY7/'1_Police_raw'!QW7*100</f>
        <v>#VALUE!</v>
      </c>
      <c r="CY8" s="250" t="e">
        <f>'1_Police_raw'!QZ7/'1_Police_raw'!QW7*100</f>
        <v>#VALUE!</v>
      </c>
      <c r="CZ8" s="250" t="e">
        <f>'1_Police_raw'!RA7/'1_Police_raw'!QZ7*100</f>
        <v>#VALUE!</v>
      </c>
      <c r="DB8" s="250" t="e">
        <f>'1_Police_raw'!RC7/'1_Police_raw'!NE7*100</f>
        <v>#VALUE!</v>
      </c>
      <c r="DC8" s="250" t="e">
        <f>'1_Police_raw'!RD7/'1_Police_raw'!RC7*100</f>
        <v>#VALUE!</v>
      </c>
      <c r="DD8" s="250" t="e">
        <f>'1_Police_raw'!RE7/'1_Police_raw'!RC7*100</f>
        <v>#VALUE!</v>
      </c>
      <c r="DE8" s="250" t="e">
        <f>'1_Police_raw'!RF7/'1_Police_raw'!RC7*100</f>
        <v>#VALUE!</v>
      </c>
      <c r="DF8" s="250" t="e">
        <f>'1_Police_raw'!RG7/'1_Police_raw'!RF7*100</f>
        <v>#VALUE!</v>
      </c>
      <c r="DH8" s="250" t="e">
        <f>'1_Police_raw'!RI7/'1_Police_raw'!NE7*100</f>
        <v>#VALUE!</v>
      </c>
      <c r="DI8" s="250" t="e">
        <f>'1_Police_raw'!RJ7/'1_Police_raw'!RI7*100</f>
        <v>#VALUE!</v>
      </c>
      <c r="DJ8" s="250" t="e">
        <f>'1_Police_raw'!RK7/'1_Police_raw'!RI7*100</f>
        <v>#VALUE!</v>
      </c>
      <c r="DK8" s="250" t="e">
        <f>'1_Police_raw'!RL7/'1_Police_raw'!RI7*100</f>
        <v>#VALUE!</v>
      </c>
      <c r="DL8" s="250" t="e">
        <f>'1_Police_raw'!RM7/'1_Police_raw'!RL7*100</f>
        <v>#VALUE!</v>
      </c>
      <c r="DN8" s="250" t="e">
        <f>'1_Police_raw'!RO7/'1_Police_raw'!NE7*100</f>
        <v>#VALUE!</v>
      </c>
      <c r="DO8" s="250" t="e">
        <f>'1_Police_raw'!RP7/'1_Police_raw'!RO7*100</f>
        <v>#VALUE!</v>
      </c>
      <c r="DP8" s="250" t="e">
        <f>'1_Police_raw'!RQ7/'1_Police_raw'!RO7*100</f>
        <v>#VALUE!</v>
      </c>
      <c r="DQ8" s="250" t="e">
        <f>'1_Police_raw'!RR7/'1_Police_raw'!RO7*100</f>
        <v>#VALUE!</v>
      </c>
      <c r="DR8" s="250" t="e">
        <f>'1_Police_raw'!RS7/'1_Police_raw'!RR7*100</f>
        <v>#VALUE!</v>
      </c>
      <c r="DT8" s="250" t="e">
        <f>'1_Police_raw'!RU7/'1_Police_raw'!NE7*100</f>
        <v>#VALUE!</v>
      </c>
      <c r="DU8" s="250" t="e">
        <f>'1_Police_raw'!RV7/'1_Police_raw'!RU7*100</f>
        <v>#VALUE!</v>
      </c>
      <c r="DV8" s="250" t="e">
        <f>'1_Police_raw'!RW7/'1_Police_raw'!RU7*100</f>
        <v>#VALUE!</v>
      </c>
      <c r="DW8" s="250" t="e">
        <f>'1_Police_raw'!RX7/'1_Police_raw'!RU7*100</f>
        <v>#VALUE!</v>
      </c>
      <c r="DX8" s="250" t="e">
        <f>'1_Police_raw'!RY7/'1_Police_raw'!RX7*100</f>
        <v>#VALUE!</v>
      </c>
      <c r="DZ8" s="250" t="e">
        <f>'1_Police_raw'!SA7/'1_Police_raw'!RU7*100</f>
        <v>#VALUE!</v>
      </c>
      <c r="EA8" s="250" t="e">
        <f>'1_Police_raw'!SB7/'1_Police_raw'!SA7*100</f>
        <v>#VALUE!</v>
      </c>
      <c r="EB8" s="250" t="e">
        <f>'1_Police_raw'!SC7/'1_Police_raw'!SA7*100</f>
        <v>#VALUE!</v>
      </c>
      <c r="EC8" s="250" t="e">
        <f>'1_Police_raw'!SD7/'1_Police_raw'!SA7*100</f>
        <v>#VALUE!</v>
      </c>
      <c r="ED8" s="250" t="e">
        <f>'1_Police_raw'!SE7/'1_Police_raw'!SD7*100</f>
        <v>#VALUE!</v>
      </c>
      <c r="EF8" s="250" t="e">
        <f>'1_Police_raw'!UF7/'1_Police_raw'!UC7*100</f>
        <v>#VALUE!</v>
      </c>
      <c r="EG8" s="250" t="e">
        <f>'1_Police_raw'!UG7/'1_Police_raw'!UC7*100</f>
        <v>#VALUE!</v>
      </c>
    </row>
    <row r="9" spans="1:173">
      <c r="A9" s="247">
        <v>7</v>
      </c>
      <c r="B9" s="239" t="s">
        <v>30</v>
      </c>
      <c r="D9" s="250">
        <f>'1_Police_100K'!OU9</f>
        <v>566.84084497538117</v>
      </c>
      <c r="E9" s="250">
        <f>'1_Police_raw'!NF8/'1_Police_raw'!NE8*100</f>
        <v>13.352112676056338</v>
      </c>
      <c r="F9" s="250">
        <f>'1_Police_raw'!NG8/'1_Police_raw'!NE8*100</f>
        <v>8.129822412737294</v>
      </c>
      <c r="G9" s="250">
        <f>'1_Police_raw'!NH8/'1_Police_raw'!NE8*100</f>
        <v>7.0398040416411511</v>
      </c>
      <c r="H9" s="250" t="e">
        <f>'1_Police_raw'!NI8/'1_Police_raw'!NH8*100</f>
        <v>#VALUE!</v>
      </c>
      <c r="J9" s="250" t="e">
        <f>'1_Police_raw'!NK8/'1_Police_raw'!NE8*100</f>
        <v>#VALUE!</v>
      </c>
      <c r="K9" s="250" t="e">
        <f>'1_Police_raw'!NL8/'1_Police_raw'!NK8*100</f>
        <v>#VALUE!</v>
      </c>
      <c r="L9" s="250" t="e">
        <f>'1_Police_raw'!NM8/'1_Police_raw'!NK8*100</f>
        <v>#VALUE!</v>
      </c>
      <c r="M9" s="250" t="e">
        <f>'1_Police_raw'!NN8/'1_Police_raw'!NK8*100</f>
        <v>#VALUE!</v>
      </c>
      <c r="N9" s="250" t="e">
        <f>'1_Police_raw'!NO8/'1_Police_raw'!NN8*100</f>
        <v>#VALUE!</v>
      </c>
      <c r="P9" s="250">
        <f>'1_Police_raw'!NQ8/'1_Police_raw'!NE8*100</f>
        <v>0.30863441518677281</v>
      </c>
      <c r="Q9" s="250">
        <f>'1_Police_raw'!NR8/'1_Police_raw'!NQ8*100</f>
        <v>11.904761904761903</v>
      </c>
      <c r="R9" s="250">
        <f>'1_Police_raw'!NS8/'1_Police_raw'!NQ8*100</f>
        <v>4.7619047619047619</v>
      </c>
      <c r="S9" s="250">
        <f>'1_Police_raw'!NT8/'1_Police_raw'!NQ8*100</f>
        <v>4.7619047619047619</v>
      </c>
      <c r="T9" s="250" t="e">
        <f>'1_Police_raw'!NU8/'1_Police_raw'!NT8*100</f>
        <v>#VALUE!</v>
      </c>
      <c r="V9" s="250" t="e">
        <f>'1_Police_raw'!NW8/'1_Police_raw'!NQ8*100</f>
        <v>#VALUE!</v>
      </c>
      <c r="W9" s="250" t="e">
        <f>'1_Police_raw'!NX8/'1_Police_raw'!NW8*100</f>
        <v>#VALUE!</v>
      </c>
      <c r="X9" s="250" t="e">
        <f>'1_Police_raw'!NY8/'1_Police_raw'!NW8*100</f>
        <v>#VALUE!</v>
      </c>
      <c r="Y9" s="250" t="e">
        <f>'1_Police_raw'!NZ8/'1_Police_raw'!NW8*100</f>
        <v>#VALUE!</v>
      </c>
      <c r="Z9" s="250" t="e">
        <f>'1_Police_raw'!OA8/'1_Police_raw'!NZ8*100</f>
        <v>#VALUE!</v>
      </c>
      <c r="AB9" s="250">
        <f>'1_Police_raw'!OC8/'1_Police_raw'!NE8*100</f>
        <v>1.2100428658909983</v>
      </c>
      <c r="AC9" s="250">
        <f>'1_Police_raw'!OD8/'1_Police_raw'!OC8*100</f>
        <v>4.048582995951417</v>
      </c>
      <c r="AD9" s="250">
        <f>'1_Police_raw'!OE8/'1_Police_raw'!OC8*100</f>
        <v>9.9190283400809722</v>
      </c>
      <c r="AE9" s="250">
        <f>'1_Police_raw'!OF8/'1_Police_raw'!OC8*100</f>
        <v>0.80971659919028338</v>
      </c>
      <c r="AF9" s="250" t="e">
        <f>'1_Police_raw'!OG8/'1_Police_raw'!OF8*100</f>
        <v>#VALUE!</v>
      </c>
      <c r="AH9" s="250">
        <f>'1_Police_raw'!OI8/'1_Police_raw'!OC8*100</f>
        <v>1.6194331983805668</v>
      </c>
      <c r="AI9" s="250">
        <f>'1_Police_raw'!OJ8/'1_Police_raw'!OI8*100</f>
        <v>25</v>
      </c>
      <c r="AJ9" s="250">
        <f>'1_Police_raw'!OK8/'1_Police_raw'!OI8*100</f>
        <v>0</v>
      </c>
      <c r="AK9" s="250">
        <f>'1_Police_raw'!OL8/'1_Police_raw'!OI8*100</f>
        <v>0</v>
      </c>
      <c r="AL9" s="250" t="e">
        <f>'1_Police_raw'!OM8/'1_Police_raw'!OL8*100</f>
        <v>#DIV/0!</v>
      </c>
      <c r="AN9" s="250">
        <f>'1_Police_raw'!OO8/'1_Police_raw'!NE8*100</f>
        <v>0.70300061236987132</v>
      </c>
      <c r="AO9" s="250">
        <f>'1_Police_raw'!OP8/'1_Police_raw'!OO8*100</f>
        <v>2.7874564459930316</v>
      </c>
      <c r="AP9" s="250">
        <f>'1_Police_raw'!OQ8/'1_Police_raw'!OO8*100</f>
        <v>21.254355400696863</v>
      </c>
      <c r="AQ9" s="250">
        <f>'1_Police_raw'!OR8/'1_Police_raw'!OO8*100</f>
        <v>1.7421602787456445</v>
      </c>
      <c r="AR9" s="250" t="e">
        <f>'1_Police_raw'!OS8/'1_Police_raw'!OR8*100</f>
        <v>#VALUE!</v>
      </c>
      <c r="AT9" s="250">
        <f>'1_Police_raw'!OU8/'1_Police_raw'!OO8*100</f>
        <v>26.132404181184672</v>
      </c>
      <c r="AU9" s="250">
        <f>'1_Police_raw'!OV8/'1_Police_raw'!OU8*100</f>
        <v>2.666666666666667</v>
      </c>
      <c r="AV9" s="250">
        <f>'1_Police_raw'!OW8/'1_Police_raw'!OU8*100</f>
        <v>16</v>
      </c>
      <c r="AW9" s="250">
        <f>'1_Police_raw'!OX8/'1_Police_raw'!OU8*100</f>
        <v>1.3333333333333335</v>
      </c>
      <c r="AX9" s="250" t="e">
        <f>'1_Police_raw'!OY8/'1_Police_raw'!OX8*100</f>
        <v>#VALUE!</v>
      </c>
      <c r="AZ9" s="250">
        <f>'1_Police_raw'!PA8/'1_Police_raw'!OO8*100</f>
        <v>24.041811846689896</v>
      </c>
      <c r="BA9" s="250">
        <f>'1_Police_raw'!PB8/'1_Police_raw'!PA8*100</f>
        <v>2.8985507246376812</v>
      </c>
      <c r="BB9" s="250">
        <f>'1_Police_raw'!PC8/'1_Police_raw'!PA8*100</f>
        <v>36.231884057971016</v>
      </c>
      <c r="BC9" s="250">
        <f>'1_Police_raw'!PD8/'1_Police_raw'!PA8*100</f>
        <v>0</v>
      </c>
      <c r="BD9" s="250" t="e">
        <f>'1_Police_raw'!PE8/'1_Police_raw'!PD8*100</f>
        <v>#DIV/0!</v>
      </c>
      <c r="BF9" s="250">
        <f>'1_Police_raw'!PG8/'1_Police_raw'!NE8*100</f>
        <v>1.9791794243723211</v>
      </c>
      <c r="BG9" s="250">
        <f>'1_Police_raw'!PH8/'1_Police_raw'!PG8*100</f>
        <v>3.5891089108910887</v>
      </c>
      <c r="BH9" s="250">
        <f>'1_Police_raw'!PI8/'1_Police_raw'!PG8*100</f>
        <v>17.945544554455445</v>
      </c>
      <c r="BI9" s="250">
        <f>'1_Police_raw'!PJ8/'1_Police_raw'!PG8*100</f>
        <v>1.2376237623762376</v>
      </c>
      <c r="BJ9" s="250" t="e">
        <f>'1_Police_raw'!PK8/'1_Police_raw'!PJ8*100</f>
        <v>#VALUE!</v>
      </c>
      <c r="BL9" s="250">
        <f>'1_Police_raw'!PM8/'1_Police_raw'!NE8*100</f>
        <v>34.941824862216784</v>
      </c>
      <c r="BM9" s="250">
        <f>'1_Police_raw'!PN8/'1_Police_raw'!PM8*100</f>
        <v>19.495268138801261</v>
      </c>
      <c r="BN9" s="250">
        <f>'1_Police_raw'!PO8/'1_Police_raw'!PM8*100</f>
        <v>14.419908867858394</v>
      </c>
      <c r="BO9" s="250">
        <f>'1_Police_raw'!PP8/'1_Police_raw'!PM8*100</f>
        <v>0.93936207500876279</v>
      </c>
      <c r="BP9" s="250" t="e">
        <f>'1_Police_raw'!PQ8/'1_Police_raw'!PP8*100</f>
        <v>#VALUE!</v>
      </c>
      <c r="BR9" s="250" t="e">
        <f>'1_Police_raw'!PS8/'1_Police_raw'!PM8*100</f>
        <v>#VALUE!</v>
      </c>
      <c r="BS9" s="250" t="e">
        <f>'1_Police_raw'!PT8/'1_Police_raw'!PS8*100</f>
        <v>#VALUE!</v>
      </c>
      <c r="BT9" s="250" t="e">
        <f>'1_Police_raw'!PU8/'1_Police_raw'!PS8*100</f>
        <v>#VALUE!</v>
      </c>
      <c r="BU9" s="250" t="e">
        <f>'1_Police_raw'!PV8/'1_Police_raw'!PS8*100</f>
        <v>#VALUE!</v>
      </c>
      <c r="BV9" s="250" t="e">
        <f>'1_Police_raw'!PW8/'1_Police_raw'!PV8*100</f>
        <v>#VALUE!</v>
      </c>
      <c r="BX9" s="250" t="e">
        <f>'1_Police_raw'!PY8/'1_Police_raw'!PS8*100</f>
        <v>#VALUE!</v>
      </c>
      <c r="BY9" s="250">
        <f>'1_Police_raw'!PZ8/'1_Police_raw'!PY8*100</f>
        <v>1.7241379310344827</v>
      </c>
      <c r="BZ9" s="250">
        <f>'1_Police_raw'!QA8/'1_Police_raw'!PY8*100</f>
        <v>22.126436781609197</v>
      </c>
      <c r="CA9" s="250">
        <f>'1_Police_raw'!QB8/'1_Police_raw'!PY8*100</f>
        <v>0.86206896551724133</v>
      </c>
      <c r="CB9" s="250" t="e">
        <f>'1_Police_raw'!QC8/'1_Police_raw'!QB8*100</f>
        <v>#VALUE!</v>
      </c>
      <c r="CD9" s="250" t="e">
        <f>'1_Police_raw'!QE8/'1_Police_raw'!PS8*100</f>
        <v>#VALUE!</v>
      </c>
      <c r="CE9" s="250" t="e">
        <f>'1_Police_raw'!QF8/'1_Police_raw'!QE8*100</f>
        <v>#VALUE!</v>
      </c>
      <c r="CF9" s="250" t="e">
        <f>'1_Police_raw'!QG8/'1_Police_raw'!QE8*100</f>
        <v>#VALUE!</v>
      </c>
      <c r="CG9" s="250" t="e">
        <f>'1_Police_raw'!QH8/'1_Police_raw'!QE8*100</f>
        <v>#VALUE!</v>
      </c>
      <c r="CH9" s="250" t="e">
        <f>'1_Police_raw'!QI8/'1_Police_raw'!QH8*100</f>
        <v>#VALUE!</v>
      </c>
      <c r="CJ9" s="250" t="e">
        <f>'1_Police_raw'!QK8/'1_Police_raw'!QE8*100</f>
        <v>#VALUE!</v>
      </c>
      <c r="CK9" s="250" t="e">
        <f>'1_Police_raw'!QL8/'1_Police_raw'!QK8*100</f>
        <v>#VALUE!</v>
      </c>
      <c r="CL9" s="250" t="e">
        <f>'1_Police_raw'!QM8/'1_Police_raw'!QK8*100</f>
        <v>#VALUE!</v>
      </c>
      <c r="CM9" s="250" t="e">
        <f>'1_Police_raw'!QN8/'1_Police_raw'!QK8*100</f>
        <v>#VALUE!</v>
      </c>
      <c r="CN9" s="250" t="e">
        <f>'1_Police_raw'!QO8/'1_Police_raw'!QN8*100</f>
        <v>#VALUE!</v>
      </c>
      <c r="CP9" s="250">
        <f>'1_Police_raw'!QQ8/'1_Police_raw'!NE8*100</f>
        <v>0.97734231475811395</v>
      </c>
      <c r="CQ9" s="250">
        <f>'1_Police_raw'!QR8/'1_Police_raw'!QQ8*100</f>
        <v>15.288220551378446</v>
      </c>
      <c r="CR9" s="250">
        <f>'1_Police_raw'!QS8/'1_Police_raw'!QQ8*100</f>
        <v>3.5087719298245612</v>
      </c>
      <c r="CS9" s="250">
        <f>'1_Police_raw'!QT8/'1_Police_raw'!QQ8*100</f>
        <v>1.2531328320802004</v>
      </c>
      <c r="CT9" s="250" t="e">
        <f>'1_Police_raw'!QU8/'1_Police_raw'!QT8*100</f>
        <v>#VALUE!</v>
      </c>
      <c r="CV9" s="250">
        <f>'1_Police_raw'!QW8/'1_Police_raw'!QQ8*100</f>
        <v>0.75187969924812026</v>
      </c>
      <c r="CW9" s="250">
        <f>'1_Police_raw'!QX8/'1_Police_raw'!QW8*100</f>
        <v>33.333333333333329</v>
      </c>
      <c r="CX9" s="250">
        <f>'1_Police_raw'!QY8/'1_Police_raw'!QW8*100</f>
        <v>0</v>
      </c>
      <c r="CY9" s="250">
        <f>'1_Police_raw'!QZ8/'1_Police_raw'!QW8*100</f>
        <v>0</v>
      </c>
      <c r="CZ9" s="250" t="e">
        <f>'1_Police_raw'!RA8/'1_Police_raw'!QZ8*100</f>
        <v>#DIV/0!</v>
      </c>
      <c r="DB9" s="250" t="e">
        <f>'1_Police_raw'!RC8/'1_Police_raw'!NE8*100</f>
        <v>#VALUE!</v>
      </c>
      <c r="DC9" s="250" t="e">
        <f>'1_Police_raw'!RD8/'1_Police_raw'!RC8*100</f>
        <v>#VALUE!</v>
      </c>
      <c r="DD9" s="250" t="e">
        <f>'1_Police_raw'!RE8/'1_Police_raw'!RC8*100</f>
        <v>#VALUE!</v>
      </c>
      <c r="DE9" s="250" t="e">
        <f>'1_Police_raw'!RF8/'1_Police_raw'!RC8*100</f>
        <v>#VALUE!</v>
      </c>
      <c r="DF9" s="250" t="e">
        <f>'1_Police_raw'!RG8/'1_Police_raw'!RF8*100</f>
        <v>#VALUE!</v>
      </c>
      <c r="DH9" s="250">
        <f>'1_Police_raw'!RI8/'1_Police_raw'!NE8*100</f>
        <v>0</v>
      </c>
      <c r="DI9" s="250" t="e">
        <f>'1_Police_raw'!RJ8/'1_Police_raw'!RI8*100</f>
        <v>#DIV/0!</v>
      </c>
      <c r="DJ9" s="250" t="e">
        <f>'1_Police_raw'!RK8/'1_Police_raw'!RI8*100</f>
        <v>#DIV/0!</v>
      </c>
      <c r="DK9" s="250" t="e">
        <f>'1_Police_raw'!RL8/'1_Police_raw'!RI8*100</f>
        <v>#DIV/0!</v>
      </c>
      <c r="DL9" s="250" t="e">
        <f>'1_Police_raw'!RM8/'1_Police_raw'!RL8*100</f>
        <v>#DIV/0!</v>
      </c>
      <c r="DN9" s="250">
        <f>'1_Police_raw'!RO8/'1_Police_raw'!NE8*100</f>
        <v>0.17146356399265156</v>
      </c>
      <c r="DO9" s="250">
        <f>'1_Police_raw'!RP8/'1_Police_raw'!RO8*100</f>
        <v>5.7142857142857144</v>
      </c>
      <c r="DP9" s="250">
        <f>'1_Police_raw'!RQ8/'1_Police_raw'!RO8*100</f>
        <v>2.8571428571428572</v>
      </c>
      <c r="DQ9" s="250">
        <f>'1_Police_raw'!RR8/'1_Police_raw'!RO8*100</f>
        <v>14.285714285714285</v>
      </c>
      <c r="DR9" s="250" t="e">
        <f>'1_Police_raw'!RS8/'1_Police_raw'!RR8*100</f>
        <v>#VALUE!</v>
      </c>
      <c r="DT9" s="250">
        <f>'1_Police_raw'!RU8/'1_Police_raw'!NE8*100</f>
        <v>7.0691977954684626</v>
      </c>
      <c r="DU9" s="250">
        <f>'1_Police_raw'!RV8/'1_Police_raw'!RU8*100</f>
        <v>8.2120582120582117</v>
      </c>
      <c r="DV9" s="250">
        <f>'1_Police_raw'!RW8/'1_Police_raw'!RU8*100</f>
        <v>15.21136521136521</v>
      </c>
      <c r="DW9" s="250">
        <f>'1_Police_raw'!RX8/'1_Police_raw'!RU8*100</f>
        <v>1.4553014553014554</v>
      </c>
      <c r="DX9" s="250" t="e">
        <f>'1_Police_raw'!RY8/'1_Police_raw'!RX8*100</f>
        <v>#VALUE!</v>
      </c>
      <c r="DZ9" s="250" t="e">
        <f>'1_Police_raw'!SA8/'1_Police_raw'!RU8*100</f>
        <v>#VALUE!</v>
      </c>
      <c r="EA9" s="250" t="e">
        <f>'1_Police_raw'!SB8/'1_Police_raw'!SA8*100</f>
        <v>#VALUE!</v>
      </c>
      <c r="EB9" s="250" t="e">
        <f>'1_Police_raw'!SC8/'1_Police_raw'!SA8*100</f>
        <v>#VALUE!</v>
      </c>
      <c r="EC9" s="250" t="e">
        <f>'1_Police_raw'!SD8/'1_Police_raw'!SA8*100</f>
        <v>#VALUE!</v>
      </c>
      <c r="ED9" s="250" t="e">
        <f>'1_Police_raw'!SE8/'1_Police_raw'!SD8*100</f>
        <v>#VALUE!</v>
      </c>
      <c r="EF9" s="250" t="e">
        <f>'1_Police_raw'!UF8/'1_Police_raw'!UC8*100</f>
        <v>#VALUE!</v>
      </c>
      <c r="EG9" s="250">
        <f>'1_Police_raw'!UG8/'1_Police_raw'!UC8*100</f>
        <v>6.0044423406037213</v>
      </c>
    </row>
    <row r="10" spans="1:173">
      <c r="A10" s="247">
        <v>8</v>
      </c>
      <c r="B10" s="239" t="s">
        <v>31</v>
      </c>
      <c r="D10" s="250">
        <f>'1_Police_100K'!OU10</f>
        <v>1425.6685180469344</v>
      </c>
      <c r="E10" s="250">
        <f>'1_Police_raw'!NF9/'1_Police_raw'!NE9*100</f>
        <v>7.8503959229070874</v>
      </c>
      <c r="F10" s="250">
        <f>'1_Police_raw'!NG9/'1_Police_raw'!NE9*100</f>
        <v>2.8868341107920119</v>
      </c>
      <c r="G10" s="250" t="e">
        <f>'1_Police_raw'!NH9/'1_Police_raw'!NE9*100</f>
        <v>#VALUE!</v>
      </c>
      <c r="H10" s="250" t="e">
        <f>'1_Police_raw'!NI9/'1_Police_raw'!NH9*100</f>
        <v>#VALUE!</v>
      </c>
      <c r="J10" s="250" t="e">
        <f>'1_Police_raw'!NK9/'1_Police_raw'!NE9*100</f>
        <v>#VALUE!</v>
      </c>
      <c r="K10" s="250" t="e">
        <f>'1_Police_raw'!NL9/'1_Police_raw'!NK9*100</f>
        <v>#VALUE!</v>
      </c>
      <c r="L10" s="250" t="e">
        <f>'1_Police_raw'!NM9/'1_Police_raw'!NK9*100</f>
        <v>#VALUE!</v>
      </c>
      <c r="M10" s="250" t="e">
        <f>'1_Police_raw'!NN9/'1_Police_raw'!NK9*100</f>
        <v>#VALUE!</v>
      </c>
      <c r="N10" s="250" t="e">
        <f>'1_Police_raw'!NO9/'1_Police_raw'!NN9*100</f>
        <v>#VALUE!</v>
      </c>
      <c r="P10" s="250">
        <f>'1_Police_raw'!NQ9/'1_Police_raw'!NE9*100</f>
        <v>0.20418665648500142</v>
      </c>
      <c r="Q10" s="250">
        <f>'1_Police_raw'!NR9/'1_Police_raw'!NQ9*100</f>
        <v>9.7560975609756095</v>
      </c>
      <c r="R10" s="250">
        <f>'1_Police_raw'!NS9/'1_Police_raw'!NQ9*100</f>
        <v>1.6260162601626018</v>
      </c>
      <c r="S10" s="250" t="e">
        <f>'1_Police_raw'!NT9/'1_Police_raw'!NQ9*100</f>
        <v>#VALUE!</v>
      </c>
      <c r="T10" s="250" t="e">
        <f>'1_Police_raw'!NU9/'1_Police_raw'!NT9*100</f>
        <v>#VALUE!</v>
      </c>
      <c r="V10" s="250" t="e">
        <f>'1_Police_raw'!NW9/'1_Police_raw'!NQ9*100</f>
        <v>#VALUE!</v>
      </c>
      <c r="W10" s="250" t="e">
        <f>'1_Police_raw'!NX9/'1_Police_raw'!NW9*100</f>
        <v>#VALUE!</v>
      </c>
      <c r="X10" s="250" t="e">
        <f>'1_Police_raw'!NY9/'1_Police_raw'!NW9*100</f>
        <v>#VALUE!</v>
      </c>
      <c r="Y10" s="250" t="e">
        <f>'1_Police_raw'!NZ9/'1_Police_raw'!NW9*100</f>
        <v>#VALUE!</v>
      </c>
      <c r="Z10" s="250" t="e">
        <f>'1_Police_raw'!OA9/'1_Police_raw'!NZ9*100</f>
        <v>#VALUE!</v>
      </c>
      <c r="AB10" s="250">
        <f>'1_Police_raw'!OC9/'1_Police_raw'!NE9*100</f>
        <v>2.7822507013728646</v>
      </c>
      <c r="AC10" s="250">
        <f>'1_Police_raw'!OD9/'1_Police_raw'!OC9*100</f>
        <v>7.935560859188544</v>
      </c>
      <c r="AD10" s="250">
        <f>'1_Police_raw'!OE9/'1_Police_raw'!OC9*100</f>
        <v>12.291169451073985</v>
      </c>
      <c r="AE10" s="250" t="e">
        <f>'1_Police_raw'!OF9/'1_Police_raw'!OC9*100</f>
        <v>#VALUE!</v>
      </c>
      <c r="AF10" s="250" t="e">
        <f>'1_Police_raw'!OG9/'1_Police_raw'!OF9*100</f>
        <v>#VALUE!</v>
      </c>
      <c r="AH10" s="250">
        <f>'1_Police_raw'!OI9/'1_Police_raw'!OC9*100</f>
        <v>55.310262529832933</v>
      </c>
      <c r="AI10" s="250">
        <f>'1_Police_raw'!OJ9/'1_Police_raw'!OI9*100</f>
        <v>5.0701186623516721</v>
      </c>
      <c r="AJ10" s="250">
        <f>'1_Police_raw'!OK9/'1_Police_raw'!OI9*100</f>
        <v>5.7173678532901828</v>
      </c>
      <c r="AK10" s="250" t="e">
        <f>'1_Police_raw'!OL9/'1_Police_raw'!OI9*100</f>
        <v>#VALUE!</v>
      </c>
      <c r="AL10" s="250" t="e">
        <f>'1_Police_raw'!OM9/'1_Police_raw'!OL9*100</f>
        <v>#VALUE!</v>
      </c>
      <c r="AN10" s="250">
        <f>'1_Police_raw'!OO9/'1_Police_raw'!NE9*100</f>
        <v>0.63082056475041082</v>
      </c>
      <c r="AO10" s="250">
        <f>'1_Police_raw'!OP9/'1_Police_raw'!OO9*100</f>
        <v>0.52631578947368418</v>
      </c>
      <c r="AP10" s="250">
        <f>'1_Police_raw'!OQ9/'1_Police_raw'!OO9*100</f>
        <v>5.7894736842105265</v>
      </c>
      <c r="AQ10" s="250" t="e">
        <f>'1_Police_raw'!OR9/'1_Police_raw'!OO9*100</f>
        <v>#VALUE!</v>
      </c>
      <c r="AR10" s="250" t="e">
        <f>'1_Police_raw'!OS9/'1_Police_raw'!OR9*100</f>
        <v>#VALUE!</v>
      </c>
      <c r="AT10" s="250">
        <f>'1_Police_raw'!OU9/'1_Police_raw'!OO9*100</f>
        <v>65</v>
      </c>
      <c r="AU10" s="250">
        <f>'1_Police_raw'!OV9/'1_Police_raw'!OU9*100</f>
        <v>0.40485829959514169</v>
      </c>
      <c r="AV10" s="250">
        <f>'1_Police_raw'!OW9/'1_Police_raw'!OU9*100</f>
        <v>4.048582995951417</v>
      </c>
      <c r="AW10" s="250" t="e">
        <f>'1_Police_raw'!OX9/'1_Police_raw'!OU9*100</f>
        <v>#VALUE!</v>
      </c>
      <c r="AX10" s="250" t="e">
        <f>'1_Police_raw'!OY9/'1_Police_raw'!OX9*100</f>
        <v>#VALUE!</v>
      </c>
      <c r="AZ10" s="250">
        <f>'1_Police_raw'!PA9/'1_Police_raw'!OO9*100</f>
        <v>16.842105263157894</v>
      </c>
      <c r="BA10" s="250">
        <f>'1_Police_raw'!PB9/'1_Police_raw'!PA9*100</f>
        <v>1.5625</v>
      </c>
      <c r="BB10" s="250">
        <f>'1_Police_raw'!PC9/'1_Police_raw'!PA9*100</f>
        <v>6.25</v>
      </c>
      <c r="BC10" s="250" t="e">
        <f>'1_Police_raw'!PD9/'1_Police_raw'!PA9*100</f>
        <v>#VALUE!</v>
      </c>
      <c r="BD10" s="250" t="e">
        <f>'1_Police_raw'!PE9/'1_Police_raw'!PD9*100</f>
        <v>#VALUE!</v>
      </c>
      <c r="BF10" s="250">
        <f>'1_Police_raw'!PG9/'1_Police_raw'!NE9*100</f>
        <v>2.5830442072411564</v>
      </c>
      <c r="BG10" s="250">
        <f>'1_Police_raw'!PH9/'1_Police_raw'!PG9*100</f>
        <v>2.1850899742930592</v>
      </c>
      <c r="BH10" s="250">
        <f>'1_Police_raw'!PI9/'1_Police_raw'!PG9*100</f>
        <v>2.7634961439588688</v>
      </c>
      <c r="BI10" s="250" t="e">
        <f>'1_Police_raw'!PJ9/'1_Police_raw'!PG9*100</f>
        <v>#VALUE!</v>
      </c>
      <c r="BJ10" s="250" t="e">
        <f>'1_Police_raw'!PK9/'1_Police_raw'!PJ9*100</f>
        <v>#VALUE!</v>
      </c>
      <c r="BL10" s="250">
        <f>'1_Police_raw'!PM9/'1_Police_raw'!NE9*100</f>
        <v>48.979896744633876</v>
      </c>
      <c r="BM10" s="250">
        <f>'1_Police_raw'!PN9/'1_Police_raw'!PM9*100</f>
        <v>2.4843246907303844</v>
      </c>
      <c r="BN10" s="250">
        <f>'1_Police_raw'!PO9/'1_Police_raw'!PM9*100</f>
        <v>3.1587866463311305</v>
      </c>
      <c r="BO10" s="250" t="e">
        <f>'1_Police_raw'!PP9/'1_Police_raw'!PM9*100</f>
        <v>#VALUE!</v>
      </c>
      <c r="BP10" s="250" t="e">
        <f>'1_Police_raw'!PQ9/'1_Police_raw'!PP9*100</f>
        <v>#VALUE!</v>
      </c>
      <c r="BR10" s="250">
        <f>'1_Police_raw'!PS9/'1_Police_raw'!PM9*100</f>
        <v>48.605321132011525</v>
      </c>
      <c r="BS10" s="250">
        <f>'1_Police_raw'!PT9/'1_Police_raw'!PS9*100</f>
        <v>1.3178997280524372</v>
      </c>
      <c r="BT10" s="250">
        <f>'1_Police_raw'!PU9/'1_Police_raw'!PS9*100</f>
        <v>3.8491039676452128</v>
      </c>
      <c r="BU10" s="250" t="e">
        <f>'1_Police_raw'!PV9/'1_Police_raw'!PS9*100</f>
        <v>#VALUE!</v>
      </c>
      <c r="BV10" s="250" t="e">
        <f>'1_Police_raw'!PW9/'1_Police_raw'!PV9*100</f>
        <v>#VALUE!</v>
      </c>
      <c r="BX10" s="250" t="e">
        <f>'1_Police_raw'!PY9/'1_Police_raw'!PS9*100</f>
        <v>#VALUE!</v>
      </c>
      <c r="BY10" s="250" t="e">
        <f>'1_Police_raw'!PZ9/'1_Police_raw'!PY9*100</f>
        <v>#VALUE!</v>
      </c>
      <c r="BZ10" s="250" t="e">
        <f>'1_Police_raw'!QA9/'1_Police_raw'!PY9*100</f>
        <v>#VALUE!</v>
      </c>
      <c r="CA10" s="250" t="e">
        <f>'1_Police_raw'!QB9/'1_Police_raw'!PY9*100</f>
        <v>#VALUE!</v>
      </c>
      <c r="CB10" s="250" t="e">
        <f>'1_Police_raw'!QC9/'1_Police_raw'!QB9*100</f>
        <v>#VALUE!</v>
      </c>
      <c r="CD10" s="250">
        <f>'1_Police_raw'!QE9/'1_Police_raw'!PS9*100</f>
        <v>96.185761104525497</v>
      </c>
      <c r="CE10" s="250">
        <f>'1_Police_raw'!QF9/'1_Police_raw'!QE9*100</f>
        <v>1.1309264897781643</v>
      </c>
      <c r="CF10" s="250">
        <f>'1_Police_raw'!QG9/'1_Police_raw'!QE9*100</f>
        <v>3.8277511961722488</v>
      </c>
      <c r="CG10" s="250" t="e">
        <f>'1_Police_raw'!QH9/'1_Police_raw'!QE9*100</f>
        <v>#VALUE!</v>
      </c>
      <c r="CH10" s="250" t="e">
        <f>'1_Police_raw'!QI9/'1_Police_raw'!QH9*100</f>
        <v>#VALUE!</v>
      </c>
      <c r="CJ10" s="250" t="e">
        <f>'1_Police_raw'!QK9/'1_Police_raw'!QE9*100</f>
        <v>#VALUE!</v>
      </c>
      <c r="CK10" s="250" t="e">
        <f>'1_Police_raw'!QL9/'1_Police_raw'!QK9*100</f>
        <v>#VALUE!</v>
      </c>
      <c r="CL10" s="250" t="e">
        <f>'1_Police_raw'!QM9/'1_Police_raw'!QK9*100</f>
        <v>#VALUE!</v>
      </c>
      <c r="CM10" s="250" t="e">
        <f>'1_Police_raw'!QN9/'1_Police_raw'!QK9*100</f>
        <v>#VALUE!</v>
      </c>
      <c r="CN10" s="250" t="e">
        <f>'1_Police_raw'!QO9/'1_Police_raw'!QN9*100</f>
        <v>#VALUE!</v>
      </c>
      <c r="CP10" s="250">
        <f>'1_Police_raw'!QQ9/'1_Police_raw'!NE9*100</f>
        <v>7.6578296452464345</v>
      </c>
      <c r="CQ10" s="250">
        <f>'1_Police_raw'!QR9/'1_Police_raw'!QQ9*100</f>
        <v>14.41578148710167</v>
      </c>
      <c r="CR10" s="250">
        <f>'1_Police_raw'!QS9/'1_Police_raw'!QQ9*100</f>
        <v>0.56362453934532841</v>
      </c>
      <c r="CS10" s="250" t="e">
        <f>'1_Police_raw'!QT9/'1_Police_raw'!QQ9*100</f>
        <v>#VALUE!</v>
      </c>
      <c r="CT10" s="250" t="e">
        <f>'1_Police_raw'!QU9/'1_Police_raw'!QT9*100</f>
        <v>#VALUE!</v>
      </c>
      <c r="CV10" s="250" t="e">
        <f>'1_Police_raw'!QW9/'1_Police_raw'!QQ9*100</f>
        <v>#VALUE!</v>
      </c>
      <c r="CW10" s="250" t="e">
        <f>'1_Police_raw'!QX9/'1_Police_raw'!QW9*100</f>
        <v>#VALUE!</v>
      </c>
      <c r="CX10" s="250" t="e">
        <f>'1_Police_raw'!QY9/'1_Police_raw'!QW9*100</f>
        <v>#VALUE!</v>
      </c>
      <c r="CY10" s="250" t="e">
        <f>'1_Police_raw'!QZ9/'1_Police_raw'!QW9*100</f>
        <v>#VALUE!</v>
      </c>
      <c r="CZ10" s="250" t="e">
        <f>'1_Police_raw'!RA9/'1_Police_raw'!QZ9*100</f>
        <v>#VALUE!</v>
      </c>
      <c r="DB10" s="250">
        <f>'1_Police_raw'!RC9/'1_Police_raw'!NE9*100</f>
        <v>2.4419396072311956</v>
      </c>
      <c r="DC10" s="250">
        <f>'1_Police_raw'!RD9/'1_Police_raw'!RC9*100</f>
        <v>14.208021753908906</v>
      </c>
      <c r="DD10" s="250">
        <f>'1_Police_raw'!RE9/'1_Police_raw'!RC9*100</f>
        <v>0.74779061862678453</v>
      </c>
      <c r="DE10" s="250" t="e">
        <f>'1_Police_raw'!RF9/'1_Police_raw'!RC9*100</f>
        <v>#VALUE!</v>
      </c>
      <c r="DF10" s="250" t="e">
        <f>'1_Police_raw'!RG9/'1_Police_raw'!RF9*100</f>
        <v>#VALUE!</v>
      </c>
      <c r="DH10" s="250">
        <f>'1_Police_raw'!RI9/'1_Police_raw'!NE9*100</f>
        <v>2.4900811766463585E-2</v>
      </c>
      <c r="DI10" s="250">
        <f>'1_Police_raw'!RJ9/'1_Police_raw'!RI9*100</f>
        <v>20</v>
      </c>
      <c r="DJ10" s="250">
        <f>'1_Police_raw'!RK9/'1_Police_raw'!RI9*100</f>
        <v>0</v>
      </c>
      <c r="DK10" s="250" t="e">
        <f>'1_Police_raw'!RL9/'1_Police_raw'!RI9*100</f>
        <v>#VALUE!</v>
      </c>
      <c r="DL10" s="250" t="e">
        <f>'1_Police_raw'!RM9/'1_Police_raw'!RL9*100</f>
        <v>#VALUE!</v>
      </c>
      <c r="DN10" s="250">
        <f>'1_Police_raw'!RO9/'1_Police_raw'!NE9*100</f>
        <v>2.3423363601653415</v>
      </c>
      <c r="DO10" s="250">
        <f>'1_Police_raw'!RP9/'1_Police_raw'!RO9*100</f>
        <v>29.553508150248053</v>
      </c>
      <c r="DP10" s="250">
        <f>'1_Police_raw'!RQ9/'1_Police_raw'!RO9*100</f>
        <v>0</v>
      </c>
      <c r="DQ10" s="250" t="e">
        <f>'1_Police_raw'!RR9/'1_Police_raw'!RO9*100</f>
        <v>#VALUE!</v>
      </c>
      <c r="DR10" s="250" t="e">
        <f>'1_Police_raw'!RS9/'1_Police_raw'!RR9*100</f>
        <v>#VALUE!</v>
      </c>
      <c r="DT10" s="250">
        <f>'1_Police_raw'!RU9/'1_Police_raw'!NE9*100</f>
        <v>1.8991019107222895</v>
      </c>
      <c r="DU10" s="250">
        <f>'1_Police_raw'!RV9/'1_Police_raw'!RU9*100</f>
        <v>6.9930069930069934</v>
      </c>
      <c r="DV10" s="250">
        <f>'1_Police_raw'!RW9/'1_Police_raw'!RU9*100</f>
        <v>6.905594405594405</v>
      </c>
      <c r="DW10" s="250" t="e">
        <f>'1_Police_raw'!RX9/'1_Police_raw'!RU9*100</f>
        <v>#VALUE!</v>
      </c>
      <c r="DX10" s="250" t="e">
        <f>'1_Police_raw'!RY9/'1_Police_raw'!RX9*100</f>
        <v>#VALUE!</v>
      </c>
      <c r="DZ10" s="250">
        <f>'1_Police_raw'!SA9/'1_Police_raw'!RU9*100</f>
        <v>100</v>
      </c>
      <c r="EA10" s="250">
        <f>'1_Police_raw'!SB9/'1_Police_raw'!SA9*100</f>
        <v>6.9930069930069934</v>
      </c>
      <c r="EB10" s="250">
        <f>'1_Police_raw'!SC9/'1_Police_raw'!SA9*100</f>
        <v>6.905594405594405</v>
      </c>
      <c r="EC10" s="250" t="e">
        <f>'1_Police_raw'!SD9/'1_Police_raw'!SA9*100</f>
        <v>#VALUE!</v>
      </c>
      <c r="ED10" s="250" t="e">
        <f>'1_Police_raw'!SE9/'1_Police_raw'!SD9*100</f>
        <v>#VALUE!</v>
      </c>
      <c r="EF10" s="250">
        <f>'1_Police_raw'!UF9/'1_Police_raw'!UC9*100</f>
        <v>17.619761202687677</v>
      </c>
      <c r="EG10" s="250" t="e">
        <f>'1_Police_raw'!UG9/'1_Police_raw'!UC9*100</f>
        <v>#VALUE!</v>
      </c>
    </row>
    <row r="11" spans="1:173">
      <c r="A11" s="247">
        <v>9</v>
      </c>
      <c r="B11" s="239" t="s">
        <v>33</v>
      </c>
      <c r="D11" s="250">
        <f>'1_Police_100K'!OU11</f>
        <v>698.34051154180349</v>
      </c>
      <c r="E11" s="250">
        <f>'1_Police_raw'!NF10/'1_Police_raw'!NE10*100</f>
        <v>8.7404902789518175</v>
      </c>
      <c r="F11" s="250">
        <f>'1_Police_raw'!NG10/'1_Police_raw'!NE10*100</f>
        <v>2.2992392223161455</v>
      </c>
      <c r="G11" s="250">
        <f>'1_Police_raw'!NH10/'1_Police_raw'!NE10*100</f>
        <v>18.275570583262891</v>
      </c>
      <c r="H11" s="250">
        <f>'1_Police_raw'!NI10/'1_Police_raw'!NH10*100</f>
        <v>44.310823311748379</v>
      </c>
      <c r="J11" s="250">
        <f>'1_Police_raw'!NK10/'1_Police_raw'!NE10*100</f>
        <v>15.198647506339814</v>
      </c>
      <c r="K11" s="250" t="e">
        <f>'1_Police_raw'!NL10/'1_Police_raw'!NK10*100</f>
        <v>#VALUE!</v>
      </c>
      <c r="L11" s="250" t="e">
        <f>'1_Police_raw'!NM10/'1_Police_raw'!NK10*100</f>
        <v>#VALUE!</v>
      </c>
      <c r="M11" s="250" t="e">
        <f>'1_Police_raw'!NN10/'1_Police_raw'!NK10*100</f>
        <v>#VALUE!</v>
      </c>
      <c r="N11" s="250" t="e">
        <f>'1_Police_raw'!NO10/'1_Police_raw'!NN10*100</f>
        <v>#VALUE!</v>
      </c>
      <c r="P11" s="250">
        <f>'1_Police_raw'!NQ10/'1_Police_raw'!NE10*100</f>
        <v>0.1183431952662722</v>
      </c>
      <c r="Q11" s="250">
        <f>'1_Police_raw'!NR10/'1_Police_raw'!NQ10*100</f>
        <v>14.285714285714285</v>
      </c>
      <c r="R11" s="250">
        <f>'1_Police_raw'!NS10/'1_Police_raw'!NQ10*100</f>
        <v>0</v>
      </c>
      <c r="S11" s="250" t="e">
        <f>'1_Police_raw'!NT10/'1_Police_raw'!NQ10*100</f>
        <v>#VALUE!</v>
      </c>
      <c r="T11" s="250" t="e">
        <f>'1_Police_raw'!NU10/'1_Police_raw'!NT10*100</f>
        <v>#VALUE!</v>
      </c>
      <c r="V11" s="250">
        <f>'1_Police_raw'!NW10/'1_Police_raw'!NQ10*100</f>
        <v>114.28571428571428</v>
      </c>
      <c r="W11" s="250">
        <f>'1_Police_raw'!NX10/'1_Police_raw'!NW10*100</f>
        <v>0</v>
      </c>
      <c r="X11" s="250">
        <f>'1_Police_raw'!NY10/'1_Police_raw'!NW10*100</f>
        <v>0</v>
      </c>
      <c r="Y11" s="250">
        <f>'1_Police_raw'!NZ10/'1_Police_raw'!NW10*100</f>
        <v>0</v>
      </c>
      <c r="Z11" s="250" t="e">
        <f>'1_Police_raw'!OA10/'1_Police_raw'!NZ10*100</f>
        <v>#VALUE!</v>
      </c>
      <c r="AB11" s="250">
        <f>'1_Police_raw'!OC10/'1_Police_raw'!NE10*100</f>
        <v>0.47337278106508879</v>
      </c>
      <c r="AC11" s="250">
        <f>'1_Police_raw'!OD10/'1_Police_raw'!OC10*100</f>
        <v>3.5714285714285712</v>
      </c>
      <c r="AD11" s="250">
        <f>'1_Police_raw'!OE10/'1_Police_raw'!OC10*100</f>
        <v>3.5714285714285712</v>
      </c>
      <c r="AE11" s="250" t="e">
        <f>'1_Police_raw'!OF10/'1_Police_raw'!OC10*100</f>
        <v>#VALUE!</v>
      </c>
      <c r="AF11" s="250" t="e">
        <f>'1_Police_raw'!OG10/'1_Police_raw'!OF10*100</f>
        <v>#VALUE!</v>
      </c>
      <c r="AH11" s="250" t="e">
        <f>'1_Police_raw'!OI10/'1_Police_raw'!OC10*100</f>
        <v>#VALUE!</v>
      </c>
      <c r="AI11" s="250" t="e">
        <f>'1_Police_raw'!OJ10/'1_Police_raw'!OI10*100</f>
        <v>#VALUE!</v>
      </c>
      <c r="AJ11" s="250" t="e">
        <f>'1_Police_raw'!OK10/'1_Police_raw'!OI10*100</f>
        <v>#VALUE!</v>
      </c>
      <c r="AK11" s="250" t="e">
        <f>'1_Police_raw'!OL10/'1_Police_raw'!OI10*100</f>
        <v>#VALUE!</v>
      </c>
      <c r="AL11" s="250" t="e">
        <f>'1_Police_raw'!OM10/'1_Police_raw'!OL10*100</f>
        <v>#VALUE!</v>
      </c>
      <c r="AN11" s="250" t="e">
        <f>'1_Police_raw'!OO10/'1_Police_raw'!NE10*100</f>
        <v>#VALUE!</v>
      </c>
      <c r="AO11" s="250" t="e">
        <f>'1_Police_raw'!OP10/'1_Police_raw'!OO10*100</f>
        <v>#VALUE!</v>
      </c>
      <c r="AP11" s="250" t="e">
        <f>'1_Police_raw'!OQ10/'1_Police_raw'!OO10*100</f>
        <v>#VALUE!</v>
      </c>
      <c r="AQ11" s="250" t="e">
        <f>'1_Police_raw'!OR10/'1_Police_raw'!OO10*100</f>
        <v>#VALUE!</v>
      </c>
      <c r="AR11" s="250" t="e">
        <f>'1_Police_raw'!OS10/'1_Police_raw'!OR10*100</f>
        <v>#VALUE!</v>
      </c>
      <c r="AT11" s="250" t="e">
        <f>'1_Police_raw'!OU10/'1_Police_raw'!OO10*100</f>
        <v>#VALUE!</v>
      </c>
      <c r="AU11" s="250" t="e">
        <f>'1_Police_raw'!OV10/'1_Police_raw'!OU10*100</f>
        <v>#VALUE!</v>
      </c>
      <c r="AV11" s="250" t="e">
        <f>'1_Police_raw'!OW10/'1_Police_raw'!OU10*100</f>
        <v>#VALUE!</v>
      </c>
      <c r="AW11" s="250" t="e">
        <f>'1_Police_raw'!OX10/'1_Police_raw'!OU10*100</f>
        <v>#VALUE!</v>
      </c>
      <c r="AX11" s="250" t="e">
        <f>'1_Police_raw'!OY10/'1_Police_raw'!OX10*100</f>
        <v>#VALUE!</v>
      </c>
      <c r="AZ11" s="250" t="e">
        <f>'1_Police_raw'!PA10/'1_Police_raw'!OO10*100</f>
        <v>#VALUE!</v>
      </c>
      <c r="BA11" s="250" t="e">
        <f>'1_Police_raw'!PB10/'1_Police_raw'!PA10*100</f>
        <v>#VALUE!</v>
      </c>
      <c r="BB11" s="250" t="e">
        <f>'1_Police_raw'!PC10/'1_Police_raw'!PA10*100</f>
        <v>#VALUE!</v>
      </c>
      <c r="BC11" s="250" t="e">
        <f>'1_Police_raw'!PD10/'1_Police_raw'!PA10*100</f>
        <v>#VALUE!</v>
      </c>
      <c r="BD11" s="250" t="e">
        <f>'1_Police_raw'!PE10/'1_Police_raw'!PD10*100</f>
        <v>#VALUE!</v>
      </c>
      <c r="BF11" s="250">
        <f>'1_Police_raw'!PG10/'1_Police_raw'!NE10*100</f>
        <v>0.99746407438715123</v>
      </c>
      <c r="BG11" s="250">
        <f>'1_Police_raw'!PH10/'1_Police_raw'!PG10*100</f>
        <v>0</v>
      </c>
      <c r="BH11" s="250">
        <f>'1_Police_raw'!PI10/'1_Police_raw'!PG10*100</f>
        <v>15.254237288135593</v>
      </c>
      <c r="BI11" s="250" t="e">
        <f>'1_Police_raw'!PJ10/'1_Police_raw'!PG10*100</f>
        <v>#VALUE!</v>
      </c>
      <c r="BJ11" s="250" t="e">
        <f>'1_Police_raw'!PK10/'1_Police_raw'!PJ10*100</f>
        <v>#VALUE!</v>
      </c>
      <c r="BL11" s="250">
        <f>'1_Police_raw'!PM10/'1_Police_raw'!NE10*100</f>
        <v>9.9746407438715128</v>
      </c>
      <c r="BM11" s="250">
        <f>'1_Police_raw'!PN10/'1_Police_raw'!PM10*100</f>
        <v>28.644067796610166</v>
      </c>
      <c r="BN11" s="250">
        <f>'1_Police_raw'!PO10/'1_Police_raw'!PM10*100</f>
        <v>2.5423728813559325</v>
      </c>
      <c r="BO11" s="250" t="e">
        <f>'1_Police_raw'!PP10/'1_Police_raw'!PM10*100</f>
        <v>#VALUE!</v>
      </c>
      <c r="BP11" s="250" t="e">
        <f>'1_Police_raw'!PQ10/'1_Police_raw'!PP10*100</f>
        <v>#VALUE!</v>
      </c>
      <c r="BR11" s="250" t="e">
        <f>'1_Police_raw'!PS10/'1_Police_raw'!PM10*100</f>
        <v>#VALUE!</v>
      </c>
      <c r="BS11" s="250" t="e">
        <f>'1_Police_raw'!PT10/'1_Police_raw'!PS10*100</f>
        <v>#VALUE!</v>
      </c>
      <c r="BT11" s="250" t="e">
        <f>'1_Police_raw'!PU10/'1_Police_raw'!PS10*100</f>
        <v>#VALUE!</v>
      </c>
      <c r="BU11" s="250" t="e">
        <f>'1_Police_raw'!PV10/'1_Police_raw'!PS10*100</f>
        <v>#VALUE!</v>
      </c>
      <c r="BV11" s="250" t="e">
        <f>'1_Police_raw'!PW10/'1_Police_raw'!PV10*100</f>
        <v>#VALUE!</v>
      </c>
      <c r="BX11" s="250" t="e">
        <f>'1_Police_raw'!PY10/'1_Police_raw'!PS10*100</f>
        <v>#VALUE!</v>
      </c>
      <c r="BY11" s="250" t="e">
        <f>'1_Police_raw'!PZ10/'1_Police_raw'!PY10*100</f>
        <v>#VALUE!</v>
      </c>
      <c r="BZ11" s="250" t="e">
        <f>'1_Police_raw'!QA10/'1_Police_raw'!PY10*100</f>
        <v>#VALUE!</v>
      </c>
      <c r="CA11" s="250" t="e">
        <f>'1_Police_raw'!QB10/'1_Police_raw'!PY10*100</f>
        <v>#VALUE!</v>
      </c>
      <c r="CB11" s="250" t="e">
        <f>'1_Police_raw'!QC10/'1_Police_raw'!QB10*100</f>
        <v>#VALUE!</v>
      </c>
      <c r="CD11" s="250" t="e">
        <f>'1_Police_raw'!QE10/'1_Police_raw'!PS10*100</f>
        <v>#VALUE!</v>
      </c>
      <c r="CE11" s="250">
        <f>'1_Police_raw'!QF10/'1_Police_raw'!QE10*100</f>
        <v>2.8021015761821366</v>
      </c>
      <c r="CF11" s="250">
        <f>'1_Police_raw'!QG10/'1_Police_raw'!QE10*100</f>
        <v>6.5674255691768826</v>
      </c>
      <c r="CG11" s="250">
        <f>'1_Police_raw'!QH10/'1_Police_raw'!QE10*100</f>
        <v>0</v>
      </c>
      <c r="CH11" s="250" t="e">
        <f>'1_Police_raw'!QI10/'1_Police_raw'!QH10*100</f>
        <v>#DIV/0!</v>
      </c>
      <c r="CJ11" s="250" t="e">
        <f>'1_Police_raw'!QK10/'1_Police_raw'!QE10*100</f>
        <v>#VALUE!</v>
      </c>
      <c r="CK11" s="250" t="e">
        <f>'1_Police_raw'!QL10/'1_Police_raw'!QK10*100</f>
        <v>#VALUE!</v>
      </c>
      <c r="CL11" s="250" t="e">
        <f>'1_Police_raw'!QM10/'1_Police_raw'!QK10*100</f>
        <v>#VALUE!</v>
      </c>
      <c r="CM11" s="250" t="e">
        <f>'1_Police_raw'!QN10/'1_Police_raw'!QK10*100</f>
        <v>#VALUE!</v>
      </c>
      <c r="CN11" s="250" t="e">
        <f>'1_Police_raw'!QO10/'1_Police_raw'!QN10*100</f>
        <v>#VALUE!</v>
      </c>
      <c r="CP11" s="250">
        <f>'1_Police_raw'!QQ10/'1_Police_raw'!NE10*100</f>
        <v>3.7024513947590867</v>
      </c>
      <c r="CQ11" s="250">
        <f>'1_Police_raw'!QR10/'1_Police_raw'!QQ10*100</f>
        <v>10.045662100456621</v>
      </c>
      <c r="CR11" s="250">
        <f>'1_Police_raw'!QS10/'1_Police_raw'!QQ10*100</f>
        <v>3.1963470319634704</v>
      </c>
      <c r="CS11" s="250" t="e">
        <f>'1_Police_raw'!QT10/'1_Police_raw'!QQ10*100</f>
        <v>#VALUE!</v>
      </c>
      <c r="CT11" s="250" t="e">
        <f>'1_Police_raw'!QU10/'1_Police_raw'!QT10*100</f>
        <v>#VALUE!</v>
      </c>
      <c r="CV11" s="250" t="e">
        <f>'1_Police_raw'!QW10/'1_Police_raw'!QQ10*100</f>
        <v>#VALUE!</v>
      </c>
      <c r="CW11" s="250" t="e">
        <f>'1_Police_raw'!QX10/'1_Police_raw'!QW10*100</f>
        <v>#VALUE!</v>
      </c>
      <c r="CX11" s="250" t="e">
        <f>'1_Police_raw'!QY10/'1_Police_raw'!QW10*100</f>
        <v>#VALUE!</v>
      </c>
      <c r="CY11" s="250" t="e">
        <f>'1_Police_raw'!QZ10/'1_Police_raw'!QW10*100</f>
        <v>#VALUE!</v>
      </c>
      <c r="CZ11" s="250" t="e">
        <f>'1_Police_raw'!RA10/'1_Police_raw'!QZ10*100</f>
        <v>#VALUE!</v>
      </c>
      <c r="DB11" s="250">
        <f>'1_Police_raw'!RC10/'1_Police_raw'!NE10*100</f>
        <v>4.3279797125950976</v>
      </c>
      <c r="DC11" s="250">
        <f>'1_Police_raw'!RD10/'1_Police_raw'!RC10*100</f>
        <v>8.984375</v>
      </c>
      <c r="DD11" s="250">
        <f>'1_Police_raw'!RE10/'1_Police_raw'!RC10*100</f>
        <v>1.5625</v>
      </c>
      <c r="DE11" s="250" t="e">
        <f>'1_Police_raw'!RF10/'1_Police_raw'!RC10*100</f>
        <v>#VALUE!</v>
      </c>
      <c r="DF11" s="250" t="e">
        <f>'1_Police_raw'!RG10/'1_Police_raw'!RF10*100</f>
        <v>#VALUE!</v>
      </c>
      <c r="DH11" s="250">
        <f>'1_Police_raw'!RI10/'1_Police_raw'!NE10*100</f>
        <v>0.30431107354184278</v>
      </c>
      <c r="DI11" s="250">
        <f>'1_Police_raw'!RJ10/'1_Police_raw'!RI10*100</f>
        <v>0</v>
      </c>
      <c r="DJ11" s="250">
        <f>'1_Police_raw'!RK10/'1_Police_raw'!RI10*100</f>
        <v>0</v>
      </c>
      <c r="DK11" s="250" t="e">
        <f>'1_Police_raw'!RL10/'1_Police_raw'!RI10*100</f>
        <v>#VALUE!</v>
      </c>
      <c r="DL11" s="250" t="e">
        <f>'1_Police_raw'!RM10/'1_Police_raw'!RL10*100</f>
        <v>#VALUE!</v>
      </c>
      <c r="DN11" s="250">
        <f>'1_Police_raw'!RO10/'1_Police_raw'!NE10*100</f>
        <v>1.5046491969568891</v>
      </c>
      <c r="DO11" s="250">
        <f>'1_Police_raw'!RP10/'1_Police_raw'!RO10*100</f>
        <v>4.4943820224719104</v>
      </c>
      <c r="DP11" s="250">
        <f>'1_Police_raw'!RQ10/'1_Police_raw'!RO10*100</f>
        <v>5.6179775280898872</v>
      </c>
      <c r="DQ11" s="250" t="e">
        <f>'1_Police_raw'!RR10/'1_Police_raw'!RO10*100</f>
        <v>#VALUE!</v>
      </c>
      <c r="DR11" s="250" t="e">
        <f>'1_Police_raw'!RS10/'1_Police_raw'!RR10*100</f>
        <v>#VALUE!</v>
      </c>
      <c r="DT11" s="250">
        <f>'1_Police_raw'!RU10/'1_Police_raw'!NE10*100</f>
        <v>17.227387996618766</v>
      </c>
      <c r="DU11" s="250">
        <f>'1_Police_raw'!RV10/'1_Police_raw'!RU10*100</f>
        <v>8.1452404317958784</v>
      </c>
      <c r="DV11" s="250">
        <f>'1_Police_raw'!RW10/'1_Police_raw'!RU10*100</f>
        <v>11.874386653581944</v>
      </c>
      <c r="DW11" s="250" t="e">
        <f>'1_Police_raw'!RX10/'1_Police_raw'!RU10*100</f>
        <v>#VALUE!</v>
      </c>
      <c r="DX11" s="250" t="e">
        <f>'1_Police_raw'!RY10/'1_Police_raw'!RX10*100</f>
        <v>#VALUE!</v>
      </c>
      <c r="DZ11" s="250" t="e">
        <f>'1_Police_raw'!SA10/'1_Police_raw'!RU10*100</f>
        <v>#VALUE!</v>
      </c>
      <c r="EA11" s="250" t="e">
        <f>'1_Police_raw'!SB10/'1_Police_raw'!SA10*100</f>
        <v>#VALUE!</v>
      </c>
      <c r="EB11" s="250" t="e">
        <f>'1_Police_raw'!SC10/'1_Police_raw'!SA10*100</f>
        <v>#VALUE!</v>
      </c>
      <c r="EC11" s="250" t="e">
        <f>'1_Police_raw'!SD10/'1_Police_raw'!SA10*100</f>
        <v>#VALUE!</v>
      </c>
      <c r="ED11" s="250" t="e">
        <f>'1_Police_raw'!SE10/'1_Police_raw'!SD10*100</f>
        <v>#VALUE!</v>
      </c>
      <c r="EF11" s="250">
        <f>'1_Police_raw'!UF10/'1_Police_raw'!UC10*100</f>
        <v>24.664770418529052</v>
      </c>
      <c r="EG11" s="250" t="e">
        <f>'1_Police_raw'!UG10/'1_Police_raw'!UC10*100</f>
        <v>#VALUE!</v>
      </c>
    </row>
    <row r="12" spans="1:173">
      <c r="A12" s="247">
        <v>10</v>
      </c>
      <c r="B12" s="239" t="s">
        <v>34</v>
      </c>
      <c r="D12" s="250">
        <f>'1_Police_100K'!OU12</f>
        <v>966.1068818188935</v>
      </c>
      <c r="E12" s="250">
        <f>'1_Police_raw'!NF11/'1_Police_raw'!NE11*100</f>
        <v>15.641728300478338</v>
      </c>
      <c r="F12" s="250">
        <f>'1_Police_raw'!NG11/'1_Police_raw'!NE11*100</f>
        <v>3.3513078154619831</v>
      </c>
      <c r="G12" s="250">
        <f>'1_Police_raw'!NH11/'1_Police_raw'!NE11*100</f>
        <v>7.130860123169402</v>
      </c>
      <c r="H12" s="250">
        <f>'1_Police_raw'!NI11/'1_Police_raw'!NH11*100</f>
        <v>62.424242424242429</v>
      </c>
      <c r="J12" s="250">
        <f>'1_Police_raw'!NK11/'1_Police_raw'!NE11*100</f>
        <v>5.8353223129131431</v>
      </c>
      <c r="K12" s="250">
        <f>'1_Police_raw'!NL11/'1_Police_raw'!NK11*100</f>
        <v>19.407507153677834</v>
      </c>
      <c r="L12" s="250">
        <f>'1_Police_raw'!NM11/'1_Police_raw'!NK11*100</f>
        <v>0.38714021208550747</v>
      </c>
      <c r="M12" s="250">
        <f>'1_Police_raw'!NN11/'1_Police_raw'!NK11*100</f>
        <v>7.0526847332098974</v>
      </c>
      <c r="N12" s="250">
        <f>'1_Police_raw'!NO11/'1_Police_raw'!NN11*100</f>
        <v>62.76849642004774</v>
      </c>
      <c r="P12" s="250">
        <f>'1_Police_raw'!NQ11/'1_Police_raw'!NE11*100</f>
        <v>0.15322509355570618</v>
      </c>
      <c r="Q12" s="250">
        <f>'1_Police_raw'!NR11/'1_Police_raw'!NQ11*100</f>
        <v>3.8461538461538463</v>
      </c>
      <c r="R12" s="250">
        <f>'1_Police_raw'!NS11/'1_Police_raw'!NQ11*100</f>
        <v>3.2051282051282048</v>
      </c>
      <c r="S12" s="250">
        <f>'1_Police_raw'!NT11/'1_Police_raw'!NQ11*100</f>
        <v>10.256410256410255</v>
      </c>
      <c r="T12" s="250">
        <f>'1_Police_raw'!NU11/'1_Police_raw'!NT11*100</f>
        <v>43.75</v>
      </c>
      <c r="V12" s="250" t="e">
        <f>'1_Police_raw'!NW11/'1_Police_raw'!NQ11*100</f>
        <v>#VALUE!</v>
      </c>
      <c r="W12" s="250" t="e">
        <f>'1_Police_raw'!NX11/'1_Police_raw'!NW11*100</f>
        <v>#VALUE!</v>
      </c>
      <c r="X12" s="250" t="e">
        <f>'1_Police_raw'!NY11/'1_Police_raw'!NW11*100</f>
        <v>#VALUE!</v>
      </c>
      <c r="Y12" s="250" t="e">
        <f>'1_Police_raw'!NZ11/'1_Police_raw'!NW11*100</f>
        <v>#VALUE!</v>
      </c>
      <c r="Z12" s="250" t="e">
        <f>'1_Police_raw'!OA11/'1_Police_raw'!NZ11*100</f>
        <v>#VALUE!</v>
      </c>
      <c r="AB12" s="250">
        <f>'1_Police_raw'!OC11/'1_Police_raw'!NE11*100</f>
        <v>4.2529785583090236</v>
      </c>
      <c r="AC12" s="250">
        <f>'1_Police_raw'!OD11/'1_Police_raw'!OC11*100</f>
        <v>7.7598152424942262</v>
      </c>
      <c r="AD12" s="250">
        <f>'1_Police_raw'!OE11/'1_Police_raw'!OC11*100</f>
        <v>6.5357967667436485</v>
      </c>
      <c r="AE12" s="250">
        <f>'1_Police_raw'!OF11/'1_Police_raw'!OC11*100</f>
        <v>7.8983833718244796</v>
      </c>
      <c r="AF12" s="250">
        <f>'1_Police_raw'!OG11/'1_Police_raw'!OF11*100</f>
        <v>66.666666666666657</v>
      </c>
      <c r="AH12" s="250" t="e">
        <f>'1_Police_raw'!OI11/'1_Police_raw'!OC11*100</f>
        <v>#VALUE!</v>
      </c>
      <c r="AI12" s="250" t="e">
        <f>'1_Police_raw'!OJ11/'1_Police_raw'!OI11*100</f>
        <v>#VALUE!</v>
      </c>
      <c r="AJ12" s="250" t="e">
        <f>'1_Police_raw'!OK11/'1_Police_raw'!OI11*100</f>
        <v>#VALUE!</v>
      </c>
      <c r="AK12" s="250" t="e">
        <f>'1_Police_raw'!OL11/'1_Police_raw'!OI11*100</f>
        <v>#VALUE!</v>
      </c>
      <c r="AL12" s="250" t="e">
        <f>'1_Police_raw'!OM11/'1_Police_raw'!OL11*100</f>
        <v>#VALUE!</v>
      </c>
      <c r="AN12" s="250">
        <f>'1_Police_raw'!OO11/'1_Police_raw'!NE11*100</f>
        <v>0.92720825843965771</v>
      </c>
      <c r="AO12" s="250">
        <f>'1_Police_raw'!OP11/'1_Police_raw'!OO11*100</f>
        <v>6.4618644067796609</v>
      </c>
      <c r="AP12" s="250">
        <f>'1_Police_raw'!OQ11/'1_Police_raw'!OO11*100</f>
        <v>26.059322033898308</v>
      </c>
      <c r="AQ12" s="250">
        <f>'1_Police_raw'!OR11/'1_Police_raw'!OO11*100</f>
        <v>9.2161016949152543</v>
      </c>
      <c r="AR12" s="250">
        <f>'1_Police_raw'!OS11/'1_Police_raw'!OR11*100</f>
        <v>67.81609195402298</v>
      </c>
      <c r="AT12" s="250">
        <f>'1_Police_raw'!OU11/'1_Police_raw'!OO11*100</f>
        <v>40.995762711864408</v>
      </c>
      <c r="AU12" s="250">
        <f>'1_Police_raw'!OV11/'1_Police_raw'!OU11*100</f>
        <v>0.516795865633075</v>
      </c>
      <c r="AV12" s="250">
        <f>'1_Police_raw'!OW11/'1_Police_raw'!OU11*100</f>
        <v>11.111111111111111</v>
      </c>
      <c r="AW12" s="250">
        <f>'1_Police_raw'!OX11/'1_Police_raw'!OU11*100</f>
        <v>16.279069767441861</v>
      </c>
      <c r="AX12" s="250">
        <f>'1_Police_raw'!OY11/'1_Police_raw'!OX11*100</f>
        <v>61.904761904761905</v>
      </c>
      <c r="AZ12" s="250">
        <f>'1_Police_raw'!PA11/'1_Police_raw'!OO11*100</f>
        <v>56.673728813559322</v>
      </c>
      <c r="BA12" s="250">
        <f>'1_Police_raw'!PB11/'1_Police_raw'!PA11*100</f>
        <v>10.654205607476635</v>
      </c>
      <c r="BB12" s="250">
        <f>'1_Police_raw'!PC11/'1_Police_raw'!PA11*100</f>
        <v>37.196261682242991</v>
      </c>
      <c r="BC12" s="250">
        <f>'1_Police_raw'!PD11/'1_Police_raw'!PA11*100</f>
        <v>4.4859813084112146</v>
      </c>
      <c r="BD12" s="250">
        <f>'1_Police_raw'!PE11/'1_Police_raw'!PD11*100</f>
        <v>83.333333333333343</v>
      </c>
      <c r="BF12" s="250">
        <f>'1_Police_raw'!PG11/'1_Police_raw'!NE11*100</f>
        <v>1.4644782980228068</v>
      </c>
      <c r="BG12" s="250">
        <f>'1_Police_raw'!PH11/'1_Police_raw'!PG11*100</f>
        <v>8.1824279007377605</v>
      </c>
      <c r="BH12" s="250">
        <f>'1_Police_raw'!PI11/'1_Police_raw'!PG11*100</f>
        <v>16.230717639168343</v>
      </c>
      <c r="BI12" s="250">
        <f>'1_Police_raw'!PJ11/'1_Police_raw'!PG11*100</f>
        <v>9.3896713615023462</v>
      </c>
      <c r="BJ12" s="250">
        <f>'1_Police_raw'!PK11/'1_Police_raw'!PJ11*100</f>
        <v>72.857142857142847</v>
      </c>
      <c r="BL12" s="250">
        <f>'1_Police_raw'!PM11/'1_Police_raw'!NE11*100</f>
        <v>21.751087799943029</v>
      </c>
      <c r="BM12" s="250">
        <f>'1_Police_raw'!PN11/'1_Police_raw'!PM11*100</f>
        <v>14.567622488146309</v>
      </c>
      <c r="BN12" s="250">
        <f>'1_Police_raw'!PO11/'1_Police_raw'!PM11*100</f>
        <v>5.4188304357642814</v>
      </c>
      <c r="BO12" s="250">
        <f>'1_Police_raw'!PP11/'1_Police_raw'!PM11*100</f>
        <v>5.8884624068638525</v>
      </c>
      <c r="BP12" s="250">
        <f>'1_Police_raw'!PQ11/'1_Police_raw'!PP11*100</f>
        <v>81.211656441717793</v>
      </c>
      <c r="BR12" s="250" t="e">
        <f>'1_Police_raw'!PS11/'1_Police_raw'!PM11*100</f>
        <v>#VALUE!</v>
      </c>
      <c r="BS12" s="250" t="e">
        <f>'1_Police_raw'!PT11/'1_Police_raw'!PS11*100</f>
        <v>#VALUE!</v>
      </c>
      <c r="BT12" s="250" t="e">
        <f>'1_Police_raw'!PU11/'1_Police_raw'!PS11*100</f>
        <v>#VALUE!</v>
      </c>
      <c r="BU12" s="250" t="e">
        <f>'1_Police_raw'!PV11/'1_Police_raw'!PS11*100</f>
        <v>#VALUE!</v>
      </c>
      <c r="BV12" s="250" t="e">
        <f>'1_Police_raw'!PW11/'1_Police_raw'!PV11*100</f>
        <v>#VALUE!</v>
      </c>
      <c r="BX12" s="250" t="e">
        <f>'1_Police_raw'!PY11/'1_Police_raw'!PS11*100</f>
        <v>#VALUE!</v>
      </c>
      <c r="BY12" s="250">
        <f>'1_Police_raw'!PZ11/'1_Police_raw'!PY11*100</f>
        <v>6.8877551020408152</v>
      </c>
      <c r="BZ12" s="250">
        <f>'1_Police_raw'!QA11/'1_Police_raw'!PY11*100</f>
        <v>9.3537414965986407</v>
      </c>
      <c r="CA12" s="250">
        <f>'1_Police_raw'!QB11/'1_Police_raw'!PY11*100</f>
        <v>6.8027210884353746</v>
      </c>
      <c r="CB12" s="250">
        <f>'1_Police_raw'!QC11/'1_Police_raw'!QB11*100</f>
        <v>73.75</v>
      </c>
      <c r="CD12" s="250" t="e">
        <f>'1_Police_raw'!QE11/'1_Police_raw'!PS11*100</f>
        <v>#VALUE!</v>
      </c>
      <c r="CE12" s="250">
        <f>'1_Police_raw'!QF11/'1_Police_raw'!QE11*100</f>
        <v>7.3769168684422919</v>
      </c>
      <c r="CF12" s="250">
        <f>'1_Police_raw'!QG11/'1_Police_raw'!QE11*100</f>
        <v>8.5552865213882168</v>
      </c>
      <c r="CG12" s="250">
        <f>'1_Police_raw'!QH11/'1_Police_raw'!QE11*100</f>
        <v>7.9418886198547218</v>
      </c>
      <c r="CH12" s="250">
        <f>'1_Police_raw'!QI11/'1_Police_raw'!QH11*100</f>
        <v>51.219512195121951</v>
      </c>
      <c r="CJ12" s="250">
        <f>'1_Police_raw'!QK11/'1_Police_raw'!QE11*100</f>
        <v>23.357546408393866</v>
      </c>
      <c r="CK12" s="250">
        <f>'1_Police_raw'!QL11/'1_Police_raw'!QK11*100</f>
        <v>12.024879060124395</v>
      </c>
      <c r="CL12" s="250">
        <f>'1_Police_raw'!QM11/'1_Police_raw'!QK11*100</f>
        <v>8.1548030407740146</v>
      </c>
      <c r="CM12" s="250">
        <f>'1_Police_raw'!QN11/'1_Police_raw'!QK11*100</f>
        <v>4.0082930200414655</v>
      </c>
      <c r="CN12" s="250">
        <f>'1_Police_raw'!QO11/'1_Police_raw'!QN11*100</f>
        <v>77.58620689655173</v>
      </c>
      <c r="CP12" s="250">
        <f>'1_Police_raw'!QQ11/'1_Police_raw'!NE11*100</f>
        <v>4.71363605111432</v>
      </c>
      <c r="CQ12" s="250">
        <f>'1_Police_raw'!QR11/'1_Police_raw'!QQ11*100</f>
        <v>28.193373619504065</v>
      </c>
      <c r="CR12" s="250">
        <f>'1_Police_raw'!QS11/'1_Police_raw'!QQ11*100</f>
        <v>0.625130235465722</v>
      </c>
      <c r="CS12" s="250">
        <f>'1_Police_raw'!QT11/'1_Police_raw'!QQ11*100</f>
        <v>5.3136070014586378</v>
      </c>
      <c r="CT12" s="250">
        <f>'1_Police_raw'!QU11/'1_Police_raw'!QT11*100</f>
        <v>81.960784313725483</v>
      </c>
      <c r="CV12" s="250">
        <f>'1_Police_raw'!QW11/'1_Police_raw'!QQ11*100</f>
        <v>2.6463846634715562</v>
      </c>
      <c r="CW12" s="250">
        <f>'1_Police_raw'!QX11/'1_Police_raw'!QW11*100</f>
        <v>28.346456692913385</v>
      </c>
      <c r="CX12" s="250">
        <f>'1_Police_raw'!QY11/'1_Police_raw'!QW11*100</f>
        <v>22.047244094488189</v>
      </c>
      <c r="CY12" s="250">
        <f>'1_Police_raw'!QZ11/'1_Police_raw'!QW11*100</f>
        <v>1.5748031496062991</v>
      </c>
      <c r="CZ12" s="250">
        <f>'1_Police_raw'!RA11/'1_Police_raw'!QZ11*100</f>
        <v>0</v>
      </c>
      <c r="DB12" s="250">
        <f>'1_Police_raw'!RC11/'1_Police_raw'!NE11*100</f>
        <v>0.53530561530679399</v>
      </c>
      <c r="DC12" s="250">
        <f>'1_Police_raw'!RD11/'1_Police_raw'!RC11*100</f>
        <v>20.550458715596331</v>
      </c>
      <c r="DD12" s="250">
        <f>'1_Police_raw'!RE11/'1_Police_raw'!RC11*100</f>
        <v>0.91743119266055051</v>
      </c>
      <c r="DE12" s="250">
        <f>'1_Police_raw'!RF11/'1_Police_raw'!RC11*100</f>
        <v>51.743119266055047</v>
      </c>
      <c r="DF12" s="250">
        <f>'1_Police_raw'!RG11/'1_Police_raw'!RF11*100</f>
        <v>9.2198581560283674</v>
      </c>
      <c r="DH12" s="250">
        <f>'1_Police_raw'!RI11/'1_Police_raw'!NE11*100</f>
        <v>0.22689100391902642</v>
      </c>
      <c r="DI12" s="250">
        <f>'1_Police_raw'!RJ11/'1_Police_raw'!RI11*100</f>
        <v>27.705627705627705</v>
      </c>
      <c r="DJ12" s="250">
        <f>'1_Police_raw'!RK11/'1_Police_raw'!RI11*100</f>
        <v>0.4329004329004329</v>
      </c>
      <c r="DK12" s="250">
        <f>'1_Police_raw'!RL11/'1_Police_raw'!RI11*100</f>
        <v>15.584415584415584</v>
      </c>
      <c r="DL12" s="250">
        <f>'1_Police_raw'!RM11/'1_Police_raw'!RL11*100</f>
        <v>69.444444444444443</v>
      </c>
      <c r="DN12" s="250">
        <f>'1_Police_raw'!RO11/'1_Police_raw'!NE11*100</f>
        <v>0.1689404877665478</v>
      </c>
      <c r="DO12" s="250">
        <f>'1_Police_raw'!RP11/'1_Police_raw'!RO11*100</f>
        <v>16.86046511627907</v>
      </c>
      <c r="DP12" s="250">
        <f>'1_Police_raw'!RQ11/'1_Police_raw'!RO11*100</f>
        <v>0</v>
      </c>
      <c r="DQ12" s="250">
        <f>'1_Police_raw'!RR11/'1_Police_raw'!RO11*100</f>
        <v>13.372093023255813</v>
      </c>
      <c r="DR12" s="250">
        <f>'1_Police_raw'!RS11/'1_Police_raw'!RR11*100</f>
        <v>30.434782608695656</v>
      </c>
      <c r="DT12" s="250">
        <f>'1_Police_raw'!RU11/'1_Police_raw'!NE11*100</f>
        <v>3.7481215192857356</v>
      </c>
      <c r="DU12" s="250">
        <f>'1_Police_raw'!RV11/'1_Police_raw'!RU11*100</f>
        <v>15.854297693920335</v>
      </c>
      <c r="DV12" s="250">
        <f>'1_Police_raw'!RW11/'1_Police_raw'!RU11*100</f>
        <v>4.3763102725366876</v>
      </c>
      <c r="DW12" s="250">
        <f>'1_Police_raw'!RX11/'1_Police_raw'!RU11*100</f>
        <v>9.433962264150944</v>
      </c>
      <c r="DX12" s="250">
        <f>'1_Police_raw'!RY11/'1_Police_raw'!RX11*100</f>
        <v>34.722222222222221</v>
      </c>
      <c r="DZ12" s="250">
        <f>'1_Police_raw'!SA11/'1_Police_raw'!RU11*100</f>
        <v>79.297693920335433</v>
      </c>
      <c r="EA12" s="250">
        <f>'1_Police_raw'!SB11/'1_Police_raw'!SA11*100</f>
        <v>16.920026437541306</v>
      </c>
      <c r="EB12" s="250">
        <f>'1_Police_raw'!SC11/'1_Police_raw'!SA11*100</f>
        <v>5.122273628552545</v>
      </c>
      <c r="EC12" s="250">
        <f>'1_Police_raw'!SD11/'1_Police_raw'!SA11*100</f>
        <v>9.980171844018507</v>
      </c>
      <c r="ED12" s="250">
        <f>'1_Police_raw'!SE11/'1_Police_raw'!SD11*100</f>
        <v>30.794701986754969</v>
      </c>
      <c r="EF12" s="250">
        <f>'1_Police_raw'!UF11/'1_Police_raw'!UC11*100</f>
        <v>15.056839759981772</v>
      </c>
      <c r="EG12" s="250">
        <f>'1_Police_raw'!UG11/'1_Police_raw'!UC11*100</f>
        <v>22.690330911208445</v>
      </c>
    </row>
    <row r="13" spans="1:173">
      <c r="A13" s="247">
        <v>11</v>
      </c>
      <c r="B13" s="239" t="s">
        <v>35</v>
      </c>
      <c r="D13" s="250" t="e">
        <f>'1_Police_100K'!OU13</f>
        <v>#VALUE!</v>
      </c>
      <c r="E13" s="250" t="e">
        <f>'1_Police_raw'!NF12/'1_Police_raw'!NE12*100</f>
        <v>#VALUE!</v>
      </c>
      <c r="F13" s="250" t="e">
        <f>'1_Police_raw'!NG12/'1_Police_raw'!NE12*100</f>
        <v>#VALUE!</v>
      </c>
      <c r="G13" s="250" t="e">
        <f>'1_Police_raw'!NH12/'1_Police_raw'!NE12*100</f>
        <v>#VALUE!</v>
      </c>
      <c r="H13" s="250" t="e">
        <f>'1_Police_raw'!NI12/'1_Police_raw'!NH12*100</f>
        <v>#VALUE!</v>
      </c>
      <c r="J13" s="250" t="e">
        <f>'1_Police_raw'!NK12/'1_Police_raw'!NE12*100</f>
        <v>#VALUE!</v>
      </c>
      <c r="K13" s="250" t="e">
        <f>'1_Police_raw'!NL12/'1_Police_raw'!NK12*100</f>
        <v>#VALUE!</v>
      </c>
      <c r="L13" s="250" t="e">
        <f>'1_Police_raw'!NM12/'1_Police_raw'!NK12*100</f>
        <v>#VALUE!</v>
      </c>
      <c r="M13" s="250" t="e">
        <f>'1_Police_raw'!NN12/'1_Police_raw'!NK12*100</f>
        <v>#VALUE!</v>
      </c>
      <c r="N13" s="250" t="e">
        <f>'1_Police_raw'!NO12/'1_Police_raw'!NN12*100</f>
        <v>#VALUE!</v>
      </c>
      <c r="P13" s="250" t="e">
        <f>'1_Police_raw'!NQ12/'1_Police_raw'!NE12*100</f>
        <v>#VALUE!</v>
      </c>
      <c r="Q13" s="250" t="e">
        <f>'1_Police_raw'!NR12/'1_Police_raw'!NQ12*100</f>
        <v>#VALUE!</v>
      </c>
      <c r="R13" s="250" t="e">
        <f>'1_Police_raw'!NS12/'1_Police_raw'!NQ12*100</f>
        <v>#VALUE!</v>
      </c>
      <c r="S13" s="250" t="e">
        <f>'1_Police_raw'!NT12/'1_Police_raw'!NQ12*100</f>
        <v>#VALUE!</v>
      </c>
      <c r="T13" s="250" t="e">
        <f>'1_Police_raw'!NU12/'1_Police_raw'!NT12*100</f>
        <v>#VALUE!</v>
      </c>
      <c r="V13" s="250" t="e">
        <f>'1_Police_raw'!NW12/'1_Police_raw'!NQ12*100</f>
        <v>#VALUE!</v>
      </c>
      <c r="W13" s="250" t="e">
        <f>'1_Police_raw'!NX12/'1_Police_raw'!NW12*100</f>
        <v>#VALUE!</v>
      </c>
      <c r="X13" s="250" t="e">
        <f>'1_Police_raw'!NY12/'1_Police_raw'!NW12*100</f>
        <v>#VALUE!</v>
      </c>
      <c r="Y13" s="250" t="e">
        <f>'1_Police_raw'!NZ12/'1_Police_raw'!NW12*100</f>
        <v>#VALUE!</v>
      </c>
      <c r="Z13" s="250" t="e">
        <f>'1_Police_raw'!OA12/'1_Police_raw'!NZ12*100</f>
        <v>#VALUE!</v>
      </c>
      <c r="AB13" s="250" t="e">
        <f>'1_Police_raw'!OC12/'1_Police_raw'!NE12*100</f>
        <v>#VALUE!</v>
      </c>
      <c r="AC13" s="250" t="e">
        <f>'1_Police_raw'!OD12/'1_Police_raw'!OC12*100</f>
        <v>#VALUE!</v>
      </c>
      <c r="AD13" s="250" t="e">
        <f>'1_Police_raw'!OE12/'1_Police_raw'!OC12*100</f>
        <v>#VALUE!</v>
      </c>
      <c r="AE13" s="250" t="e">
        <f>'1_Police_raw'!OF12/'1_Police_raw'!OC12*100</f>
        <v>#VALUE!</v>
      </c>
      <c r="AF13" s="250" t="e">
        <f>'1_Police_raw'!OG12/'1_Police_raw'!OF12*100</f>
        <v>#VALUE!</v>
      </c>
      <c r="AH13" s="250" t="e">
        <f>'1_Police_raw'!OI12/'1_Police_raw'!OC12*100</f>
        <v>#VALUE!</v>
      </c>
      <c r="AI13" s="250" t="e">
        <f>'1_Police_raw'!OJ12/'1_Police_raw'!OI12*100</f>
        <v>#VALUE!</v>
      </c>
      <c r="AJ13" s="250" t="e">
        <f>'1_Police_raw'!OK12/'1_Police_raw'!OI12*100</f>
        <v>#VALUE!</v>
      </c>
      <c r="AK13" s="250" t="e">
        <f>'1_Police_raw'!OL12/'1_Police_raw'!OI12*100</f>
        <v>#VALUE!</v>
      </c>
      <c r="AL13" s="250" t="e">
        <f>'1_Police_raw'!OM12/'1_Police_raw'!OL12*100</f>
        <v>#VALUE!</v>
      </c>
      <c r="AN13" s="250" t="e">
        <f>'1_Police_raw'!OO12/'1_Police_raw'!NE12*100</f>
        <v>#VALUE!</v>
      </c>
      <c r="AO13" s="250" t="e">
        <f>'1_Police_raw'!OP12/'1_Police_raw'!OO12*100</f>
        <v>#VALUE!</v>
      </c>
      <c r="AP13" s="250" t="e">
        <f>'1_Police_raw'!OQ12/'1_Police_raw'!OO12*100</f>
        <v>#VALUE!</v>
      </c>
      <c r="AQ13" s="250" t="e">
        <f>'1_Police_raw'!OR12/'1_Police_raw'!OO12*100</f>
        <v>#VALUE!</v>
      </c>
      <c r="AR13" s="250" t="e">
        <f>'1_Police_raw'!OS12/'1_Police_raw'!OR12*100</f>
        <v>#VALUE!</v>
      </c>
      <c r="AT13" s="250" t="e">
        <f>'1_Police_raw'!OU12/'1_Police_raw'!OO12*100</f>
        <v>#VALUE!</v>
      </c>
      <c r="AU13" s="250" t="e">
        <f>'1_Police_raw'!OV12/'1_Police_raw'!OU12*100</f>
        <v>#VALUE!</v>
      </c>
      <c r="AV13" s="250" t="e">
        <f>'1_Police_raw'!OW12/'1_Police_raw'!OU12*100</f>
        <v>#VALUE!</v>
      </c>
      <c r="AW13" s="250" t="e">
        <f>'1_Police_raw'!OX12/'1_Police_raw'!OU12*100</f>
        <v>#VALUE!</v>
      </c>
      <c r="AX13" s="250" t="e">
        <f>'1_Police_raw'!OY12/'1_Police_raw'!OX12*100</f>
        <v>#VALUE!</v>
      </c>
      <c r="AZ13" s="250" t="e">
        <f>'1_Police_raw'!PA12/'1_Police_raw'!OO12*100</f>
        <v>#VALUE!</v>
      </c>
      <c r="BA13" s="250" t="e">
        <f>'1_Police_raw'!PB12/'1_Police_raw'!PA12*100</f>
        <v>#VALUE!</v>
      </c>
      <c r="BB13" s="250" t="e">
        <f>'1_Police_raw'!PC12/'1_Police_raw'!PA12*100</f>
        <v>#VALUE!</v>
      </c>
      <c r="BC13" s="250" t="e">
        <f>'1_Police_raw'!PD12/'1_Police_raw'!PA12*100</f>
        <v>#VALUE!</v>
      </c>
      <c r="BD13" s="250" t="e">
        <f>'1_Police_raw'!PE12/'1_Police_raw'!PD12*100</f>
        <v>#VALUE!</v>
      </c>
      <c r="BF13" s="250" t="e">
        <f>'1_Police_raw'!PG12/'1_Police_raw'!NE12*100</f>
        <v>#VALUE!</v>
      </c>
      <c r="BG13" s="250" t="e">
        <f>'1_Police_raw'!PH12/'1_Police_raw'!PG12*100</f>
        <v>#VALUE!</v>
      </c>
      <c r="BH13" s="250" t="e">
        <f>'1_Police_raw'!PI12/'1_Police_raw'!PG12*100</f>
        <v>#VALUE!</v>
      </c>
      <c r="BI13" s="250" t="e">
        <f>'1_Police_raw'!PJ12/'1_Police_raw'!PG12*100</f>
        <v>#VALUE!</v>
      </c>
      <c r="BJ13" s="250" t="e">
        <f>'1_Police_raw'!PK12/'1_Police_raw'!PJ12*100</f>
        <v>#VALUE!</v>
      </c>
      <c r="BL13" s="250" t="e">
        <f>'1_Police_raw'!PM12/'1_Police_raw'!NE12*100</f>
        <v>#VALUE!</v>
      </c>
      <c r="BM13" s="250" t="e">
        <f>'1_Police_raw'!PN12/'1_Police_raw'!PM12*100</f>
        <v>#VALUE!</v>
      </c>
      <c r="BN13" s="250" t="e">
        <f>'1_Police_raw'!PO12/'1_Police_raw'!PM12*100</f>
        <v>#VALUE!</v>
      </c>
      <c r="BO13" s="250" t="e">
        <f>'1_Police_raw'!PP12/'1_Police_raw'!PM12*100</f>
        <v>#VALUE!</v>
      </c>
      <c r="BP13" s="250" t="e">
        <f>'1_Police_raw'!PQ12/'1_Police_raw'!PP12*100</f>
        <v>#VALUE!</v>
      </c>
      <c r="BR13" s="250" t="e">
        <f>'1_Police_raw'!PS12/'1_Police_raw'!PM12*100</f>
        <v>#VALUE!</v>
      </c>
      <c r="BS13" s="250" t="e">
        <f>'1_Police_raw'!PT12/'1_Police_raw'!PS12*100</f>
        <v>#VALUE!</v>
      </c>
      <c r="BT13" s="250" t="e">
        <f>'1_Police_raw'!PU12/'1_Police_raw'!PS12*100</f>
        <v>#VALUE!</v>
      </c>
      <c r="BU13" s="250" t="e">
        <f>'1_Police_raw'!PV12/'1_Police_raw'!PS12*100</f>
        <v>#VALUE!</v>
      </c>
      <c r="BV13" s="250" t="e">
        <f>'1_Police_raw'!PW12/'1_Police_raw'!PV12*100</f>
        <v>#VALUE!</v>
      </c>
      <c r="BX13" s="250" t="e">
        <f>'1_Police_raw'!PY12/'1_Police_raw'!PS12*100</f>
        <v>#VALUE!</v>
      </c>
      <c r="BY13" s="250" t="e">
        <f>'1_Police_raw'!PZ12/'1_Police_raw'!PY12*100</f>
        <v>#VALUE!</v>
      </c>
      <c r="BZ13" s="250" t="e">
        <f>'1_Police_raw'!QA12/'1_Police_raw'!PY12*100</f>
        <v>#VALUE!</v>
      </c>
      <c r="CA13" s="250" t="e">
        <f>'1_Police_raw'!QB12/'1_Police_raw'!PY12*100</f>
        <v>#VALUE!</v>
      </c>
      <c r="CB13" s="250" t="e">
        <f>'1_Police_raw'!QC12/'1_Police_raw'!QB12*100</f>
        <v>#VALUE!</v>
      </c>
      <c r="CD13" s="250" t="e">
        <f>'1_Police_raw'!QE12/'1_Police_raw'!PS12*100</f>
        <v>#VALUE!</v>
      </c>
      <c r="CE13" s="250" t="e">
        <f>'1_Police_raw'!QF12/'1_Police_raw'!QE12*100</f>
        <v>#VALUE!</v>
      </c>
      <c r="CF13" s="250" t="e">
        <f>'1_Police_raw'!QG12/'1_Police_raw'!QE12*100</f>
        <v>#VALUE!</v>
      </c>
      <c r="CG13" s="250" t="e">
        <f>'1_Police_raw'!QH12/'1_Police_raw'!QE12*100</f>
        <v>#VALUE!</v>
      </c>
      <c r="CH13" s="250" t="e">
        <f>'1_Police_raw'!QI12/'1_Police_raw'!QH12*100</f>
        <v>#VALUE!</v>
      </c>
      <c r="CJ13" s="250" t="e">
        <f>'1_Police_raw'!QK12/'1_Police_raw'!QE12*100</f>
        <v>#VALUE!</v>
      </c>
      <c r="CK13" s="250" t="e">
        <f>'1_Police_raw'!QL12/'1_Police_raw'!QK12*100</f>
        <v>#VALUE!</v>
      </c>
      <c r="CL13" s="250" t="e">
        <f>'1_Police_raw'!QM12/'1_Police_raw'!QK12*100</f>
        <v>#VALUE!</v>
      </c>
      <c r="CM13" s="250" t="e">
        <f>'1_Police_raw'!QN12/'1_Police_raw'!QK12*100</f>
        <v>#VALUE!</v>
      </c>
      <c r="CN13" s="250" t="e">
        <f>'1_Police_raw'!QO12/'1_Police_raw'!QN12*100</f>
        <v>#VALUE!</v>
      </c>
      <c r="CP13" s="250" t="e">
        <f>'1_Police_raw'!QQ12/'1_Police_raw'!NE12*100</f>
        <v>#VALUE!</v>
      </c>
      <c r="CQ13" s="250" t="e">
        <f>'1_Police_raw'!QR12/'1_Police_raw'!QQ12*100</f>
        <v>#VALUE!</v>
      </c>
      <c r="CR13" s="250" t="e">
        <f>'1_Police_raw'!QS12/'1_Police_raw'!QQ12*100</f>
        <v>#VALUE!</v>
      </c>
      <c r="CS13" s="250" t="e">
        <f>'1_Police_raw'!QT12/'1_Police_raw'!QQ12*100</f>
        <v>#VALUE!</v>
      </c>
      <c r="CT13" s="250" t="e">
        <f>'1_Police_raw'!QU12/'1_Police_raw'!QT12*100</f>
        <v>#VALUE!</v>
      </c>
      <c r="CV13" s="250" t="e">
        <f>'1_Police_raw'!QW12/'1_Police_raw'!QQ12*100</f>
        <v>#VALUE!</v>
      </c>
      <c r="CW13" s="250" t="e">
        <f>'1_Police_raw'!QX12/'1_Police_raw'!QW12*100</f>
        <v>#VALUE!</v>
      </c>
      <c r="CX13" s="250" t="e">
        <f>'1_Police_raw'!QY12/'1_Police_raw'!QW12*100</f>
        <v>#VALUE!</v>
      </c>
      <c r="CY13" s="250" t="e">
        <f>'1_Police_raw'!QZ12/'1_Police_raw'!QW12*100</f>
        <v>#VALUE!</v>
      </c>
      <c r="CZ13" s="250" t="e">
        <f>'1_Police_raw'!RA12/'1_Police_raw'!QZ12*100</f>
        <v>#VALUE!</v>
      </c>
      <c r="DB13" s="250" t="e">
        <f>'1_Police_raw'!RC12/'1_Police_raw'!NE12*100</f>
        <v>#VALUE!</v>
      </c>
      <c r="DC13" s="250" t="e">
        <f>'1_Police_raw'!RD12/'1_Police_raw'!RC12*100</f>
        <v>#VALUE!</v>
      </c>
      <c r="DD13" s="250" t="e">
        <f>'1_Police_raw'!RE12/'1_Police_raw'!RC12*100</f>
        <v>#VALUE!</v>
      </c>
      <c r="DE13" s="250" t="e">
        <f>'1_Police_raw'!RF12/'1_Police_raw'!RC12*100</f>
        <v>#VALUE!</v>
      </c>
      <c r="DF13" s="250" t="e">
        <f>'1_Police_raw'!RG12/'1_Police_raw'!RF12*100</f>
        <v>#VALUE!</v>
      </c>
      <c r="DH13" s="250" t="e">
        <f>'1_Police_raw'!RI12/'1_Police_raw'!NE12*100</f>
        <v>#VALUE!</v>
      </c>
      <c r="DI13" s="250" t="e">
        <f>'1_Police_raw'!RJ12/'1_Police_raw'!RI12*100</f>
        <v>#VALUE!</v>
      </c>
      <c r="DJ13" s="250" t="e">
        <f>'1_Police_raw'!RK12/'1_Police_raw'!RI12*100</f>
        <v>#VALUE!</v>
      </c>
      <c r="DK13" s="250" t="e">
        <f>'1_Police_raw'!RL12/'1_Police_raw'!RI12*100</f>
        <v>#VALUE!</v>
      </c>
      <c r="DL13" s="250" t="e">
        <f>'1_Police_raw'!RM12/'1_Police_raw'!RL12*100</f>
        <v>#VALUE!</v>
      </c>
      <c r="DN13" s="250" t="e">
        <f>'1_Police_raw'!RO12/'1_Police_raw'!NE12*100</f>
        <v>#VALUE!</v>
      </c>
      <c r="DO13" s="250" t="e">
        <f>'1_Police_raw'!RP12/'1_Police_raw'!RO12*100</f>
        <v>#VALUE!</v>
      </c>
      <c r="DP13" s="250" t="e">
        <f>'1_Police_raw'!RQ12/'1_Police_raw'!RO12*100</f>
        <v>#VALUE!</v>
      </c>
      <c r="DQ13" s="250" t="e">
        <f>'1_Police_raw'!RR12/'1_Police_raw'!RO12*100</f>
        <v>#VALUE!</v>
      </c>
      <c r="DR13" s="250" t="e">
        <f>'1_Police_raw'!RS12/'1_Police_raw'!RR12*100</f>
        <v>#VALUE!</v>
      </c>
      <c r="DT13" s="250" t="e">
        <f>'1_Police_raw'!RU12/'1_Police_raw'!NE12*100</f>
        <v>#VALUE!</v>
      </c>
      <c r="DU13" s="250" t="e">
        <f>'1_Police_raw'!RV12/'1_Police_raw'!RU12*100</f>
        <v>#VALUE!</v>
      </c>
      <c r="DV13" s="250" t="e">
        <f>'1_Police_raw'!RW12/'1_Police_raw'!RU12*100</f>
        <v>#VALUE!</v>
      </c>
      <c r="DW13" s="250" t="e">
        <f>'1_Police_raw'!RX12/'1_Police_raw'!RU12*100</f>
        <v>#VALUE!</v>
      </c>
      <c r="DX13" s="250" t="e">
        <f>'1_Police_raw'!RY12/'1_Police_raw'!RX12*100</f>
        <v>#VALUE!</v>
      </c>
      <c r="DZ13" s="250" t="e">
        <f>'1_Police_raw'!SA12/'1_Police_raw'!RU12*100</f>
        <v>#VALUE!</v>
      </c>
      <c r="EA13" s="250" t="e">
        <f>'1_Police_raw'!SB12/'1_Police_raw'!SA12*100</f>
        <v>#VALUE!</v>
      </c>
      <c r="EB13" s="250" t="e">
        <f>'1_Police_raw'!SC12/'1_Police_raw'!SA12*100</f>
        <v>#VALUE!</v>
      </c>
      <c r="EC13" s="250" t="e">
        <f>'1_Police_raw'!SD12/'1_Police_raw'!SA12*100</f>
        <v>#VALUE!</v>
      </c>
      <c r="ED13" s="250" t="e">
        <f>'1_Police_raw'!SE12/'1_Police_raw'!SD12*100</f>
        <v>#VALUE!</v>
      </c>
      <c r="EF13" s="250" t="e">
        <f>'1_Police_raw'!UF12/'1_Police_raw'!UC12*100</f>
        <v>#VALUE!</v>
      </c>
      <c r="EG13" s="250" t="e">
        <f>'1_Police_raw'!UG12/'1_Police_raw'!UC12*100</f>
        <v>#VALUE!</v>
      </c>
    </row>
    <row r="14" spans="1:173">
      <c r="A14" s="247">
        <v>12</v>
      </c>
      <c r="B14" s="239" t="s">
        <v>36</v>
      </c>
      <c r="D14" s="250" t="e">
        <f>'1_Police_100K'!OU14</f>
        <v>#VALUE!</v>
      </c>
      <c r="E14" s="250" t="e">
        <f>'1_Police_raw'!NF13/'1_Police_raw'!NE13*100</f>
        <v>#VALUE!</v>
      </c>
      <c r="F14" s="250" t="e">
        <f>'1_Police_raw'!NG13/'1_Police_raw'!NE13*100</f>
        <v>#VALUE!</v>
      </c>
      <c r="G14" s="250" t="e">
        <f>'1_Police_raw'!NH13/'1_Police_raw'!NE13*100</f>
        <v>#VALUE!</v>
      </c>
      <c r="H14" s="250" t="e">
        <f>'1_Police_raw'!NI13/'1_Police_raw'!NH13*100</f>
        <v>#VALUE!</v>
      </c>
      <c r="J14" s="250" t="e">
        <f>'1_Police_raw'!NK13/'1_Police_raw'!NE13*100</f>
        <v>#VALUE!</v>
      </c>
      <c r="K14" s="250" t="e">
        <f>'1_Police_raw'!NL13/'1_Police_raw'!NK13*100</f>
        <v>#VALUE!</v>
      </c>
      <c r="L14" s="250" t="e">
        <f>'1_Police_raw'!NM13/'1_Police_raw'!NK13*100</f>
        <v>#VALUE!</v>
      </c>
      <c r="M14" s="250" t="e">
        <f>'1_Police_raw'!NN13/'1_Police_raw'!NK13*100</f>
        <v>#VALUE!</v>
      </c>
      <c r="N14" s="250" t="e">
        <f>'1_Police_raw'!NO13/'1_Police_raw'!NN13*100</f>
        <v>#VALUE!</v>
      </c>
      <c r="P14" s="250" t="e">
        <f>'1_Police_raw'!NQ13/'1_Police_raw'!NE13*100</f>
        <v>#VALUE!</v>
      </c>
      <c r="Q14" s="250" t="e">
        <f>'1_Police_raw'!NR13/'1_Police_raw'!NQ13*100</f>
        <v>#VALUE!</v>
      </c>
      <c r="R14" s="250" t="e">
        <f>'1_Police_raw'!NS13/'1_Police_raw'!NQ13*100</f>
        <v>#VALUE!</v>
      </c>
      <c r="S14" s="250" t="e">
        <f>'1_Police_raw'!NT13/'1_Police_raw'!NQ13*100</f>
        <v>#VALUE!</v>
      </c>
      <c r="T14" s="250" t="e">
        <f>'1_Police_raw'!NU13/'1_Police_raw'!NT13*100</f>
        <v>#VALUE!</v>
      </c>
      <c r="V14" s="250" t="e">
        <f>'1_Police_raw'!NW13/'1_Police_raw'!NQ13*100</f>
        <v>#VALUE!</v>
      </c>
      <c r="W14" s="250" t="e">
        <f>'1_Police_raw'!NX13/'1_Police_raw'!NW13*100</f>
        <v>#VALUE!</v>
      </c>
      <c r="X14" s="250" t="e">
        <f>'1_Police_raw'!NY13/'1_Police_raw'!NW13*100</f>
        <v>#VALUE!</v>
      </c>
      <c r="Y14" s="250" t="e">
        <f>'1_Police_raw'!NZ13/'1_Police_raw'!NW13*100</f>
        <v>#VALUE!</v>
      </c>
      <c r="Z14" s="250" t="e">
        <f>'1_Police_raw'!OA13/'1_Police_raw'!NZ13*100</f>
        <v>#VALUE!</v>
      </c>
      <c r="AB14" s="250" t="e">
        <f>'1_Police_raw'!OC13/'1_Police_raw'!NE13*100</f>
        <v>#VALUE!</v>
      </c>
      <c r="AC14" s="250" t="e">
        <f>'1_Police_raw'!OD13/'1_Police_raw'!OC13*100</f>
        <v>#VALUE!</v>
      </c>
      <c r="AD14" s="250" t="e">
        <f>'1_Police_raw'!OE13/'1_Police_raw'!OC13*100</f>
        <v>#VALUE!</v>
      </c>
      <c r="AE14" s="250" t="e">
        <f>'1_Police_raw'!OF13/'1_Police_raw'!OC13*100</f>
        <v>#VALUE!</v>
      </c>
      <c r="AF14" s="250" t="e">
        <f>'1_Police_raw'!OG13/'1_Police_raw'!OF13*100</f>
        <v>#VALUE!</v>
      </c>
      <c r="AH14" s="250" t="e">
        <f>'1_Police_raw'!OI13/'1_Police_raw'!OC13*100</f>
        <v>#VALUE!</v>
      </c>
      <c r="AI14" s="250" t="e">
        <f>'1_Police_raw'!OJ13/'1_Police_raw'!OI13*100</f>
        <v>#VALUE!</v>
      </c>
      <c r="AJ14" s="250" t="e">
        <f>'1_Police_raw'!OK13/'1_Police_raw'!OI13*100</f>
        <v>#VALUE!</v>
      </c>
      <c r="AK14" s="250" t="e">
        <f>'1_Police_raw'!OL13/'1_Police_raw'!OI13*100</f>
        <v>#VALUE!</v>
      </c>
      <c r="AL14" s="250" t="e">
        <f>'1_Police_raw'!OM13/'1_Police_raw'!OL13*100</f>
        <v>#VALUE!</v>
      </c>
      <c r="AN14" s="250" t="e">
        <f>'1_Police_raw'!OO13/'1_Police_raw'!NE13*100</f>
        <v>#VALUE!</v>
      </c>
      <c r="AO14" s="250" t="e">
        <f>'1_Police_raw'!OP13/'1_Police_raw'!OO13*100</f>
        <v>#VALUE!</v>
      </c>
      <c r="AP14" s="250" t="e">
        <f>'1_Police_raw'!OQ13/'1_Police_raw'!OO13*100</f>
        <v>#VALUE!</v>
      </c>
      <c r="AQ14" s="250" t="e">
        <f>'1_Police_raw'!OR13/'1_Police_raw'!OO13*100</f>
        <v>#VALUE!</v>
      </c>
      <c r="AR14" s="250" t="e">
        <f>'1_Police_raw'!OS13/'1_Police_raw'!OR13*100</f>
        <v>#VALUE!</v>
      </c>
      <c r="AT14" s="250" t="e">
        <f>'1_Police_raw'!OU13/'1_Police_raw'!OO13*100</f>
        <v>#VALUE!</v>
      </c>
      <c r="AU14" s="250" t="e">
        <f>'1_Police_raw'!OV13/'1_Police_raw'!OU13*100</f>
        <v>#VALUE!</v>
      </c>
      <c r="AV14" s="250" t="e">
        <f>'1_Police_raw'!OW13/'1_Police_raw'!OU13*100</f>
        <v>#VALUE!</v>
      </c>
      <c r="AW14" s="250" t="e">
        <f>'1_Police_raw'!OX13/'1_Police_raw'!OU13*100</f>
        <v>#VALUE!</v>
      </c>
      <c r="AX14" s="250" t="e">
        <f>'1_Police_raw'!OY13/'1_Police_raw'!OX13*100</f>
        <v>#VALUE!</v>
      </c>
      <c r="AZ14" s="250" t="e">
        <f>'1_Police_raw'!PA13/'1_Police_raw'!OO13*100</f>
        <v>#VALUE!</v>
      </c>
      <c r="BA14" s="250" t="e">
        <f>'1_Police_raw'!PB13/'1_Police_raw'!PA13*100</f>
        <v>#VALUE!</v>
      </c>
      <c r="BB14" s="250" t="e">
        <f>'1_Police_raw'!PC13/'1_Police_raw'!PA13*100</f>
        <v>#VALUE!</v>
      </c>
      <c r="BC14" s="250" t="e">
        <f>'1_Police_raw'!PD13/'1_Police_raw'!PA13*100</f>
        <v>#VALUE!</v>
      </c>
      <c r="BD14" s="250" t="e">
        <f>'1_Police_raw'!PE13/'1_Police_raw'!PD13*100</f>
        <v>#VALUE!</v>
      </c>
      <c r="BF14" s="250" t="e">
        <f>'1_Police_raw'!PG13/'1_Police_raw'!NE13*100</f>
        <v>#VALUE!</v>
      </c>
      <c r="BG14" s="250" t="e">
        <f>'1_Police_raw'!PH13/'1_Police_raw'!PG13*100</f>
        <v>#VALUE!</v>
      </c>
      <c r="BH14" s="250" t="e">
        <f>'1_Police_raw'!PI13/'1_Police_raw'!PG13*100</f>
        <v>#VALUE!</v>
      </c>
      <c r="BI14" s="250" t="e">
        <f>'1_Police_raw'!PJ13/'1_Police_raw'!PG13*100</f>
        <v>#VALUE!</v>
      </c>
      <c r="BJ14" s="250" t="e">
        <f>'1_Police_raw'!PK13/'1_Police_raw'!PJ13*100</f>
        <v>#VALUE!</v>
      </c>
      <c r="BL14" s="250" t="e">
        <f>'1_Police_raw'!PM13/'1_Police_raw'!NE13*100</f>
        <v>#VALUE!</v>
      </c>
      <c r="BM14" s="250" t="e">
        <f>'1_Police_raw'!PN13/'1_Police_raw'!PM13*100</f>
        <v>#VALUE!</v>
      </c>
      <c r="BN14" s="250" t="e">
        <f>'1_Police_raw'!PO13/'1_Police_raw'!PM13*100</f>
        <v>#VALUE!</v>
      </c>
      <c r="BO14" s="250" t="e">
        <f>'1_Police_raw'!PP13/'1_Police_raw'!PM13*100</f>
        <v>#VALUE!</v>
      </c>
      <c r="BP14" s="250" t="e">
        <f>'1_Police_raw'!PQ13/'1_Police_raw'!PP13*100</f>
        <v>#VALUE!</v>
      </c>
      <c r="BR14" s="250" t="e">
        <f>'1_Police_raw'!PS13/'1_Police_raw'!PM13*100</f>
        <v>#VALUE!</v>
      </c>
      <c r="BS14" s="250" t="e">
        <f>'1_Police_raw'!PT13/'1_Police_raw'!PS13*100</f>
        <v>#VALUE!</v>
      </c>
      <c r="BT14" s="250" t="e">
        <f>'1_Police_raw'!PU13/'1_Police_raw'!PS13*100</f>
        <v>#VALUE!</v>
      </c>
      <c r="BU14" s="250" t="e">
        <f>'1_Police_raw'!PV13/'1_Police_raw'!PS13*100</f>
        <v>#VALUE!</v>
      </c>
      <c r="BV14" s="250" t="e">
        <f>'1_Police_raw'!PW13/'1_Police_raw'!PV13*100</f>
        <v>#VALUE!</v>
      </c>
      <c r="BX14" s="250" t="e">
        <f>'1_Police_raw'!PY13/'1_Police_raw'!PS13*100</f>
        <v>#VALUE!</v>
      </c>
      <c r="BY14" s="250" t="e">
        <f>'1_Police_raw'!PZ13/'1_Police_raw'!PY13*100</f>
        <v>#VALUE!</v>
      </c>
      <c r="BZ14" s="250" t="e">
        <f>'1_Police_raw'!QA13/'1_Police_raw'!PY13*100</f>
        <v>#VALUE!</v>
      </c>
      <c r="CA14" s="250" t="e">
        <f>'1_Police_raw'!QB13/'1_Police_raw'!PY13*100</f>
        <v>#VALUE!</v>
      </c>
      <c r="CB14" s="250" t="e">
        <f>'1_Police_raw'!QC13/'1_Police_raw'!QB13*100</f>
        <v>#VALUE!</v>
      </c>
      <c r="CD14" s="250" t="e">
        <f>'1_Police_raw'!QE13/'1_Police_raw'!PS13*100</f>
        <v>#VALUE!</v>
      </c>
      <c r="CE14" s="250" t="e">
        <f>'1_Police_raw'!QF13/'1_Police_raw'!QE13*100</f>
        <v>#VALUE!</v>
      </c>
      <c r="CF14" s="250" t="e">
        <f>'1_Police_raw'!QG13/'1_Police_raw'!QE13*100</f>
        <v>#VALUE!</v>
      </c>
      <c r="CG14" s="250" t="e">
        <f>'1_Police_raw'!QH13/'1_Police_raw'!QE13*100</f>
        <v>#VALUE!</v>
      </c>
      <c r="CH14" s="250" t="e">
        <f>'1_Police_raw'!QI13/'1_Police_raw'!QH13*100</f>
        <v>#VALUE!</v>
      </c>
      <c r="CJ14" s="250" t="e">
        <f>'1_Police_raw'!QK13/'1_Police_raw'!QE13*100</f>
        <v>#VALUE!</v>
      </c>
      <c r="CK14" s="250" t="e">
        <f>'1_Police_raw'!QL13/'1_Police_raw'!QK13*100</f>
        <v>#VALUE!</v>
      </c>
      <c r="CL14" s="250" t="e">
        <f>'1_Police_raw'!QM13/'1_Police_raw'!QK13*100</f>
        <v>#VALUE!</v>
      </c>
      <c r="CM14" s="250" t="e">
        <f>'1_Police_raw'!QN13/'1_Police_raw'!QK13*100</f>
        <v>#VALUE!</v>
      </c>
      <c r="CN14" s="250" t="e">
        <f>'1_Police_raw'!QO13/'1_Police_raw'!QN13*100</f>
        <v>#VALUE!</v>
      </c>
      <c r="CP14" s="250" t="e">
        <f>'1_Police_raw'!QQ13/'1_Police_raw'!NE13*100</f>
        <v>#VALUE!</v>
      </c>
      <c r="CQ14" s="250" t="e">
        <f>'1_Police_raw'!QR13/'1_Police_raw'!QQ13*100</f>
        <v>#VALUE!</v>
      </c>
      <c r="CR14" s="250" t="e">
        <f>'1_Police_raw'!QS13/'1_Police_raw'!QQ13*100</f>
        <v>#VALUE!</v>
      </c>
      <c r="CS14" s="250" t="e">
        <f>'1_Police_raw'!QT13/'1_Police_raw'!QQ13*100</f>
        <v>#VALUE!</v>
      </c>
      <c r="CT14" s="250" t="e">
        <f>'1_Police_raw'!QU13/'1_Police_raw'!QT13*100</f>
        <v>#VALUE!</v>
      </c>
      <c r="CV14" s="250" t="e">
        <f>'1_Police_raw'!QW13/'1_Police_raw'!QQ13*100</f>
        <v>#VALUE!</v>
      </c>
      <c r="CW14" s="250" t="e">
        <f>'1_Police_raw'!QX13/'1_Police_raw'!QW13*100</f>
        <v>#VALUE!</v>
      </c>
      <c r="CX14" s="250" t="e">
        <f>'1_Police_raw'!QY13/'1_Police_raw'!QW13*100</f>
        <v>#VALUE!</v>
      </c>
      <c r="CY14" s="250" t="e">
        <f>'1_Police_raw'!QZ13/'1_Police_raw'!QW13*100</f>
        <v>#VALUE!</v>
      </c>
      <c r="CZ14" s="250" t="e">
        <f>'1_Police_raw'!RA13/'1_Police_raw'!QZ13*100</f>
        <v>#VALUE!</v>
      </c>
      <c r="DB14" s="250" t="e">
        <f>'1_Police_raw'!RC13/'1_Police_raw'!NE13*100</f>
        <v>#VALUE!</v>
      </c>
      <c r="DC14" s="250" t="e">
        <f>'1_Police_raw'!RD13/'1_Police_raw'!RC13*100</f>
        <v>#VALUE!</v>
      </c>
      <c r="DD14" s="250" t="e">
        <f>'1_Police_raw'!RE13/'1_Police_raw'!RC13*100</f>
        <v>#VALUE!</v>
      </c>
      <c r="DE14" s="250" t="e">
        <f>'1_Police_raw'!RF13/'1_Police_raw'!RC13*100</f>
        <v>#VALUE!</v>
      </c>
      <c r="DF14" s="250" t="e">
        <f>'1_Police_raw'!RG13/'1_Police_raw'!RF13*100</f>
        <v>#VALUE!</v>
      </c>
      <c r="DH14" s="250" t="e">
        <f>'1_Police_raw'!RI13/'1_Police_raw'!NE13*100</f>
        <v>#VALUE!</v>
      </c>
      <c r="DI14" s="250" t="e">
        <f>'1_Police_raw'!RJ13/'1_Police_raw'!RI13*100</f>
        <v>#VALUE!</v>
      </c>
      <c r="DJ14" s="250" t="e">
        <f>'1_Police_raw'!RK13/'1_Police_raw'!RI13*100</f>
        <v>#VALUE!</v>
      </c>
      <c r="DK14" s="250" t="e">
        <f>'1_Police_raw'!RL13/'1_Police_raw'!RI13*100</f>
        <v>#VALUE!</v>
      </c>
      <c r="DL14" s="250" t="e">
        <f>'1_Police_raw'!RM13/'1_Police_raw'!RL13*100</f>
        <v>#VALUE!</v>
      </c>
      <c r="DN14" s="250" t="e">
        <f>'1_Police_raw'!RO13/'1_Police_raw'!NE13*100</f>
        <v>#VALUE!</v>
      </c>
      <c r="DO14" s="250" t="e">
        <f>'1_Police_raw'!RP13/'1_Police_raw'!RO13*100</f>
        <v>#VALUE!</v>
      </c>
      <c r="DP14" s="250" t="e">
        <f>'1_Police_raw'!RQ13/'1_Police_raw'!RO13*100</f>
        <v>#VALUE!</v>
      </c>
      <c r="DQ14" s="250" t="e">
        <f>'1_Police_raw'!RR13/'1_Police_raw'!RO13*100</f>
        <v>#VALUE!</v>
      </c>
      <c r="DR14" s="250" t="e">
        <f>'1_Police_raw'!RS13/'1_Police_raw'!RR13*100</f>
        <v>#VALUE!</v>
      </c>
      <c r="DT14" s="250" t="e">
        <f>'1_Police_raw'!RU13/'1_Police_raw'!NE13*100</f>
        <v>#VALUE!</v>
      </c>
      <c r="DU14" s="250" t="e">
        <f>'1_Police_raw'!RV13/'1_Police_raw'!RU13*100</f>
        <v>#VALUE!</v>
      </c>
      <c r="DV14" s="250" t="e">
        <f>'1_Police_raw'!RW13/'1_Police_raw'!RU13*100</f>
        <v>#VALUE!</v>
      </c>
      <c r="DW14" s="250" t="e">
        <f>'1_Police_raw'!RX13/'1_Police_raw'!RU13*100</f>
        <v>#VALUE!</v>
      </c>
      <c r="DX14" s="250" t="e">
        <f>'1_Police_raw'!RY13/'1_Police_raw'!RX13*100</f>
        <v>#VALUE!</v>
      </c>
      <c r="DZ14" s="250" t="e">
        <f>'1_Police_raw'!SA13/'1_Police_raw'!RU13*100</f>
        <v>#VALUE!</v>
      </c>
      <c r="EA14" s="250" t="e">
        <f>'1_Police_raw'!SB13/'1_Police_raw'!SA13*100</f>
        <v>#VALUE!</v>
      </c>
      <c r="EB14" s="250" t="e">
        <f>'1_Police_raw'!SC13/'1_Police_raw'!SA13*100</f>
        <v>#VALUE!</v>
      </c>
      <c r="EC14" s="250" t="e">
        <f>'1_Police_raw'!SD13/'1_Police_raw'!SA13*100</f>
        <v>#VALUE!</v>
      </c>
      <c r="ED14" s="250" t="e">
        <f>'1_Police_raw'!SE13/'1_Police_raw'!SD13*100</f>
        <v>#VALUE!</v>
      </c>
      <c r="EF14" s="250">
        <f>'1_Police_raw'!UF13/'1_Police_raw'!UC13*100</f>
        <v>34.729315628192033</v>
      </c>
      <c r="EG14" s="250">
        <f>'1_Police_raw'!UG13/'1_Police_raw'!UC13*100</f>
        <v>19.458631256384066</v>
      </c>
    </row>
    <row r="15" spans="1:173">
      <c r="A15" s="247">
        <v>13</v>
      </c>
      <c r="B15" s="239" t="s">
        <v>37</v>
      </c>
      <c r="D15" s="250">
        <f>'1_Police_100K'!OU15</f>
        <v>4788.11817711801</v>
      </c>
      <c r="E15" s="250">
        <f>'1_Police_raw'!NF14/'1_Police_raw'!NE14*100</f>
        <v>18.55004313075872</v>
      </c>
      <c r="F15" s="250">
        <f>'1_Police_raw'!NG14/'1_Police_raw'!NE14*100</f>
        <v>8.7192836477171234</v>
      </c>
      <c r="G15" s="250">
        <f>'1_Police_raw'!NH14/'1_Police_raw'!NE14*100</f>
        <v>12.119361512095697</v>
      </c>
      <c r="H15" s="250">
        <f>'1_Police_raw'!NI14/'1_Police_raw'!NH14*100</f>
        <v>42.315444696397073</v>
      </c>
      <c r="J15" s="250" t="e">
        <f>'1_Police_raw'!NK14/'1_Police_raw'!NE14*100</f>
        <v>#VALUE!</v>
      </c>
      <c r="K15" s="250" t="e">
        <f>'1_Police_raw'!NL14/'1_Police_raw'!NK14*100</f>
        <v>#VALUE!</v>
      </c>
      <c r="L15" s="250" t="e">
        <f>'1_Police_raw'!NM14/'1_Police_raw'!NK14*100</f>
        <v>#VALUE!</v>
      </c>
      <c r="M15" s="250" t="e">
        <f>'1_Police_raw'!NN14/'1_Police_raw'!NK14*100</f>
        <v>#VALUE!</v>
      </c>
      <c r="N15" s="250">
        <f>'1_Police_raw'!NO14/'1_Police_raw'!NN14*100</f>
        <v>65.451230628988142</v>
      </c>
      <c r="P15" s="250">
        <f>'1_Police_raw'!NQ14/'1_Police_raw'!NE14*100</f>
        <v>0.15038512332343487</v>
      </c>
      <c r="Q15" s="250">
        <f>'1_Police_raw'!NR14/'1_Police_raw'!NQ14*100</f>
        <v>12.944162436548224</v>
      </c>
      <c r="R15" s="250">
        <f>'1_Police_raw'!NS14/'1_Police_raw'!NQ14*100</f>
        <v>2.7918781725888326</v>
      </c>
      <c r="S15" s="250">
        <f>'1_Police_raw'!NT14/'1_Police_raw'!NQ14*100</f>
        <v>7.8680203045685282</v>
      </c>
      <c r="T15" s="250">
        <f>'1_Police_raw'!NU14/'1_Police_raw'!NT14*100</f>
        <v>29.032258064516132</v>
      </c>
      <c r="V15" s="250">
        <f>'1_Police_raw'!NW14/'1_Police_raw'!NQ14*100</f>
        <v>26.142131979695431</v>
      </c>
      <c r="W15" s="250">
        <f>'1_Police_raw'!NX14/'1_Police_raw'!NW14*100</f>
        <v>15.53398058252427</v>
      </c>
      <c r="X15" s="250">
        <f>'1_Police_raw'!NY14/'1_Police_raw'!NW14*100</f>
        <v>4.8543689320388346</v>
      </c>
      <c r="Y15" s="250">
        <f>'1_Police_raw'!NZ14/'1_Police_raw'!NW14*100</f>
        <v>7.7669902912621351</v>
      </c>
      <c r="Z15" s="250">
        <f>'1_Police_raw'!OA14/'1_Police_raw'!NZ14*100</f>
        <v>12.5</v>
      </c>
      <c r="AB15" s="250">
        <f>'1_Police_raw'!OC14/'1_Police_raw'!NE14*100</f>
        <v>9.8757986824125741</v>
      </c>
      <c r="AC15" s="250">
        <f>'1_Police_raw'!OD14/'1_Police_raw'!OC14*100</f>
        <v>18.126304398237615</v>
      </c>
      <c r="AD15" s="250">
        <f>'1_Police_raw'!OE14/'1_Police_raw'!OC14*100</f>
        <v>9.3491535904769254</v>
      </c>
      <c r="AE15" s="250">
        <f>'1_Police_raw'!OF14/'1_Police_raw'!OC14*100</f>
        <v>11.331838911648759</v>
      </c>
      <c r="AF15" s="250">
        <f>'1_Police_raw'!OG14/'1_Police_raw'!OF14*100</f>
        <v>30.047748976807643</v>
      </c>
      <c r="AH15" s="250">
        <f>'1_Police_raw'!OI14/'1_Police_raw'!OC14*100</f>
        <v>6.2688413078766327</v>
      </c>
      <c r="AI15" s="250">
        <f>'1_Police_raw'!OJ14/'1_Police_raw'!OI14*100</f>
        <v>17.694204685573368</v>
      </c>
      <c r="AJ15" s="250">
        <f>'1_Police_raw'!OK14/'1_Police_raw'!OI14*100</f>
        <v>5.4870530209617758</v>
      </c>
      <c r="AK15" s="250">
        <f>'1_Police_raw'!OL14/'1_Police_raw'!OI14*100</f>
        <v>8.2614056720098645</v>
      </c>
      <c r="AL15" s="250">
        <f>'1_Police_raw'!OM14/'1_Police_raw'!OL14*100</f>
        <v>29.850746268656714</v>
      </c>
      <c r="AN15" s="250">
        <f>'1_Police_raw'!OO14/'1_Police_raw'!NE14*100</f>
        <v>0.86147011000251916</v>
      </c>
      <c r="AO15" s="250">
        <f>'1_Police_raw'!OP14/'1_Police_raw'!OO14*100</f>
        <v>1.9051838723969872</v>
      </c>
      <c r="AP15" s="250">
        <f>'1_Police_raw'!OQ14/'1_Police_raw'!OO14*100</f>
        <v>9.3486929552503319</v>
      </c>
      <c r="AQ15" s="250">
        <f>'1_Police_raw'!OR14/'1_Police_raw'!OO14*100</f>
        <v>18.342933097031459</v>
      </c>
      <c r="AR15" s="250">
        <f>'1_Police_raw'!OS14/'1_Police_raw'!OR14*100</f>
        <v>14.492753623188406</v>
      </c>
      <c r="AT15" s="250">
        <f>'1_Police_raw'!OU14/'1_Police_raw'!OO14*100</f>
        <v>35.932653965440849</v>
      </c>
      <c r="AU15" s="250">
        <f>'1_Police_raw'!OV14/'1_Police_raw'!OU14*100</f>
        <v>0.36991368680641185</v>
      </c>
      <c r="AV15" s="250">
        <f>'1_Police_raw'!OW14/'1_Police_raw'!OU14*100</f>
        <v>6.6584463625154129</v>
      </c>
      <c r="AW15" s="250">
        <f>'1_Police_raw'!OX14/'1_Police_raw'!OU14*100</f>
        <v>24.167694204685574</v>
      </c>
      <c r="AX15" s="250">
        <f>'1_Police_raw'!OY14/'1_Police_raw'!OX14*100</f>
        <v>17.857142857142858</v>
      </c>
      <c r="AZ15" s="250">
        <f>'1_Police_raw'!PA14/'1_Police_raw'!OO14*100</f>
        <v>45.680106335844037</v>
      </c>
      <c r="BA15" s="250">
        <f>'1_Police_raw'!PB14/'1_Police_raw'!PA14*100</f>
        <v>2.7158098933074686</v>
      </c>
      <c r="BB15" s="250">
        <f>'1_Police_raw'!PC14/'1_Police_raw'!PA14*100</f>
        <v>12.512124151309409</v>
      </c>
      <c r="BC15" s="250">
        <f>'1_Police_raw'!PD14/'1_Police_raw'!PA14*100</f>
        <v>14.839961202715809</v>
      </c>
      <c r="BD15" s="250">
        <f>'1_Police_raw'!PE14/'1_Police_raw'!PD14*100</f>
        <v>8.4967320261437909</v>
      </c>
      <c r="BF15" s="250">
        <f>'1_Police_raw'!PG14/'1_Police_raw'!NE14*100</f>
        <v>0.59543348320953915</v>
      </c>
      <c r="BG15" s="250">
        <f>'1_Police_raw'!PH14/'1_Police_raw'!PG14*100</f>
        <v>13.141025641025642</v>
      </c>
      <c r="BH15" s="250">
        <f>'1_Police_raw'!PI14/'1_Police_raw'!PG14*100</f>
        <v>15.897435897435896</v>
      </c>
      <c r="BI15" s="250">
        <f>'1_Police_raw'!PJ14/'1_Police_raw'!PG14*100</f>
        <v>12.179487179487179</v>
      </c>
      <c r="BJ15" s="250">
        <f>'1_Police_raw'!PK14/'1_Police_raw'!PJ14*100</f>
        <v>37.894736842105267</v>
      </c>
      <c r="BL15" s="250">
        <f>'1_Police_raw'!PM14/'1_Police_raw'!NE14*100</f>
        <v>21.179492660137257</v>
      </c>
      <c r="BM15" s="250">
        <f>'1_Police_raw'!PN14/'1_Police_raw'!PM14*100</f>
        <v>25.529384202274326</v>
      </c>
      <c r="BN15" s="250">
        <f>'1_Police_raw'!PO14/'1_Police_raw'!PM14*100</f>
        <v>12.261889743913208</v>
      </c>
      <c r="BO15" s="250">
        <f>'1_Police_raw'!PP14/'1_Police_raw'!PM14*100</f>
        <v>13.409865018291914</v>
      </c>
      <c r="BP15" s="250">
        <f>'1_Police_raw'!PQ14/'1_Police_raw'!PP14*100</f>
        <v>53.729337454643186</v>
      </c>
      <c r="BR15" s="250">
        <f>'1_Police_raw'!PS14/'1_Police_raw'!PM14*100</f>
        <v>3.5142100236082827</v>
      </c>
      <c r="BS15" s="250">
        <f>'1_Police_raw'!PT14/'1_Police_raw'!PS14*100</f>
        <v>11.128205128205128</v>
      </c>
      <c r="BT15" s="250">
        <f>'1_Police_raw'!PU14/'1_Police_raw'!PS14*100</f>
        <v>5.7948717948717947</v>
      </c>
      <c r="BU15" s="250">
        <f>'1_Police_raw'!PV14/'1_Police_raw'!PS14*100</f>
        <v>32.92307692307692</v>
      </c>
      <c r="BV15" s="250">
        <f>'1_Police_raw'!PW14/'1_Police_raw'!PV14*100</f>
        <v>61.993769470404978</v>
      </c>
      <c r="BX15" s="250">
        <f>'1_Police_raw'!PY14/'1_Police_raw'!PS14*100</f>
        <v>173.7948717948718</v>
      </c>
      <c r="BY15" s="250">
        <f>'1_Police_raw'!PZ14/'1_Police_raw'!PY14*100</f>
        <v>10.23900855709649</v>
      </c>
      <c r="BZ15" s="250">
        <f>'1_Police_raw'!QA14/'1_Police_raw'!PY14*100</f>
        <v>16.966656830923576</v>
      </c>
      <c r="CA15" s="250">
        <f>'1_Police_raw'!QB14/'1_Police_raw'!PY14*100</f>
        <v>3.3048096783712011</v>
      </c>
      <c r="CB15" s="250">
        <f>'1_Police_raw'!QC14/'1_Police_raw'!QB14*100</f>
        <v>75.892857142857139</v>
      </c>
      <c r="CD15" s="250">
        <f>'1_Police_raw'!QE14/'1_Police_raw'!PS14*100</f>
        <v>376.05128205128204</v>
      </c>
      <c r="CE15" s="250">
        <f>'1_Police_raw'!QF14/'1_Police_raw'!QE14*100</f>
        <v>11.155052502386473</v>
      </c>
      <c r="CF15" s="250">
        <f>'1_Police_raw'!QG14/'1_Police_raw'!QE14*100</f>
        <v>11.823264693849721</v>
      </c>
      <c r="CG15" s="250" t="e">
        <f>'1_Police_raw'!QH14/'1_Police_raw'!QE14*100</f>
        <v>#VALUE!</v>
      </c>
      <c r="CH15" s="250" t="e">
        <f>'1_Police_raw'!QI14/'1_Police_raw'!QH14*100</f>
        <v>#VALUE!</v>
      </c>
      <c r="CJ15" s="250">
        <f>'1_Police_raw'!QK14/'1_Police_raw'!QE14*100</f>
        <v>32.006000272739669</v>
      </c>
      <c r="CK15" s="250">
        <f>'1_Police_raw'!QL14/'1_Police_raw'!QK14*100</f>
        <v>13.719642096293141</v>
      </c>
      <c r="CL15" s="250">
        <f>'1_Police_raw'!QM14/'1_Police_raw'!QK14*100</f>
        <v>10.14060502769493</v>
      </c>
      <c r="CM15" s="250" t="e">
        <f>'1_Police_raw'!QN14/'1_Police_raw'!QK14*100</f>
        <v>#VALUE!</v>
      </c>
      <c r="CN15" s="250" t="e">
        <f>'1_Police_raw'!QO14/'1_Police_raw'!QN14*100</f>
        <v>#VALUE!</v>
      </c>
      <c r="CP15" s="250">
        <f>'1_Police_raw'!QQ14/'1_Police_raw'!NE14*100</f>
        <v>8.4501935158820434</v>
      </c>
      <c r="CQ15" s="250">
        <f>'1_Police_raw'!QR14/'1_Police_raw'!QQ14*100</f>
        <v>27.015673697999006</v>
      </c>
      <c r="CR15" s="250">
        <f>'1_Police_raw'!QS14/'1_Police_raw'!QQ14*100</f>
        <v>3.1889425899995478</v>
      </c>
      <c r="CS15" s="250">
        <f>'1_Police_raw'!QT14/'1_Police_raw'!QQ14*100</f>
        <v>5.2441393016848092</v>
      </c>
      <c r="CT15" s="250">
        <f>'1_Police_raw'!QU14/'1_Police_raw'!QT14*100</f>
        <v>43.583118001722653</v>
      </c>
      <c r="CV15" s="250" t="e">
        <f>'1_Police_raw'!QW14/'1_Police_raw'!QQ14*100</f>
        <v>#VALUE!</v>
      </c>
      <c r="CW15" s="250" t="e">
        <f>'1_Police_raw'!QX14/'1_Police_raw'!QW14*100</f>
        <v>#VALUE!</v>
      </c>
      <c r="CX15" s="250" t="e">
        <f>'1_Police_raw'!QY14/'1_Police_raw'!QW14*100</f>
        <v>#VALUE!</v>
      </c>
      <c r="CY15" s="250" t="e">
        <f>'1_Police_raw'!QZ14/'1_Police_raw'!QW14*100</f>
        <v>#VALUE!</v>
      </c>
      <c r="CZ15" s="250" t="e">
        <f>'1_Police_raw'!RA14/'1_Police_raw'!QZ14*100</f>
        <v>#VALUE!</v>
      </c>
      <c r="DB15" s="250">
        <f>'1_Police_raw'!RC14/'1_Police_raw'!NE14*100</f>
        <v>1.1859050207256654</v>
      </c>
      <c r="DC15" s="250">
        <f>'1_Police_raw'!RD14/'1_Police_raw'!RC14*100</f>
        <v>22.17573221757322</v>
      </c>
      <c r="DD15" s="250">
        <f>'1_Police_raw'!RE14/'1_Police_raw'!RC14*100</f>
        <v>5.2784036047634375</v>
      </c>
      <c r="DE15" s="250">
        <f>'1_Police_raw'!RF14/'1_Police_raw'!RC14*100</f>
        <v>19.472159639523657</v>
      </c>
      <c r="DF15" s="250">
        <f>'1_Police_raw'!RG14/'1_Police_raw'!RF14*100</f>
        <v>26.611570247933887</v>
      </c>
      <c r="DH15" s="250" t="e">
        <f>'1_Police_raw'!RI14/'1_Police_raw'!NE14*100</f>
        <v>#VALUE!</v>
      </c>
      <c r="DI15" s="250" t="e">
        <f>'1_Police_raw'!RJ14/'1_Police_raw'!RI14*100</f>
        <v>#VALUE!</v>
      </c>
      <c r="DJ15" s="250" t="e">
        <f>'1_Police_raw'!RK14/'1_Police_raw'!RI14*100</f>
        <v>#VALUE!</v>
      </c>
      <c r="DK15" s="250" t="e">
        <f>'1_Police_raw'!RL14/'1_Police_raw'!RI14*100</f>
        <v>#VALUE!</v>
      </c>
      <c r="DL15" s="250" t="e">
        <f>'1_Police_raw'!RM14/'1_Police_raw'!RL14*100</f>
        <v>#VALUE!</v>
      </c>
      <c r="DN15" s="250" t="e">
        <f>'1_Police_raw'!RO14/'1_Police_raw'!NE14*100</f>
        <v>#VALUE!</v>
      </c>
      <c r="DO15" s="250" t="e">
        <f>'1_Police_raw'!RP14/'1_Police_raw'!RO14*100</f>
        <v>#VALUE!</v>
      </c>
      <c r="DP15" s="250" t="e">
        <f>'1_Police_raw'!RQ14/'1_Police_raw'!RO14*100</f>
        <v>#VALUE!</v>
      </c>
      <c r="DQ15" s="250" t="e">
        <f>'1_Police_raw'!RR14/'1_Police_raw'!RO14*100</f>
        <v>#VALUE!</v>
      </c>
      <c r="DR15" s="250" t="e">
        <f>'1_Police_raw'!RS14/'1_Police_raw'!RR14*100</f>
        <v>#VALUE!</v>
      </c>
      <c r="DT15" s="250">
        <f>'1_Police_raw'!RU14/'1_Police_raw'!NE14*100</f>
        <v>8.4032458758597528</v>
      </c>
      <c r="DU15" s="250">
        <f>'1_Police_raw'!RV14/'1_Police_raw'!RU14*100</f>
        <v>13.99890988372093</v>
      </c>
      <c r="DV15" s="250">
        <f>'1_Police_raw'!RW14/'1_Police_raw'!RU14*100</f>
        <v>5.0054505813953485</v>
      </c>
      <c r="DW15" s="250">
        <f>'1_Police_raw'!RX14/'1_Police_raw'!RU14*100</f>
        <v>9.0025436046511622</v>
      </c>
      <c r="DX15" s="250">
        <f>'1_Police_raw'!RY14/'1_Police_raw'!RX14*100</f>
        <v>44.298688193743693</v>
      </c>
      <c r="DZ15" s="250">
        <f>'1_Police_raw'!SA14/'1_Police_raw'!RU14*100</f>
        <v>34.016170058139537</v>
      </c>
      <c r="EA15" s="250">
        <f>'1_Police_raw'!SB14/'1_Police_raw'!SA14*100</f>
        <v>13.51315262384831</v>
      </c>
      <c r="EB15" s="250">
        <f>'1_Police_raw'!SC14/'1_Police_raw'!SA14*100</f>
        <v>3.0578181332621175</v>
      </c>
      <c r="EC15" s="250">
        <f>'1_Police_raw'!SD14/'1_Police_raw'!SA14*100</f>
        <v>11.069568700761117</v>
      </c>
      <c r="ED15" s="250">
        <f>'1_Police_raw'!SE14/'1_Police_raw'!SD14*100</f>
        <v>41.978287092882994</v>
      </c>
      <c r="EF15" s="250" t="e">
        <f>'1_Police_raw'!UF14/'1_Police_raw'!UC14*100</f>
        <v>#VALUE!</v>
      </c>
      <c r="EG15" s="250" t="e">
        <f>'1_Police_raw'!UG14/'1_Police_raw'!UC14*100</f>
        <v>#VALUE!</v>
      </c>
    </row>
    <row r="16" spans="1:173">
      <c r="A16" s="247">
        <v>14</v>
      </c>
      <c r="B16" s="239" t="s">
        <v>38</v>
      </c>
      <c r="D16" s="250">
        <f>'1_Police_100K'!OU16</f>
        <v>1748.3919542572903</v>
      </c>
      <c r="E16" s="250">
        <f>'1_Police_raw'!NF15/'1_Police_raw'!NE15*100</f>
        <v>17.879872524525602</v>
      </c>
      <c r="F16" s="250">
        <f>'1_Police_raw'!NG15/'1_Police_raw'!NE15*100</f>
        <v>17.203594994272553</v>
      </c>
      <c r="G16" s="250">
        <f>'1_Police_raw'!NH15/'1_Police_raw'!NE15*100</f>
        <v>16.185478020119643</v>
      </c>
      <c r="H16" s="250" t="e">
        <f>'1_Police_raw'!NI15/'1_Police_raw'!NH15*100</f>
        <v>#VALUE!</v>
      </c>
      <c r="J16" s="250" t="e">
        <f>'1_Police_raw'!NK15/'1_Police_raw'!NE15*100</f>
        <v>#VALUE!</v>
      </c>
      <c r="K16" s="250" t="e">
        <f>'1_Police_raw'!NL15/'1_Police_raw'!NK15*100</f>
        <v>#VALUE!</v>
      </c>
      <c r="L16" s="250" t="e">
        <f>'1_Police_raw'!NM15/'1_Police_raw'!NK15*100</f>
        <v>#VALUE!</v>
      </c>
      <c r="M16" s="250" t="e">
        <f>'1_Police_raw'!NN15/'1_Police_raw'!NK15*100</f>
        <v>#VALUE!</v>
      </c>
      <c r="N16" s="250" t="e">
        <f>'1_Police_raw'!NO15/'1_Police_raw'!NN15*100</f>
        <v>#VALUE!</v>
      </c>
      <c r="P16" s="250">
        <f>'1_Police_raw'!NQ15/'1_Police_raw'!NE15*100</f>
        <v>0.21653273938873394</v>
      </c>
      <c r="Q16" s="250">
        <f>'1_Police_raw'!NR15/'1_Police_raw'!NQ15*100</f>
        <v>10.969793322734498</v>
      </c>
      <c r="R16" s="250">
        <f>'1_Police_raw'!NS15/'1_Police_raw'!NQ15*100</f>
        <v>7.1542130365659773</v>
      </c>
      <c r="S16" s="250">
        <f>'1_Police_raw'!NT15/'1_Police_raw'!NQ15*100</f>
        <v>17.20985691573927</v>
      </c>
      <c r="T16" s="250" t="e">
        <f>'1_Police_raw'!NU15/'1_Police_raw'!NT15*100</f>
        <v>#VALUE!</v>
      </c>
      <c r="V16" s="250">
        <f>'1_Police_raw'!NW15/'1_Police_raw'!NQ15*100</f>
        <v>34.896661367249607</v>
      </c>
      <c r="W16" s="250">
        <f>'1_Police_raw'!NX15/'1_Police_raw'!NW15*100</f>
        <v>13.895216400911162</v>
      </c>
      <c r="X16" s="250">
        <f>'1_Police_raw'!NY15/'1_Police_raw'!NW15*100</f>
        <v>5.6947608200455582</v>
      </c>
      <c r="Y16" s="250">
        <f>'1_Police_raw'!NZ15/'1_Police_raw'!NW15*100</f>
        <v>16.62870159453303</v>
      </c>
      <c r="Z16" s="250" t="e">
        <f>'1_Police_raw'!OA15/'1_Police_raw'!NZ15*100</f>
        <v>#VALUE!</v>
      </c>
      <c r="AB16" s="250">
        <f>'1_Police_raw'!OC15/'1_Police_raw'!NE15*100</f>
        <v>17.973938615206002</v>
      </c>
      <c r="AC16" s="250">
        <f>'1_Police_raw'!OD15/'1_Police_raw'!OC15*100</f>
        <v>17.365739676702674</v>
      </c>
      <c r="AD16" s="250">
        <f>'1_Police_raw'!OE15/'1_Police_raw'!OC15*100</f>
        <v>15.97669118210373</v>
      </c>
      <c r="AE16" s="250">
        <f>'1_Police_raw'!OF15/'1_Police_raw'!OC15*100</f>
        <v>13.587393702597103</v>
      </c>
      <c r="AF16" s="250" t="e">
        <f>'1_Police_raw'!OG15/'1_Police_raw'!OF15*100</f>
        <v>#VALUE!</v>
      </c>
      <c r="AH16" s="250" t="e">
        <f>'1_Police_raw'!OI15/'1_Police_raw'!OC15*100</f>
        <v>#VALUE!</v>
      </c>
      <c r="AI16" s="250" t="e">
        <f>'1_Police_raw'!OJ15/'1_Police_raw'!OI15*100</f>
        <v>#VALUE!</v>
      </c>
      <c r="AJ16" s="250" t="e">
        <f>'1_Police_raw'!OK15/'1_Police_raw'!OI15*100</f>
        <v>#VALUE!</v>
      </c>
      <c r="AK16" s="250" t="e">
        <f>'1_Police_raw'!OL15/'1_Police_raw'!OI15*100</f>
        <v>#VALUE!</v>
      </c>
      <c r="AL16" s="250" t="e">
        <f>'1_Police_raw'!OM15/'1_Police_raw'!OL15*100</f>
        <v>#VALUE!</v>
      </c>
      <c r="AN16" s="250">
        <f>'1_Police_raw'!OO15/'1_Police_raw'!NE15*100</f>
        <v>2.6248139978604912</v>
      </c>
      <c r="AO16" s="250">
        <f>'1_Police_raw'!OP15/'1_Police_raw'!OO15*100</f>
        <v>6.633004360798715</v>
      </c>
      <c r="AP16" s="250">
        <f>'1_Police_raw'!OQ15/'1_Police_raw'!OO15*100</f>
        <v>24.190957080560018</v>
      </c>
      <c r="AQ16" s="250">
        <f>'1_Police_raw'!OR15/'1_Police_raw'!OO15*100</f>
        <v>14.016853011574151</v>
      </c>
      <c r="AR16" s="250" t="e">
        <f>'1_Police_raw'!OS15/'1_Police_raw'!OR15*100</f>
        <v>#VALUE!</v>
      </c>
      <c r="AT16" s="250">
        <f>'1_Police_raw'!OU15/'1_Police_raw'!OO15*100</f>
        <v>30.869864585724123</v>
      </c>
      <c r="AU16" s="250">
        <f>'1_Police_raw'!OV15/'1_Police_raw'!OU15*100</f>
        <v>1.6463090812533192</v>
      </c>
      <c r="AV16" s="250">
        <f>'1_Police_raw'!OW15/'1_Police_raw'!OU15*100</f>
        <v>28.465215082315453</v>
      </c>
      <c r="AW16" s="250">
        <f>'1_Police_raw'!OX15/'1_Police_raw'!OU15*100</f>
        <v>13.913967073818375</v>
      </c>
      <c r="AX16" s="250" t="e">
        <f>'1_Police_raw'!OY15/'1_Police_raw'!OX15*100</f>
        <v>#VALUE!</v>
      </c>
      <c r="AZ16" s="250">
        <f>'1_Police_raw'!PA15/'1_Police_raw'!OO15*100</f>
        <v>27.246794976884487</v>
      </c>
      <c r="BA16" s="250">
        <f>'1_Police_raw'!PB15/'1_Police_raw'!PA15*100</f>
        <v>3.8507821901323709</v>
      </c>
      <c r="BB16" s="250">
        <f>'1_Police_raw'!PC15/'1_Police_raw'!PA15*100</f>
        <v>41.877256317689529</v>
      </c>
      <c r="BC16" s="250">
        <f>'1_Police_raw'!PD15/'1_Police_raw'!PA15*100</f>
        <v>8.0625752105896513</v>
      </c>
      <c r="BD16" s="250" t="e">
        <f>'1_Police_raw'!PE15/'1_Police_raw'!PD15*100</f>
        <v>#VALUE!</v>
      </c>
      <c r="BF16" s="250">
        <f>'1_Police_raw'!PG15/'1_Police_raw'!NE15*100</f>
        <v>1.6011029743990484</v>
      </c>
      <c r="BG16" s="250">
        <f>'1_Police_raw'!PH15/'1_Police_raw'!PG15*100</f>
        <v>8.0950333261664156</v>
      </c>
      <c r="BH16" s="250">
        <f>'1_Police_raw'!PI15/'1_Police_raw'!PG15*100</f>
        <v>40.910556869490435</v>
      </c>
      <c r="BI16" s="250">
        <f>'1_Police_raw'!PJ15/'1_Police_raw'!PG15*100</f>
        <v>17.641367447860677</v>
      </c>
      <c r="BJ16" s="250" t="e">
        <f>'1_Police_raw'!PK15/'1_Police_raw'!PJ15*100</f>
        <v>#VALUE!</v>
      </c>
      <c r="BL16" s="250">
        <f>'1_Police_raw'!PM15/'1_Police_raw'!NE15*100</f>
        <v>18.437814396328928</v>
      </c>
      <c r="BM16" s="250">
        <f>'1_Police_raw'!PN15/'1_Police_raw'!PM15*100</f>
        <v>20.767090805552705</v>
      </c>
      <c r="BN16" s="250">
        <f>'1_Police_raw'!PO15/'1_Police_raw'!PM15*100</f>
        <v>27.537598371904142</v>
      </c>
      <c r="BO16" s="250">
        <f>'1_Police_raw'!PP15/'1_Police_raw'!PM15*100</f>
        <v>19.945107777331753</v>
      </c>
      <c r="BP16" s="250" t="e">
        <f>'1_Police_raw'!PQ15/'1_Police_raw'!PP15*100</f>
        <v>#VALUE!</v>
      </c>
      <c r="BR16" s="250" t="e">
        <f>'1_Police_raw'!PS15/'1_Police_raw'!PM15*100</f>
        <v>#VALUE!</v>
      </c>
      <c r="BS16" s="250" t="e">
        <f>'1_Police_raw'!PT15/'1_Police_raw'!PS15*100</f>
        <v>#VALUE!</v>
      </c>
      <c r="BT16" s="250" t="e">
        <f>'1_Police_raw'!PU15/'1_Police_raw'!PS15*100</f>
        <v>#VALUE!</v>
      </c>
      <c r="BU16" s="250" t="e">
        <f>'1_Police_raw'!PV15/'1_Police_raw'!PS15*100</f>
        <v>#VALUE!</v>
      </c>
      <c r="BV16" s="250" t="e">
        <f>'1_Police_raw'!PW15/'1_Police_raw'!PV15*100</f>
        <v>#VALUE!</v>
      </c>
      <c r="BX16" s="250" t="e">
        <f>'1_Police_raw'!PY15/'1_Police_raw'!PS15*100</f>
        <v>#VALUE!</v>
      </c>
      <c r="BY16" s="250">
        <f>'1_Police_raw'!PZ15/'1_Police_raw'!PY15*100</f>
        <v>4.9928673323823105</v>
      </c>
      <c r="BZ16" s="250">
        <f>'1_Police_raw'!QA15/'1_Police_raw'!PY15*100</f>
        <v>41.790299572039942</v>
      </c>
      <c r="CA16" s="250">
        <f>'1_Police_raw'!QB15/'1_Police_raw'!PY15*100</f>
        <v>7.5534950071326667</v>
      </c>
      <c r="CB16" s="250" t="e">
        <f>'1_Police_raw'!QC15/'1_Police_raw'!QB15*100</f>
        <v>#VALUE!</v>
      </c>
      <c r="CD16" s="250" t="e">
        <f>'1_Police_raw'!QE15/'1_Police_raw'!PS15*100</f>
        <v>#VALUE!</v>
      </c>
      <c r="CE16" s="250">
        <f>'1_Police_raw'!QF15/'1_Police_raw'!QE15*100</f>
        <v>6.2256066519599518</v>
      </c>
      <c r="CF16" s="250">
        <f>'1_Police_raw'!QG15/'1_Police_raw'!QE15*100</f>
        <v>30.71016460207025</v>
      </c>
      <c r="CG16" s="250">
        <f>'1_Police_raw'!QH15/'1_Police_raw'!QE15*100</f>
        <v>17.009587646360089</v>
      </c>
      <c r="CH16" s="250" t="e">
        <f>'1_Police_raw'!QI15/'1_Police_raw'!QH15*100</f>
        <v>#VALUE!</v>
      </c>
      <c r="CJ16" s="250">
        <f>'1_Police_raw'!QK15/'1_Police_raw'!QE15*100</f>
        <v>50.640590531138642</v>
      </c>
      <c r="CK16" s="250">
        <f>'1_Police_raw'!QL15/'1_Police_raw'!QK15*100</f>
        <v>7.0453212700008372</v>
      </c>
      <c r="CL16" s="250">
        <f>'1_Police_raw'!QM15/'1_Police_raw'!QK15*100</f>
        <v>31.088213118874087</v>
      </c>
      <c r="CM16" s="250">
        <f>'1_Police_raw'!QN15/'1_Police_raw'!QK15*100</f>
        <v>18.371450113093744</v>
      </c>
      <c r="CN16" s="250" t="e">
        <f>'1_Police_raw'!QO15/'1_Police_raw'!QN15*100</f>
        <v>#VALUE!</v>
      </c>
      <c r="CP16" s="250">
        <f>'1_Police_raw'!QQ15/'1_Police_raw'!NE15*100</f>
        <v>4.9778432616233586</v>
      </c>
      <c r="CQ16" s="250">
        <f>'1_Police_raw'!QR15/'1_Police_raw'!QQ15*100</f>
        <v>31.965767634854771</v>
      </c>
      <c r="CR16" s="250">
        <f>'1_Police_raw'!QS15/'1_Police_raw'!QQ15*100</f>
        <v>3.8675656984785616</v>
      </c>
      <c r="CS16" s="250">
        <f>'1_Police_raw'!QT15/'1_Police_raw'!QQ15*100</f>
        <v>13.691217150760721</v>
      </c>
      <c r="CT16" s="250" t="e">
        <f>'1_Police_raw'!QU15/'1_Police_raw'!QT15*100</f>
        <v>#VALUE!</v>
      </c>
      <c r="CV16" s="250" t="e">
        <f>'1_Police_raw'!QW15/'1_Police_raw'!QQ15*100</f>
        <v>#VALUE!</v>
      </c>
      <c r="CW16" s="250" t="e">
        <f>'1_Police_raw'!QX15/'1_Police_raw'!QW15*100</f>
        <v>#VALUE!</v>
      </c>
      <c r="CX16" s="250" t="e">
        <f>'1_Police_raw'!QY15/'1_Police_raw'!QW15*100</f>
        <v>#VALUE!</v>
      </c>
      <c r="CY16" s="250" t="e">
        <f>'1_Police_raw'!QZ15/'1_Police_raw'!QW15*100</f>
        <v>#VALUE!</v>
      </c>
      <c r="CZ16" s="250" t="e">
        <f>'1_Police_raw'!RA15/'1_Police_raw'!QZ15*100</f>
        <v>#VALUE!</v>
      </c>
      <c r="DB16" s="250" t="e">
        <f>'1_Police_raw'!RC15/'1_Police_raw'!NE15*100</f>
        <v>#VALUE!</v>
      </c>
      <c r="DC16" s="250" t="e">
        <f>'1_Police_raw'!RD15/'1_Police_raw'!RC15*100</f>
        <v>#VALUE!</v>
      </c>
      <c r="DD16" s="250" t="e">
        <f>'1_Police_raw'!RE15/'1_Police_raw'!RC15*100</f>
        <v>#VALUE!</v>
      </c>
      <c r="DE16" s="250" t="e">
        <f>'1_Police_raw'!RF15/'1_Police_raw'!RC15*100</f>
        <v>#VALUE!</v>
      </c>
      <c r="DF16" s="250" t="e">
        <f>'1_Police_raw'!RG15/'1_Police_raw'!RF15*100</f>
        <v>#VALUE!</v>
      </c>
      <c r="DH16" s="250" t="e">
        <f>'1_Police_raw'!RI15/'1_Police_raw'!NE15*100</f>
        <v>#VALUE!</v>
      </c>
      <c r="DI16" s="250" t="e">
        <f>'1_Police_raw'!RJ15/'1_Police_raw'!RI15*100</f>
        <v>#VALUE!</v>
      </c>
      <c r="DJ16" s="250" t="e">
        <f>'1_Police_raw'!RK15/'1_Police_raw'!RI15*100</f>
        <v>#VALUE!</v>
      </c>
      <c r="DK16" s="250" t="e">
        <f>'1_Police_raw'!RL15/'1_Police_raw'!RI15*100</f>
        <v>#VALUE!</v>
      </c>
      <c r="DL16" s="250" t="e">
        <f>'1_Police_raw'!RM15/'1_Police_raw'!RL15*100</f>
        <v>#VALUE!</v>
      </c>
      <c r="DN16" s="250" t="e">
        <f>'1_Police_raw'!RO15/'1_Police_raw'!NE15*100</f>
        <v>#VALUE!</v>
      </c>
      <c r="DO16" s="250" t="e">
        <f>'1_Police_raw'!RP15/'1_Police_raw'!RO15*100</f>
        <v>#VALUE!</v>
      </c>
      <c r="DP16" s="250" t="e">
        <f>'1_Police_raw'!RQ15/'1_Police_raw'!RO15*100</f>
        <v>#VALUE!</v>
      </c>
      <c r="DQ16" s="250" t="e">
        <f>'1_Police_raw'!RR15/'1_Police_raw'!RO15*100</f>
        <v>#VALUE!</v>
      </c>
      <c r="DR16" s="250" t="e">
        <f>'1_Police_raw'!RS15/'1_Police_raw'!RR15*100</f>
        <v>#VALUE!</v>
      </c>
      <c r="DT16" s="250">
        <f>'1_Police_raw'!RU15/'1_Police_raw'!NE15*100</f>
        <v>17.384842191869009</v>
      </c>
      <c r="DU16" s="250">
        <f>'1_Police_raw'!RV15/'1_Police_raw'!RU15*100</f>
        <v>9.313723063518859</v>
      </c>
      <c r="DV16" s="250">
        <f>'1_Police_raw'!RW15/'1_Police_raw'!RU15*100</f>
        <v>17.078459230803503</v>
      </c>
      <c r="DW16" s="250">
        <f>'1_Police_raw'!RX15/'1_Police_raw'!RU15*100</f>
        <v>8.7894734236620256</v>
      </c>
      <c r="DX16" s="250" t="e">
        <f>'1_Police_raw'!RY15/'1_Police_raw'!RX15*100</f>
        <v>#VALUE!</v>
      </c>
      <c r="DZ16" s="250">
        <f>'1_Police_raw'!SA15/'1_Police_raw'!RU15*100</f>
        <v>6.2162443132032692</v>
      </c>
      <c r="EA16" s="250">
        <f>'1_Police_raw'!SB15/'1_Police_raw'!SA15*100</f>
        <v>9.6838416819303976</v>
      </c>
      <c r="EB16" s="250">
        <f>'1_Police_raw'!SC15/'1_Police_raw'!SA15*100</f>
        <v>13.235645456717368</v>
      </c>
      <c r="EC16" s="250">
        <f>'1_Police_raw'!SD15/'1_Police_raw'!SA15*100</f>
        <v>19.232300708768019</v>
      </c>
      <c r="ED16" s="250" t="e">
        <f>'1_Police_raw'!SE15/'1_Police_raw'!SD15*100</f>
        <v>#VALUE!</v>
      </c>
      <c r="EF16" s="250" t="e">
        <f>'1_Police_raw'!UF15/'1_Police_raw'!UC15*100</f>
        <v>#VALUE!</v>
      </c>
      <c r="EG16" s="250" t="e">
        <f>'1_Police_raw'!UG15/'1_Police_raw'!UC15*100</f>
        <v>#VALUE!</v>
      </c>
    </row>
    <row r="17" spans="1:137">
      <c r="A17" s="247">
        <v>15</v>
      </c>
      <c r="B17" s="239" t="s">
        <v>32</v>
      </c>
      <c r="D17" s="250">
        <f>'1_Police_100K'!OU17</f>
        <v>567.79729186217992</v>
      </c>
      <c r="E17" s="250">
        <f>'1_Police_raw'!NF16/'1_Police_raw'!NE16*100</f>
        <v>4.5287117491499806</v>
      </c>
      <c r="F17" s="250">
        <f>'1_Police_raw'!NG16/'1_Police_raw'!NE16*100</f>
        <v>1.3789195315451455</v>
      </c>
      <c r="G17" s="250">
        <f>'1_Police_raw'!NH16/'1_Police_raw'!NE16*100</f>
        <v>4.4531545145447673</v>
      </c>
      <c r="H17" s="250">
        <f>'1_Police_raw'!NI16/'1_Police_raw'!NH16*100</f>
        <v>2.6511134676564159</v>
      </c>
      <c r="J17" s="250" t="e">
        <f>'1_Police_raw'!NK16/'1_Police_raw'!NE16*100</f>
        <v>#VALUE!</v>
      </c>
      <c r="K17" s="250" t="e">
        <f>'1_Police_raw'!NL16/'1_Police_raw'!NK16*100</f>
        <v>#VALUE!</v>
      </c>
      <c r="L17" s="250" t="e">
        <f>'1_Police_raw'!NM16/'1_Police_raw'!NK16*100</f>
        <v>#VALUE!</v>
      </c>
      <c r="M17" s="250" t="e">
        <f>'1_Police_raw'!NN16/'1_Police_raw'!NK16*100</f>
        <v>#VALUE!</v>
      </c>
      <c r="N17" s="250" t="e">
        <f>'1_Police_raw'!NO16/'1_Police_raw'!NN16*100</f>
        <v>#VALUE!</v>
      </c>
      <c r="P17" s="250">
        <f>'1_Police_raw'!NQ16/'1_Police_raw'!NE16*100</f>
        <v>0.42973177181715144</v>
      </c>
      <c r="Q17" s="250">
        <f>'1_Police_raw'!NR16/'1_Police_raw'!NQ16*100</f>
        <v>3.296703296703297</v>
      </c>
      <c r="R17" s="250">
        <f>'1_Police_raw'!NS16/'1_Police_raw'!NQ16*100</f>
        <v>7.6923076923076925</v>
      </c>
      <c r="S17" s="250">
        <f>'1_Police_raw'!NT16/'1_Police_raw'!NQ16*100</f>
        <v>1.098901098901099</v>
      </c>
      <c r="T17" s="250" t="e">
        <f>'1_Police_raw'!NU16/'1_Police_raw'!NT16*100</f>
        <v>#VALUE!</v>
      </c>
      <c r="V17" s="250">
        <f>'1_Police_raw'!NW16/'1_Police_raw'!NQ16*100</f>
        <v>110.98901098901099</v>
      </c>
      <c r="W17" s="250">
        <f>'1_Police_raw'!NX16/'1_Police_raw'!NW16*100</f>
        <v>2.9702970297029703</v>
      </c>
      <c r="X17" s="250">
        <f>'1_Police_raw'!NY16/'1_Police_raw'!NW16*100</f>
        <v>6.9306930693069315</v>
      </c>
      <c r="Y17" s="250">
        <f>'1_Police_raw'!NZ16/'1_Police_raw'!NW16*100</f>
        <v>0.99009900990099009</v>
      </c>
      <c r="Z17" s="250" t="e">
        <f>'1_Police_raw'!OA16/'1_Police_raw'!NZ16*100</f>
        <v>#VALUE!</v>
      </c>
      <c r="AB17" s="250">
        <f>'1_Police_raw'!OC16/'1_Police_raw'!NE16*100</f>
        <v>25.127502833396299</v>
      </c>
      <c r="AC17" s="250">
        <f>'1_Police_raw'!OD16/'1_Police_raw'!OC16*100</f>
        <v>2.2740086449915431</v>
      </c>
      <c r="AD17" s="250">
        <f>'1_Police_raw'!OE16/'1_Police_raw'!OC16*100</f>
        <v>9.3967299379815822E-2</v>
      </c>
      <c r="AE17" s="250">
        <f>'1_Police_raw'!OF16/'1_Police_raw'!OC16*100</f>
        <v>0.15034767900770532</v>
      </c>
      <c r="AF17" s="250" t="e">
        <f>'1_Police_raw'!OG16/'1_Police_raw'!OF16*100</f>
        <v>#VALUE!</v>
      </c>
      <c r="AH17" s="250">
        <f>'1_Police_raw'!OI16/'1_Police_raw'!OC16*100</f>
        <v>3.7398985153166695</v>
      </c>
      <c r="AI17" s="250">
        <f>'1_Police_raw'!OJ16/'1_Police_raw'!OI16*100</f>
        <v>1.0050251256281406</v>
      </c>
      <c r="AJ17" s="250">
        <f>'1_Police_raw'!OK16/'1_Police_raw'!OI16*100</f>
        <v>0.50251256281407031</v>
      </c>
      <c r="AK17" s="250" t="e">
        <f>'1_Police_raw'!OL16/'1_Police_raw'!OI16*100</f>
        <v>#VALUE!</v>
      </c>
      <c r="AL17" s="250" t="e">
        <f>'1_Police_raw'!OM16/'1_Police_raw'!OL16*100</f>
        <v>#VALUE!</v>
      </c>
      <c r="AN17" s="250">
        <f>'1_Police_raw'!OO16/'1_Police_raw'!NE16*100</f>
        <v>1.4686437476388365</v>
      </c>
      <c r="AO17" s="250" t="e">
        <f>'1_Police_raw'!OP16/'1_Police_raw'!OO16*100</f>
        <v>#VALUE!</v>
      </c>
      <c r="AP17" s="250" t="e">
        <f>'1_Police_raw'!OQ16/'1_Police_raw'!OO16*100</f>
        <v>#VALUE!</v>
      </c>
      <c r="AQ17" s="250" t="e">
        <f>'1_Police_raw'!OR16/'1_Police_raw'!OO16*100</f>
        <v>#VALUE!</v>
      </c>
      <c r="AR17" s="250" t="e">
        <f>'1_Police_raw'!OS16/'1_Police_raw'!OR16*100</f>
        <v>#VALUE!</v>
      </c>
      <c r="AT17" s="250">
        <f>'1_Police_raw'!OU16/'1_Police_raw'!OO16*100</f>
        <v>3.536977491961415</v>
      </c>
      <c r="AU17" s="250" t="e">
        <f>'1_Police_raw'!OV16/'1_Police_raw'!OU16*100</f>
        <v>#VALUE!</v>
      </c>
      <c r="AV17" s="250">
        <f>'1_Police_raw'!OW16/'1_Police_raw'!OU16*100</f>
        <v>9.0909090909090917</v>
      </c>
      <c r="AW17" s="250" t="e">
        <f>'1_Police_raw'!OX16/'1_Police_raw'!OU16*100</f>
        <v>#VALUE!</v>
      </c>
      <c r="AX17" s="250" t="e">
        <f>'1_Police_raw'!OY16/'1_Police_raw'!OX16*100</f>
        <v>#VALUE!</v>
      </c>
      <c r="AZ17" s="250" t="e">
        <f>'1_Police_raw'!PA16/'1_Police_raw'!OO16*100</f>
        <v>#VALUE!</v>
      </c>
      <c r="BA17" s="250" t="e">
        <f>'1_Police_raw'!PB16/'1_Police_raw'!PA16*100</f>
        <v>#VALUE!</v>
      </c>
      <c r="BB17" s="250" t="e">
        <f>'1_Police_raw'!PC16/'1_Police_raw'!PA16*100</f>
        <v>#VALUE!</v>
      </c>
      <c r="BC17" s="250" t="e">
        <f>'1_Police_raw'!PD16/'1_Police_raw'!PA16*100</f>
        <v>#VALUE!</v>
      </c>
      <c r="BD17" s="250" t="e">
        <f>'1_Police_raw'!PE16/'1_Police_raw'!PD16*100</f>
        <v>#VALUE!</v>
      </c>
      <c r="BF17" s="250">
        <f>'1_Police_raw'!PG16/'1_Police_raw'!NE16*100</f>
        <v>4.0139780884019638</v>
      </c>
      <c r="BG17" s="250">
        <f>'1_Police_raw'!PH16/'1_Police_raw'!PG16*100</f>
        <v>1.0588235294117647</v>
      </c>
      <c r="BH17" s="250">
        <f>'1_Police_raw'!PI16/'1_Police_raw'!PG16*100</f>
        <v>0.23529411764705879</v>
      </c>
      <c r="BI17" s="250">
        <f>'1_Police_raw'!PJ16/'1_Police_raw'!PG16*100</f>
        <v>0.47058823529411759</v>
      </c>
      <c r="BJ17" s="250" t="e">
        <f>'1_Police_raw'!PK16/'1_Police_raw'!PJ16*100</f>
        <v>#VALUE!</v>
      </c>
      <c r="BL17" s="250">
        <f>'1_Police_raw'!PM16/'1_Police_raw'!NE16*100</f>
        <v>14.233094068757083</v>
      </c>
      <c r="BM17" s="250">
        <f>'1_Police_raw'!PN16/'1_Police_raw'!PM16*100</f>
        <v>2.5547445255474455</v>
      </c>
      <c r="BN17" s="250">
        <f>'1_Police_raw'!PO16/'1_Police_raw'!PM16*100</f>
        <v>4.7113470471134704</v>
      </c>
      <c r="BO17" s="250">
        <f>'1_Police_raw'!PP16/'1_Police_raw'!PM16*100</f>
        <v>2.2229595222295955</v>
      </c>
      <c r="BP17" s="250" t="e">
        <f>'1_Police_raw'!PQ16/'1_Police_raw'!PP16*100</f>
        <v>#VALUE!</v>
      </c>
      <c r="BR17" s="250" t="e">
        <f>'1_Police_raw'!PS16/'1_Police_raw'!PM16*100</f>
        <v>#VALUE!</v>
      </c>
      <c r="BS17" s="250" t="e">
        <f>'1_Police_raw'!PT16/'1_Police_raw'!PS16*100</f>
        <v>#VALUE!</v>
      </c>
      <c r="BT17" s="250" t="e">
        <f>'1_Police_raw'!PU16/'1_Police_raw'!PS16*100</f>
        <v>#VALUE!</v>
      </c>
      <c r="BU17" s="250" t="e">
        <f>'1_Police_raw'!PV16/'1_Police_raw'!PS16*100</f>
        <v>#VALUE!</v>
      </c>
      <c r="BV17" s="250" t="e">
        <f>'1_Police_raw'!PW16/'1_Police_raw'!PV16*100</f>
        <v>#VALUE!</v>
      </c>
      <c r="BX17" s="250" t="e">
        <f>'1_Police_raw'!PY16/'1_Police_raw'!PS16*100</f>
        <v>#VALUE!</v>
      </c>
      <c r="BY17" s="250" t="e">
        <f>'1_Police_raw'!PZ16/'1_Police_raw'!PY16*100</f>
        <v>#VALUE!</v>
      </c>
      <c r="BZ17" s="250" t="e">
        <f>'1_Police_raw'!QA16/'1_Police_raw'!PY16*100</f>
        <v>#VALUE!</v>
      </c>
      <c r="CA17" s="250" t="e">
        <f>'1_Police_raw'!QB16/'1_Police_raw'!PY16*100</f>
        <v>#VALUE!</v>
      </c>
      <c r="CB17" s="250" t="e">
        <f>'1_Police_raw'!QC16/'1_Police_raw'!QB16*100</f>
        <v>#VALUE!</v>
      </c>
      <c r="CD17" s="250" t="e">
        <f>'1_Police_raw'!QE16/'1_Police_raw'!PS16*100</f>
        <v>#VALUE!</v>
      </c>
      <c r="CE17" s="250" t="e">
        <f>'1_Police_raw'!QF16/'1_Police_raw'!QE16*100</f>
        <v>#VALUE!</v>
      </c>
      <c r="CF17" s="250" t="e">
        <f>'1_Police_raw'!QG16/'1_Police_raw'!QE16*100</f>
        <v>#VALUE!</v>
      </c>
      <c r="CG17" s="250" t="e">
        <f>'1_Police_raw'!QH16/'1_Police_raw'!QE16*100</f>
        <v>#VALUE!</v>
      </c>
      <c r="CH17" s="250" t="e">
        <f>'1_Police_raw'!QI16/'1_Police_raw'!QH16*100</f>
        <v>#VALUE!</v>
      </c>
      <c r="CJ17" s="250" t="e">
        <f>'1_Police_raw'!QK16/'1_Police_raw'!QE16*100</f>
        <v>#VALUE!</v>
      </c>
      <c r="CK17" s="250" t="e">
        <f>'1_Police_raw'!QL16/'1_Police_raw'!QK16*100</f>
        <v>#VALUE!</v>
      </c>
      <c r="CL17" s="250" t="e">
        <f>'1_Police_raw'!QM16/'1_Police_raw'!QK16*100</f>
        <v>#VALUE!</v>
      </c>
      <c r="CM17" s="250" t="e">
        <f>'1_Police_raw'!QN16/'1_Police_raw'!QK16*100</f>
        <v>#VALUE!</v>
      </c>
      <c r="CN17" s="250" t="e">
        <f>'1_Police_raw'!QO16/'1_Police_raw'!QN16*100</f>
        <v>#VALUE!</v>
      </c>
      <c r="CP17" s="250">
        <f>'1_Police_raw'!QQ16/'1_Police_raw'!NE16*100</f>
        <v>7.3384964110313557</v>
      </c>
      <c r="CQ17" s="250">
        <f>'1_Police_raw'!QR16/'1_Police_raw'!QQ16*100</f>
        <v>0.77220077220077221</v>
      </c>
      <c r="CR17" s="250" t="e">
        <f>'1_Police_raw'!QS16/'1_Police_raw'!QQ16*100</f>
        <v>#VALUE!</v>
      </c>
      <c r="CS17" s="250">
        <f>'1_Police_raw'!QT16/'1_Police_raw'!QQ16*100</f>
        <v>0.1287001287001287</v>
      </c>
      <c r="CT17" s="250" t="e">
        <f>'1_Police_raw'!QU16/'1_Police_raw'!QT16*100</f>
        <v>#VALUE!</v>
      </c>
      <c r="CV17" s="250" t="e">
        <f>'1_Police_raw'!QW16/'1_Police_raw'!QQ16*100</f>
        <v>#VALUE!</v>
      </c>
      <c r="CW17" s="250" t="e">
        <f>'1_Police_raw'!QX16/'1_Police_raw'!QW16*100</f>
        <v>#VALUE!</v>
      </c>
      <c r="CX17" s="250" t="e">
        <f>'1_Police_raw'!QY16/'1_Police_raw'!QW16*100</f>
        <v>#VALUE!</v>
      </c>
      <c r="CY17" s="250" t="e">
        <f>'1_Police_raw'!QZ16/'1_Police_raw'!QW16*100</f>
        <v>#VALUE!</v>
      </c>
      <c r="CZ17" s="250" t="e">
        <f>'1_Police_raw'!RA16/'1_Police_raw'!QZ16*100</f>
        <v>#VALUE!</v>
      </c>
      <c r="DB17" s="250">
        <f>'1_Police_raw'!RC16/'1_Police_raw'!NE16*100</f>
        <v>7.2865508122402725</v>
      </c>
      <c r="DC17" s="250" t="e">
        <f>'1_Police_raw'!RD16/'1_Police_raw'!RC16*100</f>
        <v>#VALUE!</v>
      </c>
      <c r="DD17" s="250" t="e">
        <f>'1_Police_raw'!RE16/'1_Police_raw'!RC16*100</f>
        <v>#VALUE!</v>
      </c>
      <c r="DE17" s="250" t="e">
        <f>'1_Police_raw'!RF16/'1_Police_raw'!RC16*100</f>
        <v>#VALUE!</v>
      </c>
      <c r="DF17" s="250" t="e">
        <f>'1_Police_raw'!RG16/'1_Police_raw'!RF16*100</f>
        <v>#VALUE!</v>
      </c>
      <c r="DH17" s="250" t="e">
        <f>'1_Police_raw'!RI16/'1_Police_raw'!NE16*100</f>
        <v>#VALUE!</v>
      </c>
      <c r="DI17" s="250" t="e">
        <f>'1_Police_raw'!RJ16/'1_Police_raw'!RI16*100</f>
        <v>#VALUE!</v>
      </c>
      <c r="DJ17" s="250" t="e">
        <f>'1_Police_raw'!RK16/'1_Police_raw'!RI16*100</f>
        <v>#VALUE!</v>
      </c>
      <c r="DK17" s="250" t="e">
        <f>'1_Police_raw'!RL16/'1_Police_raw'!RI16*100</f>
        <v>#VALUE!</v>
      </c>
      <c r="DL17" s="250" t="e">
        <f>'1_Police_raw'!RM16/'1_Police_raw'!RL16*100</f>
        <v>#VALUE!</v>
      </c>
      <c r="DN17" s="250">
        <f>'1_Police_raw'!RO16/'1_Police_raw'!NE16*100</f>
        <v>1.511144692104269</v>
      </c>
      <c r="DO17" s="250">
        <f>'1_Police_raw'!RP16/'1_Police_raw'!RO16*100</f>
        <v>1.25</v>
      </c>
      <c r="DP17" s="250" t="e">
        <f>'1_Police_raw'!RQ16/'1_Police_raw'!RO16*100</f>
        <v>#VALUE!</v>
      </c>
      <c r="DQ17" s="250" t="e">
        <f>'1_Police_raw'!RR16/'1_Police_raw'!RO16*100</f>
        <v>#VALUE!</v>
      </c>
      <c r="DR17" s="250" t="e">
        <f>'1_Police_raw'!RS16/'1_Police_raw'!RR16*100</f>
        <v>#VALUE!</v>
      </c>
      <c r="DT17" s="250">
        <f>'1_Police_raw'!RU16/'1_Police_raw'!NE16*100</f>
        <v>9.5013222516055915</v>
      </c>
      <c r="DU17" s="250">
        <f>'1_Police_raw'!RV16/'1_Police_raw'!RU16*100</f>
        <v>3.8270377733598413</v>
      </c>
      <c r="DV17" s="250">
        <f>'1_Police_raw'!RW16/'1_Police_raw'!RU16*100</f>
        <v>0.54671968190854869</v>
      </c>
      <c r="DW17" s="250">
        <f>'1_Police_raw'!RX16/'1_Police_raw'!RU16*100</f>
        <v>4.6222664015904575</v>
      </c>
      <c r="DX17" s="250" t="e">
        <f>'1_Police_raw'!RY16/'1_Police_raw'!RX16*100</f>
        <v>#VALUE!</v>
      </c>
      <c r="DZ17" s="250">
        <f>'1_Police_raw'!SA16/'1_Police_raw'!RU16*100</f>
        <v>9.890656063618291</v>
      </c>
      <c r="EA17" s="250">
        <f>'1_Police_raw'!SB16/'1_Police_raw'!SA16*100</f>
        <v>3.0150753768844218</v>
      </c>
      <c r="EB17" s="250" t="e">
        <f>'1_Police_raw'!SC16/'1_Police_raw'!SA16*100</f>
        <v>#VALUE!</v>
      </c>
      <c r="EC17" s="250">
        <f>'1_Police_raw'!SD16/'1_Police_raw'!SA16*100</f>
        <v>41.206030150753769</v>
      </c>
      <c r="ED17" s="250" t="e">
        <f>'1_Police_raw'!SE16/'1_Police_raw'!SD16*100</f>
        <v>#VALUE!</v>
      </c>
      <c r="EF17" s="250">
        <f>'1_Police_raw'!UF16/'1_Police_raw'!UC16*100</f>
        <v>15.763833730473923</v>
      </c>
      <c r="EG17" s="250" t="e">
        <f>'1_Police_raw'!UG16/'1_Police_raw'!UC16*100</f>
        <v>#VALUE!</v>
      </c>
    </row>
    <row r="18" spans="1:137">
      <c r="A18" s="247">
        <v>16</v>
      </c>
      <c r="B18" s="239" t="s">
        <v>39</v>
      </c>
      <c r="D18" s="250">
        <f>'1_Police_100K'!OU18</f>
        <v>2917.6205184647411</v>
      </c>
      <c r="E18" s="250">
        <f>'1_Police_raw'!NF17/'1_Police_raw'!NE17*100</f>
        <v>24.805363869523301</v>
      </c>
      <c r="F18" s="250">
        <f>'1_Police_raw'!NG17/'1_Police_raw'!NE17*100</f>
        <v>12.553460563706082</v>
      </c>
      <c r="G18" s="250">
        <f>'1_Police_raw'!NH17/'1_Police_raw'!NE17*100</f>
        <v>38.490930488181689</v>
      </c>
      <c r="H18" s="250">
        <f>'1_Police_raw'!NI17/'1_Police_raw'!NH17*100</f>
        <v>23.918479071440476</v>
      </c>
      <c r="J18" s="250" t="e">
        <f>'1_Police_raw'!NK17/'1_Police_raw'!NE17*100</f>
        <v>#VALUE!</v>
      </c>
      <c r="K18" s="250" t="e">
        <f>'1_Police_raw'!NL17/'1_Police_raw'!NK17*100</f>
        <v>#VALUE!</v>
      </c>
      <c r="L18" s="250" t="e">
        <f>'1_Police_raw'!NM17/'1_Police_raw'!NK17*100</f>
        <v>#VALUE!</v>
      </c>
      <c r="M18" s="250" t="e">
        <f>'1_Police_raw'!NN17/'1_Police_raw'!NK17*100</f>
        <v>#VALUE!</v>
      </c>
      <c r="N18" s="250" t="e">
        <f>'1_Police_raw'!NO17/'1_Police_raw'!NN17*100</f>
        <v>#VALUE!</v>
      </c>
      <c r="P18" s="250">
        <f>'1_Police_raw'!NQ17/'1_Police_raw'!NE17*100</f>
        <v>0.11004476082254555</v>
      </c>
      <c r="Q18" s="250">
        <f>'1_Police_raw'!NR17/'1_Police_raw'!NQ17*100</f>
        <v>12.082853855005753</v>
      </c>
      <c r="R18" s="250">
        <f>'1_Police_raw'!NS17/'1_Police_raw'!NQ17*100</f>
        <v>5.2934407364787113</v>
      </c>
      <c r="S18" s="250">
        <f>'1_Police_raw'!NT17/'1_Police_raw'!NQ17*100</f>
        <v>35.327963176064443</v>
      </c>
      <c r="T18" s="250">
        <f>'1_Police_raw'!NU17/'1_Police_raw'!NT17*100</f>
        <v>27.795874049945713</v>
      </c>
      <c r="V18" s="250">
        <f>'1_Police_raw'!NW17/'1_Police_raw'!NQ17*100</f>
        <v>27.617951668584578</v>
      </c>
      <c r="W18" s="250">
        <f>'1_Police_raw'!NX17/'1_Police_raw'!NW17*100</f>
        <v>16.527777777777779</v>
      </c>
      <c r="X18" s="250">
        <f>'1_Police_raw'!NY17/'1_Police_raw'!NW17*100</f>
        <v>3.75</v>
      </c>
      <c r="Y18" s="250" t="e">
        <f>'1_Police_raw'!NZ17/'1_Police_raw'!NW17*100</f>
        <v>#VALUE!</v>
      </c>
      <c r="Z18" s="250" t="e">
        <f>'1_Police_raw'!OA17/'1_Police_raw'!NZ17*100</f>
        <v>#VALUE!</v>
      </c>
      <c r="AB18" s="250">
        <f>'1_Police_raw'!OC17/'1_Police_raw'!NE17*100</f>
        <v>18.052574971422974</v>
      </c>
      <c r="AC18" s="250">
        <f>'1_Police_raw'!OD17/'1_Police_raw'!OC17*100</f>
        <v>18.467423633064591</v>
      </c>
      <c r="AD18" s="250">
        <f>'1_Police_raw'!OE17/'1_Police_raw'!OC17*100</f>
        <v>11.611468602106287</v>
      </c>
      <c r="AE18" s="250">
        <f>'1_Police_raw'!OF17/'1_Police_raw'!OC17*100</f>
        <v>27.513608559830899</v>
      </c>
      <c r="AF18" s="250">
        <f>'1_Police_raw'!OG17/'1_Police_raw'!OF17*100</f>
        <v>29.199102559744368</v>
      </c>
      <c r="AH18" s="250">
        <f>'1_Police_raw'!OI17/'1_Police_raw'!OC17*100</f>
        <v>31.45307618922913</v>
      </c>
      <c r="AI18" s="250">
        <f>'1_Police_raw'!OJ17/'1_Police_raw'!OI17*100</f>
        <v>15.550566475363524</v>
      </c>
      <c r="AJ18" s="250">
        <f>'1_Police_raw'!OK17/'1_Police_raw'!OI17*100</f>
        <v>15.792916827737965</v>
      </c>
      <c r="AK18" s="250">
        <f>'1_Police_raw'!OL17/'1_Police_raw'!OI17*100</f>
        <v>27.442088673466351</v>
      </c>
      <c r="AL18" s="250">
        <f>'1_Police_raw'!OM17/'1_Police_raw'!OL17*100</f>
        <v>31.299777862057752</v>
      </c>
      <c r="AN18" s="250">
        <f>'1_Police_raw'!OO17/'1_Police_raw'!NE17*100</f>
        <v>0.76550124185533697</v>
      </c>
      <c r="AO18" s="250">
        <f>'1_Police_raw'!OP17/'1_Police_raw'!OO17*100</f>
        <v>2.6247587537910118</v>
      </c>
      <c r="AP18" s="250">
        <f>'1_Police_raw'!OQ17/'1_Police_raw'!OO17*100</f>
        <v>16.708023159636063</v>
      </c>
      <c r="AQ18" s="250">
        <f>'1_Police_raw'!OR17/'1_Police_raw'!OO17*100</f>
        <v>24.019851116625311</v>
      </c>
      <c r="AR18" s="250">
        <f>'1_Police_raw'!OS17/'1_Police_raw'!OR17*100</f>
        <v>29.224058769513316</v>
      </c>
      <c r="AT18" s="250">
        <f>'1_Police_raw'!OU17/'1_Police_raw'!OO17*100</f>
        <v>34.662255307416594</v>
      </c>
      <c r="AU18" s="250">
        <f>'1_Police_raw'!OV17/'1_Police_raw'!OU17*100</f>
        <v>1.4635698377346484</v>
      </c>
      <c r="AV18" s="250">
        <f>'1_Police_raw'!OW17/'1_Police_raw'!OU17*100</f>
        <v>8.8132357620108177</v>
      </c>
      <c r="AW18" s="250">
        <f>'1_Police_raw'!OX17/'1_Police_raw'!OU17*100</f>
        <v>29.875914731148583</v>
      </c>
      <c r="AX18" s="250">
        <f>'1_Police_raw'!OY17/'1_Police_raw'!OX17*100</f>
        <v>24.707135250266241</v>
      </c>
      <c r="AZ18" s="250">
        <f>'1_Police_raw'!PA17/'1_Police_raw'!OO17*100</f>
        <v>32.136752136752136</v>
      </c>
      <c r="BA18" s="250">
        <f>'1_Police_raw'!PB17/'1_Police_raw'!PA17*100</f>
        <v>4.5126973232669867</v>
      </c>
      <c r="BB18" s="250">
        <f>'1_Police_raw'!PC17/'1_Police_raw'!PA17*100</f>
        <v>29.752916952642416</v>
      </c>
      <c r="BC18" s="250">
        <f>'1_Police_raw'!PD17/'1_Police_raw'!PA17*100</f>
        <v>14.190116678105696</v>
      </c>
      <c r="BD18" s="250">
        <f>'1_Police_raw'!PE17/'1_Police_raw'!PD17*100</f>
        <v>26.23941958887545</v>
      </c>
      <c r="BF18" s="250">
        <f>'1_Police_raw'!PG17/'1_Police_raw'!NE17*100</f>
        <v>1.2098592001134638</v>
      </c>
      <c r="BG18" s="250">
        <f>'1_Police_raw'!PH17/'1_Police_raw'!PG17*100</f>
        <v>9.8841671900076751</v>
      </c>
      <c r="BH18" s="250">
        <f>'1_Police_raw'!PI17/'1_Police_raw'!PG17*100</f>
        <v>21.359291047379806</v>
      </c>
      <c r="BI18" s="250">
        <f>'1_Police_raw'!PJ17/'1_Police_raw'!PG17*100</f>
        <v>38.441141581187637</v>
      </c>
      <c r="BJ18" s="250">
        <f>'1_Police_raw'!PK17/'1_Police_raw'!PJ17*100</f>
        <v>29.243056816119079</v>
      </c>
      <c r="BL18" s="250">
        <f>'1_Police_raw'!PM17/'1_Police_raw'!NE17*100</f>
        <v>19.374758340523318</v>
      </c>
      <c r="BM18" s="250">
        <f>'1_Police_raw'!PN17/'1_Police_raw'!PM17*100</f>
        <v>28.967635813026288</v>
      </c>
      <c r="BN18" s="250">
        <f>'1_Police_raw'!PO17/'1_Police_raw'!PM17*100</f>
        <v>18.805433610387912</v>
      </c>
      <c r="BO18" s="250">
        <f>'1_Police_raw'!PP17/'1_Police_raw'!PM17*100</f>
        <v>38.505648209675485</v>
      </c>
      <c r="BP18" s="250">
        <f>'1_Police_raw'!PQ17/'1_Police_raw'!PP17*100</f>
        <v>43.084435240665613</v>
      </c>
      <c r="BR18" s="250">
        <f>'1_Police_raw'!PS17/'1_Police_raw'!PM17*100</f>
        <v>21.620279088007493</v>
      </c>
      <c r="BS18" s="250">
        <f>'1_Police_raw'!PT17/'1_Police_raw'!PS17*100</f>
        <v>12.651658672256035</v>
      </c>
      <c r="BT18" s="250">
        <f>'1_Police_raw'!PU17/'1_Police_raw'!PS17*100</f>
        <v>16.086903946148574</v>
      </c>
      <c r="BU18" s="250">
        <f>'1_Police_raw'!PV17/'1_Police_raw'!PS17*100</f>
        <v>43.266556491595793</v>
      </c>
      <c r="BV18" s="250">
        <f>'1_Police_raw'!PW17/'1_Police_raw'!PV17*100</f>
        <v>45.849636668529904</v>
      </c>
      <c r="BX18" s="250">
        <f>'1_Police_raw'!PY17/'1_Police_raw'!PS17*100</f>
        <v>14.70534886533113</v>
      </c>
      <c r="BY18" s="250">
        <f>'1_Police_raw'!PZ17/'1_Police_raw'!PY17*100</f>
        <v>6.4825601315699313</v>
      </c>
      <c r="BZ18" s="250">
        <f>'1_Police_raw'!QA17/'1_Police_raw'!PY17*100</f>
        <v>22.558761049818408</v>
      </c>
      <c r="CA18" s="250">
        <f>'1_Police_raw'!QB17/'1_Police_raw'!PY17*100</f>
        <v>30.521482902761598</v>
      </c>
      <c r="CB18" s="250">
        <f>'1_Police_raw'!QC17/'1_Police_raw'!QB17*100</f>
        <v>65.514144589133366</v>
      </c>
      <c r="CD18" s="250">
        <f>'1_Police_raw'!QE17/'1_Police_raw'!PS17*100</f>
        <v>67.528920956104642</v>
      </c>
      <c r="CE18" s="250">
        <f>'1_Police_raw'!QF17/'1_Police_raw'!QE17*100</f>
        <v>12.939280438123946</v>
      </c>
      <c r="CF18" s="250">
        <f>'1_Police_raw'!QG17/'1_Police_raw'!QE17*100</f>
        <v>13.857012818408368</v>
      </c>
      <c r="CG18" s="250">
        <f>'1_Police_raw'!QH17/'1_Police_raw'!QE17*100</f>
        <v>43.958634891737425</v>
      </c>
      <c r="CH18" s="250">
        <f>'1_Police_raw'!QI17/'1_Police_raw'!QH17*100</f>
        <v>41.91051666779822</v>
      </c>
      <c r="CJ18" s="250">
        <f>'1_Police_raw'!QK17/'1_Police_raw'!QE17*100</f>
        <v>33.578559384000116</v>
      </c>
      <c r="CK18" s="250">
        <f>'1_Police_raw'!QL17/'1_Police_raw'!QK17*100</f>
        <v>14.127633099280064</v>
      </c>
      <c r="CL18" s="250">
        <f>'1_Police_raw'!QM17/'1_Police_raw'!QK17*100</f>
        <v>12.225579948449026</v>
      </c>
      <c r="CM18" s="250">
        <f>'1_Police_raw'!QN17/'1_Police_raw'!QK17*100</f>
        <v>35.605723935650161</v>
      </c>
      <c r="CN18" s="250">
        <f>'1_Police_raw'!QO17/'1_Police_raw'!QN17*100</f>
        <v>37.219171243135293</v>
      </c>
      <c r="CP18" s="250">
        <f>'1_Police_raw'!QQ17/'1_Police_raw'!NE17*100</f>
        <v>11.030984754980507</v>
      </c>
      <c r="CQ18" s="250">
        <f>'1_Police_raw'!QR17/'1_Police_raw'!QQ17*100</f>
        <v>34.308608338945696</v>
      </c>
      <c r="CR18" s="250">
        <f>'1_Police_raw'!QS17/'1_Police_raw'!QQ17*100</f>
        <v>3.5725218882018002</v>
      </c>
      <c r="CS18" s="250">
        <f>'1_Police_raw'!QT17/'1_Police_raw'!QQ17*100</f>
        <v>25.949764280903693</v>
      </c>
      <c r="CT18" s="250">
        <f>'1_Police_raw'!QU17/'1_Police_raw'!QT17*100</f>
        <v>44.334503199929223</v>
      </c>
      <c r="CV18" s="250" t="e">
        <f>'1_Police_raw'!QW17/'1_Police_raw'!QQ17*100</f>
        <v>#VALUE!</v>
      </c>
      <c r="CW18" s="250" t="e">
        <f>'1_Police_raw'!QX17/'1_Police_raw'!QW17*100</f>
        <v>#VALUE!</v>
      </c>
      <c r="CX18" s="250" t="e">
        <f>'1_Police_raw'!QY17/'1_Police_raw'!QW17*100</f>
        <v>#VALUE!</v>
      </c>
      <c r="CY18" s="250" t="e">
        <f>'1_Police_raw'!QZ17/'1_Police_raw'!QW17*100</f>
        <v>#VALUE!</v>
      </c>
      <c r="CZ18" s="250" t="e">
        <f>'1_Police_raw'!RA17/'1_Police_raw'!QZ17*100</f>
        <v>#VALUE!</v>
      </c>
      <c r="DB18" s="250">
        <f>'1_Police_raw'!RC17/'1_Police_raw'!NE17*100</f>
        <v>1.5303693147761368</v>
      </c>
      <c r="DC18" s="250">
        <f>'1_Police_raw'!RD17/'1_Police_raw'!RC17*100</f>
        <v>18.463660184802098</v>
      </c>
      <c r="DD18" s="250">
        <f>'1_Police_raw'!RE17/'1_Police_raw'!RC17*100</f>
        <v>4.5952282443800856</v>
      </c>
      <c r="DE18" s="250">
        <f>'1_Police_raw'!RF17/'1_Police_raw'!RC17*100</f>
        <v>41.712867190732311</v>
      </c>
      <c r="DF18" s="250">
        <f>'1_Police_raw'!RG17/'1_Police_raw'!RF17*100</f>
        <v>35.548502281293395</v>
      </c>
      <c r="DH18" s="250">
        <f>'1_Police_raw'!RI17/'1_Police_raw'!NE17*100</f>
        <v>0.39758787962698749</v>
      </c>
      <c r="DI18" s="250">
        <f>'1_Police_raw'!RJ17/'1_Police_raw'!RI17*100</f>
        <v>29.727147255547298</v>
      </c>
      <c r="DJ18" s="250">
        <f>'1_Police_raw'!RK17/'1_Police_raw'!RI17*100</f>
        <v>0.97674912411083981</v>
      </c>
      <c r="DK18" s="250">
        <f>'1_Police_raw'!RL17/'1_Police_raw'!RI17*100</f>
        <v>39.016880772905829</v>
      </c>
      <c r="DL18" s="250">
        <f>'1_Police_raw'!RM17/'1_Police_raw'!RL17*100</f>
        <v>39.510204081632658</v>
      </c>
      <c r="DN18" s="250">
        <f>'1_Police_raw'!RO17/'1_Police_raw'!NE17*100</f>
        <v>4.6727867368836939E-2</v>
      </c>
      <c r="DO18" s="250">
        <f>'1_Police_raw'!RP17/'1_Police_raw'!RO17*100</f>
        <v>21.499548328816623</v>
      </c>
      <c r="DP18" s="250">
        <f>'1_Police_raw'!RQ17/'1_Police_raw'!RO17*100</f>
        <v>0.18066847335140018</v>
      </c>
      <c r="DQ18" s="250">
        <f>'1_Police_raw'!RR17/'1_Police_raw'!RO17*100</f>
        <v>18.428184281842817</v>
      </c>
      <c r="DR18" s="250">
        <f>'1_Police_raw'!RS17/'1_Police_raw'!RR17*100</f>
        <v>30.392156862745097</v>
      </c>
      <c r="DT18" s="250">
        <f>'1_Police_raw'!RU17/'1_Police_raw'!NE17*100</f>
        <v>9.7816158133519302</v>
      </c>
      <c r="DU18" s="250">
        <f>'1_Police_raw'!RV17/'1_Police_raw'!RU17*100</f>
        <v>12.861951408967332</v>
      </c>
      <c r="DV18" s="250">
        <f>'1_Police_raw'!RW17/'1_Police_raw'!RU17*100</f>
        <v>8.8771415008846493</v>
      </c>
      <c r="DW18" s="250">
        <f>'1_Police_raw'!RX17/'1_Police_raw'!RU17*100</f>
        <v>22.273766883873474</v>
      </c>
      <c r="DX18" s="250">
        <f>'1_Police_raw'!RY17/'1_Police_raw'!RX17*100</f>
        <v>38.71936452581614</v>
      </c>
      <c r="DZ18" s="250">
        <f>'1_Police_raw'!SA17/'1_Police_raw'!RU17*100</f>
        <v>26.277564406852804</v>
      </c>
      <c r="EA18" s="250">
        <f>'1_Police_raw'!SB17/'1_Police_raw'!SA17*100</f>
        <v>10.564432693413035</v>
      </c>
      <c r="EB18" s="250">
        <f>'1_Police_raw'!SC17/'1_Police_raw'!SA17*100</f>
        <v>0.94099485983610598</v>
      </c>
      <c r="EC18" s="250">
        <f>'1_Police_raw'!SD17/'1_Police_raw'!SA17*100</f>
        <v>28.420343881891185</v>
      </c>
      <c r="ED18" s="250">
        <f>'1_Police_raw'!SE17/'1_Police_raw'!SD17*100</f>
        <v>34.10955737894372</v>
      </c>
      <c r="EF18" s="250">
        <f>'1_Police_raw'!UF17/'1_Police_raw'!UC17*100</f>
        <v>19.697581032528291</v>
      </c>
      <c r="EG18" s="250" t="e">
        <f>'1_Police_raw'!UG17/'1_Police_raw'!UC17*100</f>
        <v>#VALUE!</v>
      </c>
    </row>
    <row r="19" spans="1:137">
      <c r="A19" s="247">
        <v>17</v>
      </c>
      <c r="B19" s="239" t="s">
        <v>40</v>
      </c>
      <c r="D19" s="250">
        <f>'1_Police_100K'!OU19</f>
        <v>1022.4702150981882</v>
      </c>
      <c r="E19" s="250">
        <f>'1_Police_raw'!NF18/'1_Police_raw'!NE18*100</f>
        <v>26.202486038551616</v>
      </c>
      <c r="F19" s="250">
        <f>'1_Police_raw'!NG18/'1_Police_raw'!NE18*100</f>
        <v>4.1370924157809403</v>
      </c>
      <c r="G19" s="250">
        <f>'1_Police_raw'!NH18/'1_Police_raw'!NE18*100</f>
        <v>24.096559178526391</v>
      </c>
      <c r="H19" s="250" t="e">
        <f>'1_Police_raw'!NI18/'1_Police_raw'!NH18*100</f>
        <v>#VALUE!</v>
      </c>
      <c r="J19" s="250" t="e">
        <f>'1_Police_raw'!NK18/'1_Police_raw'!NE18*100</f>
        <v>#VALUE!</v>
      </c>
      <c r="K19" s="250" t="e">
        <f>'1_Police_raw'!NL18/'1_Police_raw'!NK18*100</f>
        <v>#VALUE!</v>
      </c>
      <c r="L19" s="250" t="e">
        <f>'1_Police_raw'!NM18/'1_Police_raw'!NK18*100</f>
        <v>#VALUE!</v>
      </c>
      <c r="M19" s="250" t="e">
        <f>'1_Police_raw'!NN18/'1_Police_raw'!NK18*100</f>
        <v>#VALUE!</v>
      </c>
      <c r="N19" s="250" t="e">
        <f>'1_Police_raw'!NO18/'1_Police_raw'!NN18*100</f>
        <v>#VALUE!</v>
      </c>
      <c r="P19" s="250">
        <f>'1_Police_raw'!NQ18/'1_Police_raw'!NE18*100</f>
        <v>0.35308953341740229</v>
      </c>
      <c r="Q19" s="250">
        <f>'1_Police_raw'!NR18/'1_Police_raw'!NQ18*100</f>
        <v>27.551020408163261</v>
      </c>
      <c r="R19" s="250">
        <f>'1_Police_raw'!NS18/'1_Police_raw'!NQ18*100</f>
        <v>0</v>
      </c>
      <c r="S19" s="250">
        <f>'1_Police_raw'!NT18/'1_Police_raw'!NQ18*100</f>
        <v>29.846938775510207</v>
      </c>
      <c r="T19" s="250" t="e">
        <f>'1_Police_raw'!NU18/'1_Police_raw'!NT18*100</f>
        <v>#VALUE!</v>
      </c>
      <c r="V19" s="250" t="e">
        <f>'1_Police_raw'!NW18/'1_Police_raw'!NQ18*100</f>
        <v>#VALUE!</v>
      </c>
      <c r="W19" s="250" t="e">
        <f>'1_Police_raw'!NX18/'1_Police_raw'!NW18*100</f>
        <v>#VALUE!</v>
      </c>
      <c r="X19" s="250" t="e">
        <f>'1_Police_raw'!NY18/'1_Police_raw'!NW18*100</f>
        <v>#VALUE!</v>
      </c>
      <c r="Y19" s="250" t="e">
        <f>'1_Police_raw'!NZ18/'1_Police_raw'!NW18*100</f>
        <v>#VALUE!</v>
      </c>
      <c r="Z19" s="250" t="e">
        <f>'1_Police_raw'!OA18/'1_Police_raw'!NZ18*100</f>
        <v>#VALUE!</v>
      </c>
      <c r="AB19" s="250">
        <f>'1_Police_raw'!OC18/'1_Police_raw'!NE18*100</f>
        <v>5.6125022518465144</v>
      </c>
      <c r="AC19" s="250">
        <f>'1_Police_raw'!OD18/'1_Police_raw'!OC18*100</f>
        <v>27.924891670678864</v>
      </c>
      <c r="AD19" s="250">
        <f>'1_Police_raw'!OE18/'1_Police_raw'!OC18*100</f>
        <v>3.0011234151821538</v>
      </c>
      <c r="AE19" s="250">
        <f>'1_Police_raw'!OF18/'1_Police_raw'!OC18*100</f>
        <v>14.556251003049269</v>
      </c>
      <c r="AF19" s="250" t="e">
        <f>'1_Police_raw'!OG18/'1_Police_raw'!OF18*100</f>
        <v>#VALUE!</v>
      </c>
      <c r="AH19" s="250" t="e">
        <f>'1_Police_raw'!OI18/'1_Police_raw'!OC18*100</f>
        <v>#VALUE!</v>
      </c>
      <c r="AI19" s="250" t="e">
        <f>'1_Police_raw'!OJ18/'1_Police_raw'!OI18*100</f>
        <v>#VALUE!</v>
      </c>
      <c r="AJ19" s="250" t="e">
        <f>'1_Police_raw'!OK18/'1_Police_raw'!OI18*100</f>
        <v>#VALUE!</v>
      </c>
      <c r="AK19" s="250" t="e">
        <f>'1_Police_raw'!OL18/'1_Police_raw'!OI18*100</f>
        <v>#VALUE!</v>
      </c>
      <c r="AL19" s="250" t="e">
        <f>'1_Police_raw'!OM18/'1_Police_raw'!OL18*100</f>
        <v>#VALUE!</v>
      </c>
      <c r="AN19" s="250">
        <f>'1_Police_raw'!OO18/'1_Police_raw'!NE18*100</f>
        <v>1.1187173482255448</v>
      </c>
      <c r="AO19" s="250">
        <f>'1_Police_raw'!OP18/'1_Police_raw'!OO18*100</f>
        <v>26.409017713365539</v>
      </c>
      <c r="AP19" s="250">
        <f>'1_Police_raw'!OQ18/'1_Police_raw'!OO18*100</f>
        <v>3.7842190016103059</v>
      </c>
      <c r="AQ19" s="250">
        <f>'1_Police_raw'!OR18/'1_Police_raw'!OO18*100</f>
        <v>36.876006441223829</v>
      </c>
      <c r="AR19" s="250" t="e">
        <f>'1_Police_raw'!OS18/'1_Police_raw'!OR18*100</f>
        <v>#VALUE!</v>
      </c>
      <c r="AT19" s="250">
        <f>'1_Police_raw'!OU18/'1_Police_raw'!OO18*100</f>
        <v>14.573268921095009</v>
      </c>
      <c r="AU19" s="250">
        <f>'1_Police_raw'!OV18/'1_Police_raw'!OU18*100</f>
        <v>22.651933701657459</v>
      </c>
      <c r="AV19" s="250">
        <f>'1_Police_raw'!OW18/'1_Police_raw'!OU18*100</f>
        <v>4.972375690607735</v>
      </c>
      <c r="AW19" s="250">
        <f>'1_Police_raw'!OX18/'1_Police_raw'!OU18*100</f>
        <v>37.016574585635361</v>
      </c>
      <c r="AX19" s="250" t="e">
        <f>'1_Police_raw'!OY18/'1_Police_raw'!OX18*100</f>
        <v>#VALUE!</v>
      </c>
      <c r="AZ19" s="250" t="e">
        <f>'1_Police_raw'!PA18/'1_Police_raw'!OO18*100</f>
        <v>#VALUE!</v>
      </c>
      <c r="BA19" s="250" t="e">
        <f>'1_Police_raw'!PB18/'1_Police_raw'!PA18*100</f>
        <v>#VALUE!</v>
      </c>
      <c r="BB19" s="250" t="e">
        <f>'1_Police_raw'!PC18/'1_Police_raw'!PA18*100</f>
        <v>#VALUE!</v>
      </c>
      <c r="BC19" s="250" t="e">
        <f>'1_Police_raw'!PD18/'1_Police_raw'!PA18*100</f>
        <v>#VALUE!</v>
      </c>
      <c r="BD19" s="250" t="e">
        <f>'1_Police_raw'!PE18/'1_Police_raw'!PD18*100</f>
        <v>#VALUE!</v>
      </c>
      <c r="BF19" s="250">
        <f>'1_Police_raw'!PG18/'1_Police_raw'!NE18*100</f>
        <v>2.1635741307872456</v>
      </c>
      <c r="BG19" s="250">
        <f>'1_Police_raw'!PH18/'1_Police_raw'!PG18*100</f>
        <v>36.427976686094922</v>
      </c>
      <c r="BH19" s="250">
        <f>'1_Police_raw'!PI18/'1_Police_raw'!PG18*100</f>
        <v>14.904246461282264</v>
      </c>
      <c r="BI19" s="250">
        <f>'1_Police_raw'!PJ18/'1_Police_raw'!PG18*100</f>
        <v>29.225645295587011</v>
      </c>
      <c r="BJ19" s="250" t="e">
        <f>'1_Police_raw'!PK18/'1_Police_raw'!PJ18*100</f>
        <v>#VALUE!</v>
      </c>
      <c r="BL19" s="250">
        <f>'1_Police_raw'!PM18/'1_Police_raw'!NE18*100</f>
        <v>18.250765627814808</v>
      </c>
      <c r="BM19" s="250">
        <f>'1_Police_raw'!PN18/'1_Police_raw'!PM18*100</f>
        <v>28.087059520284274</v>
      </c>
      <c r="BN19" s="250">
        <f>'1_Police_raw'!PO18/'1_Police_raw'!PM18*100</f>
        <v>10.852827953805152</v>
      </c>
      <c r="BO19" s="250">
        <f>'1_Police_raw'!PP18/'1_Police_raw'!PM18*100</f>
        <v>25.244299674267101</v>
      </c>
      <c r="BP19" s="250" t="e">
        <f>'1_Police_raw'!PQ18/'1_Police_raw'!PP18*100</f>
        <v>#VALUE!</v>
      </c>
      <c r="BR19" s="250">
        <f>'1_Police_raw'!PS18/'1_Police_raw'!PM18*100</f>
        <v>19.751258513473495</v>
      </c>
      <c r="BS19" s="250">
        <f>'1_Police_raw'!PT18/'1_Police_raw'!PS18*100</f>
        <v>28.510744627686158</v>
      </c>
      <c r="BT19" s="250">
        <f>'1_Police_raw'!PU18/'1_Police_raw'!PS18*100</f>
        <v>7.9960019990004998</v>
      </c>
      <c r="BU19" s="250">
        <f>'1_Police_raw'!PV18/'1_Police_raw'!PS18*100</f>
        <v>34.407796101949025</v>
      </c>
      <c r="BV19" s="250" t="e">
        <f>'1_Police_raw'!PW18/'1_Police_raw'!PV18*100</f>
        <v>#VALUE!</v>
      </c>
      <c r="BX19" s="250" t="e">
        <f>'1_Police_raw'!PY18/'1_Police_raw'!PS18*100</f>
        <v>#VALUE!</v>
      </c>
      <c r="BY19" s="250" t="e">
        <f>'1_Police_raw'!PZ18/'1_Police_raw'!PY18*100</f>
        <v>#VALUE!</v>
      </c>
      <c r="BZ19" s="250" t="e">
        <f>'1_Police_raw'!QA18/'1_Police_raw'!PY18*100</f>
        <v>#VALUE!</v>
      </c>
      <c r="CA19" s="250" t="e">
        <f>'1_Police_raw'!QB18/'1_Police_raw'!PY18*100</f>
        <v>#VALUE!</v>
      </c>
      <c r="CB19" s="250" t="e">
        <f>'1_Police_raw'!QC18/'1_Police_raw'!QB18*100</f>
        <v>#VALUE!</v>
      </c>
      <c r="CD19" s="250">
        <f>'1_Police_raw'!QE18/'1_Police_raw'!PS18*100</f>
        <v>130.80959520239881</v>
      </c>
      <c r="CE19" s="250">
        <f>'1_Police_raw'!QF18/'1_Police_raw'!QE18*100</f>
        <v>22.521489971346707</v>
      </c>
      <c r="CF19" s="250">
        <f>'1_Police_raw'!QG18/'1_Police_raw'!QE18*100</f>
        <v>8.5195797516714418</v>
      </c>
      <c r="CG19" s="250">
        <f>'1_Police_raw'!QH18/'1_Police_raw'!QE18*100</f>
        <v>28.042024832855777</v>
      </c>
      <c r="CH19" s="250" t="e">
        <f>'1_Police_raw'!QI18/'1_Police_raw'!QH18*100</f>
        <v>#VALUE!</v>
      </c>
      <c r="CJ19" s="250" t="e">
        <f>'1_Police_raw'!QK18/'1_Police_raw'!QE18*100</f>
        <v>#VALUE!</v>
      </c>
      <c r="CK19" s="250" t="e">
        <f>'1_Police_raw'!QL18/'1_Police_raw'!QK18*100</f>
        <v>#VALUE!</v>
      </c>
      <c r="CL19" s="250" t="e">
        <f>'1_Police_raw'!QM18/'1_Police_raw'!QK18*100</f>
        <v>#VALUE!</v>
      </c>
      <c r="CM19" s="250" t="e">
        <f>'1_Police_raw'!QN18/'1_Police_raw'!QK18*100</f>
        <v>#VALUE!</v>
      </c>
      <c r="CN19" s="250" t="e">
        <f>'1_Police_raw'!QO18/'1_Police_raw'!QN18*100</f>
        <v>#VALUE!</v>
      </c>
      <c r="CP19" s="250">
        <f>'1_Police_raw'!QQ18/'1_Police_raw'!NE18*100</f>
        <v>1.4384795532336516</v>
      </c>
      <c r="CQ19" s="250">
        <f>'1_Police_raw'!QR18/'1_Police_raw'!QQ18*100</f>
        <v>22.980588603631809</v>
      </c>
      <c r="CR19" s="250">
        <f>'1_Police_raw'!QS18/'1_Police_raw'!QQ18*100</f>
        <v>1.5028177833437695</v>
      </c>
      <c r="CS19" s="250">
        <f>'1_Police_raw'!QT18/'1_Police_raw'!QQ18*100</f>
        <v>19.035691922354413</v>
      </c>
      <c r="CT19" s="250" t="e">
        <f>'1_Police_raw'!QU18/'1_Police_raw'!QT18*100</f>
        <v>#VALUE!</v>
      </c>
      <c r="CV19" s="250" t="e">
        <f>'1_Police_raw'!QW18/'1_Police_raw'!QQ18*100</f>
        <v>#VALUE!</v>
      </c>
      <c r="CW19" s="250" t="e">
        <f>'1_Police_raw'!QX18/'1_Police_raw'!QW18*100</f>
        <v>#VALUE!</v>
      </c>
      <c r="CX19" s="250" t="e">
        <f>'1_Police_raw'!QY18/'1_Police_raw'!QW18*100</f>
        <v>#VALUE!</v>
      </c>
      <c r="CY19" s="250" t="e">
        <f>'1_Police_raw'!QZ18/'1_Police_raw'!QW18*100</f>
        <v>#VALUE!</v>
      </c>
      <c r="CZ19" s="250" t="e">
        <f>'1_Police_raw'!RA18/'1_Police_raw'!QZ18*100</f>
        <v>#VALUE!</v>
      </c>
      <c r="DB19" s="250">
        <f>'1_Police_raw'!RC18/'1_Police_raw'!NE18*100</f>
        <v>1.4564943253467844</v>
      </c>
      <c r="DC19" s="250">
        <f>'1_Police_raw'!RD18/'1_Police_raw'!RC18*100</f>
        <v>21.088435374149661</v>
      </c>
      <c r="DD19" s="250">
        <f>'1_Police_raw'!RE18/'1_Police_raw'!RC18*100</f>
        <v>1.1750154607297465</v>
      </c>
      <c r="DE19" s="250">
        <f>'1_Police_raw'!RF18/'1_Police_raw'!RC18*100</f>
        <v>64.935064935064929</v>
      </c>
      <c r="DF19" s="250" t="e">
        <f>'1_Police_raw'!RG18/'1_Police_raw'!RF18*100</f>
        <v>#VALUE!</v>
      </c>
      <c r="DH19" s="250" t="e">
        <f>'1_Police_raw'!RI18/'1_Police_raw'!NE18*100</f>
        <v>#VALUE!</v>
      </c>
      <c r="DI19" s="250" t="e">
        <f>'1_Police_raw'!RJ18/'1_Police_raw'!RI18*100</f>
        <v>#VALUE!</v>
      </c>
      <c r="DJ19" s="250" t="e">
        <f>'1_Police_raw'!RK18/'1_Police_raw'!RI18*100</f>
        <v>#VALUE!</v>
      </c>
      <c r="DK19" s="250" t="e">
        <f>'1_Police_raw'!RL18/'1_Police_raw'!RI18*100</f>
        <v>#VALUE!</v>
      </c>
      <c r="DL19" s="250" t="e">
        <f>'1_Police_raw'!RM18/'1_Police_raw'!RL18*100</f>
        <v>#VALUE!</v>
      </c>
      <c r="DN19" s="250">
        <f>'1_Police_raw'!RO18/'1_Police_raw'!NE18*100</f>
        <v>0.1288056206088993</v>
      </c>
      <c r="DO19" s="250">
        <f>'1_Police_raw'!RP18/'1_Police_raw'!RO18*100</f>
        <v>31.46853146853147</v>
      </c>
      <c r="DP19" s="250">
        <f>'1_Police_raw'!RQ18/'1_Police_raw'!RO18*100</f>
        <v>4.1958041958041958</v>
      </c>
      <c r="DQ19" s="250">
        <f>'1_Police_raw'!RR18/'1_Police_raw'!RO18*100</f>
        <v>5.5944055944055942</v>
      </c>
      <c r="DR19" s="250" t="e">
        <f>'1_Police_raw'!RS18/'1_Police_raw'!RR18*100</f>
        <v>#VALUE!</v>
      </c>
      <c r="DT19" s="250">
        <f>'1_Police_raw'!RU18/'1_Police_raw'!NE18*100</f>
        <v>14.024500090073861</v>
      </c>
      <c r="DU19" s="250">
        <f>'1_Police_raw'!RV18/'1_Police_raw'!RU18*100</f>
        <v>22.421323057161207</v>
      </c>
      <c r="DV19" s="250">
        <f>'1_Police_raw'!RW18/'1_Police_raw'!RU18*100</f>
        <v>1.7597944765574822</v>
      </c>
      <c r="DW19" s="250">
        <f>'1_Police_raw'!RX18/'1_Police_raw'!RU18*100</f>
        <v>17.829158638407193</v>
      </c>
      <c r="DX19" s="250" t="e">
        <f>'1_Police_raw'!RY18/'1_Police_raw'!RX18*100</f>
        <v>#VALUE!</v>
      </c>
      <c r="DZ19" s="250" t="e">
        <f>'1_Police_raw'!SA18/'1_Police_raw'!RU18*100</f>
        <v>#VALUE!</v>
      </c>
      <c r="EA19" s="250" t="e">
        <f>'1_Police_raw'!SB18/'1_Police_raw'!SA18*100</f>
        <v>#VALUE!</v>
      </c>
      <c r="EB19" s="250" t="e">
        <f>'1_Police_raw'!SC18/'1_Police_raw'!SA18*100</f>
        <v>#VALUE!</v>
      </c>
      <c r="EC19" s="250" t="e">
        <f>'1_Police_raw'!SD18/'1_Police_raw'!SA18*100</f>
        <v>#VALUE!</v>
      </c>
      <c r="ED19" s="250" t="e">
        <f>'1_Police_raw'!SE18/'1_Police_raw'!SD18*100</f>
        <v>#VALUE!</v>
      </c>
      <c r="EF19" s="250" t="e">
        <f>'1_Police_raw'!UF18/'1_Police_raw'!UC18*100</f>
        <v>#VALUE!</v>
      </c>
      <c r="EG19" s="250" t="e">
        <f>'1_Police_raw'!UG18/'1_Police_raw'!UC18*100</f>
        <v>#VALUE!</v>
      </c>
    </row>
    <row r="20" spans="1:137">
      <c r="A20" s="247">
        <v>18</v>
      </c>
      <c r="B20" s="239" t="s">
        <v>41</v>
      </c>
      <c r="D20" s="250">
        <f>'1_Police_100K'!OU20</f>
        <v>1004.3761036270755</v>
      </c>
      <c r="E20" s="250">
        <f>'1_Police_raw'!NF19/'1_Police_raw'!NE19*100</f>
        <v>16.294058815804096</v>
      </c>
      <c r="F20" s="250">
        <f>'1_Police_raw'!NG19/'1_Police_raw'!NE19*100</f>
        <v>7.8676997989634998</v>
      </c>
      <c r="G20" s="250">
        <f>'1_Police_raw'!NH19/'1_Police_raw'!NE19*100</f>
        <v>5.1441098326042818</v>
      </c>
      <c r="H20" s="250">
        <f>'1_Police_raw'!NI19/'1_Police_raw'!NH19*100</f>
        <v>40.966221523959149</v>
      </c>
      <c r="J20" s="250" t="e">
        <f>'1_Police_raw'!NK19/'1_Police_raw'!NE19*100</f>
        <v>#VALUE!</v>
      </c>
      <c r="K20" s="250" t="e">
        <f>'1_Police_raw'!NL19/'1_Police_raw'!NK19*100</f>
        <v>#VALUE!</v>
      </c>
      <c r="L20" s="250" t="e">
        <f>'1_Police_raw'!NM19/'1_Police_raw'!NK19*100</f>
        <v>#VALUE!</v>
      </c>
      <c r="M20" s="250" t="e">
        <f>'1_Police_raw'!NN19/'1_Police_raw'!NK19*100</f>
        <v>#VALUE!</v>
      </c>
      <c r="N20" s="250">
        <f>'1_Police_raw'!NO19/'1_Police_raw'!NN19*100</f>
        <v>79.261862917398958</v>
      </c>
      <c r="P20" s="250">
        <f>'1_Police_raw'!NQ19/'1_Police_raw'!NE19*100</f>
        <v>0.19497509774010729</v>
      </c>
      <c r="Q20" s="250">
        <f>'1_Police_raw'!NR19/'1_Police_raw'!NQ19*100</f>
        <v>15.025906735751295</v>
      </c>
      <c r="R20" s="250">
        <f>'1_Police_raw'!NS19/'1_Police_raw'!NQ19*100</f>
        <v>4.1450777202072544</v>
      </c>
      <c r="S20" s="250">
        <f>'1_Police_raw'!NT19/'1_Police_raw'!NQ19*100</f>
        <v>7.2538860103626934</v>
      </c>
      <c r="T20" s="250">
        <f>'1_Police_raw'!NU19/'1_Police_raw'!NT19*100</f>
        <v>92.857142857142861</v>
      </c>
      <c r="V20" s="250">
        <f>'1_Police_raw'!NW19/'1_Police_raw'!NQ19*100</f>
        <v>57.512953367875653</v>
      </c>
      <c r="W20" s="250">
        <f>'1_Police_raw'!NX19/'1_Police_raw'!NW19*100</f>
        <v>12.612612612612612</v>
      </c>
      <c r="X20" s="250">
        <f>'1_Police_raw'!NY19/'1_Police_raw'!NW19*100</f>
        <v>4.5045045045045047</v>
      </c>
      <c r="Y20" s="250">
        <f>'1_Police_raw'!NZ19/'1_Police_raw'!NW19*100</f>
        <v>8.1081081081081088</v>
      </c>
      <c r="Z20" s="250">
        <f>'1_Police_raw'!OA19/'1_Police_raw'!NZ19*100</f>
        <v>100</v>
      </c>
      <c r="AB20" s="250">
        <f>'1_Police_raw'!OC19/'1_Police_raw'!NE19*100</f>
        <v>4.9925747825472033</v>
      </c>
      <c r="AC20" s="250">
        <f>'1_Police_raw'!OD19/'1_Police_raw'!OC19*100</f>
        <v>10.724403075677863</v>
      </c>
      <c r="AD20" s="250">
        <f>'1_Police_raw'!OE19/'1_Police_raw'!OC19*100</f>
        <v>11.634965600971267</v>
      </c>
      <c r="AE20" s="250">
        <f>'1_Police_raw'!OF19/'1_Police_raw'!OC19*100</f>
        <v>1.9222986645082965</v>
      </c>
      <c r="AF20" s="250">
        <f>'1_Police_raw'!OG19/'1_Police_raw'!OF19*100</f>
        <v>74.73684210526315</v>
      </c>
      <c r="AH20" s="250">
        <f>'1_Police_raw'!OI19/'1_Police_raw'!OC19*100</f>
        <v>80.089032780250918</v>
      </c>
      <c r="AI20" s="250">
        <f>'1_Police_raw'!OJ19/'1_Police_raw'!OI19*100</f>
        <v>7.4027286508337546</v>
      </c>
      <c r="AJ20" s="250">
        <f>'1_Police_raw'!OK19/'1_Police_raw'!OI19*100</f>
        <v>8.6912582112177859</v>
      </c>
      <c r="AK20" s="250">
        <f>'1_Police_raw'!OL19/'1_Police_raw'!OI19*100</f>
        <v>1.6927741283476503</v>
      </c>
      <c r="AL20" s="250">
        <f>'1_Police_raw'!OM19/'1_Police_raw'!OL19*100</f>
        <v>79.104477611940297</v>
      </c>
      <c r="AN20" s="250">
        <f>'1_Police_raw'!OO19/'1_Police_raw'!NE19*100</f>
        <v>0.67988725792275762</v>
      </c>
      <c r="AO20" s="250">
        <f>'1_Police_raw'!OP19/'1_Police_raw'!OO19*100</f>
        <v>6.8350668647845465</v>
      </c>
      <c r="AP20" s="250">
        <f>'1_Police_raw'!OQ19/'1_Police_raw'!OO19*100</f>
        <v>10.549777117384844</v>
      </c>
      <c r="AQ20" s="250">
        <f>'1_Police_raw'!OR19/'1_Police_raw'!OO19*100</f>
        <v>2.9717682020802374</v>
      </c>
      <c r="AR20" s="250">
        <f>'1_Police_raw'!OS19/'1_Police_raw'!OR19*100</f>
        <v>85</v>
      </c>
      <c r="AT20" s="250">
        <f>'1_Police_raw'!OU19/'1_Police_raw'!OO19*100</f>
        <v>37.592867756315009</v>
      </c>
      <c r="AU20" s="250">
        <f>'1_Police_raw'!OV19/'1_Police_raw'!OU19*100</f>
        <v>1.9762845849802373</v>
      </c>
      <c r="AV20" s="250">
        <f>'1_Police_raw'!OW19/'1_Police_raw'!OU19*100</f>
        <v>18.972332015810274</v>
      </c>
      <c r="AW20" s="250">
        <f>'1_Police_raw'!OX19/'1_Police_raw'!OU19*100</f>
        <v>1.9762845849802373</v>
      </c>
      <c r="AX20" s="250">
        <f>'1_Police_raw'!OY19/'1_Police_raw'!OX19*100</f>
        <v>80</v>
      </c>
      <c r="AZ20" s="250">
        <f>'1_Police_raw'!PA19/'1_Police_raw'!OO19*100</f>
        <v>4.1604754829123323</v>
      </c>
      <c r="BA20" s="250">
        <f>'1_Police_raw'!PB19/'1_Police_raw'!PA19*100</f>
        <v>3.5714285714285712</v>
      </c>
      <c r="BB20" s="250">
        <f>'1_Police_raw'!PC19/'1_Police_raw'!PA19*100</f>
        <v>10.714285714285714</v>
      </c>
      <c r="BC20" s="250">
        <f>'1_Police_raw'!PD19/'1_Police_raw'!PA19*100</f>
        <v>0</v>
      </c>
      <c r="BD20" s="250" t="e">
        <f>'1_Police_raw'!PE19/'1_Police_raw'!PD19*100</f>
        <v>#DIV/0!</v>
      </c>
      <c r="BF20" s="250">
        <f>'1_Police_raw'!PG19/'1_Police_raw'!NE19*100</f>
        <v>1.0849909584086799</v>
      </c>
      <c r="BG20" s="250">
        <f>'1_Police_raw'!PH19/'1_Police_raw'!PG19*100</f>
        <v>10.335195530726256</v>
      </c>
      <c r="BH20" s="250">
        <f>'1_Police_raw'!PI19/'1_Police_raw'!PG19*100</f>
        <v>22.905027932960895</v>
      </c>
      <c r="BI20" s="250">
        <f>'1_Police_raw'!PJ19/'1_Police_raw'!PG19*100</f>
        <v>2.9795158286778398</v>
      </c>
      <c r="BJ20" s="250">
        <f>'1_Police_raw'!PK19/'1_Police_raw'!PJ19*100</f>
        <v>75</v>
      </c>
      <c r="BL20" s="250">
        <f>'1_Police_raw'!PM19/'1_Police_raw'!NE19*100</f>
        <v>19.806641276127166</v>
      </c>
      <c r="BM20" s="250">
        <f>'1_Police_raw'!PN19/'1_Police_raw'!PM19*100</f>
        <v>17.402835866571458</v>
      </c>
      <c r="BN20" s="250">
        <f>'1_Police_raw'!PO19/'1_Police_raw'!PM19*100</f>
        <v>15.847189635825767</v>
      </c>
      <c r="BO20" s="250">
        <f>'1_Police_raw'!PP19/'1_Police_raw'!PM19*100</f>
        <v>1.5964500663062327</v>
      </c>
      <c r="BP20" s="250">
        <f>'1_Police_raw'!PQ19/'1_Police_raw'!PP19*100</f>
        <v>77.95527156549521</v>
      </c>
      <c r="BR20" s="250" t="e">
        <f>'1_Police_raw'!PS19/'1_Police_raw'!PM19*100</f>
        <v>#VALUE!</v>
      </c>
      <c r="BS20" s="250" t="e">
        <f>'1_Police_raw'!PT19/'1_Police_raw'!PS19*100</f>
        <v>#VALUE!</v>
      </c>
      <c r="BT20" s="250" t="e">
        <f>'1_Police_raw'!PU19/'1_Police_raw'!PS19*100</f>
        <v>#VALUE!</v>
      </c>
      <c r="BU20" s="250" t="e">
        <f>'1_Police_raw'!PV19/'1_Police_raw'!PS19*100</f>
        <v>#VALUE!</v>
      </c>
      <c r="BV20" s="250" t="e">
        <f>'1_Police_raw'!PW19/'1_Police_raw'!PV19*100</f>
        <v>#VALUE!</v>
      </c>
      <c r="BX20" s="250" t="e">
        <f>'1_Police_raw'!PY19/'1_Police_raw'!PS19*100</f>
        <v>#VALUE!</v>
      </c>
      <c r="BY20" s="250">
        <f>'1_Police_raw'!PZ19/'1_Police_raw'!PY19*100</f>
        <v>3.9942938659058487</v>
      </c>
      <c r="BZ20" s="250">
        <f>'1_Police_raw'!QA19/'1_Police_raw'!PY19*100</f>
        <v>12.410841654778887</v>
      </c>
      <c r="CA20" s="250">
        <f>'1_Police_raw'!QB19/'1_Police_raw'!PY19*100</f>
        <v>1.9971469329529243</v>
      </c>
      <c r="CB20" s="250">
        <f>'1_Police_raw'!QC19/'1_Police_raw'!QB19*100</f>
        <v>78.571428571428569</v>
      </c>
      <c r="CD20" s="250" t="e">
        <f>'1_Police_raw'!QE19/'1_Police_raw'!PS19*100</f>
        <v>#VALUE!</v>
      </c>
      <c r="CE20" s="250" t="e">
        <f>'1_Police_raw'!QF19/'1_Police_raw'!QE19*100</f>
        <v>#VALUE!</v>
      </c>
      <c r="CF20" s="250" t="e">
        <f>'1_Police_raw'!QG19/'1_Police_raw'!QE19*100</f>
        <v>#VALUE!</v>
      </c>
      <c r="CG20" s="250" t="e">
        <f>'1_Police_raw'!QH19/'1_Police_raw'!QE19*100</f>
        <v>#VALUE!</v>
      </c>
      <c r="CH20" s="250" t="e">
        <f>'1_Police_raw'!QI19/'1_Police_raw'!QH19*100</f>
        <v>#VALUE!</v>
      </c>
      <c r="CJ20" s="250" t="e">
        <f>'1_Police_raw'!QK19/'1_Police_raw'!QE19*100</f>
        <v>#VALUE!</v>
      </c>
      <c r="CK20" s="250" t="e">
        <f>'1_Police_raw'!QL19/'1_Police_raw'!QK19*100</f>
        <v>#VALUE!</v>
      </c>
      <c r="CL20" s="250" t="e">
        <f>'1_Police_raw'!QM19/'1_Police_raw'!QK19*100</f>
        <v>#VALUE!</v>
      </c>
      <c r="CM20" s="250" t="e">
        <f>'1_Police_raw'!QN19/'1_Police_raw'!QK19*100</f>
        <v>#VALUE!</v>
      </c>
      <c r="CN20" s="250" t="e">
        <f>'1_Police_raw'!QO19/'1_Police_raw'!QN19*100</f>
        <v>#VALUE!</v>
      </c>
      <c r="CP20" s="250">
        <f>'1_Police_raw'!QQ19/'1_Police_raw'!NE19*100</f>
        <v>4.1773162132401227</v>
      </c>
      <c r="CQ20" s="250">
        <f>'1_Police_raw'!QR19/'1_Police_raw'!QQ19*100</f>
        <v>24.860943168077387</v>
      </c>
      <c r="CR20" s="250">
        <f>'1_Police_raw'!QS19/'1_Police_raw'!QQ19*100</f>
        <v>1.4026602176541718</v>
      </c>
      <c r="CS20" s="250">
        <f>'1_Police_raw'!QT19/'1_Police_raw'!QQ19*100</f>
        <v>1.6686819830713424</v>
      </c>
      <c r="CT20" s="250">
        <f>'1_Police_raw'!QU19/'1_Police_raw'!QT19*100</f>
        <v>72.463768115942031</v>
      </c>
      <c r="CV20" s="250">
        <f>'1_Police_raw'!QW19/'1_Police_raw'!QQ19*100</f>
        <v>7.8355501813784771</v>
      </c>
      <c r="CW20" s="250">
        <f>'1_Police_raw'!QX19/'1_Police_raw'!QW19*100</f>
        <v>29.629629629629626</v>
      </c>
      <c r="CX20" s="250">
        <f>'1_Police_raw'!QY19/'1_Police_raw'!QW19*100</f>
        <v>6.7901234567901234</v>
      </c>
      <c r="CY20" s="250">
        <f>'1_Police_raw'!QZ19/'1_Police_raw'!QW19*100</f>
        <v>3.0864197530864197</v>
      </c>
      <c r="CZ20" s="250">
        <f>'1_Police_raw'!RA19/'1_Police_raw'!QZ19*100</f>
        <v>100</v>
      </c>
      <c r="DB20" s="250">
        <f>'1_Police_raw'!RC19/'1_Police_raw'!NE19*100</f>
        <v>7.0544616969905132</v>
      </c>
      <c r="DC20" s="250">
        <f>'1_Police_raw'!RD19/'1_Police_raw'!RC19*100</f>
        <v>32.564800229127883</v>
      </c>
      <c r="DD20" s="250">
        <f>'1_Police_raw'!RE19/'1_Police_raw'!RC19*100</f>
        <v>2.6206501503651722</v>
      </c>
      <c r="DE20" s="250">
        <f>'1_Police_raw'!RF19/'1_Police_raw'!RC19*100</f>
        <v>14.392095088071031</v>
      </c>
      <c r="DF20" s="250">
        <f>'1_Police_raw'!RG19/'1_Police_raw'!RF19*100</f>
        <v>18.208955223880597</v>
      </c>
      <c r="DH20" s="250">
        <f>'1_Police_raw'!RI19/'1_Police_raw'!NE19*100</f>
        <v>1.0102336670471881E-2</v>
      </c>
      <c r="DI20" s="250">
        <f>'1_Police_raw'!RJ19/'1_Police_raw'!RI19*100</f>
        <v>30</v>
      </c>
      <c r="DJ20" s="250">
        <f>'1_Police_raw'!RK19/'1_Police_raw'!RI19*100</f>
        <v>0</v>
      </c>
      <c r="DK20" s="250">
        <f>'1_Police_raw'!RL19/'1_Police_raw'!RI19*100</f>
        <v>10</v>
      </c>
      <c r="DL20" s="250">
        <f>'1_Police_raw'!RM19/'1_Police_raw'!RL19*100</f>
        <v>100</v>
      </c>
      <c r="DN20" s="250">
        <f>'1_Police_raw'!RO19/'1_Police_raw'!NE19*100</f>
        <v>0.33236687645852486</v>
      </c>
      <c r="DO20" s="250">
        <f>'1_Police_raw'!RP19/'1_Police_raw'!RO19*100</f>
        <v>14.893617021276595</v>
      </c>
      <c r="DP20" s="250">
        <f>'1_Police_raw'!RQ19/'1_Police_raw'!RO19*100</f>
        <v>0</v>
      </c>
      <c r="DQ20" s="250">
        <f>'1_Police_raw'!RR19/'1_Police_raw'!RO19*100</f>
        <v>5.1671732522796354</v>
      </c>
      <c r="DR20" s="250">
        <f>'1_Police_raw'!RS19/'1_Police_raw'!RR19*100</f>
        <v>70.588235294117652</v>
      </c>
      <c r="DT20" s="250">
        <f>'1_Police_raw'!RU19/'1_Police_raw'!NE19*100</f>
        <v>6.0209926556012405</v>
      </c>
      <c r="DU20" s="250">
        <f>'1_Police_raw'!RV19/'1_Police_raw'!RU19*100</f>
        <v>9.848993288590604</v>
      </c>
      <c r="DV20" s="250">
        <f>'1_Police_raw'!RW19/'1_Police_raw'!RU19*100</f>
        <v>5.8389261744966436</v>
      </c>
      <c r="DW20" s="250">
        <f>'1_Police_raw'!RX19/'1_Police_raw'!RU19*100</f>
        <v>5.3859060402684564</v>
      </c>
      <c r="DX20" s="250">
        <f>'1_Police_raw'!RY19/'1_Police_raw'!RX19*100</f>
        <v>71.962616822429908</v>
      </c>
      <c r="DZ20" s="250">
        <f>'1_Police_raw'!SA19/'1_Police_raw'!RU19*100</f>
        <v>6.476510067114094</v>
      </c>
      <c r="EA20" s="250">
        <f>'1_Police_raw'!SB19/'1_Police_raw'!SA19*100</f>
        <v>10.621761658031089</v>
      </c>
      <c r="EB20" s="250">
        <f>'1_Police_raw'!SC19/'1_Police_raw'!SA19*100</f>
        <v>1.2953367875647668</v>
      </c>
      <c r="EC20" s="250">
        <f>'1_Police_raw'!SD19/'1_Police_raw'!SA19*100</f>
        <v>6.7357512953367875</v>
      </c>
      <c r="ED20" s="250">
        <f>'1_Police_raw'!SE19/'1_Police_raw'!SD19*100</f>
        <v>34.615384615384613</v>
      </c>
      <c r="EF20" s="250">
        <f>'1_Police_raw'!UF19/'1_Police_raw'!UC19*100</f>
        <v>22.425244666142543</v>
      </c>
      <c r="EG20" s="250">
        <f>'1_Police_raw'!UG19/'1_Police_raw'!UC19*100</f>
        <v>21.359828665925665</v>
      </c>
    </row>
    <row r="21" spans="1:137">
      <c r="A21" s="247">
        <v>19</v>
      </c>
      <c r="B21" s="239" t="s">
        <v>42</v>
      </c>
      <c r="D21" s="250">
        <f>'1_Police_100K'!OU21</f>
        <v>1176.8459434822241</v>
      </c>
      <c r="E21" s="250">
        <f>'1_Police_raw'!NF20/'1_Police_raw'!NE20*100</f>
        <v>23.00542215336948</v>
      </c>
      <c r="F21" s="250" t="e">
        <f>'1_Police_raw'!NG20/'1_Police_raw'!NE20*100</f>
        <v>#VALUE!</v>
      </c>
      <c r="G21" s="250" t="e">
        <f>'1_Police_raw'!NH20/'1_Police_raw'!NE20*100</f>
        <v>#VALUE!</v>
      </c>
      <c r="H21" s="250" t="e">
        <f>'1_Police_raw'!NI20/'1_Police_raw'!NH20*100</f>
        <v>#VALUE!</v>
      </c>
      <c r="J21" s="250">
        <f>'1_Police_raw'!NK20/'1_Police_raw'!NE20*100</f>
        <v>14.407436096049576</v>
      </c>
      <c r="K21" s="250" t="e">
        <f>'1_Police_raw'!NL20/'1_Police_raw'!NK20*100</f>
        <v>#VALUE!</v>
      </c>
      <c r="L21" s="250" t="e">
        <f>'1_Police_raw'!NM20/'1_Police_raw'!NK20*100</f>
        <v>#VALUE!</v>
      </c>
      <c r="M21" s="250" t="e">
        <f>'1_Police_raw'!NN20/'1_Police_raw'!NK20*100</f>
        <v>#VALUE!</v>
      </c>
      <c r="N21" s="250" t="e">
        <f>'1_Police_raw'!NO20/'1_Police_raw'!NN20*100</f>
        <v>#VALUE!</v>
      </c>
      <c r="P21" s="250" t="e">
        <f>'1_Police_raw'!NQ20/'1_Police_raw'!NE20*100</f>
        <v>#VALUE!</v>
      </c>
      <c r="Q21" s="250" t="e">
        <f>'1_Police_raw'!NR20/'1_Police_raw'!NQ20*100</f>
        <v>#VALUE!</v>
      </c>
      <c r="R21" s="250" t="e">
        <f>'1_Police_raw'!NS20/'1_Police_raw'!NQ20*100</f>
        <v>#VALUE!</v>
      </c>
      <c r="S21" s="250" t="e">
        <f>'1_Police_raw'!NT20/'1_Police_raw'!NQ20*100</f>
        <v>#VALUE!</v>
      </c>
      <c r="T21" s="250" t="e">
        <f>'1_Police_raw'!NU20/'1_Police_raw'!NT20*100</f>
        <v>#VALUE!</v>
      </c>
      <c r="V21" s="250" t="e">
        <f>'1_Police_raw'!NW20/'1_Police_raw'!NQ20*100</f>
        <v>#VALUE!</v>
      </c>
      <c r="W21" s="250" t="e">
        <f>'1_Police_raw'!NX20/'1_Police_raw'!NW20*100</f>
        <v>#VALUE!</v>
      </c>
      <c r="X21" s="250" t="e">
        <f>'1_Police_raw'!NY20/'1_Police_raw'!NW20*100</f>
        <v>#VALUE!</v>
      </c>
      <c r="Y21" s="250" t="e">
        <f>'1_Police_raw'!NZ20/'1_Police_raw'!NW20*100</f>
        <v>#VALUE!</v>
      </c>
      <c r="Z21" s="250" t="e">
        <f>'1_Police_raw'!OA20/'1_Police_raw'!NZ20*100</f>
        <v>#VALUE!</v>
      </c>
      <c r="AB21" s="250">
        <f>'1_Police_raw'!OC20/'1_Police_raw'!NE20*100</f>
        <v>34.701781564678541</v>
      </c>
      <c r="AC21" s="250">
        <f>'1_Police_raw'!OD20/'1_Police_raw'!OC20*100</f>
        <v>16.592261904761905</v>
      </c>
      <c r="AD21" s="250" t="e">
        <f>'1_Police_raw'!OE20/'1_Police_raw'!OC20*100</f>
        <v>#VALUE!</v>
      </c>
      <c r="AE21" s="250" t="e">
        <f>'1_Police_raw'!OF20/'1_Police_raw'!OC20*100</f>
        <v>#VALUE!</v>
      </c>
      <c r="AF21" s="250" t="e">
        <f>'1_Police_raw'!OG20/'1_Police_raw'!OF20*100</f>
        <v>#VALUE!</v>
      </c>
      <c r="AH21" s="250" t="e">
        <f>'1_Police_raw'!OI20/'1_Police_raw'!OC20*100</f>
        <v>#VALUE!</v>
      </c>
      <c r="AI21" s="250" t="e">
        <f>'1_Police_raw'!OJ20/'1_Police_raw'!OI20*100</f>
        <v>#VALUE!</v>
      </c>
      <c r="AJ21" s="250" t="e">
        <f>'1_Police_raw'!OK20/'1_Police_raw'!OI20*100</f>
        <v>#VALUE!</v>
      </c>
      <c r="AK21" s="250" t="e">
        <f>'1_Police_raw'!OL20/'1_Police_raw'!OI20*100</f>
        <v>#VALUE!</v>
      </c>
      <c r="AL21" s="250" t="e">
        <f>'1_Police_raw'!OM20/'1_Police_raw'!OL20*100</f>
        <v>#VALUE!</v>
      </c>
      <c r="AN21" s="250">
        <f>'1_Police_raw'!OO20/'1_Police_raw'!NE20*100</f>
        <v>8.1590498321714424</v>
      </c>
      <c r="AO21" s="250">
        <f>'1_Police_raw'!OP20/'1_Police_raw'!OO20*100</f>
        <v>3.481012658227848</v>
      </c>
      <c r="AP21" s="250" t="e">
        <f>'1_Police_raw'!OQ20/'1_Police_raw'!OO20*100</f>
        <v>#VALUE!</v>
      </c>
      <c r="AQ21" s="250" t="e">
        <f>'1_Police_raw'!OR20/'1_Police_raw'!OO20*100</f>
        <v>#VALUE!</v>
      </c>
      <c r="AR21" s="250" t="e">
        <f>'1_Police_raw'!OS20/'1_Police_raw'!OR20*100</f>
        <v>#VALUE!</v>
      </c>
      <c r="AT21" s="250" t="e">
        <f>'1_Police_raw'!OU20/'1_Police_raw'!OO20*100</f>
        <v>#VALUE!</v>
      </c>
      <c r="AU21" s="250" t="e">
        <f>'1_Police_raw'!OV20/'1_Police_raw'!OU20*100</f>
        <v>#VALUE!</v>
      </c>
      <c r="AV21" s="250" t="e">
        <f>'1_Police_raw'!OW20/'1_Police_raw'!OU20*100</f>
        <v>#VALUE!</v>
      </c>
      <c r="AW21" s="250" t="e">
        <f>'1_Police_raw'!OX20/'1_Police_raw'!OU20*100</f>
        <v>#VALUE!</v>
      </c>
      <c r="AX21" s="250" t="e">
        <f>'1_Police_raw'!OY20/'1_Police_raw'!OX20*100</f>
        <v>#VALUE!</v>
      </c>
      <c r="AZ21" s="250" t="e">
        <f>'1_Police_raw'!PA20/'1_Police_raw'!OO20*100</f>
        <v>#VALUE!</v>
      </c>
      <c r="BA21" s="250" t="e">
        <f>'1_Police_raw'!PB20/'1_Police_raw'!PA20*100</f>
        <v>#VALUE!</v>
      </c>
      <c r="BB21" s="250" t="e">
        <f>'1_Police_raw'!PC20/'1_Police_raw'!PA20*100</f>
        <v>#VALUE!</v>
      </c>
      <c r="BC21" s="250" t="e">
        <f>'1_Police_raw'!PD20/'1_Police_raw'!PA20*100</f>
        <v>#VALUE!</v>
      </c>
      <c r="BD21" s="250" t="e">
        <f>'1_Police_raw'!PE20/'1_Police_raw'!PD20*100</f>
        <v>#VALUE!</v>
      </c>
      <c r="BF21" s="250" t="e">
        <f>'1_Police_raw'!PG20/'1_Police_raw'!NE20*100</f>
        <v>#VALUE!</v>
      </c>
      <c r="BG21" s="250" t="e">
        <f>'1_Police_raw'!PH20/'1_Police_raw'!PG20*100</f>
        <v>#VALUE!</v>
      </c>
      <c r="BH21" s="250" t="e">
        <f>'1_Police_raw'!PI20/'1_Police_raw'!PG20*100</f>
        <v>#VALUE!</v>
      </c>
      <c r="BI21" s="250" t="e">
        <f>'1_Police_raw'!PJ20/'1_Police_raw'!PG20*100</f>
        <v>#VALUE!</v>
      </c>
      <c r="BJ21" s="250" t="e">
        <f>'1_Police_raw'!PK20/'1_Police_raw'!PJ20*100</f>
        <v>#VALUE!</v>
      </c>
      <c r="BL21" s="250" t="e">
        <f>'1_Police_raw'!PM20/'1_Police_raw'!NE20*100</f>
        <v>#VALUE!</v>
      </c>
      <c r="BM21" s="250" t="e">
        <f>'1_Police_raw'!PN20/'1_Police_raw'!PM20*100</f>
        <v>#VALUE!</v>
      </c>
      <c r="BN21" s="250" t="e">
        <f>'1_Police_raw'!PO20/'1_Police_raw'!PM20*100</f>
        <v>#VALUE!</v>
      </c>
      <c r="BO21" s="250" t="e">
        <f>'1_Police_raw'!PP20/'1_Police_raw'!PM20*100</f>
        <v>#VALUE!</v>
      </c>
      <c r="BP21" s="250" t="e">
        <f>'1_Police_raw'!PQ20/'1_Police_raw'!PP20*100</f>
        <v>#VALUE!</v>
      </c>
      <c r="BR21" s="250" t="e">
        <f>'1_Police_raw'!PS20/'1_Police_raw'!PM20*100</f>
        <v>#VALUE!</v>
      </c>
      <c r="BS21" s="250" t="e">
        <f>'1_Police_raw'!PT20/'1_Police_raw'!PS20*100</f>
        <v>#VALUE!</v>
      </c>
      <c r="BT21" s="250" t="e">
        <f>'1_Police_raw'!PU20/'1_Police_raw'!PS20*100</f>
        <v>#VALUE!</v>
      </c>
      <c r="BU21" s="250" t="e">
        <f>'1_Police_raw'!PV20/'1_Police_raw'!PS20*100</f>
        <v>#VALUE!</v>
      </c>
      <c r="BV21" s="250" t="e">
        <f>'1_Police_raw'!PW20/'1_Police_raw'!PV20*100</f>
        <v>#VALUE!</v>
      </c>
      <c r="BX21" s="250" t="e">
        <f>'1_Police_raw'!PY20/'1_Police_raw'!PS20*100</f>
        <v>#VALUE!</v>
      </c>
      <c r="BY21" s="250" t="e">
        <f>'1_Police_raw'!PZ20/'1_Police_raw'!PY20*100</f>
        <v>#VALUE!</v>
      </c>
      <c r="BZ21" s="250" t="e">
        <f>'1_Police_raw'!QA20/'1_Police_raw'!PY20*100</f>
        <v>#VALUE!</v>
      </c>
      <c r="CA21" s="250" t="e">
        <f>'1_Police_raw'!QB20/'1_Police_raw'!PY20*100</f>
        <v>#VALUE!</v>
      </c>
      <c r="CB21" s="250" t="e">
        <f>'1_Police_raw'!QC20/'1_Police_raw'!QB20*100</f>
        <v>#VALUE!</v>
      </c>
      <c r="CD21" s="250" t="e">
        <f>'1_Police_raw'!QE20/'1_Police_raw'!PS20*100</f>
        <v>#VALUE!</v>
      </c>
      <c r="CE21" s="250" t="e">
        <f>'1_Police_raw'!QF20/'1_Police_raw'!QE20*100</f>
        <v>#VALUE!</v>
      </c>
      <c r="CF21" s="250" t="e">
        <f>'1_Police_raw'!QG20/'1_Police_raw'!QE20*100</f>
        <v>#VALUE!</v>
      </c>
      <c r="CG21" s="250" t="e">
        <f>'1_Police_raw'!QH20/'1_Police_raw'!QE20*100</f>
        <v>#VALUE!</v>
      </c>
      <c r="CH21" s="250" t="e">
        <f>'1_Police_raw'!QI20/'1_Police_raw'!QH20*100</f>
        <v>#VALUE!</v>
      </c>
      <c r="CJ21" s="250" t="e">
        <f>'1_Police_raw'!QK20/'1_Police_raw'!QE20*100</f>
        <v>#VALUE!</v>
      </c>
      <c r="CK21" s="250" t="e">
        <f>'1_Police_raw'!QL20/'1_Police_raw'!QK20*100</f>
        <v>#VALUE!</v>
      </c>
      <c r="CL21" s="250" t="e">
        <f>'1_Police_raw'!QM20/'1_Police_raw'!QK20*100</f>
        <v>#VALUE!</v>
      </c>
      <c r="CM21" s="250" t="e">
        <f>'1_Police_raw'!QN20/'1_Police_raw'!QK20*100</f>
        <v>#VALUE!</v>
      </c>
      <c r="CN21" s="250" t="e">
        <f>'1_Police_raw'!QO20/'1_Police_raw'!QN20*100</f>
        <v>#VALUE!</v>
      </c>
      <c r="CP21" s="250" t="e">
        <f>'1_Police_raw'!QQ20/'1_Police_raw'!NE20*100</f>
        <v>#VALUE!</v>
      </c>
      <c r="CQ21" s="250" t="e">
        <f>'1_Police_raw'!QR20/'1_Police_raw'!QQ20*100</f>
        <v>#VALUE!</v>
      </c>
      <c r="CR21" s="250" t="e">
        <f>'1_Police_raw'!QS20/'1_Police_raw'!QQ20*100</f>
        <v>#VALUE!</v>
      </c>
      <c r="CS21" s="250" t="e">
        <f>'1_Police_raw'!QT20/'1_Police_raw'!QQ20*100</f>
        <v>#VALUE!</v>
      </c>
      <c r="CT21" s="250" t="e">
        <f>'1_Police_raw'!QU20/'1_Police_raw'!QT20*100</f>
        <v>#VALUE!</v>
      </c>
      <c r="CV21" s="250" t="e">
        <f>'1_Police_raw'!QW20/'1_Police_raw'!QQ20*100</f>
        <v>#VALUE!</v>
      </c>
      <c r="CW21" s="250" t="e">
        <f>'1_Police_raw'!QX20/'1_Police_raw'!QW20*100</f>
        <v>#VALUE!</v>
      </c>
      <c r="CX21" s="250" t="e">
        <f>'1_Police_raw'!QY20/'1_Police_raw'!QW20*100</f>
        <v>#VALUE!</v>
      </c>
      <c r="CY21" s="250" t="e">
        <f>'1_Police_raw'!QZ20/'1_Police_raw'!QW20*100</f>
        <v>#VALUE!</v>
      </c>
      <c r="CZ21" s="250" t="e">
        <f>'1_Police_raw'!RA20/'1_Police_raw'!QZ20*100</f>
        <v>#VALUE!</v>
      </c>
      <c r="DB21" s="250" t="e">
        <f>'1_Police_raw'!RC20/'1_Police_raw'!NE20*100</f>
        <v>#VALUE!</v>
      </c>
      <c r="DC21" s="250" t="e">
        <f>'1_Police_raw'!RD20/'1_Police_raw'!RC20*100</f>
        <v>#VALUE!</v>
      </c>
      <c r="DD21" s="250" t="e">
        <f>'1_Police_raw'!RE20/'1_Police_raw'!RC20*100</f>
        <v>#VALUE!</v>
      </c>
      <c r="DE21" s="250" t="e">
        <f>'1_Police_raw'!RF20/'1_Police_raw'!RC20*100</f>
        <v>#VALUE!</v>
      </c>
      <c r="DF21" s="250" t="e">
        <f>'1_Police_raw'!RG20/'1_Police_raw'!RF20*100</f>
        <v>#VALUE!</v>
      </c>
      <c r="DH21" s="250" t="e">
        <f>'1_Police_raw'!RI20/'1_Police_raw'!NE20*100</f>
        <v>#VALUE!</v>
      </c>
      <c r="DI21" s="250" t="e">
        <f>'1_Police_raw'!RJ20/'1_Police_raw'!RI20*100</f>
        <v>#VALUE!</v>
      </c>
      <c r="DJ21" s="250" t="e">
        <f>'1_Police_raw'!RK20/'1_Police_raw'!RI20*100</f>
        <v>#VALUE!</v>
      </c>
      <c r="DK21" s="250" t="e">
        <f>'1_Police_raw'!RL20/'1_Police_raw'!RI20*100</f>
        <v>#VALUE!</v>
      </c>
      <c r="DL21" s="250" t="e">
        <f>'1_Police_raw'!RM20/'1_Police_raw'!RL20*100</f>
        <v>#VALUE!</v>
      </c>
      <c r="DN21" s="250" t="e">
        <f>'1_Police_raw'!RO20/'1_Police_raw'!NE20*100</f>
        <v>#VALUE!</v>
      </c>
      <c r="DO21" s="250" t="e">
        <f>'1_Police_raw'!RP20/'1_Police_raw'!RO20*100</f>
        <v>#VALUE!</v>
      </c>
      <c r="DP21" s="250" t="e">
        <f>'1_Police_raw'!RQ20/'1_Police_raw'!RO20*100</f>
        <v>#VALUE!</v>
      </c>
      <c r="DQ21" s="250" t="e">
        <f>'1_Police_raw'!RR20/'1_Police_raw'!RO20*100</f>
        <v>#VALUE!</v>
      </c>
      <c r="DR21" s="250" t="e">
        <f>'1_Police_raw'!RS20/'1_Police_raw'!RR20*100</f>
        <v>#VALUE!</v>
      </c>
      <c r="DT21" s="250">
        <f>'1_Police_raw'!RU20/'1_Police_raw'!NE20*100</f>
        <v>39.969016266460109</v>
      </c>
      <c r="DU21" s="250">
        <f>'1_Police_raw'!RV20/'1_Police_raw'!RU20*100</f>
        <v>13.695090439276486</v>
      </c>
      <c r="DV21" s="250" t="e">
        <f>'1_Police_raw'!RW20/'1_Police_raw'!RU20*100</f>
        <v>#VALUE!</v>
      </c>
      <c r="DW21" s="250" t="e">
        <f>'1_Police_raw'!RX20/'1_Police_raw'!RU20*100</f>
        <v>#VALUE!</v>
      </c>
      <c r="DX21" s="250" t="e">
        <f>'1_Police_raw'!RY20/'1_Police_raw'!RX20*100</f>
        <v>#VALUE!</v>
      </c>
      <c r="DZ21" s="250" t="e">
        <f>'1_Police_raw'!SA20/'1_Police_raw'!RU20*100</f>
        <v>#VALUE!</v>
      </c>
      <c r="EA21" s="250" t="e">
        <f>'1_Police_raw'!SB20/'1_Police_raw'!SA20*100</f>
        <v>#VALUE!</v>
      </c>
      <c r="EB21" s="250" t="e">
        <f>'1_Police_raw'!SC20/'1_Police_raw'!SA20*100</f>
        <v>#VALUE!</v>
      </c>
      <c r="EC21" s="250" t="e">
        <f>'1_Police_raw'!SD20/'1_Police_raw'!SA20*100</f>
        <v>#VALUE!</v>
      </c>
      <c r="ED21" s="250" t="e">
        <f>'1_Police_raw'!SE20/'1_Police_raw'!SD20*100</f>
        <v>#VALUE!</v>
      </c>
      <c r="EF21" s="250">
        <f>'1_Police_raw'!UF20/'1_Police_raw'!UC20*100</f>
        <v>15.46707503828484</v>
      </c>
      <c r="EG21" s="250">
        <f>'1_Police_raw'!UG20/'1_Police_raw'!UC20*100</f>
        <v>16.998468606431853</v>
      </c>
    </row>
    <row r="22" spans="1:137">
      <c r="A22" s="247">
        <v>20</v>
      </c>
      <c r="B22" s="239" t="s">
        <v>43</v>
      </c>
      <c r="D22" s="250" t="e">
        <f>'1_Police_100K'!OU22</f>
        <v>#VALUE!</v>
      </c>
      <c r="E22" s="250" t="e">
        <f>'1_Police_raw'!NF21/'1_Police_raw'!NE21*100</f>
        <v>#VALUE!</v>
      </c>
      <c r="F22" s="250" t="e">
        <f>'1_Police_raw'!NG21/'1_Police_raw'!NE21*100</f>
        <v>#VALUE!</v>
      </c>
      <c r="G22" s="250" t="e">
        <f>'1_Police_raw'!NH21/'1_Police_raw'!NE21*100</f>
        <v>#VALUE!</v>
      </c>
      <c r="H22" s="250" t="e">
        <f>'1_Police_raw'!NI21/'1_Police_raw'!NH21*100</f>
        <v>#VALUE!</v>
      </c>
      <c r="J22" s="250" t="e">
        <f>'1_Police_raw'!NK21/'1_Police_raw'!NE21*100</f>
        <v>#VALUE!</v>
      </c>
      <c r="K22" s="250">
        <f>'1_Police_raw'!NL21/'1_Police_raw'!NK21*100</f>
        <v>7246.1538461538466</v>
      </c>
      <c r="L22" s="250">
        <f>'1_Police_raw'!NM21/'1_Police_raw'!NK21*100</f>
        <v>653.84615384615381</v>
      </c>
      <c r="M22" s="250" t="e">
        <f>'1_Police_raw'!NN21/'1_Police_raw'!NK21*100</f>
        <v>#VALUE!</v>
      </c>
      <c r="N22" s="250" t="e">
        <f>'1_Police_raw'!NO21/'1_Police_raw'!NN21*100</f>
        <v>#VALUE!</v>
      </c>
      <c r="P22" s="250" t="e">
        <f>'1_Police_raw'!NQ21/'1_Police_raw'!NE21*100</f>
        <v>#VALUE!</v>
      </c>
      <c r="Q22" s="250" t="e">
        <f>'1_Police_raw'!NR21/'1_Police_raw'!NQ21*100</f>
        <v>#VALUE!</v>
      </c>
      <c r="R22" s="250" t="e">
        <f>'1_Police_raw'!NS21/'1_Police_raw'!NQ21*100</f>
        <v>#VALUE!</v>
      </c>
      <c r="S22" s="250" t="e">
        <f>'1_Police_raw'!NT21/'1_Police_raw'!NQ21*100</f>
        <v>#VALUE!</v>
      </c>
      <c r="T22" s="250" t="e">
        <f>'1_Police_raw'!NU21/'1_Police_raw'!NT21*100</f>
        <v>#VALUE!</v>
      </c>
      <c r="V22" s="250" t="e">
        <f>'1_Police_raw'!NW21/'1_Police_raw'!NQ21*100</f>
        <v>#VALUE!</v>
      </c>
      <c r="W22" s="250" t="e">
        <f>'1_Police_raw'!NX21/'1_Police_raw'!NW21*100</f>
        <v>#VALUE!</v>
      </c>
      <c r="X22" s="250" t="e">
        <f>'1_Police_raw'!NY21/'1_Police_raw'!NW21*100</f>
        <v>#VALUE!</v>
      </c>
      <c r="Y22" s="250" t="e">
        <f>'1_Police_raw'!NZ21/'1_Police_raw'!NW21*100</f>
        <v>#VALUE!</v>
      </c>
      <c r="Z22" s="250" t="e">
        <f>'1_Police_raw'!OA21/'1_Police_raw'!NZ21*100</f>
        <v>#VALUE!</v>
      </c>
      <c r="AB22" s="250" t="e">
        <f>'1_Police_raw'!OC21/'1_Police_raw'!NE21*100</f>
        <v>#VALUE!</v>
      </c>
      <c r="AC22" s="250" t="e">
        <f>'1_Police_raw'!OD21/'1_Police_raw'!OC21*100</f>
        <v>#VALUE!</v>
      </c>
      <c r="AD22" s="250" t="e">
        <f>'1_Police_raw'!OE21/'1_Police_raw'!OC21*100</f>
        <v>#VALUE!</v>
      </c>
      <c r="AE22" s="250" t="e">
        <f>'1_Police_raw'!OF21/'1_Police_raw'!OC21*100</f>
        <v>#VALUE!</v>
      </c>
      <c r="AF22" s="250" t="e">
        <f>'1_Police_raw'!OG21/'1_Police_raw'!OF21*100</f>
        <v>#VALUE!</v>
      </c>
      <c r="AH22" s="250" t="e">
        <f>'1_Police_raw'!OI21/'1_Police_raw'!OC21*100</f>
        <v>#VALUE!</v>
      </c>
      <c r="AI22" s="250" t="e">
        <f>'1_Police_raw'!OJ21/'1_Police_raw'!OI21*100</f>
        <v>#VALUE!</v>
      </c>
      <c r="AJ22" s="250" t="e">
        <f>'1_Police_raw'!OK21/'1_Police_raw'!OI21*100</f>
        <v>#VALUE!</v>
      </c>
      <c r="AK22" s="250" t="e">
        <f>'1_Police_raw'!OL21/'1_Police_raw'!OI21*100</f>
        <v>#VALUE!</v>
      </c>
      <c r="AL22" s="250" t="e">
        <f>'1_Police_raw'!OM21/'1_Police_raw'!OL21*100</f>
        <v>#VALUE!</v>
      </c>
      <c r="AN22" s="250" t="e">
        <f>'1_Police_raw'!OO21/'1_Police_raw'!NE21*100</f>
        <v>#VALUE!</v>
      </c>
      <c r="AO22" s="250" t="e">
        <f>'1_Police_raw'!OP21/'1_Police_raw'!OO21*100</f>
        <v>#VALUE!</v>
      </c>
      <c r="AP22" s="250" t="e">
        <f>'1_Police_raw'!OQ21/'1_Police_raw'!OO21*100</f>
        <v>#VALUE!</v>
      </c>
      <c r="AQ22" s="250" t="e">
        <f>'1_Police_raw'!OR21/'1_Police_raw'!OO21*100</f>
        <v>#VALUE!</v>
      </c>
      <c r="AR22" s="250" t="e">
        <f>'1_Police_raw'!OS21/'1_Police_raw'!OR21*100</f>
        <v>#VALUE!</v>
      </c>
      <c r="AT22" s="250" t="e">
        <f>'1_Police_raw'!OU21/'1_Police_raw'!OO21*100</f>
        <v>#VALUE!</v>
      </c>
      <c r="AU22" s="250" t="e">
        <f>'1_Police_raw'!OV21/'1_Police_raw'!OU21*100</f>
        <v>#VALUE!</v>
      </c>
      <c r="AV22" s="250" t="e">
        <f>'1_Police_raw'!OW21/'1_Police_raw'!OU21*100</f>
        <v>#DIV/0!</v>
      </c>
      <c r="AW22" s="250" t="e">
        <f>'1_Police_raw'!OX21/'1_Police_raw'!OU21*100</f>
        <v>#DIV/0!</v>
      </c>
      <c r="AX22" s="250" t="e">
        <f>'1_Police_raw'!OY21/'1_Police_raw'!OX21*100</f>
        <v>#DIV/0!</v>
      </c>
      <c r="AZ22" s="250" t="e">
        <f>'1_Police_raw'!PA21/'1_Police_raw'!OO21*100</f>
        <v>#VALUE!</v>
      </c>
      <c r="BA22" s="250" t="e">
        <f>'1_Police_raw'!PB21/'1_Police_raw'!PA21*100</f>
        <v>#VALUE!</v>
      </c>
      <c r="BB22" s="250" t="e">
        <f>'1_Police_raw'!PC21/'1_Police_raw'!PA21*100</f>
        <v>#DIV/0!</v>
      </c>
      <c r="BC22" s="250" t="e">
        <f>'1_Police_raw'!PD21/'1_Police_raw'!PA21*100</f>
        <v>#VALUE!</v>
      </c>
      <c r="BD22" s="250" t="e">
        <f>'1_Police_raw'!PE21/'1_Police_raw'!PD21*100</f>
        <v>#VALUE!</v>
      </c>
      <c r="BF22" s="250" t="e">
        <f>'1_Police_raw'!PG21/'1_Police_raw'!NE21*100</f>
        <v>#VALUE!</v>
      </c>
      <c r="BG22" s="250" t="e">
        <f>'1_Police_raw'!PH21/'1_Police_raw'!PG21*100</f>
        <v>#VALUE!</v>
      </c>
      <c r="BH22" s="250" t="e">
        <f>'1_Police_raw'!PI21/'1_Police_raw'!PG21*100</f>
        <v>#VALUE!</v>
      </c>
      <c r="BI22" s="250" t="e">
        <f>'1_Police_raw'!PJ21/'1_Police_raw'!PG21*100</f>
        <v>#VALUE!</v>
      </c>
      <c r="BJ22" s="250" t="e">
        <f>'1_Police_raw'!PK21/'1_Police_raw'!PJ21*100</f>
        <v>#DIV/0!</v>
      </c>
      <c r="BL22" s="250" t="e">
        <f>'1_Police_raw'!PM21/'1_Police_raw'!NE21*100</f>
        <v>#VALUE!</v>
      </c>
      <c r="BM22" s="250" t="e">
        <f>'1_Police_raw'!PN21/'1_Police_raw'!PM21*100</f>
        <v>#DIV/0!</v>
      </c>
      <c r="BN22" s="250" t="e">
        <f>'1_Police_raw'!PO21/'1_Police_raw'!PM21*100</f>
        <v>#DIV/0!</v>
      </c>
      <c r="BO22" s="250" t="e">
        <f>'1_Police_raw'!PP21/'1_Police_raw'!PM21*100</f>
        <v>#DIV/0!</v>
      </c>
      <c r="BP22" s="250" t="e">
        <f>'1_Police_raw'!PQ21/'1_Police_raw'!PP21*100</f>
        <v>#DIV/0!</v>
      </c>
      <c r="BR22" s="250" t="e">
        <f>'1_Police_raw'!PS21/'1_Police_raw'!PM21*100</f>
        <v>#VALUE!</v>
      </c>
      <c r="BS22" s="250" t="e">
        <f>'1_Police_raw'!PT21/'1_Police_raw'!PS21*100</f>
        <v>#VALUE!</v>
      </c>
      <c r="BT22" s="250" t="e">
        <f>'1_Police_raw'!PU21/'1_Police_raw'!PS21*100</f>
        <v>#VALUE!</v>
      </c>
      <c r="BU22" s="250" t="e">
        <f>'1_Police_raw'!PV21/'1_Police_raw'!PS21*100</f>
        <v>#VALUE!</v>
      </c>
      <c r="BV22" s="250" t="e">
        <f>'1_Police_raw'!PW21/'1_Police_raw'!PV21*100</f>
        <v>#VALUE!</v>
      </c>
      <c r="BX22" s="250" t="e">
        <f>'1_Police_raw'!PY21/'1_Police_raw'!PS21*100</f>
        <v>#VALUE!</v>
      </c>
      <c r="BY22" s="250" t="e">
        <f>'1_Police_raw'!PZ21/'1_Police_raw'!PY21*100</f>
        <v>#VALUE!</v>
      </c>
      <c r="BZ22" s="250" t="e">
        <f>'1_Police_raw'!QA21/'1_Police_raw'!PY21*100</f>
        <v>#VALUE!</v>
      </c>
      <c r="CA22" s="250" t="e">
        <f>'1_Police_raw'!QB21/'1_Police_raw'!PY21*100</f>
        <v>#VALUE!</v>
      </c>
      <c r="CB22" s="250" t="e">
        <f>'1_Police_raw'!QC21/'1_Police_raw'!QB21*100</f>
        <v>#VALUE!</v>
      </c>
      <c r="CD22" s="250" t="e">
        <f>'1_Police_raw'!QE21/'1_Police_raw'!PS21*100</f>
        <v>#VALUE!</v>
      </c>
      <c r="CE22" s="250" t="e">
        <f>'1_Police_raw'!QF21/'1_Police_raw'!QE21*100</f>
        <v>#VALUE!</v>
      </c>
      <c r="CF22" s="250" t="e">
        <f>'1_Police_raw'!QG21/'1_Police_raw'!QE21*100</f>
        <v>#VALUE!</v>
      </c>
      <c r="CG22" s="250" t="e">
        <f>'1_Police_raw'!QH21/'1_Police_raw'!QE21*100</f>
        <v>#VALUE!</v>
      </c>
      <c r="CH22" s="250" t="e">
        <f>'1_Police_raw'!QI21/'1_Police_raw'!QH21*100</f>
        <v>#VALUE!</v>
      </c>
      <c r="CJ22" s="250" t="e">
        <f>'1_Police_raw'!QK21/'1_Police_raw'!QE21*100</f>
        <v>#VALUE!</v>
      </c>
      <c r="CK22" s="250" t="e">
        <f>'1_Police_raw'!QL21/'1_Police_raw'!QK21*100</f>
        <v>#VALUE!</v>
      </c>
      <c r="CL22" s="250" t="e">
        <f>'1_Police_raw'!QM21/'1_Police_raw'!QK21*100</f>
        <v>#VALUE!</v>
      </c>
      <c r="CM22" s="250" t="e">
        <f>'1_Police_raw'!QN21/'1_Police_raw'!QK21*100</f>
        <v>#VALUE!</v>
      </c>
      <c r="CN22" s="250" t="e">
        <f>'1_Police_raw'!QO21/'1_Police_raw'!QN21*100</f>
        <v>#VALUE!</v>
      </c>
      <c r="CP22" s="250" t="e">
        <f>'1_Police_raw'!QQ21/'1_Police_raw'!NE21*100</f>
        <v>#VALUE!</v>
      </c>
      <c r="CQ22" s="250" t="e">
        <f>'1_Police_raw'!QR21/'1_Police_raw'!QQ21*100</f>
        <v>#VALUE!</v>
      </c>
      <c r="CR22" s="250" t="e">
        <f>'1_Police_raw'!QS21/'1_Police_raw'!QQ21*100</f>
        <v>#VALUE!</v>
      </c>
      <c r="CS22" s="250" t="e">
        <f>'1_Police_raw'!QT21/'1_Police_raw'!QQ21*100</f>
        <v>#VALUE!</v>
      </c>
      <c r="CT22" s="250" t="e">
        <f>'1_Police_raw'!QU21/'1_Police_raw'!QT21*100</f>
        <v>#VALUE!</v>
      </c>
      <c r="CV22" s="250" t="e">
        <f>'1_Police_raw'!QW21/'1_Police_raw'!QQ21*100</f>
        <v>#VALUE!</v>
      </c>
      <c r="CW22" s="250" t="e">
        <f>'1_Police_raw'!QX21/'1_Police_raw'!QW21*100</f>
        <v>#VALUE!</v>
      </c>
      <c r="CX22" s="250" t="e">
        <f>'1_Police_raw'!QY21/'1_Police_raw'!QW21*100</f>
        <v>#VALUE!</v>
      </c>
      <c r="CY22" s="250" t="e">
        <f>'1_Police_raw'!QZ21/'1_Police_raw'!QW21*100</f>
        <v>#VALUE!</v>
      </c>
      <c r="CZ22" s="250" t="e">
        <f>'1_Police_raw'!RA21/'1_Police_raw'!QZ21*100</f>
        <v>#VALUE!</v>
      </c>
      <c r="DB22" s="250" t="e">
        <f>'1_Police_raw'!RC21/'1_Police_raw'!NE21*100</f>
        <v>#VALUE!</v>
      </c>
      <c r="DC22" s="250" t="e">
        <f>'1_Police_raw'!RD21/'1_Police_raw'!RC21*100</f>
        <v>#VALUE!</v>
      </c>
      <c r="DD22" s="250" t="e">
        <f>'1_Police_raw'!RE21/'1_Police_raw'!RC21*100</f>
        <v>#VALUE!</v>
      </c>
      <c r="DE22" s="250" t="e">
        <f>'1_Police_raw'!RF21/'1_Police_raw'!RC21*100</f>
        <v>#VALUE!</v>
      </c>
      <c r="DF22" s="250" t="e">
        <f>'1_Police_raw'!RG21/'1_Police_raw'!RF21*100</f>
        <v>#VALUE!</v>
      </c>
      <c r="DH22" s="250" t="e">
        <f>'1_Police_raw'!RI21/'1_Police_raw'!NE21*100</f>
        <v>#VALUE!</v>
      </c>
      <c r="DI22" s="250" t="e">
        <f>'1_Police_raw'!RJ21/'1_Police_raw'!RI21*100</f>
        <v>#VALUE!</v>
      </c>
      <c r="DJ22" s="250" t="e">
        <f>'1_Police_raw'!RK21/'1_Police_raw'!RI21*100</f>
        <v>#VALUE!</v>
      </c>
      <c r="DK22" s="250" t="e">
        <f>'1_Police_raw'!RL21/'1_Police_raw'!RI21*100</f>
        <v>#VALUE!</v>
      </c>
      <c r="DL22" s="250" t="e">
        <f>'1_Police_raw'!RM21/'1_Police_raw'!RL21*100</f>
        <v>#VALUE!</v>
      </c>
      <c r="DN22" s="250" t="e">
        <f>'1_Police_raw'!RO21/'1_Police_raw'!NE21*100</f>
        <v>#VALUE!</v>
      </c>
      <c r="DO22" s="250" t="e">
        <f>'1_Police_raw'!RP21/'1_Police_raw'!RO21*100</f>
        <v>#VALUE!</v>
      </c>
      <c r="DP22" s="250" t="e">
        <f>'1_Police_raw'!RQ21/'1_Police_raw'!RO21*100</f>
        <v>#VALUE!</v>
      </c>
      <c r="DQ22" s="250" t="e">
        <f>'1_Police_raw'!RR21/'1_Police_raw'!RO21*100</f>
        <v>#VALUE!</v>
      </c>
      <c r="DR22" s="250" t="e">
        <f>'1_Police_raw'!RS21/'1_Police_raw'!RR21*100</f>
        <v>#VALUE!</v>
      </c>
      <c r="DT22" s="250" t="e">
        <f>'1_Police_raw'!RU21/'1_Police_raw'!NE21*100</f>
        <v>#VALUE!</v>
      </c>
      <c r="DU22" s="250" t="e">
        <f>'1_Police_raw'!RV21/'1_Police_raw'!RU21*100</f>
        <v>#VALUE!</v>
      </c>
      <c r="DV22" s="250" t="e">
        <f>'1_Police_raw'!RW21/'1_Police_raw'!RU21*100</f>
        <v>#VALUE!</v>
      </c>
      <c r="DW22" s="250" t="e">
        <f>'1_Police_raw'!RX21/'1_Police_raw'!RU21*100</f>
        <v>#VALUE!</v>
      </c>
      <c r="DX22" s="250" t="e">
        <f>'1_Police_raw'!RY21/'1_Police_raw'!RX21*100</f>
        <v>#VALUE!</v>
      </c>
      <c r="DZ22" s="250" t="e">
        <f>'1_Police_raw'!SA21/'1_Police_raw'!RU21*100</f>
        <v>#VALUE!</v>
      </c>
      <c r="EA22" s="250" t="e">
        <f>'1_Police_raw'!SB21/'1_Police_raw'!SA21*100</f>
        <v>#VALUE!</v>
      </c>
      <c r="EB22" s="250" t="e">
        <f>'1_Police_raw'!SC21/'1_Police_raw'!SA21*100</f>
        <v>#VALUE!</v>
      </c>
      <c r="EC22" s="250" t="e">
        <f>'1_Police_raw'!SD21/'1_Police_raw'!SA21*100</f>
        <v>#VALUE!</v>
      </c>
      <c r="ED22" s="250" t="e">
        <f>'1_Police_raw'!SE21/'1_Police_raw'!SD21*100</f>
        <v>#VALUE!</v>
      </c>
      <c r="EF22" s="250" t="e">
        <f>'1_Police_raw'!UF21/'1_Police_raw'!UC21*100</f>
        <v>#VALUE!</v>
      </c>
      <c r="EG22" s="250" t="e">
        <f>'1_Police_raw'!UG21/'1_Police_raw'!UC21*100</f>
        <v>#VALUE!</v>
      </c>
    </row>
    <row r="23" spans="1:137">
      <c r="A23" s="247">
        <v>21</v>
      </c>
      <c r="B23" s="239" t="s">
        <v>44</v>
      </c>
      <c r="D23" s="250">
        <f>'1_Police_100K'!OU23</f>
        <v>1586.3315924840101</v>
      </c>
      <c r="E23" s="250">
        <f>'1_Police_raw'!NF22/'1_Police_raw'!NE22*100</f>
        <v>18.506563530412063</v>
      </c>
      <c r="F23" s="250">
        <f>'1_Police_raw'!NG22/'1_Police_raw'!NE22*100</f>
        <v>3.7093797308226706</v>
      </c>
      <c r="G23" s="250">
        <f>'1_Police_raw'!NH22/'1_Police_raw'!NE22*100</f>
        <v>32.078658675680721</v>
      </c>
      <c r="H23" s="250" t="e">
        <f>'1_Police_raw'!NI22/'1_Police_raw'!NH22*100</f>
        <v>#VALUE!</v>
      </c>
      <c r="J23" s="250">
        <f>'1_Police_raw'!NK22/'1_Police_raw'!NE22*100</f>
        <v>0.12183488521598475</v>
      </c>
      <c r="K23" s="250">
        <f>'1_Police_raw'!NL22/'1_Police_raw'!NK22*100</f>
        <v>13.361702127659575</v>
      </c>
      <c r="L23" s="250">
        <f>'1_Police_raw'!NM22/'1_Police_raw'!NK22*100</f>
        <v>0.93617021276595747</v>
      </c>
      <c r="M23" s="250">
        <f>'1_Police_raw'!NN22/'1_Police_raw'!NK22*100</f>
        <v>18.042553191489361</v>
      </c>
      <c r="N23" s="250" t="e">
        <f>'1_Police_raw'!NO22/'1_Police_raw'!NN22*100</f>
        <v>#VALUE!</v>
      </c>
      <c r="P23" s="250">
        <f>'1_Police_raw'!NQ22/'1_Police_raw'!NE22*100</f>
        <v>0.23589307563094916</v>
      </c>
      <c r="Q23" s="250">
        <f>'1_Police_raw'!NR22/'1_Police_raw'!NQ22*100</f>
        <v>8.9670329670329672</v>
      </c>
      <c r="R23" s="250">
        <f>'1_Police_raw'!NS22/'1_Police_raw'!NQ22*100</f>
        <v>4.1318681318681323</v>
      </c>
      <c r="S23" s="250">
        <f>'1_Police_raw'!NT22/'1_Police_raw'!NQ22*100</f>
        <v>45.450549450549445</v>
      </c>
      <c r="T23" s="250" t="e">
        <f>'1_Police_raw'!NU22/'1_Police_raw'!NT22*100</f>
        <v>#VALUE!</v>
      </c>
      <c r="V23" s="250">
        <f>'1_Police_raw'!NW22/'1_Police_raw'!NQ22*100</f>
        <v>46.81318681318681</v>
      </c>
      <c r="W23" s="250">
        <f>'1_Police_raw'!NX22/'1_Police_raw'!NW22*100</f>
        <v>6.7605633802816891</v>
      </c>
      <c r="X23" s="250">
        <f>'1_Police_raw'!NY22/'1_Police_raw'!NW22*100</f>
        <v>3.0985915492957745</v>
      </c>
      <c r="Y23" s="250">
        <f>'1_Police_raw'!NZ22/'1_Police_raw'!NW22*100</f>
        <v>24.976525821596244</v>
      </c>
      <c r="Z23" s="250" t="e">
        <f>'1_Police_raw'!OA22/'1_Police_raw'!NZ22*100</f>
        <v>#VALUE!</v>
      </c>
      <c r="AB23" s="250">
        <f>'1_Police_raw'!OC22/'1_Police_raw'!NE22*100</f>
        <v>6.5154185935588238</v>
      </c>
      <c r="AC23" s="250">
        <f>'1_Police_raw'!OD22/'1_Police_raw'!OC22*100</f>
        <v>18.056528104908015</v>
      </c>
      <c r="AD23" s="250">
        <f>'1_Police_raw'!OE22/'1_Police_raw'!OC22*100</f>
        <v>4.4862817493156797</v>
      </c>
      <c r="AE23" s="250">
        <f>'1_Police_raw'!OF22/'1_Police_raw'!OC22*100</f>
        <v>30.641670380036924</v>
      </c>
      <c r="AF23" s="250" t="e">
        <f>'1_Police_raw'!OG22/'1_Police_raw'!OF22*100</f>
        <v>#VALUE!</v>
      </c>
      <c r="AH23" s="250">
        <f>'1_Police_raw'!OI22/'1_Police_raw'!OC22*100</f>
        <v>83.431472404354196</v>
      </c>
      <c r="AI23" s="250">
        <f>'1_Police_raw'!OJ22/'1_Police_raw'!OI22*100</f>
        <v>16.755364806866954</v>
      </c>
      <c r="AJ23" s="250">
        <f>'1_Police_raw'!OK22/'1_Police_raw'!OI22*100</f>
        <v>4.5092989985693848</v>
      </c>
      <c r="AK23" s="250">
        <f>'1_Police_raw'!OL22/'1_Police_raw'!OI22*100</f>
        <v>31.849308536003818</v>
      </c>
      <c r="AL23" s="250" t="e">
        <f>'1_Police_raw'!OM22/'1_Police_raw'!OL22*100</f>
        <v>#VALUE!</v>
      </c>
      <c r="AN23" s="250">
        <f>'1_Police_raw'!OO22/'1_Police_raw'!NE22*100</f>
        <v>0.47821488563074183</v>
      </c>
      <c r="AO23" s="250">
        <f>'1_Police_raw'!OP22/'1_Police_raw'!OO22*100</f>
        <v>2.8404163052905465</v>
      </c>
      <c r="AP23" s="250">
        <f>'1_Police_raw'!OQ22/'1_Police_raw'!OO22*100</f>
        <v>5.7675628794449265</v>
      </c>
      <c r="AQ23" s="250">
        <f>'1_Police_raw'!OR22/'1_Police_raw'!OO22*100</f>
        <v>38.920208152645273</v>
      </c>
      <c r="AR23" s="250" t="e">
        <f>'1_Police_raw'!OS22/'1_Police_raw'!OR22*100</f>
        <v>#VALUE!</v>
      </c>
      <c r="AT23" s="250">
        <f>'1_Police_raw'!OU22/'1_Police_raw'!OO22*100</f>
        <v>86.361665221162184</v>
      </c>
      <c r="AU23" s="250">
        <f>'1_Police_raw'!OV22/'1_Police_raw'!OU22*100</f>
        <v>2.4855636454933467</v>
      </c>
      <c r="AV23" s="250">
        <f>'1_Police_raw'!OW22/'1_Police_raw'!OU22*100</f>
        <v>5.5736881747426557</v>
      </c>
      <c r="AW23" s="250">
        <f>'1_Police_raw'!OX22/'1_Police_raw'!OU22*100</f>
        <v>41.576700979161437</v>
      </c>
      <c r="AX23" s="250" t="e">
        <f>'1_Police_raw'!OY22/'1_Police_raw'!OX22*100</f>
        <v>#VALUE!</v>
      </c>
      <c r="AZ23" s="250">
        <f>'1_Police_raw'!PA22/'1_Police_raw'!OO22*100</f>
        <v>13.638334778837816</v>
      </c>
      <c r="BA23" s="250">
        <f>'1_Police_raw'!PB22/'1_Police_raw'!PA22*100</f>
        <v>5.0874403815580287</v>
      </c>
      <c r="BB23" s="250">
        <f>'1_Police_raw'!PC22/'1_Police_raw'!PA22*100</f>
        <v>6.995230524642289</v>
      </c>
      <c r="BC23" s="250">
        <f>'1_Police_raw'!PD22/'1_Police_raw'!PA22*100</f>
        <v>22.098569157392685</v>
      </c>
      <c r="BD23" s="250" t="e">
        <f>'1_Police_raw'!PE22/'1_Police_raw'!PD22*100</f>
        <v>#VALUE!</v>
      </c>
      <c r="BF23" s="250">
        <f>'1_Police_raw'!PG22/'1_Police_raw'!NE22*100</f>
        <v>2.2580411024242553</v>
      </c>
      <c r="BG23" s="250">
        <f>'1_Police_raw'!PH22/'1_Police_raw'!PG22*100</f>
        <v>7.636497221839555</v>
      </c>
      <c r="BH23" s="250">
        <f>'1_Police_raw'!PI22/'1_Police_raw'!PG22*100</f>
        <v>9.2528814804610366</v>
      </c>
      <c r="BI23" s="250">
        <f>'1_Police_raw'!PJ22/'1_Police_raw'!PG22*100</f>
        <v>41.070854571336731</v>
      </c>
      <c r="BJ23" s="250" t="e">
        <f>'1_Police_raw'!PK22/'1_Police_raw'!PJ22*100</f>
        <v>#VALUE!</v>
      </c>
      <c r="BL23" s="250">
        <f>'1_Police_raw'!PM22/'1_Police_raw'!NE22*100</f>
        <v>12.67653097198316</v>
      </c>
      <c r="BM23" s="250">
        <f>'1_Police_raw'!PN22/'1_Police_raw'!PM22*100</f>
        <v>20.834321704633759</v>
      </c>
      <c r="BN23" s="250">
        <f>'1_Police_raw'!PO22/'1_Police_raw'!PM22*100</f>
        <v>8.2884135618175119</v>
      </c>
      <c r="BO23" s="250">
        <f>'1_Police_raw'!PP22/'1_Police_raw'!PM22*100</f>
        <v>48.310498548116641</v>
      </c>
      <c r="BP23" s="250" t="e">
        <f>'1_Police_raw'!PQ22/'1_Police_raw'!PP22*100</f>
        <v>#VALUE!</v>
      </c>
      <c r="BR23" s="250" t="e">
        <f>'1_Police_raw'!PS22/'1_Police_raw'!PM22*100</f>
        <v>#VALUE!</v>
      </c>
      <c r="BS23" s="250" t="e">
        <f>'1_Police_raw'!PT22/'1_Police_raw'!PS22*100</f>
        <v>#VALUE!</v>
      </c>
      <c r="BT23" s="250" t="e">
        <f>'1_Police_raw'!PU22/'1_Police_raw'!PS22*100</f>
        <v>#VALUE!</v>
      </c>
      <c r="BU23" s="250" t="e">
        <f>'1_Police_raw'!PV22/'1_Police_raw'!PS22*100</f>
        <v>#VALUE!</v>
      </c>
      <c r="BV23" s="250" t="e">
        <f>'1_Police_raw'!PW22/'1_Police_raw'!PV22*100</f>
        <v>#VALUE!</v>
      </c>
      <c r="BX23" s="250" t="e">
        <f>'1_Police_raw'!PY22/'1_Police_raw'!PS22*100</f>
        <v>#VALUE!</v>
      </c>
      <c r="BY23" s="250">
        <f>'1_Police_raw'!PZ22/'1_Police_raw'!PY22*100</f>
        <v>3.5790827261037292</v>
      </c>
      <c r="BZ23" s="250">
        <f>'1_Police_raw'!QA22/'1_Police_raw'!PY22*100</f>
        <v>10.715816545220745</v>
      </c>
      <c r="CA23" s="250">
        <f>'1_Police_raw'!QB22/'1_Police_raw'!PY22*100</f>
        <v>32.08315473639091</v>
      </c>
      <c r="CB23" s="250" t="e">
        <f>'1_Police_raw'!QC22/'1_Police_raw'!QB22*100</f>
        <v>#VALUE!</v>
      </c>
      <c r="CD23" s="250" t="e">
        <f>'1_Police_raw'!QE22/'1_Police_raw'!PS22*100</f>
        <v>#VALUE!</v>
      </c>
      <c r="CE23" s="250" t="e">
        <f>'1_Police_raw'!QF22/'1_Police_raw'!QE22*100</f>
        <v>#VALUE!</v>
      </c>
      <c r="CF23" s="250" t="e">
        <f>'1_Police_raw'!QG22/'1_Police_raw'!QE22*100</f>
        <v>#VALUE!</v>
      </c>
      <c r="CG23" s="250" t="e">
        <f>'1_Police_raw'!QH22/'1_Police_raw'!QE22*100</f>
        <v>#VALUE!</v>
      </c>
      <c r="CH23" s="250" t="e">
        <f>'1_Police_raw'!QI22/'1_Police_raw'!QH22*100</f>
        <v>#VALUE!</v>
      </c>
      <c r="CJ23" s="250" t="e">
        <f>'1_Police_raw'!QK22/'1_Police_raw'!QE22*100</f>
        <v>#VALUE!</v>
      </c>
      <c r="CK23" s="250">
        <f>'1_Police_raw'!QL22/'1_Police_raw'!QK22*100</f>
        <v>15.87514234041128</v>
      </c>
      <c r="CL23" s="250">
        <f>'1_Police_raw'!QM22/'1_Police_raw'!QK22*100</f>
        <v>7.4619867372228548</v>
      </c>
      <c r="CM23" s="250">
        <f>'1_Police_raw'!QN22/'1_Police_raw'!QK22*100</f>
        <v>54.564940719405186</v>
      </c>
      <c r="CN23" s="250" t="e">
        <f>'1_Police_raw'!QO22/'1_Police_raw'!QN22*100</f>
        <v>#VALUE!</v>
      </c>
      <c r="CP23" s="250">
        <f>'1_Police_raw'!QQ22/'1_Police_raw'!NE22*100</f>
        <v>6.9531946662242587</v>
      </c>
      <c r="CQ23" s="250">
        <f>'1_Police_raw'!QR22/'1_Police_raw'!QQ22*100</f>
        <v>24.025470488234067</v>
      </c>
      <c r="CR23" s="250">
        <f>'1_Police_raw'!QS22/'1_Police_raw'!QQ22*100</f>
        <v>0.52939246622326941</v>
      </c>
      <c r="CS23" s="250">
        <f>'1_Police_raw'!QT22/'1_Police_raw'!QQ22*100</f>
        <v>14.7230755465418</v>
      </c>
      <c r="CT23" s="250" t="e">
        <f>'1_Police_raw'!QU22/'1_Police_raw'!QT22*100</f>
        <v>#VALUE!</v>
      </c>
      <c r="CV23" s="250" t="e">
        <f>'1_Police_raw'!QW22/'1_Police_raw'!QQ22*100</f>
        <v>#VALUE!</v>
      </c>
      <c r="CW23" s="250" t="e">
        <f>'1_Police_raw'!QX22/'1_Police_raw'!QW22*100</f>
        <v>#VALUE!</v>
      </c>
      <c r="CX23" s="250" t="e">
        <f>'1_Police_raw'!QY22/'1_Police_raw'!QW22*100</f>
        <v>#VALUE!</v>
      </c>
      <c r="CY23" s="250" t="e">
        <f>'1_Police_raw'!QZ22/'1_Police_raw'!QW22*100</f>
        <v>#VALUE!</v>
      </c>
      <c r="CZ23" s="250" t="e">
        <f>'1_Police_raw'!RA22/'1_Police_raw'!QZ22*100</f>
        <v>#VALUE!</v>
      </c>
      <c r="DB23" s="250" t="e">
        <f>'1_Police_raw'!RC22/'1_Police_raw'!NE22*100</f>
        <v>#VALUE!</v>
      </c>
      <c r="DC23" s="250" t="e">
        <f>'1_Police_raw'!RD22/'1_Police_raw'!RC22*100</f>
        <v>#VALUE!</v>
      </c>
      <c r="DD23" s="250" t="e">
        <f>'1_Police_raw'!RE22/'1_Police_raw'!RC22*100</f>
        <v>#VALUE!</v>
      </c>
      <c r="DE23" s="250" t="e">
        <f>'1_Police_raw'!RF22/'1_Police_raw'!RC22*100</f>
        <v>#VALUE!</v>
      </c>
      <c r="DF23" s="250" t="e">
        <f>'1_Police_raw'!RG22/'1_Police_raw'!RF22*100</f>
        <v>#VALUE!</v>
      </c>
      <c r="DH23" s="250">
        <f>'1_Police_raw'!RI22/'1_Police_raw'!NE22*100</f>
        <v>0.43922772236162672</v>
      </c>
      <c r="DI23" s="250">
        <f>'1_Police_raw'!RJ22/'1_Police_raw'!RI22*100</f>
        <v>16.359773371104815</v>
      </c>
      <c r="DJ23" s="250">
        <f>'1_Police_raw'!RK22/'1_Police_raw'!RI22*100</f>
        <v>1.0387157695939566</v>
      </c>
      <c r="DK23" s="250">
        <f>'1_Police_raw'!RL22/'1_Police_raw'!RI22*100</f>
        <v>27.313503305004723</v>
      </c>
      <c r="DL23" s="250" t="e">
        <f>'1_Police_raw'!RM22/'1_Police_raw'!RL22*100</f>
        <v>#VALUE!</v>
      </c>
      <c r="DN23" s="250" t="e">
        <f>'1_Police_raw'!RO22/'1_Police_raw'!NE22*100</f>
        <v>#VALUE!</v>
      </c>
      <c r="DO23" s="250" t="e">
        <f>'1_Police_raw'!RP22/'1_Police_raw'!RO22*100</f>
        <v>#VALUE!</v>
      </c>
      <c r="DP23" s="250" t="e">
        <f>'1_Police_raw'!RQ22/'1_Police_raw'!RO22*100</f>
        <v>#VALUE!</v>
      </c>
      <c r="DQ23" s="250" t="e">
        <f>'1_Police_raw'!RR22/'1_Police_raw'!RO22*100</f>
        <v>#VALUE!</v>
      </c>
      <c r="DR23" s="250" t="e">
        <f>'1_Police_raw'!RS22/'1_Police_raw'!RR22*100</f>
        <v>#VALUE!</v>
      </c>
      <c r="DT23" s="250">
        <f>'1_Police_raw'!RU22/'1_Police_raw'!NE22*100</f>
        <v>6.3843553638456267</v>
      </c>
      <c r="DU23" s="250">
        <f>'1_Police_raw'!RV22/'1_Police_raw'!RU22*100</f>
        <v>7.4222048983304107</v>
      </c>
      <c r="DV23" s="250">
        <f>'1_Police_raw'!RW22/'1_Police_raw'!RU22*100</f>
        <v>5.0672383550964728</v>
      </c>
      <c r="DW23" s="250">
        <f>'1_Police_raw'!RX22/'1_Police_raw'!RU22*100</f>
        <v>39.022607678815049</v>
      </c>
      <c r="DX23" s="250" t="e">
        <f>'1_Police_raw'!RY22/'1_Police_raw'!RX22*100</f>
        <v>#VALUE!</v>
      </c>
      <c r="DZ23" s="250" t="e">
        <f>'1_Police_raw'!SA22/'1_Police_raw'!RU22*100</f>
        <v>#VALUE!</v>
      </c>
      <c r="EA23" s="250" t="e">
        <f>'1_Police_raw'!SB22/'1_Police_raw'!SA22*100</f>
        <v>#VALUE!</v>
      </c>
      <c r="EB23" s="250" t="e">
        <f>'1_Police_raw'!SC22/'1_Police_raw'!SA22*100</f>
        <v>#VALUE!</v>
      </c>
      <c r="EC23" s="250" t="e">
        <f>'1_Police_raw'!SD22/'1_Police_raw'!SA22*100</f>
        <v>#VALUE!</v>
      </c>
      <c r="ED23" s="250" t="e">
        <f>'1_Police_raw'!SE22/'1_Police_raw'!SD22*100</f>
        <v>#VALUE!</v>
      </c>
      <c r="EF23" s="250" t="e">
        <f>'1_Police_raw'!UF22/'1_Police_raw'!UC22*100</f>
        <v>#VALUE!</v>
      </c>
      <c r="EG23" s="250" t="e">
        <f>'1_Police_raw'!UG22/'1_Police_raw'!UC22*100</f>
        <v>#VALUE!</v>
      </c>
    </row>
    <row r="24" spans="1:137">
      <c r="A24" s="247">
        <v>22</v>
      </c>
      <c r="B24" s="239" t="s">
        <v>45</v>
      </c>
      <c r="D24" s="250" t="e">
        <f>'1_Police_100K'!OU24</f>
        <v>#VALUE!</v>
      </c>
      <c r="E24" s="250" t="e">
        <f>'1_Police_raw'!NF23/'1_Police_raw'!NE23*100</f>
        <v>#VALUE!</v>
      </c>
      <c r="F24" s="250" t="e">
        <f>'1_Police_raw'!NG23/'1_Police_raw'!NE23*100</f>
        <v>#VALUE!</v>
      </c>
      <c r="G24" s="250" t="e">
        <f>'1_Police_raw'!NH23/'1_Police_raw'!NE23*100</f>
        <v>#VALUE!</v>
      </c>
      <c r="H24" s="250" t="e">
        <f>'1_Police_raw'!NI23/'1_Police_raw'!NH23*100</f>
        <v>#VALUE!</v>
      </c>
      <c r="J24" s="250" t="e">
        <f>'1_Police_raw'!NK23/'1_Police_raw'!NE23*100</f>
        <v>#VALUE!</v>
      </c>
      <c r="K24" s="250" t="e">
        <f>'1_Police_raw'!NL23/'1_Police_raw'!NK23*100</f>
        <v>#VALUE!</v>
      </c>
      <c r="L24" s="250" t="e">
        <f>'1_Police_raw'!NM23/'1_Police_raw'!NK23*100</f>
        <v>#VALUE!</v>
      </c>
      <c r="M24" s="250" t="e">
        <f>'1_Police_raw'!NN23/'1_Police_raw'!NK23*100</f>
        <v>#VALUE!</v>
      </c>
      <c r="N24" s="250" t="e">
        <f>'1_Police_raw'!NO23/'1_Police_raw'!NN23*100</f>
        <v>#VALUE!</v>
      </c>
      <c r="P24" s="250" t="e">
        <f>'1_Police_raw'!NQ23/'1_Police_raw'!NE23*100</f>
        <v>#VALUE!</v>
      </c>
      <c r="Q24" s="250" t="e">
        <f>'1_Police_raw'!NR23/'1_Police_raw'!NQ23*100</f>
        <v>#VALUE!</v>
      </c>
      <c r="R24" s="250" t="e">
        <f>'1_Police_raw'!NS23/'1_Police_raw'!NQ23*100</f>
        <v>#VALUE!</v>
      </c>
      <c r="S24" s="250" t="e">
        <f>'1_Police_raw'!NT23/'1_Police_raw'!NQ23*100</f>
        <v>#VALUE!</v>
      </c>
      <c r="T24" s="250" t="e">
        <f>'1_Police_raw'!NU23/'1_Police_raw'!NT23*100</f>
        <v>#VALUE!</v>
      </c>
      <c r="V24" s="250" t="e">
        <f>'1_Police_raw'!NW23/'1_Police_raw'!NQ23*100</f>
        <v>#VALUE!</v>
      </c>
      <c r="W24" s="250" t="e">
        <f>'1_Police_raw'!NX23/'1_Police_raw'!NW23*100</f>
        <v>#VALUE!</v>
      </c>
      <c r="X24" s="250" t="e">
        <f>'1_Police_raw'!NY23/'1_Police_raw'!NW23*100</f>
        <v>#VALUE!</v>
      </c>
      <c r="Y24" s="250" t="e">
        <f>'1_Police_raw'!NZ23/'1_Police_raw'!NW23*100</f>
        <v>#VALUE!</v>
      </c>
      <c r="Z24" s="250" t="e">
        <f>'1_Police_raw'!OA23/'1_Police_raw'!NZ23*100</f>
        <v>#VALUE!</v>
      </c>
      <c r="AB24" s="250" t="e">
        <f>'1_Police_raw'!OC23/'1_Police_raw'!NE23*100</f>
        <v>#VALUE!</v>
      </c>
      <c r="AC24" s="250" t="e">
        <f>'1_Police_raw'!OD23/'1_Police_raw'!OC23*100</f>
        <v>#VALUE!</v>
      </c>
      <c r="AD24" s="250" t="e">
        <f>'1_Police_raw'!OE23/'1_Police_raw'!OC23*100</f>
        <v>#VALUE!</v>
      </c>
      <c r="AE24" s="250" t="e">
        <f>'1_Police_raw'!OF23/'1_Police_raw'!OC23*100</f>
        <v>#VALUE!</v>
      </c>
      <c r="AF24" s="250" t="e">
        <f>'1_Police_raw'!OG23/'1_Police_raw'!OF23*100</f>
        <v>#VALUE!</v>
      </c>
      <c r="AH24" s="250" t="e">
        <f>'1_Police_raw'!OI23/'1_Police_raw'!OC23*100</f>
        <v>#VALUE!</v>
      </c>
      <c r="AI24" s="250" t="e">
        <f>'1_Police_raw'!OJ23/'1_Police_raw'!OI23*100</f>
        <v>#VALUE!</v>
      </c>
      <c r="AJ24" s="250" t="e">
        <f>'1_Police_raw'!OK23/'1_Police_raw'!OI23*100</f>
        <v>#VALUE!</v>
      </c>
      <c r="AK24" s="250" t="e">
        <f>'1_Police_raw'!OL23/'1_Police_raw'!OI23*100</f>
        <v>#VALUE!</v>
      </c>
      <c r="AL24" s="250" t="e">
        <f>'1_Police_raw'!OM23/'1_Police_raw'!OL23*100</f>
        <v>#VALUE!</v>
      </c>
      <c r="AN24" s="250" t="e">
        <f>'1_Police_raw'!OO23/'1_Police_raw'!NE23*100</f>
        <v>#VALUE!</v>
      </c>
      <c r="AO24" s="250" t="e">
        <f>'1_Police_raw'!OP23/'1_Police_raw'!OO23*100</f>
        <v>#VALUE!</v>
      </c>
      <c r="AP24" s="250" t="e">
        <f>'1_Police_raw'!OQ23/'1_Police_raw'!OO23*100</f>
        <v>#VALUE!</v>
      </c>
      <c r="AQ24" s="250" t="e">
        <f>'1_Police_raw'!OR23/'1_Police_raw'!OO23*100</f>
        <v>#VALUE!</v>
      </c>
      <c r="AR24" s="250" t="e">
        <f>'1_Police_raw'!OS23/'1_Police_raw'!OR23*100</f>
        <v>#VALUE!</v>
      </c>
      <c r="AT24" s="250" t="e">
        <f>'1_Police_raw'!OU23/'1_Police_raw'!OO23*100</f>
        <v>#VALUE!</v>
      </c>
      <c r="AU24" s="250" t="e">
        <f>'1_Police_raw'!OV23/'1_Police_raw'!OU23*100</f>
        <v>#VALUE!</v>
      </c>
      <c r="AV24" s="250" t="e">
        <f>'1_Police_raw'!OW23/'1_Police_raw'!OU23*100</f>
        <v>#VALUE!</v>
      </c>
      <c r="AW24" s="250" t="e">
        <f>'1_Police_raw'!OX23/'1_Police_raw'!OU23*100</f>
        <v>#VALUE!</v>
      </c>
      <c r="AX24" s="250" t="e">
        <f>'1_Police_raw'!OY23/'1_Police_raw'!OX23*100</f>
        <v>#VALUE!</v>
      </c>
      <c r="AZ24" s="250" t="e">
        <f>'1_Police_raw'!PA23/'1_Police_raw'!OO23*100</f>
        <v>#VALUE!</v>
      </c>
      <c r="BA24" s="250" t="e">
        <f>'1_Police_raw'!PB23/'1_Police_raw'!PA23*100</f>
        <v>#VALUE!</v>
      </c>
      <c r="BB24" s="250" t="e">
        <f>'1_Police_raw'!PC23/'1_Police_raw'!PA23*100</f>
        <v>#VALUE!</v>
      </c>
      <c r="BC24" s="250" t="e">
        <f>'1_Police_raw'!PD23/'1_Police_raw'!PA23*100</f>
        <v>#VALUE!</v>
      </c>
      <c r="BD24" s="250" t="e">
        <f>'1_Police_raw'!PE23/'1_Police_raw'!PD23*100</f>
        <v>#VALUE!</v>
      </c>
      <c r="BF24" s="250" t="e">
        <f>'1_Police_raw'!PG23/'1_Police_raw'!NE23*100</f>
        <v>#VALUE!</v>
      </c>
      <c r="BG24" s="250" t="e">
        <f>'1_Police_raw'!PH23/'1_Police_raw'!PG23*100</f>
        <v>#VALUE!</v>
      </c>
      <c r="BH24" s="250" t="e">
        <f>'1_Police_raw'!PI23/'1_Police_raw'!PG23*100</f>
        <v>#VALUE!</v>
      </c>
      <c r="BI24" s="250" t="e">
        <f>'1_Police_raw'!PJ23/'1_Police_raw'!PG23*100</f>
        <v>#VALUE!</v>
      </c>
      <c r="BJ24" s="250" t="e">
        <f>'1_Police_raw'!PK23/'1_Police_raw'!PJ23*100</f>
        <v>#VALUE!</v>
      </c>
      <c r="BL24" s="250" t="e">
        <f>'1_Police_raw'!PM23/'1_Police_raw'!NE23*100</f>
        <v>#VALUE!</v>
      </c>
      <c r="BM24" s="250" t="e">
        <f>'1_Police_raw'!PN23/'1_Police_raw'!PM23*100</f>
        <v>#VALUE!</v>
      </c>
      <c r="BN24" s="250" t="e">
        <f>'1_Police_raw'!PO23/'1_Police_raw'!PM23*100</f>
        <v>#VALUE!</v>
      </c>
      <c r="BO24" s="250" t="e">
        <f>'1_Police_raw'!PP23/'1_Police_raw'!PM23*100</f>
        <v>#VALUE!</v>
      </c>
      <c r="BP24" s="250" t="e">
        <f>'1_Police_raw'!PQ23/'1_Police_raw'!PP23*100</f>
        <v>#VALUE!</v>
      </c>
      <c r="BR24" s="250" t="e">
        <f>'1_Police_raw'!PS23/'1_Police_raw'!PM23*100</f>
        <v>#VALUE!</v>
      </c>
      <c r="BS24" s="250" t="e">
        <f>'1_Police_raw'!PT23/'1_Police_raw'!PS23*100</f>
        <v>#VALUE!</v>
      </c>
      <c r="BT24" s="250" t="e">
        <f>'1_Police_raw'!PU23/'1_Police_raw'!PS23*100</f>
        <v>#VALUE!</v>
      </c>
      <c r="BU24" s="250" t="e">
        <f>'1_Police_raw'!PV23/'1_Police_raw'!PS23*100</f>
        <v>#VALUE!</v>
      </c>
      <c r="BV24" s="250" t="e">
        <f>'1_Police_raw'!PW23/'1_Police_raw'!PV23*100</f>
        <v>#VALUE!</v>
      </c>
      <c r="BX24" s="250" t="e">
        <f>'1_Police_raw'!PY23/'1_Police_raw'!PS23*100</f>
        <v>#VALUE!</v>
      </c>
      <c r="BY24" s="250" t="e">
        <f>'1_Police_raw'!PZ23/'1_Police_raw'!PY23*100</f>
        <v>#VALUE!</v>
      </c>
      <c r="BZ24" s="250" t="e">
        <f>'1_Police_raw'!QA23/'1_Police_raw'!PY23*100</f>
        <v>#VALUE!</v>
      </c>
      <c r="CA24" s="250" t="e">
        <f>'1_Police_raw'!QB23/'1_Police_raw'!PY23*100</f>
        <v>#VALUE!</v>
      </c>
      <c r="CB24" s="250" t="e">
        <f>'1_Police_raw'!QC23/'1_Police_raw'!QB23*100</f>
        <v>#VALUE!</v>
      </c>
      <c r="CD24" s="250" t="e">
        <f>'1_Police_raw'!QE23/'1_Police_raw'!PS23*100</f>
        <v>#VALUE!</v>
      </c>
      <c r="CE24" s="250" t="e">
        <f>'1_Police_raw'!QF23/'1_Police_raw'!QE23*100</f>
        <v>#VALUE!</v>
      </c>
      <c r="CF24" s="250" t="e">
        <f>'1_Police_raw'!QG23/'1_Police_raw'!QE23*100</f>
        <v>#VALUE!</v>
      </c>
      <c r="CG24" s="250" t="e">
        <f>'1_Police_raw'!QH23/'1_Police_raw'!QE23*100</f>
        <v>#VALUE!</v>
      </c>
      <c r="CH24" s="250" t="e">
        <f>'1_Police_raw'!QI23/'1_Police_raw'!QH23*100</f>
        <v>#VALUE!</v>
      </c>
      <c r="CJ24" s="250" t="e">
        <f>'1_Police_raw'!QK23/'1_Police_raw'!QE23*100</f>
        <v>#VALUE!</v>
      </c>
      <c r="CK24" s="250" t="e">
        <f>'1_Police_raw'!QL23/'1_Police_raw'!QK23*100</f>
        <v>#VALUE!</v>
      </c>
      <c r="CL24" s="250" t="e">
        <f>'1_Police_raw'!QM23/'1_Police_raw'!QK23*100</f>
        <v>#VALUE!</v>
      </c>
      <c r="CM24" s="250" t="e">
        <f>'1_Police_raw'!QN23/'1_Police_raw'!QK23*100</f>
        <v>#VALUE!</v>
      </c>
      <c r="CN24" s="250" t="e">
        <f>'1_Police_raw'!QO23/'1_Police_raw'!QN23*100</f>
        <v>#VALUE!</v>
      </c>
      <c r="CP24" s="250" t="e">
        <f>'1_Police_raw'!QQ23/'1_Police_raw'!NE23*100</f>
        <v>#VALUE!</v>
      </c>
      <c r="CQ24" s="250" t="e">
        <f>'1_Police_raw'!QR23/'1_Police_raw'!QQ23*100</f>
        <v>#VALUE!</v>
      </c>
      <c r="CR24" s="250" t="e">
        <f>'1_Police_raw'!QS23/'1_Police_raw'!QQ23*100</f>
        <v>#VALUE!</v>
      </c>
      <c r="CS24" s="250" t="e">
        <f>'1_Police_raw'!QT23/'1_Police_raw'!QQ23*100</f>
        <v>#VALUE!</v>
      </c>
      <c r="CT24" s="250" t="e">
        <f>'1_Police_raw'!QU23/'1_Police_raw'!QT23*100</f>
        <v>#VALUE!</v>
      </c>
      <c r="CV24" s="250" t="e">
        <f>'1_Police_raw'!QW23/'1_Police_raw'!QQ23*100</f>
        <v>#VALUE!</v>
      </c>
      <c r="CW24" s="250" t="e">
        <f>'1_Police_raw'!QX23/'1_Police_raw'!QW23*100</f>
        <v>#VALUE!</v>
      </c>
      <c r="CX24" s="250" t="e">
        <f>'1_Police_raw'!QY23/'1_Police_raw'!QW23*100</f>
        <v>#VALUE!</v>
      </c>
      <c r="CY24" s="250" t="e">
        <f>'1_Police_raw'!QZ23/'1_Police_raw'!QW23*100</f>
        <v>#VALUE!</v>
      </c>
      <c r="CZ24" s="250" t="e">
        <f>'1_Police_raw'!RA23/'1_Police_raw'!QZ23*100</f>
        <v>#VALUE!</v>
      </c>
      <c r="DB24" s="250" t="e">
        <f>'1_Police_raw'!RC23/'1_Police_raw'!NE23*100</f>
        <v>#VALUE!</v>
      </c>
      <c r="DC24" s="250" t="e">
        <f>'1_Police_raw'!RD23/'1_Police_raw'!RC23*100</f>
        <v>#VALUE!</v>
      </c>
      <c r="DD24" s="250" t="e">
        <f>'1_Police_raw'!RE23/'1_Police_raw'!RC23*100</f>
        <v>#VALUE!</v>
      </c>
      <c r="DE24" s="250" t="e">
        <f>'1_Police_raw'!RF23/'1_Police_raw'!RC23*100</f>
        <v>#VALUE!</v>
      </c>
      <c r="DF24" s="250" t="e">
        <f>'1_Police_raw'!RG23/'1_Police_raw'!RF23*100</f>
        <v>#VALUE!</v>
      </c>
      <c r="DH24" s="250" t="e">
        <f>'1_Police_raw'!RI23/'1_Police_raw'!NE23*100</f>
        <v>#VALUE!</v>
      </c>
      <c r="DI24" s="250" t="e">
        <f>'1_Police_raw'!RJ23/'1_Police_raw'!RI23*100</f>
        <v>#VALUE!</v>
      </c>
      <c r="DJ24" s="250" t="e">
        <f>'1_Police_raw'!RK23/'1_Police_raw'!RI23*100</f>
        <v>#VALUE!</v>
      </c>
      <c r="DK24" s="250" t="e">
        <f>'1_Police_raw'!RL23/'1_Police_raw'!RI23*100</f>
        <v>#VALUE!</v>
      </c>
      <c r="DL24" s="250" t="e">
        <f>'1_Police_raw'!RM23/'1_Police_raw'!RL23*100</f>
        <v>#VALUE!</v>
      </c>
      <c r="DN24" s="250" t="e">
        <f>'1_Police_raw'!RO23/'1_Police_raw'!NE23*100</f>
        <v>#VALUE!</v>
      </c>
      <c r="DO24" s="250" t="e">
        <f>'1_Police_raw'!RP23/'1_Police_raw'!RO23*100</f>
        <v>#VALUE!</v>
      </c>
      <c r="DP24" s="250" t="e">
        <f>'1_Police_raw'!RQ23/'1_Police_raw'!RO23*100</f>
        <v>#VALUE!</v>
      </c>
      <c r="DQ24" s="250" t="e">
        <f>'1_Police_raw'!RR23/'1_Police_raw'!RO23*100</f>
        <v>#VALUE!</v>
      </c>
      <c r="DR24" s="250" t="e">
        <f>'1_Police_raw'!RS23/'1_Police_raw'!RR23*100</f>
        <v>#VALUE!</v>
      </c>
      <c r="DT24" s="250" t="e">
        <f>'1_Police_raw'!RU23/'1_Police_raw'!NE23*100</f>
        <v>#VALUE!</v>
      </c>
      <c r="DU24" s="250" t="e">
        <f>'1_Police_raw'!RV23/'1_Police_raw'!RU23*100</f>
        <v>#VALUE!</v>
      </c>
      <c r="DV24" s="250" t="e">
        <f>'1_Police_raw'!RW23/'1_Police_raw'!RU23*100</f>
        <v>#VALUE!</v>
      </c>
      <c r="DW24" s="250" t="e">
        <f>'1_Police_raw'!RX23/'1_Police_raw'!RU23*100</f>
        <v>#VALUE!</v>
      </c>
      <c r="DX24" s="250" t="e">
        <f>'1_Police_raw'!RY23/'1_Police_raw'!RX23*100</f>
        <v>#VALUE!</v>
      </c>
      <c r="DZ24" s="250" t="e">
        <f>'1_Police_raw'!SA23/'1_Police_raw'!RU23*100</f>
        <v>#VALUE!</v>
      </c>
      <c r="EA24" s="250" t="e">
        <f>'1_Police_raw'!SB23/'1_Police_raw'!SA23*100</f>
        <v>#VALUE!</v>
      </c>
      <c r="EB24" s="250" t="e">
        <f>'1_Police_raw'!SC23/'1_Police_raw'!SA23*100</f>
        <v>#VALUE!</v>
      </c>
      <c r="EC24" s="250" t="e">
        <f>'1_Police_raw'!SD23/'1_Police_raw'!SA23*100</f>
        <v>#VALUE!</v>
      </c>
      <c r="ED24" s="250" t="e">
        <f>'1_Police_raw'!SE23/'1_Police_raw'!SD23*100</f>
        <v>#VALUE!</v>
      </c>
      <c r="EF24" s="250" t="e">
        <f>'1_Police_raw'!UF23/'1_Police_raw'!UC23*100</f>
        <v>#VALUE!</v>
      </c>
      <c r="EG24" s="250" t="e">
        <f>'1_Police_raw'!UG23/'1_Police_raw'!UC23*100</f>
        <v>#VALUE!</v>
      </c>
    </row>
    <row r="25" spans="1:137">
      <c r="A25" s="247">
        <v>23</v>
      </c>
      <c r="B25" s="239" t="s">
        <v>46</v>
      </c>
      <c r="D25" s="250">
        <f>'1_Police_100K'!OU25</f>
        <v>1169.8830268023298</v>
      </c>
      <c r="E25" s="250">
        <f>'1_Police_raw'!NF24/'1_Police_raw'!NE24*100</f>
        <v>12.545728426942112</v>
      </c>
      <c r="F25" s="250">
        <f>'1_Police_raw'!NG24/'1_Police_raw'!NE24*100</f>
        <v>5.7886808693780933</v>
      </c>
      <c r="G25" s="250">
        <f>'1_Police_raw'!NH24/'1_Police_raw'!NE24*100</f>
        <v>4.0757477942758769</v>
      </c>
      <c r="H25" s="250" t="e">
        <f>'1_Police_raw'!NI24/'1_Police_raw'!NH24*100</f>
        <v>#VALUE!</v>
      </c>
      <c r="J25" s="250" t="e">
        <f>'1_Police_raw'!NK24/'1_Police_raw'!NE24*100</f>
        <v>#VALUE!</v>
      </c>
      <c r="K25" s="250" t="e">
        <f>'1_Police_raw'!NL24/'1_Police_raw'!NK24*100</f>
        <v>#VALUE!</v>
      </c>
      <c r="L25" s="250" t="e">
        <f>'1_Police_raw'!NM24/'1_Police_raw'!NK24*100</f>
        <v>#VALUE!</v>
      </c>
      <c r="M25" s="250" t="e">
        <f>'1_Police_raw'!NN24/'1_Police_raw'!NK24*100</f>
        <v>#VALUE!</v>
      </c>
      <c r="N25" s="250" t="e">
        <f>'1_Police_raw'!NO24/'1_Police_raw'!NN24*100</f>
        <v>#VALUE!</v>
      </c>
      <c r="P25" s="250" t="e">
        <f>'1_Police_raw'!NQ24/'1_Police_raw'!NE24*100</f>
        <v>#VALUE!</v>
      </c>
      <c r="Q25" s="250" t="e">
        <f>'1_Police_raw'!NR24/'1_Police_raw'!NQ24*100</f>
        <v>#VALUE!</v>
      </c>
      <c r="R25" s="250" t="e">
        <f>'1_Police_raw'!NS24/'1_Police_raw'!NQ24*100</f>
        <v>#VALUE!</v>
      </c>
      <c r="S25" s="250" t="e">
        <f>'1_Police_raw'!NT24/'1_Police_raw'!NQ24*100</f>
        <v>#VALUE!</v>
      </c>
      <c r="T25" s="250" t="e">
        <f>'1_Police_raw'!NU24/'1_Police_raw'!NT24*100</f>
        <v>#VALUE!</v>
      </c>
      <c r="V25" s="250" t="e">
        <f>'1_Police_raw'!NW24/'1_Police_raw'!NQ24*100</f>
        <v>#VALUE!</v>
      </c>
      <c r="W25" s="250" t="e">
        <f>'1_Police_raw'!NX24/'1_Police_raw'!NW24*100</f>
        <v>#VALUE!</v>
      </c>
      <c r="X25" s="250" t="e">
        <f>'1_Police_raw'!NY24/'1_Police_raw'!NW24*100</f>
        <v>#VALUE!</v>
      </c>
      <c r="Y25" s="250" t="e">
        <f>'1_Police_raw'!NZ24/'1_Police_raw'!NW24*100</f>
        <v>#VALUE!</v>
      </c>
      <c r="Z25" s="250" t="e">
        <f>'1_Police_raw'!OA24/'1_Police_raw'!NZ24*100</f>
        <v>#VALUE!</v>
      </c>
      <c r="AB25" s="250" t="e">
        <f>'1_Police_raw'!OC24/'1_Police_raw'!NE24*100</f>
        <v>#VALUE!</v>
      </c>
      <c r="AC25" s="250" t="e">
        <f>'1_Police_raw'!OD24/'1_Police_raw'!OC24*100</f>
        <v>#VALUE!</v>
      </c>
      <c r="AD25" s="250" t="e">
        <f>'1_Police_raw'!OE24/'1_Police_raw'!OC24*100</f>
        <v>#VALUE!</v>
      </c>
      <c r="AE25" s="250" t="e">
        <f>'1_Police_raw'!OF24/'1_Police_raw'!OC24*100</f>
        <v>#VALUE!</v>
      </c>
      <c r="AF25" s="250" t="e">
        <f>'1_Police_raw'!OG24/'1_Police_raw'!OF24*100</f>
        <v>#VALUE!</v>
      </c>
      <c r="AH25" s="250" t="e">
        <f>'1_Police_raw'!OI24/'1_Police_raw'!OC24*100</f>
        <v>#VALUE!</v>
      </c>
      <c r="AI25" s="250" t="e">
        <f>'1_Police_raw'!OJ24/'1_Police_raw'!OI24*100</f>
        <v>#VALUE!</v>
      </c>
      <c r="AJ25" s="250" t="e">
        <f>'1_Police_raw'!OK24/'1_Police_raw'!OI24*100</f>
        <v>#VALUE!</v>
      </c>
      <c r="AK25" s="250" t="e">
        <f>'1_Police_raw'!OL24/'1_Police_raw'!OI24*100</f>
        <v>#VALUE!</v>
      </c>
      <c r="AL25" s="250" t="e">
        <f>'1_Police_raw'!OM24/'1_Police_raw'!OL24*100</f>
        <v>#VALUE!</v>
      </c>
      <c r="AN25" s="250" t="e">
        <f>'1_Police_raw'!OO24/'1_Police_raw'!NE24*100</f>
        <v>#VALUE!</v>
      </c>
      <c r="AO25" s="250" t="e">
        <f>'1_Police_raw'!OP24/'1_Police_raw'!OO24*100</f>
        <v>#VALUE!</v>
      </c>
      <c r="AP25" s="250" t="e">
        <f>'1_Police_raw'!OQ24/'1_Police_raw'!OO24*100</f>
        <v>#VALUE!</v>
      </c>
      <c r="AQ25" s="250" t="e">
        <f>'1_Police_raw'!OR24/'1_Police_raw'!OO24*100</f>
        <v>#VALUE!</v>
      </c>
      <c r="AR25" s="250" t="e">
        <f>'1_Police_raw'!OS24/'1_Police_raw'!OR24*100</f>
        <v>#VALUE!</v>
      </c>
      <c r="AT25" s="250" t="e">
        <f>'1_Police_raw'!OU24/'1_Police_raw'!OO24*100</f>
        <v>#VALUE!</v>
      </c>
      <c r="AU25" s="250" t="e">
        <f>'1_Police_raw'!OV24/'1_Police_raw'!OU24*100</f>
        <v>#VALUE!</v>
      </c>
      <c r="AV25" s="250" t="e">
        <f>'1_Police_raw'!OW24/'1_Police_raw'!OU24*100</f>
        <v>#VALUE!</v>
      </c>
      <c r="AW25" s="250" t="e">
        <f>'1_Police_raw'!OX24/'1_Police_raw'!OU24*100</f>
        <v>#VALUE!</v>
      </c>
      <c r="AX25" s="250" t="e">
        <f>'1_Police_raw'!OY24/'1_Police_raw'!OX24*100</f>
        <v>#VALUE!</v>
      </c>
      <c r="AZ25" s="250" t="e">
        <f>'1_Police_raw'!PA24/'1_Police_raw'!OO24*100</f>
        <v>#VALUE!</v>
      </c>
      <c r="BA25" s="250" t="e">
        <f>'1_Police_raw'!PB24/'1_Police_raw'!PA24*100</f>
        <v>#VALUE!</v>
      </c>
      <c r="BB25" s="250" t="e">
        <f>'1_Police_raw'!PC24/'1_Police_raw'!PA24*100</f>
        <v>#VALUE!</v>
      </c>
      <c r="BC25" s="250" t="e">
        <f>'1_Police_raw'!PD24/'1_Police_raw'!PA24*100</f>
        <v>#VALUE!</v>
      </c>
      <c r="BD25" s="250" t="e">
        <f>'1_Police_raw'!PE24/'1_Police_raw'!PD24*100</f>
        <v>#VALUE!</v>
      </c>
      <c r="BF25" s="250" t="e">
        <f>'1_Police_raw'!PG24/'1_Police_raw'!NE24*100</f>
        <v>#VALUE!</v>
      </c>
      <c r="BG25" s="250" t="e">
        <f>'1_Police_raw'!PH24/'1_Police_raw'!PG24*100</f>
        <v>#VALUE!</v>
      </c>
      <c r="BH25" s="250" t="e">
        <f>'1_Police_raw'!PI24/'1_Police_raw'!PG24*100</f>
        <v>#VALUE!</v>
      </c>
      <c r="BI25" s="250" t="e">
        <f>'1_Police_raw'!PJ24/'1_Police_raw'!PG24*100</f>
        <v>#VALUE!</v>
      </c>
      <c r="BJ25" s="250" t="e">
        <f>'1_Police_raw'!PK24/'1_Police_raw'!PJ24*100</f>
        <v>#VALUE!</v>
      </c>
      <c r="BL25" s="250" t="e">
        <f>'1_Police_raw'!PM24/'1_Police_raw'!NE24*100</f>
        <v>#VALUE!</v>
      </c>
      <c r="BM25" s="250" t="e">
        <f>'1_Police_raw'!PN24/'1_Police_raw'!PM24*100</f>
        <v>#VALUE!</v>
      </c>
      <c r="BN25" s="250" t="e">
        <f>'1_Police_raw'!PO24/'1_Police_raw'!PM24*100</f>
        <v>#VALUE!</v>
      </c>
      <c r="BO25" s="250" t="e">
        <f>'1_Police_raw'!PP24/'1_Police_raw'!PM24*100</f>
        <v>#VALUE!</v>
      </c>
      <c r="BP25" s="250" t="e">
        <f>'1_Police_raw'!PQ24/'1_Police_raw'!PP24*100</f>
        <v>#VALUE!</v>
      </c>
      <c r="BR25" s="250" t="e">
        <f>'1_Police_raw'!PS24/'1_Police_raw'!PM24*100</f>
        <v>#VALUE!</v>
      </c>
      <c r="BS25" s="250" t="e">
        <f>'1_Police_raw'!PT24/'1_Police_raw'!PS24*100</f>
        <v>#VALUE!</v>
      </c>
      <c r="BT25" s="250" t="e">
        <f>'1_Police_raw'!PU24/'1_Police_raw'!PS24*100</f>
        <v>#VALUE!</v>
      </c>
      <c r="BU25" s="250" t="e">
        <f>'1_Police_raw'!PV24/'1_Police_raw'!PS24*100</f>
        <v>#VALUE!</v>
      </c>
      <c r="BV25" s="250" t="e">
        <f>'1_Police_raw'!PW24/'1_Police_raw'!PV24*100</f>
        <v>#VALUE!</v>
      </c>
      <c r="BX25" s="250" t="e">
        <f>'1_Police_raw'!PY24/'1_Police_raw'!PS24*100</f>
        <v>#VALUE!</v>
      </c>
      <c r="BY25" s="250" t="e">
        <f>'1_Police_raw'!PZ24/'1_Police_raw'!PY24*100</f>
        <v>#VALUE!</v>
      </c>
      <c r="BZ25" s="250" t="e">
        <f>'1_Police_raw'!QA24/'1_Police_raw'!PY24*100</f>
        <v>#VALUE!</v>
      </c>
      <c r="CA25" s="250" t="e">
        <f>'1_Police_raw'!QB24/'1_Police_raw'!PY24*100</f>
        <v>#VALUE!</v>
      </c>
      <c r="CB25" s="250" t="e">
        <f>'1_Police_raw'!QC24/'1_Police_raw'!QB24*100</f>
        <v>#VALUE!</v>
      </c>
      <c r="CD25" s="250" t="e">
        <f>'1_Police_raw'!QE24/'1_Police_raw'!PS24*100</f>
        <v>#VALUE!</v>
      </c>
      <c r="CE25" s="250" t="e">
        <f>'1_Police_raw'!QF24/'1_Police_raw'!QE24*100</f>
        <v>#VALUE!</v>
      </c>
      <c r="CF25" s="250" t="e">
        <f>'1_Police_raw'!QG24/'1_Police_raw'!QE24*100</f>
        <v>#VALUE!</v>
      </c>
      <c r="CG25" s="250" t="e">
        <f>'1_Police_raw'!QH24/'1_Police_raw'!QE24*100</f>
        <v>#VALUE!</v>
      </c>
      <c r="CH25" s="250" t="e">
        <f>'1_Police_raw'!QI24/'1_Police_raw'!QH24*100</f>
        <v>#VALUE!</v>
      </c>
      <c r="CJ25" s="250" t="e">
        <f>'1_Police_raw'!QK24/'1_Police_raw'!QE24*100</f>
        <v>#VALUE!</v>
      </c>
      <c r="CK25" s="250" t="e">
        <f>'1_Police_raw'!QL24/'1_Police_raw'!QK24*100</f>
        <v>#VALUE!</v>
      </c>
      <c r="CL25" s="250" t="e">
        <f>'1_Police_raw'!QM24/'1_Police_raw'!QK24*100</f>
        <v>#VALUE!</v>
      </c>
      <c r="CM25" s="250" t="e">
        <f>'1_Police_raw'!QN24/'1_Police_raw'!QK24*100</f>
        <v>#VALUE!</v>
      </c>
      <c r="CN25" s="250" t="e">
        <f>'1_Police_raw'!QO24/'1_Police_raw'!QN24*100</f>
        <v>#VALUE!</v>
      </c>
      <c r="CP25" s="250" t="e">
        <f>'1_Police_raw'!QQ24/'1_Police_raw'!NE24*100</f>
        <v>#VALUE!</v>
      </c>
      <c r="CQ25" s="250" t="e">
        <f>'1_Police_raw'!QR24/'1_Police_raw'!QQ24*100</f>
        <v>#VALUE!</v>
      </c>
      <c r="CR25" s="250" t="e">
        <f>'1_Police_raw'!QS24/'1_Police_raw'!QQ24*100</f>
        <v>#VALUE!</v>
      </c>
      <c r="CS25" s="250" t="e">
        <f>'1_Police_raw'!QT24/'1_Police_raw'!QQ24*100</f>
        <v>#VALUE!</v>
      </c>
      <c r="CT25" s="250" t="e">
        <f>'1_Police_raw'!QU24/'1_Police_raw'!QT24*100</f>
        <v>#VALUE!</v>
      </c>
      <c r="CV25" s="250" t="e">
        <f>'1_Police_raw'!QW24/'1_Police_raw'!QQ24*100</f>
        <v>#VALUE!</v>
      </c>
      <c r="CW25" s="250" t="e">
        <f>'1_Police_raw'!QX24/'1_Police_raw'!QW24*100</f>
        <v>#VALUE!</v>
      </c>
      <c r="CX25" s="250" t="e">
        <f>'1_Police_raw'!QY24/'1_Police_raw'!QW24*100</f>
        <v>#VALUE!</v>
      </c>
      <c r="CY25" s="250" t="e">
        <f>'1_Police_raw'!QZ24/'1_Police_raw'!QW24*100</f>
        <v>#VALUE!</v>
      </c>
      <c r="CZ25" s="250" t="e">
        <f>'1_Police_raw'!RA24/'1_Police_raw'!QZ24*100</f>
        <v>#VALUE!</v>
      </c>
      <c r="DB25" s="250" t="e">
        <f>'1_Police_raw'!RC24/'1_Police_raw'!NE24*100</f>
        <v>#VALUE!</v>
      </c>
      <c r="DC25" s="250" t="e">
        <f>'1_Police_raw'!RD24/'1_Police_raw'!RC24*100</f>
        <v>#VALUE!</v>
      </c>
      <c r="DD25" s="250" t="e">
        <f>'1_Police_raw'!RE24/'1_Police_raw'!RC24*100</f>
        <v>#VALUE!</v>
      </c>
      <c r="DE25" s="250" t="e">
        <f>'1_Police_raw'!RF24/'1_Police_raw'!RC24*100</f>
        <v>#VALUE!</v>
      </c>
      <c r="DF25" s="250" t="e">
        <f>'1_Police_raw'!RG24/'1_Police_raw'!RF24*100</f>
        <v>#VALUE!</v>
      </c>
      <c r="DH25" s="250" t="e">
        <f>'1_Police_raw'!RI24/'1_Police_raw'!NE24*100</f>
        <v>#VALUE!</v>
      </c>
      <c r="DI25" s="250" t="e">
        <f>'1_Police_raw'!RJ24/'1_Police_raw'!RI24*100</f>
        <v>#VALUE!</v>
      </c>
      <c r="DJ25" s="250" t="e">
        <f>'1_Police_raw'!RK24/'1_Police_raw'!RI24*100</f>
        <v>#VALUE!</v>
      </c>
      <c r="DK25" s="250" t="e">
        <f>'1_Police_raw'!RL24/'1_Police_raw'!RI24*100</f>
        <v>#VALUE!</v>
      </c>
      <c r="DL25" s="250" t="e">
        <f>'1_Police_raw'!RM24/'1_Police_raw'!RL24*100</f>
        <v>#VALUE!</v>
      </c>
      <c r="DN25" s="250" t="e">
        <f>'1_Police_raw'!RO24/'1_Police_raw'!NE24*100</f>
        <v>#VALUE!</v>
      </c>
      <c r="DO25" s="250" t="e">
        <f>'1_Police_raw'!RP24/'1_Police_raw'!RO24*100</f>
        <v>#VALUE!</v>
      </c>
      <c r="DP25" s="250" t="e">
        <f>'1_Police_raw'!RQ24/'1_Police_raw'!RO24*100</f>
        <v>#VALUE!</v>
      </c>
      <c r="DQ25" s="250" t="e">
        <f>'1_Police_raw'!RR24/'1_Police_raw'!RO24*100</f>
        <v>#VALUE!</v>
      </c>
      <c r="DR25" s="250" t="e">
        <f>'1_Police_raw'!RS24/'1_Police_raw'!RR24*100</f>
        <v>#VALUE!</v>
      </c>
      <c r="DT25" s="250" t="e">
        <f>'1_Police_raw'!RU24/'1_Police_raw'!NE24*100</f>
        <v>#VALUE!</v>
      </c>
      <c r="DU25" s="250" t="e">
        <f>'1_Police_raw'!RV24/'1_Police_raw'!RU24*100</f>
        <v>#VALUE!</v>
      </c>
      <c r="DV25" s="250" t="e">
        <f>'1_Police_raw'!RW24/'1_Police_raw'!RU24*100</f>
        <v>#VALUE!</v>
      </c>
      <c r="DW25" s="250" t="e">
        <f>'1_Police_raw'!RX24/'1_Police_raw'!RU24*100</f>
        <v>#VALUE!</v>
      </c>
      <c r="DX25" s="250" t="e">
        <f>'1_Police_raw'!RY24/'1_Police_raw'!RX24*100</f>
        <v>#VALUE!</v>
      </c>
      <c r="DZ25" s="250" t="e">
        <f>'1_Police_raw'!SA24/'1_Police_raw'!RU24*100</f>
        <v>#VALUE!</v>
      </c>
      <c r="EA25" s="250" t="e">
        <f>'1_Police_raw'!SB24/'1_Police_raw'!SA24*100</f>
        <v>#VALUE!</v>
      </c>
      <c r="EB25" s="250" t="e">
        <f>'1_Police_raw'!SC24/'1_Police_raw'!SA24*100</f>
        <v>#VALUE!</v>
      </c>
      <c r="EC25" s="250" t="e">
        <f>'1_Police_raw'!SD24/'1_Police_raw'!SA24*100</f>
        <v>#VALUE!</v>
      </c>
      <c r="ED25" s="250" t="e">
        <f>'1_Police_raw'!SE24/'1_Police_raw'!SD24*100</f>
        <v>#VALUE!</v>
      </c>
      <c r="EF25" s="250">
        <f>'1_Police_raw'!UF24/'1_Police_raw'!UC24*100</f>
        <v>35.560439560439562</v>
      </c>
      <c r="EG25" s="250" t="e">
        <f>'1_Police_raw'!UG24/'1_Police_raw'!UC24*100</f>
        <v>#VALUE!</v>
      </c>
    </row>
    <row r="26" spans="1:137">
      <c r="A26" s="247">
        <v>24</v>
      </c>
      <c r="B26" s="239" t="s">
        <v>47</v>
      </c>
      <c r="D26" s="250">
        <f>'1_Police_100K'!OU26</f>
        <v>919.46562821136888</v>
      </c>
      <c r="E26" s="250">
        <f>'1_Police_raw'!NF25/'1_Police_raw'!NE25*100</f>
        <v>10.450483991064781</v>
      </c>
      <c r="F26" s="250">
        <f>'1_Police_raw'!NG25/'1_Police_raw'!NE25*100</f>
        <v>7.53909158600149</v>
      </c>
      <c r="G26" s="250">
        <f>'1_Police_raw'!NH25/'1_Police_raw'!NE25*100</f>
        <v>1.9955323901712583</v>
      </c>
      <c r="H26" s="250" t="e">
        <f>'1_Police_raw'!NI25/'1_Police_raw'!NH25*100</f>
        <v>#VALUE!</v>
      </c>
      <c r="J26" s="250" t="e">
        <f>'1_Police_raw'!NK25/'1_Police_raw'!NE25*100</f>
        <v>#VALUE!</v>
      </c>
      <c r="K26" s="250" t="e">
        <f>'1_Police_raw'!NL25/'1_Police_raw'!NK25*100</f>
        <v>#VALUE!</v>
      </c>
      <c r="L26" s="250" t="e">
        <f>'1_Police_raw'!NM25/'1_Police_raw'!NK25*100</f>
        <v>#VALUE!</v>
      </c>
      <c r="M26" s="250" t="e">
        <f>'1_Police_raw'!NN25/'1_Police_raw'!NK25*100</f>
        <v>#VALUE!</v>
      </c>
      <c r="N26" s="250" t="e">
        <f>'1_Police_raw'!NO25/'1_Police_raw'!NN25*100</f>
        <v>#VALUE!</v>
      </c>
      <c r="P26" s="250">
        <f>'1_Police_raw'!NQ25/'1_Police_raw'!NE25*100</f>
        <v>0.57706626954579299</v>
      </c>
      <c r="Q26" s="250">
        <f>'1_Police_raw'!NR25/'1_Police_raw'!NQ25*100</f>
        <v>9.67741935483871</v>
      </c>
      <c r="R26" s="250">
        <f>'1_Police_raw'!NS25/'1_Police_raw'!NQ25*100</f>
        <v>8.3870967741935498</v>
      </c>
      <c r="S26" s="250" t="e">
        <f>'1_Police_raw'!NT25/'1_Police_raw'!NQ25*100</f>
        <v>#VALUE!</v>
      </c>
      <c r="T26" s="250" t="e">
        <f>'1_Police_raw'!NU25/'1_Police_raw'!NT25*100</f>
        <v>#VALUE!</v>
      </c>
      <c r="V26" s="250" t="e">
        <f>'1_Police_raw'!NW25/'1_Police_raw'!NQ25*100</f>
        <v>#VALUE!</v>
      </c>
      <c r="W26" s="250" t="e">
        <f>'1_Police_raw'!NX25/'1_Police_raw'!NW25*100</f>
        <v>#VALUE!</v>
      </c>
      <c r="X26" s="250" t="e">
        <f>'1_Police_raw'!NY25/'1_Police_raw'!NW25*100</f>
        <v>#VALUE!</v>
      </c>
      <c r="Y26" s="250" t="e">
        <f>'1_Police_raw'!NZ25/'1_Police_raw'!NW25*100</f>
        <v>#VALUE!</v>
      </c>
      <c r="Z26" s="250" t="e">
        <f>'1_Police_raw'!OA25/'1_Police_raw'!NZ25*100</f>
        <v>#VALUE!</v>
      </c>
      <c r="AB26" s="250">
        <f>'1_Police_raw'!OC25/'1_Police_raw'!NE25*100</f>
        <v>33.790022338049141</v>
      </c>
      <c r="AC26" s="250">
        <f>'1_Police_raw'!OD25/'1_Police_raw'!OC25*100</f>
        <v>7.4041427941824596</v>
      </c>
      <c r="AD26" s="250">
        <f>'1_Police_raw'!OE25/'1_Police_raw'!OC25*100</f>
        <v>2.5892463640370207</v>
      </c>
      <c r="AE26" s="250" t="e">
        <f>'1_Police_raw'!OF25/'1_Police_raw'!OC25*100</f>
        <v>#VALUE!</v>
      </c>
      <c r="AF26" s="250" t="e">
        <f>'1_Police_raw'!OG25/'1_Police_raw'!OF25*100</f>
        <v>#VALUE!</v>
      </c>
      <c r="AH26" s="250">
        <f>'1_Police_raw'!OI25/'1_Police_raw'!OC25*100</f>
        <v>1.8400176289114147</v>
      </c>
      <c r="AI26" s="250">
        <f>'1_Police_raw'!OJ25/'1_Police_raw'!OI25*100</f>
        <v>11.976047904191617</v>
      </c>
      <c r="AJ26" s="250">
        <f>'1_Police_raw'!OK25/'1_Police_raw'!OI25*100</f>
        <v>8.9820359281437128</v>
      </c>
      <c r="AK26" s="250" t="e">
        <f>'1_Police_raw'!OL25/'1_Police_raw'!OI25*100</f>
        <v>#VALUE!</v>
      </c>
      <c r="AL26" s="250" t="e">
        <f>'1_Police_raw'!OM25/'1_Police_raw'!OL25*100</f>
        <v>#VALUE!</v>
      </c>
      <c r="AN26" s="250">
        <f>'1_Police_raw'!OO25/'1_Police_raw'!NE25*100</f>
        <v>0.86746090841399848</v>
      </c>
      <c r="AO26" s="250">
        <f>'1_Police_raw'!OP25/'1_Police_raw'!OO25*100</f>
        <v>1.7167381974248928</v>
      </c>
      <c r="AP26" s="250">
        <f>'1_Police_raw'!OQ25/'1_Police_raw'!OO25*100</f>
        <v>12.875536480686694</v>
      </c>
      <c r="AQ26" s="250" t="e">
        <f>'1_Police_raw'!OR25/'1_Police_raw'!OO25*100</f>
        <v>#VALUE!</v>
      </c>
      <c r="AR26" s="250" t="e">
        <f>'1_Police_raw'!OS25/'1_Police_raw'!OR25*100</f>
        <v>#VALUE!</v>
      </c>
      <c r="AT26" s="250">
        <f>'1_Police_raw'!OU25/'1_Police_raw'!OO25*100</f>
        <v>71.24463519313305</v>
      </c>
      <c r="AU26" s="250">
        <f>'1_Police_raw'!OV25/'1_Police_raw'!OU25*100</f>
        <v>0</v>
      </c>
      <c r="AV26" s="250">
        <f>'1_Police_raw'!OW25/'1_Police_raw'!OU25*100</f>
        <v>15.66265060240964</v>
      </c>
      <c r="AW26" s="250" t="e">
        <f>'1_Police_raw'!OX25/'1_Police_raw'!OU25*100</f>
        <v>#VALUE!</v>
      </c>
      <c r="AX26" s="250" t="e">
        <f>'1_Police_raw'!OY25/'1_Police_raw'!OX25*100</f>
        <v>#VALUE!</v>
      </c>
      <c r="AZ26" s="250">
        <f>'1_Police_raw'!PA25/'1_Police_raw'!OO25*100</f>
        <v>26.609442060085836</v>
      </c>
      <c r="BA26" s="250">
        <f>'1_Police_raw'!PB25/'1_Police_raw'!PA25*100</f>
        <v>6.4516129032258061</v>
      </c>
      <c r="BB26" s="250">
        <f>'1_Police_raw'!PC25/'1_Police_raw'!PA25*100</f>
        <v>4.838709677419355</v>
      </c>
      <c r="BC26" s="250" t="e">
        <f>'1_Police_raw'!PD25/'1_Police_raw'!PA25*100</f>
        <v>#VALUE!</v>
      </c>
      <c r="BD26" s="250" t="e">
        <f>'1_Police_raw'!PE25/'1_Police_raw'!PD25*100</f>
        <v>#VALUE!</v>
      </c>
      <c r="BF26" s="250">
        <f>'1_Police_raw'!PG25/'1_Police_raw'!NE25*100</f>
        <v>3.3879374534623974</v>
      </c>
      <c r="BG26" s="250">
        <f>'1_Police_raw'!PH25/'1_Police_raw'!PG25*100</f>
        <v>6.3736263736263732</v>
      </c>
      <c r="BH26" s="250">
        <f>'1_Police_raw'!PI25/'1_Police_raw'!PG25*100</f>
        <v>36.043956043956044</v>
      </c>
      <c r="BI26" s="250" t="e">
        <f>'1_Police_raw'!PJ25/'1_Police_raw'!PG25*100</f>
        <v>#VALUE!</v>
      </c>
      <c r="BJ26" s="250" t="e">
        <f>'1_Police_raw'!PK25/'1_Police_raw'!PJ25*100</f>
        <v>#VALUE!</v>
      </c>
      <c r="BL26" s="250">
        <f>'1_Police_raw'!PM25/'1_Police_raw'!NE25*100</f>
        <v>18.387937453462396</v>
      </c>
      <c r="BM26" s="250">
        <f>'1_Police_raw'!PN25/'1_Police_raw'!PM25*100</f>
        <v>8.4025106296821228</v>
      </c>
      <c r="BN26" s="250">
        <f>'1_Police_raw'!PO25/'1_Police_raw'!PM25*100</f>
        <v>1.0528447054059527</v>
      </c>
      <c r="BO26" s="250">
        <f>'1_Police_raw'!PP25/'1_Police_raw'!PM25*100</f>
        <v>0.76938651548896531</v>
      </c>
      <c r="BP26" s="250" t="e">
        <f>'1_Police_raw'!PQ25/'1_Police_raw'!PP25*100</f>
        <v>#VALUE!</v>
      </c>
      <c r="BR26" s="250" t="e">
        <f>'1_Police_raw'!PS25/'1_Police_raw'!PM25*100</f>
        <v>#VALUE!</v>
      </c>
      <c r="BS26" s="250" t="e">
        <f>'1_Police_raw'!PT25/'1_Police_raw'!PS25*100</f>
        <v>#VALUE!</v>
      </c>
      <c r="BT26" s="250" t="e">
        <f>'1_Police_raw'!PU25/'1_Police_raw'!PS25*100</f>
        <v>#VALUE!</v>
      </c>
      <c r="BU26" s="250" t="e">
        <f>'1_Police_raw'!PV25/'1_Police_raw'!PS25*100</f>
        <v>#VALUE!</v>
      </c>
      <c r="BV26" s="250" t="e">
        <f>'1_Police_raw'!PW25/'1_Police_raw'!PV25*100</f>
        <v>#VALUE!</v>
      </c>
      <c r="BX26" s="250" t="e">
        <f>'1_Police_raw'!PY25/'1_Police_raw'!PS25*100</f>
        <v>#VALUE!</v>
      </c>
      <c r="BY26" s="250" t="e">
        <f>'1_Police_raw'!PZ25/'1_Police_raw'!PY25*100</f>
        <v>#VALUE!</v>
      </c>
      <c r="BZ26" s="250">
        <f>'1_Police_raw'!QA25/'1_Police_raw'!PY25*100</f>
        <v>28.378378378378379</v>
      </c>
      <c r="CA26" s="250">
        <f>'1_Police_raw'!QB25/'1_Police_raw'!PY25*100</f>
        <v>0.67567567567567566</v>
      </c>
      <c r="CB26" s="250" t="e">
        <f>'1_Police_raw'!QC25/'1_Police_raw'!QB25*100</f>
        <v>#VALUE!</v>
      </c>
      <c r="CD26" s="250" t="e">
        <f>'1_Police_raw'!QE25/'1_Police_raw'!PS25*100</f>
        <v>#VALUE!</v>
      </c>
      <c r="CE26" s="250" t="e">
        <f>'1_Police_raw'!QF25/'1_Police_raw'!QE25*100</f>
        <v>#VALUE!</v>
      </c>
      <c r="CF26" s="250" t="e">
        <f>'1_Police_raw'!QG25/'1_Police_raw'!QE25*100</f>
        <v>#VALUE!</v>
      </c>
      <c r="CG26" s="250" t="e">
        <f>'1_Police_raw'!QH25/'1_Police_raw'!QE25*100</f>
        <v>#VALUE!</v>
      </c>
      <c r="CH26" s="250" t="e">
        <f>'1_Police_raw'!QI25/'1_Police_raw'!QH25*100</f>
        <v>#VALUE!</v>
      </c>
      <c r="CJ26" s="250">
        <f>'1_Police_raw'!QK25/'1_Police_raw'!QE25*100</f>
        <v>67.771084337349393</v>
      </c>
      <c r="CK26" s="250" t="e">
        <f>'1_Police_raw'!QL25/'1_Police_raw'!QK25*100</f>
        <v>#VALUE!</v>
      </c>
      <c r="CL26" s="250" t="e">
        <f>'1_Police_raw'!QM25/'1_Police_raw'!QK25*100</f>
        <v>#VALUE!</v>
      </c>
      <c r="CM26" s="250" t="e">
        <f>'1_Police_raw'!QN25/'1_Police_raw'!QK25*100</f>
        <v>#VALUE!</v>
      </c>
      <c r="CN26" s="250" t="e">
        <f>'1_Police_raw'!QO25/'1_Police_raw'!QN25*100</f>
        <v>#VALUE!</v>
      </c>
      <c r="CP26" s="250">
        <f>'1_Police_raw'!QQ25/'1_Police_raw'!NE25*100</f>
        <v>5.994043186895011</v>
      </c>
      <c r="CQ26" s="250">
        <f>'1_Police_raw'!QR25/'1_Police_raw'!QQ25*100</f>
        <v>20</v>
      </c>
      <c r="CR26" s="250">
        <f>'1_Police_raw'!QS25/'1_Police_raw'!QQ25*100</f>
        <v>3.9130434782608701</v>
      </c>
      <c r="CS26" s="250">
        <f>'1_Police_raw'!QT25/'1_Police_raw'!QQ25*100</f>
        <v>0.93167701863354035</v>
      </c>
      <c r="CT26" s="250" t="e">
        <f>'1_Police_raw'!QU25/'1_Police_raw'!QT25*100</f>
        <v>#VALUE!</v>
      </c>
      <c r="CV26" s="250" t="e">
        <f>'1_Police_raw'!QW25/'1_Police_raw'!QQ25*100</f>
        <v>#VALUE!</v>
      </c>
      <c r="CW26" s="250" t="e">
        <f>'1_Police_raw'!QX25/'1_Police_raw'!QW25*100</f>
        <v>#VALUE!</v>
      </c>
      <c r="CX26" s="250" t="e">
        <f>'1_Police_raw'!QY25/'1_Police_raw'!QW25*100</f>
        <v>#VALUE!</v>
      </c>
      <c r="CY26" s="250" t="e">
        <f>'1_Police_raw'!QZ25/'1_Police_raw'!QW25*100</f>
        <v>#VALUE!</v>
      </c>
      <c r="CZ26" s="250" t="e">
        <f>'1_Police_raw'!RA25/'1_Police_raw'!QZ25*100</f>
        <v>#VALUE!</v>
      </c>
      <c r="DB26" s="250">
        <f>'1_Police_raw'!RC25/'1_Police_raw'!NE25*100</f>
        <v>3.6150409530900971</v>
      </c>
      <c r="DC26" s="250">
        <f>'1_Police_raw'!RD25/'1_Police_raw'!RC25*100</f>
        <v>17.713697219361482</v>
      </c>
      <c r="DD26" s="250">
        <f>'1_Police_raw'!RE25/'1_Police_raw'!RC25*100</f>
        <v>2.6776519052523171</v>
      </c>
      <c r="DE26" s="250" t="e">
        <f>'1_Police_raw'!RF25/'1_Police_raw'!RC25*100</f>
        <v>#VALUE!</v>
      </c>
      <c r="DF26" s="250" t="e">
        <f>'1_Police_raw'!RG25/'1_Police_raw'!RF25*100</f>
        <v>#VALUE!</v>
      </c>
      <c r="DH26" s="250">
        <f>'1_Police_raw'!RI25/'1_Police_raw'!NE25*100</f>
        <v>8.9352196574832454E-2</v>
      </c>
      <c r="DI26" s="250">
        <f>'1_Police_raw'!RJ25/'1_Police_raw'!RI25*100</f>
        <v>29.166666666666668</v>
      </c>
      <c r="DJ26" s="250">
        <f>'1_Police_raw'!RK25/'1_Police_raw'!RI25*100</f>
        <v>0</v>
      </c>
      <c r="DK26" s="250" t="e">
        <f>'1_Police_raw'!RL25/'1_Police_raw'!RI25*100</f>
        <v>#VALUE!</v>
      </c>
      <c r="DL26" s="250" t="e">
        <f>'1_Police_raw'!RM25/'1_Police_raw'!RL25*100</f>
        <v>#VALUE!</v>
      </c>
      <c r="DN26" s="250">
        <f>'1_Police_raw'!RO25/'1_Police_raw'!NE25*100</f>
        <v>3.5852568875651523</v>
      </c>
      <c r="DO26" s="250">
        <f>'1_Police_raw'!RP25/'1_Police_raw'!RO25*100</f>
        <v>7.061266874350987</v>
      </c>
      <c r="DP26" s="250" t="e">
        <f>'1_Police_raw'!RQ25/'1_Police_raw'!RO25*100</f>
        <v>#VALUE!</v>
      </c>
      <c r="DQ26" s="250" t="e">
        <f>'1_Police_raw'!RR25/'1_Police_raw'!RO25*100</f>
        <v>#VALUE!</v>
      </c>
      <c r="DR26" s="250" t="e">
        <f>'1_Police_raw'!RS25/'1_Police_raw'!RR25*100</f>
        <v>#VALUE!</v>
      </c>
      <c r="DT26" s="250">
        <f>'1_Police_raw'!RU25/'1_Police_raw'!NE25*100</f>
        <v>6.682799702159345</v>
      </c>
      <c r="DU26" s="250">
        <f>'1_Police_raw'!RV25/'1_Police_raw'!RU25*100</f>
        <v>9.4707520891364894</v>
      </c>
      <c r="DV26" s="250">
        <f>'1_Police_raw'!RW25/'1_Police_raw'!RU25*100</f>
        <v>5.0139275766016711</v>
      </c>
      <c r="DW26" s="250" t="e">
        <f>'1_Police_raw'!RX25/'1_Police_raw'!RU25*100</f>
        <v>#VALUE!</v>
      </c>
      <c r="DX26" s="250" t="e">
        <f>'1_Police_raw'!RY25/'1_Police_raw'!RX25*100</f>
        <v>#VALUE!</v>
      </c>
      <c r="DZ26" s="250">
        <f>'1_Police_raw'!SA25/'1_Police_raw'!RU25*100</f>
        <v>24.902506963788301</v>
      </c>
      <c r="EA26" s="250">
        <f>'1_Police_raw'!SB25/'1_Police_raw'!SA25*100</f>
        <v>16.107382550335569</v>
      </c>
      <c r="EB26" s="250">
        <f>'1_Police_raw'!SC25/'1_Police_raw'!SA25*100</f>
        <v>4.6979865771812079</v>
      </c>
      <c r="EC26" s="250" t="e">
        <f>'1_Police_raw'!SD25/'1_Police_raw'!SA25*100</f>
        <v>#VALUE!</v>
      </c>
      <c r="ED26" s="250" t="e">
        <f>'1_Police_raw'!SE25/'1_Police_raw'!SD25*100</f>
        <v>#VALUE!</v>
      </c>
      <c r="EF26" s="250">
        <f>'1_Police_raw'!UF25/'1_Police_raw'!UC25*100</f>
        <v>34.541460735859417</v>
      </c>
      <c r="EG26" s="250" t="e">
        <f>'1_Police_raw'!UG25/'1_Police_raw'!UC25*100</f>
        <v>#VALUE!</v>
      </c>
    </row>
    <row r="27" spans="1:137">
      <c r="A27" s="247">
        <v>25</v>
      </c>
      <c r="B27" s="239" t="s">
        <v>48</v>
      </c>
      <c r="D27" s="250">
        <f>'1_Police_100K'!OU27</f>
        <v>5051.1761090525406</v>
      </c>
      <c r="E27" s="250">
        <f>'1_Police_raw'!NF26/'1_Police_raw'!NE26*100</f>
        <v>23.744549163032776</v>
      </c>
      <c r="F27" s="250">
        <f>'1_Police_raw'!NG26/'1_Police_raw'!NE26*100</f>
        <v>8.3556055704037142</v>
      </c>
      <c r="G27" s="250">
        <f>'1_Police_raw'!NH26/'1_Police_raw'!NE26*100</f>
        <v>59.234772823181878</v>
      </c>
      <c r="H27" s="250" t="e">
        <f>'1_Police_raw'!NI26/'1_Police_raw'!NH26*100</f>
        <v>#VALUE!</v>
      </c>
      <c r="J27" s="250" t="e">
        <f>'1_Police_raw'!NK26/'1_Police_raw'!NE26*100</f>
        <v>#VALUE!</v>
      </c>
      <c r="K27" s="250" t="e">
        <f>'1_Police_raw'!NL26/'1_Police_raw'!NK26*100</f>
        <v>#VALUE!</v>
      </c>
      <c r="L27" s="250" t="e">
        <f>'1_Police_raw'!NM26/'1_Police_raw'!NK26*100</f>
        <v>#VALUE!</v>
      </c>
      <c r="M27" s="250" t="e">
        <f>'1_Police_raw'!NN26/'1_Police_raw'!NK26*100</f>
        <v>#VALUE!</v>
      </c>
      <c r="N27" s="250" t="e">
        <f>'1_Police_raw'!NO26/'1_Police_raw'!NN26*100</f>
        <v>#VALUE!</v>
      </c>
      <c r="P27" s="250" t="e">
        <f>'1_Police_raw'!NQ26/'1_Police_raw'!NE26*100</f>
        <v>#VALUE!</v>
      </c>
      <c r="Q27" s="250" t="e">
        <f>'1_Police_raw'!NR26/'1_Police_raw'!NQ26*100</f>
        <v>#VALUE!</v>
      </c>
      <c r="R27" s="250" t="e">
        <f>'1_Police_raw'!NS26/'1_Police_raw'!NQ26*100</f>
        <v>#VALUE!</v>
      </c>
      <c r="S27" s="250" t="e">
        <f>'1_Police_raw'!NT26/'1_Police_raw'!NQ26*100</f>
        <v>#VALUE!</v>
      </c>
      <c r="T27" s="250" t="e">
        <f>'1_Police_raw'!NU26/'1_Police_raw'!NT26*100</f>
        <v>#VALUE!</v>
      </c>
      <c r="V27" s="250" t="e">
        <f>'1_Police_raw'!NW26/'1_Police_raw'!NQ26*100</f>
        <v>#VALUE!</v>
      </c>
      <c r="W27" s="250">
        <f>'1_Police_raw'!NX26/'1_Police_raw'!NW26*100</f>
        <v>0</v>
      </c>
      <c r="X27" s="250" t="e">
        <f>'1_Police_raw'!NY26/'1_Police_raw'!NW26*100</f>
        <v>#VALUE!</v>
      </c>
      <c r="Y27" s="250" t="e">
        <f>'1_Police_raw'!NZ26/'1_Police_raw'!NW26*100</f>
        <v>#VALUE!</v>
      </c>
      <c r="Z27" s="250" t="e">
        <f>'1_Police_raw'!OA26/'1_Police_raw'!NZ26*100</f>
        <v>#VALUE!</v>
      </c>
      <c r="AB27" s="250" t="e">
        <f>'1_Police_raw'!OC26/'1_Police_raw'!NE26*100</f>
        <v>#VALUE!</v>
      </c>
      <c r="AC27" s="250" t="e">
        <f>'1_Police_raw'!OD26/'1_Police_raw'!OC26*100</f>
        <v>#VALUE!</v>
      </c>
      <c r="AD27" s="250" t="e">
        <f>'1_Police_raw'!OE26/'1_Police_raw'!OC26*100</f>
        <v>#VALUE!</v>
      </c>
      <c r="AE27" s="250" t="e">
        <f>'1_Police_raw'!OF26/'1_Police_raw'!OC26*100</f>
        <v>#VALUE!</v>
      </c>
      <c r="AF27" s="250" t="e">
        <f>'1_Police_raw'!OG26/'1_Police_raw'!OF26*100</f>
        <v>#VALUE!</v>
      </c>
      <c r="AH27" s="250" t="e">
        <f>'1_Police_raw'!OI26/'1_Police_raw'!OC26*100</f>
        <v>#VALUE!</v>
      </c>
      <c r="AI27" s="250" t="e">
        <f>'1_Police_raw'!OJ26/'1_Police_raw'!OI26*100</f>
        <v>#VALUE!</v>
      </c>
      <c r="AJ27" s="250" t="e">
        <f>'1_Police_raw'!OK26/'1_Police_raw'!OI26*100</f>
        <v>#VALUE!</v>
      </c>
      <c r="AK27" s="250" t="e">
        <f>'1_Police_raw'!OL26/'1_Police_raw'!OI26*100</f>
        <v>#VALUE!</v>
      </c>
      <c r="AL27" s="250" t="e">
        <f>'1_Police_raw'!OM26/'1_Police_raw'!OL26*100</f>
        <v>#VALUE!</v>
      </c>
      <c r="AN27" s="250">
        <f>'1_Police_raw'!OO26/'1_Police_raw'!NE26*100</f>
        <v>1.2097341398227599</v>
      </c>
      <c r="AO27" s="250">
        <f>'1_Police_raw'!OP26/'1_Police_raw'!OO26*100</f>
        <v>32.848837209302324</v>
      </c>
      <c r="AP27" s="250" t="e">
        <f>'1_Police_raw'!OQ26/'1_Police_raw'!OO26*100</f>
        <v>#VALUE!</v>
      </c>
      <c r="AQ27" s="250" t="e">
        <f>'1_Police_raw'!OR26/'1_Police_raw'!OO26*100</f>
        <v>#VALUE!</v>
      </c>
      <c r="AR27" s="250" t="e">
        <f>'1_Police_raw'!OS26/'1_Police_raw'!OR26*100</f>
        <v>#VALUE!</v>
      </c>
      <c r="AT27" s="250">
        <f>'1_Police_raw'!OU26/'1_Police_raw'!OO26*100</f>
        <v>14.825581395348838</v>
      </c>
      <c r="AU27" s="250">
        <f>'1_Police_raw'!OV26/'1_Police_raw'!OU26*100</f>
        <v>5.8823529411764701</v>
      </c>
      <c r="AV27" s="250" t="e">
        <f>'1_Police_raw'!OW26/'1_Police_raw'!OU26*100</f>
        <v>#VALUE!</v>
      </c>
      <c r="AW27" s="250" t="e">
        <f>'1_Police_raw'!OX26/'1_Police_raw'!OU26*100</f>
        <v>#VALUE!</v>
      </c>
      <c r="AX27" s="250" t="e">
        <f>'1_Police_raw'!OY26/'1_Police_raw'!OX26*100</f>
        <v>#VALUE!</v>
      </c>
      <c r="AZ27" s="250" t="e">
        <f>'1_Police_raw'!PA26/'1_Police_raw'!OO26*100</f>
        <v>#VALUE!</v>
      </c>
      <c r="BA27" s="250" t="e">
        <f>'1_Police_raw'!PB26/'1_Police_raw'!PA26*100</f>
        <v>#VALUE!</v>
      </c>
      <c r="BB27" s="250" t="e">
        <f>'1_Police_raw'!PC26/'1_Police_raw'!PA26*100</f>
        <v>#VALUE!</v>
      </c>
      <c r="BC27" s="250" t="e">
        <f>'1_Police_raw'!PD26/'1_Police_raw'!PA26*100</f>
        <v>#VALUE!</v>
      </c>
      <c r="BD27" s="250" t="e">
        <f>'1_Police_raw'!PE26/'1_Police_raw'!PD26*100</f>
        <v>#VALUE!</v>
      </c>
      <c r="BF27" s="250" t="e">
        <f>'1_Police_raw'!PG26/'1_Police_raw'!NE26*100</f>
        <v>#VALUE!</v>
      </c>
      <c r="BG27" s="250" t="e">
        <f>'1_Police_raw'!PH26/'1_Police_raw'!PG26*100</f>
        <v>#VALUE!</v>
      </c>
      <c r="BH27" s="250" t="e">
        <f>'1_Police_raw'!PI26/'1_Police_raw'!PG26*100</f>
        <v>#VALUE!</v>
      </c>
      <c r="BI27" s="250" t="e">
        <f>'1_Police_raw'!PJ26/'1_Police_raw'!PG26*100</f>
        <v>#VALUE!</v>
      </c>
      <c r="BJ27" s="250" t="e">
        <f>'1_Police_raw'!PK26/'1_Police_raw'!PJ26*100</f>
        <v>#VALUE!</v>
      </c>
      <c r="BL27" s="250" t="e">
        <f>'1_Police_raw'!PM26/'1_Police_raw'!NE26*100</f>
        <v>#VALUE!</v>
      </c>
      <c r="BM27" s="250" t="e">
        <f>'1_Police_raw'!PN26/'1_Police_raw'!PM26*100</f>
        <v>#VALUE!</v>
      </c>
      <c r="BN27" s="250" t="e">
        <f>'1_Police_raw'!PO26/'1_Police_raw'!PM26*100</f>
        <v>#VALUE!</v>
      </c>
      <c r="BO27" s="250" t="e">
        <f>'1_Police_raw'!PP26/'1_Police_raw'!PM26*100</f>
        <v>#VALUE!</v>
      </c>
      <c r="BP27" s="250" t="e">
        <f>'1_Police_raw'!PQ26/'1_Police_raw'!PP26*100</f>
        <v>#VALUE!</v>
      </c>
      <c r="BR27" s="250" t="e">
        <f>'1_Police_raw'!PS26/'1_Police_raw'!PM26*100</f>
        <v>#VALUE!</v>
      </c>
      <c r="BS27" s="250" t="e">
        <f>'1_Police_raw'!PT26/'1_Police_raw'!PS26*100</f>
        <v>#VALUE!</v>
      </c>
      <c r="BT27" s="250" t="e">
        <f>'1_Police_raw'!PU26/'1_Police_raw'!PS26*100</f>
        <v>#VALUE!</v>
      </c>
      <c r="BU27" s="250" t="e">
        <f>'1_Police_raw'!PV26/'1_Police_raw'!PS26*100</f>
        <v>#VALUE!</v>
      </c>
      <c r="BV27" s="250" t="e">
        <f>'1_Police_raw'!PW26/'1_Police_raw'!PV26*100</f>
        <v>#VALUE!</v>
      </c>
      <c r="BX27" s="250" t="e">
        <f>'1_Police_raw'!PY26/'1_Police_raw'!PS26*100</f>
        <v>#VALUE!</v>
      </c>
      <c r="BY27" s="250" t="e">
        <f>'1_Police_raw'!PZ26/'1_Police_raw'!PY26*100</f>
        <v>#VALUE!</v>
      </c>
      <c r="BZ27" s="250" t="e">
        <f>'1_Police_raw'!QA26/'1_Police_raw'!PY26*100</f>
        <v>#VALUE!</v>
      </c>
      <c r="CA27" s="250" t="e">
        <f>'1_Police_raw'!QB26/'1_Police_raw'!PY26*100</f>
        <v>#VALUE!</v>
      </c>
      <c r="CB27" s="250" t="e">
        <f>'1_Police_raw'!QC26/'1_Police_raw'!QB26*100</f>
        <v>#VALUE!</v>
      </c>
      <c r="CD27" s="250" t="e">
        <f>'1_Police_raw'!QE26/'1_Police_raw'!PS26*100</f>
        <v>#VALUE!</v>
      </c>
      <c r="CE27" s="250" t="e">
        <f>'1_Police_raw'!QF26/'1_Police_raw'!QE26*100</f>
        <v>#VALUE!</v>
      </c>
      <c r="CF27" s="250" t="e">
        <f>'1_Police_raw'!QG26/'1_Police_raw'!QE26*100</f>
        <v>#VALUE!</v>
      </c>
      <c r="CG27" s="250" t="e">
        <f>'1_Police_raw'!QH26/'1_Police_raw'!QE26*100</f>
        <v>#VALUE!</v>
      </c>
      <c r="CH27" s="250" t="e">
        <f>'1_Police_raw'!QI26/'1_Police_raw'!QH26*100</f>
        <v>#VALUE!</v>
      </c>
      <c r="CJ27" s="250" t="e">
        <f>'1_Police_raw'!QK26/'1_Police_raw'!QE26*100</f>
        <v>#VALUE!</v>
      </c>
      <c r="CK27" s="250" t="e">
        <f>'1_Police_raw'!QL26/'1_Police_raw'!QK26*100</f>
        <v>#VALUE!</v>
      </c>
      <c r="CL27" s="250" t="e">
        <f>'1_Police_raw'!QM26/'1_Police_raw'!QK26*100</f>
        <v>#VALUE!</v>
      </c>
      <c r="CM27" s="250" t="e">
        <f>'1_Police_raw'!QN26/'1_Police_raw'!QK26*100</f>
        <v>#VALUE!</v>
      </c>
      <c r="CN27" s="250" t="e">
        <f>'1_Police_raw'!QO26/'1_Police_raw'!QN26*100</f>
        <v>#VALUE!</v>
      </c>
      <c r="CP27" s="250" t="e">
        <f>'1_Police_raw'!QQ26/'1_Police_raw'!NE26*100</f>
        <v>#VALUE!</v>
      </c>
      <c r="CQ27" s="250" t="e">
        <f>'1_Police_raw'!QR26/'1_Police_raw'!QQ26*100</f>
        <v>#VALUE!</v>
      </c>
      <c r="CR27" s="250" t="e">
        <f>'1_Police_raw'!QS26/'1_Police_raw'!QQ26*100</f>
        <v>#VALUE!</v>
      </c>
      <c r="CS27" s="250" t="e">
        <f>'1_Police_raw'!QT26/'1_Police_raw'!QQ26*100</f>
        <v>#VALUE!</v>
      </c>
      <c r="CT27" s="250" t="e">
        <f>'1_Police_raw'!QU26/'1_Police_raw'!QT26*100</f>
        <v>#VALUE!</v>
      </c>
      <c r="CV27" s="250" t="e">
        <f>'1_Police_raw'!QW26/'1_Police_raw'!QQ26*100</f>
        <v>#VALUE!</v>
      </c>
      <c r="CW27" s="250" t="e">
        <f>'1_Police_raw'!QX26/'1_Police_raw'!QW26*100</f>
        <v>#VALUE!</v>
      </c>
      <c r="CX27" s="250" t="e">
        <f>'1_Police_raw'!QY26/'1_Police_raw'!QW26*100</f>
        <v>#VALUE!</v>
      </c>
      <c r="CY27" s="250" t="e">
        <f>'1_Police_raw'!QZ26/'1_Police_raw'!QW26*100</f>
        <v>#VALUE!</v>
      </c>
      <c r="CZ27" s="250" t="e">
        <f>'1_Police_raw'!RA26/'1_Police_raw'!QZ26*100</f>
        <v>#VALUE!</v>
      </c>
      <c r="DB27" s="250" t="e">
        <f>'1_Police_raw'!RC26/'1_Police_raw'!NE26*100</f>
        <v>#VALUE!</v>
      </c>
      <c r="DC27" s="250" t="e">
        <f>'1_Police_raw'!RD26/'1_Police_raw'!RC26*100</f>
        <v>#VALUE!</v>
      </c>
      <c r="DD27" s="250" t="e">
        <f>'1_Police_raw'!RE26/'1_Police_raw'!RC26*100</f>
        <v>#VALUE!</v>
      </c>
      <c r="DE27" s="250" t="e">
        <f>'1_Police_raw'!RF26/'1_Police_raw'!RC26*100</f>
        <v>#VALUE!</v>
      </c>
      <c r="DF27" s="250" t="e">
        <f>'1_Police_raw'!RG26/'1_Police_raw'!RF26*100</f>
        <v>#VALUE!</v>
      </c>
      <c r="DH27" s="250" t="e">
        <f>'1_Police_raw'!RI26/'1_Police_raw'!NE26*100</f>
        <v>#VALUE!</v>
      </c>
      <c r="DI27" s="250" t="e">
        <f>'1_Police_raw'!RJ26/'1_Police_raw'!RI26*100</f>
        <v>#VALUE!</v>
      </c>
      <c r="DJ27" s="250" t="e">
        <f>'1_Police_raw'!RK26/'1_Police_raw'!RI26*100</f>
        <v>#VALUE!</v>
      </c>
      <c r="DK27" s="250" t="e">
        <f>'1_Police_raw'!RL26/'1_Police_raw'!RI26*100</f>
        <v>#VALUE!</v>
      </c>
      <c r="DL27" s="250" t="e">
        <f>'1_Police_raw'!RM26/'1_Police_raw'!RL26*100</f>
        <v>#VALUE!</v>
      </c>
      <c r="DN27" s="250" t="e">
        <f>'1_Police_raw'!RO26/'1_Police_raw'!NE26*100</f>
        <v>#VALUE!</v>
      </c>
      <c r="DO27" s="250" t="e">
        <f>'1_Police_raw'!RP26/'1_Police_raw'!RO26*100</f>
        <v>#VALUE!</v>
      </c>
      <c r="DP27" s="250" t="e">
        <f>'1_Police_raw'!RQ26/'1_Police_raw'!RO26*100</f>
        <v>#VALUE!</v>
      </c>
      <c r="DQ27" s="250" t="e">
        <f>'1_Police_raw'!RR26/'1_Police_raw'!RO26*100</f>
        <v>#VALUE!</v>
      </c>
      <c r="DR27" s="250" t="e">
        <f>'1_Police_raw'!RS26/'1_Police_raw'!RR26*100</f>
        <v>#VALUE!</v>
      </c>
      <c r="DT27" s="250" t="e">
        <f>'1_Police_raw'!RU26/'1_Police_raw'!NE26*100</f>
        <v>#VALUE!</v>
      </c>
      <c r="DU27" s="250" t="e">
        <f>'1_Police_raw'!RV26/'1_Police_raw'!RU26*100</f>
        <v>#VALUE!</v>
      </c>
      <c r="DV27" s="250" t="e">
        <f>'1_Police_raw'!RW26/'1_Police_raw'!RU26*100</f>
        <v>#VALUE!</v>
      </c>
      <c r="DW27" s="250" t="e">
        <f>'1_Police_raw'!RX26/'1_Police_raw'!RU26*100</f>
        <v>#VALUE!</v>
      </c>
      <c r="DX27" s="250" t="e">
        <f>'1_Police_raw'!RY26/'1_Police_raw'!RX26*100</f>
        <v>#VALUE!</v>
      </c>
      <c r="DZ27" s="250" t="e">
        <f>'1_Police_raw'!SA26/'1_Police_raw'!RU26*100</f>
        <v>#VALUE!</v>
      </c>
      <c r="EA27" s="250" t="e">
        <f>'1_Police_raw'!SB26/'1_Police_raw'!SA26*100</f>
        <v>#VALUE!</v>
      </c>
      <c r="EB27" s="250" t="e">
        <f>'1_Police_raw'!SC26/'1_Police_raw'!SA26*100</f>
        <v>#VALUE!</v>
      </c>
      <c r="EC27" s="250" t="e">
        <f>'1_Police_raw'!SD26/'1_Police_raw'!SA26*100</f>
        <v>#VALUE!</v>
      </c>
      <c r="ED27" s="250" t="e">
        <f>'1_Police_raw'!SE26/'1_Police_raw'!SD26*100</f>
        <v>#VALUE!</v>
      </c>
      <c r="EF27" s="250" t="e">
        <f>'1_Police_raw'!UF26/'1_Police_raw'!UC26*100</f>
        <v>#VALUE!</v>
      </c>
      <c r="EG27" s="250" t="e">
        <f>'1_Police_raw'!UG26/'1_Police_raw'!UC26*100</f>
        <v>#VALUE!</v>
      </c>
    </row>
    <row r="28" spans="1:137">
      <c r="A28" s="247">
        <v>26</v>
      </c>
      <c r="B28" s="239" t="s">
        <v>49</v>
      </c>
      <c r="D28" s="250" t="e">
        <f>'1_Police_100K'!OU28</f>
        <v>#VALUE!</v>
      </c>
      <c r="E28" s="250" t="e">
        <f>'1_Police_raw'!NF27/'1_Police_raw'!NE27*100</f>
        <v>#VALUE!</v>
      </c>
      <c r="F28" s="250" t="e">
        <f>'1_Police_raw'!NG27/'1_Police_raw'!NE27*100</f>
        <v>#VALUE!</v>
      </c>
      <c r="G28" s="250" t="e">
        <f>'1_Police_raw'!NH27/'1_Police_raw'!NE27*100</f>
        <v>#VALUE!</v>
      </c>
      <c r="H28" s="250" t="e">
        <f>'1_Police_raw'!NI27/'1_Police_raw'!NH27*100</f>
        <v>#VALUE!</v>
      </c>
      <c r="J28" s="250" t="e">
        <f>'1_Police_raw'!NK27/'1_Police_raw'!NE27*100</f>
        <v>#VALUE!</v>
      </c>
      <c r="K28" s="250" t="e">
        <f>'1_Police_raw'!NL27/'1_Police_raw'!NK27*100</f>
        <v>#VALUE!</v>
      </c>
      <c r="L28" s="250" t="e">
        <f>'1_Police_raw'!NM27/'1_Police_raw'!NK27*100</f>
        <v>#VALUE!</v>
      </c>
      <c r="M28" s="250" t="e">
        <f>'1_Police_raw'!NN27/'1_Police_raw'!NK27*100</f>
        <v>#VALUE!</v>
      </c>
      <c r="N28" s="250" t="e">
        <f>'1_Police_raw'!NO27/'1_Police_raw'!NN27*100</f>
        <v>#VALUE!</v>
      </c>
      <c r="P28" s="250" t="e">
        <f>'1_Police_raw'!NQ27/'1_Police_raw'!NE27*100</f>
        <v>#VALUE!</v>
      </c>
      <c r="Q28" s="250" t="e">
        <f>'1_Police_raw'!NR27/'1_Police_raw'!NQ27*100</f>
        <v>#VALUE!</v>
      </c>
      <c r="R28" s="250" t="e">
        <f>'1_Police_raw'!NS27/'1_Police_raw'!NQ27*100</f>
        <v>#VALUE!</v>
      </c>
      <c r="S28" s="250" t="e">
        <f>'1_Police_raw'!NT27/'1_Police_raw'!NQ27*100</f>
        <v>#VALUE!</v>
      </c>
      <c r="T28" s="250" t="e">
        <f>'1_Police_raw'!NU27/'1_Police_raw'!NT27*100</f>
        <v>#VALUE!</v>
      </c>
      <c r="V28" s="250" t="e">
        <f>'1_Police_raw'!NW27/'1_Police_raw'!NQ27*100</f>
        <v>#VALUE!</v>
      </c>
      <c r="W28" s="250" t="e">
        <f>'1_Police_raw'!NX27/'1_Police_raw'!NW27*100</f>
        <v>#VALUE!</v>
      </c>
      <c r="X28" s="250" t="e">
        <f>'1_Police_raw'!NY27/'1_Police_raw'!NW27*100</f>
        <v>#VALUE!</v>
      </c>
      <c r="Y28" s="250" t="e">
        <f>'1_Police_raw'!NZ27/'1_Police_raw'!NW27*100</f>
        <v>#VALUE!</v>
      </c>
      <c r="Z28" s="250" t="e">
        <f>'1_Police_raw'!OA27/'1_Police_raw'!NZ27*100</f>
        <v>#VALUE!</v>
      </c>
      <c r="AB28" s="250" t="e">
        <f>'1_Police_raw'!OC27/'1_Police_raw'!NE27*100</f>
        <v>#VALUE!</v>
      </c>
      <c r="AC28" s="250" t="e">
        <f>'1_Police_raw'!OD27/'1_Police_raw'!OC27*100</f>
        <v>#VALUE!</v>
      </c>
      <c r="AD28" s="250" t="e">
        <f>'1_Police_raw'!OE27/'1_Police_raw'!OC27*100</f>
        <v>#VALUE!</v>
      </c>
      <c r="AE28" s="250" t="e">
        <f>'1_Police_raw'!OF27/'1_Police_raw'!OC27*100</f>
        <v>#VALUE!</v>
      </c>
      <c r="AF28" s="250" t="e">
        <f>'1_Police_raw'!OG27/'1_Police_raw'!OF27*100</f>
        <v>#VALUE!</v>
      </c>
      <c r="AH28" s="250" t="e">
        <f>'1_Police_raw'!OI27/'1_Police_raw'!OC27*100</f>
        <v>#VALUE!</v>
      </c>
      <c r="AI28" s="250" t="e">
        <f>'1_Police_raw'!OJ27/'1_Police_raw'!OI27*100</f>
        <v>#VALUE!</v>
      </c>
      <c r="AJ28" s="250" t="e">
        <f>'1_Police_raw'!OK27/'1_Police_raw'!OI27*100</f>
        <v>#VALUE!</v>
      </c>
      <c r="AK28" s="250" t="e">
        <f>'1_Police_raw'!OL27/'1_Police_raw'!OI27*100</f>
        <v>#VALUE!</v>
      </c>
      <c r="AL28" s="250" t="e">
        <f>'1_Police_raw'!OM27/'1_Police_raw'!OL27*100</f>
        <v>#VALUE!</v>
      </c>
      <c r="AN28" s="250" t="e">
        <f>'1_Police_raw'!OO27/'1_Police_raw'!NE27*100</f>
        <v>#VALUE!</v>
      </c>
      <c r="AO28" s="250" t="e">
        <f>'1_Police_raw'!OP27/'1_Police_raw'!OO27*100</f>
        <v>#VALUE!</v>
      </c>
      <c r="AP28" s="250" t="e">
        <f>'1_Police_raw'!OQ27/'1_Police_raw'!OO27*100</f>
        <v>#VALUE!</v>
      </c>
      <c r="AQ28" s="250" t="e">
        <f>'1_Police_raw'!OR27/'1_Police_raw'!OO27*100</f>
        <v>#VALUE!</v>
      </c>
      <c r="AR28" s="250" t="e">
        <f>'1_Police_raw'!OS27/'1_Police_raw'!OR27*100</f>
        <v>#VALUE!</v>
      </c>
      <c r="AT28" s="250" t="e">
        <f>'1_Police_raw'!OU27/'1_Police_raw'!OO27*100</f>
        <v>#VALUE!</v>
      </c>
      <c r="AU28" s="250" t="e">
        <f>'1_Police_raw'!OV27/'1_Police_raw'!OU27*100</f>
        <v>#VALUE!</v>
      </c>
      <c r="AV28" s="250" t="e">
        <f>'1_Police_raw'!OW27/'1_Police_raw'!OU27*100</f>
        <v>#VALUE!</v>
      </c>
      <c r="AW28" s="250" t="e">
        <f>'1_Police_raw'!OX27/'1_Police_raw'!OU27*100</f>
        <v>#VALUE!</v>
      </c>
      <c r="AX28" s="250" t="e">
        <f>'1_Police_raw'!OY27/'1_Police_raw'!OX27*100</f>
        <v>#VALUE!</v>
      </c>
      <c r="AZ28" s="250" t="e">
        <f>'1_Police_raw'!PA27/'1_Police_raw'!OO27*100</f>
        <v>#VALUE!</v>
      </c>
      <c r="BA28" s="250" t="e">
        <f>'1_Police_raw'!PB27/'1_Police_raw'!PA27*100</f>
        <v>#VALUE!</v>
      </c>
      <c r="BB28" s="250" t="e">
        <f>'1_Police_raw'!PC27/'1_Police_raw'!PA27*100</f>
        <v>#VALUE!</v>
      </c>
      <c r="BC28" s="250" t="e">
        <f>'1_Police_raw'!PD27/'1_Police_raw'!PA27*100</f>
        <v>#VALUE!</v>
      </c>
      <c r="BD28" s="250" t="e">
        <f>'1_Police_raw'!PE27/'1_Police_raw'!PD27*100</f>
        <v>#VALUE!</v>
      </c>
      <c r="BF28" s="250" t="e">
        <f>'1_Police_raw'!PG27/'1_Police_raw'!NE27*100</f>
        <v>#VALUE!</v>
      </c>
      <c r="BG28" s="250" t="e">
        <f>'1_Police_raw'!PH27/'1_Police_raw'!PG27*100</f>
        <v>#VALUE!</v>
      </c>
      <c r="BH28" s="250" t="e">
        <f>'1_Police_raw'!PI27/'1_Police_raw'!PG27*100</f>
        <v>#VALUE!</v>
      </c>
      <c r="BI28" s="250" t="e">
        <f>'1_Police_raw'!PJ27/'1_Police_raw'!PG27*100</f>
        <v>#VALUE!</v>
      </c>
      <c r="BJ28" s="250" t="e">
        <f>'1_Police_raw'!PK27/'1_Police_raw'!PJ27*100</f>
        <v>#VALUE!</v>
      </c>
      <c r="BL28" s="250" t="e">
        <f>'1_Police_raw'!PM27/'1_Police_raw'!NE27*100</f>
        <v>#VALUE!</v>
      </c>
      <c r="BM28" s="250" t="e">
        <f>'1_Police_raw'!PN27/'1_Police_raw'!PM27*100</f>
        <v>#VALUE!</v>
      </c>
      <c r="BN28" s="250" t="e">
        <f>'1_Police_raw'!PO27/'1_Police_raw'!PM27*100</f>
        <v>#VALUE!</v>
      </c>
      <c r="BO28" s="250" t="e">
        <f>'1_Police_raw'!PP27/'1_Police_raw'!PM27*100</f>
        <v>#VALUE!</v>
      </c>
      <c r="BP28" s="250" t="e">
        <f>'1_Police_raw'!PQ27/'1_Police_raw'!PP27*100</f>
        <v>#VALUE!</v>
      </c>
      <c r="BR28" s="250" t="e">
        <f>'1_Police_raw'!PS27/'1_Police_raw'!PM27*100</f>
        <v>#VALUE!</v>
      </c>
      <c r="BS28" s="250" t="e">
        <f>'1_Police_raw'!PT27/'1_Police_raw'!PS27*100</f>
        <v>#VALUE!</v>
      </c>
      <c r="BT28" s="250" t="e">
        <f>'1_Police_raw'!PU27/'1_Police_raw'!PS27*100</f>
        <v>#VALUE!</v>
      </c>
      <c r="BU28" s="250" t="e">
        <f>'1_Police_raw'!PV27/'1_Police_raw'!PS27*100</f>
        <v>#VALUE!</v>
      </c>
      <c r="BV28" s="250" t="e">
        <f>'1_Police_raw'!PW27/'1_Police_raw'!PV27*100</f>
        <v>#VALUE!</v>
      </c>
      <c r="BX28" s="250" t="e">
        <f>'1_Police_raw'!PY27/'1_Police_raw'!PS27*100</f>
        <v>#VALUE!</v>
      </c>
      <c r="BY28" s="250" t="e">
        <f>'1_Police_raw'!PZ27/'1_Police_raw'!PY27*100</f>
        <v>#VALUE!</v>
      </c>
      <c r="BZ28" s="250" t="e">
        <f>'1_Police_raw'!QA27/'1_Police_raw'!PY27*100</f>
        <v>#VALUE!</v>
      </c>
      <c r="CA28" s="250" t="e">
        <f>'1_Police_raw'!QB27/'1_Police_raw'!PY27*100</f>
        <v>#VALUE!</v>
      </c>
      <c r="CB28" s="250" t="e">
        <f>'1_Police_raw'!QC27/'1_Police_raw'!QB27*100</f>
        <v>#VALUE!</v>
      </c>
      <c r="CD28" s="250" t="e">
        <f>'1_Police_raw'!QE27/'1_Police_raw'!PS27*100</f>
        <v>#VALUE!</v>
      </c>
      <c r="CE28" s="250" t="e">
        <f>'1_Police_raw'!QF27/'1_Police_raw'!QE27*100</f>
        <v>#VALUE!</v>
      </c>
      <c r="CF28" s="250" t="e">
        <f>'1_Police_raw'!QG27/'1_Police_raw'!QE27*100</f>
        <v>#VALUE!</v>
      </c>
      <c r="CG28" s="250" t="e">
        <f>'1_Police_raw'!QH27/'1_Police_raw'!QE27*100</f>
        <v>#VALUE!</v>
      </c>
      <c r="CH28" s="250" t="e">
        <f>'1_Police_raw'!QI27/'1_Police_raw'!QH27*100</f>
        <v>#VALUE!</v>
      </c>
      <c r="CJ28" s="250" t="e">
        <f>'1_Police_raw'!QK27/'1_Police_raw'!QE27*100</f>
        <v>#VALUE!</v>
      </c>
      <c r="CK28" s="250" t="e">
        <f>'1_Police_raw'!QL27/'1_Police_raw'!QK27*100</f>
        <v>#VALUE!</v>
      </c>
      <c r="CL28" s="250" t="e">
        <f>'1_Police_raw'!QM27/'1_Police_raw'!QK27*100</f>
        <v>#VALUE!</v>
      </c>
      <c r="CM28" s="250" t="e">
        <f>'1_Police_raw'!QN27/'1_Police_raw'!QK27*100</f>
        <v>#VALUE!</v>
      </c>
      <c r="CN28" s="250" t="e">
        <f>'1_Police_raw'!QO27/'1_Police_raw'!QN27*100</f>
        <v>#VALUE!</v>
      </c>
      <c r="CP28" s="250" t="e">
        <f>'1_Police_raw'!QQ27/'1_Police_raw'!NE27*100</f>
        <v>#VALUE!</v>
      </c>
      <c r="CQ28" s="250" t="e">
        <f>'1_Police_raw'!QR27/'1_Police_raw'!QQ27*100</f>
        <v>#VALUE!</v>
      </c>
      <c r="CR28" s="250" t="e">
        <f>'1_Police_raw'!QS27/'1_Police_raw'!QQ27*100</f>
        <v>#VALUE!</v>
      </c>
      <c r="CS28" s="250" t="e">
        <f>'1_Police_raw'!QT27/'1_Police_raw'!QQ27*100</f>
        <v>#VALUE!</v>
      </c>
      <c r="CT28" s="250" t="e">
        <f>'1_Police_raw'!QU27/'1_Police_raw'!QT27*100</f>
        <v>#VALUE!</v>
      </c>
      <c r="CV28" s="250" t="e">
        <f>'1_Police_raw'!QW27/'1_Police_raw'!QQ27*100</f>
        <v>#VALUE!</v>
      </c>
      <c r="CW28" s="250" t="e">
        <f>'1_Police_raw'!QX27/'1_Police_raw'!QW27*100</f>
        <v>#VALUE!</v>
      </c>
      <c r="CX28" s="250" t="e">
        <f>'1_Police_raw'!QY27/'1_Police_raw'!QW27*100</f>
        <v>#VALUE!</v>
      </c>
      <c r="CY28" s="250" t="e">
        <f>'1_Police_raw'!QZ27/'1_Police_raw'!QW27*100</f>
        <v>#VALUE!</v>
      </c>
      <c r="CZ28" s="250" t="e">
        <f>'1_Police_raw'!RA27/'1_Police_raw'!QZ27*100</f>
        <v>#VALUE!</v>
      </c>
      <c r="DB28" s="250" t="e">
        <f>'1_Police_raw'!RC27/'1_Police_raw'!NE27*100</f>
        <v>#VALUE!</v>
      </c>
      <c r="DC28" s="250" t="e">
        <f>'1_Police_raw'!RD27/'1_Police_raw'!RC27*100</f>
        <v>#VALUE!</v>
      </c>
      <c r="DD28" s="250" t="e">
        <f>'1_Police_raw'!RE27/'1_Police_raw'!RC27*100</f>
        <v>#VALUE!</v>
      </c>
      <c r="DE28" s="250" t="e">
        <f>'1_Police_raw'!RF27/'1_Police_raw'!RC27*100</f>
        <v>#VALUE!</v>
      </c>
      <c r="DF28" s="250" t="e">
        <f>'1_Police_raw'!RG27/'1_Police_raw'!RF27*100</f>
        <v>#VALUE!</v>
      </c>
      <c r="DH28" s="250" t="e">
        <f>'1_Police_raw'!RI27/'1_Police_raw'!NE27*100</f>
        <v>#VALUE!</v>
      </c>
      <c r="DI28" s="250" t="e">
        <f>'1_Police_raw'!RJ27/'1_Police_raw'!RI27*100</f>
        <v>#VALUE!</v>
      </c>
      <c r="DJ28" s="250" t="e">
        <f>'1_Police_raw'!RK27/'1_Police_raw'!RI27*100</f>
        <v>#VALUE!</v>
      </c>
      <c r="DK28" s="250" t="e">
        <f>'1_Police_raw'!RL27/'1_Police_raw'!RI27*100</f>
        <v>#VALUE!</v>
      </c>
      <c r="DL28" s="250" t="e">
        <f>'1_Police_raw'!RM27/'1_Police_raw'!RL27*100</f>
        <v>#VALUE!</v>
      </c>
      <c r="DN28" s="250" t="e">
        <f>'1_Police_raw'!RO27/'1_Police_raw'!NE27*100</f>
        <v>#VALUE!</v>
      </c>
      <c r="DO28" s="250" t="e">
        <f>'1_Police_raw'!RP27/'1_Police_raw'!RO27*100</f>
        <v>#VALUE!</v>
      </c>
      <c r="DP28" s="250" t="e">
        <f>'1_Police_raw'!RQ27/'1_Police_raw'!RO27*100</f>
        <v>#VALUE!</v>
      </c>
      <c r="DQ28" s="250" t="e">
        <f>'1_Police_raw'!RR27/'1_Police_raw'!RO27*100</f>
        <v>#VALUE!</v>
      </c>
      <c r="DR28" s="250" t="e">
        <f>'1_Police_raw'!RS27/'1_Police_raw'!RR27*100</f>
        <v>#VALUE!</v>
      </c>
      <c r="DT28" s="250" t="e">
        <f>'1_Police_raw'!RU27/'1_Police_raw'!NE27*100</f>
        <v>#VALUE!</v>
      </c>
      <c r="DU28" s="250" t="e">
        <f>'1_Police_raw'!RV27/'1_Police_raw'!RU27*100</f>
        <v>#VALUE!</v>
      </c>
      <c r="DV28" s="250" t="e">
        <f>'1_Police_raw'!RW27/'1_Police_raw'!RU27*100</f>
        <v>#VALUE!</v>
      </c>
      <c r="DW28" s="250" t="e">
        <f>'1_Police_raw'!RX27/'1_Police_raw'!RU27*100</f>
        <v>#VALUE!</v>
      </c>
      <c r="DX28" s="250" t="e">
        <f>'1_Police_raw'!RY27/'1_Police_raw'!RX27*100</f>
        <v>#VALUE!</v>
      </c>
      <c r="DZ28" s="250" t="e">
        <f>'1_Police_raw'!SA27/'1_Police_raw'!RU27*100</f>
        <v>#VALUE!</v>
      </c>
      <c r="EA28" s="250" t="e">
        <f>'1_Police_raw'!SB27/'1_Police_raw'!SA27*100</f>
        <v>#VALUE!</v>
      </c>
      <c r="EB28" s="250" t="e">
        <f>'1_Police_raw'!SC27/'1_Police_raw'!SA27*100</f>
        <v>#VALUE!</v>
      </c>
      <c r="EC28" s="250" t="e">
        <f>'1_Police_raw'!SD27/'1_Police_raw'!SA27*100</f>
        <v>#VALUE!</v>
      </c>
      <c r="ED28" s="250" t="e">
        <f>'1_Police_raw'!SE27/'1_Police_raw'!SD27*100</f>
        <v>#VALUE!</v>
      </c>
      <c r="EF28" s="250" t="e">
        <f>'1_Police_raw'!UF27/'1_Police_raw'!UC27*100</f>
        <v>#VALUE!</v>
      </c>
      <c r="EG28" s="250" t="e">
        <f>'1_Police_raw'!UG27/'1_Police_raw'!UC27*100</f>
        <v>#VALUE!</v>
      </c>
    </row>
    <row r="29" spans="1:137">
      <c r="A29" s="247">
        <v>27</v>
      </c>
      <c r="B29" s="239" t="s">
        <v>50</v>
      </c>
      <c r="D29" s="250">
        <f>'1_Police_100K'!OU29</f>
        <v>482.7350900480119</v>
      </c>
      <c r="E29" s="250">
        <f>'1_Police_raw'!NF28/'1_Police_raw'!NE28*100</f>
        <v>7.7030649108495508</v>
      </c>
      <c r="F29" s="250">
        <f>'1_Police_raw'!NG28/'1_Police_raw'!NE28*100</f>
        <v>7.7205453909800728</v>
      </c>
      <c r="G29" s="250">
        <f>'1_Police_raw'!NH28/'1_Police_raw'!NE28*100</f>
        <v>1.2294604358466379</v>
      </c>
      <c r="H29" s="250">
        <f>'1_Police_raw'!NI28/'1_Police_raw'!NH28*100</f>
        <v>20.379146919431278</v>
      </c>
      <c r="J29" s="250">
        <f>'1_Police_raw'!NK28/'1_Police_raw'!NE28*100</f>
        <v>2.1908868430252881</v>
      </c>
      <c r="K29" s="250">
        <f>'1_Police_raw'!NL28/'1_Police_raw'!NK28*100</f>
        <v>5.0531914893617014</v>
      </c>
      <c r="L29" s="250">
        <f>'1_Police_raw'!NM28/'1_Police_raw'!NK28*100</f>
        <v>1.3297872340425532</v>
      </c>
      <c r="M29" s="250">
        <f>'1_Police_raw'!NN28/'1_Police_raw'!NK28*100</f>
        <v>0.53191489361702127</v>
      </c>
      <c r="N29" s="250">
        <f>'1_Police_raw'!NO28/'1_Police_raw'!NN28*100</f>
        <v>100</v>
      </c>
      <c r="P29" s="250">
        <f>'1_Police_raw'!NQ28/'1_Police_raw'!NE28*100</f>
        <v>0.83906304626500416</v>
      </c>
      <c r="Q29" s="250">
        <f>'1_Police_raw'!NR28/'1_Police_raw'!NQ28*100</f>
        <v>10.416666666666668</v>
      </c>
      <c r="R29" s="250">
        <f>'1_Police_raw'!NS28/'1_Police_raw'!NQ28*100</f>
        <v>4.1666666666666661</v>
      </c>
      <c r="S29" s="250">
        <f>'1_Police_raw'!NT28/'1_Police_raw'!NQ28*100</f>
        <v>0.69444444444444442</v>
      </c>
      <c r="T29" s="250">
        <f>'1_Police_raw'!NU28/'1_Police_raw'!NT28*100</f>
        <v>0</v>
      </c>
      <c r="V29" s="250">
        <f>'1_Police_raw'!NW28/'1_Police_raw'!NQ28*100</f>
        <v>77.083333333333343</v>
      </c>
      <c r="W29" s="250">
        <f>'1_Police_raw'!NX28/'1_Police_raw'!NW28*100</f>
        <v>12.612612612612612</v>
      </c>
      <c r="X29" s="250">
        <f>'1_Police_raw'!NY28/'1_Police_raw'!NW28*100</f>
        <v>6.3063063063063058</v>
      </c>
      <c r="Y29" s="250">
        <f>'1_Police_raw'!NZ28/'1_Police_raw'!NW28*100</f>
        <v>1.8018018018018018</v>
      </c>
      <c r="Z29" s="250">
        <f>'1_Police_raw'!OA28/'1_Police_raw'!NZ28*100</f>
        <v>0</v>
      </c>
      <c r="AB29" s="250">
        <f>'1_Police_raw'!OC28/'1_Police_raw'!NE28*100</f>
        <v>3.6126325603076563</v>
      </c>
      <c r="AC29" s="250">
        <f>'1_Police_raw'!OD28/'1_Police_raw'!OC28*100</f>
        <v>6.4516129032258061</v>
      </c>
      <c r="AD29" s="250">
        <f>'1_Police_raw'!OE28/'1_Police_raw'!OC28*100</f>
        <v>5.161290322580645</v>
      </c>
      <c r="AE29" s="250">
        <f>'1_Police_raw'!OF28/'1_Police_raw'!OC28*100</f>
        <v>0.16129032258064516</v>
      </c>
      <c r="AF29" s="250">
        <f>'1_Police_raw'!OG28/'1_Police_raw'!OF28*100</f>
        <v>0</v>
      </c>
      <c r="AH29" s="250">
        <f>'1_Police_raw'!OI28/'1_Police_raw'!OC28*100</f>
        <v>78.709677419354847</v>
      </c>
      <c r="AI29" s="250">
        <f>'1_Police_raw'!OJ28/'1_Police_raw'!OI28*100</f>
        <v>7.9918032786885256</v>
      </c>
      <c r="AJ29" s="250">
        <f>'1_Police_raw'!OK28/'1_Police_raw'!OI28*100</f>
        <v>6.9672131147540979</v>
      </c>
      <c r="AK29" s="250">
        <f>'1_Police_raw'!OL28/'1_Police_raw'!OI28*100</f>
        <v>0.20491803278688525</v>
      </c>
      <c r="AL29" s="250">
        <f>'1_Police_raw'!OM28/'1_Police_raw'!OL28*100</f>
        <v>0</v>
      </c>
      <c r="AN29" s="250">
        <f>'1_Police_raw'!OO28/'1_Police_raw'!NE28*100</f>
        <v>1.9927747348793847</v>
      </c>
      <c r="AO29" s="250">
        <f>'1_Police_raw'!OP28/'1_Police_raw'!OO28*100</f>
        <v>0.29239766081871343</v>
      </c>
      <c r="AP29" s="250">
        <f>'1_Police_raw'!OQ28/'1_Police_raw'!OO28*100</f>
        <v>9.064327485380117</v>
      </c>
      <c r="AQ29" s="250">
        <f>'1_Police_raw'!OR28/'1_Police_raw'!OO28*100</f>
        <v>0.29239766081871343</v>
      </c>
      <c r="AR29" s="250">
        <f>'1_Police_raw'!OS28/'1_Police_raw'!OR28*100</f>
        <v>200</v>
      </c>
      <c r="AT29" s="250">
        <f>'1_Police_raw'!OU28/'1_Police_raw'!OO28*100</f>
        <v>47.368421052631575</v>
      </c>
      <c r="AU29" s="250">
        <f>'1_Police_raw'!OV28/'1_Police_raw'!OU28*100</f>
        <v>0</v>
      </c>
      <c r="AV29" s="250">
        <f>'1_Police_raw'!OW28/'1_Police_raw'!OU28*100</f>
        <v>9.8765432098765427</v>
      </c>
      <c r="AW29" s="250">
        <f>'1_Police_raw'!OX28/'1_Police_raw'!OU28*100</f>
        <v>0.61728395061728392</v>
      </c>
      <c r="AX29" s="250">
        <f>'1_Police_raw'!OY28/'1_Police_raw'!OX28*100</f>
        <v>0</v>
      </c>
      <c r="AZ29" s="250">
        <f>'1_Police_raw'!PA28/'1_Police_raw'!OO28*100</f>
        <v>52.33918128654971</v>
      </c>
      <c r="BA29" s="250">
        <f>'1_Police_raw'!PB28/'1_Police_raw'!PA28*100</f>
        <v>0.55865921787709494</v>
      </c>
      <c r="BB29" s="250">
        <f>'1_Police_raw'!PC28/'1_Police_raw'!PA28*100</f>
        <v>6.7039106145251397</v>
      </c>
      <c r="BC29" s="250">
        <f>'1_Police_raw'!PD28/'1_Police_raw'!PA28*100</f>
        <v>1.1173184357541899</v>
      </c>
      <c r="BD29" s="250">
        <f>'1_Police_raw'!PE28/'1_Police_raw'!PD28*100</f>
        <v>100</v>
      </c>
      <c r="BF29" s="250">
        <f>'1_Police_raw'!PG28/'1_Police_raw'!NE28*100</f>
        <v>3.4902691993940103</v>
      </c>
      <c r="BG29" s="250">
        <f>'1_Police_raw'!PH28/'1_Police_raw'!PG28*100</f>
        <v>3.5058430717863103</v>
      </c>
      <c r="BH29" s="250">
        <f>'1_Police_raw'!PI28/'1_Police_raw'!PG28*100</f>
        <v>17.529215358931552</v>
      </c>
      <c r="BI29" s="250">
        <f>'1_Police_raw'!PJ28/'1_Police_raw'!PG28*100</f>
        <v>0.667779632721202</v>
      </c>
      <c r="BJ29" s="250">
        <f>'1_Police_raw'!PK28/'1_Police_raw'!PJ28*100</f>
        <v>0</v>
      </c>
      <c r="BL29" s="250">
        <f>'1_Police_raw'!PM28/'1_Police_raw'!NE28*100</f>
        <v>31.400769141125746</v>
      </c>
      <c r="BM29" s="250">
        <f>'1_Police_raw'!PN28/'1_Police_raw'!PM28*100</f>
        <v>9.8719614028576732</v>
      </c>
      <c r="BN29" s="250">
        <f>'1_Police_raw'!PO28/'1_Police_raw'!PM28*100</f>
        <v>16.088328075709779</v>
      </c>
      <c r="BO29" s="250">
        <f>'1_Police_raw'!PP28/'1_Police_raw'!PM28*100</f>
        <v>0.61235850807199854</v>
      </c>
      <c r="BP29" s="250">
        <f>'1_Police_raw'!PQ28/'1_Police_raw'!PP28*100</f>
        <v>18.181818181818183</v>
      </c>
      <c r="BR29" s="250">
        <f>'1_Police_raw'!PS28/'1_Police_raw'!PM28*100</f>
        <v>276.86027092224901</v>
      </c>
      <c r="BS29" s="250">
        <f>'1_Police_raw'!PT28/'1_Police_raw'!PS28*100</f>
        <v>3.2707774798927614</v>
      </c>
      <c r="BT29" s="250">
        <f>'1_Police_raw'!PU28/'1_Police_raw'!PS28*100</f>
        <v>5.435656836461126</v>
      </c>
      <c r="BU29" s="250">
        <f>'1_Police_raw'!PV28/'1_Police_raw'!PS28*100</f>
        <v>0.21447721179624668</v>
      </c>
      <c r="BV29" s="250">
        <f>'1_Police_raw'!PW28/'1_Police_raw'!PV28*100</f>
        <v>18.75</v>
      </c>
      <c r="BX29" s="250">
        <f>'1_Police_raw'!PY28/'1_Police_raw'!PS28*100</f>
        <v>0.50268096514745308</v>
      </c>
      <c r="BY29" s="250">
        <f>'1_Police_raw'!PZ28/'1_Police_raw'!PY28*100</f>
        <v>0</v>
      </c>
      <c r="BZ29" s="250">
        <f>'1_Police_raw'!QA28/'1_Police_raw'!PY28*100</f>
        <v>25.333333333333336</v>
      </c>
      <c r="CA29" s="250">
        <f>'1_Police_raw'!QB28/'1_Police_raw'!PY28*100</f>
        <v>0</v>
      </c>
      <c r="CB29" s="250" t="e">
        <f>'1_Police_raw'!QC28/'1_Police_raw'!QB28*100</f>
        <v>#DIV/0!</v>
      </c>
      <c r="CD29" s="250">
        <f>'1_Police_raw'!QE28/'1_Police_raw'!PS28*100</f>
        <v>1.7560321715817693</v>
      </c>
      <c r="CE29" s="250">
        <f>'1_Police_raw'!QF28/'1_Police_raw'!QE28*100</f>
        <v>4.1984732824427482</v>
      </c>
      <c r="CF29" s="250">
        <f>'1_Police_raw'!QG28/'1_Police_raw'!QE28*100</f>
        <v>31.297709923664126</v>
      </c>
      <c r="CG29" s="250">
        <f>'1_Police_raw'!QH28/'1_Police_raw'!QE28*100</f>
        <v>0.38167938931297707</v>
      </c>
      <c r="CH29" s="250">
        <f>'1_Police_raw'!QI28/'1_Police_raw'!QH28*100</f>
        <v>0</v>
      </c>
      <c r="CJ29" s="250">
        <f>'1_Police_raw'!QK28/'1_Police_raw'!QE28*100</f>
        <v>441.60305343511448</v>
      </c>
      <c r="CK29" s="250">
        <f>'1_Police_raw'!QL28/'1_Police_raw'!QK28*100</f>
        <v>13.396715643906656</v>
      </c>
      <c r="CL29" s="250">
        <f>'1_Police_raw'!QM28/'1_Police_raw'!QK28*100</f>
        <v>16.076058772687986</v>
      </c>
      <c r="CM29" s="250">
        <f>'1_Police_raw'!QN28/'1_Police_raw'!QK28*100</f>
        <v>0.95073465859982709</v>
      </c>
      <c r="CN29" s="250">
        <f>'1_Police_raw'!QO28/'1_Police_raw'!QN28*100</f>
        <v>18.181818181818183</v>
      </c>
      <c r="CP29" s="250">
        <f>'1_Police_raw'!QQ28/'1_Police_raw'!NE28*100</f>
        <v>2.7211280736510894</v>
      </c>
      <c r="CQ29" s="250">
        <f>'1_Police_raw'!QR28/'1_Police_raw'!QQ28*100</f>
        <v>16.274089935760173</v>
      </c>
      <c r="CR29" s="250">
        <f>'1_Police_raw'!QS28/'1_Police_raw'!QQ28*100</f>
        <v>2.7837259100642395</v>
      </c>
      <c r="CS29" s="250">
        <f>'1_Police_raw'!QT28/'1_Police_raw'!QQ28*100</f>
        <v>0.85653104925053536</v>
      </c>
      <c r="CT29" s="250">
        <f>'1_Police_raw'!QU28/'1_Police_raw'!QT28*100</f>
        <v>75</v>
      </c>
      <c r="CV29" s="250">
        <f>'1_Police_raw'!QW28/'1_Police_raw'!QQ28*100</f>
        <v>0.42826552462526768</v>
      </c>
      <c r="CW29" s="250">
        <f>'1_Police_raw'!QX28/'1_Police_raw'!QW28*100</f>
        <v>50</v>
      </c>
      <c r="CX29" s="250">
        <f>'1_Police_raw'!QY28/'1_Police_raw'!QW28*100</f>
        <v>0</v>
      </c>
      <c r="CY29" s="250">
        <f>'1_Police_raw'!QZ28/'1_Police_raw'!QW28*100</f>
        <v>0</v>
      </c>
      <c r="CZ29" s="250" t="e">
        <f>'1_Police_raw'!RA28/'1_Police_raw'!QZ28*100</f>
        <v>#DIV/0!</v>
      </c>
      <c r="DB29" s="250">
        <f>'1_Police_raw'!RC28/'1_Police_raw'!NE28*100</f>
        <v>1.4100920638620209</v>
      </c>
      <c r="DC29" s="250">
        <f>'1_Police_raw'!RD28/'1_Police_raw'!RC28*100</f>
        <v>32.644628099173559</v>
      </c>
      <c r="DD29" s="250">
        <f>'1_Police_raw'!RE28/'1_Police_raw'!RC28*100</f>
        <v>0</v>
      </c>
      <c r="DE29" s="250">
        <f>'1_Police_raw'!RF28/'1_Police_raw'!RC28*100</f>
        <v>9.9173553719008272</v>
      </c>
      <c r="DF29" s="250">
        <f>'1_Police_raw'!RG28/'1_Police_raw'!RF28*100</f>
        <v>8.3333333333333321</v>
      </c>
      <c r="DH29" s="250">
        <f>'1_Police_raw'!RI28/'1_Police_raw'!NE28*100</f>
        <v>2.9134133550868194E-2</v>
      </c>
      <c r="DI29" s="250">
        <f>'1_Police_raw'!RJ28/'1_Police_raw'!RI28*100</f>
        <v>0</v>
      </c>
      <c r="DJ29" s="250">
        <f>'1_Police_raw'!RK28/'1_Police_raw'!RI28*100</f>
        <v>0</v>
      </c>
      <c r="DK29" s="250">
        <f>'1_Police_raw'!RL28/'1_Police_raw'!RI28*100</f>
        <v>0</v>
      </c>
      <c r="DL29" s="250" t="e">
        <f>'1_Police_raw'!RM28/'1_Police_raw'!RL28*100</f>
        <v>#DIV/0!</v>
      </c>
      <c r="DN29" s="250">
        <f>'1_Police_raw'!RO28/'1_Police_raw'!NE28*100</f>
        <v>1.3168628364992425</v>
      </c>
      <c r="DO29" s="250">
        <f>'1_Police_raw'!RP28/'1_Police_raw'!RO28*100</f>
        <v>40.707964601769916</v>
      </c>
      <c r="DP29" s="250">
        <f>'1_Police_raw'!RQ28/'1_Police_raw'!RO28*100</f>
        <v>0</v>
      </c>
      <c r="DQ29" s="250">
        <f>'1_Police_raw'!RR28/'1_Police_raw'!RO28*100</f>
        <v>4.8672566371681416</v>
      </c>
      <c r="DR29" s="250">
        <f>'1_Police_raw'!RS28/'1_Police_raw'!RR28*100</f>
        <v>18.181818181818183</v>
      </c>
      <c r="DT29" s="250">
        <f>'1_Police_raw'!RU28/'1_Police_raw'!NE28*100</f>
        <v>4.3409858990793619</v>
      </c>
      <c r="DU29" s="250">
        <f>'1_Police_raw'!RV28/'1_Police_raw'!RU28*100</f>
        <v>11.140939597315436</v>
      </c>
      <c r="DV29" s="250">
        <f>'1_Police_raw'!RW28/'1_Police_raw'!RU28*100</f>
        <v>3.2214765100671143</v>
      </c>
      <c r="DW29" s="250">
        <f>'1_Police_raw'!RX28/'1_Police_raw'!RU28*100</f>
        <v>0.53691275167785235</v>
      </c>
      <c r="DX29" s="250">
        <f>'1_Police_raw'!RY28/'1_Police_raw'!RX28*100</f>
        <v>50</v>
      </c>
      <c r="DZ29" s="250">
        <f>'1_Police_raw'!SA28/'1_Police_raw'!RU28*100</f>
        <v>2.1476510067114094</v>
      </c>
      <c r="EA29" s="250">
        <f>'1_Police_raw'!SB28/'1_Police_raw'!SA28*100</f>
        <v>6.25</v>
      </c>
      <c r="EB29" s="250">
        <f>'1_Police_raw'!SC28/'1_Police_raw'!SA28*100</f>
        <v>0</v>
      </c>
      <c r="EC29" s="250">
        <f>'1_Police_raw'!SD28/'1_Police_raw'!SA28*100</f>
        <v>0</v>
      </c>
      <c r="ED29" s="250" t="e">
        <f>'1_Police_raw'!SE28/'1_Police_raw'!SD28*100</f>
        <v>#DIV/0!</v>
      </c>
      <c r="EF29" s="250" t="e">
        <f>'1_Police_raw'!UF28/'1_Police_raw'!UC28*100</f>
        <v>#VALUE!</v>
      </c>
      <c r="EG29" s="250" t="e">
        <f>'1_Police_raw'!UG28/'1_Police_raw'!UC28*100</f>
        <v>#VALUE!</v>
      </c>
    </row>
    <row r="30" spans="1:137">
      <c r="A30" s="247">
        <v>28</v>
      </c>
      <c r="B30" s="239" t="s">
        <v>51</v>
      </c>
      <c r="D30" s="250">
        <f>'1_Police_100K'!OU30</f>
        <v>579.65050578766397</v>
      </c>
      <c r="E30" s="250">
        <f>'1_Police_raw'!NF29/'1_Police_raw'!NE29*100</f>
        <v>7.0715474209650591</v>
      </c>
      <c r="F30" s="250">
        <f>'1_Police_raw'!NG29/'1_Police_raw'!NE29*100</f>
        <v>8.0698835274542429</v>
      </c>
      <c r="G30" s="250">
        <f>'1_Police_raw'!NH29/'1_Police_raw'!NE29*100</f>
        <v>13.061564059900165</v>
      </c>
      <c r="H30" s="250" t="e">
        <f>'1_Police_raw'!NI29/'1_Police_raw'!NH29*100</f>
        <v>#VALUE!</v>
      </c>
      <c r="J30" s="250" t="e">
        <f>'1_Police_raw'!NK29/'1_Police_raw'!NE29*100</f>
        <v>#VALUE!</v>
      </c>
      <c r="K30" s="250" t="e">
        <f>'1_Police_raw'!NL29/'1_Police_raw'!NK29*100</f>
        <v>#VALUE!</v>
      </c>
      <c r="L30" s="250" t="e">
        <f>'1_Police_raw'!NM29/'1_Police_raw'!NK29*100</f>
        <v>#VALUE!</v>
      </c>
      <c r="M30" s="250" t="e">
        <f>'1_Police_raw'!NN29/'1_Police_raw'!NK29*100</f>
        <v>#VALUE!</v>
      </c>
      <c r="N30" s="250">
        <f>'1_Police_raw'!NO29/'1_Police_raw'!NN29*100</f>
        <v>0</v>
      </c>
      <c r="P30" s="250">
        <f>'1_Police_raw'!NQ29/'1_Police_raw'!NE29*100</f>
        <v>0.61009428729894621</v>
      </c>
      <c r="Q30" s="250">
        <f>'1_Police_raw'!NR29/'1_Police_raw'!NQ29*100</f>
        <v>4.5454545454545459</v>
      </c>
      <c r="R30" s="250">
        <f>'1_Police_raw'!NS29/'1_Police_raw'!NQ29*100</f>
        <v>0</v>
      </c>
      <c r="S30" s="250">
        <f>'1_Police_raw'!NT29/'1_Police_raw'!NQ29*100</f>
        <v>0</v>
      </c>
      <c r="T30" s="250" t="e">
        <f>'1_Police_raw'!NU29/'1_Police_raw'!NT29*100</f>
        <v>#VALUE!</v>
      </c>
      <c r="V30" s="250">
        <f>'1_Police_raw'!NW29/'1_Police_raw'!NQ29*100</f>
        <v>59.090909090909093</v>
      </c>
      <c r="W30" s="250">
        <f>'1_Police_raw'!NX29/'1_Police_raw'!NW29*100</f>
        <v>0</v>
      </c>
      <c r="X30" s="250">
        <f>'1_Police_raw'!NY29/'1_Police_raw'!NW29*100</f>
        <v>0</v>
      </c>
      <c r="Y30" s="250">
        <f>'1_Police_raw'!NZ29/'1_Police_raw'!NW29*100</f>
        <v>0</v>
      </c>
      <c r="Z30" s="250" t="e">
        <f>'1_Police_raw'!OA29/'1_Police_raw'!NZ29*100</f>
        <v>#VALUE!</v>
      </c>
      <c r="AB30" s="250">
        <f>'1_Police_raw'!OC29/'1_Police_raw'!NE29*100</f>
        <v>9.3178036605657244</v>
      </c>
      <c r="AC30" s="250">
        <f>'1_Police_raw'!OD29/'1_Police_raw'!OC29*100</f>
        <v>2.6785714285714284</v>
      </c>
      <c r="AD30" s="250">
        <f>'1_Police_raw'!OE29/'1_Police_raw'!OC29*100</f>
        <v>11.30952380952381</v>
      </c>
      <c r="AE30" s="250">
        <f>'1_Police_raw'!OF29/'1_Police_raw'!OC29*100</f>
        <v>3.5714285714285712</v>
      </c>
      <c r="AF30" s="250" t="e">
        <f>'1_Police_raw'!OG29/'1_Police_raw'!OF29*100</f>
        <v>#VALUE!</v>
      </c>
      <c r="AH30" s="250">
        <f>'1_Police_raw'!OI29/'1_Police_raw'!OC29*100</f>
        <v>39.880952380952387</v>
      </c>
      <c r="AI30" s="250">
        <f>'1_Police_raw'!OJ29/'1_Police_raw'!OI29*100</f>
        <v>0.74626865671641784</v>
      </c>
      <c r="AJ30" s="250">
        <f>'1_Police_raw'!OK29/'1_Police_raw'!OI29*100</f>
        <v>11.194029850746269</v>
      </c>
      <c r="AK30" s="250">
        <f>'1_Police_raw'!OL29/'1_Police_raw'!OI29*100</f>
        <v>0</v>
      </c>
      <c r="AL30" s="250" t="e">
        <f>'1_Police_raw'!OM29/'1_Police_raw'!OL29*100</f>
        <v>#VALUE!</v>
      </c>
      <c r="AN30" s="250">
        <f>'1_Police_raw'!OO29/'1_Police_raw'!NE29*100</f>
        <v>0.66555740432612309</v>
      </c>
      <c r="AO30" s="250">
        <f>'1_Police_raw'!OP29/'1_Police_raw'!OO29*100</f>
        <v>4.1666666666666661</v>
      </c>
      <c r="AP30" s="250">
        <f>'1_Police_raw'!OQ29/'1_Police_raw'!OO29*100</f>
        <v>8.3333333333333321</v>
      </c>
      <c r="AQ30" s="250">
        <f>'1_Police_raw'!OR29/'1_Police_raw'!OO29*100</f>
        <v>8.3333333333333321</v>
      </c>
      <c r="AR30" s="250">
        <f>'1_Police_raw'!OS29/'1_Police_raw'!OR29*100</f>
        <v>0</v>
      </c>
      <c r="AT30" s="250">
        <f>'1_Police_raw'!OU29/'1_Police_raw'!OO29*100</f>
        <v>8.3333333333333321</v>
      </c>
      <c r="AU30" s="250">
        <f>'1_Police_raw'!OV29/'1_Police_raw'!OU29*100</f>
        <v>0</v>
      </c>
      <c r="AV30" s="250">
        <f>'1_Police_raw'!OW29/'1_Police_raw'!OU29*100</f>
        <v>0</v>
      </c>
      <c r="AW30" s="250">
        <f>'1_Police_raw'!OX29/'1_Police_raw'!OU29*100</f>
        <v>0</v>
      </c>
      <c r="AX30" s="250" t="e">
        <f>'1_Police_raw'!OY29/'1_Police_raw'!OX29*100</f>
        <v>#VALUE!</v>
      </c>
      <c r="AZ30" s="250">
        <f>'1_Police_raw'!PA29/'1_Police_raw'!OO29*100</f>
        <v>4.1666666666666661</v>
      </c>
      <c r="BA30" s="250">
        <f>'1_Police_raw'!PB29/'1_Police_raw'!PA29*100</f>
        <v>100</v>
      </c>
      <c r="BB30" s="250">
        <f>'1_Police_raw'!PC29/'1_Police_raw'!PA29*100</f>
        <v>100</v>
      </c>
      <c r="BC30" s="250">
        <f>'1_Police_raw'!PD29/'1_Police_raw'!PA29*100</f>
        <v>0</v>
      </c>
      <c r="BD30" s="250" t="e">
        <f>'1_Police_raw'!PE29/'1_Police_raw'!PD29*100</f>
        <v>#VALUE!</v>
      </c>
      <c r="BF30" s="250">
        <f>'1_Police_raw'!PG29/'1_Police_raw'!NE29*100</f>
        <v>1.3033832501386577</v>
      </c>
      <c r="BG30" s="250">
        <f>'1_Police_raw'!PH29/'1_Police_raw'!PG29*100</f>
        <v>0</v>
      </c>
      <c r="BH30" s="250">
        <f>'1_Police_raw'!PI29/'1_Police_raw'!PG29*100</f>
        <v>12.76595744680851</v>
      </c>
      <c r="BI30" s="250">
        <f>'1_Police_raw'!PJ29/'1_Police_raw'!PG29*100</f>
        <v>10.638297872340425</v>
      </c>
      <c r="BJ30" s="250" t="e">
        <f>'1_Police_raw'!PK29/'1_Police_raw'!PJ29*100</f>
        <v>#VALUE!</v>
      </c>
      <c r="BL30" s="250">
        <f>'1_Police_raw'!PM29/'1_Police_raw'!NE29*100</f>
        <v>16.749861342207431</v>
      </c>
      <c r="BM30" s="250">
        <f>'1_Police_raw'!PN29/'1_Police_raw'!PM29*100</f>
        <v>5.4635761589403975</v>
      </c>
      <c r="BN30" s="250">
        <f>'1_Police_raw'!PO29/'1_Police_raw'!PM29*100</f>
        <v>35.264900662251655</v>
      </c>
      <c r="BO30" s="250">
        <f>'1_Police_raw'!PP29/'1_Police_raw'!PM29*100</f>
        <v>22.185430463576157</v>
      </c>
      <c r="BP30" s="250" t="e">
        <f>'1_Police_raw'!PQ29/'1_Police_raw'!PP29*100</f>
        <v>#VALUE!</v>
      </c>
      <c r="BR30" s="250">
        <f>'1_Police_raw'!PS29/'1_Police_raw'!PM29*100</f>
        <v>49.834437086092713</v>
      </c>
      <c r="BS30" s="250">
        <f>'1_Police_raw'!PT29/'1_Police_raw'!PS29*100</f>
        <v>0.99667774086378735</v>
      </c>
      <c r="BT30" s="250">
        <f>'1_Police_raw'!PU29/'1_Police_raw'!PS29*100</f>
        <v>41.196013289036543</v>
      </c>
      <c r="BU30" s="250">
        <f>'1_Police_raw'!PV29/'1_Police_raw'!PS29*100</f>
        <v>22.259136212624583</v>
      </c>
      <c r="BV30" s="250">
        <f>'1_Police_raw'!PW29/'1_Police_raw'!PV29*100</f>
        <v>0</v>
      </c>
      <c r="BX30" s="250">
        <f>'1_Police_raw'!PY29/'1_Police_raw'!PS29*100</f>
        <v>21.59468438538206</v>
      </c>
      <c r="BY30" s="250" t="e">
        <f>'1_Police_raw'!PZ29/'1_Police_raw'!PY29*100</f>
        <v>#VALUE!</v>
      </c>
      <c r="BZ30" s="250" t="e">
        <f>'1_Police_raw'!QA29/'1_Police_raw'!PY29*100</f>
        <v>#VALUE!</v>
      </c>
      <c r="CA30" s="250" t="e">
        <f>'1_Police_raw'!QB29/'1_Police_raw'!PY29*100</f>
        <v>#VALUE!</v>
      </c>
      <c r="CB30" s="250" t="e">
        <f>'1_Police_raw'!QC29/'1_Police_raw'!QB29*100</f>
        <v>#VALUE!</v>
      </c>
      <c r="CD30" s="250" t="e">
        <f>'1_Police_raw'!QE29/'1_Police_raw'!PS29*100</f>
        <v>#VALUE!</v>
      </c>
      <c r="CE30" s="250" t="e">
        <f>'1_Police_raw'!QF29/'1_Police_raw'!QE29*100</f>
        <v>#VALUE!</v>
      </c>
      <c r="CF30" s="250" t="e">
        <f>'1_Police_raw'!QG29/'1_Police_raw'!QE29*100</f>
        <v>#VALUE!</v>
      </c>
      <c r="CG30" s="250" t="e">
        <f>'1_Police_raw'!QH29/'1_Police_raw'!QE29*100</f>
        <v>#VALUE!</v>
      </c>
      <c r="CH30" s="250" t="e">
        <f>'1_Police_raw'!QI29/'1_Police_raw'!QH29*100</f>
        <v>#VALUE!</v>
      </c>
      <c r="CJ30" s="250" t="e">
        <f>'1_Police_raw'!QK29/'1_Police_raw'!QE29*100</f>
        <v>#VALUE!</v>
      </c>
      <c r="CK30" s="250" t="e">
        <f>'1_Police_raw'!QL29/'1_Police_raw'!QK29*100</f>
        <v>#VALUE!</v>
      </c>
      <c r="CL30" s="250" t="e">
        <f>'1_Police_raw'!QM29/'1_Police_raw'!QK29*100</f>
        <v>#VALUE!</v>
      </c>
      <c r="CM30" s="250" t="e">
        <f>'1_Police_raw'!QN29/'1_Police_raw'!QK29*100</f>
        <v>#VALUE!</v>
      </c>
      <c r="CN30" s="250" t="e">
        <f>'1_Police_raw'!QO29/'1_Police_raw'!QN29*100</f>
        <v>#VALUE!</v>
      </c>
      <c r="CP30" s="250">
        <f>'1_Police_raw'!QQ29/'1_Police_raw'!NE29*100</f>
        <v>1.3033832501386577</v>
      </c>
      <c r="CQ30" s="250">
        <f>'1_Police_raw'!QR29/'1_Police_raw'!QQ29*100</f>
        <v>12.76595744680851</v>
      </c>
      <c r="CR30" s="250">
        <f>'1_Police_raw'!QS29/'1_Police_raw'!QQ29*100</f>
        <v>0</v>
      </c>
      <c r="CS30" s="250">
        <f>'1_Police_raw'!QT29/'1_Police_raw'!QQ29*100</f>
        <v>36.170212765957451</v>
      </c>
      <c r="CT30" s="250">
        <f>'1_Police_raw'!QU29/'1_Police_raw'!QT29*100</f>
        <v>0</v>
      </c>
      <c r="CV30" s="250">
        <f>'1_Police_raw'!QW29/'1_Police_raw'!QQ29*100</f>
        <v>0</v>
      </c>
      <c r="CW30" s="250" t="e">
        <f>'1_Police_raw'!QX29/'1_Police_raw'!QW29*100</f>
        <v>#DIV/0!</v>
      </c>
      <c r="CX30" s="250" t="e">
        <f>'1_Police_raw'!QY29/'1_Police_raw'!QW29*100</f>
        <v>#DIV/0!</v>
      </c>
      <c r="CY30" s="250" t="e">
        <f>'1_Police_raw'!QZ29/'1_Police_raw'!QW29*100</f>
        <v>#DIV/0!</v>
      </c>
      <c r="CZ30" s="250" t="e">
        <f>'1_Police_raw'!RA29/'1_Police_raw'!QZ29*100</f>
        <v>#VALUE!</v>
      </c>
      <c r="DB30" s="250">
        <f>'1_Police_raw'!RC29/'1_Police_raw'!NE29*100</f>
        <v>3.2723239046034385</v>
      </c>
      <c r="DC30" s="250">
        <f>'1_Police_raw'!RD29/'1_Police_raw'!RC29*100</f>
        <v>5.0847457627118651</v>
      </c>
      <c r="DD30" s="250">
        <f>'1_Police_raw'!RE29/'1_Police_raw'!RC29*100</f>
        <v>0</v>
      </c>
      <c r="DE30" s="250">
        <f>'1_Police_raw'!RF29/'1_Police_raw'!RC29*100</f>
        <v>51.694915254237287</v>
      </c>
      <c r="DF30" s="250" t="e">
        <f>'1_Police_raw'!RG29/'1_Police_raw'!RF29*100</f>
        <v>#VALUE!</v>
      </c>
      <c r="DH30" s="250">
        <f>'1_Police_raw'!RI29/'1_Police_raw'!NE29*100</f>
        <v>0</v>
      </c>
      <c r="DI30" s="250" t="e">
        <f>'1_Police_raw'!RJ29/'1_Police_raw'!RI29*100</f>
        <v>#DIV/0!</v>
      </c>
      <c r="DJ30" s="250" t="e">
        <f>'1_Police_raw'!RK29/'1_Police_raw'!RI29*100</f>
        <v>#DIV/0!</v>
      </c>
      <c r="DK30" s="250" t="e">
        <f>'1_Police_raw'!RL29/'1_Police_raw'!RI29*100</f>
        <v>#DIV/0!</v>
      </c>
      <c r="DL30" s="250" t="e">
        <f>'1_Police_raw'!RM29/'1_Police_raw'!RL29*100</f>
        <v>#VALUE!</v>
      </c>
      <c r="DN30" s="250">
        <f>'1_Police_raw'!RO29/'1_Police_raw'!NE29*100</f>
        <v>2.3571824736550195</v>
      </c>
      <c r="DO30" s="250">
        <f>'1_Police_raw'!RP29/'1_Police_raw'!RO29*100</f>
        <v>20</v>
      </c>
      <c r="DP30" s="250">
        <f>'1_Police_raw'!RQ29/'1_Police_raw'!RO29*100</f>
        <v>0</v>
      </c>
      <c r="DQ30" s="250">
        <f>'1_Police_raw'!RR29/'1_Police_raw'!RO29*100</f>
        <v>7.0588235294117645</v>
      </c>
      <c r="DR30" s="250">
        <f>'1_Police_raw'!RS29/'1_Police_raw'!RR29*100</f>
        <v>0</v>
      </c>
      <c r="DT30" s="250">
        <f>'1_Police_raw'!RU29/'1_Police_raw'!NE29*100</f>
        <v>5.8790904048807544</v>
      </c>
      <c r="DU30" s="250">
        <f>'1_Police_raw'!RV29/'1_Police_raw'!RU29*100</f>
        <v>7.5471698113207548</v>
      </c>
      <c r="DV30" s="250">
        <f>'1_Police_raw'!RW29/'1_Police_raw'!RU29*100</f>
        <v>3.7735849056603774</v>
      </c>
      <c r="DW30" s="250">
        <f>'1_Police_raw'!RX29/'1_Police_raw'!RU29*100</f>
        <v>18.867924528301888</v>
      </c>
      <c r="DX30" s="250" t="e">
        <f>'1_Police_raw'!RY29/'1_Police_raw'!RX29*100</f>
        <v>#VALUE!</v>
      </c>
      <c r="DZ30" s="250">
        <f>'1_Police_raw'!SA29/'1_Police_raw'!RU29*100</f>
        <v>84.433962264150935</v>
      </c>
      <c r="EA30" s="250" t="e">
        <f>'1_Police_raw'!SB29/'1_Police_raw'!SA29*100</f>
        <v>#VALUE!</v>
      </c>
      <c r="EB30" s="250">
        <f>'1_Police_raw'!SC29/'1_Police_raw'!SA29*100</f>
        <v>3.3519553072625698</v>
      </c>
      <c r="EC30" s="250">
        <f>'1_Police_raw'!SD29/'1_Police_raw'!SA29*100</f>
        <v>20.670391061452513</v>
      </c>
      <c r="ED30" s="250" t="e">
        <f>'1_Police_raw'!SE29/'1_Police_raw'!SD29*100</f>
        <v>#VALUE!</v>
      </c>
      <c r="EF30" s="250" t="e">
        <f>'1_Police_raw'!UF29/'1_Police_raw'!UC29*100</f>
        <v>#VALUE!</v>
      </c>
      <c r="EG30" s="250" t="e">
        <f>'1_Police_raw'!UG29/'1_Police_raw'!UC29*100</f>
        <v>#VALUE!</v>
      </c>
    </row>
    <row r="31" spans="1:137">
      <c r="A31" s="247">
        <v>29</v>
      </c>
      <c r="B31" s="239" t="s">
        <v>52</v>
      </c>
      <c r="D31" s="250">
        <f>'1_Police_100K'!OU31</f>
        <v>1784.3020471428272</v>
      </c>
      <c r="E31" s="250">
        <f>'1_Police_raw'!NF30/'1_Police_raw'!NE30*100</f>
        <v>16.315161161957821</v>
      </c>
      <c r="F31" s="250">
        <f>'1_Police_raw'!NG30/'1_Police_raw'!NE30*100</f>
        <v>12.412123623822788</v>
      </c>
      <c r="G31" s="250" t="e">
        <f>'1_Police_raw'!NH30/'1_Police_raw'!NE30*100</f>
        <v>#VALUE!</v>
      </c>
      <c r="H31" s="250" t="e">
        <f>'1_Police_raw'!NI30/'1_Police_raw'!NH30*100</f>
        <v>#VALUE!</v>
      </c>
      <c r="J31" s="250" t="e">
        <f>'1_Police_raw'!NK30/'1_Police_raw'!NE30*100</f>
        <v>#VALUE!</v>
      </c>
      <c r="K31" s="250" t="e">
        <f>'1_Police_raw'!NL30/'1_Police_raw'!NK30*100</f>
        <v>#VALUE!</v>
      </c>
      <c r="L31" s="250" t="e">
        <f>'1_Police_raw'!NM30/'1_Police_raw'!NK30*100</f>
        <v>#VALUE!</v>
      </c>
      <c r="M31" s="250" t="e">
        <f>'1_Police_raw'!NN30/'1_Police_raw'!NK30*100</f>
        <v>#VALUE!</v>
      </c>
      <c r="N31" s="250" t="e">
        <f>'1_Police_raw'!NO30/'1_Police_raw'!NN30*100</f>
        <v>#VALUE!</v>
      </c>
      <c r="P31" s="250">
        <f>'1_Police_raw'!NQ30/'1_Police_raw'!NE30*100</f>
        <v>1.0777291417959942</v>
      </c>
      <c r="Q31" s="250" t="e">
        <f>'1_Police_raw'!NR30/'1_Police_raw'!NQ30*100</f>
        <v>#VALUE!</v>
      </c>
      <c r="R31" s="250">
        <f>'1_Police_raw'!NS30/'1_Police_raw'!NQ30*100</f>
        <v>6.1538461538461542</v>
      </c>
      <c r="S31" s="250" t="e">
        <f>'1_Police_raw'!NT30/'1_Police_raw'!NQ30*100</f>
        <v>#VALUE!</v>
      </c>
      <c r="T31" s="250" t="e">
        <f>'1_Police_raw'!NU30/'1_Police_raw'!NT30*100</f>
        <v>#VALUE!</v>
      </c>
      <c r="V31" s="250" t="e">
        <f>'1_Police_raw'!NW30/'1_Police_raw'!NQ30*100</f>
        <v>#VALUE!</v>
      </c>
      <c r="W31" s="250" t="e">
        <f>'1_Police_raw'!NX30/'1_Police_raw'!NW30*100</f>
        <v>#VALUE!</v>
      </c>
      <c r="X31" s="250" t="e">
        <f>'1_Police_raw'!NY30/'1_Police_raw'!NW30*100</f>
        <v>#VALUE!</v>
      </c>
      <c r="Y31" s="250" t="e">
        <f>'1_Police_raw'!NZ30/'1_Police_raw'!NW30*100</f>
        <v>#VALUE!</v>
      </c>
      <c r="Z31" s="250" t="e">
        <f>'1_Police_raw'!OA30/'1_Police_raw'!NZ30*100</f>
        <v>#VALUE!</v>
      </c>
      <c r="AB31" s="250">
        <f>'1_Police_raw'!OC30/'1_Police_raw'!NE30*100</f>
        <v>12.750364769863376</v>
      </c>
      <c r="AC31" s="250">
        <f>'1_Police_raw'!OD30/'1_Police_raw'!OC30*100</f>
        <v>15.188556566970091</v>
      </c>
      <c r="AD31" s="250">
        <f>'1_Police_raw'!OE30/'1_Police_raw'!OC30*100</f>
        <v>11.053315994798439</v>
      </c>
      <c r="AE31" s="250" t="e">
        <f>'1_Police_raw'!OF30/'1_Police_raw'!OC30*100</f>
        <v>#VALUE!</v>
      </c>
      <c r="AF31" s="250" t="e">
        <f>'1_Police_raw'!OG30/'1_Police_raw'!OF30*100</f>
        <v>#VALUE!</v>
      </c>
      <c r="AH31" s="250" t="e">
        <f>'1_Police_raw'!OI30/'1_Police_raw'!OC30*100</f>
        <v>#VALUE!</v>
      </c>
      <c r="AI31" s="250" t="e">
        <f>'1_Police_raw'!OJ30/'1_Police_raw'!OI30*100</f>
        <v>#VALUE!</v>
      </c>
      <c r="AJ31" s="250" t="e">
        <f>'1_Police_raw'!OK30/'1_Police_raw'!OI30*100</f>
        <v>#VALUE!</v>
      </c>
      <c r="AK31" s="250" t="e">
        <f>'1_Police_raw'!OL30/'1_Police_raw'!OI30*100</f>
        <v>#VALUE!</v>
      </c>
      <c r="AL31" s="250" t="e">
        <f>'1_Police_raw'!OM30/'1_Police_raw'!OL30*100</f>
        <v>#VALUE!</v>
      </c>
      <c r="AN31" s="250">
        <f>'1_Police_raw'!OO30/'1_Police_raw'!NE30*100</f>
        <v>0.87876376177211823</v>
      </c>
      <c r="AO31" s="250">
        <f>'1_Police_raw'!OP30/'1_Police_raw'!OO30*100</f>
        <v>1.8867924528301887</v>
      </c>
      <c r="AP31" s="250">
        <f>'1_Police_raw'!OQ30/'1_Police_raw'!OO30*100</f>
        <v>12.075471698113208</v>
      </c>
      <c r="AQ31" s="250" t="e">
        <f>'1_Police_raw'!OR30/'1_Police_raw'!OO30*100</f>
        <v>#VALUE!</v>
      </c>
      <c r="AR31" s="250" t="e">
        <f>'1_Police_raw'!OS30/'1_Police_raw'!OR30*100</f>
        <v>#VALUE!</v>
      </c>
      <c r="AT31" s="250">
        <f>'1_Police_raw'!OU30/'1_Police_raw'!OO30*100</f>
        <v>23.584905660377359</v>
      </c>
      <c r="AU31" s="250" t="e">
        <f>'1_Police_raw'!OV30/'1_Police_raw'!OU30*100</f>
        <v>#VALUE!</v>
      </c>
      <c r="AV31" s="250">
        <f>'1_Police_raw'!OW30/'1_Police_raw'!OU30*100</f>
        <v>12.8</v>
      </c>
      <c r="AW31" s="250" t="e">
        <f>'1_Police_raw'!OX30/'1_Police_raw'!OU30*100</f>
        <v>#VALUE!</v>
      </c>
      <c r="AX31" s="250" t="e">
        <f>'1_Police_raw'!OY30/'1_Police_raw'!OX30*100</f>
        <v>#VALUE!</v>
      </c>
      <c r="AZ31" s="250" t="e">
        <f>'1_Police_raw'!PA30/'1_Police_raw'!OO30*100</f>
        <v>#VALUE!</v>
      </c>
      <c r="BA31" s="250" t="e">
        <f>'1_Police_raw'!PB30/'1_Police_raw'!PA30*100</f>
        <v>#VALUE!</v>
      </c>
      <c r="BB31" s="250" t="e">
        <f>'1_Police_raw'!PC30/'1_Police_raw'!PA30*100</f>
        <v>#VALUE!</v>
      </c>
      <c r="BC31" s="250" t="e">
        <f>'1_Police_raw'!PD30/'1_Police_raw'!PA30*100</f>
        <v>#VALUE!</v>
      </c>
      <c r="BD31" s="250" t="e">
        <f>'1_Police_raw'!PE30/'1_Police_raw'!PD30*100</f>
        <v>#VALUE!</v>
      </c>
      <c r="BF31" s="250">
        <f>'1_Police_raw'!PG30/'1_Police_raw'!NE30*100</f>
        <v>1.7840562408807534</v>
      </c>
      <c r="BG31" s="250" t="e">
        <f>'1_Police_raw'!PH30/'1_Police_raw'!PG30*100</f>
        <v>#VALUE!</v>
      </c>
      <c r="BH31" s="250">
        <f>'1_Police_raw'!PI30/'1_Police_raw'!PG30*100</f>
        <v>27.323420074349443</v>
      </c>
      <c r="BI31" s="250" t="e">
        <f>'1_Police_raw'!PJ30/'1_Police_raw'!PG30*100</f>
        <v>#VALUE!</v>
      </c>
      <c r="BJ31" s="250" t="e">
        <f>'1_Police_raw'!PK30/'1_Police_raw'!PJ30*100</f>
        <v>#VALUE!</v>
      </c>
      <c r="BL31" s="250">
        <f>'1_Police_raw'!PM30/'1_Police_raw'!NE30*100</f>
        <v>29.539726754211433</v>
      </c>
      <c r="BM31" s="250">
        <f>'1_Police_raw'!PN30/'1_Police_raw'!PM30*100</f>
        <v>22.889537494387071</v>
      </c>
      <c r="BN31" s="250">
        <f>'1_Police_raw'!PO30/'1_Police_raw'!PM30*100</f>
        <v>16.142792995060621</v>
      </c>
      <c r="BO31" s="250" t="e">
        <f>'1_Police_raw'!PP30/'1_Police_raw'!PM30*100</f>
        <v>#VALUE!</v>
      </c>
      <c r="BP31" s="250" t="e">
        <f>'1_Police_raw'!PQ30/'1_Police_raw'!PP30*100</f>
        <v>#VALUE!</v>
      </c>
      <c r="BR31" s="250" t="e">
        <f>'1_Police_raw'!PS30/'1_Police_raw'!PM30*100</f>
        <v>#VALUE!</v>
      </c>
      <c r="BS31" s="250" t="e">
        <f>'1_Police_raw'!PT30/'1_Police_raw'!PS30*100</f>
        <v>#VALUE!</v>
      </c>
      <c r="BT31" s="250" t="e">
        <f>'1_Police_raw'!PU30/'1_Police_raw'!PS30*100</f>
        <v>#VALUE!</v>
      </c>
      <c r="BU31" s="250" t="e">
        <f>'1_Police_raw'!PV30/'1_Police_raw'!PS30*100</f>
        <v>#VALUE!</v>
      </c>
      <c r="BV31" s="250" t="e">
        <f>'1_Police_raw'!PW30/'1_Police_raw'!PV30*100</f>
        <v>#VALUE!</v>
      </c>
      <c r="BX31" s="250" t="e">
        <f>'1_Police_raw'!PY30/'1_Police_raw'!PS30*100</f>
        <v>#VALUE!</v>
      </c>
      <c r="BY31" s="250">
        <f>'1_Police_raw'!PZ30/'1_Police_raw'!PY30*100</f>
        <v>5.7575757575757578</v>
      </c>
      <c r="BZ31" s="250">
        <f>'1_Police_raw'!QA30/'1_Police_raw'!PY30*100</f>
        <v>10.909090909090908</v>
      </c>
      <c r="CA31" s="250" t="e">
        <f>'1_Police_raw'!QB30/'1_Police_raw'!PY30*100</f>
        <v>#VALUE!</v>
      </c>
      <c r="CB31" s="250" t="e">
        <f>'1_Police_raw'!QC30/'1_Police_raw'!QB30*100</f>
        <v>#VALUE!</v>
      </c>
      <c r="CD31" s="250" t="e">
        <f>'1_Police_raw'!QE30/'1_Police_raw'!PS30*100</f>
        <v>#VALUE!</v>
      </c>
      <c r="CE31" s="250">
        <f>'1_Police_raw'!QF30/'1_Police_raw'!QE30*100</f>
        <v>32.043204320432046</v>
      </c>
      <c r="CF31" s="250">
        <f>'1_Police_raw'!QG30/'1_Police_raw'!QE30*100</f>
        <v>16.327632763276327</v>
      </c>
      <c r="CG31" s="250" t="e">
        <f>'1_Police_raw'!QH30/'1_Police_raw'!QE30*100</f>
        <v>#VALUE!</v>
      </c>
      <c r="CH31" s="250" t="e">
        <f>'1_Police_raw'!QI30/'1_Police_raw'!QH30*100</f>
        <v>#VALUE!</v>
      </c>
      <c r="CJ31" s="250">
        <f>'1_Police_raw'!QK30/'1_Police_raw'!QE30*100</f>
        <v>16.300630063006299</v>
      </c>
      <c r="CK31" s="250">
        <f>'1_Police_raw'!QL30/'1_Police_raw'!QK30*100</f>
        <v>10.767531750414136</v>
      </c>
      <c r="CL31" s="250">
        <f>'1_Police_raw'!QM30/'1_Police_raw'!QK30*100</f>
        <v>17.338487023743788</v>
      </c>
      <c r="CM31" s="250" t="e">
        <f>'1_Police_raw'!QN30/'1_Police_raw'!QK30*100</f>
        <v>#VALUE!</v>
      </c>
      <c r="CN31" s="250" t="e">
        <f>'1_Police_raw'!QO30/'1_Police_raw'!QN30*100</f>
        <v>#VALUE!</v>
      </c>
      <c r="CP31" s="250">
        <f>'1_Police_raw'!QQ30/'1_Police_raw'!NE30*100</f>
        <v>1.4060220188353894</v>
      </c>
      <c r="CQ31" s="250" t="e">
        <f>'1_Police_raw'!QR30/'1_Police_raw'!QQ30*100</f>
        <v>#VALUE!</v>
      </c>
      <c r="CR31" s="250">
        <f>'1_Police_raw'!QS30/'1_Police_raw'!QQ30*100</f>
        <v>6.367924528301887</v>
      </c>
      <c r="CS31" s="250" t="e">
        <f>'1_Police_raw'!QT30/'1_Police_raw'!QQ30*100</f>
        <v>#VALUE!</v>
      </c>
      <c r="CT31" s="250" t="e">
        <f>'1_Police_raw'!QU30/'1_Police_raw'!QT30*100</f>
        <v>#VALUE!</v>
      </c>
      <c r="CV31" s="250" t="e">
        <f>'1_Police_raw'!QW30/'1_Police_raw'!QQ30*100</f>
        <v>#VALUE!</v>
      </c>
      <c r="CW31" s="250" t="e">
        <f>'1_Police_raw'!QX30/'1_Police_raw'!QW30*100</f>
        <v>#VALUE!</v>
      </c>
      <c r="CX31" s="250" t="e">
        <f>'1_Police_raw'!QY30/'1_Police_raw'!QW30*100</f>
        <v>#VALUE!</v>
      </c>
      <c r="CY31" s="250" t="e">
        <f>'1_Police_raw'!QZ30/'1_Police_raw'!QW30*100</f>
        <v>#VALUE!</v>
      </c>
      <c r="CZ31" s="250" t="e">
        <f>'1_Police_raw'!RA30/'1_Police_raw'!QZ30*100</f>
        <v>#VALUE!</v>
      </c>
      <c r="DB31" s="250">
        <f>'1_Police_raw'!RC30/'1_Police_raw'!NE30*100</f>
        <v>1.5220851571826501</v>
      </c>
      <c r="DC31" s="250" t="e">
        <f>'1_Police_raw'!RD30/'1_Police_raw'!RC30*100</f>
        <v>#VALUE!</v>
      </c>
      <c r="DD31" s="250">
        <f>'1_Police_raw'!RE30/'1_Police_raw'!RC30*100</f>
        <v>11.111111111111111</v>
      </c>
      <c r="DE31" s="250" t="e">
        <f>'1_Police_raw'!RF30/'1_Police_raw'!RC30*100</f>
        <v>#VALUE!</v>
      </c>
      <c r="DF31" s="250" t="e">
        <f>'1_Police_raw'!RG30/'1_Police_raw'!RF30*100</f>
        <v>#VALUE!</v>
      </c>
      <c r="DH31" s="250">
        <f>'1_Police_raw'!RI30/'1_Police_raw'!NE30*100</f>
        <v>0.25036476986337708</v>
      </c>
      <c r="DI31" s="250" t="e">
        <f>'1_Police_raw'!RJ30/'1_Police_raw'!RI30*100</f>
        <v>#VALUE!</v>
      </c>
      <c r="DJ31" s="250">
        <f>'1_Police_raw'!RK30/'1_Police_raw'!RI30*100</f>
        <v>0.66225165562913912</v>
      </c>
      <c r="DK31" s="250" t="e">
        <f>'1_Police_raw'!RL30/'1_Police_raw'!RI30*100</f>
        <v>#VALUE!</v>
      </c>
      <c r="DL31" s="250" t="e">
        <f>'1_Police_raw'!RM30/'1_Police_raw'!RL30*100</f>
        <v>#VALUE!</v>
      </c>
      <c r="DN31" s="250" t="e">
        <f>'1_Police_raw'!RO30/'1_Police_raw'!NE30*100</f>
        <v>#VALUE!</v>
      </c>
      <c r="DO31" s="250" t="e">
        <f>'1_Police_raw'!RP30/'1_Police_raw'!RO30*100</f>
        <v>#VALUE!</v>
      </c>
      <c r="DP31" s="250" t="e">
        <f>'1_Police_raw'!RQ30/'1_Police_raw'!RO30*100</f>
        <v>#VALUE!</v>
      </c>
      <c r="DQ31" s="250" t="e">
        <f>'1_Police_raw'!RR30/'1_Police_raw'!RO30*100</f>
        <v>#VALUE!</v>
      </c>
      <c r="DR31" s="250" t="e">
        <f>'1_Police_raw'!RS30/'1_Police_raw'!RR30*100</f>
        <v>#VALUE!</v>
      </c>
      <c r="DT31" s="250">
        <f>'1_Police_raw'!RU30/'1_Police_raw'!NE30*100</f>
        <v>6.8477251624883939</v>
      </c>
      <c r="DU31" s="250">
        <f>'1_Police_raw'!RV30/'1_Police_raw'!RU30*100</f>
        <v>11.598062953995157</v>
      </c>
      <c r="DV31" s="250">
        <f>'1_Police_raw'!RW30/'1_Police_raw'!RU30*100</f>
        <v>5.4237288135593218</v>
      </c>
      <c r="DW31" s="250" t="e">
        <f>'1_Police_raw'!RX30/'1_Police_raw'!RU30*100</f>
        <v>#VALUE!</v>
      </c>
      <c r="DX31" s="250" t="e">
        <f>'1_Police_raw'!RY30/'1_Police_raw'!RX30*100</f>
        <v>#VALUE!</v>
      </c>
      <c r="DZ31" s="250" t="e">
        <f>'1_Police_raw'!SA30/'1_Police_raw'!RU30*100</f>
        <v>#VALUE!</v>
      </c>
      <c r="EA31" s="250" t="e">
        <f>'1_Police_raw'!SB30/'1_Police_raw'!SA30*100</f>
        <v>#VALUE!</v>
      </c>
      <c r="EB31" s="250" t="e">
        <f>'1_Police_raw'!SC30/'1_Police_raw'!SA30*100</f>
        <v>#VALUE!</v>
      </c>
      <c r="EC31" s="250" t="e">
        <f>'1_Police_raw'!SD30/'1_Police_raw'!SA30*100</f>
        <v>#VALUE!</v>
      </c>
      <c r="ED31" s="250" t="e">
        <f>'1_Police_raw'!SE30/'1_Police_raw'!SD30*100</f>
        <v>#VALUE!</v>
      </c>
      <c r="EF31" s="250" t="e">
        <f>'1_Police_raw'!UF30/'1_Police_raw'!UC30*100</f>
        <v>#VALUE!</v>
      </c>
      <c r="EG31" s="250" t="e">
        <f>'1_Police_raw'!UG30/'1_Police_raw'!UC30*100</f>
        <v>#VALUE!</v>
      </c>
    </row>
    <row r="32" spans="1:137">
      <c r="A32" s="247">
        <v>30</v>
      </c>
      <c r="B32" s="239" t="s">
        <v>53</v>
      </c>
      <c r="D32" s="250">
        <f>'1_Police_100K'!OU32</f>
        <v>1555.0200106726168</v>
      </c>
      <c r="E32" s="250" t="e">
        <f>'1_Police_raw'!NF31/'1_Police_raw'!NE31*100</f>
        <v>#VALUE!</v>
      </c>
      <c r="F32" s="250">
        <f>'1_Police_raw'!NG31/'1_Police_raw'!NE31*100</f>
        <v>7.3749066467513069</v>
      </c>
      <c r="G32" s="250">
        <f>'1_Police_raw'!NH31/'1_Police_raw'!NE31*100</f>
        <v>22.480706995270104</v>
      </c>
      <c r="H32" s="250" t="e">
        <f>'1_Police_raw'!NI31/'1_Police_raw'!NH31*100</f>
        <v>#VALUE!</v>
      </c>
      <c r="J32" s="250" t="e">
        <f>'1_Police_raw'!NK31/'1_Police_raw'!NE31*100</f>
        <v>#VALUE!</v>
      </c>
      <c r="K32" s="250" t="e">
        <f>'1_Police_raw'!NL31/'1_Police_raw'!NK31*100</f>
        <v>#VALUE!</v>
      </c>
      <c r="L32" s="250" t="e">
        <f>'1_Police_raw'!NM31/'1_Police_raw'!NK31*100</f>
        <v>#VALUE!</v>
      </c>
      <c r="M32" s="250" t="e">
        <f>'1_Police_raw'!NN31/'1_Police_raw'!NK31*100</f>
        <v>#VALUE!</v>
      </c>
      <c r="N32" s="250" t="e">
        <f>'1_Police_raw'!NO31/'1_Police_raw'!NN31*100</f>
        <v>#VALUE!</v>
      </c>
      <c r="P32" s="250" t="e">
        <f>'1_Police_raw'!NQ31/'1_Police_raw'!NE31*100</f>
        <v>#VALUE!</v>
      </c>
      <c r="Q32" s="250" t="e">
        <f>'1_Police_raw'!NR31/'1_Police_raw'!NQ31*100</f>
        <v>#VALUE!</v>
      </c>
      <c r="R32" s="250" t="e">
        <f>'1_Police_raw'!NS31/'1_Police_raw'!NQ31*100</f>
        <v>#VALUE!</v>
      </c>
      <c r="S32" s="250" t="e">
        <f>'1_Police_raw'!NT31/'1_Police_raw'!NQ31*100</f>
        <v>#VALUE!</v>
      </c>
      <c r="T32" s="250" t="e">
        <f>'1_Police_raw'!NU31/'1_Police_raw'!NT31*100</f>
        <v>#VALUE!</v>
      </c>
      <c r="V32" s="250" t="e">
        <f>'1_Police_raw'!NW31/'1_Police_raw'!NQ31*100</f>
        <v>#VALUE!</v>
      </c>
      <c r="W32" s="250" t="e">
        <f>'1_Police_raw'!NX31/'1_Police_raw'!NW31*100</f>
        <v>#VALUE!</v>
      </c>
      <c r="X32" s="250" t="e">
        <f>'1_Police_raw'!NY31/'1_Police_raw'!NW31*100</f>
        <v>#VALUE!</v>
      </c>
      <c r="Y32" s="250" t="e">
        <f>'1_Police_raw'!NZ31/'1_Police_raw'!NW31*100</f>
        <v>#VALUE!</v>
      </c>
      <c r="Z32" s="250" t="e">
        <f>'1_Police_raw'!OA31/'1_Police_raw'!NZ31*100</f>
        <v>#VALUE!</v>
      </c>
      <c r="AB32" s="250" t="e">
        <f>'1_Police_raw'!OC31/'1_Police_raw'!NE31*100</f>
        <v>#VALUE!</v>
      </c>
      <c r="AC32" s="250" t="e">
        <f>'1_Police_raw'!OD31/'1_Police_raw'!OC31*100</f>
        <v>#VALUE!</v>
      </c>
      <c r="AD32" s="250" t="e">
        <f>'1_Police_raw'!OE31/'1_Police_raw'!OC31*100</f>
        <v>#VALUE!</v>
      </c>
      <c r="AE32" s="250" t="e">
        <f>'1_Police_raw'!OF31/'1_Police_raw'!OC31*100</f>
        <v>#VALUE!</v>
      </c>
      <c r="AF32" s="250" t="e">
        <f>'1_Police_raw'!OG31/'1_Police_raw'!OF31*100</f>
        <v>#VALUE!</v>
      </c>
      <c r="AH32" s="250" t="e">
        <f>'1_Police_raw'!OI31/'1_Police_raw'!OC31*100</f>
        <v>#VALUE!</v>
      </c>
      <c r="AI32" s="250" t="e">
        <f>'1_Police_raw'!OJ31/'1_Police_raw'!OI31*100</f>
        <v>#VALUE!</v>
      </c>
      <c r="AJ32" s="250" t="e">
        <f>'1_Police_raw'!OK31/'1_Police_raw'!OI31*100</f>
        <v>#VALUE!</v>
      </c>
      <c r="AK32" s="250" t="e">
        <f>'1_Police_raw'!OL31/'1_Police_raw'!OI31*100</f>
        <v>#VALUE!</v>
      </c>
      <c r="AL32" s="250" t="e">
        <f>'1_Police_raw'!OM31/'1_Police_raw'!OL31*100</f>
        <v>#VALUE!</v>
      </c>
      <c r="AN32" s="250" t="e">
        <f>'1_Police_raw'!OO31/'1_Police_raw'!NE31*100</f>
        <v>#VALUE!</v>
      </c>
      <c r="AO32" s="250" t="e">
        <f>'1_Police_raw'!OP31/'1_Police_raw'!OO31*100</f>
        <v>#VALUE!</v>
      </c>
      <c r="AP32" s="250" t="e">
        <f>'1_Police_raw'!OQ31/'1_Police_raw'!OO31*100</f>
        <v>#VALUE!</v>
      </c>
      <c r="AQ32" s="250" t="e">
        <f>'1_Police_raw'!OR31/'1_Police_raw'!OO31*100</f>
        <v>#VALUE!</v>
      </c>
      <c r="AR32" s="250" t="e">
        <f>'1_Police_raw'!OS31/'1_Police_raw'!OR31*100</f>
        <v>#VALUE!</v>
      </c>
      <c r="AT32" s="250" t="e">
        <f>'1_Police_raw'!OU31/'1_Police_raw'!OO31*100</f>
        <v>#VALUE!</v>
      </c>
      <c r="AU32" s="250" t="e">
        <f>'1_Police_raw'!OV31/'1_Police_raw'!OU31*100</f>
        <v>#VALUE!</v>
      </c>
      <c r="AV32" s="250" t="e">
        <f>'1_Police_raw'!OW31/'1_Police_raw'!OU31*100</f>
        <v>#VALUE!</v>
      </c>
      <c r="AW32" s="250" t="e">
        <f>'1_Police_raw'!OX31/'1_Police_raw'!OU31*100</f>
        <v>#VALUE!</v>
      </c>
      <c r="AX32" s="250" t="e">
        <f>'1_Police_raw'!OY31/'1_Police_raw'!OX31*100</f>
        <v>#VALUE!</v>
      </c>
      <c r="AZ32" s="250" t="e">
        <f>'1_Police_raw'!PA31/'1_Police_raw'!OO31*100</f>
        <v>#VALUE!</v>
      </c>
      <c r="BA32" s="250" t="e">
        <f>'1_Police_raw'!PB31/'1_Police_raw'!PA31*100</f>
        <v>#VALUE!</v>
      </c>
      <c r="BB32" s="250" t="e">
        <f>'1_Police_raw'!PC31/'1_Police_raw'!PA31*100</f>
        <v>#VALUE!</v>
      </c>
      <c r="BC32" s="250" t="e">
        <f>'1_Police_raw'!PD31/'1_Police_raw'!PA31*100</f>
        <v>#VALUE!</v>
      </c>
      <c r="BD32" s="250" t="e">
        <f>'1_Police_raw'!PE31/'1_Police_raw'!PD31*100</f>
        <v>#VALUE!</v>
      </c>
      <c r="BF32" s="250" t="e">
        <f>'1_Police_raw'!PG31/'1_Police_raw'!NE31*100</f>
        <v>#VALUE!</v>
      </c>
      <c r="BG32" s="250" t="e">
        <f>'1_Police_raw'!PH31/'1_Police_raw'!PG31*100</f>
        <v>#VALUE!</v>
      </c>
      <c r="BH32" s="250" t="e">
        <f>'1_Police_raw'!PI31/'1_Police_raw'!PG31*100</f>
        <v>#VALUE!</v>
      </c>
      <c r="BI32" s="250" t="e">
        <f>'1_Police_raw'!PJ31/'1_Police_raw'!PG31*100</f>
        <v>#VALUE!</v>
      </c>
      <c r="BJ32" s="250" t="e">
        <f>'1_Police_raw'!PK31/'1_Police_raw'!PJ31*100</f>
        <v>#VALUE!</v>
      </c>
      <c r="BL32" s="250" t="e">
        <f>'1_Police_raw'!PM31/'1_Police_raw'!NE31*100</f>
        <v>#VALUE!</v>
      </c>
      <c r="BM32" s="250" t="e">
        <f>'1_Police_raw'!PN31/'1_Police_raw'!PM31*100</f>
        <v>#VALUE!</v>
      </c>
      <c r="BN32" s="250" t="e">
        <f>'1_Police_raw'!PO31/'1_Police_raw'!PM31*100</f>
        <v>#VALUE!</v>
      </c>
      <c r="BO32" s="250" t="e">
        <f>'1_Police_raw'!PP31/'1_Police_raw'!PM31*100</f>
        <v>#VALUE!</v>
      </c>
      <c r="BP32" s="250" t="e">
        <f>'1_Police_raw'!PQ31/'1_Police_raw'!PP31*100</f>
        <v>#VALUE!</v>
      </c>
      <c r="BR32" s="250" t="e">
        <f>'1_Police_raw'!PS31/'1_Police_raw'!PM31*100</f>
        <v>#VALUE!</v>
      </c>
      <c r="BS32" s="250" t="e">
        <f>'1_Police_raw'!PT31/'1_Police_raw'!PS31*100</f>
        <v>#VALUE!</v>
      </c>
      <c r="BT32" s="250" t="e">
        <f>'1_Police_raw'!PU31/'1_Police_raw'!PS31*100</f>
        <v>#VALUE!</v>
      </c>
      <c r="BU32" s="250" t="e">
        <f>'1_Police_raw'!PV31/'1_Police_raw'!PS31*100</f>
        <v>#VALUE!</v>
      </c>
      <c r="BV32" s="250" t="e">
        <f>'1_Police_raw'!PW31/'1_Police_raw'!PV31*100</f>
        <v>#VALUE!</v>
      </c>
      <c r="BX32" s="250" t="e">
        <f>'1_Police_raw'!PY31/'1_Police_raw'!PS31*100</f>
        <v>#VALUE!</v>
      </c>
      <c r="BY32" s="250" t="e">
        <f>'1_Police_raw'!PZ31/'1_Police_raw'!PY31*100</f>
        <v>#VALUE!</v>
      </c>
      <c r="BZ32" s="250" t="e">
        <f>'1_Police_raw'!QA31/'1_Police_raw'!PY31*100</f>
        <v>#VALUE!</v>
      </c>
      <c r="CA32" s="250" t="e">
        <f>'1_Police_raw'!QB31/'1_Police_raw'!PY31*100</f>
        <v>#VALUE!</v>
      </c>
      <c r="CB32" s="250" t="e">
        <f>'1_Police_raw'!QC31/'1_Police_raw'!QB31*100</f>
        <v>#VALUE!</v>
      </c>
      <c r="CD32" s="250" t="e">
        <f>'1_Police_raw'!QE31/'1_Police_raw'!PS31*100</f>
        <v>#VALUE!</v>
      </c>
      <c r="CE32" s="250" t="e">
        <f>'1_Police_raw'!QF31/'1_Police_raw'!QE31*100</f>
        <v>#VALUE!</v>
      </c>
      <c r="CF32" s="250" t="e">
        <f>'1_Police_raw'!QG31/'1_Police_raw'!QE31*100</f>
        <v>#VALUE!</v>
      </c>
      <c r="CG32" s="250" t="e">
        <f>'1_Police_raw'!QH31/'1_Police_raw'!QE31*100</f>
        <v>#VALUE!</v>
      </c>
      <c r="CH32" s="250" t="e">
        <f>'1_Police_raw'!QI31/'1_Police_raw'!QH31*100</f>
        <v>#VALUE!</v>
      </c>
      <c r="CJ32" s="250" t="e">
        <f>'1_Police_raw'!QK31/'1_Police_raw'!QE31*100</f>
        <v>#VALUE!</v>
      </c>
      <c r="CK32" s="250" t="e">
        <f>'1_Police_raw'!QL31/'1_Police_raw'!QK31*100</f>
        <v>#VALUE!</v>
      </c>
      <c r="CL32" s="250" t="e">
        <f>'1_Police_raw'!QM31/'1_Police_raw'!QK31*100</f>
        <v>#VALUE!</v>
      </c>
      <c r="CM32" s="250" t="e">
        <f>'1_Police_raw'!QN31/'1_Police_raw'!QK31*100</f>
        <v>#VALUE!</v>
      </c>
      <c r="CN32" s="250" t="e">
        <f>'1_Police_raw'!QO31/'1_Police_raw'!QN31*100</f>
        <v>#VALUE!</v>
      </c>
      <c r="CP32" s="250" t="e">
        <f>'1_Police_raw'!QQ31/'1_Police_raw'!NE31*100</f>
        <v>#VALUE!</v>
      </c>
      <c r="CQ32" s="250" t="e">
        <f>'1_Police_raw'!QR31/'1_Police_raw'!QQ31*100</f>
        <v>#VALUE!</v>
      </c>
      <c r="CR32" s="250" t="e">
        <f>'1_Police_raw'!QS31/'1_Police_raw'!QQ31*100</f>
        <v>#VALUE!</v>
      </c>
      <c r="CS32" s="250" t="e">
        <f>'1_Police_raw'!QT31/'1_Police_raw'!QQ31*100</f>
        <v>#VALUE!</v>
      </c>
      <c r="CT32" s="250" t="e">
        <f>'1_Police_raw'!QU31/'1_Police_raw'!QT31*100</f>
        <v>#VALUE!</v>
      </c>
      <c r="CV32" s="250" t="e">
        <f>'1_Police_raw'!QW31/'1_Police_raw'!QQ31*100</f>
        <v>#VALUE!</v>
      </c>
      <c r="CW32" s="250" t="e">
        <f>'1_Police_raw'!QX31/'1_Police_raw'!QW31*100</f>
        <v>#VALUE!</v>
      </c>
      <c r="CX32" s="250" t="e">
        <f>'1_Police_raw'!QY31/'1_Police_raw'!QW31*100</f>
        <v>#VALUE!</v>
      </c>
      <c r="CY32" s="250" t="e">
        <f>'1_Police_raw'!QZ31/'1_Police_raw'!QW31*100</f>
        <v>#VALUE!</v>
      </c>
      <c r="CZ32" s="250" t="e">
        <f>'1_Police_raw'!RA31/'1_Police_raw'!QZ31*100</f>
        <v>#VALUE!</v>
      </c>
      <c r="DB32" s="250" t="e">
        <f>'1_Police_raw'!RC31/'1_Police_raw'!NE31*100</f>
        <v>#VALUE!</v>
      </c>
      <c r="DC32" s="250" t="e">
        <f>'1_Police_raw'!RD31/'1_Police_raw'!RC31*100</f>
        <v>#VALUE!</v>
      </c>
      <c r="DD32" s="250" t="e">
        <f>'1_Police_raw'!RE31/'1_Police_raw'!RC31*100</f>
        <v>#VALUE!</v>
      </c>
      <c r="DE32" s="250" t="e">
        <f>'1_Police_raw'!RF31/'1_Police_raw'!RC31*100</f>
        <v>#VALUE!</v>
      </c>
      <c r="DF32" s="250" t="e">
        <f>'1_Police_raw'!RG31/'1_Police_raw'!RF31*100</f>
        <v>#VALUE!</v>
      </c>
      <c r="DH32" s="250" t="e">
        <f>'1_Police_raw'!RI31/'1_Police_raw'!NE31*100</f>
        <v>#VALUE!</v>
      </c>
      <c r="DI32" s="250" t="e">
        <f>'1_Police_raw'!RJ31/'1_Police_raw'!RI31*100</f>
        <v>#VALUE!</v>
      </c>
      <c r="DJ32" s="250" t="e">
        <f>'1_Police_raw'!RK31/'1_Police_raw'!RI31*100</f>
        <v>#VALUE!</v>
      </c>
      <c r="DK32" s="250" t="e">
        <f>'1_Police_raw'!RL31/'1_Police_raw'!RI31*100</f>
        <v>#VALUE!</v>
      </c>
      <c r="DL32" s="250" t="e">
        <f>'1_Police_raw'!RM31/'1_Police_raw'!RL31*100</f>
        <v>#VALUE!</v>
      </c>
      <c r="DN32" s="250" t="e">
        <f>'1_Police_raw'!RO31/'1_Police_raw'!NE31*100</f>
        <v>#VALUE!</v>
      </c>
      <c r="DO32" s="250" t="e">
        <f>'1_Police_raw'!RP31/'1_Police_raw'!RO31*100</f>
        <v>#VALUE!</v>
      </c>
      <c r="DP32" s="250" t="e">
        <f>'1_Police_raw'!RQ31/'1_Police_raw'!RO31*100</f>
        <v>#VALUE!</v>
      </c>
      <c r="DQ32" s="250" t="e">
        <f>'1_Police_raw'!RR31/'1_Police_raw'!RO31*100</f>
        <v>#VALUE!</v>
      </c>
      <c r="DR32" s="250" t="e">
        <f>'1_Police_raw'!RS31/'1_Police_raw'!RR31*100</f>
        <v>#VALUE!</v>
      </c>
      <c r="DT32" s="250" t="e">
        <f>'1_Police_raw'!RU31/'1_Police_raw'!NE31*100</f>
        <v>#VALUE!</v>
      </c>
      <c r="DU32" s="250" t="e">
        <f>'1_Police_raw'!RV31/'1_Police_raw'!RU31*100</f>
        <v>#VALUE!</v>
      </c>
      <c r="DV32" s="250" t="e">
        <f>'1_Police_raw'!RW31/'1_Police_raw'!RU31*100</f>
        <v>#VALUE!</v>
      </c>
      <c r="DW32" s="250" t="e">
        <f>'1_Police_raw'!RX31/'1_Police_raw'!RU31*100</f>
        <v>#VALUE!</v>
      </c>
      <c r="DX32" s="250" t="e">
        <f>'1_Police_raw'!RY31/'1_Police_raw'!RX31*100</f>
        <v>#VALUE!</v>
      </c>
      <c r="DZ32" s="250" t="e">
        <f>'1_Police_raw'!SA31/'1_Police_raw'!RU31*100</f>
        <v>#VALUE!</v>
      </c>
      <c r="EA32" s="250" t="e">
        <f>'1_Police_raw'!SB31/'1_Police_raw'!SA31*100</f>
        <v>#VALUE!</v>
      </c>
      <c r="EB32" s="250" t="e">
        <f>'1_Police_raw'!SC31/'1_Police_raw'!SA31*100</f>
        <v>#VALUE!</v>
      </c>
      <c r="EC32" s="250" t="e">
        <f>'1_Police_raw'!SD31/'1_Police_raw'!SA31*100</f>
        <v>#VALUE!</v>
      </c>
      <c r="ED32" s="250" t="e">
        <f>'1_Police_raw'!SE31/'1_Police_raw'!SD31*100</f>
        <v>#VALUE!</v>
      </c>
      <c r="EF32" s="250" t="e">
        <f>'1_Police_raw'!UF31/'1_Police_raw'!UC31*100</f>
        <v>#VALUE!</v>
      </c>
      <c r="EG32" s="250" t="e">
        <f>'1_Police_raw'!UG31/'1_Police_raw'!UC31*100</f>
        <v>#VALUE!</v>
      </c>
    </row>
    <row r="33" spans="1:137">
      <c r="A33" s="247">
        <v>31</v>
      </c>
      <c r="B33" s="239" t="s">
        <v>54</v>
      </c>
      <c r="D33" s="250">
        <f>'1_Police_100K'!OU33</f>
        <v>840.39952623841305</v>
      </c>
      <c r="E33" s="250">
        <f>'1_Police_raw'!NF32/'1_Police_raw'!NE32*100</f>
        <v>11.273986455812322</v>
      </c>
      <c r="F33" s="250">
        <f>'1_Police_raw'!NG32/'1_Police_raw'!NE32*100</f>
        <v>8.0789232276869996</v>
      </c>
      <c r="G33" s="250">
        <f>'1_Police_raw'!NH32/'1_Police_raw'!NE32*100</f>
        <v>1.0945557124474403</v>
      </c>
      <c r="H33" s="250">
        <f>'1_Police_raw'!NI32/'1_Police_raw'!NH32*100</f>
        <v>37.757437070938217</v>
      </c>
      <c r="J33" s="250" t="e">
        <f>'1_Police_raw'!NK32/'1_Police_raw'!NE32*100</f>
        <v>#VALUE!</v>
      </c>
      <c r="K33" s="250" t="e">
        <f>'1_Police_raw'!NL32/'1_Police_raw'!NK32*100</f>
        <v>#VALUE!</v>
      </c>
      <c r="L33" s="250" t="e">
        <f>'1_Police_raw'!NM32/'1_Police_raw'!NK32*100</f>
        <v>#VALUE!</v>
      </c>
      <c r="M33" s="250" t="e">
        <f>'1_Police_raw'!NN32/'1_Police_raw'!NK32*100</f>
        <v>#VALUE!</v>
      </c>
      <c r="N33" s="250">
        <f>'1_Police_raw'!NO32/'1_Police_raw'!NN32*100</f>
        <v>39.361702127659576</v>
      </c>
      <c r="P33" s="250">
        <f>'1_Police_raw'!NQ32/'1_Police_raw'!NE32*100</f>
        <v>0.17157223410217315</v>
      </c>
      <c r="Q33" s="250">
        <f>'1_Police_raw'!NR32/'1_Police_raw'!NQ32*100</f>
        <v>15.51094890510949</v>
      </c>
      <c r="R33" s="250">
        <f>'1_Police_raw'!NS32/'1_Police_raw'!NQ32*100</f>
        <v>2.3722627737226274</v>
      </c>
      <c r="S33" s="250">
        <f>'1_Police_raw'!NT32/'1_Police_raw'!NQ32*100</f>
        <v>0.91240875912408748</v>
      </c>
      <c r="T33" s="250">
        <f>'1_Police_raw'!NU32/'1_Police_raw'!NT32*100</f>
        <v>40</v>
      </c>
      <c r="V33" s="250" t="e">
        <f>'1_Police_raw'!NW32/'1_Police_raw'!NQ32*100</f>
        <v>#VALUE!</v>
      </c>
      <c r="W33" s="250" t="e">
        <f>'1_Police_raw'!NX32/'1_Police_raw'!NW32*100</f>
        <v>#VALUE!</v>
      </c>
      <c r="X33" s="250" t="e">
        <f>'1_Police_raw'!NY32/'1_Police_raw'!NW32*100</f>
        <v>#VALUE!</v>
      </c>
      <c r="Y33" s="250" t="e">
        <f>'1_Police_raw'!NZ32/'1_Police_raw'!NW32*100</f>
        <v>#VALUE!</v>
      </c>
      <c r="Z33" s="250" t="e">
        <f>'1_Police_raw'!OA32/'1_Police_raw'!NZ32*100</f>
        <v>#VALUE!</v>
      </c>
      <c r="AB33" s="250">
        <f>'1_Police_raw'!OC32/'1_Police_raw'!NE32*100</f>
        <v>10.065153616636245</v>
      </c>
      <c r="AC33" s="250">
        <f>'1_Police_raw'!OD32/'1_Police_raw'!OC32*100</f>
        <v>7.0019907925842979</v>
      </c>
      <c r="AD33" s="250">
        <f>'1_Police_raw'!OE32/'1_Police_raw'!OC32*100</f>
        <v>14.778524324996889</v>
      </c>
      <c r="AE33" s="250">
        <f>'1_Police_raw'!OF32/'1_Police_raw'!OC32*100</f>
        <v>0.49458753266144079</v>
      </c>
      <c r="AF33" s="250">
        <f>'1_Police_raw'!OG32/'1_Police_raw'!OF32*100</f>
        <v>31.446540880503143</v>
      </c>
      <c r="AH33" s="250">
        <f>'1_Police_raw'!OI32/'1_Police_raw'!OC32*100</f>
        <v>2.3174069926589524</v>
      </c>
      <c r="AI33" s="250">
        <f>'1_Police_raw'!OJ32/'1_Police_raw'!OI32*100</f>
        <v>9.2617449664429525</v>
      </c>
      <c r="AJ33" s="250">
        <f>'1_Police_raw'!OK32/'1_Police_raw'!OI32*100</f>
        <v>2.9530201342281881</v>
      </c>
      <c r="AK33" s="250">
        <f>'1_Police_raw'!OL32/'1_Police_raw'!OI32*100</f>
        <v>1.476510067114094</v>
      </c>
      <c r="AL33" s="250">
        <f>'1_Police_raw'!OM32/'1_Police_raw'!OL32*100</f>
        <v>9.0909090909090917</v>
      </c>
      <c r="AN33" s="250">
        <f>'1_Police_raw'!OO32/'1_Police_raw'!NE32*100</f>
        <v>0.41828559262865572</v>
      </c>
      <c r="AO33" s="250">
        <f>'1_Police_raw'!OP32/'1_Police_raw'!OO32*100</f>
        <v>0.97305389221556893</v>
      </c>
      <c r="AP33" s="250">
        <f>'1_Police_raw'!OQ32/'1_Police_raw'!OO32*100</f>
        <v>15.568862275449103</v>
      </c>
      <c r="AQ33" s="250">
        <f>'1_Police_raw'!OR32/'1_Police_raw'!OO32*100</f>
        <v>0.67365269461077848</v>
      </c>
      <c r="AR33" s="250">
        <f>'1_Police_raw'!OS32/'1_Police_raw'!OR32*100</f>
        <v>55.555555555555557</v>
      </c>
      <c r="AT33" s="250">
        <f>'1_Police_raw'!OU32/'1_Police_raw'!OO32*100</f>
        <v>45.733532934131738</v>
      </c>
      <c r="AU33" s="250">
        <f>'1_Police_raw'!OV32/'1_Police_raw'!OU32*100</f>
        <v>0.32733224222585927</v>
      </c>
      <c r="AV33" s="250">
        <f>'1_Police_raw'!OW32/'1_Police_raw'!OU32*100</f>
        <v>10.638297872340425</v>
      </c>
      <c r="AW33" s="250">
        <f>'1_Police_raw'!OX32/'1_Police_raw'!OU32*100</f>
        <v>0.98199672667757776</v>
      </c>
      <c r="AX33" s="250">
        <f>'1_Police_raw'!OY32/'1_Police_raw'!OX32*100</f>
        <v>33.333333333333329</v>
      </c>
      <c r="AZ33" s="250">
        <f>'1_Police_raw'!PA32/'1_Police_raw'!OO32*100</f>
        <v>54.266467065868262</v>
      </c>
      <c r="BA33" s="250">
        <f>'1_Police_raw'!PB32/'1_Police_raw'!PA32*100</f>
        <v>1.5172413793103448</v>
      </c>
      <c r="BB33" s="250">
        <f>'1_Police_raw'!PC32/'1_Police_raw'!PA32*100</f>
        <v>19.724137931034484</v>
      </c>
      <c r="BC33" s="250">
        <f>'1_Police_raw'!PD32/'1_Police_raw'!PA32*100</f>
        <v>0.41379310344827586</v>
      </c>
      <c r="BD33" s="250">
        <f>'1_Police_raw'!PE32/'1_Police_raw'!PD32*100</f>
        <v>100</v>
      </c>
      <c r="BF33" s="250">
        <f>'1_Police_raw'!PG32/'1_Police_raw'!NE32*100</f>
        <v>1.719479397242947</v>
      </c>
      <c r="BG33" s="250">
        <f>'1_Police_raw'!PH32/'1_Police_raw'!PG32*100</f>
        <v>5.589949016751639</v>
      </c>
      <c r="BH33" s="250">
        <f>'1_Police_raw'!PI32/'1_Police_raw'!PG32*100</f>
        <v>19.246176256372909</v>
      </c>
      <c r="BI33" s="250">
        <f>'1_Police_raw'!PJ32/'1_Police_raw'!PG32*100</f>
        <v>0.65549890750182083</v>
      </c>
      <c r="BJ33" s="250">
        <f>'1_Police_raw'!PK32/'1_Police_raw'!PJ32*100</f>
        <v>52.777777777777779</v>
      </c>
      <c r="BL33" s="250">
        <f>'1_Police_raw'!PM32/'1_Police_raw'!NE32*100</f>
        <v>15.529478802375712</v>
      </c>
      <c r="BM33" s="250">
        <f>'1_Police_raw'!PN32/'1_Police_raw'!PM32*100</f>
        <v>12.215479526622447</v>
      </c>
      <c r="BN33" s="250">
        <f>'1_Police_raw'!PO32/'1_Police_raw'!PM32*100</f>
        <v>14.312211447349851</v>
      </c>
      <c r="BO33" s="250">
        <f>'1_Police_raw'!PP32/'1_Police_raw'!PM32*100</f>
        <v>0.92740065724481358</v>
      </c>
      <c r="BP33" s="250">
        <f>'1_Police_raw'!PQ32/'1_Police_raw'!PP32*100</f>
        <v>48.043478260869563</v>
      </c>
      <c r="BR33" s="250">
        <f>'1_Police_raw'!PS32/'1_Police_raw'!PM32*100</f>
        <v>30.983246305518037</v>
      </c>
      <c r="BS33" s="250">
        <f>'1_Police_raw'!PT32/'1_Police_raw'!PS32*100</f>
        <v>4.1840187402394582</v>
      </c>
      <c r="BT33" s="250">
        <f>'1_Police_raw'!PU32/'1_Police_raw'!PS32*100</f>
        <v>16.215512753774075</v>
      </c>
      <c r="BU33" s="250">
        <f>'1_Police_raw'!PV32/'1_Police_raw'!PS32*100</f>
        <v>0.55309734513274333</v>
      </c>
      <c r="BV33" s="250">
        <f>'1_Police_raw'!PW32/'1_Police_raw'!PV32*100</f>
        <v>60</v>
      </c>
      <c r="BX33" s="250">
        <f>'1_Police_raw'!PY32/'1_Police_raw'!PS32*100</f>
        <v>4.0343571056741281</v>
      </c>
      <c r="BY33" s="250">
        <f>'1_Police_raw'!PZ32/'1_Police_raw'!PY32*100</f>
        <v>3.3870967741935489</v>
      </c>
      <c r="BZ33" s="250">
        <f>'1_Police_raw'!QA32/'1_Police_raw'!PY32*100</f>
        <v>12.419354838709678</v>
      </c>
      <c r="CA33" s="250">
        <f>'1_Police_raw'!QB32/'1_Police_raw'!PY32*100</f>
        <v>0.80645161290322576</v>
      </c>
      <c r="CB33" s="250">
        <f>'1_Police_raw'!QC32/'1_Police_raw'!QB32*100</f>
        <v>40</v>
      </c>
      <c r="CD33" s="250">
        <f>'1_Police_raw'!QE32/'1_Police_raw'!PS32*100</f>
        <v>95.965642894325882</v>
      </c>
      <c r="CE33" s="250">
        <f>'1_Police_raw'!QF32/'1_Police_raw'!QE32*100</f>
        <v>4.2175210197992943</v>
      </c>
      <c r="CF33" s="250">
        <f>'1_Police_raw'!QG32/'1_Police_raw'!QE32*100</f>
        <v>16.375101708706268</v>
      </c>
      <c r="CG33" s="250">
        <f>'1_Police_raw'!QH32/'1_Police_raw'!QE32*100</f>
        <v>0.54244643341470034</v>
      </c>
      <c r="CH33" s="250">
        <f>'1_Police_raw'!QI32/'1_Police_raw'!QH32*100</f>
        <v>61.250000000000007</v>
      </c>
      <c r="CJ33" s="250" t="e">
        <f>'1_Police_raw'!QK32/'1_Police_raw'!QE32*100</f>
        <v>#VALUE!</v>
      </c>
      <c r="CK33" s="250" t="e">
        <f>'1_Police_raw'!QL32/'1_Police_raw'!QK32*100</f>
        <v>#VALUE!</v>
      </c>
      <c r="CL33" s="250" t="e">
        <f>'1_Police_raw'!QM32/'1_Police_raw'!QK32*100</f>
        <v>#VALUE!</v>
      </c>
      <c r="CM33" s="250" t="e">
        <f>'1_Police_raw'!QN32/'1_Police_raw'!QK32*100</f>
        <v>#VALUE!</v>
      </c>
      <c r="CN33" s="250" t="e">
        <f>'1_Police_raw'!QO32/'1_Police_raw'!QN32*100</f>
        <v>#VALUE!</v>
      </c>
      <c r="CP33" s="250">
        <f>'1_Police_raw'!QQ32/'1_Police_raw'!NE32*100</f>
        <v>8.2389112051070903</v>
      </c>
      <c r="CQ33" s="250">
        <f>'1_Police_raw'!QR32/'1_Police_raw'!QQ32*100</f>
        <v>27.562226866806007</v>
      </c>
      <c r="CR33" s="250">
        <f>'1_Police_raw'!QS32/'1_Police_raw'!QQ32*100</f>
        <v>0.99942998289948692</v>
      </c>
      <c r="CS33" s="250">
        <f>'1_Police_raw'!QT32/'1_Police_raw'!QQ32*100</f>
        <v>0.53961618848565451</v>
      </c>
      <c r="CT33" s="250">
        <f>'1_Police_raw'!QU32/'1_Police_raw'!QT32*100</f>
        <v>66.197183098591552</v>
      </c>
      <c r="CV33" s="250" t="e">
        <f>'1_Police_raw'!QW32/'1_Police_raw'!QQ32*100</f>
        <v>#VALUE!</v>
      </c>
      <c r="CW33" s="250" t="e">
        <f>'1_Police_raw'!QX32/'1_Police_raw'!QW32*100</f>
        <v>#VALUE!</v>
      </c>
      <c r="CX33" s="250" t="e">
        <f>'1_Police_raw'!QY32/'1_Police_raw'!QW32*100</f>
        <v>#VALUE!</v>
      </c>
      <c r="CY33" s="250" t="e">
        <f>'1_Police_raw'!QZ32/'1_Police_raw'!QW32*100</f>
        <v>#VALUE!</v>
      </c>
      <c r="CZ33" s="250" t="e">
        <f>'1_Police_raw'!RA32/'1_Police_raw'!QZ32*100</f>
        <v>#VALUE!</v>
      </c>
      <c r="DB33" s="250">
        <f>'1_Police_raw'!RC32/'1_Police_raw'!NE32*100</f>
        <v>2.0582406331892082</v>
      </c>
      <c r="DC33" s="250">
        <f>'1_Police_raw'!RD32/'1_Police_raw'!RC32*100</f>
        <v>35.047155460906602</v>
      </c>
      <c r="DD33" s="250">
        <f>'1_Police_raw'!RE32/'1_Police_raw'!RC32*100</f>
        <v>4.5634317006388807</v>
      </c>
      <c r="DE33" s="250">
        <f>'1_Police_raw'!RF32/'1_Police_raw'!RC32*100</f>
        <v>6.1454213568603588</v>
      </c>
      <c r="DF33" s="250">
        <f>'1_Police_raw'!RG32/'1_Police_raw'!RF32*100</f>
        <v>12.128712871287128</v>
      </c>
      <c r="DH33" s="250">
        <f>'1_Police_raw'!RI32/'1_Police_raw'!NE32*100</f>
        <v>7.075789216622469E-2</v>
      </c>
      <c r="DI33" s="250">
        <f>'1_Police_raw'!RJ32/'1_Police_raw'!RI32*100</f>
        <v>15.044247787610621</v>
      </c>
      <c r="DJ33" s="250">
        <f>'1_Police_raw'!RK32/'1_Police_raw'!RI32*100</f>
        <v>0</v>
      </c>
      <c r="DK33" s="250">
        <f>'1_Police_raw'!RL32/'1_Police_raw'!RI32*100</f>
        <v>1.3274336283185841</v>
      </c>
      <c r="DL33" s="250">
        <f>'1_Police_raw'!RM32/'1_Police_raw'!RL32*100</f>
        <v>33.333333333333329</v>
      </c>
      <c r="DN33" s="250">
        <f>'1_Police_raw'!RO32/'1_Police_raw'!NE32*100</f>
        <v>0.46712732350445679</v>
      </c>
      <c r="DO33" s="250">
        <f>'1_Police_raw'!RP32/'1_Police_raw'!RO32*100</f>
        <v>16.756032171581769</v>
      </c>
      <c r="DP33" s="250">
        <f>'1_Police_raw'!RQ32/'1_Police_raw'!RO32*100</f>
        <v>0.13404825737265416</v>
      </c>
      <c r="DQ33" s="250">
        <f>'1_Police_raw'!RR32/'1_Police_raw'!RO32*100</f>
        <v>4.2895442359249332</v>
      </c>
      <c r="DR33" s="250">
        <f>'1_Police_raw'!RS32/'1_Police_raw'!RR32*100</f>
        <v>28.125</v>
      </c>
      <c r="DT33" s="250">
        <f>'1_Police_raw'!RU32/'1_Police_raw'!NE32*100</f>
        <v>8.3722867009602417</v>
      </c>
      <c r="DU33" s="250">
        <f>'1_Police_raw'!RV32/'1_Police_raw'!RU32*100</f>
        <v>5.8187801503309524</v>
      </c>
      <c r="DV33" s="250">
        <f>'1_Police_raw'!RW32/'1_Police_raw'!RU32*100</f>
        <v>13.59335851314461</v>
      </c>
      <c r="DW33" s="250">
        <f>'1_Police_raw'!RX32/'1_Police_raw'!RU32*100</f>
        <v>0.90871695149770015</v>
      </c>
      <c r="DX33" s="250">
        <f>'1_Police_raw'!RY32/'1_Police_raw'!RX32*100</f>
        <v>44.855967078189302</v>
      </c>
      <c r="DZ33" s="250">
        <f>'1_Police_raw'!SA32/'1_Police_raw'!RU32*100</f>
        <v>5.5644889869488807</v>
      </c>
      <c r="EA33" s="250">
        <f>'1_Police_raw'!SB32/'1_Police_raw'!SA32*100</f>
        <v>6.4516129032258061</v>
      </c>
      <c r="EB33" s="250">
        <f>'1_Police_raw'!SC32/'1_Police_raw'!SA32*100</f>
        <v>19.489247311827956</v>
      </c>
      <c r="EC33" s="250">
        <f>'1_Police_raw'!SD32/'1_Police_raw'!SA32*100</f>
        <v>6.7204301075268827E-2</v>
      </c>
      <c r="ED33" s="250">
        <f>'1_Police_raw'!SE32/'1_Police_raw'!SD32*100</f>
        <v>100</v>
      </c>
      <c r="EF33" s="250" t="e">
        <f>'1_Police_raw'!UF32/'1_Police_raw'!UC32*100</f>
        <v>#VALUE!</v>
      </c>
      <c r="EG33" s="250" t="e">
        <f>'1_Police_raw'!UG32/'1_Police_raw'!UC32*100</f>
        <v>#VALUE!</v>
      </c>
    </row>
    <row r="34" spans="1:137">
      <c r="A34" s="247">
        <v>32</v>
      </c>
      <c r="B34" s="239" t="s">
        <v>55</v>
      </c>
      <c r="D34" s="250">
        <f>'1_Police_100K'!OU34</f>
        <v>1803.056279994933</v>
      </c>
      <c r="E34" s="250">
        <f>'1_Police_raw'!NF33/'1_Police_raw'!NE33*100</f>
        <v>20.150166255497158</v>
      </c>
      <c r="F34" s="250" t="e">
        <f>'1_Police_raw'!NG33/'1_Police_raw'!NE33*100</f>
        <v>#VALUE!</v>
      </c>
      <c r="G34" s="250" t="e">
        <f>'1_Police_raw'!NH33/'1_Police_raw'!NE33*100</f>
        <v>#VALUE!</v>
      </c>
      <c r="H34" s="250" t="e">
        <f>'1_Police_raw'!NI33/'1_Police_raw'!NH33*100</f>
        <v>#VALUE!</v>
      </c>
      <c r="J34" s="250" t="e">
        <f>'1_Police_raw'!NK33/'1_Police_raw'!NE33*100</f>
        <v>#VALUE!</v>
      </c>
      <c r="K34" s="250" t="e">
        <f>'1_Police_raw'!NL33/'1_Police_raw'!NK33*100</f>
        <v>#VALUE!</v>
      </c>
      <c r="L34" s="250" t="e">
        <f>'1_Police_raw'!NM33/'1_Police_raw'!NK33*100</f>
        <v>#VALUE!</v>
      </c>
      <c r="M34" s="250" t="e">
        <f>'1_Police_raw'!NN33/'1_Police_raw'!NK33*100</f>
        <v>#VALUE!</v>
      </c>
      <c r="N34" s="250" t="e">
        <f>'1_Police_raw'!NO33/'1_Police_raw'!NN33*100</f>
        <v>#VALUE!</v>
      </c>
      <c r="P34" s="250" t="e">
        <f>'1_Police_raw'!NQ33/'1_Police_raw'!NE33*100</f>
        <v>#VALUE!</v>
      </c>
      <c r="Q34" s="250" t="e">
        <f>'1_Police_raw'!NR33/'1_Police_raw'!NQ33*100</f>
        <v>#VALUE!</v>
      </c>
      <c r="R34" s="250" t="e">
        <f>'1_Police_raw'!NS33/'1_Police_raw'!NQ33*100</f>
        <v>#VALUE!</v>
      </c>
      <c r="S34" s="250" t="e">
        <f>'1_Police_raw'!NT33/'1_Police_raw'!NQ33*100</f>
        <v>#VALUE!</v>
      </c>
      <c r="T34" s="250" t="e">
        <f>'1_Police_raw'!NU33/'1_Police_raw'!NT33*100</f>
        <v>#VALUE!</v>
      </c>
      <c r="V34" s="250" t="e">
        <f>'1_Police_raw'!NW33/'1_Police_raw'!NQ33*100</f>
        <v>#VALUE!</v>
      </c>
      <c r="W34" s="250">
        <f>'1_Police_raw'!NX33/'1_Police_raw'!NW33*100</f>
        <v>5.5555555555555554</v>
      </c>
      <c r="X34" s="250" t="e">
        <f>'1_Police_raw'!NY33/'1_Police_raw'!NW33*100</f>
        <v>#VALUE!</v>
      </c>
      <c r="Y34" s="250" t="e">
        <f>'1_Police_raw'!NZ33/'1_Police_raw'!NW33*100</f>
        <v>#VALUE!</v>
      </c>
      <c r="Z34" s="250" t="e">
        <f>'1_Police_raw'!OA33/'1_Police_raw'!NZ33*100</f>
        <v>#VALUE!</v>
      </c>
      <c r="AB34" s="250">
        <f>'1_Police_raw'!OC33/'1_Police_raw'!NE33*100</f>
        <v>30.163037648825487</v>
      </c>
      <c r="AC34" s="250">
        <f>'1_Police_raw'!OD33/'1_Police_raw'!OC33*100</f>
        <v>22.413854414850114</v>
      </c>
      <c r="AD34" s="250" t="e">
        <f>'1_Police_raw'!OE33/'1_Police_raw'!OC33*100</f>
        <v>#VALUE!</v>
      </c>
      <c r="AE34" s="250" t="e">
        <f>'1_Police_raw'!OF33/'1_Police_raw'!OC33*100</f>
        <v>#VALUE!</v>
      </c>
      <c r="AF34" s="250" t="e">
        <f>'1_Police_raw'!OG33/'1_Police_raw'!OF33*100</f>
        <v>#VALUE!</v>
      </c>
      <c r="AH34" s="250">
        <f>'1_Police_raw'!OI33/'1_Police_raw'!OC33*100</f>
        <v>0.86056683617225571</v>
      </c>
      <c r="AI34" s="250">
        <f>'1_Police_raw'!OJ33/'1_Police_raw'!OI33*100</f>
        <v>12.190082644628099</v>
      </c>
      <c r="AJ34" s="250" t="e">
        <f>'1_Police_raw'!OK33/'1_Police_raw'!OI33*100</f>
        <v>#VALUE!</v>
      </c>
      <c r="AK34" s="250" t="e">
        <f>'1_Police_raw'!OL33/'1_Police_raw'!OI33*100</f>
        <v>#VALUE!</v>
      </c>
      <c r="AL34" s="250" t="e">
        <f>'1_Police_raw'!OM33/'1_Police_raw'!OL33*100</f>
        <v>#VALUE!</v>
      </c>
      <c r="AN34" s="250">
        <f>'1_Police_raw'!OO33/'1_Police_raw'!NE33*100</f>
        <v>0.6097822589295292</v>
      </c>
      <c r="AO34" s="250">
        <f>'1_Police_raw'!OP33/'1_Police_raw'!OO33*100</f>
        <v>5.0131926121372032</v>
      </c>
      <c r="AP34" s="250" t="e">
        <f>'1_Police_raw'!OQ33/'1_Police_raw'!OO33*100</f>
        <v>#VALUE!</v>
      </c>
      <c r="AQ34" s="250" t="e">
        <f>'1_Police_raw'!OR33/'1_Police_raw'!OO33*100</f>
        <v>#VALUE!</v>
      </c>
      <c r="AR34" s="250" t="e">
        <f>'1_Police_raw'!OS33/'1_Police_raw'!OR33*100</f>
        <v>#VALUE!</v>
      </c>
      <c r="AT34" s="250">
        <f>'1_Police_raw'!OU33/'1_Police_raw'!OO33*100</f>
        <v>13.10466138962181</v>
      </c>
      <c r="AU34" s="250">
        <f>'1_Police_raw'!OV33/'1_Police_raw'!OU33*100</f>
        <v>4.6979865771812079</v>
      </c>
      <c r="AV34" s="250" t="e">
        <f>'1_Police_raw'!OW33/'1_Police_raw'!OU33*100</f>
        <v>#VALUE!</v>
      </c>
      <c r="AW34" s="250" t="e">
        <f>'1_Police_raw'!OX33/'1_Police_raw'!OU33*100</f>
        <v>#VALUE!</v>
      </c>
      <c r="AX34" s="250" t="e">
        <f>'1_Police_raw'!OY33/'1_Police_raw'!OX33*100</f>
        <v>#VALUE!</v>
      </c>
      <c r="AZ34" s="250" t="e">
        <f>'1_Police_raw'!PA33/'1_Police_raw'!OO33*100</f>
        <v>#VALUE!</v>
      </c>
      <c r="BA34" s="250" t="e">
        <f>'1_Police_raw'!PB33/'1_Police_raw'!PA33*100</f>
        <v>#VALUE!</v>
      </c>
      <c r="BB34" s="250" t="e">
        <f>'1_Police_raw'!PC33/'1_Police_raw'!PA33*100</f>
        <v>#VALUE!</v>
      </c>
      <c r="BC34" s="250" t="e">
        <f>'1_Police_raw'!PD33/'1_Police_raw'!PA33*100</f>
        <v>#VALUE!</v>
      </c>
      <c r="BD34" s="250" t="e">
        <f>'1_Police_raw'!PE33/'1_Police_raw'!PD33*100</f>
        <v>#VALUE!</v>
      </c>
      <c r="BF34" s="250">
        <f>'1_Police_raw'!PG33/'1_Police_raw'!NE33*100</f>
        <v>4.3333690872036899</v>
      </c>
      <c r="BG34" s="250">
        <f>'1_Police_raw'!PH33/'1_Police_raw'!PG33*100</f>
        <v>6.6707920792079207</v>
      </c>
      <c r="BH34" s="250" t="e">
        <f>'1_Police_raw'!PI33/'1_Police_raw'!PG33*100</f>
        <v>#VALUE!</v>
      </c>
      <c r="BI34" s="250" t="e">
        <f>'1_Police_raw'!PJ33/'1_Police_raw'!PG33*100</f>
        <v>#VALUE!</v>
      </c>
      <c r="BJ34" s="250" t="e">
        <f>'1_Police_raw'!PK33/'1_Police_raw'!PJ33*100</f>
        <v>#VALUE!</v>
      </c>
      <c r="BL34" s="250">
        <f>'1_Police_raw'!PM33/'1_Police_raw'!NE33*100</f>
        <v>10.915477850477314</v>
      </c>
      <c r="BM34" s="250">
        <f>'1_Police_raw'!PN33/'1_Police_raw'!PM33*100</f>
        <v>31.680833292389327</v>
      </c>
      <c r="BN34" s="250" t="e">
        <f>'1_Police_raw'!PO33/'1_Police_raw'!PM33*100</f>
        <v>#VALUE!</v>
      </c>
      <c r="BO34" s="250" t="e">
        <f>'1_Police_raw'!PP33/'1_Police_raw'!PM33*100</f>
        <v>#VALUE!</v>
      </c>
      <c r="BP34" s="250" t="e">
        <f>'1_Police_raw'!PQ33/'1_Police_raw'!PP33*100</f>
        <v>#VALUE!</v>
      </c>
      <c r="BR34" s="250">
        <f>'1_Police_raw'!PS33/'1_Police_raw'!PM33*100</f>
        <v>23.863803861838552</v>
      </c>
      <c r="BS34" s="250">
        <f>'1_Police_raw'!PT33/'1_Police_raw'!PS33*100</f>
        <v>12.538604076590488</v>
      </c>
      <c r="BT34" s="250" t="e">
        <f>'1_Police_raw'!PU33/'1_Police_raw'!PS33*100</f>
        <v>#VALUE!</v>
      </c>
      <c r="BU34" s="250" t="e">
        <f>'1_Police_raw'!PV33/'1_Police_raw'!PS33*100</f>
        <v>#VALUE!</v>
      </c>
      <c r="BV34" s="250" t="e">
        <f>'1_Police_raw'!PW33/'1_Police_raw'!PV33*100</f>
        <v>#VALUE!</v>
      </c>
      <c r="BX34" s="250">
        <f>'1_Police_raw'!PY33/'1_Police_raw'!PS33*100</f>
        <v>18.571134445130738</v>
      </c>
      <c r="BY34" s="250">
        <f>'1_Police_raw'!PZ33/'1_Police_raw'!PY33*100</f>
        <v>8.2039911308204001</v>
      </c>
      <c r="BZ34" s="250" t="e">
        <f>'1_Police_raw'!QA33/'1_Police_raw'!PY33*100</f>
        <v>#VALUE!</v>
      </c>
      <c r="CA34" s="250" t="e">
        <f>'1_Police_raw'!QB33/'1_Police_raw'!PY33*100</f>
        <v>#VALUE!</v>
      </c>
      <c r="CB34" s="250" t="e">
        <f>'1_Police_raw'!QC33/'1_Police_raw'!QB33*100</f>
        <v>#VALUE!</v>
      </c>
      <c r="CD34" s="250">
        <f>'1_Police_raw'!QE33/'1_Police_raw'!PS33*100</f>
        <v>81.305332509779703</v>
      </c>
      <c r="CE34" s="250">
        <f>'1_Police_raw'!QF33/'1_Police_raw'!QE33*100</f>
        <v>13.522410736895415</v>
      </c>
      <c r="CF34" s="250" t="e">
        <f>'1_Police_raw'!QG33/'1_Police_raw'!QE33*100</f>
        <v>#VALUE!</v>
      </c>
      <c r="CG34" s="250" t="e">
        <f>'1_Police_raw'!QH33/'1_Police_raw'!QE33*100</f>
        <v>#VALUE!</v>
      </c>
      <c r="CH34" s="250" t="e">
        <f>'1_Police_raw'!QI33/'1_Police_raw'!QH33*100</f>
        <v>#VALUE!</v>
      </c>
      <c r="CJ34" s="250">
        <f>'1_Police_raw'!QK33/'1_Police_raw'!QE33*100</f>
        <v>54.089642947581659</v>
      </c>
      <c r="CK34" s="250">
        <f>'1_Police_raw'!QL33/'1_Police_raw'!QK33*100</f>
        <v>17.462546816479403</v>
      </c>
      <c r="CL34" s="250" t="e">
        <f>'1_Police_raw'!QM33/'1_Police_raw'!QK33*100</f>
        <v>#VALUE!</v>
      </c>
      <c r="CM34" s="250" t="e">
        <f>'1_Police_raw'!QN33/'1_Police_raw'!QK33*100</f>
        <v>#VALUE!</v>
      </c>
      <c r="CN34" s="250" t="e">
        <f>'1_Police_raw'!QO33/'1_Police_raw'!QN33*100</f>
        <v>#VALUE!</v>
      </c>
      <c r="CP34" s="250">
        <f>'1_Police_raw'!QQ33/'1_Police_raw'!NE33*100</f>
        <v>2.297543709106511</v>
      </c>
      <c r="CQ34" s="250">
        <f>'1_Police_raw'!QR33/'1_Police_raw'!QQ33*100</f>
        <v>30.882352941176471</v>
      </c>
      <c r="CR34" s="250" t="e">
        <f>'1_Police_raw'!QS33/'1_Police_raw'!QQ33*100</f>
        <v>#VALUE!</v>
      </c>
      <c r="CS34" s="250" t="e">
        <f>'1_Police_raw'!QT33/'1_Police_raw'!QQ33*100</f>
        <v>#VALUE!</v>
      </c>
      <c r="CT34" s="250" t="e">
        <f>'1_Police_raw'!QU33/'1_Police_raw'!QT33*100</f>
        <v>#VALUE!</v>
      </c>
      <c r="CV34" s="250">
        <f>'1_Police_raw'!QW33/'1_Police_raw'!QQ33*100</f>
        <v>8.9402427637721757</v>
      </c>
      <c r="CW34" s="250">
        <f>'1_Police_raw'!QX33/'1_Police_raw'!QW33*100</f>
        <v>37.336814621409921</v>
      </c>
      <c r="CX34" s="250" t="e">
        <f>'1_Police_raw'!QY33/'1_Police_raw'!QW33*100</f>
        <v>#VALUE!</v>
      </c>
      <c r="CY34" s="250" t="e">
        <f>'1_Police_raw'!QZ33/'1_Police_raw'!QW33*100</f>
        <v>#VALUE!</v>
      </c>
      <c r="CZ34" s="250" t="e">
        <f>'1_Police_raw'!RA33/'1_Police_raw'!QZ33*100</f>
        <v>#VALUE!</v>
      </c>
      <c r="DB34" s="250">
        <f>'1_Police_raw'!RC33/'1_Police_raw'!NE33*100</f>
        <v>0.62748042475597987</v>
      </c>
      <c r="DC34" s="250">
        <f>'1_Police_raw'!RD33/'1_Police_raw'!RC33*100</f>
        <v>23.504273504273502</v>
      </c>
      <c r="DD34" s="250" t="e">
        <f>'1_Police_raw'!RE33/'1_Police_raw'!RC33*100</f>
        <v>#VALUE!</v>
      </c>
      <c r="DE34" s="250" t="e">
        <f>'1_Police_raw'!RF33/'1_Police_raw'!RC33*100</f>
        <v>#VALUE!</v>
      </c>
      <c r="DF34" s="250" t="e">
        <f>'1_Police_raw'!RG33/'1_Police_raw'!RF33*100</f>
        <v>#VALUE!</v>
      </c>
      <c r="DH34" s="250">
        <f>'1_Police_raw'!RI33/'1_Police_raw'!NE33*100</f>
        <v>1.0726161106939826E-3</v>
      </c>
      <c r="DI34" s="250">
        <f>'1_Police_raw'!RJ33/'1_Police_raw'!RI33*100</f>
        <v>50</v>
      </c>
      <c r="DJ34" s="250" t="e">
        <f>'1_Police_raw'!RK33/'1_Police_raw'!RI33*100</f>
        <v>#VALUE!</v>
      </c>
      <c r="DK34" s="250" t="e">
        <f>'1_Police_raw'!RL33/'1_Police_raw'!RI33*100</f>
        <v>#VALUE!</v>
      </c>
      <c r="DL34" s="250" t="e">
        <f>'1_Police_raw'!RM33/'1_Police_raw'!RL33*100</f>
        <v>#VALUE!</v>
      </c>
      <c r="DN34" s="250">
        <f>'1_Police_raw'!RO33/'1_Police_raw'!NE33*100</f>
        <v>9.6535449962458428E-3</v>
      </c>
      <c r="DO34" s="250">
        <f>'1_Police_raw'!RP33/'1_Police_raw'!RO33*100</f>
        <v>11.111111111111111</v>
      </c>
      <c r="DP34" s="250" t="e">
        <f>'1_Police_raw'!RQ33/'1_Police_raw'!RO33*100</f>
        <v>#VALUE!</v>
      </c>
      <c r="DQ34" s="250" t="e">
        <f>'1_Police_raw'!RR33/'1_Police_raw'!RO33*100</f>
        <v>#VALUE!</v>
      </c>
      <c r="DR34" s="250" t="e">
        <f>'1_Police_raw'!RS33/'1_Police_raw'!RR33*100</f>
        <v>#VALUE!</v>
      </c>
      <c r="DT34" s="250">
        <f>'1_Police_raw'!RU33/'1_Police_raw'!NE33*100</f>
        <v>3.818513354070578</v>
      </c>
      <c r="DU34" s="250">
        <f>'1_Police_raw'!RV33/'1_Police_raw'!RU33*100</f>
        <v>8.5112359550561809</v>
      </c>
      <c r="DV34" s="250" t="e">
        <f>'1_Police_raw'!RW33/'1_Police_raw'!RU33*100</f>
        <v>#VALUE!</v>
      </c>
      <c r="DW34" s="250" t="e">
        <f>'1_Police_raw'!RX33/'1_Police_raw'!RU33*100</f>
        <v>#VALUE!</v>
      </c>
      <c r="DX34" s="250" t="e">
        <f>'1_Police_raw'!RY33/'1_Police_raw'!RX33*100</f>
        <v>#VALUE!</v>
      </c>
      <c r="DZ34" s="250">
        <f>'1_Police_raw'!SA33/'1_Police_raw'!RU33*100</f>
        <v>76.334269662921344</v>
      </c>
      <c r="EA34" s="250">
        <f>'1_Police_raw'!SB33/'1_Police_raw'!SA33*100</f>
        <v>8.8500459981600734</v>
      </c>
      <c r="EB34" s="250" t="e">
        <f>'1_Police_raw'!SC33/'1_Police_raw'!SA33*100</f>
        <v>#VALUE!</v>
      </c>
      <c r="EC34" s="250" t="e">
        <f>'1_Police_raw'!SD33/'1_Police_raw'!SA33*100</f>
        <v>#VALUE!</v>
      </c>
      <c r="ED34" s="250" t="e">
        <f>'1_Police_raw'!SE33/'1_Police_raw'!SD33*100</f>
        <v>#VALUE!</v>
      </c>
      <c r="EF34" s="250">
        <f>'1_Police_raw'!UF33/'1_Police_raw'!UC33*100</f>
        <v>7.538987208691081</v>
      </c>
      <c r="EG34" s="250">
        <f>'1_Police_raw'!UG33/'1_Police_raw'!UC33*100</f>
        <v>10.515594883476433</v>
      </c>
    </row>
    <row r="35" spans="1:137">
      <c r="A35" s="247">
        <v>33</v>
      </c>
      <c r="B35" s="239" t="s">
        <v>56</v>
      </c>
      <c r="D35" s="250" t="e">
        <f>'1_Police_100K'!OU35</f>
        <v>#VALUE!</v>
      </c>
      <c r="E35" s="250" t="e">
        <f>'1_Police_raw'!NF34/'1_Police_raw'!NE34*100</f>
        <v>#VALUE!</v>
      </c>
      <c r="F35" s="250" t="e">
        <f>'1_Police_raw'!NG34/'1_Police_raw'!NE34*100</f>
        <v>#VALUE!</v>
      </c>
      <c r="G35" s="250" t="e">
        <f>'1_Police_raw'!NH34/'1_Police_raw'!NE34*100</f>
        <v>#VALUE!</v>
      </c>
      <c r="H35" s="250" t="e">
        <f>'1_Police_raw'!NI34/'1_Police_raw'!NH34*100</f>
        <v>#VALUE!</v>
      </c>
      <c r="J35" s="250" t="e">
        <f>'1_Police_raw'!NK34/'1_Police_raw'!NE34*100</f>
        <v>#VALUE!</v>
      </c>
      <c r="K35" s="250" t="e">
        <f>'1_Police_raw'!NL34/'1_Police_raw'!NK34*100</f>
        <v>#VALUE!</v>
      </c>
      <c r="L35" s="250" t="e">
        <f>'1_Police_raw'!NM34/'1_Police_raw'!NK34*100</f>
        <v>#VALUE!</v>
      </c>
      <c r="M35" s="250" t="e">
        <f>'1_Police_raw'!NN34/'1_Police_raw'!NK34*100</f>
        <v>#VALUE!</v>
      </c>
      <c r="N35" s="250" t="e">
        <f>'1_Police_raw'!NO34/'1_Police_raw'!NN34*100</f>
        <v>#VALUE!</v>
      </c>
      <c r="P35" s="250" t="e">
        <f>'1_Police_raw'!NQ34/'1_Police_raw'!NE34*100</f>
        <v>#VALUE!</v>
      </c>
      <c r="Q35" s="250" t="e">
        <f>'1_Police_raw'!NR34/'1_Police_raw'!NQ34*100</f>
        <v>#VALUE!</v>
      </c>
      <c r="R35" s="250" t="e">
        <f>'1_Police_raw'!NS34/'1_Police_raw'!NQ34*100</f>
        <v>#VALUE!</v>
      </c>
      <c r="S35" s="250" t="e">
        <f>'1_Police_raw'!NT34/'1_Police_raw'!NQ34*100</f>
        <v>#VALUE!</v>
      </c>
      <c r="T35" s="250" t="e">
        <f>'1_Police_raw'!NU34/'1_Police_raw'!NT34*100</f>
        <v>#VALUE!</v>
      </c>
      <c r="V35" s="250" t="e">
        <f>'1_Police_raw'!NW34/'1_Police_raw'!NQ34*100</f>
        <v>#VALUE!</v>
      </c>
      <c r="W35" s="250" t="e">
        <f>'1_Police_raw'!NX34/'1_Police_raw'!NW34*100</f>
        <v>#VALUE!</v>
      </c>
      <c r="X35" s="250" t="e">
        <f>'1_Police_raw'!NY34/'1_Police_raw'!NW34*100</f>
        <v>#VALUE!</v>
      </c>
      <c r="Y35" s="250" t="e">
        <f>'1_Police_raw'!NZ34/'1_Police_raw'!NW34*100</f>
        <v>#VALUE!</v>
      </c>
      <c r="Z35" s="250" t="e">
        <f>'1_Police_raw'!OA34/'1_Police_raw'!NZ34*100</f>
        <v>#VALUE!</v>
      </c>
      <c r="AB35" s="250" t="e">
        <f>'1_Police_raw'!OC34/'1_Police_raw'!NE34*100</f>
        <v>#VALUE!</v>
      </c>
      <c r="AC35" s="250" t="e">
        <f>'1_Police_raw'!OD34/'1_Police_raw'!OC34*100</f>
        <v>#VALUE!</v>
      </c>
      <c r="AD35" s="250" t="e">
        <f>'1_Police_raw'!OE34/'1_Police_raw'!OC34*100</f>
        <v>#VALUE!</v>
      </c>
      <c r="AE35" s="250" t="e">
        <f>'1_Police_raw'!OF34/'1_Police_raw'!OC34*100</f>
        <v>#VALUE!</v>
      </c>
      <c r="AF35" s="250" t="e">
        <f>'1_Police_raw'!OG34/'1_Police_raw'!OF34*100</f>
        <v>#VALUE!</v>
      </c>
      <c r="AH35" s="250" t="e">
        <f>'1_Police_raw'!OI34/'1_Police_raw'!OC34*100</f>
        <v>#VALUE!</v>
      </c>
      <c r="AI35" s="250" t="e">
        <f>'1_Police_raw'!OJ34/'1_Police_raw'!OI34*100</f>
        <v>#VALUE!</v>
      </c>
      <c r="AJ35" s="250" t="e">
        <f>'1_Police_raw'!OK34/'1_Police_raw'!OI34*100</f>
        <v>#VALUE!</v>
      </c>
      <c r="AK35" s="250" t="e">
        <f>'1_Police_raw'!OL34/'1_Police_raw'!OI34*100</f>
        <v>#VALUE!</v>
      </c>
      <c r="AL35" s="250" t="e">
        <f>'1_Police_raw'!OM34/'1_Police_raw'!OL34*100</f>
        <v>#VALUE!</v>
      </c>
      <c r="AN35" s="250" t="e">
        <f>'1_Police_raw'!OO34/'1_Police_raw'!NE34*100</f>
        <v>#VALUE!</v>
      </c>
      <c r="AO35" s="250" t="e">
        <f>'1_Police_raw'!OP34/'1_Police_raw'!OO34*100</f>
        <v>#VALUE!</v>
      </c>
      <c r="AP35" s="250" t="e">
        <f>'1_Police_raw'!OQ34/'1_Police_raw'!OO34*100</f>
        <v>#VALUE!</v>
      </c>
      <c r="AQ35" s="250" t="e">
        <f>'1_Police_raw'!OR34/'1_Police_raw'!OO34*100</f>
        <v>#VALUE!</v>
      </c>
      <c r="AR35" s="250" t="e">
        <f>'1_Police_raw'!OS34/'1_Police_raw'!OR34*100</f>
        <v>#VALUE!</v>
      </c>
      <c r="AT35" s="250" t="e">
        <f>'1_Police_raw'!OU34/'1_Police_raw'!OO34*100</f>
        <v>#VALUE!</v>
      </c>
      <c r="AU35" s="250" t="e">
        <f>'1_Police_raw'!OV34/'1_Police_raw'!OU34*100</f>
        <v>#VALUE!</v>
      </c>
      <c r="AV35" s="250" t="e">
        <f>'1_Police_raw'!OW34/'1_Police_raw'!OU34*100</f>
        <v>#VALUE!</v>
      </c>
      <c r="AW35" s="250" t="e">
        <f>'1_Police_raw'!OX34/'1_Police_raw'!OU34*100</f>
        <v>#VALUE!</v>
      </c>
      <c r="AX35" s="250" t="e">
        <f>'1_Police_raw'!OY34/'1_Police_raw'!OX34*100</f>
        <v>#VALUE!</v>
      </c>
      <c r="AZ35" s="250" t="e">
        <f>'1_Police_raw'!PA34/'1_Police_raw'!OO34*100</f>
        <v>#VALUE!</v>
      </c>
      <c r="BA35" s="250" t="e">
        <f>'1_Police_raw'!PB34/'1_Police_raw'!PA34*100</f>
        <v>#VALUE!</v>
      </c>
      <c r="BB35" s="250" t="e">
        <f>'1_Police_raw'!PC34/'1_Police_raw'!PA34*100</f>
        <v>#VALUE!</v>
      </c>
      <c r="BC35" s="250" t="e">
        <f>'1_Police_raw'!PD34/'1_Police_raw'!PA34*100</f>
        <v>#VALUE!</v>
      </c>
      <c r="BD35" s="250" t="e">
        <f>'1_Police_raw'!PE34/'1_Police_raw'!PD34*100</f>
        <v>#VALUE!</v>
      </c>
      <c r="BF35" s="250" t="e">
        <f>'1_Police_raw'!PG34/'1_Police_raw'!NE34*100</f>
        <v>#VALUE!</v>
      </c>
      <c r="BG35" s="250" t="e">
        <f>'1_Police_raw'!PH34/'1_Police_raw'!PG34*100</f>
        <v>#VALUE!</v>
      </c>
      <c r="BH35" s="250" t="e">
        <f>'1_Police_raw'!PI34/'1_Police_raw'!PG34*100</f>
        <v>#VALUE!</v>
      </c>
      <c r="BI35" s="250" t="e">
        <f>'1_Police_raw'!PJ34/'1_Police_raw'!PG34*100</f>
        <v>#VALUE!</v>
      </c>
      <c r="BJ35" s="250" t="e">
        <f>'1_Police_raw'!PK34/'1_Police_raw'!PJ34*100</f>
        <v>#VALUE!</v>
      </c>
      <c r="BL35" s="250" t="e">
        <f>'1_Police_raw'!PM34/'1_Police_raw'!NE34*100</f>
        <v>#VALUE!</v>
      </c>
      <c r="BM35" s="250" t="e">
        <f>'1_Police_raw'!PN34/'1_Police_raw'!PM34*100</f>
        <v>#VALUE!</v>
      </c>
      <c r="BN35" s="250" t="e">
        <f>'1_Police_raw'!PO34/'1_Police_raw'!PM34*100</f>
        <v>#VALUE!</v>
      </c>
      <c r="BO35" s="250" t="e">
        <f>'1_Police_raw'!PP34/'1_Police_raw'!PM34*100</f>
        <v>#VALUE!</v>
      </c>
      <c r="BP35" s="250" t="e">
        <f>'1_Police_raw'!PQ34/'1_Police_raw'!PP34*100</f>
        <v>#VALUE!</v>
      </c>
      <c r="BR35" s="250" t="e">
        <f>'1_Police_raw'!PS34/'1_Police_raw'!PM34*100</f>
        <v>#VALUE!</v>
      </c>
      <c r="BS35" s="250" t="e">
        <f>'1_Police_raw'!PT34/'1_Police_raw'!PS34*100</f>
        <v>#VALUE!</v>
      </c>
      <c r="BT35" s="250" t="e">
        <f>'1_Police_raw'!PU34/'1_Police_raw'!PS34*100</f>
        <v>#VALUE!</v>
      </c>
      <c r="BU35" s="250" t="e">
        <f>'1_Police_raw'!PV34/'1_Police_raw'!PS34*100</f>
        <v>#VALUE!</v>
      </c>
      <c r="BV35" s="250" t="e">
        <f>'1_Police_raw'!PW34/'1_Police_raw'!PV34*100</f>
        <v>#VALUE!</v>
      </c>
      <c r="BX35" s="250" t="e">
        <f>'1_Police_raw'!PY34/'1_Police_raw'!PS34*100</f>
        <v>#VALUE!</v>
      </c>
      <c r="BY35" s="250" t="e">
        <f>'1_Police_raw'!PZ34/'1_Police_raw'!PY34*100</f>
        <v>#VALUE!</v>
      </c>
      <c r="BZ35" s="250" t="e">
        <f>'1_Police_raw'!QA34/'1_Police_raw'!PY34*100</f>
        <v>#VALUE!</v>
      </c>
      <c r="CA35" s="250" t="e">
        <f>'1_Police_raw'!QB34/'1_Police_raw'!PY34*100</f>
        <v>#VALUE!</v>
      </c>
      <c r="CB35" s="250" t="e">
        <f>'1_Police_raw'!QC34/'1_Police_raw'!QB34*100</f>
        <v>#VALUE!</v>
      </c>
      <c r="CD35" s="250" t="e">
        <f>'1_Police_raw'!QE34/'1_Police_raw'!PS34*100</f>
        <v>#VALUE!</v>
      </c>
      <c r="CE35" s="250" t="e">
        <f>'1_Police_raw'!QF34/'1_Police_raw'!QE34*100</f>
        <v>#VALUE!</v>
      </c>
      <c r="CF35" s="250" t="e">
        <f>'1_Police_raw'!QG34/'1_Police_raw'!QE34*100</f>
        <v>#VALUE!</v>
      </c>
      <c r="CG35" s="250" t="e">
        <f>'1_Police_raw'!QH34/'1_Police_raw'!QE34*100</f>
        <v>#VALUE!</v>
      </c>
      <c r="CH35" s="250" t="e">
        <f>'1_Police_raw'!QI34/'1_Police_raw'!QH34*100</f>
        <v>#VALUE!</v>
      </c>
      <c r="CJ35" s="250" t="e">
        <f>'1_Police_raw'!QK34/'1_Police_raw'!QE34*100</f>
        <v>#VALUE!</v>
      </c>
      <c r="CK35" s="250" t="e">
        <f>'1_Police_raw'!QL34/'1_Police_raw'!QK34*100</f>
        <v>#VALUE!</v>
      </c>
      <c r="CL35" s="250" t="e">
        <f>'1_Police_raw'!QM34/'1_Police_raw'!QK34*100</f>
        <v>#VALUE!</v>
      </c>
      <c r="CM35" s="250" t="e">
        <f>'1_Police_raw'!QN34/'1_Police_raw'!QK34*100</f>
        <v>#VALUE!</v>
      </c>
      <c r="CN35" s="250" t="e">
        <f>'1_Police_raw'!QO34/'1_Police_raw'!QN34*100</f>
        <v>#VALUE!</v>
      </c>
      <c r="CP35" s="250" t="e">
        <f>'1_Police_raw'!QQ34/'1_Police_raw'!NE34*100</f>
        <v>#VALUE!</v>
      </c>
      <c r="CQ35" s="250" t="e">
        <f>'1_Police_raw'!QR34/'1_Police_raw'!QQ34*100</f>
        <v>#VALUE!</v>
      </c>
      <c r="CR35" s="250" t="e">
        <f>'1_Police_raw'!QS34/'1_Police_raw'!QQ34*100</f>
        <v>#VALUE!</v>
      </c>
      <c r="CS35" s="250" t="e">
        <f>'1_Police_raw'!QT34/'1_Police_raw'!QQ34*100</f>
        <v>#VALUE!</v>
      </c>
      <c r="CT35" s="250" t="e">
        <f>'1_Police_raw'!QU34/'1_Police_raw'!QT34*100</f>
        <v>#VALUE!</v>
      </c>
      <c r="CV35" s="250" t="e">
        <f>'1_Police_raw'!QW34/'1_Police_raw'!QQ34*100</f>
        <v>#VALUE!</v>
      </c>
      <c r="CW35" s="250" t="e">
        <f>'1_Police_raw'!QX34/'1_Police_raw'!QW34*100</f>
        <v>#VALUE!</v>
      </c>
      <c r="CX35" s="250" t="e">
        <f>'1_Police_raw'!QY34/'1_Police_raw'!QW34*100</f>
        <v>#VALUE!</v>
      </c>
      <c r="CY35" s="250" t="e">
        <f>'1_Police_raw'!QZ34/'1_Police_raw'!QW34*100</f>
        <v>#VALUE!</v>
      </c>
      <c r="CZ35" s="250" t="e">
        <f>'1_Police_raw'!RA34/'1_Police_raw'!QZ34*100</f>
        <v>#VALUE!</v>
      </c>
      <c r="DB35" s="250" t="e">
        <f>'1_Police_raw'!RC34/'1_Police_raw'!NE34*100</f>
        <v>#VALUE!</v>
      </c>
      <c r="DC35" s="250" t="e">
        <f>'1_Police_raw'!RD34/'1_Police_raw'!RC34*100</f>
        <v>#VALUE!</v>
      </c>
      <c r="DD35" s="250" t="e">
        <f>'1_Police_raw'!RE34/'1_Police_raw'!RC34*100</f>
        <v>#VALUE!</v>
      </c>
      <c r="DE35" s="250" t="e">
        <f>'1_Police_raw'!RF34/'1_Police_raw'!RC34*100</f>
        <v>#VALUE!</v>
      </c>
      <c r="DF35" s="250" t="e">
        <f>'1_Police_raw'!RG34/'1_Police_raw'!RF34*100</f>
        <v>#VALUE!</v>
      </c>
      <c r="DH35" s="250" t="e">
        <f>'1_Police_raw'!RI34/'1_Police_raw'!NE34*100</f>
        <v>#VALUE!</v>
      </c>
      <c r="DI35" s="250" t="e">
        <f>'1_Police_raw'!RJ34/'1_Police_raw'!RI34*100</f>
        <v>#VALUE!</v>
      </c>
      <c r="DJ35" s="250" t="e">
        <f>'1_Police_raw'!RK34/'1_Police_raw'!RI34*100</f>
        <v>#VALUE!</v>
      </c>
      <c r="DK35" s="250" t="e">
        <f>'1_Police_raw'!RL34/'1_Police_raw'!RI34*100</f>
        <v>#VALUE!</v>
      </c>
      <c r="DL35" s="250" t="e">
        <f>'1_Police_raw'!RM34/'1_Police_raw'!RL34*100</f>
        <v>#VALUE!</v>
      </c>
      <c r="DN35" s="250" t="e">
        <f>'1_Police_raw'!RO34/'1_Police_raw'!NE34*100</f>
        <v>#VALUE!</v>
      </c>
      <c r="DO35" s="250" t="e">
        <f>'1_Police_raw'!RP34/'1_Police_raw'!RO34*100</f>
        <v>#VALUE!</v>
      </c>
      <c r="DP35" s="250" t="e">
        <f>'1_Police_raw'!RQ34/'1_Police_raw'!RO34*100</f>
        <v>#VALUE!</v>
      </c>
      <c r="DQ35" s="250" t="e">
        <f>'1_Police_raw'!RR34/'1_Police_raw'!RO34*100</f>
        <v>#VALUE!</v>
      </c>
      <c r="DR35" s="250" t="e">
        <f>'1_Police_raw'!RS34/'1_Police_raw'!RR34*100</f>
        <v>#VALUE!</v>
      </c>
      <c r="DT35" s="250" t="e">
        <f>'1_Police_raw'!RU34/'1_Police_raw'!NE34*100</f>
        <v>#VALUE!</v>
      </c>
      <c r="DU35" s="250" t="e">
        <f>'1_Police_raw'!RV34/'1_Police_raw'!RU34*100</f>
        <v>#VALUE!</v>
      </c>
      <c r="DV35" s="250" t="e">
        <f>'1_Police_raw'!RW34/'1_Police_raw'!RU34*100</f>
        <v>#VALUE!</v>
      </c>
      <c r="DW35" s="250" t="e">
        <f>'1_Police_raw'!RX34/'1_Police_raw'!RU34*100</f>
        <v>#VALUE!</v>
      </c>
      <c r="DX35" s="250" t="e">
        <f>'1_Police_raw'!RY34/'1_Police_raw'!RX34*100</f>
        <v>#VALUE!</v>
      </c>
      <c r="DZ35" s="250" t="e">
        <f>'1_Police_raw'!SA34/'1_Police_raw'!RU34*100</f>
        <v>#VALUE!</v>
      </c>
      <c r="EA35" s="250" t="e">
        <f>'1_Police_raw'!SB34/'1_Police_raw'!SA34*100</f>
        <v>#VALUE!</v>
      </c>
      <c r="EB35" s="250" t="e">
        <f>'1_Police_raw'!SC34/'1_Police_raw'!SA34*100</f>
        <v>#VALUE!</v>
      </c>
      <c r="EC35" s="250" t="e">
        <f>'1_Police_raw'!SD34/'1_Police_raw'!SA34*100</f>
        <v>#VALUE!</v>
      </c>
      <c r="ED35" s="250" t="e">
        <f>'1_Police_raw'!SE34/'1_Police_raw'!SD34*100</f>
        <v>#VALUE!</v>
      </c>
      <c r="EF35" s="250">
        <f>'1_Police_raw'!UF34/'1_Police_raw'!UC34*100</f>
        <v>18.571875978703414</v>
      </c>
      <c r="EG35" s="250">
        <f>'1_Police_raw'!UG34/'1_Police_raw'!UC34*100</f>
        <v>76.620732853116195</v>
      </c>
    </row>
    <row r="36" spans="1:137">
      <c r="A36" s="247">
        <v>34</v>
      </c>
      <c r="B36" s="239" t="s">
        <v>57</v>
      </c>
      <c r="D36" s="250">
        <f>'1_Police_100K'!OU36</f>
        <v>746.24080499653019</v>
      </c>
      <c r="E36" s="250" t="e">
        <f>'1_Police_raw'!NF35/'1_Police_raw'!NE35*100</f>
        <v>#VALUE!</v>
      </c>
      <c r="F36" s="250">
        <f>'1_Police_raw'!NG35/'1_Police_raw'!NE35*100</f>
        <v>5.2070381918903257</v>
      </c>
      <c r="G36" s="250">
        <f>'1_Police_raw'!NH35/'1_Police_raw'!NE35*100</f>
        <v>3.8582467012544024</v>
      </c>
      <c r="H36" s="250" t="e">
        <f>'1_Police_raw'!NI35/'1_Police_raw'!NH35*100</f>
        <v>#VALUE!</v>
      </c>
      <c r="J36" s="250" t="e">
        <f>'1_Police_raw'!NK35/'1_Police_raw'!NE35*100</f>
        <v>#VALUE!</v>
      </c>
      <c r="K36" s="250" t="e">
        <f>'1_Police_raw'!NL35/'1_Police_raw'!NK35*100</f>
        <v>#VALUE!</v>
      </c>
      <c r="L36" s="250" t="e">
        <f>'1_Police_raw'!NM35/'1_Police_raw'!NK35*100</f>
        <v>#VALUE!</v>
      </c>
      <c r="M36" s="250" t="e">
        <f>'1_Police_raw'!NN35/'1_Police_raw'!NK35*100</f>
        <v>#VALUE!</v>
      </c>
      <c r="N36" s="250" t="e">
        <f>'1_Police_raw'!NO35/'1_Police_raw'!NN35*100</f>
        <v>#VALUE!</v>
      </c>
      <c r="P36" s="250" t="e">
        <f>'1_Police_raw'!NQ35/'1_Police_raw'!NE35*100</f>
        <v>#VALUE!</v>
      </c>
      <c r="Q36" s="250" t="e">
        <f>'1_Police_raw'!NR35/'1_Police_raw'!NQ35*100</f>
        <v>#VALUE!</v>
      </c>
      <c r="R36" s="250" t="e">
        <f>'1_Police_raw'!NS35/'1_Police_raw'!NQ35*100</f>
        <v>#VALUE!</v>
      </c>
      <c r="S36" s="250" t="e">
        <f>'1_Police_raw'!NT35/'1_Police_raw'!NQ35*100</f>
        <v>#VALUE!</v>
      </c>
      <c r="T36" s="250" t="e">
        <f>'1_Police_raw'!NU35/'1_Police_raw'!NT35*100</f>
        <v>#VALUE!</v>
      </c>
      <c r="V36" s="250" t="e">
        <f>'1_Police_raw'!NW35/'1_Police_raw'!NQ35*100</f>
        <v>#VALUE!</v>
      </c>
      <c r="W36" s="250" t="e">
        <f>'1_Police_raw'!NX35/'1_Police_raw'!NW35*100</f>
        <v>#VALUE!</v>
      </c>
      <c r="X36" s="250" t="e">
        <f>'1_Police_raw'!NY35/'1_Police_raw'!NW35*100</f>
        <v>#VALUE!</v>
      </c>
      <c r="Y36" s="250" t="e">
        <f>'1_Police_raw'!NZ35/'1_Police_raw'!NW35*100</f>
        <v>#VALUE!</v>
      </c>
      <c r="Z36" s="250" t="e">
        <f>'1_Police_raw'!OA35/'1_Police_raw'!NZ35*100</f>
        <v>#VALUE!</v>
      </c>
      <c r="AB36" s="250" t="e">
        <f>'1_Police_raw'!OC35/'1_Police_raw'!NE35*100</f>
        <v>#VALUE!</v>
      </c>
      <c r="AC36" s="250" t="e">
        <f>'1_Police_raw'!OD35/'1_Police_raw'!OC35*100</f>
        <v>#VALUE!</v>
      </c>
      <c r="AD36" s="250" t="e">
        <f>'1_Police_raw'!OE35/'1_Police_raw'!OC35*100</f>
        <v>#VALUE!</v>
      </c>
      <c r="AE36" s="250" t="e">
        <f>'1_Police_raw'!OF35/'1_Police_raw'!OC35*100</f>
        <v>#VALUE!</v>
      </c>
      <c r="AF36" s="250" t="e">
        <f>'1_Police_raw'!OG35/'1_Police_raw'!OF35*100</f>
        <v>#VALUE!</v>
      </c>
      <c r="AH36" s="250" t="e">
        <f>'1_Police_raw'!OI35/'1_Police_raw'!OC35*100</f>
        <v>#VALUE!</v>
      </c>
      <c r="AI36" s="250" t="e">
        <f>'1_Police_raw'!OJ35/'1_Police_raw'!OI35*100</f>
        <v>#VALUE!</v>
      </c>
      <c r="AJ36" s="250" t="e">
        <f>'1_Police_raw'!OK35/'1_Police_raw'!OI35*100</f>
        <v>#VALUE!</v>
      </c>
      <c r="AK36" s="250" t="e">
        <f>'1_Police_raw'!OL35/'1_Police_raw'!OI35*100</f>
        <v>#VALUE!</v>
      </c>
      <c r="AL36" s="250" t="e">
        <f>'1_Police_raw'!OM35/'1_Police_raw'!OL35*100</f>
        <v>#VALUE!</v>
      </c>
      <c r="AN36" s="250" t="e">
        <f>'1_Police_raw'!OO35/'1_Police_raw'!NE35*100</f>
        <v>#VALUE!</v>
      </c>
      <c r="AO36" s="250" t="e">
        <f>'1_Police_raw'!OP35/'1_Police_raw'!OO35*100</f>
        <v>#VALUE!</v>
      </c>
      <c r="AP36" s="250" t="e">
        <f>'1_Police_raw'!OQ35/'1_Police_raw'!OO35*100</f>
        <v>#VALUE!</v>
      </c>
      <c r="AQ36" s="250" t="e">
        <f>'1_Police_raw'!OR35/'1_Police_raw'!OO35*100</f>
        <v>#VALUE!</v>
      </c>
      <c r="AR36" s="250" t="e">
        <f>'1_Police_raw'!OS35/'1_Police_raw'!OR35*100</f>
        <v>#VALUE!</v>
      </c>
      <c r="AT36" s="250" t="e">
        <f>'1_Police_raw'!OU35/'1_Police_raw'!OO35*100</f>
        <v>#VALUE!</v>
      </c>
      <c r="AU36" s="250" t="e">
        <f>'1_Police_raw'!OV35/'1_Police_raw'!OU35*100</f>
        <v>#VALUE!</v>
      </c>
      <c r="AV36" s="250" t="e">
        <f>'1_Police_raw'!OW35/'1_Police_raw'!OU35*100</f>
        <v>#VALUE!</v>
      </c>
      <c r="AW36" s="250" t="e">
        <f>'1_Police_raw'!OX35/'1_Police_raw'!OU35*100</f>
        <v>#VALUE!</v>
      </c>
      <c r="AX36" s="250" t="e">
        <f>'1_Police_raw'!OY35/'1_Police_raw'!OX35*100</f>
        <v>#VALUE!</v>
      </c>
      <c r="AZ36" s="250" t="e">
        <f>'1_Police_raw'!PA35/'1_Police_raw'!OO35*100</f>
        <v>#VALUE!</v>
      </c>
      <c r="BA36" s="250" t="e">
        <f>'1_Police_raw'!PB35/'1_Police_raw'!PA35*100</f>
        <v>#VALUE!</v>
      </c>
      <c r="BB36" s="250" t="e">
        <f>'1_Police_raw'!PC35/'1_Police_raw'!PA35*100</f>
        <v>#VALUE!</v>
      </c>
      <c r="BC36" s="250" t="e">
        <f>'1_Police_raw'!PD35/'1_Police_raw'!PA35*100</f>
        <v>#VALUE!</v>
      </c>
      <c r="BD36" s="250" t="e">
        <f>'1_Police_raw'!PE35/'1_Police_raw'!PD35*100</f>
        <v>#VALUE!</v>
      </c>
      <c r="BF36" s="250" t="e">
        <f>'1_Police_raw'!PG35/'1_Police_raw'!NE35*100</f>
        <v>#VALUE!</v>
      </c>
      <c r="BG36" s="250" t="e">
        <f>'1_Police_raw'!PH35/'1_Police_raw'!PG35*100</f>
        <v>#VALUE!</v>
      </c>
      <c r="BH36" s="250" t="e">
        <f>'1_Police_raw'!PI35/'1_Police_raw'!PG35*100</f>
        <v>#VALUE!</v>
      </c>
      <c r="BI36" s="250" t="e">
        <f>'1_Police_raw'!PJ35/'1_Police_raw'!PG35*100</f>
        <v>#VALUE!</v>
      </c>
      <c r="BJ36" s="250" t="e">
        <f>'1_Police_raw'!PK35/'1_Police_raw'!PJ35*100</f>
        <v>#VALUE!</v>
      </c>
      <c r="BL36" s="250" t="e">
        <f>'1_Police_raw'!PM35/'1_Police_raw'!NE35*100</f>
        <v>#VALUE!</v>
      </c>
      <c r="BM36" s="250" t="e">
        <f>'1_Police_raw'!PN35/'1_Police_raw'!PM35*100</f>
        <v>#VALUE!</v>
      </c>
      <c r="BN36" s="250" t="e">
        <f>'1_Police_raw'!PO35/'1_Police_raw'!PM35*100</f>
        <v>#VALUE!</v>
      </c>
      <c r="BO36" s="250" t="e">
        <f>'1_Police_raw'!PP35/'1_Police_raw'!PM35*100</f>
        <v>#VALUE!</v>
      </c>
      <c r="BP36" s="250" t="e">
        <f>'1_Police_raw'!PQ35/'1_Police_raw'!PP35*100</f>
        <v>#VALUE!</v>
      </c>
      <c r="BR36" s="250" t="e">
        <f>'1_Police_raw'!PS35/'1_Police_raw'!PM35*100</f>
        <v>#VALUE!</v>
      </c>
      <c r="BS36" s="250" t="e">
        <f>'1_Police_raw'!PT35/'1_Police_raw'!PS35*100</f>
        <v>#VALUE!</v>
      </c>
      <c r="BT36" s="250" t="e">
        <f>'1_Police_raw'!PU35/'1_Police_raw'!PS35*100</f>
        <v>#VALUE!</v>
      </c>
      <c r="BU36" s="250" t="e">
        <f>'1_Police_raw'!PV35/'1_Police_raw'!PS35*100</f>
        <v>#VALUE!</v>
      </c>
      <c r="BV36" s="250" t="e">
        <f>'1_Police_raw'!PW35/'1_Police_raw'!PV35*100</f>
        <v>#VALUE!</v>
      </c>
      <c r="BX36" s="250" t="e">
        <f>'1_Police_raw'!PY35/'1_Police_raw'!PS35*100</f>
        <v>#VALUE!</v>
      </c>
      <c r="BY36" s="250" t="e">
        <f>'1_Police_raw'!PZ35/'1_Police_raw'!PY35*100</f>
        <v>#VALUE!</v>
      </c>
      <c r="BZ36" s="250" t="e">
        <f>'1_Police_raw'!QA35/'1_Police_raw'!PY35*100</f>
        <v>#VALUE!</v>
      </c>
      <c r="CA36" s="250" t="e">
        <f>'1_Police_raw'!QB35/'1_Police_raw'!PY35*100</f>
        <v>#VALUE!</v>
      </c>
      <c r="CB36" s="250" t="e">
        <f>'1_Police_raw'!QC35/'1_Police_raw'!QB35*100</f>
        <v>#VALUE!</v>
      </c>
      <c r="CD36" s="250" t="e">
        <f>'1_Police_raw'!QE35/'1_Police_raw'!PS35*100</f>
        <v>#VALUE!</v>
      </c>
      <c r="CE36" s="250" t="e">
        <f>'1_Police_raw'!QF35/'1_Police_raw'!QE35*100</f>
        <v>#VALUE!</v>
      </c>
      <c r="CF36" s="250" t="e">
        <f>'1_Police_raw'!QG35/'1_Police_raw'!QE35*100</f>
        <v>#VALUE!</v>
      </c>
      <c r="CG36" s="250" t="e">
        <f>'1_Police_raw'!QH35/'1_Police_raw'!QE35*100</f>
        <v>#VALUE!</v>
      </c>
      <c r="CH36" s="250" t="e">
        <f>'1_Police_raw'!QI35/'1_Police_raw'!QH35*100</f>
        <v>#VALUE!</v>
      </c>
      <c r="CJ36" s="250" t="e">
        <f>'1_Police_raw'!QK35/'1_Police_raw'!QE35*100</f>
        <v>#VALUE!</v>
      </c>
      <c r="CK36" s="250" t="e">
        <f>'1_Police_raw'!QL35/'1_Police_raw'!QK35*100</f>
        <v>#VALUE!</v>
      </c>
      <c r="CL36" s="250" t="e">
        <f>'1_Police_raw'!QM35/'1_Police_raw'!QK35*100</f>
        <v>#VALUE!</v>
      </c>
      <c r="CM36" s="250" t="e">
        <f>'1_Police_raw'!QN35/'1_Police_raw'!QK35*100</f>
        <v>#VALUE!</v>
      </c>
      <c r="CN36" s="250" t="e">
        <f>'1_Police_raw'!QO35/'1_Police_raw'!QN35*100</f>
        <v>#VALUE!</v>
      </c>
      <c r="CP36" s="250" t="e">
        <f>'1_Police_raw'!QQ35/'1_Police_raw'!NE35*100</f>
        <v>#VALUE!</v>
      </c>
      <c r="CQ36" s="250" t="e">
        <f>'1_Police_raw'!QR35/'1_Police_raw'!QQ35*100</f>
        <v>#VALUE!</v>
      </c>
      <c r="CR36" s="250" t="e">
        <f>'1_Police_raw'!QS35/'1_Police_raw'!QQ35*100</f>
        <v>#VALUE!</v>
      </c>
      <c r="CS36" s="250" t="e">
        <f>'1_Police_raw'!QT35/'1_Police_raw'!QQ35*100</f>
        <v>#VALUE!</v>
      </c>
      <c r="CT36" s="250" t="e">
        <f>'1_Police_raw'!QU35/'1_Police_raw'!QT35*100</f>
        <v>#VALUE!</v>
      </c>
      <c r="CV36" s="250" t="e">
        <f>'1_Police_raw'!QW35/'1_Police_raw'!QQ35*100</f>
        <v>#VALUE!</v>
      </c>
      <c r="CW36" s="250" t="e">
        <f>'1_Police_raw'!QX35/'1_Police_raw'!QW35*100</f>
        <v>#VALUE!</v>
      </c>
      <c r="CX36" s="250" t="e">
        <f>'1_Police_raw'!QY35/'1_Police_raw'!QW35*100</f>
        <v>#VALUE!</v>
      </c>
      <c r="CY36" s="250" t="e">
        <f>'1_Police_raw'!QZ35/'1_Police_raw'!QW35*100</f>
        <v>#VALUE!</v>
      </c>
      <c r="CZ36" s="250" t="e">
        <f>'1_Police_raw'!RA35/'1_Police_raw'!QZ35*100</f>
        <v>#VALUE!</v>
      </c>
      <c r="DB36" s="250" t="e">
        <f>'1_Police_raw'!RC35/'1_Police_raw'!NE35*100</f>
        <v>#VALUE!</v>
      </c>
      <c r="DC36" s="250" t="e">
        <f>'1_Police_raw'!RD35/'1_Police_raw'!RC35*100</f>
        <v>#VALUE!</v>
      </c>
      <c r="DD36" s="250" t="e">
        <f>'1_Police_raw'!RE35/'1_Police_raw'!RC35*100</f>
        <v>#VALUE!</v>
      </c>
      <c r="DE36" s="250" t="e">
        <f>'1_Police_raw'!RF35/'1_Police_raw'!RC35*100</f>
        <v>#VALUE!</v>
      </c>
      <c r="DF36" s="250" t="e">
        <f>'1_Police_raw'!RG35/'1_Police_raw'!RF35*100</f>
        <v>#VALUE!</v>
      </c>
      <c r="DH36" s="250" t="e">
        <f>'1_Police_raw'!RI35/'1_Police_raw'!NE35*100</f>
        <v>#VALUE!</v>
      </c>
      <c r="DI36" s="250" t="e">
        <f>'1_Police_raw'!RJ35/'1_Police_raw'!RI35*100</f>
        <v>#VALUE!</v>
      </c>
      <c r="DJ36" s="250" t="e">
        <f>'1_Police_raw'!RK35/'1_Police_raw'!RI35*100</f>
        <v>#VALUE!</v>
      </c>
      <c r="DK36" s="250" t="e">
        <f>'1_Police_raw'!RL35/'1_Police_raw'!RI35*100</f>
        <v>#VALUE!</v>
      </c>
      <c r="DL36" s="250" t="e">
        <f>'1_Police_raw'!RM35/'1_Police_raw'!RL35*100</f>
        <v>#VALUE!</v>
      </c>
      <c r="DN36" s="250" t="e">
        <f>'1_Police_raw'!RO35/'1_Police_raw'!NE35*100</f>
        <v>#VALUE!</v>
      </c>
      <c r="DO36" s="250" t="e">
        <f>'1_Police_raw'!RP35/'1_Police_raw'!RO35*100</f>
        <v>#VALUE!</v>
      </c>
      <c r="DP36" s="250" t="e">
        <f>'1_Police_raw'!RQ35/'1_Police_raw'!RO35*100</f>
        <v>#VALUE!</v>
      </c>
      <c r="DQ36" s="250" t="e">
        <f>'1_Police_raw'!RR35/'1_Police_raw'!RO35*100</f>
        <v>#VALUE!</v>
      </c>
      <c r="DR36" s="250" t="e">
        <f>'1_Police_raw'!RS35/'1_Police_raw'!RR35*100</f>
        <v>#VALUE!</v>
      </c>
      <c r="DT36" s="250" t="e">
        <f>'1_Police_raw'!RU35/'1_Police_raw'!NE35*100</f>
        <v>#VALUE!</v>
      </c>
      <c r="DU36" s="250" t="e">
        <f>'1_Police_raw'!RV35/'1_Police_raw'!RU35*100</f>
        <v>#VALUE!</v>
      </c>
      <c r="DV36" s="250" t="e">
        <f>'1_Police_raw'!RW35/'1_Police_raw'!RU35*100</f>
        <v>#VALUE!</v>
      </c>
      <c r="DW36" s="250" t="e">
        <f>'1_Police_raw'!RX35/'1_Police_raw'!RU35*100</f>
        <v>#VALUE!</v>
      </c>
      <c r="DX36" s="250" t="e">
        <f>'1_Police_raw'!RY35/'1_Police_raw'!RX35*100</f>
        <v>#VALUE!</v>
      </c>
      <c r="DZ36" s="250" t="e">
        <f>'1_Police_raw'!SA35/'1_Police_raw'!RU35*100</f>
        <v>#VALUE!</v>
      </c>
      <c r="EA36" s="250" t="e">
        <f>'1_Police_raw'!SB35/'1_Police_raw'!SA35*100</f>
        <v>#VALUE!</v>
      </c>
      <c r="EB36" s="250" t="e">
        <f>'1_Police_raw'!SC35/'1_Police_raw'!SA35*100</f>
        <v>#VALUE!</v>
      </c>
      <c r="EC36" s="250" t="e">
        <f>'1_Police_raw'!SD35/'1_Police_raw'!SA35*100</f>
        <v>#VALUE!</v>
      </c>
      <c r="ED36" s="250" t="e">
        <f>'1_Police_raw'!SE35/'1_Police_raw'!SD35*100</f>
        <v>#VALUE!</v>
      </c>
      <c r="EF36" s="250" t="e">
        <f>'1_Police_raw'!UF35/'1_Police_raw'!UC35*100</f>
        <v>#VALUE!</v>
      </c>
      <c r="EG36" s="250" t="e">
        <f>'1_Police_raw'!UG35/'1_Police_raw'!UC35*100</f>
        <v>#VALUE!</v>
      </c>
    </row>
    <row r="37" spans="1:137">
      <c r="A37" s="247">
        <v>35</v>
      </c>
      <c r="B37" s="239" t="s">
        <v>58</v>
      </c>
      <c r="D37" s="250">
        <f>'1_Police_100K'!OU37</f>
        <v>694.47948686556958</v>
      </c>
      <c r="E37" s="250">
        <f>'1_Police_raw'!NF36/'1_Police_raw'!NE36*100</f>
        <v>10.901068652849741</v>
      </c>
      <c r="F37" s="250">
        <f>'1_Police_raw'!NG36/'1_Police_raw'!NE36*100</f>
        <v>7.5210492227979282</v>
      </c>
      <c r="G37" s="250">
        <f>'1_Police_raw'!NH36/'1_Police_raw'!NE36*100</f>
        <v>2.9590349740932642</v>
      </c>
      <c r="H37" s="250" t="e">
        <f>'1_Police_raw'!NI36/'1_Police_raw'!NH36*100</f>
        <v>#VALUE!</v>
      </c>
      <c r="J37" s="250">
        <f>'1_Police_raw'!NK36/'1_Police_raw'!NE36*100</f>
        <v>16.00550518134715</v>
      </c>
      <c r="K37" s="250">
        <f>'1_Police_raw'!NL36/'1_Police_raw'!NK36*100</f>
        <v>12.948912493677289</v>
      </c>
      <c r="L37" s="250">
        <f>'1_Police_raw'!NM36/'1_Police_raw'!NK36*100</f>
        <v>0.74607991906929694</v>
      </c>
      <c r="M37" s="250">
        <f>'1_Police_raw'!NN36/'1_Police_raw'!NK36*100</f>
        <v>3.4774911482043502</v>
      </c>
      <c r="N37" s="250" t="e">
        <f>'1_Police_raw'!NO36/'1_Police_raw'!NN36*100</f>
        <v>#VALUE!</v>
      </c>
      <c r="P37" s="250">
        <f>'1_Police_raw'!NQ36/'1_Police_raw'!NE36*100</f>
        <v>0.55456606217616577</v>
      </c>
      <c r="Q37" s="250">
        <f>'1_Police_raw'!NR36/'1_Police_raw'!NQ36*100</f>
        <v>8.3941605839416056</v>
      </c>
      <c r="R37" s="250">
        <f>'1_Police_raw'!NS36/'1_Police_raw'!NQ36*100</f>
        <v>8.0291970802919703</v>
      </c>
      <c r="S37" s="250">
        <f>'1_Police_raw'!NT36/'1_Police_raw'!NQ36*100</f>
        <v>2.9197080291970803</v>
      </c>
      <c r="T37" s="250">
        <f>'1_Police_raw'!NU36/'1_Police_raw'!NT36*100</f>
        <v>0</v>
      </c>
      <c r="V37" s="250">
        <f>'1_Police_raw'!NW36/'1_Police_raw'!NQ36*100</f>
        <v>40.145985401459853</v>
      </c>
      <c r="W37" s="250">
        <f>'1_Police_raw'!NX36/'1_Police_raw'!NW36*100</f>
        <v>9.0909090909090917</v>
      </c>
      <c r="X37" s="250">
        <f>'1_Police_raw'!NY36/'1_Police_raw'!NW36*100</f>
        <v>3.6363636363636362</v>
      </c>
      <c r="Y37" s="250">
        <f>'1_Police_raw'!NZ36/'1_Police_raw'!NW36*100</f>
        <v>5.4545454545454541</v>
      </c>
      <c r="Z37" s="250" t="e">
        <f>'1_Police_raw'!OA36/'1_Police_raw'!NZ36*100</f>
        <v>#VALUE!</v>
      </c>
      <c r="AB37" s="250">
        <f>'1_Police_raw'!OC36/'1_Police_raw'!NE36*100</f>
        <v>5.9302137305699487</v>
      </c>
      <c r="AC37" s="250">
        <f>'1_Police_raw'!OD36/'1_Police_raw'!OC36*100</f>
        <v>6.5187713310580211</v>
      </c>
      <c r="AD37" s="250">
        <f>'1_Police_raw'!OE36/'1_Police_raw'!OC36*100</f>
        <v>12.42320819112628</v>
      </c>
      <c r="AE37" s="250">
        <f>'1_Police_raw'!OF36/'1_Police_raw'!OC36*100</f>
        <v>0.85324232081911267</v>
      </c>
      <c r="AF37" s="250" t="e">
        <f>'1_Police_raw'!OG36/'1_Police_raw'!OF36*100</f>
        <v>#VALUE!</v>
      </c>
      <c r="AH37" s="250">
        <f>'1_Police_raw'!OI36/'1_Police_raw'!OC36*100</f>
        <v>44.505119453924912</v>
      </c>
      <c r="AI37" s="250">
        <f>'1_Police_raw'!OJ36/'1_Police_raw'!OI36*100</f>
        <v>2.6840490797546015</v>
      </c>
      <c r="AJ37" s="250">
        <f>'1_Police_raw'!OK36/'1_Police_raw'!OI36*100</f>
        <v>13.343558282208591</v>
      </c>
      <c r="AK37" s="250">
        <f>'1_Police_raw'!OL36/'1_Police_raw'!OI36*100</f>
        <v>0.76687116564417179</v>
      </c>
      <c r="AL37" s="250" t="e">
        <f>'1_Police_raw'!OM36/'1_Police_raw'!OL36*100</f>
        <v>#VALUE!</v>
      </c>
      <c r="AN37" s="250">
        <f>'1_Police_raw'!OO36/'1_Police_raw'!NE36*100</f>
        <v>0.5201586787564767</v>
      </c>
      <c r="AO37" s="250">
        <f>'1_Police_raw'!OP36/'1_Police_raw'!OO36*100</f>
        <v>0.38910505836575876</v>
      </c>
      <c r="AP37" s="250">
        <f>'1_Police_raw'!OQ36/'1_Police_raw'!OO36*100</f>
        <v>15.175097276264591</v>
      </c>
      <c r="AQ37" s="250">
        <f>'1_Police_raw'!OR36/'1_Police_raw'!OO36*100</f>
        <v>1.9455252918287937</v>
      </c>
      <c r="AR37" s="250" t="e">
        <f>'1_Police_raw'!OS36/'1_Police_raw'!OR36*100</f>
        <v>#VALUE!</v>
      </c>
      <c r="AT37" s="250">
        <f>'1_Police_raw'!OU36/'1_Police_raw'!OO36*100</f>
        <v>24.124513618677042</v>
      </c>
      <c r="AU37" s="250">
        <f>'1_Police_raw'!OV36/'1_Police_raw'!OU36*100</f>
        <v>0</v>
      </c>
      <c r="AV37" s="250">
        <f>'1_Police_raw'!OW36/'1_Police_raw'!OU36*100</f>
        <v>20.967741935483872</v>
      </c>
      <c r="AW37" s="250">
        <f>'1_Police_raw'!OX36/'1_Police_raw'!OU36*100</f>
        <v>4.838709677419355</v>
      </c>
      <c r="AX37" s="250" t="e">
        <f>'1_Police_raw'!OY36/'1_Police_raw'!OX36*100</f>
        <v>#VALUE!</v>
      </c>
      <c r="AZ37" s="250">
        <f>'1_Police_raw'!PA36/'1_Police_raw'!OO36*100</f>
        <v>47.081712062256805</v>
      </c>
      <c r="BA37" s="250">
        <f>'1_Police_raw'!PB36/'1_Police_raw'!PA36*100</f>
        <v>0</v>
      </c>
      <c r="BB37" s="250">
        <f>'1_Police_raw'!PC36/'1_Police_raw'!PA36*100</f>
        <v>15.702479338842975</v>
      </c>
      <c r="BC37" s="250">
        <f>'1_Police_raw'!PD36/'1_Police_raw'!PA36*100</f>
        <v>0</v>
      </c>
      <c r="BD37" s="250" t="e">
        <f>'1_Police_raw'!PE36/'1_Police_raw'!PD36*100</f>
        <v>#VALUE!</v>
      </c>
      <c r="BF37" s="250">
        <f>'1_Police_raw'!PG36/'1_Police_raw'!NE36*100</f>
        <v>2.9590349740932642</v>
      </c>
      <c r="BG37" s="250">
        <f>'1_Police_raw'!PH36/'1_Police_raw'!PG36*100</f>
        <v>5.4035567715458273</v>
      </c>
      <c r="BH37" s="250">
        <f>'1_Police_raw'!PI36/'1_Police_raw'!PG36*100</f>
        <v>23.187414500683996</v>
      </c>
      <c r="BI37" s="250">
        <f>'1_Police_raw'!PJ36/'1_Police_raw'!PG36*100</f>
        <v>2.0519835841313268</v>
      </c>
      <c r="BJ37" s="250" t="e">
        <f>'1_Police_raw'!PK36/'1_Police_raw'!PJ36*100</f>
        <v>#VALUE!</v>
      </c>
      <c r="BL37" s="250">
        <f>'1_Police_raw'!PM36/'1_Police_raw'!NE36*100</f>
        <v>27.305294689119169</v>
      </c>
      <c r="BM37" s="250">
        <f>'1_Police_raw'!PN36/'1_Police_raw'!PM36*100</f>
        <v>10.644133125787562</v>
      </c>
      <c r="BN37" s="250">
        <f>'1_Police_raw'!PO36/'1_Police_raw'!PM36*100</f>
        <v>17.752575791268253</v>
      </c>
      <c r="BO37" s="250">
        <f>'1_Police_raw'!PP36/'1_Police_raw'!PM36*100</f>
        <v>1.9939218738418203</v>
      </c>
      <c r="BP37" s="250" t="e">
        <f>'1_Police_raw'!PQ36/'1_Police_raw'!PP36*100</f>
        <v>#VALUE!</v>
      </c>
      <c r="BR37" s="250">
        <f>'1_Police_raw'!PS36/'1_Police_raw'!PM36*100</f>
        <v>39.967385664517089</v>
      </c>
      <c r="BS37" s="250">
        <f>'1_Police_raw'!PT36/'1_Police_raw'!PS36*100</f>
        <v>5.0445103857566762</v>
      </c>
      <c r="BT37" s="250">
        <f>'1_Police_raw'!PU36/'1_Police_raw'!PS36*100</f>
        <v>19.362017804154302</v>
      </c>
      <c r="BU37" s="250">
        <f>'1_Police_raw'!PV36/'1_Police_raw'!PS36*100</f>
        <v>1.7247774480712166</v>
      </c>
      <c r="BV37" s="250">
        <f>'1_Police_raw'!PW36/'1_Police_raw'!PV36*100</f>
        <v>0</v>
      </c>
      <c r="BX37" s="250">
        <f>'1_Police_raw'!PY36/'1_Police_raw'!PS36*100</f>
        <v>11.442878338278932</v>
      </c>
      <c r="BY37" s="250">
        <f>'1_Police_raw'!PZ36/'1_Police_raw'!PY36*100</f>
        <v>1.7828200972447326</v>
      </c>
      <c r="BZ37" s="250">
        <f>'1_Police_raw'!QA36/'1_Police_raw'!PY36*100</f>
        <v>25.931928687196109</v>
      </c>
      <c r="CA37" s="250">
        <f>'1_Police_raw'!QB36/'1_Police_raw'!PY36*100</f>
        <v>0.97244732576985426</v>
      </c>
      <c r="CB37" s="250" t="e">
        <f>'1_Police_raw'!QC36/'1_Police_raw'!QB36*100</f>
        <v>#VALUE!</v>
      </c>
      <c r="CD37" s="250">
        <f>'1_Police_raw'!QE36/'1_Police_raw'!PS36*100</f>
        <v>89.113501483679528</v>
      </c>
      <c r="CE37" s="250">
        <f>'1_Police_raw'!QF36/'1_Police_raw'!QE36*100</f>
        <v>4.0582726326742975</v>
      </c>
      <c r="CF37" s="250">
        <f>'1_Police_raw'!QG36/'1_Police_raw'!QE36*100</f>
        <v>19.687825182101978</v>
      </c>
      <c r="CG37" s="250">
        <f>'1_Police_raw'!QH36/'1_Police_raw'!QE36*100</f>
        <v>1.6024973985431841</v>
      </c>
      <c r="CH37" s="250" t="e">
        <f>'1_Police_raw'!QI36/'1_Police_raw'!QH36*100</f>
        <v>#VALUE!</v>
      </c>
      <c r="CJ37" s="250">
        <f>'1_Police_raw'!QK36/'1_Police_raw'!QE36*100</f>
        <v>110.42663891779397</v>
      </c>
      <c r="CK37" s="250">
        <f>'1_Police_raw'!QL36/'1_Police_raw'!QK36*100</f>
        <v>8.0663399924613639</v>
      </c>
      <c r="CL37" s="250">
        <f>'1_Police_raw'!QM36/'1_Police_raw'!QK36*100</f>
        <v>16.076140218620431</v>
      </c>
      <c r="CM37" s="250">
        <f>'1_Police_raw'!QN36/'1_Police_raw'!QK36*100</f>
        <v>1.413494157557482</v>
      </c>
      <c r="CN37" s="250" t="e">
        <f>'1_Police_raw'!QO36/'1_Police_raw'!QN36*100</f>
        <v>#VALUE!</v>
      </c>
      <c r="CP37" s="250">
        <f>'1_Police_raw'!QQ36/'1_Police_raw'!NE36*100</f>
        <v>1.7588244818652849</v>
      </c>
      <c r="CQ37" s="250">
        <f>'1_Police_raw'!QR36/'1_Police_raw'!QQ36*100</f>
        <v>15.880322209436134</v>
      </c>
      <c r="CR37" s="250">
        <f>'1_Police_raw'!QS36/'1_Police_raw'!QQ36*100</f>
        <v>1.8411967779056386</v>
      </c>
      <c r="CS37" s="250">
        <f>'1_Police_raw'!QT36/'1_Police_raw'!QQ36*100</f>
        <v>2.6467203682393556</v>
      </c>
      <c r="CT37" s="250" t="e">
        <f>'1_Police_raw'!QU36/'1_Police_raw'!QT36*100</f>
        <v>#VALUE!</v>
      </c>
      <c r="CV37" s="250">
        <f>'1_Police_raw'!QW36/'1_Police_raw'!QQ36*100</f>
        <v>0.80552359033371701</v>
      </c>
      <c r="CW37" s="250">
        <f>'1_Police_raw'!QX36/'1_Police_raw'!QW36*100</f>
        <v>14.285714285714285</v>
      </c>
      <c r="CX37" s="250">
        <f>'1_Police_raw'!QY36/'1_Police_raw'!QW36*100</f>
        <v>0</v>
      </c>
      <c r="CY37" s="250">
        <f>'1_Police_raw'!QZ36/'1_Police_raw'!QW36*100</f>
        <v>71.428571428571431</v>
      </c>
      <c r="CZ37" s="250" t="e">
        <f>'1_Police_raw'!RA36/'1_Police_raw'!QZ36*100</f>
        <v>#VALUE!</v>
      </c>
      <c r="DB37" s="250">
        <f>'1_Police_raw'!RC36/'1_Police_raw'!NE36*100</f>
        <v>5.2198024611398965</v>
      </c>
      <c r="DC37" s="250">
        <f>'1_Police_raw'!RD36/'1_Police_raw'!RC36*100</f>
        <v>12.485459480418767</v>
      </c>
      <c r="DD37" s="250">
        <f>'1_Police_raw'!RE36/'1_Police_raw'!RC36*100</f>
        <v>1.9775106630476929</v>
      </c>
      <c r="DE37" s="250">
        <f>'1_Police_raw'!RF36/'1_Police_raw'!RC36*100</f>
        <v>6.4366033346258238</v>
      </c>
      <c r="DF37" s="250" t="e">
        <f>'1_Police_raw'!RG36/'1_Police_raw'!RF36*100</f>
        <v>#VALUE!</v>
      </c>
      <c r="DH37" s="250">
        <f>'1_Police_raw'!RI36/'1_Police_raw'!NE36*100</f>
        <v>2.2263601036269429E-2</v>
      </c>
      <c r="DI37" s="250">
        <f>'1_Police_raw'!RJ36/'1_Police_raw'!RI36*100</f>
        <v>0</v>
      </c>
      <c r="DJ37" s="250">
        <f>'1_Police_raw'!RK36/'1_Police_raw'!RI36*100</f>
        <v>0</v>
      </c>
      <c r="DK37" s="250">
        <f>'1_Police_raw'!RL36/'1_Police_raw'!RI36*100</f>
        <v>18.181818181818183</v>
      </c>
      <c r="DL37" s="250" t="e">
        <f>'1_Police_raw'!RM36/'1_Police_raw'!RL36*100</f>
        <v>#VALUE!</v>
      </c>
      <c r="DN37" s="250">
        <f>'1_Police_raw'!RO36/'1_Police_raw'!NE36*100</f>
        <v>0.58087759067357514</v>
      </c>
      <c r="DO37" s="250">
        <f>'1_Police_raw'!RP36/'1_Police_raw'!RO36*100</f>
        <v>17.770034843205575</v>
      </c>
      <c r="DP37" s="250">
        <f>'1_Police_raw'!RQ36/'1_Police_raw'!RO36*100</f>
        <v>1.3937282229965158</v>
      </c>
      <c r="DQ37" s="250">
        <f>'1_Police_raw'!RR36/'1_Police_raw'!RO36*100</f>
        <v>0</v>
      </c>
      <c r="DR37" s="250" t="e">
        <f>'1_Police_raw'!RS36/'1_Police_raw'!RR36*100</f>
        <v>#VALUE!</v>
      </c>
      <c r="DT37" s="250">
        <f>'1_Police_raw'!RU36/'1_Police_raw'!NE36*100</f>
        <v>11.585168393782382</v>
      </c>
      <c r="DU37" s="250">
        <f>'1_Police_raw'!RV36/'1_Police_raw'!RU36*100</f>
        <v>6.3591893780573017</v>
      </c>
      <c r="DV37" s="250">
        <f>'1_Police_raw'!RW36/'1_Police_raw'!RU36*100</f>
        <v>6.0971348707197768</v>
      </c>
      <c r="DW37" s="250">
        <f>'1_Police_raw'!RX36/'1_Police_raw'!RU36*100</f>
        <v>5.817610062893082</v>
      </c>
      <c r="DX37" s="250" t="e">
        <f>'1_Police_raw'!RY36/'1_Police_raw'!RX36*100</f>
        <v>#VALUE!</v>
      </c>
      <c r="DZ37" s="250">
        <f>'1_Police_raw'!SA36/'1_Police_raw'!RU36*100</f>
        <v>24.12648497554158</v>
      </c>
      <c r="EA37" s="250">
        <f>'1_Police_raw'!SB36/'1_Police_raw'!SA36*100</f>
        <v>6.8066618392469218</v>
      </c>
      <c r="EB37" s="250">
        <f>'1_Police_raw'!SC36/'1_Police_raw'!SA36*100</f>
        <v>3.1136857349746561</v>
      </c>
      <c r="EC37" s="250">
        <f>'1_Police_raw'!SD36/'1_Police_raw'!SA36*100</f>
        <v>3.0412744388124549</v>
      </c>
      <c r="ED37" s="250" t="e">
        <f>'1_Police_raw'!SE36/'1_Police_raw'!SD36*100</f>
        <v>#VALUE!</v>
      </c>
      <c r="EF37" s="250" t="e">
        <f>'1_Police_raw'!UF36/'1_Police_raw'!UC36*100</f>
        <v>#VALUE!</v>
      </c>
      <c r="EG37" s="250" t="e">
        <f>'1_Police_raw'!UG36/'1_Police_raw'!UC36*100</f>
        <v>#VALUE!</v>
      </c>
    </row>
    <row r="38" spans="1:137">
      <c r="A38" s="247">
        <v>36</v>
      </c>
      <c r="B38" s="239" t="s">
        <v>59</v>
      </c>
      <c r="D38" s="250">
        <f>'1_Police_100K'!OU38</f>
        <v>856.41046167660488</v>
      </c>
      <c r="E38" s="250" t="e">
        <f>'1_Police_raw'!NF37/'1_Police_raw'!NE37*100</f>
        <v>#VALUE!</v>
      </c>
      <c r="F38" s="250">
        <f>'1_Police_raw'!NG37/'1_Police_raw'!NE37*100</f>
        <v>5.9510219905662414</v>
      </c>
      <c r="G38" s="250">
        <f>'1_Police_raw'!NH37/'1_Police_raw'!NE37*100</f>
        <v>0.66122466561847115</v>
      </c>
      <c r="H38" s="250" t="e">
        <f>'1_Police_raw'!NI37/'1_Police_raw'!NH37*100</f>
        <v>#VALUE!</v>
      </c>
      <c r="J38" s="250" t="e">
        <f>'1_Police_raw'!NK37/'1_Police_raw'!NE37*100</f>
        <v>#VALUE!</v>
      </c>
      <c r="K38" s="250" t="e">
        <f>'1_Police_raw'!NL37/'1_Police_raw'!NK37*100</f>
        <v>#VALUE!</v>
      </c>
      <c r="L38" s="250" t="e">
        <f>'1_Police_raw'!NM37/'1_Police_raw'!NK37*100</f>
        <v>#VALUE!</v>
      </c>
      <c r="M38" s="250" t="e">
        <f>'1_Police_raw'!NN37/'1_Police_raw'!NK37*100</f>
        <v>#VALUE!</v>
      </c>
      <c r="N38" s="250" t="e">
        <f>'1_Police_raw'!NO37/'1_Police_raw'!NN37*100</f>
        <v>#VALUE!</v>
      </c>
      <c r="P38" s="250" t="e">
        <f>'1_Police_raw'!NQ37/'1_Police_raw'!NE37*100</f>
        <v>#VALUE!</v>
      </c>
      <c r="Q38" s="250" t="e">
        <f>'1_Police_raw'!NR37/'1_Police_raw'!NQ37*100</f>
        <v>#VALUE!</v>
      </c>
      <c r="R38" s="250" t="e">
        <f>'1_Police_raw'!NS37/'1_Police_raw'!NQ37*100</f>
        <v>#VALUE!</v>
      </c>
      <c r="S38" s="250" t="e">
        <f>'1_Police_raw'!NT37/'1_Police_raw'!NQ37*100</f>
        <v>#VALUE!</v>
      </c>
      <c r="T38" s="250" t="e">
        <f>'1_Police_raw'!NU37/'1_Police_raw'!NT37*100</f>
        <v>#VALUE!</v>
      </c>
      <c r="V38" s="250" t="e">
        <f>'1_Police_raw'!NW37/'1_Police_raw'!NQ37*100</f>
        <v>#VALUE!</v>
      </c>
      <c r="W38" s="250" t="e">
        <f>'1_Police_raw'!NX37/'1_Police_raw'!NW37*100</f>
        <v>#VALUE!</v>
      </c>
      <c r="X38" s="250" t="e">
        <f>'1_Police_raw'!NY37/'1_Police_raw'!NW37*100</f>
        <v>#VALUE!</v>
      </c>
      <c r="Y38" s="250" t="e">
        <f>'1_Police_raw'!NZ37/'1_Police_raw'!NW37*100</f>
        <v>#VALUE!</v>
      </c>
      <c r="Z38" s="250" t="e">
        <f>'1_Police_raw'!OA37/'1_Police_raw'!NZ37*100</f>
        <v>#VALUE!</v>
      </c>
      <c r="AB38" s="250" t="e">
        <f>'1_Police_raw'!OC37/'1_Police_raw'!NE37*100</f>
        <v>#VALUE!</v>
      </c>
      <c r="AC38" s="250" t="e">
        <f>'1_Police_raw'!OD37/'1_Police_raw'!OC37*100</f>
        <v>#VALUE!</v>
      </c>
      <c r="AD38" s="250" t="e">
        <f>'1_Police_raw'!OE37/'1_Police_raw'!OC37*100</f>
        <v>#VALUE!</v>
      </c>
      <c r="AE38" s="250" t="e">
        <f>'1_Police_raw'!OF37/'1_Police_raw'!OC37*100</f>
        <v>#VALUE!</v>
      </c>
      <c r="AF38" s="250" t="e">
        <f>'1_Police_raw'!OG37/'1_Police_raw'!OF37*100</f>
        <v>#VALUE!</v>
      </c>
      <c r="AH38" s="250" t="e">
        <f>'1_Police_raw'!OI37/'1_Police_raw'!OC37*100</f>
        <v>#VALUE!</v>
      </c>
      <c r="AI38" s="250" t="e">
        <f>'1_Police_raw'!OJ37/'1_Police_raw'!OI37*100</f>
        <v>#VALUE!</v>
      </c>
      <c r="AJ38" s="250" t="e">
        <f>'1_Police_raw'!OK37/'1_Police_raw'!OI37*100</f>
        <v>#VALUE!</v>
      </c>
      <c r="AK38" s="250" t="e">
        <f>'1_Police_raw'!OL37/'1_Police_raw'!OI37*100</f>
        <v>#VALUE!</v>
      </c>
      <c r="AL38" s="250" t="e">
        <f>'1_Police_raw'!OM37/'1_Police_raw'!OL37*100</f>
        <v>#VALUE!</v>
      </c>
      <c r="AN38" s="250" t="e">
        <f>'1_Police_raw'!OO37/'1_Police_raw'!NE37*100</f>
        <v>#VALUE!</v>
      </c>
      <c r="AO38" s="250" t="e">
        <f>'1_Police_raw'!OP37/'1_Police_raw'!OO37*100</f>
        <v>#VALUE!</v>
      </c>
      <c r="AP38" s="250" t="e">
        <f>'1_Police_raw'!OQ37/'1_Police_raw'!OO37*100</f>
        <v>#VALUE!</v>
      </c>
      <c r="AQ38" s="250" t="e">
        <f>'1_Police_raw'!OR37/'1_Police_raw'!OO37*100</f>
        <v>#VALUE!</v>
      </c>
      <c r="AR38" s="250" t="e">
        <f>'1_Police_raw'!OS37/'1_Police_raw'!OR37*100</f>
        <v>#VALUE!</v>
      </c>
      <c r="AT38" s="250" t="e">
        <f>'1_Police_raw'!OU37/'1_Police_raw'!OO37*100</f>
        <v>#VALUE!</v>
      </c>
      <c r="AU38" s="250" t="e">
        <f>'1_Police_raw'!OV37/'1_Police_raw'!OU37*100</f>
        <v>#VALUE!</v>
      </c>
      <c r="AV38" s="250" t="e">
        <f>'1_Police_raw'!OW37/'1_Police_raw'!OU37*100</f>
        <v>#VALUE!</v>
      </c>
      <c r="AW38" s="250" t="e">
        <f>'1_Police_raw'!OX37/'1_Police_raw'!OU37*100</f>
        <v>#VALUE!</v>
      </c>
      <c r="AX38" s="250" t="e">
        <f>'1_Police_raw'!OY37/'1_Police_raw'!OX37*100</f>
        <v>#VALUE!</v>
      </c>
      <c r="AZ38" s="250" t="e">
        <f>'1_Police_raw'!PA37/'1_Police_raw'!OO37*100</f>
        <v>#VALUE!</v>
      </c>
      <c r="BA38" s="250" t="e">
        <f>'1_Police_raw'!PB37/'1_Police_raw'!PA37*100</f>
        <v>#VALUE!</v>
      </c>
      <c r="BB38" s="250" t="e">
        <f>'1_Police_raw'!PC37/'1_Police_raw'!PA37*100</f>
        <v>#VALUE!</v>
      </c>
      <c r="BC38" s="250" t="e">
        <f>'1_Police_raw'!PD37/'1_Police_raw'!PA37*100</f>
        <v>#VALUE!</v>
      </c>
      <c r="BD38" s="250" t="e">
        <f>'1_Police_raw'!PE37/'1_Police_raw'!PD37*100</f>
        <v>#VALUE!</v>
      </c>
      <c r="BF38" s="250" t="e">
        <f>'1_Police_raw'!PG37/'1_Police_raw'!NE37*100</f>
        <v>#VALUE!</v>
      </c>
      <c r="BG38" s="250" t="e">
        <f>'1_Police_raw'!PH37/'1_Police_raw'!PG37*100</f>
        <v>#VALUE!</v>
      </c>
      <c r="BH38" s="250" t="e">
        <f>'1_Police_raw'!PI37/'1_Police_raw'!PG37*100</f>
        <v>#VALUE!</v>
      </c>
      <c r="BI38" s="250" t="e">
        <f>'1_Police_raw'!PJ37/'1_Police_raw'!PG37*100</f>
        <v>#VALUE!</v>
      </c>
      <c r="BJ38" s="250" t="e">
        <f>'1_Police_raw'!PK37/'1_Police_raw'!PJ37*100</f>
        <v>#VALUE!</v>
      </c>
      <c r="BL38" s="250" t="e">
        <f>'1_Police_raw'!PM37/'1_Police_raw'!NE37*100</f>
        <v>#VALUE!</v>
      </c>
      <c r="BM38" s="250" t="e">
        <f>'1_Police_raw'!PN37/'1_Police_raw'!PM37*100</f>
        <v>#VALUE!</v>
      </c>
      <c r="BN38" s="250" t="e">
        <f>'1_Police_raw'!PO37/'1_Police_raw'!PM37*100</f>
        <v>#VALUE!</v>
      </c>
      <c r="BO38" s="250" t="e">
        <f>'1_Police_raw'!PP37/'1_Police_raw'!PM37*100</f>
        <v>#VALUE!</v>
      </c>
      <c r="BP38" s="250" t="e">
        <f>'1_Police_raw'!PQ37/'1_Police_raw'!PP37*100</f>
        <v>#VALUE!</v>
      </c>
      <c r="BR38" s="250" t="e">
        <f>'1_Police_raw'!PS37/'1_Police_raw'!PM37*100</f>
        <v>#VALUE!</v>
      </c>
      <c r="BS38" s="250" t="e">
        <f>'1_Police_raw'!PT37/'1_Police_raw'!PS37*100</f>
        <v>#VALUE!</v>
      </c>
      <c r="BT38" s="250" t="e">
        <f>'1_Police_raw'!PU37/'1_Police_raw'!PS37*100</f>
        <v>#VALUE!</v>
      </c>
      <c r="BU38" s="250" t="e">
        <f>'1_Police_raw'!PV37/'1_Police_raw'!PS37*100</f>
        <v>#VALUE!</v>
      </c>
      <c r="BV38" s="250" t="e">
        <f>'1_Police_raw'!PW37/'1_Police_raw'!PV37*100</f>
        <v>#VALUE!</v>
      </c>
      <c r="BX38" s="250" t="e">
        <f>'1_Police_raw'!PY37/'1_Police_raw'!PS37*100</f>
        <v>#VALUE!</v>
      </c>
      <c r="BY38" s="250" t="e">
        <f>'1_Police_raw'!PZ37/'1_Police_raw'!PY37*100</f>
        <v>#VALUE!</v>
      </c>
      <c r="BZ38" s="250" t="e">
        <f>'1_Police_raw'!QA37/'1_Police_raw'!PY37*100</f>
        <v>#VALUE!</v>
      </c>
      <c r="CA38" s="250" t="e">
        <f>'1_Police_raw'!QB37/'1_Police_raw'!PY37*100</f>
        <v>#VALUE!</v>
      </c>
      <c r="CB38" s="250" t="e">
        <f>'1_Police_raw'!QC37/'1_Police_raw'!QB37*100</f>
        <v>#VALUE!</v>
      </c>
      <c r="CD38" s="250" t="e">
        <f>'1_Police_raw'!QE37/'1_Police_raw'!PS37*100</f>
        <v>#VALUE!</v>
      </c>
      <c r="CE38" s="250" t="e">
        <f>'1_Police_raw'!QF37/'1_Police_raw'!QE37*100</f>
        <v>#VALUE!</v>
      </c>
      <c r="CF38" s="250" t="e">
        <f>'1_Police_raw'!QG37/'1_Police_raw'!QE37*100</f>
        <v>#VALUE!</v>
      </c>
      <c r="CG38" s="250" t="e">
        <f>'1_Police_raw'!QH37/'1_Police_raw'!QE37*100</f>
        <v>#VALUE!</v>
      </c>
      <c r="CH38" s="250" t="e">
        <f>'1_Police_raw'!QI37/'1_Police_raw'!QH37*100</f>
        <v>#VALUE!</v>
      </c>
      <c r="CJ38" s="250" t="e">
        <f>'1_Police_raw'!QK37/'1_Police_raw'!QE37*100</f>
        <v>#VALUE!</v>
      </c>
      <c r="CK38" s="250" t="e">
        <f>'1_Police_raw'!QL37/'1_Police_raw'!QK37*100</f>
        <v>#VALUE!</v>
      </c>
      <c r="CL38" s="250" t="e">
        <f>'1_Police_raw'!QM37/'1_Police_raw'!QK37*100</f>
        <v>#VALUE!</v>
      </c>
      <c r="CM38" s="250" t="e">
        <f>'1_Police_raw'!QN37/'1_Police_raw'!QK37*100</f>
        <v>#VALUE!</v>
      </c>
      <c r="CN38" s="250" t="e">
        <f>'1_Police_raw'!QO37/'1_Police_raw'!QN37*100</f>
        <v>#VALUE!</v>
      </c>
      <c r="CP38" s="250" t="e">
        <f>'1_Police_raw'!QQ37/'1_Police_raw'!NE37*100</f>
        <v>#VALUE!</v>
      </c>
      <c r="CQ38" s="250" t="e">
        <f>'1_Police_raw'!QR37/'1_Police_raw'!QQ37*100</f>
        <v>#VALUE!</v>
      </c>
      <c r="CR38" s="250" t="e">
        <f>'1_Police_raw'!QS37/'1_Police_raw'!QQ37*100</f>
        <v>#VALUE!</v>
      </c>
      <c r="CS38" s="250" t="e">
        <f>'1_Police_raw'!QT37/'1_Police_raw'!QQ37*100</f>
        <v>#VALUE!</v>
      </c>
      <c r="CT38" s="250" t="e">
        <f>'1_Police_raw'!QU37/'1_Police_raw'!QT37*100</f>
        <v>#VALUE!</v>
      </c>
      <c r="CV38" s="250" t="e">
        <f>'1_Police_raw'!QW37/'1_Police_raw'!QQ37*100</f>
        <v>#VALUE!</v>
      </c>
      <c r="CW38" s="250" t="e">
        <f>'1_Police_raw'!QX37/'1_Police_raw'!QW37*100</f>
        <v>#VALUE!</v>
      </c>
      <c r="CX38" s="250" t="e">
        <f>'1_Police_raw'!QY37/'1_Police_raw'!QW37*100</f>
        <v>#VALUE!</v>
      </c>
      <c r="CY38" s="250" t="e">
        <f>'1_Police_raw'!QZ37/'1_Police_raw'!QW37*100</f>
        <v>#VALUE!</v>
      </c>
      <c r="CZ38" s="250" t="e">
        <f>'1_Police_raw'!RA37/'1_Police_raw'!QZ37*100</f>
        <v>#VALUE!</v>
      </c>
      <c r="DB38" s="250" t="e">
        <f>'1_Police_raw'!RC37/'1_Police_raw'!NE37*100</f>
        <v>#VALUE!</v>
      </c>
      <c r="DC38" s="250" t="e">
        <f>'1_Police_raw'!RD37/'1_Police_raw'!RC37*100</f>
        <v>#VALUE!</v>
      </c>
      <c r="DD38" s="250" t="e">
        <f>'1_Police_raw'!RE37/'1_Police_raw'!RC37*100</f>
        <v>#VALUE!</v>
      </c>
      <c r="DE38" s="250" t="e">
        <f>'1_Police_raw'!RF37/'1_Police_raw'!RC37*100</f>
        <v>#VALUE!</v>
      </c>
      <c r="DF38" s="250" t="e">
        <f>'1_Police_raw'!RG37/'1_Police_raw'!RF37*100</f>
        <v>#VALUE!</v>
      </c>
      <c r="DH38" s="250" t="e">
        <f>'1_Police_raw'!RI37/'1_Police_raw'!NE37*100</f>
        <v>#VALUE!</v>
      </c>
      <c r="DI38" s="250" t="e">
        <f>'1_Police_raw'!RJ37/'1_Police_raw'!RI37*100</f>
        <v>#VALUE!</v>
      </c>
      <c r="DJ38" s="250" t="e">
        <f>'1_Police_raw'!RK37/'1_Police_raw'!RI37*100</f>
        <v>#VALUE!</v>
      </c>
      <c r="DK38" s="250" t="e">
        <f>'1_Police_raw'!RL37/'1_Police_raw'!RI37*100</f>
        <v>#VALUE!</v>
      </c>
      <c r="DL38" s="250" t="e">
        <f>'1_Police_raw'!RM37/'1_Police_raw'!RL37*100</f>
        <v>#VALUE!</v>
      </c>
      <c r="DN38" s="250" t="e">
        <f>'1_Police_raw'!RO37/'1_Police_raw'!NE37*100</f>
        <v>#VALUE!</v>
      </c>
      <c r="DO38" s="250" t="e">
        <f>'1_Police_raw'!RP37/'1_Police_raw'!RO37*100</f>
        <v>#VALUE!</v>
      </c>
      <c r="DP38" s="250" t="e">
        <f>'1_Police_raw'!RQ37/'1_Police_raw'!RO37*100</f>
        <v>#VALUE!</v>
      </c>
      <c r="DQ38" s="250" t="e">
        <f>'1_Police_raw'!RR37/'1_Police_raw'!RO37*100</f>
        <v>#VALUE!</v>
      </c>
      <c r="DR38" s="250" t="e">
        <f>'1_Police_raw'!RS37/'1_Police_raw'!RR37*100</f>
        <v>#VALUE!</v>
      </c>
      <c r="DT38" s="250" t="e">
        <f>'1_Police_raw'!RU37/'1_Police_raw'!NE37*100</f>
        <v>#VALUE!</v>
      </c>
      <c r="DU38" s="250" t="e">
        <f>'1_Police_raw'!RV37/'1_Police_raw'!RU37*100</f>
        <v>#VALUE!</v>
      </c>
      <c r="DV38" s="250" t="e">
        <f>'1_Police_raw'!RW37/'1_Police_raw'!RU37*100</f>
        <v>#VALUE!</v>
      </c>
      <c r="DW38" s="250" t="e">
        <f>'1_Police_raw'!RX37/'1_Police_raw'!RU37*100</f>
        <v>#VALUE!</v>
      </c>
      <c r="DX38" s="250" t="e">
        <f>'1_Police_raw'!RY37/'1_Police_raw'!RX37*100</f>
        <v>#VALUE!</v>
      </c>
      <c r="DZ38" s="250" t="e">
        <f>'1_Police_raw'!SA37/'1_Police_raw'!RU37*100</f>
        <v>#VALUE!</v>
      </c>
      <c r="EA38" s="250" t="e">
        <f>'1_Police_raw'!SB37/'1_Police_raw'!SA37*100</f>
        <v>#VALUE!</v>
      </c>
      <c r="EB38" s="250" t="e">
        <f>'1_Police_raw'!SC37/'1_Police_raw'!SA37*100</f>
        <v>#VALUE!</v>
      </c>
      <c r="EC38" s="250" t="e">
        <f>'1_Police_raw'!SD37/'1_Police_raw'!SA37*100</f>
        <v>#VALUE!</v>
      </c>
      <c r="ED38" s="250" t="e">
        <f>'1_Police_raw'!SE37/'1_Police_raw'!SD37*100</f>
        <v>#VALUE!</v>
      </c>
      <c r="EF38" s="250" t="e">
        <f>'1_Police_raw'!UF37/'1_Police_raw'!UC37*100</f>
        <v>#VALUE!</v>
      </c>
      <c r="EG38" s="250" t="e">
        <f>'1_Police_raw'!UG37/'1_Police_raw'!UC37*100</f>
        <v>#VALUE!</v>
      </c>
    </row>
    <row r="39" spans="1:137">
      <c r="A39" s="247">
        <v>37</v>
      </c>
      <c r="B39" s="239" t="s">
        <v>60</v>
      </c>
      <c r="D39" s="250">
        <f>'1_Police_100K'!OU39</f>
        <v>2191.8934457460809</v>
      </c>
      <c r="E39" s="250">
        <f>'1_Police_raw'!NF38/'1_Police_raw'!NE38*100</f>
        <v>18.568648266100496</v>
      </c>
      <c r="F39" s="250">
        <f>'1_Police_raw'!NG38/'1_Police_raw'!NE38*100</f>
        <v>3.4810686482661</v>
      </c>
      <c r="G39" s="250">
        <f>'1_Police_raw'!NH38/'1_Police_raw'!NE38*100</f>
        <v>11.077937013446567</v>
      </c>
      <c r="H39" s="250">
        <f>'1_Police_raw'!NI38/'1_Police_raw'!NH38*100</f>
        <v>42.064284288281094</v>
      </c>
      <c r="J39" s="250" t="e">
        <f>'1_Police_raw'!NK38/'1_Police_raw'!NE38*100</f>
        <v>#VALUE!</v>
      </c>
      <c r="K39" s="250" t="e">
        <f>'1_Police_raw'!NL38/'1_Police_raw'!NK38*100</f>
        <v>#VALUE!</v>
      </c>
      <c r="L39" s="250" t="e">
        <f>'1_Police_raw'!NM38/'1_Police_raw'!NK38*100</f>
        <v>#VALUE!</v>
      </c>
      <c r="M39" s="250" t="e">
        <f>'1_Police_raw'!NN38/'1_Police_raw'!NK38*100</f>
        <v>#VALUE!</v>
      </c>
      <c r="N39" s="250" t="e">
        <f>'1_Police_raw'!NO38/'1_Police_raw'!NN38*100</f>
        <v>#VALUE!</v>
      </c>
      <c r="P39" s="250">
        <f>'1_Police_raw'!NQ38/'1_Police_raw'!NE38*100</f>
        <v>5.5290162774239211E-2</v>
      </c>
      <c r="Q39" s="250">
        <f>'1_Police_raw'!NR38/'1_Police_raw'!NQ38*100</f>
        <v>4</v>
      </c>
      <c r="R39" s="250">
        <f>'1_Police_raw'!NS38/'1_Police_raw'!NQ38*100</f>
        <v>4</v>
      </c>
      <c r="S39" s="250">
        <f>'1_Police_raw'!NT38/'1_Police_raw'!NQ38*100</f>
        <v>4</v>
      </c>
      <c r="T39" s="250">
        <f>'1_Police_raw'!NU38/'1_Police_raw'!NT38*100</f>
        <v>0</v>
      </c>
      <c r="V39" s="250">
        <f>'1_Police_raw'!NW38/'1_Police_raw'!NQ38*100</f>
        <v>60</v>
      </c>
      <c r="W39" s="250">
        <f>'1_Police_raw'!NX38/'1_Police_raw'!NW38*100</f>
        <v>0</v>
      </c>
      <c r="X39" s="250">
        <f>'1_Police_raw'!NY38/'1_Police_raw'!NW38*100</f>
        <v>6.666666666666667</v>
      </c>
      <c r="Y39" s="250">
        <f>'1_Police_raw'!NZ38/'1_Police_raw'!NW38*100</f>
        <v>0</v>
      </c>
      <c r="Z39" s="250" t="e">
        <f>'1_Police_raw'!OA38/'1_Police_raw'!NZ38*100</f>
        <v>#DIV/0!</v>
      </c>
      <c r="AB39" s="250">
        <f>'1_Police_raw'!OC38/'1_Police_raw'!NE38*100</f>
        <v>3.3505838641188959</v>
      </c>
      <c r="AC39" s="250">
        <f>'1_Police_raw'!OD38/'1_Police_raw'!OC38*100</f>
        <v>11.023102310231023</v>
      </c>
      <c r="AD39" s="250">
        <f>'1_Police_raw'!OE38/'1_Police_raw'!OC38*100</f>
        <v>6.5346534653465351</v>
      </c>
      <c r="AE39" s="250">
        <f>'1_Police_raw'!OF38/'1_Police_raw'!OC38*100</f>
        <v>4.6864686468646868</v>
      </c>
      <c r="AF39" s="250">
        <f>'1_Police_raw'!OG38/'1_Police_raw'!OF38*100</f>
        <v>15.492957746478872</v>
      </c>
      <c r="AH39" s="250">
        <f>'1_Police_raw'!OI38/'1_Police_raw'!OC38*100</f>
        <v>10.363036303630363</v>
      </c>
      <c r="AI39" s="250">
        <f>'1_Police_raw'!OJ38/'1_Police_raw'!OI38*100</f>
        <v>6.369426751592357</v>
      </c>
      <c r="AJ39" s="250">
        <f>'1_Police_raw'!OK38/'1_Police_raw'!OI38*100</f>
        <v>8.2802547770700627</v>
      </c>
      <c r="AK39" s="250">
        <f>'1_Police_raw'!OL38/'1_Police_raw'!OI38*100</f>
        <v>3.1847133757961785</v>
      </c>
      <c r="AL39" s="250">
        <f>'1_Police_raw'!OM38/'1_Police_raw'!OL38*100</f>
        <v>0</v>
      </c>
      <c r="AN39" s="250">
        <f>'1_Police_raw'!OO38/'1_Police_raw'!NE38*100</f>
        <v>0.36270346779900919</v>
      </c>
      <c r="AO39" s="250">
        <f>'1_Police_raw'!OP38/'1_Police_raw'!OO38*100</f>
        <v>0.6097560975609756</v>
      </c>
      <c r="AP39" s="250">
        <f>'1_Police_raw'!OQ38/'1_Police_raw'!OO38*100</f>
        <v>10.365853658536585</v>
      </c>
      <c r="AQ39" s="250">
        <f>'1_Police_raw'!OR38/'1_Police_raw'!OO38*100</f>
        <v>9.1463414634146343</v>
      </c>
      <c r="AR39" s="250">
        <f>'1_Police_raw'!OS38/'1_Police_raw'!OR38*100</f>
        <v>26.666666666666668</v>
      </c>
      <c r="AT39" s="250">
        <f>'1_Police_raw'!OU38/'1_Police_raw'!OO38*100</f>
        <v>25</v>
      </c>
      <c r="AU39" s="250">
        <f>'1_Police_raw'!OV38/'1_Police_raw'!OU38*100</f>
        <v>0</v>
      </c>
      <c r="AV39" s="250">
        <f>'1_Police_raw'!OW38/'1_Police_raw'!OU38*100</f>
        <v>9.7560975609756095</v>
      </c>
      <c r="AW39" s="250">
        <f>'1_Police_raw'!OX38/'1_Police_raw'!OU38*100</f>
        <v>14.634146341463413</v>
      </c>
      <c r="AX39" s="250">
        <f>'1_Police_raw'!OY38/'1_Police_raw'!OX38*100</f>
        <v>16.666666666666664</v>
      </c>
      <c r="AZ39" s="250">
        <f>'1_Police_raw'!PA38/'1_Police_raw'!OO38*100</f>
        <v>45.121951219512198</v>
      </c>
      <c r="BA39" s="250">
        <f>'1_Police_raw'!PB38/'1_Police_raw'!PA38*100</f>
        <v>0</v>
      </c>
      <c r="BB39" s="250">
        <f>'1_Police_raw'!PC38/'1_Police_raw'!PA38*100</f>
        <v>10.810810810810811</v>
      </c>
      <c r="BC39" s="250">
        <f>'1_Police_raw'!PD38/'1_Police_raw'!PA38*100</f>
        <v>6.756756756756757</v>
      </c>
      <c r="BD39" s="250">
        <f>'1_Police_raw'!PE38/'1_Police_raw'!PD38*100</f>
        <v>40</v>
      </c>
      <c r="BF39" s="250">
        <f>'1_Police_raw'!PG38/'1_Police_raw'!NE38*100</f>
        <v>0.36712668082094835</v>
      </c>
      <c r="BG39" s="250">
        <f>'1_Police_raw'!PH38/'1_Police_raw'!PG38*100</f>
        <v>9.0361445783132535</v>
      </c>
      <c r="BH39" s="250">
        <f>'1_Police_raw'!PI38/'1_Police_raw'!PG38*100</f>
        <v>27.108433734939759</v>
      </c>
      <c r="BI39" s="250">
        <f>'1_Police_raw'!PJ38/'1_Police_raw'!PG38*100</f>
        <v>17.46987951807229</v>
      </c>
      <c r="BJ39" s="250">
        <f>'1_Police_raw'!PK38/'1_Police_raw'!PJ38*100</f>
        <v>34.482758620689658</v>
      </c>
      <c r="BL39" s="250">
        <f>'1_Police_raw'!PM38/'1_Police_raw'!NE38*100</f>
        <v>19.422328379334751</v>
      </c>
      <c r="BM39" s="250">
        <f>'1_Police_raw'!PN38/'1_Police_raw'!PM38*100</f>
        <v>22.386700068321566</v>
      </c>
      <c r="BN39" s="250">
        <f>'1_Police_raw'!PO38/'1_Police_raw'!PM38*100</f>
        <v>9.8610794807560929</v>
      </c>
      <c r="BO39" s="250">
        <f>'1_Police_raw'!PP38/'1_Police_raw'!PM38*100</f>
        <v>14.393076747893419</v>
      </c>
      <c r="BP39" s="250">
        <f>'1_Police_raw'!PQ38/'1_Police_raw'!PP38*100</f>
        <v>52.294303797468359</v>
      </c>
      <c r="BR39" s="250">
        <f>'1_Police_raw'!PS38/'1_Police_raw'!PM38*100</f>
        <v>33.135959918014116</v>
      </c>
      <c r="BS39" s="250">
        <f>'1_Police_raw'!PT38/'1_Police_raw'!PS38*100</f>
        <v>16.666666666666664</v>
      </c>
      <c r="BT39" s="250">
        <f>'1_Police_raw'!PU38/'1_Police_raw'!PS38*100</f>
        <v>14.398625429553263</v>
      </c>
      <c r="BU39" s="250">
        <f>'1_Police_raw'!PV38/'1_Police_raw'!PS38*100</f>
        <v>21.993127147766323</v>
      </c>
      <c r="BV39" s="250">
        <f>'1_Police_raw'!PW38/'1_Police_raw'!PV38*100</f>
        <v>61.71875</v>
      </c>
      <c r="BX39" s="250" t="e">
        <f>'1_Police_raw'!PY38/'1_Police_raw'!PS38*100</f>
        <v>#VALUE!</v>
      </c>
      <c r="BY39" s="250" t="e">
        <f>'1_Police_raw'!PZ38/'1_Police_raw'!PY38*100</f>
        <v>#VALUE!</v>
      </c>
      <c r="BZ39" s="250" t="e">
        <f>'1_Police_raw'!QA38/'1_Police_raw'!PY38*100</f>
        <v>#VALUE!</v>
      </c>
      <c r="CA39" s="250" t="e">
        <f>'1_Police_raw'!QB38/'1_Police_raw'!PY38*100</f>
        <v>#VALUE!</v>
      </c>
      <c r="CB39" s="250" t="e">
        <f>'1_Police_raw'!QC38/'1_Police_raw'!QB38*100</f>
        <v>#VALUE!</v>
      </c>
      <c r="CD39" s="250">
        <f>'1_Police_raw'!QE38/'1_Police_raw'!PS38*100</f>
        <v>78.900343642611688</v>
      </c>
      <c r="CE39" s="250">
        <f>'1_Police_raw'!QF38/'1_Police_raw'!QE38*100</f>
        <v>14.02439024390244</v>
      </c>
      <c r="CF39" s="250">
        <f>'1_Police_raw'!QG38/'1_Police_raw'!QE38*100</f>
        <v>15.853658536585366</v>
      </c>
      <c r="CG39" s="250">
        <f>'1_Police_raw'!QH38/'1_Police_raw'!QE38*100</f>
        <v>20.993031358885016</v>
      </c>
      <c r="CH39" s="250">
        <f>'1_Police_raw'!QI38/'1_Police_raw'!QH38*100</f>
        <v>62.655601659751035</v>
      </c>
      <c r="CJ39" s="250">
        <f>'1_Police_raw'!QK38/'1_Police_raw'!QE38*100</f>
        <v>21.080139372822298</v>
      </c>
      <c r="CK39" s="250">
        <f>'1_Police_raw'!QL38/'1_Police_raw'!QK38*100</f>
        <v>11.570247933884298</v>
      </c>
      <c r="CL39" s="250">
        <f>'1_Police_raw'!QM38/'1_Police_raw'!QK38*100</f>
        <v>14.049586776859504</v>
      </c>
      <c r="CM39" s="250">
        <f>'1_Police_raw'!QN38/'1_Police_raw'!QK38*100</f>
        <v>16.32231404958678</v>
      </c>
      <c r="CN39" s="250">
        <f>'1_Police_raw'!QO38/'1_Police_raw'!QN38*100</f>
        <v>65.822784810126578</v>
      </c>
      <c r="CP39" s="250">
        <f>'1_Police_raw'!QQ38/'1_Police_raw'!NE38*100</f>
        <v>6.6149150743099794</v>
      </c>
      <c r="CQ39" s="250">
        <f>'1_Police_raw'!QR38/'1_Police_raw'!QQ38*100</f>
        <v>24.74088933467068</v>
      </c>
      <c r="CR39" s="250">
        <f>'1_Police_raw'!QS38/'1_Police_raw'!QQ38*100</f>
        <v>0.60180541624874617</v>
      </c>
      <c r="CS39" s="250">
        <f>'1_Police_raw'!QT38/'1_Police_raw'!QQ38*100</f>
        <v>17.318622534269476</v>
      </c>
      <c r="CT39" s="250">
        <f>'1_Police_raw'!QU38/'1_Police_raw'!QT38*100</f>
        <v>49.227799227799231</v>
      </c>
      <c r="CV39" s="250">
        <f>'1_Police_raw'!QW38/'1_Police_raw'!QQ38*100</f>
        <v>3.8114343029087263</v>
      </c>
      <c r="CW39" s="250">
        <f>'1_Police_raw'!QX38/'1_Police_raw'!QW38*100</f>
        <v>41.228070175438596</v>
      </c>
      <c r="CX39" s="250">
        <f>'1_Police_raw'!QY38/'1_Police_raw'!QW38*100</f>
        <v>2.6315789473684208</v>
      </c>
      <c r="CY39" s="250">
        <f>'1_Police_raw'!QZ38/'1_Police_raw'!QW38*100</f>
        <v>67.543859649122808</v>
      </c>
      <c r="CZ39" s="250">
        <f>'1_Police_raw'!RA38/'1_Police_raw'!QZ38*100</f>
        <v>98.701298701298697</v>
      </c>
      <c r="DB39" s="250">
        <f>'1_Police_raw'!RC38/'1_Police_raw'!NE38*100</f>
        <v>3.9189667374380752</v>
      </c>
      <c r="DC39" s="250">
        <f>'1_Police_raw'!RD38/'1_Police_raw'!RC38*100</f>
        <v>19.920993227990973</v>
      </c>
      <c r="DD39" s="250">
        <f>'1_Police_raw'!RE38/'1_Police_raw'!RC38*100</f>
        <v>0.28216704288939054</v>
      </c>
      <c r="DE39" s="250">
        <f>'1_Police_raw'!RF38/'1_Police_raw'!RC38*100</f>
        <v>45.090293453724605</v>
      </c>
      <c r="DF39" s="250">
        <f>'1_Police_raw'!RG38/'1_Police_raw'!RF38*100</f>
        <v>28.410513141426787</v>
      </c>
      <c r="DH39" s="250">
        <f>'1_Police_raw'!RI38/'1_Police_raw'!NE38*100</f>
        <v>0.24769992922859166</v>
      </c>
      <c r="DI39" s="250">
        <f>'1_Police_raw'!RJ38/'1_Police_raw'!RI38*100</f>
        <v>16.071428571428573</v>
      </c>
      <c r="DJ39" s="250">
        <f>'1_Police_raw'!RK38/'1_Police_raw'!RI38*100</f>
        <v>0</v>
      </c>
      <c r="DK39" s="250">
        <f>'1_Police_raw'!RL38/'1_Police_raw'!RI38*100</f>
        <v>11.607142857142858</v>
      </c>
      <c r="DL39" s="250">
        <f>'1_Police_raw'!RM38/'1_Police_raw'!RL38*100</f>
        <v>15.384615384615385</v>
      </c>
      <c r="DN39" s="250">
        <f>'1_Police_raw'!RO38/'1_Police_raw'!NE38*100</f>
        <v>0.15702406227883933</v>
      </c>
      <c r="DO39" s="250">
        <f>'1_Police_raw'!RP38/'1_Police_raw'!RO38*100</f>
        <v>14.084507042253522</v>
      </c>
      <c r="DP39" s="250">
        <f>'1_Police_raw'!RQ38/'1_Police_raw'!RO38*100</f>
        <v>0</v>
      </c>
      <c r="DQ39" s="250">
        <f>'1_Police_raw'!RR38/'1_Police_raw'!RO38*100</f>
        <v>9.8591549295774641</v>
      </c>
      <c r="DR39" s="250">
        <f>'1_Police_raw'!RS38/'1_Police_raw'!RR38*100</f>
        <v>0</v>
      </c>
      <c r="DT39" s="250">
        <f>'1_Police_raw'!RU38/'1_Police_raw'!NE38*100</f>
        <v>4.7018754423213025</v>
      </c>
      <c r="DU39" s="250">
        <f>'1_Police_raw'!RV38/'1_Police_raw'!RU38*100</f>
        <v>11.47695202257761</v>
      </c>
      <c r="DV39" s="250">
        <f>'1_Police_raw'!RW38/'1_Police_raw'!RU38*100</f>
        <v>4.9858889934148634</v>
      </c>
      <c r="DW39" s="250">
        <f>'1_Police_raw'!RX38/'1_Police_raw'!RU38*100</f>
        <v>5.8325493885230477</v>
      </c>
      <c r="DX39" s="250">
        <f>'1_Police_raw'!RY38/'1_Police_raw'!RX38*100</f>
        <v>70.161290322580655</v>
      </c>
      <c r="DZ39" s="250">
        <f>'1_Police_raw'!SA38/'1_Police_raw'!RU38*100</f>
        <v>93.885230479774222</v>
      </c>
      <c r="EA39" s="250">
        <f>'1_Police_raw'!SB38/'1_Police_raw'!SA38*100</f>
        <v>11.372745490981965</v>
      </c>
      <c r="EB39" s="250">
        <f>'1_Police_raw'!SC38/'1_Police_raw'!SA38*100</f>
        <v>4.0080160320641278</v>
      </c>
      <c r="EC39" s="250">
        <f>'1_Police_raw'!SD38/'1_Police_raw'!SA38*100</f>
        <v>6.2124248496993983</v>
      </c>
      <c r="ED39" s="250">
        <f>'1_Police_raw'!SE38/'1_Police_raw'!SD38*100</f>
        <v>70.161290322580655</v>
      </c>
      <c r="EF39" s="250">
        <f>'1_Police_raw'!UF38/'1_Police_raw'!UC38*100</f>
        <v>16.949628174547495</v>
      </c>
      <c r="EG39" s="250">
        <f>'1_Police_raw'!UG38/'1_Police_raw'!UC38*100</f>
        <v>13.596183527430897</v>
      </c>
    </row>
    <row r="40" spans="1:137">
      <c r="A40" s="247">
        <v>38</v>
      </c>
      <c r="B40" s="239" t="s">
        <v>61</v>
      </c>
      <c r="D40" s="250">
        <f>'1_Police_100K'!OU40</f>
        <v>684.90630644226701</v>
      </c>
      <c r="E40" s="250">
        <f>'1_Police_raw'!NF39/'1_Police_raw'!NE39*100</f>
        <v>13.896886865994418</v>
      </c>
      <c r="F40" s="250">
        <f>'1_Police_raw'!NG39/'1_Police_raw'!NE39*100</f>
        <v>5.1333392008449223</v>
      </c>
      <c r="G40" s="250">
        <f>'1_Police_raw'!NH39/'1_Police_raw'!NE39*100</f>
        <v>33.381006864988564</v>
      </c>
      <c r="H40" s="250">
        <f>'1_Police_raw'!NI39/'1_Police_raw'!NH39*100</f>
        <v>30.565835193084549</v>
      </c>
      <c r="J40" s="250">
        <f>'1_Police_raw'!NK39/'1_Police_raw'!NE39*100</f>
        <v>11.112857394321924</v>
      </c>
      <c r="K40" s="250">
        <f>'1_Police_raw'!NL39/'1_Police_raw'!NK39*100</f>
        <v>8.624200939073372</v>
      </c>
      <c r="L40" s="250">
        <f>'1_Police_raw'!NM39/'1_Police_raw'!NK39*100</f>
        <v>1.9177462239067715</v>
      </c>
      <c r="M40" s="250">
        <f>'1_Police_raw'!NN39/'1_Police_raw'!NK39*100</f>
        <v>21.629801436895402</v>
      </c>
      <c r="N40" s="250">
        <f>'1_Police_raw'!NO39/'1_Police_raw'!NN39*100</f>
        <v>42.173401333856411</v>
      </c>
      <c r="P40" s="250">
        <f>'1_Police_raw'!NQ39/'1_Police_raw'!NE39*100</f>
        <v>0.33822013227047554</v>
      </c>
      <c r="Q40" s="250">
        <f>'1_Police_raw'!NR39/'1_Police_raw'!NQ39*100</f>
        <v>12.546468401486987</v>
      </c>
      <c r="R40" s="250">
        <f>'1_Police_raw'!NS39/'1_Police_raw'!NQ39*100</f>
        <v>3.3457249070631967</v>
      </c>
      <c r="S40" s="250">
        <f>'1_Police_raw'!NT39/'1_Police_raw'!NQ39*100</f>
        <v>36.431226765799259</v>
      </c>
      <c r="T40" s="250">
        <f>'1_Police_raw'!NU39/'1_Police_raw'!NT39*100</f>
        <v>21.428571428571427</v>
      </c>
      <c r="V40" s="250">
        <f>'1_Police_raw'!NW39/'1_Police_raw'!NQ39*100</f>
        <v>37.267657992565056</v>
      </c>
      <c r="W40" s="250">
        <f>'1_Police_raw'!NX39/'1_Police_raw'!NW39*100</f>
        <v>14.214463840399002</v>
      </c>
      <c r="X40" s="250">
        <f>'1_Police_raw'!NY39/'1_Police_raw'!NW39*100</f>
        <v>3.4912718204488775</v>
      </c>
      <c r="Y40" s="250">
        <f>'1_Police_raw'!NZ39/'1_Police_raw'!NW39*100</f>
        <v>25.187032418952622</v>
      </c>
      <c r="Z40" s="250">
        <f>'1_Police_raw'!OA39/'1_Police_raw'!NZ39*100</f>
        <v>35.64356435643564</v>
      </c>
      <c r="AB40" s="250">
        <f>'1_Police_raw'!OC39/'1_Police_raw'!NE39*100</f>
        <v>5.1855181431840469</v>
      </c>
      <c r="AC40" s="250">
        <f>'1_Police_raw'!OD39/'1_Police_raw'!OC39*100</f>
        <v>13.002364066193852</v>
      </c>
      <c r="AD40" s="250">
        <f>'1_Police_raw'!OE39/'1_Police_raw'!OC39*100</f>
        <v>6.7951748802812624</v>
      </c>
      <c r="AE40" s="250">
        <f>'1_Police_raw'!OF39/'1_Police_raw'!OC39*100</f>
        <v>31.151118385160935</v>
      </c>
      <c r="AF40" s="250">
        <f>'1_Police_raw'!OG39/'1_Police_raw'!OF39*100</f>
        <v>31.309593306090676</v>
      </c>
      <c r="AH40" s="250" t="e">
        <f>'1_Police_raw'!OI39/'1_Police_raw'!OC39*100</f>
        <v>#VALUE!</v>
      </c>
      <c r="AI40" s="250" t="e">
        <f>'1_Police_raw'!OJ39/'1_Police_raw'!OI39*100</f>
        <v>#VALUE!</v>
      </c>
      <c r="AJ40" s="250" t="e">
        <f>'1_Police_raw'!OK39/'1_Police_raw'!OI39*100</f>
        <v>#VALUE!</v>
      </c>
      <c r="AK40" s="250" t="e">
        <f>'1_Police_raw'!OL39/'1_Police_raw'!OI39*100</f>
        <v>#VALUE!</v>
      </c>
      <c r="AL40" s="250" t="e">
        <f>'1_Police_raw'!OM39/'1_Police_raw'!OL39*100</f>
        <v>#VALUE!</v>
      </c>
      <c r="AN40" s="250">
        <f>'1_Police_raw'!OO39/'1_Police_raw'!NE39*100</f>
        <v>1.8998164307088794</v>
      </c>
      <c r="AO40" s="250">
        <f>'1_Police_raw'!OP39/'1_Police_raw'!OO39*100</f>
        <v>4.5334215751158178</v>
      </c>
      <c r="AP40" s="250">
        <f>'1_Police_raw'!OQ39/'1_Police_raw'!OO39*100</f>
        <v>6.9159497021839833</v>
      </c>
      <c r="AQ40" s="250">
        <f>'1_Police_raw'!OR39/'1_Police_raw'!OO39*100</f>
        <v>37.144275314361352</v>
      </c>
      <c r="AR40" s="250">
        <f>'1_Police_raw'!OS39/'1_Police_raw'!OR39*100</f>
        <v>22.628062360801781</v>
      </c>
      <c r="AT40" s="250">
        <f>'1_Police_raw'!OU39/'1_Police_raw'!OO39*100</f>
        <v>14.162806088682991</v>
      </c>
      <c r="AU40" s="250">
        <f>'1_Police_raw'!OV39/'1_Police_raw'!OU39*100</f>
        <v>1.9859813084112148</v>
      </c>
      <c r="AV40" s="250">
        <f>'1_Police_raw'!OW39/'1_Police_raw'!OU39*100</f>
        <v>10.163551401869158</v>
      </c>
      <c r="AW40" s="250">
        <f>'1_Police_raw'!OX39/'1_Police_raw'!OU39*100</f>
        <v>55.490654205607484</v>
      </c>
      <c r="AX40" s="250">
        <f>'1_Police_raw'!OY39/'1_Police_raw'!OX39*100</f>
        <v>20.210526315789473</v>
      </c>
      <c r="AZ40" s="250">
        <f>'1_Police_raw'!PA39/'1_Police_raw'!OO39*100</f>
        <v>13.418266048974189</v>
      </c>
      <c r="BA40" s="250">
        <f>'1_Police_raw'!PB39/'1_Police_raw'!PA39*100</f>
        <v>5.5487053020961774</v>
      </c>
      <c r="BB40" s="250">
        <f>'1_Police_raw'!PC39/'1_Police_raw'!PA39*100</f>
        <v>10.727496917385944</v>
      </c>
      <c r="BC40" s="250">
        <f>'1_Police_raw'!PD39/'1_Police_raw'!PA39*100</f>
        <v>13.440197287299629</v>
      </c>
      <c r="BD40" s="250">
        <f>'1_Police_raw'!PE39/'1_Police_raw'!PD39*100</f>
        <v>33.027522935779821</v>
      </c>
      <c r="BF40" s="250">
        <f>'1_Police_raw'!PG39/'1_Police_raw'!NE39*100</f>
        <v>4.8545276234063417</v>
      </c>
      <c r="BG40" s="250">
        <f>'1_Police_raw'!PH39/'1_Police_raw'!PG39*100</f>
        <v>11.253561253561253</v>
      </c>
      <c r="BH40" s="250">
        <f>'1_Police_raw'!PI39/'1_Police_raw'!PG39*100</f>
        <v>16.692566692566693</v>
      </c>
      <c r="BI40" s="250">
        <f>'1_Police_raw'!PJ39/'1_Police_raw'!PG39*100</f>
        <v>45.875420875420872</v>
      </c>
      <c r="BJ40" s="250">
        <f>'1_Police_raw'!PK39/'1_Police_raw'!PJ39*100</f>
        <v>19.280169371912493</v>
      </c>
      <c r="BL40" s="250">
        <f>'1_Police_raw'!PM39/'1_Police_raw'!NE39*100</f>
        <v>11.447934216812936</v>
      </c>
      <c r="BM40" s="250">
        <f>'1_Police_raw'!PN39/'1_Police_raw'!PM39*100</f>
        <v>7.0208676551345413</v>
      </c>
      <c r="BN40" s="250">
        <f>'1_Police_raw'!PO39/'1_Police_raw'!PM39*100</f>
        <v>10.58484349258649</v>
      </c>
      <c r="BO40" s="250">
        <f>'1_Police_raw'!PP39/'1_Police_raw'!PM39*100</f>
        <v>34.530477759472817</v>
      </c>
      <c r="BP40" s="250">
        <f>'1_Police_raw'!PQ39/'1_Police_raw'!PP39*100</f>
        <v>32.395038167938935</v>
      </c>
      <c r="BR40" s="250" t="e">
        <f>'1_Police_raw'!PS39/'1_Police_raw'!PM39*100</f>
        <v>#VALUE!</v>
      </c>
      <c r="BS40" s="250" t="e">
        <f>'1_Police_raw'!PT39/'1_Police_raw'!PS39*100</f>
        <v>#VALUE!</v>
      </c>
      <c r="BT40" s="250" t="e">
        <f>'1_Police_raw'!PU39/'1_Police_raw'!PS39*100</f>
        <v>#VALUE!</v>
      </c>
      <c r="BU40" s="250" t="e">
        <f>'1_Police_raw'!PV39/'1_Police_raw'!PS39*100</f>
        <v>#VALUE!</v>
      </c>
      <c r="BV40" s="250" t="e">
        <f>'1_Police_raw'!PW39/'1_Police_raw'!PV39*100</f>
        <v>#VALUE!</v>
      </c>
      <c r="BX40" s="250" t="e">
        <f>'1_Police_raw'!PY39/'1_Police_raw'!PS39*100</f>
        <v>#VALUE!</v>
      </c>
      <c r="BY40" s="250">
        <f>'1_Police_raw'!PZ39/'1_Police_raw'!PY39*100</f>
        <v>6.0365853658536581</v>
      </c>
      <c r="BZ40" s="250">
        <f>'1_Police_raw'!QA39/'1_Police_raw'!PY39*100</f>
        <v>14.390243902439023</v>
      </c>
      <c r="CA40" s="250">
        <f>'1_Police_raw'!QB39/'1_Police_raw'!PY39*100</f>
        <v>29.959349593495936</v>
      </c>
      <c r="CB40" s="250">
        <f>'1_Police_raw'!QC39/'1_Police_raw'!QB39*100</f>
        <v>41.248303934871103</v>
      </c>
      <c r="CD40" s="250" t="e">
        <f>'1_Police_raw'!QE39/'1_Police_raw'!PS39*100</f>
        <v>#VALUE!</v>
      </c>
      <c r="CE40" s="250">
        <f>'1_Police_raw'!QF39/'1_Police_raw'!QE39*100</f>
        <v>2.9932107636651963</v>
      </c>
      <c r="CF40" s="250">
        <f>'1_Police_raw'!QG39/'1_Police_raw'!QE39*100</f>
        <v>4.5938847316517171</v>
      </c>
      <c r="CG40" s="250">
        <f>'1_Police_raw'!QH39/'1_Police_raw'!QE39*100</f>
        <v>12.488230338470688</v>
      </c>
      <c r="CH40" s="250">
        <f>'1_Police_raw'!QI39/'1_Police_raw'!QH39*100</f>
        <v>45.198412698412696</v>
      </c>
      <c r="CJ40" s="250">
        <f>'1_Police_raw'!QK39/'1_Police_raw'!QE39*100</f>
        <v>53.342583874324788</v>
      </c>
      <c r="CK40" s="250">
        <f>'1_Police_raw'!QL39/'1_Police_raw'!QK39*100</f>
        <v>11.835748792270531</v>
      </c>
      <c r="CL40" s="250">
        <f>'1_Police_raw'!QM39/'1_Police_raw'!QK39*100</f>
        <v>13.647342995169081</v>
      </c>
      <c r="CM40" s="250">
        <f>'1_Police_raw'!QN39/'1_Police_raw'!QK39*100</f>
        <v>33.444816053511708</v>
      </c>
      <c r="CN40" s="250">
        <f>'1_Police_raw'!QO39/'1_Police_raw'!QN39*100</f>
        <v>35.555555555555557</v>
      </c>
      <c r="CP40" s="250">
        <f>'1_Police_raw'!QQ39/'1_Police_raw'!NE39*100</f>
        <v>2.6862725375311189</v>
      </c>
      <c r="CQ40" s="250">
        <f>'1_Police_raw'!QR39/'1_Police_raw'!QQ39*100</f>
        <v>25.438801778609875</v>
      </c>
      <c r="CR40" s="250">
        <f>'1_Police_raw'!QS39/'1_Police_raw'!QQ39*100</f>
        <v>1.0297215071378423</v>
      </c>
      <c r="CS40" s="250">
        <f>'1_Police_raw'!QT39/'1_Police_raw'!QQ39*100</f>
        <v>28.270535923238942</v>
      </c>
      <c r="CT40" s="250">
        <f>'1_Police_raw'!QU39/'1_Police_raw'!QT39*100</f>
        <v>36.009933774834437</v>
      </c>
      <c r="CV40" s="250">
        <f>'1_Police_raw'!QW39/'1_Police_raw'!QQ39*100</f>
        <v>19.623215539433652</v>
      </c>
      <c r="CW40" s="250">
        <f>'1_Police_raw'!QX39/'1_Police_raw'!QW39*100</f>
        <v>27.728085867620749</v>
      </c>
      <c r="CX40" s="250">
        <f>'1_Police_raw'!QY39/'1_Police_raw'!QW39*100</f>
        <v>0.89445438282647582</v>
      </c>
      <c r="CY40" s="250">
        <f>'1_Police_raw'!QZ39/'1_Police_raw'!QW39*100</f>
        <v>24.209898628503279</v>
      </c>
      <c r="CZ40" s="250">
        <f>'1_Police_raw'!RA39/'1_Police_raw'!QZ39*100</f>
        <v>41.871921182266007</v>
      </c>
      <c r="DB40" s="250">
        <f>'1_Police_raw'!RC39/'1_Police_raw'!NE39*100</f>
        <v>2.9914879171172077</v>
      </c>
      <c r="DC40" s="250">
        <f>'1_Police_raw'!RD39/'1_Police_raw'!RC39*100</f>
        <v>20.531680151308183</v>
      </c>
      <c r="DD40" s="250">
        <f>'1_Police_raw'!RE39/'1_Police_raw'!RC39*100</f>
        <v>0.98770620994010716</v>
      </c>
      <c r="DE40" s="250">
        <f>'1_Police_raw'!RF39/'1_Police_raw'!RC39*100</f>
        <v>62.635284228223178</v>
      </c>
      <c r="DF40" s="250">
        <f>'1_Police_raw'!RG39/'1_Police_raw'!RF39*100</f>
        <v>11.659117597718502</v>
      </c>
      <c r="DH40" s="250">
        <f>'1_Police_raw'!RI39/'1_Police_raw'!NE39*100</f>
        <v>0.19991450197399857</v>
      </c>
      <c r="DI40" s="250">
        <f>'1_Police_raw'!RJ39/'1_Police_raw'!RI39*100</f>
        <v>27.830188679245282</v>
      </c>
      <c r="DJ40" s="250">
        <f>'1_Police_raw'!RK39/'1_Police_raw'!RI39*100</f>
        <v>0.15723270440251574</v>
      </c>
      <c r="DK40" s="250">
        <f>'1_Police_raw'!RL39/'1_Police_raw'!RI39*100</f>
        <v>35.220125786163521</v>
      </c>
      <c r="DL40" s="250">
        <f>'1_Police_raw'!RM39/'1_Police_raw'!RL39*100</f>
        <v>20.535714285714285</v>
      </c>
      <c r="DN40" s="250">
        <f>'1_Police_raw'!RO39/'1_Police_raw'!NE39*100</f>
        <v>0.31527397088037823</v>
      </c>
      <c r="DO40" s="250">
        <f>'1_Police_raw'!RP39/'1_Police_raw'!RO39*100</f>
        <v>17.347956131605187</v>
      </c>
      <c r="DP40" s="250">
        <f>'1_Police_raw'!RQ39/'1_Police_raw'!RO39*100</f>
        <v>0</v>
      </c>
      <c r="DQ40" s="250">
        <f>'1_Police_raw'!RR39/'1_Police_raw'!RO39*100</f>
        <v>4.7856430707876374</v>
      </c>
      <c r="DR40" s="250">
        <f>'1_Police_raw'!RS39/'1_Police_raw'!RR39*100</f>
        <v>50</v>
      </c>
      <c r="DT40" s="250">
        <f>'1_Police_raw'!RU39/'1_Police_raw'!NE39*100</f>
        <v>5.7333970377448642</v>
      </c>
      <c r="DU40" s="250">
        <f>'1_Police_raw'!RV39/'1_Police_raw'!RU39*100</f>
        <v>15.378289473684212</v>
      </c>
      <c r="DV40" s="250">
        <f>'1_Police_raw'!RW39/'1_Police_raw'!RU39*100</f>
        <v>1.7598684210526314</v>
      </c>
      <c r="DW40" s="250">
        <f>'1_Police_raw'!RX39/'1_Police_raw'!RU39*100</f>
        <v>36.962719298245617</v>
      </c>
      <c r="DX40" s="250">
        <f>'1_Police_raw'!RY39/'1_Police_raw'!RX39*100</f>
        <v>21.314150103826755</v>
      </c>
      <c r="DZ40" s="250" t="e">
        <f>'1_Police_raw'!SA39/'1_Police_raw'!RU39*100</f>
        <v>#VALUE!</v>
      </c>
      <c r="EA40" s="250" t="e">
        <f>'1_Police_raw'!SB39/'1_Police_raw'!SA39*100</f>
        <v>#VALUE!</v>
      </c>
      <c r="EB40" s="250" t="e">
        <f>'1_Police_raw'!SC39/'1_Police_raw'!SA39*100</f>
        <v>#VALUE!</v>
      </c>
      <c r="EC40" s="250" t="e">
        <f>'1_Police_raw'!SD39/'1_Police_raw'!SA39*100</f>
        <v>#VALUE!</v>
      </c>
      <c r="ED40" s="250" t="e">
        <f>'1_Police_raw'!SE39/'1_Police_raw'!SD39*100</f>
        <v>#VALUE!</v>
      </c>
      <c r="EF40" s="250">
        <f>'1_Police_raw'!UF39/'1_Police_raw'!UC39*100</f>
        <v>10.869488369900784</v>
      </c>
      <c r="EG40" s="250">
        <f>'1_Police_raw'!UG39/'1_Police_raw'!UC39*100</f>
        <v>10.675064218886245</v>
      </c>
    </row>
    <row r="41" spans="1:137">
      <c r="A41" s="247">
        <v>39</v>
      </c>
      <c r="B41" s="239" t="s">
        <v>62</v>
      </c>
      <c r="D41" s="250">
        <f>'1_Police_100K'!OU41</f>
        <v>1796.5283915482714</v>
      </c>
      <c r="E41" s="250">
        <f>'1_Police_raw'!NF40/'1_Police_raw'!NE40*100</f>
        <v>20.933791701405941</v>
      </c>
      <c r="F41" s="250">
        <f>'1_Police_raw'!NG40/'1_Police_raw'!NE40*100</f>
        <v>9.1660289868314351</v>
      </c>
      <c r="G41" s="250" t="e">
        <f>'1_Police_raw'!NH40/'1_Police_raw'!NE40*100</f>
        <v>#VALUE!</v>
      </c>
      <c r="H41" s="250" t="e">
        <f>'1_Police_raw'!NI40/'1_Police_raw'!NH40*100</f>
        <v>#VALUE!</v>
      </c>
      <c r="J41" s="250">
        <f>'1_Police_raw'!NK40/'1_Police_raw'!NE40*100</f>
        <v>22.999874367554852</v>
      </c>
      <c r="K41" s="250">
        <f>'1_Police_raw'!NL40/'1_Police_raw'!NK40*100</f>
        <v>10.450392293177078</v>
      </c>
      <c r="L41" s="250">
        <f>'1_Police_raw'!NM40/'1_Police_raw'!NK40*100</f>
        <v>6.045784089780514</v>
      </c>
      <c r="M41" s="250" t="e">
        <f>'1_Police_raw'!NN40/'1_Police_raw'!NK40*100</f>
        <v>#VALUE!</v>
      </c>
      <c r="N41" s="250" t="e">
        <f>'1_Police_raw'!NO40/'1_Police_raw'!NN40*100</f>
        <v>#VALUE!</v>
      </c>
      <c r="P41" s="250">
        <f>'1_Police_raw'!NQ40/'1_Police_raw'!NE40*100</f>
        <v>0.50595612001324852</v>
      </c>
      <c r="Q41" s="250">
        <f>'1_Police_raw'!NR40/'1_Police_raw'!NQ40*100</f>
        <v>8.8036117381489838</v>
      </c>
      <c r="R41" s="250">
        <f>'1_Police_raw'!NS40/'1_Police_raw'!NQ40*100</f>
        <v>8.9164785553047405</v>
      </c>
      <c r="S41" s="250" t="e">
        <f>'1_Police_raw'!NT40/'1_Police_raw'!NQ40*100</f>
        <v>#VALUE!</v>
      </c>
      <c r="T41" s="250" t="e">
        <f>'1_Police_raw'!NU40/'1_Police_raw'!NT40*100</f>
        <v>#VALUE!</v>
      </c>
      <c r="V41" s="250">
        <f>'1_Police_raw'!NW40/'1_Police_raw'!NQ40*100</f>
        <v>31.15124153498871</v>
      </c>
      <c r="W41" s="250">
        <f>'1_Police_raw'!NX40/'1_Police_raw'!NW40*100</f>
        <v>7.608695652173914</v>
      </c>
      <c r="X41" s="250">
        <f>'1_Police_raw'!NY40/'1_Police_raw'!NW40*100</f>
        <v>7.608695652173914</v>
      </c>
      <c r="Y41" s="250" t="e">
        <f>'1_Police_raw'!NZ40/'1_Police_raw'!NW40*100</f>
        <v>#VALUE!</v>
      </c>
      <c r="Z41" s="250" t="e">
        <f>'1_Police_raw'!OA40/'1_Police_raw'!NZ40*100</f>
        <v>#VALUE!</v>
      </c>
      <c r="AB41" s="250">
        <f>'1_Police_raw'!OC40/'1_Police_raw'!NE40*100</f>
        <v>23.7182635311854</v>
      </c>
      <c r="AC41" s="250">
        <f>'1_Police_raw'!OD40/'1_Police_raw'!OC40*100</f>
        <v>20.621659363413109</v>
      </c>
      <c r="AD41" s="250">
        <f>'1_Police_raw'!OE40/'1_Police_raw'!OC40*100</f>
        <v>9.2671064669908993</v>
      </c>
      <c r="AE41" s="250" t="e">
        <f>'1_Police_raw'!OF40/'1_Police_raw'!OC40*100</f>
        <v>#VALUE!</v>
      </c>
      <c r="AF41" s="250" t="e">
        <f>'1_Police_raw'!OG40/'1_Police_raw'!OF40*100</f>
        <v>#VALUE!</v>
      </c>
      <c r="AH41" s="250" t="e">
        <f>'1_Police_raw'!OI40/'1_Police_raw'!OC40*100</f>
        <v>#VALUE!</v>
      </c>
      <c r="AI41" s="250" t="e">
        <f>'1_Police_raw'!OJ40/'1_Police_raw'!OI40*100</f>
        <v>#VALUE!</v>
      </c>
      <c r="AJ41" s="250" t="e">
        <f>'1_Police_raw'!OK40/'1_Police_raw'!OI40*100</f>
        <v>#VALUE!</v>
      </c>
      <c r="AK41" s="250" t="e">
        <f>'1_Police_raw'!OL40/'1_Police_raw'!OI40*100</f>
        <v>#VALUE!</v>
      </c>
      <c r="AL41" s="250" t="e">
        <f>'1_Police_raw'!OM40/'1_Police_raw'!OL40*100</f>
        <v>#VALUE!</v>
      </c>
      <c r="AN41" s="250">
        <f>'1_Police_raw'!OO40/'1_Police_raw'!NE40*100</f>
        <v>3.0928423769658622</v>
      </c>
      <c r="AO41" s="250">
        <f>'1_Police_raw'!OP40/'1_Police_raw'!OO40*100</f>
        <v>2.3264401772525849</v>
      </c>
      <c r="AP41" s="250">
        <f>'1_Police_raw'!OQ40/'1_Police_raw'!OO40*100</f>
        <v>12.463072378138849</v>
      </c>
      <c r="AQ41" s="250" t="e">
        <f>'1_Police_raw'!OR40/'1_Police_raw'!OO40*100</f>
        <v>#VALUE!</v>
      </c>
      <c r="AR41" s="250" t="e">
        <f>'1_Police_raw'!OS40/'1_Police_raw'!OR40*100</f>
        <v>#VALUE!</v>
      </c>
      <c r="AT41" s="250">
        <f>'1_Police_raw'!OU40/'1_Police_raw'!OO40*100</f>
        <v>52.548005908419491</v>
      </c>
      <c r="AU41" s="250">
        <f>'1_Police_raw'!OV40/'1_Police_raw'!OU40*100</f>
        <v>1.3703443429374562</v>
      </c>
      <c r="AV41" s="250">
        <f>'1_Police_raw'!OW40/'1_Police_raw'!OU40*100</f>
        <v>12.930428671820099</v>
      </c>
      <c r="AW41" s="250" t="e">
        <f>'1_Police_raw'!OX40/'1_Police_raw'!OU40*100</f>
        <v>#VALUE!</v>
      </c>
      <c r="AX41" s="250" t="e">
        <f>'1_Police_raw'!OY40/'1_Police_raw'!OX40*100</f>
        <v>#VALUE!</v>
      </c>
      <c r="AZ41" s="250">
        <f>'1_Police_raw'!PA40/'1_Police_raw'!OO40*100</f>
        <v>34.231905465288037</v>
      </c>
      <c r="BA41" s="250">
        <f>'1_Police_raw'!PB40/'1_Police_raw'!PA40*100</f>
        <v>3.0744336569579289</v>
      </c>
      <c r="BB41" s="250">
        <f>'1_Police_raw'!PC40/'1_Police_raw'!PA40*100</f>
        <v>20.550161812297734</v>
      </c>
      <c r="BC41" s="250" t="e">
        <f>'1_Police_raw'!PD40/'1_Police_raw'!PA40*100</f>
        <v>#VALUE!</v>
      </c>
      <c r="BD41" s="250" t="e">
        <f>'1_Police_raw'!PE40/'1_Police_raw'!PD40*100</f>
        <v>#VALUE!</v>
      </c>
      <c r="BF41" s="250">
        <f>'1_Police_raw'!PG40/'1_Police_raw'!NE40*100</f>
        <v>1.3711068218417717</v>
      </c>
      <c r="BG41" s="250">
        <f>'1_Police_raw'!PH40/'1_Police_raw'!PG40*100</f>
        <v>7.4135776759683472</v>
      </c>
      <c r="BH41" s="250">
        <f>'1_Police_raw'!PI40/'1_Police_raw'!PG40*100</f>
        <v>21.615993336109955</v>
      </c>
      <c r="BI41" s="250" t="e">
        <f>'1_Police_raw'!PJ40/'1_Police_raw'!PG40*100</f>
        <v>#VALUE!</v>
      </c>
      <c r="BJ41" s="250" t="e">
        <f>'1_Police_raw'!PK40/'1_Police_raw'!PJ40*100</f>
        <v>#VALUE!</v>
      </c>
      <c r="BL41" s="250">
        <f>'1_Police_raw'!PM40/'1_Police_raw'!NE40*100</f>
        <v>21.657891430725126</v>
      </c>
      <c r="BM41" s="250">
        <f>'1_Police_raw'!PN40/'1_Police_raw'!PM40*100</f>
        <v>28.080999841797183</v>
      </c>
      <c r="BN41" s="250">
        <f>'1_Police_raw'!PO40/'1_Police_raw'!PM40*100</f>
        <v>13.260032695248642</v>
      </c>
      <c r="BO41" s="250" t="e">
        <f>'1_Police_raw'!PP40/'1_Police_raw'!PM40*100</f>
        <v>#VALUE!</v>
      </c>
      <c r="BP41" s="250" t="e">
        <f>'1_Police_raw'!PQ40/'1_Police_raw'!PP40*100</f>
        <v>#VALUE!</v>
      </c>
      <c r="BR41" s="250">
        <f>'1_Police_raw'!PS40/'1_Police_raw'!PM40*100</f>
        <v>16.223698781838316</v>
      </c>
      <c r="BS41" s="250">
        <f>'1_Police_raw'!PT40/'1_Police_raw'!PS40*100</f>
        <v>16.869819600195026</v>
      </c>
      <c r="BT41" s="250">
        <f>'1_Police_raw'!PU40/'1_Police_raw'!PS40*100</f>
        <v>18.104989436047454</v>
      </c>
      <c r="BU41" s="250" t="e">
        <f>'1_Police_raw'!PV40/'1_Police_raw'!PS40*100</f>
        <v>#VALUE!</v>
      </c>
      <c r="BV41" s="250" t="e">
        <f>'1_Police_raw'!PW40/'1_Police_raw'!PV40*100</f>
        <v>#VALUE!</v>
      </c>
      <c r="BX41" s="250">
        <f>'1_Police_raw'!PY40/'1_Police_raw'!PS40*100</f>
        <v>47.261498456037707</v>
      </c>
      <c r="BY41" s="250">
        <f>'1_Police_raw'!PZ40/'1_Police_raw'!PY40*100</f>
        <v>10.144429160935351</v>
      </c>
      <c r="BZ41" s="250">
        <f>'1_Police_raw'!QA40/'1_Police_raw'!PY40*100</f>
        <v>18.156808803301239</v>
      </c>
      <c r="CA41" s="250" t="e">
        <f>'1_Police_raw'!QB40/'1_Police_raw'!PY40*100</f>
        <v>#VALUE!</v>
      </c>
      <c r="CB41" s="250" t="e">
        <f>'1_Police_raw'!QC40/'1_Police_raw'!QB40*100</f>
        <v>#VALUE!</v>
      </c>
      <c r="CD41" s="250">
        <f>'1_Police_raw'!QE40/'1_Police_raw'!PS40*100</f>
        <v>91.483829026491151</v>
      </c>
      <c r="CE41" s="250">
        <f>'1_Police_raw'!QF40/'1_Police_raw'!QE40*100</f>
        <v>9.7708296322615027</v>
      </c>
      <c r="CF41" s="250">
        <f>'1_Police_raw'!QG40/'1_Police_raw'!QE40*100</f>
        <v>9.9129507905489422</v>
      </c>
      <c r="CG41" s="250" t="e">
        <f>'1_Police_raw'!QH40/'1_Police_raw'!QE40*100</f>
        <v>#VALUE!</v>
      </c>
      <c r="CH41" s="250" t="e">
        <f>'1_Police_raw'!QI40/'1_Police_raw'!QH40*100</f>
        <v>#VALUE!</v>
      </c>
      <c r="CJ41" s="250">
        <f>'1_Police_raw'!QK40/'1_Police_raw'!QE40*100</f>
        <v>43.648960739030024</v>
      </c>
      <c r="CK41" s="250">
        <f>'1_Police_raw'!QL40/'1_Police_raw'!QK40*100</f>
        <v>10.256410256410255</v>
      </c>
      <c r="CL41" s="250">
        <f>'1_Police_raw'!QM40/'1_Police_raw'!QK40*100</f>
        <v>8.5470085470085468</v>
      </c>
      <c r="CM41" s="250" t="e">
        <f>'1_Police_raw'!QN40/'1_Police_raw'!QK40*100</f>
        <v>#VALUE!</v>
      </c>
      <c r="CN41" s="250" t="e">
        <f>'1_Police_raw'!QO40/'1_Police_raw'!QN40*100</f>
        <v>#VALUE!</v>
      </c>
      <c r="CP41" s="250">
        <f>'1_Police_raw'!QQ40/'1_Police_raw'!NE40*100</f>
        <v>4.9247918498806493</v>
      </c>
      <c r="CQ41" s="250">
        <f>'1_Police_raw'!QR40/'1_Police_raw'!QQ40*100</f>
        <v>29.336734693877553</v>
      </c>
      <c r="CR41" s="250">
        <f>'1_Police_raw'!QS40/'1_Police_raw'!QQ40*100</f>
        <v>17.961502782931355</v>
      </c>
      <c r="CS41" s="250" t="e">
        <f>'1_Police_raw'!QT40/'1_Police_raw'!QQ40*100</f>
        <v>#VALUE!</v>
      </c>
      <c r="CT41" s="250" t="e">
        <f>'1_Police_raw'!QU40/'1_Police_raw'!QT40*100</f>
        <v>#VALUE!</v>
      </c>
      <c r="CV41" s="250">
        <f>'1_Police_raw'!QW40/'1_Police_raw'!QQ40*100</f>
        <v>36.073747680890541</v>
      </c>
      <c r="CW41" s="250">
        <f>'1_Police_raw'!QX40/'1_Police_raw'!QW40*100</f>
        <v>32.240437158469945</v>
      </c>
      <c r="CX41" s="250">
        <f>'1_Police_raw'!QY40/'1_Police_raw'!QW40*100</f>
        <v>3.2465445194471232</v>
      </c>
      <c r="CY41" s="250" t="e">
        <f>'1_Police_raw'!QZ40/'1_Police_raw'!QW40*100</f>
        <v>#VALUE!</v>
      </c>
      <c r="CZ41" s="250" t="e">
        <f>'1_Police_raw'!RA40/'1_Police_raw'!QZ40*100</f>
        <v>#VALUE!</v>
      </c>
      <c r="DB41" s="250">
        <f>'1_Police_raw'!RC40/'1_Police_raw'!NE40*100</f>
        <v>1.5287184348481559</v>
      </c>
      <c r="DC41" s="250">
        <f>'1_Police_raw'!RD40/'1_Police_raw'!RC40*100</f>
        <v>20.806873365707883</v>
      </c>
      <c r="DD41" s="250">
        <f>'1_Police_raw'!RE40/'1_Police_raw'!RC40*100</f>
        <v>3.212551363466567</v>
      </c>
      <c r="DE41" s="250" t="e">
        <f>'1_Police_raw'!RF40/'1_Police_raw'!RC40*100</f>
        <v>#VALUE!</v>
      </c>
      <c r="DF41" s="250" t="e">
        <f>'1_Police_raw'!RG40/'1_Police_raw'!RF40*100</f>
        <v>#VALUE!</v>
      </c>
      <c r="DH41" s="250">
        <f>'1_Police_raw'!RI40/'1_Police_raw'!NE40*100</f>
        <v>0.44428201057596761</v>
      </c>
      <c r="DI41" s="250">
        <f>'1_Police_raw'!RJ40/'1_Police_raw'!RI40*100</f>
        <v>21.979434447300772</v>
      </c>
      <c r="DJ41" s="250">
        <f>'1_Police_raw'!RK40/'1_Police_raw'!RI40*100</f>
        <v>1.9280205655526992</v>
      </c>
      <c r="DK41" s="250" t="e">
        <f>'1_Police_raw'!RL40/'1_Police_raw'!RI40*100</f>
        <v>#VALUE!</v>
      </c>
      <c r="DL41" s="250" t="e">
        <f>'1_Police_raw'!RM40/'1_Police_raw'!RL40*100</f>
        <v>#VALUE!</v>
      </c>
      <c r="DN41" s="250">
        <f>'1_Police_raw'!RO40/'1_Police_raw'!NE40*100</f>
        <v>4.6826638646824355E-2</v>
      </c>
      <c r="DO41" s="250">
        <f>'1_Police_raw'!RP40/'1_Police_raw'!RO40*100</f>
        <v>19.512195121951219</v>
      </c>
      <c r="DP41" s="250">
        <f>'1_Police_raw'!RQ40/'1_Police_raw'!RO40*100</f>
        <v>0</v>
      </c>
      <c r="DQ41" s="250" t="e">
        <f>'1_Police_raw'!RR40/'1_Police_raw'!RO40*100</f>
        <v>#VALUE!</v>
      </c>
      <c r="DR41" s="250" t="e">
        <f>'1_Police_raw'!RS40/'1_Police_raw'!RR40*100</f>
        <v>#VALUE!</v>
      </c>
      <c r="DT41" s="250">
        <f>'1_Police_raw'!RU40/'1_Police_raw'!NE40*100</f>
        <v>23.770229678951996</v>
      </c>
      <c r="DU41" s="250">
        <f>'1_Police_raw'!RV40/'1_Police_raw'!RU40*100</f>
        <v>14.138138138138137</v>
      </c>
      <c r="DV41" s="250">
        <f>'1_Police_raw'!RW40/'1_Police_raw'!RU40*100</f>
        <v>9.3285285285285298</v>
      </c>
      <c r="DW41" s="250" t="e">
        <f>'1_Police_raw'!RX40/'1_Police_raw'!RU40*100</f>
        <v>#VALUE!</v>
      </c>
      <c r="DX41" s="250" t="e">
        <f>'1_Police_raw'!RY40/'1_Police_raw'!RX40*100</f>
        <v>#VALUE!</v>
      </c>
      <c r="DZ41" s="250">
        <f>'1_Police_raw'!SA40/'1_Police_raw'!RU40*100</f>
        <v>14.356756756756756</v>
      </c>
      <c r="EA41" s="250">
        <f>'1_Police_raw'!SB40/'1_Police_raw'!SA40*100</f>
        <v>13.403614457831326</v>
      </c>
      <c r="EB41" s="250">
        <f>'1_Police_raw'!SC40/'1_Police_raw'!SA40*100</f>
        <v>4.8694779116465865</v>
      </c>
      <c r="EC41" s="250" t="e">
        <f>'1_Police_raw'!SD40/'1_Police_raw'!SA40*100</f>
        <v>#VALUE!</v>
      </c>
      <c r="ED41" s="250" t="e">
        <f>'1_Police_raw'!SE40/'1_Police_raw'!SD40*100</f>
        <v>#VALUE!</v>
      </c>
      <c r="EF41" s="250">
        <f>'1_Police_raw'!UF40/'1_Police_raw'!UC40*100</f>
        <v>31.412349897000453</v>
      </c>
      <c r="EG41" s="250">
        <f>'1_Police_raw'!UG40/'1_Police_raw'!UC40*100</f>
        <v>44.877656634678189</v>
      </c>
    </row>
    <row r="42" spans="1:137">
      <c r="A42" s="247">
        <v>40</v>
      </c>
      <c r="B42" s="239" t="s">
        <v>63</v>
      </c>
      <c r="D42" s="250">
        <f>'1_Police_100K'!OU42</f>
        <v>1670.4853049395304</v>
      </c>
      <c r="E42" s="250">
        <f>'1_Police_raw'!NF41/'1_Police_raw'!NE41*100</f>
        <v>20.216700942525563</v>
      </c>
      <c r="F42" s="250">
        <f>'1_Police_raw'!NG41/'1_Police_raw'!NE41*100</f>
        <v>9.9361233640241551</v>
      </c>
      <c r="G42" s="250">
        <f>'1_Police_raw'!NH41/'1_Police_raw'!NE41*100</f>
        <v>57.348719923842197</v>
      </c>
      <c r="H42" s="250" t="e">
        <f>'1_Police_raw'!NI41/'1_Police_raw'!NH41*100</f>
        <v>#VALUE!</v>
      </c>
      <c r="J42" s="250" t="e">
        <f>'1_Police_raw'!NK41/'1_Police_raw'!NE41*100</f>
        <v>#VALUE!</v>
      </c>
      <c r="K42" s="250" t="e">
        <f>'1_Police_raw'!NL41/'1_Police_raw'!NK41*100</f>
        <v>#VALUE!</v>
      </c>
      <c r="L42" s="250" t="e">
        <f>'1_Police_raw'!NM41/'1_Police_raw'!NK41*100</f>
        <v>#VALUE!</v>
      </c>
      <c r="M42" s="250" t="e">
        <f>'1_Police_raw'!NN41/'1_Police_raw'!NK41*100</f>
        <v>#VALUE!</v>
      </c>
      <c r="N42" s="250" t="e">
        <f>'1_Police_raw'!NO41/'1_Police_raw'!NN41*100</f>
        <v>#VALUE!</v>
      </c>
      <c r="P42" s="250">
        <f>'1_Police_raw'!NQ41/'1_Police_raw'!NE41*100</f>
        <v>0.14243254438299821</v>
      </c>
      <c r="Q42" s="250">
        <f>'1_Police_raw'!NR41/'1_Police_raw'!NQ41*100</f>
        <v>13.26530612244898</v>
      </c>
      <c r="R42" s="250">
        <f>'1_Police_raw'!NS41/'1_Police_raw'!NQ41*100</f>
        <v>1.0204081632653061</v>
      </c>
      <c r="S42" s="250">
        <f>'1_Police_raw'!NT41/'1_Police_raw'!NQ41*100</f>
        <v>55.102040816326522</v>
      </c>
      <c r="T42" s="250" t="e">
        <f>'1_Police_raw'!NU41/'1_Police_raw'!NT41*100</f>
        <v>#VALUE!</v>
      </c>
      <c r="V42" s="250">
        <f>'1_Police_raw'!NW41/'1_Police_raw'!NQ41*100</f>
        <v>29.081632653061224</v>
      </c>
      <c r="W42" s="250" t="e">
        <f>'1_Police_raw'!NX41/'1_Police_raw'!NW41*100</f>
        <v>#VALUE!</v>
      </c>
      <c r="X42" s="250" t="e">
        <f>'1_Police_raw'!NY41/'1_Police_raw'!NW41*100</f>
        <v>#VALUE!</v>
      </c>
      <c r="Y42" s="250" t="e">
        <f>'1_Police_raw'!NZ41/'1_Police_raw'!NW41*100</f>
        <v>#VALUE!</v>
      </c>
      <c r="Z42" s="250" t="e">
        <f>'1_Police_raw'!OA41/'1_Police_raw'!NZ41*100</f>
        <v>#VALUE!</v>
      </c>
      <c r="AB42" s="250">
        <f>'1_Police_raw'!OC41/'1_Police_raw'!NE41*100</f>
        <v>5.3099724581967749</v>
      </c>
      <c r="AC42" s="250">
        <f>'1_Police_raw'!OD41/'1_Police_raw'!OC41*100</f>
        <v>14.752976597782949</v>
      </c>
      <c r="AD42" s="250">
        <f>'1_Police_raw'!OE41/'1_Police_raw'!OC41*100</f>
        <v>9.7440810182017241</v>
      </c>
      <c r="AE42" s="250">
        <f>'1_Police_raw'!OF41/'1_Police_raw'!OC41*100</f>
        <v>50.239496373340629</v>
      </c>
      <c r="AF42" s="250" t="e">
        <f>'1_Police_raw'!OG41/'1_Police_raw'!OF41*100</f>
        <v>#VALUE!</v>
      </c>
      <c r="AH42" s="250">
        <f>'1_Police_raw'!OI41/'1_Police_raw'!OC41*100</f>
        <v>7.4859723552757638</v>
      </c>
      <c r="AI42" s="250">
        <f>'1_Police_raw'!OJ41/'1_Police_raw'!OI41*100</f>
        <v>8.592321755027422</v>
      </c>
      <c r="AJ42" s="250">
        <f>'1_Police_raw'!OK41/'1_Police_raw'!OI41*100</f>
        <v>12.979890310786105</v>
      </c>
      <c r="AK42" s="250">
        <f>'1_Police_raw'!OL41/'1_Police_raw'!OI41*100</f>
        <v>53.199268738574034</v>
      </c>
      <c r="AL42" s="250" t="e">
        <f>'1_Police_raw'!OM41/'1_Police_raw'!OL41*100</f>
        <v>#VALUE!</v>
      </c>
      <c r="AN42" s="250">
        <f>'1_Police_raw'!OO41/'1_Police_raw'!NE41*100</f>
        <v>1.8116547609531353</v>
      </c>
      <c r="AO42" s="250">
        <f>'1_Police_raw'!OP41/'1_Police_raw'!OO41*100</f>
        <v>2.7677496991576414</v>
      </c>
      <c r="AP42" s="250">
        <f>'1_Police_raw'!OQ41/'1_Police_raw'!OO41*100</f>
        <v>16.446048937023665</v>
      </c>
      <c r="AQ42" s="250">
        <f>'1_Police_raw'!OR41/'1_Police_raw'!OO41*100</f>
        <v>46.770958684316085</v>
      </c>
      <c r="AR42" s="250" t="e">
        <f>'1_Police_raw'!OS41/'1_Police_raw'!OR41*100</f>
        <v>#VALUE!</v>
      </c>
      <c r="AT42" s="250">
        <f>'1_Police_raw'!OU41/'1_Police_raw'!OO41*100</f>
        <v>16.887284396309667</v>
      </c>
      <c r="AU42" s="250">
        <f>'1_Police_raw'!OV41/'1_Police_raw'!OU41*100</f>
        <v>0.23752969121140144</v>
      </c>
      <c r="AV42" s="250">
        <f>'1_Police_raw'!OW41/'1_Police_raw'!OU41*100</f>
        <v>6.6508313539192399</v>
      </c>
      <c r="AW42" s="250">
        <f>'1_Police_raw'!OX41/'1_Police_raw'!OU41*100</f>
        <v>59.14489311163895</v>
      </c>
      <c r="AX42" s="250" t="e">
        <f>'1_Police_raw'!OY41/'1_Police_raw'!OX41*100</f>
        <v>#VALUE!</v>
      </c>
      <c r="AZ42" s="250">
        <f>'1_Police_raw'!PA41/'1_Police_raw'!OO41*100</f>
        <v>30.565583634175692</v>
      </c>
      <c r="BA42" s="250">
        <f>'1_Police_raw'!PB41/'1_Police_raw'!PA41*100</f>
        <v>3.1496062992125982</v>
      </c>
      <c r="BB42" s="250">
        <f>'1_Police_raw'!PC41/'1_Police_raw'!PA41*100</f>
        <v>24.409448818897637</v>
      </c>
      <c r="BC42" s="250">
        <f>'1_Police_raw'!PD41/'1_Police_raw'!PA41*100</f>
        <v>40.026246719160099</v>
      </c>
      <c r="BD42" s="250" t="e">
        <f>'1_Police_raw'!PE41/'1_Police_raw'!PD41*100</f>
        <v>#VALUE!</v>
      </c>
      <c r="BF42" s="250">
        <f>'1_Police_raw'!PG41/'1_Police_raw'!NE41*100</f>
        <v>0.82116722016728549</v>
      </c>
      <c r="BG42" s="250">
        <f>'1_Police_raw'!PH41/'1_Police_raw'!PG41*100</f>
        <v>9.2920353982300892</v>
      </c>
      <c r="BH42" s="250">
        <f>'1_Police_raw'!PI41/'1_Police_raw'!PG41*100</f>
        <v>23.274336283185839</v>
      </c>
      <c r="BI42" s="250">
        <f>'1_Police_raw'!PJ41/'1_Police_raw'!PG41*100</f>
        <v>60.530973451327426</v>
      </c>
      <c r="BJ42" s="250" t="e">
        <f>'1_Police_raw'!PK41/'1_Police_raw'!PJ41*100</f>
        <v>#VALUE!</v>
      </c>
      <c r="BL42" s="250">
        <f>'1_Police_raw'!PM41/'1_Police_raw'!NE41*100</f>
        <v>17.515569475833704</v>
      </c>
      <c r="BM42" s="250">
        <f>'1_Police_raw'!PN41/'1_Police_raw'!PM41*100</f>
        <v>25.121354188275319</v>
      </c>
      <c r="BN42" s="250">
        <f>'1_Police_raw'!PO41/'1_Police_raw'!PM41*100</f>
        <v>16.935651163755551</v>
      </c>
      <c r="BO42" s="250">
        <f>'1_Police_raw'!PP41/'1_Police_raw'!PM41*100</f>
        <v>63.203750570468408</v>
      </c>
      <c r="BP42" s="250" t="e">
        <f>'1_Police_raw'!PQ41/'1_Police_raw'!PP41*100</f>
        <v>#VALUE!</v>
      </c>
      <c r="BR42" s="250" t="e">
        <f>'1_Police_raw'!PS41/'1_Police_raw'!PM41*100</f>
        <v>#VALUE!</v>
      </c>
      <c r="BS42" s="250" t="e">
        <f>'1_Police_raw'!PT41/'1_Police_raw'!PS41*100</f>
        <v>#VALUE!</v>
      </c>
      <c r="BT42" s="250" t="e">
        <f>'1_Police_raw'!PU41/'1_Police_raw'!PS41*100</f>
        <v>#VALUE!</v>
      </c>
      <c r="BU42" s="250" t="e">
        <f>'1_Police_raw'!PV41/'1_Police_raw'!PS41*100</f>
        <v>#VALUE!</v>
      </c>
      <c r="BV42" s="250" t="e">
        <f>'1_Police_raw'!PW41/'1_Police_raw'!PV41*100</f>
        <v>#VALUE!</v>
      </c>
      <c r="BX42" s="250" t="e">
        <f>'1_Police_raw'!PY41/'1_Police_raw'!PS41*100</f>
        <v>#VALUE!</v>
      </c>
      <c r="BY42" s="250">
        <f>'1_Police_raw'!PZ41/'1_Police_raw'!PY41*100</f>
        <v>6.9100391134289438</v>
      </c>
      <c r="BZ42" s="250">
        <f>'1_Police_raw'!QA41/'1_Police_raw'!PY41*100</f>
        <v>33.833116036505864</v>
      </c>
      <c r="CA42" s="250">
        <f>'1_Police_raw'!QB41/'1_Police_raw'!PY41*100</f>
        <v>53.32464146023468</v>
      </c>
      <c r="CB42" s="250" t="e">
        <f>'1_Police_raw'!QC41/'1_Police_raw'!QB41*100</f>
        <v>#VALUE!</v>
      </c>
      <c r="CD42" s="250" t="e">
        <f>'1_Police_raw'!QE41/'1_Police_raw'!PS41*100</f>
        <v>#VALUE!</v>
      </c>
      <c r="CE42" s="250">
        <f>'1_Police_raw'!QF41/'1_Police_raw'!QE41*100</f>
        <v>8.7232813402657428</v>
      </c>
      <c r="CF42" s="250">
        <f>'1_Police_raw'!QG41/'1_Police_raw'!QE41*100</f>
        <v>18.544194107452338</v>
      </c>
      <c r="CG42" s="250">
        <f>'1_Police_raw'!QH41/'1_Police_raw'!QE41*100</f>
        <v>71.143847487001736</v>
      </c>
      <c r="CH42" s="250" t="e">
        <f>'1_Police_raw'!QI41/'1_Police_raw'!QH41*100</f>
        <v>#VALUE!</v>
      </c>
      <c r="CJ42" s="250">
        <f>'1_Police_raw'!QK41/'1_Police_raw'!QE41*100</f>
        <v>40.26574234546505</v>
      </c>
      <c r="CK42" s="250">
        <f>'1_Police_raw'!QL41/'1_Police_raw'!QK41*100</f>
        <v>12.553802008608322</v>
      </c>
      <c r="CL42" s="250">
        <f>'1_Police_raw'!QM41/'1_Police_raw'!QK41*100</f>
        <v>23.242467718794835</v>
      </c>
      <c r="CM42" s="250">
        <f>'1_Police_raw'!QN41/'1_Police_raw'!QK41*100</f>
        <v>56.384505021520802</v>
      </c>
      <c r="CN42" s="250" t="e">
        <f>'1_Police_raw'!QO41/'1_Police_raw'!QN41*100</f>
        <v>#VALUE!</v>
      </c>
      <c r="CP42" s="250">
        <f>'1_Police_raw'!QQ41/'1_Police_raw'!NE41*100</f>
        <v>6.4697803196011883</v>
      </c>
      <c r="CQ42" s="250">
        <f>'1_Police_raw'!QR41/'1_Police_raw'!QQ41*100</f>
        <v>26.74379422666517</v>
      </c>
      <c r="CR42" s="250">
        <f>'1_Police_raw'!QS41/'1_Police_raw'!QQ41*100</f>
        <v>4.5265640795237561</v>
      </c>
      <c r="CS42" s="250">
        <f>'1_Police_raw'!QT41/'1_Police_raw'!QQ41*100</f>
        <v>55.060092103785237</v>
      </c>
      <c r="CT42" s="250" t="e">
        <f>'1_Police_raw'!QU41/'1_Police_raw'!QT41*100</f>
        <v>#VALUE!</v>
      </c>
      <c r="CV42" s="250">
        <f>'1_Police_raw'!QW41/'1_Police_raw'!QQ41*100</f>
        <v>12.186903291025498</v>
      </c>
      <c r="CW42" s="250">
        <f>'1_Police_raw'!QX41/'1_Police_raw'!QW41*100</f>
        <v>28.571428571428569</v>
      </c>
      <c r="CX42" s="250">
        <f>'1_Police_raw'!QY41/'1_Police_raw'!QW41*100</f>
        <v>8.1105990783410142</v>
      </c>
      <c r="CY42" s="250">
        <f>'1_Police_raw'!QZ41/'1_Police_raw'!QW41*100</f>
        <v>62.488479262672811</v>
      </c>
      <c r="CZ42" s="250" t="e">
        <f>'1_Police_raw'!RA41/'1_Police_raw'!QZ41*100</f>
        <v>#VALUE!</v>
      </c>
      <c r="DB42" s="250">
        <f>'1_Police_raw'!RC41/'1_Police_raw'!NE41*100</f>
        <v>3.5659004861600625</v>
      </c>
      <c r="DC42" s="250">
        <f>'1_Police_raw'!RD41/'1_Police_raw'!RC41*100</f>
        <v>24.964336661911553</v>
      </c>
      <c r="DD42" s="250">
        <f>'1_Police_raw'!RE41/'1_Police_raw'!RC41*100</f>
        <v>8.3554106378642761</v>
      </c>
      <c r="DE42" s="250">
        <f>'1_Police_raw'!RF41/'1_Police_raw'!RC41*100</f>
        <v>67.862237619726912</v>
      </c>
      <c r="DF42" s="250" t="e">
        <f>'1_Police_raw'!RG41/'1_Police_raw'!RF41*100</f>
        <v>#VALUE!</v>
      </c>
      <c r="DH42" s="250">
        <f>'1_Police_raw'!RI41/'1_Police_raw'!NE41*100</f>
        <v>0.26015740249547631</v>
      </c>
      <c r="DI42" s="250">
        <f>'1_Police_raw'!RJ41/'1_Police_raw'!RI41*100</f>
        <v>25.41899441340782</v>
      </c>
      <c r="DJ42" s="250">
        <f>'1_Police_raw'!RK41/'1_Police_raw'!RI41*100</f>
        <v>0.55865921787709494</v>
      </c>
      <c r="DK42" s="250">
        <f>'1_Police_raw'!RL41/'1_Police_raw'!RI41*100</f>
        <v>61.452513966480446</v>
      </c>
      <c r="DL42" s="250" t="e">
        <f>'1_Police_raw'!RM41/'1_Police_raw'!RL41*100</f>
        <v>#VALUE!</v>
      </c>
      <c r="DN42" s="250">
        <f>'1_Police_raw'!RO41/'1_Police_raw'!NE41*100</f>
        <v>3.7061529405780148E-2</v>
      </c>
      <c r="DO42" s="250">
        <f>'1_Police_raw'!RP41/'1_Police_raw'!RO41*100</f>
        <v>23.52941176470588</v>
      </c>
      <c r="DP42" s="250">
        <f>'1_Police_raw'!RQ41/'1_Police_raw'!RO41*100</f>
        <v>0</v>
      </c>
      <c r="DQ42" s="250">
        <f>'1_Police_raw'!RR41/'1_Police_raw'!RO41*100</f>
        <v>47.058823529411761</v>
      </c>
      <c r="DR42" s="250" t="e">
        <f>'1_Police_raw'!RS41/'1_Police_raw'!RR41*100</f>
        <v>#VALUE!</v>
      </c>
      <c r="DT42" s="250">
        <f>'1_Police_raw'!RU41/'1_Police_raw'!NE41*100</f>
        <v>25.876214491784694</v>
      </c>
      <c r="DU42" s="250">
        <f>'1_Police_raw'!RV41/'1_Police_raw'!RU41*100</f>
        <v>12.514041788362166</v>
      </c>
      <c r="DV42" s="250">
        <f>'1_Police_raw'!RW41/'1_Police_raw'!RU41*100</f>
        <v>15.718377892608403</v>
      </c>
      <c r="DW42" s="250">
        <f>'1_Police_raw'!RX41/'1_Police_raw'!RU41*100</f>
        <v>42.563468883396986</v>
      </c>
      <c r="DX42" s="250" t="e">
        <f>'1_Police_raw'!RY41/'1_Police_raw'!RX41*100</f>
        <v>#VALUE!</v>
      </c>
      <c r="DZ42" s="250">
        <f>'1_Police_raw'!SA41/'1_Police_raw'!RU41*100</f>
        <v>20.352168052123119</v>
      </c>
      <c r="EA42" s="250">
        <f>'1_Police_raw'!SB41/'1_Police_raw'!SA41*100</f>
        <v>8.0171105284945483</v>
      </c>
      <c r="EB42" s="250">
        <f>'1_Police_raw'!SC41/'1_Police_raw'!SA41*100</f>
        <v>7.7549330757554849</v>
      </c>
      <c r="EC42" s="250">
        <f>'1_Police_raw'!SD41/'1_Police_raw'!SA41*100</f>
        <v>61.197736994618467</v>
      </c>
      <c r="ED42" s="250" t="e">
        <f>'1_Police_raw'!SE41/'1_Police_raw'!SD41*100</f>
        <v>#VALUE!</v>
      </c>
      <c r="EF42" s="250" t="e">
        <f>'1_Police_raw'!UF41/'1_Police_raw'!UC41*100</f>
        <v>#VALUE!</v>
      </c>
      <c r="EG42" s="250" t="e">
        <f>'1_Police_raw'!UG41/'1_Police_raw'!UC41*100</f>
        <v>#VALUE!</v>
      </c>
    </row>
    <row r="43" spans="1:137">
      <c r="A43" s="247">
        <v>41</v>
      </c>
      <c r="B43" s="239" t="s">
        <v>3326</v>
      </c>
      <c r="D43" s="250">
        <f>'1_Police_100K'!OU43</f>
        <v>1193.6175436358119</v>
      </c>
      <c r="E43" s="250" t="e">
        <f>'1_Police_raw'!NF42/'1_Police_raw'!NE42*100</f>
        <v>#VALUE!</v>
      </c>
      <c r="F43" s="250">
        <f>'1_Police_raw'!NG42/'1_Police_raw'!NE42*100</f>
        <v>5.8952141873835942</v>
      </c>
      <c r="G43" s="250">
        <f>'1_Police_raw'!NH42/'1_Police_raw'!NE42*100</f>
        <v>1.2430156287958538</v>
      </c>
      <c r="H43" s="250" t="e">
        <f>'1_Police_raw'!NI42/'1_Police_raw'!NH42*100</f>
        <v>#VALUE!</v>
      </c>
      <c r="J43" s="250">
        <f>'1_Police_raw'!NK42/'1_Police_raw'!NE42*100</f>
        <v>10.446189974896752</v>
      </c>
      <c r="K43" s="250" t="e">
        <f>'1_Police_raw'!NL42/'1_Police_raw'!NK42*100</f>
        <v>#VALUE!</v>
      </c>
      <c r="L43" s="250">
        <f>'1_Police_raw'!NM42/'1_Police_raw'!NK42*100</f>
        <v>1.5503875968992249</v>
      </c>
      <c r="M43" s="250">
        <f>'1_Police_raw'!NN42/'1_Police_raw'!NK42*100</f>
        <v>1.0077519379844961</v>
      </c>
      <c r="N43" s="250" t="e">
        <f>'1_Police_raw'!NO42/'1_Police_raw'!NN42*100</f>
        <v>#VALUE!</v>
      </c>
      <c r="P43" s="250">
        <f>'1_Police_raw'!NQ42/'1_Police_raw'!NE42*100</f>
        <v>9.3124949388614459E-2</v>
      </c>
      <c r="Q43" s="250">
        <f>'1_Police_raw'!NR42/'1_Police_raw'!NQ42*100</f>
        <v>0</v>
      </c>
      <c r="R43" s="250">
        <f>'1_Police_raw'!NS42/'1_Police_raw'!NQ42*100</f>
        <v>0</v>
      </c>
      <c r="S43" s="250">
        <f>'1_Police_raw'!NT42/'1_Police_raw'!NQ42*100</f>
        <v>0</v>
      </c>
      <c r="T43" s="250" t="e">
        <f>'1_Police_raw'!NU42/'1_Police_raw'!NT42*100</f>
        <v>#DIV/0!</v>
      </c>
      <c r="V43" s="250" t="e">
        <f>'1_Police_raw'!NW42/'1_Police_raw'!NQ42*100</f>
        <v>#VALUE!</v>
      </c>
      <c r="W43" s="250" t="e">
        <f>'1_Police_raw'!NX42/'1_Police_raw'!NW42*100</f>
        <v>#VALUE!</v>
      </c>
      <c r="X43" s="250" t="e">
        <f>'1_Police_raw'!NY42/'1_Police_raw'!NW42*100</f>
        <v>#VALUE!</v>
      </c>
      <c r="Y43" s="250" t="e">
        <f>'1_Police_raw'!NZ42/'1_Police_raw'!NW42*100</f>
        <v>#VALUE!</v>
      </c>
      <c r="Z43" s="250" t="e">
        <f>'1_Police_raw'!OA42/'1_Police_raw'!NZ42*100</f>
        <v>#VALUE!</v>
      </c>
      <c r="AB43" s="250">
        <f>'1_Police_raw'!OC42/'1_Police_raw'!NE42*100</f>
        <v>3.4294274840068022</v>
      </c>
      <c r="AC43" s="250" t="e">
        <f>'1_Police_raw'!OD42/'1_Police_raw'!OC42*100</f>
        <v>#VALUE!</v>
      </c>
      <c r="AD43" s="250">
        <f>'1_Police_raw'!OE42/'1_Police_raw'!OC42*100</f>
        <v>3.778040141676505</v>
      </c>
      <c r="AE43" s="250">
        <f>'1_Police_raw'!OF42/'1_Police_raw'!OC42*100</f>
        <v>0.11806375442739078</v>
      </c>
      <c r="AF43" s="250" t="e">
        <f>'1_Police_raw'!OG42/'1_Police_raw'!OF42*100</f>
        <v>#VALUE!</v>
      </c>
      <c r="AH43" s="250">
        <f>'1_Police_raw'!OI42/'1_Police_raw'!OC42*100</f>
        <v>22.550177095631639</v>
      </c>
      <c r="AI43" s="250" t="e">
        <f>'1_Police_raw'!OJ42/'1_Police_raw'!OI42*100</f>
        <v>#VALUE!</v>
      </c>
      <c r="AJ43" s="250">
        <f>'1_Police_raw'!OK42/'1_Police_raw'!OI42*100</f>
        <v>13.612565445026178</v>
      </c>
      <c r="AK43" s="250">
        <f>'1_Police_raw'!OL42/'1_Police_raw'!OI42*100</f>
        <v>0.52356020942408377</v>
      </c>
      <c r="AL43" s="250" t="e">
        <f>'1_Police_raw'!OM42/'1_Police_raw'!OL42*100</f>
        <v>#VALUE!</v>
      </c>
      <c r="AN43" s="250">
        <f>'1_Police_raw'!OO42/'1_Police_raw'!NE42*100</f>
        <v>0.45752692525710587</v>
      </c>
      <c r="AO43" s="250" t="e">
        <f>'1_Police_raw'!OP42/'1_Police_raw'!OO42*100</f>
        <v>#VALUE!</v>
      </c>
      <c r="AP43" s="250">
        <f>'1_Police_raw'!OQ42/'1_Police_raw'!OO42*100</f>
        <v>12.389380530973451</v>
      </c>
      <c r="AQ43" s="250">
        <f>'1_Police_raw'!OR42/'1_Police_raw'!OO42*100</f>
        <v>0.88495575221238942</v>
      </c>
      <c r="AR43" s="250" t="e">
        <f>'1_Police_raw'!OS42/'1_Police_raw'!OR42*100</f>
        <v>#VALUE!</v>
      </c>
      <c r="AT43" s="250">
        <f>'1_Police_raw'!OU42/'1_Police_raw'!OO42*100</f>
        <v>29.20353982300885</v>
      </c>
      <c r="AU43" s="250" t="e">
        <f>'1_Police_raw'!OV42/'1_Police_raw'!OU42*100</f>
        <v>#VALUE!</v>
      </c>
      <c r="AV43" s="250">
        <f>'1_Police_raw'!OW42/'1_Police_raw'!OU42*100</f>
        <v>42.424242424242422</v>
      </c>
      <c r="AW43" s="250">
        <f>'1_Police_raw'!OX42/'1_Police_raw'!OU42*100</f>
        <v>0</v>
      </c>
      <c r="AX43" s="250" t="e">
        <f>'1_Police_raw'!OY42/'1_Police_raw'!OX42*100</f>
        <v>#VALUE!</v>
      </c>
      <c r="AZ43" s="250">
        <f>'1_Police_raw'!PA42/'1_Police_raw'!OO42*100</f>
        <v>33.628318584070797</v>
      </c>
      <c r="BA43" s="250" t="e">
        <f>'1_Police_raw'!PB42/'1_Police_raw'!PA42*100</f>
        <v>#VALUE!</v>
      </c>
      <c r="BB43" s="250">
        <f>'1_Police_raw'!PC42/'1_Police_raw'!PA42*100</f>
        <v>23.684210526315788</v>
      </c>
      <c r="BC43" s="250">
        <f>'1_Police_raw'!PD42/'1_Police_raw'!PA42*100</f>
        <v>0</v>
      </c>
      <c r="BD43" s="250" t="e">
        <f>'1_Police_raw'!PE42/'1_Police_raw'!PD42*100</f>
        <v>#VALUE!</v>
      </c>
      <c r="BF43" s="250">
        <f>'1_Police_raw'!PG42/'1_Police_raw'!NE42*100</f>
        <v>1.1741841444651389</v>
      </c>
      <c r="BG43" s="250" t="e">
        <f>'1_Police_raw'!PH42/'1_Police_raw'!PG42*100</f>
        <v>#VALUE!</v>
      </c>
      <c r="BH43" s="250">
        <f>'1_Police_raw'!PI42/'1_Police_raw'!PG42*100</f>
        <v>21.03448275862069</v>
      </c>
      <c r="BI43" s="250">
        <f>'1_Police_raw'!PJ42/'1_Police_raw'!PG42*100</f>
        <v>1.0344827586206897</v>
      </c>
      <c r="BJ43" s="250" t="e">
        <f>'1_Police_raw'!PK42/'1_Police_raw'!PJ42*100</f>
        <v>#VALUE!</v>
      </c>
      <c r="BL43" s="250">
        <f>'1_Police_raw'!PM42/'1_Police_raw'!NE42*100</f>
        <v>8.6727670256700939</v>
      </c>
      <c r="BM43" s="250" t="e">
        <f>'1_Police_raw'!PN42/'1_Police_raw'!PM42*100</f>
        <v>#VALUE!</v>
      </c>
      <c r="BN43" s="250">
        <f>'1_Police_raw'!PO42/'1_Police_raw'!PM42*100</f>
        <v>6.9094304388422039</v>
      </c>
      <c r="BO43" s="250">
        <f>'1_Police_raw'!PP42/'1_Police_raw'!PM42*100</f>
        <v>1.2138188608776845</v>
      </c>
      <c r="BP43" s="250" t="e">
        <f>'1_Police_raw'!PQ42/'1_Police_raw'!PP42*100</f>
        <v>#VALUE!</v>
      </c>
      <c r="BR43" s="250">
        <f>'1_Police_raw'!PS42/'1_Police_raw'!PM42*100</f>
        <v>166.5732959850607</v>
      </c>
      <c r="BS43" s="250" t="e">
        <f>'1_Police_raw'!PT42/'1_Police_raw'!PS42*100</f>
        <v>#VALUE!</v>
      </c>
      <c r="BT43" s="250">
        <f>'1_Police_raw'!PU42/'1_Police_raw'!PS42*100</f>
        <v>25.308295964125559</v>
      </c>
      <c r="BU43" s="250">
        <f>'1_Police_raw'!PV42/'1_Police_raw'!PS42*100</f>
        <v>0.50448430493273544</v>
      </c>
      <c r="BV43" s="250" t="e">
        <f>'1_Police_raw'!PW42/'1_Police_raw'!PV42*100</f>
        <v>#VALUE!</v>
      </c>
      <c r="BX43" s="250">
        <f>'1_Police_raw'!PY42/'1_Police_raw'!PS42*100</f>
        <v>5.8015695067264579</v>
      </c>
      <c r="BY43" s="250" t="e">
        <f>'1_Police_raw'!PZ42/'1_Police_raw'!PY42*100</f>
        <v>#VALUE!</v>
      </c>
      <c r="BZ43" s="250">
        <f>'1_Police_raw'!QA42/'1_Police_raw'!PY42*100</f>
        <v>33.816425120772948</v>
      </c>
      <c r="CA43" s="250">
        <f>'1_Police_raw'!QB42/'1_Police_raw'!PY42*100</f>
        <v>3.3816425120772946</v>
      </c>
      <c r="CB43" s="250" t="e">
        <f>'1_Police_raw'!QC42/'1_Police_raw'!QB42*100</f>
        <v>#VALUE!</v>
      </c>
      <c r="CD43" s="250" t="e">
        <f>'1_Police_raw'!QE42/'1_Police_raw'!PS42*100</f>
        <v>#VALUE!</v>
      </c>
      <c r="CE43" s="250" t="e">
        <f>'1_Police_raw'!QF42/'1_Police_raw'!QE42*100</f>
        <v>#VALUE!</v>
      </c>
      <c r="CF43" s="250" t="e">
        <f>'1_Police_raw'!QG42/'1_Police_raw'!QE42*100</f>
        <v>#VALUE!</v>
      </c>
      <c r="CG43" s="250" t="e">
        <f>'1_Police_raw'!QH42/'1_Police_raw'!QE42*100</f>
        <v>#VALUE!</v>
      </c>
      <c r="CH43" s="250" t="e">
        <f>'1_Police_raw'!QI42/'1_Police_raw'!QH42*100</f>
        <v>#VALUE!</v>
      </c>
      <c r="CJ43" s="250" t="e">
        <f>'1_Police_raw'!QK42/'1_Police_raw'!QE42*100</f>
        <v>#VALUE!</v>
      </c>
      <c r="CK43" s="250" t="e">
        <f>'1_Police_raw'!QL42/'1_Police_raw'!QK42*100</f>
        <v>#VALUE!</v>
      </c>
      <c r="CL43" s="250" t="e">
        <f>'1_Police_raw'!QM42/'1_Police_raw'!QK42*100</f>
        <v>#VALUE!</v>
      </c>
      <c r="CM43" s="250" t="e">
        <f>'1_Police_raw'!QN42/'1_Police_raw'!QK42*100</f>
        <v>#VALUE!</v>
      </c>
      <c r="CN43" s="250" t="e">
        <f>'1_Police_raw'!QO42/'1_Police_raw'!QN42*100</f>
        <v>#VALUE!</v>
      </c>
      <c r="CP43" s="250">
        <f>'1_Police_raw'!QQ42/'1_Police_raw'!NE42*100</f>
        <v>1.1701352336221555</v>
      </c>
      <c r="CQ43" s="250" t="e">
        <f>'1_Police_raw'!QR42/'1_Police_raw'!QQ42*100</f>
        <v>#VALUE!</v>
      </c>
      <c r="CR43" s="250">
        <f>'1_Police_raw'!QS42/'1_Police_raw'!QQ42*100</f>
        <v>0.34602076124567477</v>
      </c>
      <c r="CS43" s="250">
        <f>'1_Police_raw'!QT42/'1_Police_raw'!QQ42*100</f>
        <v>1.0380622837370241</v>
      </c>
      <c r="CT43" s="250" t="e">
        <f>'1_Police_raw'!QU42/'1_Police_raw'!QT42*100</f>
        <v>#VALUE!</v>
      </c>
      <c r="CV43" s="250">
        <f>'1_Police_raw'!QW42/'1_Police_raw'!QQ42*100</f>
        <v>1.0380622837370241</v>
      </c>
      <c r="CW43" s="250" t="e">
        <f>'1_Police_raw'!QX42/'1_Police_raw'!QW42*100</f>
        <v>#VALUE!</v>
      </c>
      <c r="CX43" s="250">
        <f>'1_Police_raw'!QY42/'1_Police_raw'!QW42*100</f>
        <v>0</v>
      </c>
      <c r="CY43" s="250">
        <f>'1_Police_raw'!QZ42/'1_Police_raw'!QW42*100</f>
        <v>0</v>
      </c>
      <c r="CZ43" s="250" t="e">
        <f>'1_Police_raw'!RA42/'1_Police_raw'!QZ42*100</f>
        <v>#VALUE!</v>
      </c>
      <c r="DB43" s="250">
        <f>'1_Police_raw'!RC42/'1_Police_raw'!NE42*100</f>
        <v>1.4819013685318649</v>
      </c>
      <c r="DC43" s="250" t="e">
        <f>'1_Police_raw'!RD42/'1_Police_raw'!RC42*100</f>
        <v>#VALUE!</v>
      </c>
      <c r="DD43" s="250">
        <f>'1_Police_raw'!RE42/'1_Police_raw'!RC42*100</f>
        <v>0</v>
      </c>
      <c r="DE43" s="250">
        <f>'1_Police_raw'!RF42/'1_Police_raw'!RC42*100</f>
        <v>23.770491803278688</v>
      </c>
      <c r="DF43" s="250" t="e">
        <f>'1_Police_raw'!RG42/'1_Police_raw'!RF42*100</f>
        <v>#VALUE!</v>
      </c>
      <c r="DH43" s="250">
        <f>'1_Police_raw'!RI42/'1_Police_raw'!NE42*100</f>
        <v>9.71738602315977E-2</v>
      </c>
      <c r="DI43" s="250">
        <f>'1_Police_raw'!RJ42/'1_Police_raw'!RI42*100</f>
        <v>0</v>
      </c>
      <c r="DJ43" s="250">
        <f>'1_Police_raw'!RK42/'1_Police_raw'!RI42*100</f>
        <v>0</v>
      </c>
      <c r="DK43" s="250">
        <f>'1_Police_raw'!RL42/'1_Police_raw'!RI42*100</f>
        <v>0</v>
      </c>
      <c r="DL43" s="250" t="e">
        <f>'1_Police_raw'!RM42/'1_Police_raw'!RL42*100</f>
        <v>#VALUE!</v>
      </c>
      <c r="DN43" s="250" t="e">
        <f>'1_Police_raw'!RO42/'1_Police_raw'!NE42*100</f>
        <v>#VALUE!</v>
      </c>
      <c r="DO43" s="250" t="e">
        <f>'1_Police_raw'!RP42/'1_Police_raw'!RO42*100</f>
        <v>#VALUE!</v>
      </c>
      <c r="DP43" s="250" t="e">
        <f>'1_Police_raw'!RQ42/'1_Police_raw'!RO42*100</f>
        <v>#VALUE!</v>
      </c>
      <c r="DQ43" s="250" t="e">
        <f>'1_Police_raw'!RR42/'1_Police_raw'!RO42*100</f>
        <v>#VALUE!</v>
      </c>
      <c r="DR43" s="250" t="e">
        <f>'1_Police_raw'!RS42/'1_Police_raw'!RR42*100</f>
        <v>#VALUE!</v>
      </c>
      <c r="DT43" s="250">
        <f>'1_Police_raw'!RU42/'1_Police_raw'!NE42*100</f>
        <v>2.9071179852619644</v>
      </c>
      <c r="DU43" s="250" t="e">
        <f>'1_Police_raw'!RV42/'1_Police_raw'!RU42*100</f>
        <v>#VALUE!</v>
      </c>
      <c r="DV43" s="250">
        <f>'1_Police_raw'!RW42/'1_Police_raw'!RU42*100</f>
        <v>2.6462395543175488</v>
      </c>
      <c r="DW43" s="250">
        <f>'1_Police_raw'!RX42/'1_Police_raw'!RU42*100</f>
        <v>0.97493036211699169</v>
      </c>
      <c r="DX43" s="250" t="e">
        <f>'1_Police_raw'!RY42/'1_Police_raw'!RX42*100</f>
        <v>#VALUE!</v>
      </c>
      <c r="DZ43" s="250">
        <f>'1_Police_raw'!SA42/'1_Police_raw'!RU42*100</f>
        <v>85.654596100278553</v>
      </c>
      <c r="EA43" s="250" t="e">
        <f>'1_Police_raw'!SB42/'1_Police_raw'!SA42*100</f>
        <v>#VALUE!</v>
      </c>
      <c r="EB43" s="250">
        <f>'1_Police_raw'!SC42/'1_Police_raw'!SA42*100</f>
        <v>2.2764227642276422</v>
      </c>
      <c r="EC43" s="250">
        <f>'1_Police_raw'!SD42/'1_Police_raw'!SA42*100</f>
        <v>1.1382113821138211</v>
      </c>
      <c r="ED43" s="250" t="e">
        <f>'1_Police_raw'!SE42/'1_Police_raw'!SD42*100</f>
        <v>#VALUE!</v>
      </c>
      <c r="EF43" s="250">
        <f>'1_Police_raw'!UF42/'1_Police_raw'!UC42*100</f>
        <v>11.868086426134601</v>
      </c>
      <c r="EG43" s="250" t="e">
        <f>'1_Police_raw'!UG42/'1_Police_raw'!UC42*100</f>
        <v>#VALUE!</v>
      </c>
    </row>
    <row r="44" spans="1:137">
      <c r="A44" s="247">
        <v>42</v>
      </c>
      <c r="B44" s="239" t="s">
        <v>65</v>
      </c>
      <c r="D44" s="250" t="e">
        <f>'1_Police_100K'!OU44</f>
        <v>#VALUE!</v>
      </c>
      <c r="E44" s="250" t="e">
        <f>'1_Police_raw'!NF43/'1_Police_raw'!NE43*100</f>
        <v>#VALUE!</v>
      </c>
      <c r="F44" s="250" t="e">
        <f>'1_Police_raw'!NG43/'1_Police_raw'!NE43*100</f>
        <v>#VALUE!</v>
      </c>
      <c r="G44" s="250" t="e">
        <f>'1_Police_raw'!NH43/'1_Police_raw'!NE43*100</f>
        <v>#VALUE!</v>
      </c>
      <c r="H44" s="250" t="e">
        <f>'1_Police_raw'!NI43/'1_Police_raw'!NH43*100</f>
        <v>#VALUE!</v>
      </c>
      <c r="J44" s="250" t="e">
        <f>'1_Police_raw'!NK43/'1_Police_raw'!NE43*100</f>
        <v>#VALUE!</v>
      </c>
      <c r="K44" s="250" t="e">
        <f>'1_Police_raw'!NL43/'1_Police_raw'!NK43*100</f>
        <v>#VALUE!</v>
      </c>
      <c r="L44" s="250" t="e">
        <f>'1_Police_raw'!NM43/'1_Police_raw'!NK43*100</f>
        <v>#VALUE!</v>
      </c>
      <c r="M44" s="250" t="e">
        <f>'1_Police_raw'!NN43/'1_Police_raw'!NK43*100</f>
        <v>#VALUE!</v>
      </c>
      <c r="N44" s="250" t="e">
        <f>'1_Police_raw'!NO43/'1_Police_raw'!NN43*100</f>
        <v>#VALUE!</v>
      </c>
      <c r="P44" s="250" t="e">
        <f>'1_Police_raw'!NQ43/'1_Police_raw'!NE43*100</f>
        <v>#VALUE!</v>
      </c>
      <c r="Q44" s="250" t="e">
        <f>'1_Police_raw'!NR43/'1_Police_raw'!NQ43*100</f>
        <v>#VALUE!</v>
      </c>
      <c r="R44" s="250" t="e">
        <f>'1_Police_raw'!NS43/'1_Police_raw'!NQ43*100</f>
        <v>#VALUE!</v>
      </c>
      <c r="S44" s="250" t="e">
        <f>'1_Police_raw'!NT43/'1_Police_raw'!NQ43*100</f>
        <v>#VALUE!</v>
      </c>
      <c r="T44" s="250" t="e">
        <f>'1_Police_raw'!NU43/'1_Police_raw'!NT43*100</f>
        <v>#VALUE!</v>
      </c>
      <c r="V44" s="250" t="e">
        <f>'1_Police_raw'!NW43/'1_Police_raw'!NQ43*100</f>
        <v>#VALUE!</v>
      </c>
      <c r="W44" s="250" t="e">
        <f>'1_Police_raw'!NX43/'1_Police_raw'!NW43*100</f>
        <v>#VALUE!</v>
      </c>
      <c r="X44" s="250" t="e">
        <f>'1_Police_raw'!NY43/'1_Police_raw'!NW43*100</f>
        <v>#VALUE!</v>
      </c>
      <c r="Y44" s="250" t="e">
        <f>'1_Police_raw'!NZ43/'1_Police_raw'!NW43*100</f>
        <v>#VALUE!</v>
      </c>
      <c r="Z44" s="250" t="e">
        <f>'1_Police_raw'!OA43/'1_Police_raw'!NZ43*100</f>
        <v>#VALUE!</v>
      </c>
      <c r="AB44" s="250" t="e">
        <f>'1_Police_raw'!OC43/'1_Police_raw'!NE43*100</f>
        <v>#VALUE!</v>
      </c>
      <c r="AC44" s="250" t="e">
        <f>'1_Police_raw'!OD43/'1_Police_raw'!OC43*100</f>
        <v>#VALUE!</v>
      </c>
      <c r="AD44" s="250" t="e">
        <f>'1_Police_raw'!OE43/'1_Police_raw'!OC43*100</f>
        <v>#VALUE!</v>
      </c>
      <c r="AE44" s="250" t="e">
        <f>'1_Police_raw'!OF43/'1_Police_raw'!OC43*100</f>
        <v>#VALUE!</v>
      </c>
      <c r="AF44" s="250" t="e">
        <f>'1_Police_raw'!OG43/'1_Police_raw'!OF43*100</f>
        <v>#VALUE!</v>
      </c>
      <c r="AH44" s="250" t="e">
        <f>'1_Police_raw'!OI43/'1_Police_raw'!OC43*100</f>
        <v>#VALUE!</v>
      </c>
      <c r="AI44" s="250" t="e">
        <f>'1_Police_raw'!OJ43/'1_Police_raw'!OI43*100</f>
        <v>#VALUE!</v>
      </c>
      <c r="AJ44" s="250" t="e">
        <f>'1_Police_raw'!OK43/'1_Police_raw'!OI43*100</f>
        <v>#VALUE!</v>
      </c>
      <c r="AK44" s="250" t="e">
        <f>'1_Police_raw'!OL43/'1_Police_raw'!OI43*100</f>
        <v>#VALUE!</v>
      </c>
      <c r="AL44" s="250" t="e">
        <f>'1_Police_raw'!OM43/'1_Police_raw'!OL43*100</f>
        <v>#VALUE!</v>
      </c>
      <c r="AN44" s="250" t="e">
        <f>'1_Police_raw'!OO43/'1_Police_raw'!NE43*100</f>
        <v>#VALUE!</v>
      </c>
      <c r="AO44" s="250" t="e">
        <f>'1_Police_raw'!OP43/'1_Police_raw'!OO43*100</f>
        <v>#VALUE!</v>
      </c>
      <c r="AP44" s="250" t="e">
        <f>'1_Police_raw'!OQ43/'1_Police_raw'!OO43*100</f>
        <v>#VALUE!</v>
      </c>
      <c r="AQ44" s="250" t="e">
        <f>'1_Police_raw'!OR43/'1_Police_raw'!OO43*100</f>
        <v>#VALUE!</v>
      </c>
      <c r="AR44" s="250" t="e">
        <f>'1_Police_raw'!OS43/'1_Police_raw'!OR43*100</f>
        <v>#VALUE!</v>
      </c>
      <c r="AT44" s="250" t="e">
        <f>'1_Police_raw'!OU43/'1_Police_raw'!OO43*100</f>
        <v>#VALUE!</v>
      </c>
      <c r="AU44" s="250" t="e">
        <f>'1_Police_raw'!OV43/'1_Police_raw'!OU43*100</f>
        <v>#VALUE!</v>
      </c>
      <c r="AV44" s="250" t="e">
        <f>'1_Police_raw'!OW43/'1_Police_raw'!OU43*100</f>
        <v>#VALUE!</v>
      </c>
      <c r="AW44" s="250" t="e">
        <f>'1_Police_raw'!OX43/'1_Police_raw'!OU43*100</f>
        <v>#VALUE!</v>
      </c>
      <c r="AX44" s="250" t="e">
        <f>'1_Police_raw'!OY43/'1_Police_raw'!OX43*100</f>
        <v>#VALUE!</v>
      </c>
      <c r="AZ44" s="250" t="e">
        <f>'1_Police_raw'!PA43/'1_Police_raw'!OO43*100</f>
        <v>#VALUE!</v>
      </c>
      <c r="BA44" s="250" t="e">
        <f>'1_Police_raw'!PB43/'1_Police_raw'!PA43*100</f>
        <v>#VALUE!</v>
      </c>
      <c r="BB44" s="250" t="e">
        <f>'1_Police_raw'!PC43/'1_Police_raw'!PA43*100</f>
        <v>#VALUE!</v>
      </c>
      <c r="BC44" s="250" t="e">
        <f>'1_Police_raw'!PD43/'1_Police_raw'!PA43*100</f>
        <v>#VALUE!</v>
      </c>
      <c r="BD44" s="250" t="e">
        <f>'1_Police_raw'!PE43/'1_Police_raw'!PD43*100</f>
        <v>#VALUE!</v>
      </c>
      <c r="BF44" s="250" t="e">
        <f>'1_Police_raw'!PG43/'1_Police_raw'!NE43*100</f>
        <v>#VALUE!</v>
      </c>
      <c r="BG44" s="250" t="e">
        <f>'1_Police_raw'!PH43/'1_Police_raw'!PG43*100</f>
        <v>#VALUE!</v>
      </c>
      <c r="BH44" s="250" t="e">
        <f>'1_Police_raw'!PI43/'1_Police_raw'!PG43*100</f>
        <v>#VALUE!</v>
      </c>
      <c r="BI44" s="250" t="e">
        <f>'1_Police_raw'!PJ43/'1_Police_raw'!PG43*100</f>
        <v>#VALUE!</v>
      </c>
      <c r="BJ44" s="250" t="e">
        <f>'1_Police_raw'!PK43/'1_Police_raw'!PJ43*100</f>
        <v>#VALUE!</v>
      </c>
      <c r="BL44" s="250" t="e">
        <f>'1_Police_raw'!PM43/'1_Police_raw'!NE43*100</f>
        <v>#VALUE!</v>
      </c>
      <c r="BM44" s="250" t="e">
        <f>'1_Police_raw'!PN43/'1_Police_raw'!PM43*100</f>
        <v>#VALUE!</v>
      </c>
      <c r="BN44" s="250" t="e">
        <f>'1_Police_raw'!PO43/'1_Police_raw'!PM43*100</f>
        <v>#VALUE!</v>
      </c>
      <c r="BO44" s="250" t="e">
        <f>'1_Police_raw'!PP43/'1_Police_raw'!PM43*100</f>
        <v>#VALUE!</v>
      </c>
      <c r="BP44" s="250" t="e">
        <f>'1_Police_raw'!PQ43/'1_Police_raw'!PP43*100</f>
        <v>#VALUE!</v>
      </c>
      <c r="BR44" s="250" t="e">
        <f>'1_Police_raw'!PS43/'1_Police_raw'!PM43*100</f>
        <v>#VALUE!</v>
      </c>
      <c r="BS44" s="250" t="e">
        <f>'1_Police_raw'!PT43/'1_Police_raw'!PS43*100</f>
        <v>#VALUE!</v>
      </c>
      <c r="BT44" s="250" t="e">
        <f>'1_Police_raw'!PU43/'1_Police_raw'!PS43*100</f>
        <v>#VALUE!</v>
      </c>
      <c r="BU44" s="250" t="e">
        <f>'1_Police_raw'!PV43/'1_Police_raw'!PS43*100</f>
        <v>#VALUE!</v>
      </c>
      <c r="BV44" s="250" t="e">
        <f>'1_Police_raw'!PW43/'1_Police_raw'!PV43*100</f>
        <v>#VALUE!</v>
      </c>
      <c r="BX44" s="250" t="e">
        <f>'1_Police_raw'!PY43/'1_Police_raw'!PS43*100</f>
        <v>#VALUE!</v>
      </c>
      <c r="BY44" s="250" t="e">
        <f>'1_Police_raw'!PZ43/'1_Police_raw'!PY43*100</f>
        <v>#VALUE!</v>
      </c>
      <c r="BZ44" s="250" t="e">
        <f>'1_Police_raw'!QA43/'1_Police_raw'!PY43*100</f>
        <v>#VALUE!</v>
      </c>
      <c r="CA44" s="250" t="e">
        <f>'1_Police_raw'!QB43/'1_Police_raw'!PY43*100</f>
        <v>#VALUE!</v>
      </c>
      <c r="CB44" s="250" t="e">
        <f>'1_Police_raw'!QC43/'1_Police_raw'!QB43*100</f>
        <v>#VALUE!</v>
      </c>
      <c r="CD44" s="250" t="e">
        <f>'1_Police_raw'!QE43/'1_Police_raw'!PS43*100</f>
        <v>#VALUE!</v>
      </c>
      <c r="CE44" s="250" t="e">
        <f>'1_Police_raw'!QF43/'1_Police_raw'!QE43*100</f>
        <v>#VALUE!</v>
      </c>
      <c r="CF44" s="250" t="e">
        <f>'1_Police_raw'!QG43/'1_Police_raw'!QE43*100</f>
        <v>#VALUE!</v>
      </c>
      <c r="CG44" s="250" t="e">
        <f>'1_Police_raw'!QH43/'1_Police_raw'!QE43*100</f>
        <v>#VALUE!</v>
      </c>
      <c r="CH44" s="250" t="e">
        <f>'1_Police_raw'!QI43/'1_Police_raw'!QH43*100</f>
        <v>#VALUE!</v>
      </c>
      <c r="CJ44" s="250" t="e">
        <f>'1_Police_raw'!QK43/'1_Police_raw'!QE43*100</f>
        <v>#VALUE!</v>
      </c>
      <c r="CK44" s="250" t="e">
        <f>'1_Police_raw'!QL43/'1_Police_raw'!QK43*100</f>
        <v>#VALUE!</v>
      </c>
      <c r="CL44" s="250" t="e">
        <f>'1_Police_raw'!QM43/'1_Police_raw'!QK43*100</f>
        <v>#VALUE!</v>
      </c>
      <c r="CM44" s="250" t="e">
        <f>'1_Police_raw'!QN43/'1_Police_raw'!QK43*100</f>
        <v>#VALUE!</v>
      </c>
      <c r="CN44" s="250" t="e">
        <f>'1_Police_raw'!QO43/'1_Police_raw'!QN43*100</f>
        <v>#VALUE!</v>
      </c>
      <c r="CP44" s="250" t="e">
        <f>'1_Police_raw'!QQ43/'1_Police_raw'!NE43*100</f>
        <v>#VALUE!</v>
      </c>
      <c r="CQ44" s="250" t="e">
        <f>'1_Police_raw'!QR43/'1_Police_raw'!QQ43*100</f>
        <v>#VALUE!</v>
      </c>
      <c r="CR44" s="250" t="e">
        <f>'1_Police_raw'!QS43/'1_Police_raw'!QQ43*100</f>
        <v>#VALUE!</v>
      </c>
      <c r="CS44" s="250" t="e">
        <f>'1_Police_raw'!QT43/'1_Police_raw'!QQ43*100</f>
        <v>#VALUE!</v>
      </c>
      <c r="CT44" s="250" t="e">
        <f>'1_Police_raw'!QU43/'1_Police_raw'!QT43*100</f>
        <v>#VALUE!</v>
      </c>
      <c r="CV44" s="250" t="e">
        <f>'1_Police_raw'!QW43/'1_Police_raw'!QQ43*100</f>
        <v>#VALUE!</v>
      </c>
      <c r="CW44" s="250" t="e">
        <f>'1_Police_raw'!QX43/'1_Police_raw'!QW43*100</f>
        <v>#VALUE!</v>
      </c>
      <c r="CX44" s="250" t="e">
        <f>'1_Police_raw'!QY43/'1_Police_raw'!QW43*100</f>
        <v>#VALUE!</v>
      </c>
      <c r="CY44" s="250" t="e">
        <f>'1_Police_raw'!QZ43/'1_Police_raw'!QW43*100</f>
        <v>#VALUE!</v>
      </c>
      <c r="CZ44" s="250" t="e">
        <f>'1_Police_raw'!RA43/'1_Police_raw'!QZ43*100</f>
        <v>#VALUE!</v>
      </c>
      <c r="DB44" s="250" t="e">
        <f>'1_Police_raw'!RC43/'1_Police_raw'!NE43*100</f>
        <v>#VALUE!</v>
      </c>
      <c r="DC44" s="250" t="e">
        <f>'1_Police_raw'!RD43/'1_Police_raw'!RC43*100</f>
        <v>#VALUE!</v>
      </c>
      <c r="DD44" s="250" t="e">
        <f>'1_Police_raw'!RE43/'1_Police_raw'!RC43*100</f>
        <v>#VALUE!</v>
      </c>
      <c r="DE44" s="250" t="e">
        <f>'1_Police_raw'!RF43/'1_Police_raw'!RC43*100</f>
        <v>#VALUE!</v>
      </c>
      <c r="DF44" s="250" t="e">
        <f>'1_Police_raw'!RG43/'1_Police_raw'!RF43*100</f>
        <v>#VALUE!</v>
      </c>
      <c r="DH44" s="250" t="e">
        <f>'1_Police_raw'!RI43/'1_Police_raw'!NE43*100</f>
        <v>#VALUE!</v>
      </c>
      <c r="DI44" s="250" t="e">
        <f>'1_Police_raw'!RJ43/'1_Police_raw'!RI43*100</f>
        <v>#VALUE!</v>
      </c>
      <c r="DJ44" s="250" t="e">
        <f>'1_Police_raw'!RK43/'1_Police_raw'!RI43*100</f>
        <v>#VALUE!</v>
      </c>
      <c r="DK44" s="250" t="e">
        <f>'1_Police_raw'!RL43/'1_Police_raw'!RI43*100</f>
        <v>#VALUE!</v>
      </c>
      <c r="DL44" s="250" t="e">
        <f>'1_Police_raw'!RM43/'1_Police_raw'!RL43*100</f>
        <v>#VALUE!</v>
      </c>
      <c r="DN44" s="250" t="e">
        <f>'1_Police_raw'!RO43/'1_Police_raw'!NE43*100</f>
        <v>#VALUE!</v>
      </c>
      <c r="DO44" s="250" t="e">
        <f>'1_Police_raw'!RP43/'1_Police_raw'!RO43*100</f>
        <v>#VALUE!</v>
      </c>
      <c r="DP44" s="250" t="e">
        <f>'1_Police_raw'!RQ43/'1_Police_raw'!RO43*100</f>
        <v>#VALUE!</v>
      </c>
      <c r="DQ44" s="250" t="e">
        <f>'1_Police_raw'!RR43/'1_Police_raw'!RO43*100</f>
        <v>#VALUE!</v>
      </c>
      <c r="DR44" s="250" t="e">
        <f>'1_Police_raw'!RS43/'1_Police_raw'!RR43*100</f>
        <v>#VALUE!</v>
      </c>
      <c r="DT44" s="250" t="e">
        <f>'1_Police_raw'!RU43/'1_Police_raw'!NE43*100</f>
        <v>#VALUE!</v>
      </c>
      <c r="DU44" s="250" t="e">
        <f>'1_Police_raw'!RV43/'1_Police_raw'!RU43*100</f>
        <v>#VALUE!</v>
      </c>
      <c r="DV44" s="250" t="e">
        <f>'1_Police_raw'!RW43/'1_Police_raw'!RU43*100</f>
        <v>#VALUE!</v>
      </c>
      <c r="DW44" s="250" t="e">
        <f>'1_Police_raw'!RX43/'1_Police_raw'!RU43*100</f>
        <v>#VALUE!</v>
      </c>
      <c r="DX44" s="250" t="e">
        <f>'1_Police_raw'!RY43/'1_Police_raw'!RX43*100</f>
        <v>#VALUE!</v>
      </c>
      <c r="DZ44" s="250" t="e">
        <f>'1_Police_raw'!SA43/'1_Police_raw'!RU43*100</f>
        <v>#VALUE!</v>
      </c>
      <c r="EA44" s="250" t="e">
        <f>'1_Police_raw'!SB43/'1_Police_raw'!SA43*100</f>
        <v>#VALUE!</v>
      </c>
      <c r="EB44" s="250" t="e">
        <f>'1_Police_raw'!SC43/'1_Police_raw'!SA43*100</f>
        <v>#VALUE!</v>
      </c>
      <c r="EC44" s="250" t="e">
        <f>'1_Police_raw'!SD43/'1_Police_raw'!SA43*100</f>
        <v>#VALUE!</v>
      </c>
      <c r="ED44" s="250" t="e">
        <f>'1_Police_raw'!SE43/'1_Police_raw'!SD43*100</f>
        <v>#VALUE!</v>
      </c>
      <c r="EF44" s="250">
        <f>'1_Police_raw'!UF43/'1_Police_raw'!UC43*100</f>
        <v>54.986017285627156</v>
      </c>
      <c r="EG44" s="250" t="e">
        <f>'1_Police_raw'!UG43/'1_Police_raw'!UC43*100</f>
        <v>#VALUE!</v>
      </c>
    </row>
    <row r="45" spans="1:137">
      <c r="A45" s="247">
        <v>43</v>
      </c>
      <c r="B45" s="239" t="s">
        <v>66</v>
      </c>
      <c r="D45" s="250">
        <f>'1_Police_100K'!OU45</f>
        <v>313.07310878821045</v>
      </c>
      <c r="E45" s="250">
        <f>'1_Police_raw'!NF44/'1_Police_raw'!NE44*100</f>
        <v>11.651689338084246</v>
      </c>
      <c r="F45" s="250">
        <f>'1_Police_raw'!NG44/'1_Police_raw'!NE44*100</f>
        <v>4.3647147584578949</v>
      </c>
      <c r="G45" s="250">
        <f>'1_Police_raw'!NH44/'1_Police_raw'!NE44*100</f>
        <v>0.79704786022155982</v>
      </c>
      <c r="H45" s="250" t="e">
        <f>'1_Police_raw'!NI44/'1_Police_raw'!NH44*100</f>
        <v>#VALUE!</v>
      </c>
      <c r="J45" s="250">
        <f>'1_Police_raw'!NK44/'1_Police_raw'!NE44*100</f>
        <v>4.8816380192576325</v>
      </c>
      <c r="K45" s="250">
        <f>'1_Police_raw'!NL44/'1_Police_raw'!NK44*100</f>
        <v>3.366488140780413</v>
      </c>
      <c r="L45" s="250">
        <f>'1_Police_raw'!NM44/'1_Police_raw'!NK44*100</f>
        <v>7.9571537872991582</v>
      </c>
      <c r="M45" s="250">
        <f>'1_Police_raw'!NN44/'1_Police_raw'!NK44*100</f>
        <v>1.0252486610558531</v>
      </c>
      <c r="N45" s="250" t="e">
        <f>'1_Police_raw'!NO44/'1_Police_raw'!NN44*100</f>
        <v>#VALUE!</v>
      </c>
      <c r="P45" s="250">
        <f>'1_Police_raw'!NQ44/'1_Police_raw'!NE44*100</f>
        <v>1.166812331458366</v>
      </c>
      <c r="Q45" s="250">
        <f>'1_Police_raw'!NR44/'1_Police_raw'!NQ44*100</f>
        <v>8.8988476312419973</v>
      </c>
      <c r="R45" s="250">
        <f>'1_Police_raw'!NS44/'1_Police_raw'!NQ44*100</f>
        <v>2.3687580025608197</v>
      </c>
      <c r="S45" s="250">
        <f>'1_Police_raw'!NT44/'1_Police_raw'!NQ44*100</f>
        <v>1.6645326504481435</v>
      </c>
      <c r="T45" s="250" t="e">
        <f>'1_Police_raw'!NU44/'1_Police_raw'!NT44*100</f>
        <v>#VALUE!</v>
      </c>
      <c r="V45" s="250" t="e">
        <f>'1_Police_raw'!NW44/'1_Police_raw'!NQ44*100</f>
        <v>#VALUE!</v>
      </c>
      <c r="W45" s="250" t="e">
        <f>'1_Police_raw'!NX44/'1_Police_raw'!NW44*100</f>
        <v>#VALUE!</v>
      </c>
      <c r="X45" s="250" t="e">
        <f>'1_Police_raw'!NY44/'1_Police_raw'!NW44*100</f>
        <v>#VALUE!</v>
      </c>
      <c r="Y45" s="250" t="e">
        <f>'1_Police_raw'!NZ44/'1_Police_raw'!NW44*100</f>
        <v>#VALUE!</v>
      </c>
      <c r="Z45" s="250" t="e">
        <f>'1_Police_raw'!OA44/'1_Police_raw'!NZ44*100</f>
        <v>#VALUE!</v>
      </c>
      <c r="AB45" s="250" t="e">
        <f>'1_Police_raw'!OC44/'1_Police_raw'!NE44*100</f>
        <v>#VALUE!</v>
      </c>
      <c r="AC45" s="250" t="e">
        <f>'1_Police_raw'!OD44/'1_Police_raw'!OC44*100</f>
        <v>#VALUE!</v>
      </c>
      <c r="AD45" s="250" t="e">
        <f>'1_Police_raw'!OE44/'1_Police_raw'!OC44*100</f>
        <v>#VALUE!</v>
      </c>
      <c r="AE45" s="250" t="e">
        <f>'1_Police_raw'!OF44/'1_Police_raw'!OC44*100</f>
        <v>#VALUE!</v>
      </c>
      <c r="AF45" s="250" t="e">
        <f>'1_Police_raw'!OG44/'1_Police_raw'!OF44*100</f>
        <v>#VALUE!</v>
      </c>
      <c r="AH45" s="250" t="e">
        <f>'1_Police_raw'!OI44/'1_Police_raw'!OC44*100</f>
        <v>#VALUE!</v>
      </c>
      <c r="AI45" s="250">
        <f>'1_Police_raw'!OJ44/'1_Police_raw'!OI44*100</f>
        <v>11.605415860735009</v>
      </c>
      <c r="AJ45" s="250">
        <f>'1_Police_raw'!OK44/'1_Police_raw'!OI44*100</f>
        <v>2.2243713733075436</v>
      </c>
      <c r="AK45" s="250">
        <f>'1_Police_raw'!OL44/'1_Police_raw'!OI44*100</f>
        <v>0.91876208897485501</v>
      </c>
      <c r="AL45" s="250" t="e">
        <f>'1_Police_raw'!OM44/'1_Police_raw'!OL44*100</f>
        <v>#VALUE!</v>
      </c>
      <c r="AN45" s="250">
        <f>'1_Police_raw'!OO44/'1_Police_raw'!NE44*100</f>
        <v>0.23455766458253965</v>
      </c>
      <c r="AO45" s="250">
        <f>'1_Police_raw'!OP44/'1_Police_raw'!OO44*100</f>
        <v>0.63694267515923575</v>
      </c>
      <c r="AP45" s="250">
        <f>'1_Police_raw'!OQ44/'1_Police_raw'!OO44*100</f>
        <v>4.4585987261146496</v>
      </c>
      <c r="AQ45" s="250">
        <f>'1_Police_raw'!OR44/'1_Police_raw'!OO44*100</f>
        <v>2.547770700636943</v>
      </c>
      <c r="AR45" s="250" t="e">
        <f>'1_Police_raw'!OS44/'1_Police_raw'!OR44*100</f>
        <v>#VALUE!</v>
      </c>
      <c r="AT45" s="250">
        <f>'1_Police_raw'!OU44/'1_Police_raw'!OO44*100</f>
        <v>59.554140127388536</v>
      </c>
      <c r="AU45" s="250">
        <f>'1_Police_raw'!OV44/'1_Police_raw'!OU44*100</f>
        <v>0.53475935828876997</v>
      </c>
      <c r="AV45" s="250">
        <f>'1_Police_raw'!OW44/'1_Police_raw'!OU44*100</f>
        <v>5.8823529411764701</v>
      </c>
      <c r="AW45" s="250">
        <f>'1_Police_raw'!OX44/'1_Police_raw'!OU44*100</f>
        <v>3.2085561497326207</v>
      </c>
      <c r="AX45" s="250" t="e">
        <f>'1_Police_raw'!OY44/'1_Police_raw'!OX44*100</f>
        <v>#VALUE!</v>
      </c>
      <c r="AZ45" s="250" t="e">
        <f>'1_Police_raw'!PA44/'1_Police_raw'!OO44*100</f>
        <v>#VALUE!</v>
      </c>
      <c r="BA45" s="250" t="e">
        <f>'1_Police_raw'!PB44/'1_Police_raw'!PA44*100</f>
        <v>#VALUE!</v>
      </c>
      <c r="BB45" s="250" t="e">
        <f>'1_Police_raw'!PC44/'1_Police_raw'!PA44*100</f>
        <v>#VALUE!</v>
      </c>
      <c r="BC45" s="250" t="e">
        <f>'1_Police_raw'!PD44/'1_Police_raw'!PA44*100</f>
        <v>#VALUE!</v>
      </c>
      <c r="BD45" s="250" t="e">
        <f>'1_Police_raw'!PE44/'1_Police_raw'!PD44*100</f>
        <v>#VALUE!</v>
      </c>
      <c r="BF45" s="250">
        <f>'1_Police_raw'!PG44/'1_Police_raw'!NE44*100</f>
        <v>5.0474717821153519</v>
      </c>
      <c r="BG45" s="250">
        <f>'1_Police_raw'!PH44/'1_Police_raw'!PG44*100</f>
        <v>4.2918454935622314</v>
      </c>
      <c r="BH45" s="250">
        <f>'1_Police_raw'!PI44/'1_Police_raw'!PG44*100</f>
        <v>8.0953085688915198</v>
      </c>
      <c r="BI45" s="250">
        <f>'1_Police_raw'!PJ44/'1_Police_raw'!PG44*100</f>
        <v>1.3171525825070296</v>
      </c>
      <c r="BJ45" s="250" t="e">
        <f>'1_Police_raw'!PK44/'1_Police_raw'!PJ44*100</f>
        <v>#VALUE!</v>
      </c>
      <c r="BL45" s="250">
        <f>'1_Police_raw'!PM44/'1_Police_raw'!NE44*100</f>
        <v>39.233130896622818</v>
      </c>
      <c r="BM45" s="250">
        <f>'1_Police_raw'!PN44/'1_Police_raw'!PM44*100</f>
        <v>11.393537822966051</v>
      </c>
      <c r="BN45" s="250">
        <f>'1_Police_raw'!PO44/'1_Police_raw'!PM44*100</f>
        <v>6.5897450543592084</v>
      </c>
      <c r="BO45" s="250">
        <f>'1_Police_raw'!PP44/'1_Police_raw'!PM44*100</f>
        <v>0.72352011576321851</v>
      </c>
      <c r="BP45" s="250" t="e">
        <f>'1_Police_raw'!PQ44/'1_Police_raw'!PP44*100</f>
        <v>#VALUE!</v>
      </c>
      <c r="BR45" s="250" t="e">
        <f>'1_Police_raw'!PS44/'1_Police_raw'!PM44*100</f>
        <v>#VALUE!</v>
      </c>
      <c r="BS45" s="250" t="e">
        <f>'1_Police_raw'!PT44/'1_Police_raw'!PS44*100</f>
        <v>#VALUE!</v>
      </c>
      <c r="BT45" s="250" t="e">
        <f>'1_Police_raw'!PU44/'1_Police_raw'!PS44*100</f>
        <v>#VALUE!</v>
      </c>
      <c r="BU45" s="250" t="e">
        <f>'1_Police_raw'!PV44/'1_Police_raw'!PS44*100</f>
        <v>#VALUE!</v>
      </c>
      <c r="BV45" s="250" t="e">
        <f>'1_Police_raw'!PW44/'1_Police_raw'!PV44*100</f>
        <v>#VALUE!</v>
      </c>
      <c r="BX45" s="250" t="e">
        <f>'1_Police_raw'!PY44/'1_Police_raw'!PS44*100</f>
        <v>#VALUE!</v>
      </c>
      <c r="BY45" s="250">
        <f>'1_Police_raw'!PZ44/'1_Police_raw'!PY44*100</f>
        <v>0.80697224015493874</v>
      </c>
      <c r="BZ45" s="250">
        <f>'1_Police_raw'!QA44/'1_Police_raw'!PY44*100</f>
        <v>15.655261459005809</v>
      </c>
      <c r="CA45" s="250">
        <f>'1_Police_raw'!QB44/'1_Police_raw'!PY44*100</f>
        <v>0.9360877985797289</v>
      </c>
      <c r="CB45" s="250" t="e">
        <f>'1_Police_raw'!QC44/'1_Police_raw'!QB44*100</f>
        <v>#VALUE!</v>
      </c>
      <c r="CD45" s="250" t="e">
        <f>'1_Police_raw'!QE44/'1_Police_raw'!PS44*100</f>
        <v>#VALUE!</v>
      </c>
      <c r="CE45" s="250" t="e">
        <f>'1_Police_raw'!QF44/'1_Police_raw'!QE44*100</f>
        <v>#VALUE!</v>
      </c>
      <c r="CF45" s="250" t="e">
        <f>'1_Police_raw'!QG44/'1_Police_raw'!QE44*100</f>
        <v>#VALUE!</v>
      </c>
      <c r="CG45" s="250" t="e">
        <f>'1_Police_raw'!QH44/'1_Police_raw'!QE44*100</f>
        <v>#VALUE!</v>
      </c>
      <c r="CH45" s="250" t="e">
        <f>'1_Police_raw'!QI44/'1_Police_raw'!QH44*100</f>
        <v>#VALUE!</v>
      </c>
      <c r="CJ45" s="250" t="e">
        <f>'1_Police_raw'!QK44/'1_Police_raw'!QE44*100</f>
        <v>#VALUE!</v>
      </c>
      <c r="CK45" s="250">
        <f>'1_Police_raw'!QL44/'1_Police_raw'!QK44*100</f>
        <v>16.593503072870938</v>
      </c>
      <c r="CL45" s="250">
        <f>'1_Police_raw'!QM44/'1_Police_raw'!QK44*100</f>
        <v>5.7067603160667248</v>
      </c>
      <c r="CM45" s="250">
        <f>'1_Police_raw'!QN44/'1_Police_raw'!QK44*100</f>
        <v>1.6242317822651449</v>
      </c>
      <c r="CN45" s="250" t="e">
        <f>'1_Police_raw'!QO44/'1_Police_raw'!QN44*100</f>
        <v>#VALUE!</v>
      </c>
      <c r="CP45" s="250">
        <f>'1_Police_raw'!QQ44/'1_Police_raw'!NE44*100</f>
        <v>2.9969597143476085</v>
      </c>
      <c r="CQ45" s="250">
        <f>'1_Police_raw'!QR44/'1_Police_raw'!QQ44*100</f>
        <v>20.737786640079761</v>
      </c>
      <c r="CR45" s="250">
        <f>'1_Police_raw'!QS44/'1_Police_raw'!QQ44*100</f>
        <v>3.339980059820538</v>
      </c>
      <c r="CS45" s="250">
        <f>'1_Police_raw'!QT44/'1_Police_raw'!QQ44*100</f>
        <v>0.27417746759720835</v>
      </c>
      <c r="CT45" s="250" t="e">
        <f>'1_Police_raw'!QU44/'1_Police_raw'!QT44*100</f>
        <v>#VALUE!</v>
      </c>
      <c r="CV45" s="250" t="e">
        <f>'1_Police_raw'!QW44/'1_Police_raw'!QQ44*100</f>
        <v>#VALUE!</v>
      </c>
      <c r="CW45" s="250" t="e">
        <f>'1_Police_raw'!QX44/'1_Police_raw'!QW44*100</f>
        <v>#VALUE!</v>
      </c>
      <c r="CX45" s="250" t="e">
        <f>'1_Police_raw'!QY44/'1_Police_raw'!QW44*100</f>
        <v>#VALUE!</v>
      </c>
      <c r="CY45" s="250" t="e">
        <f>'1_Police_raw'!QZ44/'1_Police_raw'!QW44*100</f>
        <v>#VALUE!</v>
      </c>
      <c r="CZ45" s="250" t="e">
        <f>'1_Police_raw'!RA44/'1_Police_raw'!QZ44*100</f>
        <v>#VALUE!</v>
      </c>
      <c r="DB45" s="250">
        <f>'1_Police_raw'!RC44/'1_Police_raw'!NE44*100</f>
        <v>1.2482352150236424</v>
      </c>
      <c r="DC45" s="250">
        <f>'1_Police_raw'!RD44/'1_Police_raw'!RC44*100</f>
        <v>35.966487133453022</v>
      </c>
      <c r="DD45" s="250">
        <f>'1_Police_raw'!RE44/'1_Police_raw'!RC44*100</f>
        <v>0.41891083183722316</v>
      </c>
      <c r="DE45" s="250">
        <f>'1_Police_raw'!RF44/'1_Police_raw'!RC44*100</f>
        <v>6.7025733093955706</v>
      </c>
      <c r="DF45" s="250" t="e">
        <f>'1_Police_raw'!RG44/'1_Police_raw'!RF44*100</f>
        <v>#VALUE!</v>
      </c>
      <c r="DH45" s="250">
        <f>'1_Police_raw'!RI44/'1_Police_raw'!NE44*100</f>
        <v>1.8674973294788188E-2</v>
      </c>
      <c r="DI45" s="250">
        <f>'1_Police_raw'!RJ44/'1_Police_raw'!RI44*100</f>
        <v>12</v>
      </c>
      <c r="DJ45" s="250">
        <f>'1_Police_raw'!RK44/'1_Police_raw'!RI44*100</f>
        <v>0</v>
      </c>
      <c r="DK45" s="250">
        <f>'1_Police_raw'!RL44/'1_Police_raw'!RI44*100</f>
        <v>0</v>
      </c>
      <c r="DL45" s="250" t="e">
        <f>'1_Police_raw'!RM44/'1_Police_raw'!RL44*100</f>
        <v>#VALUE!</v>
      </c>
      <c r="DN45" s="250">
        <f>'1_Police_raw'!RO44/'1_Police_raw'!NE44*100</f>
        <v>0.67528703433954085</v>
      </c>
      <c r="DO45" s="250">
        <f>'1_Police_raw'!RP44/'1_Police_raw'!RO44*100</f>
        <v>12.278761061946902</v>
      </c>
      <c r="DP45" s="250">
        <f>'1_Police_raw'!RQ44/'1_Police_raw'!RO44*100</f>
        <v>0</v>
      </c>
      <c r="DQ45" s="250">
        <f>'1_Police_raw'!RR44/'1_Police_raw'!RO44*100</f>
        <v>0.33185840707964603</v>
      </c>
      <c r="DR45" s="250" t="e">
        <f>'1_Police_raw'!RS44/'1_Police_raw'!RR44*100</f>
        <v>#VALUE!</v>
      </c>
      <c r="DT45" s="250">
        <f>'1_Police_raw'!RU44/'1_Police_raw'!NE44*100</f>
        <v>10.358634187153113</v>
      </c>
      <c r="DU45" s="250">
        <f>'1_Police_raw'!RV44/'1_Police_raw'!RU44*100</f>
        <v>12.244897959183673</v>
      </c>
      <c r="DV45" s="250">
        <f>'1_Police_raw'!RW44/'1_Police_raw'!RU44*100</f>
        <v>1.4350616571717025</v>
      </c>
      <c r="DW45" s="250">
        <f>'1_Police_raw'!RX44/'1_Police_raw'!RU44*100</f>
        <v>0.69950241580731232</v>
      </c>
      <c r="DX45" s="250" t="e">
        <f>'1_Police_raw'!RY44/'1_Police_raw'!RX44*100</f>
        <v>#VALUE!</v>
      </c>
      <c r="DZ45" s="250">
        <f>'1_Police_raw'!SA44/'1_Police_raw'!RU44*100</f>
        <v>15.280882671089637</v>
      </c>
      <c r="EA45" s="250">
        <f>'1_Police_raw'!SB44/'1_Police_raw'!SA44*100</f>
        <v>12.033978291647003</v>
      </c>
      <c r="EB45" s="250">
        <f>'1_Police_raw'!SC44/'1_Police_raw'!SA44*100</f>
        <v>1.7461066540821142</v>
      </c>
      <c r="EC45" s="250">
        <f>'1_Police_raw'!SD44/'1_Police_raw'!SA44*100</f>
        <v>0.70788107597923544</v>
      </c>
      <c r="ED45" s="250" t="e">
        <f>'1_Police_raw'!SE44/'1_Police_raw'!SD44*100</f>
        <v>#VALUE!</v>
      </c>
      <c r="EF45" s="250">
        <f>'1_Police_raw'!UF44/'1_Police_raw'!UC44*100</f>
        <v>15.553675792063981</v>
      </c>
      <c r="EG45" s="250">
        <f>'1_Police_raw'!UG44/'1_Police_raw'!UC44*100</f>
        <v>10.895878191325746</v>
      </c>
    </row>
    <row r="46" spans="1:137">
      <c r="A46" s="247">
        <v>44</v>
      </c>
      <c r="B46" s="239" t="s">
        <v>67</v>
      </c>
      <c r="C46" s="253"/>
      <c r="D46" s="250" t="e">
        <f>'1_Police_100K'!OU46</f>
        <v>#VALUE!</v>
      </c>
      <c r="E46" s="250" t="e">
        <f>'1_Police_raw'!NF45/'1_Police_raw'!NE45*100</f>
        <v>#VALUE!</v>
      </c>
      <c r="F46" s="250" t="e">
        <f>'1_Police_raw'!NG45/'1_Police_raw'!NE45*100</f>
        <v>#VALUE!</v>
      </c>
      <c r="G46" s="250" t="e">
        <f>'1_Police_raw'!NH45/'1_Police_raw'!NE45*100</f>
        <v>#VALUE!</v>
      </c>
      <c r="H46" s="250" t="e">
        <f>'1_Police_raw'!NI45/'1_Police_raw'!NH45*100</f>
        <v>#VALUE!</v>
      </c>
      <c r="J46" s="250" t="e">
        <f>'1_Police_raw'!NK45/'1_Police_raw'!NE45*100</f>
        <v>#VALUE!</v>
      </c>
      <c r="K46" s="250" t="e">
        <f>'1_Police_raw'!NL45/'1_Police_raw'!NK45*100</f>
        <v>#VALUE!</v>
      </c>
      <c r="L46" s="250" t="e">
        <f>'1_Police_raw'!NM45/'1_Police_raw'!NK45*100</f>
        <v>#VALUE!</v>
      </c>
      <c r="M46" s="250" t="e">
        <f>'1_Police_raw'!NN45/'1_Police_raw'!NK45*100</f>
        <v>#VALUE!</v>
      </c>
      <c r="N46" s="250" t="e">
        <f>'1_Police_raw'!NO45/'1_Police_raw'!NN45*100</f>
        <v>#VALUE!</v>
      </c>
      <c r="P46" s="250" t="e">
        <f>'1_Police_raw'!NQ45/'1_Police_raw'!NE45*100</f>
        <v>#VALUE!</v>
      </c>
      <c r="Q46" s="250" t="e">
        <f>'1_Police_raw'!NR45/'1_Police_raw'!NQ45*100</f>
        <v>#VALUE!</v>
      </c>
      <c r="R46" s="250" t="e">
        <f>'1_Police_raw'!NS45/'1_Police_raw'!NQ45*100</f>
        <v>#VALUE!</v>
      </c>
      <c r="S46" s="250" t="e">
        <f>'1_Police_raw'!NT45/'1_Police_raw'!NQ45*100</f>
        <v>#VALUE!</v>
      </c>
      <c r="T46" s="250" t="e">
        <f>'1_Police_raw'!NU45/'1_Police_raw'!NT45*100</f>
        <v>#VALUE!</v>
      </c>
      <c r="V46" s="250" t="e">
        <f>'1_Police_raw'!NW45/'1_Police_raw'!NQ45*100</f>
        <v>#VALUE!</v>
      </c>
      <c r="W46" s="250" t="e">
        <f>'1_Police_raw'!NX45/'1_Police_raw'!NW45*100</f>
        <v>#VALUE!</v>
      </c>
      <c r="X46" s="250" t="e">
        <f>'1_Police_raw'!NY45/'1_Police_raw'!NW45*100</f>
        <v>#VALUE!</v>
      </c>
      <c r="Y46" s="250" t="e">
        <f>'1_Police_raw'!NZ45/'1_Police_raw'!NW45*100</f>
        <v>#VALUE!</v>
      </c>
      <c r="Z46" s="250" t="e">
        <f>'1_Police_raw'!OA45/'1_Police_raw'!NZ45*100</f>
        <v>#VALUE!</v>
      </c>
      <c r="AB46" s="250" t="e">
        <f>'1_Police_raw'!OC45/'1_Police_raw'!NE45*100</f>
        <v>#VALUE!</v>
      </c>
      <c r="AC46" s="250" t="e">
        <f>'1_Police_raw'!OD45/'1_Police_raw'!OC45*100</f>
        <v>#VALUE!</v>
      </c>
      <c r="AD46" s="250" t="e">
        <f>'1_Police_raw'!OE45/'1_Police_raw'!OC45*100</f>
        <v>#VALUE!</v>
      </c>
      <c r="AE46" s="250" t="e">
        <f>'1_Police_raw'!OF45/'1_Police_raw'!OC45*100</f>
        <v>#VALUE!</v>
      </c>
      <c r="AF46" s="250" t="e">
        <f>'1_Police_raw'!OG45/'1_Police_raw'!OF45*100</f>
        <v>#VALUE!</v>
      </c>
      <c r="AH46" s="250" t="e">
        <f>'1_Police_raw'!OI45/'1_Police_raw'!OC45*100</f>
        <v>#VALUE!</v>
      </c>
      <c r="AI46" s="250" t="e">
        <f>'1_Police_raw'!OJ45/'1_Police_raw'!OI45*100</f>
        <v>#VALUE!</v>
      </c>
      <c r="AJ46" s="250" t="e">
        <f>'1_Police_raw'!OK45/'1_Police_raw'!OI45*100</f>
        <v>#VALUE!</v>
      </c>
      <c r="AK46" s="250" t="e">
        <f>'1_Police_raw'!OL45/'1_Police_raw'!OI45*100</f>
        <v>#VALUE!</v>
      </c>
      <c r="AL46" s="250" t="e">
        <f>'1_Police_raw'!OM45/'1_Police_raw'!OL45*100</f>
        <v>#VALUE!</v>
      </c>
      <c r="AN46" s="250" t="e">
        <f>'1_Police_raw'!OO45/'1_Police_raw'!NE45*100</f>
        <v>#VALUE!</v>
      </c>
      <c r="AO46" s="250" t="e">
        <f>'1_Police_raw'!OP45/'1_Police_raw'!OO45*100</f>
        <v>#VALUE!</v>
      </c>
      <c r="AP46" s="250" t="e">
        <f>'1_Police_raw'!OQ45/'1_Police_raw'!OO45*100</f>
        <v>#VALUE!</v>
      </c>
      <c r="AQ46" s="250" t="e">
        <f>'1_Police_raw'!OR45/'1_Police_raw'!OO45*100</f>
        <v>#VALUE!</v>
      </c>
      <c r="AR46" s="250" t="e">
        <f>'1_Police_raw'!OS45/'1_Police_raw'!OR45*100</f>
        <v>#VALUE!</v>
      </c>
      <c r="AT46" s="250" t="e">
        <f>'1_Police_raw'!OU45/'1_Police_raw'!OO45*100</f>
        <v>#VALUE!</v>
      </c>
      <c r="AU46" s="250" t="e">
        <f>'1_Police_raw'!OV45/'1_Police_raw'!OU45*100</f>
        <v>#VALUE!</v>
      </c>
      <c r="AV46" s="250" t="e">
        <f>'1_Police_raw'!OW45/'1_Police_raw'!OU45*100</f>
        <v>#VALUE!</v>
      </c>
      <c r="AW46" s="250" t="e">
        <f>'1_Police_raw'!OX45/'1_Police_raw'!OU45*100</f>
        <v>#VALUE!</v>
      </c>
      <c r="AX46" s="250" t="e">
        <f>'1_Police_raw'!OY45/'1_Police_raw'!OX45*100</f>
        <v>#VALUE!</v>
      </c>
      <c r="AZ46" s="250" t="e">
        <f>'1_Police_raw'!PA45/'1_Police_raw'!OO45*100</f>
        <v>#VALUE!</v>
      </c>
      <c r="BA46" s="250" t="e">
        <f>'1_Police_raw'!PB45/'1_Police_raw'!PA45*100</f>
        <v>#VALUE!</v>
      </c>
      <c r="BB46" s="250" t="e">
        <f>'1_Police_raw'!PC45/'1_Police_raw'!PA45*100</f>
        <v>#VALUE!</v>
      </c>
      <c r="BC46" s="250" t="e">
        <f>'1_Police_raw'!PD45/'1_Police_raw'!PA45*100</f>
        <v>#VALUE!</v>
      </c>
      <c r="BD46" s="250" t="e">
        <f>'1_Police_raw'!PE45/'1_Police_raw'!PD45*100</f>
        <v>#VALUE!</v>
      </c>
      <c r="BF46" s="250" t="e">
        <f>'1_Police_raw'!PG45/'1_Police_raw'!NE45*100</f>
        <v>#VALUE!</v>
      </c>
      <c r="BG46" s="250" t="e">
        <f>'1_Police_raw'!PH45/'1_Police_raw'!PG45*100</f>
        <v>#VALUE!</v>
      </c>
      <c r="BH46" s="250" t="e">
        <f>'1_Police_raw'!PI45/'1_Police_raw'!PG45*100</f>
        <v>#VALUE!</v>
      </c>
      <c r="BI46" s="250" t="e">
        <f>'1_Police_raw'!PJ45/'1_Police_raw'!PG45*100</f>
        <v>#VALUE!</v>
      </c>
      <c r="BJ46" s="250" t="e">
        <f>'1_Police_raw'!PK45/'1_Police_raw'!PJ45*100</f>
        <v>#VALUE!</v>
      </c>
      <c r="BL46" s="250" t="e">
        <f>'1_Police_raw'!PM45/'1_Police_raw'!NE45*100</f>
        <v>#VALUE!</v>
      </c>
      <c r="BM46" s="250" t="e">
        <f>'1_Police_raw'!PN45/'1_Police_raw'!PM45*100</f>
        <v>#VALUE!</v>
      </c>
      <c r="BN46" s="250" t="e">
        <f>'1_Police_raw'!PO45/'1_Police_raw'!PM45*100</f>
        <v>#VALUE!</v>
      </c>
      <c r="BO46" s="250" t="e">
        <f>'1_Police_raw'!PP45/'1_Police_raw'!PM45*100</f>
        <v>#VALUE!</v>
      </c>
      <c r="BP46" s="250" t="e">
        <f>'1_Police_raw'!PQ45/'1_Police_raw'!PP45*100</f>
        <v>#VALUE!</v>
      </c>
      <c r="BR46" s="250" t="e">
        <f>'1_Police_raw'!PS45/'1_Police_raw'!PM45*100</f>
        <v>#VALUE!</v>
      </c>
      <c r="BS46" s="250" t="e">
        <f>'1_Police_raw'!PT45/'1_Police_raw'!PS45*100</f>
        <v>#VALUE!</v>
      </c>
      <c r="BT46" s="250" t="e">
        <f>'1_Police_raw'!PU45/'1_Police_raw'!PS45*100</f>
        <v>#VALUE!</v>
      </c>
      <c r="BU46" s="250" t="e">
        <f>'1_Police_raw'!PV45/'1_Police_raw'!PS45*100</f>
        <v>#VALUE!</v>
      </c>
      <c r="BV46" s="250" t="e">
        <f>'1_Police_raw'!PW45/'1_Police_raw'!PV45*100</f>
        <v>#VALUE!</v>
      </c>
      <c r="BX46" s="250" t="e">
        <f>'1_Police_raw'!PY45/'1_Police_raw'!PS45*100</f>
        <v>#VALUE!</v>
      </c>
      <c r="BY46" s="250" t="e">
        <f>'1_Police_raw'!PZ45/'1_Police_raw'!PY45*100</f>
        <v>#VALUE!</v>
      </c>
      <c r="BZ46" s="250" t="e">
        <f>'1_Police_raw'!QA45/'1_Police_raw'!PY45*100</f>
        <v>#VALUE!</v>
      </c>
      <c r="CA46" s="250" t="e">
        <f>'1_Police_raw'!QB45/'1_Police_raw'!PY45*100</f>
        <v>#VALUE!</v>
      </c>
      <c r="CB46" s="250" t="e">
        <f>'1_Police_raw'!QC45/'1_Police_raw'!QB45*100</f>
        <v>#VALUE!</v>
      </c>
      <c r="CD46" s="250" t="e">
        <f>'1_Police_raw'!QE45/'1_Police_raw'!PS45*100</f>
        <v>#VALUE!</v>
      </c>
      <c r="CE46" s="250" t="e">
        <f>'1_Police_raw'!QF45/'1_Police_raw'!QE45*100</f>
        <v>#VALUE!</v>
      </c>
      <c r="CF46" s="250" t="e">
        <f>'1_Police_raw'!QG45/'1_Police_raw'!QE45*100</f>
        <v>#VALUE!</v>
      </c>
      <c r="CG46" s="250" t="e">
        <f>'1_Police_raw'!QH45/'1_Police_raw'!QE45*100</f>
        <v>#VALUE!</v>
      </c>
      <c r="CH46" s="250" t="e">
        <f>'1_Police_raw'!QI45/'1_Police_raw'!QH45*100</f>
        <v>#VALUE!</v>
      </c>
      <c r="CJ46" s="250" t="e">
        <f>'1_Police_raw'!QK45/'1_Police_raw'!QE45*100</f>
        <v>#VALUE!</v>
      </c>
      <c r="CK46" s="250" t="e">
        <f>'1_Police_raw'!QL45/'1_Police_raw'!QK45*100</f>
        <v>#VALUE!</v>
      </c>
      <c r="CL46" s="250" t="e">
        <f>'1_Police_raw'!QM45/'1_Police_raw'!QK45*100</f>
        <v>#VALUE!</v>
      </c>
      <c r="CM46" s="250" t="e">
        <f>'1_Police_raw'!QN45/'1_Police_raw'!QK45*100</f>
        <v>#VALUE!</v>
      </c>
      <c r="CN46" s="250" t="e">
        <f>'1_Police_raw'!QO45/'1_Police_raw'!QN45*100</f>
        <v>#VALUE!</v>
      </c>
      <c r="CP46" s="250" t="e">
        <f>'1_Police_raw'!QQ45/'1_Police_raw'!NE45*100</f>
        <v>#VALUE!</v>
      </c>
      <c r="CQ46" s="250" t="e">
        <f>'1_Police_raw'!QR45/'1_Police_raw'!QQ45*100</f>
        <v>#VALUE!</v>
      </c>
      <c r="CR46" s="250" t="e">
        <f>'1_Police_raw'!QS45/'1_Police_raw'!QQ45*100</f>
        <v>#VALUE!</v>
      </c>
      <c r="CS46" s="250" t="e">
        <f>'1_Police_raw'!QT45/'1_Police_raw'!QQ45*100</f>
        <v>#VALUE!</v>
      </c>
      <c r="CT46" s="250" t="e">
        <f>'1_Police_raw'!QU45/'1_Police_raw'!QT45*100</f>
        <v>#VALUE!</v>
      </c>
      <c r="CV46" s="250" t="e">
        <f>'1_Police_raw'!QW45/'1_Police_raw'!QQ45*100</f>
        <v>#VALUE!</v>
      </c>
      <c r="CW46" s="250" t="e">
        <f>'1_Police_raw'!QX45/'1_Police_raw'!QW45*100</f>
        <v>#VALUE!</v>
      </c>
      <c r="CX46" s="250" t="e">
        <f>'1_Police_raw'!QY45/'1_Police_raw'!QW45*100</f>
        <v>#VALUE!</v>
      </c>
      <c r="CY46" s="250" t="e">
        <f>'1_Police_raw'!QZ45/'1_Police_raw'!QW45*100</f>
        <v>#VALUE!</v>
      </c>
      <c r="CZ46" s="250" t="e">
        <f>'1_Police_raw'!RA45/'1_Police_raw'!QZ45*100</f>
        <v>#VALUE!</v>
      </c>
      <c r="DB46" s="250" t="e">
        <f>'1_Police_raw'!RC45/'1_Police_raw'!NE45*100</f>
        <v>#VALUE!</v>
      </c>
      <c r="DC46" s="250" t="e">
        <f>'1_Police_raw'!RD45/'1_Police_raw'!RC45*100</f>
        <v>#VALUE!</v>
      </c>
      <c r="DD46" s="250" t="e">
        <f>'1_Police_raw'!RE45/'1_Police_raw'!RC45*100</f>
        <v>#VALUE!</v>
      </c>
      <c r="DE46" s="250" t="e">
        <f>'1_Police_raw'!RF45/'1_Police_raw'!RC45*100</f>
        <v>#VALUE!</v>
      </c>
      <c r="DF46" s="250" t="e">
        <f>'1_Police_raw'!RG45/'1_Police_raw'!RF45*100</f>
        <v>#VALUE!</v>
      </c>
      <c r="DH46" s="250" t="e">
        <f>'1_Police_raw'!RI45/'1_Police_raw'!NE45*100</f>
        <v>#VALUE!</v>
      </c>
      <c r="DI46" s="250" t="e">
        <f>'1_Police_raw'!RJ45/'1_Police_raw'!RI45*100</f>
        <v>#VALUE!</v>
      </c>
      <c r="DJ46" s="250" t="e">
        <f>'1_Police_raw'!RK45/'1_Police_raw'!RI45*100</f>
        <v>#VALUE!</v>
      </c>
      <c r="DK46" s="250" t="e">
        <f>'1_Police_raw'!RL45/'1_Police_raw'!RI45*100</f>
        <v>#VALUE!</v>
      </c>
      <c r="DL46" s="250" t="e">
        <f>'1_Police_raw'!RM45/'1_Police_raw'!RL45*100</f>
        <v>#VALUE!</v>
      </c>
      <c r="DN46" s="250" t="e">
        <f>'1_Police_raw'!RO45/'1_Police_raw'!NE45*100</f>
        <v>#VALUE!</v>
      </c>
      <c r="DO46" s="250" t="e">
        <f>'1_Police_raw'!RP45/'1_Police_raw'!RO45*100</f>
        <v>#VALUE!</v>
      </c>
      <c r="DP46" s="250" t="e">
        <f>'1_Police_raw'!RQ45/'1_Police_raw'!RO45*100</f>
        <v>#VALUE!</v>
      </c>
      <c r="DQ46" s="250" t="e">
        <f>'1_Police_raw'!RR45/'1_Police_raw'!RO45*100</f>
        <v>#VALUE!</v>
      </c>
      <c r="DR46" s="250" t="e">
        <f>'1_Police_raw'!RS45/'1_Police_raw'!RR45*100</f>
        <v>#VALUE!</v>
      </c>
      <c r="DT46" s="250" t="e">
        <f>'1_Police_raw'!RU45/'1_Police_raw'!NE45*100</f>
        <v>#VALUE!</v>
      </c>
      <c r="DU46" s="250" t="e">
        <f>'1_Police_raw'!RV45/'1_Police_raw'!RU45*100</f>
        <v>#VALUE!</v>
      </c>
      <c r="DV46" s="250" t="e">
        <f>'1_Police_raw'!RW45/'1_Police_raw'!RU45*100</f>
        <v>#VALUE!</v>
      </c>
      <c r="DW46" s="250" t="e">
        <f>'1_Police_raw'!RX45/'1_Police_raw'!RU45*100</f>
        <v>#VALUE!</v>
      </c>
      <c r="DX46" s="250" t="e">
        <f>'1_Police_raw'!RY45/'1_Police_raw'!RX45*100</f>
        <v>#VALUE!</v>
      </c>
      <c r="DZ46" s="250" t="e">
        <f>'1_Police_raw'!SA45/'1_Police_raw'!RU45*100</f>
        <v>#VALUE!</v>
      </c>
      <c r="EA46" s="250" t="e">
        <f>'1_Police_raw'!SB45/'1_Police_raw'!SA45*100</f>
        <v>#VALUE!</v>
      </c>
      <c r="EB46" s="250" t="e">
        <f>'1_Police_raw'!SC45/'1_Police_raw'!SA45*100</f>
        <v>#VALUE!</v>
      </c>
      <c r="EC46" s="250" t="e">
        <f>'1_Police_raw'!SD45/'1_Police_raw'!SA45*100</f>
        <v>#VALUE!</v>
      </c>
      <c r="ED46" s="250" t="e">
        <f>'1_Police_raw'!SE45/'1_Police_raw'!SD45*100</f>
        <v>#VALUE!</v>
      </c>
      <c r="EF46" s="250">
        <f>'1_Police_raw'!UF45/'1_Police_raw'!UC45*100</f>
        <v>28.180542194325724</v>
      </c>
      <c r="EG46" s="250" t="e">
        <f>'1_Police_raw'!UG45/'1_Police_raw'!UC45*100</f>
        <v>#VALUE!</v>
      </c>
    </row>
    <row r="47" spans="1:137">
      <c r="A47" s="247">
        <v>45</v>
      </c>
      <c r="B47" s="239" t="s">
        <v>68</v>
      </c>
      <c r="C47" s="253"/>
      <c r="D47" s="250" t="e">
        <f>'1_Police_100K'!OU47</f>
        <v>#VALUE!</v>
      </c>
      <c r="E47" s="250" t="e">
        <f>'1_Police_raw'!NF46/'1_Police_raw'!NE46*100</f>
        <v>#VALUE!</v>
      </c>
      <c r="F47" s="250" t="e">
        <f>'1_Police_raw'!NG46/'1_Police_raw'!NE46*100</f>
        <v>#VALUE!</v>
      </c>
      <c r="G47" s="250" t="e">
        <f>'1_Police_raw'!NH46/'1_Police_raw'!NE46*100</f>
        <v>#VALUE!</v>
      </c>
      <c r="H47" s="250" t="e">
        <f>'1_Police_raw'!NI46/'1_Police_raw'!NH46*100</f>
        <v>#VALUE!</v>
      </c>
      <c r="J47" s="250" t="e">
        <f>'1_Police_raw'!NK46/'1_Police_raw'!NE46*100</f>
        <v>#VALUE!</v>
      </c>
      <c r="K47" s="250" t="e">
        <f>'1_Police_raw'!NL46/'1_Police_raw'!NK46*100</f>
        <v>#VALUE!</v>
      </c>
      <c r="L47" s="250" t="e">
        <f>'1_Police_raw'!NM46/'1_Police_raw'!NK46*100</f>
        <v>#VALUE!</v>
      </c>
      <c r="M47" s="250" t="e">
        <f>'1_Police_raw'!NN46/'1_Police_raw'!NK46*100</f>
        <v>#VALUE!</v>
      </c>
      <c r="N47" s="250" t="e">
        <f>'1_Police_raw'!NO46/'1_Police_raw'!NN46*100</f>
        <v>#VALUE!</v>
      </c>
      <c r="P47" s="250" t="e">
        <f>'1_Police_raw'!NQ46/'1_Police_raw'!NE46*100</f>
        <v>#VALUE!</v>
      </c>
      <c r="Q47" s="250" t="e">
        <f>'1_Police_raw'!NR46/'1_Police_raw'!NQ46*100</f>
        <v>#VALUE!</v>
      </c>
      <c r="R47" s="250" t="e">
        <f>'1_Police_raw'!NS46/'1_Police_raw'!NQ46*100</f>
        <v>#VALUE!</v>
      </c>
      <c r="S47" s="250" t="e">
        <f>'1_Police_raw'!NT46/'1_Police_raw'!NQ46*100</f>
        <v>#VALUE!</v>
      </c>
      <c r="T47" s="250" t="e">
        <f>'1_Police_raw'!NU46/'1_Police_raw'!NT46*100</f>
        <v>#VALUE!</v>
      </c>
      <c r="V47" s="250" t="e">
        <f>'1_Police_raw'!NW46/'1_Police_raw'!NQ46*100</f>
        <v>#VALUE!</v>
      </c>
      <c r="W47" s="250" t="e">
        <f>'1_Police_raw'!NX46/'1_Police_raw'!NW46*100</f>
        <v>#VALUE!</v>
      </c>
      <c r="X47" s="250" t="e">
        <f>'1_Police_raw'!NY46/'1_Police_raw'!NW46*100</f>
        <v>#VALUE!</v>
      </c>
      <c r="Y47" s="250" t="e">
        <f>'1_Police_raw'!NZ46/'1_Police_raw'!NW46*100</f>
        <v>#VALUE!</v>
      </c>
      <c r="Z47" s="250" t="e">
        <f>'1_Police_raw'!OA46/'1_Police_raw'!NZ46*100</f>
        <v>#VALUE!</v>
      </c>
      <c r="AB47" s="250" t="e">
        <f>'1_Police_raw'!OC46/'1_Police_raw'!NE46*100</f>
        <v>#VALUE!</v>
      </c>
      <c r="AC47" s="250" t="e">
        <f>'1_Police_raw'!OD46/'1_Police_raw'!OC46*100</f>
        <v>#VALUE!</v>
      </c>
      <c r="AD47" s="250" t="e">
        <f>'1_Police_raw'!OE46/'1_Police_raw'!OC46*100</f>
        <v>#VALUE!</v>
      </c>
      <c r="AE47" s="250" t="e">
        <f>'1_Police_raw'!OF46/'1_Police_raw'!OC46*100</f>
        <v>#VALUE!</v>
      </c>
      <c r="AF47" s="250" t="e">
        <f>'1_Police_raw'!OG46/'1_Police_raw'!OF46*100</f>
        <v>#VALUE!</v>
      </c>
      <c r="AH47" s="250" t="e">
        <f>'1_Police_raw'!OI46/'1_Police_raw'!OC46*100</f>
        <v>#VALUE!</v>
      </c>
      <c r="AI47" s="250" t="e">
        <f>'1_Police_raw'!OJ46/'1_Police_raw'!OI46*100</f>
        <v>#VALUE!</v>
      </c>
      <c r="AJ47" s="250" t="e">
        <f>'1_Police_raw'!OK46/'1_Police_raw'!OI46*100</f>
        <v>#VALUE!</v>
      </c>
      <c r="AK47" s="250" t="e">
        <f>'1_Police_raw'!OL46/'1_Police_raw'!OI46*100</f>
        <v>#VALUE!</v>
      </c>
      <c r="AL47" s="250" t="e">
        <f>'1_Police_raw'!OM46/'1_Police_raw'!OL46*100</f>
        <v>#VALUE!</v>
      </c>
      <c r="AN47" s="250" t="e">
        <f>'1_Police_raw'!OO46/'1_Police_raw'!NE46*100</f>
        <v>#VALUE!</v>
      </c>
      <c r="AO47" s="250" t="e">
        <f>'1_Police_raw'!OP46/'1_Police_raw'!OO46*100</f>
        <v>#VALUE!</v>
      </c>
      <c r="AP47" s="250" t="e">
        <f>'1_Police_raw'!OQ46/'1_Police_raw'!OO46*100</f>
        <v>#VALUE!</v>
      </c>
      <c r="AQ47" s="250" t="e">
        <f>'1_Police_raw'!OR46/'1_Police_raw'!OO46*100</f>
        <v>#VALUE!</v>
      </c>
      <c r="AR47" s="250" t="e">
        <f>'1_Police_raw'!OS46/'1_Police_raw'!OR46*100</f>
        <v>#VALUE!</v>
      </c>
      <c r="AT47" s="250" t="e">
        <f>'1_Police_raw'!OU46/'1_Police_raw'!OO46*100</f>
        <v>#VALUE!</v>
      </c>
      <c r="AU47" s="250" t="e">
        <f>'1_Police_raw'!OV46/'1_Police_raw'!OU46*100</f>
        <v>#VALUE!</v>
      </c>
      <c r="AV47" s="250" t="e">
        <f>'1_Police_raw'!OW46/'1_Police_raw'!OU46*100</f>
        <v>#VALUE!</v>
      </c>
      <c r="AW47" s="250" t="e">
        <f>'1_Police_raw'!OX46/'1_Police_raw'!OU46*100</f>
        <v>#VALUE!</v>
      </c>
      <c r="AX47" s="250" t="e">
        <f>'1_Police_raw'!OY46/'1_Police_raw'!OX46*100</f>
        <v>#VALUE!</v>
      </c>
      <c r="AZ47" s="250" t="e">
        <f>'1_Police_raw'!PA46/'1_Police_raw'!OO46*100</f>
        <v>#VALUE!</v>
      </c>
      <c r="BA47" s="250" t="e">
        <f>'1_Police_raw'!PB46/'1_Police_raw'!PA46*100</f>
        <v>#VALUE!</v>
      </c>
      <c r="BB47" s="250" t="e">
        <f>'1_Police_raw'!PC46/'1_Police_raw'!PA46*100</f>
        <v>#VALUE!</v>
      </c>
      <c r="BC47" s="250" t="e">
        <f>'1_Police_raw'!PD46/'1_Police_raw'!PA46*100</f>
        <v>#VALUE!</v>
      </c>
      <c r="BD47" s="250" t="e">
        <f>'1_Police_raw'!PE46/'1_Police_raw'!PD46*100</f>
        <v>#VALUE!</v>
      </c>
      <c r="BF47" s="250" t="e">
        <f>'1_Police_raw'!PG46/'1_Police_raw'!NE46*100</f>
        <v>#VALUE!</v>
      </c>
      <c r="BG47" s="250" t="e">
        <f>'1_Police_raw'!PH46/'1_Police_raw'!PG46*100</f>
        <v>#VALUE!</v>
      </c>
      <c r="BH47" s="250" t="e">
        <f>'1_Police_raw'!PI46/'1_Police_raw'!PG46*100</f>
        <v>#VALUE!</v>
      </c>
      <c r="BI47" s="250" t="e">
        <f>'1_Police_raw'!PJ46/'1_Police_raw'!PG46*100</f>
        <v>#VALUE!</v>
      </c>
      <c r="BJ47" s="250" t="e">
        <f>'1_Police_raw'!PK46/'1_Police_raw'!PJ46*100</f>
        <v>#VALUE!</v>
      </c>
      <c r="BL47" s="250" t="e">
        <f>'1_Police_raw'!PM46/'1_Police_raw'!NE46*100</f>
        <v>#VALUE!</v>
      </c>
      <c r="BM47" s="250" t="e">
        <f>'1_Police_raw'!PN46/'1_Police_raw'!PM46*100</f>
        <v>#VALUE!</v>
      </c>
      <c r="BN47" s="250" t="e">
        <f>'1_Police_raw'!PO46/'1_Police_raw'!PM46*100</f>
        <v>#VALUE!</v>
      </c>
      <c r="BO47" s="250" t="e">
        <f>'1_Police_raw'!PP46/'1_Police_raw'!PM46*100</f>
        <v>#VALUE!</v>
      </c>
      <c r="BP47" s="250" t="e">
        <f>'1_Police_raw'!PQ46/'1_Police_raw'!PP46*100</f>
        <v>#VALUE!</v>
      </c>
      <c r="BR47" s="250" t="e">
        <f>'1_Police_raw'!PS46/'1_Police_raw'!PM46*100</f>
        <v>#VALUE!</v>
      </c>
      <c r="BS47" s="250" t="e">
        <f>'1_Police_raw'!PT46/'1_Police_raw'!PS46*100</f>
        <v>#VALUE!</v>
      </c>
      <c r="BT47" s="250" t="e">
        <f>'1_Police_raw'!PU46/'1_Police_raw'!PS46*100</f>
        <v>#VALUE!</v>
      </c>
      <c r="BU47" s="250" t="e">
        <f>'1_Police_raw'!PV46/'1_Police_raw'!PS46*100</f>
        <v>#VALUE!</v>
      </c>
      <c r="BV47" s="250" t="e">
        <f>'1_Police_raw'!PW46/'1_Police_raw'!PV46*100</f>
        <v>#VALUE!</v>
      </c>
      <c r="BX47" s="250" t="e">
        <f>'1_Police_raw'!PY46/'1_Police_raw'!PS46*100</f>
        <v>#VALUE!</v>
      </c>
      <c r="BY47" s="250" t="e">
        <f>'1_Police_raw'!PZ46/'1_Police_raw'!PY46*100</f>
        <v>#VALUE!</v>
      </c>
      <c r="BZ47" s="250" t="e">
        <f>'1_Police_raw'!QA46/'1_Police_raw'!PY46*100</f>
        <v>#VALUE!</v>
      </c>
      <c r="CA47" s="250" t="e">
        <f>'1_Police_raw'!QB46/'1_Police_raw'!PY46*100</f>
        <v>#VALUE!</v>
      </c>
      <c r="CB47" s="250" t="e">
        <f>'1_Police_raw'!QC46/'1_Police_raw'!QB46*100</f>
        <v>#VALUE!</v>
      </c>
      <c r="CD47" s="250" t="e">
        <f>'1_Police_raw'!QE46/'1_Police_raw'!PS46*100</f>
        <v>#VALUE!</v>
      </c>
      <c r="CE47" s="250" t="e">
        <f>'1_Police_raw'!QF46/'1_Police_raw'!QE46*100</f>
        <v>#VALUE!</v>
      </c>
      <c r="CF47" s="250" t="e">
        <f>'1_Police_raw'!QG46/'1_Police_raw'!QE46*100</f>
        <v>#VALUE!</v>
      </c>
      <c r="CG47" s="250" t="e">
        <f>'1_Police_raw'!QH46/'1_Police_raw'!QE46*100</f>
        <v>#VALUE!</v>
      </c>
      <c r="CH47" s="250" t="e">
        <f>'1_Police_raw'!QI46/'1_Police_raw'!QH46*100</f>
        <v>#VALUE!</v>
      </c>
      <c r="CJ47" s="250" t="e">
        <f>'1_Police_raw'!QK46/'1_Police_raw'!QE46*100</f>
        <v>#VALUE!</v>
      </c>
      <c r="CK47" s="250" t="e">
        <f>'1_Police_raw'!QL46/'1_Police_raw'!QK46*100</f>
        <v>#VALUE!</v>
      </c>
      <c r="CL47" s="250" t="e">
        <f>'1_Police_raw'!QM46/'1_Police_raw'!QK46*100</f>
        <v>#VALUE!</v>
      </c>
      <c r="CM47" s="250" t="e">
        <f>'1_Police_raw'!QN46/'1_Police_raw'!QK46*100</f>
        <v>#VALUE!</v>
      </c>
      <c r="CN47" s="250" t="e">
        <f>'1_Police_raw'!QO46/'1_Police_raw'!QN46*100</f>
        <v>#VALUE!</v>
      </c>
      <c r="CP47" s="250" t="e">
        <f>'1_Police_raw'!QQ46/'1_Police_raw'!NE46*100</f>
        <v>#VALUE!</v>
      </c>
      <c r="CQ47" s="250" t="e">
        <f>'1_Police_raw'!QR46/'1_Police_raw'!QQ46*100</f>
        <v>#VALUE!</v>
      </c>
      <c r="CR47" s="250" t="e">
        <f>'1_Police_raw'!QS46/'1_Police_raw'!QQ46*100</f>
        <v>#VALUE!</v>
      </c>
      <c r="CS47" s="250" t="e">
        <f>'1_Police_raw'!QT46/'1_Police_raw'!QQ46*100</f>
        <v>#VALUE!</v>
      </c>
      <c r="CT47" s="250" t="e">
        <f>'1_Police_raw'!QU46/'1_Police_raw'!QT46*100</f>
        <v>#VALUE!</v>
      </c>
      <c r="CV47" s="250" t="e">
        <f>'1_Police_raw'!QW46/'1_Police_raw'!QQ46*100</f>
        <v>#VALUE!</v>
      </c>
      <c r="CW47" s="250" t="e">
        <f>'1_Police_raw'!QX46/'1_Police_raw'!QW46*100</f>
        <v>#VALUE!</v>
      </c>
      <c r="CX47" s="250" t="e">
        <f>'1_Police_raw'!QY46/'1_Police_raw'!QW46*100</f>
        <v>#VALUE!</v>
      </c>
      <c r="CY47" s="250" t="e">
        <f>'1_Police_raw'!QZ46/'1_Police_raw'!QW46*100</f>
        <v>#VALUE!</v>
      </c>
      <c r="CZ47" s="250" t="e">
        <f>'1_Police_raw'!RA46/'1_Police_raw'!QZ46*100</f>
        <v>#VALUE!</v>
      </c>
      <c r="DB47" s="250" t="e">
        <f>'1_Police_raw'!RC46/'1_Police_raw'!NE46*100</f>
        <v>#VALUE!</v>
      </c>
      <c r="DC47" s="250" t="e">
        <f>'1_Police_raw'!RD46/'1_Police_raw'!RC46*100</f>
        <v>#VALUE!</v>
      </c>
      <c r="DD47" s="250" t="e">
        <f>'1_Police_raw'!RE46/'1_Police_raw'!RC46*100</f>
        <v>#VALUE!</v>
      </c>
      <c r="DE47" s="250" t="e">
        <f>'1_Police_raw'!RF46/'1_Police_raw'!RC46*100</f>
        <v>#VALUE!</v>
      </c>
      <c r="DF47" s="250" t="e">
        <f>'1_Police_raw'!RG46/'1_Police_raw'!RF46*100</f>
        <v>#VALUE!</v>
      </c>
      <c r="DH47" s="250" t="e">
        <f>'1_Police_raw'!RI46/'1_Police_raw'!NE46*100</f>
        <v>#VALUE!</v>
      </c>
      <c r="DI47" s="250" t="e">
        <f>'1_Police_raw'!RJ46/'1_Police_raw'!RI46*100</f>
        <v>#VALUE!</v>
      </c>
      <c r="DJ47" s="250" t="e">
        <f>'1_Police_raw'!RK46/'1_Police_raw'!RI46*100</f>
        <v>#VALUE!</v>
      </c>
      <c r="DK47" s="250" t="e">
        <f>'1_Police_raw'!RL46/'1_Police_raw'!RI46*100</f>
        <v>#VALUE!</v>
      </c>
      <c r="DL47" s="250" t="e">
        <f>'1_Police_raw'!RM46/'1_Police_raw'!RL46*100</f>
        <v>#VALUE!</v>
      </c>
      <c r="DN47" s="250" t="e">
        <f>'1_Police_raw'!RO46/'1_Police_raw'!NE46*100</f>
        <v>#VALUE!</v>
      </c>
      <c r="DO47" s="250" t="e">
        <f>'1_Police_raw'!RP46/'1_Police_raw'!RO46*100</f>
        <v>#VALUE!</v>
      </c>
      <c r="DP47" s="250" t="e">
        <f>'1_Police_raw'!RQ46/'1_Police_raw'!RO46*100</f>
        <v>#VALUE!</v>
      </c>
      <c r="DQ47" s="250" t="e">
        <f>'1_Police_raw'!RR46/'1_Police_raw'!RO46*100</f>
        <v>#VALUE!</v>
      </c>
      <c r="DR47" s="250" t="e">
        <f>'1_Police_raw'!RS46/'1_Police_raw'!RR46*100</f>
        <v>#VALUE!</v>
      </c>
      <c r="DT47" s="250" t="e">
        <f>'1_Police_raw'!RU46/'1_Police_raw'!NE46*100</f>
        <v>#VALUE!</v>
      </c>
      <c r="DU47" s="250" t="e">
        <f>'1_Police_raw'!RV46/'1_Police_raw'!RU46*100</f>
        <v>#VALUE!</v>
      </c>
      <c r="DV47" s="250" t="e">
        <f>'1_Police_raw'!RW46/'1_Police_raw'!RU46*100</f>
        <v>#VALUE!</v>
      </c>
      <c r="DW47" s="250" t="e">
        <f>'1_Police_raw'!RX46/'1_Police_raw'!RU46*100</f>
        <v>#VALUE!</v>
      </c>
      <c r="DX47" s="250" t="e">
        <f>'1_Police_raw'!RY46/'1_Police_raw'!RX46*100</f>
        <v>#VALUE!</v>
      </c>
      <c r="DZ47" s="250" t="e">
        <f>'1_Police_raw'!SA46/'1_Police_raw'!RU46*100</f>
        <v>#VALUE!</v>
      </c>
      <c r="EA47" s="250" t="e">
        <f>'1_Police_raw'!SB46/'1_Police_raw'!SA46*100</f>
        <v>#VALUE!</v>
      </c>
      <c r="EB47" s="250" t="e">
        <f>'1_Police_raw'!SC46/'1_Police_raw'!SA46*100</f>
        <v>#VALUE!</v>
      </c>
      <c r="EC47" s="250" t="e">
        <f>'1_Police_raw'!SD46/'1_Police_raw'!SA46*100</f>
        <v>#VALUE!</v>
      </c>
      <c r="ED47" s="250" t="e">
        <f>'1_Police_raw'!SE46/'1_Police_raw'!SD46*100</f>
        <v>#VALUE!</v>
      </c>
      <c r="EF47" s="250">
        <f>'1_Police_raw'!UF46/'1_Police_raw'!UC46*100</f>
        <v>27.97714955324447</v>
      </c>
      <c r="EG47" s="250" t="e">
        <f>'1_Police_raw'!UG46/'1_Police_raw'!UC46*100</f>
        <v>#VALUE!</v>
      </c>
    </row>
    <row r="48" spans="1:137">
      <c r="A48" s="247">
        <v>46</v>
      </c>
      <c r="B48" s="239" t="s">
        <v>69</v>
      </c>
      <c r="C48" s="253"/>
      <c r="D48" s="250" t="e">
        <f>'1_Police_100K'!OU48</f>
        <v>#VALUE!</v>
      </c>
      <c r="E48" s="250" t="e">
        <f>'1_Police_raw'!NF47/'1_Police_raw'!NE47*100</f>
        <v>#VALUE!</v>
      </c>
      <c r="F48" s="250" t="e">
        <f>'1_Police_raw'!NG47/'1_Police_raw'!NE47*100</f>
        <v>#VALUE!</v>
      </c>
      <c r="G48" s="250" t="e">
        <f>'1_Police_raw'!NH47/'1_Police_raw'!NE47*100</f>
        <v>#VALUE!</v>
      </c>
      <c r="H48" s="250" t="e">
        <f>'1_Police_raw'!NI47/'1_Police_raw'!NH47*100</f>
        <v>#VALUE!</v>
      </c>
      <c r="J48" s="250" t="e">
        <f>'1_Police_raw'!NK47/'1_Police_raw'!NE47*100</f>
        <v>#VALUE!</v>
      </c>
      <c r="K48" s="250" t="e">
        <f>'1_Police_raw'!NL47/'1_Police_raw'!NK47*100</f>
        <v>#VALUE!</v>
      </c>
      <c r="L48" s="250" t="e">
        <f>'1_Police_raw'!NM47/'1_Police_raw'!NK47*100</f>
        <v>#VALUE!</v>
      </c>
      <c r="M48" s="250" t="e">
        <f>'1_Police_raw'!NN47/'1_Police_raw'!NK47*100</f>
        <v>#VALUE!</v>
      </c>
      <c r="N48" s="250" t="e">
        <f>'1_Police_raw'!NO47/'1_Police_raw'!NN47*100</f>
        <v>#VALUE!</v>
      </c>
      <c r="P48" s="250" t="e">
        <f>'1_Police_raw'!NQ47/'1_Police_raw'!NE47*100</f>
        <v>#VALUE!</v>
      </c>
      <c r="Q48" s="250" t="e">
        <f>'1_Police_raw'!NR47/'1_Police_raw'!NQ47*100</f>
        <v>#VALUE!</v>
      </c>
      <c r="R48" s="250" t="e">
        <f>'1_Police_raw'!NS47/'1_Police_raw'!NQ47*100</f>
        <v>#VALUE!</v>
      </c>
      <c r="S48" s="250" t="e">
        <f>'1_Police_raw'!NT47/'1_Police_raw'!NQ47*100</f>
        <v>#VALUE!</v>
      </c>
      <c r="T48" s="250" t="e">
        <f>'1_Police_raw'!NU47/'1_Police_raw'!NT47*100</f>
        <v>#VALUE!</v>
      </c>
      <c r="V48" s="250" t="e">
        <f>'1_Police_raw'!NW47/'1_Police_raw'!NQ47*100</f>
        <v>#VALUE!</v>
      </c>
      <c r="W48" s="250" t="e">
        <f>'1_Police_raw'!NX47/'1_Police_raw'!NW47*100</f>
        <v>#VALUE!</v>
      </c>
      <c r="X48" s="250" t="e">
        <f>'1_Police_raw'!NY47/'1_Police_raw'!NW47*100</f>
        <v>#VALUE!</v>
      </c>
      <c r="Y48" s="250" t="e">
        <f>'1_Police_raw'!NZ47/'1_Police_raw'!NW47*100</f>
        <v>#VALUE!</v>
      </c>
      <c r="Z48" s="250" t="e">
        <f>'1_Police_raw'!OA47/'1_Police_raw'!NZ47*100</f>
        <v>#VALUE!</v>
      </c>
      <c r="AB48" s="250" t="e">
        <f>'1_Police_raw'!OC47/'1_Police_raw'!NE47*100</f>
        <v>#VALUE!</v>
      </c>
      <c r="AC48" s="250" t="e">
        <f>'1_Police_raw'!OD47/'1_Police_raw'!OC47*100</f>
        <v>#VALUE!</v>
      </c>
      <c r="AD48" s="250" t="e">
        <f>'1_Police_raw'!OE47/'1_Police_raw'!OC47*100</f>
        <v>#VALUE!</v>
      </c>
      <c r="AE48" s="250" t="e">
        <f>'1_Police_raw'!OF47/'1_Police_raw'!OC47*100</f>
        <v>#VALUE!</v>
      </c>
      <c r="AF48" s="250" t="e">
        <f>'1_Police_raw'!OG47/'1_Police_raw'!OF47*100</f>
        <v>#VALUE!</v>
      </c>
      <c r="AH48" s="250" t="e">
        <f>'1_Police_raw'!OI47/'1_Police_raw'!OC47*100</f>
        <v>#VALUE!</v>
      </c>
      <c r="AI48" s="250" t="e">
        <f>'1_Police_raw'!OJ47/'1_Police_raw'!OI47*100</f>
        <v>#VALUE!</v>
      </c>
      <c r="AJ48" s="250" t="e">
        <f>'1_Police_raw'!OK47/'1_Police_raw'!OI47*100</f>
        <v>#VALUE!</v>
      </c>
      <c r="AK48" s="250" t="e">
        <f>'1_Police_raw'!OL47/'1_Police_raw'!OI47*100</f>
        <v>#VALUE!</v>
      </c>
      <c r="AL48" s="250" t="e">
        <f>'1_Police_raw'!OM47/'1_Police_raw'!OL47*100</f>
        <v>#VALUE!</v>
      </c>
      <c r="AN48" s="250" t="e">
        <f>'1_Police_raw'!OO47/'1_Police_raw'!NE47*100</f>
        <v>#VALUE!</v>
      </c>
      <c r="AO48" s="250" t="e">
        <f>'1_Police_raw'!OP47/'1_Police_raw'!OO47*100</f>
        <v>#VALUE!</v>
      </c>
      <c r="AP48" s="250" t="e">
        <f>'1_Police_raw'!OQ47/'1_Police_raw'!OO47*100</f>
        <v>#VALUE!</v>
      </c>
      <c r="AQ48" s="250" t="e">
        <f>'1_Police_raw'!OR47/'1_Police_raw'!OO47*100</f>
        <v>#VALUE!</v>
      </c>
      <c r="AR48" s="250" t="e">
        <f>'1_Police_raw'!OS47/'1_Police_raw'!OR47*100</f>
        <v>#VALUE!</v>
      </c>
      <c r="AT48" s="250" t="e">
        <f>'1_Police_raw'!OU47/'1_Police_raw'!OO47*100</f>
        <v>#VALUE!</v>
      </c>
      <c r="AU48" s="250" t="e">
        <f>'1_Police_raw'!OV47/'1_Police_raw'!OU47*100</f>
        <v>#VALUE!</v>
      </c>
      <c r="AV48" s="250" t="e">
        <f>'1_Police_raw'!OW47/'1_Police_raw'!OU47*100</f>
        <v>#VALUE!</v>
      </c>
      <c r="AW48" s="250" t="e">
        <f>'1_Police_raw'!OX47/'1_Police_raw'!OU47*100</f>
        <v>#VALUE!</v>
      </c>
      <c r="AX48" s="250" t="e">
        <f>'1_Police_raw'!OY47/'1_Police_raw'!OX47*100</f>
        <v>#VALUE!</v>
      </c>
      <c r="AZ48" s="250" t="e">
        <f>'1_Police_raw'!PA47/'1_Police_raw'!OO47*100</f>
        <v>#VALUE!</v>
      </c>
      <c r="BA48" s="250" t="e">
        <f>'1_Police_raw'!PB47/'1_Police_raw'!PA47*100</f>
        <v>#VALUE!</v>
      </c>
      <c r="BB48" s="250" t="e">
        <f>'1_Police_raw'!PC47/'1_Police_raw'!PA47*100</f>
        <v>#VALUE!</v>
      </c>
      <c r="BC48" s="250" t="e">
        <f>'1_Police_raw'!PD47/'1_Police_raw'!PA47*100</f>
        <v>#VALUE!</v>
      </c>
      <c r="BD48" s="250" t="e">
        <f>'1_Police_raw'!PE47/'1_Police_raw'!PD47*100</f>
        <v>#VALUE!</v>
      </c>
      <c r="BF48" s="250" t="e">
        <f>'1_Police_raw'!PG47/'1_Police_raw'!NE47*100</f>
        <v>#VALUE!</v>
      </c>
      <c r="BG48" s="250" t="e">
        <f>'1_Police_raw'!PH47/'1_Police_raw'!PG47*100</f>
        <v>#VALUE!</v>
      </c>
      <c r="BH48" s="250" t="e">
        <f>'1_Police_raw'!PI47/'1_Police_raw'!PG47*100</f>
        <v>#VALUE!</v>
      </c>
      <c r="BI48" s="250" t="e">
        <f>'1_Police_raw'!PJ47/'1_Police_raw'!PG47*100</f>
        <v>#VALUE!</v>
      </c>
      <c r="BJ48" s="250" t="e">
        <f>'1_Police_raw'!PK47/'1_Police_raw'!PJ47*100</f>
        <v>#VALUE!</v>
      </c>
      <c r="BL48" s="250" t="e">
        <f>'1_Police_raw'!PM47/'1_Police_raw'!NE47*100</f>
        <v>#VALUE!</v>
      </c>
      <c r="BM48" s="250" t="e">
        <f>'1_Police_raw'!PN47/'1_Police_raw'!PM47*100</f>
        <v>#VALUE!</v>
      </c>
      <c r="BN48" s="250" t="e">
        <f>'1_Police_raw'!PO47/'1_Police_raw'!PM47*100</f>
        <v>#VALUE!</v>
      </c>
      <c r="BO48" s="250" t="e">
        <f>'1_Police_raw'!PP47/'1_Police_raw'!PM47*100</f>
        <v>#VALUE!</v>
      </c>
      <c r="BP48" s="250" t="e">
        <f>'1_Police_raw'!PQ47/'1_Police_raw'!PP47*100</f>
        <v>#VALUE!</v>
      </c>
      <c r="BR48" s="250" t="e">
        <f>'1_Police_raw'!PS47/'1_Police_raw'!PM47*100</f>
        <v>#VALUE!</v>
      </c>
      <c r="BS48" s="250" t="e">
        <f>'1_Police_raw'!PT47/'1_Police_raw'!PS47*100</f>
        <v>#VALUE!</v>
      </c>
      <c r="BT48" s="250" t="e">
        <f>'1_Police_raw'!PU47/'1_Police_raw'!PS47*100</f>
        <v>#VALUE!</v>
      </c>
      <c r="BU48" s="250" t="e">
        <f>'1_Police_raw'!PV47/'1_Police_raw'!PS47*100</f>
        <v>#VALUE!</v>
      </c>
      <c r="BV48" s="250" t="e">
        <f>'1_Police_raw'!PW47/'1_Police_raw'!PV47*100</f>
        <v>#VALUE!</v>
      </c>
      <c r="BX48" s="250" t="e">
        <f>'1_Police_raw'!PY47/'1_Police_raw'!PS47*100</f>
        <v>#VALUE!</v>
      </c>
      <c r="BY48" s="250" t="e">
        <f>'1_Police_raw'!PZ47/'1_Police_raw'!PY47*100</f>
        <v>#VALUE!</v>
      </c>
      <c r="BZ48" s="250" t="e">
        <f>'1_Police_raw'!QA47/'1_Police_raw'!PY47*100</f>
        <v>#VALUE!</v>
      </c>
      <c r="CA48" s="250" t="e">
        <f>'1_Police_raw'!QB47/'1_Police_raw'!PY47*100</f>
        <v>#VALUE!</v>
      </c>
      <c r="CB48" s="250" t="e">
        <f>'1_Police_raw'!QC47/'1_Police_raw'!QB47*100</f>
        <v>#VALUE!</v>
      </c>
      <c r="CD48" s="250" t="e">
        <f>'1_Police_raw'!QE47/'1_Police_raw'!PS47*100</f>
        <v>#VALUE!</v>
      </c>
      <c r="CE48" s="250" t="e">
        <f>'1_Police_raw'!QF47/'1_Police_raw'!QE47*100</f>
        <v>#VALUE!</v>
      </c>
      <c r="CF48" s="250" t="e">
        <f>'1_Police_raw'!QG47/'1_Police_raw'!QE47*100</f>
        <v>#VALUE!</v>
      </c>
      <c r="CG48" s="250" t="e">
        <f>'1_Police_raw'!QH47/'1_Police_raw'!QE47*100</f>
        <v>#VALUE!</v>
      </c>
      <c r="CH48" s="250" t="e">
        <f>'1_Police_raw'!QI47/'1_Police_raw'!QH47*100</f>
        <v>#VALUE!</v>
      </c>
      <c r="CJ48" s="250" t="e">
        <f>'1_Police_raw'!QK47/'1_Police_raw'!QE47*100</f>
        <v>#VALUE!</v>
      </c>
      <c r="CK48" s="250" t="e">
        <f>'1_Police_raw'!QL47/'1_Police_raw'!QK47*100</f>
        <v>#VALUE!</v>
      </c>
      <c r="CL48" s="250" t="e">
        <f>'1_Police_raw'!QM47/'1_Police_raw'!QK47*100</f>
        <v>#VALUE!</v>
      </c>
      <c r="CM48" s="250" t="e">
        <f>'1_Police_raw'!QN47/'1_Police_raw'!QK47*100</f>
        <v>#VALUE!</v>
      </c>
      <c r="CN48" s="250" t="e">
        <f>'1_Police_raw'!QO47/'1_Police_raw'!QN47*100</f>
        <v>#VALUE!</v>
      </c>
      <c r="CP48" s="250" t="e">
        <f>'1_Police_raw'!QQ47/'1_Police_raw'!NE47*100</f>
        <v>#VALUE!</v>
      </c>
      <c r="CQ48" s="250" t="e">
        <f>'1_Police_raw'!QR47/'1_Police_raw'!QQ47*100</f>
        <v>#VALUE!</v>
      </c>
      <c r="CR48" s="250" t="e">
        <f>'1_Police_raw'!QS47/'1_Police_raw'!QQ47*100</f>
        <v>#VALUE!</v>
      </c>
      <c r="CS48" s="250" t="e">
        <f>'1_Police_raw'!QT47/'1_Police_raw'!QQ47*100</f>
        <v>#VALUE!</v>
      </c>
      <c r="CT48" s="250" t="e">
        <f>'1_Police_raw'!QU47/'1_Police_raw'!QT47*100</f>
        <v>#VALUE!</v>
      </c>
      <c r="CV48" s="250" t="e">
        <f>'1_Police_raw'!QW47/'1_Police_raw'!QQ47*100</f>
        <v>#VALUE!</v>
      </c>
      <c r="CW48" s="250" t="e">
        <f>'1_Police_raw'!QX47/'1_Police_raw'!QW47*100</f>
        <v>#VALUE!</v>
      </c>
      <c r="CX48" s="250" t="e">
        <f>'1_Police_raw'!QY47/'1_Police_raw'!QW47*100</f>
        <v>#VALUE!</v>
      </c>
      <c r="CY48" s="250" t="e">
        <f>'1_Police_raw'!QZ47/'1_Police_raw'!QW47*100</f>
        <v>#VALUE!</v>
      </c>
      <c r="CZ48" s="250" t="e">
        <f>'1_Police_raw'!RA47/'1_Police_raw'!QZ47*100</f>
        <v>#VALUE!</v>
      </c>
      <c r="DB48" s="250" t="e">
        <f>'1_Police_raw'!RC47/'1_Police_raw'!NE47*100</f>
        <v>#VALUE!</v>
      </c>
      <c r="DC48" s="250" t="e">
        <f>'1_Police_raw'!RD47/'1_Police_raw'!RC47*100</f>
        <v>#VALUE!</v>
      </c>
      <c r="DD48" s="250" t="e">
        <f>'1_Police_raw'!RE47/'1_Police_raw'!RC47*100</f>
        <v>#VALUE!</v>
      </c>
      <c r="DE48" s="250" t="e">
        <f>'1_Police_raw'!RF47/'1_Police_raw'!RC47*100</f>
        <v>#VALUE!</v>
      </c>
      <c r="DF48" s="250" t="e">
        <f>'1_Police_raw'!RG47/'1_Police_raw'!RF47*100</f>
        <v>#VALUE!</v>
      </c>
      <c r="DH48" s="250" t="e">
        <f>'1_Police_raw'!RI47/'1_Police_raw'!NE47*100</f>
        <v>#VALUE!</v>
      </c>
      <c r="DI48" s="250" t="e">
        <f>'1_Police_raw'!RJ47/'1_Police_raw'!RI47*100</f>
        <v>#VALUE!</v>
      </c>
      <c r="DJ48" s="250" t="e">
        <f>'1_Police_raw'!RK47/'1_Police_raw'!RI47*100</f>
        <v>#VALUE!</v>
      </c>
      <c r="DK48" s="250" t="e">
        <f>'1_Police_raw'!RL47/'1_Police_raw'!RI47*100</f>
        <v>#VALUE!</v>
      </c>
      <c r="DL48" s="250" t="e">
        <f>'1_Police_raw'!RM47/'1_Police_raw'!RL47*100</f>
        <v>#VALUE!</v>
      </c>
      <c r="DN48" s="250" t="e">
        <f>'1_Police_raw'!RO47/'1_Police_raw'!NE47*100</f>
        <v>#VALUE!</v>
      </c>
      <c r="DO48" s="250" t="e">
        <f>'1_Police_raw'!RP47/'1_Police_raw'!RO47*100</f>
        <v>#VALUE!</v>
      </c>
      <c r="DP48" s="250" t="e">
        <f>'1_Police_raw'!RQ47/'1_Police_raw'!RO47*100</f>
        <v>#VALUE!</v>
      </c>
      <c r="DQ48" s="250" t="e">
        <f>'1_Police_raw'!RR47/'1_Police_raw'!RO47*100</f>
        <v>#VALUE!</v>
      </c>
      <c r="DR48" s="250" t="e">
        <f>'1_Police_raw'!RS47/'1_Police_raw'!RR47*100</f>
        <v>#VALUE!</v>
      </c>
      <c r="DT48" s="250" t="e">
        <f>'1_Police_raw'!RU47/'1_Police_raw'!NE47*100</f>
        <v>#VALUE!</v>
      </c>
      <c r="DU48" s="250" t="e">
        <f>'1_Police_raw'!RV47/'1_Police_raw'!RU47*100</f>
        <v>#VALUE!</v>
      </c>
      <c r="DV48" s="250" t="e">
        <f>'1_Police_raw'!RW47/'1_Police_raw'!RU47*100</f>
        <v>#VALUE!</v>
      </c>
      <c r="DW48" s="250" t="e">
        <f>'1_Police_raw'!RX47/'1_Police_raw'!RU47*100</f>
        <v>#VALUE!</v>
      </c>
      <c r="DX48" s="250" t="e">
        <f>'1_Police_raw'!RY47/'1_Police_raw'!RX47*100</f>
        <v>#VALUE!</v>
      </c>
      <c r="DZ48" s="250" t="e">
        <f>'1_Police_raw'!SA47/'1_Police_raw'!RU47*100</f>
        <v>#VALUE!</v>
      </c>
      <c r="EA48" s="250" t="e">
        <f>'1_Police_raw'!SB47/'1_Police_raw'!SA47*100</f>
        <v>#VALUE!</v>
      </c>
      <c r="EB48" s="250" t="e">
        <f>'1_Police_raw'!SC47/'1_Police_raw'!SA47*100</f>
        <v>#VALUE!</v>
      </c>
      <c r="EC48" s="250" t="e">
        <f>'1_Police_raw'!SD47/'1_Police_raw'!SA47*100</f>
        <v>#VALUE!</v>
      </c>
      <c r="ED48" s="250" t="e">
        <f>'1_Police_raw'!SE47/'1_Police_raw'!SD47*100</f>
        <v>#VALUE!</v>
      </c>
      <c r="EF48" s="250" t="e">
        <f>'1_Police_raw'!UF47/'1_Police_raw'!UC47*100</f>
        <v>#VALUE!</v>
      </c>
      <c r="EG48" s="250" t="e">
        <f>'1_Police_raw'!UG47/'1_Police_raw'!UC47*100</f>
        <v>#VALUE!</v>
      </c>
    </row>
    <row r="49" spans="1:137">
      <c r="A49" s="256"/>
      <c r="B49" s="257" t="s">
        <v>3327</v>
      </c>
      <c r="C49" s="248"/>
      <c r="D49" s="258" t="e">
        <f t="shared" ref="D49:H52" si="0">AVERAGE(D3:D48)</f>
        <v>#VALUE!</v>
      </c>
      <c r="E49" s="258" t="e">
        <f t="shared" si="0"/>
        <v>#DIV/0!</v>
      </c>
      <c r="F49" s="258" t="e">
        <f t="shared" si="0"/>
        <v>#DIV/0!</v>
      </c>
      <c r="G49" s="258" t="e">
        <f t="shared" si="0"/>
        <v>#VALUE!</v>
      </c>
      <c r="H49" s="258" t="e">
        <f t="shared" si="0"/>
        <v>#VALUE!</v>
      </c>
      <c r="J49" s="258" t="e">
        <f t="shared" ref="J49:N52" si="1">AVERAGE(J3:J48)</f>
        <v>#VALUE!</v>
      </c>
      <c r="K49" s="258" t="e">
        <f t="shared" si="1"/>
        <v>#VALUE!</v>
      </c>
      <c r="L49" s="258" t="e">
        <f t="shared" si="1"/>
        <v>#VALUE!</v>
      </c>
      <c r="M49" s="258" t="e">
        <f t="shared" si="1"/>
        <v>#VALUE!</v>
      </c>
      <c r="N49" s="258" t="e">
        <f t="shared" si="1"/>
        <v>#VALUE!</v>
      </c>
      <c r="P49" s="258" t="e">
        <f t="shared" ref="P49:T52" si="2">AVERAGE(P3:P48)</f>
        <v>#VALUE!</v>
      </c>
      <c r="Q49" s="258" t="e">
        <f t="shared" si="2"/>
        <v>#VALUE!</v>
      </c>
      <c r="R49" s="258" t="e">
        <f t="shared" si="2"/>
        <v>#VALUE!</v>
      </c>
      <c r="S49" s="258" t="e">
        <f t="shared" si="2"/>
        <v>#VALUE!</v>
      </c>
      <c r="T49" s="258" t="e">
        <f t="shared" si="2"/>
        <v>#VALUE!</v>
      </c>
      <c r="V49" s="258" t="e">
        <f t="shared" ref="V49:Z52" si="3">AVERAGE(V3:V48)</f>
        <v>#VALUE!</v>
      </c>
      <c r="W49" s="258" t="e">
        <f t="shared" si="3"/>
        <v>#VALUE!</v>
      </c>
      <c r="X49" s="258" t="e">
        <f t="shared" si="3"/>
        <v>#VALUE!</v>
      </c>
      <c r="Y49" s="258" t="e">
        <f t="shared" si="3"/>
        <v>#DIV/0!</v>
      </c>
      <c r="Z49" s="258" t="e">
        <f t="shared" si="3"/>
        <v>#VALUE!</v>
      </c>
      <c r="AB49" s="258" t="e">
        <f t="shared" ref="AB49:AF52" si="4">AVERAGE(AB3:AB48)</f>
        <v>#VALUE!</v>
      </c>
      <c r="AC49" s="258" t="e">
        <f t="shared" si="4"/>
        <v>#VALUE!</v>
      </c>
      <c r="AD49" s="258" t="e">
        <f t="shared" si="4"/>
        <v>#VALUE!</v>
      </c>
      <c r="AE49" s="258" t="e">
        <f t="shared" si="4"/>
        <v>#VALUE!</v>
      </c>
      <c r="AF49" s="258" t="e">
        <f t="shared" si="4"/>
        <v>#VALUE!</v>
      </c>
      <c r="AH49" s="258" t="e">
        <f t="shared" ref="AH49:AL52" si="5">AVERAGE(AH3:AH48)</f>
        <v>#VALUE!</v>
      </c>
      <c r="AI49" s="258" t="e">
        <f t="shared" si="5"/>
        <v>#VALUE!</v>
      </c>
      <c r="AJ49" s="258" t="e">
        <f t="shared" si="5"/>
        <v>#VALUE!</v>
      </c>
      <c r="AK49" s="258" t="e">
        <f t="shared" si="5"/>
        <v>#VALUE!</v>
      </c>
      <c r="AL49" s="258" t="e">
        <f t="shared" si="5"/>
        <v>#VALUE!</v>
      </c>
      <c r="AN49" s="258" t="e">
        <f t="shared" ref="AN49:AR52" si="6">AVERAGE(AN3:AN48)</f>
        <v>#VALUE!</v>
      </c>
      <c r="AO49" s="258" t="e">
        <f t="shared" si="6"/>
        <v>#VALUE!</v>
      </c>
      <c r="AP49" s="258" t="e">
        <f t="shared" si="6"/>
        <v>#VALUE!</v>
      </c>
      <c r="AQ49" s="258" t="e">
        <f t="shared" si="6"/>
        <v>#VALUE!</v>
      </c>
      <c r="AR49" s="258" t="e">
        <f t="shared" si="6"/>
        <v>#VALUE!</v>
      </c>
      <c r="AT49" s="258" t="e">
        <f t="shared" ref="AT49:AX52" si="7">AVERAGE(AT3:AT48)</f>
        <v>#VALUE!</v>
      </c>
      <c r="AU49" s="258" t="e">
        <f t="shared" si="7"/>
        <v>#VALUE!</v>
      </c>
      <c r="AV49" s="258" t="e">
        <f t="shared" si="7"/>
        <v>#VALUE!</v>
      </c>
      <c r="AW49" s="258" t="e">
        <f t="shared" si="7"/>
        <v>#VALUE!</v>
      </c>
      <c r="AX49" s="258" t="e">
        <f t="shared" si="7"/>
        <v>#VALUE!</v>
      </c>
      <c r="AZ49" s="258" t="e">
        <f t="shared" ref="AZ49:BD52" si="8">AVERAGE(AZ3:AZ48)</f>
        <v>#VALUE!</v>
      </c>
      <c r="BA49" s="258" t="e">
        <f t="shared" si="8"/>
        <v>#VALUE!</v>
      </c>
      <c r="BB49" s="258" t="e">
        <f t="shared" si="8"/>
        <v>#VALUE!</v>
      </c>
      <c r="BC49" s="258" t="e">
        <f t="shared" si="8"/>
        <v>#VALUE!</v>
      </c>
      <c r="BD49" s="258" t="e">
        <f t="shared" si="8"/>
        <v>#VALUE!</v>
      </c>
      <c r="BF49" s="258" t="e">
        <f t="shared" ref="BF49:BJ52" si="9">AVERAGE(BF3:BF48)</f>
        <v>#VALUE!</v>
      </c>
      <c r="BG49" s="258" t="e">
        <f t="shared" si="9"/>
        <v>#VALUE!</v>
      </c>
      <c r="BH49" s="258" t="e">
        <f t="shared" si="9"/>
        <v>#VALUE!</v>
      </c>
      <c r="BI49" s="258" t="e">
        <f t="shared" si="9"/>
        <v>#VALUE!</v>
      </c>
      <c r="BJ49" s="258" t="e">
        <f t="shared" si="9"/>
        <v>#VALUE!</v>
      </c>
      <c r="BL49" s="258" t="e">
        <f t="shared" ref="BL49:BP52" si="10">AVERAGE(BL3:BL48)</f>
        <v>#VALUE!</v>
      </c>
      <c r="BM49" s="258" t="e">
        <f t="shared" si="10"/>
        <v>#VALUE!</v>
      </c>
      <c r="BN49" s="258" t="e">
        <f t="shared" si="10"/>
        <v>#VALUE!</v>
      </c>
      <c r="BO49" s="258" t="e">
        <f t="shared" si="10"/>
        <v>#VALUE!</v>
      </c>
      <c r="BP49" s="258" t="e">
        <f t="shared" si="10"/>
        <v>#VALUE!</v>
      </c>
      <c r="BR49" s="258" t="e">
        <f t="shared" ref="BR49:BV52" si="11">AVERAGE(BR3:BR48)</f>
        <v>#VALUE!</v>
      </c>
      <c r="BS49" s="258" t="e">
        <f t="shared" si="11"/>
        <v>#VALUE!</v>
      </c>
      <c r="BT49" s="258" t="e">
        <f t="shared" si="11"/>
        <v>#VALUE!</v>
      </c>
      <c r="BU49" s="258" t="e">
        <f t="shared" si="11"/>
        <v>#VALUE!</v>
      </c>
      <c r="BV49" s="258" t="e">
        <f t="shared" si="11"/>
        <v>#VALUE!</v>
      </c>
      <c r="BX49" s="258" t="e">
        <f t="shared" ref="BX49:CB52" si="12">AVERAGE(BX3:BX48)</f>
        <v>#VALUE!</v>
      </c>
      <c r="BY49" s="258" t="e">
        <f t="shared" si="12"/>
        <v>#VALUE!</v>
      </c>
      <c r="BZ49" s="258" t="e">
        <f t="shared" si="12"/>
        <v>#VALUE!</v>
      </c>
      <c r="CA49" s="258" t="e">
        <f t="shared" si="12"/>
        <v>#VALUE!</v>
      </c>
      <c r="CB49" s="258" t="e">
        <f t="shared" si="12"/>
        <v>#VALUE!</v>
      </c>
      <c r="CD49" s="258" t="e">
        <f t="shared" ref="CD49:CH52" si="13">AVERAGE(CD3:CD48)</f>
        <v>#VALUE!</v>
      </c>
      <c r="CE49" s="258" t="e">
        <f t="shared" si="13"/>
        <v>#VALUE!</v>
      </c>
      <c r="CF49" s="258" t="e">
        <f t="shared" si="13"/>
        <v>#VALUE!</v>
      </c>
      <c r="CG49" s="258" t="e">
        <f t="shared" si="13"/>
        <v>#VALUE!</v>
      </c>
      <c r="CH49" s="258" t="e">
        <f t="shared" si="13"/>
        <v>#VALUE!</v>
      </c>
      <c r="CJ49" s="258" t="e">
        <f t="shared" ref="CJ49:CN52" si="14">AVERAGE(CJ3:CJ48)</f>
        <v>#VALUE!</v>
      </c>
      <c r="CK49" s="258" t="e">
        <f t="shared" si="14"/>
        <v>#VALUE!</v>
      </c>
      <c r="CL49" s="258" t="e">
        <f t="shared" si="14"/>
        <v>#VALUE!</v>
      </c>
      <c r="CM49" s="258" t="e">
        <f t="shared" si="14"/>
        <v>#VALUE!</v>
      </c>
      <c r="CN49" s="258" t="e">
        <f t="shared" si="14"/>
        <v>#VALUE!</v>
      </c>
      <c r="CP49" s="258" t="e">
        <f t="shared" ref="CP49:CT52" si="15">AVERAGE(CP3:CP48)</f>
        <v>#VALUE!</v>
      </c>
      <c r="CQ49" s="258" t="e">
        <f t="shared" si="15"/>
        <v>#VALUE!</v>
      </c>
      <c r="CR49" s="258" t="e">
        <f t="shared" si="15"/>
        <v>#VALUE!</v>
      </c>
      <c r="CS49" s="258" t="e">
        <f t="shared" si="15"/>
        <v>#VALUE!</v>
      </c>
      <c r="CT49" s="258" t="e">
        <f t="shared" si="15"/>
        <v>#VALUE!</v>
      </c>
      <c r="CV49" s="258" t="e">
        <f t="shared" ref="CV49:CZ52" si="16">AVERAGE(CV3:CV48)</f>
        <v>#VALUE!</v>
      </c>
      <c r="CW49" s="258" t="e">
        <f t="shared" si="16"/>
        <v>#VALUE!</v>
      </c>
      <c r="CX49" s="258" t="e">
        <f t="shared" si="16"/>
        <v>#VALUE!</v>
      </c>
      <c r="CY49" s="258" t="e">
        <f t="shared" si="16"/>
        <v>#VALUE!</v>
      </c>
      <c r="CZ49" s="258" t="e">
        <f t="shared" si="16"/>
        <v>#VALUE!</v>
      </c>
      <c r="DB49" s="258" t="e">
        <f t="shared" ref="DB49:DF52" si="17">AVERAGE(DB3:DB48)</f>
        <v>#VALUE!</v>
      </c>
      <c r="DC49" s="258" t="e">
        <f t="shared" si="17"/>
        <v>#VALUE!</v>
      </c>
      <c r="DD49" s="258" t="e">
        <f t="shared" si="17"/>
        <v>#VALUE!</v>
      </c>
      <c r="DE49" s="258" t="e">
        <f t="shared" si="17"/>
        <v>#VALUE!</v>
      </c>
      <c r="DF49" s="258" t="e">
        <f t="shared" si="17"/>
        <v>#VALUE!</v>
      </c>
      <c r="DH49" s="258" t="e">
        <f>AVERAGE(DH3:DH48)</f>
        <v>#VALUE!</v>
      </c>
      <c r="DI49" s="258" t="e">
        <f>AVERAGE(DI3:DI48)</f>
        <v>#VALUE!</v>
      </c>
      <c r="DJ49" s="258" t="e">
        <f>AVERAGE(DJ3:DJ48)</f>
        <v>#VALUE!</v>
      </c>
      <c r="DK49" s="258" t="e">
        <f>AVERAGE(DK3:DK48)</f>
        <v>#VALUE!</v>
      </c>
      <c r="DL49" s="258" t="e">
        <f>AVERAGE(DL3:DL48)</f>
        <v>#VALUE!</v>
      </c>
      <c r="DN49" s="258" t="e">
        <f t="shared" ref="DN49:DR52" si="18">AVERAGE(DN3:DN48)</f>
        <v>#VALUE!</v>
      </c>
      <c r="DO49" s="258" t="e">
        <f t="shared" si="18"/>
        <v>#VALUE!</v>
      </c>
      <c r="DP49" s="258" t="e">
        <f t="shared" si="18"/>
        <v>#VALUE!</v>
      </c>
      <c r="DQ49" s="258" t="e">
        <f t="shared" si="18"/>
        <v>#VALUE!</v>
      </c>
      <c r="DR49" s="258" t="e">
        <f t="shared" si="18"/>
        <v>#VALUE!</v>
      </c>
      <c r="DT49" s="258" t="e">
        <f t="shared" ref="DT49:DX52" si="19">AVERAGE(DT3:DT48)</f>
        <v>#VALUE!</v>
      </c>
      <c r="DU49" s="258" t="e">
        <f t="shared" si="19"/>
        <v>#VALUE!</v>
      </c>
      <c r="DV49" s="258" t="e">
        <f t="shared" si="19"/>
        <v>#VALUE!</v>
      </c>
      <c r="DW49" s="258" t="e">
        <f t="shared" si="19"/>
        <v>#VALUE!</v>
      </c>
      <c r="DX49" s="258" t="e">
        <f t="shared" si="19"/>
        <v>#VALUE!</v>
      </c>
      <c r="DZ49" s="258" t="e">
        <f t="shared" ref="DZ49:ED52" si="20">AVERAGE(DZ3:DZ48)</f>
        <v>#VALUE!</v>
      </c>
      <c r="EA49" s="258" t="e">
        <f t="shared" si="20"/>
        <v>#VALUE!</v>
      </c>
      <c r="EB49" s="258" t="e">
        <f t="shared" si="20"/>
        <v>#VALUE!</v>
      </c>
      <c r="EC49" s="258" t="e">
        <f t="shared" si="20"/>
        <v>#VALUE!</v>
      </c>
      <c r="ED49" s="258" t="e">
        <f t="shared" si="20"/>
        <v>#VALUE!</v>
      </c>
      <c r="EF49" s="258" t="e">
        <f>AVERAGE(EF3:EF48)</f>
        <v>#VALUE!</v>
      </c>
      <c r="EG49" s="258" t="e">
        <f>AVERAGE(EG3:EG48)</f>
        <v>#VALUE!</v>
      </c>
    </row>
    <row r="50" spans="1:137">
      <c r="A50" s="256"/>
      <c r="B50" s="257" t="s">
        <v>3328</v>
      </c>
      <c r="C50" s="248"/>
      <c r="D50" s="258" t="e">
        <f t="shared" si="0"/>
        <v>#VALUE!</v>
      </c>
      <c r="E50" s="258" t="e">
        <f t="shared" si="0"/>
        <v>#DIV/0!</v>
      </c>
      <c r="F50" s="258" t="e">
        <f t="shared" si="0"/>
        <v>#DIV/0!</v>
      </c>
      <c r="G50" s="258" t="e">
        <f t="shared" si="0"/>
        <v>#VALUE!</v>
      </c>
      <c r="H50" s="258" t="e">
        <f t="shared" si="0"/>
        <v>#VALUE!</v>
      </c>
      <c r="J50" s="258" t="e">
        <f t="shared" si="1"/>
        <v>#VALUE!</v>
      </c>
      <c r="K50" s="258" t="e">
        <f t="shared" si="1"/>
        <v>#VALUE!</v>
      </c>
      <c r="L50" s="258" t="e">
        <f t="shared" si="1"/>
        <v>#VALUE!</v>
      </c>
      <c r="M50" s="258" t="e">
        <f t="shared" si="1"/>
        <v>#VALUE!</v>
      </c>
      <c r="N50" s="258" t="e">
        <f t="shared" si="1"/>
        <v>#VALUE!</v>
      </c>
      <c r="P50" s="258" t="e">
        <f t="shared" si="2"/>
        <v>#VALUE!</v>
      </c>
      <c r="Q50" s="258" t="e">
        <f t="shared" si="2"/>
        <v>#VALUE!</v>
      </c>
      <c r="R50" s="258" t="e">
        <f t="shared" si="2"/>
        <v>#VALUE!</v>
      </c>
      <c r="S50" s="258" t="e">
        <f t="shared" si="2"/>
        <v>#VALUE!</v>
      </c>
      <c r="T50" s="258" t="e">
        <f t="shared" si="2"/>
        <v>#VALUE!</v>
      </c>
      <c r="V50" s="258" t="e">
        <f t="shared" si="3"/>
        <v>#VALUE!</v>
      </c>
      <c r="W50" s="258" t="e">
        <f t="shared" si="3"/>
        <v>#DIV/0!</v>
      </c>
      <c r="X50" s="258" t="e">
        <f t="shared" si="3"/>
        <v>#DIV/0!</v>
      </c>
      <c r="Y50" s="258" t="e">
        <f t="shared" si="3"/>
        <v>#DIV/0!</v>
      </c>
      <c r="Z50" s="258" t="e">
        <f t="shared" si="3"/>
        <v>#VALUE!</v>
      </c>
      <c r="AB50" s="258" t="e">
        <f t="shared" si="4"/>
        <v>#VALUE!</v>
      </c>
      <c r="AC50" s="258" t="e">
        <f t="shared" si="4"/>
        <v>#VALUE!</v>
      </c>
      <c r="AD50" s="258" t="e">
        <f t="shared" si="4"/>
        <v>#VALUE!</v>
      </c>
      <c r="AE50" s="258" t="e">
        <f t="shared" si="4"/>
        <v>#VALUE!</v>
      </c>
      <c r="AF50" s="258" t="e">
        <f t="shared" si="4"/>
        <v>#VALUE!</v>
      </c>
      <c r="AH50" s="258" t="e">
        <f t="shared" si="5"/>
        <v>#VALUE!</v>
      </c>
      <c r="AI50" s="258" t="e">
        <f t="shared" si="5"/>
        <v>#VALUE!</v>
      </c>
      <c r="AJ50" s="258" t="e">
        <f t="shared" si="5"/>
        <v>#VALUE!</v>
      </c>
      <c r="AK50" s="258" t="e">
        <f t="shared" si="5"/>
        <v>#VALUE!</v>
      </c>
      <c r="AL50" s="258" t="e">
        <f t="shared" si="5"/>
        <v>#VALUE!</v>
      </c>
      <c r="AN50" s="258" t="e">
        <f t="shared" si="6"/>
        <v>#VALUE!</v>
      </c>
      <c r="AO50" s="258" t="e">
        <f t="shared" si="6"/>
        <v>#VALUE!</v>
      </c>
      <c r="AP50" s="258" t="e">
        <f t="shared" si="6"/>
        <v>#VALUE!</v>
      </c>
      <c r="AQ50" s="258" t="e">
        <f t="shared" si="6"/>
        <v>#VALUE!</v>
      </c>
      <c r="AR50" s="258" t="e">
        <f t="shared" si="6"/>
        <v>#VALUE!</v>
      </c>
      <c r="AT50" s="258" t="e">
        <f t="shared" si="7"/>
        <v>#VALUE!</v>
      </c>
      <c r="AU50" s="258" t="e">
        <f t="shared" si="7"/>
        <v>#VALUE!</v>
      </c>
      <c r="AV50" s="258" t="e">
        <f t="shared" si="7"/>
        <v>#VALUE!</v>
      </c>
      <c r="AW50" s="258" t="e">
        <f t="shared" si="7"/>
        <v>#VALUE!</v>
      </c>
      <c r="AX50" s="258" t="e">
        <f t="shared" si="7"/>
        <v>#VALUE!</v>
      </c>
      <c r="AZ50" s="258" t="e">
        <f t="shared" si="8"/>
        <v>#VALUE!</v>
      </c>
      <c r="BA50" s="258" t="e">
        <f t="shared" si="8"/>
        <v>#VALUE!</v>
      </c>
      <c r="BB50" s="258" t="e">
        <f t="shared" si="8"/>
        <v>#VALUE!</v>
      </c>
      <c r="BC50" s="258" t="e">
        <f t="shared" si="8"/>
        <v>#VALUE!</v>
      </c>
      <c r="BD50" s="258" t="e">
        <f t="shared" si="8"/>
        <v>#VALUE!</v>
      </c>
      <c r="BF50" s="258" t="e">
        <f t="shared" si="9"/>
        <v>#VALUE!</v>
      </c>
      <c r="BG50" s="258" t="e">
        <f t="shared" si="9"/>
        <v>#VALUE!</v>
      </c>
      <c r="BH50" s="258" t="e">
        <f t="shared" si="9"/>
        <v>#VALUE!</v>
      </c>
      <c r="BI50" s="258" t="e">
        <f t="shared" si="9"/>
        <v>#VALUE!</v>
      </c>
      <c r="BJ50" s="258" t="e">
        <f t="shared" si="9"/>
        <v>#VALUE!</v>
      </c>
      <c r="BL50" s="258" t="e">
        <f t="shared" si="10"/>
        <v>#VALUE!</v>
      </c>
      <c r="BM50" s="258" t="e">
        <f t="shared" si="10"/>
        <v>#VALUE!</v>
      </c>
      <c r="BN50" s="258" t="e">
        <f t="shared" si="10"/>
        <v>#VALUE!</v>
      </c>
      <c r="BO50" s="258" t="e">
        <f t="shared" si="10"/>
        <v>#VALUE!</v>
      </c>
      <c r="BP50" s="258" t="e">
        <f t="shared" si="10"/>
        <v>#VALUE!</v>
      </c>
      <c r="BR50" s="258" t="e">
        <f t="shared" si="11"/>
        <v>#VALUE!</v>
      </c>
      <c r="BS50" s="258" t="e">
        <f t="shared" si="11"/>
        <v>#VALUE!</v>
      </c>
      <c r="BT50" s="258" t="e">
        <f t="shared" si="11"/>
        <v>#VALUE!</v>
      </c>
      <c r="BU50" s="258" t="e">
        <f t="shared" si="11"/>
        <v>#VALUE!</v>
      </c>
      <c r="BV50" s="258" t="e">
        <f t="shared" si="11"/>
        <v>#VALUE!</v>
      </c>
      <c r="BX50" s="258" t="e">
        <f t="shared" si="12"/>
        <v>#VALUE!</v>
      </c>
      <c r="BY50" s="258" t="e">
        <f t="shared" si="12"/>
        <v>#VALUE!</v>
      </c>
      <c r="BZ50" s="258" t="e">
        <f t="shared" si="12"/>
        <v>#VALUE!</v>
      </c>
      <c r="CA50" s="258" t="e">
        <f t="shared" si="12"/>
        <v>#VALUE!</v>
      </c>
      <c r="CB50" s="258" t="e">
        <f t="shared" si="12"/>
        <v>#VALUE!</v>
      </c>
      <c r="CD50" s="258" t="e">
        <f t="shared" si="13"/>
        <v>#VALUE!</v>
      </c>
      <c r="CE50" s="258" t="e">
        <f t="shared" si="13"/>
        <v>#VALUE!</v>
      </c>
      <c r="CF50" s="258" t="e">
        <f t="shared" si="13"/>
        <v>#VALUE!</v>
      </c>
      <c r="CG50" s="258" t="e">
        <f t="shared" si="13"/>
        <v>#VALUE!</v>
      </c>
      <c r="CH50" s="258" t="e">
        <f t="shared" si="13"/>
        <v>#VALUE!</v>
      </c>
      <c r="CJ50" s="258" t="e">
        <f t="shared" si="14"/>
        <v>#VALUE!</v>
      </c>
      <c r="CK50" s="258" t="e">
        <f t="shared" si="14"/>
        <v>#VALUE!</v>
      </c>
      <c r="CL50" s="258" t="e">
        <f t="shared" si="14"/>
        <v>#VALUE!</v>
      </c>
      <c r="CM50" s="258" t="e">
        <f t="shared" si="14"/>
        <v>#VALUE!</v>
      </c>
      <c r="CN50" s="258" t="e">
        <f t="shared" si="14"/>
        <v>#VALUE!</v>
      </c>
      <c r="CP50" s="258" t="e">
        <f t="shared" si="15"/>
        <v>#VALUE!</v>
      </c>
      <c r="CQ50" s="258" t="e">
        <f t="shared" si="15"/>
        <v>#VALUE!</v>
      </c>
      <c r="CR50" s="258" t="e">
        <f t="shared" si="15"/>
        <v>#VALUE!</v>
      </c>
      <c r="CS50" s="258" t="e">
        <f t="shared" si="15"/>
        <v>#VALUE!</v>
      </c>
      <c r="CT50" s="258" t="e">
        <f t="shared" si="15"/>
        <v>#VALUE!</v>
      </c>
      <c r="CV50" s="258" t="e">
        <f t="shared" si="16"/>
        <v>#VALUE!</v>
      </c>
      <c r="CW50" s="258" t="e">
        <f t="shared" si="16"/>
        <v>#VALUE!</v>
      </c>
      <c r="CX50" s="258" t="e">
        <f t="shared" si="16"/>
        <v>#VALUE!</v>
      </c>
      <c r="CY50" s="258" t="e">
        <f t="shared" si="16"/>
        <v>#VALUE!</v>
      </c>
      <c r="CZ50" s="258" t="e">
        <f t="shared" si="16"/>
        <v>#VALUE!</v>
      </c>
      <c r="DB50" s="258" t="e">
        <f t="shared" si="17"/>
        <v>#VALUE!</v>
      </c>
      <c r="DC50" s="258" t="e">
        <f t="shared" si="17"/>
        <v>#VALUE!</v>
      </c>
      <c r="DD50" s="258" t="e">
        <f t="shared" si="17"/>
        <v>#VALUE!</v>
      </c>
      <c r="DE50" s="258" t="e">
        <f t="shared" si="17"/>
        <v>#VALUE!</v>
      </c>
      <c r="DF50" s="258" t="e">
        <f t="shared" si="17"/>
        <v>#VALUE!</v>
      </c>
      <c r="DH50" s="258" t="e">
        <f t="shared" ref="DH50:DL52" si="21">AVERAGE(DH4:DH49)</f>
        <v>#VALUE!</v>
      </c>
      <c r="DI50" s="258" t="e">
        <f t="shared" si="21"/>
        <v>#VALUE!</v>
      </c>
      <c r="DJ50" s="258" t="e">
        <f t="shared" si="21"/>
        <v>#VALUE!</v>
      </c>
      <c r="DK50" s="258" t="e">
        <f t="shared" si="21"/>
        <v>#VALUE!</v>
      </c>
      <c r="DL50" s="258" t="e">
        <f t="shared" si="21"/>
        <v>#VALUE!</v>
      </c>
      <c r="DN50" s="258" t="e">
        <f t="shared" si="18"/>
        <v>#VALUE!</v>
      </c>
      <c r="DO50" s="258" t="e">
        <f t="shared" si="18"/>
        <v>#VALUE!</v>
      </c>
      <c r="DP50" s="258" t="e">
        <f t="shared" si="18"/>
        <v>#VALUE!</v>
      </c>
      <c r="DQ50" s="258" t="e">
        <f t="shared" si="18"/>
        <v>#VALUE!</v>
      </c>
      <c r="DR50" s="258" t="e">
        <f t="shared" si="18"/>
        <v>#VALUE!</v>
      </c>
      <c r="DT50" s="258" t="e">
        <f t="shared" si="19"/>
        <v>#VALUE!</v>
      </c>
      <c r="DU50" s="258" t="e">
        <f t="shared" si="19"/>
        <v>#VALUE!</v>
      </c>
      <c r="DV50" s="258" t="e">
        <f t="shared" si="19"/>
        <v>#VALUE!</v>
      </c>
      <c r="DW50" s="258" t="e">
        <f t="shared" si="19"/>
        <v>#VALUE!</v>
      </c>
      <c r="DX50" s="258" t="e">
        <f t="shared" si="19"/>
        <v>#VALUE!</v>
      </c>
      <c r="DZ50" s="258" t="e">
        <f t="shared" si="20"/>
        <v>#VALUE!</v>
      </c>
      <c r="EA50" s="258" t="e">
        <f t="shared" si="20"/>
        <v>#VALUE!</v>
      </c>
      <c r="EB50" s="258" t="e">
        <f t="shared" si="20"/>
        <v>#VALUE!</v>
      </c>
      <c r="EC50" s="258" t="e">
        <f t="shared" si="20"/>
        <v>#VALUE!</v>
      </c>
      <c r="ED50" s="258" t="e">
        <f t="shared" si="20"/>
        <v>#VALUE!</v>
      </c>
      <c r="EF50" s="258" t="e">
        <f t="shared" ref="EF50:EG52" si="22">AVERAGE(EF4:EF49)</f>
        <v>#VALUE!</v>
      </c>
      <c r="EG50" s="258" t="e">
        <f t="shared" si="22"/>
        <v>#VALUE!</v>
      </c>
    </row>
    <row r="51" spans="1:137">
      <c r="A51" s="256"/>
      <c r="B51" s="257" t="s">
        <v>3329</v>
      </c>
      <c r="C51" s="248"/>
      <c r="D51" s="258" t="e">
        <f t="shared" si="0"/>
        <v>#VALUE!</v>
      </c>
      <c r="E51" s="258" t="e">
        <f t="shared" si="0"/>
        <v>#DIV/0!</v>
      </c>
      <c r="F51" s="258" t="e">
        <f t="shared" si="0"/>
        <v>#DIV/0!</v>
      </c>
      <c r="G51" s="258" t="e">
        <f t="shared" si="0"/>
        <v>#VALUE!</v>
      </c>
      <c r="H51" s="258" t="e">
        <f t="shared" si="0"/>
        <v>#VALUE!</v>
      </c>
      <c r="J51" s="258" t="e">
        <f t="shared" si="1"/>
        <v>#VALUE!</v>
      </c>
      <c r="K51" s="258" t="e">
        <f t="shared" si="1"/>
        <v>#VALUE!</v>
      </c>
      <c r="L51" s="258" t="e">
        <f t="shared" si="1"/>
        <v>#VALUE!</v>
      </c>
      <c r="M51" s="258" t="e">
        <f t="shared" si="1"/>
        <v>#VALUE!</v>
      </c>
      <c r="N51" s="258" t="e">
        <f t="shared" si="1"/>
        <v>#VALUE!</v>
      </c>
      <c r="P51" s="258" t="e">
        <f t="shared" si="2"/>
        <v>#DIV/0!</v>
      </c>
      <c r="Q51" s="258" t="e">
        <f t="shared" si="2"/>
        <v>#DIV/0!</v>
      </c>
      <c r="R51" s="258" t="e">
        <f t="shared" si="2"/>
        <v>#DIV/0!</v>
      </c>
      <c r="S51" s="258" t="e">
        <f t="shared" si="2"/>
        <v>#VALUE!</v>
      </c>
      <c r="T51" s="258" t="e">
        <f t="shared" si="2"/>
        <v>#VALUE!</v>
      </c>
      <c r="V51" s="258" t="e">
        <f t="shared" si="3"/>
        <v>#VALUE!</v>
      </c>
      <c r="W51" s="258" t="e">
        <f t="shared" si="3"/>
        <v>#VALUE!</v>
      </c>
      <c r="X51" s="258" t="e">
        <f t="shared" si="3"/>
        <v>#VALUE!</v>
      </c>
      <c r="Y51" s="258" t="e">
        <f t="shared" si="3"/>
        <v>#VALUE!</v>
      </c>
      <c r="Z51" s="258" t="e">
        <f t="shared" si="3"/>
        <v>#VALUE!</v>
      </c>
      <c r="AB51" s="258" t="e">
        <f t="shared" si="4"/>
        <v>#VALUE!</v>
      </c>
      <c r="AC51" s="258" t="e">
        <f t="shared" si="4"/>
        <v>#VALUE!</v>
      </c>
      <c r="AD51" s="258" t="e">
        <f t="shared" si="4"/>
        <v>#VALUE!</v>
      </c>
      <c r="AE51" s="258" t="e">
        <f t="shared" si="4"/>
        <v>#VALUE!</v>
      </c>
      <c r="AF51" s="258" t="e">
        <f t="shared" si="4"/>
        <v>#VALUE!</v>
      </c>
      <c r="AH51" s="258" t="e">
        <f t="shared" si="5"/>
        <v>#VALUE!</v>
      </c>
      <c r="AI51" s="258" t="e">
        <f t="shared" si="5"/>
        <v>#VALUE!</v>
      </c>
      <c r="AJ51" s="258" t="e">
        <f t="shared" si="5"/>
        <v>#VALUE!</v>
      </c>
      <c r="AK51" s="258" t="e">
        <f t="shared" si="5"/>
        <v>#VALUE!</v>
      </c>
      <c r="AL51" s="258" t="e">
        <f t="shared" si="5"/>
        <v>#VALUE!</v>
      </c>
      <c r="AN51" s="258" t="e">
        <f t="shared" si="6"/>
        <v>#VALUE!</v>
      </c>
      <c r="AO51" s="258" t="e">
        <f t="shared" si="6"/>
        <v>#VALUE!</v>
      </c>
      <c r="AP51" s="258" t="e">
        <f t="shared" si="6"/>
        <v>#VALUE!</v>
      </c>
      <c r="AQ51" s="258" t="e">
        <f t="shared" si="6"/>
        <v>#VALUE!</v>
      </c>
      <c r="AR51" s="258" t="e">
        <f t="shared" si="6"/>
        <v>#VALUE!</v>
      </c>
      <c r="AT51" s="258" t="e">
        <f t="shared" si="7"/>
        <v>#VALUE!</v>
      </c>
      <c r="AU51" s="258" t="e">
        <f t="shared" si="7"/>
        <v>#VALUE!</v>
      </c>
      <c r="AV51" s="258" t="e">
        <f t="shared" si="7"/>
        <v>#VALUE!</v>
      </c>
      <c r="AW51" s="258" t="e">
        <f t="shared" si="7"/>
        <v>#VALUE!</v>
      </c>
      <c r="AX51" s="258" t="e">
        <f t="shared" si="7"/>
        <v>#VALUE!</v>
      </c>
      <c r="AZ51" s="258" t="e">
        <f t="shared" si="8"/>
        <v>#VALUE!</v>
      </c>
      <c r="BA51" s="258" t="e">
        <f t="shared" si="8"/>
        <v>#VALUE!</v>
      </c>
      <c r="BB51" s="258" t="e">
        <f t="shared" si="8"/>
        <v>#VALUE!</v>
      </c>
      <c r="BC51" s="258" t="e">
        <f t="shared" si="8"/>
        <v>#VALUE!</v>
      </c>
      <c r="BD51" s="258" t="e">
        <f t="shared" si="8"/>
        <v>#VALUE!</v>
      </c>
      <c r="BF51" s="258" t="e">
        <f t="shared" si="9"/>
        <v>#VALUE!</v>
      </c>
      <c r="BG51" s="258" t="e">
        <f t="shared" si="9"/>
        <v>#VALUE!</v>
      </c>
      <c r="BH51" s="258" t="e">
        <f t="shared" si="9"/>
        <v>#VALUE!</v>
      </c>
      <c r="BI51" s="258" t="e">
        <f t="shared" si="9"/>
        <v>#VALUE!</v>
      </c>
      <c r="BJ51" s="258" t="e">
        <f t="shared" si="9"/>
        <v>#VALUE!</v>
      </c>
      <c r="BL51" s="258" t="e">
        <f t="shared" si="10"/>
        <v>#VALUE!</v>
      </c>
      <c r="BM51" s="258" t="e">
        <f t="shared" si="10"/>
        <v>#VALUE!</v>
      </c>
      <c r="BN51" s="258" t="e">
        <f t="shared" si="10"/>
        <v>#VALUE!</v>
      </c>
      <c r="BO51" s="258" t="e">
        <f t="shared" si="10"/>
        <v>#VALUE!</v>
      </c>
      <c r="BP51" s="258" t="e">
        <f t="shared" si="10"/>
        <v>#VALUE!</v>
      </c>
      <c r="BR51" s="258" t="e">
        <f t="shared" si="11"/>
        <v>#VALUE!</v>
      </c>
      <c r="BS51" s="258" t="e">
        <f t="shared" si="11"/>
        <v>#VALUE!</v>
      </c>
      <c r="BT51" s="258" t="e">
        <f t="shared" si="11"/>
        <v>#VALUE!</v>
      </c>
      <c r="BU51" s="258" t="e">
        <f t="shared" si="11"/>
        <v>#VALUE!</v>
      </c>
      <c r="BV51" s="258" t="e">
        <f t="shared" si="11"/>
        <v>#VALUE!</v>
      </c>
      <c r="BX51" s="258" t="e">
        <f t="shared" si="12"/>
        <v>#VALUE!</v>
      </c>
      <c r="BY51" s="258" t="e">
        <f t="shared" si="12"/>
        <v>#VALUE!</v>
      </c>
      <c r="BZ51" s="258" t="e">
        <f t="shared" si="12"/>
        <v>#VALUE!</v>
      </c>
      <c r="CA51" s="258" t="e">
        <f t="shared" si="12"/>
        <v>#VALUE!</v>
      </c>
      <c r="CB51" s="258" t="e">
        <f t="shared" si="12"/>
        <v>#VALUE!</v>
      </c>
      <c r="CD51" s="258" t="e">
        <f t="shared" si="13"/>
        <v>#VALUE!</v>
      </c>
      <c r="CE51" s="258" t="e">
        <f t="shared" si="13"/>
        <v>#VALUE!</v>
      </c>
      <c r="CF51" s="258" t="e">
        <f t="shared" si="13"/>
        <v>#VALUE!</v>
      </c>
      <c r="CG51" s="258" t="e">
        <f t="shared" si="13"/>
        <v>#VALUE!</v>
      </c>
      <c r="CH51" s="258" t="e">
        <f t="shared" si="13"/>
        <v>#VALUE!</v>
      </c>
      <c r="CJ51" s="258" t="e">
        <f t="shared" si="14"/>
        <v>#VALUE!</v>
      </c>
      <c r="CK51" s="258" t="e">
        <f t="shared" si="14"/>
        <v>#VALUE!</v>
      </c>
      <c r="CL51" s="258" t="e">
        <f t="shared" si="14"/>
        <v>#VALUE!</v>
      </c>
      <c r="CM51" s="258" t="e">
        <f t="shared" si="14"/>
        <v>#VALUE!</v>
      </c>
      <c r="CN51" s="258" t="e">
        <f t="shared" si="14"/>
        <v>#VALUE!</v>
      </c>
      <c r="CP51" s="258" t="e">
        <f t="shared" si="15"/>
        <v>#VALUE!</v>
      </c>
      <c r="CQ51" s="258" t="e">
        <f t="shared" si="15"/>
        <v>#VALUE!</v>
      </c>
      <c r="CR51" s="258" t="e">
        <f t="shared" si="15"/>
        <v>#VALUE!</v>
      </c>
      <c r="CS51" s="258" t="e">
        <f t="shared" si="15"/>
        <v>#VALUE!</v>
      </c>
      <c r="CT51" s="258" t="e">
        <f t="shared" si="15"/>
        <v>#VALUE!</v>
      </c>
      <c r="CV51" s="258" t="e">
        <f t="shared" si="16"/>
        <v>#VALUE!</v>
      </c>
      <c r="CW51" s="258" t="e">
        <f t="shared" si="16"/>
        <v>#VALUE!</v>
      </c>
      <c r="CX51" s="258" t="e">
        <f t="shared" si="16"/>
        <v>#VALUE!</v>
      </c>
      <c r="CY51" s="258" t="e">
        <f t="shared" si="16"/>
        <v>#VALUE!</v>
      </c>
      <c r="CZ51" s="258" t="e">
        <f t="shared" si="16"/>
        <v>#VALUE!</v>
      </c>
      <c r="DB51" s="258" t="e">
        <f t="shared" si="17"/>
        <v>#VALUE!</v>
      </c>
      <c r="DC51" s="258" t="e">
        <f t="shared" si="17"/>
        <v>#VALUE!</v>
      </c>
      <c r="DD51" s="258" t="e">
        <f t="shared" si="17"/>
        <v>#VALUE!</v>
      </c>
      <c r="DE51" s="258" t="e">
        <f t="shared" si="17"/>
        <v>#VALUE!</v>
      </c>
      <c r="DF51" s="258" t="e">
        <f t="shared" si="17"/>
        <v>#VALUE!</v>
      </c>
      <c r="DH51" s="258" t="e">
        <f t="shared" si="21"/>
        <v>#VALUE!</v>
      </c>
      <c r="DI51" s="258" t="e">
        <f t="shared" si="21"/>
        <v>#VALUE!</v>
      </c>
      <c r="DJ51" s="258" t="e">
        <f t="shared" si="21"/>
        <v>#VALUE!</v>
      </c>
      <c r="DK51" s="258" t="e">
        <f t="shared" si="21"/>
        <v>#VALUE!</v>
      </c>
      <c r="DL51" s="258" t="e">
        <f t="shared" si="21"/>
        <v>#VALUE!</v>
      </c>
      <c r="DN51" s="258" t="e">
        <f t="shared" si="18"/>
        <v>#DIV/0!</v>
      </c>
      <c r="DO51" s="258" t="e">
        <f t="shared" si="18"/>
        <v>#DIV/0!</v>
      </c>
      <c r="DP51" s="258" t="e">
        <f t="shared" si="18"/>
        <v>#VALUE!</v>
      </c>
      <c r="DQ51" s="258" t="e">
        <f t="shared" si="18"/>
        <v>#VALUE!</v>
      </c>
      <c r="DR51" s="258" t="e">
        <f t="shared" si="18"/>
        <v>#VALUE!</v>
      </c>
      <c r="DT51" s="258" t="e">
        <f t="shared" si="19"/>
        <v>#VALUE!</v>
      </c>
      <c r="DU51" s="258" t="e">
        <f t="shared" si="19"/>
        <v>#VALUE!</v>
      </c>
      <c r="DV51" s="258" t="e">
        <f t="shared" si="19"/>
        <v>#VALUE!</v>
      </c>
      <c r="DW51" s="258" t="e">
        <f t="shared" si="19"/>
        <v>#VALUE!</v>
      </c>
      <c r="DX51" s="258" t="e">
        <f t="shared" si="19"/>
        <v>#VALUE!</v>
      </c>
      <c r="DZ51" s="258" t="e">
        <f t="shared" si="20"/>
        <v>#VALUE!</v>
      </c>
      <c r="EA51" s="258" t="e">
        <f t="shared" si="20"/>
        <v>#VALUE!</v>
      </c>
      <c r="EB51" s="258" t="e">
        <f t="shared" si="20"/>
        <v>#VALUE!</v>
      </c>
      <c r="EC51" s="258" t="e">
        <f t="shared" si="20"/>
        <v>#VALUE!</v>
      </c>
      <c r="ED51" s="258" t="e">
        <f t="shared" si="20"/>
        <v>#VALUE!</v>
      </c>
      <c r="EF51" s="258" t="e">
        <f t="shared" si="22"/>
        <v>#VALUE!</v>
      </c>
      <c r="EG51" s="258" t="e">
        <f t="shared" si="22"/>
        <v>#VALUE!</v>
      </c>
    </row>
    <row r="52" spans="1:137">
      <c r="A52" s="256"/>
      <c r="B52" s="257" t="s">
        <v>3330</v>
      </c>
      <c r="C52" s="248"/>
      <c r="D52" s="258" t="e">
        <f t="shared" si="0"/>
        <v>#VALUE!</v>
      </c>
      <c r="E52" s="258" t="e">
        <f t="shared" si="0"/>
        <v>#DIV/0!</v>
      </c>
      <c r="F52" s="258" t="e">
        <f t="shared" si="0"/>
        <v>#DIV/0!</v>
      </c>
      <c r="G52" s="258" t="e">
        <f t="shared" si="0"/>
        <v>#VALUE!</v>
      </c>
      <c r="H52" s="258" t="e">
        <f t="shared" si="0"/>
        <v>#VALUE!</v>
      </c>
      <c r="J52" s="258" t="e">
        <f t="shared" si="1"/>
        <v>#VALUE!</v>
      </c>
      <c r="K52" s="258" t="e">
        <f t="shared" si="1"/>
        <v>#VALUE!</v>
      </c>
      <c r="L52" s="258" t="e">
        <f t="shared" si="1"/>
        <v>#VALUE!</v>
      </c>
      <c r="M52" s="258" t="e">
        <f t="shared" si="1"/>
        <v>#VALUE!</v>
      </c>
      <c r="N52" s="258" t="e">
        <f t="shared" si="1"/>
        <v>#VALUE!</v>
      </c>
      <c r="P52" s="258" t="e">
        <f t="shared" si="2"/>
        <v>#DIV/0!</v>
      </c>
      <c r="Q52" s="258" t="e">
        <f t="shared" si="2"/>
        <v>#DIV/0!</v>
      </c>
      <c r="R52" s="258" t="e">
        <f t="shared" si="2"/>
        <v>#DIV/0!</v>
      </c>
      <c r="S52" s="258" t="e">
        <f t="shared" si="2"/>
        <v>#VALUE!</v>
      </c>
      <c r="T52" s="258" t="e">
        <f t="shared" si="2"/>
        <v>#VALUE!</v>
      </c>
      <c r="V52" s="258" t="e">
        <f t="shared" si="3"/>
        <v>#VALUE!</v>
      </c>
      <c r="W52" s="258" t="e">
        <f t="shared" si="3"/>
        <v>#VALUE!</v>
      </c>
      <c r="X52" s="258" t="e">
        <f t="shared" si="3"/>
        <v>#VALUE!</v>
      </c>
      <c r="Y52" s="258" t="e">
        <f t="shared" si="3"/>
        <v>#VALUE!</v>
      </c>
      <c r="Z52" s="258" t="e">
        <f t="shared" si="3"/>
        <v>#VALUE!</v>
      </c>
      <c r="AB52" s="258" t="e">
        <f t="shared" si="4"/>
        <v>#VALUE!</v>
      </c>
      <c r="AC52" s="258" t="e">
        <f t="shared" si="4"/>
        <v>#VALUE!</v>
      </c>
      <c r="AD52" s="258" t="e">
        <f t="shared" si="4"/>
        <v>#VALUE!</v>
      </c>
      <c r="AE52" s="258" t="e">
        <f t="shared" si="4"/>
        <v>#VALUE!</v>
      </c>
      <c r="AF52" s="258" t="e">
        <f t="shared" si="4"/>
        <v>#VALUE!</v>
      </c>
      <c r="AH52" s="258" t="e">
        <f t="shared" si="5"/>
        <v>#VALUE!</v>
      </c>
      <c r="AI52" s="258" t="e">
        <f t="shared" si="5"/>
        <v>#VALUE!</v>
      </c>
      <c r="AJ52" s="258" t="e">
        <f t="shared" si="5"/>
        <v>#VALUE!</v>
      </c>
      <c r="AK52" s="258" t="e">
        <f t="shared" si="5"/>
        <v>#VALUE!</v>
      </c>
      <c r="AL52" s="258" t="e">
        <f t="shared" si="5"/>
        <v>#VALUE!</v>
      </c>
      <c r="AN52" s="258" t="e">
        <f t="shared" si="6"/>
        <v>#VALUE!</v>
      </c>
      <c r="AO52" s="258" t="e">
        <f t="shared" si="6"/>
        <v>#VALUE!</v>
      </c>
      <c r="AP52" s="258" t="e">
        <f t="shared" si="6"/>
        <v>#VALUE!</v>
      </c>
      <c r="AQ52" s="258" t="e">
        <f t="shared" si="6"/>
        <v>#VALUE!</v>
      </c>
      <c r="AR52" s="258" t="e">
        <f t="shared" si="6"/>
        <v>#VALUE!</v>
      </c>
      <c r="AT52" s="258" t="e">
        <f t="shared" si="7"/>
        <v>#VALUE!</v>
      </c>
      <c r="AU52" s="258" t="e">
        <f t="shared" si="7"/>
        <v>#VALUE!</v>
      </c>
      <c r="AV52" s="258" t="e">
        <f t="shared" si="7"/>
        <v>#VALUE!</v>
      </c>
      <c r="AW52" s="258" t="e">
        <f t="shared" si="7"/>
        <v>#VALUE!</v>
      </c>
      <c r="AX52" s="258" t="e">
        <f t="shared" si="7"/>
        <v>#VALUE!</v>
      </c>
      <c r="AZ52" s="258" t="e">
        <f t="shared" si="8"/>
        <v>#VALUE!</v>
      </c>
      <c r="BA52" s="258" t="e">
        <f t="shared" si="8"/>
        <v>#VALUE!</v>
      </c>
      <c r="BB52" s="258" t="e">
        <f t="shared" si="8"/>
        <v>#VALUE!</v>
      </c>
      <c r="BC52" s="258" t="e">
        <f t="shared" si="8"/>
        <v>#VALUE!</v>
      </c>
      <c r="BD52" s="258" t="e">
        <f t="shared" si="8"/>
        <v>#VALUE!</v>
      </c>
      <c r="BF52" s="258" t="e">
        <f t="shared" si="9"/>
        <v>#VALUE!</v>
      </c>
      <c r="BG52" s="258" t="e">
        <f t="shared" si="9"/>
        <v>#VALUE!</v>
      </c>
      <c r="BH52" s="258" t="e">
        <f t="shared" si="9"/>
        <v>#VALUE!</v>
      </c>
      <c r="BI52" s="258" t="e">
        <f t="shared" si="9"/>
        <v>#VALUE!</v>
      </c>
      <c r="BJ52" s="258" t="e">
        <f t="shared" si="9"/>
        <v>#VALUE!</v>
      </c>
      <c r="BL52" s="258" t="e">
        <f t="shared" si="10"/>
        <v>#VALUE!</v>
      </c>
      <c r="BM52" s="258" t="e">
        <f t="shared" si="10"/>
        <v>#VALUE!</v>
      </c>
      <c r="BN52" s="258" t="e">
        <f t="shared" si="10"/>
        <v>#VALUE!</v>
      </c>
      <c r="BO52" s="258" t="e">
        <f t="shared" si="10"/>
        <v>#VALUE!</v>
      </c>
      <c r="BP52" s="258" t="e">
        <f t="shared" si="10"/>
        <v>#VALUE!</v>
      </c>
      <c r="BR52" s="258" t="e">
        <f t="shared" si="11"/>
        <v>#VALUE!</v>
      </c>
      <c r="BS52" s="258" t="e">
        <f t="shared" si="11"/>
        <v>#VALUE!</v>
      </c>
      <c r="BT52" s="258" t="e">
        <f t="shared" si="11"/>
        <v>#VALUE!</v>
      </c>
      <c r="BU52" s="258" t="e">
        <f t="shared" si="11"/>
        <v>#VALUE!</v>
      </c>
      <c r="BV52" s="258" t="e">
        <f t="shared" si="11"/>
        <v>#VALUE!</v>
      </c>
      <c r="BX52" s="258" t="e">
        <f t="shared" si="12"/>
        <v>#VALUE!</v>
      </c>
      <c r="BY52" s="258" t="e">
        <f t="shared" si="12"/>
        <v>#VALUE!</v>
      </c>
      <c r="BZ52" s="258" t="e">
        <f t="shared" si="12"/>
        <v>#VALUE!</v>
      </c>
      <c r="CA52" s="258" t="e">
        <f t="shared" si="12"/>
        <v>#VALUE!</v>
      </c>
      <c r="CB52" s="258" t="e">
        <f t="shared" si="12"/>
        <v>#VALUE!</v>
      </c>
      <c r="CD52" s="258" t="e">
        <f t="shared" si="13"/>
        <v>#VALUE!</v>
      </c>
      <c r="CE52" s="258" t="e">
        <f t="shared" si="13"/>
        <v>#VALUE!</v>
      </c>
      <c r="CF52" s="258" t="e">
        <f t="shared" si="13"/>
        <v>#VALUE!</v>
      </c>
      <c r="CG52" s="258" t="e">
        <f t="shared" si="13"/>
        <v>#VALUE!</v>
      </c>
      <c r="CH52" s="258" t="e">
        <f t="shared" si="13"/>
        <v>#VALUE!</v>
      </c>
      <c r="CJ52" s="258" t="e">
        <f t="shared" si="14"/>
        <v>#VALUE!</v>
      </c>
      <c r="CK52" s="258" t="e">
        <f t="shared" si="14"/>
        <v>#VALUE!</v>
      </c>
      <c r="CL52" s="258" t="e">
        <f t="shared" si="14"/>
        <v>#VALUE!</v>
      </c>
      <c r="CM52" s="258" t="e">
        <f t="shared" si="14"/>
        <v>#VALUE!</v>
      </c>
      <c r="CN52" s="258" t="e">
        <f t="shared" si="14"/>
        <v>#VALUE!</v>
      </c>
      <c r="CP52" s="258" t="e">
        <f t="shared" si="15"/>
        <v>#VALUE!</v>
      </c>
      <c r="CQ52" s="258" t="e">
        <f t="shared" si="15"/>
        <v>#VALUE!</v>
      </c>
      <c r="CR52" s="258" t="e">
        <f t="shared" si="15"/>
        <v>#VALUE!</v>
      </c>
      <c r="CS52" s="258" t="e">
        <f t="shared" si="15"/>
        <v>#VALUE!</v>
      </c>
      <c r="CT52" s="258" t="e">
        <f t="shared" si="15"/>
        <v>#VALUE!</v>
      </c>
      <c r="CV52" s="258" t="e">
        <f t="shared" si="16"/>
        <v>#VALUE!</v>
      </c>
      <c r="CW52" s="258" t="e">
        <f t="shared" si="16"/>
        <v>#VALUE!</v>
      </c>
      <c r="CX52" s="258" t="e">
        <f t="shared" si="16"/>
        <v>#VALUE!</v>
      </c>
      <c r="CY52" s="258" t="e">
        <f t="shared" si="16"/>
        <v>#VALUE!</v>
      </c>
      <c r="CZ52" s="258" t="e">
        <f t="shared" si="16"/>
        <v>#VALUE!</v>
      </c>
      <c r="DB52" s="258" t="e">
        <f t="shared" si="17"/>
        <v>#VALUE!</v>
      </c>
      <c r="DC52" s="258" t="e">
        <f t="shared" si="17"/>
        <v>#VALUE!</v>
      </c>
      <c r="DD52" s="258" t="e">
        <f t="shared" si="17"/>
        <v>#VALUE!</v>
      </c>
      <c r="DE52" s="258" t="e">
        <f t="shared" si="17"/>
        <v>#VALUE!</v>
      </c>
      <c r="DF52" s="258" t="e">
        <f t="shared" si="17"/>
        <v>#VALUE!</v>
      </c>
      <c r="DH52" s="258" t="e">
        <f t="shared" si="21"/>
        <v>#VALUE!</v>
      </c>
      <c r="DI52" s="258" t="e">
        <f t="shared" si="21"/>
        <v>#VALUE!</v>
      </c>
      <c r="DJ52" s="258" t="e">
        <f t="shared" si="21"/>
        <v>#VALUE!</v>
      </c>
      <c r="DK52" s="258" t="e">
        <f t="shared" si="21"/>
        <v>#VALUE!</v>
      </c>
      <c r="DL52" s="258" t="e">
        <f t="shared" si="21"/>
        <v>#VALUE!</v>
      </c>
      <c r="DN52" s="258" t="e">
        <f t="shared" si="18"/>
        <v>#DIV/0!</v>
      </c>
      <c r="DO52" s="258" t="e">
        <f t="shared" si="18"/>
        <v>#DIV/0!</v>
      </c>
      <c r="DP52" s="258" t="e">
        <f t="shared" si="18"/>
        <v>#VALUE!</v>
      </c>
      <c r="DQ52" s="258" t="e">
        <f t="shared" si="18"/>
        <v>#VALUE!</v>
      </c>
      <c r="DR52" s="258" t="e">
        <f t="shared" si="18"/>
        <v>#VALUE!</v>
      </c>
      <c r="DT52" s="258" t="e">
        <f t="shared" si="19"/>
        <v>#VALUE!</v>
      </c>
      <c r="DU52" s="258" t="e">
        <f t="shared" si="19"/>
        <v>#VALUE!</v>
      </c>
      <c r="DV52" s="258" t="e">
        <f t="shared" si="19"/>
        <v>#VALUE!</v>
      </c>
      <c r="DW52" s="258" t="e">
        <f t="shared" si="19"/>
        <v>#VALUE!</v>
      </c>
      <c r="DX52" s="258" t="e">
        <f t="shared" si="19"/>
        <v>#VALUE!</v>
      </c>
      <c r="DZ52" s="258" t="e">
        <f t="shared" si="20"/>
        <v>#VALUE!</v>
      </c>
      <c r="EA52" s="258" t="e">
        <f t="shared" si="20"/>
        <v>#VALUE!</v>
      </c>
      <c r="EB52" s="258" t="e">
        <f t="shared" si="20"/>
        <v>#VALUE!</v>
      </c>
      <c r="EC52" s="258" t="e">
        <f t="shared" si="20"/>
        <v>#VALUE!</v>
      </c>
      <c r="ED52" s="258" t="e">
        <f t="shared" si="20"/>
        <v>#VALUE!</v>
      </c>
      <c r="EF52" s="258" t="e">
        <f t="shared" si="22"/>
        <v>#VALUE!</v>
      </c>
      <c r="EG52" s="258" t="e">
        <f t="shared" si="22"/>
        <v>#VALUE!</v>
      </c>
    </row>
    <row r="53" spans="1:137">
      <c r="C53" s="253"/>
    </row>
    <row r="54" spans="1:137">
      <c r="C54" s="253"/>
    </row>
    <row r="55" spans="1:137">
      <c r="C55" s="253"/>
    </row>
    <row r="56" spans="1:137">
      <c r="C56" s="253"/>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7A80B-91CD-4D6D-821A-7D8BAD872B19}">
  <dimension ref="A1:AA47"/>
  <sheetViews>
    <sheetView topLeftCell="C22" zoomScale="60" zoomScaleNormal="60" workbookViewId="0">
      <selection activeCell="E51" sqref="E51"/>
    </sheetView>
  </sheetViews>
  <sheetFormatPr baseColWidth="10" defaultRowHeight="14.5"/>
  <cols>
    <col min="1" max="1" width="20.1796875" style="47" customWidth="1"/>
    <col min="2" max="13" width="10.453125" style="11" customWidth="1"/>
    <col min="14" max="14" width="19.26953125" bestFit="1" customWidth="1"/>
  </cols>
  <sheetData>
    <row r="1" spans="1:27">
      <c r="A1" s="86" t="s">
        <v>1</v>
      </c>
      <c r="B1" s="62" t="s">
        <v>151</v>
      </c>
      <c r="C1" s="62" t="s">
        <v>152</v>
      </c>
      <c r="D1" s="62" t="s">
        <v>153</v>
      </c>
      <c r="E1" s="62" t="s">
        <v>157</v>
      </c>
      <c r="F1" s="62" t="s">
        <v>159</v>
      </c>
      <c r="G1" s="62" t="s">
        <v>162</v>
      </c>
      <c r="H1" s="62" t="s">
        <v>164</v>
      </c>
      <c r="I1" s="62" t="s">
        <v>168</v>
      </c>
      <c r="J1" s="62" t="s">
        <v>488</v>
      </c>
      <c r="K1" s="62" t="s">
        <v>169</v>
      </c>
      <c r="L1" s="62" t="s">
        <v>170</v>
      </c>
      <c r="M1" s="62" t="s">
        <v>171</v>
      </c>
      <c r="P1" s="62" t="s">
        <v>151</v>
      </c>
      <c r="Q1" s="62" t="s">
        <v>153</v>
      </c>
      <c r="R1" s="62" t="s">
        <v>157</v>
      </c>
      <c r="S1" s="62" t="s">
        <v>159</v>
      </c>
      <c r="T1" s="62" t="s">
        <v>162</v>
      </c>
      <c r="U1" s="62" t="s">
        <v>164</v>
      </c>
      <c r="V1" s="62" t="s">
        <v>168</v>
      </c>
      <c r="W1" s="62" t="s">
        <v>488</v>
      </c>
      <c r="X1" s="62" t="s">
        <v>169</v>
      </c>
      <c r="Y1" s="62" t="s">
        <v>170</v>
      </c>
      <c r="Z1" s="62" t="s">
        <v>171</v>
      </c>
    </row>
    <row r="2" spans="1:27">
      <c r="A2" s="87" t="s">
        <v>24</v>
      </c>
      <c r="B2" s="12">
        <v>35864</v>
      </c>
      <c r="C2" s="12">
        <v>672</v>
      </c>
      <c r="D2" s="14">
        <v>192</v>
      </c>
      <c r="E2" s="12">
        <v>1498</v>
      </c>
      <c r="F2" s="12">
        <v>149</v>
      </c>
      <c r="G2" s="12">
        <v>182</v>
      </c>
      <c r="H2" s="12">
        <v>231</v>
      </c>
      <c r="I2" s="12">
        <v>393</v>
      </c>
      <c r="J2" s="12">
        <v>643</v>
      </c>
      <c r="K2" s="12">
        <v>355</v>
      </c>
      <c r="L2" s="12">
        <v>633</v>
      </c>
      <c r="M2" s="12">
        <v>2334</v>
      </c>
      <c r="N2" s="407" t="s">
        <v>850</v>
      </c>
      <c r="O2" t="s">
        <v>850</v>
      </c>
      <c r="Q2" s="407">
        <f>D2/(B2-C2)*100</f>
        <v>0.54557854057740396</v>
      </c>
      <c r="R2" s="407">
        <f>E2/(B2-C2)*100</f>
        <v>4.2566492384632868</v>
      </c>
      <c r="S2" s="407">
        <f>F2/(B2-C2)*100</f>
        <v>0.42339167992725624</v>
      </c>
      <c r="T2" s="407">
        <f>G2/(B2-C2)*100</f>
        <v>0.51716299158899748</v>
      </c>
      <c r="U2" s="407">
        <f>H2/(B2-C2)*100</f>
        <v>0.65639918163218913</v>
      </c>
      <c r="V2" s="407">
        <f>I2/(B2-C2)*100</f>
        <v>1.1167310752443738</v>
      </c>
      <c r="W2" s="407">
        <f>J2/(B2-C2)*100</f>
        <v>1.8271197999545352</v>
      </c>
      <c r="X2" s="407">
        <f>K2/(B2-C2)*100</f>
        <v>1.0087519890884291</v>
      </c>
      <c r="Y2" s="407">
        <f>L2/(B2-C2)*100</f>
        <v>1.7987042509661286</v>
      </c>
      <c r="Z2" s="407">
        <f>M2/(B2-C2)*100</f>
        <v>6.6321891338940677</v>
      </c>
      <c r="AA2" s="407">
        <f>SUM(Q2:Z2)</f>
        <v>18.782677881336667</v>
      </c>
    </row>
    <row r="3" spans="1:27">
      <c r="A3" s="87" t="s">
        <v>25</v>
      </c>
      <c r="B3" s="20">
        <v>17043</v>
      </c>
      <c r="C3" s="20">
        <v>845</v>
      </c>
      <c r="D3" s="20">
        <v>87</v>
      </c>
      <c r="E3" s="21">
        <v>1095</v>
      </c>
      <c r="F3" s="20">
        <v>120</v>
      </c>
      <c r="G3" s="24">
        <v>291</v>
      </c>
      <c r="H3" s="24">
        <v>5301</v>
      </c>
      <c r="I3" s="20">
        <v>910</v>
      </c>
      <c r="J3" s="11" t="s">
        <v>1183</v>
      </c>
      <c r="K3" s="11" t="s">
        <v>1183</v>
      </c>
      <c r="L3" s="20">
        <v>265</v>
      </c>
      <c r="M3" s="20">
        <v>932</v>
      </c>
      <c r="Q3" s="407">
        <f t="shared" ref="Q3:Q47" si="0">D3/(B3-C3)*100</f>
        <v>0.53710334609211019</v>
      </c>
      <c r="R3" s="407">
        <f t="shared" ref="R3:R47" si="1">E3/(B3-C3)*100</f>
        <v>6.7600938387455249</v>
      </c>
      <c r="S3" s="407">
        <f t="shared" ref="S3:S47" si="2">F3/(B3-C3)*100</f>
        <v>0.74083220150635876</v>
      </c>
      <c r="T3" s="407">
        <f t="shared" ref="T3:T47" si="3">G3/(B3-C3)*100</f>
        <v>1.7965180886529202</v>
      </c>
      <c r="U3" s="407">
        <f t="shared" ref="U3:U47" si="4">H3/(B3-C3)*100</f>
        <v>32.726262501543403</v>
      </c>
      <c r="V3" s="407">
        <f t="shared" ref="V3:V47" si="5">I3/(B3-C3)*100</f>
        <v>5.6179775280898872</v>
      </c>
      <c r="W3" s="407" t="e">
        <f t="shared" ref="W3:W47" si="6">J3/(B3-C3)*100</f>
        <v>#VALUE!</v>
      </c>
      <c r="X3" s="407" t="e">
        <f t="shared" ref="X3:X47" si="7">K3/(B3-C3)*100</f>
        <v>#VALUE!</v>
      </c>
      <c r="Y3" s="407">
        <f t="shared" ref="Y3:Y47" si="8">L3/(B3-C3)*100</f>
        <v>1.636004444993209</v>
      </c>
      <c r="Z3" s="407">
        <f t="shared" ref="Z3:Z47" si="9">M3/(B3-C3)*100</f>
        <v>5.7537967650327202</v>
      </c>
      <c r="AA3" s="407" t="e">
        <f t="shared" ref="AA3:AA47" si="10">SUM(Q3:Z3)</f>
        <v>#VALUE!</v>
      </c>
    </row>
    <row r="4" spans="1:27">
      <c r="A4" s="87" t="s">
        <v>26</v>
      </c>
      <c r="B4" s="11">
        <v>517870</v>
      </c>
      <c r="C4" s="11">
        <v>31003</v>
      </c>
      <c r="D4" s="11">
        <v>138</v>
      </c>
      <c r="E4" s="11">
        <v>37819</v>
      </c>
      <c r="F4" s="11">
        <v>3258</v>
      </c>
      <c r="G4" s="11">
        <v>3416</v>
      </c>
      <c r="H4" s="11">
        <v>222271</v>
      </c>
      <c r="I4" s="11">
        <v>29734</v>
      </c>
      <c r="J4" s="11">
        <v>4458</v>
      </c>
      <c r="K4" s="11">
        <v>457</v>
      </c>
      <c r="L4" s="11">
        <v>350</v>
      </c>
      <c r="M4" s="11">
        <v>32907</v>
      </c>
      <c r="Q4" s="407">
        <f t="shared" si="0"/>
        <v>2.8344496546284716E-2</v>
      </c>
      <c r="R4" s="407">
        <f t="shared" si="1"/>
        <v>7.7678298179995773</v>
      </c>
      <c r="S4" s="407">
        <f t="shared" si="2"/>
        <v>0.66917659237533045</v>
      </c>
      <c r="T4" s="407">
        <f t="shared" si="3"/>
        <v>0.70162898697180132</v>
      </c>
      <c r="U4" s="407">
        <f t="shared" si="4"/>
        <v>45.653330375646739</v>
      </c>
      <c r="V4" s="407">
        <f t="shared" si="5"/>
        <v>6.1072120312118097</v>
      </c>
      <c r="W4" s="407">
        <f t="shared" si="6"/>
        <v>0.91565047538650179</v>
      </c>
      <c r="X4" s="407">
        <f t="shared" si="7"/>
        <v>9.3865470446754459E-2</v>
      </c>
      <c r="Y4" s="407">
        <f t="shared" si="8"/>
        <v>7.1888215878258332E-2</v>
      </c>
      <c r="Z4" s="407">
        <f t="shared" si="9"/>
        <v>6.7589300568738491</v>
      </c>
      <c r="AA4" s="407">
        <f t="shared" si="10"/>
        <v>68.767856519336902</v>
      </c>
    </row>
    <row r="5" spans="1:27">
      <c r="A5" s="87" t="s">
        <v>27</v>
      </c>
      <c r="B5" s="11">
        <v>26916</v>
      </c>
      <c r="C5" s="11">
        <v>2220</v>
      </c>
      <c r="D5" s="11">
        <f>589+283</f>
        <v>872</v>
      </c>
      <c r="E5" s="11" t="s">
        <v>1183</v>
      </c>
      <c r="F5" s="11" t="s">
        <v>1183</v>
      </c>
      <c r="G5" s="11">
        <v>549</v>
      </c>
      <c r="H5" s="11">
        <v>6338</v>
      </c>
      <c r="I5" s="11">
        <v>3660</v>
      </c>
      <c r="J5" s="11" t="s">
        <v>1183</v>
      </c>
      <c r="K5" s="11" t="s">
        <v>1183</v>
      </c>
      <c r="L5" s="11" t="s">
        <v>1183</v>
      </c>
      <c r="M5" s="11">
        <v>2949</v>
      </c>
      <c r="Q5" s="407">
        <f t="shared" si="0"/>
        <v>3.5309361839974089</v>
      </c>
      <c r="R5" s="407" t="e">
        <f t="shared" si="1"/>
        <v>#VALUE!</v>
      </c>
      <c r="S5" s="407" t="e">
        <f t="shared" si="2"/>
        <v>#VALUE!</v>
      </c>
      <c r="T5" s="407">
        <f t="shared" si="3"/>
        <v>2.2230320699708455</v>
      </c>
      <c r="U5" s="407">
        <f t="shared" si="4"/>
        <v>25.664075153871075</v>
      </c>
      <c r="V5" s="407">
        <f t="shared" si="5"/>
        <v>14.820213799805638</v>
      </c>
      <c r="W5" s="407" t="e">
        <f t="shared" si="6"/>
        <v>#VALUE!</v>
      </c>
      <c r="X5" s="407" t="e">
        <f t="shared" si="7"/>
        <v>#VALUE!</v>
      </c>
      <c r="Y5" s="407" t="e">
        <f t="shared" si="8"/>
        <v>#VALUE!</v>
      </c>
      <c r="Z5" s="407">
        <f t="shared" si="9"/>
        <v>11.941205053449952</v>
      </c>
      <c r="AA5" s="407" t="e">
        <f t="shared" si="10"/>
        <v>#VALUE!</v>
      </c>
    </row>
    <row r="6" spans="1:27">
      <c r="A6" s="87" t="s">
        <v>28</v>
      </c>
      <c r="B6" s="11">
        <v>920490</v>
      </c>
      <c r="C6" s="11">
        <v>116188</v>
      </c>
      <c r="D6" s="11">
        <v>1107</v>
      </c>
      <c r="E6" s="11">
        <v>74539</v>
      </c>
      <c r="F6" s="11">
        <v>6701</v>
      </c>
      <c r="G6" s="11">
        <v>22394</v>
      </c>
      <c r="H6" s="11">
        <v>1873</v>
      </c>
      <c r="I6" s="11">
        <v>23786</v>
      </c>
      <c r="J6" s="11">
        <v>1186</v>
      </c>
      <c r="K6" s="11">
        <v>846</v>
      </c>
      <c r="L6" s="11">
        <v>61</v>
      </c>
      <c r="M6" s="11">
        <v>52439</v>
      </c>
      <c r="Q6" s="407">
        <f t="shared" si="0"/>
        <v>0.13763486849466991</v>
      </c>
      <c r="R6" s="407">
        <f t="shared" si="1"/>
        <v>9.2675388100489613</v>
      </c>
      <c r="S6" s="407">
        <f t="shared" si="2"/>
        <v>0.83314476403142101</v>
      </c>
      <c r="T6" s="407">
        <f t="shared" si="3"/>
        <v>2.7842775474883812</v>
      </c>
      <c r="U6" s="407">
        <f t="shared" si="4"/>
        <v>0.23287272691103592</v>
      </c>
      <c r="V6" s="407">
        <f t="shared" si="5"/>
        <v>2.9573468672215162</v>
      </c>
      <c r="W6" s="407">
        <f t="shared" si="6"/>
        <v>0.14745704971515675</v>
      </c>
      <c r="X6" s="407">
        <f t="shared" si="7"/>
        <v>0.1051843710447071</v>
      </c>
      <c r="Y6" s="407">
        <f t="shared" si="8"/>
        <v>7.584215879110086E-3</v>
      </c>
      <c r="Z6" s="407">
        <f t="shared" si="9"/>
        <v>6.5198146964697337</v>
      </c>
      <c r="AA6" s="407">
        <f t="shared" si="10"/>
        <v>22.992855917304695</v>
      </c>
    </row>
    <row r="7" spans="1:27">
      <c r="A7" s="87" t="s">
        <v>29</v>
      </c>
      <c r="B7" s="11" t="s">
        <v>1183</v>
      </c>
      <c r="C7" s="11" t="s">
        <v>1183</v>
      </c>
      <c r="D7" s="11" t="s">
        <v>1183</v>
      </c>
      <c r="E7" s="21">
        <v>992</v>
      </c>
      <c r="F7" s="11" t="s">
        <v>1183</v>
      </c>
      <c r="G7" s="1"/>
      <c r="H7" s="24">
        <v>4874</v>
      </c>
      <c r="I7" s="11" t="s">
        <v>1183</v>
      </c>
      <c r="J7" s="11" t="s">
        <v>1183</v>
      </c>
      <c r="K7" s="11" t="s">
        <v>1183</v>
      </c>
      <c r="L7" s="11" t="s">
        <v>1183</v>
      </c>
      <c r="M7" s="11" t="s">
        <v>1183</v>
      </c>
      <c r="Q7" s="407" t="e">
        <f t="shared" si="0"/>
        <v>#VALUE!</v>
      </c>
      <c r="R7" s="407" t="e">
        <f t="shared" si="1"/>
        <v>#VALUE!</v>
      </c>
      <c r="S7" s="407" t="e">
        <f t="shared" si="2"/>
        <v>#VALUE!</v>
      </c>
      <c r="T7" s="407" t="e">
        <f t="shared" si="3"/>
        <v>#VALUE!</v>
      </c>
      <c r="U7" s="407" t="e">
        <f t="shared" si="4"/>
        <v>#VALUE!</v>
      </c>
      <c r="V7" s="407" t="e">
        <f t="shared" si="5"/>
        <v>#VALUE!</v>
      </c>
      <c r="W7" s="407" t="e">
        <f t="shared" si="6"/>
        <v>#VALUE!</v>
      </c>
      <c r="X7" s="407" t="e">
        <f t="shared" si="7"/>
        <v>#VALUE!</v>
      </c>
      <c r="Y7" s="407" t="e">
        <f t="shared" si="8"/>
        <v>#VALUE!</v>
      </c>
      <c r="Z7" s="407" t="e">
        <f t="shared" si="9"/>
        <v>#VALUE!</v>
      </c>
      <c r="AA7" s="407" t="e">
        <f t="shared" si="10"/>
        <v>#VALUE!</v>
      </c>
    </row>
    <row r="8" spans="1:27">
      <c r="A8" s="87" t="s">
        <v>30</v>
      </c>
      <c r="B8" s="11">
        <v>112037</v>
      </c>
      <c r="C8" s="11">
        <v>11137</v>
      </c>
      <c r="D8" s="11">
        <v>162</v>
      </c>
      <c r="E8" s="11">
        <v>1341</v>
      </c>
      <c r="F8" s="11">
        <v>505</v>
      </c>
      <c r="G8" s="11">
        <v>1961</v>
      </c>
      <c r="H8" s="11">
        <v>54358</v>
      </c>
      <c r="I8" s="11">
        <v>4072</v>
      </c>
      <c r="J8" s="11" t="s">
        <v>1183</v>
      </c>
      <c r="K8" s="11">
        <v>21</v>
      </c>
      <c r="L8" s="11">
        <v>84</v>
      </c>
      <c r="M8" s="11">
        <v>4011</v>
      </c>
      <c r="Q8" s="407">
        <f t="shared" si="0"/>
        <v>0.1605550049554014</v>
      </c>
      <c r="R8" s="407">
        <f t="shared" si="1"/>
        <v>1.3290386521308226</v>
      </c>
      <c r="S8" s="407">
        <f t="shared" si="2"/>
        <v>0.5004955401387513</v>
      </c>
      <c r="T8" s="407">
        <f t="shared" si="3"/>
        <v>1.9435084241823588</v>
      </c>
      <c r="U8" s="407">
        <f t="shared" si="4"/>
        <v>53.87314172447968</v>
      </c>
      <c r="V8" s="407">
        <f t="shared" si="5"/>
        <v>4.0356788899900895</v>
      </c>
      <c r="W8" s="407" t="e">
        <f t="shared" si="6"/>
        <v>#VALUE!</v>
      </c>
      <c r="X8" s="407">
        <f t="shared" si="7"/>
        <v>2.0812685827552031E-2</v>
      </c>
      <c r="Y8" s="407">
        <f t="shared" si="8"/>
        <v>8.3250743310208125E-2</v>
      </c>
      <c r="Z8" s="407">
        <f t="shared" si="9"/>
        <v>3.9752229930624381</v>
      </c>
      <c r="AA8" s="407" t="e">
        <f t="shared" si="10"/>
        <v>#VALUE!</v>
      </c>
    </row>
    <row r="9" spans="1:27">
      <c r="A9" s="87" t="s">
        <v>31</v>
      </c>
      <c r="B9" s="11" t="s">
        <v>1183</v>
      </c>
      <c r="C9" s="11" t="s">
        <v>1183</v>
      </c>
      <c r="D9" s="11" t="s">
        <v>1183</v>
      </c>
      <c r="E9" s="11" t="s">
        <v>1183</v>
      </c>
      <c r="F9" s="11" t="s">
        <v>1183</v>
      </c>
      <c r="G9" s="11" t="s">
        <v>1183</v>
      </c>
      <c r="H9" s="11" t="s">
        <v>1183</v>
      </c>
      <c r="I9" s="11" t="s">
        <v>1183</v>
      </c>
      <c r="J9" s="11" t="s">
        <v>1183</v>
      </c>
      <c r="K9" s="11" t="s">
        <v>1183</v>
      </c>
      <c r="L9" s="11" t="s">
        <v>1183</v>
      </c>
      <c r="M9" s="11" t="s">
        <v>1183</v>
      </c>
      <c r="Q9" s="407" t="e">
        <f t="shared" si="0"/>
        <v>#VALUE!</v>
      </c>
      <c r="R9" s="407" t="e">
        <f t="shared" si="1"/>
        <v>#VALUE!</v>
      </c>
      <c r="S9" s="407" t="e">
        <f t="shared" si="2"/>
        <v>#VALUE!</v>
      </c>
      <c r="T9" s="407" t="e">
        <f t="shared" si="3"/>
        <v>#VALUE!</v>
      </c>
      <c r="U9" s="407" t="e">
        <f t="shared" si="4"/>
        <v>#VALUE!</v>
      </c>
      <c r="V9" s="407" t="e">
        <f t="shared" si="5"/>
        <v>#VALUE!</v>
      </c>
      <c r="W9" s="407" t="e">
        <f t="shared" si="6"/>
        <v>#VALUE!</v>
      </c>
      <c r="X9" s="407" t="e">
        <f t="shared" si="7"/>
        <v>#VALUE!</v>
      </c>
      <c r="Y9" s="407" t="e">
        <f t="shared" si="8"/>
        <v>#VALUE!</v>
      </c>
      <c r="Z9" s="407" t="e">
        <f t="shared" si="9"/>
        <v>#VALUE!</v>
      </c>
      <c r="AA9" s="407" t="e">
        <f t="shared" si="10"/>
        <v>#VALUE!</v>
      </c>
    </row>
    <row r="10" spans="1:27">
      <c r="A10" s="87" t="s">
        <v>33</v>
      </c>
      <c r="B10" s="11">
        <v>5915</v>
      </c>
      <c r="C10" s="11">
        <v>380</v>
      </c>
      <c r="D10" s="11">
        <v>23</v>
      </c>
      <c r="E10" s="11">
        <v>141</v>
      </c>
      <c r="F10" s="11">
        <v>39</v>
      </c>
      <c r="G10" s="11">
        <v>93</v>
      </c>
      <c r="H10" s="11">
        <v>2866</v>
      </c>
      <c r="I10" s="11">
        <v>135</v>
      </c>
      <c r="J10" s="11">
        <v>351</v>
      </c>
      <c r="K10" s="11">
        <v>6</v>
      </c>
      <c r="L10" s="11">
        <v>27</v>
      </c>
      <c r="M10" s="11">
        <v>944</v>
      </c>
      <c r="Q10" s="407">
        <f t="shared" si="0"/>
        <v>0.41553748870822044</v>
      </c>
      <c r="R10" s="407">
        <f t="shared" si="1"/>
        <v>2.5474254742547426</v>
      </c>
      <c r="S10" s="407">
        <f t="shared" si="2"/>
        <v>0.70460704607046065</v>
      </c>
      <c r="T10" s="407">
        <f t="shared" si="3"/>
        <v>1.6802168021680215</v>
      </c>
      <c r="U10" s="407">
        <f t="shared" si="4"/>
        <v>51.779584462511295</v>
      </c>
      <c r="V10" s="407">
        <f t="shared" si="5"/>
        <v>2.4390243902439024</v>
      </c>
      <c r="W10" s="407">
        <f t="shared" si="6"/>
        <v>6.3414634146341466</v>
      </c>
      <c r="X10" s="407">
        <f t="shared" si="7"/>
        <v>0.10840108401084012</v>
      </c>
      <c r="Y10" s="407">
        <f t="shared" si="8"/>
        <v>0.48780487804878048</v>
      </c>
      <c r="Z10" s="407">
        <f t="shared" si="9"/>
        <v>17.055103884372176</v>
      </c>
      <c r="AA10" s="407">
        <f t="shared" si="10"/>
        <v>83.559168925022576</v>
      </c>
    </row>
    <row r="11" spans="1:27">
      <c r="A11" s="87" t="s">
        <v>34</v>
      </c>
      <c r="B11" s="12">
        <v>247628</v>
      </c>
      <c r="C11" s="12">
        <v>6629</v>
      </c>
      <c r="D11" s="12">
        <v>156</v>
      </c>
      <c r="E11" s="12">
        <v>5229</v>
      </c>
      <c r="F11" s="317" t="s">
        <v>3455</v>
      </c>
      <c r="G11" s="12">
        <v>2022</v>
      </c>
      <c r="H11" s="12">
        <v>119269</v>
      </c>
      <c r="I11" s="12">
        <v>10645</v>
      </c>
      <c r="J11" s="12">
        <v>758</v>
      </c>
      <c r="K11" s="12">
        <v>471</v>
      </c>
      <c r="L11" s="12">
        <v>190</v>
      </c>
      <c r="M11" s="12">
        <v>5549</v>
      </c>
      <c r="Q11" s="407">
        <f t="shared" si="0"/>
        <v>6.4730559047962849E-2</v>
      </c>
      <c r="R11" s="407">
        <f t="shared" si="1"/>
        <v>2.1697185465499857</v>
      </c>
      <c r="S11" s="407" t="e">
        <f t="shared" si="2"/>
        <v>#VALUE!</v>
      </c>
      <c r="T11" s="407">
        <f t="shared" si="3"/>
        <v>0.83900763073705698</v>
      </c>
      <c r="U11" s="407">
        <f t="shared" si="4"/>
        <v>49.489416968535139</v>
      </c>
      <c r="V11" s="407">
        <f t="shared" si="5"/>
        <v>4.4170307760613117</v>
      </c>
      <c r="W11" s="407">
        <f t="shared" si="6"/>
        <v>0.31452412665612722</v>
      </c>
      <c r="X11" s="407">
        <f t="shared" si="7"/>
        <v>0.19543649558711862</v>
      </c>
      <c r="Y11" s="407">
        <f t="shared" si="8"/>
        <v>7.8838501404570147E-2</v>
      </c>
      <c r="Z11" s="407">
        <f t="shared" si="9"/>
        <v>2.3024991804945247</v>
      </c>
      <c r="AA11" s="407" t="e">
        <f t="shared" si="10"/>
        <v>#VALUE!</v>
      </c>
    </row>
    <row r="12" spans="1:27">
      <c r="A12" s="87" t="s">
        <v>35</v>
      </c>
      <c r="B12" s="11">
        <v>388545</v>
      </c>
      <c r="C12" s="3">
        <v>167</v>
      </c>
      <c r="D12" s="11">
        <v>195</v>
      </c>
      <c r="E12" s="11">
        <v>12210</v>
      </c>
      <c r="F12" s="11">
        <v>1614</v>
      </c>
      <c r="G12" s="11">
        <v>1448</v>
      </c>
      <c r="H12" s="11">
        <v>220495</v>
      </c>
      <c r="I12" s="11">
        <v>30254</v>
      </c>
      <c r="J12" s="11">
        <v>2396</v>
      </c>
      <c r="K12" s="11">
        <v>17</v>
      </c>
      <c r="L12" s="11">
        <v>21</v>
      </c>
      <c r="M12" s="11">
        <v>23490</v>
      </c>
      <c r="Q12" s="407">
        <f t="shared" si="0"/>
        <v>5.0208817183259605E-2</v>
      </c>
      <c r="R12" s="407">
        <f t="shared" si="1"/>
        <v>3.1438443990133327</v>
      </c>
      <c r="S12" s="407">
        <f t="shared" si="2"/>
        <v>0.41557451760913339</v>
      </c>
      <c r="T12" s="407">
        <f t="shared" si="3"/>
        <v>0.37283265272492261</v>
      </c>
      <c r="U12" s="407">
        <f t="shared" si="4"/>
        <v>56.7732981785786</v>
      </c>
      <c r="V12" s="407">
        <f t="shared" si="5"/>
        <v>7.7898336157042873</v>
      </c>
      <c r="W12" s="407">
        <f t="shared" si="6"/>
        <v>0.61692474856969237</v>
      </c>
      <c r="X12" s="407">
        <f t="shared" si="7"/>
        <v>4.3771789339251965E-3</v>
      </c>
      <c r="Y12" s="407">
        <f t="shared" si="8"/>
        <v>5.4071033889664189E-3</v>
      </c>
      <c r="Z12" s="407">
        <f t="shared" si="9"/>
        <v>6.0482313622295809</v>
      </c>
      <c r="AA12" s="407">
        <f t="shared" si="10"/>
        <v>75.220532573935685</v>
      </c>
    </row>
    <row r="13" spans="1:27">
      <c r="A13" s="87" t="s">
        <v>36</v>
      </c>
      <c r="B13" s="12">
        <v>32575</v>
      </c>
      <c r="C13" s="12">
        <v>4013</v>
      </c>
      <c r="D13" s="12">
        <v>50</v>
      </c>
      <c r="E13" s="12">
        <v>6187</v>
      </c>
      <c r="F13" s="12">
        <v>284</v>
      </c>
      <c r="G13" s="12">
        <v>337</v>
      </c>
      <c r="H13" s="12">
        <v>11354</v>
      </c>
      <c r="I13" s="12">
        <v>1379</v>
      </c>
      <c r="J13" s="12">
        <v>1045</v>
      </c>
      <c r="K13" s="12">
        <v>26</v>
      </c>
      <c r="L13" s="12">
        <v>323</v>
      </c>
      <c r="M13" s="12">
        <v>1349</v>
      </c>
      <c r="Q13" s="407">
        <f t="shared" si="0"/>
        <v>0.17505776906379106</v>
      </c>
      <c r="R13" s="407">
        <f t="shared" si="1"/>
        <v>21.661648343953505</v>
      </c>
      <c r="S13" s="407">
        <f t="shared" si="2"/>
        <v>0.9943281282823333</v>
      </c>
      <c r="T13" s="407">
        <f t="shared" si="3"/>
        <v>1.1798893634899517</v>
      </c>
      <c r="U13" s="407">
        <f t="shared" si="4"/>
        <v>39.752118199005672</v>
      </c>
      <c r="V13" s="407">
        <f t="shared" si="5"/>
        <v>4.8280932707793571</v>
      </c>
      <c r="W13" s="407">
        <f t="shared" si="6"/>
        <v>3.6587073734332329</v>
      </c>
      <c r="X13" s="407">
        <f t="shared" si="7"/>
        <v>9.1030039913171337E-2</v>
      </c>
      <c r="Y13" s="407">
        <f t="shared" si="8"/>
        <v>1.1308731881520901</v>
      </c>
      <c r="Z13" s="407">
        <f t="shared" si="9"/>
        <v>4.7230586093410825</v>
      </c>
      <c r="AA13" s="407">
        <f t="shared" si="10"/>
        <v>78.194804285414179</v>
      </c>
    </row>
    <row r="14" spans="1:27">
      <c r="A14" s="87" t="s">
        <v>37</v>
      </c>
      <c r="B14" s="11">
        <v>413233</v>
      </c>
      <c r="C14" s="11">
        <v>44605</v>
      </c>
      <c r="D14" s="11">
        <v>415</v>
      </c>
      <c r="E14" s="11">
        <v>33874</v>
      </c>
      <c r="F14" s="11">
        <v>2789</v>
      </c>
      <c r="G14" s="11">
        <v>1550</v>
      </c>
      <c r="H14" s="24">
        <v>138571</v>
      </c>
      <c r="I14" s="24">
        <v>25526</v>
      </c>
      <c r="J14" s="32">
        <v>2745</v>
      </c>
      <c r="K14" s="11">
        <v>173</v>
      </c>
      <c r="L14" s="24">
        <v>9</v>
      </c>
      <c r="M14" s="11">
        <v>23400</v>
      </c>
      <c r="Q14" s="407">
        <f t="shared" si="0"/>
        <v>0.11257961956226874</v>
      </c>
      <c r="R14" s="407">
        <f t="shared" si="1"/>
        <v>9.1892097181982919</v>
      </c>
      <c r="S14" s="407">
        <f t="shared" si="2"/>
        <v>0.75658929869678915</v>
      </c>
      <c r="T14" s="407">
        <f t="shared" si="3"/>
        <v>0.42047809716028084</v>
      </c>
      <c r="U14" s="407">
        <f t="shared" si="4"/>
        <v>37.591013162320827</v>
      </c>
      <c r="V14" s="407">
        <f t="shared" si="5"/>
        <v>6.9245960697505344</v>
      </c>
      <c r="W14" s="407">
        <f t="shared" si="6"/>
        <v>0.74465314626127155</v>
      </c>
      <c r="X14" s="407">
        <f t="shared" si="7"/>
        <v>4.6930781166921669E-2</v>
      </c>
      <c r="Y14" s="407">
        <f t="shared" si="8"/>
        <v>2.4414857254467918E-3</v>
      </c>
      <c r="Z14" s="407">
        <f t="shared" si="9"/>
        <v>6.3478628861616588</v>
      </c>
      <c r="AA14" s="407">
        <f t="shared" si="10"/>
        <v>62.136354265004293</v>
      </c>
    </row>
    <row r="15" spans="1:27">
      <c r="A15" s="87" t="s">
        <v>38</v>
      </c>
      <c r="B15" s="11">
        <v>3681890</v>
      </c>
      <c r="C15" s="11" t="s">
        <v>1183</v>
      </c>
      <c r="D15" s="11">
        <v>3183</v>
      </c>
      <c r="E15" s="11">
        <v>298383</v>
      </c>
      <c r="F15" s="11">
        <v>48525</v>
      </c>
      <c r="G15" s="11">
        <v>111769</v>
      </c>
      <c r="H15" s="11">
        <v>1843388</v>
      </c>
      <c r="I15" s="11">
        <v>201920</v>
      </c>
      <c r="J15" s="11" t="s">
        <v>1183</v>
      </c>
      <c r="K15" s="11" t="s">
        <v>1183</v>
      </c>
      <c r="L15" s="11" t="s">
        <v>1183</v>
      </c>
      <c r="M15" s="11">
        <v>217361</v>
      </c>
      <c r="Q15" s="407" t="e">
        <f t="shared" si="0"/>
        <v>#VALUE!</v>
      </c>
      <c r="R15" s="407" t="e">
        <f t="shared" si="1"/>
        <v>#VALUE!</v>
      </c>
      <c r="S15" s="407" t="e">
        <f t="shared" si="2"/>
        <v>#VALUE!</v>
      </c>
      <c r="T15" s="407" t="e">
        <f t="shared" si="3"/>
        <v>#VALUE!</v>
      </c>
      <c r="U15" s="407" t="e">
        <f t="shared" si="4"/>
        <v>#VALUE!</v>
      </c>
      <c r="V15" s="407" t="e">
        <f t="shared" si="5"/>
        <v>#VALUE!</v>
      </c>
      <c r="W15" s="407" t="e">
        <f t="shared" si="6"/>
        <v>#VALUE!</v>
      </c>
      <c r="X15" s="407" t="e">
        <f t="shared" si="7"/>
        <v>#VALUE!</v>
      </c>
      <c r="Y15" s="407" t="e">
        <f t="shared" si="8"/>
        <v>#VALUE!</v>
      </c>
      <c r="Z15" s="407" t="e">
        <f t="shared" si="9"/>
        <v>#VALUE!</v>
      </c>
      <c r="AA15" s="407" t="e">
        <f t="shared" si="10"/>
        <v>#VALUE!</v>
      </c>
    </row>
    <row r="16" spans="1:27">
      <c r="A16" s="87" t="s">
        <v>32</v>
      </c>
      <c r="B16" s="12">
        <v>35096</v>
      </c>
      <c r="C16" s="14">
        <v>3181</v>
      </c>
      <c r="D16" s="12">
        <v>235</v>
      </c>
      <c r="E16" s="14">
        <v>4569</v>
      </c>
      <c r="F16" s="14">
        <v>274</v>
      </c>
      <c r="G16" s="14">
        <v>794</v>
      </c>
      <c r="H16" s="14">
        <v>9228</v>
      </c>
      <c r="I16" s="14">
        <v>1520</v>
      </c>
      <c r="J16" s="14">
        <v>1455</v>
      </c>
      <c r="K16" s="11" t="s">
        <v>1183</v>
      </c>
      <c r="L16" s="14">
        <v>520</v>
      </c>
      <c r="M16" s="14">
        <v>5126</v>
      </c>
      <c r="Q16" s="407">
        <f t="shared" si="0"/>
        <v>0.73633087889707038</v>
      </c>
      <c r="R16" s="407">
        <f t="shared" si="1"/>
        <v>14.316152279492403</v>
      </c>
      <c r="S16" s="407">
        <f t="shared" si="2"/>
        <v>0.85853047156509488</v>
      </c>
      <c r="T16" s="407">
        <f t="shared" si="3"/>
        <v>2.4878583738054205</v>
      </c>
      <c r="U16" s="407">
        <f t="shared" si="4"/>
        <v>28.914303618987937</v>
      </c>
      <c r="V16" s="407">
        <f t="shared" si="5"/>
        <v>4.7626507911640292</v>
      </c>
      <c r="W16" s="407">
        <f t="shared" si="6"/>
        <v>4.5589848033839884</v>
      </c>
      <c r="X16" s="407" t="e">
        <f t="shared" si="7"/>
        <v>#VALUE!</v>
      </c>
      <c r="Y16" s="407">
        <f t="shared" si="8"/>
        <v>1.6293279022403258</v>
      </c>
      <c r="Z16" s="407">
        <f t="shared" si="9"/>
        <v>16.061413128622902</v>
      </c>
      <c r="AA16" s="407" t="e">
        <f t="shared" si="10"/>
        <v>#VALUE!</v>
      </c>
    </row>
    <row r="17" spans="1:27">
      <c r="A17" s="87" t="s">
        <v>39</v>
      </c>
      <c r="B17" s="11">
        <v>6330649</v>
      </c>
      <c r="C17" s="11" t="s">
        <v>1183</v>
      </c>
      <c r="D17" s="11">
        <v>2206</v>
      </c>
      <c r="E17" s="11">
        <v>507444</v>
      </c>
      <c r="F17" s="11">
        <v>22329</v>
      </c>
      <c r="G17" s="11">
        <v>44666</v>
      </c>
      <c r="H17" s="11">
        <v>2479243</v>
      </c>
      <c r="I17" s="11">
        <v>642078</v>
      </c>
      <c r="J17" s="11">
        <v>45438</v>
      </c>
      <c r="K17" s="11">
        <v>9641</v>
      </c>
      <c r="L17" s="11">
        <v>1076</v>
      </c>
      <c r="M17" s="11">
        <v>282604</v>
      </c>
      <c r="Q17" s="407" t="e">
        <f t="shared" si="0"/>
        <v>#VALUE!</v>
      </c>
      <c r="R17" s="407" t="e">
        <f t="shared" si="1"/>
        <v>#VALUE!</v>
      </c>
      <c r="S17" s="407" t="e">
        <f t="shared" si="2"/>
        <v>#VALUE!</v>
      </c>
      <c r="T17" s="407" t="e">
        <f t="shared" si="3"/>
        <v>#VALUE!</v>
      </c>
      <c r="U17" s="407" t="e">
        <f t="shared" si="4"/>
        <v>#VALUE!</v>
      </c>
      <c r="V17" s="407" t="e">
        <f t="shared" si="5"/>
        <v>#VALUE!</v>
      </c>
      <c r="W17" s="407" t="e">
        <f t="shared" si="6"/>
        <v>#VALUE!</v>
      </c>
      <c r="X17" s="407" t="e">
        <f t="shared" si="7"/>
        <v>#VALUE!</v>
      </c>
      <c r="Y17" s="407" t="e">
        <f t="shared" si="8"/>
        <v>#VALUE!</v>
      </c>
      <c r="Z17" s="407" t="e">
        <f t="shared" si="9"/>
        <v>#VALUE!</v>
      </c>
      <c r="AA17" s="407" t="e">
        <f t="shared" si="10"/>
        <v>#VALUE!</v>
      </c>
    </row>
    <row r="18" spans="1:27">
      <c r="A18" s="87" t="s">
        <v>40</v>
      </c>
      <c r="B18" s="12">
        <v>197074</v>
      </c>
      <c r="C18" s="12">
        <v>168</v>
      </c>
      <c r="D18" s="12">
        <v>280</v>
      </c>
      <c r="E18" s="12">
        <v>5915</v>
      </c>
      <c r="F18" s="12">
        <v>1134</v>
      </c>
      <c r="G18" s="12">
        <v>4775</v>
      </c>
      <c r="H18" s="12">
        <v>109496</v>
      </c>
      <c r="I18" s="12">
        <v>3440</v>
      </c>
      <c r="J18" s="14">
        <v>1293</v>
      </c>
      <c r="K18" s="12" t="s">
        <v>1183</v>
      </c>
      <c r="L18" s="12">
        <v>114</v>
      </c>
      <c r="M18" s="12">
        <v>12070</v>
      </c>
      <c r="Q18" s="407">
        <f t="shared" si="0"/>
        <v>0.14219983139162851</v>
      </c>
      <c r="R18" s="407">
        <f t="shared" si="1"/>
        <v>3.0039714381481519</v>
      </c>
      <c r="S18" s="407">
        <f t="shared" si="2"/>
        <v>0.57590931713609539</v>
      </c>
      <c r="T18" s="407">
        <f t="shared" si="3"/>
        <v>2.4250149817679501</v>
      </c>
      <c r="U18" s="407">
        <f t="shared" si="4"/>
        <v>55.608259778777693</v>
      </c>
      <c r="V18" s="407">
        <f t="shared" si="5"/>
        <v>1.747026499954293</v>
      </c>
      <c r="W18" s="407">
        <f t="shared" si="6"/>
        <v>0.65665850710491303</v>
      </c>
      <c r="X18" s="407" t="e">
        <f t="shared" si="7"/>
        <v>#VALUE!</v>
      </c>
      <c r="Y18" s="407">
        <f t="shared" si="8"/>
        <v>5.7895645638020167E-2</v>
      </c>
      <c r="Z18" s="407">
        <f t="shared" si="9"/>
        <v>6.1298284460605572</v>
      </c>
      <c r="AA18" s="407" t="e">
        <f t="shared" si="10"/>
        <v>#VALUE!</v>
      </c>
    </row>
    <row r="19" spans="1:27">
      <c r="A19" s="87" t="s">
        <v>41</v>
      </c>
      <c r="B19" s="11">
        <v>280113</v>
      </c>
      <c r="C19" s="11">
        <v>17695</v>
      </c>
      <c r="D19" s="11">
        <v>185</v>
      </c>
      <c r="E19" s="11">
        <v>12609</v>
      </c>
      <c r="F19" s="11">
        <v>1358</v>
      </c>
      <c r="G19" s="11">
        <v>1432</v>
      </c>
      <c r="H19" s="11">
        <v>112431</v>
      </c>
      <c r="I19" s="11">
        <v>31976</v>
      </c>
      <c r="J19" s="11">
        <v>22669</v>
      </c>
      <c r="K19" s="11">
        <v>27</v>
      </c>
      <c r="L19" s="11">
        <v>761</v>
      </c>
      <c r="M19" s="11">
        <v>6625</v>
      </c>
      <c r="Q19" s="407">
        <f t="shared" si="0"/>
        <v>7.0498212775038302E-2</v>
      </c>
      <c r="R19" s="407">
        <f t="shared" si="1"/>
        <v>4.804929539894367</v>
      </c>
      <c r="S19" s="407">
        <f t="shared" si="2"/>
        <v>0.51749498891082168</v>
      </c>
      <c r="T19" s="407">
        <f t="shared" si="3"/>
        <v>0.54569427402083692</v>
      </c>
      <c r="U19" s="407">
        <f t="shared" si="4"/>
        <v>42.844240867623412</v>
      </c>
      <c r="V19" s="407">
        <f t="shared" si="5"/>
        <v>12.185139738889863</v>
      </c>
      <c r="W19" s="407">
        <f t="shared" si="6"/>
        <v>8.6385080291748277</v>
      </c>
      <c r="X19" s="407">
        <f t="shared" si="7"/>
        <v>1.0288928350951536E-2</v>
      </c>
      <c r="Y19" s="407">
        <f t="shared" si="8"/>
        <v>0.28999535092867107</v>
      </c>
      <c r="Z19" s="407">
        <f t="shared" si="9"/>
        <v>2.5245981601871823</v>
      </c>
      <c r="AA19" s="407">
        <f t="shared" si="10"/>
        <v>72.431388090755974</v>
      </c>
    </row>
    <row r="20" spans="1:27">
      <c r="A20" s="87" t="s">
        <v>42</v>
      </c>
      <c r="B20" s="396">
        <v>70379</v>
      </c>
      <c r="C20" s="396">
        <v>1850</v>
      </c>
      <c r="D20" s="14">
        <v>4</v>
      </c>
      <c r="E20" s="396">
        <v>329</v>
      </c>
      <c r="F20" s="14">
        <v>358</v>
      </c>
      <c r="G20" s="14">
        <v>53</v>
      </c>
      <c r="H20" s="14">
        <v>5305</v>
      </c>
      <c r="I20" s="14">
        <v>385</v>
      </c>
      <c r="J20" s="396">
        <v>209</v>
      </c>
      <c r="K20" s="11" t="s">
        <v>1183</v>
      </c>
      <c r="L20" s="11" t="s">
        <v>1183</v>
      </c>
      <c r="M20" s="14">
        <v>1911</v>
      </c>
      <c r="Q20" s="407">
        <f t="shared" si="0"/>
        <v>5.8369449430168245E-3</v>
      </c>
      <c r="R20" s="407">
        <f t="shared" si="1"/>
        <v>0.48008872156313387</v>
      </c>
      <c r="S20" s="407">
        <f t="shared" si="2"/>
        <v>0.52240657240000588</v>
      </c>
      <c r="T20" s="407">
        <f t="shared" si="3"/>
        <v>7.7339520494972933E-2</v>
      </c>
      <c r="U20" s="407">
        <f t="shared" si="4"/>
        <v>7.7412482306760637</v>
      </c>
      <c r="V20" s="407">
        <f t="shared" si="5"/>
        <v>0.56180595076536943</v>
      </c>
      <c r="W20" s="407">
        <f t="shared" si="6"/>
        <v>0.30498037327262911</v>
      </c>
      <c r="X20" s="407" t="e">
        <f t="shared" si="7"/>
        <v>#VALUE!</v>
      </c>
      <c r="Y20" s="407" t="e">
        <f t="shared" si="8"/>
        <v>#VALUE!</v>
      </c>
      <c r="Z20" s="407">
        <f t="shared" si="9"/>
        <v>2.7886004465262881</v>
      </c>
      <c r="AA20" s="407" t="e">
        <f t="shared" si="10"/>
        <v>#VALUE!</v>
      </c>
    </row>
    <row r="21" spans="1:27">
      <c r="A21" s="87" t="s">
        <v>43</v>
      </c>
      <c r="B21" s="11" t="s">
        <v>1183</v>
      </c>
      <c r="C21" s="11">
        <v>6890</v>
      </c>
      <c r="D21" s="11">
        <v>31</v>
      </c>
      <c r="E21" s="11" t="s">
        <v>1183</v>
      </c>
      <c r="F21" s="11">
        <v>2079</v>
      </c>
      <c r="G21" s="11">
        <v>2424</v>
      </c>
      <c r="H21" s="11">
        <v>75727</v>
      </c>
      <c r="I21" s="11">
        <v>5780</v>
      </c>
      <c r="J21" s="11" t="s">
        <v>1183</v>
      </c>
      <c r="K21" s="11" t="s">
        <v>1183</v>
      </c>
      <c r="L21" s="11" t="s">
        <v>1183</v>
      </c>
      <c r="M21" s="11">
        <v>15053</v>
      </c>
      <c r="Q21" s="407" t="e">
        <f t="shared" si="0"/>
        <v>#VALUE!</v>
      </c>
      <c r="R21" s="407" t="e">
        <f t="shared" si="1"/>
        <v>#VALUE!</v>
      </c>
      <c r="S21" s="407" t="e">
        <f t="shared" si="2"/>
        <v>#VALUE!</v>
      </c>
      <c r="T21" s="407" t="e">
        <f t="shared" si="3"/>
        <v>#VALUE!</v>
      </c>
      <c r="U21" s="407" t="e">
        <f t="shared" si="4"/>
        <v>#VALUE!</v>
      </c>
      <c r="V21" s="407" t="e">
        <f t="shared" si="5"/>
        <v>#VALUE!</v>
      </c>
      <c r="W21" s="407" t="e">
        <f t="shared" si="6"/>
        <v>#VALUE!</v>
      </c>
      <c r="X21" s="407" t="e">
        <f t="shared" si="7"/>
        <v>#VALUE!</v>
      </c>
      <c r="Y21" s="407" t="e">
        <f t="shared" si="8"/>
        <v>#VALUE!</v>
      </c>
      <c r="Z21" s="407" t="e">
        <f t="shared" si="9"/>
        <v>#VALUE!</v>
      </c>
      <c r="AA21" s="407" t="e">
        <f t="shared" si="10"/>
        <v>#VALUE!</v>
      </c>
    </row>
    <row r="22" spans="1:27">
      <c r="A22" s="87" t="s">
        <v>44</v>
      </c>
      <c r="B22" s="14">
        <v>2687249</v>
      </c>
      <c r="C22" s="14">
        <v>1121</v>
      </c>
      <c r="D22" s="14">
        <v>1673</v>
      </c>
      <c r="E22" s="14">
        <v>64042</v>
      </c>
      <c r="F22" s="14">
        <v>4000</v>
      </c>
      <c r="G22" s="14">
        <v>35068</v>
      </c>
      <c r="H22" s="14">
        <v>1463527</v>
      </c>
      <c r="I22" s="14">
        <v>145010</v>
      </c>
      <c r="J22" s="11" t="s">
        <v>1182</v>
      </c>
      <c r="K22" s="14">
        <v>1818</v>
      </c>
      <c r="L22" s="11" t="s">
        <v>1183</v>
      </c>
      <c r="M22" s="14">
        <v>32615</v>
      </c>
      <c r="Q22" s="407">
        <f t="shared" si="0"/>
        <v>6.2282958965470002E-2</v>
      </c>
      <c r="R22" s="407">
        <f t="shared" si="1"/>
        <v>2.3841752887427554</v>
      </c>
      <c r="S22" s="407">
        <f t="shared" si="2"/>
        <v>0.14891323123842201</v>
      </c>
      <c r="T22" s="407">
        <f t="shared" si="3"/>
        <v>1.3055222982672456</v>
      </c>
      <c r="U22" s="407">
        <f t="shared" si="4"/>
        <v>54.484633643668509</v>
      </c>
      <c r="V22" s="407">
        <f t="shared" si="5"/>
        <v>5.3984769154708934</v>
      </c>
      <c r="W22" s="407" t="e">
        <f t="shared" si="6"/>
        <v>#VALUE!</v>
      </c>
      <c r="X22" s="407">
        <f t="shared" si="7"/>
        <v>6.7681063597862801E-2</v>
      </c>
      <c r="Y22" s="407" t="e">
        <f t="shared" si="8"/>
        <v>#VALUE!</v>
      </c>
      <c r="Z22" s="407">
        <f t="shared" si="9"/>
        <v>1.2142012592102833</v>
      </c>
      <c r="AA22" s="407" t="e">
        <f t="shared" si="10"/>
        <v>#VALUE!</v>
      </c>
    </row>
    <row r="23" spans="1:27">
      <c r="A23" s="87" t="s">
        <v>45</v>
      </c>
      <c r="B23" s="11" t="s">
        <v>1183</v>
      </c>
      <c r="C23" s="11" t="s">
        <v>1183</v>
      </c>
      <c r="D23" s="11" t="s">
        <v>1183</v>
      </c>
      <c r="E23" s="21">
        <v>393</v>
      </c>
      <c r="F23" s="11" t="s">
        <v>1183</v>
      </c>
      <c r="G23" s="24">
        <v>284</v>
      </c>
      <c r="H23" s="24">
        <v>12295</v>
      </c>
      <c r="I23" s="11" t="s">
        <v>1183</v>
      </c>
      <c r="J23" s="11" t="s">
        <v>1183</v>
      </c>
      <c r="K23" s="11" t="s">
        <v>1183</v>
      </c>
      <c r="L23" s="11" t="s">
        <v>1183</v>
      </c>
      <c r="M23" s="11" t="s">
        <v>1183</v>
      </c>
      <c r="Q23" s="407" t="e">
        <f t="shared" si="0"/>
        <v>#VALUE!</v>
      </c>
      <c r="R23" s="407" t="e">
        <f t="shared" si="1"/>
        <v>#VALUE!</v>
      </c>
      <c r="S23" s="407" t="e">
        <f t="shared" si="2"/>
        <v>#VALUE!</v>
      </c>
      <c r="T23" s="407" t="e">
        <f t="shared" si="3"/>
        <v>#VALUE!</v>
      </c>
      <c r="U23" s="407" t="e">
        <f t="shared" si="4"/>
        <v>#VALUE!</v>
      </c>
      <c r="V23" s="407" t="e">
        <f t="shared" si="5"/>
        <v>#VALUE!</v>
      </c>
      <c r="W23" s="407" t="e">
        <f t="shared" si="6"/>
        <v>#VALUE!</v>
      </c>
      <c r="X23" s="407" t="e">
        <f t="shared" si="7"/>
        <v>#VALUE!</v>
      </c>
      <c r="Y23" s="407" t="e">
        <f t="shared" si="8"/>
        <v>#VALUE!</v>
      </c>
      <c r="Z23" s="407" t="e">
        <f t="shared" si="9"/>
        <v>#VALUE!</v>
      </c>
      <c r="AA23" s="407" t="e">
        <f t="shared" si="10"/>
        <v>#VALUE!</v>
      </c>
    </row>
    <row r="24" spans="1:27">
      <c r="A24" s="87" t="s">
        <v>46</v>
      </c>
      <c r="B24" s="37">
        <v>47406</v>
      </c>
      <c r="C24" s="38">
        <v>689</v>
      </c>
      <c r="D24" s="38">
        <v>87</v>
      </c>
      <c r="E24" s="11">
        <v>902</v>
      </c>
      <c r="F24" s="11" t="s">
        <v>1183</v>
      </c>
      <c r="G24" s="38">
        <v>779</v>
      </c>
      <c r="H24" s="38">
        <v>21804</v>
      </c>
      <c r="I24" s="11" t="s">
        <v>1183</v>
      </c>
      <c r="J24" s="11" t="s">
        <v>1183</v>
      </c>
      <c r="K24" s="11" t="s">
        <v>1183</v>
      </c>
      <c r="L24" s="11" t="s">
        <v>1183</v>
      </c>
      <c r="M24" s="38">
        <v>3529</v>
      </c>
      <c r="Q24" s="407">
        <f t="shared" si="0"/>
        <v>0.18622771153969647</v>
      </c>
      <c r="R24" s="407">
        <f t="shared" si="1"/>
        <v>1.9307746644690371</v>
      </c>
      <c r="S24" s="407" t="e">
        <f t="shared" si="2"/>
        <v>#VALUE!</v>
      </c>
      <c r="T24" s="407">
        <f t="shared" si="3"/>
        <v>1.6674872102232592</v>
      </c>
      <c r="U24" s="407">
        <f t="shared" si="4"/>
        <v>46.67251749898324</v>
      </c>
      <c r="V24" s="407" t="e">
        <f t="shared" si="5"/>
        <v>#VALUE!</v>
      </c>
      <c r="W24" s="407" t="e">
        <f t="shared" si="6"/>
        <v>#VALUE!</v>
      </c>
      <c r="X24" s="407" t="e">
        <f t="shared" si="7"/>
        <v>#VALUE!</v>
      </c>
      <c r="Y24" s="407" t="e">
        <f t="shared" si="8"/>
        <v>#VALUE!</v>
      </c>
      <c r="Z24" s="407">
        <f t="shared" si="9"/>
        <v>7.5539953336044698</v>
      </c>
      <c r="AA24" s="407" t="e">
        <f t="shared" si="10"/>
        <v>#VALUE!</v>
      </c>
    </row>
    <row r="25" spans="1:27">
      <c r="A25" s="87" t="s">
        <v>47</v>
      </c>
      <c r="B25" s="14">
        <v>72343</v>
      </c>
      <c r="C25" s="21">
        <v>1185</v>
      </c>
      <c r="D25" s="14">
        <v>189</v>
      </c>
      <c r="E25" s="14">
        <v>11252</v>
      </c>
      <c r="F25" s="14">
        <v>371</v>
      </c>
      <c r="G25" s="14">
        <v>1590</v>
      </c>
      <c r="H25" s="14">
        <v>25782</v>
      </c>
      <c r="I25" s="14">
        <v>4486</v>
      </c>
      <c r="J25" s="14">
        <v>2339</v>
      </c>
      <c r="K25" s="14">
        <v>98</v>
      </c>
      <c r="L25" s="14">
        <v>1059</v>
      </c>
      <c r="M25" s="14">
        <v>2460</v>
      </c>
      <c r="Q25" s="407">
        <f t="shared" si="0"/>
        <v>0.26560611596728406</v>
      </c>
      <c r="R25" s="407">
        <f t="shared" si="1"/>
        <v>15.812698501925293</v>
      </c>
      <c r="S25" s="407">
        <f t="shared" si="2"/>
        <v>0.52137496838022435</v>
      </c>
      <c r="T25" s="407">
        <f t="shared" si="3"/>
        <v>2.2344641502009615</v>
      </c>
      <c r="U25" s="407">
        <f t="shared" si="4"/>
        <v>36.232046994013324</v>
      </c>
      <c r="V25" s="407">
        <f t="shared" si="5"/>
        <v>6.3042806149695041</v>
      </c>
      <c r="W25" s="407">
        <f t="shared" si="6"/>
        <v>3.2870513505157537</v>
      </c>
      <c r="X25" s="407">
        <f t="shared" si="7"/>
        <v>0.13772168976081398</v>
      </c>
      <c r="Y25" s="407">
        <f t="shared" si="8"/>
        <v>1.4882374434357346</v>
      </c>
      <c r="Z25" s="407">
        <f t="shared" si="9"/>
        <v>3.4570954776694118</v>
      </c>
      <c r="AA25" s="407">
        <f t="shared" si="10"/>
        <v>69.740577306838304</v>
      </c>
    </row>
    <row r="26" spans="1:27">
      <c r="A26" s="87" t="s">
        <v>48</v>
      </c>
      <c r="B26" s="11" t="s">
        <v>1183</v>
      </c>
      <c r="C26" s="11" t="s">
        <v>1183</v>
      </c>
      <c r="D26" s="11">
        <v>69</v>
      </c>
      <c r="E26" s="11" t="s">
        <v>1183</v>
      </c>
      <c r="F26" s="11">
        <v>328</v>
      </c>
      <c r="G26" s="11">
        <v>554</v>
      </c>
      <c r="H26" s="11">
        <v>11989</v>
      </c>
      <c r="I26" s="11" t="s">
        <v>1183</v>
      </c>
      <c r="J26" s="11" t="s">
        <v>1183</v>
      </c>
      <c r="K26" s="11" t="s">
        <v>1183</v>
      </c>
      <c r="L26" s="11">
        <v>2</v>
      </c>
      <c r="M26" s="11">
        <v>4675</v>
      </c>
      <c r="Q26" s="407" t="e">
        <f t="shared" si="0"/>
        <v>#VALUE!</v>
      </c>
      <c r="R26" s="407" t="e">
        <f t="shared" si="1"/>
        <v>#VALUE!</v>
      </c>
      <c r="S26" s="407" t="e">
        <f t="shared" si="2"/>
        <v>#VALUE!</v>
      </c>
      <c r="T26" s="407" t="e">
        <f t="shared" si="3"/>
        <v>#VALUE!</v>
      </c>
      <c r="U26" s="407" t="e">
        <f t="shared" si="4"/>
        <v>#VALUE!</v>
      </c>
      <c r="V26" s="407" t="e">
        <f t="shared" si="5"/>
        <v>#VALUE!</v>
      </c>
      <c r="W26" s="407" t="e">
        <f t="shared" si="6"/>
        <v>#VALUE!</v>
      </c>
      <c r="X26" s="407" t="e">
        <f t="shared" si="7"/>
        <v>#VALUE!</v>
      </c>
      <c r="Y26" s="407" t="e">
        <f t="shared" si="8"/>
        <v>#VALUE!</v>
      </c>
      <c r="Z26" s="407" t="e">
        <f t="shared" si="9"/>
        <v>#VALUE!</v>
      </c>
      <c r="AA26" s="407" t="e">
        <f t="shared" si="10"/>
        <v>#VALUE!</v>
      </c>
    </row>
    <row r="27" spans="1:27">
      <c r="A27" s="87" t="s">
        <v>49</v>
      </c>
      <c r="B27" s="11">
        <v>17138</v>
      </c>
      <c r="C27" s="11">
        <v>1711</v>
      </c>
      <c r="D27" s="11">
        <v>5</v>
      </c>
      <c r="E27" s="11">
        <v>926</v>
      </c>
      <c r="F27" s="11">
        <v>124</v>
      </c>
      <c r="G27" s="11">
        <v>38</v>
      </c>
      <c r="H27" s="11">
        <v>8654</v>
      </c>
      <c r="I27" s="11">
        <v>470</v>
      </c>
      <c r="J27" s="11">
        <v>54</v>
      </c>
      <c r="K27" s="11" t="s">
        <v>1183</v>
      </c>
      <c r="L27" s="11" t="s">
        <v>1183</v>
      </c>
      <c r="M27" s="11">
        <v>157</v>
      </c>
      <c r="Q27" s="407">
        <f t="shared" si="0"/>
        <v>3.2410708498087769E-2</v>
      </c>
      <c r="R27" s="407">
        <f t="shared" si="1"/>
        <v>6.0024632138458545</v>
      </c>
      <c r="S27" s="407">
        <f t="shared" si="2"/>
        <v>0.80378557075257673</v>
      </c>
      <c r="T27" s="407">
        <f t="shared" si="3"/>
        <v>0.24632138458546704</v>
      </c>
      <c r="U27" s="407">
        <f t="shared" si="4"/>
        <v>56.096454268490312</v>
      </c>
      <c r="V27" s="407">
        <f t="shared" si="5"/>
        <v>3.0466065988202504</v>
      </c>
      <c r="W27" s="407">
        <f t="shared" si="6"/>
        <v>0.35003565177934792</v>
      </c>
      <c r="X27" s="407" t="e">
        <f t="shared" si="7"/>
        <v>#VALUE!</v>
      </c>
      <c r="Y27" s="407" t="e">
        <f t="shared" si="8"/>
        <v>#VALUE!</v>
      </c>
      <c r="Z27" s="407">
        <f t="shared" si="9"/>
        <v>1.017696246839956</v>
      </c>
      <c r="AA27" s="407" t="e">
        <f t="shared" si="10"/>
        <v>#VALUE!</v>
      </c>
    </row>
    <row r="28" spans="1:27">
      <c r="A28" s="87" t="s">
        <v>50</v>
      </c>
      <c r="B28" s="11">
        <v>39782</v>
      </c>
      <c r="C28" s="11">
        <v>883</v>
      </c>
      <c r="D28" s="11">
        <v>177</v>
      </c>
      <c r="E28" s="11">
        <v>1134</v>
      </c>
      <c r="F28" s="11">
        <v>639</v>
      </c>
      <c r="G28" s="11">
        <v>994</v>
      </c>
      <c r="H28" s="11">
        <v>15363</v>
      </c>
      <c r="I28" s="11">
        <v>2077</v>
      </c>
      <c r="J28" s="11">
        <v>913</v>
      </c>
      <c r="K28" s="11">
        <v>48</v>
      </c>
      <c r="L28" s="11">
        <v>957</v>
      </c>
      <c r="M28" s="11">
        <v>1191</v>
      </c>
      <c r="Q28" s="407">
        <f t="shared" si="0"/>
        <v>0.45502455075965964</v>
      </c>
      <c r="R28" s="407">
        <f t="shared" si="1"/>
        <v>2.9152420370703616</v>
      </c>
      <c r="S28" s="407">
        <f t="shared" si="2"/>
        <v>1.6427157510475847</v>
      </c>
      <c r="T28" s="407">
        <f t="shared" si="3"/>
        <v>2.5553356127406874</v>
      </c>
      <c r="U28" s="407">
        <f t="shared" si="4"/>
        <v>39.494588549834184</v>
      </c>
      <c r="V28" s="407">
        <f t="shared" si="5"/>
        <v>5.3394688809480968</v>
      </c>
      <c r="W28" s="407">
        <f t="shared" si="6"/>
        <v>2.347104038664233</v>
      </c>
      <c r="X28" s="407">
        <f t="shared" si="7"/>
        <v>0.12339648834160261</v>
      </c>
      <c r="Y28" s="407">
        <f t="shared" si="8"/>
        <v>2.460217486310702</v>
      </c>
      <c r="Z28" s="407">
        <f t="shared" si="9"/>
        <v>3.0617753669760148</v>
      </c>
      <c r="AA28" s="407">
        <f t="shared" si="10"/>
        <v>60.394868762693129</v>
      </c>
    </row>
    <row r="29" spans="1:27">
      <c r="A29" s="87" t="s">
        <v>51</v>
      </c>
      <c r="B29" s="12">
        <v>5247</v>
      </c>
      <c r="C29" s="12">
        <v>597</v>
      </c>
      <c r="D29" s="12">
        <v>17</v>
      </c>
      <c r="E29" s="12">
        <v>327</v>
      </c>
      <c r="F29" s="12">
        <v>26</v>
      </c>
      <c r="G29" s="12">
        <v>141</v>
      </c>
      <c r="H29" s="12">
        <v>1766</v>
      </c>
      <c r="I29" s="14">
        <v>38</v>
      </c>
      <c r="J29" s="14">
        <v>125</v>
      </c>
      <c r="K29" s="14">
        <v>0</v>
      </c>
      <c r="L29" s="14">
        <v>69</v>
      </c>
      <c r="M29" s="14">
        <v>184</v>
      </c>
      <c r="Q29" s="407">
        <f t="shared" si="0"/>
        <v>0.36559139784946237</v>
      </c>
      <c r="R29" s="407">
        <f t="shared" si="1"/>
        <v>7.0322580645161299</v>
      </c>
      <c r="S29" s="407">
        <f t="shared" si="2"/>
        <v>0.55913978494623651</v>
      </c>
      <c r="T29" s="407">
        <f t="shared" si="3"/>
        <v>3.032258064516129</v>
      </c>
      <c r="U29" s="407">
        <f t="shared" si="4"/>
        <v>37.978494623655912</v>
      </c>
      <c r="V29" s="407">
        <f t="shared" si="5"/>
        <v>0.81720430107526887</v>
      </c>
      <c r="W29" s="407">
        <f t="shared" si="6"/>
        <v>2.6881720430107525</v>
      </c>
      <c r="X29" s="407">
        <f t="shared" si="7"/>
        <v>0</v>
      </c>
      <c r="Y29" s="407">
        <f t="shared" si="8"/>
        <v>1.4838709677419355</v>
      </c>
      <c r="Z29" s="407">
        <f t="shared" si="9"/>
        <v>3.9569892473118284</v>
      </c>
      <c r="AA29" s="407">
        <f t="shared" si="10"/>
        <v>57.913978494623663</v>
      </c>
    </row>
    <row r="30" spans="1:27">
      <c r="A30" s="87" t="s">
        <v>52</v>
      </c>
      <c r="B30" s="11">
        <v>978950</v>
      </c>
      <c r="C30" s="11">
        <v>114740</v>
      </c>
      <c r="D30" s="11">
        <v>3250</v>
      </c>
      <c r="E30" s="11">
        <v>48280</v>
      </c>
      <c r="F30" s="11">
        <v>5625</v>
      </c>
      <c r="G30" s="11">
        <v>9730</v>
      </c>
      <c r="H30" s="11">
        <v>539370</v>
      </c>
      <c r="I30" s="11">
        <v>37410</v>
      </c>
      <c r="J30" s="11">
        <v>14495</v>
      </c>
      <c r="K30" s="11">
        <v>535</v>
      </c>
      <c r="L30" s="11" t="s">
        <v>1183</v>
      </c>
      <c r="M30" s="11">
        <v>14770</v>
      </c>
      <c r="Q30" s="407">
        <f t="shared" si="0"/>
        <v>0.37606600247624994</v>
      </c>
      <c r="R30" s="407">
        <f t="shared" si="1"/>
        <v>5.5866051075548766</v>
      </c>
      <c r="S30" s="407">
        <f t="shared" si="2"/>
        <v>0.65088346582427881</v>
      </c>
      <c r="T30" s="407">
        <f t="shared" si="3"/>
        <v>1.1258837551058192</v>
      </c>
      <c r="U30" s="407">
        <f t="shared" si="4"/>
        <v>62.411913770958449</v>
      </c>
      <c r="V30" s="407">
        <f t="shared" si="5"/>
        <v>4.3288089700420036</v>
      </c>
      <c r="W30" s="407">
        <f t="shared" si="6"/>
        <v>1.6772543710440748</v>
      </c>
      <c r="X30" s="407">
        <f t="shared" si="7"/>
        <v>6.1906249638398074E-2</v>
      </c>
      <c r="Y30" s="407" t="e">
        <f t="shared" si="8"/>
        <v>#VALUE!</v>
      </c>
      <c r="Z30" s="407">
        <f t="shared" si="9"/>
        <v>1.7090753404843733</v>
      </c>
      <c r="AA30" s="407" t="e">
        <f t="shared" si="10"/>
        <v>#VALUE!</v>
      </c>
    </row>
    <row r="31" spans="1:27">
      <c r="A31" s="87" t="s">
        <v>53</v>
      </c>
      <c r="B31" s="46">
        <v>351459</v>
      </c>
      <c r="C31" s="328">
        <v>48250</v>
      </c>
      <c r="D31" s="46">
        <v>24</v>
      </c>
      <c r="E31" s="328">
        <v>13978</v>
      </c>
      <c r="F31" s="328">
        <v>3229</v>
      </c>
      <c r="G31" s="328">
        <v>930</v>
      </c>
      <c r="H31" s="46">
        <v>115643</v>
      </c>
      <c r="I31" s="328">
        <v>17522</v>
      </c>
      <c r="J31" s="328">
        <v>2365</v>
      </c>
      <c r="K31" s="328">
        <v>73</v>
      </c>
      <c r="L31" s="46">
        <v>49</v>
      </c>
      <c r="M31" s="46">
        <v>19872</v>
      </c>
      <c r="Q31" s="407">
        <f t="shared" si="0"/>
        <v>7.9153323285258669E-3</v>
      </c>
      <c r="R31" s="407">
        <f t="shared" si="1"/>
        <v>4.6100214703389408</v>
      </c>
      <c r="S31" s="407">
        <f t="shared" si="2"/>
        <v>1.0649420037004178</v>
      </c>
      <c r="T31" s="407">
        <f t="shared" si="3"/>
        <v>0.30671912773037741</v>
      </c>
      <c r="U31" s="407">
        <f t="shared" si="4"/>
        <v>38.139699019488212</v>
      </c>
      <c r="V31" s="407">
        <f t="shared" si="5"/>
        <v>5.7788522108512614</v>
      </c>
      <c r="W31" s="407">
        <f t="shared" si="6"/>
        <v>0.77999003987348658</v>
      </c>
      <c r="X31" s="407">
        <f t="shared" si="7"/>
        <v>2.4075802499266181E-2</v>
      </c>
      <c r="Y31" s="407">
        <f t="shared" si="8"/>
        <v>1.6160470170740314E-2</v>
      </c>
      <c r="Z31" s="407">
        <f t="shared" si="9"/>
        <v>6.5538951680194195</v>
      </c>
      <c r="AA31" s="407">
        <f t="shared" si="10"/>
        <v>57.282270645000651</v>
      </c>
    </row>
    <row r="32" spans="1:27">
      <c r="A32" s="87" t="s">
        <v>54</v>
      </c>
      <c r="B32" s="11">
        <v>799779</v>
      </c>
      <c r="C32" s="11">
        <v>76543</v>
      </c>
      <c r="D32" s="11">
        <v>586</v>
      </c>
      <c r="E32" s="11">
        <v>33772</v>
      </c>
      <c r="F32" s="11">
        <v>2117</v>
      </c>
      <c r="G32" s="11">
        <v>7125</v>
      </c>
      <c r="H32" s="11">
        <v>242747</v>
      </c>
      <c r="I32" s="11">
        <v>120324</v>
      </c>
      <c r="J32" s="11">
        <v>26988</v>
      </c>
      <c r="K32" s="11">
        <v>422</v>
      </c>
      <c r="L32" s="11">
        <v>4251</v>
      </c>
      <c r="M32" s="11">
        <v>46314</v>
      </c>
      <c r="Q32" s="407">
        <f t="shared" si="0"/>
        <v>8.1024727751384057E-2</v>
      </c>
      <c r="R32" s="407">
        <f t="shared" si="1"/>
        <v>4.6695684396241344</v>
      </c>
      <c r="S32" s="407">
        <f t="shared" si="2"/>
        <v>0.29271219906088747</v>
      </c>
      <c r="T32" s="407">
        <f t="shared" si="3"/>
        <v>0.98515560619216958</v>
      </c>
      <c r="U32" s="407">
        <f t="shared" si="4"/>
        <v>33.564009534923592</v>
      </c>
      <c r="V32" s="407">
        <f t="shared" si="5"/>
        <v>16.636893075012861</v>
      </c>
      <c r="W32" s="407">
        <f t="shared" si="6"/>
        <v>3.7315620350756875</v>
      </c>
      <c r="X32" s="407">
        <f t="shared" si="7"/>
        <v>5.8348865377276571E-2</v>
      </c>
      <c r="Y32" s="407">
        <f t="shared" si="8"/>
        <v>0.58777494483128612</v>
      </c>
      <c r="Z32" s="407">
        <f t="shared" si="9"/>
        <v>6.4037188414293542</v>
      </c>
      <c r="AA32" s="407">
        <f t="shared" si="10"/>
        <v>67.010768269278643</v>
      </c>
    </row>
    <row r="33" spans="1:27">
      <c r="A33" s="87" t="s">
        <v>55</v>
      </c>
      <c r="B33" s="11">
        <v>356032</v>
      </c>
      <c r="C33" s="11">
        <v>34719</v>
      </c>
      <c r="D33" s="11" t="s">
        <v>1182</v>
      </c>
      <c r="E33" s="11">
        <v>52249</v>
      </c>
      <c r="F33" s="11">
        <v>2445</v>
      </c>
      <c r="G33" s="11">
        <v>15472</v>
      </c>
      <c r="H33" s="11">
        <v>127820</v>
      </c>
      <c r="I33" s="11">
        <v>16835</v>
      </c>
      <c r="J33" s="11">
        <v>2518</v>
      </c>
      <c r="K33" s="11">
        <v>25</v>
      </c>
      <c r="L33" s="11">
        <v>73</v>
      </c>
      <c r="M33" s="11">
        <v>6641</v>
      </c>
      <c r="Q33" s="407" t="e">
        <f t="shared" si="0"/>
        <v>#VALUE!</v>
      </c>
      <c r="R33" s="407">
        <f t="shared" si="1"/>
        <v>16.261091210128441</v>
      </c>
      <c r="S33" s="407">
        <f t="shared" si="2"/>
        <v>0.7609402669671006</v>
      </c>
      <c r="T33" s="407">
        <f t="shared" si="3"/>
        <v>4.8152424582883357</v>
      </c>
      <c r="U33" s="407">
        <f t="shared" si="4"/>
        <v>39.780525531179876</v>
      </c>
      <c r="V33" s="407">
        <f t="shared" si="5"/>
        <v>5.2394394251088503</v>
      </c>
      <c r="W33" s="407">
        <f t="shared" si="6"/>
        <v>0.7836595469215375</v>
      </c>
      <c r="X33" s="407">
        <f t="shared" si="7"/>
        <v>7.7805753268619694E-3</v>
      </c>
      <c r="Y33" s="407">
        <f t="shared" si="8"/>
        <v>2.2719279954436952E-2</v>
      </c>
      <c r="Z33" s="407">
        <f t="shared" si="9"/>
        <v>2.0668320298276135</v>
      </c>
      <c r="AA33" s="407" t="e">
        <f t="shared" si="10"/>
        <v>#VALUE!</v>
      </c>
    </row>
    <row r="34" spans="1:27">
      <c r="A34" s="87" t="s">
        <v>56</v>
      </c>
      <c r="B34" s="11">
        <v>627202</v>
      </c>
      <c r="C34" s="11">
        <v>41017</v>
      </c>
      <c r="D34" s="11">
        <v>308</v>
      </c>
      <c r="E34" s="11">
        <v>120917</v>
      </c>
      <c r="F34" s="11">
        <v>4454</v>
      </c>
      <c r="G34" s="11">
        <v>4195</v>
      </c>
      <c r="H34" s="11">
        <v>191627</v>
      </c>
      <c r="I34" s="11">
        <v>30073</v>
      </c>
      <c r="J34" s="11">
        <v>6108</v>
      </c>
      <c r="K34" s="11">
        <v>463</v>
      </c>
      <c r="L34" s="11">
        <v>15942</v>
      </c>
      <c r="M34" s="11">
        <v>4591</v>
      </c>
      <c r="Q34" s="407">
        <f t="shared" si="0"/>
        <v>5.2543139111372691E-2</v>
      </c>
      <c r="R34" s="407">
        <f t="shared" si="1"/>
        <v>20.6277881556164</v>
      </c>
      <c r="S34" s="407">
        <f t="shared" si="2"/>
        <v>0.75982838182485057</v>
      </c>
      <c r="T34" s="407">
        <f t="shared" si="3"/>
        <v>0.71564437848119622</v>
      </c>
      <c r="U34" s="407">
        <f t="shared" si="4"/>
        <v>32.690532852256538</v>
      </c>
      <c r="V34" s="407">
        <f t="shared" si="5"/>
        <v>5.130291631481529</v>
      </c>
      <c r="W34" s="407">
        <f t="shared" si="6"/>
        <v>1.041991862637222</v>
      </c>
      <c r="X34" s="407">
        <f t="shared" si="7"/>
        <v>7.898530327456349E-2</v>
      </c>
      <c r="Y34" s="407">
        <f t="shared" si="8"/>
        <v>2.7196192328360498</v>
      </c>
      <c r="Z34" s="407">
        <f t="shared" si="9"/>
        <v>0.7831998430529612</v>
      </c>
      <c r="AA34" s="407">
        <f t="shared" si="10"/>
        <v>64.600424780572681</v>
      </c>
    </row>
    <row r="35" spans="1:27">
      <c r="A35" s="87" t="s">
        <v>57</v>
      </c>
      <c r="B35" s="11" t="s">
        <v>1183</v>
      </c>
      <c r="C35" s="11" t="s">
        <v>1183</v>
      </c>
      <c r="D35" s="11" t="s">
        <v>1183</v>
      </c>
      <c r="E35" s="21">
        <v>27258</v>
      </c>
      <c r="F35" s="11" t="s">
        <v>1183</v>
      </c>
      <c r="G35" s="24">
        <v>13642</v>
      </c>
      <c r="H35" s="24">
        <v>1111925</v>
      </c>
      <c r="I35" s="11" t="s">
        <v>1183</v>
      </c>
      <c r="J35" s="11" t="s">
        <v>1183</v>
      </c>
      <c r="K35" s="11" t="s">
        <v>1183</v>
      </c>
      <c r="L35" s="11" t="s">
        <v>1183</v>
      </c>
      <c r="M35" s="11" t="s">
        <v>1183</v>
      </c>
      <c r="Q35" s="407" t="e">
        <f t="shared" si="0"/>
        <v>#VALUE!</v>
      </c>
      <c r="R35" s="407" t="e">
        <f t="shared" si="1"/>
        <v>#VALUE!</v>
      </c>
      <c r="S35" s="407" t="e">
        <f t="shared" si="2"/>
        <v>#VALUE!</v>
      </c>
      <c r="T35" s="407" t="e">
        <f t="shared" si="3"/>
        <v>#VALUE!</v>
      </c>
      <c r="U35" s="407" t="e">
        <f t="shared" si="4"/>
        <v>#VALUE!</v>
      </c>
      <c r="V35" s="407" t="e">
        <f t="shared" si="5"/>
        <v>#VALUE!</v>
      </c>
      <c r="W35" s="407" t="e">
        <f t="shared" si="6"/>
        <v>#VALUE!</v>
      </c>
      <c r="X35" s="407" t="e">
        <f t="shared" si="7"/>
        <v>#VALUE!</v>
      </c>
      <c r="Y35" s="407" t="e">
        <f t="shared" si="8"/>
        <v>#VALUE!</v>
      </c>
      <c r="Z35" s="407" t="e">
        <f t="shared" si="9"/>
        <v>#VALUE!</v>
      </c>
      <c r="AA35" s="407" t="e">
        <f t="shared" si="10"/>
        <v>#VALUE!</v>
      </c>
    </row>
    <row r="36" spans="1:27">
      <c r="A36" s="87" t="s">
        <v>58</v>
      </c>
      <c r="B36" s="11">
        <v>98845</v>
      </c>
      <c r="C36" s="11">
        <v>8298</v>
      </c>
      <c r="D36" s="11">
        <v>234</v>
      </c>
      <c r="E36" s="11">
        <v>2647</v>
      </c>
      <c r="F36" s="11">
        <v>266</v>
      </c>
      <c r="G36" s="11">
        <v>3034</v>
      </c>
      <c r="H36" s="11">
        <v>46983</v>
      </c>
      <c r="I36" s="11">
        <v>2388</v>
      </c>
      <c r="J36" s="11">
        <v>3672</v>
      </c>
      <c r="K36" s="11">
        <v>5</v>
      </c>
      <c r="L36" s="11">
        <v>460</v>
      </c>
      <c r="M36" s="11">
        <v>5706</v>
      </c>
      <c r="Q36" s="407">
        <f t="shared" si="0"/>
        <v>0.25842932399748197</v>
      </c>
      <c r="R36" s="407">
        <f t="shared" si="1"/>
        <v>2.9233436778689521</v>
      </c>
      <c r="S36" s="407">
        <f t="shared" si="2"/>
        <v>0.29377008625354789</v>
      </c>
      <c r="T36" s="407">
        <f t="shared" si="3"/>
        <v>3.350746021403249</v>
      </c>
      <c r="U36" s="407">
        <f t="shared" si="4"/>
        <v>51.887969783648266</v>
      </c>
      <c r="V36" s="407">
        <f t="shared" si="5"/>
        <v>2.6373043833589187</v>
      </c>
      <c r="W36" s="407">
        <f t="shared" si="6"/>
        <v>4.0553524688835632</v>
      </c>
      <c r="X36" s="407">
        <f t="shared" si="7"/>
        <v>5.5219941025102985E-3</v>
      </c>
      <c r="Y36" s="407">
        <f t="shared" si="8"/>
        <v>0.50802345743094746</v>
      </c>
      <c r="Z36" s="407">
        <f t="shared" si="9"/>
        <v>6.3016996697847523</v>
      </c>
      <c r="AA36" s="407">
        <f t="shared" si="10"/>
        <v>72.222160866732196</v>
      </c>
    </row>
    <row r="37" spans="1:27">
      <c r="A37" s="87" t="s">
        <v>59</v>
      </c>
      <c r="B37" s="11" t="s">
        <v>1183</v>
      </c>
      <c r="C37" s="11" t="s">
        <v>1183</v>
      </c>
      <c r="D37" s="11" t="s">
        <v>1183</v>
      </c>
      <c r="E37" s="21">
        <v>1937</v>
      </c>
      <c r="F37" s="11" t="s">
        <v>1183</v>
      </c>
      <c r="G37" s="24">
        <v>539</v>
      </c>
      <c r="H37" s="24">
        <v>24091</v>
      </c>
      <c r="I37" s="11" t="s">
        <v>1183</v>
      </c>
      <c r="J37" s="11" t="s">
        <v>1183</v>
      </c>
      <c r="K37" s="11" t="s">
        <v>1183</v>
      </c>
      <c r="L37" s="11" t="s">
        <v>1183</v>
      </c>
      <c r="M37" s="11" t="s">
        <v>1183</v>
      </c>
      <c r="Q37" s="407" t="e">
        <f t="shared" si="0"/>
        <v>#VALUE!</v>
      </c>
      <c r="R37" s="407" t="e">
        <f t="shared" si="1"/>
        <v>#VALUE!</v>
      </c>
      <c r="S37" s="407" t="e">
        <f t="shared" si="2"/>
        <v>#VALUE!</v>
      </c>
      <c r="T37" s="407" t="e">
        <f t="shared" si="3"/>
        <v>#VALUE!</v>
      </c>
      <c r="U37" s="407" t="e">
        <f t="shared" si="4"/>
        <v>#VALUE!</v>
      </c>
      <c r="V37" s="407" t="e">
        <f t="shared" si="5"/>
        <v>#VALUE!</v>
      </c>
      <c r="W37" s="407" t="e">
        <f t="shared" si="6"/>
        <v>#VALUE!</v>
      </c>
      <c r="X37" s="407" t="e">
        <f t="shared" si="7"/>
        <v>#VALUE!</v>
      </c>
      <c r="Y37" s="407" t="e">
        <f t="shared" si="8"/>
        <v>#VALUE!</v>
      </c>
      <c r="Z37" s="407" t="e">
        <f t="shared" si="9"/>
        <v>#VALUE!</v>
      </c>
      <c r="AA37" s="407" t="e">
        <f t="shared" si="10"/>
        <v>#VALUE!</v>
      </c>
    </row>
    <row r="38" spans="1:27">
      <c r="A38" s="87" t="s">
        <v>60</v>
      </c>
      <c r="B38" s="11">
        <v>68810</v>
      </c>
      <c r="C38" s="11" t="s">
        <v>1182</v>
      </c>
      <c r="D38" s="11">
        <v>25</v>
      </c>
      <c r="E38" s="11">
        <v>1540</v>
      </c>
      <c r="F38" s="11">
        <v>184</v>
      </c>
      <c r="G38" s="11">
        <v>291</v>
      </c>
      <c r="H38" s="11">
        <v>33824</v>
      </c>
      <c r="I38" s="11">
        <v>2926</v>
      </c>
      <c r="J38" s="11">
        <v>1702</v>
      </c>
      <c r="K38" s="11">
        <v>61</v>
      </c>
      <c r="L38" s="11">
        <v>70</v>
      </c>
      <c r="M38" s="11">
        <v>1872</v>
      </c>
      <c r="Q38" s="407" t="e">
        <f t="shared" si="0"/>
        <v>#VALUE!</v>
      </c>
      <c r="R38" s="407" t="e">
        <f t="shared" si="1"/>
        <v>#VALUE!</v>
      </c>
      <c r="S38" s="407" t="e">
        <f t="shared" si="2"/>
        <v>#VALUE!</v>
      </c>
      <c r="T38" s="407" t="e">
        <f t="shared" si="3"/>
        <v>#VALUE!</v>
      </c>
      <c r="U38" s="407" t="e">
        <f t="shared" si="4"/>
        <v>#VALUE!</v>
      </c>
      <c r="V38" s="407" t="e">
        <f t="shared" si="5"/>
        <v>#VALUE!</v>
      </c>
      <c r="W38" s="407" t="e">
        <f t="shared" si="6"/>
        <v>#VALUE!</v>
      </c>
      <c r="X38" s="407" t="e">
        <f t="shared" si="7"/>
        <v>#VALUE!</v>
      </c>
      <c r="Y38" s="407" t="e">
        <f t="shared" si="8"/>
        <v>#VALUE!</v>
      </c>
      <c r="Z38" s="407" t="e">
        <f t="shared" si="9"/>
        <v>#VALUE!</v>
      </c>
      <c r="AA38" s="407" t="e">
        <f t="shared" si="10"/>
        <v>#VALUE!</v>
      </c>
    </row>
    <row r="39" spans="1:27">
      <c r="A39" s="88" t="s">
        <v>61</v>
      </c>
      <c r="B39" s="42">
        <v>1095679</v>
      </c>
      <c r="C39" s="42">
        <v>45991</v>
      </c>
      <c r="D39" s="42">
        <v>964</v>
      </c>
      <c r="E39" s="43">
        <v>19056</v>
      </c>
      <c r="F39" s="42">
        <v>9869</v>
      </c>
      <c r="G39" s="42">
        <v>64581</v>
      </c>
      <c r="H39" s="42">
        <v>322705</v>
      </c>
      <c r="I39" s="42">
        <v>74441</v>
      </c>
      <c r="J39" s="42">
        <v>8705</v>
      </c>
      <c r="K39" s="42">
        <v>290</v>
      </c>
      <c r="L39" s="42">
        <v>621</v>
      </c>
      <c r="M39" s="42">
        <v>12069</v>
      </c>
      <c r="Q39" s="407">
        <f t="shared" si="0"/>
        <v>9.1836812462369771E-2</v>
      </c>
      <c r="R39" s="407">
        <f t="shared" si="1"/>
        <v>1.8153965749822805</v>
      </c>
      <c r="S39" s="407">
        <f t="shared" si="2"/>
        <v>0.94018413090365904</v>
      </c>
      <c r="T39" s="407">
        <f t="shared" si="3"/>
        <v>6.1523995701579892</v>
      </c>
      <c r="U39" s="407">
        <f t="shared" si="4"/>
        <v>30.742944570196094</v>
      </c>
      <c r="V39" s="407">
        <f t="shared" si="5"/>
        <v>7.0917263034349256</v>
      </c>
      <c r="W39" s="407">
        <f t="shared" si="6"/>
        <v>0.82929403784743649</v>
      </c>
      <c r="X39" s="407">
        <f t="shared" si="7"/>
        <v>2.762725686108634E-2</v>
      </c>
      <c r="Y39" s="407">
        <f t="shared" si="8"/>
        <v>5.9160436243912477E-2</v>
      </c>
      <c r="Z39" s="407">
        <f t="shared" si="9"/>
        <v>1.149770217436038</v>
      </c>
      <c r="AA39" s="407">
        <f t="shared" si="10"/>
        <v>48.900339910525794</v>
      </c>
    </row>
    <row r="40" spans="1:27">
      <c r="A40" s="87" t="s">
        <v>62</v>
      </c>
      <c r="B40" s="11">
        <v>1503399</v>
      </c>
      <c r="C40" s="11">
        <v>80006</v>
      </c>
      <c r="D40" s="11">
        <v>951</v>
      </c>
      <c r="E40" s="11">
        <v>89504</v>
      </c>
      <c r="F40" s="11">
        <v>16502</v>
      </c>
      <c r="G40" s="11">
        <v>8461</v>
      </c>
      <c r="H40" s="11">
        <v>521102</v>
      </c>
      <c r="I40" s="11">
        <v>174366</v>
      </c>
      <c r="J40" s="11">
        <v>7038</v>
      </c>
      <c r="K40" s="11">
        <v>1969</v>
      </c>
      <c r="L40" s="11">
        <v>169</v>
      </c>
      <c r="M40" s="11">
        <v>96558</v>
      </c>
      <c r="Q40" s="407">
        <f t="shared" si="0"/>
        <v>6.6812187498463183E-2</v>
      </c>
      <c r="R40" s="407">
        <f t="shared" si="1"/>
        <v>6.28807363813086</v>
      </c>
      <c r="S40" s="407">
        <f t="shared" si="2"/>
        <v>1.1593425006305356</v>
      </c>
      <c r="T40" s="407">
        <f t="shared" si="3"/>
        <v>0.59442473020451836</v>
      </c>
      <c r="U40" s="407">
        <f t="shared" si="4"/>
        <v>36.609847034515411</v>
      </c>
      <c r="V40" s="407">
        <f t="shared" si="5"/>
        <v>12.250025116043146</v>
      </c>
      <c r="W40" s="407">
        <f t="shared" si="6"/>
        <v>0.49445234028831109</v>
      </c>
      <c r="X40" s="407">
        <f t="shared" si="7"/>
        <v>0.13833143762825867</v>
      </c>
      <c r="Y40" s="407">
        <f t="shared" si="8"/>
        <v>1.1873038577539723E-2</v>
      </c>
      <c r="Z40" s="407">
        <f t="shared" si="9"/>
        <v>6.7836500530774</v>
      </c>
      <c r="AA40" s="407">
        <f t="shared" si="10"/>
        <v>64.39683207659445</v>
      </c>
    </row>
    <row r="41" spans="1:27">
      <c r="A41" s="87" t="s">
        <v>63</v>
      </c>
      <c r="B41" s="11">
        <v>630103</v>
      </c>
      <c r="C41" s="11" t="s">
        <v>1183</v>
      </c>
      <c r="D41" s="11">
        <v>198</v>
      </c>
      <c r="E41" s="11">
        <v>7997</v>
      </c>
      <c r="F41" s="11">
        <v>3791</v>
      </c>
      <c r="G41" s="11">
        <v>3279</v>
      </c>
      <c r="H41" s="11">
        <v>205140</v>
      </c>
      <c r="I41" s="11">
        <v>10811</v>
      </c>
      <c r="J41" s="11">
        <v>6575</v>
      </c>
      <c r="K41" s="11">
        <v>367</v>
      </c>
      <c r="L41" s="11">
        <v>46</v>
      </c>
      <c r="M41" s="11">
        <v>86128</v>
      </c>
      <c r="Q41" s="407" t="e">
        <f t="shared" si="0"/>
        <v>#VALUE!</v>
      </c>
      <c r="R41" s="407" t="e">
        <f t="shared" si="1"/>
        <v>#VALUE!</v>
      </c>
      <c r="S41" s="407" t="e">
        <f t="shared" si="2"/>
        <v>#VALUE!</v>
      </c>
      <c r="T41" s="407" t="e">
        <f t="shared" si="3"/>
        <v>#VALUE!</v>
      </c>
      <c r="U41" s="407" t="e">
        <f t="shared" si="4"/>
        <v>#VALUE!</v>
      </c>
      <c r="V41" s="407" t="e">
        <f t="shared" si="5"/>
        <v>#VALUE!</v>
      </c>
      <c r="W41" s="407" t="e">
        <f t="shared" si="6"/>
        <v>#VALUE!</v>
      </c>
      <c r="X41" s="407" t="e">
        <f t="shared" si="7"/>
        <v>#VALUE!</v>
      </c>
      <c r="Y41" s="407" t="e">
        <f t="shared" si="8"/>
        <v>#VALUE!</v>
      </c>
      <c r="Z41" s="407" t="e">
        <f t="shared" si="9"/>
        <v>#VALUE!</v>
      </c>
      <c r="AA41" s="407" t="e">
        <f t="shared" si="10"/>
        <v>#VALUE!</v>
      </c>
    </row>
    <row r="42" spans="1:27">
      <c r="A42" s="87" t="s">
        <v>3326</v>
      </c>
      <c r="B42" s="12">
        <v>24698</v>
      </c>
      <c r="C42" s="12">
        <v>2580</v>
      </c>
      <c r="D42" s="317">
        <v>59</v>
      </c>
      <c r="E42" s="11">
        <v>786</v>
      </c>
      <c r="F42" s="12">
        <v>120</v>
      </c>
      <c r="G42" s="12">
        <v>278</v>
      </c>
      <c r="H42" s="317">
        <v>15363</v>
      </c>
      <c r="I42" s="12">
        <f>2+2+11+274+2+13+4</f>
        <v>308</v>
      </c>
      <c r="J42" s="12">
        <v>366</v>
      </c>
      <c r="K42" s="12">
        <v>7</v>
      </c>
      <c r="L42" s="11" t="s">
        <v>1183</v>
      </c>
      <c r="M42" s="12">
        <f>515+96</f>
        <v>611</v>
      </c>
      <c r="Q42" s="407">
        <f t="shared" si="0"/>
        <v>0.26675106248304548</v>
      </c>
      <c r="R42" s="407">
        <f t="shared" si="1"/>
        <v>3.5536666968080297</v>
      </c>
      <c r="S42" s="407">
        <f t="shared" si="2"/>
        <v>0.54254453386382129</v>
      </c>
      <c r="T42" s="407">
        <f t="shared" si="3"/>
        <v>1.2568948367845194</v>
      </c>
      <c r="U42" s="407">
        <f t="shared" si="4"/>
        <v>69.45926394791573</v>
      </c>
      <c r="V42" s="407">
        <f t="shared" si="5"/>
        <v>1.3925309702504747</v>
      </c>
      <c r="W42" s="407">
        <f t="shared" si="6"/>
        <v>1.6547608282846551</v>
      </c>
      <c r="X42" s="407">
        <f t="shared" si="7"/>
        <v>3.1648431142056239E-2</v>
      </c>
      <c r="Y42" s="407" t="e">
        <f t="shared" si="8"/>
        <v>#VALUE!</v>
      </c>
      <c r="Z42" s="407">
        <f t="shared" si="9"/>
        <v>2.7624559182566237</v>
      </c>
      <c r="AA42" s="407" t="e">
        <f t="shared" si="10"/>
        <v>#VALUE!</v>
      </c>
    </row>
    <row r="43" spans="1:27">
      <c r="A43" s="87" t="s">
        <v>65</v>
      </c>
      <c r="B43" s="11" t="s">
        <v>1182</v>
      </c>
      <c r="C43" s="11" t="s">
        <v>1182</v>
      </c>
      <c r="D43" s="11" t="s">
        <v>1183</v>
      </c>
      <c r="E43" s="11" t="s">
        <v>1183</v>
      </c>
      <c r="F43" s="12" t="s">
        <v>1183</v>
      </c>
      <c r="G43" s="11" t="s">
        <v>1183</v>
      </c>
      <c r="H43" s="11" t="s">
        <v>1183</v>
      </c>
      <c r="I43" s="11" t="s">
        <v>1183</v>
      </c>
      <c r="J43" s="11" t="s">
        <v>1183</v>
      </c>
      <c r="K43" s="11" t="s">
        <v>1183</v>
      </c>
      <c r="L43" s="11" t="s">
        <v>1183</v>
      </c>
      <c r="M43" s="11" t="s">
        <v>1183</v>
      </c>
      <c r="Q43" s="407" t="e">
        <f t="shared" si="0"/>
        <v>#VALUE!</v>
      </c>
      <c r="R43" s="407" t="e">
        <f t="shared" si="1"/>
        <v>#VALUE!</v>
      </c>
      <c r="S43" s="407" t="e">
        <f t="shared" si="2"/>
        <v>#VALUE!</v>
      </c>
      <c r="T43" s="407" t="e">
        <f t="shared" si="3"/>
        <v>#VALUE!</v>
      </c>
      <c r="U43" s="407" t="e">
        <f t="shared" si="4"/>
        <v>#VALUE!</v>
      </c>
      <c r="V43" s="407" t="e">
        <f t="shared" si="5"/>
        <v>#VALUE!</v>
      </c>
      <c r="W43" s="407" t="e">
        <f t="shared" si="6"/>
        <v>#VALUE!</v>
      </c>
      <c r="X43" s="407" t="e">
        <f t="shared" si="7"/>
        <v>#VALUE!</v>
      </c>
      <c r="Y43" s="407" t="e">
        <f t="shared" si="8"/>
        <v>#VALUE!</v>
      </c>
      <c r="Z43" s="407" t="e">
        <f t="shared" si="9"/>
        <v>#VALUE!</v>
      </c>
      <c r="AA43" s="407" t="e">
        <f t="shared" si="10"/>
        <v>#VALUE!</v>
      </c>
    </row>
    <row r="44" spans="1:27">
      <c r="A44" s="87" t="s">
        <v>66</v>
      </c>
      <c r="B44" s="11">
        <v>565182</v>
      </c>
      <c r="C44" s="11">
        <v>24035</v>
      </c>
      <c r="D44" s="11">
        <v>8280</v>
      </c>
      <c r="E44" s="11">
        <v>40703</v>
      </c>
      <c r="F44" s="11">
        <v>788</v>
      </c>
      <c r="G44" s="11">
        <v>22108</v>
      </c>
      <c r="H44" s="11">
        <v>273756</v>
      </c>
      <c r="I44" s="11">
        <v>45904</v>
      </c>
      <c r="J44" s="11">
        <v>14243</v>
      </c>
      <c r="K44" s="11">
        <v>221</v>
      </c>
      <c r="L44" s="11">
        <v>1588</v>
      </c>
      <c r="M44" s="11">
        <v>25908</v>
      </c>
      <c r="Q44" s="407">
        <f t="shared" si="0"/>
        <v>1.5300833230157425</v>
      </c>
      <c r="R44" s="407">
        <f t="shared" si="1"/>
        <v>7.521616122791035</v>
      </c>
      <c r="S44" s="407">
        <f t="shared" si="2"/>
        <v>0.14561662542710205</v>
      </c>
      <c r="T44" s="407">
        <f t="shared" si="3"/>
        <v>4.0853963895207768</v>
      </c>
      <c r="U44" s="407">
        <f t="shared" si="4"/>
        <v>50.588102678200201</v>
      </c>
      <c r="V44" s="407">
        <f t="shared" si="5"/>
        <v>8.4827228091442795</v>
      </c>
      <c r="W44" s="407">
        <f t="shared" si="6"/>
        <v>2.6320020253276835</v>
      </c>
      <c r="X44" s="407">
        <f t="shared" si="7"/>
        <v>4.0839180481458827E-2</v>
      </c>
      <c r="Y44" s="407">
        <f t="shared" si="8"/>
        <v>0.29345076291654576</v>
      </c>
      <c r="Z44" s="407">
        <f t="shared" si="9"/>
        <v>4.7876085425956347</v>
      </c>
      <c r="AA44" s="407">
        <f t="shared" si="10"/>
        <v>80.10743845942045</v>
      </c>
    </row>
    <row r="45" spans="1:27">
      <c r="A45" s="87" t="s">
        <v>67</v>
      </c>
      <c r="B45" s="11">
        <v>4418538</v>
      </c>
      <c r="C45" s="11">
        <v>4410</v>
      </c>
      <c r="D45" s="11">
        <v>1270</v>
      </c>
      <c r="E45" s="11">
        <v>417335</v>
      </c>
      <c r="F45" s="11">
        <v>103292</v>
      </c>
      <c r="G45" s="11">
        <v>50693</v>
      </c>
      <c r="H45" s="11">
        <v>1751761</v>
      </c>
      <c r="I45" s="11">
        <v>617112</v>
      </c>
      <c r="J45" s="11" t="s">
        <v>1183</v>
      </c>
      <c r="K45" s="11" t="s">
        <v>1182</v>
      </c>
      <c r="L45" s="11" t="s">
        <v>1182</v>
      </c>
      <c r="M45" s="11">
        <v>151707</v>
      </c>
      <c r="Q45" s="407">
        <f t="shared" si="0"/>
        <v>2.8771254481066249E-2</v>
      </c>
      <c r="R45" s="407">
        <f t="shared" si="1"/>
        <v>9.4545287313825064</v>
      </c>
      <c r="S45" s="407">
        <f t="shared" si="2"/>
        <v>2.3400318250852719</v>
      </c>
      <c r="T45" s="407">
        <f t="shared" si="3"/>
        <v>1.1484261444162924</v>
      </c>
      <c r="U45" s="407">
        <f t="shared" si="4"/>
        <v>39.685324032289046</v>
      </c>
      <c r="V45" s="407">
        <f t="shared" si="5"/>
        <v>13.98038298844075</v>
      </c>
      <c r="W45" s="407" t="e">
        <f t="shared" si="6"/>
        <v>#VALUE!</v>
      </c>
      <c r="X45" s="407" t="e">
        <f t="shared" si="7"/>
        <v>#VALUE!</v>
      </c>
      <c r="Y45" s="407" t="e">
        <f t="shared" si="8"/>
        <v>#VALUE!</v>
      </c>
      <c r="Z45" s="407">
        <f t="shared" si="9"/>
        <v>3.4368509476843445</v>
      </c>
      <c r="AA45" s="407" t="e">
        <f t="shared" si="10"/>
        <v>#VALUE!</v>
      </c>
    </row>
    <row r="46" spans="1:27">
      <c r="A46" s="87" t="s">
        <v>68</v>
      </c>
      <c r="B46" s="45">
        <v>104926</v>
      </c>
      <c r="C46" s="11">
        <v>912</v>
      </c>
      <c r="D46" s="11">
        <v>120</v>
      </c>
      <c r="E46" s="11">
        <v>1294</v>
      </c>
      <c r="F46" s="11">
        <v>3030</v>
      </c>
      <c r="G46" s="11">
        <v>732</v>
      </c>
      <c r="H46" s="11">
        <v>34129</v>
      </c>
      <c r="I46" s="11">
        <v>2230</v>
      </c>
      <c r="J46" s="11" t="s">
        <v>1183</v>
      </c>
      <c r="K46" s="11" t="s">
        <v>1182</v>
      </c>
      <c r="L46" s="11" t="s">
        <v>1182</v>
      </c>
      <c r="M46" s="11">
        <v>5549</v>
      </c>
      <c r="Q46" s="407">
        <f t="shared" si="0"/>
        <v>0.11536908493087469</v>
      </c>
      <c r="R46" s="407">
        <f t="shared" si="1"/>
        <v>1.2440632991712655</v>
      </c>
      <c r="S46" s="407">
        <f t="shared" si="2"/>
        <v>2.913069394504586</v>
      </c>
      <c r="T46" s="407">
        <f t="shared" si="3"/>
        <v>0.70375141807833563</v>
      </c>
      <c r="U46" s="407">
        <f t="shared" si="4"/>
        <v>32.811929163381855</v>
      </c>
      <c r="V46" s="407">
        <f t="shared" si="5"/>
        <v>2.1439421616320882</v>
      </c>
      <c r="W46" s="407" t="e">
        <f t="shared" si="6"/>
        <v>#VALUE!</v>
      </c>
      <c r="X46" s="407" t="e">
        <f t="shared" si="7"/>
        <v>#VALUE!</v>
      </c>
      <c r="Y46" s="407" t="e">
        <f t="shared" si="8"/>
        <v>#VALUE!</v>
      </c>
      <c r="Z46" s="407">
        <f t="shared" si="9"/>
        <v>5.3348587690118636</v>
      </c>
      <c r="AA46" s="407" t="e">
        <f t="shared" si="10"/>
        <v>#VALUE!</v>
      </c>
    </row>
    <row r="47" spans="1:27">
      <c r="A47" s="89" t="s">
        <v>69</v>
      </c>
      <c r="B47" s="75">
        <v>256350</v>
      </c>
      <c r="C47" s="75" t="s">
        <v>1182</v>
      </c>
      <c r="D47" s="75" t="s">
        <v>1182</v>
      </c>
      <c r="E47" s="75">
        <v>3166</v>
      </c>
      <c r="F47" s="75">
        <v>9557</v>
      </c>
      <c r="G47" s="75">
        <v>1497</v>
      </c>
      <c r="H47" s="75">
        <v>115628</v>
      </c>
      <c r="I47" s="75">
        <v>6913</v>
      </c>
      <c r="J47" s="75" t="s">
        <v>1183</v>
      </c>
      <c r="K47" s="75" t="s">
        <v>1182</v>
      </c>
      <c r="L47" s="75" t="s">
        <v>1182</v>
      </c>
      <c r="M47" s="75">
        <v>36836</v>
      </c>
      <c r="Q47" s="407" t="e">
        <f t="shared" si="0"/>
        <v>#VALUE!</v>
      </c>
      <c r="R47" s="407" t="e">
        <f t="shared" si="1"/>
        <v>#VALUE!</v>
      </c>
      <c r="S47" s="407" t="e">
        <f t="shared" si="2"/>
        <v>#VALUE!</v>
      </c>
      <c r="T47" s="407" t="e">
        <f t="shared" si="3"/>
        <v>#VALUE!</v>
      </c>
      <c r="U47" s="407" t="e">
        <f t="shared" si="4"/>
        <v>#VALUE!</v>
      </c>
      <c r="V47" s="407" t="e">
        <f t="shared" si="5"/>
        <v>#VALUE!</v>
      </c>
      <c r="W47" s="407" t="e">
        <f t="shared" si="6"/>
        <v>#VALUE!</v>
      </c>
      <c r="X47" s="407" t="e">
        <f t="shared" si="7"/>
        <v>#VALUE!</v>
      </c>
      <c r="Y47" s="407" t="e">
        <f t="shared" si="8"/>
        <v>#VALUE!</v>
      </c>
      <c r="Z47" s="407" t="e">
        <f t="shared" si="9"/>
        <v>#VALUE!</v>
      </c>
      <c r="AA47" s="407" t="e">
        <f t="shared" si="10"/>
        <v>#VALUE!</v>
      </c>
    </row>
  </sheetData>
  <conditionalFormatting sqref="B4">
    <cfRule type="expression" dxfId="994" priority="46">
      <formula>LEN(TRIM(B4))=0</formula>
    </cfRule>
  </conditionalFormatting>
  <conditionalFormatting sqref="B6">
    <cfRule type="expression" dxfId="993" priority="45">
      <formula>LEN(TRIM(B6))=0</formula>
    </cfRule>
  </conditionalFormatting>
  <conditionalFormatting sqref="B8">
    <cfRule type="expression" dxfId="992" priority="44">
      <formula>LEN(TRIM(B8))=0</formula>
    </cfRule>
  </conditionalFormatting>
  <conditionalFormatting sqref="B10">
    <cfRule type="expression" dxfId="991" priority="43">
      <formula>LEN(TRIM(B10))=0</formula>
    </cfRule>
  </conditionalFormatting>
  <conditionalFormatting sqref="C4">
    <cfRule type="expression" dxfId="990" priority="42">
      <formula>LEN(TRIM(C4))=0</formula>
    </cfRule>
  </conditionalFormatting>
  <conditionalFormatting sqref="C8">
    <cfRule type="expression" dxfId="989" priority="41">
      <formula>LEN(TRIM(C8))=0</formula>
    </cfRule>
  </conditionalFormatting>
  <conditionalFormatting sqref="D4">
    <cfRule type="expression" dxfId="988" priority="40">
      <formula>LEN(TRIM(D4))=0</formula>
    </cfRule>
  </conditionalFormatting>
  <conditionalFormatting sqref="D6">
    <cfRule type="expression" dxfId="987" priority="39">
      <formula>LEN(TRIM(D6))=0</formula>
    </cfRule>
  </conditionalFormatting>
  <conditionalFormatting sqref="D8">
    <cfRule type="expression" dxfId="986" priority="38">
      <formula>LEN(TRIM(D8))=0</formula>
    </cfRule>
  </conditionalFormatting>
  <conditionalFormatting sqref="D10">
    <cfRule type="expression" dxfId="985" priority="37">
      <formula>LEN(TRIM(D10))=0</formula>
    </cfRule>
  </conditionalFormatting>
  <conditionalFormatting sqref="E4">
    <cfRule type="expression" dxfId="984" priority="36">
      <formula>LEN(TRIM(E4))=0</formula>
    </cfRule>
  </conditionalFormatting>
  <conditionalFormatting sqref="E6">
    <cfRule type="expression" dxfId="983" priority="35">
      <formula>LEN(TRIM(E6))=0</formula>
    </cfRule>
  </conditionalFormatting>
  <conditionalFormatting sqref="E8">
    <cfRule type="expression" dxfId="982" priority="34">
      <formula>LEN(TRIM(E8))=0</formula>
    </cfRule>
  </conditionalFormatting>
  <conditionalFormatting sqref="E10">
    <cfRule type="expression" dxfId="981" priority="33">
      <formula>LEN(TRIM(E10))=0</formula>
    </cfRule>
  </conditionalFormatting>
  <conditionalFormatting sqref="F4">
    <cfRule type="expression" dxfId="980" priority="32">
      <formula>LEN(TRIM(F4))=0</formula>
    </cfRule>
  </conditionalFormatting>
  <conditionalFormatting sqref="F6">
    <cfRule type="expression" dxfId="979" priority="31">
      <formula>LEN(TRIM(F6))=0</formula>
    </cfRule>
  </conditionalFormatting>
  <conditionalFormatting sqref="F8">
    <cfRule type="expression" dxfId="978" priority="30">
      <formula>LEN(TRIM(F8))=0</formula>
    </cfRule>
  </conditionalFormatting>
  <conditionalFormatting sqref="F10">
    <cfRule type="expression" dxfId="977" priority="29">
      <formula>LEN(TRIM(F10))=0</formula>
    </cfRule>
  </conditionalFormatting>
  <conditionalFormatting sqref="G4">
    <cfRule type="expression" dxfId="976" priority="28">
      <formula>LEN(TRIM(G4))=0</formula>
    </cfRule>
  </conditionalFormatting>
  <conditionalFormatting sqref="G6">
    <cfRule type="expression" dxfId="975" priority="27">
      <formula>LEN(TRIM(G6))=0</formula>
    </cfRule>
  </conditionalFormatting>
  <conditionalFormatting sqref="G8">
    <cfRule type="expression" dxfId="974" priority="26">
      <formula>LEN(TRIM(G8))=0</formula>
    </cfRule>
  </conditionalFormatting>
  <conditionalFormatting sqref="G10">
    <cfRule type="expression" dxfId="973" priority="25">
      <formula>LEN(TRIM(G10))=0</formula>
    </cfRule>
  </conditionalFormatting>
  <conditionalFormatting sqref="H4">
    <cfRule type="expression" dxfId="972" priority="24">
      <formula>LEN(TRIM(H4))=0</formula>
    </cfRule>
  </conditionalFormatting>
  <conditionalFormatting sqref="H6">
    <cfRule type="expression" dxfId="971" priority="23">
      <formula>LEN(TRIM(H6))=0</formula>
    </cfRule>
  </conditionalFormatting>
  <conditionalFormatting sqref="H8">
    <cfRule type="expression" dxfId="970" priority="22">
      <formula>LEN(TRIM(H8))=0</formula>
    </cfRule>
  </conditionalFormatting>
  <conditionalFormatting sqref="H10">
    <cfRule type="expression" dxfId="969" priority="21">
      <formula>LEN(TRIM(H10))=0</formula>
    </cfRule>
  </conditionalFormatting>
  <conditionalFormatting sqref="I4">
    <cfRule type="expression" dxfId="968" priority="20">
      <formula>LEN(TRIM(I4))=0</formula>
    </cfRule>
  </conditionalFormatting>
  <conditionalFormatting sqref="I6">
    <cfRule type="expression" dxfId="967" priority="19">
      <formula>LEN(TRIM(I6))=0</formula>
    </cfRule>
  </conditionalFormatting>
  <conditionalFormatting sqref="I8">
    <cfRule type="expression" dxfId="966" priority="18">
      <formula>LEN(TRIM(I8))=0</formula>
    </cfRule>
  </conditionalFormatting>
  <conditionalFormatting sqref="I10">
    <cfRule type="expression" dxfId="965" priority="17">
      <formula>LEN(TRIM(I10))=0</formula>
    </cfRule>
  </conditionalFormatting>
  <conditionalFormatting sqref="J4">
    <cfRule type="expression" dxfId="964" priority="16">
      <formula>LEN(TRIM(J4))=0</formula>
    </cfRule>
  </conditionalFormatting>
  <conditionalFormatting sqref="J6">
    <cfRule type="expression" dxfId="963" priority="15">
      <formula>LEN(TRIM(J6))=0</formula>
    </cfRule>
  </conditionalFormatting>
  <conditionalFormatting sqref="J7:J9">
    <cfRule type="expression" dxfId="962" priority="14">
      <formula>LEN(TRIM(J7))=0</formula>
    </cfRule>
  </conditionalFormatting>
  <conditionalFormatting sqref="J10">
    <cfRule type="expression" dxfId="961" priority="13">
      <formula>LEN(TRIM(J10))=0</formula>
    </cfRule>
  </conditionalFormatting>
  <conditionalFormatting sqref="K4">
    <cfRule type="expression" dxfId="960" priority="12">
      <formula>LEN(TRIM(K4))=0</formula>
    </cfRule>
  </conditionalFormatting>
  <conditionalFormatting sqref="K6">
    <cfRule type="expression" dxfId="959" priority="11">
      <formula>LEN(TRIM(K6))=0</formula>
    </cfRule>
  </conditionalFormatting>
  <conditionalFormatting sqref="K8">
    <cfRule type="expression" dxfId="958" priority="10">
      <formula>LEN(TRIM(K8))=0</formula>
    </cfRule>
  </conditionalFormatting>
  <conditionalFormatting sqref="K10">
    <cfRule type="expression" dxfId="957" priority="9">
      <formula>LEN(TRIM(K10))=0</formula>
    </cfRule>
  </conditionalFormatting>
  <conditionalFormatting sqref="L4">
    <cfRule type="expression" dxfId="956" priority="8">
      <formula>LEN(TRIM(L4))=0</formula>
    </cfRule>
  </conditionalFormatting>
  <conditionalFormatting sqref="L6">
    <cfRule type="expression" dxfId="955" priority="7">
      <formula>LEN(TRIM(L6))=0</formula>
    </cfRule>
  </conditionalFormatting>
  <conditionalFormatting sqref="L8">
    <cfRule type="expression" dxfId="954" priority="6">
      <formula>LEN(TRIM(L8))=0</formula>
    </cfRule>
  </conditionalFormatting>
  <conditionalFormatting sqref="L10">
    <cfRule type="expression" dxfId="953" priority="5">
      <formula>LEN(TRIM(L10))=0</formula>
    </cfRule>
  </conditionalFormatting>
  <conditionalFormatting sqref="M4">
    <cfRule type="expression" dxfId="952" priority="4">
      <formula>LEN(TRIM(M4))=0</formula>
    </cfRule>
  </conditionalFormatting>
  <conditionalFormatting sqref="M6">
    <cfRule type="expression" dxfId="951" priority="3">
      <formula>LEN(TRIM(M6))=0</formula>
    </cfRule>
  </conditionalFormatting>
  <conditionalFormatting sqref="M8">
    <cfRule type="expression" dxfId="950" priority="2">
      <formula>LEN(TRIM(M8))=0</formula>
    </cfRule>
  </conditionalFormatting>
  <conditionalFormatting sqref="M10">
    <cfRule type="expression" dxfId="949" priority="1">
      <formula>LEN(TRIM(M10))=0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0070C0"/>
  </sheetPr>
  <dimension ref="A1:NF53"/>
  <sheetViews>
    <sheetView zoomScale="40" zoomScaleNormal="40" workbookViewId="0">
      <pane xSplit="2" ySplit="1" topLeftCell="C2" activePane="bottomRight" state="frozen"/>
      <selection activeCell="B1" sqref="B1"/>
      <selection pane="topRight" activeCell="C1" sqref="C1"/>
      <selection pane="bottomLeft" activeCell="B2" sqref="B2"/>
      <selection pane="bottomRight" activeCell="GT1" sqref="GT1"/>
    </sheetView>
  </sheetViews>
  <sheetFormatPr baseColWidth="10" defaultColWidth="9.453125" defaultRowHeight="13"/>
  <cols>
    <col min="1" max="1" width="9.453125" style="95" customWidth="1"/>
    <col min="2" max="2" width="19" style="113" customWidth="1"/>
    <col min="3" max="35" width="9.453125" style="95" customWidth="1"/>
    <col min="36" max="36" width="9.453125" style="100" customWidth="1"/>
    <col min="37" max="38" width="9.453125" style="95" customWidth="1"/>
    <col min="39" max="39" width="9.453125" style="100" customWidth="1"/>
    <col min="40" max="45" width="9.453125" style="95" customWidth="1"/>
    <col min="46" max="46" width="9.453125" style="100" customWidth="1"/>
    <col min="47" max="52" width="9.453125" style="95" customWidth="1"/>
    <col min="53" max="53" width="9.453125" style="100" customWidth="1"/>
    <col min="54" max="55" width="9.453125" style="95" customWidth="1"/>
    <col min="56" max="56" width="9.453125" style="100" customWidth="1"/>
    <col min="57" max="61" width="9.453125" style="95" customWidth="1"/>
    <col min="62" max="62" width="9.453125" style="100" customWidth="1"/>
    <col min="63" max="67" width="9.453125" style="95" customWidth="1"/>
    <col min="68" max="68" width="9.453125" style="100" customWidth="1"/>
    <col min="69" max="70" width="9.453125" style="95" customWidth="1"/>
    <col min="71" max="71" width="9.453125" style="100" customWidth="1"/>
    <col min="72" max="74" width="9.453125" style="95" customWidth="1"/>
    <col min="75" max="75" width="9.453125" style="100" customWidth="1"/>
    <col min="76" max="77" width="9.453125" style="95" customWidth="1"/>
    <col min="78" max="78" width="9.453125" style="100" customWidth="1"/>
    <col min="79" max="80" width="9.453125" style="95" customWidth="1"/>
    <col min="81" max="81" width="9.453125" style="100" customWidth="1"/>
    <col min="82" max="83" width="9.453125" style="95" customWidth="1"/>
    <col min="84" max="84" width="9.453125" style="100" customWidth="1"/>
    <col min="85" max="86" width="9.453125" style="95" customWidth="1"/>
    <col min="87" max="87" width="9.453125" style="100" customWidth="1"/>
    <col min="88" max="89" width="9.453125" style="95" customWidth="1"/>
    <col min="90" max="90" width="9.453125" style="100" customWidth="1"/>
    <col min="91" max="92" width="9.453125" style="95" customWidth="1"/>
    <col min="93" max="93" width="9.453125" style="100" customWidth="1"/>
    <col min="94" max="95" width="9.453125" style="95" customWidth="1"/>
    <col min="96" max="96" width="9.453125" style="100" customWidth="1"/>
    <col min="97" max="98" width="9.453125" style="95" customWidth="1"/>
    <col min="99" max="99" width="9.453125" style="100" customWidth="1"/>
    <col min="100" max="101" width="9.453125" style="95" customWidth="1"/>
    <col min="102" max="102" width="9.453125" style="100" customWidth="1"/>
    <col min="103" max="104" width="9.453125" style="95" customWidth="1"/>
    <col min="105" max="105" width="9.453125" style="100" customWidth="1"/>
    <col min="106" max="108" width="9.453125" style="95" customWidth="1"/>
    <col min="109" max="109" width="9.453125" style="100" customWidth="1"/>
    <col min="110" max="111" width="9.453125" style="95" customWidth="1"/>
    <col min="112" max="112" width="9.453125" style="100" customWidth="1"/>
    <col min="113" max="114" width="9.453125" style="95" customWidth="1"/>
    <col min="115" max="115" width="9.453125" style="100" customWidth="1"/>
    <col min="116" max="117" width="9.453125" style="95" customWidth="1"/>
    <col min="118" max="118" width="9.453125" style="100" customWidth="1"/>
    <col min="119" max="120" width="9.453125" style="95" customWidth="1"/>
    <col min="121" max="121" width="9.453125" style="100" customWidth="1"/>
    <col min="122" max="123" width="9.453125" style="95" customWidth="1"/>
    <col min="124" max="124" width="9.453125" style="100" customWidth="1"/>
    <col min="125" max="126" width="9.453125" style="95" customWidth="1"/>
    <col min="127" max="127" width="9.453125" style="100" customWidth="1"/>
    <col min="128" max="129" width="9.453125" style="95" customWidth="1"/>
    <col min="130" max="130" width="9.453125" style="100" customWidth="1"/>
    <col min="131" max="132" width="9.453125" style="95" customWidth="1"/>
    <col min="133" max="133" width="9.453125" style="100" customWidth="1"/>
    <col min="134" max="135" width="9.453125" style="95" customWidth="1"/>
    <col min="136" max="136" width="9.453125" style="100" customWidth="1"/>
    <col min="137" max="138" width="9.453125" style="95" customWidth="1"/>
    <col min="139" max="139" width="9.453125" style="100" customWidth="1"/>
    <col min="140" max="173" width="9.453125" style="95" customWidth="1"/>
    <col min="174" max="174" width="9.453125" style="100" customWidth="1"/>
    <col min="175" max="197" width="9.453125" style="95" customWidth="1"/>
    <col min="198" max="199" width="9.453125" style="115" customWidth="1"/>
    <col min="200" max="200" width="9.453125" style="100" customWidth="1"/>
    <col min="201" max="205" width="9.453125" style="95" customWidth="1"/>
    <col min="206" max="206" width="9.453125" style="100" customWidth="1"/>
    <col min="207" max="212" width="9.453125" style="95" customWidth="1"/>
    <col min="213" max="213" width="9.453125" style="100" customWidth="1"/>
    <col min="214" max="219" width="9.453125" style="95"/>
    <col min="220" max="220" width="9.453125" style="100"/>
    <col min="221" max="226" width="9.453125" style="95"/>
    <col min="227" max="227" width="9.453125" style="100"/>
    <col min="228" max="228" width="9.453125" style="95"/>
    <col min="229" max="230" width="9.453125" style="115"/>
    <col min="231" max="16384" width="9.453125" style="95"/>
  </cols>
  <sheetData>
    <row r="1" spans="1:370" s="90" customFormat="1" ht="30" customHeight="1">
      <c r="A1" s="90" t="s">
        <v>0</v>
      </c>
      <c r="B1" s="90" t="s">
        <v>1</v>
      </c>
      <c r="C1" s="90" t="s">
        <v>855</v>
      </c>
      <c r="D1" s="91" t="s">
        <v>987</v>
      </c>
      <c r="E1" s="90" t="s">
        <v>856</v>
      </c>
      <c r="F1" s="90" t="s">
        <v>857</v>
      </c>
      <c r="G1" s="90" t="s">
        <v>858</v>
      </c>
      <c r="H1" s="90" t="s">
        <v>989</v>
      </c>
      <c r="I1" s="90" t="s">
        <v>859</v>
      </c>
      <c r="J1" s="90" t="s">
        <v>860</v>
      </c>
      <c r="K1" s="90" t="s">
        <v>861</v>
      </c>
      <c r="L1" s="90" t="s">
        <v>862</v>
      </c>
      <c r="M1" s="90" t="s">
        <v>863</v>
      </c>
      <c r="N1" s="90" t="s">
        <v>864</v>
      </c>
      <c r="O1" s="90" t="s">
        <v>865</v>
      </c>
      <c r="P1" s="90" t="s">
        <v>866</v>
      </c>
      <c r="Q1" s="90" t="s">
        <v>867</v>
      </c>
      <c r="R1" s="90" t="s">
        <v>868</v>
      </c>
      <c r="S1" s="90" t="s">
        <v>869</v>
      </c>
      <c r="T1" s="90" t="s">
        <v>870</v>
      </c>
      <c r="U1" s="90" t="s">
        <v>871</v>
      </c>
      <c r="V1" s="90" t="s">
        <v>872</v>
      </c>
      <c r="W1" s="90" t="s">
        <v>873</v>
      </c>
      <c r="X1" s="90" t="s">
        <v>874</v>
      </c>
      <c r="Y1" s="90" t="s">
        <v>875</v>
      </c>
      <c r="Z1" s="90" t="s">
        <v>876</v>
      </c>
      <c r="AA1" s="90" t="s">
        <v>877</v>
      </c>
      <c r="AB1" s="90" t="s">
        <v>990</v>
      </c>
      <c r="AC1" s="90" t="s">
        <v>878</v>
      </c>
      <c r="AD1" s="90" t="s">
        <v>1428</v>
      </c>
      <c r="AE1" s="90" t="s">
        <v>879</v>
      </c>
      <c r="AF1" s="90" t="s">
        <v>880</v>
      </c>
      <c r="AG1" s="90" t="s">
        <v>881</v>
      </c>
      <c r="AH1" s="90" t="s">
        <v>882</v>
      </c>
      <c r="AI1" s="91" t="s">
        <v>1516</v>
      </c>
      <c r="AJ1" s="92"/>
      <c r="AK1" s="90" t="s">
        <v>446</v>
      </c>
      <c r="AL1" s="90" t="s">
        <v>447</v>
      </c>
      <c r="AM1" s="93"/>
      <c r="AN1" s="90" t="s">
        <v>70</v>
      </c>
      <c r="AO1" s="90" t="s">
        <v>883</v>
      </c>
      <c r="AP1" s="90" t="s">
        <v>884</v>
      </c>
      <c r="AQ1" s="90" t="s">
        <v>885</v>
      </c>
      <c r="AR1" s="90" t="s">
        <v>450</v>
      </c>
      <c r="AS1" s="90" t="s">
        <v>886</v>
      </c>
      <c r="AT1" s="93"/>
      <c r="AU1" s="90" t="s">
        <v>71</v>
      </c>
      <c r="AV1" s="90" t="s">
        <v>887</v>
      </c>
      <c r="AW1" s="90" t="s">
        <v>888</v>
      </c>
      <c r="AX1" s="90" t="s">
        <v>889</v>
      </c>
      <c r="AY1" s="90" t="s">
        <v>455</v>
      </c>
      <c r="AZ1" s="90" t="s">
        <v>890</v>
      </c>
      <c r="BA1" s="93"/>
      <c r="BB1" s="90" t="s">
        <v>448</v>
      </c>
      <c r="BC1" s="90" t="s">
        <v>449</v>
      </c>
      <c r="BD1" s="93"/>
      <c r="BE1" s="94" t="s">
        <v>2102</v>
      </c>
      <c r="BF1" s="94" t="s">
        <v>451</v>
      </c>
      <c r="BG1" s="94" t="s">
        <v>452</v>
      </c>
      <c r="BH1" s="94" t="s">
        <v>453</v>
      </c>
      <c r="BI1" s="94" t="s">
        <v>454</v>
      </c>
      <c r="BJ1" s="92"/>
      <c r="BK1" s="94" t="s">
        <v>2103</v>
      </c>
      <c r="BL1" s="94" t="s">
        <v>456</v>
      </c>
      <c r="BM1" s="94" t="s">
        <v>457</v>
      </c>
      <c r="BN1" s="94" t="s">
        <v>458</v>
      </c>
      <c r="BO1" s="94" t="s">
        <v>459</v>
      </c>
      <c r="BP1" s="92"/>
      <c r="BQ1" s="90" t="s">
        <v>460</v>
      </c>
      <c r="BR1" s="90" t="s">
        <v>461</v>
      </c>
      <c r="BS1" s="93"/>
      <c r="BT1" s="90" t="s">
        <v>995</v>
      </c>
      <c r="BU1" s="90" t="s">
        <v>3183</v>
      </c>
      <c r="BV1" s="90" t="s">
        <v>2104</v>
      </c>
      <c r="BW1" s="93"/>
      <c r="BX1" s="90" t="s">
        <v>3184</v>
      </c>
      <c r="BY1" s="90" t="s">
        <v>2105</v>
      </c>
      <c r="BZ1" s="93"/>
      <c r="CA1" s="90" t="s">
        <v>891</v>
      </c>
      <c r="CB1" s="90" t="s">
        <v>892</v>
      </c>
      <c r="CC1" s="93"/>
      <c r="CD1" s="90" t="s">
        <v>3451</v>
      </c>
      <c r="CE1" s="90" t="s">
        <v>894</v>
      </c>
      <c r="CF1" s="93"/>
      <c r="CG1" s="90" t="s">
        <v>895</v>
      </c>
      <c r="CH1" s="90" t="s">
        <v>896</v>
      </c>
      <c r="CI1" s="93"/>
      <c r="CJ1" s="90" t="s">
        <v>897</v>
      </c>
      <c r="CK1" s="90" t="s">
        <v>898</v>
      </c>
      <c r="CL1" s="92"/>
      <c r="CM1" s="90" t="s">
        <v>899</v>
      </c>
      <c r="CN1" s="90" t="s">
        <v>900</v>
      </c>
      <c r="CO1" s="92"/>
      <c r="CP1" s="90" t="s">
        <v>901</v>
      </c>
      <c r="CQ1" s="90" t="s">
        <v>902</v>
      </c>
      <c r="CR1" s="92"/>
      <c r="CS1" s="90" t="s">
        <v>903</v>
      </c>
      <c r="CT1" s="90" t="s">
        <v>904</v>
      </c>
      <c r="CU1" s="92"/>
      <c r="CV1" s="90" t="s">
        <v>905</v>
      </c>
      <c r="CW1" s="90" t="s">
        <v>906</v>
      </c>
      <c r="CX1" s="92"/>
      <c r="CY1" s="90" t="s">
        <v>908</v>
      </c>
      <c r="CZ1" s="90" t="s">
        <v>907</v>
      </c>
      <c r="DA1" s="93"/>
      <c r="DB1" s="90" t="s">
        <v>991</v>
      </c>
      <c r="DC1" s="90" t="s">
        <v>909</v>
      </c>
      <c r="DD1" s="90" t="s">
        <v>910</v>
      </c>
      <c r="DE1" s="92"/>
      <c r="DF1" s="90" t="s">
        <v>911</v>
      </c>
      <c r="DG1" s="90" t="s">
        <v>912</v>
      </c>
      <c r="DH1" s="92"/>
      <c r="DI1" s="90" t="s">
        <v>913</v>
      </c>
      <c r="DJ1" s="90" t="s">
        <v>914</v>
      </c>
      <c r="DK1" s="92"/>
      <c r="DL1" s="90" t="s">
        <v>915</v>
      </c>
      <c r="DM1" s="90" t="s">
        <v>916</v>
      </c>
      <c r="DN1" s="92"/>
      <c r="DO1" s="90" t="s">
        <v>917</v>
      </c>
      <c r="DP1" s="90" t="s">
        <v>918</v>
      </c>
      <c r="DQ1" s="92"/>
      <c r="DR1" s="90" t="s">
        <v>919</v>
      </c>
      <c r="DS1" s="90" t="s">
        <v>920</v>
      </c>
      <c r="DT1" s="92"/>
      <c r="DU1" s="90" t="s">
        <v>921</v>
      </c>
      <c r="DV1" s="90" t="s">
        <v>922</v>
      </c>
      <c r="DW1" s="92"/>
      <c r="DX1" s="90" t="s">
        <v>923</v>
      </c>
      <c r="DY1" s="90" t="s">
        <v>924</v>
      </c>
      <c r="DZ1" s="92"/>
      <c r="EA1" s="90" t="s">
        <v>925</v>
      </c>
      <c r="EB1" s="90" t="s">
        <v>926</v>
      </c>
      <c r="EC1" s="92"/>
      <c r="ED1" s="90" t="s">
        <v>927</v>
      </c>
      <c r="EE1" s="90" t="s">
        <v>928</v>
      </c>
      <c r="EF1" s="92"/>
      <c r="EG1" s="90" t="s">
        <v>929</v>
      </c>
      <c r="EH1" s="90" t="s">
        <v>930</v>
      </c>
      <c r="EI1" s="93"/>
      <c r="EJ1" s="90" t="s">
        <v>851</v>
      </c>
      <c r="EK1" s="90" t="s">
        <v>852</v>
      </c>
      <c r="EL1" s="11"/>
      <c r="EM1" s="90" t="s">
        <v>931</v>
      </c>
      <c r="EN1" s="90" t="s">
        <v>932</v>
      </c>
      <c r="EP1" s="90" t="s">
        <v>933</v>
      </c>
      <c r="EQ1" s="90" t="s">
        <v>934</v>
      </c>
      <c r="ES1" s="90" t="s">
        <v>935</v>
      </c>
      <c r="ET1" s="90" t="s">
        <v>936</v>
      </c>
      <c r="EV1" s="90" t="s">
        <v>937</v>
      </c>
      <c r="EW1" s="90" t="s">
        <v>938</v>
      </c>
      <c r="EY1" s="90" t="s">
        <v>939</v>
      </c>
      <c r="EZ1" s="90" t="s">
        <v>940</v>
      </c>
      <c r="FB1" s="90" t="s">
        <v>462</v>
      </c>
      <c r="FC1" s="90" t="s">
        <v>463</v>
      </c>
      <c r="FE1" s="90" t="s">
        <v>464</v>
      </c>
      <c r="FF1" s="90" t="s">
        <v>465</v>
      </c>
      <c r="FH1" s="90" t="s">
        <v>941</v>
      </c>
      <c r="FI1" s="90" t="s">
        <v>942</v>
      </c>
      <c r="FK1" s="90" t="s">
        <v>943</v>
      </c>
      <c r="FL1" s="90" t="s">
        <v>944</v>
      </c>
      <c r="FN1" s="90" t="s">
        <v>945</v>
      </c>
      <c r="FO1" s="90" t="s">
        <v>946</v>
      </c>
      <c r="FP1" s="90" t="s">
        <v>947</v>
      </c>
      <c r="FQ1" s="90" t="s">
        <v>948</v>
      </c>
      <c r="FR1" s="93"/>
      <c r="FS1" s="90" t="s">
        <v>949</v>
      </c>
      <c r="FT1" s="90" t="s">
        <v>950</v>
      </c>
      <c r="FU1" s="90" t="s">
        <v>951</v>
      </c>
      <c r="FV1" s="90" t="s">
        <v>952</v>
      </c>
      <c r="FW1" s="90" t="s">
        <v>953</v>
      </c>
      <c r="FX1" s="90" t="s">
        <v>954</v>
      </c>
      <c r="FY1" s="90" t="s">
        <v>955</v>
      </c>
      <c r="FZ1" s="90" t="s">
        <v>956</v>
      </c>
      <c r="GA1" s="90" t="s">
        <v>957</v>
      </c>
      <c r="GB1" s="90" t="s">
        <v>958</v>
      </c>
      <c r="GC1" s="90" t="s">
        <v>959</v>
      </c>
      <c r="GD1" s="90" t="s">
        <v>960</v>
      </c>
      <c r="GE1" s="90" t="s">
        <v>961</v>
      </c>
      <c r="GF1" s="90" t="s">
        <v>962</v>
      </c>
      <c r="GG1" s="90" t="s">
        <v>963</v>
      </c>
      <c r="GH1" s="90" t="s">
        <v>964</v>
      </c>
      <c r="GI1" s="90" t="s">
        <v>965</v>
      </c>
      <c r="GJ1" s="90" t="s">
        <v>966</v>
      </c>
      <c r="GK1" s="90" t="s">
        <v>967</v>
      </c>
      <c r="GL1" s="90" t="s">
        <v>968</v>
      </c>
      <c r="GM1" s="90" t="s">
        <v>969</v>
      </c>
      <c r="GN1" s="91" t="s">
        <v>1560</v>
      </c>
      <c r="GO1" s="90" t="s">
        <v>993</v>
      </c>
      <c r="GP1" s="127" t="s">
        <v>992</v>
      </c>
      <c r="GQ1" s="127" t="s">
        <v>994</v>
      </c>
      <c r="GR1" s="93"/>
      <c r="GS1" s="90" t="s">
        <v>970</v>
      </c>
      <c r="GT1" s="90" t="s">
        <v>972</v>
      </c>
      <c r="GU1" s="90" t="s">
        <v>971</v>
      </c>
      <c r="GV1" s="90" t="s">
        <v>974</v>
      </c>
      <c r="GW1" s="90" t="s">
        <v>975</v>
      </c>
      <c r="GX1" s="93"/>
      <c r="GY1" s="90" t="s">
        <v>1077</v>
      </c>
      <c r="GZ1" s="90" t="s">
        <v>466</v>
      </c>
      <c r="HA1" s="90" t="s">
        <v>1402</v>
      </c>
      <c r="HB1" s="90" t="s">
        <v>973</v>
      </c>
      <c r="HC1" s="94" t="s">
        <v>467</v>
      </c>
      <c r="HD1" s="94" t="s">
        <v>468</v>
      </c>
      <c r="HE1" s="123"/>
      <c r="HF1" s="90" t="s">
        <v>72</v>
      </c>
      <c r="HG1" s="90" t="s">
        <v>976</v>
      </c>
      <c r="HH1" s="90" t="s">
        <v>977</v>
      </c>
      <c r="HI1" s="90" t="s">
        <v>978</v>
      </c>
      <c r="HJ1" s="90" t="s">
        <v>979</v>
      </c>
      <c r="HK1" s="90" t="s">
        <v>980</v>
      </c>
      <c r="HL1" s="93"/>
      <c r="HM1" s="90" t="s">
        <v>73</v>
      </c>
      <c r="HN1" s="90" t="s">
        <v>981</v>
      </c>
      <c r="HO1" s="90" t="s">
        <v>982</v>
      </c>
      <c r="HP1" s="90" t="s">
        <v>983</v>
      </c>
      <c r="HQ1" s="90" t="s">
        <v>984</v>
      </c>
      <c r="HR1" s="90" t="s">
        <v>985</v>
      </c>
      <c r="HS1" s="93"/>
      <c r="HT1" s="90" t="s">
        <v>986</v>
      </c>
      <c r="HU1" s="127" t="s">
        <v>74</v>
      </c>
      <c r="HV1" s="127" t="s">
        <v>75</v>
      </c>
      <c r="HW1" s="113"/>
      <c r="HX1" s="113"/>
      <c r="HY1" s="113"/>
      <c r="HZ1" s="113"/>
      <c r="IA1" s="113"/>
      <c r="IB1" s="113"/>
      <c r="IC1" s="113"/>
      <c r="ID1" s="113"/>
      <c r="IE1" s="113"/>
      <c r="IF1" s="113"/>
      <c r="IG1" s="113"/>
      <c r="IH1" s="113"/>
      <c r="II1" s="113"/>
      <c r="IJ1" s="113"/>
      <c r="IK1" s="113"/>
      <c r="IL1" s="113"/>
      <c r="IM1" s="113"/>
      <c r="IN1" s="113"/>
      <c r="IO1" s="113"/>
      <c r="IP1" s="113"/>
      <c r="IQ1" s="113"/>
      <c r="IR1" s="113"/>
      <c r="IS1" s="113"/>
      <c r="IT1" s="113"/>
      <c r="IU1" s="113"/>
      <c r="IV1" s="113"/>
      <c r="IW1" s="113"/>
      <c r="IX1" s="113"/>
      <c r="IY1" s="113"/>
      <c r="IZ1" s="113"/>
      <c r="JA1" s="113"/>
      <c r="JB1" s="113"/>
      <c r="JC1" s="113"/>
      <c r="JD1" s="113"/>
      <c r="JE1" s="113"/>
      <c r="JF1" s="113"/>
      <c r="JG1" s="113"/>
      <c r="JH1" s="113"/>
      <c r="JI1" s="113"/>
      <c r="JJ1" s="113"/>
      <c r="JK1" s="113"/>
      <c r="JL1" s="113"/>
      <c r="JM1" s="113"/>
      <c r="JN1" s="113"/>
      <c r="JO1" s="113"/>
      <c r="JP1" s="113"/>
      <c r="JQ1" s="113"/>
      <c r="JR1" s="113"/>
      <c r="JS1" s="113"/>
      <c r="JT1" s="113"/>
      <c r="JU1" s="113"/>
      <c r="JV1" s="113"/>
      <c r="JW1" s="113"/>
      <c r="JX1" s="113"/>
      <c r="JY1" s="113"/>
      <c r="JZ1" s="113"/>
      <c r="KA1" s="113"/>
      <c r="KB1" s="113"/>
      <c r="KC1" s="113"/>
      <c r="KD1" s="113"/>
      <c r="KE1" s="113"/>
      <c r="KF1" s="113"/>
      <c r="KG1" s="113"/>
      <c r="KH1" s="113"/>
      <c r="KI1" s="113"/>
      <c r="KJ1" s="113"/>
      <c r="KK1" s="113"/>
      <c r="KL1" s="113"/>
      <c r="KM1" s="113"/>
      <c r="KN1" s="113"/>
      <c r="KO1" s="113"/>
      <c r="KP1" s="113"/>
      <c r="KQ1" s="113"/>
      <c r="KR1" s="113"/>
      <c r="KS1" s="113"/>
      <c r="KT1" s="113"/>
      <c r="KU1" s="113"/>
      <c r="KV1" s="113"/>
      <c r="KW1" s="113"/>
      <c r="KX1" s="113"/>
      <c r="KY1" s="113"/>
      <c r="KZ1" s="113"/>
      <c r="LA1" s="113"/>
      <c r="LB1" s="113"/>
      <c r="LC1" s="113"/>
      <c r="LD1" s="113"/>
      <c r="LE1" s="113"/>
      <c r="LF1" s="113"/>
      <c r="LG1" s="113"/>
      <c r="LH1" s="113"/>
      <c r="LI1" s="113"/>
      <c r="LJ1" s="113"/>
      <c r="LK1" s="113"/>
      <c r="LL1" s="113"/>
      <c r="LM1" s="113"/>
      <c r="LN1" s="113"/>
      <c r="LO1" s="113"/>
      <c r="LP1" s="113"/>
      <c r="LQ1" s="113"/>
      <c r="LR1" s="113"/>
      <c r="LS1" s="113"/>
      <c r="LT1" s="113"/>
      <c r="LU1" s="113"/>
      <c r="LV1" s="113"/>
      <c r="LW1" s="113"/>
      <c r="LX1" s="113"/>
      <c r="LY1" s="113"/>
      <c r="LZ1" s="113"/>
      <c r="MA1" s="113"/>
      <c r="MB1" s="113"/>
      <c r="MC1" s="113"/>
      <c r="MD1" s="113"/>
      <c r="ME1" s="113"/>
      <c r="MF1" s="113"/>
      <c r="MG1" s="113"/>
      <c r="MH1" s="113"/>
      <c r="MI1" s="113"/>
      <c r="MJ1" s="113"/>
      <c r="MK1" s="113"/>
      <c r="ML1" s="113"/>
      <c r="MM1" s="113"/>
      <c r="MN1" s="113"/>
      <c r="MO1" s="113"/>
      <c r="MP1" s="113"/>
      <c r="MQ1" s="113"/>
      <c r="MR1" s="113"/>
      <c r="MS1" s="113"/>
      <c r="MT1" s="113"/>
      <c r="MU1" s="113"/>
      <c r="MV1" s="113"/>
      <c r="MW1" s="113"/>
      <c r="MX1" s="113"/>
      <c r="MY1" s="113"/>
      <c r="MZ1" s="113"/>
      <c r="NA1" s="113"/>
      <c r="NB1" s="113"/>
      <c r="NC1" s="113"/>
      <c r="ND1" s="113"/>
      <c r="NE1" s="113"/>
      <c r="NF1" s="113"/>
    </row>
    <row r="2" spans="1:370" ht="15.75" customHeight="1">
      <c r="A2" s="95">
        <v>1</v>
      </c>
      <c r="B2" s="96" t="s">
        <v>24</v>
      </c>
      <c r="C2" s="95">
        <v>2</v>
      </c>
      <c r="E2" s="14">
        <v>1</v>
      </c>
      <c r="F2" s="14">
        <v>1</v>
      </c>
      <c r="G2" s="14">
        <v>2</v>
      </c>
      <c r="H2" s="14">
        <v>1</v>
      </c>
      <c r="I2" s="14">
        <v>1</v>
      </c>
      <c r="J2" s="14">
        <v>3</v>
      </c>
      <c r="K2" s="95" t="s">
        <v>1183</v>
      </c>
      <c r="L2" s="95" t="s">
        <v>1183</v>
      </c>
      <c r="M2" s="95" t="s">
        <v>1183</v>
      </c>
      <c r="N2" s="95" t="s">
        <v>1183</v>
      </c>
      <c r="O2" s="95" t="s">
        <v>1183</v>
      </c>
      <c r="P2" s="95" t="s">
        <v>1183</v>
      </c>
      <c r="Q2" s="95" t="s">
        <v>1183</v>
      </c>
      <c r="R2" s="95" t="s">
        <v>1183</v>
      </c>
      <c r="T2" s="14">
        <v>1</v>
      </c>
      <c r="U2" s="14">
        <v>1</v>
      </c>
      <c r="V2" s="14">
        <v>1</v>
      </c>
      <c r="W2" s="14">
        <v>1</v>
      </c>
      <c r="X2" s="14">
        <v>1</v>
      </c>
      <c r="Y2" s="14">
        <v>1</v>
      </c>
      <c r="Z2" s="14">
        <v>1</v>
      </c>
      <c r="AA2" s="97"/>
      <c r="AB2" s="14">
        <v>1</v>
      </c>
      <c r="AC2" s="14">
        <v>1</v>
      </c>
      <c r="AE2" s="95" t="s">
        <v>1183</v>
      </c>
      <c r="AF2" s="95" t="s">
        <v>1183</v>
      </c>
      <c r="AG2" s="95" t="s">
        <v>1183</v>
      </c>
      <c r="AH2" s="98" t="s">
        <v>1393</v>
      </c>
      <c r="AI2" s="98"/>
      <c r="AJ2" s="99"/>
      <c r="AK2" s="14">
        <v>370.1</v>
      </c>
      <c r="AL2" s="95" t="s">
        <v>1183</v>
      </c>
      <c r="AM2" s="124" t="s">
        <v>3336</v>
      </c>
      <c r="AN2" s="101">
        <v>19631</v>
      </c>
      <c r="AO2" s="101">
        <v>21624</v>
      </c>
      <c r="AP2" s="101">
        <v>24387</v>
      </c>
      <c r="AQ2" s="101">
        <v>32598</v>
      </c>
      <c r="AR2" s="101">
        <v>34305</v>
      </c>
      <c r="AS2" s="101">
        <v>32246</v>
      </c>
      <c r="AT2" s="125" t="s">
        <v>3336</v>
      </c>
      <c r="AU2" s="101">
        <v>7411</v>
      </c>
      <c r="AV2" s="101">
        <v>7290</v>
      </c>
      <c r="AW2" s="101">
        <v>8181</v>
      </c>
      <c r="AX2" s="101">
        <v>13590</v>
      </c>
      <c r="AY2" s="101">
        <v>14635</v>
      </c>
      <c r="AZ2" s="14">
        <v>12997</v>
      </c>
      <c r="BA2" s="131" t="s">
        <v>3336</v>
      </c>
      <c r="BB2" s="114" t="s">
        <v>1394</v>
      </c>
      <c r="BC2" s="115"/>
      <c r="BD2" s="118"/>
      <c r="BE2" s="14">
        <v>34305</v>
      </c>
      <c r="BF2" s="95" t="s">
        <v>1183</v>
      </c>
      <c r="BG2" s="95" t="s">
        <v>1183</v>
      </c>
      <c r="BH2" s="95" t="s">
        <v>1183</v>
      </c>
      <c r="BI2" s="95" t="s">
        <v>1183</v>
      </c>
      <c r="BJ2" s="99"/>
      <c r="BK2" s="14">
        <v>14635</v>
      </c>
      <c r="BL2" s="95" t="s">
        <v>1183</v>
      </c>
      <c r="BM2" s="95" t="s">
        <v>1183</v>
      </c>
      <c r="BN2" s="95" t="s">
        <v>1183</v>
      </c>
      <c r="BO2" s="95" t="s">
        <v>1183</v>
      </c>
      <c r="BP2" s="99"/>
      <c r="BQ2" s="114" t="s">
        <v>1394</v>
      </c>
      <c r="BR2" s="115"/>
      <c r="BS2" s="118"/>
      <c r="BU2" s="101">
        <v>34305</v>
      </c>
      <c r="BV2" s="95" t="s">
        <v>1183</v>
      </c>
      <c r="BW2" s="124" t="s">
        <v>3336</v>
      </c>
      <c r="BX2" s="101">
        <v>14635</v>
      </c>
      <c r="BY2" s="322" t="s">
        <v>1183</v>
      </c>
      <c r="BZ2" s="124" t="s">
        <v>3336</v>
      </c>
      <c r="CA2" s="95" t="s">
        <v>1183</v>
      </c>
      <c r="CB2" s="322" t="s">
        <v>1183</v>
      </c>
      <c r="CC2" s="124" t="s">
        <v>3336</v>
      </c>
      <c r="CD2" s="95" t="s">
        <v>1183</v>
      </c>
      <c r="CE2" s="322" t="s">
        <v>1183</v>
      </c>
      <c r="CF2" s="124" t="s">
        <v>3336</v>
      </c>
      <c r="CG2" s="95" t="s">
        <v>1183</v>
      </c>
      <c r="CH2" s="322" t="s">
        <v>1183</v>
      </c>
      <c r="CI2" s="124" t="s">
        <v>3336</v>
      </c>
      <c r="CJ2" s="95" t="s">
        <v>1183</v>
      </c>
      <c r="CK2" s="322" t="s">
        <v>1183</v>
      </c>
      <c r="CL2" s="99"/>
      <c r="CM2" s="101" t="s">
        <v>1044</v>
      </c>
      <c r="CN2" s="322" t="s">
        <v>1183</v>
      </c>
      <c r="CO2" s="99"/>
      <c r="CP2" s="95" t="s">
        <v>1045</v>
      </c>
      <c r="CQ2" s="322" t="s">
        <v>1183</v>
      </c>
      <c r="CR2" s="99"/>
      <c r="CS2" s="95" t="s">
        <v>1046</v>
      </c>
      <c r="CT2" s="95" t="s">
        <v>1183</v>
      </c>
      <c r="CU2" s="99"/>
      <c r="CV2" s="95" t="s">
        <v>1047</v>
      </c>
      <c r="CW2" s="322" t="s">
        <v>1183</v>
      </c>
      <c r="CX2" s="99"/>
      <c r="CY2" s="114" t="s">
        <v>1395</v>
      </c>
      <c r="CZ2" s="115"/>
      <c r="DC2" s="102">
        <v>34305</v>
      </c>
      <c r="DD2" s="102">
        <v>14635</v>
      </c>
      <c r="DE2" s="99"/>
      <c r="DF2" s="102">
        <v>3564</v>
      </c>
      <c r="DG2" s="102">
        <v>3080</v>
      </c>
      <c r="DH2" s="99"/>
      <c r="DI2" s="102">
        <v>212</v>
      </c>
      <c r="DJ2" s="102">
        <v>87</v>
      </c>
      <c r="DK2" s="99"/>
      <c r="DL2" s="102">
        <v>53</v>
      </c>
      <c r="DM2" s="102">
        <v>17</v>
      </c>
      <c r="DN2" s="99"/>
      <c r="DO2" s="102">
        <v>883</v>
      </c>
      <c r="DP2" s="102">
        <v>433</v>
      </c>
      <c r="DQ2" s="99"/>
      <c r="DR2" s="102">
        <v>112</v>
      </c>
      <c r="DS2" s="102">
        <v>75</v>
      </c>
      <c r="DT2" s="99"/>
      <c r="DU2" s="102">
        <v>115</v>
      </c>
      <c r="DV2" s="102">
        <v>68</v>
      </c>
      <c r="DW2" s="99"/>
      <c r="DX2" s="102">
        <v>19</v>
      </c>
      <c r="DY2" s="102">
        <v>5</v>
      </c>
      <c r="DZ2" s="99"/>
      <c r="EA2" s="102">
        <v>14</v>
      </c>
      <c r="EB2" s="102">
        <v>9</v>
      </c>
      <c r="EC2" s="99"/>
      <c r="ED2" s="219">
        <v>20669</v>
      </c>
      <c r="EE2" s="102">
        <v>6590</v>
      </c>
      <c r="EF2" s="99"/>
      <c r="EG2" s="102">
        <v>14417</v>
      </c>
      <c r="EH2" s="102">
        <v>3628</v>
      </c>
      <c r="EI2" s="112"/>
      <c r="EJ2" s="102">
        <v>10864</v>
      </c>
      <c r="EK2" s="102">
        <v>1338</v>
      </c>
      <c r="EL2" s="11"/>
      <c r="EM2" s="102">
        <v>246</v>
      </c>
      <c r="EN2" s="102">
        <v>8</v>
      </c>
      <c r="EO2" s="102"/>
      <c r="EP2" s="95" t="s">
        <v>1183</v>
      </c>
      <c r="EQ2" s="95" t="s">
        <v>1183</v>
      </c>
      <c r="ES2" s="95" t="s">
        <v>1183</v>
      </c>
      <c r="ET2" s="95" t="s">
        <v>1183</v>
      </c>
      <c r="EV2" s="102">
        <v>1050</v>
      </c>
      <c r="EW2" s="102">
        <v>511</v>
      </c>
      <c r="EX2" s="102"/>
      <c r="EY2" s="102">
        <v>55</v>
      </c>
      <c r="EZ2" s="102">
        <v>2</v>
      </c>
      <c r="FA2" s="102"/>
      <c r="FB2" s="102">
        <v>558</v>
      </c>
      <c r="FC2" s="102">
        <v>159</v>
      </c>
      <c r="FD2" s="102"/>
      <c r="FE2" s="102">
        <v>171</v>
      </c>
      <c r="FF2" s="102">
        <v>17</v>
      </c>
      <c r="FG2" s="102"/>
      <c r="FH2" s="102">
        <v>54</v>
      </c>
      <c r="FI2" s="102">
        <v>47</v>
      </c>
      <c r="FJ2" s="102"/>
      <c r="FK2" s="102">
        <v>1317</v>
      </c>
      <c r="FL2" s="102">
        <v>444</v>
      </c>
      <c r="FM2" s="102"/>
      <c r="FN2" s="102">
        <v>103</v>
      </c>
      <c r="FO2" s="102">
        <v>59</v>
      </c>
      <c r="FP2" s="101" t="s">
        <v>1395</v>
      </c>
      <c r="FS2" s="14">
        <v>1</v>
      </c>
      <c r="FT2" s="95" t="s">
        <v>1183</v>
      </c>
      <c r="FU2" s="95" t="s">
        <v>1183</v>
      </c>
      <c r="FV2" s="95" t="s">
        <v>1183</v>
      </c>
      <c r="FW2" s="95" t="s">
        <v>1183</v>
      </c>
      <c r="FX2" s="95" t="s">
        <v>850</v>
      </c>
      <c r="FY2" s="95" t="s">
        <v>1183</v>
      </c>
      <c r="FZ2" s="95" t="s">
        <v>1183</v>
      </c>
      <c r="GA2" s="95" t="s">
        <v>1183</v>
      </c>
      <c r="GC2" s="14">
        <v>1</v>
      </c>
      <c r="GD2" s="95" t="s">
        <v>1183</v>
      </c>
      <c r="GE2" s="95" t="s">
        <v>1183</v>
      </c>
      <c r="GF2" s="95" t="s">
        <v>1183</v>
      </c>
      <c r="GG2" s="14">
        <v>2</v>
      </c>
      <c r="GH2" s="14">
        <v>1</v>
      </c>
      <c r="GO2" s="14">
        <v>2</v>
      </c>
      <c r="GP2" s="115" t="s">
        <v>850</v>
      </c>
      <c r="GT2" s="101">
        <v>8367</v>
      </c>
      <c r="GU2" s="101">
        <v>4681</v>
      </c>
      <c r="GW2" s="98" t="s">
        <v>1396</v>
      </c>
      <c r="GX2" s="99"/>
      <c r="GY2" s="95" t="s">
        <v>1183</v>
      </c>
      <c r="GZ2" s="95" t="s">
        <v>850</v>
      </c>
      <c r="HA2" s="95" t="s">
        <v>1183</v>
      </c>
      <c r="HC2" s="14">
        <v>1</v>
      </c>
      <c r="HF2" s="95" t="s">
        <v>1183</v>
      </c>
      <c r="HG2" s="102">
        <v>815</v>
      </c>
      <c r="HH2" s="102">
        <v>525</v>
      </c>
      <c r="HI2" s="102">
        <v>825</v>
      </c>
      <c r="HJ2" s="102">
        <v>848</v>
      </c>
      <c r="HK2" s="102">
        <v>863</v>
      </c>
      <c r="HL2" s="124" t="s">
        <v>3336</v>
      </c>
      <c r="HM2" s="95" t="s">
        <v>1183</v>
      </c>
      <c r="HN2" s="102">
        <v>316</v>
      </c>
      <c r="HO2" s="102">
        <v>336</v>
      </c>
      <c r="HP2" s="102">
        <v>336</v>
      </c>
      <c r="HQ2" s="102">
        <v>336</v>
      </c>
      <c r="HR2" s="102">
        <v>336</v>
      </c>
      <c r="HS2" s="124" t="s">
        <v>3336</v>
      </c>
      <c r="HT2" s="102">
        <v>88</v>
      </c>
    </row>
    <row r="3" spans="1:370" s="11" customFormat="1" ht="22.5" customHeight="1">
      <c r="A3" s="11">
        <v>2</v>
      </c>
      <c r="B3" s="103" t="s">
        <v>25</v>
      </c>
      <c r="C3" s="11">
        <v>2</v>
      </c>
      <c r="E3" s="11">
        <v>1</v>
      </c>
      <c r="F3" s="11">
        <v>1</v>
      </c>
      <c r="G3" s="11">
        <v>2</v>
      </c>
      <c r="H3" s="11">
        <v>1</v>
      </c>
      <c r="I3" s="11">
        <v>3</v>
      </c>
      <c r="J3" s="11">
        <v>1</v>
      </c>
      <c r="K3" s="11">
        <v>3</v>
      </c>
      <c r="L3" s="11">
        <v>3</v>
      </c>
      <c r="M3" s="11">
        <v>1</v>
      </c>
      <c r="N3" s="11">
        <v>3</v>
      </c>
      <c r="O3" s="11">
        <v>3</v>
      </c>
      <c r="P3" s="11">
        <v>3</v>
      </c>
      <c r="Q3" s="11">
        <v>1</v>
      </c>
      <c r="R3" s="11">
        <v>3</v>
      </c>
      <c r="S3" s="11">
        <v>1</v>
      </c>
      <c r="T3" s="11">
        <v>1</v>
      </c>
      <c r="U3" s="11">
        <v>1</v>
      </c>
      <c r="V3" s="11">
        <v>1</v>
      </c>
      <c r="W3" s="11">
        <v>1</v>
      </c>
      <c r="X3" s="11">
        <v>1</v>
      </c>
      <c r="Y3" s="11">
        <v>1</v>
      </c>
      <c r="Z3" s="11">
        <v>1</v>
      </c>
      <c r="AA3" s="1"/>
      <c r="AC3" s="11">
        <v>1</v>
      </c>
      <c r="AD3" s="11">
        <v>1</v>
      </c>
      <c r="AE3" s="11">
        <v>1</v>
      </c>
      <c r="AF3" s="11">
        <v>1</v>
      </c>
      <c r="AG3" s="11">
        <v>1</v>
      </c>
      <c r="AH3" s="11" t="s">
        <v>850</v>
      </c>
      <c r="AI3" s="11" t="s">
        <v>3206</v>
      </c>
      <c r="AJ3" s="16"/>
      <c r="AK3" s="25">
        <v>3151</v>
      </c>
      <c r="AL3" s="46">
        <v>16823</v>
      </c>
      <c r="AM3" s="124" t="s">
        <v>3336</v>
      </c>
      <c r="AN3" s="46">
        <v>12376</v>
      </c>
      <c r="AO3" s="46">
        <v>10096</v>
      </c>
      <c r="AP3" s="11">
        <v>13425</v>
      </c>
      <c r="AQ3" s="46">
        <v>17072</v>
      </c>
      <c r="AR3" s="46">
        <v>16817</v>
      </c>
      <c r="AS3" s="11">
        <v>18061</v>
      </c>
      <c r="AT3" s="125" t="s">
        <v>3336</v>
      </c>
      <c r="AU3" s="11">
        <v>2686</v>
      </c>
      <c r="AV3" s="11">
        <v>2425</v>
      </c>
      <c r="AW3" s="11">
        <v>2299</v>
      </c>
      <c r="AX3" s="11">
        <v>2269</v>
      </c>
      <c r="AY3" s="11">
        <v>2632</v>
      </c>
      <c r="AZ3" s="11">
        <v>2761</v>
      </c>
      <c r="BA3" s="131" t="s">
        <v>3336</v>
      </c>
      <c r="BB3" s="19" t="s">
        <v>3207</v>
      </c>
      <c r="BC3" s="18"/>
      <c r="BD3" s="119"/>
      <c r="BE3" s="46">
        <v>16817</v>
      </c>
      <c r="BG3" s="95" t="s">
        <v>1183</v>
      </c>
      <c r="BH3" s="95" t="s">
        <v>1183</v>
      </c>
      <c r="BI3" s="95" t="s">
        <v>1183</v>
      </c>
      <c r="BJ3" s="16"/>
      <c r="BK3" s="11">
        <v>2632</v>
      </c>
      <c r="BL3" s="11">
        <v>104</v>
      </c>
      <c r="BM3" s="95" t="s">
        <v>1183</v>
      </c>
      <c r="BN3" s="95" t="s">
        <v>1183</v>
      </c>
      <c r="BO3" s="95" t="s">
        <v>1183</v>
      </c>
      <c r="BP3" s="16"/>
      <c r="BQ3" s="115" t="s">
        <v>1183</v>
      </c>
      <c r="BR3" s="18"/>
      <c r="BS3" s="119"/>
      <c r="BU3" s="318">
        <v>2908</v>
      </c>
      <c r="BV3" s="95" t="s">
        <v>1183</v>
      </c>
      <c r="BW3" s="124" t="s">
        <v>3336</v>
      </c>
      <c r="BX3" s="318">
        <v>2632</v>
      </c>
      <c r="BY3" s="52">
        <v>104</v>
      </c>
      <c r="BZ3" s="124" t="s">
        <v>3336</v>
      </c>
      <c r="CA3" s="95" t="s">
        <v>1183</v>
      </c>
      <c r="CB3" s="322" t="s">
        <v>1183</v>
      </c>
      <c r="CC3" s="124" t="s">
        <v>3336</v>
      </c>
      <c r="CD3" s="95" t="s">
        <v>1183</v>
      </c>
      <c r="CE3" s="322" t="s">
        <v>1183</v>
      </c>
      <c r="CF3" s="124" t="s">
        <v>3336</v>
      </c>
      <c r="CG3" s="95" t="s">
        <v>1183</v>
      </c>
      <c r="CH3" s="322" t="s">
        <v>1183</v>
      </c>
      <c r="CI3" s="124" t="s">
        <v>3336</v>
      </c>
      <c r="CJ3" s="95" t="s">
        <v>1183</v>
      </c>
      <c r="CK3" s="322" t="s">
        <v>1183</v>
      </c>
      <c r="CL3" s="16"/>
      <c r="CM3" s="95" t="s">
        <v>1183</v>
      </c>
      <c r="CN3" s="52">
        <v>23</v>
      </c>
      <c r="CO3" s="16"/>
      <c r="CP3" s="95" t="s">
        <v>1183</v>
      </c>
      <c r="CQ3" s="322" t="s">
        <v>1183</v>
      </c>
      <c r="CR3" s="16"/>
      <c r="CS3" s="95" t="s">
        <v>1183</v>
      </c>
      <c r="CT3" s="95" t="s">
        <v>1183</v>
      </c>
      <c r="CU3" s="16"/>
      <c r="CV3" s="95" t="s">
        <v>1183</v>
      </c>
      <c r="CW3" s="322" t="s">
        <v>1183</v>
      </c>
      <c r="CX3" s="16"/>
      <c r="CY3" s="18"/>
      <c r="CZ3" s="18"/>
      <c r="DA3" s="16"/>
      <c r="DC3" s="46">
        <v>16817</v>
      </c>
      <c r="DD3" s="46">
        <v>2632</v>
      </c>
      <c r="DE3" s="16"/>
      <c r="DF3" s="11" t="s">
        <v>1183</v>
      </c>
      <c r="DG3" s="11">
        <v>147</v>
      </c>
      <c r="DH3" s="16"/>
      <c r="DI3" s="11" t="s">
        <v>1183</v>
      </c>
      <c r="DJ3" s="11">
        <v>48</v>
      </c>
      <c r="DK3" s="16"/>
      <c r="DL3" s="11" t="s">
        <v>1183</v>
      </c>
      <c r="DM3" s="11">
        <v>32</v>
      </c>
      <c r="DN3" s="16"/>
      <c r="DO3" s="11" t="s">
        <v>1183</v>
      </c>
      <c r="DP3" s="11">
        <v>189</v>
      </c>
      <c r="DQ3" s="16"/>
      <c r="DR3" s="11" t="s">
        <v>1183</v>
      </c>
      <c r="DS3" s="11">
        <v>117</v>
      </c>
      <c r="DT3" s="16"/>
      <c r="DU3" s="11" t="s">
        <v>1183</v>
      </c>
      <c r="DV3" s="11" t="s">
        <v>1183</v>
      </c>
      <c r="DW3" s="16"/>
      <c r="DX3" s="11" t="s">
        <v>1183</v>
      </c>
      <c r="DY3" s="11">
        <v>10</v>
      </c>
      <c r="DZ3" s="16"/>
      <c r="EA3" s="11" t="s">
        <v>1183</v>
      </c>
      <c r="EB3" s="11" t="s">
        <v>1183</v>
      </c>
      <c r="EC3" s="16"/>
      <c r="ED3" s="101" t="s">
        <v>1182</v>
      </c>
      <c r="EE3" s="11">
        <v>100</v>
      </c>
      <c r="EF3" s="16"/>
      <c r="EG3" s="101" t="s">
        <v>1182</v>
      </c>
      <c r="EH3" s="11">
        <v>494</v>
      </c>
      <c r="EI3" s="16"/>
      <c r="EJ3" s="11" t="s">
        <v>1183</v>
      </c>
      <c r="EK3" s="11" t="s">
        <v>1183</v>
      </c>
      <c r="EM3" s="11" t="s">
        <v>1183</v>
      </c>
      <c r="EN3" s="11" t="s">
        <v>1183</v>
      </c>
      <c r="EP3" s="11" t="s">
        <v>1183</v>
      </c>
      <c r="EQ3" s="11" t="s">
        <v>1183</v>
      </c>
      <c r="ES3" s="11" t="s">
        <v>1183</v>
      </c>
      <c r="ET3" s="11" t="s">
        <v>1183</v>
      </c>
      <c r="EV3" s="11" t="s">
        <v>1183</v>
      </c>
      <c r="EW3" s="11">
        <v>144</v>
      </c>
      <c r="EY3" s="11" t="s">
        <v>1183</v>
      </c>
      <c r="EZ3" s="11" t="s">
        <v>1183</v>
      </c>
      <c r="FB3" s="11" t="s">
        <v>1183</v>
      </c>
      <c r="FC3" s="11" t="s">
        <v>1183</v>
      </c>
      <c r="FE3" s="11" t="s">
        <v>1183</v>
      </c>
      <c r="FF3" s="11" t="s">
        <v>1183</v>
      </c>
      <c r="FH3" s="11" t="s">
        <v>1183</v>
      </c>
      <c r="FI3" s="11">
        <v>37</v>
      </c>
      <c r="FK3" s="11" t="s">
        <v>1183</v>
      </c>
      <c r="FL3" s="11">
        <v>354</v>
      </c>
      <c r="FN3" s="11" t="s">
        <v>1183</v>
      </c>
      <c r="FO3" s="11">
        <v>59</v>
      </c>
      <c r="FP3" s="12" t="s">
        <v>3208</v>
      </c>
      <c r="FR3" s="16"/>
      <c r="FS3" s="11">
        <v>1</v>
      </c>
      <c r="FT3" s="11" t="s">
        <v>3209</v>
      </c>
      <c r="FU3" s="11">
        <v>1</v>
      </c>
      <c r="FV3" s="11">
        <v>14</v>
      </c>
      <c r="FW3" s="11">
        <v>18</v>
      </c>
      <c r="FY3" s="11">
        <v>1</v>
      </c>
      <c r="GA3" s="11">
        <v>2</v>
      </c>
      <c r="GC3" s="11">
        <v>1</v>
      </c>
      <c r="GE3" s="11">
        <v>1</v>
      </c>
      <c r="GG3" s="11">
        <v>1</v>
      </c>
      <c r="GI3" s="11">
        <v>2</v>
      </c>
      <c r="GJ3" s="11">
        <v>1</v>
      </c>
      <c r="GK3" s="11">
        <v>2</v>
      </c>
      <c r="GL3" s="11">
        <v>1</v>
      </c>
      <c r="GM3" s="11">
        <v>2</v>
      </c>
      <c r="GN3" s="11" t="s">
        <v>3210</v>
      </c>
      <c r="GO3" s="11">
        <v>2</v>
      </c>
      <c r="GP3" s="18"/>
      <c r="GQ3" s="18"/>
      <c r="GR3" s="16"/>
      <c r="GT3" s="11">
        <v>867</v>
      </c>
      <c r="GU3" s="11">
        <v>1018</v>
      </c>
      <c r="GV3" s="12" t="s">
        <v>3211</v>
      </c>
      <c r="GX3" s="16"/>
      <c r="GY3" s="11">
        <v>1</v>
      </c>
      <c r="HE3" s="16"/>
      <c r="HF3" s="11" t="s">
        <v>1183</v>
      </c>
      <c r="HG3" s="11" t="s">
        <v>1183</v>
      </c>
      <c r="HH3" s="11" t="s">
        <v>1183</v>
      </c>
      <c r="HI3" s="11" t="s">
        <v>1183</v>
      </c>
      <c r="HJ3" s="11" t="s">
        <v>1183</v>
      </c>
      <c r="HK3" s="11" t="s">
        <v>1183</v>
      </c>
      <c r="HL3" s="124" t="s">
        <v>3336</v>
      </c>
      <c r="HM3" s="95" t="s">
        <v>1183</v>
      </c>
      <c r="HN3" s="95" t="s">
        <v>1183</v>
      </c>
      <c r="HO3" s="95" t="s">
        <v>1183</v>
      </c>
      <c r="HP3" s="95" t="s">
        <v>1183</v>
      </c>
      <c r="HQ3" s="95" t="s">
        <v>1183</v>
      </c>
      <c r="HR3" s="95" t="s">
        <v>1183</v>
      </c>
      <c r="HS3" s="124" t="s">
        <v>3336</v>
      </c>
      <c r="HT3" s="95" t="s">
        <v>1183</v>
      </c>
      <c r="HU3" s="18" t="s">
        <v>3212</v>
      </c>
      <c r="HV3" s="18"/>
    </row>
    <row r="4" spans="1:370" ht="19.5" customHeight="1">
      <c r="A4" s="95">
        <v>3</v>
      </c>
      <c r="B4" s="96" t="s">
        <v>26</v>
      </c>
      <c r="C4" s="14">
        <v>2</v>
      </c>
      <c r="D4" s="101" t="s">
        <v>1397</v>
      </c>
      <c r="E4" s="14">
        <v>1</v>
      </c>
      <c r="F4" s="14">
        <v>1</v>
      </c>
      <c r="G4" s="14">
        <v>2</v>
      </c>
      <c r="H4" s="14">
        <v>1</v>
      </c>
      <c r="I4" s="14">
        <v>1</v>
      </c>
      <c r="K4" s="14">
        <v>1</v>
      </c>
      <c r="L4" s="14">
        <v>1</v>
      </c>
      <c r="M4" s="14">
        <v>1</v>
      </c>
      <c r="N4" s="14">
        <v>1</v>
      </c>
      <c r="O4" s="14">
        <v>1</v>
      </c>
      <c r="P4" s="14">
        <v>1</v>
      </c>
      <c r="R4" s="14">
        <v>1</v>
      </c>
      <c r="T4" s="14">
        <v>1</v>
      </c>
      <c r="U4" s="14">
        <v>1</v>
      </c>
      <c r="V4" s="14">
        <v>1</v>
      </c>
      <c r="W4" s="14">
        <v>1</v>
      </c>
      <c r="X4" s="14">
        <v>1</v>
      </c>
      <c r="Y4" s="14">
        <v>1</v>
      </c>
      <c r="Z4" s="14">
        <v>1</v>
      </c>
      <c r="AA4" s="97"/>
      <c r="AB4" s="14">
        <v>1</v>
      </c>
      <c r="AE4" s="14">
        <v>2</v>
      </c>
      <c r="AF4" s="14">
        <v>2</v>
      </c>
      <c r="AG4" s="14">
        <v>2</v>
      </c>
      <c r="AK4" s="101">
        <v>12122</v>
      </c>
      <c r="AL4" s="101">
        <v>519643</v>
      </c>
      <c r="AM4" s="124" t="s">
        <v>3336</v>
      </c>
      <c r="AN4" s="101">
        <v>283954</v>
      </c>
      <c r="AO4" s="101">
        <v>286507</v>
      </c>
      <c r="AP4" s="101">
        <v>286949</v>
      </c>
      <c r="AQ4" s="101">
        <v>279818</v>
      </c>
      <c r="AR4" s="101">
        <v>293399</v>
      </c>
      <c r="AS4" s="95" t="s">
        <v>1183</v>
      </c>
      <c r="AT4" s="125" t="s">
        <v>3336</v>
      </c>
      <c r="AU4" s="101">
        <v>69426</v>
      </c>
      <c r="AV4" s="101">
        <v>69877</v>
      </c>
      <c r="AW4" s="101">
        <v>68953</v>
      </c>
      <c r="AX4" s="101">
        <v>66497</v>
      </c>
      <c r="AY4" s="101">
        <v>64972</v>
      </c>
      <c r="AZ4" s="102" t="s">
        <v>1183</v>
      </c>
      <c r="BA4" s="131" t="s">
        <v>3336</v>
      </c>
      <c r="BB4" s="116" t="s">
        <v>1398</v>
      </c>
      <c r="BC4" s="115"/>
      <c r="BD4" s="118"/>
      <c r="BE4" s="319">
        <v>293399</v>
      </c>
      <c r="BG4" s="95" t="s">
        <v>1183</v>
      </c>
      <c r="BH4" s="95" t="s">
        <v>1183</v>
      </c>
      <c r="BI4" s="95" t="s">
        <v>1183</v>
      </c>
      <c r="BK4" s="95" t="s">
        <v>1183</v>
      </c>
      <c r="BL4" s="95" t="s">
        <v>1183</v>
      </c>
      <c r="BM4" s="95" t="s">
        <v>1183</v>
      </c>
      <c r="BN4" s="95" t="s">
        <v>1183</v>
      </c>
      <c r="BO4" s="95" t="s">
        <v>1183</v>
      </c>
      <c r="BQ4" s="114" t="s">
        <v>1399</v>
      </c>
      <c r="BR4" s="115"/>
      <c r="BS4" s="118"/>
      <c r="BU4" s="101">
        <v>293399</v>
      </c>
      <c r="BV4" s="95" t="s">
        <v>1183</v>
      </c>
      <c r="BW4" s="124" t="s">
        <v>3336</v>
      </c>
      <c r="BX4" s="101">
        <v>64972</v>
      </c>
      <c r="BY4" s="322" t="s">
        <v>1183</v>
      </c>
      <c r="BZ4" s="124" t="s">
        <v>3336</v>
      </c>
      <c r="CA4" s="95" t="s">
        <v>1183</v>
      </c>
      <c r="CB4" s="322" t="s">
        <v>1183</v>
      </c>
      <c r="CC4" s="124" t="s">
        <v>3336</v>
      </c>
      <c r="CD4" s="101">
        <v>31100</v>
      </c>
      <c r="CE4" s="323" t="s">
        <v>1183</v>
      </c>
      <c r="CF4" s="124" t="s">
        <v>3336</v>
      </c>
      <c r="CG4" s="101">
        <v>6310</v>
      </c>
      <c r="CH4" s="322" t="s">
        <v>1183</v>
      </c>
      <c r="CI4" s="124" t="s">
        <v>3336</v>
      </c>
      <c r="CJ4" s="101">
        <v>24790</v>
      </c>
      <c r="CK4" s="323" t="s">
        <v>1183</v>
      </c>
      <c r="CM4" s="101">
        <v>79344</v>
      </c>
      <c r="CN4" s="323" t="s">
        <v>1183</v>
      </c>
      <c r="CP4" s="101">
        <v>56291</v>
      </c>
      <c r="CQ4" s="322" t="s">
        <v>1183</v>
      </c>
      <c r="CS4" s="101" t="s">
        <v>1183</v>
      </c>
      <c r="CT4" s="101" t="s">
        <v>1183</v>
      </c>
      <c r="CV4" s="101" t="s">
        <v>1183</v>
      </c>
      <c r="CW4" s="323" t="s">
        <v>1183</v>
      </c>
      <c r="CY4" s="114" t="s">
        <v>1400</v>
      </c>
      <c r="CZ4" s="114" t="s">
        <v>1566</v>
      </c>
      <c r="DA4" s="22"/>
      <c r="DB4" s="95" t="s">
        <v>1183</v>
      </c>
      <c r="DC4" s="319">
        <v>293399</v>
      </c>
      <c r="DD4" s="11" t="s">
        <v>1183</v>
      </c>
      <c r="DF4" s="11" t="s">
        <v>1183</v>
      </c>
      <c r="DG4" s="11" t="s">
        <v>1183</v>
      </c>
      <c r="DI4" s="11" t="s">
        <v>1183</v>
      </c>
      <c r="DJ4" s="11" t="s">
        <v>1183</v>
      </c>
      <c r="DL4" s="11" t="s">
        <v>1183</v>
      </c>
      <c r="DM4" s="11" t="s">
        <v>1183</v>
      </c>
      <c r="DO4" s="11" t="s">
        <v>1183</v>
      </c>
      <c r="DP4" s="11" t="s">
        <v>1183</v>
      </c>
      <c r="DR4" s="11" t="s">
        <v>1183</v>
      </c>
      <c r="DS4" s="11" t="s">
        <v>1183</v>
      </c>
      <c r="DU4" s="11" t="s">
        <v>1183</v>
      </c>
      <c r="DV4" s="11" t="s">
        <v>1183</v>
      </c>
      <c r="DX4" s="11" t="s">
        <v>1183</v>
      </c>
      <c r="DY4" s="11" t="s">
        <v>1183</v>
      </c>
      <c r="EA4" s="11" t="s">
        <v>1183</v>
      </c>
      <c r="EB4" s="11" t="s">
        <v>1183</v>
      </c>
      <c r="ED4" s="11" t="s">
        <v>1183</v>
      </c>
      <c r="EE4" s="11" t="s">
        <v>1183</v>
      </c>
      <c r="EG4" s="11" t="s">
        <v>1183</v>
      </c>
      <c r="EH4" s="11" t="s">
        <v>1183</v>
      </c>
      <c r="EI4" s="16"/>
      <c r="EJ4" s="11" t="s">
        <v>1183</v>
      </c>
      <c r="EK4" s="11" t="s">
        <v>1183</v>
      </c>
      <c r="EL4" s="11"/>
      <c r="EM4" s="11" t="s">
        <v>1183</v>
      </c>
      <c r="EN4" s="11" t="s">
        <v>1183</v>
      </c>
      <c r="EO4" s="11"/>
      <c r="EP4" s="11" t="s">
        <v>1183</v>
      </c>
      <c r="EQ4" s="11" t="s">
        <v>1183</v>
      </c>
      <c r="ER4" s="11"/>
      <c r="ES4" s="11" t="s">
        <v>1183</v>
      </c>
      <c r="ET4" s="11" t="s">
        <v>1183</v>
      </c>
      <c r="EU4" s="11"/>
      <c r="EV4" s="11" t="s">
        <v>1183</v>
      </c>
      <c r="EW4" s="11" t="s">
        <v>1183</v>
      </c>
      <c r="EX4" s="11"/>
      <c r="EY4" s="11" t="s">
        <v>1183</v>
      </c>
      <c r="EZ4" s="11" t="s">
        <v>1183</v>
      </c>
      <c r="FA4" s="11"/>
      <c r="FB4" s="11" t="s">
        <v>1183</v>
      </c>
      <c r="FC4" s="11" t="s">
        <v>1183</v>
      </c>
      <c r="FD4" s="11"/>
      <c r="FE4" s="11" t="s">
        <v>1183</v>
      </c>
      <c r="FF4" s="11" t="s">
        <v>1183</v>
      </c>
      <c r="FG4" s="11"/>
      <c r="FH4" s="11" t="s">
        <v>1183</v>
      </c>
      <c r="FI4" s="11" t="s">
        <v>1183</v>
      </c>
      <c r="FJ4" s="11"/>
      <c r="FK4" s="11" t="s">
        <v>1183</v>
      </c>
      <c r="FL4" s="11" t="s">
        <v>1183</v>
      </c>
      <c r="FM4" s="11"/>
      <c r="FN4" s="11" t="s">
        <v>1183</v>
      </c>
      <c r="FO4" s="11" t="s">
        <v>1183</v>
      </c>
      <c r="FP4" s="101" t="s">
        <v>1401</v>
      </c>
      <c r="FS4" s="14">
        <v>1</v>
      </c>
      <c r="GD4" s="14">
        <v>1</v>
      </c>
      <c r="GE4" s="14">
        <v>1</v>
      </c>
      <c r="GF4" s="14">
        <v>2</v>
      </c>
      <c r="GG4" s="14">
        <v>2</v>
      </c>
      <c r="GH4" s="14">
        <v>1</v>
      </c>
      <c r="GI4" s="14">
        <v>2</v>
      </c>
      <c r="GJ4" s="14">
        <v>2</v>
      </c>
      <c r="GK4" s="14">
        <v>2</v>
      </c>
      <c r="GL4" s="14">
        <v>2</v>
      </c>
      <c r="GM4" s="14">
        <v>2</v>
      </c>
      <c r="GO4" s="14">
        <v>2</v>
      </c>
      <c r="GT4" s="95" t="s">
        <v>1183</v>
      </c>
      <c r="GU4" s="14">
        <v>8476</v>
      </c>
      <c r="GV4" s="101" t="s">
        <v>1400</v>
      </c>
      <c r="GY4" s="14">
        <v>1</v>
      </c>
      <c r="GZ4" s="95" t="s">
        <v>850</v>
      </c>
      <c r="HA4" s="14">
        <v>1</v>
      </c>
      <c r="HC4" s="14">
        <v>1</v>
      </c>
      <c r="HF4" s="11" t="s">
        <v>1183</v>
      </c>
      <c r="HG4" s="11" t="s">
        <v>1183</v>
      </c>
      <c r="HH4" s="11" t="s">
        <v>1183</v>
      </c>
      <c r="HI4" s="11" t="s">
        <v>1183</v>
      </c>
      <c r="HJ4" s="11" t="s">
        <v>1183</v>
      </c>
      <c r="HK4" s="11" t="s">
        <v>1183</v>
      </c>
      <c r="HL4" s="124" t="s">
        <v>3336</v>
      </c>
      <c r="HM4" s="101">
        <v>379</v>
      </c>
      <c r="HN4" s="101">
        <v>370</v>
      </c>
      <c r="HO4" s="101">
        <v>396</v>
      </c>
      <c r="HP4" s="101">
        <v>399</v>
      </c>
      <c r="HQ4" s="101">
        <v>415</v>
      </c>
      <c r="HR4" s="95" t="s">
        <v>1183</v>
      </c>
      <c r="HS4" s="124" t="s">
        <v>3336</v>
      </c>
      <c r="HT4" s="95" t="s">
        <v>1183</v>
      </c>
      <c r="HU4" s="116" t="s">
        <v>1403</v>
      </c>
    </row>
    <row r="5" spans="1:370" ht="17.25" customHeight="1">
      <c r="A5" s="95">
        <v>4</v>
      </c>
      <c r="B5" s="96" t="s">
        <v>27</v>
      </c>
      <c r="D5" s="14">
        <v>2</v>
      </c>
      <c r="E5" s="14">
        <v>1</v>
      </c>
      <c r="F5" s="14">
        <v>1</v>
      </c>
      <c r="G5" s="14">
        <v>1</v>
      </c>
      <c r="H5" s="14">
        <v>1</v>
      </c>
      <c r="I5" s="14">
        <v>3</v>
      </c>
      <c r="J5" s="14">
        <v>3</v>
      </c>
      <c r="R5" s="14">
        <v>2</v>
      </c>
      <c r="T5" s="14">
        <v>1</v>
      </c>
      <c r="U5" s="14">
        <v>1</v>
      </c>
      <c r="V5" s="14">
        <v>1</v>
      </c>
      <c r="W5" s="14">
        <v>2</v>
      </c>
      <c r="X5" s="14">
        <v>1</v>
      </c>
      <c r="Y5" s="14">
        <v>2</v>
      </c>
      <c r="Z5" s="14">
        <v>2</v>
      </c>
      <c r="AA5" s="97"/>
      <c r="AM5" s="124" t="s">
        <v>3336</v>
      </c>
      <c r="AN5" s="95" t="s">
        <v>1183</v>
      </c>
      <c r="AO5" s="95" t="s">
        <v>1183</v>
      </c>
      <c r="AP5" s="95" t="s">
        <v>1183</v>
      </c>
      <c r="AQ5" s="101">
        <v>1729</v>
      </c>
      <c r="AR5" s="101">
        <v>1872</v>
      </c>
      <c r="AS5" s="101">
        <v>1868</v>
      </c>
      <c r="AT5" s="125" t="s">
        <v>3336</v>
      </c>
      <c r="AU5" s="102" t="s">
        <v>1183</v>
      </c>
      <c r="AV5" s="102" t="s">
        <v>1183</v>
      </c>
      <c r="AW5" s="102" t="s">
        <v>1183</v>
      </c>
      <c r="AX5" s="101">
        <v>889</v>
      </c>
      <c r="AY5" s="101">
        <v>902</v>
      </c>
      <c r="AZ5" s="101">
        <v>836</v>
      </c>
      <c r="BA5" s="131" t="s">
        <v>3336</v>
      </c>
      <c r="BB5" s="115" t="s">
        <v>3233</v>
      </c>
      <c r="BC5" s="115"/>
      <c r="BD5" s="118"/>
      <c r="BE5" s="95" t="s">
        <v>1183</v>
      </c>
      <c r="BF5" s="95" t="s">
        <v>1183</v>
      </c>
      <c r="BG5" s="95" t="s">
        <v>1183</v>
      </c>
      <c r="BH5" s="95" t="s">
        <v>1183</v>
      </c>
      <c r="BI5" s="95" t="s">
        <v>1183</v>
      </c>
      <c r="BK5" s="95" t="s">
        <v>1183</v>
      </c>
      <c r="BL5" s="95" t="s">
        <v>1183</v>
      </c>
      <c r="BM5" s="95" t="s">
        <v>1183</v>
      </c>
      <c r="BN5" s="95" t="s">
        <v>1183</v>
      </c>
      <c r="BO5" s="95" t="s">
        <v>1183</v>
      </c>
      <c r="BQ5" s="115" t="s">
        <v>1183</v>
      </c>
      <c r="BR5" s="115"/>
      <c r="BS5" s="118"/>
      <c r="BT5" s="95" t="s">
        <v>1183</v>
      </c>
      <c r="BU5" s="95" t="s">
        <v>1183</v>
      </c>
      <c r="BV5" s="95" t="s">
        <v>1183</v>
      </c>
      <c r="BW5" s="124" t="s">
        <v>3336</v>
      </c>
      <c r="BX5" s="319">
        <v>902</v>
      </c>
      <c r="BY5" s="322" t="s">
        <v>1183</v>
      </c>
      <c r="BZ5" s="124" t="s">
        <v>3336</v>
      </c>
      <c r="CA5" s="95" t="s">
        <v>1183</v>
      </c>
      <c r="CB5" s="322" t="s">
        <v>1183</v>
      </c>
      <c r="CC5" s="124" t="s">
        <v>3336</v>
      </c>
      <c r="CD5" s="95" t="s">
        <v>1183</v>
      </c>
      <c r="CE5" s="322" t="s">
        <v>1183</v>
      </c>
      <c r="CF5" s="124" t="s">
        <v>3336</v>
      </c>
      <c r="CG5" s="95" t="s">
        <v>1183</v>
      </c>
      <c r="CH5" s="322" t="s">
        <v>1183</v>
      </c>
      <c r="CI5" s="124" t="s">
        <v>3336</v>
      </c>
      <c r="CJ5" s="95" t="s">
        <v>1183</v>
      </c>
      <c r="CK5" s="322" t="s">
        <v>1183</v>
      </c>
      <c r="CM5" s="95" t="s">
        <v>1183</v>
      </c>
      <c r="CN5" s="322" t="s">
        <v>1183</v>
      </c>
      <c r="CP5" s="95" t="s">
        <v>1183</v>
      </c>
      <c r="CQ5" s="322" t="s">
        <v>1183</v>
      </c>
      <c r="CS5" s="95" t="s">
        <v>1183</v>
      </c>
      <c r="CT5" s="95" t="s">
        <v>1183</v>
      </c>
      <c r="CV5" s="95" t="s">
        <v>1183</v>
      </c>
      <c r="CW5" s="322" t="s">
        <v>1183</v>
      </c>
      <c r="CY5" s="115"/>
      <c r="CZ5" s="115"/>
      <c r="DC5" s="34">
        <v>1872</v>
      </c>
      <c r="DD5" s="97" t="s">
        <v>3222</v>
      </c>
      <c r="DF5" s="11" t="s">
        <v>1183</v>
      </c>
      <c r="DG5" s="11" t="s">
        <v>1183</v>
      </c>
      <c r="DI5" s="11" t="s">
        <v>1183</v>
      </c>
      <c r="DJ5" s="11" t="s">
        <v>1183</v>
      </c>
      <c r="DL5" s="11" t="s">
        <v>1183</v>
      </c>
      <c r="DM5" s="11" t="s">
        <v>1183</v>
      </c>
      <c r="DO5" s="11" t="s">
        <v>1183</v>
      </c>
      <c r="DP5" s="11" t="s">
        <v>1183</v>
      </c>
      <c r="DR5" s="11" t="s">
        <v>1183</v>
      </c>
      <c r="DS5" s="11" t="s">
        <v>1183</v>
      </c>
      <c r="DU5" s="11" t="s">
        <v>1183</v>
      </c>
      <c r="DV5" s="11" t="s">
        <v>1183</v>
      </c>
      <c r="DX5" s="11" t="s">
        <v>1183</v>
      </c>
      <c r="DY5" s="11" t="s">
        <v>1183</v>
      </c>
      <c r="EA5" s="11" t="s">
        <v>1183</v>
      </c>
      <c r="EB5" s="11" t="s">
        <v>1183</v>
      </c>
      <c r="ED5" s="11" t="s">
        <v>1183</v>
      </c>
      <c r="EE5" s="11" t="s">
        <v>1183</v>
      </c>
      <c r="EG5" s="11" t="s">
        <v>1183</v>
      </c>
      <c r="EH5" s="11" t="s">
        <v>1183</v>
      </c>
      <c r="EI5" s="16"/>
      <c r="EJ5" s="11" t="s">
        <v>1183</v>
      </c>
      <c r="EK5" s="11" t="s">
        <v>1183</v>
      </c>
      <c r="EL5" s="11"/>
      <c r="EM5" s="11" t="s">
        <v>1183</v>
      </c>
      <c r="EN5" s="11" t="s">
        <v>1183</v>
      </c>
      <c r="EO5" s="11"/>
      <c r="EP5" s="11" t="s">
        <v>1183</v>
      </c>
      <c r="EQ5" s="11" t="s">
        <v>1183</v>
      </c>
      <c r="ER5" s="11"/>
      <c r="ES5" s="11" t="s">
        <v>1183</v>
      </c>
      <c r="ET5" s="11" t="s">
        <v>1183</v>
      </c>
      <c r="EU5" s="11"/>
      <c r="EV5" s="11" t="s">
        <v>1183</v>
      </c>
      <c r="EW5" s="11" t="s">
        <v>1183</v>
      </c>
      <c r="EX5" s="11"/>
      <c r="EY5" s="11" t="s">
        <v>1183</v>
      </c>
      <c r="EZ5" s="11" t="s">
        <v>1183</v>
      </c>
      <c r="FA5" s="11"/>
      <c r="FB5" s="11" t="s">
        <v>1183</v>
      </c>
      <c r="FC5" s="11" t="s">
        <v>1183</v>
      </c>
      <c r="FD5" s="11"/>
      <c r="FE5" s="11" t="s">
        <v>1183</v>
      </c>
      <c r="FF5" s="11" t="s">
        <v>1183</v>
      </c>
      <c r="FG5" s="11"/>
      <c r="FH5" s="11" t="s">
        <v>1183</v>
      </c>
      <c r="FI5" s="11" t="s">
        <v>1183</v>
      </c>
      <c r="FJ5" s="11"/>
      <c r="FK5" s="11" t="s">
        <v>1183</v>
      </c>
      <c r="FL5" s="11" t="s">
        <v>1183</v>
      </c>
      <c r="FM5" s="11"/>
      <c r="FN5" s="11" t="s">
        <v>1183</v>
      </c>
      <c r="FO5" s="11" t="s">
        <v>1183</v>
      </c>
      <c r="FP5" s="98" t="s">
        <v>3234</v>
      </c>
      <c r="FS5" s="14">
        <v>1</v>
      </c>
      <c r="FT5" s="95" t="s">
        <v>850</v>
      </c>
      <c r="FU5" s="14">
        <v>2</v>
      </c>
      <c r="FV5" s="14">
        <v>14</v>
      </c>
      <c r="FW5" s="14">
        <v>18</v>
      </c>
      <c r="FY5" s="14">
        <v>1</v>
      </c>
      <c r="GA5" s="14">
        <v>2</v>
      </c>
      <c r="GC5" s="14">
        <v>1</v>
      </c>
      <c r="GE5" s="14">
        <v>1</v>
      </c>
      <c r="GF5" s="14">
        <v>1</v>
      </c>
      <c r="GG5" s="14">
        <v>1</v>
      </c>
      <c r="GO5" s="14">
        <v>2</v>
      </c>
      <c r="GT5" s="95" t="s">
        <v>1183</v>
      </c>
      <c r="GU5" s="95" t="s">
        <v>1183</v>
      </c>
      <c r="HF5" s="11" t="s">
        <v>1183</v>
      </c>
      <c r="HG5" s="11" t="s">
        <v>1183</v>
      </c>
      <c r="HH5" s="11" t="s">
        <v>1183</v>
      </c>
      <c r="HI5" s="11" t="s">
        <v>1183</v>
      </c>
      <c r="HJ5" s="11" t="s">
        <v>1183</v>
      </c>
      <c r="HK5" s="11" t="s">
        <v>1183</v>
      </c>
      <c r="HL5" s="124" t="s">
        <v>3336</v>
      </c>
      <c r="HM5" s="95" t="s">
        <v>1183</v>
      </c>
      <c r="HN5" s="95" t="s">
        <v>1183</v>
      </c>
      <c r="HO5" s="95" t="s">
        <v>1183</v>
      </c>
      <c r="HP5" s="95" t="s">
        <v>1183</v>
      </c>
      <c r="HQ5" s="95" t="s">
        <v>1183</v>
      </c>
      <c r="HR5" s="95" t="s">
        <v>1183</v>
      </c>
      <c r="HS5" s="124" t="s">
        <v>3336</v>
      </c>
      <c r="HT5" s="95" t="s">
        <v>1183</v>
      </c>
    </row>
    <row r="6" spans="1:370" ht="13.5" customHeight="1">
      <c r="A6" s="95">
        <v>5</v>
      </c>
      <c r="B6" s="96" t="s">
        <v>28</v>
      </c>
      <c r="C6" s="14">
        <v>2</v>
      </c>
      <c r="E6" s="14">
        <v>1</v>
      </c>
      <c r="F6" s="14">
        <v>1</v>
      </c>
      <c r="G6" s="14">
        <v>2</v>
      </c>
      <c r="H6" s="14">
        <v>1</v>
      </c>
      <c r="I6" s="14">
        <v>3</v>
      </c>
      <c r="J6" s="14">
        <v>1</v>
      </c>
      <c r="K6" s="14">
        <v>1</v>
      </c>
      <c r="L6" s="14">
        <v>1</v>
      </c>
      <c r="M6" s="14">
        <v>1</v>
      </c>
      <c r="N6" s="14">
        <v>1</v>
      </c>
      <c r="O6" s="14">
        <v>1</v>
      </c>
      <c r="P6" s="14">
        <v>1</v>
      </c>
      <c r="Q6" s="14">
        <v>1</v>
      </c>
      <c r="R6" s="14">
        <v>1</v>
      </c>
      <c r="T6" s="14">
        <v>1</v>
      </c>
      <c r="U6" s="14">
        <v>1</v>
      </c>
      <c r="V6" s="14">
        <v>1</v>
      </c>
      <c r="W6" s="14">
        <v>1</v>
      </c>
      <c r="X6" s="14">
        <v>1</v>
      </c>
      <c r="Y6" s="14">
        <v>1</v>
      </c>
      <c r="Z6" s="14">
        <v>1</v>
      </c>
      <c r="AA6" s="34"/>
      <c r="AC6" s="14">
        <v>1</v>
      </c>
      <c r="AE6" s="14">
        <v>2</v>
      </c>
      <c r="AF6" s="14">
        <v>1</v>
      </c>
      <c r="AG6" s="14">
        <v>1</v>
      </c>
      <c r="AH6" s="101" t="s">
        <v>1404</v>
      </c>
      <c r="AI6" s="101"/>
      <c r="AJ6" s="22"/>
      <c r="AK6" s="101">
        <v>226781</v>
      </c>
      <c r="AL6" s="101">
        <v>675236</v>
      </c>
      <c r="AM6" s="124" t="s">
        <v>3336</v>
      </c>
      <c r="AN6" s="102">
        <v>721546</v>
      </c>
      <c r="AO6" s="102">
        <v>712978</v>
      </c>
      <c r="AP6" s="102">
        <v>697681</v>
      </c>
      <c r="AQ6" s="102">
        <v>663301</v>
      </c>
      <c r="AR6" s="102">
        <v>613955</v>
      </c>
      <c r="AS6" s="102" t="s">
        <v>1183</v>
      </c>
      <c r="AT6" s="125" t="s">
        <v>3336</v>
      </c>
      <c r="AU6" s="102">
        <v>37959</v>
      </c>
      <c r="AV6" s="102">
        <v>35657</v>
      </c>
      <c r="AW6" s="102">
        <v>35078</v>
      </c>
      <c r="AX6" s="102">
        <v>34845</v>
      </c>
      <c r="AY6" s="102">
        <v>33607</v>
      </c>
      <c r="AZ6" s="102" t="s">
        <v>1183</v>
      </c>
      <c r="BA6" s="131" t="s">
        <v>3336</v>
      </c>
      <c r="BB6" s="114" t="s">
        <v>1405</v>
      </c>
      <c r="BC6" s="114" t="s">
        <v>1406</v>
      </c>
      <c r="BD6" s="120"/>
      <c r="BE6" s="320">
        <v>613955</v>
      </c>
      <c r="BF6" s="95" t="s">
        <v>1183</v>
      </c>
      <c r="BG6" s="95" t="s">
        <v>1407</v>
      </c>
      <c r="BH6" s="95" t="s">
        <v>1414</v>
      </c>
      <c r="BI6" s="95" t="s">
        <v>1409</v>
      </c>
      <c r="BJ6" s="101"/>
      <c r="BK6" s="95" t="s">
        <v>1410</v>
      </c>
      <c r="BL6" s="95" t="s">
        <v>1183</v>
      </c>
      <c r="BM6" s="95" t="s">
        <v>1411</v>
      </c>
      <c r="BN6" s="95" t="s">
        <v>1408</v>
      </c>
      <c r="BO6" s="95" t="s">
        <v>1412</v>
      </c>
      <c r="BP6" s="22"/>
      <c r="BQ6" s="117" t="s">
        <v>1453</v>
      </c>
      <c r="BR6" s="117" t="s">
        <v>1413</v>
      </c>
      <c r="BS6" s="121"/>
      <c r="BU6" s="14">
        <v>613955</v>
      </c>
      <c r="BV6" s="95" t="s">
        <v>1183</v>
      </c>
      <c r="BW6" s="124" t="s">
        <v>3336</v>
      </c>
      <c r="BX6" s="101">
        <v>33607</v>
      </c>
      <c r="BY6" s="322" t="s">
        <v>1183</v>
      </c>
      <c r="BZ6" s="124" t="s">
        <v>3336</v>
      </c>
      <c r="CA6" s="95" t="s">
        <v>1183</v>
      </c>
      <c r="CB6" s="322" t="s">
        <v>1183</v>
      </c>
      <c r="CC6" s="124" t="s">
        <v>3336</v>
      </c>
      <c r="CD6" s="101">
        <v>580348</v>
      </c>
      <c r="CE6" s="322" t="s">
        <v>1183</v>
      </c>
      <c r="CF6" s="124" t="s">
        <v>3336</v>
      </c>
      <c r="CG6" s="101">
        <v>27742</v>
      </c>
      <c r="CH6" s="322" t="s">
        <v>1183</v>
      </c>
      <c r="CI6" s="124" t="s">
        <v>3336</v>
      </c>
      <c r="CJ6" s="101">
        <v>3956</v>
      </c>
      <c r="CK6" s="322" t="s">
        <v>1183</v>
      </c>
      <c r="CL6" s="22"/>
      <c r="CM6" s="102">
        <v>142428</v>
      </c>
      <c r="CN6" s="322" t="s">
        <v>1183</v>
      </c>
      <c r="CO6" s="22"/>
      <c r="CP6" s="101">
        <v>140793</v>
      </c>
      <c r="CQ6" s="322" t="s">
        <v>1183</v>
      </c>
      <c r="CR6" s="22"/>
      <c r="CS6" s="101">
        <v>117828</v>
      </c>
      <c r="CT6" s="95" t="s">
        <v>1183</v>
      </c>
      <c r="CU6" s="22"/>
      <c r="CV6" s="101">
        <v>142072</v>
      </c>
      <c r="CW6" s="322" t="s">
        <v>1183</v>
      </c>
      <c r="CX6" s="22"/>
      <c r="CY6" s="116" t="s">
        <v>1405</v>
      </c>
      <c r="CZ6" s="114" t="s">
        <v>1415</v>
      </c>
      <c r="DA6" s="22"/>
      <c r="DC6" s="102">
        <v>613955</v>
      </c>
      <c r="DD6" s="102">
        <v>33607</v>
      </c>
      <c r="DE6" s="22"/>
      <c r="DF6" s="102" t="s">
        <v>1183</v>
      </c>
      <c r="DG6" s="102" t="s">
        <v>1183</v>
      </c>
      <c r="DH6" s="22"/>
      <c r="DI6" s="102">
        <v>1226</v>
      </c>
      <c r="DJ6" s="102">
        <v>653</v>
      </c>
      <c r="DK6" s="22"/>
      <c r="DL6" s="102">
        <v>302</v>
      </c>
      <c r="DM6" s="102">
        <v>164</v>
      </c>
      <c r="DN6" s="22"/>
      <c r="DO6" s="102">
        <v>67226</v>
      </c>
      <c r="DP6" s="102">
        <v>5547</v>
      </c>
      <c r="DQ6" s="22"/>
      <c r="DR6" s="102" t="s">
        <v>1183</v>
      </c>
      <c r="DS6" s="102" t="s">
        <v>1183</v>
      </c>
      <c r="DT6" s="22"/>
      <c r="DU6" s="102">
        <v>8656</v>
      </c>
      <c r="DV6" s="102">
        <v>1224</v>
      </c>
      <c r="DW6" s="22"/>
      <c r="DX6" s="102">
        <v>3919</v>
      </c>
      <c r="DY6" s="102">
        <v>648</v>
      </c>
      <c r="DZ6" s="22"/>
      <c r="EA6" s="102">
        <v>787</v>
      </c>
      <c r="EB6" s="102">
        <v>132</v>
      </c>
      <c r="EC6" s="22"/>
      <c r="ED6" s="102">
        <v>21733</v>
      </c>
      <c r="EE6" s="102">
        <v>2076</v>
      </c>
      <c r="EF6" s="22"/>
      <c r="EG6" s="102">
        <v>135869</v>
      </c>
      <c r="EH6" s="102">
        <v>5960</v>
      </c>
      <c r="EI6" s="16"/>
      <c r="EJ6" s="102" t="s">
        <v>1183</v>
      </c>
      <c r="EK6" s="102" t="s">
        <v>1183</v>
      </c>
      <c r="EL6" s="102"/>
      <c r="EM6" s="102">
        <v>9394</v>
      </c>
      <c r="EN6" s="102">
        <v>406</v>
      </c>
      <c r="EO6" s="102"/>
      <c r="EP6" s="102">
        <v>25976</v>
      </c>
      <c r="EQ6" s="102">
        <v>1192</v>
      </c>
      <c r="ER6" s="102"/>
      <c r="ES6" s="102">
        <v>22407</v>
      </c>
      <c r="ET6" s="102">
        <v>530</v>
      </c>
      <c r="EU6" s="102"/>
      <c r="EV6" s="102">
        <v>16781</v>
      </c>
      <c r="EW6" s="102">
        <v>434</v>
      </c>
      <c r="EX6" s="102"/>
      <c r="EY6" s="102">
        <v>15938</v>
      </c>
      <c r="EZ6" s="102">
        <v>301</v>
      </c>
      <c r="FA6" s="102"/>
      <c r="FB6" s="102">
        <v>8406</v>
      </c>
      <c r="FC6" s="102">
        <v>909</v>
      </c>
      <c r="FD6" s="102"/>
      <c r="FE6" s="102">
        <v>1946</v>
      </c>
      <c r="FF6" s="102">
        <v>195</v>
      </c>
      <c r="FG6" s="102"/>
      <c r="FH6" s="102">
        <v>201</v>
      </c>
      <c r="FI6" s="102">
        <v>35</v>
      </c>
      <c r="FJ6" s="102"/>
      <c r="FK6" s="102">
        <v>34302</v>
      </c>
      <c r="FL6" s="102">
        <v>5139</v>
      </c>
      <c r="FM6" s="102"/>
      <c r="FN6" s="102">
        <v>2513</v>
      </c>
      <c r="FO6" s="102">
        <v>397</v>
      </c>
      <c r="FP6" s="101" t="s">
        <v>1405</v>
      </c>
      <c r="FQ6" s="101" t="s">
        <v>1416</v>
      </c>
      <c r="FR6" s="22"/>
      <c r="FS6" s="14">
        <v>2</v>
      </c>
      <c r="FT6" s="101" t="s">
        <v>1417</v>
      </c>
      <c r="FY6" s="14">
        <v>2</v>
      </c>
      <c r="GA6" s="14">
        <v>2</v>
      </c>
      <c r="GD6" s="14">
        <v>1</v>
      </c>
      <c r="GE6" s="14">
        <v>2</v>
      </c>
      <c r="GF6" s="14">
        <v>2</v>
      </c>
      <c r="GG6" s="14">
        <v>2</v>
      </c>
      <c r="GH6" s="14">
        <v>1</v>
      </c>
      <c r="GI6" s="14">
        <v>2</v>
      </c>
      <c r="GJ6" s="14">
        <v>2</v>
      </c>
      <c r="GK6" s="14">
        <v>2</v>
      </c>
      <c r="GL6" s="14">
        <v>2</v>
      </c>
      <c r="GM6" s="14">
        <v>2</v>
      </c>
      <c r="GT6" s="101">
        <v>9941</v>
      </c>
      <c r="GU6" s="95" t="s">
        <v>1183</v>
      </c>
      <c r="GZ6" s="14">
        <v>1</v>
      </c>
      <c r="HA6" s="14">
        <v>1</v>
      </c>
      <c r="HF6" s="11" t="s">
        <v>1183</v>
      </c>
      <c r="HG6" s="11" t="s">
        <v>1183</v>
      </c>
      <c r="HH6" s="11" t="s">
        <v>1183</v>
      </c>
      <c r="HI6" s="11" t="s">
        <v>1183</v>
      </c>
      <c r="HJ6" s="11" t="s">
        <v>1183</v>
      </c>
      <c r="HK6" s="11" t="s">
        <v>1183</v>
      </c>
      <c r="HL6" s="124" t="s">
        <v>3336</v>
      </c>
      <c r="HM6" s="95" t="s">
        <v>1183</v>
      </c>
      <c r="HN6" s="95" t="s">
        <v>1183</v>
      </c>
      <c r="HO6" s="95" t="s">
        <v>1183</v>
      </c>
      <c r="HP6" s="95" t="s">
        <v>1183</v>
      </c>
      <c r="HQ6" s="95" t="s">
        <v>1183</v>
      </c>
      <c r="HR6" s="95" t="s">
        <v>1183</v>
      </c>
      <c r="HS6" s="124" t="s">
        <v>3336</v>
      </c>
      <c r="HT6" s="95" t="s">
        <v>1183</v>
      </c>
    </row>
    <row r="7" spans="1:370">
      <c r="A7" s="95">
        <v>6</v>
      </c>
      <c r="B7" s="96" t="s">
        <v>29</v>
      </c>
      <c r="AA7" s="97"/>
      <c r="AK7" s="95" t="s">
        <v>1183</v>
      </c>
      <c r="AL7" s="95" t="s">
        <v>1183</v>
      </c>
      <c r="AM7" s="124" t="s">
        <v>3336</v>
      </c>
      <c r="AN7" s="28">
        <v>20414</v>
      </c>
      <c r="AO7" s="28">
        <v>20662</v>
      </c>
      <c r="AP7" s="28">
        <v>20485</v>
      </c>
      <c r="AQ7" s="28">
        <v>19728</v>
      </c>
      <c r="AR7" s="28">
        <v>19973</v>
      </c>
      <c r="AS7" s="28">
        <v>17448</v>
      </c>
      <c r="AT7" s="125" t="s">
        <v>3336</v>
      </c>
      <c r="AU7" s="102" t="s">
        <v>1183</v>
      </c>
      <c r="AV7" s="102" t="s">
        <v>1183</v>
      </c>
      <c r="AW7" s="102" t="s">
        <v>1183</v>
      </c>
      <c r="AX7" s="102" t="s">
        <v>1183</v>
      </c>
      <c r="AY7" s="102" t="s">
        <v>1183</v>
      </c>
      <c r="AZ7" s="102" t="s">
        <v>1183</v>
      </c>
      <c r="BA7" s="131" t="s">
        <v>3336</v>
      </c>
      <c r="BB7" s="115"/>
      <c r="BC7" s="115"/>
      <c r="BD7" s="118"/>
      <c r="BE7" s="34">
        <v>19973</v>
      </c>
      <c r="BF7" s="95" t="s">
        <v>1183</v>
      </c>
      <c r="BG7" s="101" t="s">
        <v>1183</v>
      </c>
      <c r="BH7" s="101" t="s">
        <v>1183</v>
      </c>
      <c r="BI7" s="101" t="s">
        <v>1183</v>
      </c>
      <c r="BK7" s="95" t="s">
        <v>1183</v>
      </c>
      <c r="BL7" s="95" t="s">
        <v>1183</v>
      </c>
      <c r="BM7" s="101" t="s">
        <v>1182</v>
      </c>
      <c r="BN7" s="101" t="s">
        <v>1182</v>
      </c>
      <c r="BO7" s="101" t="s">
        <v>1182</v>
      </c>
      <c r="BQ7" s="115"/>
      <c r="BR7" s="115"/>
      <c r="BS7" s="118"/>
      <c r="BU7" s="34">
        <v>19973</v>
      </c>
      <c r="BV7" s="95" t="s">
        <v>1183</v>
      </c>
      <c r="BW7" s="124" t="s">
        <v>3336</v>
      </c>
      <c r="BX7" s="95" t="s">
        <v>1183</v>
      </c>
      <c r="BY7" s="322" t="s">
        <v>1183</v>
      </c>
      <c r="BZ7" s="124" t="s">
        <v>3336</v>
      </c>
      <c r="CA7" s="95" t="s">
        <v>1183</v>
      </c>
      <c r="CB7" s="322" t="s">
        <v>1183</v>
      </c>
      <c r="CC7" s="124" t="s">
        <v>3336</v>
      </c>
      <c r="CD7" s="95" t="s">
        <v>1183</v>
      </c>
      <c r="CE7" s="322" t="s">
        <v>1183</v>
      </c>
      <c r="CF7" s="124" t="s">
        <v>3336</v>
      </c>
      <c r="CG7" s="95" t="s">
        <v>1183</v>
      </c>
      <c r="CH7" s="322" t="s">
        <v>1183</v>
      </c>
      <c r="CI7" s="124" t="s">
        <v>3336</v>
      </c>
      <c r="CJ7" s="95" t="s">
        <v>1183</v>
      </c>
      <c r="CK7" s="322" t="s">
        <v>1183</v>
      </c>
      <c r="CM7" s="95" t="s">
        <v>1183</v>
      </c>
      <c r="CN7" s="322" t="s">
        <v>1183</v>
      </c>
      <c r="CP7" s="95" t="s">
        <v>1183</v>
      </c>
      <c r="CQ7" s="322" t="s">
        <v>1183</v>
      </c>
      <c r="CS7" s="95" t="s">
        <v>1183</v>
      </c>
      <c r="CT7" s="95" t="s">
        <v>1183</v>
      </c>
      <c r="CV7" s="95" t="s">
        <v>1183</v>
      </c>
      <c r="CW7" s="322" t="s">
        <v>1183</v>
      </c>
      <c r="CY7" s="115"/>
      <c r="CZ7" s="115"/>
      <c r="DC7" s="327">
        <v>19973</v>
      </c>
      <c r="DD7" s="95" t="s">
        <v>1183</v>
      </c>
      <c r="DF7" s="95" t="s">
        <v>1183</v>
      </c>
      <c r="DG7" s="95" t="s">
        <v>1183</v>
      </c>
      <c r="DI7" s="95" t="s">
        <v>1183</v>
      </c>
      <c r="DJ7" s="95" t="s">
        <v>1183</v>
      </c>
      <c r="DL7" s="95" t="s">
        <v>1183</v>
      </c>
      <c r="DM7" s="95" t="s">
        <v>1183</v>
      </c>
      <c r="DO7" s="95" t="s">
        <v>1183</v>
      </c>
      <c r="DP7" s="95" t="s">
        <v>1183</v>
      </c>
      <c r="DR7" s="95" t="s">
        <v>1183</v>
      </c>
      <c r="DS7" s="95" t="s">
        <v>1183</v>
      </c>
      <c r="DU7" s="95" t="s">
        <v>1183</v>
      </c>
      <c r="DV7" s="95" t="s">
        <v>1183</v>
      </c>
      <c r="DX7" s="95" t="s">
        <v>1183</v>
      </c>
      <c r="DY7" s="95" t="s">
        <v>1183</v>
      </c>
      <c r="EA7" s="95" t="s">
        <v>1183</v>
      </c>
      <c r="EB7" s="95" t="s">
        <v>1183</v>
      </c>
      <c r="ED7" s="95" t="s">
        <v>1183</v>
      </c>
      <c r="EE7" s="95" t="s">
        <v>1183</v>
      </c>
      <c r="EG7" s="95" t="s">
        <v>1183</v>
      </c>
      <c r="EH7" s="95" t="s">
        <v>1183</v>
      </c>
      <c r="EI7" s="16"/>
      <c r="EJ7" s="95" t="s">
        <v>1183</v>
      </c>
      <c r="EK7" s="95" t="s">
        <v>1183</v>
      </c>
      <c r="EM7" s="95" t="s">
        <v>1183</v>
      </c>
      <c r="EN7" s="95" t="s">
        <v>1183</v>
      </c>
      <c r="EP7" s="95" t="s">
        <v>1183</v>
      </c>
      <c r="EQ7" s="95" t="s">
        <v>1183</v>
      </c>
      <c r="ES7" s="95" t="s">
        <v>1183</v>
      </c>
      <c r="ET7" s="95" t="s">
        <v>1183</v>
      </c>
      <c r="EV7" s="95" t="s">
        <v>1183</v>
      </c>
      <c r="EW7" s="95" t="s">
        <v>1183</v>
      </c>
      <c r="EY7" s="95" t="s">
        <v>1183</v>
      </c>
      <c r="EZ7" s="95" t="s">
        <v>1183</v>
      </c>
      <c r="FB7" s="95" t="s">
        <v>1183</v>
      </c>
      <c r="FC7" s="95" t="s">
        <v>1183</v>
      </c>
      <c r="FE7" s="95" t="s">
        <v>1183</v>
      </c>
      <c r="FF7" s="95" t="s">
        <v>1183</v>
      </c>
      <c r="FH7" s="95" t="s">
        <v>1183</v>
      </c>
      <c r="FI7" s="95" t="s">
        <v>1183</v>
      </c>
      <c r="FK7" s="95" t="s">
        <v>1183</v>
      </c>
      <c r="FL7" s="95" t="s">
        <v>1183</v>
      </c>
      <c r="FN7" s="95" t="s">
        <v>1183</v>
      </c>
      <c r="FO7" s="95" t="s">
        <v>1183</v>
      </c>
      <c r="GT7" s="95" t="s">
        <v>1183</v>
      </c>
      <c r="GU7" s="95" t="s">
        <v>1183</v>
      </c>
      <c r="HF7" s="11" t="s">
        <v>1183</v>
      </c>
      <c r="HG7" s="11" t="s">
        <v>1183</v>
      </c>
      <c r="HH7" s="11" t="s">
        <v>1183</v>
      </c>
      <c r="HI7" s="11" t="s">
        <v>1183</v>
      </c>
      <c r="HJ7" s="11" t="s">
        <v>1183</v>
      </c>
      <c r="HK7" s="11" t="s">
        <v>1183</v>
      </c>
      <c r="HL7" s="124" t="s">
        <v>3336</v>
      </c>
      <c r="HM7" s="95" t="s">
        <v>1183</v>
      </c>
      <c r="HN7" s="95" t="s">
        <v>1183</v>
      </c>
      <c r="HO7" s="95" t="s">
        <v>1183</v>
      </c>
      <c r="HP7" s="95" t="s">
        <v>1183</v>
      </c>
      <c r="HQ7" s="95" t="s">
        <v>1183</v>
      </c>
      <c r="HR7" s="95" t="s">
        <v>1183</v>
      </c>
      <c r="HS7" s="124" t="s">
        <v>3336</v>
      </c>
      <c r="HT7" s="95" t="s">
        <v>1183</v>
      </c>
    </row>
    <row r="8" spans="1:370" ht="16.5" customHeight="1">
      <c r="A8" s="95">
        <v>7</v>
      </c>
      <c r="B8" s="96" t="s">
        <v>30</v>
      </c>
      <c r="C8" s="14">
        <v>2</v>
      </c>
      <c r="D8" s="95" t="s">
        <v>1052</v>
      </c>
      <c r="E8" s="14">
        <v>1</v>
      </c>
      <c r="F8" s="14">
        <v>1</v>
      </c>
      <c r="G8" s="14">
        <v>2</v>
      </c>
      <c r="H8" s="14">
        <v>1</v>
      </c>
      <c r="I8" s="14">
        <v>3</v>
      </c>
      <c r="J8" s="14">
        <v>3</v>
      </c>
      <c r="K8" s="14">
        <v>3</v>
      </c>
      <c r="L8" s="14">
        <v>3</v>
      </c>
      <c r="M8" s="14">
        <v>3</v>
      </c>
      <c r="N8" s="14">
        <v>3</v>
      </c>
      <c r="O8" s="14">
        <v>3</v>
      </c>
      <c r="P8" s="14">
        <v>3</v>
      </c>
      <c r="Q8" s="14">
        <v>3</v>
      </c>
      <c r="R8" s="14">
        <v>3</v>
      </c>
      <c r="T8" s="14">
        <v>1</v>
      </c>
      <c r="U8" s="14">
        <v>1</v>
      </c>
      <c r="V8" s="14">
        <v>1</v>
      </c>
      <c r="W8" s="14">
        <v>1</v>
      </c>
      <c r="X8" s="14">
        <v>1</v>
      </c>
      <c r="Y8" s="14">
        <v>1</v>
      </c>
      <c r="Z8" s="14">
        <v>1</v>
      </c>
      <c r="AA8" s="97"/>
      <c r="AB8" s="14">
        <v>3</v>
      </c>
      <c r="AC8" s="14">
        <v>1</v>
      </c>
      <c r="AE8" s="14">
        <v>1</v>
      </c>
      <c r="AF8" s="14">
        <v>1</v>
      </c>
      <c r="AG8" s="14">
        <v>1</v>
      </c>
      <c r="AH8" s="101" t="s">
        <v>1418</v>
      </c>
      <c r="AI8" s="101"/>
      <c r="AJ8" s="22"/>
      <c r="AK8" s="101">
        <v>37326</v>
      </c>
      <c r="AL8" s="101">
        <v>121541</v>
      </c>
      <c r="AM8" s="124" t="s">
        <v>3336</v>
      </c>
      <c r="AN8" s="101">
        <v>160843</v>
      </c>
      <c r="AO8" s="101">
        <v>144950</v>
      </c>
      <c r="AP8" s="101">
        <v>145891</v>
      </c>
      <c r="AQ8" s="101">
        <v>139153</v>
      </c>
      <c r="AR8" s="101">
        <v>130660</v>
      </c>
      <c r="AS8" s="101">
        <v>128834</v>
      </c>
      <c r="AT8" s="125" t="s">
        <v>3336</v>
      </c>
      <c r="AU8" s="101">
        <v>45997</v>
      </c>
      <c r="AV8" s="101">
        <v>40713</v>
      </c>
      <c r="AW8" s="101">
        <v>38945</v>
      </c>
      <c r="AX8" s="101">
        <v>35135</v>
      </c>
      <c r="AY8" s="101">
        <v>33083</v>
      </c>
      <c r="AZ8" s="101">
        <v>34234</v>
      </c>
      <c r="BA8" s="131" t="s">
        <v>3336</v>
      </c>
      <c r="BB8" s="114" t="s">
        <v>1419</v>
      </c>
      <c r="BC8" s="117" t="s">
        <v>1420</v>
      </c>
      <c r="BD8" s="121"/>
      <c r="BE8" s="101">
        <v>130660</v>
      </c>
      <c r="BF8" s="101">
        <v>1922</v>
      </c>
      <c r="BG8" s="101" t="s">
        <v>1183</v>
      </c>
      <c r="BH8" s="101" t="s">
        <v>1183</v>
      </c>
      <c r="BI8" s="101" t="s">
        <v>1183</v>
      </c>
      <c r="BJ8" s="22"/>
      <c r="BK8" s="101">
        <v>33083</v>
      </c>
      <c r="BL8" s="101">
        <v>1138</v>
      </c>
      <c r="BM8" s="101" t="s">
        <v>1182</v>
      </c>
      <c r="BN8" s="101" t="s">
        <v>1182</v>
      </c>
      <c r="BO8" s="101" t="s">
        <v>1182</v>
      </c>
      <c r="BP8" s="22"/>
      <c r="BQ8" s="114" t="s">
        <v>1421</v>
      </c>
      <c r="BR8" s="117" t="s">
        <v>1422</v>
      </c>
      <c r="BS8" s="121"/>
      <c r="BU8" s="319">
        <v>130660</v>
      </c>
      <c r="BV8" s="101">
        <v>1922</v>
      </c>
      <c r="BW8" s="124" t="s">
        <v>3336</v>
      </c>
      <c r="BX8" s="319">
        <v>33083</v>
      </c>
      <c r="BY8" s="323">
        <v>1138</v>
      </c>
      <c r="BZ8" s="124" t="s">
        <v>3336</v>
      </c>
      <c r="CA8" s="95" t="s">
        <v>1183</v>
      </c>
      <c r="CB8" s="322" t="s">
        <v>1183</v>
      </c>
      <c r="CC8" s="124" t="s">
        <v>3336</v>
      </c>
      <c r="CD8" s="95" t="s">
        <v>1183</v>
      </c>
      <c r="CE8" s="322" t="s">
        <v>1183</v>
      </c>
      <c r="CF8" s="124" t="s">
        <v>3336</v>
      </c>
      <c r="CG8" s="95" t="s">
        <v>1183</v>
      </c>
      <c r="CH8" s="322" t="s">
        <v>1183</v>
      </c>
      <c r="CI8" s="124" t="s">
        <v>3336</v>
      </c>
      <c r="CJ8" s="95" t="s">
        <v>1183</v>
      </c>
      <c r="CK8" s="322" t="s">
        <v>1183</v>
      </c>
      <c r="CL8" s="22"/>
      <c r="CM8" s="95" t="s">
        <v>1183</v>
      </c>
      <c r="CN8" s="322" t="s">
        <v>1183</v>
      </c>
      <c r="CO8" s="22"/>
      <c r="CP8" s="95" t="s">
        <v>1183</v>
      </c>
      <c r="CQ8" s="322" t="s">
        <v>1183</v>
      </c>
      <c r="CR8" s="22"/>
      <c r="CS8" s="101">
        <v>57819</v>
      </c>
      <c r="CT8" s="101" t="s">
        <v>1183</v>
      </c>
      <c r="CU8" s="22"/>
      <c r="CV8" s="101" t="s">
        <v>1183</v>
      </c>
      <c r="CW8" s="323" t="s">
        <v>1183</v>
      </c>
      <c r="CX8" s="22"/>
      <c r="CY8" s="117" t="s">
        <v>1423</v>
      </c>
      <c r="CZ8" s="117" t="s">
        <v>1424</v>
      </c>
      <c r="DA8" s="99"/>
      <c r="DC8" s="101">
        <v>130660</v>
      </c>
      <c r="DD8" s="101">
        <v>33083</v>
      </c>
      <c r="DE8" s="22"/>
      <c r="DF8" s="101" t="s">
        <v>1183</v>
      </c>
      <c r="DG8" s="101" t="s">
        <v>1183</v>
      </c>
      <c r="DH8" s="22"/>
      <c r="DI8" s="101" t="s">
        <v>1183</v>
      </c>
      <c r="DJ8" s="101" t="s">
        <v>1183</v>
      </c>
      <c r="DK8" s="22"/>
      <c r="DL8" s="101" t="s">
        <v>1183</v>
      </c>
      <c r="DM8" s="101" t="s">
        <v>1183</v>
      </c>
      <c r="DN8" s="22"/>
      <c r="DO8" s="101" t="s">
        <v>1183</v>
      </c>
      <c r="DP8" s="101" t="s">
        <v>1183</v>
      </c>
      <c r="DQ8" s="22"/>
      <c r="DR8" s="101" t="s">
        <v>1183</v>
      </c>
      <c r="DS8" s="101" t="s">
        <v>1183</v>
      </c>
      <c r="DT8" s="22"/>
      <c r="DU8" s="101" t="s">
        <v>1183</v>
      </c>
      <c r="DV8" s="101" t="s">
        <v>1183</v>
      </c>
      <c r="DW8" s="22"/>
      <c r="DX8" s="101" t="s">
        <v>1183</v>
      </c>
      <c r="DY8" s="101" t="s">
        <v>1183</v>
      </c>
      <c r="DZ8" s="22"/>
      <c r="EA8" s="101" t="s">
        <v>1183</v>
      </c>
      <c r="EB8" s="101" t="s">
        <v>1183</v>
      </c>
      <c r="EC8" s="22"/>
      <c r="ED8" s="101" t="s">
        <v>1183</v>
      </c>
      <c r="EE8" s="101" t="s">
        <v>1183</v>
      </c>
      <c r="EF8" s="22"/>
      <c r="EG8" s="101" t="s">
        <v>1183</v>
      </c>
      <c r="EH8" s="101" t="s">
        <v>1183</v>
      </c>
      <c r="EI8" s="16"/>
      <c r="EJ8" s="101" t="s">
        <v>1183</v>
      </c>
      <c r="EK8" s="101" t="s">
        <v>1183</v>
      </c>
      <c r="EL8" s="101"/>
      <c r="EM8" s="101" t="s">
        <v>1183</v>
      </c>
      <c r="EN8" s="101" t="s">
        <v>1183</v>
      </c>
      <c r="EO8" s="101"/>
      <c r="EP8" s="101" t="s">
        <v>1183</v>
      </c>
      <c r="EQ8" s="101" t="s">
        <v>1183</v>
      </c>
      <c r="ER8" s="101"/>
      <c r="ES8" s="101" t="s">
        <v>1183</v>
      </c>
      <c r="ET8" s="101" t="s">
        <v>1183</v>
      </c>
      <c r="EU8" s="101"/>
      <c r="EV8" s="101" t="s">
        <v>1183</v>
      </c>
      <c r="EW8" s="101" t="s">
        <v>1183</v>
      </c>
      <c r="EX8" s="101"/>
      <c r="EY8" s="101" t="s">
        <v>1183</v>
      </c>
      <c r="EZ8" s="101" t="s">
        <v>1183</v>
      </c>
      <c r="FA8" s="101"/>
      <c r="FB8" s="101" t="s">
        <v>1183</v>
      </c>
      <c r="FC8" s="101" t="s">
        <v>1183</v>
      </c>
      <c r="FD8" s="101"/>
      <c r="FE8" s="101">
        <v>119</v>
      </c>
      <c r="FF8" s="101">
        <v>39</v>
      </c>
      <c r="FG8" s="101"/>
      <c r="FH8" s="101">
        <v>1573</v>
      </c>
      <c r="FI8" s="101">
        <v>485</v>
      </c>
      <c r="FJ8" s="101"/>
      <c r="FK8" s="101">
        <v>6022</v>
      </c>
      <c r="FL8" s="101">
        <v>2422</v>
      </c>
      <c r="FM8" s="101"/>
      <c r="FN8" s="101" t="s">
        <v>1183</v>
      </c>
      <c r="FO8" s="101" t="s">
        <v>1183</v>
      </c>
      <c r="FP8" s="101" t="s">
        <v>1425</v>
      </c>
      <c r="FQ8" s="98" t="s">
        <v>3067</v>
      </c>
      <c r="FR8" s="99"/>
      <c r="FS8" s="14">
        <v>1</v>
      </c>
      <c r="FT8" s="95" t="s">
        <v>850</v>
      </c>
      <c r="FU8" s="14">
        <v>1</v>
      </c>
      <c r="FY8" s="14">
        <v>1</v>
      </c>
      <c r="GA8" s="14">
        <v>2</v>
      </c>
      <c r="GC8" s="14">
        <v>1</v>
      </c>
      <c r="GD8" s="14">
        <v>1</v>
      </c>
      <c r="GE8" s="14">
        <v>1</v>
      </c>
      <c r="GF8" s="14">
        <v>2</v>
      </c>
      <c r="GG8" s="14">
        <v>2</v>
      </c>
      <c r="GH8" s="14">
        <v>1</v>
      </c>
      <c r="GO8" s="14">
        <v>2</v>
      </c>
      <c r="GT8" s="101">
        <v>3389</v>
      </c>
      <c r="GU8" s="95" t="s">
        <v>1183</v>
      </c>
      <c r="GV8" s="98" t="s">
        <v>1426</v>
      </c>
      <c r="GW8" s="101" t="s">
        <v>1427</v>
      </c>
      <c r="GX8" s="22"/>
      <c r="GY8" s="14">
        <v>1</v>
      </c>
      <c r="GZ8" s="95" t="s">
        <v>850</v>
      </c>
      <c r="HA8" s="14">
        <v>1</v>
      </c>
      <c r="HC8" s="14">
        <v>1</v>
      </c>
      <c r="HF8" s="101" t="s">
        <v>1183</v>
      </c>
      <c r="HG8" s="101" t="s">
        <v>1183</v>
      </c>
      <c r="HH8" s="101">
        <v>4778.5</v>
      </c>
      <c r="HI8" s="101">
        <v>4857.5</v>
      </c>
      <c r="HJ8" s="101" t="s">
        <v>1183</v>
      </c>
      <c r="HK8" s="11" t="s">
        <v>1183</v>
      </c>
      <c r="HL8" s="124" t="s">
        <v>3336</v>
      </c>
      <c r="HM8" s="101">
        <v>1578</v>
      </c>
      <c r="HN8" s="101">
        <v>1728</v>
      </c>
      <c r="HO8" s="101">
        <v>1745</v>
      </c>
      <c r="HP8" s="101">
        <v>1761</v>
      </c>
      <c r="HQ8" s="101">
        <v>1763</v>
      </c>
      <c r="HR8" s="101">
        <v>1779</v>
      </c>
      <c r="HS8" s="124" t="s">
        <v>3336</v>
      </c>
      <c r="HT8" s="95" t="s">
        <v>1183</v>
      </c>
      <c r="HU8" s="114" t="s">
        <v>1419</v>
      </c>
      <c r="HV8" s="114" t="s">
        <v>1563</v>
      </c>
    </row>
    <row r="9" spans="1:370" ht="15" customHeight="1">
      <c r="A9" s="95">
        <v>8</v>
      </c>
      <c r="B9" s="96" t="s">
        <v>31</v>
      </c>
      <c r="D9" s="14">
        <v>2</v>
      </c>
      <c r="E9" s="14">
        <v>1</v>
      </c>
      <c r="F9" s="14">
        <v>1</v>
      </c>
      <c r="G9" s="14">
        <v>2</v>
      </c>
      <c r="H9" s="14">
        <v>1</v>
      </c>
      <c r="I9" s="14">
        <v>1</v>
      </c>
      <c r="J9" s="14">
        <v>3</v>
      </c>
      <c r="R9" s="14">
        <v>1</v>
      </c>
      <c r="T9" s="14">
        <v>1</v>
      </c>
      <c r="U9" s="14">
        <v>1</v>
      </c>
      <c r="V9" s="14">
        <v>1</v>
      </c>
      <c r="W9" s="14">
        <v>1</v>
      </c>
      <c r="X9" s="14">
        <v>1</v>
      </c>
      <c r="Y9" s="14">
        <v>1</v>
      </c>
      <c r="Z9" s="14">
        <v>1</v>
      </c>
      <c r="AA9" s="97"/>
      <c r="AB9" s="14">
        <v>1</v>
      </c>
      <c r="AC9" s="14">
        <v>2</v>
      </c>
      <c r="AD9" s="14">
        <v>3</v>
      </c>
      <c r="AE9" s="95" t="s">
        <v>850</v>
      </c>
      <c r="AH9" s="101" t="s">
        <v>1429</v>
      </c>
      <c r="AI9" s="101"/>
      <c r="AJ9" s="22"/>
      <c r="AK9" s="95" t="s">
        <v>1183</v>
      </c>
      <c r="AL9" s="95" t="s">
        <v>1183</v>
      </c>
      <c r="AM9" s="124" t="s">
        <v>3336</v>
      </c>
      <c r="AN9" s="95" t="s">
        <v>1183</v>
      </c>
      <c r="AO9" s="95" t="s">
        <v>1183</v>
      </c>
      <c r="AP9" s="95" t="s">
        <v>1183</v>
      </c>
      <c r="AQ9" s="95" t="s">
        <v>1183</v>
      </c>
      <c r="AR9" s="95" t="s">
        <v>1183</v>
      </c>
      <c r="AS9" s="95" t="s">
        <v>1183</v>
      </c>
      <c r="AT9" s="125" t="s">
        <v>3336</v>
      </c>
      <c r="AU9" s="102" t="s">
        <v>1183</v>
      </c>
      <c r="AV9" s="102" t="s">
        <v>1183</v>
      </c>
      <c r="AW9" s="102" t="s">
        <v>1183</v>
      </c>
      <c r="AX9" s="102" t="s">
        <v>1183</v>
      </c>
      <c r="AY9" s="102" t="s">
        <v>1183</v>
      </c>
      <c r="AZ9" s="102" t="s">
        <v>1183</v>
      </c>
      <c r="BA9" s="131" t="s">
        <v>3336</v>
      </c>
      <c r="BB9" s="114" t="s">
        <v>1430</v>
      </c>
      <c r="BC9" s="115"/>
      <c r="BD9" s="118"/>
      <c r="BG9" s="101" t="s">
        <v>1183</v>
      </c>
      <c r="BH9" s="101" t="s">
        <v>1183</v>
      </c>
      <c r="BI9" s="101" t="s">
        <v>1183</v>
      </c>
      <c r="BJ9" s="22"/>
      <c r="BK9" s="101">
        <v>15863</v>
      </c>
      <c r="BL9" s="101">
        <v>492</v>
      </c>
      <c r="BM9" s="101">
        <v>1936</v>
      </c>
      <c r="BN9" s="101">
        <v>479</v>
      </c>
      <c r="BO9" s="101">
        <v>185</v>
      </c>
      <c r="BP9" s="22"/>
      <c r="BQ9" s="114" t="s">
        <v>1430</v>
      </c>
      <c r="BR9" s="115"/>
      <c r="BS9" s="118"/>
      <c r="BU9" s="95" t="s">
        <v>1183</v>
      </c>
      <c r="BV9" s="95" t="s">
        <v>1183</v>
      </c>
      <c r="BW9" s="124" t="s">
        <v>3336</v>
      </c>
      <c r="BX9" s="95" t="s">
        <v>1183</v>
      </c>
      <c r="BY9" s="322" t="s">
        <v>1183</v>
      </c>
      <c r="BZ9" s="124" t="s">
        <v>3336</v>
      </c>
      <c r="CA9" s="95" t="s">
        <v>1183</v>
      </c>
      <c r="CB9" s="322" t="s">
        <v>1183</v>
      </c>
      <c r="CC9" s="124" t="s">
        <v>3336</v>
      </c>
      <c r="CD9" s="95" t="s">
        <v>1183</v>
      </c>
      <c r="CE9" s="322" t="s">
        <v>1183</v>
      </c>
      <c r="CF9" s="124" t="s">
        <v>3336</v>
      </c>
      <c r="CG9" s="95" t="s">
        <v>1183</v>
      </c>
      <c r="CH9" s="322" t="s">
        <v>1183</v>
      </c>
      <c r="CI9" s="124" t="s">
        <v>3336</v>
      </c>
      <c r="CJ9" s="95" t="s">
        <v>1183</v>
      </c>
      <c r="CK9" s="322" t="s">
        <v>1183</v>
      </c>
      <c r="CL9" s="22"/>
      <c r="CM9" s="95" t="s">
        <v>1183</v>
      </c>
      <c r="CN9" s="322" t="s">
        <v>1183</v>
      </c>
      <c r="CO9" s="22"/>
      <c r="CP9" s="95" t="s">
        <v>1183</v>
      </c>
      <c r="CQ9" s="322" t="s">
        <v>1183</v>
      </c>
      <c r="CR9" s="22"/>
      <c r="CS9" s="95" t="s">
        <v>1183</v>
      </c>
      <c r="CT9" s="95" t="s">
        <v>1183</v>
      </c>
      <c r="CU9" s="22"/>
      <c r="CV9" s="95" t="s">
        <v>1183</v>
      </c>
      <c r="CW9" s="322" t="s">
        <v>1183</v>
      </c>
      <c r="CX9" s="22"/>
      <c r="CY9" s="114" t="s">
        <v>1430</v>
      </c>
      <c r="CZ9" s="115"/>
      <c r="DC9" s="95" t="s">
        <v>1183</v>
      </c>
      <c r="DD9" s="101">
        <v>15863</v>
      </c>
      <c r="DE9" s="22"/>
      <c r="DF9" s="101" t="s">
        <v>1183</v>
      </c>
      <c r="DG9" s="101">
        <v>989</v>
      </c>
      <c r="DH9" s="22"/>
      <c r="DI9" s="101" t="s">
        <v>1183</v>
      </c>
      <c r="DJ9" s="101">
        <v>99</v>
      </c>
      <c r="DK9" s="22"/>
      <c r="DL9" s="101" t="s">
        <v>1183</v>
      </c>
      <c r="DM9" s="101">
        <v>38</v>
      </c>
      <c r="DN9" s="22"/>
      <c r="DO9" s="101" t="s">
        <v>1183</v>
      </c>
      <c r="DP9" s="101">
        <v>874</v>
      </c>
      <c r="DQ9" s="22"/>
      <c r="DR9" s="101" t="s">
        <v>1183</v>
      </c>
      <c r="DS9" s="101">
        <v>450</v>
      </c>
      <c r="DT9" s="22"/>
      <c r="DU9" s="101" t="s">
        <v>1183</v>
      </c>
      <c r="DV9" s="101">
        <v>207</v>
      </c>
      <c r="DW9" s="22"/>
      <c r="DX9" s="101" t="s">
        <v>1183</v>
      </c>
      <c r="DY9" s="101">
        <v>119</v>
      </c>
      <c r="DZ9" s="22"/>
      <c r="EA9" s="101" t="s">
        <v>1183</v>
      </c>
      <c r="EB9" s="101">
        <v>18</v>
      </c>
      <c r="EC9" s="22"/>
      <c r="ED9" s="101" t="s">
        <v>1183</v>
      </c>
      <c r="EE9" s="101">
        <v>358</v>
      </c>
      <c r="EF9" s="22"/>
      <c r="EG9" s="101" t="s">
        <v>1183</v>
      </c>
      <c r="EH9" s="101">
        <v>3445</v>
      </c>
      <c r="EI9" s="16"/>
      <c r="EJ9" s="101" t="s">
        <v>1183</v>
      </c>
      <c r="EK9" s="101">
        <v>1619</v>
      </c>
      <c r="EL9" s="101"/>
      <c r="EM9" s="101" t="s">
        <v>1183</v>
      </c>
      <c r="EN9" s="101" t="s">
        <v>1183</v>
      </c>
      <c r="EO9" s="101"/>
      <c r="EP9" s="101" t="s">
        <v>1183</v>
      </c>
      <c r="EQ9" s="101">
        <v>1519</v>
      </c>
      <c r="ER9" s="101"/>
      <c r="ES9" s="101" t="s">
        <v>1183</v>
      </c>
      <c r="ET9" s="101" t="s">
        <v>1182</v>
      </c>
      <c r="EU9" s="101"/>
      <c r="EW9" s="101">
        <v>1265</v>
      </c>
      <c r="EX9" s="101"/>
      <c r="EY9" s="101" t="s">
        <v>1183</v>
      </c>
      <c r="EZ9" s="101" t="s">
        <v>1183</v>
      </c>
      <c r="FA9" s="101"/>
      <c r="FB9" s="101" t="s">
        <v>1183</v>
      </c>
      <c r="FC9" s="101">
        <v>870</v>
      </c>
      <c r="FD9" s="101"/>
      <c r="FE9" s="101" t="s">
        <v>1183</v>
      </c>
      <c r="FF9" s="101">
        <v>11</v>
      </c>
      <c r="FG9" s="101"/>
      <c r="FI9" s="101">
        <v>372</v>
      </c>
      <c r="FJ9" s="101"/>
      <c r="FL9" s="101">
        <v>765</v>
      </c>
      <c r="FM9" s="101"/>
      <c r="FN9" s="101" t="s">
        <v>1183</v>
      </c>
      <c r="FO9" s="101">
        <v>765</v>
      </c>
      <c r="FP9" s="102" t="s">
        <v>1430</v>
      </c>
      <c r="FS9" s="14">
        <v>1</v>
      </c>
      <c r="FU9" s="14">
        <v>1</v>
      </c>
      <c r="FV9" s="14">
        <v>14</v>
      </c>
      <c r="FW9" s="14">
        <v>18</v>
      </c>
      <c r="FY9" s="14">
        <v>1</v>
      </c>
      <c r="GA9" s="14">
        <v>2</v>
      </c>
      <c r="GC9" s="14">
        <v>1</v>
      </c>
      <c r="GD9" s="14">
        <v>2</v>
      </c>
      <c r="GE9" s="102" t="s">
        <v>1431</v>
      </c>
      <c r="GF9" s="14">
        <v>2</v>
      </c>
      <c r="GG9" s="14">
        <v>2</v>
      </c>
      <c r="GH9" s="14">
        <v>1</v>
      </c>
      <c r="GI9" s="14">
        <v>2</v>
      </c>
      <c r="GJ9" s="14">
        <v>2</v>
      </c>
      <c r="GK9" s="14">
        <v>2</v>
      </c>
      <c r="GL9" s="14">
        <v>2</v>
      </c>
      <c r="GM9" s="14">
        <v>2</v>
      </c>
      <c r="GO9" s="14">
        <v>2</v>
      </c>
      <c r="GT9" s="95" t="s">
        <v>1183</v>
      </c>
      <c r="GU9" s="95" t="s">
        <v>1183</v>
      </c>
      <c r="GV9" s="101" t="s">
        <v>1432</v>
      </c>
      <c r="GY9" s="14">
        <v>1</v>
      </c>
      <c r="HA9" s="14">
        <v>1</v>
      </c>
      <c r="HC9" s="14">
        <v>2</v>
      </c>
      <c r="HD9" s="102" t="s">
        <v>1433</v>
      </c>
      <c r="HE9" s="112"/>
      <c r="HF9" s="95">
        <v>1646</v>
      </c>
      <c r="HG9" s="95">
        <v>1712</v>
      </c>
      <c r="HH9" s="95">
        <v>1672</v>
      </c>
      <c r="HI9" s="95">
        <v>1632</v>
      </c>
      <c r="HJ9" s="95">
        <v>1677</v>
      </c>
      <c r="HK9" s="95">
        <v>1731</v>
      </c>
      <c r="HL9" s="124" t="s">
        <v>3336</v>
      </c>
      <c r="HM9" s="95">
        <v>617</v>
      </c>
      <c r="HN9" s="95">
        <v>617</v>
      </c>
      <c r="HO9" s="95">
        <v>616</v>
      </c>
      <c r="HP9" s="95">
        <v>604</v>
      </c>
      <c r="HQ9" s="95">
        <v>629</v>
      </c>
      <c r="HR9" s="95">
        <v>621</v>
      </c>
      <c r="HS9" s="124" t="s">
        <v>3336</v>
      </c>
      <c r="HT9" s="95" t="s">
        <v>1183</v>
      </c>
      <c r="HU9" s="114" t="s">
        <v>1434</v>
      </c>
    </row>
    <row r="10" spans="1:370">
      <c r="A10" s="95">
        <v>9</v>
      </c>
      <c r="B10" s="96" t="s">
        <v>33</v>
      </c>
      <c r="E10" s="14">
        <v>1</v>
      </c>
      <c r="F10" s="14">
        <v>1</v>
      </c>
      <c r="G10" s="14">
        <v>2</v>
      </c>
      <c r="H10" s="14">
        <v>1</v>
      </c>
      <c r="I10" s="14">
        <v>1</v>
      </c>
      <c r="J10" s="14">
        <v>1</v>
      </c>
      <c r="K10" s="14">
        <v>2</v>
      </c>
      <c r="L10" s="14">
        <v>2</v>
      </c>
      <c r="M10" s="14">
        <v>2</v>
      </c>
      <c r="N10" s="14">
        <v>2</v>
      </c>
      <c r="O10" s="14">
        <v>2</v>
      </c>
      <c r="P10" s="14">
        <v>2</v>
      </c>
      <c r="Q10" s="14">
        <v>2</v>
      </c>
      <c r="R10" s="14">
        <v>1</v>
      </c>
      <c r="T10" s="14">
        <v>1</v>
      </c>
      <c r="U10" s="14">
        <v>1</v>
      </c>
      <c r="V10" s="14">
        <v>1</v>
      </c>
      <c r="W10" s="14">
        <v>1</v>
      </c>
      <c r="X10" s="14">
        <v>1</v>
      </c>
      <c r="Y10" s="14">
        <v>1</v>
      </c>
      <c r="Z10" s="14">
        <v>1</v>
      </c>
      <c r="AA10" s="97"/>
      <c r="AB10" s="14">
        <v>2</v>
      </c>
      <c r="AC10" s="14">
        <v>1</v>
      </c>
      <c r="AE10" s="14">
        <v>1</v>
      </c>
      <c r="AF10" s="14">
        <v>1</v>
      </c>
      <c r="AG10" s="14">
        <v>1</v>
      </c>
      <c r="AK10" s="95" t="s">
        <v>1183</v>
      </c>
      <c r="AL10" s="95" t="s">
        <v>1183</v>
      </c>
      <c r="AM10" s="124" t="s">
        <v>3336</v>
      </c>
      <c r="AN10" s="95" t="s">
        <v>1183</v>
      </c>
      <c r="AO10" s="95" t="s">
        <v>1183</v>
      </c>
      <c r="AP10" s="95" t="s">
        <v>1183</v>
      </c>
      <c r="AQ10" s="95" t="s">
        <v>1183</v>
      </c>
      <c r="AR10" s="95" t="s">
        <v>1183</v>
      </c>
      <c r="AS10" s="95" t="s">
        <v>1183</v>
      </c>
      <c r="AT10" s="125" t="s">
        <v>3336</v>
      </c>
      <c r="AU10" s="102" t="s">
        <v>1183</v>
      </c>
      <c r="AV10" s="102" t="s">
        <v>1183</v>
      </c>
      <c r="AW10" s="102" t="s">
        <v>1183</v>
      </c>
      <c r="AX10" s="102" t="s">
        <v>1183</v>
      </c>
      <c r="AY10" s="102" t="s">
        <v>1183</v>
      </c>
      <c r="AZ10" s="102" t="s">
        <v>1183</v>
      </c>
      <c r="BA10" s="131" t="s">
        <v>3336</v>
      </c>
      <c r="BB10" s="115"/>
      <c r="BC10" s="115"/>
      <c r="BD10" s="118"/>
      <c r="BE10" s="95" t="s">
        <v>1183</v>
      </c>
      <c r="BG10" s="101" t="s">
        <v>1183</v>
      </c>
      <c r="BH10" s="101" t="s">
        <v>1183</v>
      </c>
      <c r="BI10" s="101" t="s">
        <v>1183</v>
      </c>
      <c r="BK10" s="95" t="s">
        <v>1183</v>
      </c>
      <c r="BL10" s="95" t="s">
        <v>1183</v>
      </c>
      <c r="BM10" s="101" t="s">
        <v>1182</v>
      </c>
      <c r="BN10" s="101" t="s">
        <v>1182</v>
      </c>
      <c r="BO10" s="101" t="s">
        <v>1182</v>
      </c>
      <c r="BQ10" s="115"/>
      <c r="BR10" s="115"/>
      <c r="BS10" s="118"/>
      <c r="BU10" s="95" t="s">
        <v>1183</v>
      </c>
      <c r="BV10" s="95" t="s">
        <v>1183</v>
      </c>
      <c r="BW10" s="124" t="s">
        <v>3336</v>
      </c>
      <c r="BX10" s="95" t="s">
        <v>1183</v>
      </c>
      <c r="BY10" s="322" t="s">
        <v>1183</v>
      </c>
      <c r="BZ10" s="124" t="s">
        <v>3336</v>
      </c>
      <c r="CA10" s="95" t="s">
        <v>1183</v>
      </c>
      <c r="CB10" s="322" t="s">
        <v>1183</v>
      </c>
      <c r="CC10" s="124" t="s">
        <v>3336</v>
      </c>
      <c r="CD10" s="95" t="s">
        <v>1183</v>
      </c>
      <c r="CE10" s="322" t="s">
        <v>1183</v>
      </c>
      <c r="CF10" s="124" t="s">
        <v>3336</v>
      </c>
      <c r="CG10" s="95" t="s">
        <v>1183</v>
      </c>
      <c r="CH10" s="322" t="s">
        <v>1183</v>
      </c>
      <c r="CI10" s="124" t="s">
        <v>3336</v>
      </c>
      <c r="CJ10" s="95" t="s">
        <v>1183</v>
      </c>
      <c r="CK10" s="322" t="s">
        <v>1183</v>
      </c>
      <c r="CM10" s="95" t="s">
        <v>1183</v>
      </c>
      <c r="CN10" s="322" t="s">
        <v>1183</v>
      </c>
      <c r="CP10" s="95" t="s">
        <v>1183</v>
      </c>
      <c r="CQ10" s="322" t="s">
        <v>1183</v>
      </c>
      <c r="CS10" s="95" t="s">
        <v>1183</v>
      </c>
      <c r="CT10" s="95" t="s">
        <v>1183</v>
      </c>
      <c r="CV10" s="95" t="s">
        <v>1183</v>
      </c>
      <c r="CW10" s="322" t="s">
        <v>1183</v>
      </c>
      <c r="CY10" s="115"/>
      <c r="CZ10" s="115"/>
      <c r="DC10" s="101" t="s">
        <v>1183</v>
      </c>
      <c r="DD10" s="101" t="s">
        <v>1183</v>
      </c>
      <c r="DF10" s="101" t="s">
        <v>1183</v>
      </c>
      <c r="DG10" s="101" t="s">
        <v>1183</v>
      </c>
      <c r="DI10" s="101" t="s">
        <v>1183</v>
      </c>
      <c r="DJ10" s="101" t="s">
        <v>1183</v>
      </c>
      <c r="DL10" s="101" t="s">
        <v>1183</v>
      </c>
      <c r="DM10" s="101" t="s">
        <v>1183</v>
      </c>
      <c r="DO10" s="101" t="s">
        <v>1183</v>
      </c>
      <c r="DP10" s="101" t="s">
        <v>1183</v>
      </c>
      <c r="DR10" s="101" t="s">
        <v>1183</v>
      </c>
      <c r="DS10" s="101" t="s">
        <v>1183</v>
      </c>
      <c r="DU10" s="101" t="s">
        <v>1183</v>
      </c>
      <c r="DV10" s="101" t="s">
        <v>1183</v>
      </c>
      <c r="DX10" s="101" t="s">
        <v>1183</v>
      </c>
      <c r="DY10" s="101" t="s">
        <v>1183</v>
      </c>
      <c r="EA10" s="101" t="s">
        <v>1183</v>
      </c>
      <c r="EB10" s="101" t="s">
        <v>1183</v>
      </c>
      <c r="ED10" s="101" t="s">
        <v>1183</v>
      </c>
      <c r="EE10" s="101" t="s">
        <v>1183</v>
      </c>
      <c r="EG10" s="101" t="s">
        <v>1183</v>
      </c>
      <c r="EH10" s="101" t="s">
        <v>1183</v>
      </c>
      <c r="EI10" s="16"/>
      <c r="EJ10" s="101" t="s">
        <v>1183</v>
      </c>
      <c r="EK10" s="101" t="s">
        <v>1183</v>
      </c>
      <c r="EL10" s="101"/>
      <c r="EM10" s="101" t="s">
        <v>1183</v>
      </c>
      <c r="EN10" s="101" t="s">
        <v>1183</v>
      </c>
      <c r="EO10" s="101"/>
      <c r="EP10" s="101" t="s">
        <v>1183</v>
      </c>
      <c r="EQ10" s="101" t="s">
        <v>1183</v>
      </c>
      <c r="ER10" s="101"/>
      <c r="ES10" s="101" t="s">
        <v>1183</v>
      </c>
      <c r="ET10" s="101" t="s">
        <v>1183</v>
      </c>
      <c r="EU10" s="101"/>
      <c r="EV10" s="101" t="s">
        <v>1183</v>
      </c>
      <c r="EW10" s="101" t="s">
        <v>1183</v>
      </c>
      <c r="EX10" s="101"/>
      <c r="EY10" s="101" t="s">
        <v>1183</v>
      </c>
      <c r="EZ10" s="101" t="s">
        <v>1183</v>
      </c>
      <c r="FA10" s="101"/>
      <c r="FB10" s="101" t="s">
        <v>1183</v>
      </c>
      <c r="FC10" s="101" t="s">
        <v>1183</v>
      </c>
      <c r="FD10" s="101"/>
      <c r="FE10" s="101" t="s">
        <v>1183</v>
      </c>
      <c r="FF10" s="101" t="s">
        <v>1183</v>
      </c>
      <c r="FG10" s="101"/>
      <c r="FH10" s="101" t="s">
        <v>1183</v>
      </c>
      <c r="FI10" s="101" t="s">
        <v>1183</v>
      </c>
      <c r="FJ10" s="101"/>
      <c r="FK10" s="101" t="s">
        <v>1183</v>
      </c>
      <c r="FL10" s="101" t="s">
        <v>1183</v>
      </c>
      <c r="FM10" s="101"/>
      <c r="FN10" s="101" t="s">
        <v>1183</v>
      </c>
      <c r="FO10" s="101" t="s">
        <v>1183</v>
      </c>
      <c r="GT10" s="95" t="s">
        <v>1183</v>
      </c>
      <c r="GU10" s="95" t="s">
        <v>1183</v>
      </c>
      <c r="HF10" s="11" t="s">
        <v>1183</v>
      </c>
      <c r="HG10" s="11" t="s">
        <v>1183</v>
      </c>
      <c r="HH10" s="11" t="s">
        <v>1183</v>
      </c>
      <c r="HI10" s="11" t="s">
        <v>1183</v>
      </c>
      <c r="HJ10" s="11" t="s">
        <v>1183</v>
      </c>
      <c r="HK10" s="11" t="s">
        <v>1183</v>
      </c>
      <c r="HL10" s="124" t="s">
        <v>3336</v>
      </c>
      <c r="HM10" s="95" t="s">
        <v>1183</v>
      </c>
      <c r="HN10" s="95" t="s">
        <v>1183</v>
      </c>
      <c r="HO10" s="95" t="s">
        <v>1183</v>
      </c>
      <c r="HP10" s="95" t="s">
        <v>1183</v>
      </c>
      <c r="HQ10" s="95" t="s">
        <v>1183</v>
      </c>
      <c r="HR10" s="95" t="s">
        <v>1183</v>
      </c>
      <c r="HS10" s="124" t="s">
        <v>3336</v>
      </c>
      <c r="HT10" s="95" t="s">
        <v>1183</v>
      </c>
    </row>
    <row r="11" spans="1:370" s="11" customFormat="1" ht="20.25" customHeight="1">
      <c r="A11" s="11">
        <v>10</v>
      </c>
      <c r="B11" s="103" t="s">
        <v>34</v>
      </c>
      <c r="C11" s="11" t="s">
        <v>1435</v>
      </c>
      <c r="D11" s="11" t="s">
        <v>1052</v>
      </c>
      <c r="E11" s="11">
        <v>1</v>
      </c>
      <c r="F11" s="11">
        <v>2</v>
      </c>
      <c r="G11" s="11">
        <v>1</v>
      </c>
      <c r="H11" s="11">
        <v>1</v>
      </c>
      <c r="I11" s="11">
        <v>1</v>
      </c>
      <c r="J11" s="11">
        <v>1</v>
      </c>
      <c r="K11" s="11">
        <v>3</v>
      </c>
      <c r="L11" s="11">
        <v>1</v>
      </c>
      <c r="M11" s="11">
        <v>3</v>
      </c>
      <c r="N11" s="11">
        <v>3</v>
      </c>
      <c r="O11" s="11">
        <v>3</v>
      </c>
      <c r="P11" s="11">
        <v>3</v>
      </c>
      <c r="Q11" s="11">
        <v>1</v>
      </c>
      <c r="R11" s="11">
        <v>1</v>
      </c>
      <c r="T11" s="11">
        <v>1</v>
      </c>
      <c r="U11" s="11">
        <v>1</v>
      </c>
      <c r="V11" s="11">
        <v>1</v>
      </c>
      <c r="W11" s="11">
        <v>1</v>
      </c>
      <c r="X11" s="11">
        <v>1</v>
      </c>
      <c r="Y11" s="11">
        <v>1</v>
      </c>
      <c r="Z11" s="11">
        <v>2</v>
      </c>
      <c r="AA11" s="1"/>
      <c r="AC11" s="11">
        <v>2</v>
      </c>
      <c r="AE11" s="11">
        <v>1</v>
      </c>
      <c r="AF11" s="11">
        <v>1</v>
      </c>
      <c r="AG11" s="11">
        <v>1</v>
      </c>
      <c r="AH11" s="12" t="s">
        <v>1436</v>
      </c>
      <c r="AI11" s="12"/>
      <c r="AJ11" s="13"/>
      <c r="AK11" s="11">
        <v>10915</v>
      </c>
      <c r="AL11" s="11">
        <v>110253</v>
      </c>
      <c r="AM11" s="124" t="s">
        <v>3336</v>
      </c>
      <c r="AN11" s="11">
        <v>110161</v>
      </c>
      <c r="AO11" s="11">
        <v>109764</v>
      </c>
      <c r="AP11" s="11">
        <v>112769</v>
      </c>
      <c r="AQ11" s="11">
        <v>110512</v>
      </c>
      <c r="AR11" s="1">
        <v>100351</v>
      </c>
      <c r="AS11" s="11">
        <v>90730</v>
      </c>
      <c r="AT11" s="125" t="s">
        <v>3336</v>
      </c>
      <c r="AU11" s="11">
        <v>83637</v>
      </c>
      <c r="AV11" s="11">
        <v>84010</v>
      </c>
      <c r="AW11" s="11">
        <v>87159</v>
      </c>
      <c r="AX11" s="11">
        <v>85811</v>
      </c>
      <c r="AY11" s="1">
        <v>84440</v>
      </c>
      <c r="AZ11" s="11">
        <v>70185</v>
      </c>
      <c r="BA11" s="131" t="s">
        <v>3336</v>
      </c>
      <c r="BB11" s="18" t="s">
        <v>1562</v>
      </c>
      <c r="BC11" s="19" t="s">
        <v>1437</v>
      </c>
      <c r="BD11" s="128"/>
      <c r="BE11" s="11">
        <v>100351</v>
      </c>
      <c r="BF11" s="11">
        <v>2512</v>
      </c>
      <c r="BG11" s="11">
        <v>15583</v>
      </c>
      <c r="BH11" s="11">
        <v>6885</v>
      </c>
      <c r="BI11" s="11">
        <v>4297</v>
      </c>
      <c r="BJ11" s="13"/>
      <c r="BK11" s="11">
        <v>84440</v>
      </c>
      <c r="BL11" s="11">
        <v>1846</v>
      </c>
      <c r="BM11" s="11">
        <v>12417</v>
      </c>
      <c r="BN11" s="11">
        <v>5763</v>
      </c>
      <c r="BO11" s="11">
        <v>3527</v>
      </c>
      <c r="BP11" s="13"/>
      <c r="BQ11" s="18" t="s">
        <v>1438</v>
      </c>
      <c r="BR11" s="19" t="s">
        <v>1439</v>
      </c>
      <c r="BS11" s="128"/>
      <c r="BU11" s="11">
        <v>100351</v>
      </c>
      <c r="BV11" s="11">
        <v>2512</v>
      </c>
      <c r="BW11" s="124" t="s">
        <v>3336</v>
      </c>
      <c r="BX11" s="1">
        <v>84440</v>
      </c>
      <c r="BY11" s="52">
        <v>1846</v>
      </c>
      <c r="BZ11" s="124" t="s">
        <v>3336</v>
      </c>
      <c r="CA11" s="11" t="s">
        <v>1183</v>
      </c>
      <c r="CB11" s="52" t="s">
        <v>1183</v>
      </c>
      <c r="CC11" s="124" t="s">
        <v>3336</v>
      </c>
      <c r="CD11" s="11">
        <v>5404</v>
      </c>
      <c r="CE11" s="52">
        <v>353</v>
      </c>
      <c r="CF11" s="124" t="s">
        <v>3336</v>
      </c>
      <c r="CG11" s="11" t="s">
        <v>1183</v>
      </c>
      <c r="CH11" s="52" t="s">
        <v>1183</v>
      </c>
      <c r="CI11" s="124" t="s">
        <v>3336</v>
      </c>
      <c r="CJ11" s="11" t="s">
        <v>1183</v>
      </c>
      <c r="CK11" s="52" t="s">
        <v>1183</v>
      </c>
      <c r="CL11" s="13"/>
      <c r="CM11" s="11" t="s">
        <v>1183</v>
      </c>
      <c r="CN11" s="52" t="s">
        <v>1183</v>
      </c>
      <c r="CO11" s="13"/>
      <c r="CP11" s="11">
        <v>1213</v>
      </c>
      <c r="CQ11" s="52">
        <v>39</v>
      </c>
      <c r="CR11" s="13"/>
      <c r="CS11" s="11" t="s">
        <v>1183</v>
      </c>
      <c r="CT11" s="11" t="s">
        <v>1183</v>
      </c>
      <c r="CU11" s="13"/>
      <c r="CV11" s="11">
        <v>9293</v>
      </c>
      <c r="CW11" s="52">
        <v>274</v>
      </c>
      <c r="CX11" s="13"/>
      <c r="CY11" s="18" t="s">
        <v>1441</v>
      </c>
      <c r="CZ11" s="19" t="s">
        <v>1442</v>
      </c>
      <c r="DA11" s="13"/>
      <c r="DC11" s="11">
        <v>100351</v>
      </c>
      <c r="DD11" s="11">
        <v>84440</v>
      </c>
      <c r="DE11" s="13"/>
      <c r="DF11" s="11">
        <v>21456</v>
      </c>
      <c r="DG11" s="11">
        <v>19444</v>
      </c>
      <c r="DH11" s="13"/>
      <c r="DI11" s="11">
        <v>184</v>
      </c>
      <c r="DJ11" s="11">
        <v>147</v>
      </c>
      <c r="DK11" s="13"/>
      <c r="DL11" s="11" t="s">
        <v>1183</v>
      </c>
      <c r="DM11" s="11" t="s">
        <v>1183</v>
      </c>
      <c r="DN11" s="13"/>
      <c r="DO11" s="11">
        <v>4870</v>
      </c>
      <c r="DP11" s="11">
        <v>3889</v>
      </c>
      <c r="DQ11" s="13"/>
      <c r="DR11" s="11">
        <v>728</v>
      </c>
      <c r="DS11" s="11">
        <v>701</v>
      </c>
      <c r="DT11" s="13"/>
      <c r="DU11" s="11">
        <v>1081</v>
      </c>
      <c r="DV11" s="11">
        <v>787</v>
      </c>
      <c r="DW11" s="13"/>
      <c r="DX11" s="11">
        <v>455</v>
      </c>
      <c r="DY11" s="11">
        <v>345</v>
      </c>
      <c r="DZ11" s="13"/>
      <c r="EA11" s="11">
        <v>602</v>
      </c>
      <c r="EB11" s="11">
        <v>418</v>
      </c>
      <c r="EC11" s="13"/>
      <c r="ED11" s="11">
        <v>1712</v>
      </c>
      <c r="EE11" s="11">
        <v>1540</v>
      </c>
      <c r="EF11" s="13"/>
      <c r="EG11" s="11">
        <v>23187</v>
      </c>
      <c r="EH11" s="11">
        <v>19821</v>
      </c>
      <c r="EI11" s="16"/>
      <c r="EJ11" s="11" t="s">
        <v>1183</v>
      </c>
      <c r="EK11" s="11" t="s">
        <v>1183</v>
      </c>
      <c r="EM11" s="11" t="s">
        <v>1183</v>
      </c>
      <c r="EN11" s="11" t="s">
        <v>1183</v>
      </c>
      <c r="EP11" s="11" t="s">
        <v>1183</v>
      </c>
      <c r="EQ11" s="11" t="s">
        <v>1183</v>
      </c>
      <c r="ES11" s="11" t="s">
        <v>1183</v>
      </c>
      <c r="ET11" s="11" t="s">
        <v>1183</v>
      </c>
      <c r="EV11" s="11">
        <v>5675</v>
      </c>
      <c r="EW11" s="11">
        <v>4609</v>
      </c>
      <c r="EY11" s="11" t="s">
        <v>1183</v>
      </c>
      <c r="EZ11" s="11" t="s">
        <v>1183</v>
      </c>
      <c r="FB11" s="11">
        <v>611</v>
      </c>
      <c r="FC11" s="11">
        <v>444</v>
      </c>
      <c r="FE11" s="11">
        <v>191</v>
      </c>
      <c r="FF11" s="11">
        <v>169</v>
      </c>
      <c r="FH11" s="11">
        <v>222</v>
      </c>
      <c r="FI11" s="11">
        <v>196</v>
      </c>
      <c r="FK11" s="11">
        <v>4294</v>
      </c>
      <c r="FL11" s="11">
        <v>3723</v>
      </c>
      <c r="FN11" s="11">
        <v>3314</v>
      </c>
      <c r="FO11" s="11">
        <v>2928</v>
      </c>
      <c r="FP11" s="11" t="s">
        <v>1564</v>
      </c>
      <c r="FQ11" s="11" t="s">
        <v>1440</v>
      </c>
      <c r="FR11" s="16"/>
      <c r="FS11" s="11">
        <v>1</v>
      </c>
      <c r="FT11" s="11" t="s">
        <v>850</v>
      </c>
      <c r="FU11" s="11">
        <v>2</v>
      </c>
      <c r="FV11" s="11">
        <v>15</v>
      </c>
      <c r="FW11" s="11">
        <v>18</v>
      </c>
      <c r="FY11" s="11">
        <v>1</v>
      </c>
      <c r="GA11" s="11">
        <v>2</v>
      </c>
      <c r="GC11" s="11">
        <v>1</v>
      </c>
      <c r="GF11" s="11">
        <v>2</v>
      </c>
      <c r="GG11" s="11">
        <v>2</v>
      </c>
      <c r="GH11" s="11">
        <v>2</v>
      </c>
      <c r="GI11" s="11">
        <v>1</v>
      </c>
      <c r="GJ11" s="11">
        <v>1</v>
      </c>
      <c r="GK11" s="11">
        <v>1</v>
      </c>
      <c r="GL11" s="11" t="s">
        <v>850</v>
      </c>
      <c r="GO11" s="11">
        <v>2</v>
      </c>
      <c r="GP11" s="18"/>
      <c r="GQ11" s="19" t="s">
        <v>1443</v>
      </c>
      <c r="GR11" s="13"/>
      <c r="GT11" s="11" t="s">
        <v>1183</v>
      </c>
      <c r="GU11" s="11">
        <v>3359</v>
      </c>
      <c r="GV11" s="11" t="s">
        <v>1444</v>
      </c>
      <c r="GX11" s="16"/>
      <c r="GY11" s="11">
        <v>1</v>
      </c>
      <c r="GZ11" s="11" t="s">
        <v>850</v>
      </c>
      <c r="HA11" s="11">
        <v>1</v>
      </c>
      <c r="HC11" s="11">
        <v>1</v>
      </c>
      <c r="HE11" s="16"/>
      <c r="HF11" s="11">
        <v>1396</v>
      </c>
      <c r="HG11" s="11">
        <v>1401</v>
      </c>
      <c r="HH11" s="11">
        <v>1410</v>
      </c>
      <c r="HI11" s="11">
        <v>1400</v>
      </c>
      <c r="HJ11" s="11">
        <v>1409</v>
      </c>
      <c r="HK11" s="11">
        <v>1178</v>
      </c>
      <c r="HL11" s="124" t="s">
        <v>3336</v>
      </c>
      <c r="HM11" s="11">
        <v>1181</v>
      </c>
      <c r="HN11" s="11">
        <v>1180</v>
      </c>
      <c r="HO11" s="11">
        <v>1177</v>
      </c>
      <c r="HP11" s="11">
        <v>1187</v>
      </c>
      <c r="HQ11" s="11">
        <v>612</v>
      </c>
      <c r="HR11" s="95" t="s">
        <v>1183</v>
      </c>
      <c r="HS11" s="124" t="s">
        <v>3336</v>
      </c>
      <c r="HT11" s="95" t="s">
        <v>1183</v>
      </c>
      <c r="HU11" s="18" t="s">
        <v>1445</v>
      </c>
      <c r="HV11" s="18"/>
    </row>
    <row r="12" spans="1:370" ht="14.25" customHeight="1">
      <c r="A12" s="95">
        <v>11</v>
      </c>
      <c r="B12" s="96" t="s">
        <v>35</v>
      </c>
      <c r="C12" s="14">
        <v>1</v>
      </c>
      <c r="D12" s="95" t="s">
        <v>1052</v>
      </c>
      <c r="E12" s="14">
        <v>1</v>
      </c>
      <c r="F12" s="14">
        <v>2</v>
      </c>
      <c r="G12" s="14">
        <v>2</v>
      </c>
      <c r="H12" s="14">
        <v>1</v>
      </c>
      <c r="I12" s="14">
        <v>2</v>
      </c>
      <c r="J12" s="14">
        <v>1</v>
      </c>
      <c r="K12" s="14">
        <v>1</v>
      </c>
      <c r="L12" s="14">
        <v>2</v>
      </c>
      <c r="M12" s="14">
        <v>2</v>
      </c>
      <c r="N12" s="14">
        <v>3</v>
      </c>
      <c r="O12" s="14">
        <v>3</v>
      </c>
      <c r="P12" s="14">
        <v>3</v>
      </c>
      <c r="Q12" s="14">
        <v>2</v>
      </c>
      <c r="R12" s="14">
        <v>1</v>
      </c>
      <c r="T12" s="14">
        <v>1</v>
      </c>
      <c r="U12" s="14">
        <v>1</v>
      </c>
      <c r="V12" s="14">
        <v>2</v>
      </c>
      <c r="W12" s="14">
        <v>2</v>
      </c>
      <c r="X12" s="14">
        <v>3</v>
      </c>
      <c r="Y12" s="14">
        <v>1</v>
      </c>
      <c r="Z12" s="14">
        <v>2</v>
      </c>
      <c r="AA12" s="97"/>
      <c r="AB12" s="14">
        <v>2</v>
      </c>
      <c r="AC12" s="14">
        <v>1</v>
      </c>
      <c r="AE12" s="14">
        <v>1</v>
      </c>
      <c r="AF12" s="14">
        <v>2</v>
      </c>
      <c r="AG12" s="14">
        <v>2</v>
      </c>
      <c r="AK12" s="101">
        <v>111968</v>
      </c>
      <c r="AL12" s="101">
        <v>662185</v>
      </c>
      <c r="AM12" s="124" t="s">
        <v>3336</v>
      </c>
      <c r="AN12" s="101">
        <v>572605</v>
      </c>
      <c r="AO12" s="101">
        <v>568106</v>
      </c>
      <c r="AP12" s="101">
        <v>614040</v>
      </c>
      <c r="AQ12" s="101">
        <v>557949</v>
      </c>
      <c r="AR12" s="101">
        <v>644963</v>
      </c>
      <c r="AS12" s="101">
        <v>747524</v>
      </c>
      <c r="AT12" s="125" t="s">
        <v>3336</v>
      </c>
      <c r="AU12" s="101">
        <v>87698</v>
      </c>
      <c r="AV12" s="101">
        <v>141977</v>
      </c>
      <c r="AW12" s="101">
        <v>116119</v>
      </c>
      <c r="AX12" s="101">
        <v>118952</v>
      </c>
      <c r="AY12" s="101">
        <v>136369</v>
      </c>
      <c r="AZ12" s="101">
        <v>130292</v>
      </c>
      <c r="BA12" s="131" t="s">
        <v>3336</v>
      </c>
      <c r="BB12" s="114" t="s">
        <v>1446</v>
      </c>
      <c r="BC12" s="115"/>
      <c r="BD12" s="118"/>
      <c r="BE12" s="101">
        <v>225095</v>
      </c>
      <c r="BF12" s="101">
        <v>2180</v>
      </c>
      <c r="BG12" s="319">
        <f>BE12-158369</f>
        <v>66726</v>
      </c>
      <c r="BH12" s="101">
        <v>64546</v>
      </c>
      <c r="BI12" s="101">
        <v>23940</v>
      </c>
      <c r="BK12" s="101">
        <v>41004</v>
      </c>
      <c r="BL12" s="101">
        <v>0</v>
      </c>
      <c r="BM12" s="101">
        <v>20940</v>
      </c>
      <c r="BN12" s="101">
        <v>20064</v>
      </c>
      <c r="BO12" s="101">
        <v>5847</v>
      </c>
      <c r="BQ12" s="114" t="s">
        <v>1447</v>
      </c>
      <c r="BR12" s="115"/>
      <c r="BS12" s="118"/>
      <c r="BU12" s="101">
        <v>644963</v>
      </c>
      <c r="BV12" s="101">
        <v>2180</v>
      </c>
      <c r="BW12" s="124" t="s">
        <v>3336</v>
      </c>
      <c r="BX12" s="101">
        <v>136369</v>
      </c>
      <c r="BY12" s="323">
        <v>0</v>
      </c>
      <c r="BZ12" s="124" t="s">
        <v>3336</v>
      </c>
      <c r="CA12" s="101" t="s">
        <v>1183</v>
      </c>
      <c r="CB12" s="323" t="s">
        <v>1183</v>
      </c>
      <c r="CC12" s="124" t="s">
        <v>3336</v>
      </c>
      <c r="CD12" s="101">
        <v>482069</v>
      </c>
      <c r="CE12" s="323" t="s">
        <v>1183</v>
      </c>
      <c r="CF12" s="124" t="s">
        <v>3336</v>
      </c>
      <c r="CG12" s="101">
        <v>482069</v>
      </c>
      <c r="CH12" s="323" t="s">
        <v>1183</v>
      </c>
      <c r="CI12" s="124" t="s">
        <v>3336</v>
      </c>
      <c r="CJ12" s="101" t="s">
        <v>1183</v>
      </c>
      <c r="CK12" s="323" t="s">
        <v>1183</v>
      </c>
      <c r="CM12" s="101">
        <v>589</v>
      </c>
      <c r="CN12" s="323" t="s">
        <v>1183</v>
      </c>
      <c r="CP12" s="101">
        <v>21270</v>
      </c>
      <c r="CQ12" s="323" t="s">
        <v>1183</v>
      </c>
      <c r="CS12" s="101" t="s">
        <v>1183</v>
      </c>
      <c r="CT12" s="101" t="s">
        <v>1183</v>
      </c>
      <c r="CV12" s="101">
        <v>5993</v>
      </c>
      <c r="CW12" s="322" t="s">
        <v>1183</v>
      </c>
      <c r="CY12" s="114" t="s">
        <v>1448</v>
      </c>
      <c r="CZ12" s="115"/>
      <c r="DC12" s="101">
        <v>644963</v>
      </c>
      <c r="DD12" s="101">
        <v>136369</v>
      </c>
      <c r="DF12" s="101">
        <v>142</v>
      </c>
      <c r="DG12" s="101">
        <v>116</v>
      </c>
      <c r="DI12" s="101">
        <v>167</v>
      </c>
      <c r="DJ12" s="101">
        <v>94</v>
      </c>
      <c r="DL12" s="101">
        <v>51</v>
      </c>
      <c r="DM12" s="101">
        <v>28</v>
      </c>
      <c r="DO12" s="101">
        <v>9331</v>
      </c>
      <c r="DP12" s="101">
        <v>6446</v>
      </c>
      <c r="DR12" s="101">
        <v>1490</v>
      </c>
      <c r="DS12" s="101">
        <v>1075</v>
      </c>
      <c r="DU12" s="101">
        <v>1225</v>
      </c>
      <c r="DV12" s="101">
        <v>510</v>
      </c>
      <c r="DX12" s="101">
        <v>283</v>
      </c>
      <c r="DY12" s="101">
        <v>85</v>
      </c>
      <c r="EA12" s="101">
        <v>266</v>
      </c>
      <c r="EB12" s="101">
        <v>122</v>
      </c>
      <c r="ED12" s="101">
        <v>956</v>
      </c>
      <c r="EE12" s="101">
        <v>601</v>
      </c>
      <c r="EG12" s="101">
        <v>22509</v>
      </c>
      <c r="EH12" s="101">
        <v>10653</v>
      </c>
      <c r="EI12" s="16"/>
      <c r="EM12" s="101">
        <v>911</v>
      </c>
      <c r="EN12" s="101">
        <v>438</v>
      </c>
      <c r="EO12" s="101"/>
      <c r="EP12" s="101">
        <v>2760</v>
      </c>
      <c r="EQ12" s="101">
        <v>1497</v>
      </c>
      <c r="ER12" s="101"/>
      <c r="ES12" s="101">
        <v>1512</v>
      </c>
      <c r="ET12" s="101">
        <v>833</v>
      </c>
      <c r="EU12" s="101"/>
      <c r="EV12" s="101">
        <v>3081</v>
      </c>
      <c r="EW12" s="101">
        <v>1541</v>
      </c>
      <c r="EX12" s="101"/>
      <c r="FB12" s="101">
        <v>773</v>
      </c>
      <c r="FC12" s="101">
        <v>460</v>
      </c>
      <c r="FD12" s="101"/>
      <c r="FE12" s="101">
        <v>0</v>
      </c>
      <c r="FF12" s="101">
        <v>0</v>
      </c>
      <c r="FG12" s="101"/>
      <c r="FH12" s="101">
        <v>23</v>
      </c>
      <c r="FI12" s="101">
        <v>11</v>
      </c>
      <c r="FJ12" s="101"/>
      <c r="FK12" s="101">
        <v>15558</v>
      </c>
      <c r="FL12" s="101">
        <v>8315</v>
      </c>
      <c r="FM12" s="101"/>
      <c r="FN12" s="101">
        <v>158</v>
      </c>
      <c r="FO12" s="101">
        <v>96</v>
      </c>
      <c r="FP12" s="101" t="s">
        <v>1448</v>
      </c>
      <c r="FS12" s="14">
        <v>2</v>
      </c>
      <c r="FU12" s="14">
        <v>1</v>
      </c>
      <c r="GA12" s="14">
        <v>2</v>
      </c>
      <c r="GC12" s="14">
        <v>2</v>
      </c>
      <c r="GD12" s="14">
        <v>2</v>
      </c>
      <c r="GE12" s="14">
        <v>1</v>
      </c>
      <c r="GF12" s="14">
        <v>2</v>
      </c>
      <c r="GG12" s="14">
        <v>2</v>
      </c>
      <c r="GH12" s="14">
        <v>2</v>
      </c>
      <c r="GI12" s="14">
        <v>1</v>
      </c>
      <c r="GJ12" s="14">
        <v>2</v>
      </c>
      <c r="GK12" s="14">
        <v>2</v>
      </c>
      <c r="GL12" s="14">
        <v>2</v>
      </c>
      <c r="GM12" s="14">
        <v>1</v>
      </c>
      <c r="GO12" s="14">
        <v>2</v>
      </c>
      <c r="GT12" s="101">
        <v>35190</v>
      </c>
      <c r="GU12" s="101">
        <v>5221</v>
      </c>
      <c r="GV12" s="101" t="s">
        <v>1449</v>
      </c>
      <c r="GW12" s="101" t="s">
        <v>1450</v>
      </c>
      <c r="GX12" s="22"/>
      <c r="GY12" s="14">
        <v>1</v>
      </c>
      <c r="HA12" s="14">
        <v>1</v>
      </c>
      <c r="HC12" s="14">
        <v>2</v>
      </c>
      <c r="HD12" s="101" t="s">
        <v>1451</v>
      </c>
      <c r="HE12" s="22"/>
      <c r="HG12" s="101">
        <v>1170</v>
      </c>
      <c r="HH12" s="101">
        <v>1197</v>
      </c>
      <c r="HI12" s="101">
        <v>1194</v>
      </c>
      <c r="HJ12" s="101">
        <v>1215</v>
      </c>
      <c r="HK12" s="101">
        <v>1226</v>
      </c>
      <c r="HL12" s="124" t="s">
        <v>3336</v>
      </c>
      <c r="HM12" s="95" t="s">
        <v>1183</v>
      </c>
      <c r="HN12" s="101">
        <v>560</v>
      </c>
      <c r="HO12" s="101">
        <v>557</v>
      </c>
      <c r="HP12" s="101">
        <v>573</v>
      </c>
      <c r="HQ12" s="101">
        <v>583</v>
      </c>
      <c r="HR12" s="101">
        <v>597</v>
      </c>
      <c r="HS12" s="124" t="s">
        <v>3336</v>
      </c>
      <c r="HT12" s="101">
        <v>381</v>
      </c>
      <c r="HU12" s="114" t="s">
        <v>1452</v>
      </c>
    </row>
    <row r="13" spans="1:370" ht="13.5" customHeight="1">
      <c r="A13" s="95">
        <v>12</v>
      </c>
      <c r="B13" s="96" t="s">
        <v>36</v>
      </c>
      <c r="C13" s="14">
        <v>2</v>
      </c>
      <c r="D13" s="14">
        <v>2</v>
      </c>
      <c r="E13" s="14">
        <v>1</v>
      </c>
      <c r="F13" s="14">
        <v>1</v>
      </c>
      <c r="G13" s="14">
        <v>2</v>
      </c>
      <c r="H13" s="14">
        <v>1</v>
      </c>
      <c r="I13" s="95">
        <v>3</v>
      </c>
      <c r="J13" s="14">
        <v>1</v>
      </c>
      <c r="K13" s="14">
        <v>3</v>
      </c>
      <c r="L13" s="14">
        <v>1</v>
      </c>
      <c r="M13" s="14">
        <v>1</v>
      </c>
      <c r="N13" s="14">
        <v>1</v>
      </c>
      <c r="O13" s="14">
        <v>3</v>
      </c>
      <c r="P13" s="14">
        <v>1</v>
      </c>
      <c r="Q13" s="14">
        <v>3</v>
      </c>
      <c r="R13" s="14">
        <v>1</v>
      </c>
      <c r="T13" s="14">
        <v>1</v>
      </c>
      <c r="U13" s="14">
        <v>1</v>
      </c>
      <c r="V13" s="14">
        <v>1</v>
      </c>
      <c r="W13" s="14">
        <v>1</v>
      </c>
      <c r="X13" s="14">
        <v>1</v>
      </c>
      <c r="Y13" s="14">
        <v>1</v>
      </c>
      <c r="Z13" s="14">
        <v>1</v>
      </c>
      <c r="AA13" s="34"/>
      <c r="AC13" s="14">
        <v>1</v>
      </c>
      <c r="AE13" s="14">
        <v>3</v>
      </c>
      <c r="AF13" s="14">
        <v>3</v>
      </c>
      <c r="AG13" s="14">
        <v>1</v>
      </c>
      <c r="AH13" s="101" t="s">
        <v>1454</v>
      </c>
      <c r="AI13" s="104"/>
      <c r="AJ13" s="105"/>
      <c r="AK13" s="95" t="s">
        <v>1183</v>
      </c>
      <c r="AL13" s="95" t="s">
        <v>1183</v>
      </c>
      <c r="AM13" s="124" t="s">
        <v>3336</v>
      </c>
      <c r="AN13" s="102">
        <v>43415</v>
      </c>
      <c r="AO13" s="102">
        <v>39744</v>
      </c>
      <c r="AP13" s="102">
        <v>35054</v>
      </c>
      <c r="AQ13" s="102">
        <v>32821</v>
      </c>
      <c r="AR13" s="102">
        <v>32623</v>
      </c>
      <c r="AS13" s="102">
        <v>22803</v>
      </c>
      <c r="AT13" s="125" t="s">
        <v>3336</v>
      </c>
      <c r="AU13" s="102">
        <v>9409</v>
      </c>
      <c r="AV13" s="102">
        <v>8689</v>
      </c>
      <c r="AW13" s="102">
        <v>7441</v>
      </c>
      <c r="AX13" s="102">
        <v>6942</v>
      </c>
      <c r="AY13" s="102">
        <v>6867</v>
      </c>
      <c r="AZ13" s="102">
        <v>7135</v>
      </c>
      <c r="BA13" s="131" t="s">
        <v>3336</v>
      </c>
      <c r="BB13" s="114" t="s">
        <v>1455</v>
      </c>
      <c r="BC13" s="117" t="s">
        <v>1456</v>
      </c>
      <c r="BD13" s="121"/>
      <c r="BE13" s="14">
        <v>32623</v>
      </c>
      <c r="BF13" s="95" t="s">
        <v>1183</v>
      </c>
      <c r="BG13" s="95" t="s">
        <v>1183</v>
      </c>
      <c r="BH13" s="95" t="s">
        <v>1183</v>
      </c>
      <c r="BI13" s="95" t="s">
        <v>1183</v>
      </c>
      <c r="BJ13" s="105"/>
      <c r="BK13" s="14">
        <v>6867</v>
      </c>
      <c r="BL13" s="95" t="s">
        <v>1183</v>
      </c>
      <c r="BM13" s="95" t="s">
        <v>1183</v>
      </c>
      <c r="BN13" s="95" t="s">
        <v>1183</v>
      </c>
      <c r="BO13" s="95" t="s">
        <v>1183</v>
      </c>
      <c r="BP13" s="105"/>
      <c r="BQ13" s="115"/>
      <c r="BR13" s="115"/>
      <c r="BS13" s="118"/>
      <c r="BU13" s="101" t="s">
        <v>1183</v>
      </c>
      <c r="BV13" s="101" t="s">
        <v>1183</v>
      </c>
      <c r="BW13" s="124" t="s">
        <v>3336</v>
      </c>
      <c r="BX13" s="320">
        <v>6867</v>
      </c>
      <c r="BY13" s="323" t="s">
        <v>1183</v>
      </c>
      <c r="BZ13" s="124" t="s">
        <v>3336</v>
      </c>
      <c r="CA13" s="101" t="s">
        <v>1183</v>
      </c>
      <c r="CB13" s="323" t="s">
        <v>1183</v>
      </c>
      <c r="CC13" s="124" t="s">
        <v>3336</v>
      </c>
      <c r="CD13" s="101" t="s">
        <v>1183</v>
      </c>
      <c r="CE13" s="323" t="s">
        <v>1183</v>
      </c>
      <c r="CF13" s="124" t="s">
        <v>3336</v>
      </c>
      <c r="CG13" s="101" t="s">
        <v>1183</v>
      </c>
      <c r="CH13" s="323" t="s">
        <v>1183</v>
      </c>
      <c r="CI13" s="124" t="s">
        <v>3336</v>
      </c>
      <c r="CJ13" s="101" t="s">
        <v>1183</v>
      </c>
      <c r="CK13" s="323" t="s">
        <v>1183</v>
      </c>
      <c r="CL13" s="105"/>
      <c r="CM13" s="101" t="s">
        <v>1183</v>
      </c>
      <c r="CN13" s="323" t="s">
        <v>1183</v>
      </c>
      <c r="CO13" s="105"/>
      <c r="CP13" s="101" t="s">
        <v>1183</v>
      </c>
      <c r="CQ13" s="323" t="s">
        <v>1183</v>
      </c>
      <c r="CR13" s="105"/>
      <c r="CS13" s="101" t="s">
        <v>1183</v>
      </c>
      <c r="CT13" s="101" t="s">
        <v>1183</v>
      </c>
      <c r="CU13" s="105"/>
      <c r="CV13" s="101" t="s">
        <v>1183</v>
      </c>
      <c r="CW13" s="323" t="s">
        <v>1183</v>
      </c>
      <c r="CX13" s="105"/>
      <c r="CY13" s="115"/>
      <c r="CZ13" s="115"/>
      <c r="DC13" s="102">
        <v>32623</v>
      </c>
      <c r="DD13" s="102">
        <v>6867</v>
      </c>
      <c r="DE13" s="105"/>
      <c r="DF13" s="102">
        <v>3565</v>
      </c>
      <c r="DG13" s="102">
        <v>3298</v>
      </c>
      <c r="DH13" s="105"/>
      <c r="DI13" s="102">
        <v>54</v>
      </c>
      <c r="DJ13" s="102">
        <v>46</v>
      </c>
      <c r="DK13" s="105"/>
      <c r="DL13" s="102" t="s">
        <v>1183</v>
      </c>
      <c r="DM13" s="102" t="s">
        <v>1183</v>
      </c>
      <c r="DN13" s="105"/>
      <c r="DO13" s="102">
        <v>5441</v>
      </c>
      <c r="DP13" s="102">
        <v>1368</v>
      </c>
      <c r="DQ13" s="105"/>
      <c r="DR13" s="102">
        <v>100</v>
      </c>
      <c r="DS13" s="102">
        <v>54</v>
      </c>
      <c r="DT13" s="105"/>
      <c r="DU13" s="102">
        <v>171</v>
      </c>
      <c r="DV13" s="102">
        <v>81</v>
      </c>
      <c r="DW13" s="105"/>
      <c r="DX13" s="102">
        <v>122</v>
      </c>
      <c r="DY13" s="102">
        <v>47</v>
      </c>
      <c r="DZ13" s="105"/>
      <c r="EA13" s="102">
        <v>24</v>
      </c>
      <c r="EB13" s="102">
        <v>16</v>
      </c>
      <c r="EC13" s="105"/>
      <c r="ED13" s="102">
        <v>358</v>
      </c>
      <c r="EE13" s="102">
        <v>129</v>
      </c>
      <c r="EF13" s="105"/>
      <c r="EG13" s="102">
        <v>16435</v>
      </c>
      <c r="EH13" s="102">
        <v>1216</v>
      </c>
      <c r="EI13" s="16"/>
      <c r="EJ13" s="102" t="s">
        <v>1183</v>
      </c>
      <c r="EK13" s="102" t="s">
        <v>1183</v>
      </c>
      <c r="EL13" s="102"/>
      <c r="EM13" s="102" t="s">
        <v>1183</v>
      </c>
      <c r="EN13" s="102" t="s">
        <v>1183</v>
      </c>
      <c r="EO13" s="102"/>
      <c r="EP13" s="102" t="s">
        <v>1183</v>
      </c>
      <c r="EQ13" s="102" t="s">
        <v>1183</v>
      </c>
      <c r="ER13" s="102"/>
      <c r="ES13" s="102" t="s">
        <v>1183</v>
      </c>
      <c r="ET13" s="102" t="s">
        <v>1183</v>
      </c>
      <c r="EU13" s="102"/>
      <c r="EV13" s="102">
        <v>826</v>
      </c>
      <c r="EW13" s="102">
        <v>222</v>
      </c>
      <c r="EX13" s="102"/>
      <c r="EY13" s="102" t="s">
        <v>1183</v>
      </c>
      <c r="EZ13" s="102" t="s">
        <v>1183</v>
      </c>
      <c r="FA13" s="102"/>
      <c r="FB13" s="102">
        <v>471</v>
      </c>
      <c r="FC13" s="102">
        <v>165</v>
      </c>
      <c r="FD13" s="102"/>
      <c r="FE13" s="102">
        <v>34</v>
      </c>
      <c r="FF13" s="102">
        <v>18</v>
      </c>
      <c r="FG13" s="102"/>
      <c r="FH13" s="102">
        <v>42</v>
      </c>
      <c r="FI13" s="102">
        <v>15</v>
      </c>
      <c r="FJ13" s="102"/>
      <c r="FK13" s="102">
        <v>607</v>
      </c>
      <c r="FL13" s="102">
        <v>421</v>
      </c>
      <c r="FM13" s="102"/>
      <c r="FN13" s="102">
        <v>607</v>
      </c>
      <c r="FO13" s="102">
        <v>421</v>
      </c>
      <c r="FP13" s="101" t="s">
        <v>1455</v>
      </c>
      <c r="FQ13" s="98" t="s">
        <v>1457</v>
      </c>
      <c r="FR13" s="99"/>
      <c r="FS13" s="14">
        <v>1</v>
      </c>
      <c r="FU13" s="14">
        <v>1</v>
      </c>
      <c r="GA13" s="14">
        <v>2</v>
      </c>
      <c r="GC13" s="14">
        <v>1</v>
      </c>
      <c r="GD13" s="14">
        <v>1</v>
      </c>
      <c r="GF13" s="14">
        <v>2</v>
      </c>
      <c r="GG13" s="14">
        <v>1</v>
      </c>
      <c r="GH13" s="14">
        <v>1</v>
      </c>
      <c r="GI13" s="14">
        <v>2</v>
      </c>
      <c r="GJ13" s="14">
        <v>2</v>
      </c>
      <c r="GK13" s="14">
        <v>2</v>
      </c>
      <c r="GL13" s="14">
        <v>2</v>
      </c>
      <c r="GM13" s="14">
        <v>2</v>
      </c>
      <c r="GO13" s="14">
        <v>2</v>
      </c>
      <c r="GT13" s="95" t="s">
        <v>1183</v>
      </c>
      <c r="GU13" s="14">
        <v>699</v>
      </c>
      <c r="GV13" s="101" t="s">
        <v>1458</v>
      </c>
      <c r="GY13" s="14">
        <v>1</v>
      </c>
      <c r="GZ13" s="14">
        <v>2</v>
      </c>
      <c r="HA13" s="95" t="s">
        <v>996</v>
      </c>
      <c r="HF13" s="102">
        <v>259</v>
      </c>
      <c r="HG13" s="102">
        <v>248</v>
      </c>
      <c r="HH13" s="102">
        <v>255</v>
      </c>
      <c r="HI13" s="101" t="s">
        <v>1182</v>
      </c>
      <c r="HJ13" s="101" t="s">
        <v>1182</v>
      </c>
      <c r="HK13" s="101" t="s">
        <v>1182</v>
      </c>
      <c r="HL13" s="124" t="s">
        <v>3336</v>
      </c>
      <c r="HM13" s="102">
        <v>174</v>
      </c>
      <c r="HN13" s="102">
        <v>166</v>
      </c>
      <c r="HO13" s="102">
        <v>172</v>
      </c>
      <c r="HP13" s="95" t="s">
        <v>1183</v>
      </c>
      <c r="HQ13" s="95" t="s">
        <v>1183</v>
      </c>
      <c r="HR13" s="102">
        <v>165</v>
      </c>
      <c r="HS13" s="124" t="s">
        <v>3336</v>
      </c>
      <c r="HT13" s="95" t="s">
        <v>1183</v>
      </c>
      <c r="HU13" s="114" t="s">
        <v>1459</v>
      </c>
    </row>
    <row r="14" spans="1:370" ht="18" customHeight="1">
      <c r="A14" s="95">
        <v>13</v>
      </c>
      <c r="B14" s="96" t="s">
        <v>37</v>
      </c>
      <c r="C14" s="14">
        <v>1</v>
      </c>
      <c r="D14" s="95" t="s">
        <v>1183</v>
      </c>
      <c r="E14" s="14">
        <v>1</v>
      </c>
      <c r="F14" s="14">
        <v>2</v>
      </c>
      <c r="G14" s="14">
        <v>2</v>
      </c>
      <c r="H14" s="14">
        <v>1</v>
      </c>
      <c r="I14" s="14">
        <v>1</v>
      </c>
      <c r="J14" s="14">
        <v>1</v>
      </c>
      <c r="K14" s="14">
        <v>3</v>
      </c>
      <c r="L14" s="14">
        <v>3</v>
      </c>
      <c r="M14" s="14">
        <v>3</v>
      </c>
      <c r="N14" s="14">
        <v>3</v>
      </c>
      <c r="O14" s="14">
        <v>3</v>
      </c>
      <c r="P14" s="14">
        <v>3</v>
      </c>
      <c r="Q14" s="14">
        <v>1</v>
      </c>
      <c r="R14" s="14">
        <v>1</v>
      </c>
      <c r="T14" s="14">
        <v>1</v>
      </c>
      <c r="U14" s="14">
        <v>1</v>
      </c>
      <c r="V14" s="14">
        <v>1</v>
      </c>
      <c r="W14" s="14">
        <v>1</v>
      </c>
      <c r="X14" s="14">
        <v>1</v>
      </c>
      <c r="Y14" s="14">
        <v>1</v>
      </c>
      <c r="Z14" s="14">
        <v>1</v>
      </c>
      <c r="AA14" s="97"/>
      <c r="AB14" s="14">
        <v>3</v>
      </c>
      <c r="AC14" s="14">
        <v>3</v>
      </c>
      <c r="AE14" s="14">
        <v>1</v>
      </c>
      <c r="AF14" s="14">
        <v>1</v>
      </c>
      <c r="AG14" s="14">
        <v>1</v>
      </c>
      <c r="AH14" s="101" t="s">
        <v>1460</v>
      </c>
      <c r="AI14" s="101"/>
      <c r="AJ14" s="22"/>
      <c r="AK14" s="95" t="s">
        <v>1183</v>
      </c>
      <c r="AL14" s="101">
        <v>214245</v>
      </c>
      <c r="AM14" s="124" t="s">
        <v>3336</v>
      </c>
      <c r="AN14" s="38">
        <v>213315</v>
      </c>
      <c r="AO14" s="38">
        <v>202210</v>
      </c>
      <c r="AP14" s="38">
        <v>192978</v>
      </c>
      <c r="AQ14" s="38">
        <v>183127</v>
      </c>
      <c r="AR14" s="38">
        <v>191476</v>
      </c>
      <c r="AS14" s="38">
        <v>168227</v>
      </c>
      <c r="AT14" s="125" t="s">
        <v>3336</v>
      </c>
      <c r="AU14" s="101">
        <v>68368</v>
      </c>
      <c r="AV14" s="101">
        <v>68089</v>
      </c>
      <c r="AW14" s="101">
        <v>63519</v>
      </c>
      <c r="AX14" s="101">
        <v>62627</v>
      </c>
      <c r="AY14" s="101">
        <v>60635</v>
      </c>
      <c r="AZ14" s="101">
        <v>58172</v>
      </c>
      <c r="BA14" s="131" t="s">
        <v>3336</v>
      </c>
      <c r="BB14" s="117" t="s">
        <v>1464</v>
      </c>
      <c r="BC14" s="114" t="s">
        <v>1465</v>
      </c>
      <c r="BD14" s="120"/>
      <c r="BE14" s="101">
        <v>191476</v>
      </c>
      <c r="BF14" s="101">
        <v>9143</v>
      </c>
      <c r="BG14" s="101">
        <v>39561</v>
      </c>
      <c r="BH14" s="101">
        <v>22785</v>
      </c>
      <c r="BI14" s="101">
        <v>10831</v>
      </c>
      <c r="BJ14" s="22"/>
      <c r="BK14" s="101">
        <v>60635</v>
      </c>
      <c r="BL14" s="101">
        <v>2700</v>
      </c>
      <c r="BM14" s="101">
        <v>10313</v>
      </c>
      <c r="BN14" s="101">
        <v>6448</v>
      </c>
      <c r="BO14" s="101">
        <v>3138</v>
      </c>
      <c r="BP14" s="22"/>
      <c r="BQ14" s="114" t="s">
        <v>1461</v>
      </c>
      <c r="BR14" s="114" t="s">
        <v>1462</v>
      </c>
      <c r="BS14" s="120"/>
      <c r="BU14" s="101">
        <v>191476</v>
      </c>
      <c r="BV14" s="101">
        <v>9143</v>
      </c>
      <c r="BW14" s="124" t="s">
        <v>3336</v>
      </c>
      <c r="BX14" s="101">
        <v>60635</v>
      </c>
      <c r="BY14" s="323">
        <v>2700</v>
      </c>
      <c r="BZ14" s="124" t="s">
        <v>3336</v>
      </c>
      <c r="CA14" s="101">
        <v>129121</v>
      </c>
      <c r="CB14" s="323">
        <v>6359</v>
      </c>
      <c r="CC14" s="124" t="s">
        <v>3336</v>
      </c>
      <c r="CD14" s="101" t="s">
        <v>1182</v>
      </c>
      <c r="CE14" s="323" t="s">
        <v>1182</v>
      </c>
      <c r="CF14" s="124" t="s">
        <v>3336</v>
      </c>
      <c r="CG14" s="101" t="s">
        <v>1182</v>
      </c>
      <c r="CH14" s="323" t="s">
        <v>1182</v>
      </c>
      <c r="CI14" s="124" t="s">
        <v>3336</v>
      </c>
      <c r="CJ14" s="101" t="s">
        <v>1182</v>
      </c>
      <c r="CK14" s="323" t="s">
        <v>1182</v>
      </c>
      <c r="CL14" s="22"/>
      <c r="CM14" s="101">
        <v>1687</v>
      </c>
      <c r="CN14" s="323">
        <v>77</v>
      </c>
      <c r="CO14" s="22"/>
      <c r="CP14" s="101" t="s">
        <v>1182</v>
      </c>
      <c r="CQ14" s="323" t="s">
        <v>1182</v>
      </c>
      <c r="CR14" s="22"/>
      <c r="CS14" s="101" t="s">
        <v>1182</v>
      </c>
      <c r="CT14" s="101" t="s">
        <v>1182</v>
      </c>
      <c r="CU14" s="22"/>
      <c r="CV14" s="101" t="s">
        <v>1182</v>
      </c>
      <c r="CW14" s="323" t="s">
        <v>1182</v>
      </c>
      <c r="CX14" s="22"/>
      <c r="CY14" s="117" t="s">
        <v>1466</v>
      </c>
      <c r="CZ14" s="115" t="s">
        <v>1467</v>
      </c>
      <c r="DC14" s="101">
        <v>191476</v>
      </c>
      <c r="DD14" s="101">
        <v>60635</v>
      </c>
      <c r="DE14" s="22"/>
      <c r="DF14" s="101">
        <v>106341</v>
      </c>
      <c r="DG14" s="101">
        <v>18967</v>
      </c>
      <c r="DH14" s="22"/>
      <c r="DI14" s="101">
        <v>164</v>
      </c>
      <c r="DJ14" s="101">
        <v>164</v>
      </c>
      <c r="DK14" s="22"/>
      <c r="DL14" s="101">
        <v>62</v>
      </c>
      <c r="DM14" s="101">
        <v>62</v>
      </c>
      <c r="DN14" s="22"/>
      <c r="DO14" s="101">
        <v>10179</v>
      </c>
      <c r="DP14" s="101">
        <v>8977</v>
      </c>
      <c r="DQ14" s="22"/>
      <c r="DR14" s="101">
        <v>681</v>
      </c>
      <c r="DS14" s="101">
        <v>672</v>
      </c>
      <c r="DT14" s="22"/>
      <c r="DU14" s="101">
        <v>745</v>
      </c>
      <c r="DV14" s="101">
        <v>731</v>
      </c>
      <c r="DW14" s="22"/>
      <c r="DX14" s="101">
        <v>260</v>
      </c>
      <c r="DY14" s="101">
        <v>257</v>
      </c>
      <c r="DZ14" s="22"/>
      <c r="EA14" s="101">
        <v>397</v>
      </c>
      <c r="EB14" s="101">
        <v>397</v>
      </c>
      <c r="EC14" s="22"/>
      <c r="ED14" s="101">
        <v>779</v>
      </c>
      <c r="EE14" s="101">
        <v>753</v>
      </c>
      <c r="EF14" s="22"/>
      <c r="EG14" s="101">
        <v>31156</v>
      </c>
      <c r="EH14" s="101">
        <v>8256</v>
      </c>
      <c r="EI14" s="16"/>
      <c r="EJ14" s="101">
        <v>592</v>
      </c>
      <c r="EK14" s="101">
        <v>586</v>
      </c>
      <c r="EL14" s="101"/>
      <c r="EM14" s="101">
        <v>457</v>
      </c>
      <c r="EN14" s="101">
        <v>440</v>
      </c>
      <c r="EO14" s="101"/>
      <c r="EP14" s="101" t="s">
        <v>1182</v>
      </c>
      <c r="EQ14" s="101" t="s">
        <v>1182</v>
      </c>
      <c r="ER14" s="101"/>
      <c r="ES14" s="101" t="s">
        <v>1182</v>
      </c>
      <c r="ET14" s="101" t="s">
        <v>1182</v>
      </c>
      <c r="EU14" s="101"/>
      <c r="EV14" s="101">
        <v>5727</v>
      </c>
      <c r="EW14" s="101">
        <v>4487</v>
      </c>
      <c r="EX14" s="101"/>
      <c r="EY14" s="101" t="s">
        <v>1182</v>
      </c>
      <c r="EZ14" s="101" t="s">
        <v>1182</v>
      </c>
      <c r="FA14" s="101"/>
      <c r="FB14" s="101">
        <v>943</v>
      </c>
      <c r="FC14" s="101">
        <v>583</v>
      </c>
      <c r="FD14" s="101"/>
      <c r="FE14" s="101">
        <v>157</v>
      </c>
      <c r="FF14" s="101">
        <v>153</v>
      </c>
      <c r="FG14" s="101"/>
      <c r="FH14" s="101">
        <v>9</v>
      </c>
      <c r="FI14" s="101">
        <v>9</v>
      </c>
      <c r="FJ14" s="101"/>
      <c r="FK14" s="101">
        <v>9957</v>
      </c>
      <c r="FL14" s="101">
        <v>4499</v>
      </c>
      <c r="FM14" s="101"/>
      <c r="FN14" s="101">
        <v>3939</v>
      </c>
      <c r="FO14" s="101">
        <v>3885</v>
      </c>
      <c r="FP14" s="98" t="s">
        <v>1466</v>
      </c>
      <c r="FS14" s="14">
        <v>1</v>
      </c>
      <c r="FT14" s="95" t="s">
        <v>850</v>
      </c>
      <c r="FU14" s="14">
        <v>2</v>
      </c>
      <c r="FV14" s="14">
        <v>15</v>
      </c>
      <c r="FW14" s="14">
        <v>18</v>
      </c>
      <c r="FX14" s="101" t="s">
        <v>1056</v>
      </c>
      <c r="FY14" s="14">
        <v>1</v>
      </c>
      <c r="GA14" s="14">
        <v>2</v>
      </c>
      <c r="GC14" s="14">
        <v>1</v>
      </c>
      <c r="GD14" s="14">
        <v>2</v>
      </c>
      <c r="GE14" s="14">
        <v>1</v>
      </c>
      <c r="GF14" s="14">
        <v>2</v>
      </c>
      <c r="GG14" s="14">
        <v>2</v>
      </c>
      <c r="GH14" s="14">
        <v>2</v>
      </c>
      <c r="GI14" s="14">
        <v>1</v>
      </c>
      <c r="GJ14" s="14">
        <v>1</v>
      </c>
      <c r="GK14" s="14">
        <v>1</v>
      </c>
      <c r="GL14" s="14">
        <v>1</v>
      </c>
      <c r="GM14" s="14">
        <v>1</v>
      </c>
      <c r="GO14" s="14">
        <v>2</v>
      </c>
      <c r="GT14" s="101">
        <v>24663</v>
      </c>
      <c r="GU14" s="101">
        <v>2263</v>
      </c>
      <c r="GV14" s="95" t="s">
        <v>1463</v>
      </c>
      <c r="GZ14" s="14">
        <v>1</v>
      </c>
      <c r="HA14" s="14">
        <v>1</v>
      </c>
      <c r="HC14" s="14">
        <v>1</v>
      </c>
      <c r="HF14" s="101">
        <v>528</v>
      </c>
      <c r="HG14" s="101">
        <v>546</v>
      </c>
      <c r="HH14" s="101">
        <v>543</v>
      </c>
      <c r="HI14" s="101">
        <v>537</v>
      </c>
      <c r="HJ14" s="101">
        <v>515</v>
      </c>
      <c r="HK14" s="101">
        <v>502</v>
      </c>
      <c r="HL14" s="124" t="s">
        <v>3336</v>
      </c>
      <c r="HM14" s="101">
        <v>351</v>
      </c>
      <c r="HN14" s="101">
        <v>368</v>
      </c>
      <c r="HO14" s="101">
        <v>370</v>
      </c>
      <c r="HP14" s="101">
        <v>367</v>
      </c>
      <c r="HQ14" s="101">
        <v>357</v>
      </c>
      <c r="HR14" s="101">
        <v>372</v>
      </c>
      <c r="HS14" s="124" t="s">
        <v>3336</v>
      </c>
      <c r="HT14" s="95" t="s">
        <v>1182</v>
      </c>
      <c r="HU14" s="117" t="s">
        <v>1468</v>
      </c>
    </row>
    <row r="15" spans="1:370" ht="17.25" customHeight="1">
      <c r="A15" s="95">
        <v>14</v>
      </c>
      <c r="B15" s="96" t="s">
        <v>38</v>
      </c>
      <c r="C15" s="14">
        <v>2</v>
      </c>
      <c r="D15" s="14">
        <v>1</v>
      </c>
      <c r="E15" s="14">
        <v>1</v>
      </c>
      <c r="F15" s="14">
        <v>1</v>
      </c>
      <c r="G15" s="14">
        <v>2</v>
      </c>
      <c r="H15" s="14">
        <v>1</v>
      </c>
      <c r="I15" s="14">
        <v>1</v>
      </c>
      <c r="J15" s="14">
        <v>1</v>
      </c>
      <c r="K15" s="14">
        <v>1</v>
      </c>
      <c r="L15" s="14">
        <v>1</v>
      </c>
      <c r="M15" s="14">
        <v>1</v>
      </c>
      <c r="N15" s="14">
        <v>1</v>
      </c>
      <c r="O15" s="14">
        <v>1</v>
      </c>
      <c r="P15" s="14">
        <v>1</v>
      </c>
      <c r="Q15" s="34">
        <v>1</v>
      </c>
      <c r="R15" s="34">
        <v>1</v>
      </c>
      <c r="S15" s="34">
        <v>1</v>
      </c>
      <c r="T15" s="34">
        <v>1</v>
      </c>
      <c r="U15" s="34">
        <v>1</v>
      </c>
      <c r="V15" s="34">
        <v>2</v>
      </c>
      <c r="W15" s="34">
        <v>2</v>
      </c>
      <c r="X15" s="34">
        <v>2</v>
      </c>
      <c r="Y15" s="34">
        <v>2</v>
      </c>
      <c r="Z15" s="34">
        <v>1</v>
      </c>
      <c r="AA15" s="97"/>
      <c r="AB15" s="97" t="s">
        <v>853</v>
      </c>
      <c r="AC15" s="34">
        <v>1</v>
      </c>
      <c r="AD15" s="97" t="s">
        <v>854</v>
      </c>
      <c r="AE15" s="34">
        <v>2</v>
      </c>
      <c r="AF15" s="34">
        <v>2</v>
      </c>
      <c r="AG15" s="14">
        <v>3</v>
      </c>
      <c r="AH15" s="95" t="s">
        <v>1469</v>
      </c>
      <c r="AK15" s="95" t="s">
        <v>1182</v>
      </c>
      <c r="AL15" s="101">
        <v>4530722</v>
      </c>
      <c r="AM15" s="124" t="s">
        <v>3336</v>
      </c>
      <c r="AN15" s="95" t="s">
        <v>1182</v>
      </c>
      <c r="AO15" s="95">
        <v>4527185</v>
      </c>
      <c r="AP15" s="95">
        <v>4382284</v>
      </c>
      <c r="AQ15" s="95">
        <v>4392713</v>
      </c>
      <c r="AR15" s="95">
        <v>4297458</v>
      </c>
      <c r="AS15" s="95">
        <v>4479808</v>
      </c>
      <c r="AT15" s="125" t="s">
        <v>3336</v>
      </c>
      <c r="AU15" s="95" t="s">
        <v>1182</v>
      </c>
      <c r="AV15" s="101">
        <v>600174</v>
      </c>
      <c r="AW15" s="101">
        <v>593821</v>
      </c>
      <c r="AX15" s="5">
        <v>591200</v>
      </c>
      <c r="AY15" s="5">
        <v>591724</v>
      </c>
      <c r="AZ15" s="5">
        <v>595592</v>
      </c>
      <c r="BA15" s="131" t="s">
        <v>3336</v>
      </c>
      <c r="BB15" s="116" t="s">
        <v>1470</v>
      </c>
      <c r="BC15" s="115"/>
      <c r="BD15" s="118"/>
      <c r="BE15" s="319">
        <v>4297458</v>
      </c>
      <c r="BF15" s="101">
        <v>167804</v>
      </c>
      <c r="BG15" s="101" t="s">
        <v>1182</v>
      </c>
      <c r="BH15" s="101" t="s">
        <v>1182</v>
      </c>
      <c r="BI15" s="101" t="s">
        <v>1182</v>
      </c>
      <c r="BL15" s="101">
        <v>48207</v>
      </c>
      <c r="BM15" s="101" t="s">
        <v>1182</v>
      </c>
      <c r="BN15" s="101" t="s">
        <v>1182</v>
      </c>
      <c r="BO15" s="101" t="s">
        <v>1182</v>
      </c>
      <c r="BQ15" s="116" t="s">
        <v>1470</v>
      </c>
      <c r="BR15" s="115"/>
      <c r="BS15" s="118"/>
      <c r="BU15" s="101">
        <v>4297458</v>
      </c>
      <c r="BV15" s="101">
        <v>167804</v>
      </c>
      <c r="BW15" s="124" t="s">
        <v>3336</v>
      </c>
      <c r="BX15" s="101">
        <v>591724</v>
      </c>
      <c r="BY15" s="323">
        <v>48207</v>
      </c>
      <c r="BZ15" s="124" t="s">
        <v>3336</v>
      </c>
      <c r="CA15" s="5">
        <v>324762</v>
      </c>
      <c r="CB15" s="325">
        <v>2250</v>
      </c>
      <c r="CC15" s="124" t="s">
        <v>3336</v>
      </c>
      <c r="CD15" s="5">
        <v>141115</v>
      </c>
      <c r="CE15" s="325">
        <v>28336</v>
      </c>
      <c r="CF15" s="124" t="s">
        <v>3336</v>
      </c>
      <c r="CG15" s="95" t="s">
        <v>1182</v>
      </c>
      <c r="CH15" s="322" t="s">
        <v>1182</v>
      </c>
      <c r="CI15" s="124" t="s">
        <v>3336</v>
      </c>
      <c r="CJ15" s="95" t="s">
        <v>1182</v>
      </c>
      <c r="CK15" s="322" t="s">
        <v>1182</v>
      </c>
      <c r="CM15" s="101">
        <v>155222</v>
      </c>
      <c r="CN15" s="323">
        <v>8946</v>
      </c>
      <c r="CP15" s="101" t="s">
        <v>1182</v>
      </c>
      <c r="CQ15" s="323" t="s">
        <v>1182</v>
      </c>
      <c r="CS15" s="101" t="s">
        <v>1182</v>
      </c>
      <c r="CT15" s="101" t="s">
        <v>1182</v>
      </c>
      <c r="CV15" s="101">
        <v>1064578</v>
      </c>
      <c r="CW15" s="323">
        <v>60588</v>
      </c>
      <c r="CY15" s="114" t="s">
        <v>1470</v>
      </c>
      <c r="CZ15" s="117" t="s">
        <v>1471</v>
      </c>
      <c r="DA15" s="99"/>
      <c r="DC15" s="321">
        <v>4297458</v>
      </c>
      <c r="DD15" s="101" t="s">
        <v>1182</v>
      </c>
      <c r="DF15" s="101" t="s">
        <v>1182</v>
      </c>
      <c r="DG15" s="101" t="s">
        <v>1182</v>
      </c>
      <c r="DI15" s="101" t="s">
        <v>1182</v>
      </c>
      <c r="DJ15" s="101" t="s">
        <v>1182</v>
      </c>
      <c r="DL15" s="101" t="s">
        <v>1182</v>
      </c>
      <c r="DM15" s="101" t="s">
        <v>1182</v>
      </c>
      <c r="DO15" s="101" t="s">
        <v>1182</v>
      </c>
      <c r="DP15" s="101" t="s">
        <v>1182</v>
      </c>
      <c r="DR15" s="101" t="s">
        <v>1182</v>
      </c>
      <c r="DS15" s="101" t="s">
        <v>1182</v>
      </c>
      <c r="DU15" s="101" t="s">
        <v>1182</v>
      </c>
      <c r="DV15" s="101" t="s">
        <v>1182</v>
      </c>
      <c r="DX15" s="101" t="s">
        <v>1182</v>
      </c>
      <c r="DY15" s="101" t="s">
        <v>1182</v>
      </c>
      <c r="EA15" s="101" t="s">
        <v>1182</v>
      </c>
      <c r="EB15" s="101" t="s">
        <v>1182</v>
      </c>
      <c r="ED15" s="101" t="s">
        <v>1182</v>
      </c>
      <c r="EE15" s="101" t="s">
        <v>1182</v>
      </c>
      <c r="EG15" s="101" t="s">
        <v>1182</v>
      </c>
      <c r="EH15" s="101" t="s">
        <v>1182</v>
      </c>
      <c r="EI15" s="16"/>
      <c r="EJ15" s="101" t="s">
        <v>1182</v>
      </c>
      <c r="EK15" s="101" t="s">
        <v>1182</v>
      </c>
      <c r="EL15" s="101"/>
      <c r="EM15" s="101" t="s">
        <v>1182</v>
      </c>
      <c r="EN15" s="101" t="s">
        <v>1182</v>
      </c>
      <c r="EO15" s="101"/>
      <c r="EP15" s="101" t="s">
        <v>1182</v>
      </c>
      <c r="EQ15" s="101" t="s">
        <v>1182</v>
      </c>
      <c r="ER15" s="101"/>
      <c r="ES15" s="101" t="s">
        <v>1182</v>
      </c>
      <c r="ET15" s="101" t="s">
        <v>1182</v>
      </c>
      <c r="EU15" s="101"/>
      <c r="EV15" s="101" t="s">
        <v>1182</v>
      </c>
      <c r="EW15" s="101" t="s">
        <v>1182</v>
      </c>
      <c r="EX15" s="101"/>
      <c r="EY15" s="101" t="s">
        <v>1182</v>
      </c>
      <c r="EZ15" s="101" t="s">
        <v>1182</v>
      </c>
      <c r="FA15" s="101"/>
      <c r="FB15" s="101" t="s">
        <v>1182</v>
      </c>
      <c r="FC15" s="101" t="s">
        <v>1182</v>
      </c>
      <c r="FD15" s="101"/>
      <c r="FE15" s="101" t="s">
        <v>1182</v>
      </c>
      <c r="FF15" s="101" t="s">
        <v>1182</v>
      </c>
      <c r="FG15" s="101"/>
      <c r="FH15" s="101" t="s">
        <v>1182</v>
      </c>
      <c r="FI15" s="101" t="s">
        <v>1182</v>
      </c>
      <c r="FJ15" s="101"/>
      <c r="FK15" s="101" t="s">
        <v>1182</v>
      </c>
      <c r="FL15" s="101" t="s">
        <v>1182</v>
      </c>
      <c r="FM15" s="101"/>
      <c r="FN15" s="101" t="s">
        <v>1182</v>
      </c>
      <c r="FO15" s="101" t="s">
        <v>1182</v>
      </c>
      <c r="FS15" s="14">
        <v>1</v>
      </c>
      <c r="FU15" s="14">
        <v>1</v>
      </c>
      <c r="GC15" s="14">
        <v>1</v>
      </c>
      <c r="GD15" s="14">
        <v>1</v>
      </c>
      <c r="GE15" s="14">
        <v>1</v>
      </c>
      <c r="GG15" s="14">
        <v>2</v>
      </c>
      <c r="GO15" s="14">
        <v>2</v>
      </c>
      <c r="GP15" s="115" t="s">
        <v>850</v>
      </c>
      <c r="GT15" s="95" t="s">
        <v>1182</v>
      </c>
      <c r="GU15" s="101">
        <v>50398</v>
      </c>
      <c r="GV15" s="101" t="s">
        <v>1567</v>
      </c>
      <c r="GW15" s="101" t="s">
        <v>1472</v>
      </c>
      <c r="GX15" s="22"/>
      <c r="GY15" s="14">
        <v>2</v>
      </c>
      <c r="GZ15" s="101" t="s">
        <v>1473</v>
      </c>
      <c r="HA15" s="14">
        <v>1</v>
      </c>
      <c r="HC15" s="14">
        <v>1</v>
      </c>
      <c r="HF15" s="101" t="s">
        <v>1182</v>
      </c>
      <c r="HG15" s="101" t="s">
        <v>1182</v>
      </c>
      <c r="HH15" s="101" t="s">
        <v>1182</v>
      </c>
      <c r="HI15" s="101" t="s">
        <v>1182</v>
      </c>
      <c r="HJ15" s="101" t="s">
        <v>1182</v>
      </c>
      <c r="HK15" s="101" t="s">
        <v>1182</v>
      </c>
      <c r="HL15" s="124" t="s">
        <v>3336</v>
      </c>
      <c r="HM15" s="101" t="s">
        <v>1182</v>
      </c>
      <c r="HN15" s="101">
        <v>1901</v>
      </c>
      <c r="HO15" s="101">
        <v>1882</v>
      </c>
      <c r="HP15" s="101">
        <v>1916</v>
      </c>
      <c r="HQ15" s="101">
        <v>1955</v>
      </c>
      <c r="HR15" s="101">
        <v>1975</v>
      </c>
      <c r="HS15" s="124" t="s">
        <v>3336</v>
      </c>
      <c r="HT15" s="95" t="s">
        <v>1183</v>
      </c>
      <c r="HU15" s="116" t="s">
        <v>1568</v>
      </c>
    </row>
    <row r="16" spans="1:370" ht="20.25" customHeight="1">
      <c r="A16" s="95">
        <v>15</v>
      </c>
      <c r="B16" s="96" t="s">
        <v>32</v>
      </c>
      <c r="C16" s="14">
        <v>2</v>
      </c>
      <c r="E16" s="14">
        <v>1</v>
      </c>
      <c r="F16" s="14">
        <v>1</v>
      </c>
      <c r="G16" s="14">
        <v>2</v>
      </c>
      <c r="H16" s="14">
        <v>3</v>
      </c>
      <c r="I16" s="14">
        <v>3</v>
      </c>
      <c r="J16" s="14">
        <v>2</v>
      </c>
      <c r="K16" s="14">
        <v>2</v>
      </c>
      <c r="L16" s="14">
        <v>1</v>
      </c>
      <c r="M16" s="14">
        <v>1</v>
      </c>
      <c r="N16" s="14">
        <v>1</v>
      </c>
      <c r="O16" s="14">
        <v>1</v>
      </c>
      <c r="P16" s="14">
        <v>2</v>
      </c>
      <c r="Q16" s="14">
        <v>2</v>
      </c>
      <c r="R16" s="14">
        <v>2</v>
      </c>
      <c r="T16" s="14">
        <v>1</v>
      </c>
      <c r="U16" s="14">
        <v>1</v>
      </c>
      <c r="V16" s="14">
        <v>1</v>
      </c>
      <c r="W16" s="14">
        <v>1</v>
      </c>
      <c r="X16" s="14">
        <v>1</v>
      </c>
      <c r="Y16" s="14">
        <v>1</v>
      </c>
      <c r="Z16" s="14">
        <v>1</v>
      </c>
      <c r="AA16" s="97"/>
      <c r="AC16" s="14">
        <v>1</v>
      </c>
      <c r="AE16" s="14">
        <v>2</v>
      </c>
      <c r="AF16" s="14">
        <v>2</v>
      </c>
      <c r="AG16" s="14">
        <v>2</v>
      </c>
      <c r="AK16" s="95" t="s">
        <v>1183</v>
      </c>
      <c r="AL16" s="95" t="s">
        <v>1183</v>
      </c>
      <c r="AM16" s="124" t="s">
        <v>3336</v>
      </c>
      <c r="AN16" s="102">
        <v>17488</v>
      </c>
      <c r="AO16" s="102">
        <v>11217</v>
      </c>
      <c r="AP16" s="102">
        <v>18781</v>
      </c>
      <c r="AQ16" s="102">
        <v>19228</v>
      </c>
      <c r="AR16" s="102">
        <v>17823</v>
      </c>
      <c r="AS16" s="102">
        <v>16875</v>
      </c>
      <c r="AT16" s="125" t="s">
        <v>3336</v>
      </c>
      <c r="AU16" s="102">
        <v>18212</v>
      </c>
      <c r="AV16" s="102">
        <v>11040</v>
      </c>
      <c r="AW16" s="102">
        <v>15240</v>
      </c>
      <c r="AX16" s="102">
        <v>16903</v>
      </c>
      <c r="AY16" s="102">
        <v>15366</v>
      </c>
      <c r="AZ16" s="102">
        <v>16064</v>
      </c>
      <c r="BA16" s="131" t="s">
        <v>3336</v>
      </c>
      <c r="BB16" s="115"/>
      <c r="BC16" s="115"/>
      <c r="BD16" s="118"/>
      <c r="BE16" s="102">
        <v>17823</v>
      </c>
      <c r="BF16" s="102">
        <v>665</v>
      </c>
      <c r="BG16" s="102">
        <v>859</v>
      </c>
      <c r="BH16" s="102">
        <v>943</v>
      </c>
      <c r="BI16" s="102">
        <v>13</v>
      </c>
      <c r="BK16" s="102">
        <v>15366</v>
      </c>
      <c r="BL16" s="102">
        <v>270</v>
      </c>
      <c r="BM16" s="102">
        <v>787</v>
      </c>
      <c r="BN16" s="101" t="s">
        <v>1182</v>
      </c>
      <c r="BO16" s="101" t="s">
        <v>1182</v>
      </c>
      <c r="BQ16" s="115" t="s">
        <v>1474</v>
      </c>
      <c r="BR16" s="115"/>
      <c r="BS16" s="118"/>
      <c r="BU16" s="320">
        <v>17823</v>
      </c>
      <c r="BV16" s="102">
        <v>296</v>
      </c>
      <c r="BW16" s="124" t="s">
        <v>3336</v>
      </c>
      <c r="BX16" s="320">
        <v>15366</v>
      </c>
      <c r="BY16" s="324">
        <v>254</v>
      </c>
      <c r="BZ16" s="124" t="s">
        <v>3336</v>
      </c>
      <c r="CA16" s="101" t="s">
        <v>1182</v>
      </c>
      <c r="CB16" s="323" t="s">
        <v>1182</v>
      </c>
      <c r="CC16" s="124" t="s">
        <v>3336</v>
      </c>
      <c r="CD16" s="102">
        <v>1567</v>
      </c>
      <c r="CE16" s="324">
        <v>70</v>
      </c>
      <c r="CF16" s="124" t="s">
        <v>3336</v>
      </c>
      <c r="CG16" s="102">
        <v>1005</v>
      </c>
      <c r="CH16" s="323" t="s">
        <v>1182</v>
      </c>
      <c r="CI16" s="124" t="s">
        <v>3336</v>
      </c>
      <c r="CJ16" s="102">
        <v>60</v>
      </c>
      <c r="CK16" s="323" t="s">
        <v>1182</v>
      </c>
      <c r="CM16" s="101" t="s">
        <v>1182</v>
      </c>
      <c r="CN16" s="323" t="s">
        <v>1182</v>
      </c>
      <c r="CP16" s="101" t="s">
        <v>1182</v>
      </c>
      <c r="CQ16" s="323" t="s">
        <v>1182</v>
      </c>
      <c r="CS16" s="101" t="s">
        <v>1182</v>
      </c>
      <c r="CT16" s="101" t="s">
        <v>1182</v>
      </c>
      <c r="CV16" s="101" t="s">
        <v>1182</v>
      </c>
      <c r="CW16" s="323" t="s">
        <v>1182</v>
      </c>
      <c r="CY16" s="114" t="s">
        <v>1475</v>
      </c>
      <c r="CZ16" s="115"/>
      <c r="DC16" s="320">
        <v>17823</v>
      </c>
      <c r="DD16" s="102">
        <v>11898</v>
      </c>
      <c r="DF16" s="102">
        <v>456</v>
      </c>
      <c r="DG16" s="102">
        <v>430</v>
      </c>
      <c r="DI16" s="102">
        <v>178</v>
      </c>
      <c r="DJ16" s="102">
        <v>169</v>
      </c>
      <c r="DL16" s="102">
        <v>112</v>
      </c>
      <c r="DM16" s="102">
        <v>110</v>
      </c>
      <c r="DO16" s="102">
        <v>2723</v>
      </c>
      <c r="DP16" s="102">
        <v>1280</v>
      </c>
      <c r="DR16" s="102">
        <v>135</v>
      </c>
      <c r="DS16" s="102">
        <v>131</v>
      </c>
      <c r="DU16" s="102">
        <v>453</v>
      </c>
      <c r="DV16" s="102">
        <v>350</v>
      </c>
      <c r="DX16" s="102">
        <v>34</v>
      </c>
      <c r="DY16" s="102">
        <v>33</v>
      </c>
      <c r="EA16" s="102">
        <v>27</v>
      </c>
      <c r="EB16" s="102">
        <v>17</v>
      </c>
      <c r="ED16" s="102">
        <v>763</v>
      </c>
      <c r="EE16" s="102">
        <v>562</v>
      </c>
      <c r="EG16" s="102">
        <v>3998</v>
      </c>
      <c r="EH16" s="102">
        <v>2351</v>
      </c>
      <c r="EI16" s="16"/>
      <c r="EJ16" s="101" t="s">
        <v>1182</v>
      </c>
      <c r="EK16" s="101" t="s">
        <v>1182</v>
      </c>
      <c r="EL16" s="101"/>
      <c r="EM16" s="101" t="s">
        <v>1182</v>
      </c>
      <c r="EN16" s="101" t="s">
        <v>1182</v>
      </c>
      <c r="EO16" s="101"/>
      <c r="EP16" s="101" t="s">
        <v>1182</v>
      </c>
      <c r="EQ16" s="101" t="s">
        <v>1182</v>
      </c>
      <c r="ER16" s="101"/>
      <c r="ES16" s="101" t="s">
        <v>1182</v>
      </c>
      <c r="ET16" s="101" t="s">
        <v>1182</v>
      </c>
      <c r="EU16" s="101"/>
      <c r="EV16" s="102">
        <v>1312</v>
      </c>
      <c r="EW16" s="102">
        <v>765</v>
      </c>
      <c r="EX16" s="102"/>
      <c r="EY16" s="101" t="s">
        <v>1182</v>
      </c>
      <c r="EZ16" s="101" t="s">
        <v>1182</v>
      </c>
      <c r="FA16" s="101"/>
      <c r="FB16" s="102">
        <v>210</v>
      </c>
      <c r="FC16" s="102">
        <v>210</v>
      </c>
      <c r="FD16" s="102"/>
      <c r="FE16" s="101" t="s">
        <v>1182</v>
      </c>
      <c r="FF16" s="101" t="s">
        <v>1182</v>
      </c>
      <c r="FG16" s="101"/>
      <c r="FH16" s="102">
        <v>147</v>
      </c>
      <c r="FI16" s="102">
        <v>87</v>
      </c>
      <c r="FJ16" s="102"/>
      <c r="FK16" s="102">
        <v>4765</v>
      </c>
      <c r="FL16" s="102">
        <v>2795</v>
      </c>
      <c r="FM16" s="102"/>
      <c r="FN16" s="102">
        <v>298</v>
      </c>
      <c r="FO16" s="102">
        <v>267</v>
      </c>
      <c r="FP16" s="101" t="s">
        <v>1475</v>
      </c>
      <c r="FS16" s="14">
        <v>1</v>
      </c>
      <c r="GH16" s="14">
        <v>1</v>
      </c>
      <c r="GI16" s="95" t="s">
        <v>850</v>
      </c>
      <c r="GJ16" s="95" t="s">
        <v>850</v>
      </c>
      <c r="GK16" s="95" t="s">
        <v>850</v>
      </c>
      <c r="GL16" s="95" t="s">
        <v>850</v>
      </c>
      <c r="GM16" s="95" t="s">
        <v>850</v>
      </c>
      <c r="GO16" s="14">
        <v>2</v>
      </c>
      <c r="GT16" s="14">
        <v>5976</v>
      </c>
      <c r="GU16" s="14">
        <v>4012</v>
      </c>
      <c r="GY16" s="14">
        <v>1</v>
      </c>
      <c r="HF16" s="101" t="s">
        <v>1182</v>
      </c>
      <c r="HG16" s="102" t="s">
        <v>2108</v>
      </c>
      <c r="HH16" s="101" t="s">
        <v>1182</v>
      </c>
      <c r="HI16" s="102">
        <v>855</v>
      </c>
      <c r="HJ16" s="102">
        <v>870</v>
      </c>
      <c r="HK16" s="102">
        <v>860</v>
      </c>
      <c r="HL16" s="124" t="s">
        <v>3336</v>
      </c>
      <c r="HM16" s="95" t="s">
        <v>1183</v>
      </c>
      <c r="HN16" s="102" t="s">
        <v>2108</v>
      </c>
      <c r="HO16" s="102" t="s">
        <v>2108</v>
      </c>
      <c r="HP16" s="102">
        <v>432</v>
      </c>
      <c r="HQ16" s="102">
        <v>434</v>
      </c>
      <c r="HR16" s="102">
        <v>434</v>
      </c>
      <c r="HS16" s="124" t="s">
        <v>3336</v>
      </c>
      <c r="HT16" s="14">
        <v>328</v>
      </c>
      <c r="HU16" s="116" t="s">
        <v>1561</v>
      </c>
      <c r="HV16" s="116" t="s">
        <v>3066</v>
      </c>
    </row>
    <row r="17" spans="1:230" ht="19.5" customHeight="1">
      <c r="A17" s="95">
        <v>16</v>
      </c>
      <c r="B17" s="96" t="s">
        <v>39</v>
      </c>
      <c r="C17" s="14">
        <v>2</v>
      </c>
      <c r="D17" s="95" t="s">
        <v>1052</v>
      </c>
      <c r="E17" s="14">
        <v>1</v>
      </c>
      <c r="F17" s="14">
        <v>2</v>
      </c>
      <c r="G17" s="95" t="s">
        <v>1183</v>
      </c>
      <c r="H17" s="14">
        <v>1</v>
      </c>
      <c r="I17" s="14">
        <v>1</v>
      </c>
      <c r="J17" s="14">
        <v>1</v>
      </c>
      <c r="K17" s="14">
        <v>1</v>
      </c>
      <c r="L17" s="14">
        <v>1</v>
      </c>
      <c r="M17" s="14">
        <v>1</v>
      </c>
      <c r="N17" s="14">
        <v>1</v>
      </c>
      <c r="O17" s="14">
        <v>2</v>
      </c>
      <c r="P17" s="14">
        <v>2</v>
      </c>
      <c r="Q17" s="14">
        <v>1</v>
      </c>
      <c r="R17" s="14">
        <v>1</v>
      </c>
      <c r="T17" s="14">
        <v>1</v>
      </c>
      <c r="U17" s="14">
        <v>1</v>
      </c>
      <c r="V17" s="14">
        <v>1</v>
      </c>
      <c r="W17" s="14">
        <v>1</v>
      </c>
      <c r="X17" s="14">
        <v>1</v>
      </c>
      <c r="Y17" s="14">
        <v>1</v>
      </c>
      <c r="Z17" s="14">
        <v>1</v>
      </c>
      <c r="AA17" s="97"/>
      <c r="AB17" s="14">
        <v>2</v>
      </c>
      <c r="AC17" s="14">
        <v>2</v>
      </c>
      <c r="AE17" s="14">
        <v>1</v>
      </c>
      <c r="AF17" s="14">
        <v>1</v>
      </c>
      <c r="AG17" s="14">
        <v>1</v>
      </c>
      <c r="AH17" s="98" t="s">
        <v>1476</v>
      </c>
      <c r="AI17" s="98"/>
      <c r="AJ17" s="99"/>
      <c r="AK17" s="101">
        <v>644848</v>
      </c>
      <c r="AL17" s="14">
        <v>5018346</v>
      </c>
      <c r="AM17" s="124" t="s">
        <v>3336</v>
      </c>
      <c r="AN17" s="101">
        <v>4614196</v>
      </c>
      <c r="AO17" s="101">
        <v>4561085</v>
      </c>
      <c r="AP17" s="101">
        <v>4541598</v>
      </c>
      <c r="AQ17" s="101">
        <v>4700636</v>
      </c>
      <c r="AR17" s="101">
        <v>4991292</v>
      </c>
      <c r="AS17" s="101">
        <v>5184156</v>
      </c>
      <c r="AT17" s="125" t="s">
        <v>3336</v>
      </c>
      <c r="AU17" s="101">
        <v>540214</v>
      </c>
      <c r="AV17" s="101">
        <v>515891</v>
      </c>
      <c r="AW17" s="101">
        <v>481798</v>
      </c>
      <c r="AX17" s="101">
        <v>467404</v>
      </c>
      <c r="AY17" s="101">
        <v>454722</v>
      </c>
      <c r="AZ17" s="101">
        <v>459778</v>
      </c>
      <c r="BA17" s="131" t="s">
        <v>3336</v>
      </c>
      <c r="BB17" s="114" t="s">
        <v>1477</v>
      </c>
      <c r="BC17" s="115"/>
      <c r="BD17" s="118"/>
      <c r="BE17" s="101">
        <v>4991292</v>
      </c>
      <c r="BF17" s="101" t="s">
        <v>1182</v>
      </c>
      <c r="BG17" s="101" t="s">
        <v>1182</v>
      </c>
      <c r="BH17" s="101" t="s">
        <v>1182</v>
      </c>
      <c r="BI17" s="101" t="s">
        <v>1182</v>
      </c>
      <c r="BJ17" s="99"/>
      <c r="BK17" s="101">
        <v>454722</v>
      </c>
      <c r="BL17" s="101">
        <v>154949</v>
      </c>
      <c r="BM17" s="101" t="s">
        <v>1182</v>
      </c>
      <c r="BN17" s="101" t="s">
        <v>1182</v>
      </c>
      <c r="BO17" s="101" t="s">
        <v>1182</v>
      </c>
      <c r="BP17" s="99"/>
      <c r="BQ17" s="115" t="s">
        <v>1478</v>
      </c>
      <c r="BR17" s="115" t="s">
        <v>1479</v>
      </c>
      <c r="BS17" s="118"/>
      <c r="BT17" s="95" t="s">
        <v>1182</v>
      </c>
      <c r="BU17" s="95">
        <v>4991292</v>
      </c>
      <c r="BV17" s="101" t="s">
        <v>1182</v>
      </c>
      <c r="BW17" s="124" t="s">
        <v>3336</v>
      </c>
      <c r="BX17" s="101">
        <v>454722</v>
      </c>
      <c r="BY17" s="323">
        <v>154949</v>
      </c>
      <c r="BZ17" s="124" t="s">
        <v>3336</v>
      </c>
      <c r="CA17" s="101">
        <v>542659</v>
      </c>
      <c r="CB17" s="323" t="s">
        <v>1182</v>
      </c>
      <c r="CC17" s="124" t="s">
        <v>3336</v>
      </c>
      <c r="CD17" s="101">
        <v>239639</v>
      </c>
      <c r="CE17" s="323">
        <v>68659</v>
      </c>
      <c r="CF17" s="124" t="s">
        <v>3336</v>
      </c>
      <c r="CG17" s="101">
        <v>142519</v>
      </c>
      <c r="CH17" s="323" t="s">
        <v>1182</v>
      </c>
      <c r="CI17" s="124" t="s">
        <v>3336</v>
      </c>
      <c r="CJ17" s="101">
        <v>97120</v>
      </c>
      <c r="CK17" s="323" t="s">
        <v>1182</v>
      </c>
      <c r="CL17" s="99"/>
      <c r="CM17" s="101">
        <v>1551340</v>
      </c>
      <c r="CN17" s="323">
        <v>96541</v>
      </c>
      <c r="CO17" s="99"/>
      <c r="CP17" s="101">
        <v>1354830</v>
      </c>
      <c r="CQ17" s="323" t="s">
        <v>1182</v>
      </c>
      <c r="CR17" s="99"/>
      <c r="CS17" s="101" t="s">
        <v>1182</v>
      </c>
      <c r="CT17" s="101" t="s">
        <v>1182</v>
      </c>
      <c r="CU17" s="99"/>
      <c r="CV17" s="101">
        <v>848102</v>
      </c>
      <c r="CW17" s="323" t="s">
        <v>1182</v>
      </c>
      <c r="CX17" s="99"/>
      <c r="CY17" s="115" t="s">
        <v>1478</v>
      </c>
      <c r="CZ17" s="115" t="s">
        <v>1480</v>
      </c>
      <c r="DB17" s="101" t="s">
        <v>1182</v>
      </c>
      <c r="DC17" s="106">
        <v>4991292</v>
      </c>
      <c r="DD17" s="106">
        <v>454722</v>
      </c>
      <c r="DE17" s="99"/>
      <c r="DF17" s="101">
        <v>827000</v>
      </c>
      <c r="DG17" s="101">
        <v>51112</v>
      </c>
      <c r="DH17" s="99"/>
      <c r="DI17" s="101">
        <v>4124</v>
      </c>
      <c r="DJ17" s="101" t="s">
        <v>1182</v>
      </c>
      <c r="DK17" s="99"/>
      <c r="DL17" s="101" t="s">
        <v>1182</v>
      </c>
      <c r="DM17" s="101" t="s">
        <v>1182</v>
      </c>
      <c r="DN17" s="99"/>
      <c r="DO17" s="101">
        <v>428556</v>
      </c>
      <c r="DP17" s="101">
        <v>54578</v>
      </c>
      <c r="DQ17" s="99"/>
      <c r="DR17" s="101" t="s">
        <v>1182</v>
      </c>
      <c r="DS17" s="101" t="s">
        <v>1182</v>
      </c>
      <c r="DT17" s="99"/>
      <c r="DU17" s="101" t="s">
        <v>1182</v>
      </c>
      <c r="DV17" s="101" t="s">
        <v>1182</v>
      </c>
      <c r="DW17" s="99"/>
      <c r="DX17" s="101" t="s">
        <v>1182</v>
      </c>
      <c r="DY17" s="101" t="s">
        <v>1182</v>
      </c>
      <c r="DZ17" s="99"/>
      <c r="EA17" s="101" t="s">
        <v>1182</v>
      </c>
      <c r="EB17" s="101" t="s">
        <v>1182</v>
      </c>
      <c r="EC17" s="99"/>
      <c r="ED17" s="101" t="s">
        <v>1182</v>
      </c>
      <c r="EE17" s="101" t="s">
        <v>1182</v>
      </c>
      <c r="EF17" s="99"/>
      <c r="EG17" s="101">
        <v>703587</v>
      </c>
      <c r="EH17" s="101">
        <v>110932</v>
      </c>
      <c r="EI17" s="16"/>
      <c r="EJ17" s="101" t="s">
        <v>1182</v>
      </c>
      <c r="EK17" s="101" t="s">
        <v>1182</v>
      </c>
      <c r="EL17" s="101"/>
      <c r="EM17" s="101" t="s">
        <v>1182</v>
      </c>
      <c r="EN17" s="101" t="s">
        <v>1182</v>
      </c>
      <c r="EO17" s="101"/>
      <c r="EP17" s="101" t="s">
        <v>1182</v>
      </c>
      <c r="EQ17" s="101" t="s">
        <v>1182</v>
      </c>
      <c r="ER17" s="101"/>
      <c r="ES17" s="101" t="s">
        <v>1182</v>
      </c>
      <c r="ET17" s="101" t="s">
        <v>1182</v>
      </c>
      <c r="EU17" s="101"/>
      <c r="EV17" s="101">
        <v>1041986</v>
      </c>
      <c r="EW17" s="101">
        <v>88905</v>
      </c>
      <c r="EX17" s="101"/>
      <c r="EY17" s="101" t="s">
        <v>1182</v>
      </c>
      <c r="EZ17" s="101" t="s">
        <v>1182</v>
      </c>
      <c r="FA17" s="101"/>
      <c r="FB17" s="101" t="s">
        <v>1182</v>
      </c>
      <c r="FC17" s="101" t="s">
        <v>1182</v>
      </c>
      <c r="FD17" s="101"/>
      <c r="FE17" s="101">
        <v>39386</v>
      </c>
      <c r="FF17" s="101" t="s">
        <v>1182</v>
      </c>
      <c r="FG17" s="101"/>
      <c r="FH17" s="101">
        <v>1731</v>
      </c>
      <c r="FI17" s="101" t="s">
        <v>1182</v>
      </c>
      <c r="FJ17" s="101"/>
      <c r="FK17" s="101">
        <v>328457</v>
      </c>
      <c r="FL17" s="101">
        <v>45526</v>
      </c>
      <c r="FM17" s="101"/>
      <c r="FN17" s="101" t="s">
        <v>1182</v>
      </c>
      <c r="FO17" s="101" t="s">
        <v>1182</v>
      </c>
      <c r="FP17" s="95" t="s">
        <v>1478</v>
      </c>
      <c r="FQ17" s="98" t="s">
        <v>1481</v>
      </c>
      <c r="FR17" s="99"/>
      <c r="FS17" s="14">
        <v>1</v>
      </c>
      <c r="FU17" s="14">
        <v>2</v>
      </c>
      <c r="FV17" s="14">
        <v>14</v>
      </c>
      <c r="FW17" s="95" t="s">
        <v>1060</v>
      </c>
      <c r="FX17" s="95" t="s">
        <v>1061</v>
      </c>
      <c r="FY17" s="14">
        <v>1</v>
      </c>
      <c r="GA17" s="14">
        <v>1</v>
      </c>
      <c r="GB17" s="98" t="s">
        <v>1062</v>
      </c>
      <c r="GC17" s="14">
        <v>1</v>
      </c>
      <c r="GD17" s="14">
        <v>1</v>
      </c>
      <c r="GE17" s="14">
        <v>1</v>
      </c>
      <c r="GF17" s="14">
        <v>2</v>
      </c>
      <c r="GG17" s="95" t="s">
        <v>1183</v>
      </c>
      <c r="GH17" s="14">
        <v>1</v>
      </c>
      <c r="GO17" s="14">
        <v>2</v>
      </c>
      <c r="GS17" s="101" t="s">
        <v>1182</v>
      </c>
      <c r="GT17" s="101" t="s">
        <v>1182</v>
      </c>
      <c r="GU17" s="101" t="s">
        <v>1182</v>
      </c>
      <c r="GV17" s="101" t="s">
        <v>1482</v>
      </c>
      <c r="GW17" s="101" t="s">
        <v>1482</v>
      </c>
      <c r="GX17" s="22"/>
      <c r="HC17" s="14">
        <v>1</v>
      </c>
      <c r="HF17" s="14">
        <v>15314</v>
      </c>
      <c r="HG17" s="95">
        <v>15218</v>
      </c>
      <c r="HH17" s="95">
        <v>15153</v>
      </c>
      <c r="HI17" s="95">
        <v>15180</v>
      </c>
      <c r="HJ17" s="95">
        <v>15116</v>
      </c>
      <c r="HK17" s="95">
        <v>15346</v>
      </c>
      <c r="HL17" s="124" t="s">
        <v>3336</v>
      </c>
      <c r="HM17" s="101">
        <v>6073</v>
      </c>
      <c r="HN17" s="101">
        <v>6066</v>
      </c>
      <c r="HO17" s="101">
        <v>6064</v>
      </c>
      <c r="HP17" s="101">
        <v>6136</v>
      </c>
      <c r="HQ17" s="101">
        <v>6171</v>
      </c>
      <c r="HR17" s="101">
        <v>6384</v>
      </c>
      <c r="HS17" s="124" t="s">
        <v>3336</v>
      </c>
      <c r="HT17" s="101">
        <v>2959</v>
      </c>
      <c r="HU17" s="117" t="s">
        <v>1483</v>
      </c>
    </row>
    <row r="18" spans="1:230">
      <c r="A18" s="95">
        <v>17</v>
      </c>
      <c r="B18" s="96" t="s">
        <v>40</v>
      </c>
      <c r="AA18" s="97"/>
      <c r="AK18" s="95" t="s">
        <v>1183</v>
      </c>
      <c r="AL18" s="95" t="s">
        <v>1183</v>
      </c>
      <c r="AM18" s="124" t="s">
        <v>3336</v>
      </c>
      <c r="AN18" s="95" t="s">
        <v>1183</v>
      </c>
      <c r="AO18" s="95" t="s">
        <v>1183</v>
      </c>
      <c r="AP18" s="95" t="s">
        <v>1183</v>
      </c>
      <c r="AQ18" s="95" t="s">
        <v>1183</v>
      </c>
      <c r="AR18" s="95" t="s">
        <v>1183</v>
      </c>
      <c r="AS18" s="95" t="s">
        <v>1183</v>
      </c>
      <c r="AT18" s="125" t="s">
        <v>3336</v>
      </c>
      <c r="AU18" s="102" t="s">
        <v>1183</v>
      </c>
      <c r="AV18" s="102" t="s">
        <v>1183</v>
      </c>
      <c r="AW18" s="102" t="s">
        <v>1183</v>
      </c>
      <c r="AX18" s="102" t="s">
        <v>1183</v>
      </c>
      <c r="AY18" s="102" t="s">
        <v>1183</v>
      </c>
      <c r="AZ18" s="102" t="s">
        <v>1183</v>
      </c>
      <c r="BA18" s="131" t="s">
        <v>3336</v>
      </c>
      <c r="BB18" s="115"/>
      <c r="BC18" s="115"/>
      <c r="BD18" s="118"/>
      <c r="BE18" s="95" t="s">
        <v>1183</v>
      </c>
      <c r="BK18" s="95" t="s">
        <v>1183</v>
      </c>
      <c r="BL18" s="95" t="s">
        <v>1183</v>
      </c>
      <c r="BM18" s="101" t="s">
        <v>1182</v>
      </c>
      <c r="BN18" s="101" t="s">
        <v>1182</v>
      </c>
      <c r="BO18" s="101" t="s">
        <v>1182</v>
      </c>
      <c r="BQ18" s="115"/>
      <c r="BR18" s="115"/>
      <c r="BS18" s="118"/>
      <c r="BU18" s="101" t="s">
        <v>1183</v>
      </c>
      <c r="BV18" s="101" t="s">
        <v>1183</v>
      </c>
      <c r="BW18" s="124" t="s">
        <v>3336</v>
      </c>
      <c r="BX18" s="101" t="s">
        <v>1183</v>
      </c>
      <c r="BY18" s="323" t="s">
        <v>1183</v>
      </c>
      <c r="BZ18" s="124" t="s">
        <v>3336</v>
      </c>
      <c r="CA18" s="101" t="s">
        <v>1183</v>
      </c>
      <c r="CB18" s="323" t="s">
        <v>1183</v>
      </c>
      <c r="CC18" s="124" t="s">
        <v>3336</v>
      </c>
      <c r="CD18" s="101" t="s">
        <v>1183</v>
      </c>
      <c r="CE18" s="323" t="s">
        <v>1183</v>
      </c>
      <c r="CF18" s="124" t="s">
        <v>3336</v>
      </c>
      <c r="CG18" s="101" t="s">
        <v>1183</v>
      </c>
      <c r="CH18" s="323" t="s">
        <v>1183</v>
      </c>
      <c r="CI18" s="124" t="s">
        <v>3336</v>
      </c>
      <c r="CJ18" s="101" t="s">
        <v>1183</v>
      </c>
      <c r="CK18" s="323" t="s">
        <v>1183</v>
      </c>
      <c r="CM18" s="101" t="s">
        <v>1183</v>
      </c>
      <c r="CN18" s="323" t="s">
        <v>1183</v>
      </c>
      <c r="CP18" s="101" t="s">
        <v>1183</v>
      </c>
      <c r="CQ18" s="323" t="s">
        <v>1183</v>
      </c>
      <c r="CS18" s="101" t="s">
        <v>1183</v>
      </c>
      <c r="CT18" s="101" t="s">
        <v>1183</v>
      </c>
      <c r="CV18" s="101" t="s">
        <v>1183</v>
      </c>
      <c r="CW18" s="322"/>
      <c r="CY18" s="115"/>
      <c r="CZ18" s="115"/>
      <c r="DC18" s="101" t="s">
        <v>1182</v>
      </c>
      <c r="DD18" s="101" t="s">
        <v>1182</v>
      </c>
      <c r="DF18" s="101" t="s">
        <v>1182</v>
      </c>
      <c r="DG18" s="101" t="s">
        <v>1182</v>
      </c>
      <c r="DI18" s="101" t="s">
        <v>1182</v>
      </c>
      <c r="DJ18" s="101" t="s">
        <v>1182</v>
      </c>
      <c r="DL18" s="101" t="s">
        <v>1182</v>
      </c>
      <c r="DM18" s="101" t="s">
        <v>1182</v>
      </c>
      <c r="DO18" s="101" t="s">
        <v>1182</v>
      </c>
      <c r="DP18" s="101" t="s">
        <v>1182</v>
      </c>
      <c r="DR18" s="101" t="s">
        <v>1182</v>
      </c>
      <c r="DS18" s="101" t="s">
        <v>1182</v>
      </c>
      <c r="DU18" s="101" t="s">
        <v>1182</v>
      </c>
      <c r="DV18" s="101" t="s">
        <v>1182</v>
      </c>
      <c r="DX18" s="101" t="s">
        <v>1182</v>
      </c>
      <c r="DY18" s="101" t="s">
        <v>1182</v>
      </c>
      <c r="EA18" s="101" t="s">
        <v>1182</v>
      </c>
      <c r="EB18" s="101" t="s">
        <v>1182</v>
      </c>
      <c r="ED18" s="101" t="s">
        <v>1182</v>
      </c>
      <c r="EE18" s="101" t="s">
        <v>1182</v>
      </c>
      <c r="EG18" s="101" t="s">
        <v>1182</v>
      </c>
      <c r="EH18" s="101" t="s">
        <v>1182</v>
      </c>
      <c r="EI18" s="16"/>
      <c r="EJ18" s="101" t="s">
        <v>1182</v>
      </c>
      <c r="EK18" s="101" t="s">
        <v>1182</v>
      </c>
      <c r="EL18" s="101"/>
      <c r="EM18" s="101" t="s">
        <v>1182</v>
      </c>
      <c r="EN18" s="101" t="s">
        <v>1182</v>
      </c>
      <c r="EO18" s="101"/>
      <c r="EP18" s="101" t="s">
        <v>1182</v>
      </c>
      <c r="EQ18" s="101" t="s">
        <v>1182</v>
      </c>
      <c r="ER18" s="101"/>
      <c r="ES18" s="101" t="s">
        <v>1182</v>
      </c>
      <c r="ET18" s="101" t="s">
        <v>1182</v>
      </c>
      <c r="EU18" s="101"/>
      <c r="EV18" s="101" t="s">
        <v>1182</v>
      </c>
      <c r="EW18" s="101" t="s">
        <v>1182</v>
      </c>
      <c r="EX18" s="101"/>
      <c r="EY18" s="101" t="s">
        <v>1182</v>
      </c>
      <c r="EZ18" s="101" t="s">
        <v>1182</v>
      </c>
      <c r="FA18" s="101"/>
      <c r="FB18" s="101" t="s">
        <v>1182</v>
      </c>
      <c r="FC18" s="101" t="s">
        <v>1182</v>
      </c>
      <c r="FD18" s="101"/>
      <c r="FE18" s="101" t="s">
        <v>1182</v>
      </c>
      <c r="FF18" s="101" t="s">
        <v>1182</v>
      </c>
      <c r="FG18" s="101"/>
      <c r="FH18" s="101" t="s">
        <v>1182</v>
      </c>
      <c r="FI18" s="101" t="s">
        <v>1182</v>
      </c>
      <c r="FJ18" s="101"/>
      <c r="FK18" s="101" t="s">
        <v>1182</v>
      </c>
      <c r="FL18" s="101" t="s">
        <v>1182</v>
      </c>
      <c r="FM18" s="101"/>
      <c r="FN18" s="101" t="s">
        <v>1182</v>
      </c>
      <c r="FO18" s="101" t="s">
        <v>1182</v>
      </c>
      <c r="GT18" s="95" t="s">
        <v>1183</v>
      </c>
      <c r="GU18" s="95" t="s">
        <v>1183</v>
      </c>
      <c r="HF18" s="11" t="s">
        <v>1183</v>
      </c>
      <c r="HG18" s="11" t="s">
        <v>1183</v>
      </c>
      <c r="HH18" s="11" t="s">
        <v>1183</v>
      </c>
      <c r="HI18" s="11" t="s">
        <v>1183</v>
      </c>
      <c r="HJ18" s="11" t="s">
        <v>1183</v>
      </c>
      <c r="HK18" s="11" t="s">
        <v>1183</v>
      </c>
      <c r="HL18" s="124" t="s">
        <v>3336</v>
      </c>
      <c r="HM18" s="95" t="s">
        <v>1183</v>
      </c>
      <c r="HN18" s="95" t="s">
        <v>1183</v>
      </c>
      <c r="HO18" s="95" t="s">
        <v>1183</v>
      </c>
      <c r="HP18" s="95" t="s">
        <v>1183</v>
      </c>
      <c r="HQ18" s="95" t="s">
        <v>1183</v>
      </c>
      <c r="HR18" s="95" t="s">
        <v>1183</v>
      </c>
      <c r="HS18" s="124" t="s">
        <v>3336</v>
      </c>
      <c r="HT18" s="95" t="s">
        <v>1183</v>
      </c>
    </row>
    <row r="19" spans="1:230">
      <c r="A19" s="95">
        <v>18</v>
      </c>
      <c r="B19" s="96" t="s">
        <v>41</v>
      </c>
      <c r="C19" s="14">
        <v>1</v>
      </c>
      <c r="D19" s="95" t="s">
        <v>1065</v>
      </c>
      <c r="E19" s="14">
        <v>1</v>
      </c>
      <c r="F19" s="14">
        <v>1</v>
      </c>
      <c r="G19" s="14">
        <v>2</v>
      </c>
      <c r="H19" s="14">
        <v>1</v>
      </c>
      <c r="I19" s="14">
        <v>1</v>
      </c>
      <c r="J19" s="14">
        <v>1</v>
      </c>
      <c r="K19" s="14">
        <v>1</v>
      </c>
      <c r="L19" s="14">
        <v>1</v>
      </c>
      <c r="M19" s="14">
        <v>1</v>
      </c>
      <c r="N19" s="14">
        <v>1</v>
      </c>
      <c r="O19" s="14">
        <v>1</v>
      </c>
      <c r="P19" s="14">
        <v>1</v>
      </c>
      <c r="Q19" s="14">
        <v>1</v>
      </c>
      <c r="R19" s="14">
        <v>3</v>
      </c>
      <c r="S19" s="14">
        <v>1</v>
      </c>
      <c r="T19" s="14">
        <v>1</v>
      </c>
      <c r="U19" s="14">
        <v>1</v>
      </c>
      <c r="V19" s="14">
        <v>1</v>
      </c>
      <c r="W19" s="14">
        <v>1</v>
      </c>
      <c r="X19" s="14">
        <v>1</v>
      </c>
      <c r="Y19" s="14">
        <v>1</v>
      </c>
      <c r="Z19" s="14">
        <v>1</v>
      </c>
      <c r="AA19" s="34"/>
      <c r="AB19" s="14">
        <v>1</v>
      </c>
      <c r="AC19" s="14">
        <v>1</v>
      </c>
      <c r="AE19" s="14">
        <v>1</v>
      </c>
      <c r="AF19" s="14">
        <v>1</v>
      </c>
      <c r="AG19" s="14">
        <v>1</v>
      </c>
      <c r="AK19" s="101">
        <v>5506</v>
      </c>
      <c r="AL19" s="101">
        <v>110847</v>
      </c>
      <c r="AM19" s="124" t="s">
        <v>3336</v>
      </c>
      <c r="AR19" s="101">
        <v>110555</v>
      </c>
      <c r="AT19" s="125" t="s">
        <v>3336</v>
      </c>
      <c r="AY19" s="101">
        <v>59144</v>
      </c>
      <c r="BA19" s="131" t="s">
        <v>3336</v>
      </c>
      <c r="BB19" s="114" t="s">
        <v>1484</v>
      </c>
      <c r="BC19" s="115"/>
      <c r="BD19" s="118"/>
      <c r="BE19" s="95" t="s">
        <v>1183</v>
      </c>
      <c r="BF19" s="101">
        <v>9982</v>
      </c>
      <c r="BG19" s="102" t="s">
        <v>1182</v>
      </c>
      <c r="BH19" s="102" t="s">
        <v>1182</v>
      </c>
      <c r="BI19" s="102" t="s">
        <v>1182</v>
      </c>
      <c r="BK19" s="95" t="s">
        <v>1183</v>
      </c>
      <c r="BL19" s="101">
        <v>3623</v>
      </c>
      <c r="BM19" s="101" t="s">
        <v>1183</v>
      </c>
      <c r="BN19" s="101" t="s">
        <v>1183</v>
      </c>
      <c r="BO19" s="101" t="s">
        <v>1183</v>
      </c>
      <c r="BQ19" s="114" t="s">
        <v>1484</v>
      </c>
      <c r="BR19" s="114" t="s">
        <v>1485</v>
      </c>
      <c r="BS19" s="120"/>
      <c r="BU19" s="319">
        <v>110555</v>
      </c>
      <c r="BV19" s="101" t="s">
        <v>1183</v>
      </c>
      <c r="BW19" s="124" t="s">
        <v>3336</v>
      </c>
      <c r="BX19" s="319">
        <v>59144</v>
      </c>
      <c r="BY19" s="323" t="s">
        <v>1183</v>
      </c>
      <c r="BZ19" s="124" t="s">
        <v>3336</v>
      </c>
      <c r="CA19" s="101">
        <v>6944</v>
      </c>
      <c r="CB19" s="323" t="s">
        <v>1183</v>
      </c>
      <c r="CC19" s="124" t="s">
        <v>3336</v>
      </c>
      <c r="CD19" s="101">
        <v>16341</v>
      </c>
      <c r="CE19" s="323" t="s">
        <v>1183</v>
      </c>
      <c r="CF19" s="124" t="s">
        <v>3336</v>
      </c>
      <c r="CG19" s="101" t="s">
        <v>1183</v>
      </c>
      <c r="CH19" s="323" t="s">
        <v>1183</v>
      </c>
      <c r="CI19" s="124" t="s">
        <v>3336</v>
      </c>
      <c r="CJ19" s="101">
        <v>16341</v>
      </c>
      <c r="CK19" s="322" t="s">
        <v>1183</v>
      </c>
      <c r="CM19" s="95" t="s">
        <v>1183</v>
      </c>
      <c r="CN19" s="322" t="s">
        <v>1183</v>
      </c>
      <c r="CP19" s="101">
        <v>25599</v>
      </c>
      <c r="CQ19" s="323" t="s">
        <v>1183</v>
      </c>
      <c r="CS19" s="101">
        <v>52</v>
      </c>
      <c r="CT19" s="101" t="s">
        <v>1183</v>
      </c>
      <c r="CV19" s="101">
        <v>276</v>
      </c>
      <c r="CW19" s="323" t="s">
        <v>1183</v>
      </c>
      <c r="CY19" s="114" t="s">
        <v>1270</v>
      </c>
      <c r="CZ19" s="114" t="s">
        <v>1486</v>
      </c>
      <c r="DA19" s="22"/>
      <c r="DC19" s="319">
        <v>110555</v>
      </c>
      <c r="DD19" s="101">
        <v>131917</v>
      </c>
      <c r="DF19" s="101">
        <v>17695</v>
      </c>
      <c r="DG19" s="101">
        <v>14993</v>
      </c>
      <c r="DI19" s="101">
        <v>185</v>
      </c>
      <c r="DJ19" s="101">
        <v>161</v>
      </c>
      <c r="DL19" s="101">
        <v>99</v>
      </c>
      <c r="DM19" s="101">
        <v>83</v>
      </c>
      <c r="DO19" s="101">
        <v>12609</v>
      </c>
      <c r="DP19" s="101">
        <v>7338</v>
      </c>
      <c r="DR19" s="101">
        <v>5935</v>
      </c>
      <c r="DS19" s="101">
        <v>3791</v>
      </c>
      <c r="DU19" s="101">
        <v>1358</v>
      </c>
      <c r="DV19" s="101">
        <v>865</v>
      </c>
      <c r="DX19" s="101">
        <v>416</v>
      </c>
      <c r="DY19" s="101">
        <v>312</v>
      </c>
      <c r="EA19" s="101">
        <v>71</v>
      </c>
      <c r="EB19" s="101">
        <v>39</v>
      </c>
      <c r="ED19" s="101">
        <v>1432</v>
      </c>
      <c r="EE19" s="101">
        <v>997</v>
      </c>
      <c r="EG19" s="101">
        <v>112431</v>
      </c>
      <c r="EH19" s="101">
        <v>24725</v>
      </c>
      <c r="EI19" s="16"/>
      <c r="EJ19" s="101" t="s">
        <v>1183</v>
      </c>
      <c r="EK19" s="101" t="s">
        <v>1183</v>
      </c>
      <c r="EL19" s="101"/>
      <c r="EM19" s="101">
        <v>4125</v>
      </c>
      <c r="EN19" s="101">
        <v>952</v>
      </c>
      <c r="EO19" s="101"/>
      <c r="EP19" s="101" t="s">
        <v>1183</v>
      </c>
      <c r="EQ19" s="101" t="s">
        <v>1183</v>
      </c>
      <c r="ER19" s="101"/>
      <c r="ES19" s="101" t="s">
        <v>1183</v>
      </c>
      <c r="ET19" s="101" t="s">
        <v>1183</v>
      </c>
      <c r="EU19" s="101"/>
      <c r="EV19" s="101">
        <v>31976</v>
      </c>
      <c r="EW19" s="101">
        <v>27154</v>
      </c>
      <c r="EX19" s="101"/>
      <c r="EY19" s="101">
        <v>2176</v>
      </c>
      <c r="EZ19" s="101">
        <v>365</v>
      </c>
      <c r="FA19" s="101"/>
      <c r="FB19" s="101">
        <v>22669</v>
      </c>
      <c r="FC19" s="101">
        <v>15770</v>
      </c>
      <c r="FD19" s="101"/>
      <c r="FE19" s="101">
        <v>27</v>
      </c>
      <c r="FF19" s="101">
        <v>15</v>
      </c>
      <c r="FG19" s="101"/>
      <c r="FH19" s="101">
        <v>761</v>
      </c>
      <c r="FI19" s="101">
        <v>717</v>
      </c>
      <c r="FJ19" s="101"/>
      <c r="FK19" s="101">
        <v>6625</v>
      </c>
      <c r="FL19" s="101">
        <v>2773</v>
      </c>
      <c r="FM19" s="101"/>
      <c r="FN19" s="101">
        <v>452</v>
      </c>
      <c r="FO19" s="101">
        <v>384</v>
      </c>
      <c r="FP19" s="101" t="s">
        <v>1270</v>
      </c>
      <c r="FS19" s="14">
        <v>1</v>
      </c>
      <c r="FU19" s="14">
        <v>1</v>
      </c>
      <c r="FY19" s="14">
        <v>1</v>
      </c>
      <c r="GA19" s="14">
        <v>2</v>
      </c>
      <c r="GC19" s="14">
        <v>1</v>
      </c>
      <c r="GD19" s="14">
        <v>1</v>
      </c>
      <c r="GE19" s="14">
        <v>1</v>
      </c>
      <c r="GF19" s="95" t="s">
        <v>1487</v>
      </c>
      <c r="GG19" s="14">
        <v>1</v>
      </c>
      <c r="GH19" s="14">
        <v>2</v>
      </c>
      <c r="GI19" s="14">
        <v>1</v>
      </c>
      <c r="GJ19" s="14">
        <v>1</v>
      </c>
      <c r="GK19" s="14">
        <v>2</v>
      </c>
      <c r="GL19" s="14">
        <v>2</v>
      </c>
      <c r="GM19" s="14">
        <v>2</v>
      </c>
      <c r="GO19" s="14">
        <v>1</v>
      </c>
      <c r="GP19" s="115" t="s">
        <v>1066</v>
      </c>
      <c r="GT19" s="101">
        <v>6542</v>
      </c>
      <c r="GU19" s="101">
        <v>4453</v>
      </c>
      <c r="GV19" s="101" t="s">
        <v>1484</v>
      </c>
      <c r="GZ19" s="14">
        <v>1</v>
      </c>
      <c r="HA19" s="14">
        <v>1</v>
      </c>
      <c r="HC19" s="14">
        <v>2</v>
      </c>
      <c r="HD19" s="95" t="s">
        <v>1067</v>
      </c>
      <c r="HF19" s="101">
        <v>4149</v>
      </c>
      <c r="HG19" s="101">
        <v>4492</v>
      </c>
      <c r="HH19" s="101">
        <v>4508</v>
      </c>
      <c r="HI19" s="101">
        <v>4580</v>
      </c>
      <c r="HJ19" s="101">
        <v>4546</v>
      </c>
      <c r="HK19" s="101">
        <v>4502</v>
      </c>
      <c r="HL19" s="124" t="s">
        <v>3336</v>
      </c>
      <c r="HM19" s="101">
        <v>1786</v>
      </c>
      <c r="HN19" s="101">
        <v>1809</v>
      </c>
      <c r="HO19" s="101">
        <v>1824</v>
      </c>
      <c r="HP19" s="101">
        <v>1876</v>
      </c>
      <c r="HQ19" s="101">
        <v>1876</v>
      </c>
      <c r="HR19" s="101">
        <v>1882</v>
      </c>
      <c r="HS19" s="124" t="s">
        <v>3336</v>
      </c>
      <c r="HT19" s="14">
        <v>1126</v>
      </c>
      <c r="HU19" s="114" t="s">
        <v>1488</v>
      </c>
    </row>
    <row r="20" spans="1:230">
      <c r="A20" s="95">
        <v>19</v>
      </c>
      <c r="B20" s="96" t="s">
        <v>42</v>
      </c>
      <c r="E20" s="14">
        <v>1</v>
      </c>
      <c r="F20" s="14">
        <v>1</v>
      </c>
      <c r="G20" s="14">
        <v>2</v>
      </c>
      <c r="H20" s="14">
        <v>1</v>
      </c>
      <c r="I20" s="14">
        <v>1</v>
      </c>
      <c r="J20" s="14">
        <v>1</v>
      </c>
      <c r="K20" s="14">
        <v>2</v>
      </c>
      <c r="L20" s="14">
        <v>1</v>
      </c>
      <c r="M20" s="14">
        <v>1</v>
      </c>
      <c r="N20" s="14">
        <v>1</v>
      </c>
      <c r="O20" s="14">
        <v>1</v>
      </c>
      <c r="P20" s="14">
        <v>1</v>
      </c>
      <c r="Q20" s="14">
        <v>1</v>
      </c>
      <c r="T20" s="14">
        <v>1</v>
      </c>
      <c r="U20" s="14">
        <v>2</v>
      </c>
      <c r="V20" s="14">
        <v>1</v>
      </c>
      <c r="W20" s="14">
        <v>1</v>
      </c>
      <c r="X20" s="14">
        <v>2</v>
      </c>
      <c r="Y20" s="14">
        <v>2</v>
      </c>
      <c r="Z20" s="14">
        <v>2</v>
      </c>
      <c r="AA20" s="97"/>
      <c r="AC20" s="14">
        <v>2</v>
      </c>
      <c r="AE20" s="14">
        <v>1</v>
      </c>
      <c r="AF20" s="14">
        <v>1</v>
      </c>
      <c r="AG20" s="14">
        <v>1</v>
      </c>
      <c r="AK20" s="95" t="s">
        <v>1183</v>
      </c>
      <c r="AL20" s="95" t="s">
        <v>1183</v>
      </c>
      <c r="AM20" s="124" t="s">
        <v>3336</v>
      </c>
      <c r="AN20" s="102">
        <v>6212</v>
      </c>
      <c r="AO20" s="102">
        <v>5711</v>
      </c>
      <c r="AP20" s="102">
        <v>5968</v>
      </c>
      <c r="AQ20" s="102">
        <v>5069</v>
      </c>
      <c r="AR20" s="102">
        <v>5111</v>
      </c>
      <c r="AS20" s="102">
        <v>6777</v>
      </c>
      <c r="AT20" s="125" t="s">
        <v>3336</v>
      </c>
      <c r="AU20" s="102">
        <v>4649</v>
      </c>
      <c r="AV20" s="102">
        <v>4515</v>
      </c>
      <c r="AW20" s="102">
        <v>4547</v>
      </c>
      <c r="AX20" s="102">
        <v>3730</v>
      </c>
      <c r="AY20" s="102">
        <v>3883</v>
      </c>
      <c r="AZ20" s="102">
        <v>5620</v>
      </c>
      <c r="BA20" s="131" t="s">
        <v>3336</v>
      </c>
      <c r="BB20" s="114" t="s">
        <v>1489</v>
      </c>
      <c r="BC20" s="115"/>
      <c r="BD20" s="118"/>
      <c r="BE20" s="102">
        <v>5111</v>
      </c>
      <c r="BF20" s="102" t="s">
        <v>1182</v>
      </c>
      <c r="BG20" s="102" t="s">
        <v>1182</v>
      </c>
      <c r="BH20" s="102" t="s">
        <v>1182</v>
      </c>
      <c r="BI20" s="102" t="s">
        <v>1182</v>
      </c>
      <c r="BK20" s="102">
        <v>3883</v>
      </c>
      <c r="BL20" s="399">
        <v>331</v>
      </c>
      <c r="BM20" s="102">
        <v>401</v>
      </c>
      <c r="BN20" s="102">
        <v>358</v>
      </c>
      <c r="BO20" s="102">
        <v>100</v>
      </c>
      <c r="BQ20" s="114" t="s">
        <v>1491</v>
      </c>
      <c r="BR20" s="115"/>
      <c r="BS20" s="118"/>
      <c r="BU20" s="101">
        <v>5111</v>
      </c>
      <c r="BV20" s="101" t="s">
        <v>1183</v>
      </c>
      <c r="BW20" s="124" t="s">
        <v>3336</v>
      </c>
      <c r="BX20" s="320">
        <v>3883</v>
      </c>
      <c r="BY20" s="323" t="s">
        <v>1183</v>
      </c>
      <c r="BZ20" s="124" t="s">
        <v>3336</v>
      </c>
      <c r="CA20" s="101" t="s">
        <v>1183</v>
      </c>
      <c r="CB20" s="323" t="s">
        <v>1183</v>
      </c>
      <c r="CC20" s="124" t="s">
        <v>3336</v>
      </c>
      <c r="CD20" s="101" t="s">
        <v>1183</v>
      </c>
      <c r="CE20" s="323" t="s">
        <v>1183</v>
      </c>
      <c r="CF20" s="124" t="s">
        <v>3336</v>
      </c>
      <c r="CG20" s="101" t="s">
        <v>1183</v>
      </c>
      <c r="CH20" s="323" t="s">
        <v>1183</v>
      </c>
      <c r="CI20" s="124" t="s">
        <v>3336</v>
      </c>
      <c r="CJ20" s="101" t="s">
        <v>1183</v>
      </c>
      <c r="CK20" s="323" t="s">
        <v>1183</v>
      </c>
      <c r="CM20" s="101" t="s">
        <v>1183</v>
      </c>
      <c r="CN20" s="323" t="s">
        <v>1183</v>
      </c>
      <c r="CP20" s="101" t="s">
        <v>1183</v>
      </c>
      <c r="CQ20" s="323" t="s">
        <v>1183</v>
      </c>
      <c r="CS20" s="101" t="s">
        <v>1183</v>
      </c>
      <c r="CT20" s="101" t="s">
        <v>1183</v>
      </c>
      <c r="CV20" s="101" t="s">
        <v>1183</v>
      </c>
      <c r="CW20" s="323" t="s">
        <v>1183</v>
      </c>
      <c r="CY20" s="115"/>
      <c r="CZ20" s="115"/>
      <c r="DC20" s="320">
        <v>5111</v>
      </c>
      <c r="DD20" s="102">
        <v>3883</v>
      </c>
      <c r="DF20" s="102" t="s">
        <v>1182</v>
      </c>
      <c r="DG20" s="102" t="s">
        <v>1182</v>
      </c>
      <c r="DI20" s="102">
        <v>7</v>
      </c>
      <c r="DJ20" s="102">
        <v>5</v>
      </c>
      <c r="DL20" s="101">
        <v>4</v>
      </c>
      <c r="DR20" s="102">
        <v>51</v>
      </c>
      <c r="DS20" s="102">
        <v>18</v>
      </c>
      <c r="DX20" s="102">
        <v>46</v>
      </c>
      <c r="DY20" s="102">
        <v>4</v>
      </c>
      <c r="EA20" s="102">
        <v>59</v>
      </c>
      <c r="EB20" s="102">
        <v>11</v>
      </c>
      <c r="ED20" s="102" t="s">
        <v>1182</v>
      </c>
      <c r="EE20" s="102" t="s">
        <v>1182</v>
      </c>
      <c r="EG20" s="102" t="s">
        <v>1182</v>
      </c>
      <c r="EH20" s="102" t="s">
        <v>1182</v>
      </c>
      <c r="EI20" s="16"/>
      <c r="EJ20" s="102" t="s">
        <v>1182</v>
      </c>
      <c r="EK20" s="102" t="s">
        <v>1182</v>
      </c>
      <c r="EL20" s="102"/>
      <c r="EM20" s="102" t="s">
        <v>1182</v>
      </c>
      <c r="EN20" s="102" t="s">
        <v>1182</v>
      </c>
      <c r="EO20" s="102"/>
      <c r="EP20" s="102" t="s">
        <v>1182</v>
      </c>
      <c r="EQ20" s="102" t="s">
        <v>1182</v>
      </c>
      <c r="ER20" s="102"/>
      <c r="ES20" s="102" t="s">
        <v>1182</v>
      </c>
      <c r="ET20" s="102" t="s">
        <v>1182</v>
      </c>
      <c r="EU20" s="102"/>
      <c r="EV20" s="102" t="s">
        <v>1182</v>
      </c>
      <c r="EW20" s="102" t="s">
        <v>1182</v>
      </c>
      <c r="EX20" s="102"/>
      <c r="EY20" s="102" t="s">
        <v>1182</v>
      </c>
      <c r="EZ20" s="102" t="s">
        <v>1182</v>
      </c>
      <c r="FA20" s="102"/>
      <c r="FB20" s="102" t="s">
        <v>1182</v>
      </c>
      <c r="FC20" s="102" t="s">
        <v>1182</v>
      </c>
      <c r="FD20" s="102"/>
      <c r="FE20" s="102" t="s">
        <v>1182</v>
      </c>
      <c r="FF20" s="102" t="s">
        <v>1182</v>
      </c>
      <c r="FG20" s="102"/>
      <c r="FH20" s="102" t="s">
        <v>1182</v>
      </c>
      <c r="FI20" s="102" t="s">
        <v>1182</v>
      </c>
      <c r="FJ20" s="102"/>
      <c r="FK20" s="102" t="s">
        <v>1182</v>
      </c>
      <c r="FP20" s="101" t="s">
        <v>1491</v>
      </c>
      <c r="GT20" s="400">
        <v>2398</v>
      </c>
      <c r="GU20" s="400">
        <v>338</v>
      </c>
      <c r="HF20" s="11" t="s">
        <v>1183</v>
      </c>
      <c r="HG20" s="11" t="s">
        <v>1183</v>
      </c>
      <c r="HH20" s="11" t="s">
        <v>1183</v>
      </c>
      <c r="HI20" s="11" t="s">
        <v>1183</v>
      </c>
      <c r="HJ20" s="11" t="s">
        <v>1183</v>
      </c>
      <c r="HK20" s="11" t="s">
        <v>1183</v>
      </c>
      <c r="HL20" s="124" t="s">
        <v>3336</v>
      </c>
      <c r="HM20" s="95" t="s">
        <v>1183</v>
      </c>
      <c r="HN20" s="95" t="s">
        <v>1183</v>
      </c>
      <c r="HO20" s="95" t="s">
        <v>1183</v>
      </c>
      <c r="HP20" s="95" t="s">
        <v>1183</v>
      </c>
      <c r="HQ20" s="95" t="s">
        <v>1183</v>
      </c>
      <c r="HR20" s="95" t="s">
        <v>1183</v>
      </c>
      <c r="HS20" s="124" t="s">
        <v>3336</v>
      </c>
      <c r="HT20" s="95" t="s">
        <v>1183</v>
      </c>
    </row>
    <row r="21" spans="1:230">
      <c r="A21" s="95">
        <v>20</v>
      </c>
      <c r="B21" s="96" t="s">
        <v>43</v>
      </c>
      <c r="AA21" s="97"/>
      <c r="AK21" s="95" t="s">
        <v>1183</v>
      </c>
      <c r="AL21" s="95" t="s">
        <v>1183</v>
      </c>
      <c r="AM21" s="124" t="s">
        <v>3336</v>
      </c>
      <c r="AN21" s="95" t="s">
        <v>1183</v>
      </c>
      <c r="AO21" s="95" t="s">
        <v>1183</v>
      </c>
      <c r="AP21" s="95" t="s">
        <v>1183</v>
      </c>
      <c r="AQ21" s="95" t="s">
        <v>1183</v>
      </c>
      <c r="AR21" s="95" t="s">
        <v>1183</v>
      </c>
      <c r="AS21" s="95" t="s">
        <v>1183</v>
      </c>
      <c r="AT21" s="125" t="s">
        <v>3336</v>
      </c>
      <c r="AU21" s="102" t="s">
        <v>1183</v>
      </c>
      <c r="AV21" s="102" t="s">
        <v>1183</v>
      </c>
      <c r="AW21" s="102" t="s">
        <v>1183</v>
      </c>
      <c r="AX21" s="102" t="s">
        <v>1183</v>
      </c>
      <c r="AY21" s="102" t="s">
        <v>1183</v>
      </c>
      <c r="AZ21" s="102" t="s">
        <v>1183</v>
      </c>
      <c r="BA21" s="131" t="s">
        <v>3336</v>
      </c>
      <c r="BB21" s="115"/>
      <c r="BC21" s="115"/>
      <c r="BD21" s="118"/>
      <c r="BE21" s="95" t="s">
        <v>1183</v>
      </c>
      <c r="BG21" s="102" t="s">
        <v>1182</v>
      </c>
      <c r="BH21" s="102" t="s">
        <v>1182</v>
      </c>
      <c r="BI21" s="102" t="s">
        <v>1182</v>
      </c>
      <c r="BK21" s="95" t="s">
        <v>1183</v>
      </c>
      <c r="BL21" s="95" t="s">
        <v>1183</v>
      </c>
      <c r="BM21" s="101" t="s">
        <v>1182</v>
      </c>
      <c r="BN21" s="101" t="s">
        <v>1182</v>
      </c>
      <c r="BO21" s="101" t="s">
        <v>1182</v>
      </c>
      <c r="BQ21" s="115"/>
      <c r="BR21" s="115"/>
      <c r="BS21" s="118"/>
      <c r="BU21" s="101" t="s">
        <v>1183</v>
      </c>
      <c r="BV21" s="101" t="s">
        <v>1183</v>
      </c>
      <c r="BW21" s="124" t="s">
        <v>3336</v>
      </c>
      <c r="BX21" s="101" t="s">
        <v>1183</v>
      </c>
      <c r="BY21" s="323" t="s">
        <v>1183</v>
      </c>
      <c r="BZ21" s="124" t="s">
        <v>3336</v>
      </c>
      <c r="CA21" s="101" t="s">
        <v>1183</v>
      </c>
      <c r="CB21" s="323" t="s">
        <v>1183</v>
      </c>
      <c r="CC21" s="124" t="s">
        <v>3336</v>
      </c>
      <c r="CD21" s="101" t="s">
        <v>1183</v>
      </c>
      <c r="CE21" s="323" t="s">
        <v>1183</v>
      </c>
      <c r="CF21" s="124" t="s">
        <v>3336</v>
      </c>
      <c r="CG21" s="101" t="s">
        <v>1183</v>
      </c>
      <c r="CH21" s="323" t="s">
        <v>1183</v>
      </c>
      <c r="CI21" s="124" t="s">
        <v>3336</v>
      </c>
      <c r="CJ21" s="101" t="s">
        <v>1183</v>
      </c>
      <c r="CK21" s="323" t="s">
        <v>1183</v>
      </c>
      <c r="CM21" s="101" t="s">
        <v>1183</v>
      </c>
      <c r="CN21" s="323" t="s">
        <v>1183</v>
      </c>
      <c r="CP21" s="101" t="s">
        <v>1183</v>
      </c>
      <c r="CQ21" s="323" t="s">
        <v>1183</v>
      </c>
      <c r="CS21" s="101" t="s">
        <v>1183</v>
      </c>
      <c r="CT21" s="101" t="s">
        <v>1183</v>
      </c>
      <c r="CV21" s="101" t="s">
        <v>1183</v>
      </c>
      <c r="CW21" s="323" t="s">
        <v>1183</v>
      </c>
      <c r="CY21" s="115"/>
      <c r="CZ21" s="115"/>
      <c r="DC21" s="102" t="s">
        <v>1182</v>
      </c>
      <c r="DD21" s="102" t="s">
        <v>1182</v>
      </c>
      <c r="DF21" s="102" t="s">
        <v>1182</v>
      </c>
      <c r="DG21" s="102" t="s">
        <v>1182</v>
      </c>
      <c r="DI21" s="102" t="s">
        <v>1182</v>
      </c>
      <c r="DJ21" s="102" t="s">
        <v>1182</v>
      </c>
      <c r="DL21" s="102" t="s">
        <v>1182</v>
      </c>
      <c r="DM21" s="102" t="s">
        <v>1182</v>
      </c>
      <c r="DO21" s="102" t="s">
        <v>1182</v>
      </c>
      <c r="DP21" s="102" t="s">
        <v>1182</v>
      </c>
      <c r="DR21" s="102" t="s">
        <v>1182</v>
      </c>
      <c r="DS21" s="102" t="s">
        <v>1182</v>
      </c>
      <c r="DU21" s="102" t="s">
        <v>1182</v>
      </c>
      <c r="DV21" s="102" t="s">
        <v>1182</v>
      </c>
      <c r="DX21" s="102" t="s">
        <v>1182</v>
      </c>
      <c r="DY21" s="102" t="s">
        <v>1182</v>
      </c>
      <c r="EA21" s="102" t="s">
        <v>1182</v>
      </c>
      <c r="EB21" s="102" t="s">
        <v>1182</v>
      </c>
      <c r="ED21" s="102" t="s">
        <v>1182</v>
      </c>
      <c r="EE21" s="102" t="s">
        <v>1182</v>
      </c>
      <c r="EG21" s="102" t="s">
        <v>1182</v>
      </c>
      <c r="EH21" s="102" t="s">
        <v>1182</v>
      </c>
      <c r="EI21" s="16"/>
      <c r="EJ21" s="102" t="s">
        <v>1182</v>
      </c>
      <c r="EK21" s="102" t="s">
        <v>1182</v>
      </c>
      <c r="EL21" s="102"/>
      <c r="EM21" s="102" t="s">
        <v>1182</v>
      </c>
      <c r="EN21" s="102" t="s">
        <v>1182</v>
      </c>
      <c r="EO21" s="102"/>
      <c r="EP21" s="102" t="s">
        <v>1182</v>
      </c>
      <c r="EQ21" s="102" t="s">
        <v>1182</v>
      </c>
      <c r="ER21" s="102"/>
      <c r="ES21" s="102" t="s">
        <v>1182</v>
      </c>
      <c r="ET21" s="102" t="s">
        <v>1182</v>
      </c>
      <c r="EU21" s="102"/>
      <c r="EV21" s="102" t="s">
        <v>1182</v>
      </c>
      <c r="EW21" s="102" t="s">
        <v>1182</v>
      </c>
      <c r="EX21" s="102"/>
      <c r="EY21" s="102" t="s">
        <v>1182</v>
      </c>
      <c r="EZ21" s="102" t="s">
        <v>1182</v>
      </c>
      <c r="FA21" s="102"/>
      <c r="FB21" s="102" t="s">
        <v>1182</v>
      </c>
      <c r="FC21" s="102" t="s">
        <v>1182</v>
      </c>
      <c r="FD21" s="102"/>
      <c r="FE21" s="102" t="s">
        <v>1182</v>
      </c>
      <c r="FF21" s="102" t="s">
        <v>1182</v>
      </c>
      <c r="FG21" s="102"/>
      <c r="FH21" s="102" t="s">
        <v>1182</v>
      </c>
      <c r="FI21" s="102" t="s">
        <v>1182</v>
      </c>
      <c r="FJ21" s="102"/>
      <c r="FK21" s="102" t="s">
        <v>1182</v>
      </c>
      <c r="FL21" s="102" t="s">
        <v>1182</v>
      </c>
      <c r="FM21" s="102"/>
      <c r="FN21" s="102" t="s">
        <v>1182</v>
      </c>
      <c r="FO21" s="102" t="s">
        <v>1182</v>
      </c>
      <c r="GT21" s="95" t="s">
        <v>1183</v>
      </c>
      <c r="GU21" s="95" t="s">
        <v>1183</v>
      </c>
      <c r="HF21" s="11" t="s">
        <v>1183</v>
      </c>
      <c r="HG21" s="11" t="s">
        <v>1183</v>
      </c>
      <c r="HH21" s="11" t="s">
        <v>1183</v>
      </c>
      <c r="HI21" s="11" t="s">
        <v>1183</v>
      </c>
      <c r="HJ21" s="11" t="s">
        <v>1183</v>
      </c>
      <c r="HK21" s="11" t="s">
        <v>1183</v>
      </c>
      <c r="HL21" s="124" t="s">
        <v>3336</v>
      </c>
      <c r="HM21" s="95" t="s">
        <v>1183</v>
      </c>
      <c r="HN21" s="95" t="s">
        <v>1183</v>
      </c>
      <c r="HO21" s="95" t="s">
        <v>1183</v>
      </c>
      <c r="HP21" s="95" t="s">
        <v>1183</v>
      </c>
      <c r="HQ21" s="95" t="s">
        <v>1183</v>
      </c>
      <c r="HR21" s="95" t="s">
        <v>1183</v>
      </c>
      <c r="HS21" s="124" t="s">
        <v>3336</v>
      </c>
      <c r="HT21" s="95" t="s">
        <v>1183</v>
      </c>
    </row>
    <row r="22" spans="1:230" ht="17.25" customHeight="1">
      <c r="A22" s="95">
        <v>21</v>
      </c>
      <c r="B22" s="96" t="s">
        <v>44</v>
      </c>
      <c r="E22" s="14">
        <v>2</v>
      </c>
      <c r="F22" s="14">
        <v>1</v>
      </c>
      <c r="G22" s="14">
        <v>2</v>
      </c>
      <c r="H22" s="14">
        <v>1</v>
      </c>
      <c r="I22" s="14">
        <v>1</v>
      </c>
      <c r="J22" s="14">
        <v>3</v>
      </c>
      <c r="R22" s="14">
        <v>1</v>
      </c>
      <c r="T22" s="14">
        <v>1</v>
      </c>
      <c r="U22" s="14">
        <v>1</v>
      </c>
      <c r="V22" s="14">
        <v>3</v>
      </c>
      <c r="W22" s="14">
        <v>3</v>
      </c>
      <c r="X22" s="14">
        <v>3</v>
      </c>
      <c r="Y22" s="14">
        <v>3</v>
      </c>
      <c r="Z22" s="14">
        <v>1</v>
      </c>
      <c r="AA22" s="34"/>
      <c r="AC22" s="14">
        <v>1</v>
      </c>
      <c r="AE22" s="14">
        <v>1</v>
      </c>
      <c r="AF22" s="14">
        <v>1</v>
      </c>
      <c r="AG22" s="14">
        <v>1</v>
      </c>
      <c r="AK22" s="101">
        <v>2954579</v>
      </c>
      <c r="AL22" s="101" t="s">
        <v>1182</v>
      </c>
      <c r="AM22" s="124" t="s">
        <v>3336</v>
      </c>
      <c r="AN22" s="102">
        <v>3296511</v>
      </c>
      <c r="AO22" s="102">
        <v>3220726</v>
      </c>
      <c r="AP22" s="102">
        <v>3128314</v>
      </c>
      <c r="AQ22" s="102">
        <v>2993489</v>
      </c>
      <c r="AR22" s="102" t="s">
        <v>1292</v>
      </c>
      <c r="AS22" s="102" t="s">
        <v>1490</v>
      </c>
      <c r="AT22" s="125" t="s">
        <v>3336</v>
      </c>
      <c r="AU22" s="102" t="s">
        <v>1182</v>
      </c>
      <c r="AV22" s="102" t="s">
        <v>1182</v>
      </c>
      <c r="AW22" s="102" t="s">
        <v>1182</v>
      </c>
      <c r="AX22" s="102" t="s">
        <v>1182</v>
      </c>
      <c r="AY22" s="102" t="s">
        <v>1182</v>
      </c>
      <c r="AZ22" s="102" t="s">
        <v>1182</v>
      </c>
      <c r="BA22" s="131" t="s">
        <v>3336</v>
      </c>
      <c r="BB22" s="114" t="s">
        <v>1295</v>
      </c>
      <c r="BC22" s="115"/>
      <c r="BD22" s="118"/>
      <c r="BE22" s="102" t="s">
        <v>1182</v>
      </c>
      <c r="BF22" s="102" t="s">
        <v>1182</v>
      </c>
      <c r="BG22" s="102" t="s">
        <v>1182</v>
      </c>
      <c r="BH22" s="102" t="s">
        <v>1182</v>
      </c>
      <c r="BI22" s="102" t="s">
        <v>1182</v>
      </c>
      <c r="BK22" s="102" t="s">
        <v>1182</v>
      </c>
      <c r="BL22" s="102" t="s">
        <v>1182</v>
      </c>
      <c r="BM22" s="102" t="s">
        <v>1182</v>
      </c>
      <c r="BN22" s="102" t="s">
        <v>1182</v>
      </c>
      <c r="BO22" s="102" t="s">
        <v>1182</v>
      </c>
      <c r="BQ22" s="116" t="s">
        <v>1295</v>
      </c>
      <c r="BR22" s="115"/>
      <c r="BS22" s="118"/>
      <c r="BU22" s="101" t="s">
        <v>1183</v>
      </c>
      <c r="BV22" s="101" t="s">
        <v>1183</v>
      </c>
      <c r="BW22" s="124" t="s">
        <v>3336</v>
      </c>
      <c r="BX22" s="101" t="s">
        <v>1183</v>
      </c>
      <c r="BY22" s="323" t="s">
        <v>1183</v>
      </c>
      <c r="BZ22" s="124" t="s">
        <v>3336</v>
      </c>
      <c r="CA22" s="101" t="s">
        <v>1183</v>
      </c>
      <c r="CB22" s="323" t="s">
        <v>1183</v>
      </c>
      <c r="CC22" s="124" t="s">
        <v>3336</v>
      </c>
      <c r="CD22" s="101" t="s">
        <v>1183</v>
      </c>
      <c r="CE22" s="323" t="s">
        <v>1183</v>
      </c>
      <c r="CF22" s="124" t="s">
        <v>3336</v>
      </c>
      <c r="CG22" s="101" t="s">
        <v>1183</v>
      </c>
      <c r="CH22" s="323" t="s">
        <v>1183</v>
      </c>
      <c r="CI22" s="124" t="s">
        <v>3336</v>
      </c>
      <c r="CJ22" s="101" t="s">
        <v>1183</v>
      </c>
      <c r="CK22" s="323" t="s">
        <v>1183</v>
      </c>
      <c r="CM22" s="101" t="s">
        <v>1183</v>
      </c>
      <c r="CN22" s="323" t="s">
        <v>1183</v>
      </c>
      <c r="CP22" s="101" t="s">
        <v>1183</v>
      </c>
      <c r="CQ22" s="323" t="s">
        <v>1183</v>
      </c>
      <c r="CS22" s="101" t="s">
        <v>1183</v>
      </c>
      <c r="CT22" s="101" t="s">
        <v>1183</v>
      </c>
      <c r="CV22" s="101" t="s">
        <v>1183</v>
      </c>
      <c r="CW22" s="323" t="s">
        <v>1183</v>
      </c>
      <c r="CY22" s="115"/>
      <c r="CZ22" s="115"/>
      <c r="DC22" s="321" t="s">
        <v>1183</v>
      </c>
      <c r="DD22" s="102">
        <v>581285</v>
      </c>
      <c r="DF22" s="102" t="s">
        <v>1182</v>
      </c>
      <c r="DG22" s="102" t="s">
        <v>1182</v>
      </c>
      <c r="DI22" s="102">
        <v>2945</v>
      </c>
      <c r="DJ22" s="102">
        <v>2102</v>
      </c>
      <c r="DL22" s="102">
        <v>810</v>
      </c>
      <c r="DM22" s="102">
        <v>453</v>
      </c>
      <c r="DO22" s="102">
        <v>48158</v>
      </c>
      <c r="DP22" s="102">
        <v>77523</v>
      </c>
      <c r="DR22" s="102" t="s">
        <v>1182</v>
      </c>
      <c r="DS22" s="102" t="s">
        <v>1182</v>
      </c>
      <c r="DU22" s="102">
        <v>6795</v>
      </c>
      <c r="DV22" s="102">
        <v>3504</v>
      </c>
      <c r="DX22" s="102" t="s">
        <v>1182</v>
      </c>
      <c r="DY22" s="102" t="s">
        <v>1182</v>
      </c>
      <c r="EA22" s="102">
        <v>956</v>
      </c>
      <c r="EB22" s="102">
        <v>388</v>
      </c>
      <c r="ED22" s="102">
        <v>14251</v>
      </c>
      <c r="EE22" s="102">
        <v>11029</v>
      </c>
      <c r="EG22" s="102">
        <v>99882</v>
      </c>
      <c r="EH22" s="102">
        <v>61678</v>
      </c>
      <c r="EI22" s="16"/>
      <c r="EJ22" s="102" t="s">
        <v>1182</v>
      </c>
      <c r="EK22" s="102" t="s">
        <v>1182</v>
      </c>
      <c r="EL22" s="102"/>
      <c r="EM22" s="102" t="s">
        <v>1182</v>
      </c>
      <c r="EN22" s="102" t="s">
        <v>1182</v>
      </c>
      <c r="EO22" s="102"/>
      <c r="EP22" s="102" t="s">
        <v>1182</v>
      </c>
      <c r="EQ22" s="102" t="s">
        <v>1182</v>
      </c>
      <c r="ER22" s="102"/>
      <c r="ES22" s="102">
        <v>9906</v>
      </c>
      <c r="ET22" s="102">
        <v>6628</v>
      </c>
      <c r="EU22" s="102"/>
      <c r="EV22" s="102" t="s">
        <v>1182</v>
      </c>
      <c r="EW22" s="102" t="s">
        <v>1182</v>
      </c>
      <c r="EX22" s="102"/>
      <c r="EY22" s="102" t="s">
        <v>1182</v>
      </c>
      <c r="EZ22" s="102" t="s">
        <v>1182</v>
      </c>
      <c r="FA22" s="102"/>
      <c r="FB22" s="102" t="s">
        <v>1183</v>
      </c>
      <c r="FC22" s="102" t="s">
        <v>1183</v>
      </c>
      <c r="FD22" s="102"/>
      <c r="FE22" s="102">
        <v>2614</v>
      </c>
      <c r="FF22" s="102">
        <v>1434</v>
      </c>
      <c r="FG22" s="102"/>
      <c r="FH22" s="102">
        <v>1634</v>
      </c>
      <c r="FI22" s="102">
        <v>751</v>
      </c>
      <c r="FJ22" s="102"/>
      <c r="FK22" s="102" t="s">
        <v>1182</v>
      </c>
      <c r="FL22" s="102" t="s">
        <v>1182</v>
      </c>
      <c r="FM22" s="102"/>
      <c r="FN22" s="102">
        <v>770</v>
      </c>
      <c r="FO22" s="102">
        <v>283</v>
      </c>
      <c r="FS22" s="14">
        <v>2</v>
      </c>
      <c r="FU22" s="14">
        <v>1</v>
      </c>
      <c r="FY22" s="14">
        <v>1</v>
      </c>
      <c r="GA22" s="14">
        <v>1</v>
      </c>
      <c r="GC22" s="14">
        <v>2</v>
      </c>
      <c r="GD22" s="14">
        <v>1</v>
      </c>
      <c r="GE22" s="14">
        <v>1</v>
      </c>
      <c r="GF22" s="14">
        <v>1</v>
      </c>
      <c r="GG22" s="14">
        <v>2</v>
      </c>
      <c r="GH22" s="14">
        <v>1</v>
      </c>
      <c r="GO22" s="14">
        <v>2</v>
      </c>
      <c r="GT22" s="101" t="s">
        <v>1182</v>
      </c>
      <c r="GU22" s="101">
        <v>16701</v>
      </c>
      <c r="GV22" s="102" t="s">
        <v>1295</v>
      </c>
      <c r="GW22" s="101" t="s">
        <v>1492</v>
      </c>
      <c r="GX22" s="22"/>
      <c r="GY22" s="14">
        <v>1</v>
      </c>
      <c r="HA22" s="14">
        <v>1</v>
      </c>
      <c r="HF22" s="11" t="s">
        <v>1183</v>
      </c>
      <c r="HG22" s="11" t="s">
        <v>1183</v>
      </c>
      <c r="HH22" s="11" t="s">
        <v>1183</v>
      </c>
      <c r="HI22" s="11" t="s">
        <v>1183</v>
      </c>
      <c r="HJ22" s="11" t="s">
        <v>1183</v>
      </c>
      <c r="HK22" s="11" t="s">
        <v>1183</v>
      </c>
      <c r="HL22" s="124" t="s">
        <v>3336</v>
      </c>
      <c r="HM22" s="95" t="s">
        <v>1183</v>
      </c>
      <c r="HN22" s="95" t="s">
        <v>1183</v>
      </c>
      <c r="HO22" s="95" t="s">
        <v>1183</v>
      </c>
      <c r="HP22" s="95" t="s">
        <v>1183</v>
      </c>
      <c r="HQ22" s="95" t="s">
        <v>1183</v>
      </c>
      <c r="HR22" s="95" t="s">
        <v>1183</v>
      </c>
      <c r="HS22" s="124" t="s">
        <v>3336</v>
      </c>
      <c r="HT22" s="101" t="s">
        <v>1182</v>
      </c>
    </row>
    <row r="23" spans="1:230">
      <c r="A23" s="95">
        <v>22</v>
      </c>
      <c r="B23" s="96" t="s">
        <v>45</v>
      </c>
      <c r="AA23" s="97"/>
      <c r="AK23" s="95" t="s">
        <v>1183</v>
      </c>
      <c r="AL23" s="95" t="s">
        <v>1183</v>
      </c>
      <c r="AM23" s="124" t="s">
        <v>3336</v>
      </c>
      <c r="AN23" s="28">
        <v>24935</v>
      </c>
      <c r="AO23" s="28">
        <v>24118</v>
      </c>
      <c r="AP23" s="28">
        <v>23466</v>
      </c>
      <c r="AQ23" s="28">
        <v>28053</v>
      </c>
      <c r="AR23" s="28">
        <v>24438</v>
      </c>
      <c r="AS23" s="28">
        <v>28626</v>
      </c>
      <c r="AT23" s="125" t="s">
        <v>3336</v>
      </c>
      <c r="AU23" s="102" t="s">
        <v>1183</v>
      </c>
      <c r="AV23" s="102" t="s">
        <v>1183</v>
      </c>
      <c r="AW23" s="102" t="s">
        <v>1183</v>
      </c>
      <c r="AX23" s="102" t="s">
        <v>1183</v>
      </c>
      <c r="AY23" s="102" t="s">
        <v>1183</v>
      </c>
      <c r="AZ23" s="102" t="s">
        <v>1183</v>
      </c>
      <c r="BA23" s="131" t="s">
        <v>3336</v>
      </c>
      <c r="BB23" s="115"/>
      <c r="BC23" s="115"/>
      <c r="BD23" s="118"/>
      <c r="BE23" s="97" t="s">
        <v>3187</v>
      </c>
      <c r="BG23" s="102" t="s">
        <v>1182</v>
      </c>
      <c r="BH23" s="102" t="s">
        <v>1182</v>
      </c>
      <c r="BI23" s="102" t="s">
        <v>1182</v>
      </c>
      <c r="BK23" s="95" t="s">
        <v>1183</v>
      </c>
      <c r="BL23" s="95" t="s">
        <v>1183</v>
      </c>
      <c r="BM23" s="101" t="s">
        <v>1182</v>
      </c>
      <c r="BN23" s="101" t="s">
        <v>1182</v>
      </c>
      <c r="BO23" s="101" t="s">
        <v>1182</v>
      </c>
      <c r="BQ23" s="115"/>
      <c r="BR23" s="115"/>
      <c r="BS23" s="118"/>
      <c r="BU23" s="34">
        <v>24438</v>
      </c>
      <c r="BV23" s="101" t="s">
        <v>1183</v>
      </c>
      <c r="BW23" s="124" t="s">
        <v>3336</v>
      </c>
      <c r="BX23" s="101" t="s">
        <v>1183</v>
      </c>
      <c r="BY23" s="323" t="s">
        <v>1183</v>
      </c>
      <c r="BZ23" s="124" t="s">
        <v>3336</v>
      </c>
      <c r="CA23" s="101" t="s">
        <v>1183</v>
      </c>
      <c r="CB23" s="323" t="s">
        <v>1183</v>
      </c>
      <c r="CC23" s="124" t="s">
        <v>3336</v>
      </c>
      <c r="CD23" s="101" t="s">
        <v>1183</v>
      </c>
      <c r="CE23" s="323" t="s">
        <v>1183</v>
      </c>
      <c r="CF23" s="124" t="s">
        <v>3336</v>
      </c>
      <c r="CG23" s="101" t="s">
        <v>1183</v>
      </c>
      <c r="CH23" s="323" t="s">
        <v>1183</v>
      </c>
      <c r="CI23" s="124" t="s">
        <v>3336</v>
      </c>
      <c r="CJ23" s="101" t="s">
        <v>1183</v>
      </c>
      <c r="CK23" s="323" t="s">
        <v>1183</v>
      </c>
      <c r="CM23" s="101" t="s">
        <v>1183</v>
      </c>
      <c r="CN23" s="323" t="s">
        <v>1183</v>
      </c>
      <c r="CP23" s="101" t="s">
        <v>1183</v>
      </c>
      <c r="CQ23" s="323" t="s">
        <v>1183</v>
      </c>
      <c r="CS23" s="101" t="s">
        <v>1183</v>
      </c>
      <c r="CT23" s="101" t="s">
        <v>1183</v>
      </c>
      <c r="CV23" s="101" t="s">
        <v>1183</v>
      </c>
      <c r="CW23" s="323" t="s">
        <v>1183</v>
      </c>
      <c r="CY23" s="115"/>
      <c r="CZ23" s="115"/>
      <c r="DC23" s="327">
        <v>24438</v>
      </c>
      <c r="DD23" s="95" t="s">
        <v>1183</v>
      </c>
      <c r="DF23" s="95" t="s">
        <v>1183</v>
      </c>
      <c r="DG23" s="95" t="s">
        <v>1183</v>
      </c>
      <c r="DI23" s="95" t="s">
        <v>1183</v>
      </c>
      <c r="DJ23" s="95" t="s">
        <v>1183</v>
      </c>
      <c r="DL23" s="95" t="s">
        <v>1183</v>
      </c>
      <c r="DM23" s="95" t="s">
        <v>1183</v>
      </c>
      <c r="DO23" s="95" t="s">
        <v>1183</v>
      </c>
      <c r="DP23" s="95" t="s">
        <v>1183</v>
      </c>
      <c r="DR23" s="95" t="s">
        <v>1183</v>
      </c>
      <c r="DS23" s="95" t="s">
        <v>1183</v>
      </c>
      <c r="DU23" s="95" t="s">
        <v>1183</v>
      </c>
      <c r="DV23" s="95" t="s">
        <v>1183</v>
      </c>
      <c r="DX23" s="95" t="s">
        <v>1183</v>
      </c>
      <c r="DY23" s="95" t="s">
        <v>1183</v>
      </c>
      <c r="EA23" s="95" t="s">
        <v>1183</v>
      </c>
      <c r="EB23" s="95" t="s">
        <v>1183</v>
      </c>
      <c r="ED23" s="95" t="s">
        <v>1183</v>
      </c>
      <c r="EE23" s="95" t="s">
        <v>1183</v>
      </c>
      <c r="EG23" s="95" t="s">
        <v>1183</v>
      </c>
      <c r="EH23" s="95" t="s">
        <v>1183</v>
      </c>
      <c r="EI23" s="16"/>
      <c r="EJ23" s="95" t="s">
        <v>1183</v>
      </c>
      <c r="EK23" s="95" t="s">
        <v>1183</v>
      </c>
      <c r="EM23" s="95" t="s">
        <v>1183</v>
      </c>
      <c r="EN23" s="95" t="s">
        <v>1183</v>
      </c>
      <c r="EP23" s="95" t="s">
        <v>1183</v>
      </c>
      <c r="EQ23" s="95" t="s">
        <v>1183</v>
      </c>
      <c r="ES23" s="95" t="s">
        <v>1183</v>
      </c>
      <c r="ET23" s="95" t="s">
        <v>1183</v>
      </c>
      <c r="EV23" s="102" t="s">
        <v>1182</v>
      </c>
      <c r="EW23" s="102" t="s">
        <v>1182</v>
      </c>
      <c r="EX23" s="102"/>
      <c r="EY23" s="102" t="s">
        <v>1182</v>
      </c>
      <c r="EZ23" s="102" t="s">
        <v>1182</v>
      </c>
      <c r="FA23" s="102"/>
      <c r="FB23" s="95" t="s">
        <v>1183</v>
      </c>
      <c r="FC23" s="95" t="s">
        <v>1183</v>
      </c>
      <c r="FE23" s="95" t="s">
        <v>1183</v>
      </c>
      <c r="FF23" s="95" t="s">
        <v>1183</v>
      </c>
      <c r="FH23" s="95" t="s">
        <v>1183</v>
      </c>
      <c r="FI23" s="95" t="s">
        <v>1183</v>
      </c>
      <c r="FK23" s="95" t="s">
        <v>1183</v>
      </c>
      <c r="FL23" s="95" t="s">
        <v>1183</v>
      </c>
      <c r="FN23" s="95" t="s">
        <v>1183</v>
      </c>
      <c r="FO23" s="95" t="s">
        <v>1183</v>
      </c>
      <c r="GT23" s="101" t="s">
        <v>1182</v>
      </c>
      <c r="GU23" s="101" t="s">
        <v>1182</v>
      </c>
      <c r="HF23" s="11" t="s">
        <v>1183</v>
      </c>
      <c r="HG23" s="11" t="s">
        <v>1183</v>
      </c>
      <c r="HH23" s="11" t="s">
        <v>1183</v>
      </c>
      <c r="HI23" s="11" t="s">
        <v>1183</v>
      </c>
      <c r="HJ23" s="11" t="s">
        <v>1183</v>
      </c>
      <c r="HK23" s="11" t="s">
        <v>1183</v>
      </c>
      <c r="HL23" s="124" t="s">
        <v>3336</v>
      </c>
      <c r="HM23" s="95" t="s">
        <v>1183</v>
      </c>
      <c r="HN23" s="95" t="s">
        <v>1183</v>
      </c>
      <c r="HO23" s="95" t="s">
        <v>1183</v>
      </c>
      <c r="HP23" s="95" t="s">
        <v>1183</v>
      </c>
      <c r="HQ23" s="95" t="s">
        <v>1183</v>
      </c>
      <c r="HR23" s="95" t="s">
        <v>1183</v>
      </c>
      <c r="HS23" s="124" t="s">
        <v>3336</v>
      </c>
      <c r="HT23" s="95" t="s">
        <v>1183</v>
      </c>
    </row>
    <row r="24" spans="1:230" ht="23.25" customHeight="1">
      <c r="A24" s="95">
        <v>23</v>
      </c>
      <c r="B24" s="96" t="s">
        <v>46</v>
      </c>
      <c r="C24" s="14">
        <v>1</v>
      </c>
      <c r="D24" s="14">
        <v>1</v>
      </c>
      <c r="E24" s="14">
        <v>1</v>
      </c>
      <c r="F24" s="14">
        <v>1</v>
      </c>
      <c r="G24" s="14">
        <v>2</v>
      </c>
      <c r="H24" s="14">
        <v>1</v>
      </c>
      <c r="I24" s="14">
        <v>1</v>
      </c>
      <c r="AA24" s="97"/>
      <c r="AH24" s="98" t="s">
        <v>1493</v>
      </c>
      <c r="AI24" s="98"/>
      <c r="AJ24" s="99"/>
      <c r="AK24" s="101">
        <v>466</v>
      </c>
      <c r="AL24" s="95">
        <v>14307</v>
      </c>
      <c r="AM24" s="124" t="s">
        <v>3336</v>
      </c>
      <c r="AN24" s="95" t="s">
        <v>1183</v>
      </c>
      <c r="AO24" s="95">
        <v>11680</v>
      </c>
      <c r="AP24" s="95">
        <v>11501</v>
      </c>
      <c r="AQ24" s="95">
        <v>11482</v>
      </c>
      <c r="AR24" s="95">
        <v>12238</v>
      </c>
      <c r="AS24" s="95">
        <v>12693</v>
      </c>
      <c r="AT24" s="125" t="s">
        <v>3336</v>
      </c>
      <c r="AU24" s="102" t="s">
        <v>1183</v>
      </c>
      <c r="AV24" s="101">
        <v>9220</v>
      </c>
      <c r="AW24" s="101">
        <v>8870</v>
      </c>
      <c r="AX24" s="101">
        <v>9081</v>
      </c>
      <c r="AY24" s="101">
        <v>9826</v>
      </c>
      <c r="AZ24" s="101">
        <v>10022</v>
      </c>
      <c r="BA24" s="131" t="s">
        <v>3336</v>
      </c>
      <c r="BB24" s="114" t="s">
        <v>1494</v>
      </c>
      <c r="BC24" s="115"/>
      <c r="BD24" s="118"/>
      <c r="BE24" s="319">
        <v>12238</v>
      </c>
      <c r="BF24" s="101" t="s">
        <v>1183</v>
      </c>
      <c r="BG24" s="102" t="s">
        <v>1182</v>
      </c>
      <c r="BH24" s="102" t="s">
        <v>1182</v>
      </c>
      <c r="BI24" s="102" t="s">
        <v>1182</v>
      </c>
      <c r="BJ24" s="99"/>
      <c r="BK24" s="101" t="s">
        <v>1183</v>
      </c>
      <c r="BL24" s="101" t="s">
        <v>1183</v>
      </c>
      <c r="BM24" s="101" t="s">
        <v>1183</v>
      </c>
      <c r="BN24" s="101" t="s">
        <v>1183</v>
      </c>
      <c r="BO24" s="101" t="s">
        <v>1183</v>
      </c>
      <c r="BP24" s="99"/>
      <c r="BQ24" s="115"/>
      <c r="BR24" s="114" t="s">
        <v>1495</v>
      </c>
      <c r="BS24" s="120"/>
      <c r="BU24" s="21">
        <v>12238</v>
      </c>
      <c r="BV24" s="101" t="s">
        <v>1183</v>
      </c>
      <c r="BW24" s="124" t="s">
        <v>3336</v>
      </c>
      <c r="BX24" s="97">
        <v>9826</v>
      </c>
      <c r="BY24" s="323" t="s">
        <v>1183</v>
      </c>
      <c r="BZ24" s="124" t="s">
        <v>3336</v>
      </c>
      <c r="CA24" s="101" t="s">
        <v>1183</v>
      </c>
      <c r="CB24" s="323" t="s">
        <v>1183</v>
      </c>
      <c r="CC24" s="124" t="s">
        <v>3336</v>
      </c>
      <c r="CD24" s="101" t="s">
        <v>1183</v>
      </c>
      <c r="CE24" s="323" t="s">
        <v>1183</v>
      </c>
      <c r="CF24" s="124" t="s">
        <v>3336</v>
      </c>
      <c r="CG24" s="101" t="s">
        <v>1183</v>
      </c>
      <c r="CH24" s="323" t="s">
        <v>1183</v>
      </c>
      <c r="CI24" s="124" t="s">
        <v>3336</v>
      </c>
      <c r="CJ24" s="101" t="s">
        <v>1183</v>
      </c>
      <c r="CK24" s="323" t="s">
        <v>1183</v>
      </c>
      <c r="CL24" s="99"/>
      <c r="CM24" s="101" t="s">
        <v>1183</v>
      </c>
      <c r="CN24" s="323" t="s">
        <v>1183</v>
      </c>
      <c r="CO24" s="99"/>
      <c r="CP24" s="101" t="s">
        <v>1183</v>
      </c>
      <c r="CQ24" s="323" t="s">
        <v>1183</v>
      </c>
      <c r="CR24" s="99"/>
      <c r="CS24" s="101" t="s">
        <v>1183</v>
      </c>
      <c r="CT24" s="101" t="s">
        <v>1183</v>
      </c>
      <c r="CU24" s="99"/>
      <c r="CV24" s="101" t="s">
        <v>1183</v>
      </c>
      <c r="CW24" s="323" t="s">
        <v>1183</v>
      </c>
      <c r="CX24" s="99"/>
      <c r="CY24" s="114" t="s">
        <v>1494</v>
      </c>
      <c r="CZ24" s="114" t="s">
        <v>1569</v>
      </c>
      <c r="DA24" s="22"/>
      <c r="DB24" s="95" t="s">
        <v>1183</v>
      </c>
      <c r="DC24" s="321">
        <v>12238</v>
      </c>
      <c r="DD24" s="95" t="s">
        <v>1183</v>
      </c>
      <c r="DE24" s="99"/>
      <c r="DF24" s="95" t="s">
        <v>1183</v>
      </c>
      <c r="DG24" s="95" t="s">
        <v>1183</v>
      </c>
      <c r="DH24" s="99"/>
      <c r="DI24" s="95" t="s">
        <v>1183</v>
      </c>
      <c r="DJ24" s="95" t="s">
        <v>1183</v>
      </c>
      <c r="DK24" s="99"/>
      <c r="DL24" s="95" t="s">
        <v>1183</v>
      </c>
      <c r="DM24" s="95" t="s">
        <v>1183</v>
      </c>
      <c r="DN24" s="99"/>
      <c r="DO24" s="95" t="s">
        <v>1183</v>
      </c>
      <c r="DP24" s="95" t="s">
        <v>1183</v>
      </c>
      <c r="DQ24" s="99"/>
      <c r="DR24" s="95" t="s">
        <v>1183</v>
      </c>
      <c r="DS24" s="95" t="s">
        <v>1183</v>
      </c>
      <c r="DT24" s="99"/>
      <c r="DU24" s="95" t="s">
        <v>1183</v>
      </c>
      <c r="DV24" s="95" t="s">
        <v>1183</v>
      </c>
      <c r="DW24" s="99"/>
      <c r="DX24" s="95" t="s">
        <v>1183</v>
      </c>
      <c r="DY24" s="95" t="s">
        <v>1183</v>
      </c>
      <c r="DZ24" s="99"/>
      <c r="EA24" s="95" t="s">
        <v>1183</v>
      </c>
      <c r="EB24" s="95" t="s">
        <v>1183</v>
      </c>
      <c r="EC24" s="99"/>
      <c r="ED24" s="95" t="s">
        <v>1183</v>
      </c>
      <c r="EE24" s="95" t="s">
        <v>1183</v>
      </c>
      <c r="EF24" s="99"/>
      <c r="EG24" s="95" t="s">
        <v>1183</v>
      </c>
      <c r="EH24" s="95" t="s">
        <v>1183</v>
      </c>
      <c r="EJ24" s="95" t="s">
        <v>1183</v>
      </c>
      <c r="EK24" s="95" t="s">
        <v>1183</v>
      </c>
      <c r="EM24" s="95" t="s">
        <v>1183</v>
      </c>
      <c r="EN24" s="95" t="s">
        <v>1183</v>
      </c>
      <c r="EP24" s="95" t="s">
        <v>1183</v>
      </c>
      <c r="EQ24" s="95" t="s">
        <v>1183</v>
      </c>
      <c r="ES24" s="95" t="s">
        <v>1183</v>
      </c>
      <c r="ET24" s="95" t="s">
        <v>1183</v>
      </c>
      <c r="EV24" s="95" t="s">
        <v>1183</v>
      </c>
      <c r="EW24" s="95" t="s">
        <v>1183</v>
      </c>
      <c r="EY24" s="95" t="s">
        <v>1183</v>
      </c>
      <c r="EZ24" s="95" t="s">
        <v>1183</v>
      </c>
      <c r="FB24" s="95" t="s">
        <v>1183</v>
      </c>
      <c r="FC24" s="95" t="s">
        <v>1183</v>
      </c>
      <c r="FE24" s="95" t="s">
        <v>1183</v>
      </c>
      <c r="FF24" s="95" t="s">
        <v>1183</v>
      </c>
      <c r="FH24" s="95" t="s">
        <v>1183</v>
      </c>
      <c r="FI24" s="95" t="s">
        <v>1183</v>
      </c>
      <c r="FK24" s="95" t="s">
        <v>1183</v>
      </c>
      <c r="FL24" s="95" t="s">
        <v>1183</v>
      </c>
      <c r="FN24" s="95" t="s">
        <v>1183</v>
      </c>
      <c r="FO24" s="95" t="s">
        <v>1183</v>
      </c>
      <c r="FQ24" s="101" t="s">
        <v>1496</v>
      </c>
      <c r="FR24" s="22"/>
      <c r="FS24" s="14">
        <v>1</v>
      </c>
      <c r="FU24" s="14">
        <v>1</v>
      </c>
      <c r="FY24" s="14">
        <v>1</v>
      </c>
      <c r="GA24" s="14">
        <v>1</v>
      </c>
      <c r="GC24" s="14">
        <v>2</v>
      </c>
      <c r="GD24" s="14">
        <v>1</v>
      </c>
      <c r="GE24" s="14">
        <v>1</v>
      </c>
      <c r="GF24" s="14">
        <v>2</v>
      </c>
      <c r="GG24" s="14">
        <v>2</v>
      </c>
      <c r="GO24" s="14">
        <v>2</v>
      </c>
      <c r="GT24" s="101" t="s">
        <v>1182</v>
      </c>
      <c r="GU24" s="101" t="s">
        <v>1182</v>
      </c>
      <c r="HC24" s="14">
        <v>2</v>
      </c>
      <c r="HD24" s="101" t="s">
        <v>1068</v>
      </c>
      <c r="HE24" s="22"/>
      <c r="HF24" s="11" t="s">
        <v>1183</v>
      </c>
      <c r="HG24" s="11" t="s">
        <v>1183</v>
      </c>
      <c r="HH24" s="11" t="s">
        <v>1183</v>
      </c>
      <c r="HI24" s="11" t="s">
        <v>1183</v>
      </c>
      <c r="HJ24" s="11" t="s">
        <v>1183</v>
      </c>
      <c r="HK24" s="11" t="s">
        <v>1183</v>
      </c>
      <c r="HL24" s="124" t="s">
        <v>3336</v>
      </c>
      <c r="HM24" s="95">
        <v>459</v>
      </c>
      <c r="HN24" s="95">
        <v>461</v>
      </c>
      <c r="HO24" s="95">
        <v>449</v>
      </c>
      <c r="HP24" s="95">
        <v>457</v>
      </c>
      <c r="HQ24" s="95">
        <v>457</v>
      </c>
      <c r="HR24" s="95">
        <v>451</v>
      </c>
      <c r="HS24" s="124" t="s">
        <v>3336</v>
      </c>
      <c r="HT24" s="95">
        <v>282</v>
      </c>
      <c r="HU24" s="114" t="s">
        <v>1494</v>
      </c>
      <c r="HV24" s="114" t="s">
        <v>1497</v>
      </c>
    </row>
    <row r="25" spans="1:230" ht="13.5" customHeight="1">
      <c r="A25" s="95">
        <v>24</v>
      </c>
      <c r="B25" s="96" t="s">
        <v>47</v>
      </c>
      <c r="C25" s="14">
        <v>4</v>
      </c>
      <c r="D25" s="34">
        <v>2</v>
      </c>
      <c r="E25" s="14">
        <v>1</v>
      </c>
      <c r="F25" s="14">
        <v>1</v>
      </c>
      <c r="G25" s="14">
        <v>1</v>
      </c>
      <c r="I25" s="14">
        <v>1</v>
      </c>
      <c r="J25" s="14">
        <v>1</v>
      </c>
      <c r="K25" s="14">
        <v>3</v>
      </c>
      <c r="L25" s="14">
        <v>3</v>
      </c>
      <c r="M25" s="14">
        <v>1</v>
      </c>
      <c r="N25" s="14">
        <v>3</v>
      </c>
      <c r="O25" s="14">
        <v>1</v>
      </c>
      <c r="P25" s="14">
        <v>3</v>
      </c>
      <c r="Q25" s="14">
        <v>2</v>
      </c>
      <c r="R25" s="14">
        <v>3</v>
      </c>
      <c r="T25" s="34">
        <v>2</v>
      </c>
      <c r="U25" s="14">
        <v>2</v>
      </c>
      <c r="V25" s="14">
        <v>2</v>
      </c>
      <c r="W25" s="14">
        <v>2</v>
      </c>
      <c r="X25" s="14">
        <v>2</v>
      </c>
      <c r="Y25" s="14">
        <v>2</v>
      </c>
      <c r="Z25" s="14">
        <v>2</v>
      </c>
      <c r="AA25" s="34"/>
      <c r="AB25" s="14">
        <v>2</v>
      </c>
      <c r="AC25" s="14">
        <v>2</v>
      </c>
      <c r="AE25" s="14">
        <v>3</v>
      </c>
      <c r="AF25" s="14">
        <v>3</v>
      </c>
      <c r="AG25" s="14">
        <v>2</v>
      </c>
      <c r="AH25" s="107" t="s">
        <v>3221</v>
      </c>
      <c r="AK25" s="101">
        <v>35431</v>
      </c>
      <c r="AL25" s="101">
        <v>72343</v>
      </c>
      <c r="AM25" s="124" t="s">
        <v>3336</v>
      </c>
      <c r="AN25" s="102">
        <v>35598</v>
      </c>
      <c r="AO25" s="102">
        <v>42884</v>
      </c>
      <c r="AP25" s="102">
        <v>46332</v>
      </c>
      <c r="AQ25" s="102">
        <v>46084</v>
      </c>
      <c r="AR25" s="102">
        <v>39788</v>
      </c>
      <c r="AS25" s="102">
        <v>33265</v>
      </c>
      <c r="AT25" s="125" t="s">
        <v>3336</v>
      </c>
      <c r="AU25" s="102">
        <v>31415</v>
      </c>
      <c r="AV25" s="102">
        <v>35670</v>
      </c>
      <c r="AW25" s="102">
        <v>37463</v>
      </c>
      <c r="AX25" s="102">
        <v>37158</v>
      </c>
      <c r="AY25" s="102">
        <v>31804</v>
      </c>
      <c r="AZ25" s="102">
        <v>26690</v>
      </c>
      <c r="BA25" s="131" t="s">
        <v>3336</v>
      </c>
      <c r="BB25" s="116" t="s">
        <v>1498</v>
      </c>
      <c r="BC25" s="115"/>
      <c r="BD25" s="118"/>
      <c r="BE25" s="102">
        <v>39788</v>
      </c>
      <c r="BF25" s="102">
        <v>2600</v>
      </c>
      <c r="BG25" s="102">
        <v>4854</v>
      </c>
      <c r="BH25" s="102">
        <v>365</v>
      </c>
      <c r="BI25" s="102" t="s">
        <v>1182</v>
      </c>
      <c r="BK25" s="108">
        <v>31804</v>
      </c>
      <c r="BL25" s="108">
        <v>2159</v>
      </c>
      <c r="BM25" s="102">
        <v>2540</v>
      </c>
      <c r="BN25" s="102">
        <v>63</v>
      </c>
      <c r="BO25" s="102" t="s">
        <v>1182</v>
      </c>
      <c r="BQ25" s="116" t="s">
        <v>1498</v>
      </c>
      <c r="BR25" s="115"/>
      <c r="BS25" s="118"/>
      <c r="BU25" s="102">
        <v>39788</v>
      </c>
      <c r="BV25" s="102">
        <v>2600</v>
      </c>
      <c r="BW25" s="124" t="s">
        <v>3336</v>
      </c>
      <c r="BX25" s="102">
        <v>31804</v>
      </c>
      <c r="BY25" s="324">
        <v>2159</v>
      </c>
      <c r="BZ25" s="124" t="s">
        <v>3336</v>
      </c>
      <c r="CA25" s="102">
        <v>10958</v>
      </c>
      <c r="CB25" s="324">
        <v>282</v>
      </c>
      <c r="CC25" s="124" t="s">
        <v>3336</v>
      </c>
      <c r="CD25" s="102">
        <v>6685</v>
      </c>
      <c r="CE25" s="324">
        <v>101</v>
      </c>
      <c r="CF25" s="124" t="s">
        <v>3336</v>
      </c>
      <c r="CG25" s="102" t="s">
        <v>1182</v>
      </c>
      <c r="CH25" s="324" t="s">
        <v>1182</v>
      </c>
      <c r="CI25" s="124" t="s">
        <v>3336</v>
      </c>
      <c r="CJ25" s="102" t="s">
        <v>1182</v>
      </c>
      <c r="CK25" s="324" t="s">
        <v>1182</v>
      </c>
      <c r="CM25" s="102" t="s">
        <v>1182</v>
      </c>
      <c r="CN25" s="324" t="s">
        <v>1182</v>
      </c>
      <c r="CP25" s="102" t="s">
        <v>1182</v>
      </c>
      <c r="CQ25" s="324" t="s">
        <v>1182</v>
      </c>
      <c r="CS25" s="102" t="s">
        <v>1182</v>
      </c>
      <c r="CT25" s="102" t="s">
        <v>1182</v>
      </c>
      <c r="CV25" s="102" t="s">
        <v>1182</v>
      </c>
      <c r="CW25" s="323" t="s">
        <v>1183</v>
      </c>
      <c r="CY25" s="116" t="s">
        <v>1498</v>
      </c>
      <c r="CZ25" s="126" t="s">
        <v>3236</v>
      </c>
      <c r="DA25" s="7"/>
      <c r="DC25" s="102">
        <v>39788</v>
      </c>
      <c r="DD25" s="102">
        <v>31804</v>
      </c>
      <c r="DF25" s="108">
        <v>1025</v>
      </c>
      <c r="DG25" s="102">
        <v>462</v>
      </c>
      <c r="DI25" s="108">
        <v>147</v>
      </c>
      <c r="DJ25" s="102">
        <v>130</v>
      </c>
      <c r="DL25" s="102" t="s">
        <v>1182</v>
      </c>
      <c r="DM25" s="102" t="s">
        <v>1182</v>
      </c>
      <c r="DO25" s="108">
        <v>10001</v>
      </c>
      <c r="DP25" s="102">
        <v>6087</v>
      </c>
      <c r="DR25" s="108">
        <v>160</v>
      </c>
      <c r="DS25" s="102">
        <v>155</v>
      </c>
      <c r="DU25" s="108">
        <v>254</v>
      </c>
      <c r="DV25" s="108">
        <v>242</v>
      </c>
      <c r="DX25" s="108">
        <v>92</v>
      </c>
      <c r="DY25" s="108">
        <v>85</v>
      </c>
      <c r="EA25" s="108">
        <v>162</v>
      </c>
      <c r="EB25" s="102">
        <v>151</v>
      </c>
      <c r="ED25" s="108">
        <v>693</v>
      </c>
      <c r="EE25" s="102">
        <v>636</v>
      </c>
      <c r="EG25" s="108">
        <v>5242</v>
      </c>
      <c r="EH25" s="102">
        <v>5170</v>
      </c>
      <c r="EJ25" s="102" t="s">
        <v>1182</v>
      </c>
      <c r="EK25" s="102" t="s">
        <v>1182</v>
      </c>
      <c r="EL25" s="102"/>
      <c r="EM25" s="108">
        <v>751</v>
      </c>
      <c r="EN25" s="102">
        <v>638</v>
      </c>
      <c r="EO25" s="102"/>
      <c r="EP25" s="102" t="s">
        <v>1182</v>
      </c>
      <c r="EQ25" s="102" t="s">
        <v>1182</v>
      </c>
      <c r="ER25" s="102"/>
      <c r="ES25" s="108">
        <v>936</v>
      </c>
      <c r="ET25" s="102">
        <v>850</v>
      </c>
      <c r="EU25" s="102"/>
      <c r="EV25" s="108">
        <v>3113</v>
      </c>
      <c r="EW25" s="102">
        <v>2783</v>
      </c>
      <c r="EX25" s="102"/>
      <c r="EY25" s="102" t="s">
        <v>1182</v>
      </c>
      <c r="EZ25" s="102" t="s">
        <v>1182</v>
      </c>
      <c r="FA25" s="102"/>
      <c r="FB25" s="108">
        <v>2077</v>
      </c>
      <c r="FC25" s="102">
        <v>1709</v>
      </c>
      <c r="FD25" s="102"/>
      <c r="FE25" s="108">
        <v>85</v>
      </c>
      <c r="FF25" s="102">
        <v>61</v>
      </c>
      <c r="FG25" s="102"/>
      <c r="FH25" s="108">
        <v>1068</v>
      </c>
      <c r="FI25" s="102">
        <v>998</v>
      </c>
      <c r="FJ25" s="102"/>
      <c r="FK25" s="108">
        <v>2039</v>
      </c>
      <c r="FL25" s="102">
        <v>1895</v>
      </c>
      <c r="FM25" s="102"/>
      <c r="FN25" s="102" t="s">
        <v>1182</v>
      </c>
      <c r="FO25" s="102" t="s">
        <v>1182</v>
      </c>
      <c r="FP25" s="102" t="s">
        <v>1498</v>
      </c>
      <c r="FS25" s="14">
        <v>1</v>
      </c>
      <c r="FU25" s="14">
        <v>1</v>
      </c>
      <c r="FX25" s="95" t="s">
        <v>850</v>
      </c>
      <c r="FY25" s="14">
        <v>1</v>
      </c>
      <c r="GA25" s="14">
        <v>1</v>
      </c>
      <c r="GC25" s="14">
        <v>1</v>
      </c>
      <c r="GD25" s="14">
        <v>1</v>
      </c>
      <c r="GE25" s="14">
        <v>2</v>
      </c>
      <c r="GF25" s="14">
        <v>1</v>
      </c>
      <c r="GG25" s="14">
        <v>2</v>
      </c>
      <c r="GH25" s="14">
        <v>2</v>
      </c>
      <c r="GT25" s="101" t="s">
        <v>1182</v>
      </c>
      <c r="GU25" s="101">
        <v>5088</v>
      </c>
      <c r="GV25" s="102" t="s">
        <v>1499</v>
      </c>
      <c r="GY25" s="14">
        <v>1</v>
      </c>
      <c r="HA25" s="14">
        <v>1</v>
      </c>
      <c r="HC25" s="14">
        <v>2</v>
      </c>
      <c r="HD25" s="95" t="s">
        <v>1069</v>
      </c>
      <c r="HF25" s="101" t="s">
        <v>1182</v>
      </c>
      <c r="HG25" s="102">
        <v>1290</v>
      </c>
      <c r="HH25" s="102">
        <v>1275</v>
      </c>
      <c r="HI25" s="102">
        <v>1291</v>
      </c>
      <c r="HJ25" s="102">
        <v>1274</v>
      </c>
      <c r="HK25" s="102">
        <v>1245</v>
      </c>
      <c r="HL25" s="124" t="s">
        <v>3336</v>
      </c>
      <c r="HM25" s="95" t="s">
        <v>1183</v>
      </c>
      <c r="HN25" s="102">
        <v>766</v>
      </c>
      <c r="HO25" s="102">
        <v>740</v>
      </c>
      <c r="HP25" s="102">
        <v>720</v>
      </c>
      <c r="HQ25" s="102">
        <v>709</v>
      </c>
      <c r="HR25" s="102">
        <v>696</v>
      </c>
      <c r="HS25" s="124" t="s">
        <v>3336</v>
      </c>
      <c r="HT25" s="14">
        <v>347</v>
      </c>
      <c r="HU25" s="116" t="s">
        <v>1500</v>
      </c>
    </row>
    <row r="26" spans="1:230">
      <c r="A26" s="95">
        <v>25</v>
      </c>
      <c r="B26" s="96" t="s">
        <v>48</v>
      </c>
      <c r="AA26" s="97"/>
      <c r="AK26" s="101" t="s">
        <v>1182</v>
      </c>
      <c r="AL26" s="101" t="s">
        <v>1182</v>
      </c>
      <c r="AM26" s="124" t="s">
        <v>3336</v>
      </c>
      <c r="AN26" s="95" t="s">
        <v>1183</v>
      </c>
      <c r="AO26" s="95" t="s">
        <v>1183</v>
      </c>
      <c r="AP26" s="95" t="s">
        <v>1183</v>
      </c>
      <c r="AQ26" s="95" t="s">
        <v>1183</v>
      </c>
      <c r="AR26" s="95" t="s">
        <v>1183</v>
      </c>
      <c r="AS26" s="95" t="s">
        <v>1183</v>
      </c>
      <c r="AT26" s="125" t="s">
        <v>3336</v>
      </c>
      <c r="AU26" s="102" t="s">
        <v>1183</v>
      </c>
      <c r="AV26" s="102" t="s">
        <v>1183</v>
      </c>
      <c r="AW26" s="102" t="s">
        <v>1183</v>
      </c>
      <c r="AX26" s="102" t="s">
        <v>1183</v>
      </c>
      <c r="AY26" s="102" t="s">
        <v>1183</v>
      </c>
      <c r="AZ26" s="102" t="s">
        <v>1183</v>
      </c>
      <c r="BA26" s="131" t="s">
        <v>3336</v>
      </c>
      <c r="BB26" s="115"/>
      <c r="BC26" s="115"/>
      <c r="BD26" s="118"/>
      <c r="BE26" s="101">
        <v>16232</v>
      </c>
      <c r="BF26" s="101">
        <v>1189</v>
      </c>
      <c r="BG26" s="101">
        <v>4270</v>
      </c>
      <c r="BH26" s="101">
        <v>10323</v>
      </c>
      <c r="BI26" s="101" t="s">
        <v>1182</v>
      </c>
      <c r="BK26" s="95" t="s">
        <v>1182</v>
      </c>
      <c r="BL26" s="95" t="s">
        <v>1182</v>
      </c>
      <c r="BM26" s="95" t="s">
        <v>1182</v>
      </c>
      <c r="BN26" s="95" t="s">
        <v>1182</v>
      </c>
      <c r="BO26" s="95" t="s">
        <v>1182</v>
      </c>
      <c r="BQ26" s="115"/>
      <c r="BR26" s="115"/>
      <c r="BS26" s="118"/>
      <c r="BU26" s="101" t="s">
        <v>1182</v>
      </c>
      <c r="BV26" s="101" t="s">
        <v>1182</v>
      </c>
      <c r="BW26" s="124" t="s">
        <v>3336</v>
      </c>
      <c r="BX26" s="101" t="s">
        <v>1182</v>
      </c>
      <c r="BY26" s="323" t="s">
        <v>1182</v>
      </c>
      <c r="BZ26" s="124" t="s">
        <v>3336</v>
      </c>
      <c r="CA26" s="101" t="s">
        <v>1182</v>
      </c>
      <c r="CB26" s="323" t="s">
        <v>1182</v>
      </c>
      <c r="CC26" s="124" t="s">
        <v>3336</v>
      </c>
      <c r="CD26" s="101" t="s">
        <v>1182</v>
      </c>
      <c r="CE26" s="323" t="s">
        <v>1182</v>
      </c>
      <c r="CF26" s="124" t="s">
        <v>3336</v>
      </c>
      <c r="CG26" s="101" t="s">
        <v>1182</v>
      </c>
      <c r="CH26" s="323" t="s">
        <v>1182</v>
      </c>
      <c r="CI26" s="124" t="s">
        <v>3336</v>
      </c>
      <c r="CJ26" s="101" t="s">
        <v>1182</v>
      </c>
      <c r="CK26" s="323" t="s">
        <v>1182</v>
      </c>
      <c r="CM26" s="101" t="s">
        <v>1182</v>
      </c>
      <c r="CN26" s="323" t="s">
        <v>1182</v>
      </c>
      <c r="CP26" s="101" t="s">
        <v>1182</v>
      </c>
      <c r="CQ26" s="323" t="s">
        <v>1182</v>
      </c>
      <c r="CS26" s="101" t="s">
        <v>1182</v>
      </c>
      <c r="CT26" s="101" t="s">
        <v>1182</v>
      </c>
      <c r="CV26" s="101" t="s">
        <v>1182</v>
      </c>
      <c r="CW26" s="323" t="s">
        <v>1183</v>
      </c>
      <c r="CY26" s="115"/>
      <c r="CZ26" s="115"/>
      <c r="DC26" s="101" t="s">
        <v>1182</v>
      </c>
      <c r="DD26" s="101" t="s">
        <v>1182</v>
      </c>
      <c r="DF26" s="101" t="s">
        <v>1182</v>
      </c>
      <c r="DG26" s="101" t="s">
        <v>1182</v>
      </c>
      <c r="DI26" s="101" t="s">
        <v>1182</v>
      </c>
      <c r="DJ26" s="101" t="s">
        <v>1182</v>
      </c>
      <c r="DL26" s="101" t="s">
        <v>1182</v>
      </c>
      <c r="DM26" s="101" t="s">
        <v>1182</v>
      </c>
      <c r="DO26" s="101" t="s">
        <v>1182</v>
      </c>
      <c r="DP26" s="101" t="s">
        <v>1182</v>
      </c>
      <c r="DR26" s="101" t="s">
        <v>1182</v>
      </c>
      <c r="DS26" s="101" t="s">
        <v>1182</v>
      </c>
      <c r="DU26" s="101" t="s">
        <v>1182</v>
      </c>
      <c r="DV26" s="101" t="s">
        <v>1182</v>
      </c>
      <c r="DX26" s="101" t="s">
        <v>1182</v>
      </c>
      <c r="DY26" s="101" t="s">
        <v>1182</v>
      </c>
      <c r="EA26" s="101" t="s">
        <v>1182</v>
      </c>
      <c r="EB26" s="101" t="s">
        <v>1182</v>
      </c>
      <c r="ED26" s="101" t="s">
        <v>1182</v>
      </c>
      <c r="EE26" s="101" t="s">
        <v>1182</v>
      </c>
      <c r="EG26" s="101" t="s">
        <v>1182</v>
      </c>
      <c r="EH26" s="101" t="s">
        <v>1182</v>
      </c>
      <c r="EJ26" s="101" t="s">
        <v>1182</v>
      </c>
      <c r="EK26" s="101" t="s">
        <v>1182</v>
      </c>
      <c r="EL26" s="101"/>
      <c r="EM26" s="101" t="s">
        <v>1182</v>
      </c>
      <c r="EN26" s="101" t="s">
        <v>1182</v>
      </c>
      <c r="EO26" s="101"/>
      <c r="EP26" s="101" t="s">
        <v>1182</v>
      </c>
      <c r="EQ26" s="101" t="s">
        <v>1182</v>
      </c>
      <c r="ER26" s="101"/>
      <c r="ES26" s="101" t="s">
        <v>1182</v>
      </c>
      <c r="ET26" s="101" t="s">
        <v>1182</v>
      </c>
      <c r="EU26" s="101"/>
      <c r="EV26" s="101" t="s">
        <v>1182</v>
      </c>
      <c r="EW26" s="101" t="s">
        <v>1182</v>
      </c>
      <c r="EX26" s="101"/>
      <c r="EY26" s="101" t="s">
        <v>1182</v>
      </c>
      <c r="EZ26" s="101" t="s">
        <v>1182</v>
      </c>
      <c r="FA26" s="101"/>
      <c r="FB26" s="101" t="s">
        <v>1182</v>
      </c>
      <c r="FC26" s="101" t="s">
        <v>1182</v>
      </c>
      <c r="FD26" s="101"/>
      <c r="FE26" s="101" t="s">
        <v>1182</v>
      </c>
      <c r="FF26" s="101" t="s">
        <v>1182</v>
      </c>
      <c r="FG26" s="101"/>
      <c r="FH26" s="101" t="s">
        <v>1182</v>
      </c>
      <c r="FI26" s="101" t="s">
        <v>1182</v>
      </c>
      <c r="FJ26" s="101"/>
      <c r="FK26" s="101" t="s">
        <v>1182</v>
      </c>
      <c r="FL26" s="101" t="s">
        <v>1182</v>
      </c>
      <c r="FM26" s="101"/>
      <c r="FN26" s="101" t="s">
        <v>1182</v>
      </c>
      <c r="FO26" s="101" t="s">
        <v>1182</v>
      </c>
      <c r="GT26" s="101" t="s">
        <v>1182</v>
      </c>
      <c r="GU26" s="101" t="s">
        <v>1182</v>
      </c>
      <c r="HF26" s="101" t="s">
        <v>1182</v>
      </c>
      <c r="HG26" s="101" t="s">
        <v>1182</v>
      </c>
      <c r="HH26" s="101" t="s">
        <v>1182</v>
      </c>
      <c r="HI26" s="95" t="s">
        <v>1182</v>
      </c>
      <c r="HJ26" s="95" t="s">
        <v>1182</v>
      </c>
      <c r="HK26" s="14">
        <v>48</v>
      </c>
      <c r="HL26" s="124" t="s">
        <v>3336</v>
      </c>
      <c r="HM26" s="95" t="s">
        <v>1183</v>
      </c>
      <c r="HN26" s="95" t="s">
        <v>1183</v>
      </c>
      <c r="HO26" s="95" t="s">
        <v>1183</v>
      </c>
      <c r="HP26" s="95" t="s">
        <v>1183</v>
      </c>
      <c r="HQ26" s="95" t="s">
        <v>1183</v>
      </c>
      <c r="HR26" s="95" t="s">
        <v>1183</v>
      </c>
      <c r="HS26" s="124" t="s">
        <v>3336</v>
      </c>
      <c r="HT26" s="14">
        <v>22</v>
      </c>
    </row>
    <row r="27" spans="1:230">
      <c r="A27" s="95">
        <v>26</v>
      </c>
      <c r="B27" s="96" t="s">
        <v>49</v>
      </c>
      <c r="AA27" s="97"/>
      <c r="AK27" s="95" t="s">
        <v>1183</v>
      </c>
      <c r="AL27" s="95" t="s">
        <v>1183</v>
      </c>
      <c r="AM27" s="124" t="s">
        <v>3336</v>
      </c>
      <c r="AN27" s="95" t="s">
        <v>1183</v>
      </c>
      <c r="AO27" s="95" t="s">
        <v>1183</v>
      </c>
      <c r="AP27" s="95" t="s">
        <v>1183</v>
      </c>
      <c r="AQ27" s="95" t="s">
        <v>1183</v>
      </c>
      <c r="AR27" s="95" t="s">
        <v>1183</v>
      </c>
      <c r="AS27" s="95" t="s">
        <v>1183</v>
      </c>
      <c r="AT27" s="125" t="s">
        <v>3336</v>
      </c>
      <c r="AU27" s="102" t="s">
        <v>1183</v>
      </c>
      <c r="AV27" s="102" t="s">
        <v>1183</v>
      </c>
      <c r="AW27" s="102" t="s">
        <v>1183</v>
      </c>
      <c r="AX27" s="102" t="s">
        <v>1183</v>
      </c>
      <c r="AY27" s="102" t="s">
        <v>1183</v>
      </c>
      <c r="AZ27" s="102" t="s">
        <v>1183</v>
      </c>
      <c r="BA27" s="131" t="s">
        <v>3336</v>
      </c>
      <c r="BB27" s="115"/>
      <c r="BC27" s="115"/>
      <c r="BD27" s="118"/>
      <c r="BE27" s="101" t="s">
        <v>1183</v>
      </c>
      <c r="BG27" s="102" t="s">
        <v>1182</v>
      </c>
      <c r="BH27" s="102" t="s">
        <v>1182</v>
      </c>
      <c r="BI27" s="102" t="s">
        <v>1182</v>
      </c>
      <c r="BK27" s="95" t="s">
        <v>1183</v>
      </c>
      <c r="BL27" s="95" t="s">
        <v>1183</v>
      </c>
      <c r="BM27" s="101" t="s">
        <v>1182</v>
      </c>
      <c r="BN27" s="101" t="s">
        <v>1182</v>
      </c>
      <c r="BO27" s="101" t="s">
        <v>1182</v>
      </c>
      <c r="BQ27" s="115"/>
      <c r="BR27" s="115"/>
      <c r="BS27" s="118"/>
      <c r="BU27" s="101" t="s">
        <v>1182</v>
      </c>
      <c r="BV27" s="101" t="s">
        <v>1182</v>
      </c>
      <c r="BW27" s="124" t="s">
        <v>3336</v>
      </c>
      <c r="BX27" s="101" t="s">
        <v>1182</v>
      </c>
      <c r="BY27" s="323" t="s">
        <v>1182</v>
      </c>
      <c r="BZ27" s="124" t="s">
        <v>3336</v>
      </c>
      <c r="CA27" s="101" t="s">
        <v>1182</v>
      </c>
      <c r="CB27" s="323" t="s">
        <v>1182</v>
      </c>
      <c r="CC27" s="124" t="s">
        <v>3336</v>
      </c>
      <c r="CD27" s="101" t="s">
        <v>1182</v>
      </c>
      <c r="CE27" s="323" t="s">
        <v>1182</v>
      </c>
      <c r="CF27" s="124" t="s">
        <v>3336</v>
      </c>
      <c r="CG27" s="101" t="s">
        <v>1182</v>
      </c>
      <c r="CH27" s="323" t="s">
        <v>1182</v>
      </c>
      <c r="CI27" s="124" t="s">
        <v>3336</v>
      </c>
      <c r="CJ27" s="101" t="s">
        <v>1182</v>
      </c>
      <c r="CK27" s="323" t="s">
        <v>1182</v>
      </c>
      <c r="CM27" s="101" t="s">
        <v>1182</v>
      </c>
      <c r="CN27" s="323" t="s">
        <v>1182</v>
      </c>
      <c r="CP27" s="101" t="s">
        <v>1182</v>
      </c>
      <c r="CQ27" s="323" t="s">
        <v>1182</v>
      </c>
      <c r="CS27" s="101" t="s">
        <v>1182</v>
      </c>
      <c r="CT27" s="101" t="s">
        <v>1182</v>
      </c>
      <c r="CV27" s="101" t="s">
        <v>1182</v>
      </c>
      <c r="CW27" s="323" t="s">
        <v>1183</v>
      </c>
      <c r="CY27" s="115"/>
      <c r="CZ27" s="115"/>
      <c r="DC27" s="101" t="s">
        <v>1182</v>
      </c>
      <c r="DD27" s="101" t="s">
        <v>1182</v>
      </c>
      <c r="DF27" s="101" t="s">
        <v>1182</v>
      </c>
      <c r="DG27" s="101" t="s">
        <v>1182</v>
      </c>
      <c r="DI27" s="101" t="s">
        <v>1182</v>
      </c>
      <c r="DJ27" s="101" t="s">
        <v>1182</v>
      </c>
      <c r="DL27" s="101" t="s">
        <v>1182</v>
      </c>
      <c r="DM27" s="101" t="s">
        <v>1182</v>
      </c>
      <c r="DO27" s="101" t="s">
        <v>1182</v>
      </c>
      <c r="DP27" s="101" t="s">
        <v>1182</v>
      </c>
      <c r="DR27" s="101" t="s">
        <v>1182</v>
      </c>
      <c r="DS27" s="101" t="s">
        <v>1182</v>
      </c>
      <c r="DU27" s="101" t="s">
        <v>1182</v>
      </c>
      <c r="DV27" s="101" t="s">
        <v>1182</v>
      </c>
      <c r="DX27" s="101" t="s">
        <v>1182</v>
      </c>
      <c r="DY27" s="101" t="s">
        <v>1182</v>
      </c>
      <c r="EA27" s="101" t="s">
        <v>1182</v>
      </c>
      <c r="EB27" s="101" t="s">
        <v>1182</v>
      </c>
      <c r="ED27" s="101" t="s">
        <v>1182</v>
      </c>
      <c r="EE27" s="101" t="s">
        <v>1182</v>
      </c>
      <c r="EG27" s="101" t="s">
        <v>1182</v>
      </c>
      <c r="EH27" s="101" t="s">
        <v>1182</v>
      </c>
      <c r="EJ27" s="101" t="s">
        <v>1182</v>
      </c>
      <c r="EK27" s="101" t="s">
        <v>1182</v>
      </c>
      <c r="EL27" s="101"/>
      <c r="EM27" s="101" t="s">
        <v>1182</v>
      </c>
      <c r="EN27" s="101" t="s">
        <v>1182</v>
      </c>
      <c r="EO27" s="101"/>
      <c r="EP27" s="101" t="s">
        <v>1182</v>
      </c>
      <c r="EQ27" s="101" t="s">
        <v>1182</v>
      </c>
      <c r="ER27" s="101"/>
      <c r="ES27" s="101" t="s">
        <v>1182</v>
      </c>
      <c r="ET27" s="101" t="s">
        <v>1182</v>
      </c>
      <c r="EU27" s="101"/>
      <c r="EV27" s="101" t="s">
        <v>1182</v>
      </c>
      <c r="EW27" s="101" t="s">
        <v>1182</v>
      </c>
      <c r="EX27" s="101"/>
      <c r="EY27" s="101" t="s">
        <v>1182</v>
      </c>
      <c r="EZ27" s="101" t="s">
        <v>1182</v>
      </c>
      <c r="FA27" s="101"/>
      <c r="FB27" s="101" t="s">
        <v>1182</v>
      </c>
      <c r="FC27" s="101" t="s">
        <v>1182</v>
      </c>
      <c r="FD27" s="101"/>
      <c r="FE27" s="101" t="s">
        <v>1182</v>
      </c>
      <c r="FF27" s="101" t="s">
        <v>1182</v>
      </c>
      <c r="FG27" s="101"/>
      <c r="FH27" s="101" t="s">
        <v>1182</v>
      </c>
      <c r="FI27" s="101" t="s">
        <v>1182</v>
      </c>
      <c r="FJ27" s="101"/>
      <c r="FK27" s="101" t="s">
        <v>1182</v>
      </c>
      <c r="FL27" s="101" t="s">
        <v>1182</v>
      </c>
      <c r="FM27" s="101"/>
      <c r="FN27" s="101" t="s">
        <v>1182</v>
      </c>
      <c r="FO27" s="101" t="s">
        <v>1182</v>
      </c>
      <c r="GT27" s="101" t="s">
        <v>1182</v>
      </c>
      <c r="GU27" s="101" t="s">
        <v>1182</v>
      </c>
      <c r="HF27" s="101" t="s">
        <v>1182</v>
      </c>
      <c r="HG27" s="101" t="s">
        <v>1182</v>
      </c>
      <c r="HH27" s="101" t="s">
        <v>1182</v>
      </c>
      <c r="HI27" s="101" t="s">
        <v>1182</v>
      </c>
      <c r="HJ27" s="14">
        <v>5915</v>
      </c>
      <c r="HK27" s="101" t="s">
        <v>1182</v>
      </c>
      <c r="HL27" s="124" t="s">
        <v>3336</v>
      </c>
      <c r="HM27" s="95" t="s">
        <v>1183</v>
      </c>
      <c r="HN27" s="95" t="s">
        <v>1183</v>
      </c>
      <c r="HO27" s="95" t="s">
        <v>1183</v>
      </c>
      <c r="HP27" s="95" t="s">
        <v>1183</v>
      </c>
      <c r="HQ27" s="95" t="s">
        <v>1183</v>
      </c>
      <c r="HR27" s="95" t="s">
        <v>1183</v>
      </c>
      <c r="HS27" s="124" t="s">
        <v>3336</v>
      </c>
      <c r="HT27" s="14">
        <v>3837</v>
      </c>
    </row>
    <row r="28" spans="1:230">
      <c r="A28" s="95">
        <v>27</v>
      </c>
      <c r="B28" s="96" t="s">
        <v>50</v>
      </c>
      <c r="AA28" s="97"/>
      <c r="AK28" s="95" t="s">
        <v>1183</v>
      </c>
      <c r="AL28" s="95" t="s">
        <v>1183</v>
      </c>
      <c r="AM28" s="124" t="s">
        <v>3336</v>
      </c>
      <c r="AN28" s="95" t="s">
        <v>1183</v>
      </c>
      <c r="AO28" s="95" t="s">
        <v>1183</v>
      </c>
      <c r="AP28" s="95" t="s">
        <v>1183</v>
      </c>
      <c r="AQ28" s="95" t="s">
        <v>1183</v>
      </c>
      <c r="AR28" s="95" t="s">
        <v>1183</v>
      </c>
      <c r="AS28" s="95" t="s">
        <v>1183</v>
      </c>
      <c r="AT28" s="125" t="s">
        <v>3336</v>
      </c>
      <c r="AU28" s="102" t="s">
        <v>1183</v>
      </c>
      <c r="AV28" s="102" t="s">
        <v>1183</v>
      </c>
      <c r="AW28" s="102" t="s">
        <v>1183</v>
      </c>
      <c r="AX28" s="102" t="s">
        <v>1183</v>
      </c>
      <c r="AY28" s="102" t="s">
        <v>1183</v>
      </c>
      <c r="AZ28" s="102" t="s">
        <v>1183</v>
      </c>
      <c r="BA28" s="131" t="s">
        <v>3336</v>
      </c>
      <c r="BB28" s="115"/>
      <c r="BC28" s="115"/>
      <c r="BD28" s="118"/>
      <c r="BE28" s="101" t="s">
        <v>1183</v>
      </c>
      <c r="BG28" s="102" t="s">
        <v>1182</v>
      </c>
      <c r="BH28" s="102" t="s">
        <v>1182</v>
      </c>
      <c r="BI28" s="102" t="s">
        <v>1182</v>
      </c>
      <c r="BK28" s="95" t="s">
        <v>1183</v>
      </c>
      <c r="BL28" s="95" t="s">
        <v>1183</v>
      </c>
      <c r="BM28" s="101" t="s">
        <v>1182</v>
      </c>
      <c r="BN28" s="101" t="s">
        <v>1182</v>
      </c>
      <c r="BO28" s="101" t="s">
        <v>1182</v>
      </c>
      <c r="BQ28" s="115"/>
      <c r="BR28" s="115"/>
      <c r="BS28" s="118"/>
      <c r="BU28" s="101" t="s">
        <v>1182</v>
      </c>
      <c r="BV28" s="101" t="s">
        <v>1182</v>
      </c>
      <c r="BW28" s="124" t="s">
        <v>3336</v>
      </c>
      <c r="BX28" s="101" t="s">
        <v>1182</v>
      </c>
      <c r="BY28" s="323" t="s">
        <v>1182</v>
      </c>
      <c r="BZ28" s="124" t="s">
        <v>3336</v>
      </c>
      <c r="CA28" s="101" t="s">
        <v>1182</v>
      </c>
      <c r="CB28" s="323" t="s">
        <v>1182</v>
      </c>
      <c r="CC28" s="124" t="s">
        <v>3336</v>
      </c>
      <c r="CD28" s="101" t="s">
        <v>1182</v>
      </c>
      <c r="CE28" s="323" t="s">
        <v>1182</v>
      </c>
      <c r="CF28" s="124" t="s">
        <v>3336</v>
      </c>
      <c r="CG28" s="101" t="s">
        <v>1182</v>
      </c>
      <c r="CH28" s="323" t="s">
        <v>1182</v>
      </c>
      <c r="CI28" s="124" t="s">
        <v>3336</v>
      </c>
      <c r="CJ28" s="101" t="s">
        <v>1182</v>
      </c>
      <c r="CK28" s="323" t="s">
        <v>1182</v>
      </c>
      <c r="CM28" s="101" t="s">
        <v>1182</v>
      </c>
      <c r="CN28" s="323" t="s">
        <v>1182</v>
      </c>
      <c r="CP28" s="101" t="s">
        <v>1182</v>
      </c>
      <c r="CQ28" s="323" t="s">
        <v>1182</v>
      </c>
      <c r="CS28" s="101" t="s">
        <v>1182</v>
      </c>
      <c r="CT28" s="101" t="s">
        <v>1182</v>
      </c>
      <c r="CV28" s="101" t="s">
        <v>1182</v>
      </c>
      <c r="CW28" s="323" t="s">
        <v>1183</v>
      </c>
      <c r="CY28" s="115"/>
      <c r="CZ28" s="115"/>
      <c r="DC28" s="101" t="s">
        <v>1182</v>
      </c>
      <c r="DD28" s="101" t="s">
        <v>1182</v>
      </c>
      <c r="DF28" s="101" t="s">
        <v>1182</v>
      </c>
      <c r="DG28" s="101" t="s">
        <v>1182</v>
      </c>
      <c r="DI28" s="101" t="s">
        <v>1182</v>
      </c>
      <c r="DJ28" s="101" t="s">
        <v>1182</v>
      </c>
      <c r="DL28" s="101" t="s">
        <v>1182</v>
      </c>
      <c r="DM28" s="101" t="s">
        <v>1182</v>
      </c>
      <c r="DO28" s="101" t="s">
        <v>1182</v>
      </c>
      <c r="DP28" s="101" t="s">
        <v>1182</v>
      </c>
      <c r="DR28" s="101" t="s">
        <v>1182</v>
      </c>
      <c r="DS28" s="101" t="s">
        <v>1182</v>
      </c>
      <c r="DU28" s="101" t="s">
        <v>1182</v>
      </c>
      <c r="DV28" s="101" t="s">
        <v>1182</v>
      </c>
      <c r="DX28" s="101" t="s">
        <v>1182</v>
      </c>
      <c r="DY28" s="101" t="s">
        <v>1182</v>
      </c>
      <c r="EA28" s="101" t="s">
        <v>1182</v>
      </c>
      <c r="EB28" s="101" t="s">
        <v>1182</v>
      </c>
      <c r="ED28" s="101" t="s">
        <v>1182</v>
      </c>
      <c r="EE28" s="101" t="s">
        <v>1182</v>
      </c>
      <c r="EG28" s="101" t="s">
        <v>1182</v>
      </c>
      <c r="EH28" s="101" t="s">
        <v>1182</v>
      </c>
      <c r="EJ28" s="101" t="s">
        <v>1182</v>
      </c>
      <c r="EK28" s="101" t="s">
        <v>1182</v>
      </c>
      <c r="EL28" s="101"/>
      <c r="EM28" s="101" t="s">
        <v>1182</v>
      </c>
      <c r="EN28" s="101" t="s">
        <v>1182</v>
      </c>
      <c r="EO28" s="101"/>
      <c r="EP28" s="101" t="s">
        <v>1182</v>
      </c>
      <c r="EQ28" s="101" t="s">
        <v>1182</v>
      </c>
      <c r="ER28" s="101"/>
      <c r="ES28" s="101" t="s">
        <v>1182</v>
      </c>
      <c r="ET28" s="101" t="s">
        <v>1182</v>
      </c>
      <c r="EU28" s="101"/>
      <c r="EV28" s="101" t="s">
        <v>1182</v>
      </c>
      <c r="EW28" s="101" t="s">
        <v>1182</v>
      </c>
      <c r="EX28" s="101"/>
      <c r="EY28" s="101" t="s">
        <v>1182</v>
      </c>
      <c r="EZ28" s="101" t="s">
        <v>1182</v>
      </c>
      <c r="FA28" s="101"/>
      <c r="FB28" s="101" t="s">
        <v>1182</v>
      </c>
      <c r="FC28" s="101" t="s">
        <v>1182</v>
      </c>
      <c r="FD28" s="101"/>
      <c r="FE28" s="101" t="s">
        <v>1182</v>
      </c>
      <c r="FF28" s="101" t="s">
        <v>1182</v>
      </c>
      <c r="FG28" s="101"/>
      <c r="FH28" s="101" t="s">
        <v>1182</v>
      </c>
      <c r="FI28" s="101" t="s">
        <v>1182</v>
      </c>
      <c r="FJ28" s="101"/>
      <c r="FK28" s="101" t="s">
        <v>1182</v>
      </c>
      <c r="FL28" s="101" t="s">
        <v>1182</v>
      </c>
      <c r="FM28" s="101"/>
      <c r="FN28" s="101" t="s">
        <v>1182</v>
      </c>
      <c r="FO28" s="101" t="s">
        <v>1182</v>
      </c>
      <c r="GT28" s="101" t="s">
        <v>1182</v>
      </c>
      <c r="GU28" s="101" t="s">
        <v>1182</v>
      </c>
      <c r="HF28" s="11" t="s">
        <v>1183</v>
      </c>
      <c r="HG28" s="11" t="s">
        <v>1183</v>
      </c>
      <c r="HH28" s="11" t="s">
        <v>1183</v>
      </c>
      <c r="HI28" s="11" t="s">
        <v>1183</v>
      </c>
      <c r="HJ28" s="11" t="s">
        <v>1183</v>
      </c>
      <c r="HK28" s="11" t="s">
        <v>1183</v>
      </c>
      <c r="HL28" s="124" t="s">
        <v>3336</v>
      </c>
      <c r="HM28" s="95" t="s">
        <v>1183</v>
      </c>
      <c r="HN28" s="95" t="s">
        <v>1183</v>
      </c>
      <c r="HO28" s="95" t="s">
        <v>1183</v>
      </c>
      <c r="HP28" s="95" t="s">
        <v>1183</v>
      </c>
      <c r="HQ28" s="95" t="s">
        <v>1183</v>
      </c>
      <c r="HR28" s="95" t="s">
        <v>1183</v>
      </c>
      <c r="HS28" s="124" t="s">
        <v>3336</v>
      </c>
      <c r="HT28" s="95" t="s">
        <v>1183</v>
      </c>
    </row>
    <row r="29" spans="1:230">
      <c r="A29" s="95">
        <v>28</v>
      </c>
      <c r="B29" s="96" t="s">
        <v>51</v>
      </c>
      <c r="C29" s="14">
        <v>1</v>
      </c>
      <c r="D29" s="95" t="s">
        <v>1053</v>
      </c>
      <c r="E29" s="14">
        <v>1</v>
      </c>
      <c r="F29" s="14">
        <v>1</v>
      </c>
      <c r="H29" s="14">
        <v>1</v>
      </c>
      <c r="I29" s="14">
        <v>1</v>
      </c>
      <c r="J29" s="14">
        <v>1</v>
      </c>
      <c r="K29" s="14">
        <v>1</v>
      </c>
      <c r="L29" s="14">
        <v>1</v>
      </c>
      <c r="M29" s="14">
        <v>1</v>
      </c>
      <c r="N29" s="14">
        <v>1</v>
      </c>
      <c r="O29" s="14">
        <v>2</v>
      </c>
      <c r="P29" s="14">
        <v>2</v>
      </c>
      <c r="Q29" s="14">
        <v>2</v>
      </c>
      <c r="R29" s="14">
        <v>1</v>
      </c>
      <c r="S29" s="95" t="s">
        <v>850</v>
      </c>
      <c r="T29" s="14">
        <v>1</v>
      </c>
      <c r="U29" s="14">
        <v>1</v>
      </c>
      <c r="V29" s="14">
        <v>1</v>
      </c>
      <c r="W29" s="14">
        <v>2</v>
      </c>
      <c r="X29" s="14">
        <v>1</v>
      </c>
      <c r="Y29" s="14">
        <v>1</v>
      </c>
      <c r="Z29" s="14">
        <v>2</v>
      </c>
      <c r="AA29" s="97"/>
      <c r="AB29" s="14">
        <v>3</v>
      </c>
      <c r="AC29" s="14">
        <v>3</v>
      </c>
      <c r="AE29" s="14">
        <v>2</v>
      </c>
      <c r="AF29" s="14">
        <v>2</v>
      </c>
      <c r="AG29" s="14">
        <v>2</v>
      </c>
      <c r="AK29" s="101">
        <v>2313</v>
      </c>
      <c r="AL29" s="101">
        <v>7135</v>
      </c>
      <c r="AM29" s="124" t="s">
        <v>3336</v>
      </c>
      <c r="AN29" s="102">
        <v>5797</v>
      </c>
      <c r="AO29" s="102">
        <v>7518</v>
      </c>
      <c r="AP29" s="102">
        <v>6613</v>
      </c>
      <c r="AQ29" s="102">
        <v>7719</v>
      </c>
      <c r="AR29" s="102">
        <v>7234</v>
      </c>
      <c r="AS29" s="102">
        <v>7175</v>
      </c>
      <c r="AT29" s="125" t="s">
        <v>3336</v>
      </c>
      <c r="AU29" s="102">
        <v>11109</v>
      </c>
      <c r="AV29" s="102">
        <v>10538</v>
      </c>
      <c r="AW29" s="102">
        <v>9268</v>
      </c>
      <c r="AX29" s="102">
        <v>8601</v>
      </c>
      <c r="AY29" s="102">
        <v>7393</v>
      </c>
      <c r="AZ29" s="102">
        <v>6639</v>
      </c>
      <c r="BA29" s="131" t="s">
        <v>3336</v>
      </c>
      <c r="BB29" s="115"/>
      <c r="BC29" s="115"/>
      <c r="BD29" s="118"/>
      <c r="BE29" s="101" t="s">
        <v>1183</v>
      </c>
      <c r="BF29" s="101">
        <v>448</v>
      </c>
      <c r="BG29" s="102" t="s">
        <v>1182</v>
      </c>
      <c r="BH29" s="102" t="s">
        <v>1182</v>
      </c>
      <c r="BI29" s="102" t="s">
        <v>1182</v>
      </c>
      <c r="BK29" s="95" t="s">
        <v>1183</v>
      </c>
      <c r="BL29" s="102">
        <v>336</v>
      </c>
      <c r="BM29" s="101" t="s">
        <v>1182</v>
      </c>
      <c r="BN29" s="101" t="s">
        <v>1182</v>
      </c>
      <c r="BO29" s="101" t="s">
        <v>1182</v>
      </c>
      <c r="BQ29" s="115"/>
      <c r="BR29" s="115"/>
      <c r="BS29" s="118"/>
      <c r="BU29" s="101" t="s">
        <v>1182</v>
      </c>
      <c r="BV29" s="101" t="s">
        <v>1182</v>
      </c>
      <c r="BW29" s="124" t="s">
        <v>3336</v>
      </c>
      <c r="BX29" s="320">
        <v>7393</v>
      </c>
      <c r="BY29" s="323" t="s">
        <v>1182</v>
      </c>
      <c r="BZ29" s="124" t="s">
        <v>3336</v>
      </c>
      <c r="CA29" s="101" t="s">
        <v>1182</v>
      </c>
      <c r="CB29" s="323" t="s">
        <v>1182</v>
      </c>
      <c r="CC29" s="124" t="s">
        <v>3336</v>
      </c>
      <c r="CD29" s="101" t="s">
        <v>1182</v>
      </c>
      <c r="CE29" s="323" t="s">
        <v>1182</v>
      </c>
      <c r="CF29" s="124" t="s">
        <v>3336</v>
      </c>
      <c r="CG29" s="101" t="s">
        <v>1182</v>
      </c>
      <c r="CH29" s="323" t="s">
        <v>1182</v>
      </c>
      <c r="CI29" s="124" t="s">
        <v>3336</v>
      </c>
      <c r="CJ29" s="101" t="s">
        <v>1182</v>
      </c>
      <c r="CK29" s="323" t="s">
        <v>1182</v>
      </c>
      <c r="CM29" s="101" t="s">
        <v>1182</v>
      </c>
      <c r="CN29" s="323" t="s">
        <v>1182</v>
      </c>
      <c r="CP29" s="101" t="s">
        <v>1182</v>
      </c>
      <c r="CQ29" s="323" t="s">
        <v>1182</v>
      </c>
      <c r="CS29" s="101" t="s">
        <v>1182</v>
      </c>
      <c r="CT29" s="101" t="s">
        <v>1182</v>
      </c>
      <c r="CV29" s="101" t="s">
        <v>1182</v>
      </c>
      <c r="CW29" s="323" t="s">
        <v>1183</v>
      </c>
      <c r="CY29" s="115"/>
      <c r="CZ29" s="115"/>
      <c r="DC29" s="102">
        <v>7234</v>
      </c>
      <c r="DD29" s="102">
        <v>3765</v>
      </c>
      <c r="DF29" s="102">
        <v>699</v>
      </c>
      <c r="DG29" s="102">
        <v>629</v>
      </c>
      <c r="DI29" s="102">
        <v>73</v>
      </c>
      <c r="DJ29" s="102">
        <v>158</v>
      </c>
      <c r="DL29" s="102">
        <v>18</v>
      </c>
      <c r="DM29" s="102">
        <v>51</v>
      </c>
      <c r="DO29" s="102">
        <v>418</v>
      </c>
      <c r="DP29" s="102">
        <v>364</v>
      </c>
      <c r="DR29" s="102">
        <v>180</v>
      </c>
      <c r="DS29" s="102">
        <v>179</v>
      </c>
      <c r="DU29" s="102">
        <v>38</v>
      </c>
      <c r="DV29" s="102">
        <v>7</v>
      </c>
      <c r="DX29" s="102">
        <v>7</v>
      </c>
      <c r="DY29" s="102">
        <v>9</v>
      </c>
      <c r="EA29" s="102">
        <v>2</v>
      </c>
      <c r="EB29" s="102">
        <v>2</v>
      </c>
      <c r="ED29" s="102">
        <v>63</v>
      </c>
      <c r="EE29" s="102">
        <v>119</v>
      </c>
      <c r="EG29" s="102">
        <v>1054</v>
      </c>
      <c r="EH29" s="102">
        <v>1036</v>
      </c>
      <c r="EJ29" s="102">
        <v>393</v>
      </c>
      <c r="EK29" s="102">
        <v>497</v>
      </c>
      <c r="EL29" s="102"/>
      <c r="EM29" s="102">
        <v>23</v>
      </c>
      <c r="EN29" s="102">
        <v>21</v>
      </c>
      <c r="EO29" s="102"/>
      <c r="EP29" s="101" t="s">
        <v>1182</v>
      </c>
      <c r="EQ29" s="101" t="s">
        <v>1182</v>
      </c>
      <c r="ER29" s="101"/>
      <c r="ES29" s="101" t="s">
        <v>1182</v>
      </c>
      <c r="ET29" s="101" t="s">
        <v>1182</v>
      </c>
      <c r="EU29" s="101"/>
      <c r="EV29" s="102">
        <v>279</v>
      </c>
      <c r="EW29" s="102">
        <v>184</v>
      </c>
      <c r="EX29" s="102"/>
      <c r="EY29" s="102">
        <v>3</v>
      </c>
      <c r="EZ29" s="102">
        <v>3</v>
      </c>
      <c r="FA29" s="102"/>
      <c r="FB29" s="102">
        <v>293</v>
      </c>
      <c r="FC29" s="102">
        <v>198</v>
      </c>
      <c r="FD29" s="102"/>
      <c r="FE29" s="102">
        <v>3</v>
      </c>
      <c r="FF29" s="102">
        <v>1</v>
      </c>
      <c r="FG29" s="102"/>
      <c r="FH29" s="102">
        <v>699</v>
      </c>
      <c r="FI29" s="102">
        <v>151</v>
      </c>
      <c r="FJ29" s="102"/>
      <c r="FK29" s="102">
        <v>180</v>
      </c>
      <c r="FL29" s="102">
        <v>214</v>
      </c>
      <c r="FM29" s="102"/>
      <c r="FN29" s="102">
        <v>143</v>
      </c>
      <c r="FO29" s="102">
        <v>186</v>
      </c>
      <c r="FS29" s="14">
        <v>2</v>
      </c>
      <c r="FV29" s="14">
        <v>14</v>
      </c>
      <c r="FW29" s="14">
        <v>18</v>
      </c>
      <c r="FY29" s="14">
        <v>2</v>
      </c>
      <c r="GA29" s="14">
        <v>2</v>
      </c>
      <c r="GC29" s="14">
        <v>1</v>
      </c>
      <c r="GD29" s="14">
        <v>1</v>
      </c>
      <c r="GE29" s="14">
        <v>1</v>
      </c>
      <c r="GF29" s="14">
        <v>2</v>
      </c>
      <c r="GG29" s="14">
        <v>2</v>
      </c>
      <c r="GH29" s="14">
        <v>1</v>
      </c>
      <c r="GO29" s="14">
        <v>2</v>
      </c>
      <c r="GT29" s="101" t="s">
        <v>1182</v>
      </c>
      <c r="GU29" s="101" t="s">
        <v>1182</v>
      </c>
      <c r="GY29" s="14">
        <v>1</v>
      </c>
      <c r="HF29" s="101" t="s">
        <v>1182</v>
      </c>
      <c r="HG29" s="102">
        <v>248</v>
      </c>
      <c r="HH29" s="102">
        <v>259</v>
      </c>
      <c r="HI29" s="102">
        <v>270</v>
      </c>
      <c r="HJ29" s="102">
        <v>283</v>
      </c>
      <c r="HK29" s="102">
        <v>309</v>
      </c>
      <c r="HL29" s="124" t="s">
        <v>3336</v>
      </c>
      <c r="HM29" s="95" t="s">
        <v>1183</v>
      </c>
      <c r="HN29" s="102">
        <v>107</v>
      </c>
      <c r="HO29" s="102">
        <v>108</v>
      </c>
      <c r="HP29" s="102">
        <v>107</v>
      </c>
      <c r="HQ29" s="102">
        <v>116</v>
      </c>
      <c r="HR29" s="102">
        <v>120</v>
      </c>
      <c r="HS29" s="124" t="s">
        <v>3336</v>
      </c>
      <c r="HT29" s="14">
        <v>65</v>
      </c>
    </row>
    <row r="30" spans="1:230" ht="20.25" customHeight="1">
      <c r="A30" s="95">
        <v>29</v>
      </c>
      <c r="B30" s="96" t="s">
        <v>52</v>
      </c>
      <c r="C30" s="14">
        <v>1</v>
      </c>
      <c r="E30" s="14">
        <v>1</v>
      </c>
      <c r="F30" s="95" t="s">
        <v>1183</v>
      </c>
      <c r="G30" s="14">
        <v>2</v>
      </c>
      <c r="H30" s="14">
        <v>1</v>
      </c>
      <c r="I30" s="14">
        <v>1</v>
      </c>
      <c r="J30" s="14">
        <v>1</v>
      </c>
      <c r="K30" s="14">
        <v>1</v>
      </c>
      <c r="L30" s="14">
        <v>1</v>
      </c>
      <c r="M30" s="14">
        <v>3</v>
      </c>
      <c r="N30" s="14">
        <v>1</v>
      </c>
      <c r="O30" s="14">
        <v>1</v>
      </c>
      <c r="P30" s="14">
        <v>1</v>
      </c>
      <c r="Q30" s="14">
        <v>1</v>
      </c>
      <c r="R30" s="14">
        <v>1</v>
      </c>
      <c r="S30" s="14">
        <v>1</v>
      </c>
      <c r="T30" s="14">
        <v>1</v>
      </c>
      <c r="U30" s="14">
        <v>1</v>
      </c>
      <c r="V30" s="14">
        <v>1</v>
      </c>
      <c r="W30" s="14">
        <v>1</v>
      </c>
      <c r="X30" s="14">
        <v>1</v>
      </c>
      <c r="Y30" s="14">
        <v>1</v>
      </c>
      <c r="Z30" s="14">
        <v>1</v>
      </c>
      <c r="AA30" s="97"/>
      <c r="AB30" s="14">
        <v>3</v>
      </c>
      <c r="AE30" s="14">
        <v>1</v>
      </c>
      <c r="AF30" s="14">
        <v>1</v>
      </c>
      <c r="AG30" s="14">
        <v>1</v>
      </c>
      <c r="AK30" s="95" t="s">
        <v>1183</v>
      </c>
      <c r="AL30" s="95">
        <v>189825</v>
      </c>
      <c r="AM30" s="124" t="s">
        <v>3336</v>
      </c>
      <c r="AN30" s="95">
        <v>217015</v>
      </c>
      <c r="AO30" s="95">
        <v>225100</v>
      </c>
      <c r="AP30" s="95">
        <v>213845</v>
      </c>
      <c r="AQ30" s="95">
        <v>211990</v>
      </c>
      <c r="AR30" s="95">
        <v>196550</v>
      </c>
      <c r="AS30" s="95">
        <v>194165</v>
      </c>
      <c r="AT30" s="125" t="s">
        <v>3336</v>
      </c>
      <c r="AU30" s="95">
        <v>116285</v>
      </c>
      <c r="AV30" s="95">
        <v>106900</v>
      </c>
      <c r="AW30" s="95">
        <v>100165</v>
      </c>
      <c r="AX30" s="95">
        <v>102465</v>
      </c>
      <c r="AY30" s="95">
        <v>100670</v>
      </c>
      <c r="AZ30" s="95">
        <v>100425</v>
      </c>
      <c r="BA30" s="131" t="s">
        <v>3336</v>
      </c>
      <c r="BB30" s="114" t="s">
        <v>1501</v>
      </c>
      <c r="BC30" s="114" t="s">
        <v>1502</v>
      </c>
      <c r="BD30" s="120"/>
      <c r="BE30" s="101">
        <v>196550</v>
      </c>
      <c r="BF30" s="101">
        <v>15280</v>
      </c>
      <c r="BG30" s="101">
        <v>31285</v>
      </c>
      <c r="BH30" s="101" t="s">
        <v>1183</v>
      </c>
      <c r="BI30" s="101" t="s">
        <v>1183</v>
      </c>
      <c r="BK30" s="101">
        <v>100670</v>
      </c>
      <c r="BL30" s="101">
        <v>6910</v>
      </c>
      <c r="BM30" s="101">
        <v>11914</v>
      </c>
      <c r="BN30" s="101" t="s">
        <v>1183</v>
      </c>
      <c r="BO30" s="101" t="s">
        <v>1183</v>
      </c>
      <c r="BQ30" s="114" t="s">
        <v>1501</v>
      </c>
      <c r="BR30" s="114" t="s">
        <v>1503</v>
      </c>
      <c r="BS30" s="120"/>
      <c r="BU30" s="101">
        <v>196550</v>
      </c>
      <c r="BV30" s="101">
        <v>15280</v>
      </c>
      <c r="BW30" s="124" t="s">
        <v>3336</v>
      </c>
      <c r="BX30" s="101">
        <v>100670</v>
      </c>
      <c r="BY30" s="323">
        <v>6910</v>
      </c>
      <c r="BZ30" s="124" t="s">
        <v>3336</v>
      </c>
      <c r="CA30" s="101">
        <v>30730</v>
      </c>
      <c r="CB30" s="323">
        <v>315</v>
      </c>
      <c r="CC30" s="124" t="s">
        <v>3336</v>
      </c>
      <c r="CD30" s="101">
        <v>12155</v>
      </c>
      <c r="CE30" s="323">
        <v>2440</v>
      </c>
      <c r="CF30" s="124" t="s">
        <v>3336</v>
      </c>
      <c r="CG30" s="101">
        <v>5335</v>
      </c>
      <c r="CH30" s="323">
        <v>210</v>
      </c>
      <c r="CI30" s="124" t="s">
        <v>3336</v>
      </c>
      <c r="CJ30" s="101">
        <v>7515</v>
      </c>
      <c r="CK30" s="323">
        <v>2305</v>
      </c>
      <c r="CM30" s="101">
        <v>18045</v>
      </c>
      <c r="CN30" s="323">
        <v>1695</v>
      </c>
      <c r="CP30" s="101">
        <v>21405</v>
      </c>
      <c r="CQ30" s="323">
        <v>2390</v>
      </c>
      <c r="CS30" s="101" t="s">
        <v>1182</v>
      </c>
      <c r="CT30" s="101" t="s">
        <v>1182</v>
      </c>
      <c r="CV30" s="101">
        <v>11240</v>
      </c>
      <c r="CW30" s="323">
        <v>1520</v>
      </c>
      <c r="CY30" s="114" t="s">
        <v>1501</v>
      </c>
      <c r="CZ30" s="114" t="s">
        <v>1502</v>
      </c>
      <c r="DA30" s="22"/>
      <c r="DC30" s="101">
        <v>196550</v>
      </c>
      <c r="DD30" s="101">
        <v>100670</v>
      </c>
      <c r="DF30" s="101">
        <v>30905</v>
      </c>
      <c r="DG30" s="101">
        <v>14838</v>
      </c>
      <c r="DI30" s="101">
        <v>1503</v>
      </c>
      <c r="DJ30" s="101">
        <v>1179</v>
      </c>
      <c r="DL30" s="101" t="s">
        <v>1182</v>
      </c>
      <c r="DM30" s="101" t="s">
        <v>1182</v>
      </c>
      <c r="DO30" s="101">
        <v>25590</v>
      </c>
      <c r="DP30" s="101">
        <v>13405</v>
      </c>
      <c r="DR30" s="101">
        <v>3203</v>
      </c>
      <c r="DS30" s="101">
        <v>2658</v>
      </c>
      <c r="DU30" s="101">
        <v>2890</v>
      </c>
      <c r="DV30" s="101">
        <v>1338</v>
      </c>
      <c r="DX30" s="101">
        <v>554</v>
      </c>
      <c r="DY30" s="101">
        <v>227</v>
      </c>
      <c r="EA30" s="101">
        <v>156</v>
      </c>
      <c r="EB30" s="101">
        <v>90</v>
      </c>
      <c r="ED30" s="101">
        <v>3654</v>
      </c>
      <c r="EE30" s="101">
        <v>2896</v>
      </c>
      <c r="EG30" s="101">
        <v>49377</v>
      </c>
      <c r="EH30" s="101">
        <v>31711</v>
      </c>
      <c r="EJ30" s="101">
        <v>20744</v>
      </c>
      <c r="EK30" s="101">
        <v>14991</v>
      </c>
      <c r="EL30" s="101"/>
      <c r="EM30" s="101" t="s">
        <v>1183</v>
      </c>
      <c r="EN30" s="101" t="s">
        <v>1183</v>
      </c>
      <c r="EO30" s="101"/>
      <c r="EP30" s="101" t="s">
        <v>1183</v>
      </c>
      <c r="EQ30" s="101" t="s">
        <v>1183</v>
      </c>
      <c r="ER30" s="101"/>
      <c r="ES30" s="101" t="s">
        <v>1183</v>
      </c>
      <c r="ET30" s="101" t="s">
        <v>1183</v>
      </c>
      <c r="EU30" s="101"/>
      <c r="EV30" s="101">
        <v>2160</v>
      </c>
      <c r="EW30" s="101">
        <v>1017</v>
      </c>
      <c r="EX30" s="101"/>
      <c r="EY30" s="101" t="s">
        <v>1183</v>
      </c>
      <c r="EZ30" s="101" t="s">
        <v>1183</v>
      </c>
      <c r="FA30" s="101"/>
      <c r="FB30" s="101">
        <v>3132</v>
      </c>
      <c r="FC30" s="101">
        <v>1852</v>
      </c>
      <c r="FD30" s="101"/>
      <c r="FE30" s="101">
        <v>1100</v>
      </c>
      <c r="FF30" s="101">
        <v>583</v>
      </c>
      <c r="FG30" s="101"/>
      <c r="FH30" s="101">
        <v>23</v>
      </c>
      <c r="FI30" s="101">
        <v>7</v>
      </c>
      <c r="FJ30" s="101"/>
      <c r="FK30" s="101">
        <v>13423</v>
      </c>
      <c r="FL30" s="101">
        <v>6493</v>
      </c>
      <c r="FM30" s="101"/>
      <c r="FN30" s="101" t="s">
        <v>1183</v>
      </c>
      <c r="FO30" s="101" t="s">
        <v>1183</v>
      </c>
      <c r="FP30" s="101" t="s">
        <v>1501</v>
      </c>
      <c r="FQ30" s="101" t="s">
        <v>1502</v>
      </c>
      <c r="FR30" s="22"/>
      <c r="FS30" s="14">
        <v>1</v>
      </c>
      <c r="FU30" s="14">
        <v>2</v>
      </c>
      <c r="FV30" s="14">
        <v>12</v>
      </c>
      <c r="FW30" s="14">
        <v>18</v>
      </c>
      <c r="FY30" s="14">
        <v>1</v>
      </c>
      <c r="GA30" s="14">
        <v>2</v>
      </c>
      <c r="GB30" s="95" t="s">
        <v>850</v>
      </c>
      <c r="GC30" s="14">
        <v>1</v>
      </c>
      <c r="GD30" s="14">
        <v>2</v>
      </c>
      <c r="GE30" s="14">
        <v>2</v>
      </c>
      <c r="GF30" s="14">
        <v>2</v>
      </c>
      <c r="GI30" s="14">
        <v>1</v>
      </c>
      <c r="GJ30" s="14">
        <v>2</v>
      </c>
      <c r="GK30" s="14">
        <v>2</v>
      </c>
      <c r="GL30" s="14">
        <v>1</v>
      </c>
      <c r="GM30" s="14">
        <v>2</v>
      </c>
      <c r="GN30" s="102" t="s">
        <v>1504</v>
      </c>
      <c r="GO30" s="14">
        <v>2</v>
      </c>
      <c r="GT30" s="101" t="s">
        <v>1182</v>
      </c>
      <c r="GU30" s="101" t="s">
        <v>1182</v>
      </c>
      <c r="GV30" s="101" t="s">
        <v>1505</v>
      </c>
      <c r="GW30" s="101" t="s">
        <v>1505</v>
      </c>
      <c r="GX30" s="22"/>
      <c r="HC30" s="14">
        <v>1</v>
      </c>
      <c r="HF30" s="101" t="s">
        <v>1183</v>
      </c>
      <c r="HG30" s="101">
        <v>4762</v>
      </c>
      <c r="HH30" s="101" t="s">
        <v>1183</v>
      </c>
      <c r="HI30" s="101">
        <v>4527</v>
      </c>
      <c r="HJ30" s="101" t="s">
        <v>1183</v>
      </c>
      <c r="HK30" s="101">
        <v>4617</v>
      </c>
      <c r="HL30" s="124" t="s">
        <v>3336</v>
      </c>
      <c r="HM30" s="101" t="s">
        <v>1183</v>
      </c>
      <c r="HN30" s="101">
        <v>790</v>
      </c>
      <c r="HO30" s="101" t="s">
        <v>1183</v>
      </c>
      <c r="HP30" s="101">
        <v>796</v>
      </c>
      <c r="HQ30" s="101" t="s">
        <v>1183</v>
      </c>
      <c r="HR30" s="101">
        <v>927</v>
      </c>
      <c r="HS30" s="124" t="s">
        <v>3336</v>
      </c>
      <c r="HT30" s="14">
        <v>465</v>
      </c>
      <c r="HU30" s="114" t="s">
        <v>1506</v>
      </c>
      <c r="HV30" s="114" t="s">
        <v>1507</v>
      </c>
    </row>
    <row r="31" spans="1:230">
      <c r="A31" s="95">
        <v>30</v>
      </c>
      <c r="B31" s="96" t="s">
        <v>53</v>
      </c>
      <c r="AA31" s="97"/>
      <c r="AK31" s="95" t="s">
        <v>1183</v>
      </c>
      <c r="AL31" s="95" t="s">
        <v>1183</v>
      </c>
      <c r="AM31" s="124" t="s">
        <v>3336</v>
      </c>
      <c r="AN31" s="95" t="s">
        <v>1183</v>
      </c>
      <c r="AO31" s="95" t="s">
        <v>1183</v>
      </c>
      <c r="AP31" s="95" t="s">
        <v>1183</v>
      </c>
      <c r="AQ31" s="95" t="s">
        <v>1183</v>
      </c>
      <c r="AR31" s="95" t="s">
        <v>1183</v>
      </c>
      <c r="AS31" s="95" t="s">
        <v>1183</v>
      </c>
      <c r="AT31" s="125" t="s">
        <v>3336</v>
      </c>
      <c r="AU31" s="102" t="s">
        <v>1183</v>
      </c>
      <c r="AV31" s="102" t="s">
        <v>1183</v>
      </c>
      <c r="AW31" s="102" t="s">
        <v>1183</v>
      </c>
      <c r="AX31" s="102" t="s">
        <v>1183</v>
      </c>
      <c r="AY31" s="102" t="s">
        <v>1183</v>
      </c>
      <c r="AZ31" s="102" t="s">
        <v>1183</v>
      </c>
      <c r="BA31" s="131" t="s">
        <v>3336</v>
      </c>
      <c r="BB31" s="115"/>
      <c r="BC31" s="115"/>
      <c r="BD31" s="118"/>
      <c r="BE31" s="101" t="s">
        <v>1183</v>
      </c>
      <c r="BG31" s="101" t="s">
        <v>1182</v>
      </c>
      <c r="BH31" s="101" t="s">
        <v>1182</v>
      </c>
      <c r="BI31" s="101" t="s">
        <v>1182</v>
      </c>
      <c r="BK31" s="95" t="s">
        <v>1183</v>
      </c>
      <c r="BL31" s="95" t="s">
        <v>1183</v>
      </c>
      <c r="BM31" s="101" t="s">
        <v>1182</v>
      </c>
      <c r="BN31" s="101" t="s">
        <v>1182</v>
      </c>
      <c r="BO31" s="101" t="s">
        <v>1182</v>
      </c>
      <c r="BQ31" s="115"/>
      <c r="BR31" s="115"/>
      <c r="BS31" s="118"/>
      <c r="BU31" s="101" t="s">
        <v>1182</v>
      </c>
      <c r="BV31" s="101" t="s">
        <v>1182</v>
      </c>
      <c r="BW31" s="124" t="s">
        <v>3336</v>
      </c>
      <c r="BX31" s="101" t="s">
        <v>1182</v>
      </c>
      <c r="BY31" s="323" t="s">
        <v>1182</v>
      </c>
      <c r="BZ31" s="124" t="s">
        <v>3336</v>
      </c>
      <c r="CA31" s="101" t="s">
        <v>1182</v>
      </c>
      <c r="CB31" s="323" t="s">
        <v>1182</v>
      </c>
      <c r="CC31" s="124" t="s">
        <v>3336</v>
      </c>
      <c r="CD31" s="101" t="s">
        <v>1182</v>
      </c>
      <c r="CE31" s="323" t="s">
        <v>1182</v>
      </c>
      <c r="CF31" s="124" t="s">
        <v>3336</v>
      </c>
      <c r="CG31" s="101" t="s">
        <v>1182</v>
      </c>
      <c r="CH31" s="323" t="s">
        <v>1182</v>
      </c>
      <c r="CI31" s="124" t="s">
        <v>3336</v>
      </c>
      <c r="CJ31" s="101" t="s">
        <v>1182</v>
      </c>
      <c r="CK31" s="323" t="s">
        <v>1182</v>
      </c>
      <c r="CM31" s="101" t="s">
        <v>1182</v>
      </c>
      <c r="CN31" s="323" t="s">
        <v>1182</v>
      </c>
      <c r="CP31" s="101" t="s">
        <v>1182</v>
      </c>
      <c r="CQ31" s="323" t="s">
        <v>1182</v>
      </c>
      <c r="CS31" s="101" t="s">
        <v>1182</v>
      </c>
      <c r="CT31" s="101" t="s">
        <v>1182</v>
      </c>
      <c r="CV31" s="101" t="s">
        <v>1182</v>
      </c>
      <c r="CW31" s="323" t="s">
        <v>1182</v>
      </c>
      <c r="CY31" s="115"/>
      <c r="CZ31" s="115"/>
      <c r="DC31" s="101" t="s">
        <v>1182</v>
      </c>
      <c r="DD31" s="101" t="s">
        <v>1182</v>
      </c>
      <c r="DF31" s="101" t="s">
        <v>1182</v>
      </c>
      <c r="DG31" s="101" t="s">
        <v>1182</v>
      </c>
      <c r="DI31" s="101" t="s">
        <v>1182</v>
      </c>
      <c r="DJ31" s="101" t="s">
        <v>1182</v>
      </c>
      <c r="DL31" s="101" t="s">
        <v>1182</v>
      </c>
      <c r="DM31" s="101" t="s">
        <v>1182</v>
      </c>
      <c r="DO31" s="101" t="s">
        <v>1182</v>
      </c>
      <c r="DP31" s="101" t="s">
        <v>1182</v>
      </c>
      <c r="DR31" s="101" t="s">
        <v>1182</v>
      </c>
      <c r="DS31" s="101" t="s">
        <v>1182</v>
      </c>
      <c r="DU31" s="101" t="s">
        <v>1182</v>
      </c>
      <c r="DV31" s="101" t="s">
        <v>1182</v>
      </c>
      <c r="DX31" s="101" t="s">
        <v>1182</v>
      </c>
      <c r="DY31" s="101" t="s">
        <v>1182</v>
      </c>
      <c r="EA31" s="101" t="s">
        <v>1182</v>
      </c>
      <c r="EB31" s="101" t="s">
        <v>1182</v>
      </c>
      <c r="ED31" s="101" t="s">
        <v>1182</v>
      </c>
      <c r="EE31" s="101" t="s">
        <v>1182</v>
      </c>
      <c r="EG31" s="101" t="s">
        <v>1182</v>
      </c>
      <c r="EH31" s="101" t="s">
        <v>1182</v>
      </c>
      <c r="EJ31" s="101" t="s">
        <v>1182</v>
      </c>
      <c r="EK31" s="101" t="s">
        <v>1182</v>
      </c>
      <c r="EL31" s="101"/>
      <c r="EM31" s="101" t="s">
        <v>1182</v>
      </c>
      <c r="EN31" s="101" t="s">
        <v>1182</v>
      </c>
      <c r="EO31" s="101"/>
      <c r="EP31" s="101" t="s">
        <v>1182</v>
      </c>
      <c r="EQ31" s="101" t="s">
        <v>1182</v>
      </c>
      <c r="ER31" s="101"/>
      <c r="ES31" s="101" t="s">
        <v>1182</v>
      </c>
      <c r="ET31" s="101" t="s">
        <v>1182</v>
      </c>
      <c r="EU31" s="101"/>
      <c r="EV31" s="101" t="s">
        <v>1182</v>
      </c>
      <c r="EW31" s="101" t="s">
        <v>1182</v>
      </c>
      <c r="EX31" s="101"/>
      <c r="EY31" s="101" t="s">
        <v>1182</v>
      </c>
      <c r="EZ31" s="101" t="s">
        <v>1182</v>
      </c>
      <c r="FA31" s="101"/>
      <c r="FB31" s="101" t="s">
        <v>1182</v>
      </c>
      <c r="FC31" s="101" t="s">
        <v>1182</v>
      </c>
      <c r="FD31" s="101"/>
      <c r="FE31" s="101" t="s">
        <v>1182</v>
      </c>
      <c r="FF31" s="101" t="s">
        <v>1182</v>
      </c>
      <c r="FG31" s="101"/>
      <c r="FH31" s="101" t="s">
        <v>1182</v>
      </c>
      <c r="FI31" s="101" t="s">
        <v>1182</v>
      </c>
      <c r="FJ31" s="101"/>
      <c r="FK31" s="101" t="s">
        <v>1182</v>
      </c>
      <c r="FL31" s="101" t="s">
        <v>1182</v>
      </c>
      <c r="FM31" s="101"/>
      <c r="FN31" s="101" t="s">
        <v>1182</v>
      </c>
      <c r="FO31" s="101" t="s">
        <v>1182</v>
      </c>
      <c r="GT31" s="101" t="s">
        <v>1182</v>
      </c>
      <c r="GU31" s="101" t="s">
        <v>1182</v>
      </c>
      <c r="HF31" s="11" t="s">
        <v>1183</v>
      </c>
      <c r="HG31" s="11" t="s">
        <v>1183</v>
      </c>
      <c r="HH31" s="11" t="s">
        <v>1183</v>
      </c>
      <c r="HI31" s="11" t="s">
        <v>1183</v>
      </c>
      <c r="HJ31" s="11" t="s">
        <v>1183</v>
      </c>
      <c r="HK31" s="11" t="s">
        <v>1183</v>
      </c>
      <c r="HL31" s="124" t="s">
        <v>3336</v>
      </c>
      <c r="HM31" s="95" t="s">
        <v>1183</v>
      </c>
      <c r="HN31" s="95" t="s">
        <v>1183</v>
      </c>
      <c r="HO31" s="95" t="s">
        <v>1183</v>
      </c>
      <c r="HP31" s="95" t="s">
        <v>1183</v>
      </c>
      <c r="HQ31" s="95" t="s">
        <v>1183</v>
      </c>
      <c r="HR31" s="95" t="s">
        <v>1183</v>
      </c>
      <c r="HS31" s="124" t="s">
        <v>3336</v>
      </c>
      <c r="HT31" s="95" t="s">
        <v>1183</v>
      </c>
    </row>
    <row r="32" spans="1:230" ht="20.25" customHeight="1">
      <c r="A32" s="95">
        <v>31</v>
      </c>
      <c r="B32" s="96" t="s">
        <v>54</v>
      </c>
      <c r="C32" s="14">
        <v>2</v>
      </c>
      <c r="D32" s="14">
        <v>2</v>
      </c>
      <c r="E32" s="14">
        <v>1</v>
      </c>
      <c r="F32" s="14">
        <v>1</v>
      </c>
      <c r="G32" s="14">
        <v>3</v>
      </c>
      <c r="H32" s="14">
        <v>1</v>
      </c>
      <c r="I32" s="14">
        <v>3</v>
      </c>
      <c r="K32" s="14">
        <v>3</v>
      </c>
      <c r="L32" s="14">
        <v>3</v>
      </c>
      <c r="M32" s="14">
        <v>3</v>
      </c>
      <c r="N32" s="14">
        <v>3</v>
      </c>
      <c r="O32" s="14">
        <v>3</v>
      </c>
      <c r="P32" s="14">
        <v>3</v>
      </c>
      <c r="R32" s="14">
        <v>1</v>
      </c>
      <c r="T32" s="14">
        <v>1</v>
      </c>
      <c r="U32" s="14">
        <v>1</v>
      </c>
      <c r="V32" s="14">
        <v>1</v>
      </c>
      <c r="W32" s="14">
        <v>1</v>
      </c>
      <c r="X32" s="14">
        <v>1</v>
      </c>
      <c r="Y32" s="14">
        <v>2</v>
      </c>
      <c r="Z32" s="14">
        <v>1</v>
      </c>
      <c r="AA32" s="97"/>
      <c r="AB32" s="14">
        <v>1</v>
      </c>
      <c r="AC32" s="14">
        <v>1</v>
      </c>
      <c r="AE32" s="14">
        <v>2</v>
      </c>
      <c r="AF32" s="14">
        <v>2</v>
      </c>
      <c r="AH32" s="98" t="s">
        <v>1508</v>
      </c>
      <c r="AI32" s="98"/>
      <c r="AJ32" s="99"/>
      <c r="AK32" s="101" t="s">
        <v>997</v>
      </c>
      <c r="AL32" s="95" t="s">
        <v>998</v>
      </c>
      <c r="AM32" s="124" t="s">
        <v>3336</v>
      </c>
      <c r="AN32" s="95">
        <v>935188</v>
      </c>
      <c r="AO32" s="95">
        <v>899838</v>
      </c>
      <c r="AP32" s="95">
        <v>897229</v>
      </c>
      <c r="AQ32" s="95">
        <v>813330</v>
      </c>
      <c r="AR32" s="95">
        <v>692761</v>
      </c>
      <c r="AS32" s="95">
        <v>715105</v>
      </c>
      <c r="AT32" s="125" t="s">
        <v>3336</v>
      </c>
      <c r="AU32" s="95">
        <v>382160</v>
      </c>
      <c r="AV32" s="95">
        <v>361266</v>
      </c>
      <c r="AW32" s="95">
        <v>338058</v>
      </c>
      <c r="AX32" s="95">
        <v>282347</v>
      </c>
      <c r="AY32" s="95">
        <v>179612</v>
      </c>
      <c r="AZ32" s="95">
        <v>263581</v>
      </c>
      <c r="BA32" s="131" t="s">
        <v>3336</v>
      </c>
      <c r="BB32" s="114" t="s">
        <v>1510</v>
      </c>
      <c r="BC32" s="115"/>
      <c r="BD32" s="118"/>
      <c r="BE32" s="11">
        <v>692761</v>
      </c>
      <c r="BF32" s="101" t="s">
        <v>1182</v>
      </c>
      <c r="BG32" s="101" t="s">
        <v>1182</v>
      </c>
      <c r="BH32" s="101" t="s">
        <v>1182</v>
      </c>
      <c r="BI32" s="101" t="s">
        <v>1182</v>
      </c>
      <c r="BJ32" s="99"/>
      <c r="BK32" s="5">
        <v>179612</v>
      </c>
      <c r="BL32" s="101" t="s">
        <v>1182</v>
      </c>
      <c r="BM32" s="101" t="s">
        <v>1182</v>
      </c>
      <c r="BN32" s="101" t="s">
        <v>1182</v>
      </c>
      <c r="BO32" s="101" t="s">
        <v>1182</v>
      </c>
      <c r="BP32" s="99"/>
      <c r="BQ32" s="115"/>
      <c r="BR32" s="117" t="s">
        <v>1509</v>
      </c>
      <c r="BS32" s="121"/>
      <c r="BU32" s="5">
        <v>692761</v>
      </c>
      <c r="BV32" s="101" t="s">
        <v>1182</v>
      </c>
      <c r="BW32" s="124" t="s">
        <v>3336</v>
      </c>
      <c r="BX32" s="101">
        <v>179612</v>
      </c>
      <c r="BY32" s="323" t="s">
        <v>1182</v>
      </c>
      <c r="BZ32" s="124" t="s">
        <v>3336</v>
      </c>
      <c r="CA32" s="101" t="s">
        <v>1182</v>
      </c>
      <c r="CB32" s="323" t="s">
        <v>1182</v>
      </c>
      <c r="CC32" s="124" t="s">
        <v>3336</v>
      </c>
      <c r="CD32" s="95">
        <v>15444</v>
      </c>
      <c r="CE32" s="323" t="s">
        <v>1182</v>
      </c>
      <c r="CF32" s="124" t="s">
        <v>3336</v>
      </c>
      <c r="CG32" s="101" t="s">
        <v>1182</v>
      </c>
      <c r="CH32" s="323" t="s">
        <v>1182</v>
      </c>
      <c r="CI32" s="124" t="s">
        <v>3336</v>
      </c>
      <c r="CJ32" s="101" t="s">
        <v>1182</v>
      </c>
      <c r="CK32" s="323" t="s">
        <v>1182</v>
      </c>
      <c r="CL32" s="99"/>
      <c r="CM32" s="95" t="s">
        <v>1182</v>
      </c>
      <c r="CN32" s="322" t="s">
        <v>1182</v>
      </c>
      <c r="CO32" s="99"/>
      <c r="CP32" s="101">
        <v>145632</v>
      </c>
      <c r="CQ32" s="323" t="s">
        <v>1182</v>
      </c>
      <c r="CR32" s="99"/>
      <c r="CS32" s="101">
        <v>81102</v>
      </c>
      <c r="CT32" s="101" t="s">
        <v>1182</v>
      </c>
      <c r="CU32" s="99"/>
      <c r="CV32" s="101">
        <v>39513</v>
      </c>
      <c r="CW32" s="323" t="s">
        <v>1182</v>
      </c>
      <c r="CX32" s="99"/>
      <c r="CY32" s="115" t="s">
        <v>1510</v>
      </c>
      <c r="CZ32" s="115" t="s">
        <v>1511</v>
      </c>
      <c r="DC32" s="321">
        <v>692761</v>
      </c>
      <c r="DD32" s="101" t="s">
        <v>1182</v>
      </c>
      <c r="DE32" s="99"/>
      <c r="DF32" s="101" t="s">
        <v>1182</v>
      </c>
      <c r="DG32" s="101" t="s">
        <v>1182</v>
      </c>
      <c r="DH32" s="99"/>
      <c r="DI32" s="101" t="s">
        <v>1182</v>
      </c>
      <c r="DJ32" s="101" t="s">
        <v>1182</v>
      </c>
      <c r="DK32" s="99"/>
      <c r="DL32" s="101" t="s">
        <v>1182</v>
      </c>
      <c r="DM32" s="101" t="s">
        <v>1182</v>
      </c>
      <c r="DN32" s="99"/>
      <c r="DO32" s="101" t="s">
        <v>1182</v>
      </c>
      <c r="DP32" s="101" t="s">
        <v>1182</v>
      </c>
      <c r="DQ32" s="99"/>
      <c r="DR32" s="101" t="s">
        <v>1182</v>
      </c>
      <c r="DS32" s="101" t="s">
        <v>1182</v>
      </c>
      <c r="DT32" s="99"/>
      <c r="DU32" s="101" t="s">
        <v>1182</v>
      </c>
      <c r="DV32" s="101" t="s">
        <v>1182</v>
      </c>
      <c r="DW32" s="99"/>
      <c r="DX32" s="101" t="s">
        <v>1182</v>
      </c>
      <c r="DY32" s="101" t="s">
        <v>1182</v>
      </c>
      <c r="DZ32" s="99"/>
      <c r="EA32" s="101" t="s">
        <v>1182</v>
      </c>
      <c r="EB32" s="101" t="s">
        <v>1182</v>
      </c>
      <c r="EC32" s="99"/>
      <c r="ED32" s="101" t="s">
        <v>1182</v>
      </c>
      <c r="EE32" s="101" t="s">
        <v>1182</v>
      </c>
      <c r="EF32" s="99"/>
      <c r="EG32" s="101" t="s">
        <v>1182</v>
      </c>
      <c r="EH32" s="101" t="s">
        <v>1182</v>
      </c>
      <c r="EI32" s="22"/>
      <c r="EJ32" s="101" t="s">
        <v>1182</v>
      </c>
      <c r="EK32" s="101" t="s">
        <v>1182</v>
      </c>
      <c r="EL32" s="101"/>
      <c r="EM32" s="101" t="s">
        <v>1182</v>
      </c>
      <c r="EN32" s="101" t="s">
        <v>1182</v>
      </c>
      <c r="EO32" s="101"/>
      <c r="EP32" s="101" t="s">
        <v>1182</v>
      </c>
      <c r="EQ32" s="101" t="s">
        <v>1182</v>
      </c>
      <c r="ER32" s="101"/>
      <c r="ES32" s="101" t="s">
        <v>1182</v>
      </c>
      <c r="ET32" s="101" t="s">
        <v>1182</v>
      </c>
      <c r="EU32" s="101"/>
      <c r="EV32" s="101" t="s">
        <v>1182</v>
      </c>
      <c r="EW32" s="101" t="s">
        <v>1182</v>
      </c>
      <c r="EX32" s="101"/>
      <c r="EY32" s="101" t="s">
        <v>1182</v>
      </c>
      <c r="EZ32" s="101" t="s">
        <v>1182</v>
      </c>
      <c r="FA32" s="101"/>
      <c r="FE32" s="101" t="s">
        <v>1182</v>
      </c>
      <c r="FF32" s="101" t="s">
        <v>1182</v>
      </c>
      <c r="FG32" s="101"/>
      <c r="FH32" s="101" t="s">
        <v>1182</v>
      </c>
      <c r="FI32" s="101" t="s">
        <v>1182</v>
      </c>
      <c r="FJ32" s="101"/>
      <c r="FK32" s="101" t="s">
        <v>1182</v>
      </c>
      <c r="FL32" s="101" t="s">
        <v>1182</v>
      </c>
      <c r="FM32" s="101"/>
      <c r="FN32" s="101" t="s">
        <v>1182</v>
      </c>
      <c r="FO32" s="101" t="s">
        <v>1182</v>
      </c>
      <c r="FP32" s="101" t="s">
        <v>1510</v>
      </c>
      <c r="FQ32" s="101" t="s">
        <v>1512</v>
      </c>
      <c r="FR32" s="22"/>
      <c r="FS32" s="14">
        <v>3</v>
      </c>
      <c r="FT32" s="101" t="s">
        <v>1075</v>
      </c>
      <c r="FU32" s="14">
        <v>2</v>
      </c>
      <c r="FV32" s="14">
        <v>15</v>
      </c>
      <c r="FW32" s="14">
        <v>17</v>
      </c>
      <c r="FX32" s="95" t="s">
        <v>1076</v>
      </c>
      <c r="FY32" s="14">
        <v>1</v>
      </c>
      <c r="GA32" s="14">
        <v>2</v>
      </c>
      <c r="GC32" s="14">
        <v>1</v>
      </c>
      <c r="GD32" s="14">
        <v>1</v>
      </c>
      <c r="GE32" s="14">
        <v>1</v>
      </c>
      <c r="GF32" s="14">
        <v>2</v>
      </c>
      <c r="GG32" s="14">
        <v>2</v>
      </c>
      <c r="GI32" s="14">
        <v>1</v>
      </c>
      <c r="GJ32" s="14">
        <v>1</v>
      </c>
      <c r="GK32" s="14">
        <v>1</v>
      </c>
      <c r="GN32" s="101" t="s">
        <v>1513</v>
      </c>
      <c r="GO32" s="14">
        <v>2</v>
      </c>
      <c r="GT32" s="101">
        <v>212474</v>
      </c>
      <c r="GU32" s="101">
        <v>12580</v>
      </c>
      <c r="GV32" s="101" t="s">
        <v>1565</v>
      </c>
      <c r="GW32" s="98" t="s">
        <v>1514</v>
      </c>
      <c r="GX32" s="99"/>
      <c r="GY32" s="14">
        <v>1</v>
      </c>
      <c r="HA32" s="14">
        <v>1</v>
      </c>
      <c r="HC32" s="14">
        <v>1</v>
      </c>
      <c r="HF32" s="101" t="s">
        <v>1182</v>
      </c>
      <c r="HG32" s="102">
        <v>13432</v>
      </c>
      <c r="HH32" s="102">
        <v>13489</v>
      </c>
      <c r="HI32" s="102">
        <v>13417</v>
      </c>
      <c r="HJ32" s="102">
        <v>13340</v>
      </c>
      <c r="HK32" s="101">
        <v>13451</v>
      </c>
      <c r="HL32" s="124" t="s">
        <v>3336</v>
      </c>
      <c r="HM32" s="95" t="s">
        <v>1183</v>
      </c>
      <c r="HN32" s="102">
        <v>6230</v>
      </c>
      <c r="HO32" s="102">
        <v>6281</v>
      </c>
      <c r="HP32" s="102">
        <v>6216</v>
      </c>
      <c r="HQ32" s="102">
        <v>6126</v>
      </c>
      <c r="HR32" s="101">
        <v>6005</v>
      </c>
      <c r="HS32" s="124" t="s">
        <v>3336</v>
      </c>
      <c r="HT32" s="95" t="s">
        <v>1183</v>
      </c>
      <c r="HU32" s="114" t="s">
        <v>1510</v>
      </c>
    </row>
    <row r="33" spans="1:230" ht="16.5" customHeight="1">
      <c r="A33" s="95">
        <v>32</v>
      </c>
      <c r="B33" s="96" t="s">
        <v>55</v>
      </c>
      <c r="C33" s="14">
        <v>2</v>
      </c>
      <c r="D33" s="95" t="s">
        <v>1052</v>
      </c>
      <c r="E33" s="14">
        <v>1</v>
      </c>
      <c r="F33" s="14">
        <v>1</v>
      </c>
      <c r="G33" s="14">
        <v>1</v>
      </c>
      <c r="H33" s="14">
        <v>1</v>
      </c>
      <c r="I33" s="14">
        <v>3</v>
      </c>
      <c r="J33" s="14">
        <v>1</v>
      </c>
      <c r="K33" s="14">
        <v>1</v>
      </c>
      <c r="L33" s="14">
        <v>1</v>
      </c>
      <c r="M33" s="14">
        <v>3</v>
      </c>
      <c r="N33" s="14">
        <v>1</v>
      </c>
      <c r="O33" s="14">
        <v>3</v>
      </c>
      <c r="P33" s="14">
        <v>1</v>
      </c>
      <c r="Q33" s="14">
        <v>1</v>
      </c>
      <c r="R33" s="14">
        <v>3</v>
      </c>
      <c r="T33" s="14">
        <v>1</v>
      </c>
      <c r="U33" s="14">
        <v>1</v>
      </c>
      <c r="V33" s="14">
        <v>1</v>
      </c>
      <c r="W33" s="14">
        <v>1</v>
      </c>
      <c r="X33" s="14">
        <v>1</v>
      </c>
      <c r="Y33" s="14">
        <v>1</v>
      </c>
      <c r="Z33" s="14">
        <v>3</v>
      </c>
      <c r="AA33" s="34"/>
      <c r="AC33" s="14">
        <v>1</v>
      </c>
      <c r="AE33" s="14">
        <v>1</v>
      </c>
      <c r="AF33" s="14">
        <v>1</v>
      </c>
      <c r="AG33" s="14">
        <v>1</v>
      </c>
      <c r="AH33" s="98" t="s">
        <v>1514</v>
      </c>
      <c r="AI33" s="98" t="s">
        <v>1515</v>
      </c>
      <c r="AJ33" s="99"/>
      <c r="AK33" s="101">
        <v>197260</v>
      </c>
      <c r="AL33" s="101">
        <v>479268</v>
      </c>
      <c r="AM33" s="124" t="s">
        <v>3336</v>
      </c>
      <c r="AN33" s="101">
        <v>573278</v>
      </c>
      <c r="AO33" s="101">
        <v>568499</v>
      </c>
      <c r="AP33" s="101">
        <v>536078</v>
      </c>
      <c r="AQ33" s="101">
        <v>645528</v>
      </c>
      <c r="AR33" s="101">
        <v>487561</v>
      </c>
      <c r="AS33" s="101">
        <v>448740</v>
      </c>
      <c r="AT33" s="125" t="s">
        <v>3336</v>
      </c>
      <c r="AU33" s="101">
        <v>76699</v>
      </c>
      <c r="AV33" s="101">
        <v>77430</v>
      </c>
      <c r="AW33" s="101">
        <v>70807</v>
      </c>
      <c r="AX33" s="101">
        <v>54424</v>
      </c>
      <c r="AY33" s="101">
        <v>56765</v>
      </c>
      <c r="AZ33" s="101">
        <v>50447</v>
      </c>
      <c r="BA33" s="131" t="s">
        <v>3336</v>
      </c>
      <c r="BB33" s="114" t="s">
        <v>1333</v>
      </c>
      <c r="BC33" s="115"/>
      <c r="BD33" s="118"/>
      <c r="BE33" s="319">
        <v>487561</v>
      </c>
      <c r="BF33" s="101" t="s">
        <v>1182</v>
      </c>
      <c r="BG33" s="101" t="s">
        <v>1182</v>
      </c>
      <c r="BH33" s="101" t="s">
        <v>1182</v>
      </c>
      <c r="BI33" s="101" t="s">
        <v>1182</v>
      </c>
      <c r="BJ33" s="99"/>
      <c r="BK33" s="101" t="s">
        <v>1182</v>
      </c>
      <c r="BL33" s="101" t="s">
        <v>1182</v>
      </c>
      <c r="BM33" s="101" t="s">
        <v>1182</v>
      </c>
      <c r="BN33" s="101" t="s">
        <v>1182</v>
      </c>
      <c r="BO33" s="101" t="s">
        <v>1182</v>
      </c>
      <c r="BP33" s="99"/>
      <c r="BQ33" s="115"/>
      <c r="BR33" s="115"/>
      <c r="BS33" s="118"/>
      <c r="BU33" s="319">
        <v>487561</v>
      </c>
      <c r="BV33" s="95" t="s">
        <v>1182</v>
      </c>
      <c r="BW33" s="124" t="s">
        <v>3336</v>
      </c>
      <c r="BX33" s="101">
        <v>56765</v>
      </c>
      <c r="BY33" s="322" t="s">
        <v>1182</v>
      </c>
      <c r="BZ33" s="124" t="s">
        <v>3336</v>
      </c>
      <c r="CA33" s="101" t="s">
        <v>1182</v>
      </c>
      <c r="CB33" s="323" t="s">
        <v>1182</v>
      </c>
      <c r="CC33" s="124" t="s">
        <v>3336</v>
      </c>
      <c r="CD33" s="101">
        <v>18961</v>
      </c>
      <c r="CE33" s="323" t="s">
        <v>1182</v>
      </c>
      <c r="CF33" s="124" t="s">
        <v>3336</v>
      </c>
      <c r="CG33" s="95" t="s">
        <v>1182</v>
      </c>
      <c r="CH33" s="322" t="s">
        <v>1182</v>
      </c>
      <c r="CI33" s="124" t="s">
        <v>3336</v>
      </c>
      <c r="CJ33" s="95" t="s">
        <v>1182</v>
      </c>
      <c r="CK33" s="322" t="s">
        <v>1182</v>
      </c>
      <c r="CL33" s="99"/>
      <c r="CM33" s="95" t="s">
        <v>1182</v>
      </c>
      <c r="CN33" s="322" t="s">
        <v>1182</v>
      </c>
      <c r="CO33" s="99"/>
      <c r="CP33" s="101" t="s">
        <v>1182</v>
      </c>
      <c r="CQ33" s="323" t="s">
        <v>1182</v>
      </c>
      <c r="CR33" s="99"/>
      <c r="CS33" s="101" t="s">
        <v>1182</v>
      </c>
      <c r="CT33" s="101" t="s">
        <v>1182</v>
      </c>
      <c r="CU33" s="99"/>
      <c r="CV33" s="101">
        <v>370282</v>
      </c>
      <c r="CW33" s="323" t="s">
        <v>1182</v>
      </c>
      <c r="CX33" s="99"/>
      <c r="CY33" s="114" t="s">
        <v>1333</v>
      </c>
      <c r="CZ33" s="117" t="s">
        <v>1517</v>
      </c>
      <c r="DA33" s="99"/>
      <c r="DC33" s="319">
        <v>487561</v>
      </c>
      <c r="DD33" s="101" t="s">
        <v>1182</v>
      </c>
      <c r="DE33" s="99"/>
      <c r="DF33" s="101" t="s">
        <v>1182</v>
      </c>
      <c r="DG33" s="101" t="s">
        <v>1182</v>
      </c>
      <c r="DH33" s="99"/>
      <c r="DI33" s="101" t="s">
        <v>1182</v>
      </c>
      <c r="DJ33" s="101" t="s">
        <v>1182</v>
      </c>
      <c r="DK33" s="99"/>
      <c r="DL33" s="101" t="s">
        <v>1182</v>
      </c>
      <c r="DM33" s="101" t="s">
        <v>1182</v>
      </c>
      <c r="DN33" s="99"/>
      <c r="DO33" s="101" t="s">
        <v>1182</v>
      </c>
      <c r="DP33" s="101" t="s">
        <v>1182</v>
      </c>
      <c r="DQ33" s="99"/>
      <c r="DR33" s="101" t="s">
        <v>1182</v>
      </c>
      <c r="DS33" s="101" t="s">
        <v>1182</v>
      </c>
      <c r="DT33" s="99"/>
      <c r="DU33" s="101" t="s">
        <v>1182</v>
      </c>
      <c r="DV33" s="101" t="s">
        <v>1182</v>
      </c>
      <c r="DW33" s="99"/>
      <c r="DX33" s="101" t="s">
        <v>1182</v>
      </c>
      <c r="DY33" s="101" t="s">
        <v>1182</v>
      </c>
      <c r="DZ33" s="99"/>
      <c r="EA33" s="101" t="s">
        <v>1182</v>
      </c>
      <c r="EB33" s="101" t="s">
        <v>1182</v>
      </c>
      <c r="EC33" s="99"/>
      <c r="ED33" s="101" t="s">
        <v>1182</v>
      </c>
      <c r="EE33" s="101" t="s">
        <v>1182</v>
      </c>
      <c r="EF33" s="99"/>
      <c r="EG33" s="101" t="s">
        <v>1182</v>
      </c>
      <c r="EH33" s="101" t="s">
        <v>1182</v>
      </c>
      <c r="EI33" s="22"/>
      <c r="EJ33" s="101" t="s">
        <v>1182</v>
      </c>
      <c r="EK33" s="101" t="s">
        <v>1182</v>
      </c>
      <c r="EL33" s="101"/>
      <c r="EM33" s="101" t="s">
        <v>1182</v>
      </c>
      <c r="EN33" s="101" t="s">
        <v>1182</v>
      </c>
      <c r="EO33" s="101"/>
      <c r="EP33" s="101" t="s">
        <v>1182</v>
      </c>
      <c r="EQ33" s="101" t="s">
        <v>1182</v>
      </c>
      <c r="ER33" s="101"/>
      <c r="ES33" s="101" t="s">
        <v>1182</v>
      </c>
      <c r="ET33" s="101" t="s">
        <v>1182</v>
      </c>
      <c r="EU33" s="101"/>
      <c r="EV33" s="101" t="s">
        <v>1182</v>
      </c>
      <c r="EW33" s="101" t="s">
        <v>1182</v>
      </c>
      <c r="EX33" s="101"/>
      <c r="EY33" s="101" t="s">
        <v>1182</v>
      </c>
      <c r="EZ33" s="101" t="s">
        <v>1182</v>
      </c>
      <c r="FA33" s="101"/>
      <c r="FB33" s="101" t="s">
        <v>1182</v>
      </c>
      <c r="FC33" s="101" t="s">
        <v>1182</v>
      </c>
      <c r="FD33" s="101"/>
      <c r="FE33" s="101" t="s">
        <v>1182</v>
      </c>
      <c r="FF33" s="101" t="s">
        <v>1182</v>
      </c>
      <c r="FG33" s="101"/>
      <c r="FH33" s="101" t="s">
        <v>1182</v>
      </c>
      <c r="FI33" s="101" t="s">
        <v>1182</v>
      </c>
      <c r="FJ33" s="101"/>
      <c r="FK33" s="101" t="s">
        <v>1182</v>
      </c>
      <c r="FL33" s="101" t="s">
        <v>1182</v>
      </c>
      <c r="FM33" s="101"/>
      <c r="FN33" s="101" t="s">
        <v>1182</v>
      </c>
      <c r="FO33" s="101" t="s">
        <v>1182</v>
      </c>
      <c r="FS33" s="14">
        <v>3</v>
      </c>
      <c r="FT33" s="95" t="s">
        <v>1079</v>
      </c>
      <c r="GC33" s="14">
        <v>1</v>
      </c>
      <c r="GD33" s="14">
        <v>1</v>
      </c>
      <c r="GE33" s="14">
        <v>1</v>
      </c>
      <c r="GF33" s="14">
        <v>2</v>
      </c>
      <c r="GG33" s="14">
        <v>2</v>
      </c>
      <c r="GH33" s="14">
        <v>1</v>
      </c>
      <c r="GO33" s="14">
        <v>2</v>
      </c>
      <c r="GT33" s="95" t="s">
        <v>1182</v>
      </c>
      <c r="GU33" s="14">
        <v>2448</v>
      </c>
      <c r="HA33" s="95" t="s">
        <v>850</v>
      </c>
      <c r="HC33" s="14">
        <v>2</v>
      </c>
      <c r="HD33" s="95" t="s">
        <v>1080</v>
      </c>
      <c r="HF33" s="101" t="s">
        <v>1182</v>
      </c>
      <c r="HG33" s="101" t="s">
        <v>1182</v>
      </c>
      <c r="HH33" s="101" t="s">
        <v>1182</v>
      </c>
      <c r="HI33" s="101" t="s">
        <v>1182</v>
      </c>
      <c r="HJ33" s="101" t="s">
        <v>1182</v>
      </c>
      <c r="HK33" s="101" t="s">
        <v>1182</v>
      </c>
      <c r="HL33" s="124" t="s">
        <v>3336</v>
      </c>
      <c r="HM33" s="101">
        <v>1387</v>
      </c>
      <c r="HN33" s="101">
        <v>1391</v>
      </c>
      <c r="HO33" s="101">
        <v>1392</v>
      </c>
      <c r="HP33" s="101">
        <v>1313</v>
      </c>
      <c r="HQ33" s="101">
        <v>1334</v>
      </c>
      <c r="HR33" s="101">
        <v>1312</v>
      </c>
      <c r="HS33" s="124" t="s">
        <v>3336</v>
      </c>
      <c r="HT33" s="101">
        <v>852</v>
      </c>
    </row>
    <row r="34" spans="1:230" ht="21" customHeight="1">
      <c r="A34" s="95">
        <v>33</v>
      </c>
      <c r="B34" s="96" t="s">
        <v>56</v>
      </c>
      <c r="C34" s="14">
        <v>1</v>
      </c>
      <c r="D34" s="14">
        <v>1</v>
      </c>
      <c r="E34" s="14">
        <v>1</v>
      </c>
      <c r="F34" s="14">
        <v>1</v>
      </c>
      <c r="H34" s="14">
        <v>1</v>
      </c>
      <c r="I34" s="14">
        <v>3</v>
      </c>
      <c r="J34" s="14">
        <v>3</v>
      </c>
      <c r="K34" s="14">
        <v>3</v>
      </c>
      <c r="L34" s="14">
        <v>1</v>
      </c>
      <c r="M34" s="14">
        <v>1</v>
      </c>
      <c r="N34" s="14">
        <v>3</v>
      </c>
      <c r="O34" s="14">
        <v>3</v>
      </c>
      <c r="P34" s="14">
        <v>3</v>
      </c>
      <c r="Q34" s="14">
        <v>3</v>
      </c>
      <c r="R34" s="14">
        <v>1</v>
      </c>
      <c r="T34" s="14">
        <v>1</v>
      </c>
      <c r="U34" s="14">
        <v>1</v>
      </c>
      <c r="V34" s="14">
        <v>1</v>
      </c>
      <c r="W34" s="14">
        <v>1</v>
      </c>
      <c r="X34" s="14">
        <v>1</v>
      </c>
      <c r="Y34" s="14">
        <v>1</v>
      </c>
      <c r="Z34" s="14">
        <v>1</v>
      </c>
      <c r="AA34" s="97"/>
      <c r="AC34" s="14">
        <v>1</v>
      </c>
      <c r="AE34" s="14">
        <v>2</v>
      </c>
      <c r="AF34" s="14">
        <v>1</v>
      </c>
      <c r="AG34" s="14">
        <v>1</v>
      </c>
      <c r="AK34" s="95">
        <v>1101318</v>
      </c>
      <c r="AL34" s="5">
        <v>731145</v>
      </c>
      <c r="AM34" s="124" t="s">
        <v>3336</v>
      </c>
      <c r="AN34" s="95" t="s">
        <v>1183</v>
      </c>
      <c r="AO34" s="95" t="s">
        <v>1183</v>
      </c>
      <c r="AP34" s="95" t="s">
        <v>1183</v>
      </c>
      <c r="AQ34" s="95" t="s">
        <v>1183</v>
      </c>
      <c r="AR34" s="11">
        <v>644391</v>
      </c>
      <c r="AS34" s="95" t="s">
        <v>1183</v>
      </c>
      <c r="AT34" s="125" t="s">
        <v>3336</v>
      </c>
      <c r="AU34" s="102" t="s">
        <v>1183</v>
      </c>
      <c r="AV34" s="102" t="s">
        <v>1183</v>
      </c>
      <c r="AW34" s="102" t="s">
        <v>1183</v>
      </c>
      <c r="AX34" s="102" t="s">
        <v>1183</v>
      </c>
      <c r="AY34" s="5">
        <v>40336</v>
      </c>
      <c r="AZ34" s="102" t="s">
        <v>1183</v>
      </c>
      <c r="BA34" s="131" t="s">
        <v>3336</v>
      </c>
      <c r="BB34" s="114" t="s">
        <v>1518</v>
      </c>
      <c r="BC34" s="114" t="s">
        <v>1519</v>
      </c>
      <c r="BD34" s="120"/>
      <c r="BE34" s="318">
        <v>644391</v>
      </c>
      <c r="BF34" s="101">
        <v>7816</v>
      </c>
      <c r="BG34" s="101" t="s">
        <v>1182</v>
      </c>
      <c r="BH34" s="101" t="s">
        <v>1182</v>
      </c>
      <c r="BI34" s="101" t="s">
        <v>1182</v>
      </c>
      <c r="BK34" s="95" t="s">
        <v>1183</v>
      </c>
      <c r="BL34" s="101">
        <v>3548</v>
      </c>
      <c r="BM34" s="101">
        <v>5116</v>
      </c>
      <c r="BN34" s="101">
        <v>814</v>
      </c>
      <c r="BO34" s="101" t="s">
        <v>1182</v>
      </c>
      <c r="BQ34" s="114" t="s">
        <v>1518</v>
      </c>
      <c r="BR34" s="115"/>
      <c r="BS34" s="118"/>
      <c r="BU34" s="5">
        <v>644391</v>
      </c>
      <c r="BV34" s="95" t="s">
        <v>1182</v>
      </c>
      <c r="BW34" s="124" t="s">
        <v>3336</v>
      </c>
      <c r="BX34" s="5">
        <v>40336</v>
      </c>
      <c r="BY34" s="322" t="s">
        <v>1182</v>
      </c>
      <c r="BZ34" s="124" t="s">
        <v>3336</v>
      </c>
      <c r="CA34" s="101">
        <v>601642</v>
      </c>
      <c r="CB34" s="323" t="s">
        <v>1182</v>
      </c>
      <c r="CC34" s="124" t="s">
        <v>3336</v>
      </c>
      <c r="CD34" s="101" t="s">
        <v>1182</v>
      </c>
      <c r="CE34" s="323" t="s">
        <v>1182</v>
      </c>
      <c r="CF34" s="124" t="s">
        <v>3336</v>
      </c>
      <c r="CG34" s="101" t="s">
        <v>1182</v>
      </c>
      <c r="CH34" s="323" t="s">
        <v>1182</v>
      </c>
      <c r="CI34" s="124" t="s">
        <v>3336</v>
      </c>
      <c r="CJ34" s="101" t="s">
        <v>1182</v>
      </c>
      <c r="CK34" s="323" t="s">
        <v>1182</v>
      </c>
      <c r="CM34" s="11">
        <v>134436</v>
      </c>
      <c r="CN34" s="322"/>
      <c r="CP34" s="11">
        <v>467206</v>
      </c>
      <c r="CQ34" s="322"/>
      <c r="CS34" s="11">
        <v>584889</v>
      </c>
      <c r="CT34" s="95" t="s">
        <v>1182</v>
      </c>
      <c r="CV34" s="95" t="s">
        <v>1182</v>
      </c>
      <c r="CW34" s="323" t="s">
        <v>1182</v>
      </c>
      <c r="CY34" s="114" t="s">
        <v>1518</v>
      </c>
      <c r="CZ34" s="114" t="s">
        <v>1520</v>
      </c>
      <c r="DA34" s="22"/>
      <c r="DC34" s="5">
        <v>644391</v>
      </c>
      <c r="DD34" s="5">
        <v>40336</v>
      </c>
      <c r="DF34" s="5">
        <v>38351</v>
      </c>
      <c r="DG34" s="5">
        <v>16805</v>
      </c>
      <c r="DI34" s="109">
        <v>3971</v>
      </c>
      <c r="DJ34" s="102">
        <v>884</v>
      </c>
      <c r="DL34" s="109">
        <v>2477</v>
      </c>
      <c r="DM34" s="102">
        <v>338</v>
      </c>
      <c r="DO34" s="101">
        <v>80541</v>
      </c>
      <c r="DP34" s="101">
        <v>5031</v>
      </c>
      <c r="DR34" s="101">
        <v>507</v>
      </c>
      <c r="DS34" s="101">
        <v>244</v>
      </c>
      <c r="DU34" s="101">
        <v>4389</v>
      </c>
      <c r="DV34" s="101">
        <v>733</v>
      </c>
      <c r="DX34" s="101">
        <v>2370</v>
      </c>
      <c r="DY34" s="101">
        <v>436</v>
      </c>
      <c r="EA34" s="101">
        <v>1634</v>
      </c>
      <c r="EB34" s="101">
        <v>246</v>
      </c>
      <c r="ED34" s="101">
        <v>4959</v>
      </c>
      <c r="EE34" s="101">
        <v>1614</v>
      </c>
      <c r="EG34" s="109">
        <v>220480</v>
      </c>
      <c r="EH34" s="109">
        <v>6185</v>
      </c>
      <c r="EI34" s="129"/>
      <c r="EJ34" s="101">
        <v>140856</v>
      </c>
      <c r="EK34" s="101">
        <v>4879</v>
      </c>
      <c r="EL34" s="101"/>
      <c r="EM34" s="101" t="s">
        <v>1182</v>
      </c>
      <c r="EN34" s="101" t="s">
        <v>1182</v>
      </c>
      <c r="EO34" s="101"/>
      <c r="EP34" s="101" t="s">
        <v>1182</v>
      </c>
      <c r="EQ34" s="101" t="s">
        <v>1182</v>
      </c>
      <c r="ER34" s="101"/>
      <c r="ES34" s="101" t="s">
        <v>1182</v>
      </c>
      <c r="ET34" s="101" t="s">
        <v>1182</v>
      </c>
      <c r="EU34" s="101"/>
      <c r="EV34" s="109">
        <v>35445</v>
      </c>
      <c r="EW34" s="109">
        <v>1414</v>
      </c>
      <c r="EX34" s="109"/>
      <c r="EY34" s="101">
        <v>253</v>
      </c>
      <c r="EZ34" s="101">
        <v>27</v>
      </c>
      <c r="FA34" s="101"/>
      <c r="FB34" s="109">
        <v>10103</v>
      </c>
      <c r="FC34" s="102">
        <v>345</v>
      </c>
      <c r="FD34" s="102"/>
      <c r="FE34" s="101">
        <v>336</v>
      </c>
      <c r="FF34" s="101">
        <v>65</v>
      </c>
      <c r="FG34" s="101"/>
      <c r="FH34" s="101">
        <v>4803</v>
      </c>
      <c r="FI34" s="101">
        <v>700</v>
      </c>
      <c r="FJ34" s="101"/>
      <c r="FK34" s="101">
        <v>3619</v>
      </c>
      <c r="FL34" s="101">
        <v>572</v>
      </c>
      <c r="FM34" s="101"/>
      <c r="FN34" s="101">
        <v>3301</v>
      </c>
      <c r="FO34" s="101">
        <v>527</v>
      </c>
      <c r="FP34" s="101" t="s">
        <v>1518</v>
      </c>
      <c r="FS34" s="14">
        <v>1</v>
      </c>
      <c r="FU34" s="14">
        <v>1</v>
      </c>
      <c r="FY34" s="14">
        <v>1</v>
      </c>
      <c r="GA34" s="14">
        <v>1</v>
      </c>
      <c r="GB34" s="101" t="s">
        <v>1521</v>
      </c>
      <c r="GD34" s="14">
        <v>1</v>
      </c>
      <c r="GE34" s="14">
        <v>1</v>
      </c>
      <c r="GF34" s="14">
        <v>2</v>
      </c>
      <c r="GG34" s="14">
        <v>2</v>
      </c>
      <c r="GH34" s="14">
        <v>1</v>
      </c>
      <c r="GT34" s="101">
        <v>10374</v>
      </c>
      <c r="GU34" s="101">
        <v>7706</v>
      </c>
      <c r="GV34" s="101" t="s">
        <v>1518</v>
      </c>
      <c r="GW34" s="101" t="s">
        <v>1522</v>
      </c>
      <c r="GX34" s="22"/>
      <c r="GY34" s="14">
        <v>1</v>
      </c>
      <c r="HA34" s="14">
        <v>1</v>
      </c>
      <c r="HF34" s="11" t="s">
        <v>1183</v>
      </c>
      <c r="HG34" s="11" t="s">
        <v>1183</v>
      </c>
      <c r="HH34" s="11" t="s">
        <v>1183</v>
      </c>
      <c r="HI34" s="11" t="s">
        <v>1183</v>
      </c>
      <c r="HJ34" s="11" t="s">
        <v>1183</v>
      </c>
      <c r="HK34" s="11" t="s">
        <v>1183</v>
      </c>
      <c r="HL34" s="124" t="s">
        <v>3336</v>
      </c>
      <c r="HM34" s="95" t="s">
        <v>1183</v>
      </c>
      <c r="HN34" s="95" t="s">
        <v>1183</v>
      </c>
      <c r="HO34" s="95" t="s">
        <v>1183</v>
      </c>
      <c r="HP34" s="95" t="s">
        <v>1183</v>
      </c>
      <c r="HQ34" s="95" t="s">
        <v>1183</v>
      </c>
      <c r="HR34" s="95" t="s">
        <v>1183</v>
      </c>
      <c r="HS34" s="124" t="s">
        <v>3336</v>
      </c>
      <c r="HT34" s="95" t="s">
        <v>1183</v>
      </c>
    </row>
    <row r="35" spans="1:230">
      <c r="A35" s="95">
        <v>34</v>
      </c>
      <c r="B35" s="96" t="s">
        <v>57</v>
      </c>
      <c r="AA35" s="97"/>
      <c r="AK35" s="95" t="s">
        <v>1183</v>
      </c>
      <c r="AL35" s="95" t="s">
        <v>1183</v>
      </c>
      <c r="AM35" s="124" t="s">
        <v>3336</v>
      </c>
      <c r="AN35" s="28">
        <v>1048162</v>
      </c>
      <c r="AO35" s="28">
        <v>983832</v>
      </c>
      <c r="AP35" s="28">
        <v>979970</v>
      </c>
      <c r="AQ35" s="28">
        <v>959162</v>
      </c>
      <c r="AR35" s="28">
        <v>988074</v>
      </c>
      <c r="AS35" s="28">
        <v>981133</v>
      </c>
      <c r="AT35" s="125" t="s">
        <v>3336</v>
      </c>
      <c r="AU35" s="102" t="s">
        <v>1183</v>
      </c>
      <c r="AV35" s="102" t="s">
        <v>1183</v>
      </c>
      <c r="AW35" s="102" t="s">
        <v>1183</v>
      </c>
      <c r="AX35" s="102" t="s">
        <v>1183</v>
      </c>
      <c r="AY35" s="102" t="s">
        <v>1183</v>
      </c>
      <c r="AZ35" s="102" t="s">
        <v>1183</v>
      </c>
      <c r="BA35" s="131" t="s">
        <v>3336</v>
      </c>
      <c r="BB35" s="115"/>
      <c r="BC35" s="115"/>
      <c r="BD35" s="118"/>
      <c r="BE35" s="97" t="s">
        <v>3189</v>
      </c>
      <c r="BG35" s="101" t="s">
        <v>1182</v>
      </c>
      <c r="BH35" s="101" t="s">
        <v>1182</v>
      </c>
      <c r="BI35" s="101" t="s">
        <v>1182</v>
      </c>
      <c r="BK35" s="95" t="s">
        <v>1183</v>
      </c>
      <c r="BL35" s="95" t="s">
        <v>1183</v>
      </c>
      <c r="BM35" s="101" t="s">
        <v>1182</v>
      </c>
      <c r="BN35" s="101" t="s">
        <v>1182</v>
      </c>
      <c r="BO35" s="101" t="s">
        <v>1182</v>
      </c>
      <c r="BQ35" s="115"/>
      <c r="BR35" s="115"/>
      <c r="BS35" s="118"/>
      <c r="BU35" s="97" t="s">
        <v>3189</v>
      </c>
      <c r="BV35" s="95" t="s">
        <v>1182</v>
      </c>
      <c r="BW35" s="124" t="s">
        <v>3336</v>
      </c>
      <c r="BX35" s="95" t="s">
        <v>1182</v>
      </c>
      <c r="BY35" s="322" t="s">
        <v>1182</v>
      </c>
      <c r="BZ35" s="124" t="s">
        <v>3336</v>
      </c>
      <c r="CA35" s="95" t="s">
        <v>1182</v>
      </c>
      <c r="CB35" s="322" t="s">
        <v>1182</v>
      </c>
      <c r="CC35" s="124" t="s">
        <v>3336</v>
      </c>
      <c r="CD35" s="95" t="s">
        <v>1182</v>
      </c>
      <c r="CE35" s="322" t="s">
        <v>1182</v>
      </c>
      <c r="CF35" s="124" t="s">
        <v>3336</v>
      </c>
      <c r="CG35" s="95" t="s">
        <v>1182</v>
      </c>
      <c r="CH35" s="322" t="s">
        <v>1182</v>
      </c>
      <c r="CI35" s="124" t="s">
        <v>3336</v>
      </c>
      <c r="CJ35" s="95" t="s">
        <v>1182</v>
      </c>
      <c r="CK35" s="322" t="s">
        <v>1182</v>
      </c>
      <c r="CM35" s="95" t="s">
        <v>1182</v>
      </c>
      <c r="CN35" s="322" t="s">
        <v>1182</v>
      </c>
      <c r="CP35" s="95" t="s">
        <v>1182</v>
      </c>
      <c r="CQ35" s="322" t="s">
        <v>1182</v>
      </c>
      <c r="CS35" s="95" t="s">
        <v>1182</v>
      </c>
      <c r="CT35" s="95" t="s">
        <v>1182</v>
      </c>
      <c r="CV35" s="95" t="s">
        <v>1182</v>
      </c>
      <c r="CW35" s="323" t="s">
        <v>1182</v>
      </c>
      <c r="CY35" s="115"/>
      <c r="CZ35" s="115"/>
      <c r="DC35" s="327">
        <v>988074</v>
      </c>
      <c r="DD35" s="101" t="s">
        <v>1182</v>
      </c>
      <c r="DF35" s="101" t="s">
        <v>1182</v>
      </c>
      <c r="DG35" s="101" t="s">
        <v>1182</v>
      </c>
      <c r="DI35" s="101" t="s">
        <v>1182</v>
      </c>
      <c r="DJ35" s="101" t="s">
        <v>1182</v>
      </c>
      <c r="DL35" s="101" t="s">
        <v>1182</v>
      </c>
      <c r="DM35" s="101" t="s">
        <v>1182</v>
      </c>
      <c r="DO35" s="101" t="s">
        <v>1182</v>
      </c>
      <c r="DP35" s="101" t="s">
        <v>1182</v>
      </c>
      <c r="DR35" s="101" t="s">
        <v>1182</v>
      </c>
      <c r="DS35" s="101" t="s">
        <v>1182</v>
      </c>
      <c r="DU35" s="101" t="s">
        <v>1182</v>
      </c>
      <c r="DV35" s="101" t="s">
        <v>1182</v>
      </c>
      <c r="DX35" s="101" t="s">
        <v>1182</v>
      </c>
      <c r="DY35" s="101" t="s">
        <v>1182</v>
      </c>
      <c r="EA35" s="101" t="s">
        <v>1182</v>
      </c>
      <c r="EB35" s="101" t="s">
        <v>1182</v>
      </c>
      <c r="EM35" s="101" t="s">
        <v>1182</v>
      </c>
      <c r="EN35" s="101" t="s">
        <v>1182</v>
      </c>
      <c r="EO35" s="101"/>
      <c r="EP35" s="101" t="s">
        <v>1182</v>
      </c>
      <c r="EQ35" s="101" t="s">
        <v>1182</v>
      </c>
      <c r="ER35" s="101"/>
      <c r="ES35" s="101" t="s">
        <v>1182</v>
      </c>
      <c r="ET35" s="101" t="s">
        <v>1182</v>
      </c>
      <c r="EU35" s="101"/>
      <c r="FE35" s="101" t="s">
        <v>1182</v>
      </c>
      <c r="FF35" s="101" t="s">
        <v>1182</v>
      </c>
      <c r="FG35" s="101"/>
      <c r="FH35" s="101" t="s">
        <v>1182</v>
      </c>
      <c r="FI35" s="101" t="s">
        <v>1182</v>
      </c>
      <c r="FJ35" s="101"/>
      <c r="FK35" s="101" t="s">
        <v>1182</v>
      </c>
      <c r="FL35" s="101" t="s">
        <v>1182</v>
      </c>
      <c r="FM35" s="101"/>
      <c r="FN35" s="101" t="s">
        <v>1182</v>
      </c>
      <c r="FO35" s="101" t="s">
        <v>1182</v>
      </c>
      <c r="GT35" s="95" t="s">
        <v>1183</v>
      </c>
      <c r="GU35" s="95" t="s">
        <v>1183</v>
      </c>
      <c r="HF35" s="11" t="s">
        <v>1183</v>
      </c>
      <c r="HG35" s="11" t="s">
        <v>1183</v>
      </c>
      <c r="HH35" s="11" t="s">
        <v>1183</v>
      </c>
      <c r="HI35" s="11" t="s">
        <v>1183</v>
      </c>
      <c r="HJ35" s="11" t="s">
        <v>1183</v>
      </c>
      <c r="HK35" s="11" t="s">
        <v>1183</v>
      </c>
      <c r="HL35" s="124" t="s">
        <v>3336</v>
      </c>
      <c r="HM35" s="95" t="s">
        <v>1183</v>
      </c>
      <c r="HN35" s="95" t="s">
        <v>1183</v>
      </c>
      <c r="HO35" s="95" t="s">
        <v>1183</v>
      </c>
      <c r="HP35" s="95" t="s">
        <v>1183</v>
      </c>
      <c r="HQ35" s="95" t="s">
        <v>1183</v>
      </c>
      <c r="HR35" s="95" t="s">
        <v>1183</v>
      </c>
      <c r="HS35" s="124" t="s">
        <v>3336</v>
      </c>
      <c r="HT35" s="95" t="s">
        <v>1183</v>
      </c>
    </row>
    <row r="36" spans="1:230" ht="23.25" customHeight="1">
      <c r="A36" s="95">
        <v>35</v>
      </c>
      <c r="B36" s="96" t="s">
        <v>58</v>
      </c>
      <c r="C36" s="14">
        <v>2</v>
      </c>
      <c r="D36" s="95" t="s">
        <v>1099</v>
      </c>
      <c r="E36" s="14">
        <v>1</v>
      </c>
      <c r="F36" s="14">
        <v>1</v>
      </c>
      <c r="G36" s="14">
        <v>1</v>
      </c>
      <c r="H36" s="14">
        <v>1</v>
      </c>
      <c r="I36" s="14">
        <v>1</v>
      </c>
      <c r="J36" s="14">
        <v>1</v>
      </c>
      <c r="K36" s="14">
        <v>1</v>
      </c>
      <c r="L36" s="14">
        <v>1</v>
      </c>
      <c r="M36" s="14">
        <v>3</v>
      </c>
      <c r="N36" s="14">
        <v>1</v>
      </c>
      <c r="O36" s="14">
        <v>1</v>
      </c>
      <c r="P36" s="14">
        <v>1</v>
      </c>
      <c r="Q36" s="14">
        <v>3</v>
      </c>
      <c r="R36" s="14">
        <v>3</v>
      </c>
      <c r="T36" s="14">
        <v>1</v>
      </c>
      <c r="U36" s="14">
        <v>1</v>
      </c>
      <c r="V36" s="14">
        <v>1</v>
      </c>
      <c r="W36" s="14">
        <v>1</v>
      </c>
      <c r="X36" s="14">
        <v>1</v>
      </c>
      <c r="Y36" s="14">
        <v>1</v>
      </c>
      <c r="Z36" s="14">
        <v>1</v>
      </c>
      <c r="AA36" s="97"/>
      <c r="AB36" s="14">
        <v>3</v>
      </c>
      <c r="AC36" s="14">
        <v>3</v>
      </c>
      <c r="AE36" s="14">
        <v>1</v>
      </c>
      <c r="AF36" s="14">
        <v>1</v>
      </c>
      <c r="AG36" s="14">
        <v>1</v>
      </c>
      <c r="AH36" s="95" t="s">
        <v>1523</v>
      </c>
      <c r="AK36" s="102">
        <v>160830</v>
      </c>
      <c r="AL36" s="101">
        <v>181499</v>
      </c>
      <c r="AM36" s="124" t="s">
        <v>3336</v>
      </c>
      <c r="AN36" s="102">
        <v>81661</v>
      </c>
      <c r="AO36" s="102">
        <v>85240</v>
      </c>
      <c r="AP36" s="102">
        <v>78255</v>
      </c>
      <c r="AQ36" s="102">
        <v>89913</v>
      </c>
      <c r="AR36" s="102">
        <v>100579</v>
      </c>
      <c r="AS36" s="102">
        <v>109250</v>
      </c>
      <c r="AT36" s="125" t="s">
        <v>3336</v>
      </c>
      <c r="AU36" s="102">
        <v>54244</v>
      </c>
      <c r="AV36" s="102">
        <v>58206</v>
      </c>
      <c r="AW36" s="102">
        <v>52945</v>
      </c>
      <c r="AX36" s="102">
        <v>39746</v>
      </c>
      <c r="AY36" s="102">
        <v>42433</v>
      </c>
      <c r="AZ36" s="102">
        <v>43932</v>
      </c>
      <c r="BA36" s="131" t="s">
        <v>3336</v>
      </c>
      <c r="BB36" s="114" t="s">
        <v>1524</v>
      </c>
      <c r="BC36" s="117" t="s">
        <v>1525</v>
      </c>
      <c r="BD36" s="121"/>
      <c r="BE36" s="102">
        <v>100579</v>
      </c>
      <c r="BF36" s="102">
        <v>5353</v>
      </c>
      <c r="BG36" s="101" t="s">
        <v>1182</v>
      </c>
      <c r="BH36" s="101" t="s">
        <v>1182</v>
      </c>
      <c r="BI36" s="101" t="s">
        <v>1182</v>
      </c>
      <c r="BK36" s="102">
        <v>42433</v>
      </c>
      <c r="BL36" s="102">
        <v>2662</v>
      </c>
      <c r="BM36" s="102">
        <v>3359</v>
      </c>
      <c r="BN36" s="102" t="s">
        <v>1183</v>
      </c>
      <c r="BO36" s="102" t="s">
        <v>1183</v>
      </c>
      <c r="BQ36" s="115" t="s">
        <v>1526</v>
      </c>
      <c r="BR36" s="117" t="s">
        <v>1527</v>
      </c>
      <c r="BS36" s="121"/>
      <c r="BU36" s="102">
        <v>100579</v>
      </c>
      <c r="BV36" s="102">
        <v>5353</v>
      </c>
      <c r="BW36" s="124" t="s">
        <v>3336</v>
      </c>
      <c r="BX36" s="102">
        <v>42433</v>
      </c>
      <c r="BY36" s="324">
        <v>2662</v>
      </c>
      <c r="BZ36" s="124" t="s">
        <v>3336</v>
      </c>
      <c r="CA36" s="102">
        <v>25786</v>
      </c>
      <c r="CB36" s="324">
        <v>1742</v>
      </c>
      <c r="CC36" s="124" t="s">
        <v>3336</v>
      </c>
      <c r="CD36" s="102">
        <v>2353</v>
      </c>
      <c r="CE36" s="324" t="s">
        <v>1183</v>
      </c>
      <c r="CF36" s="124" t="s">
        <v>3336</v>
      </c>
      <c r="CG36" s="102">
        <v>291</v>
      </c>
      <c r="CH36" s="324" t="s">
        <v>1183</v>
      </c>
      <c r="CI36" s="124" t="s">
        <v>3336</v>
      </c>
      <c r="CJ36" s="102">
        <v>1742</v>
      </c>
      <c r="CK36" s="324" t="s">
        <v>1183</v>
      </c>
      <c r="CM36" s="102" t="s">
        <v>1183</v>
      </c>
      <c r="CN36" s="324" t="s">
        <v>1183</v>
      </c>
      <c r="CP36" s="102" t="s">
        <v>1183</v>
      </c>
      <c r="CQ36" s="324" t="s">
        <v>1183</v>
      </c>
      <c r="CS36" s="102" t="s">
        <v>1183</v>
      </c>
      <c r="CT36" s="102" t="s">
        <v>1183</v>
      </c>
      <c r="CV36" s="102" t="s">
        <v>1183</v>
      </c>
      <c r="CW36" s="323" t="s">
        <v>1182</v>
      </c>
      <c r="CY36" s="115"/>
      <c r="CZ36" s="117" t="s">
        <v>1528</v>
      </c>
      <c r="DA36" s="99"/>
      <c r="DC36" s="102">
        <v>100579</v>
      </c>
      <c r="DD36" s="102">
        <v>42433</v>
      </c>
      <c r="DF36" s="102">
        <v>8865</v>
      </c>
      <c r="DG36" s="102">
        <v>2559</v>
      </c>
      <c r="DI36" s="102">
        <v>293</v>
      </c>
      <c r="DJ36" s="102">
        <v>232</v>
      </c>
      <c r="DL36" s="102">
        <v>293</v>
      </c>
      <c r="DM36" s="102">
        <v>232</v>
      </c>
      <c r="DO36" s="102">
        <v>3152</v>
      </c>
      <c r="DP36" s="102">
        <v>1403</v>
      </c>
      <c r="DR36" s="102">
        <v>1208</v>
      </c>
      <c r="DS36" s="102">
        <v>621</v>
      </c>
      <c r="DU36" s="102">
        <v>345</v>
      </c>
      <c r="DV36" s="102">
        <v>191</v>
      </c>
      <c r="DX36" s="102">
        <v>128</v>
      </c>
      <c r="DY36" s="102">
        <v>67</v>
      </c>
      <c r="EA36" s="102">
        <v>36</v>
      </c>
      <c r="EB36" s="102">
        <v>31</v>
      </c>
      <c r="ED36" s="102">
        <v>1100</v>
      </c>
      <c r="EE36" s="102">
        <v>1000</v>
      </c>
      <c r="EG36" s="102">
        <v>20162</v>
      </c>
      <c r="EH36" s="102">
        <v>10450</v>
      </c>
      <c r="EI36" s="112"/>
      <c r="EJ36" s="102">
        <v>6486</v>
      </c>
      <c r="EK36" s="102">
        <v>4965</v>
      </c>
      <c r="EL36" s="102"/>
      <c r="EM36" s="102" t="s">
        <v>1183</v>
      </c>
      <c r="EN36" s="102" t="s">
        <v>1183</v>
      </c>
      <c r="EO36" s="102"/>
      <c r="EP36" s="102">
        <v>6486</v>
      </c>
      <c r="EQ36" s="102">
        <v>4965</v>
      </c>
      <c r="ER36" s="102"/>
      <c r="ES36" s="102" t="s">
        <v>1183</v>
      </c>
      <c r="ET36" s="102" t="s">
        <v>1183</v>
      </c>
      <c r="EU36" s="102"/>
      <c r="EV36" s="102">
        <v>3940</v>
      </c>
      <c r="EW36" s="102">
        <v>1099</v>
      </c>
      <c r="EX36" s="102"/>
      <c r="EY36" s="102">
        <v>8</v>
      </c>
      <c r="EZ36" s="102">
        <v>4</v>
      </c>
      <c r="FA36" s="102"/>
      <c r="FB36" s="102">
        <v>3111</v>
      </c>
      <c r="FC36" s="102">
        <v>868</v>
      </c>
      <c r="FD36" s="102"/>
      <c r="FE36" s="102">
        <v>15</v>
      </c>
      <c r="FF36" s="102">
        <v>4</v>
      </c>
      <c r="FG36" s="102"/>
      <c r="FH36" s="102">
        <v>192</v>
      </c>
      <c r="FI36" s="102">
        <v>98</v>
      </c>
      <c r="FJ36" s="102"/>
      <c r="FK36" s="102">
        <v>5306</v>
      </c>
      <c r="FL36" s="102">
        <v>3615</v>
      </c>
      <c r="FM36" s="102"/>
      <c r="FN36" s="102">
        <v>1250</v>
      </c>
      <c r="FO36" s="102">
        <v>1176</v>
      </c>
      <c r="FP36" s="101" t="s">
        <v>1529</v>
      </c>
      <c r="FQ36" s="98" t="s">
        <v>1530</v>
      </c>
      <c r="FR36" s="99"/>
      <c r="FS36" s="14">
        <v>3</v>
      </c>
      <c r="FT36" s="95" t="s">
        <v>1100</v>
      </c>
      <c r="FU36" s="14">
        <v>1</v>
      </c>
      <c r="FY36" s="95" t="s">
        <v>1183</v>
      </c>
      <c r="FZ36" s="95" t="s">
        <v>1101</v>
      </c>
      <c r="GA36" s="14">
        <v>2</v>
      </c>
      <c r="GC36" s="14">
        <v>2</v>
      </c>
      <c r="GD36" s="14">
        <v>2</v>
      </c>
      <c r="GE36" s="14">
        <v>1</v>
      </c>
      <c r="GF36" s="14">
        <v>2</v>
      </c>
      <c r="GG36" s="14">
        <v>2</v>
      </c>
      <c r="GH36" s="14">
        <v>1</v>
      </c>
      <c r="GO36" s="14">
        <v>2</v>
      </c>
      <c r="GT36" s="95" t="s">
        <v>1183</v>
      </c>
      <c r="GU36" s="101">
        <v>5677</v>
      </c>
      <c r="GV36" s="101" t="s">
        <v>1529</v>
      </c>
      <c r="GY36" s="14">
        <v>1</v>
      </c>
      <c r="HA36" s="14">
        <v>1</v>
      </c>
      <c r="HC36" s="14">
        <v>1</v>
      </c>
      <c r="HD36" s="95" t="s">
        <v>850</v>
      </c>
      <c r="HF36" s="101" t="s">
        <v>1182</v>
      </c>
      <c r="HG36" s="102">
        <v>1827</v>
      </c>
      <c r="HH36" s="102">
        <v>1820</v>
      </c>
      <c r="HI36" s="102">
        <v>2016</v>
      </c>
      <c r="HJ36" s="102">
        <v>2088</v>
      </c>
      <c r="HK36" s="102">
        <v>2183</v>
      </c>
      <c r="HL36" s="124" t="s">
        <v>3336</v>
      </c>
      <c r="HM36" s="95" t="s">
        <v>1183</v>
      </c>
      <c r="HN36" s="101">
        <v>57</v>
      </c>
      <c r="HO36" s="101">
        <v>54</v>
      </c>
      <c r="HP36" s="101">
        <v>38</v>
      </c>
      <c r="HQ36" s="101">
        <v>38</v>
      </c>
      <c r="HR36" s="101">
        <v>58</v>
      </c>
      <c r="HS36" s="124" t="s">
        <v>3336</v>
      </c>
      <c r="HT36" s="101">
        <v>11</v>
      </c>
      <c r="HU36" s="115" t="s">
        <v>1531</v>
      </c>
      <c r="HV36" s="115" t="s">
        <v>1532</v>
      </c>
    </row>
    <row r="37" spans="1:230">
      <c r="A37" s="95">
        <v>36</v>
      </c>
      <c r="B37" s="96" t="s">
        <v>59</v>
      </c>
      <c r="AA37" s="97"/>
      <c r="AK37" s="95" t="s">
        <v>1183</v>
      </c>
      <c r="AL37" s="95" t="s">
        <v>1183</v>
      </c>
      <c r="AM37" s="124" t="s">
        <v>3336</v>
      </c>
      <c r="AN37" s="28">
        <v>38242</v>
      </c>
      <c r="AO37" s="28">
        <v>43232</v>
      </c>
      <c r="AP37" s="28">
        <v>43639</v>
      </c>
      <c r="AQ37" s="28">
        <v>41598</v>
      </c>
      <c r="AR37" s="28">
        <v>36598</v>
      </c>
      <c r="AS37" s="28">
        <v>33300</v>
      </c>
      <c r="AT37" s="125" t="s">
        <v>3336</v>
      </c>
      <c r="AU37" s="102" t="s">
        <v>1183</v>
      </c>
      <c r="AV37" s="102" t="s">
        <v>1183</v>
      </c>
      <c r="AW37" s="102" t="s">
        <v>1183</v>
      </c>
      <c r="AX37" s="102" t="s">
        <v>1183</v>
      </c>
      <c r="AY37" s="102" t="s">
        <v>1183</v>
      </c>
      <c r="AZ37" s="102" t="s">
        <v>1183</v>
      </c>
      <c r="BA37" s="131" t="s">
        <v>3336</v>
      </c>
      <c r="BB37" s="115"/>
      <c r="BC37" s="115"/>
      <c r="BD37" s="118"/>
      <c r="BE37" s="97" t="s">
        <v>3188</v>
      </c>
      <c r="BG37" s="101" t="s">
        <v>1182</v>
      </c>
      <c r="BH37" s="101" t="s">
        <v>1182</v>
      </c>
      <c r="BI37" s="101" t="s">
        <v>1182</v>
      </c>
      <c r="BK37" s="95" t="s">
        <v>1183</v>
      </c>
      <c r="BL37" s="95" t="s">
        <v>1183</v>
      </c>
      <c r="BM37" s="101" t="s">
        <v>1182</v>
      </c>
      <c r="BN37" s="101" t="s">
        <v>1182</v>
      </c>
      <c r="BO37" s="101" t="s">
        <v>1182</v>
      </c>
      <c r="BQ37" s="115"/>
      <c r="BR37" s="115"/>
      <c r="BS37" s="118"/>
      <c r="BU37" s="97" t="s">
        <v>3188</v>
      </c>
      <c r="BW37" s="124" t="s">
        <v>3336</v>
      </c>
      <c r="BX37" s="102" t="s">
        <v>1183</v>
      </c>
      <c r="BY37" s="322"/>
      <c r="BZ37" s="124" t="s">
        <v>3336</v>
      </c>
      <c r="CB37" s="322"/>
      <c r="CC37" s="124" t="s">
        <v>3336</v>
      </c>
      <c r="CE37" s="322"/>
      <c r="CF37" s="124" t="s">
        <v>3336</v>
      </c>
      <c r="CH37" s="322"/>
      <c r="CI37" s="124" t="s">
        <v>3336</v>
      </c>
      <c r="CK37" s="322"/>
      <c r="CN37" s="322"/>
      <c r="CQ37" s="322"/>
      <c r="CW37" s="323" t="s">
        <v>1182</v>
      </c>
      <c r="CY37" s="115"/>
      <c r="CZ37" s="115"/>
      <c r="DC37" s="327">
        <v>36598</v>
      </c>
      <c r="DD37" s="101" t="s">
        <v>1182</v>
      </c>
      <c r="DF37" s="101" t="s">
        <v>1182</v>
      </c>
      <c r="DG37" s="101" t="s">
        <v>1182</v>
      </c>
      <c r="DI37" s="101" t="s">
        <v>1182</v>
      </c>
      <c r="DJ37" s="101" t="s">
        <v>1182</v>
      </c>
      <c r="DL37" s="101" t="s">
        <v>1182</v>
      </c>
      <c r="DM37" s="101" t="s">
        <v>1182</v>
      </c>
      <c r="DO37" s="101" t="s">
        <v>1182</v>
      </c>
      <c r="DP37" s="101" t="s">
        <v>1182</v>
      </c>
      <c r="DR37" s="101" t="s">
        <v>1182</v>
      </c>
      <c r="DS37" s="101" t="s">
        <v>1182</v>
      </c>
      <c r="DU37" s="101" t="s">
        <v>1182</v>
      </c>
      <c r="DV37" s="101" t="s">
        <v>1182</v>
      </c>
      <c r="DX37" s="101" t="s">
        <v>1182</v>
      </c>
      <c r="DY37" s="101" t="s">
        <v>1182</v>
      </c>
      <c r="EA37" s="101" t="s">
        <v>1182</v>
      </c>
      <c r="EB37" s="101" t="s">
        <v>1182</v>
      </c>
      <c r="FE37" s="101" t="s">
        <v>1182</v>
      </c>
      <c r="FF37" s="101" t="s">
        <v>1182</v>
      </c>
      <c r="FG37" s="101"/>
      <c r="FH37" s="101" t="s">
        <v>1182</v>
      </c>
      <c r="FI37" s="101" t="s">
        <v>1182</v>
      </c>
      <c r="FJ37" s="101"/>
      <c r="FK37" s="101" t="s">
        <v>1182</v>
      </c>
      <c r="FL37" s="101" t="s">
        <v>1182</v>
      </c>
      <c r="FM37" s="101"/>
      <c r="FN37" s="101" t="s">
        <v>1182</v>
      </c>
      <c r="FO37" s="101" t="s">
        <v>1182</v>
      </c>
      <c r="GT37" s="95" t="s">
        <v>1183</v>
      </c>
      <c r="GU37" s="95" t="s">
        <v>1183</v>
      </c>
      <c r="HF37" s="11" t="s">
        <v>1183</v>
      </c>
      <c r="HG37" s="11" t="s">
        <v>1183</v>
      </c>
      <c r="HH37" s="11" t="s">
        <v>1183</v>
      </c>
      <c r="HI37" s="11" t="s">
        <v>1183</v>
      </c>
      <c r="HJ37" s="11" t="s">
        <v>1183</v>
      </c>
      <c r="HK37" s="11" t="s">
        <v>1183</v>
      </c>
      <c r="HL37" s="124" t="s">
        <v>3336</v>
      </c>
      <c r="HM37" s="95" t="s">
        <v>1183</v>
      </c>
      <c r="HN37" s="95" t="s">
        <v>1183</v>
      </c>
      <c r="HO37" s="95" t="s">
        <v>1183</v>
      </c>
      <c r="HP37" s="95" t="s">
        <v>1183</v>
      </c>
      <c r="HQ37" s="95" t="s">
        <v>1183</v>
      </c>
      <c r="HR37" s="95" t="s">
        <v>1183</v>
      </c>
      <c r="HS37" s="124" t="s">
        <v>3336</v>
      </c>
      <c r="HT37" s="95" t="s">
        <v>1183</v>
      </c>
    </row>
    <row r="38" spans="1:230" ht="16.5" customHeight="1">
      <c r="A38" s="95">
        <v>37</v>
      </c>
      <c r="B38" s="96" t="s">
        <v>60</v>
      </c>
      <c r="C38" s="14">
        <v>1</v>
      </c>
      <c r="D38" s="14">
        <v>1</v>
      </c>
      <c r="E38" s="14">
        <v>1</v>
      </c>
      <c r="F38" s="14">
        <v>1</v>
      </c>
      <c r="G38" s="14">
        <v>2</v>
      </c>
      <c r="H38" s="14">
        <v>1</v>
      </c>
      <c r="I38" s="14">
        <v>1</v>
      </c>
      <c r="J38" s="14">
        <v>1</v>
      </c>
      <c r="K38" s="14">
        <v>1</v>
      </c>
      <c r="L38" s="14">
        <v>1</v>
      </c>
      <c r="M38" s="14">
        <v>1</v>
      </c>
      <c r="N38" s="14">
        <v>1</v>
      </c>
      <c r="O38" s="14">
        <v>1</v>
      </c>
      <c r="P38" s="14">
        <v>1</v>
      </c>
      <c r="Q38" s="14">
        <v>1</v>
      </c>
      <c r="R38" s="14">
        <v>1</v>
      </c>
      <c r="S38" s="95" t="s">
        <v>850</v>
      </c>
      <c r="T38" s="14">
        <v>1</v>
      </c>
      <c r="U38" s="14">
        <v>1</v>
      </c>
      <c r="V38" s="14">
        <v>1</v>
      </c>
      <c r="W38" s="14">
        <v>1</v>
      </c>
      <c r="X38" s="14">
        <v>1</v>
      </c>
      <c r="Y38" s="14">
        <v>1</v>
      </c>
      <c r="Z38" s="14">
        <v>2</v>
      </c>
      <c r="AA38" s="97"/>
      <c r="AB38" s="14">
        <v>2</v>
      </c>
      <c r="AC38" s="14">
        <v>2</v>
      </c>
      <c r="AE38" s="14">
        <v>2</v>
      </c>
      <c r="AF38" s="14">
        <v>3</v>
      </c>
      <c r="AG38" s="14">
        <v>2</v>
      </c>
      <c r="AH38" s="14">
        <v>2</v>
      </c>
      <c r="AK38" s="101">
        <v>18201</v>
      </c>
      <c r="AL38" s="95">
        <v>29009</v>
      </c>
      <c r="AM38" s="124" t="s">
        <v>3336</v>
      </c>
      <c r="AN38" s="101">
        <v>32856</v>
      </c>
      <c r="AO38" s="101">
        <v>32380</v>
      </c>
      <c r="AP38" s="101">
        <v>31463</v>
      </c>
      <c r="AQ38" s="101">
        <v>33265</v>
      </c>
      <c r="AR38" s="101">
        <v>32997</v>
      </c>
      <c r="AS38" s="101">
        <v>30149</v>
      </c>
      <c r="AT38" s="125" t="s">
        <v>3336</v>
      </c>
      <c r="AU38" s="101">
        <v>16319</v>
      </c>
      <c r="AV38" s="101">
        <v>15081</v>
      </c>
      <c r="AW38" s="101">
        <v>13857</v>
      </c>
      <c r="AX38" s="101">
        <v>14159</v>
      </c>
      <c r="AY38" s="101">
        <v>11912</v>
      </c>
      <c r="AZ38" s="101">
        <v>11178</v>
      </c>
      <c r="BA38" s="131" t="s">
        <v>3336</v>
      </c>
      <c r="BB38" s="115"/>
      <c r="BC38" s="115"/>
      <c r="BD38" s="118"/>
      <c r="BE38" s="101">
        <v>32997</v>
      </c>
      <c r="BF38" s="101">
        <v>1498</v>
      </c>
      <c r="BG38" s="101">
        <v>5778</v>
      </c>
      <c r="BH38" s="101">
        <v>2006</v>
      </c>
      <c r="BI38" s="101">
        <v>595</v>
      </c>
      <c r="BK38" s="101">
        <v>11912</v>
      </c>
      <c r="BL38" s="101">
        <v>583</v>
      </c>
      <c r="BM38" s="101">
        <v>1352</v>
      </c>
      <c r="BN38" s="101">
        <v>856</v>
      </c>
      <c r="BO38" s="101">
        <v>241</v>
      </c>
      <c r="BQ38" s="114" t="s">
        <v>1533</v>
      </c>
      <c r="BR38" s="115"/>
      <c r="BS38" s="118"/>
      <c r="BU38" s="319">
        <v>32997</v>
      </c>
      <c r="BV38" s="101">
        <v>913</v>
      </c>
      <c r="BW38" s="124" t="s">
        <v>3336</v>
      </c>
      <c r="BX38" s="319">
        <v>11912</v>
      </c>
      <c r="BY38" s="323">
        <v>913</v>
      </c>
      <c r="BZ38" s="124" t="s">
        <v>3336</v>
      </c>
      <c r="CA38" s="101">
        <v>2626</v>
      </c>
      <c r="CB38" s="323">
        <v>1</v>
      </c>
      <c r="CC38" s="124" t="s">
        <v>3336</v>
      </c>
      <c r="CD38" s="101">
        <v>2126</v>
      </c>
      <c r="CE38" s="323">
        <v>133</v>
      </c>
      <c r="CF38" s="124" t="s">
        <v>3336</v>
      </c>
      <c r="CG38" s="101">
        <v>1037</v>
      </c>
      <c r="CH38" s="323">
        <v>18</v>
      </c>
      <c r="CI38" s="124" t="s">
        <v>3336</v>
      </c>
      <c r="CJ38" s="101">
        <v>50</v>
      </c>
      <c r="CK38" s="323">
        <v>0</v>
      </c>
      <c r="CM38" s="101">
        <v>4206</v>
      </c>
      <c r="CN38" s="323">
        <v>444</v>
      </c>
      <c r="CP38" s="101" t="s">
        <v>1182</v>
      </c>
      <c r="CQ38" s="323" t="s">
        <v>1182</v>
      </c>
      <c r="CS38" s="101" t="s">
        <v>1182</v>
      </c>
      <c r="CT38" s="101" t="s">
        <v>1182</v>
      </c>
      <c r="CV38" s="101" t="s">
        <v>1182</v>
      </c>
      <c r="CW38" s="323" t="s">
        <v>1182</v>
      </c>
      <c r="CY38" s="114" t="s">
        <v>1533</v>
      </c>
      <c r="CZ38" s="115"/>
      <c r="DC38" s="101">
        <v>32997</v>
      </c>
      <c r="DD38" s="101">
        <v>11912</v>
      </c>
      <c r="DF38" s="101">
        <v>553</v>
      </c>
      <c r="DG38" s="101">
        <v>325</v>
      </c>
      <c r="DI38" s="101">
        <v>40</v>
      </c>
      <c r="DJ38" s="101">
        <v>30</v>
      </c>
      <c r="DL38" s="101">
        <v>23</v>
      </c>
      <c r="DM38" s="101">
        <v>14</v>
      </c>
      <c r="DO38" s="101">
        <v>1631</v>
      </c>
      <c r="DP38" s="101">
        <v>759</v>
      </c>
      <c r="DR38" s="101">
        <v>15</v>
      </c>
      <c r="DS38" s="101">
        <v>13</v>
      </c>
      <c r="DU38" s="101">
        <v>324</v>
      </c>
      <c r="DV38" s="101">
        <v>170</v>
      </c>
      <c r="DX38" s="101">
        <v>62</v>
      </c>
      <c r="DY38" s="101">
        <v>32</v>
      </c>
      <c r="EA38" s="101">
        <v>132</v>
      </c>
      <c r="EB38" s="101">
        <v>62</v>
      </c>
      <c r="ED38" s="101">
        <v>147</v>
      </c>
      <c r="EE38" s="101">
        <v>114</v>
      </c>
      <c r="EG38" s="101">
        <v>7692</v>
      </c>
      <c r="EH38" s="101">
        <v>2398</v>
      </c>
      <c r="EI38" s="22"/>
      <c r="EJ38" s="101">
        <v>1302</v>
      </c>
      <c r="EK38" s="101">
        <v>888</v>
      </c>
      <c r="EL38" s="101"/>
      <c r="EM38" s="101">
        <v>50</v>
      </c>
      <c r="EN38" s="101">
        <v>26</v>
      </c>
      <c r="EO38" s="101"/>
      <c r="EP38" s="101">
        <v>1027</v>
      </c>
      <c r="EQ38" s="101">
        <v>699</v>
      </c>
      <c r="ER38" s="101"/>
      <c r="ES38" s="101" t="s">
        <v>1182</v>
      </c>
      <c r="ET38" s="101" t="s">
        <v>1182</v>
      </c>
      <c r="EU38" s="101"/>
      <c r="EV38" s="101">
        <v>6024</v>
      </c>
      <c r="EW38" s="101">
        <v>1995</v>
      </c>
      <c r="EX38" s="101"/>
      <c r="EY38" s="101" t="s">
        <v>1182</v>
      </c>
      <c r="EZ38" s="101" t="s">
        <v>1182</v>
      </c>
      <c r="FA38" s="101"/>
      <c r="FB38" s="101">
        <v>1480</v>
      </c>
      <c r="FC38" s="101">
        <v>524</v>
      </c>
      <c r="FD38" s="101"/>
      <c r="FE38" s="101">
        <v>107</v>
      </c>
      <c r="FF38" s="101">
        <v>52</v>
      </c>
      <c r="FG38" s="101"/>
      <c r="FH38" s="101">
        <v>82</v>
      </c>
      <c r="FI38" s="101">
        <v>14</v>
      </c>
      <c r="FJ38" s="101"/>
      <c r="FK38" s="101">
        <v>1006</v>
      </c>
      <c r="FL38" s="101">
        <v>750</v>
      </c>
      <c r="FM38" s="101"/>
      <c r="FN38" s="101" t="s">
        <v>1182</v>
      </c>
      <c r="FO38" s="101" t="s">
        <v>1182</v>
      </c>
      <c r="FS38" s="14">
        <v>1</v>
      </c>
      <c r="FU38" s="14">
        <v>1</v>
      </c>
      <c r="FV38" s="14">
        <v>14</v>
      </c>
      <c r="FW38" s="14">
        <v>18</v>
      </c>
      <c r="FY38" s="14">
        <v>1</v>
      </c>
      <c r="GA38" s="14">
        <v>2</v>
      </c>
      <c r="GC38" s="14">
        <v>2</v>
      </c>
      <c r="GD38" s="14">
        <v>2</v>
      </c>
      <c r="GE38" s="14">
        <v>1</v>
      </c>
      <c r="GF38" s="14">
        <v>2</v>
      </c>
      <c r="GG38" s="14">
        <v>2</v>
      </c>
      <c r="GH38" s="14">
        <v>1</v>
      </c>
      <c r="GO38" s="14">
        <v>2</v>
      </c>
      <c r="GS38" s="95" t="s">
        <v>1182</v>
      </c>
      <c r="GT38" s="95" t="s">
        <v>1182</v>
      </c>
      <c r="GU38" s="101">
        <v>471</v>
      </c>
      <c r="GV38" s="95" t="s">
        <v>1533</v>
      </c>
      <c r="HF38" s="101">
        <v>446</v>
      </c>
      <c r="HG38" s="101">
        <v>434</v>
      </c>
      <c r="HH38" s="101">
        <v>419</v>
      </c>
      <c r="HI38" s="101">
        <v>326</v>
      </c>
      <c r="HJ38" s="101">
        <v>367</v>
      </c>
      <c r="HK38" s="101">
        <v>506</v>
      </c>
      <c r="HL38" s="124" t="s">
        <v>3336</v>
      </c>
      <c r="HM38" s="101">
        <v>189</v>
      </c>
      <c r="HN38" s="101">
        <v>191</v>
      </c>
      <c r="HO38" s="101">
        <v>192</v>
      </c>
      <c r="HP38" s="110">
        <v>194</v>
      </c>
      <c r="HQ38" s="110">
        <v>219</v>
      </c>
      <c r="HR38" s="110">
        <v>216</v>
      </c>
      <c r="HS38" s="124" t="s">
        <v>3336</v>
      </c>
      <c r="HT38" s="101">
        <v>148</v>
      </c>
      <c r="HU38" s="115" t="s">
        <v>1534</v>
      </c>
    </row>
    <row r="39" spans="1:230">
      <c r="A39" s="95">
        <v>38</v>
      </c>
      <c r="B39" s="96" t="s">
        <v>61</v>
      </c>
      <c r="C39" s="95" t="s">
        <v>1114</v>
      </c>
      <c r="AA39" s="97"/>
      <c r="AK39" s="95" t="s">
        <v>1183</v>
      </c>
      <c r="AL39" s="95" t="s">
        <v>1183</v>
      </c>
      <c r="AM39" s="124" t="s">
        <v>3336</v>
      </c>
      <c r="AN39" s="95" t="s">
        <v>1183</v>
      </c>
      <c r="AO39" s="95" t="s">
        <v>1183</v>
      </c>
      <c r="AP39" s="95" t="s">
        <v>1183</v>
      </c>
      <c r="AQ39" s="95" t="s">
        <v>1183</v>
      </c>
      <c r="AR39" s="95" t="s">
        <v>1183</v>
      </c>
      <c r="AS39" s="95" t="s">
        <v>1183</v>
      </c>
      <c r="AT39" s="125" t="s">
        <v>3336</v>
      </c>
      <c r="AU39" s="102" t="s">
        <v>1183</v>
      </c>
      <c r="AV39" s="102" t="s">
        <v>1183</v>
      </c>
      <c r="AW39" s="102" t="s">
        <v>1183</v>
      </c>
      <c r="AX39" s="102" t="s">
        <v>1183</v>
      </c>
      <c r="AY39" s="102" t="s">
        <v>1183</v>
      </c>
      <c r="AZ39" s="102" t="s">
        <v>1183</v>
      </c>
      <c r="BA39" s="131" t="s">
        <v>3336</v>
      </c>
      <c r="BB39" s="115"/>
      <c r="BC39" s="115"/>
      <c r="BD39" s="118"/>
      <c r="BE39" s="101" t="s">
        <v>1183</v>
      </c>
      <c r="BG39" s="101" t="s">
        <v>1182</v>
      </c>
      <c r="BH39" s="101" t="s">
        <v>1182</v>
      </c>
      <c r="BI39" s="101" t="s">
        <v>1182</v>
      </c>
      <c r="BK39" s="95" t="s">
        <v>1183</v>
      </c>
      <c r="BL39" s="95" t="s">
        <v>1183</v>
      </c>
      <c r="BM39" s="101" t="s">
        <v>1182</v>
      </c>
      <c r="BN39" s="101" t="s">
        <v>1182</v>
      </c>
      <c r="BO39" s="101" t="s">
        <v>1182</v>
      </c>
      <c r="BQ39" s="115"/>
      <c r="BR39" s="115"/>
      <c r="BS39" s="118"/>
      <c r="BU39" s="95" t="s">
        <v>1183</v>
      </c>
      <c r="BV39" s="95" t="s">
        <v>1183</v>
      </c>
      <c r="BW39" s="124" t="s">
        <v>3336</v>
      </c>
      <c r="BX39" s="95" t="s">
        <v>1183</v>
      </c>
      <c r="BY39" s="322" t="s">
        <v>1183</v>
      </c>
      <c r="BZ39" s="124" t="s">
        <v>3336</v>
      </c>
      <c r="CA39" s="95" t="s">
        <v>1183</v>
      </c>
      <c r="CB39" s="322" t="s">
        <v>1183</v>
      </c>
      <c r="CC39" s="124" t="s">
        <v>3336</v>
      </c>
      <c r="CD39" s="95" t="s">
        <v>1183</v>
      </c>
      <c r="CE39" s="322" t="s">
        <v>1183</v>
      </c>
      <c r="CF39" s="124" t="s">
        <v>3336</v>
      </c>
      <c r="CG39" s="95" t="s">
        <v>1183</v>
      </c>
      <c r="CH39" s="322" t="s">
        <v>1183</v>
      </c>
      <c r="CI39" s="124" t="s">
        <v>3336</v>
      </c>
      <c r="CJ39" s="95" t="s">
        <v>1183</v>
      </c>
      <c r="CK39" s="322" t="s">
        <v>1183</v>
      </c>
      <c r="CM39" s="95" t="s">
        <v>1183</v>
      </c>
      <c r="CN39" s="322" t="s">
        <v>1183</v>
      </c>
      <c r="CP39" s="95" t="s">
        <v>1183</v>
      </c>
      <c r="CQ39" s="322" t="s">
        <v>1183</v>
      </c>
      <c r="CS39" s="95" t="s">
        <v>1183</v>
      </c>
      <c r="CT39" s="95" t="s">
        <v>1183</v>
      </c>
      <c r="CV39" s="95" t="s">
        <v>1183</v>
      </c>
      <c r="CW39" s="323" t="s">
        <v>1182</v>
      </c>
      <c r="CY39" s="115"/>
      <c r="CZ39" s="115"/>
      <c r="DC39" s="101" t="s">
        <v>1182</v>
      </c>
      <c r="DD39" s="101" t="s">
        <v>1182</v>
      </c>
      <c r="DF39" s="101" t="s">
        <v>1182</v>
      </c>
      <c r="DG39" s="101" t="s">
        <v>1182</v>
      </c>
      <c r="DI39" s="101" t="s">
        <v>1182</v>
      </c>
      <c r="DJ39" s="101" t="s">
        <v>1182</v>
      </c>
      <c r="DL39" s="101" t="s">
        <v>1182</v>
      </c>
      <c r="DM39" s="101" t="s">
        <v>1182</v>
      </c>
      <c r="DO39" s="101" t="s">
        <v>1182</v>
      </c>
      <c r="DP39" s="101" t="s">
        <v>1182</v>
      </c>
      <c r="DR39" s="101" t="s">
        <v>1182</v>
      </c>
      <c r="DS39" s="101" t="s">
        <v>1182</v>
      </c>
      <c r="DU39" s="101" t="s">
        <v>1182</v>
      </c>
      <c r="DV39" s="101" t="s">
        <v>1182</v>
      </c>
      <c r="DX39" s="101" t="s">
        <v>1182</v>
      </c>
      <c r="DY39" s="101" t="s">
        <v>1182</v>
      </c>
      <c r="EA39" s="101" t="s">
        <v>1182</v>
      </c>
      <c r="EB39" s="101" t="s">
        <v>1182</v>
      </c>
      <c r="ED39" s="101" t="s">
        <v>1182</v>
      </c>
      <c r="EE39" s="101" t="s">
        <v>1182</v>
      </c>
      <c r="EG39" s="101" t="s">
        <v>1182</v>
      </c>
      <c r="EH39" s="101" t="s">
        <v>1182</v>
      </c>
      <c r="EI39" s="22"/>
      <c r="EJ39" s="101" t="s">
        <v>1182</v>
      </c>
      <c r="EK39" s="101" t="s">
        <v>1182</v>
      </c>
      <c r="EL39" s="101"/>
      <c r="EM39" s="101" t="s">
        <v>1182</v>
      </c>
      <c r="EN39" s="101" t="s">
        <v>1182</v>
      </c>
      <c r="EO39" s="101"/>
      <c r="EP39" s="101" t="s">
        <v>1182</v>
      </c>
      <c r="EQ39" s="101" t="s">
        <v>1182</v>
      </c>
      <c r="ER39" s="101"/>
      <c r="ES39" s="101" t="s">
        <v>1182</v>
      </c>
      <c r="ET39" s="101" t="s">
        <v>1182</v>
      </c>
      <c r="EU39" s="101"/>
      <c r="EV39" s="101" t="s">
        <v>1182</v>
      </c>
      <c r="EW39" s="101" t="s">
        <v>1182</v>
      </c>
      <c r="EX39" s="101"/>
      <c r="EY39" s="101" t="s">
        <v>1182</v>
      </c>
      <c r="EZ39" s="101" t="s">
        <v>1182</v>
      </c>
      <c r="FA39" s="101"/>
      <c r="FB39" s="101" t="s">
        <v>1182</v>
      </c>
      <c r="FC39" s="101" t="s">
        <v>1182</v>
      </c>
      <c r="FD39" s="101"/>
      <c r="FE39" s="101" t="s">
        <v>1182</v>
      </c>
      <c r="FF39" s="101" t="s">
        <v>1182</v>
      </c>
      <c r="FG39" s="101"/>
      <c r="FH39" s="101" t="s">
        <v>1182</v>
      </c>
      <c r="FI39" s="101" t="s">
        <v>1182</v>
      </c>
      <c r="FJ39" s="101"/>
      <c r="FK39" s="101" t="s">
        <v>1182</v>
      </c>
      <c r="FL39" s="101" t="s">
        <v>1182</v>
      </c>
      <c r="FM39" s="101"/>
      <c r="FN39" s="101" t="s">
        <v>1182</v>
      </c>
      <c r="FO39" s="101" t="s">
        <v>1182</v>
      </c>
      <c r="GT39" s="95" t="s">
        <v>1183</v>
      </c>
      <c r="GU39" s="95" t="s">
        <v>1183</v>
      </c>
      <c r="HF39" s="11" t="s">
        <v>1183</v>
      </c>
      <c r="HG39" s="11" t="s">
        <v>1183</v>
      </c>
      <c r="HH39" s="11" t="s">
        <v>1183</v>
      </c>
      <c r="HI39" s="11" t="s">
        <v>1183</v>
      </c>
      <c r="HJ39" s="11" t="s">
        <v>1183</v>
      </c>
      <c r="HK39" s="11" t="s">
        <v>1183</v>
      </c>
      <c r="HL39" s="124" t="s">
        <v>3336</v>
      </c>
      <c r="HM39" s="95" t="s">
        <v>1183</v>
      </c>
      <c r="HN39" s="95" t="s">
        <v>1183</v>
      </c>
      <c r="HO39" s="95" t="s">
        <v>1183</v>
      </c>
      <c r="HP39" s="95" t="s">
        <v>1183</v>
      </c>
      <c r="HQ39" s="95" t="s">
        <v>1183</v>
      </c>
      <c r="HR39" s="95" t="s">
        <v>1183</v>
      </c>
      <c r="HS39" s="124" t="s">
        <v>3336</v>
      </c>
      <c r="HT39" s="95" t="s">
        <v>1183</v>
      </c>
    </row>
    <row r="40" spans="1:230" ht="17.25" customHeight="1">
      <c r="A40" s="95">
        <v>39</v>
      </c>
      <c r="B40" s="96" t="s">
        <v>62</v>
      </c>
      <c r="C40" s="101" t="s">
        <v>1119</v>
      </c>
      <c r="D40" s="95" t="s">
        <v>1120</v>
      </c>
      <c r="E40" s="14">
        <v>1</v>
      </c>
      <c r="F40" s="14">
        <v>2</v>
      </c>
      <c r="G40" s="14">
        <v>1</v>
      </c>
      <c r="H40" s="14">
        <v>1</v>
      </c>
      <c r="I40" s="14">
        <v>1</v>
      </c>
      <c r="J40" s="14">
        <v>1</v>
      </c>
      <c r="K40" s="14">
        <v>2</v>
      </c>
      <c r="L40" s="14">
        <v>2</v>
      </c>
      <c r="M40" s="14">
        <v>2</v>
      </c>
      <c r="N40" s="14">
        <v>2</v>
      </c>
      <c r="O40" s="14">
        <v>2</v>
      </c>
      <c r="P40" s="14">
        <v>2</v>
      </c>
      <c r="Q40" s="14">
        <v>1</v>
      </c>
      <c r="R40" s="14">
        <v>1</v>
      </c>
      <c r="T40" s="14">
        <v>1</v>
      </c>
      <c r="U40" s="14">
        <v>1</v>
      </c>
      <c r="V40" s="14">
        <v>1</v>
      </c>
      <c r="W40" s="14">
        <v>1</v>
      </c>
      <c r="X40" s="14">
        <v>1</v>
      </c>
      <c r="Y40" s="14">
        <v>1</v>
      </c>
      <c r="Z40" s="14">
        <v>1</v>
      </c>
      <c r="AA40" s="97"/>
      <c r="AB40" s="14">
        <v>3</v>
      </c>
      <c r="AC40" s="14">
        <v>3</v>
      </c>
      <c r="AE40" s="14">
        <v>3</v>
      </c>
      <c r="AF40" s="14">
        <v>1</v>
      </c>
      <c r="AG40" s="14">
        <v>3</v>
      </c>
      <c r="AH40" s="101" t="s">
        <v>1570</v>
      </c>
      <c r="AI40" s="101"/>
      <c r="AJ40" s="22"/>
      <c r="AK40" s="101" t="s">
        <v>1183</v>
      </c>
      <c r="AL40" s="101" t="s">
        <v>1183</v>
      </c>
      <c r="AM40" s="124" t="s">
        <v>3336</v>
      </c>
      <c r="AN40" s="95" t="s">
        <v>1183</v>
      </c>
      <c r="AO40" s="95" t="s">
        <v>1183</v>
      </c>
      <c r="AP40" s="95" t="s">
        <v>1183</v>
      </c>
      <c r="AQ40" s="95" t="s">
        <v>1183</v>
      </c>
      <c r="AR40" s="101">
        <v>547331</v>
      </c>
      <c r="AS40" s="95" t="s">
        <v>1183</v>
      </c>
      <c r="AT40" s="125" t="s">
        <v>3336</v>
      </c>
      <c r="AU40" s="102" t="s">
        <v>1183</v>
      </c>
      <c r="AV40" s="102" t="s">
        <v>1183</v>
      </c>
      <c r="AW40" s="102" t="s">
        <v>1183</v>
      </c>
      <c r="AX40" s="102" t="s">
        <v>1183</v>
      </c>
      <c r="AY40" s="101">
        <v>194957</v>
      </c>
      <c r="AZ40" s="102" t="s">
        <v>1183</v>
      </c>
      <c r="BA40" s="131" t="s">
        <v>3336</v>
      </c>
      <c r="BB40" s="117" t="s">
        <v>1535</v>
      </c>
      <c r="BC40" s="115"/>
      <c r="BD40" s="118"/>
      <c r="BE40" s="101">
        <v>547331</v>
      </c>
      <c r="BF40" s="101">
        <v>91203</v>
      </c>
      <c r="BG40" s="101">
        <v>36418</v>
      </c>
      <c r="BH40" s="101" t="s">
        <v>1183</v>
      </c>
      <c r="BI40" s="101" t="s">
        <v>1183</v>
      </c>
      <c r="BJ40" s="22"/>
      <c r="BK40" s="101">
        <v>194957</v>
      </c>
      <c r="BL40" s="101">
        <v>10604</v>
      </c>
      <c r="BM40" s="101">
        <v>26172</v>
      </c>
      <c r="BN40" s="101" t="s">
        <v>1183</v>
      </c>
      <c r="BO40" s="101" t="s">
        <v>1183</v>
      </c>
      <c r="BP40" s="22"/>
      <c r="BQ40" s="115"/>
      <c r="BR40" s="115"/>
      <c r="BS40" s="118"/>
      <c r="BU40" s="319">
        <v>547331</v>
      </c>
      <c r="BV40" s="101">
        <v>36706</v>
      </c>
      <c r="BW40" s="124" t="s">
        <v>3336</v>
      </c>
      <c r="BX40" s="319">
        <v>194957</v>
      </c>
      <c r="BY40" s="323">
        <v>10737</v>
      </c>
      <c r="BZ40" s="124" t="s">
        <v>3336</v>
      </c>
      <c r="CA40" s="95" t="s">
        <v>1183</v>
      </c>
      <c r="CB40" s="322" t="s">
        <v>1183</v>
      </c>
      <c r="CC40" s="124" t="s">
        <v>3336</v>
      </c>
      <c r="CD40" s="95" t="s">
        <v>1183</v>
      </c>
      <c r="CE40" s="322" t="s">
        <v>1183</v>
      </c>
      <c r="CF40" s="124" t="s">
        <v>3336</v>
      </c>
      <c r="CG40" s="95" t="s">
        <v>1183</v>
      </c>
      <c r="CH40" s="322" t="s">
        <v>1183</v>
      </c>
      <c r="CI40" s="124" t="s">
        <v>3336</v>
      </c>
      <c r="CJ40" s="95" t="s">
        <v>1183</v>
      </c>
      <c r="CK40" s="322" t="s">
        <v>1183</v>
      </c>
      <c r="CL40" s="22"/>
      <c r="CM40" s="101">
        <v>47755</v>
      </c>
      <c r="CN40" s="323">
        <v>1373</v>
      </c>
      <c r="CO40" s="22"/>
      <c r="CP40" s="101" t="s">
        <v>1183</v>
      </c>
      <c r="CQ40" s="323" t="s">
        <v>1183</v>
      </c>
      <c r="CR40" s="22"/>
      <c r="CS40" s="101" t="s">
        <v>1183</v>
      </c>
      <c r="CT40" s="101" t="s">
        <v>1183</v>
      </c>
      <c r="CU40" s="22"/>
      <c r="CV40" s="101" t="s">
        <v>1183</v>
      </c>
      <c r="CW40" s="323" t="s">
        <v>1182</v>
      </c>
      <c r="CX40" s="22"/>
      <c r="CY40" s="117" t="s">
        <v>1535</v>
      </c>
      <c r="CZ40" s="115"/>
      <c r="DC40" s="101">
        <v>547331</v>
      </c>
      <c r="DD40" s="101">
        <v>194957</v>
      </c>
      <c r="DE40" s="22"/>
      <c r="DF40" s="101">
        <v>57677</v>
      </c>
      <c r="DG40" s="101">
        <v>7768</v>
      </c>
      <c r="DH40" s="22"/>
      <c r="DI40" s="101">
        <v>999</v>
      </c>
      <c r="DJ40" s="101">
        <v>329</v>
      </c>
      <c r="DK40" s="22"/>
      <c r="DL40" s="101">
        <v>299</v>
      </c>
      <c r="DM40" s="101">
        <v>90</v>
      </c>
      <c r="DN40" s="22"/>
      <c r="DO40" s="111">
        <v>55154</v>
      </c>
      <c r="DP40" s="111">
        <v>11206</v>
      </c>
      <c r="DQ40" s="22"/>
      <c r="DR40" s="101" t="s">
        <v>1183</v>
      </c>
      <c r="DS40" s="101" t="s">
        <v>1183</v>
      </c>
      <c r="DT40" s="22"/>
      <c r="DU40" s="101">
        <v>10492</v>
      </c>
      <c r="DV40" s="101">
        <v>3606</v>
      </c>
      <c r="DW40" s="22"/>
      <c r="DX40" s="101">
        <v>3956</v>
      </c>
      <c r="DY40" s="101">
        <v>891</v>
      </c>
      <c r="DZ40" s="22"/>
      <c r="EA40" s="101">
        <v>3857</v>
      </c>
      <c r="EB40" s="101">
        <v>1792</v>
      </c>
      <c r="EC40" s="22"/>
      <c r="ED40" s="111">
        <v>3150</v>
      </c>
      <c r="EE40" s="111">
        <v>1371</v>
      </c>
      <c r="EF40" s="22"/>
      <c r="EG40" s="111">
        <v>73840</v>
      </c>
      <c r="EH40" s="111">
        <v>25332</v>
      </c>
      <c r="EI40" s="130"/>
      <c r="EJ40" s="111">
        <v>15144</v>
      </c>
      <c r="EK40" s="111">
        <v>5650</v>
      </c>
      <c r="EL40" s="111"/>
      <c r="EM40" s="111">
        <v>4096</v>
      </c>
      <c r="EN40" s="111">
        <v>1185</v>
      </c>
      <c r="EO40" s="111"/>
      <c r="EP40" s="111">
        <v>9929</v>
      </c>
      <c r="EQ40" s="111">
        <v>3863</v>
      </c>
      <c r="ER40" s="111"/>
      <c r="ES40" s="111">
        <v>3904</v>
      </c>
      <c r="ET40" s="111">
        <v>1697</v>
      </c>
      <c r="EU40" s="111"/>
      <c r="EV40" s="111">
        <v>59831</v>
      </c>
      <c r="EW40" s="111">
        <v>38374</v>
      </c>
      <c r="EX40" s="111"/>
      <c r="EY40" s="111">
        <v>9666</v>
      </c>
      <c r="EZ40" s="111">
        <v>3129</v>
      </c>
      <c r="FA40" s="111"/>
      <c r="FB40" s="111">
        <v>3878</v>
      </c>
      <c r="FC40" s="111">
        <v>4314</v>
      </c>
      <c r="FD40" s="111"/>
      <c r="FE40" s="111">
        <v>1845</v>
      </c>
      <c r="FF40" s="111">
        <v>563</v>
      </c>
      <c r="FG40" s="111"/>
      <c r="FH40" s="111">
        <v>124</v>
      </c>
      <c r="FI40" s="111">
        <v>24</v>
      </c>
      <c r="FJ40" s="111"/>
      <c r="FK40" s="111">
        <v>94669</v>
      </c>
      <c r="FL40" s="111">
        <v>35952</v>
      </c>
      <c r="FM40" s="111"/>
      <c r="FN40" s="111">
        <v>10926</v>
      </c>
      <c r="FO40" s="111">
        <v>4976</v>
      </c>
      <c r="FP40" s="98" t="s">
        <v>1535</v>
      </c>
      <c r="FQ40" s="101" t="s">
        <v>850</v>
      </c>
      <c r="FR40" s="22"/>
      <c r="FS40" s="14">
        <v>1</v>
      </c>
      <c r="FU40" s="14">
        <v>1</v>
      </c>
      <c r="FY40" s="14">
        <v>1</v>
      </c>
      <c r="GA40" s="14">
        <v>2</v>
      </c>
      <c r="GC40" s="14">
        <v>1</v>
      </c>
      <c r="GD40" s="14">
        <v>2</v>
      </c>
      <c r="GE40" s="14">
        <v>2</v>
      </c>
      <c r="GF40" s="14">
        <v>2</v>
      </c>
      <c r="GG40" s="14">
        <v>1</v>
      </c>
      <c r="GJ40" s="14">
        <v>1</v>
      </c>
      <c r="GK40" s="14">
        <v>1</v>
      </c>
      <c r="GL40" s="95" t="s">
        <v>850</v>
      </c>
      <c r="GM40" s="14">
        <v>1</v>
      </c>
      <c r="GN40" s="101" t="s">
        <v>1536</v>
      </c>
      <c r="GO40" s="14">
        <v>1</v>
      </c>
      <c r="GP40" s="114" t="s">
        <v>1118</v>
      </c>
      <c r="GT40" s="95">
        <v>28856</v>
      </c>
      <c r="GU40" s="95">
        <v>9056</v>
      </c>
      <c r="GV40" s="95" t="s">
        <v>1537</v>
      </c>
      <c r="HC40" s="14">
        <v>2</v>
      </c>
      <c r="HD40" s="101" t="s">
        <v>1121</v>
      </c>
      <c r="HE40" s="22"/>
      <c r="HF40" s="101" t="s">
        <v>1182</v>
      </c>
      <c r="HG40" s="5">
        <v>1337</v>
      </c>
      <c r="HH40" s="5">
        <v>1334</v>
      </c>
      <c r="HI40" s="5">
        <v>1341</v>
      </c>
      <c r="HJ40" s="5">
        <v>1361</v>
      </c>
      <c r="HK40" s="5">
        <v>1418</v>
      </c>
      <c r="HL40" s="124" t="s">
        <v>3336</v>
      </c>
      <c r="HM40" s="95" t="s">
        <v>1183</v>
      </c>
      <c r="HN40" s="101">
        <v>912</v>
      </c>
      <c r="HO40" s="101">
        <v>895</v>
      </c>
      <c r="HP40" s="101">
        <v>904</v>
      </c>
      <c r="HQ40" s="101">
        <v>931</v>
      </c>
      <c r="HR40" s="101">
        <v>959</v>
      </c>
      <c r="HS40" s="124" t="s">
        <v>3336</v>
      </c>
      <c r="HT40" s="14">
        <v>556</v>
      </c>
      <c r="HU40" s="114" t="s">
        <v>1538</v>
      </c>
    </row>
    <row r="41" spans="1:230">
      <c r="A41" s="95">
        <v>40</v>
      </c>
      <c r="B41" s="96" t="s">
        <v>63</v>
      </c>
      <c r="AA41" s="97"/>
      <c r="AK41" s="95" t="s">
        <v>1183</v>
      </c>
      <c r="AL41" s="95" t="s">
        <v>1183</v>
      </c>
      <c r="AM41" s="124" t="s">
        <v>3336</v>
      </c>
      <c r="AN41" s="95" t="s">
        <v>1183</v>
      </c>
      <c r="AO41" s="95" t="s">
        <v>1183</v>
      </c>
      <c r="AP41" s="95" t="s">
        <v>1183</v>
      </c>
      <c r="AQ41" s="95" t="s">
        <v>1183</v>
      </c>
      <c r="AR41" s="95" t="s">
        <v>1183</v>
      </c>
      <c r="AS41" s="95" t="s">
        <v>1183</v>
      </c>
      <c r="AT41" s="125" t="s">
        <v>3336</v>
      </c>
      <c r="AU41" s="102" t="s">
        <v>1183</v>
      </c>
      <c r="AV41" s="102" t="s">
        <v>1183</v>
      </c>
      <c r="AW41" s="102" t="s">
        <v>1183</v>
      </c>
      <c r="AX41" s="102" t="s">
        <v>1183</v>
      </c>
      <c r="AY41" s="102" t="s">
        <v>1183</v>
      </c>
      <c r="AZ41" s="102" t="s">
        <v>1183</v>
      </c>
      <c r="BA41" s="131" t="s">
        <v>3336</v>
      </c>
      <c r="BB41" s="115"/>
      <c r="BC41" s="115"/>
      <c r="BD41" s="118"/>
      <c r="BE41" s="101" t="s">
        <v>1183</v>
      </c>
      <c r="BG41" s="101" t="s">
        <v>1182</v>
      </c>
      <c r="BH41" s="101" t="s">
        <v>1182</v>
      </c>
      <c r="BI41" s="101" t="s">
        <v>1182</v>
      </c>
      <c r="BK41" s="95" t="s">
        <v>1183</v>
      </c>
      <c r="BL41" s="95" t="s">
        <v>1183</v>
      </c>
      <c r="BM41" s="101" t="s">
        <v>1182</v>
      </c>
      <c r="BN41" s="101" t="s">
        <v>1182</v>
      </c>
      <c r="BO41" s="101" t="s">
        <v>1182</v>
      </c>
      <c r="BQ41" s="115"/>
      <c r="BR41" s="115"/>
      <c r="BS41" s="118"/>
      <c r="BU41" s="95" t="s">
        <v>1183</v>
      </c>
      <c r="BV41" s="95" t="s">
        <v>1183</v>
      </c>
      <c r="BW41" s="124" t="s">
        <v>3336</v>
      </c>
      <c r="BX41" s="95" t="s">
        <v>1183</v>
      </c>
      <c r="BY41" s="322" t="s">
        <v>1183</v>
      </c>
      <c r="BZ41" s="124" t="s">
        <v>3336</v>
      </c>
      <c r="CA41" s="95" t="s">
        <v>1183</v>
      </c>
      <c r="CB41" s="322" t="s">
        <v>1183</v>
      </c>
      <c r="CC41" s="124" t="s">
        <v>3336</v>
      </c>
      <c r="CD41" s="95" t="s">
        <v>1183</v>
      </c>
      <c r="CE41" s="322" t="s">
        <v>1183</v>
      </c>
      <c r="CF41" s="124" t="s">
        <v>3336</v>
      </c>
      <c r="CG41" s="95" t="s">
        <v>1183</v>
      </c>
      <c r="CH41" s="322" t="s">
        <v>1183</v>
      </c>
      <c r="CI41" s="124" t="s">
        <v>3336</v>
      </c>
      <c r="CJ41" s="95" t="s">
        <v>1183</v>
      </c>
      <c r="CK41" s="322" t="s">
        <v>1183</v>
      </c>
      <c r="CM41" s="95" t="s">
        <v>1183</v>
      </c>
      <c r="CN41" s="322" t="s">
        <v>1183</v>
      </c>
      <c r="CP41" s="95" t="s">
        <v>1183</v>
      </c>
      <c r="CQ41" s="322" t="s">
        <v>1183</v>
      </c>
      <c r="CS41" s="95" t="s">
        <v>1183</v>
      </c>
      <c r="CT41" s="95" t="s">
        <v>1183</v>
      </c>
      <c r="CV41" s="95" t="s">
        <v>1183</v>
      </c>
      <c r="CW41" s="323" t="s">
        <v>1182</v>
      </c>
      <c r="CY41" s="115"/>
      <c r="CZ41" s="115"/>
      <c r="DC41" s="101" t="s">
        <v>1182</v>
      </c>
      <c r="DD41" s="101" t="s">
        <v>1182</v>
      </c>
      <c r="DF41" s="101" t="s">
        <v>1182</v>
      </c>
      <c r="DG41" s="101" t="s">
        <v>1182</v>
      </c>
      <c r="DI41" s="101" t="s">
        <v>1182</v>
      </c>
      <c r="DJ41" s="101" t="s">
        <v>1182</v>
      </c>
      <c r="DL41" s="101" t="s">
        <v>1182</v>
      </c>
      <c r="DM41" s="101" t="s">
        <v>1182</v>
      </c>
      <c r="DO41" s="101" t="s">
        <v>1182</v>
      </c>
      <c r="DP41" s="101" t="s">
        <v>1182</v>
      </c>
      <c r="DR41" s="101" t="s">
        <v>1182</v>
      </c>
      <c r="DS41" s="101" t="s">
        <v>1182</v>
      </c>
      <c r="DU41" s="101" t="s">
        <v>1182</v>
      </c>
      <c r="DV41" s="101" t="s">
        <v>1182</v>
      </c>
      <c r="DX41" s="101" t="s">
        <v>1182</v>
      </c>
      <c r="DY41" s="101" t="s">
        <v>1182</v>
      </c>
      <c r="EA41" s="101" t="s">
        <v>1182</v>
      </c>
      <c r="EB41" s="101" t="s">
        <v>1182</v>
      </c>
      <c r="ED41" s="101" t="s">
        <v>1182</v>
      </c>
      <c r="EE41" s="101" t="s">
        <v>1182</v>
      </c>
      <c r="EG41" s="101" t="s">
        <v>1182</v>
      </c>
      <c r="EH41" s="101" t="s">
        <v>1182</v>
      </c>
      <c r="EI41" s="22"/>
      <c r="EJ41" s="101" t="s">
        <v>1182</v>
      </c>
      <c r="EK41" s="101" t="s">
        <v>1182</v>
      </c>
      <c r="EL41" s="101"/>
      <c r="EM41" s="101" t="s">
        <v>1182</v>
      </c>
      <c r="EN41" s="101" t="s">
        <v>1182</v>
      </c>
      <c r="EO41" s="101"/>
      <c r="EP41" s="101" t="s">
        <v>1182</v>
      </c>
      <c r="EQ41" s="101" t="s">
        <v>1182</v>
      </c>
      <c r="ER41" s="101"/>
      <c r="ES41" s="101" t="s">
        <v>1182</v>
      </c>
      <c r="ET41" s="101" t="s">
        <v>1182</v>
      </c>
      <c r="EU41" s="101"/>
      <c r="EV41" s="101" t="s">
        <v>1182</v>
      </c>
      <c r="EW41" s="101" t="s">
        <v>1182</v>
      </c>
      <c r="EX41" s="101"/>
      <c r="EY41" s="101" t="s">
        <v>1182</v>
      </c>
      <c r="EZ41" s="101" t="s">
        <v>1182</v>
      </c>
      <c r="FA41" s="101"/>
      <c r="FB41" s="101" t="s">
        <v>1182</v>
      </c>
      <c r="FC41" s="101" t="s">
        <v>1182</v>
      </c>
      <c r="FD41" s="101"/>
      <c r="FE41" s="101" t="s">
        <v>1182</v>
      </c>
      <c r="FF41" s="101" t="s">
        <v>1182</v>
      </c>
      <c r="FG41" s="101"/>
      <c r="FH41" s="101" t="s">
        <v>1182</v>
      </c>
      <c r="FI41" s="101" t="s">
        <v>1182</v>
      </c>
      <c r="FJ41" s="101"/>
      <c r="FK41" s="101" t="s">
        <v>1182</v>
      </c>
      <c r="FL41" s="101" t="s">
        <v>1182</v>
      </c>
      <c r="FM41" s="101"/>
      <c r="FN41" s="101" t="s">
        <v>1182</v>
      </c>
      <c r="FO41" s="101" t="s">
        <v>1182</v>
      </c>
      <c r="GT41" s="95" t="s">
        <v>1183</v>
      </c>
      <c r="GU41" s="95" t="s">
        <v>1183</v>
      </c>
      <c r="HF41" s="11" t="s">
        <v>1183</v>
      </c>
      <c r="HG41" s="11" t="s">
        <v>1183</v>
      </c>
      <c r="HH41" s="11" t="s">
        <v>1183</v>
      </c>
      <c r="HI41" s="11" t="s">
        <v>1183</v>
      </c>
      <c r="HJ41" s="11" t="s">
        <v>1183</v>
      </c>
      <c r="HK41" s="11" t="s">
        <v>1183</v>
      </c>
      <c r="HL41" s="124" t="s">
        <v>3336</v>
      </c>
      <c r="HM41" s="95" t="s">
        <v>1183</v>
      </c>
      <c r="HN41" s="95" t="s">
        <v>1183</v>
      </c>
      <c r="HO41" s="95" t="s">
        <v>1183</v>
      </c>
      <c r="HP41" s="95" t="s">
        <v>1183</v>
      </c>
      <c r="HQ41" s="95" t="s">
        <v>1183</v>
      </c>
      <c r="HR41" s="95" t="s">
        <v>1183</v>
      </c>
      <c r="HS41" s="124" t="s">
        <v>3336</v>
      </c>
      <c r="HT41" s="95" t="s">
        <v>1183</v>
      </c>
    </row>
    <row r="42" spans="1:230" ht="15" customHeight="1">
      <c r="A42" s="95">
        <v>41</v>
      </c>
      <c r="B42" s="96" t="s">
        <v>64</v>
      </c>
      <c r="C42" s="14">
        <v>3</v>
      </c>
      <c r="D42" s="95" t="s">
        <v>1052</v>
      </c>
      <c r="E42" s="14">
        <v>1</v>
      </c>
      <c r="F42" s="14">
        <v>1</v>
      </c>
      <c r="G42" s="14">
        <v>1</v>
      </c>
      <c r="H42" s="14">
        <v>1</v>
      </c>
      <c r="I42" s="14">
        <v>1</v>
      </c>
      <c r="J42" s="14">
        <v>1</v>
      </c>
      <c r="K42" s="14">
        <v>1</v>
      </c>
      <c r="L42" s="14">
        <v>1</v>
      </c>
      <c r="M42" s="14">
        <v>1</v>
      </c>
      <c r="N42" s="14">
        <v>1</v>
      </c>
      <c r="O42" s="14">
        <v>1</v>
      </c>
      <c r="P42" s="14">
        <v>1</v>
      </c>
      <c r="Q42" s="14">
        <v>2</v>
      </c>
      <c r="R42" s="14">
        <v>1</v>
      </c>
      <c r="T42" s="14">
        <v>1</v>
      </c>
      <c r="U42" s="14">
        <v>1</v>
      </c>
      <c r="V42" s="14">
        <v>1</v>
      </c>
      <c r="W42" s="14">
        <v>1</v>
      </c>
      <c r="X42" s="14">
        <v>1</v>
      </c>
      <c r="Y42" s="14">
        <v>1</v>
      </c>
      <c r="Z42" s="14">
        <v>1</v>
      </c>
      <c r="AA42" s="97"/>
      <c r="AB42" s="14">
        <v>3</v>
      </c>
      <c r="AC42" s="14">
        <v>3</v>
      </c>
      <c r="AE42" s="14">
        <v>1</v>
      </c>
      <c r="AF42" s="14">
        <v>1</v>
      </c>
      <c r="AG42" s="14">
        <v>1</v>
      </c>
      <c r="AH42" s="101" t="s">
        <v>1128</v>
      </c>
      <c r="AI42" s="101"/>
      <c r="AJ42" s="22"/>
      <c r="AK42" s="101">
        <v>12334</v>
      </c>
      <c r="AL42" s="101">
        <v>21068</v>
      </c>
      <c r="AM42" s="124" t="s">
        <v>3336</v>
      </c>
      <c r="AN42" s="95" t="s">
        <v>1183</v>
      </c>
      <c r="AO42" s="95" t="s">
        <v>1183</v>
      </c>
      <c r="AP42" s="95" t="s">
        <v>1183</v>
      </c>
      <c r="AQ42" s="95" t="s">
        <v>1183</v>
      </c>
      <c r="AR42" s="95" t="s">
        <v>1183</v>
      </c>
      <c r="AS42" s="95" t="s">
        <v>1183</v>
      </c>
      <c r="AT42" s="125" t="s">
        <v>3336</v>
      </c>
      <c r="AU42" s="101">
        <v>7316</v>
      </c>
      <c r="AV42" s="101">
        <v>7577</v>
      </c>
      <c r="AW42" s="101">
        <v>7551</v>
      </c>
      <c r="AX42" s="101">
        <v>4689</v>
      </c>
      <c r="AY42" s="101">
        <v>4762</v>
      </c>
      <c r="AZ42" s="101">
        <v>4206</v>
      </c>
      <c r="BA42" s="131" t="s">
        <v>3336</v>
      </c>
      <c r="BB42" s="114" t="s">
        <v>1539</v>
      </c>
      <c r="BC42" s="114" t="s">
        <v>850</v>
      </c>
      <c r="BD42" s="120"/>
      <c r="BE42" s="101" t="s">
        <v>1183</v>
      </c>
      <c r="BG42" s="101" t="s">
        <v>1182</v>
      </c>
      <c r="BH42" s="101" t="s">
        <v>1182</v>
      </c>
      <c r="BI42" s="101" t="s">
        <v>1182</v>
      </c>
      <c r="BJ42" s="22"/>
      <c r="BK42" s="95" t="s">
        <v>1183</v>
      </c>
      <c r="BL42" s="95" t="s">
        <v>1183</v>
      </c>
      <c r="BM42" s="101" t="s">
        <v>1182</v>
      </c>
      <c r="BN42" s="101" t="s">
        <v>1182</v>
      </c>
      <c r="BO42" s="101" t="s">
        <v>1182</v>
      </c>
      <c r="BP42" s="22"/>
      <c r="BQ42" s="115"/>
      <c r="BR42" s="114" t="s">
        <v>1540</v>
      </c>
      <c r="BS42" s="120"/>
      <c r="BU42" s="95" t="s">
        <v>1183</v>
      </c>
      <c r="BV42" s="95" t="s">
        <v>1183</v>
      </c>
      <c r="BW42" s="124" t="s">
        <v>3336</v>
      </c>
      <c r="BX42" s="319">
        <v>4762</v>
      </c>
      <c r="BY42" s="322" t="s">
        <v>1183</v>
      </c>
      <c r="BZ42" s="124" t="s">
        <v>3336</v>
      </c>
      <c r="CA42" s="95">
        <v>11706</v>
      </c>
      <c r="CB42" s="322" t="s">
        <v>1183</v>
      </c>
      <c r="CC42" s="124" t="s">
        <v>3336</v>
      </c>
      <c r="CD42" s="95" t="s">
        <v>1183</v>
      </c>
      <c r="CE42" s="322" t="s">
        <v>1183</v>
      </c>
      <c r="CF42" s="124" t="s">
        <v>3336</v>
      </c>
      <c r="CG42" s="95" t="s">
        <v>1183</v>
      </c>
      <c r="CH42" s="322" t="s">
        <v>1183</v>
      </c>
      <c r="CI42" s="124" t="s">
        <v>3336</v>
      </c>
      <c r="CJ42" s="95" t="s">
        <v>1183</v>
      </c>
      <c r="CK42" s="322" t="s">
        <v>1183</v>
      </c>
      <c r="CL42" s="22"/>
      <c r="CM42" s="95" t="s">
        <v>1183</v>
      </c>
      <c r="CN42" s="322" t="s">
        <v>1183</v>
      </c>
      <c r="CO42" s="22"/>
      <c r="CP42" s="95" t="s">
        <v>1183</v>
      </c>
      <c r="CQ42" s="322" t="s">
        <v>1183</v>
      </c>
      <c r="CR42" s="22"/>
      <c r="CS42" s="95" t="s">
        <v>1183</v>
      </c>
      <c r="CT42" s="95" t="s">
        <v>1183</v>
      </c>
      <c r="CU42" s="22"/>
      <c r="CV42" s="95" t="s">
        <v>1183</v>
      </c>
      <c r="CW42" s="323" t="s">
        <v>1182</v>
      </c>
      <c r="CX42" s="22"/>
      <c r="CY42" s="115"/>
      <c r="CZ42" s="114" t="s">
        <v>1541</v>
      </c>
      <c r="DA42" s="22"/>
      <c r="DC42" s="101" t="s">
        <v>1182</v>
      </c>
      <c r="DD42" s="101" t="s">
        <v>1182</v>
      </c>
      <c r="DE42" s="22"/>
      <c r="DF42" s="101">
        <v>5295</v>
      </c>
      <c r="DG42" s="101" t="s">
        <v>1182</v>
      </c>
      <c r="DH42" s="22"/>
      <c r="DI42" s="101" t="s">
        <v>1182</v>
      </c>
      <c r="DJ42" s="101">
        <v>56</v>
      </c>
      <c r="DK42" s="22"/>
      <c r="DL42" s="101">
        <v>58</v>
      </c>
      <c r="DM42" s="101" t="s">
        <v>1182</v>
      </c>
      <c r="DN42" s="22"/>
      <c r="DO42" s="101">
        <v>303</v>
      </c>
      <c r="DP42" s="101">
        <v>187</v>
      </c>
      <c r="DQ42" s="22"/>
      <c r="DR42" s="101" t="s">
        <v>1182</v>
      </c>
      <c r="DS42" s="101" t="s">
        <v>1182</v>
      </c>
      <c r="DT42" s="22"/>
      <c r="DU42" s="101">
        <v>67</v>
      </c>
      <c r="DV42" s="101">
        <v>40</v>
      </c>
      <c r="DW42" s="22"/>
      <c r="DX42" s="101">
        <v>39</v>
      </c>
      <c r="DY42" s="101">
        <v>18</v>
      </c>
      <c r="DZ42" s="22"/>
      <c r="EA42" s="101">
        <v>28</v>
      </c>
      <c r="EB42" s="101">
        <v>22</v>
      </c>
      <c r="EC42" s="22"/>
      <c r="ED42" s="101" t="s">
        <v>1182</v>
      </c>
      <c r="EE42" s="101" t="s">
        <v>1182</v>
      </c>
      <c r="EF42" s="22"/>
      <c r="EG42" s="101">
        <v>1824</v>
      </c>
      <c r="EH42" s="101">
        <v>1984</v>
      </c>
      <c r="EI42" s="22"/>
      <c r="EJ42" s="101">
        <v>1800</v>
      </c>
      <c r="EK42" s="101">
        <v>1472</v>
      </c>
      <c r="EL42" s="101"/>
      <c r="EM42" s="101" t="s">
        <v>1182</v>
      </c>
      <c r="EN42" s="101" t="s">
        <v>1182</v>
      </c>
      <c r="EO42" s="101"/>
      <c r="EP42" s="101" t="s">
        <v>1182</v>
      </c>
      <c r="EQ42" s="101" t="s">
        <v>1182</v>
      </c>
      <c r="ER42" s="101"/>
      <c r="ES42" s="101" t="s">
        <v>1182</v>
      </c>
      <c r="ET42" s="101" t="s">
        <v>1182</v>
      </c>
      <c r="EU42" s="101"/>
      <c r="EV42" s="101" t="s">
        <v>1182</v>
      </c>
      <c r="EW42" s="101" t="s">
        <v>1182</v>
      </c>
      <c r="EX42" s="101"/>
      <c r="EY42" s="101" t="s">
        <v>1182</v>
      </c>
      <c r="EZ42" s="101" t="s">
        <v>1182</v>
      </c>
      <c r="FA42" s="101"/>
      <c r="FB42" s="101" t="s">
        <v>1182</v>
      </c>
      <c r="FC42" s="101" t="s">
        <v>1182</v>
      </c>
      <c r="FD42" s="101"/>
      <c r="FE42" s="95">
        <v>5</v>
      </c>
      <c r="FF42" s="101" t="s">
        <v>1182</v>
      </c>
      <c r="FG42" s="101"/>
      <c r="FH42" s="101" t="s">
        <v>1182</v>
      </c>
      <c r="FI42" s="101" t="s">
        <v>1182</v>
      </c>
      <c r="FJ42" s="101"/>
      <c r="FK42" s="101" t="s">
        <v>1182</v>
      </c>
      <c r="FL42" s="101" t="s">
        <v>1182</v>
      </c>
      <c r="FM42" s="101"/>
      <c r="FN42" s="101" t="s">
        <v>1182</v>
      </c>
      <c r="FO42" s="101" t="s">
        <v>1182</v>
      </c>
      <c r="FP42" s="101" t="s">
        <v>1542</v>
      </c>
      <c r="FS42" s="14">
        <v>3</v>
      </c>
      <c r="FU42" s="14">
        <v>1</v>
      </c>
      <c r="FZ42" s="101" t="s">
        <v>1129</v>
      </c>
      <c r="GA42" s="14">
        <v>2</v>
      </c>
      <c r="GC42" s="14">
        <v>2</v>
      </c>
      <c r="GD42" s="102">
        <v>2</v>
      </c>
      <c r="GE42" s="14">
        <v>1</v>
      </c>
      <c r="GF42" s="14">
        <v>2</v>
      </c>
      <c r="GG42" s="14">
        <v>2</v>
      </c>
      <c r="GH42" s="14">
        <v>1</v>
      </c>
      <c r="GO42" s="14">
        <v>2</v>
      </c>
      <c r="GT42" s="95" t="s">
        <v>1183</v>
      </c>
      <c r="GU42" s="95" t="s">
        <v>1183</v>
      </c>
      <c r="GW42" s="101" t="s">
        <v>1541</v>
      </c>
      <c r="GX42" s="22"/>
      <c r="GY42" s="14">
        <v>1</v>
      </c>
      <c r="GZ42" s="95" t="s">
        <v>850</v>
      </c>
      <c r="HA42" s="14">
        <v>1</v>
      </c>
      <c r="HC42" s="14">
        <v>1</v>
      </c>
      <c r="HF42" s="11" t="s">
        <v>1183</v>
      </c>
      <c r="HG42" s="11" t="s">
        <v>1183</v>
      </c>
      <c r="HH42" s="11" t="s">
        <v>1183</v>
      </c>
      <c r="HI42" s="11" t="s">
        <v>1183</v>
      </c>
      <c r="HJ42" s="11" t="s">
        <v>1183</v>
      </c>
      <c r="HK42" s="11" t="s">
        <v>1183</v>
      </c>
      <c r="HL42" s="124" t="s">
        <v>3336</v>
      </c>
      <c r="HM42" s="95" t="s">
        <v>1183</v>
      </c>
      <c r="HN42" s="95" t="s">
        <v>1183</v>
      </c>
      <c r="HO42" s="95" t="s">
        <v>1183</v>
      </c>
      <c r="HP42" s="95" t="s">
        <v>1183</v>
      </c>
      <c r="HQ42" s="95" t="s">
        <v>1183</v>
      </c>
      <c r="HR42" s="95" t="s">
        <v>1183</v>
      </c>
      <c r="HS42" s="124" t="s">
        <v>3336</v>
      </c>
      <c r="HT42" s="95" t="s">
        <v>1183</v>
      </c>
      <c r="HU42" s="114" t="s">
        <v>1543</v>
      </c>
    </row>
    <row r="43" spans="1:230" ht="17.25" customHeight="1">
      <c r="A43" s="95">
        <v>42</v>
      </c>
      <c r="B43" s="96" t="s">
        <v>65</v>
      </c>
      <c r="C43" s="14">
        <v>4</v>
      </c>
      <c r="D43" s="101" t="s">
        <v>1544</v>
      </c>
      <c r="E43" s="14">
        <v>1</v>
      </c>
      <c r="F43" s="14">
        <v>1</v>
      </c>
      <c r="G43" s="14">
        <v>2</v>
      </c>
      <c r="H43" s="14">
        <v>1</v>
      </c>
      <c r="I43" s="14">
        <v>3</v>
      </c>
      <c r="J43" s="14">
        <v>1</v>
      </c>
      <c r="K43" s="14">
        <v>1</v>
      </c>
      <c r="L43" s="14">
        <v>3</v>
      </c>
      <c r="M43" s="14">
        <v>1</v>
      </c>
      <c r="N43" s="14">
        <v>3</v>
      </c>
      <c r="O43" s="14">
        <v>3</v>
      </c>
      <c r="P43" s="14">
        <v>3</v>
      </c>
      <c r="Q43" s="14">
        <v>3</v>
      </c>
      <c r="R43" s="14">
        <v>3</v>
      </c>
      <c r="S43" s="95" t="s">
        <v>850</v>
      </c>
      <c r="T43" s="14">
        <v>1</v>
      </c>
      <c r="U43" s="14">
        <v>1</v>
      </c>
      <c r="V43" s="14">
        <v>1</v>
      </c>
      <c r="W43" s="14">
        <v>1</v>
      </c>
      <c r="X43" s="14">
        <v>1</v>
      </c>
      <c r="Y43" s="14">
        <v>1</v>
      </c>
      <c r="Z43" s="14">
        <v>1</v>
      </c>
      <c r="AA43" s="97"/>
      <c r="AB43" s="14">
        <v>3</v>
      </c>
      <c r="AC43" s="14">
        <v>3</v>
      </c>
      <c r="AE43" s="14">
        <v>1</v>
      </c>
      <c r="AF43" s="14">
        <v>1</v>
      </c>
      <c r="AG43" s="14">
        <v>1</v>
      </c>
      <c r="AH43" s="101" t="s">
        <v>1571</v>
      </c>
      <c r="AI43" s="101"/>
      <c r="AJ43" s="22"/>
      <c r="AK43" s="101">
        <v>5275501</v>
      </c>
      <c r="AL43" s="101">
        <v>5003739</v>
      </c>
      <c r="AM43" s="124" t="s">
        <v>3336</v>
      </c>
      <c r="AN43" s="102">
        <v>4287899</v>
      </c>
      <c r="AO43" s="102">
        <v>4315106</v>
      </c>
      <c r="AP43" s="102">
        <v>4574313</v>
      </c>
      <c r="AQ43" s="102">
        <v>4764655</v>
      </c>
      <c r="AR43" s="108">
        <v>4982606</v>
      </c>
      <c r="AS43" s="102">
        <v>4486866</v>
      </c>
      <c r="AT43" s="125" t="s">
        <v>3336</v>
      </c>
      <c r="AU43" s="102">
        <v>2922898</v>
      </c>
      <c r="AV43" s="102">
        <v>2906514</v>
      </c>
      <c r="AW43" s="102">
        <v>3072332</v>
      </c>
      <c r="AX43" s="102">
        <v>2928280</v>
      </c>
      <c r="AY43" s="102">
        <v>3098036</v>
      </c>
      <c r="AZ43" s="102">
        <v>2545419</v>
      </c>
      <c r="BA43" s="131" t="s">
        <v>3336</v>
      </c>
      <c r="BB43" s="115" t="s">
        <v>1545</v>
      </c>
      <c r="BC43" s="117" t="s">
        <v>1546</v>
      </c>
      <c r="BD43" s="121"/>
      <c r="BE43" s="14">
        <v>4982606</v>
      </c>
      <c r="BF43" s="95" t="s">
        <v>1183</v>
      </c>
      <c r="BG43" s="14">
        <v>627080</v>
      </c>
      <c r="BH43" s="14">
        <v>63057</v>
      </c>
      <c r="BI43" s="95" t="s">
        <v>1183</v>
      </c>
      <c r="BJ43" s="22"/>
      <c r="BK43" s="14">
        <v>3098036</v>
      </c>
      <c r="BL43" s="95" t="s">
        <v>1183</v>
      </c>
      <c r="BM43" s="95" t="s">
        <v>1183</v>
      </c>
      <c r="BN43" s="95" t="s">
        <v>1183</v>
      </c>
      <c r="BO43" s="95" t="s">
        <v>1183</v>
      </c>
      <c r="BP43" s="22"/>
      <c r="BQ43" s="115" t="s">
        <v>1547</v>
      </c>
      <c r="BR43" s="115" t="s">
        <v>1548</v>
      </c>
      <c r="BS43" s="118"/>
      <c r="BU43" s="320">
        <v>4982606</v>
      </c>
      <c r="BV43" s="102" t="s">
        <v>1183</v>
      </c>
      <c r="BW43" s="124" t="s">
        <v>3336</v>
      </c>
      <c r="BX43" s="102">
        <v>3098036</v>
      </c>
      <c r="BY43" s="324" t="s">
        <v>1183</v>
      </c>
      <c r="BZ43" s="124" t="s">
        <v>3336</v>
      </c>
      <c r="CA43" s="102" t="s">
        <v>1183</v>
      </c>
      <c r="CB43" s="324" t="s">
        <v>1183</v>
      </c>
      <c r="CC43" s="124" t="s">
        <v>3336</v>
      </c>
      <c r="CD43" s="102">
        <v>9652</v>
      </c>
      <c r="CE43" s="324" t="s">
        <v>1183</v>
      </c>
      <c r="CF43" s="124" t="s">
        <v>3336</v>
      </c>
      <c r="CG43" s="102">
        <v>1167</v>
      </c>
      <c r="CH43" s="324" t="s">
        <v>1183</v>
      </c>
      <c r="CI43" s="124" t="s">
        <v>3336</v>
      </c>
      <c r="CJ43" s="102">
        <v>8485</v>
      </c>
      <c r="CK43" s="324" t="s">
        <v>1183</v>
      </c>
      <c r="CL43" s="22"/>
      <c r="CM43" s="102" t="s">
        <v>1183</v>
      </c>
      <c r="CN43" s="324" t="s">
        <v>1183</v>
      </c>
      <c r="CO43" s="22"/>
      <c r="CP43" s="102">
        <v>3222749</v>
      </c>
      <c r="CQ43" s="324" t="s">
        <v>1183</v>
      </c>
      <c r="CR43" s="22"/>
      <c r="CS43" s="102" t="s">
        <v>1183</v>
      </c>
      <c r="CT43" s="102" t="s">
        <v>1183</v>
      </c>
      <c r="CU43" s="22"/>
      <c r="CV43" s="102">
        <v>784886</v>
      </c>
      <c r="CW43" s="323" t="s">
        <v>1182</v>
      </c>
      <c r="CX43" s="22"/>
      <c r="CY43" s="114" t="s">
        <v>1549</v>
      </c>
      <c r="CZ43" s="117" t="s">
        <v>1550</v>
      </c>
      <c r="DA43" s="99"/>
      <c r="DC43" s="320">
        <v>4982606</v>
      </c>
      <c r="DD43" s="102">
        <v>3098036</v>
      </c>
      <c r="DE43" s="22"/>
      <c r="DF43" s="102">
        <v>170496</v>
      </c>
      <c r="DG43" s="109">
        <v>92098</v>
      </c>
      <c r="DH43" s="22"/>
      <c r="DI43" s="102">
        <v>35374</v>
      </c>
      <c r="DJ43" s="102">
        <v>13041</v>
      </c>
      <c r="DK43" s="22"/>
      <c r="DL43" s="102" t="s">
        <v>1182</v>
      </c>
      <c r="DM43" s="102" t="s">
        <v>1182</v>
      </c>
      <c r="DN43" s="22"/>
      <c r="DO43" s="102">
        <v>799504</v>
      </c>
      <c r="DP43" s="102">
        <v>561586</v>
      </c>
      <c r="DQ43" s="22"/>
      <c r="DR43" s="102">
        <v>9670</v>
      </c>
      <c r="DS43" s="102">
        <v>8732</v>
      </c>
      <c r="DT43" s="22"/>
      <c r="DU43" s="102">
        <v>63345</v>
      </c>
      <c r="DV43" s="102">
        <v>24349</v>
      </c>
      <c r="DW43" s="22"/>
      <c r="DX43" s="102" t="s">
        <v>1183</v>
      </c>
      <c r="DY43" s="102" t="s">
        <v>1183</v>
      </c>
      <c r="DZ43" s="22"/>
      <c r="EA43" s="102" t="s">
        <v>1183</v>
      </c>
      <c r="EB43" s="102" t="s">
        <v>1183</v>
      </c>
      <c r="EC43" s="22"/>
      <c r="ED43" s="102">
        <v>70149</v>
      </c>
      <c r="EE43" s="102">
        <v>37659</v>
      </c>
      <c r="EF43" s="22"/>
      <c r="EG43" s="102">
        <v>756527</v>
      </c>
      <c r="EH43" s="102">
        <v>184143</v>
      </c>
      <c r="EI43" s="112"/>
      <c r="EJ43" s="102" t="s">
        <v>1183</v>
      </c>
      <c r="EK43" s="102" t="s">
        <v>1183</v>
      </c>
      <c r="EL43" s="102"/>
      <c r="EM43" s="102" t="s">
        <v>1183</v>
      </c>
      <c r="EN43" s="102" t="s">
        <v>1183</v>
      </c>
      <c r="EO43" s="102"/>
      <c r="EP43" s="102" t="s">
        <v>1183</v>
      </c>
      <c r="EQ43" s="102" t="s">
        <v>1183</v>
      </c>
      <c r="ER43" s="102"/>
      <c r="ES43" s="102" t="s">
        <v>1183</v>
      </c>
      <c r="ET43" s="102" t="s">
        <v>1183</v>
      </c>
      <c r="EU43" s="102"/>
      <c r="EV43" s="102">
        <v>379294</v>
      </c>
      <c r="EW43" s="102">
        <v>84510</v>
      </c>
      <c r="EX43" s="102"/>
      <c r="EY43" s="102" t="s">
        <v>1183</v>
      </c>
      <c r="EZ43" s="102" t="s">
        <v>1183</v>
      </c>
      <c r="FA43" s="102"/>
      <c r="FB43" s="102">
        <v>261714</v>
      </c>
      <c r="FC43" s="102">
        <v>79982</v>
      </c>
      <c r="FD43" s="102"/>
      <c r="FE43" s="102">
        <v>1307</v>
      </c>
      <c r="FF43" s="102">
        <v>585</v>
      </c>
      <c r="FG43" s="102"/>
      <c r="FH43" s="102">
        <v>5745</v>
      </c>
      <c r="FI43" s="102">
        <v>2058</v>
      </c>
      <c r="FJ43" s="102"/>
      <c r="FK43" s="102">
        <v>145093</v>
      </c>
      <c r="FL43" s="102">
        <v>75752</v>
      </c>
      <c r="FM43" s="102"/>
      <c r="FN43" s="102">
        <v>75752</v>
      </c>
      <c r="FO43" s="102">
        <v>37979</v>
      </c>
      <c r="FP43" s="95" t="s">
        <v>1549</v>
      </c>
      <c r="FQ43" s="98" t="s">
        <v>1551</v>
      </c>
      <c r="FR43" s="99"/>
      <c r="FS43" s="14">
        <v>1</v>
      </c>
      <c r="FT43" s="101" t="s">
        <v>1552</v>
      </c>
      <c r="FX43" s="101" t="s">
        <v>1553</v>
      </c>
      <c r="FY43" s="14">
        <v>1</v>
      </c>
      <c r="GA43" s="14">
        <v>1</v>
      </c>
      <c r="GB43" s="101" t="s">
        <v>1130</v>
      </c>
      <c r="GC43" s="14">
        <v>2</v>
      </c>
      <c r="GD43" s="14">
        <v>2</v>
      </c>
      <c r="GE43" s="14">
        <v>2</v>
      </c>
      <c r="GF43" s="14">
        <v>2</v>
      </c>
      <c r="GG43" s="14">
        <v>2</v>
      </c>
      <c r="GH43" s="14">
        <v>1</v>
      </c>
      <c r="GO43" s="14">
        <v>2</v>
      </c>
      <c r="GT43" s="95" t="s">
        <v>1183</v>
      </c>
      <c r="GU43" s="101">
        <v>25220</v>
      </c>
      <c r="GV43" s="95" t="s">
        <v>1554</v>
      </c>
      <c r="GW43" s="101" t="s">
        <v>1555</v>
      </c>
      <c r="GX43" s="22"/>
      <c r="GY43" s="14">
        <v>1</v>
      </c>
      <c r="GZ43" s="14">
        <v>2</v>
      </c>
      <c r="HC43" s="14">
        <v>1</v>
      </c>
      <c r="HF43" s="11" t="s">
        <v>1183</v>
      </c>
      <c r="HG43" s="11" t="s">
        <v>1183</v>
      </c>
      <c r="HH43" s="11" t="s">
        <v>1183</v>
      </c>
      <c r="HI43" s="11" t="s">
        <v>1183</v>
      </c>
      <c r="HJ43" s="11" t="s">
        <v>1183</v>
      </c>
      <c r="HK43" s="11" t="s">
        <v>1183</v>
      </c>
      <c r="HL43" s="124" t="s">
        <v>3336</v>
      </c>
      <c r="HM43" s="95" t="s">
        <v>1183</v>
      </c>
      <c r="HN43" s="14">
        <v>4407</v>
      </c>
      <c r="HO43" s="14">
        <v>4431</v>
      </c>
      <c r="HP43" s="14">
        <v>5043</v>
      </c>
      <c r="HQ43" s="14">
        <v>4622</v>
      </c>
      <c r="HR43" s="14">
        <v>4531</v>
      </c>
      <c r="HS43" s="124" t="s">
        <v>3336</v>
      </c>
      <c r="HT43" s="101">
        <v>276</v>
      </c>
      <c r="HU43" s="115" t="s">
        <v>1556</v>
      </c>
    </row>
    <row r="44" spans="1:230" ht="20.25" customHeight="1">
      <c r="A44" s="95">
        <v>43</v>
      </c>
      <c r="B44" s="96" t="s">
        <v>66</v>
      </c>
      <c r="D44" s="14">
        <v>2</v>
      </c>
      <c r="E44" s="14">
        <v>1</v>
      </c>
      <c r="F44" s="14">
        <v>1</v>
      </c>
      <c r="G44" s="14">
        <v>1</v>
      </c>
      <c r="H44" s="14">
        <v>1</v>
      </c>
      <c r="I44" s="14">
        <v>3</v>
      </c>
      <c r="J44" s="14">
        <v>3</v>
      </c>
      <c r="R44" s="14">
        <v>2</v>
      </c>
      <c r="T44" s="14">
        <v>2</v>
      </c>
      <c r="U44" s="14">
        <v>1</v>
      </c>
      <c r="V44" s="14">
        <v>1</v>
      </c>
      <c r="W44" s="14">
        <v>2</v>
      </c>
      <c r="X44" s="14">
        <v>1</v>
      </c>
      <c r="Y44" s="14">
        <v>2</v>
      </c>
      <c r="Z44" s="14">
        <v>2</v>
      </c>
      <c r="AA44" s="97"/>
      <c r="AK44" s="95" t="s">
        <v>1183</v>
      </c>
      <c r="AL44" s="95" t="s">
        <v>1183</v>
      </c>
      <c r="AM44" s="124" t="s">
        <v>3336</v>
      </c>
      <c r="AN44" s="95" t="s">
        <v>1183</v>
      </c>
      <c r="AO44" s="95" t="s">
        <v>1183</v>
      </c>
      <c r="AP44" s="95" t="s">
        <v>1183</v>
      </c>
      <c r="AQ44" s="95" t="s">
        <v>1183</v>
      </c>
      <c r="AR44" s="95">
        <v>532227</v>
      </c>
      <c r="AS44" s="95">
        <v>535170</v>
      </c>
      <c r="AT44" s="125" t="s">
        <v>3336</v>
      </c>
      <c r="AU44" s="102" t="s">
        <v>1183</v>
      </c>
      <c r="AV44" s="102" t="s">
        <v>1183</v>
      </c>
      <c r="AW44" s="102" t="s">
        <v>1183</v>
      </c>
      <c r="AX44" s="102" t="s">
        <v>1183</v>
      </c>
      <c r="AY44" s="102" t="s">
        <v>1183</v>
      </c>
      <c r="AZ44" s="102" t="s">
        <v>1183</v>
      </c>
      <c r="BA44" s="131" t="s">
        <v>3336</v>
      </c>
      <c r="BB44" s="115"/>
      <c r="BC44" s="115"/>
      <c r="BD44" s="118"/>
      <c r="BE44" s="321">
        <v>532227</v>
      </c>
      <c r="BF44" s="101" t="s">
        <v>1182</v>
      </c>
      <c r="BG44" s="101" t="s">
        <v>1182</v>
      </c>
      <c r="BH44" s="101" t="s">
        <v>1182</v>
      </c>
      <c r="BI44" s="101" t="s">
        <v>1182</v>
      </c>
      <c r="BK44" s="101">
        <v>167969</v>
      </c>
      <c r="BL44" s="101">
        <v>7171</v>
      </c>
      <c r="BM44" s="101" t="s">
        <v>1182</v>
      </c>
      <c r="BN44" s="101">
        <v>1885</v>
      </c>
      <c r="BO44" s="101" t="s">
        <v>1182</v>
      </c>
      <c r="BQ44" s="115"/>
      <c r="BR44" s="115"/>
      <c r="BS44" s="118"/>
      <c r="BU44" s="321">
        <v>532227</v>
      </c>
      <c r="BV44" s="101" t="s">
        <v>1182</v>
      </c>
      <c r="BW44" s="124" t="s">
        <v>3336</v>
      </c>
      <c r="BX44" s="101" t="s">
        <v>1182</v>
      </c>
      <c r="BY44" s="323" t="s">
        <v>1182</v>
      </c>
      <c r="BZ44" s="124" t="s">
        <v>3336</v>
      </c>
      <c r="CA44" s="101" t="s">
        <v>1182</v>
      </c>
      <c r="CB44" s="323" t="s">
        <v>1182</v>
      </c>
      <c r="CC44" s="124" t="s">
        <v>3336</v>
      </c>
      <c r="CD44" s="101" t="s">
        <v>1182</v>
      </c>
      <c r="CE44" s="323" t="s">
        <v>1182</v>
      </c>
      <c r="CF44" s="124" t="s">
        <v>3336</v>
      </c>
      <c r="CG44" s="101" t="s">
        <v>1182</v>
      </c>
      <c r="CH44" s="323" t="s">
        <v>1182</v>
      </c>
      <c r="CI44" s="124" t="s">
        <v>3336</v>
      </c>
      <c r="CJ44" s="101" t="s">
        <v>1182</v>
      </c>
      <c r="CK44" s="323" t="s">
        <v>1182</v>
      </c>
      <c r="CM44" s="101" t="s">
        <v>1182</v>
      </c>
      <c r="CN44" s="323" t="s">
        <v>1182</v>
      </c>
      <c r="CP44" s="101" t="s">
        <v>1182</v>
      </c>
      <c r="CQ44" s="323" t="s">
        <v>1182</v>
      </c>
      <c r="CS44" s="101" t="s">
        <v>1182</v>
      </c>
      <c r="CT44" s="101" t="s">
        <v>1182</v>
      </c>
      <c r="CV44" s="101" t="s">
        <v>1182</v>
      </c>
      <c r="CW44" s="323" t="s">
        <v>1182</v>
      </c>
      <c r="CY44" s="117" t="s">
        <v>1557</v>
      </c>
      <c r="CZ44" s="115"/>
      <c r="DC44" s="321">
        <v>532227</v>
      </c>
      <c r="DD44" s="101">
        <v>167969</v>
      </c>
      <c r="DF44" s="101" t="s">
        <v>1182</v>
      </c>
      <c r="DG44" s="101">
        <v>5784</v>
      </c>
      <c r="DI44" s="101" t="s">
        <v>1182</v>
      </c>
      <c r="DJ44" s="101">
        <v>1142</v>
      </c>
      <c r="DL44" s="101" t="s">
        <v>1182</v>
      </c>
      <c r="DM44" s="101" t="s">
        <v>1182</v>
      </c>
      <c r="DO44" s="101" t="s">
        <v>1182</v>
      </c>
      <c r="DP44" s="101" t="s">
        <v>1182</v>
      </c>
      <c r="DR44" s="101" t="s">
        <v>1182</v>
      </c>
      <c r="DS44" s="101">
        <v>1663</v>
      </c>
      <c r="DU44" s="101" t="s">
        <v>1182</v>
      </c>
      <c r="DV44" s="101">
        <v>375</v>
      </c>
      <c r="DX44" s="101" t="s">
        <v>1182</v>
      </c>
      <c r="DY44" s="101">
        <v>155</v>
      </c>
      <c r="EA44" s="101" t="s">
        <v>1182</v>
      </c>
      <c r="EB44" s="101">
        <v>12</v>
      </c>
      <c r="ED44" s="101" t="s">
        <v>1182</v>
      </c>
      <c r="EE44" s="101">
        <v>6466</v>
      </c>
      <c r="EG44" s="101" t="s">
        <v>1182</v>
      </c>
      <c r="EH44" s="101">
        <v>70934</v>
      </c>
      <c r="EI44" s="22"/>
      <c r="EJ44" s="102" t="s">
        <v>1183</v>
      </c>
      <c r="EK44" s="102" t="s">
        <v>1183</v>
      </c>
      <c r="EL44" s="102"/>
      <c r="EM44" s="101" t="s">
        <v>1182</v>
      </c>
      <c r="EN44" s="101" t="s">
        <v>1182</v>
      </c>
      <c r="EO44" s="101"/>
      <c r="EP44" s="101" t="s">
        <v>1182</v>
      </c>
      <c r="EQ44" s="101" t="s">
        <v>1182</v>
      </c>
      <c r="ER44" s="101"/>
      <c r="ES44" s="101" t="s">
        <v>1182</v>
      </c>
      <c r="ET44" s="101" t="s">
        <v>1182</v>
      </c>
      <c r="EU44" s="101"/>
      <c r="EV44" s="101" t="s">
        <v>1182</v>
      </c>
      <c r="EW44" s="101" t="s">
        <v>1182</v>
      </c>
      <c r="EX44" s="101"/>
      <c r="EY44" s="101" t="s">
        <v>1182</v>
      </c>
      <c r="EZ44" s="101" t="s">
        <v>1182</v>
      </c>
      <c r="FA44" s="101"/>
      <c r="FB44" s="101" t="s">
        <v>1182</v>
      </c>
      <c r="FC44" s="101">
        <v>5716</v>
      </c>
      <c r="FD44" s="101"/>
      <c r="FE44" s="101" t="s">
        <v>1182</v>
      </c>
      <c r="FF44" s="101">
        <v>41</v>
      </c>
      <c r="FG44" s="101"/>
      <c r="FH44" s="101" t="s">
        <v>1182</v>
      </c>
      <c r="FI44" s="101">
        <v>730</v>
      </c>
      <c r="FJ44" s="101"/>
      <c r="FK44" s="101" t="s">
        <v>1182</v>
      </c>
      <c r="FL44" s="101">
        <v>18633</v>
      </c>
      <c r="FM44" s="101"/>
      <c r="FN44" s="101" t="s">
        <v>1182</v>
      </c>
      <c r="FO44" s="101">
        <v>4744</v>
      </c>
      <c r="FP44" s="101" t="s">
        <v>1558</v>
      </c>
      <c r="GH44" s="14">
        <v>1</v>
      </c>
      <c r="GO44" s="14">
        <v>1.2</v>
      </c>
      <c r="GP44" s="114" t="s">
        <v>1134</v>
      </c>
      <c r="GT44" s="95" t="s">
        <v>1183</v>
      </c>
      <c r="GU44" s="95" t="s">
        <v>1183</v>
      </c>
      <c r="HC44" s="14">
        <v>1</v>
      </c>
      <c r="HF44" s="101" t="s">
        <v>1182</v>
      </c>
      <c r="HG44" s="101" t="s">
        <v>1182</v>
      </c>
      <c r="HH44" s="101" t="s">
        <v>1182</v>
      </c>
      <c r="HI44" s="101" t="s">
        <v>1182</v>
      </c>
      <c r="HJ44" s="101">
        <v>15000</v>
      </c>
      <c r="HK44" s="101">
        <v>15000</v>
      </c>
      <c r="HL44" s="124" t="s">
        <v>3336</v>
      </c>
      <c r="HM44" s="95" t="s">
        <v>1183</v>
      </c>
      <c r="HN44" s="95" t="s">
        <v>1183</v>
      </c>
      <c r="HO44" s="95" t="s">
        <v>1183</v>
      </c>
      <c r="HP44" s="95" t="s">
        <v>1183</v>
      </c>
      <c r="HQ44" s="95" t="s">
        <v>1183</v>
      </c>
      <c r="HR44" s="95" t="s">
        <v>1183</v>
      </c>
      <c r="HS44" s="124" t="s">
        <v>3336</v>
      </c>
      <c r="HT44" s="95" t="s">
        <v>1183</v>
      </c>
      <c r="HU44" s="115" t="s">
        <v>1559</v>
      </c>
    </row>
    <row r="45" spans="1:230" ht="16.5" customHeight="1">
      <c r="A45" s="95">
        <v>44</v>
      </c>
      <c r="B45" s="96" t="s">
        <v>67</v>
      </c>
      <c r="C45" s="14">
        <v>1</v>
      </c>
      <c r="E45" s="102">
        <v>1</v>
      </c>
      <c r="F45" s="102">
        <v>2</v>
      </c>
      <c r="G45" s="102" t="s">
        <v>1182</v>
      </c>
      <c r="I45" s="102">
        <v>1</v>
      </c>
      <c r="J45" s="102">
        <v>2</v>
      </c>
      <c r="K45" s="102">
        <v>2</v>
      </c>
      <c r="L45" s="102">
        <v>2</v>
      </c>
      <c r="M45" s="102">
        <v>2</v>
      </c>
      <c r="N45" s="102">
        <v>2</v>
      </c>
      <c r="O45" s="102">
        <v>2</v>
      </c>
      <c r="P45" s="102">
        <v>2</v>
      </c>
      <c r="Q45" s="102">
        <v>1</v>
      </c>
      <c r="R45" s="102">
        <v>1</v>
      </c>
      <c r="T45" s="102">
        <v>1</v>
      </c>
      <c r="U45" s="102">
        <v>1</v>
      </c>
      <c r="V45" s="102">
        <v>1</v>
      </c>
      <c r="W45" s="102">
        <v>1</v>
      </c>
      <c r="X45" s="102" t="s">
        <v>1182</v>
      </c>
      <c r="Y45" s="102">
        <v>1</v>
      </c>
      <c r="Z45" s="102">
        <v>1</v>
      </c>
      <c r="AA45" s="108"/>
      <c r="AC45" s="102">
        <v>1</v>
      </c>
      <c r="AE45" s="102">
        <v>1</v>
      </c>
      <c r="AF45" s="102">
        <v>2</v>
      </c>
      <c r="AG45" s="102">
        <v>2</v>
      </c>
      <c r="AH45" s="102">
        <v>2</v>
      </c>
      <c r="AI45" s="102" t="s">
        <v>2037</v>
      </c>
      <c r="AJ45" s="112"/>
      <c r="AK45" s="95" t="s">
        <v>1183</v>
      </c>
      <c r="AL45" s="101">
        <v>961522</v>
      </c>
      <c r="AM45" s="124" t="s">
        <v>3336</v>
      </c>
      <c r="AN45" s="101">
        <v>1272601</v>
      </c>
      <c r="AO45" s="101">
        <v>1119154</v>
      </c>
      <c r="AP45" s="101">
        <v>1009636</v>
      </c>
      <c r="AQ45" s="101">
        <v>972734</v>
      </c>
      <c r="AR45" s="101">
        <v>914318</v>
      </c>
      <c r="AS45" s="101">
        <v>865252</v>
      </c>
      <c r="AT45" s="125" t="s">
        <v>3336</v>
      </c>
      <c r="AU45" s="101">
        <v>894781</v>
      </c>
      <c r="AV45" s="101">
        <v>804899</v>
      </c>
      <c r="AW45" s="101">
        <v>736696</v>
      </c>
      <c r="AX45" s="101">
        <v>664490</v>
      </c>
      <c r="AY45" s="101">
        <v>637778</v>
      </c>
      <c r="AZ45" s="101">
        <v>588021</v>
      </c>
      <c r="BA45" s="131" t="s">
        <v>3336</v>
      </c>
      <c r="BB45" s="116" t="s">
        <v>2038</v>
      </c>
      <c r="BC45" s="116" t="s">
        <v>2039</v>
      </c>
      <c r="BD45" s="122"/>
      <c r="BE45" s="319">
        <v>914318</v>
      </c>
      <c r="BF45" s="101" t="s">
        <v>1182</v>
      </c>
      <c r="BG45" s="101" t="s">
        <v>1182</v>
      </c>
      <c r="BH45" s="101" t="s">
        <v>1182</v>
      </c>
      <c r="BI45" s="101" t="s">
        <v>1182</v>
      </c>
      <c r="BJ45" s="112"/>
      <c r="BK45" s="95" t="s">
        <v>1183</v>
      </c>
      <c r="BL45" s="95" t="s">
        <v>1183</v>
      </c>
      <c r="BM45" s="101" t="s">
        <v>1182</v>
      </c>
      <c r="BN45" s="101" t="s">
        <v>1182</v>
      </c>
      <c r="BO45" s="101" t="s">
        <v>1182</v>
      </c>
      <c r="BP45" s="112"/>
      <c r="BQ45" s="116" t="s">
        <v>2038</v>
      </c>
      <c r="BR45" s="116" t="s">
        <v>2040</v>
      </c>
      <c r="BS45" s="122"/>
      <c r="BU45" s="319">
        <v>914318</v>
      </c>
      <c r="BV45" s="101" t="s">
        <v>1182</v>
      </c>
      <c r="BW45" s="124" t="s">
        <v>3336</v>
      </c>
      <c r="BX45" s="319">
        <v>637778</v>
      </c>
      <c r="BY45" s="323" t="s">
        <v>1182</v>
      </c>
      <c r="BZ45" s="124" t="s">
        <v>3336</v>
      </c>
      <c r="CA45" s="101" t="s">
        <v>1182</v>
      </c>
      <c r="CB45" s="323" t="s">
        <v>1182</v>
      </c>
      <c r="CC45" s="124" t="s">
        <v>3336</v>
      </c>
      <c r="CD45" s="101" t="s">
        <v>1182</v>
      </c>
      <c r="CE45" s="323" t="s">
        <v>1182</v>
      </c>
      <c r="CF45" s="124" t="s">
        <v>3336</v>
      </c>
      <c r="CG45" s="101" t="s">
        <v>1182</v>
      </c>
      <c r="CH45" s="323" t="s">
        <v>1182</v>
      </c>
      <c r="CI45" s="124" t="s">
        <v>3336</v>
      </c>
      <c r="CJ45" s="101" t="s">
        <v>1182</v>
      </c>
      <c r="CK45" s="323" t="s">
        <v>1182</v>
      </c>
      <c r="CL45" s="112"/>
      <c r="CM45" s="101" t="s">
        <v>1182</v>
      </c>
      <c r="CN45" s="323" t="s">
        <v>1182</v>
      </c>
      <c r="CO45" s="112"/>
      <c r="CP45" s="101" t="s">
        <v>1182</v>
      </c>
      <c r="CQ45" s="323" t="s">
        <v>1182</v>
      </c>
      <c r="CR45" s="112"/>
      <c r="CS45" s="101" t="s">
        <v>1182</v>
      </c>
      <c r="CT45" s="101" t="s">
        <v>1182</v>
      </c>
      <c r="CU45" s="112"/>
      <c r="CV45" s="101" t="s">
        <v>1182</v>
      </c>
      <c r="CW45" s="323" t="s">
        <v>1182</v>
      </c>
      <c r="CX45" s="112"/>
      <c r="CY45" s="116" t="s">
        <v>2038</v>
      </c>
      <c r="CZ45" s="116" t="s">
        <v>2041</v>
      </c>
      <c r="DA45" s="112"/>
      <c r="DC45" s="319">
        <v>914318</v>
      </c>
      <c r="DD45" s="95" t="s">
        <v>1183</v>
      </c>
      <c r="DE45" s="112"/>
      <c r="DF45" s="95" t="s">
        <v>1183</v>
      </c>
      <c r="DG45" s="95" t="s">
        <v>1183</v>
      </c>
      <c r="DH45" s="112"/>
      <c r="DI45" s="95" t="s">
        <v>1183</v>
      </c>
      <c r="DJ45" s="95" t="s">
        <v>1183</v>
      </c>
      <c r="DK45" s="112"/>
      <c r="DL45" s="95" t="s">
        <v>1183</v>
      </c>
      <c r="DM45" s="95" t="s">
        <v>1183</v>
      </c>
      <c r="DN45" s="112"/>
      <c r="DO45" s="95" t="s">
        <v>1183</v>
      </c>
      <c r="DP45" s="95" t="s">
        <v>1183</v>
      </c>
      <c r="DQ45" s="112"/>
      <c r="DR45" s="95" t="s">
        <v>1183</v>
      </c>
      <c r="DS45" s="95" t="s">
        <v>1183</v>
      </c>
      <c r="DT45" s="112"/>
      <c r="DU45" s="95" t="s">
        <v>1183</v>
      </c>
      <c r="DV45" s="95" t="s">
        <v>1183</v>
      </c>
      <c r="DW45" s="112"/>
      <c r="DX45" s="95" t="s">
        <v>1183</v>
      </c>
      <c r="DY45" s="95" t="s">
        <v>1183</v>
      </c>
      <c r="DZ45" s="112"/>
      <c r="EA45" s="95" t="s">
        <v>1183</v>
      </c>
      <c r="EB45" s="95" t="s">
        <v>1183</v>
      </c>
      <c r="EC45" s="112"/>
      <c r="ED45" s="101" t="s">
        <v>1182</v>
      </c>
      <c r="EE45" s="101" t="s">
        <v>1182</v>
      </c>
      <c r="EF45" s="112"/>
      <c r="EG45" s="101" t="s">
        <v>1182</v>
      </c>
      <c r="EH45" s="101" t="s">
        <v>1182</v>
      </c>
      <c r="EI45" s="22"/>
      <c r="EJ45" s="101" t="s">
        <v>1182</v>
      </c>
      <c r="EK45" s="101" t="s">
        <v>1182</v>
      </c>
      <c r="EL45" s="101"/>
      <c r="EM45" s="101" t="s">
        <v>1182</v>
      </c>
      <c r="EN45" s="101" t="s">
        <v>1182</v>
      </c>
      <c r="EO45" s="101"/>
      <c r="EP45" s="101" t="s">
        <v>1182</v>
      </c>
      <c r="EQ45" s="101" t="s">
        <v>1182</v>
      </c>
      <c r="ER45" s="101"/>
      <c r="ES45" s="101" t="s">
        <v>1182</v>
      </c>
      <c r="ET45" s="101" t="s">
        <v>1182</v>
      </c>
      <c r="EU45" s="101"/>
      <c r="EV45" s="101" t="s">
        <v>1182</v>
      </c>
      <c r="EW45" s="101" t="s">
        <v>1182</v>
      </c>
      <c r="EX45" s="101"/>
      <c r="EY45" s="101" t="s">
        <v>1182</v>
      </c>
      <c r="EZ45" s="101" t="s">
        <v>1182</v>
      </c>
      <c r="FA45" s="101"/>
      <c r="FB45" s="101" t="s">
        <v>1182</v>
      </c>
      <c r="FC45" s="101" t="s">
        <v>1182</v>
      </c>
      <c r="FD45" s="101"/>
      <c r="FE45" s="101" t="s">
        <v>1182</v>
      </c>
      <c r="FF45" s="101" t="s">
        <v>1182</v>
      </c>
      <c r="FG45" s="101"/>
      <c r="FH45" s="101" t="s">
        <v>1182</v>
      </c>
      <c r="FI45" s="101" t="s">
        <v>1182</v>
      </c>
      <c r="FJ45" s="101"/>
      <c r="FK45" s="101" t="s">
        <v>1182</v>
      </c>
      <c r="FL45" s="101" t="s">
        <v>1182</v>
      </c>
      <c r="FM45" s="101"/>
      <c r="FN45" s="101" t="s">
        <v>1182</v>
      </c>
      <c r="FO45" s="101" t="s">
        <v>1182</v>
      </c>
      <c r="FP45" s="102" t="s">
        <v>2038</v>
      </c>
      <c r="FQ45" s="102" t="s">
        <v>2042</v>
      </c>
      <c r="FR45" s="112"/>
      <c r="FS45" s="14">
        <v>1</v>
      </c>
      <c r="GC45" s="14">
        <v>1</v>
      </c>
      <c r="GD45" s="14">
        <v>2</v>
      </c>
      <c r="GE45" s="14">
        <v>1</v>
      </c>
      <c r="GF45" s="14">
        <v>2</v>
      </c>
      <c r="GG45" s="14">
        <v>2</v>
      </c>
      <c r="GH45" s="14">
        <v>1</v>
      </c>
      <c r="GO45" s="14">
        <v>2</v>
      </c>
      <c r="GT45" s="95" t="s">
        <v>1183</v>
      </c>
      <c r="GU45" s="95" t="s">
        <v>1183</v>
      </c>
      <c r="HF45" s="101" t="s">
        <v>1182</v>
      </c>
      <c r="HG45" s="101" t="s">
        <v>1182</v>
      </c>
      <c r="HH45" s="101" t="s">
        <v>1182</v>
      </c>
      <c r="HI45" s="101" t="s">
        <v>1182</v>
      </c>
      <c r="HJ45" s="14">
        <v>5915</v>
      </c>
      <c r="HK45" s="101" t="s">
        <v>1182</v>
      </c>
      <c r="HL45" s="124" t="s">
        <v>3336</v>
      </c>
      <c r="HM45" s="95" t="s">
        <v>1183</v>
      </c>
      <c r="HN45" s="95" t="s">
        <v>1183</v>
      </c>
      <c r="HO45" s="95" t="s">
        <v>1183</v>
      </c>
      <c r="HP45" s="95" t="s">
        <v>1183</v>
      </c>
      <c r="HQ45" s="95" t="s">
        <v>1183</v>
      </c>
      <c r="HR45" s="95" t="s">
        <v>1183</v>
      </c>
      <c r="HS45" s="124" t="s">
        <v>3336</v>
      </c>
      <c r="HT45" s="14">
        <v>3837</v>
      </c>
      <c r="HU45" s="114" t="s">
        <v>2043</v>
      </c>
      <c r="HV45" s="114" t="s">
        <v>2044</v>
      </c>
    </row>
    <row r="46" spans="1:230">
      <c r="A46" s="95">
        <v>45</v>
      </c>
      <c r="B46" s="96" t="s">
        <v>68</v>
      </c>
      <c r="AK46" s="95" t="s">
        <v>1183</v>
      </c>
      <c r="AL46" s="101">
        <v>43914</v>
      </c>
      <c r="AM46" s="124" t="s">
        <v>3336</v>
      </c>
      <c r="AN46" s="101">
        <v>63628</v>
      </c>
      <c r="AO46" s="101">
        <v>61955</v>
      </c>
      <c r="AP46" s="101">
        <v>57326</v>
      </c>
      <c r="AQ46" s="101">
        <v>53987</v>
      </c>
      <c r="AR46" s="101">
        <v>51872</v>
      </c>
      <c r="AS46" s="101">
        <v>51070</v>
      </c>
      <c r="AT46" s="125" t="s">
        <v>3336</v>
      </c>
      <c r="AU46" s="101" t="s">
        <v>1182</v>
      </c>
      <c r="AV46" s="101" t="s">
        <v>1182</v>
      </c>
      <c r="AW46" s="101" t="s">
        <v>1182</v>
      </c>
      <c r="AX46" s="101" t="s">
        <v>1182</v>
      </c>
      <c r="AY46" s="101" t="s">
        <v>1182</v>
      </c>
      <c r="AZ46" s="101" t="s">
        <v>1182</v>
      </c>
      <c r="BA46" s="131" t="s">
        <v>3336</v>
      </c>
      <c r="BB46" s="115"/>
      <c r="BC46" s="115"/>
      <c r="BD46" s="118"/>
      <c r="BE46" s="319">
        <v>51872</v>
      </c>
      <c r="BF46" s="101" t="s">
        <v>1182</v>
      </c>
      <c r="BG46" s="101" t="s">
        <v>1182</v>
      </c>
      <c r="BH46" s="101" t="s">
        <v>1182</v>
      </c>
      <c r="BI46" s="101" t="s">
        <v>1182</v>
      </c>
      <c r="BK46" s="95" t="s">
        <v>1183</v>
      </c>
      <c r="BL46" s="95" t="s">
        <v>1183</v>
      </c>
      <c r="BQ46" s="115"/>
      <c r="BR46" s="115"/>
      <c r="BS46" s="118"/>
      <c r="BU46" s="319">
        <v>51872</v>
      </c>
      <c r="BV46" s="101" t="s">
        <v>1182</v>
      </c>
      <c r="BW46" s="124" t="s">
        <v>3336</v>
      </c>
      <c r="BX46" s="101" t="s">
        <v>1182</v>
      </c>
      <c r="BY46" s="323" t="s">
        <v>1182</v>
      </c>
      <c r="BZ46" s="124" t="s">
        <v>3336</v>
      </c>
      <c r="CA46" s="101" t="s">
        <v>1182</v>
      </c>
      <c r="CB46" s="323" t="s">
        <v>1182</v>
      </c>
      <c r="CC46" s="124" t="s">
        <v>3336</v>
      </c>
      <c r="CD46" s="101" t="s">
        <v>1182</v>
      </c>
      <c r="CE46" s="323" t="s">
        <v>1182</v>
      </c>
      <c r="CF46" s="124" t="s">
        <v>3336</v>
      </c>
      <c r="CG46" s="101" t="s">
        <v>1182</v>
      </c>
      <c r="CH46" s="323" t="s">
        <v>1182</v>
      </c>
      <c r="CI46" s="124" t="s">
        <v>3336</v>
      </c>
      <c r="CJ46" s="101" t="s">
        <v>1182</v>
      </c>
      <c r="CK46" s="323" t="s">
        <v>1182</v>
      </c>
      <c r="CM46" s="101" t="s">
        <v>1182</v>
      </c>
      <c r="CN46" s="323" t="s">
        <v>1182</v>
      </c>
      <c r="CP46" s="101" t="s">
        <v>1182</v>
      </c>
      <c r="CQ46" s="323" t="s">
        <v>1182</v>
      </c>
      <c r="CS46" s="101" t="s">
        <v>1182</v>
      </c>
      <c r="CT46" s="101" t="s">
        <v>1182</v>
      </c>
      <c r="CV46" s="101" t="s">
        <v>1182</v>
      </c>
      <c r="CW46" s="323" t="s">
        <v>1182</v>
      </c>
      <c r="CY46" s="115"/>
      <c r="CZ46" s="115"/>
      <c r="DC46" s="319">
        <v>51872</v>
      </c>
      <c r="DD46" s="95" t="s">
        <v>1183</v>
      </c>
      <c r="DF46" s="95" t="s">
        <v>1183</v>
      </c>
      <c r="DG46" s="95" t="s">
        <v>1183</v>
      </c>
      <c r="DI46" s="95" t="s">
        <v>1183</v>
      </c>
      <c r="DJ46" s="95" t="s">
        <v>1183</v>
      </c>
      <c r="DL46" s="95" t="s">
        <v>1183</v>
      </c>
      <c r="DM46" s="95" t="s">
        <v>1183</v>
      </c>
      <c r="DO46" s="95" t="s">
        <v>1183</v>
      </c>
      <c r="DP46" s="95" t="s">
        <v>1183</v>
      </c>
      <c r="DR46" s="95" t="s">
        <v>1183</v>
      </c>
      <c r="DS46" s="95" t="s">
        <v>1183</v>
      </c>
      <c r="DU46" s="95" t="s">
        <v>1183</v>
      </c>
      <c r="DV46" s="95" t="s">
        <v>1183</v>
      </c>
      <c r="DX46" s="95" t="s">
        <v>1183</v>
      </c>
      <c r="DY46" s="95" t="s">
        <v>1183</v>
      </c>
      <c r="EA46" s="95" t="s">
        <v>1183</v>
      </c>
      <c r="EB46" s="95" t="s">
        <v>1183</v>
      </c>
      <c r="ED46" s="101" t="s">
        <v>1182</v>
      </c>
      <c r="EE46" s="101" t="s">
        <v>1182</v>
      </c>
      <c r="EG46" s="101" t="s">
        <v>1182</v>
      </c>
      <c r="EH46" s="101" t="s">
        <v>1182</v>
      </c>
      <c r="EI46" s="22"/>
      <c r="EJ46" s="101" t="s">
        <v>1182</v>
      </c>
      <c r="EK46" s="101" t="s">
        <v>1182</v>
      </c>
      <c r="EL46" s="101"/>
      <c r="EM46" s="101" t="s">
        <v>1182</v>
      </c>
      <c r="EN46" s="101" t="s">
        <v>1182</v>
      </c>
      <c r="EO46" s="101"/>
      <c r="EP46" s="101" t="s">
        <v>1182</v>
      </c>
      <c r="EQ46" s="101" t="s">
        <v>1182</v>
      </c>
      <c r="ER46" s="101"/>
      <c r="ES46" s="101" t="s">
        <v>1182</v>
      </c>
      <c r="ET46" s="101" t="s">
        <v>1182</v>
      </c>
      <c r="EU46" s="101"/>
      <c r="EV46" s="101" t="s">
        <v>1182</v>
      </c>
      <c r="EW46" s="101" t="s">
        <v>1182</v>
      </c>
      <c r="EX46" s="101"/>
      <c r="EY46" s="101" t="s">
        <v>1182</v>
      </c>
      <c r="EZ46" s="101" t="s">
        <v>1182</v>
      </c>
      <c r="FA46" s="101"/>
      <c r="FB46" s="101" t="s">
        <v>1182</v>
      </c>
      <c r="FC46" s="101" t="s">
        <v>1182</v>
      </c>
      <c r="FD46" s="101"/>
      <c r="FE46" s="101" t="s">
        <v>1182</v>
      </c>
      <c r="FF46" s="101" t="s">
        <v>1182</v>
      </c>
      <c r="FG46" s="101"/>
      <c r="FH46" s="101" t="s">
        <v>1182</v>
      </c>
      <c r="FI46" s="101" t="s">
        <v>1182</v>
      </c>
      <c r="FJ46" s="101"/>
      <c r="FK46" s="101" t="s">
        <v>1182</v>
      </c>
      <c r="FL46" s="101" t="s">
        <v>1182</v>
      </c>
      <c r="FM46" s="101"/>
      <c r="FN46" s="101" t="s">
        <v>1182</v>
      </c>
      <c r="FO46" s="101" t="s">
        <v>1182</v>
      </c>
      <c r="GT46" s="95" t="s">
        <v>1183</v>
      </c>
      <c r="GU46" s="95" t="s">
        <v>1183</v>
      </c>
      <c r="HF46" s="95">
        <v>567</v>
      </c>
      <c r="HG46" s="95">
        <v>539</v>
      </c>
      <c r="HH46" s="95">
        <v>546</v>
      </c>
      <c r="HI46" s="95">
        <v>549</v>
      </c>
      <c r="HJ46" s="95">
        <v>509</v>
      </c>
      <c r="HK46" s="95">
        <v>481</v>
      </c>
      <c r="HL46" s="124" t="s">
        <v>3336</v>
      </c>
      <c r="HM46" s="95" t="s">
        <v>1183</v>
      </c>
      <c r="HN46" s="95" t="s">
        <v>1183</v>
      </c>
      <c r="HO46" s="95" t="s">
        <v>1183</v>
      </c>
      <c r="HP46" s="95" t="s">
        <v>1183</v>
      </c>
      <c r="HQ46" s="95" t="s">
        <v>1183</v>
      </c>
      <c r="HR46" s="95" t="s">
        <v>1183</v>
      </c>
      <c r="HS46" s="124" t="s">
        <v>3336</v>
      </c>
      <c r="HT46" s="95" t="s">
        <v>1183</v>
      </c>
    </row>
    <row r="47" spans="1:230" ht="18" customHeight="1">
      <c r="A47" s="95">
        <v>46</v>
      </c>
      <c r="B47" s="96" t="s">
        <v>69</v>
      </c>
      <c r="C47" s="14">
        <v>1</v>
      </c>
      <c r="E47" s="14">
        <v>1</v>
      </c>
      <c r="F47" s="14">
        <v>2</v>
      </c>
      <c r="G47" s="14">
        <v>3</v>
      </c>
      <c r="I47" s="14">
        <v>1</v>
      </c>
      <c r="K47" s="14">
        <v>1</v>
      </c>
      <c r="L47" s="14">
        <v>1</v>
      </c>
      <c r="Q47" s="14">
        <v>1</v>
      </c>
      <c r="AK47" s="95" t="s">
        <v>1183</v>
      </c>
      <c r="AL47" s="101">
        <v>253560</v>
      </c>
      <c r="AM47" s="124" t="s">
        <v>3336</v>
      </c>
      <c r="AN47" s="101">
        <v>252189</v>
      </c>
      <c r="AO47" s="101">
        <v>252259</v>
      </c>
      <c r="AP47" s="101">
        <v>263952</v>
      </c>
      <c r="AQ47" s="101">
        <v>253826</v>
      </c>
      <c r="AR47" s="101">
        <v>232330</v>
      </c>
      <c r="AS47" s="101">
        <v>214731</v>
      </c>
      <c r="AT47" s="125" t="s">
        <v>3336</v>
      </c>
      <c r="AU47" s="101">
        <v>110898</v>
      </c>
      <c r="AV47" s="101">
        <v>101606</v>
      </c>
      <c r="AW47" s="101">
        <v>92721</v>
      </c>
      <c r="AX47" s="101">
        <v>96852</v>
      </c>
      <c r="AY47" s="101">
        <v>98742</v>
      </c>
      <c r="AZ47" s="101">
        <v>90157</v>
      </c>
      <c r="BA47" s="131" t="s">
        <v>3336</v>
      </c>
      <c r="BB47" s="114" t="s">
        <v>2045</v>
      </c>
      <c r="BC47" s="117" t="s">
        <v>2046</v>
      </c>
      <c r="BD47" s="121"/>
      <c r="BE47" s="319">
        <v>232330</v>
      </c>
      <c r="BG47" s="101" t="s">
        <v>1182</v>
      </c>
      <c r="BH47" s="101" t="s">
        <v>1182</v>
      </c>
      <c r="BI47" s="101" t="s">
        <v>1182</v>
      </c>
      <c r="BK47" s="95" t="s">
        <v>1183</v>
      </c>
      <c r="BL47" s="95" t="s">
        <v>1183</v>
      </c>
      <c r="BQ47" s="116" t="s">
        <v>2047</v>
      </c>
      <c r="BR47" s="115"/>
      <c r="BS47" s="118"/>
      <c r="BU47" s="319">
        <v>232330</v>
      </c>
      <c r="BV47" s="101" t="s">
        <v>1182</v>
      </c>
      <c r="BW47" s="124" t="s">
        <v>3336</v>
      </c>
      <c r="BX47" s="319">
        <v>98742</v>
      </c>
      <c r="BY47" s="323" t="s">
        <v>1182</v>
      </c>
      <c r="BZ47" s="124" t="s">
        <v>3336</v>
      </c>
      <c r="CA47" s="101" t="s">
        <v>1182</v>
      </c>
      <c r="CB47" s="323" t="s">
        <v>1182</v>
      </c>
      <c r="CC47" s="124" t="s">
        <v>3336</v>
      </c>
      <c r="CD47" s="101" t="s">
        <v>1182</v>
      </c>
      <c r="CE47" s="323" t="s">
        <v>1182</v>
      </c>
      <c r="CF47" s="124" t="s">
        <v>3336</v>
      </c>
      <c r="CG47" s="101" t="s">
        <v>1182</v>
      </c>
      <c r="CH47" s="323" t="s">
        <v>1182</v>
      </c>
      <c r="CI47" s="124" t="s">
        <v>3336</v>
      </c>
      <c r="CJ47" s="101" t="s">
        <v>1182</v>
      </c>
      <c r="CK47" s="323" t="s">
        <v>1182</v>
      </c>
      <c r="CM47" s="101" t="s">
        <v>1182</v>
      </c>
      <c r="CN47" s="323" t="s">
        <v>1182</v>
      </c>
      <c r="CP47" s="101" t="s">
        <v>1182</v>
      </c>
      <c r="CQ47" s="323" t="s">
        <v>1182</v>
      </c>
      <c r="CS47" s="101" t="s">
        <v>1182</v>
      </c>
      <c r="CT47" s="101" t="s">
        <v>1182</v>
      </c>
      <c r="CV47" s="101" t="s">
        <v>1182</v>
      </c>
      <c r="CW47" s="323" t="s">
        <v>1182</v>
      </c>
      <c r="CY47" s="116" t="s">
        <v>2048</v>
      </c>
      <c r="CZ47" s="116" t="s">
        <v>2049</v>
      </c>
      <c r="DA47" s="112"/>
      <c r="DC47" s="319">
        <v>232330</v>
      </c>
      <c r="DD47" s="95" t="s">
        <v>1183</v>
      </c>
      <c r="DF47" s="95" t="s">
        <v>1183</v>
      </c>
      <c r="DG47" s="95" t="s">
        <v>1183</v>
      </c>
      <c r="DI47" s="95" t="s">
        <v>1183</v>
      </c>
      <c r="DJ47" s="95" t="s">
        <v>1183</v>
      </c>
      <c r="DL47" s="95" t="s">
        <v>1183</v>
      </c>
      <c r="DM47" s="95" t="s">
        <v>1183</v>
      </c>
      <c r="DO47" s="95" t="s">
        <v>1183</v>
      </c>
      <c r="DP47" s="95" t="s">
        <v>1183</v>
      </c>
      <c r="DR47" s="95" t="s">
        <v>1183</v>
      </c>
      <c r="DS47" s="95" t="s">
        <v>1183</v>
      </c>
      <c r="DU47" s="95" t="s">
        <v>1183</v>
      </c>
      <c r="DV47" s="95" t="s">
        <v>1183</v>
      </c>
      <c r="DX47" s="95" t="s">
        <v>1183</v>
      </c>
      <c r="DY47" s="95" t="s">
        <v>1183</v>
      </c>
      <c r="EA47" s="95" t="s">
        <v>1183</v>
      </c>
      <c r="EB47" s="95" t="s">
        <v>1183</v>
      </c>
      <c r="ED47" s="101" t="s">
        <v>1182</v>
      </c>
      <c r="EE47" s="101" t="s">
        <v>1182</v>
      </c>
      <c r="EG47" s="101" t="s">
        <v>1182</v>
      </c>
      <c r="EH47" s="101" t="s">
        <v>1182</v>
      </c>
      <c r="EI47" s="22"/>
      <c r="EJ47" s="101" t="s">
        <v>1182</v>
      </c>
      <c r="EK47" s="101" t="s">
        <v>1182</v>
      </c>
      <c r="EL47" s="101"/>
      <c r="EM47" s="101" t="s">
        <v>1182</v>
      </c>
      <c r="EN47" s="101" t="s">
        <v>1182</v>
      </c>
      <c r="EO47" s="101"/>
      <c r="EP47" s="101" t="s">
        <v>1182</v>
      </c>
      <c r="EQ47" s="101" t="s">
        <v>1182</v>
      </c>
      <c r="ER47" s="101"/>
      <c r="ES47" s="101" t="s">
        <v>1182</v>
      </c>
      <c r="ET47" s="101" t="s">
        <v>1182</v>
      </c>
      <c r="EU47" s="101"/>
      <c r="EV47" s="101" t="s">
        <v>1182</v>
      </c>
      <c r="EW47" s="101" t="s">
        <v>1182</v>
      </c>
      <c r="EX47" s="101"/>
      <c r="EY47" s="101" t="s">
        <v>1182</v>
      </c>
      <c r="EZ47" s="101" t="s">
        <v>1182</v>
      </c>
      <c r="FA47" s="101"/>
      <c r="FB47" s="101" t="s">
        <v>1182</v>
      </c>
      <c r="FC47" s="101" t="s">
        <v>1182</v>
      </c>
      <c r="FD47" s="101"/>
      <c r="FE47" s="101" t="s">
        <v>1182</v>
      </c>
      <c r="FF47" s="101" t="s">
        <v>1182</v>
      </c>
      <c r="FG47" s="101"/>
      <c r="FH47" s="101" t="s">
        <v>1182</v>
      </c>
      <c r="FI47" s="101" t="s">
        <v>1182</v>
      </c>
      <c r="FJ47" s="101"/>
      <c r="FK47" s="101" t="s">
        <v>1182</v>
      </c>
      <c r="FL47" s="101" t="s">
        <v>1182</v>
      </c>
      <c r="FM47" s="101"/>
      <c r="FN47" s="101" t="s">
        <v>1182</v>
      </c>
      <c r="FO47" s="101" t="s">
        <v>1182</v>
      </c>
      <c r="FP47" s="102" t="s">
        <v>2050</v>
      </c>
      <c r="FQ47" s="102" t="s">
        <v>2051</v>
      </c>
      <c r="FR47" s="112"/>
      <c r="FS47" s="14">
        <v>1</v>
      </c>
      <c r="FU47" s="14">
        <v>1</v>
      </c>
      <c r="FY47" s="14">
        <v>2</v>
      </c>
      <c r="GA47" s="14">
        <v>2</v>
      </c>
      <c r="GC47" s="14">
        <v>1</v>
      </c>
      <c r="GD47" s="14">
        <v>2</v>
      </c>
      <c r="GE47" s="14">
        <v>1</v>
      </c>
      <c r="GF47" s="14">
        <v>2</v>
      </c>
      <c r="GG47" s="14">
        <v>1</v>
      </c>
      <c r="GH47" s="14">
        <v>2</v>
      </c>
      <c r="GI47" s="95" t="s">
        <v>850</v>
      </c>
      <c r="GL47" s="14">
        <v>1</v>
      </c>
      <c r="GO47" s="14">
        <v>2</v>
      </c>
      <c r="GT47" s="95" t="s">
        <v>1183</v>
      </c>
      <c r="GU47" s="95" t="s">
        <v>1183</v>
      </c>
      <c r="GV47" s="102" t="s">
        <v>2052</v>
      </c>
      <c r="GW47" s="102" t="s">
        <v>2052</v>
      </c>
      <c r="GX47" s="112"/>
      <c r="GY47" s="14">
        <v>2</v>
      </c>
      <c r="GZ47" s="102" t="s">
        <v>2052</v>
      </c>
      <c r="HB47" s="102" t="s">
        <v>2053</v>
      </c>
      <c r="HF47" s="101" t="s">
        <v>1182</v>
      </c>
      <c r="HG47" s="101" t="s">
        <v>1182</v>
      </c>
      <c r="HH47" s="101" t="s">
        <v>1182</v>
      </c>
      <c r="HI47" s="101" t="s">
        <v>1182</v>
      </c>
      <c r="HJ47" s="101">
        <v>1532</v>
      </c>
      <c r="HK47" s="101" t="s">
        <v>1182</v>
      </c>
      <c r="HL47" s="124" t="s">
        <v>3336</v>
      </c>
      <c r="HM47" s="95" t="s">
        <v>1183</v>
      </c>
      <c r="HN47" s="95" t="s">
        <v>1183</v>
      </c>
      <c r="HO47" s="95" t="s">
        <v>1183</v>
      </c>
      <c r="HP47" s="95" t="s">
        <v>1183</v>
      </c>
      <c r="HQ47" s="95" t="s">
        <v>1183</v>
      </c>
      <c r="HR47" s="95" t="s">
        <v>1183</v>
      </c>
      <c r="HS47" s="124" t="s">
        <v>3336</v>
      </c>
      <c r="HT47" s="95" t="s">
        <v>1183</v>
      </c>
      <c r="HU47" s="114" t="s">
        <v>2054</v>
      </c>
      <c r="HV47" s="114" t="s">
        <v>2055</v>
      </c>
    </row>
    <row r="53" spans="3:4">
      <c r="C53" s="396"/>
      <c r="D53" s="11" t="s">
        <v>3769</v>
      </c>
    </row>
  </sheetData>
  <phoneticPr fontId="4" type="noConversion"/>
  <conditionalFormatting sqref="AK4:AL4 BF33 BF24 BE8:BI8 BF15:BI15 BE26:BI26 BF32:BI32 BE40:BG40 BF44:BI45 BK24:BO24 BK33:BO33 BK8:BO9 BE12:BI12 BK14:BM14 BL15:BO15 BE17:BI17 BL19:BO19 BE30:BI30 BL32:BO32 BL34:BN34 BE38:BI38 BK40:BM40 BK44:BO44 BK38:BN38 BK30:BO30 BK17:BO17 BK12:BO12">
    <cfRule type="containsBlanks" dxfId="948" priority="390">
      <formula>LEN(TRIM(AK4))=0</formula>
    </cfRule>
  </conditionalFormatting>
  <conditionalFormatting sqref="AN4:AR4">
    <cfRule type="containsBlanks" dxfId="947" priority="389">
      <formula>LEN(TRIM(AN4))=0</formula>
    </cfRule>
  </conditionalFormatting>
  <conditionalFormatting sqref="AU4:AY4">
    <cfRule type="containsBlanks" dxfId="946" priority="388">
      <formula>LEN(TRIM(AU4))=0</formula>
    </cfRule>
  </conditionalFormatting>
  <conditionalFormatting sqref="BU4">
    <cfRule type="containsBlanks" dxfId="945" priority="387">
      <formula>LEN(TRIM(BU4))=0</formula>
    </cfRule>
  </conditionalFormatting>
  <conditionalFormatting sqref="BX4">
    <cfRule type="containsBlanks" dxfId="944" priority="385">
      <formula>LEN(TRIM(BX4))=0</formula>
    </cfRule>
  </conditionalFormatting>
  <conditionalFormatting sqref="CD4">
    <cfRule type="containsBlanks" dxfId="943" priority="384">
      <formula>LEN(TRIM(CD4))=0</formula>
    </cfRule>
  </conditionalFormatting>
  <conditionalFormatting sqref="CG4">
    <cfRule type="containsBlanks" dxfId="942" priority="382">
      <formula>LEN(TRIM(CG4))=0</formula>
    </cfRule>
  </conditionalFormatting>
  <conditionalFormatting sqref="CJ4">
    <cfRule type="containsBlanks" dxfId="941" priority="381">
      <formula>LEN(TRIM(CJ4))=0</formula>
    </cfRule>
  </conditionalFormatting>
  <conditionalFormatting sqref="CM4">
    <cfRule type="containsBlanks" dxfId="940" priority="380">
      <formula>LEN(TRIM(CM4))=0</formula>
    </cfRule>
  </conditionalFormatting>
  <conditionalFormatting sqref="CP4">
    <cfRule type="containsBlanks" dxfId="939" priority="379">
      <formula>LEN(TRIM(CP4))=0</formula>
    </cfRule>
  </conditionalFormatting>
  <conditionalFormatting sqref="CS4:CT4 CV4">
    <cfRule type="containsBlanks" dxfId="938" priority="378">
      <formula>LEN(TRIM(CS4))=0</formula>
    </cfRule>
  </conditionalFormatting>
  <conditionalFormatting sqref="AK8">
    <cfRule type="containsBlanks" dxfId="937" priority="375">
      <formula>LEN(TRIM(AK8))=0</formula>
    </cfRule>
  </conditionalFormatting>
  <conditionalFormatting sqref="AL8">
    <cfRule type="containsBlanks" dxfId="936" priority="374">
      <formula>LEN(TRIM(AL8))=0</formula>
    </cfRule>
  </conditionalFormatting>
  <conditionalFormatting sqref="AN8:AS8">
    <cfRule type="containsBlanks" dxfId="935" priority="373">
      <formula>LEN(TRIM(AN8))=0</formula>
    </cfRule>
  </conditionalFormatting>
  <conditionalFormatting sqref="AU8:AZ8">
    <cfRule type="containsBlanks" dxfId="934" priority="372">
      <formula>LEN(TRIM(AU8))=0</formula>
    </cfRule>
  </conditionalFormatting>
  <conditionalFormatting sqref="BG7:BI7 BG9:BI10">
    <cfRule type="containsBlanks" dxfId="933" priority="371">
      <formula>LEN(TRIM(BG7))=0</formula>
    </cfRule>
  </conditionalFormatting>
  <conditionalFormatting sqref="BV8">
    <cfRule type="containsBlanks" dxfId="932" priority="369">
      <formula>LEN(TRIM(BV8))=0</formula>
    </cfRule>
  </conditionalFormatting>
  <conditionalFormatting sqref="CS8:CT8 CV8">
    <cfRule type="containsBlanks" dxfId="931" priority="367">
      <formula>LEN(TRIM(CS8))=0</formula>
    </cfRule>
  </conditionalFormatting>
  <conditionalFormatting sqref="DC8:DD8 DF9:DF10 DC10:DD10 EA9 DX9 DU9 DR9 DO9 DL9 DI9 DG10 ED9 EG9 EJ9:EJ11 DF8:DG8 DI8:DJ8 DI10:DJ10 DL10:DM10 DL8:DM8 DO8:DP8 DO10:DP10 DR10:DS10 DR8:DS8 DU8:DV8 DU10:DV10 DX10:DY10 DX8:DY8 EA8:EB8 EA10:EB10 ED10:EE10 ED8:EE8 EG8:EH8 EG10:EH10 EJ8:FD8">
    <cfRule type="containsBlanks" dxfId="930" priority="366">
      <formula>LEN(TRIM(DC8))=0</formula>
    </cfRule>
  </conditionalFormatting>
  <conditionalFormatting sqref="FE8:FO8 FN9">
    <cfRule type="containsBlanks" dxfId="929" priority="365">
      <formula>LEN(TRIM(FE8))=0</formula>
    </cfRule>
  </conditionalFormatting>
  <conditionalFormatting sqref="GT8">
    <cfRule type="containsBlanks" dxfId="928" priority="364">
      <formula>LEN(TRIM(GT8))=0</formula>
    </cfRule>
  </conditionalFormatting>
  <conditionalFormatting sqref="HM8:HR8">
    <cfRule type="containsBlanks" dxfId="927" priority="362">
      <formula>LEN(TRIM(HM8))=0</formula>
    </cfRule>
  </conditionalFormatting>
  <conditionalFormatting sqref="HF8:HJ8">
    <cfRule type="containsBlanks" dxfId="926" priority="363">
      <formula>LEN(TRIM(HF8))=0</formula>
    </cfRule>
  </conditionalFormatting>
  <conditionalFormatting sqref="HM15:HR15">
    <cfRule type="containsBlanks" dxfId="925" priority="303">
      <formula>LEN(TRIM(HM15))=0</formula>
    </cfRule>
  </conditionalFormatting>
  <conditionalFormatting sqref="AK12">
    <cfRule type="containsBlanks" dxfId="924" priority="361">
      <formula>LEN(TRIM(AK12))=0</formula>
    </cfRule>
  </conditionalFormatting>
  <conditionalFormatting sqref="AL12">
    <cfRule type="containsBlanks" dxfId="923" priority="360">
      <formula>LEN(TRIM(AL12))=0</formula>
    </cfRule>
  </conditionalFormatting>
  <conditionalFormatting sqref="EP29:EU29 DC26:DD28 DF26:DG28 DI26:DJ28 DL26:DM28 DO26:DP28 DR26:DS28 DU26:DV28 DX26:DY28 EA26:EB28 ED26:EE28 EG26:EH28 EJ26:FO28">
    <cfRule type="containsBlanks" dxfId="922" priority="252">
      <formula>LEN(TRIM(DC26))=0</formula>
    </cfRule>
  </conditionalFormatting>
  <conditionalFormatting sqref="AN12:AS12">
    <cfRule type="containsBlanks" dxfId="921" priority="359">
      <formula>LEN(TRIM(AN12))=0</formula>
    </cfRule>
  </conditionalFormatting>
  <conditionalFormatting sqref="AU12:AZ12">
    <cfRule type="containsBlanks" dxfId="920" priority="358">
      <formula>LEN(TRIM(AU12))=0</formula>
    </cfRule>
  </conditionalFormatting>
  <conditionalFormatting sqref="BU12">
    <cfRule type="containsBlanks" dxfId="919" priority="355">
      <formula>LEN(TRIM(BU12))=0</formula>
    </cfRule>
  </conditionalFormatting>
  <conditionalFormatting sqref="BV12 BX12">
    <cfRule type="containsBlanks" dxfId="918" priority="354">
      <formula>LEN(TRIM(BV12))=0</formula>
    </cfRule>
  </conditionalFormatting>
  <conditionalFormatting sqref="CD12">
    <cfRule type="containsBlanks" dxfId="917" priority="352">
      <formula>LEN(TRIM(CD12))=0</formula>
    </cfRule>
  </conditionalFormatting>
  <conditionalFormatting sqref="CG12">
    <cfRule type="containsBlanks" dxfId="916" priority="351">
      <formula>LEN(TRIM(CG12))=0</formula>
    </cfRule>
  </conditionalFormatting>
  <conditionalFormatting sqref="CM12">
    <cfRule type="containsBlanks" dxfId="915" priority="350">
      <formula>LEN(TRIM(CM12))=0</formula>
    </cfRule>
  </conditionalFormatting>
  <conditionalFormatting sqref="CP12">
    <cfRule type="containsBlanks" dxfId="914" priority="349">
      <formula>LEN(TRIM(CP12))=0</formula>
    </cfRule>
  </conditionalFormatting>
  <conditionalFormatting sqref="CV12">
    <cfRule type="containsBlanks" dxfId="913" priority="348">
      <formula>LEN(TRIM(CV12))=0</formula>
    </cfRule>
  </conditionalFormatting>
  <conditionalFormatting sqref="DC12:DD12 DF12:DG12 DI12:DJ12 DL12:DM12 DO12:DP12 DR12:DS12 DU12:DV12 DX12:DY12 EA12:EB12 ED12:EE12 EG12:EH12">
    <cfRule type="containsBlanks" dxfId="912" priority="347">
      <formula>LEN(TRIM(DC12))=0</formula>
    </cfRule>
  </conditionalFormatting>
  <conditionalFormatting sqref="EM12:EX12">
    <cfRule type="containsBlanks" dxfId="911" priority="346">
      <formula>LEN(TRIM(EM12))=0</formula>
    </cfRule>
  </conditionalFormatting>
  <conditionalFormatting sqref="FB12:FO12">
    <cfRule type="containsBlanks" dxfId="910" priority="345">
      <formula>LEN(TRIM(FB12))=0</formula>
    </cfRule>
  </conditionalFormatting>
  <conditionalFormatting sqref="HG12:HK12">
    <cfRule type="containsBlanks" dxfId="909" priority="344">
      <formula>LEN(TRIM(HG12))=0</formula>
    </cfRule>
  </conditionalFormatting>
  <conditionalFormatting sqref="HN12:HR12">
    <cfRule type="containsBlanks" dxfId="908" priority="343">
      <formula>LEN(TRIM(HN12))=0</formula>
    </cfRule>
  </conditionalFormatting>
  <conditionalFormatting sqref="HT12">
    <cfRule type="containsBlanks" dxfId="907" priority="342">
      <formula>LEN(TRIM(HT12))=0</formula>
    </cfRule>
  </conditionalFormatting>
  <conditionalFormatting sqref="HT17">
    <cfRule type="containsBlanks" dxfId="906" priority="285">
      <formula>LEN(TRIM(HT17))=0</formula>
    </cfRule>
  </conditionalFormatting>
  <conditionalFormatting sqref="HT33">
    <cfRule type="containsBlanks" dxfId="905" priority="206">
      <formula>LEN(TRIM(HT33))=0</formula>
    </cfRule>
  </conditionalFormatting>
  <conditionalFormatting sqref="HT38">
    <cfRule type="containsBlanks" dxfId="904" priority="170">
      <formula>LEN(TRIM(HT38))=0</formula>
    </cfRule>
  </conditionalFormatting>
  <conditionalFormatting sqref="BY8">
    <cfRule type="containsBlanks" dxfId="903" priority="11">
      <formula>LEN(TRIM(BY8))=0</formula>
    </cfRule>
  </conditionalFormatting>
  <conditionalFormatting sqref="BY12">
    <cfRule type="containsBlanks" dxfId="902" priority="10">
      <formula>LEN(TRIM(BY12))=0</formula>
    </cfRule>
  </conditionalFormatting>
  <conditionalFormatting sqref="CE4">
    <cfRule type="containsBlanks" dxfId="901" priority="9">
      <formula>LEN(TRIM(CE4))=0</formula>
    </cfRule>
  </conditionalFormatting>
  <conditionalFormatting sqref="CK4">
    <cfRule type="containsBlanks" dxfId="900" priority="8">
      <formula>LEN(TRIM(CK4))=0</formula>
    </cfRule>
  </conditionalFormatting>
  <conditionalFormatting sqref="CN4">
    <cfRule type="containsBlanks" dxfId="899" priority="7">
      <formula>LEN(TRIM(CN4))=0</formula>
    </cfRule>
  </conditionalFormatting>
  <conditionalFormatting sqref="CW4">
    <cfRule type="containsBlanks" dxfId="898" priority="6">
      <formula>LEN(TRIM(CW4))=0</formula>
    </cfRule>
  </conditionalFormatting>
  <conditionalFormatting sqref="CW8">
    <cfRule type="containsBlanks" dxfId="897" priority="5">
      <formula>LEN(TRIM(CW8))=0</formula>
    </cfRule>
  </conditionalFormatting>
  <conditionalFormatting sqref="BE4">
    <cfRule type="containsBlanks" dxfId="896" priority="4">
      <formula>LEN(TRIM(BE4))=0</formula>
    </cfRule>
  </conditionalFormatting>
  <conditionalFormatting sqref="BU8">
    <cfRule type="containsBlanks" dxfId="895" priority="3">
      <formula>LEN(TRIM(BU8))=0</formula>
    </cfRule>
  </conditionalFormatting>
  <conditionalFormatting sqref="BX8">
    <cfRule type="containsBlanks" dxfId="894" priority="2">
      <formula>LEN(TRIM(BX8))=0</formula>
    </cfRule>
  </conditionalFormatting>
  <conditionalFormatting sqref="DC4">
    <cfRule type="containsBlanks" dxfId="893" priority="1">
      <formula>LEN(TRIM(DC4))=0</formula>
    </cfRule>
  </conditionalFormatting>
  <pageMargins left="0.25" right="0.25" top="0.75" bottom="0.75" header="0.3" footer="0.3"/>
  <pageSetup paperSize="9" orientation="landscape" r:id="rId1"/>
  <ignoredErrors>
    <ignoredError sqref="D8:Z11 D14:Z14 D12:Z12 AB12:AE12 D46:AE48 D42:Q42 S42:Z42 D13:H13 J13:Z13 D26:Z33 E25:S25 U25:Z25 AB25:AE25 D35:Z41 D34:V34 X34:Z34 AB8:AE11 AB14:AE14 D43:Z45 AB43:AE45 AB42:AE42 AB13:AE13 AB26:AE33 AB35:AE41 AB34:AE34 D16:Z24 D15:U15 AB16:AE24" twoDigitTextYear="1"/>
    <ignoredError sqref="AB15:AF15 BE23 BE35 BE37 DD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9C9DF-07F2-4880-B52D-670623D408C1}">
  <sheetPr>
    <tabColor rgb="FF0070C0"/>
  </sheetPr>
  <dimension ref="A1"/>
  <sheetViews>
    <sheetView workbookViewId="0"/>
  </sheetViews>
  <sheetFormatPr baseColWidth="10" defaultRowHeight="14.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0_Definitions</vt:lpstr>
      <vt:lpstr>1_Police_raw</vt:lpstr>
      <vt:lpstr>1_Police_100K</vt:lpstr>
      <vt:lpstr>Hoja2</vt:lpstr>
      <vt:lpstr>1_Police_%1.1-1.2</vt:lpstr>
      <vt:lpstr>1_Police_% 1.3-end</vt:lpstr>
      <vt:lpstr>% offence distribution</vt:lpstr>
      <vt:lpstr>2_Prosecution</vt:lpstr>
      <vt:lpstr>Hoja1</vt:lpstr>
      <vt:lpstr>2_Prosecution_100K</vt:lpstr>
      <vt:lpstr>2_Prosecution %</vt:lpstr>
      <vt:lpstr>4-5_Prison and Probation</vt:lpstr>
      <vt:lpstr>4-5_Prison and Probation 100K</vt:lpstr>
      <vt:lpstr>4-5_Prison and Probation %</vt:lpstr>
      <vt:lpstr>6_Victimisation</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LM</cp:lastModifiedBy>
  <cp:lastPrinted>2019-10-02T12:59:49Z</cp:lastPrinted>
  <dcterms:created xsi:type="dcterms:W3CDTF">2011-08-01T14:22:18Z</dcterms:created>
  <dcterms:modified xsi:type="dcterms:W3CDTF">2021-10-18T09:12:12Z</dcterms:modified>
</cp:coreProperties>
</file>